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/Users/dmitrytereshin/PycharmProjects/Diplom/"/>
    </mc:Choice>
  </mc:AlternateContent>
  <xr:revisionPtr revIDLastSave="0" documentId="13_ncr:1_{8DAF0713-C178-F249-BEB7-5FC2EF740E4B}" xr6:coauthVersionLast="47" xr6:coauthVersionMax="47" xr10:uidLastSave="{00000000-0000-0000-0000-000000000000}"/>
  <bookViews>
    <workbookView xWindow="0" yWindow="760" windowWidth="30240" windowHeight="17260" tabRatio="763" firstSheet="43" activeTab="49" xr2:uid="{00000000-000D-0000-FFFF-FFFF00000000}"/>
  </bookViews>
  <sheets>
    <sheet name="МО" sheetId="10" r:id="rId1"/>
    <sheet name="1" sheetId="13" r:id="rId2"/>
    <sheet name="2" sheetId="15" r:id="rId3"/>
    <sheet name="3" sheetId="17" r:id="rId4"/>
    <sheet name="4" sheetId="19" r:id="rId5"/>
    <sheet name="5" sheetId="20" r:id="rId6"/>
    <sheet name="6" sheetId="22" r:id="rId7"/>
    <sheet name="7" sheetId="24" r:id="rId8"/>
    <sheet name="8" sheetId="25" r:id="rId9"/>
    <sheet name="9" sheetId="27" r:id="rId10"/>
    <sheet name="10" sheetId="29" r:id="rId11"/>
    <sheet name="11" sheetId="31" r:id="rId12"/>
    <sheet name="12" sheetId="33" r:id="rId13"/>
    <sheet name="13" sheetId="35" r:id="rId14"/>
    <sheet name="14" sheetId="37" r:id="rId15"/>
    <sheet name="15" sheetId="39" r:id="rId16"/>
    <sheet name="16" sheetId="40" r:id="rId17"/>
    <sheet name="17" sheetId="42" r:id="rId18"/>
    <sheet name="18" sheetId="44" r:id="rId19"/>
    <sheet name="19" sheetId="45" r:id="rId20"/>
    <sheet name="20" sheetId="46" r:id="rId21"/>
    <sheet name="21" sheetId="48" r:id="rId22"/>
    <sheet name="22" sheetId="50" r:id="rId23"/>
    <sheet name="23" sheetId="51" r:id="rId24"/>
    <sheet name="24" sheetId="53" r:id="rId25"/>
    <sheet name="25" sheetId="55" r:id="rId26"/>
    <sheet name="26" sheetId="57" r:id="rId27"/>
    <sheet name="27" sheetId="59" r:id="rId28"/>
    <sheet name="28" sheetId="61" r:id="rId29"/>
    <sheet name="29" sheetId="62" r:id="rId30"/>
    <sheet name="30" sheetId="64" r:id="rId31"/>
    <sheet name="31" sheetId="65" r:id="rId32"/>
    <sheet name="32" sheetId="67" r:id="rId33"/>
    <sheet name="33" sheetId="68" r:id="rId34"/>
    <sheet name="34" sheetId="70" r:id="rId35"/>
    <sheet name="35" sheetId="72" r:id="rId36"/>
    <sheet name="36" sheetId="74" r:id="rId37"/>
    <sheet name="37" sheetId="76" r:id="rId38"/>
    <sheet name="38" sheetId="78" r:id="rId39"/>
    <sheet name="39" sheetId="79" r:id="rId40"/>
    <sheet name="40" sheetId="80" r:id="rId41"/>
    <sheet name="41" sheetId="81" r:id="rId42"/>
    <sheet name="42" sheetId="82" r:id="rId43"/>
    <sheet name="43" sheetId="83" r:id="rId44"/>
    <sheet name="44" sheetId="84" r:id="rId45"/>
    <sheet name="45" sheetId="85" r:id="rId46"/>
    <sheet name="46" sheetId="86" r:id="rId47"/>
    <sheet name="47" sheetId="87" r:id="rId48"/>
    <sheet name="48" sheetId="88" r:id="rId49"/>
    <sheet name="49" sheetId="89" r:id="rId50"/>
    <sheet name="50" sheetId="90" r:id="rId51"/>
    <sheet name="51" sheetId="91" r:id="rId52"/>
    <sheet name="52" sheetId="92" r:id="rId53"/>
    <sheet name="и1на" sheetId="93" r:id="rId54"/>
    <sheet name="и1но" sheetId="106" r:id="rId55"/>
    <sheet name="и2на" sheetId="107" r:id="rId56"/>
    <sheet name="и2но" sheetId="108" r:id="rId57"/>
    <sheet name="и3на" sheetId="96" r:id="rId58"/>
    <sheet name="и3но" sheetId="109" r:id="rId59"/>
    <sheet name="и4на" sheetId="110" r:id="rId60"/>
    <sheet name="и4но" sheetId="111" r:id="rId61"/>
    <sheet name="и5на" sheetId="112" r:id="rId62"/>
    <sheet name="и5но" sheetId="113" r:id="rId63"/>
    <sheet name="и6на" sheetId="122" r:id="rId64"/>
    <sheet name="и6но" sheetId="97" r:id="rId65"/>
    <sheet name="и7на" sheetId="123" r:id="rId66"/>
    <sheet name="и7но" sheetId="99" r:id="rId67"/>
    <sheet name="и8на" sheetId="124" r:id="rId68"/>
    <sheet name="и8но" sheetId="100" r:id="rId69"/>
    <sheet name="и9на" sheetId="115" r:id="rId70"/>
    <sheet name="и9но" sheetId="114" r:id="rId71"/>
    <sheet name="и10на" sheetId="102" r:id="rId72"/>
    <sheet name="и10но" sheetId="125" r:id="rId73"/>
    <sheet name="и11на" sheetId="126" r:id="rId74"/>
    <sheet name="и11но" sheetId="127" r:id="rId75"/>
    <sheet name="2014но" sheetId="116" r:id="rId76"/>
    <sheet name="2015но" sheetId="117" r:id="rId77"/>
    <sheet name="2016но" sheetId="118" r:id="rId78"/>
    <sheet name="2017но" sheetId="119" r:id="rId79"/>
    <sheet name="2018" sheetId="120" r:id="rId80"/>
    <sheet name="2019" sheetId="121" r:id="rId81"/>
    <sheet name="Показатели" sheetId="1" r:id="rId82"/>
    <sheet name="леса" sheetId="128" r:id="rId83"/>
    <sheet name="экология" sheetId="129" r:id="rId84"/>
    <sheet name="Сводная" sheetId="104" r:id="rId85"/>
    <sheet name="Статистика" sheetId="105" r:id="rId8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" i="129" l="1"/>
  <c r="K53" i="129" l="1"/>
  <c r="K50" i="129"/>
  <c r="K30" i="129"/>
  <c r="K35" i="129"/>
  <c r="K33" i="129"/>
  <c r="K22" i="129"/>
  <c r="K21" i="129"/>
  <c r="K18" i="129"/>
  <c r="K10" i="129"/>
  <c r="K8" i="129"/>
  <c r="K7" i="129"/>
  <c r="P4" i="128"/>
  <c r="P5" i="128"/>
  <c r="P6" i="128"/>
  <c r="P7" i="128"/>
  <c r="P10" i="128"/>
  <c r="P12" i="128"/>
  <c r="P13" i="128"/>
  <c r="P14" i="128"/>
  <c r="P15" i="128"/>
  <c r="P17" i="128"/>
  <c r="P18" i="128"/>
  <c r="P20" i="128"/>
  <c r="P21" i="128"/>
  <c r="P24" i="128"/>
  <c r="P25" i="128"/>
  <c r="P28" i="128"/>
  <c r="P29" i="128"/>
  <c r="P30" i="128"/>
  <c r="P32" i="128"/>
  <c r="P33" i="128"/>
  <c r="P35" i="128"/>
  <c r="P37" i="128"/>
  <c r="P38" i="128"/>
  <c r="P39" i="128"/>
  <c r="P40" i="128"/>
  <c r="P41" i="128"/>
  <c r="J26" i="129"/>
  <c r="G55" i="129" l="1"/>
  <c r="G54" i="129"/>
  <c r="J54" i="129" s="1"/>
  <c r="G53" i="129"/>
  <c r="G52" i="129"/>
  <c r="J52" i="129" s="1"/>
  <c r="G51" i="129"/>
  <c r="J51" i="129" s="1"/>
  <c r="G50" i="129"/>
  <c r="G49" i="129"/>
  <c r="J49" i="129" s="1"/>
  <c r="G48" i="129"/>
  <c r="J48" i="129" s="1"/>
  <c r="G47" i="129"/>
  <c r="J47" i="129" s="1"/>
  <c r="G46" i="129"/>
  <c r="G45" i="129"/>
  <c r="J45" i="129" s="1"/>
  <c r="G44" i="129"/>
  <c r="J44" i="129" s="1"/>
  <c r="G43" i="129"/>
  <c r="G42" i="129"/>
  <c r="J42" i="129" s="1"/>
  <c r="F56" i="129"/>
  <c r="E55" i="129"/>
  <c r="E52" i="129"/>
  <c r="E53" i="129"/>
  <c r="E49" i="129"/>
  <c r="E50" i="129"/>
  <c r="E51" i="129"/>
  <c r="E46" i="129"/>
  <c r="E47" i="129"/>
  <c r="E48" i="129"/>
  <c r="E45" i="129"/>
  <c r="E44" i="129"/>
  <c r="E42" i="129"/>
  <c r="E40" i="129"/>
  <c r="E32" i="129"/>
  <c r="E27" i="129"/>
  <c r="E28" i="129"/>
  <c r="E29" i="129"/>
  <c r="E26" i="129"/>
  <c r="E22" i="129"/>
  <c r="E5" i="129"/>
  <c r="E6" i="129"/>
  <c r="E21" i="129"/>
  <c r="E19" i="129"/>
  <c r="E16" i="129"/>
  <c r="E15" i="129"/>
  <c r="E4" i="129"/>
  <c r="H28" i="128"/>
  <c r="H38" i="128"/>
  <c r="H4" i="128"/>
  <c r="V4" i="128" s="1"/>
  <c r="H17" i="128"/>
  <c r="J10" i="129" l="1"/>
  <c r="J28" i="129"/>
  <c r="J22" i="129"/>
  <c r="J32" i="129"/>
  <c r="J33" i="129"/>
  <c r="J35" i="129"/>
  <c r="J21" i="129"/>
  <c r="J14" i="129"/>
  <c r="J19" i="129"/>
  <c r="J30" i="129"/>
  <c r="J18" i="129"/>
  <c r="J8" i="129"/>
  <c r="J50" i="129"/>
  <c r="J9" i="129"/>
  <c r="J7" i="129"/>
  <c r="E56" i="129"/>
  <c r="C86" i="129"/>
  <c r="P56" i="128" l="1"/>
  <c r="P54" i="128"/>
  <c r="P53" i="128"/>
  <c r="P62" i="128"/>
  <c r="P61" i="128"/>
  <c r="P51" i="128"/>
  <c r="P44" i="128"/>
  <c r="P50" i="128"/>
  <c r="P60" i="128"/>
  <c r="P59" i="128"/>
  <c r="P49" i="128"/>
  <c r="P47" i="128"/>
  <c r="P46" i="128"/>
  <c r="H18" i="128"/>
  <c r="H20" i="128"/>
  <c r="H21" i="128"/>
  <c r="H24" i="128"/>
  <c r="H25" i="128"/>
  <c r="H27" i="128"/>
  <c r="H29" i="128"/>
  <c r="H30" i="128"/>
  <c r="H32" i="128"/>
  <c r="H33" i="128"/>
  <c r="H35" i="128"/>
  <c r="H37" i="128"/>
  <c r="H39" i="128"/>
  <c r="H40" i="128"/>
  <c r="H41" i="128"/>
  <c r="H6" i="128"/>
  <c r="V6" i="128" s="1"/>
  <c r="H7" i="128"/>
  <c r="V7" i="128" s="1"/>
  <c r="H10" i="128"/>
  <c r="H12" i="128"/>
  <c r="H13" i="128"/>
  <c r="H14" i="128"/>
  <c r="H15" i="128"/>
  <c r="H60" i="128"/>
  <c r="H61" i="128"/>
  <c r="H62" i="128"/>
  <c r="H59" i="128"/>
  <c r="H56" i="128"/>
  <c r="H54" i="128"/>
  <c r="H53" i="128"/>
  <c r="H51" i="128"/>
  <c r="H50" i="128"/>
  <c r="H49" i="128"/>
  <c r="H47" i="128"/>
  <c r="H46" i="128"/>
  <c r="H5" i="128"/>
  <c r="V5" i="128" s="1"/>
  <c r="H396" i="127"/>
  <c r="G396" i="127"/>
  <c r="F396" i="127"/>
  <c r="E396" i="127"/>
  <c r="D396" i="127"/>
  <c r="C396" i="127"/>
  <c r="D396" i="126"/>
  <c r="E396" i="126"/>
  <c r="F396" i="126"/>
  <c r="G396" i="126"/>
  <c r="H396" i="126"/>
  <c r="C396" i="126"/>
  <c r="H396" i="125"/>
  <c r="G396" i="125"/>
  <c r="D396" i="102"/>
  <c r="E396" i="102"/>
  <c r="F396" i="102"/>
  <c r="G396" i="102"/>
  <c r="H396" i="102"/>
  <c r="C396" i="102"/>
  <c r="D408" i="123" l="1"/>
  <c r="D409" i="123"/>
  <c r="D410" i="123"/>
  <c r="D411" i="123"/>
  <c r="D412" i="123"/>
  <c r="D413" i="123"/>
  <c r="D414" i="123"/>
  <c r="D415" i="123"/>
  <c r="D416" i="123"/>
  <c r="D417" i="123"/>
  <c r="D399" i="123"/>
  <c r="D400" i="123"/>
  <c r="D401" i="123"/>
  <c r="D402" i="123"/>
  <c r="D403" i="123"/>
  <c r="D404" i="123"/>
  <c r="D405" i="123"/>
  <c r="D406" i="123"/>
  <c r="D383" i="123"/>
  <c r="D384" i="123"/>
  <c r="D385" i="123"/>
  <c r="D386" i="123"/>
  <c r="D387" i="123"/>
  <c r="D388" i="123"/>
  <c r="D389" i="123"/>
  <c r="D390" i="123"/>
  <c r="D391" i="123"/>
  <c r="D392" i="123"/>
  <c r="D393" i="123"/>
  <c r="D394" i="123"/>
  <c r="D395" i="123"/>
  <c r="D396" i="123"/>
  <c r="D397" i="123"/>
  <c r="D373" i="123"/>
  <c r="D374" i="123"/>
  <c r="D375" i="123"/>
  <c r="D376" i="123"/>
  <c r="D377" i="123"/>
  <c r="D378" i="123"/>
  <c r="D379" i="123"/>
  <c r="D380" i="123"/>
  <c r="D381" i="123"/>
  <c r="D367" i="123"/>
  <c r="D368" i="123"/>
  <c r="D369" i="123"/>
  <c r="D370" i="123"/>
  <c r="D371" i="123"/>
  <c r="D360" i="123"/>
  <c r="D361" i="123"/>
  <c r="D362" i="123"/>
  <c r="D363" i="123"/>
  <c r="D364" i="123"/>
  <c r="D365" i="123"/>
  <c r="D350" i="123"/>
  <c r="D351" i="123"/>
  <c r="D352" i="123"/>
  <c r="D353" i="123"/>
  <c r="D354" i="123"/>
  <c r="D355" i="123"/>
  <c r="D356" i="123"/>
  <c r="D357" i="123"/>
  <c r="D358" i="123"/>
  <c r="D342" i="123"/>
  <c r="D343" i="123"/>
  <c r="D344" i="123"/>
  <c r="D345" i="123"/>
  <c r="D346" i="123"/>
  <c r="D347" i="123"/>
  <c r="D348" i="123"/>
  <c r="D330" i="123"/>
  <c r="D331" i="123"/>
  <c r="D332" i="123"/>
  <c r="D333" i="123"/>
  <c r="D334" i="123"/>
  <c r="D335" i="123"/>
  <c r="D336" i="123"/>
  <c r="D337" i="123"/>
  <c r="D338" i="123"/>
  <c r="D339" i="123"/>
  <c r="D340" i="123"/>
  <c r="D320" i="123"/>
  <c r="D321" i="123"/>
  <c r="D322" i="123"/>
  <c r="D323" i="123"/>
  <c r="D324" i="123"/>
  <c r="D325" i="123"/>
  <c r="D326" i="123"/>
  <c r="D327" i="123"/>
  <c r="D328" i="123"/>
  <c r="D307" i="123"/>
  <c r="D308" i="123"/>
  <c r="D309" i="123"/>
  <c r="D310" i="123"/>
  <c r="D311" i="123"/>
  <c r="D312" i="123"/>
  <c r="D313" i="123"/>
  <c r="D314" i="123"/>
  <c r="D315" i="123"/>
  <c r="D316" i="123"/>
  <c r="D317" i="123"/>
  <c r="D318" i="123"/>
  <c r="D296" i="123"/>
  <c r="D297" i="123"/>
  <c r="D298" i="123"/>
  <c r="D299" i="123"/>
  <c r="D300" i="123"/>
  <c r="D301" i="123"/>
  <c r="D302" i="123"/>
  <c r="D303" i="123"/>
  <c r="D304" i="123"/>
  <c r="D305" i="123"/>
  <c r="D286" i="123"/>
  <c r="D287" i="123"/>
  <c r="D288" i="123"/>
  <c r="D289" i="123"/>
  <c r="D290" i="123"/>
  <c r="D291" i="123"/>
  <c r="D292" i="123"/>
  <c r="D293" i="123"/>
  <c r="D294" i="123"/>
  <c r="D277" i="123"/>
  <c r="D278" i="123"/>
  <c r="D279" i="123"/>
  <c r="D280" i="123"/>
  <c r="D281" i="123"/>
  <c r="D282" i="123"/>
  <c r="D283" i="123"/>
  <c r="D284" i="123"/>
  <c r="D262" i="123"/>
  <c r="D263" i="123"/>
  <c r="D264" i="123"/>
  <c r="D265" i="123"/>
  <c r="D266" i="123"/>
  <c r="D267" i="123"/>
  <c r="D268" i="123"/>
  <c r="D269" i="123"/>
  <c r="D270" i="123"/>
  <c r="D271" i="123"/>
  <c r="D272" i="123"/>
  <c r="D273" i="123"/>
  <c r="D274" i="123"/>
  <c r="D275" i="123"/>
  <c r="D249" i="123"/>
  <c r="D250" i="123"/>
  <c r="D251" i="123"/>
  <c r="D252" i="123"/>
  <c r="D253" i="123"/>
  <c r="D254" i="123"/>
  <c r="D255" i="123"/>
  <c r="D256" i="123"/>
  <c r="D257" i="123"/>
  <c r="D258" i="123"/>
  <c r="D259" i="123"/>
  <c r="D260" i="123"/>
  <c r="D242" i="123"/>
  <c r="D243" i="123"/>
  <c r="D244" i="123"/>
  <c r="D245" i="123"/>
  <c r="D246" i="123"/>
  <c r="D247" i="123"/>
  <c r="D236" i="123"/>
  <c r="D237" i="123"/>
  <c r="D238" i="123"/>
  <c r="D239" i="123"/>
  <c r="D240" i="123"/>
  <c r="D230" i="123"/>
  <c r="D231" i="123"/>
  <c r="D232" i="123"/>
  <c r="D233" i="123"/>
  <c r="D234" i="123"/>
  <c r="D223" i="123"/>
  <c r="D224" i="123"/>
  <c r="D225" i="123"/>
  <c r="D226" i="123"/>
  <c r="D227" i="123"/>
  <c r="D228" i="123"/>
  <c r="D213" i="123"/>
  <c r="D214" i="123"/>
  <c r="D215" i="123"/>
  <c r="D216" i="123"/>
  <c r="D217" i="123"/>
  <c r="D218" i="123"/>
  <c r="D219" i="123"/>
  <c r="D220" i="123"/>
  <c r="D221" i="123"/>
  <c r="D201" i="123"/>
  <c r="D202" i="123"/>
  <c r="D203" i="123"/>
  <c r="D204" i="123"/>
  <c r="D205" i="123"/>
  <c r="D206" i="123"/>
  <c r="D207" i="123"/>
  <c r="D208" i="123"/>
  <c r="D209" i="123"/>
  <c r="D210" i="123"/>
  <c r="D211" i="123"/>
  <c r="D194" i="123"/>
  <c r="D195" i="123"/>
  <c r="D196" i="123"/>
  <c r="D197" i="123"/>
  <c r="D198" i="123"/>
  <c r="D199" i="123"/>
  <c r="D182" i="123"/>
  <c r="D183" i="123"/>
  <c r="D184" i="123"/>
  <c r="D185" i="123"/>
  <c r="D186" i="123"/>
  <c r="D187" i="123"/>
  <c r="D188" i="123"/>
  <c r="D189" i="123"/>
  <c r="D190" i="123"/>
  <c r="D191" i="123"/>
  <c r="D192" i="123"/>
  <c r="D170" i="123"/>
  <c r="D171" i="123"/>
  <c r="D172" i="123"/>
  <c r="D173" i="123"/>
  <c r="D174" i="123"/>
  <c r="D175" i="123"/>
  <c r="D176" i="123"/>
  <c r="D177" i="123"/>
  <c r="D178" i="123"/>
  <c r="D179" i="123"/>
  <c r="D180" i="123"/>
  <c r="D159" i="123"/>
  <c r="D160" i="123"/>
  <c r="D161" i="123"/>
  <c r="D162" i="123"/>
  <c r="D163" i="123"/>
  <c r="D164" i="123"/>
  <c r="D165" i="123"/>
  <c r="D166" i="123"/>
  <c r="D167" i="123"/>
  <c r="D168" i="123"/>
  <c r="D149" i="123"/>
  <c r="D150" i="123"/>
  <c r="D151" i="123"/>
  <c r="D152" i="123"/>
  <c r="D153" i="123"/>
  <c r="D154" i="123"/>
  <c r="D155" i="123"/>
  <c r="D156" i="123"/>
  <c r="D157" i="123"/>
  <c r="D139" i="123"/>
  <c r="D140" i="123"/>
  <c r="D141" i="123"/>
  <c r="D142" i="123"/>
  <c r="D143" i="123"/>
  <c r="D144" i="123"/>
  <c r="D145" i="123"/>
  <c r="D146" i="123"/>
  <c r="D147" i="123"/>
  <c r="D132" i="123"/>
  <c r="D133" i="123"/>
  <c r="D134" i="123"/>
  <c r="D135" i="123"/>
  <c r="D136" i="123"/>
  <c r="D137" i="123"/>
  <c r="D126" i="123"/>
  <c r="D127" i="123"/>
  <c r="D128" i="123"/>
  <c r="D129" i="123"/>
  <c r="D130" i="123"/>
  <c r="D119" i="123"/>
  <c r="D120" i="123"/>
  <c r="D121" i="123"/>
  <c r="D122" i="123"/>
  <c r="D123" i="123"/>
  <c r="D124" i="123"/>
  <c r="D112" i="123"/>
  <c r="D113" i="123"/>
  <c r="D114" i="123"/>
  <c r="D115" i="123"/>
  <c r="D116" i="123"/>
  <c r="D117" i="123"/>
  <c r="D107" i="123"/>
  <c r="D108" i="123"/>
  <c r="D109" i="123"/>
  <c r="D110" i="123"/>
  <c r="D100" i="123"/>
  <c r="D101" i="123"/>
  <c r="D102" i="123"/>
  <c r="D103" i="123"/>
  <c r="D104" i="123"/>
  <c r="D105" i="123"/>
  <c r="D91" i="123"/>
  <c r="D92" i="123"/>
  <c r="D93" i="123"/>
  <c r="D94" i="123"/>
  <c r="D95" i="123"/>
  <c r="D96" i="123"/>
  <c r="D97" i="123"/>
  <c r="D98" i="123"/>
  <c r="D83" i="123"/>
  <c r="D84" i="123"/>
  <c r="D85" i="123"/>
  <c r="D86" i="123"/>
  <c r="D87" i="123"/>
  <c r="D88" i="123"/>
  <c r="D89" i="123"/>
  <c r="D70" i="123"/>
  <c r="D71" i="123"/>
  <c r="D72" i="123"/>
  <c r="D73" i="123"/>
  <c r="D74" i="123"/>
  <c r="D75" i="123"/>
  <c r="D76" i="123"/>
  <c r="D77" i="123"/>
  <c r="D78" i="123"/>
  <c r="D79" i="123"/>
  <c r="D80" i="123"/>
  <c r="D81" i="123"/>
  <c r="D61" i="123"/>
  <c r="D62" i="123"/>
  <c r="D63" i="123"/>
  <c r="D64" i="123"/>
  <c r="D65" i="123"/>
  <c r="D66" i="123"/>
  <c r="D67" i="123"/>
  <c r="D68" i="123"/>
  <c r="C397" i="123"/>
  <c r="C396" i="123"/>
  <c r="C275" i="123"/>
  <c r="C395" i="123"/>
  <c r="C274" i="123"/>
  <c r="C394" i="123"/>
  <c r="C318" i="123"/>
  <c r="C273" i="123"/>
  <c r="C260" i="123"/>
  <c r="C81" i="123"/>
  <c r="C393" i="123"/>
  <c r="C340" i="123"/>
  <c r="C317" i="123"/>
  <c r="C272" i="123"/>
  <c r="C259" i="123"/>
  <c r="C211" i="123"/>
  <c r="C192" i="123"/>
  <c r="C180" i="123"/>
  <c r="C80" i="123"/>
  <c r="C417" i="123"/>
  <c r="C392" i="123"/>
  <c r="C339" i="123"/>
  <c r="C316" i="123"/>
  <c r="C305" i="123"/>
  <c r="C271" i="123"/>
  <c r="C258" i="123"/>
  <c r="C210" i="123"/>
  <c r="C191" i="123"/>
  <c r="C179" i="123"/>
  <c r="C168" i="123"/>
  <c r="C79" i="123"/>
  <c r="C416" i="123"/>
  <c r="C391" i="123"/>
  <c r="C381" i="123"/>
  <c r="C358" i="123"/>
  <c r="C338" i="123"/>
  <c r="C328" i="123"/>
  <c r="C315" i="123"/>
  <c r="C304" i="123"/>
  <c r="C294" i="123"/>
  <c r="C270" i="123"/>
  <c r="C257" i="123"/>
  <c r="C221" i="123"/>
  <c r="C209" i="123"/>
  <c r="C190" i="123"/>
  <c r="C178" i="123"/>
  <c r="C167" i="123"/>
  <c r="C157" i="123"/>
  <c r="C147" i="123"/>
  <c r="C78" i="123"/>
  <c r="C415" i="123"/>
  <c r="C406" i="123"/>
  <c r="C390" i="123"/>
  <c r="C380" i="123"/>
  <c r="C357" i="123"/>
  <c r="C337" i="123"/>
  <c r="C327" i="123"/>
  <c r="C314" i="123"/>
  <c r="C303" i="123"/>
  <c r="C293" i="123"/>
  <c r="C284" i="123"/>
  <c r="C269" i="123"/>
  <c r="C256" i="123"/>
  <c r="C220" i="123"/>
  <c r="C208" i="123"/>
  <c r="C189" i="123"/>
  <c r="C177" i="123"/>
  <c r="C166" i="123"/>
  <c r="C156" i="123"/>
  <c r="C146" i="123"/>
  <c r="C98" i="123"/>
  <c r="C77" i="123"/>
  <c r="C68" i="123"/>
  <c r="C414" i="123"/>
  <c r="C405" i="123"/>
  <c r="C389" i="123"/>
  <c r="C379" i="123"/>
  <c r="C356" i="123"/>
  <c r="C348" i="123"/>
  <c r="C336" i="123"/>
  <c r="C326" i="123"/>
  <c r="C313" i="123"/>
  <c r="C302" i="123"/>
  <c r="C292" i="123"/>
  <c r="C283" i="123"/>
  <c r="C268" i="123"/>
  <c r="C255" i="123"/>
  <c r="C219" i="123"/>
  <c r="C207" i="123"/>
  <c r="C188" i="123"/>
  <c r="C176" i="123"/>
  <c r="C165" i="123"/>
  <c r="C155" i="123"/>
  <c r="C145" i="123"/>
  <c r="C97" i="123"/>
  <c r="C89" i="123"/>
  <c r="C76" i="123"/>
  <c r="C67" i="123"/>
  <c r="C413" i="123"/>
  <c r="C404" i="123"/>
  <c r="C388" i="123"/>
  <c r="C378" i="123"/>
  <c r="C365" i="123"/>
  <c r="C355" i="123"/>
  <c r="C347" i="123"/>
  <c r="C335" i="123"/>
  <c r="C325" i="123"/>
  <c r="C312" i="123"/>
  <c r="C301" i="123"/>
  <c r="C291" i="123"/>
  <c r="C282" i="123"/>
  <c r="C267" i="123"/>
  <c r="C254" i="123"/>
  <c r="C247" i="123"/>
  <c r="C228" i="123"/>
  <c r="C218" i="123"/>
  <c r="C206" i="123"/>
  <c r="C199" i="123"/>
  <c r="C187" i="123"/>
  <c r="C175" i="123"/>
  <c r="C164" i="123"/>
  <c r="C154" i="123"/>
  <c r="C144" i="123"/>
  <c r="C137" i="123"/>
  <c r="C124" i="123"/>
  <c r="C117" i="123"/>
  <c r="C105" i="123"/>
  <c r="C96" i="123"/>
  <c r="C88" i="123"/>
  <c r="C75" i="123"/>
  <c r="C66" i="123"/>
  <c r="C412" i="123"/>
  <c r="C403" i="123"/>
  <c r="C387" i="123"/>
  <c r="C377" i="123"/>
  <c r="C371" i="123"/>
  <c r="C364" i="123"/>
  <c r="C354" i="123"/>
  <c r="C346" i="123"/>
  <c r="C334" i="123"/>
  <c r="C324" i="123"/>
  <c r="C311" i="123"/>
  <c r="C300" i="123"/>
  <c r="C290" i="123"/>
  <c r="C281" i="123"/>
  <c r="C266" i="123"/>
  <c r="C253" i="123"/>
  <c r="C246" i="123"/>
  <c r="C240" i="123"/>
  <c r="C234" i="123"/>
  <c r="C227" i="123"/>
  <c r="C217" i="123"/>
  <c r="C205" i="123"/>
  <c r="C198" i="123"/>
  <c r="C186" i="123"/>
  <c r="C174" i="123"/>
  <c r="C163" i="123"/>
  <c r="C153" i="123"/>
  <c r="C143" i="123"/>
  <c r="C136" i="123"/>
  <c r="C130" i="123"/>
  <c r="C123" i="123"/>
  <c r="C116" i="123"/>
  <c r="C104" i="123"/>
  <c r="C95" i="123"/>
  <c r="C87" i="123"/>
  <c r="C74" i="123"/>
  <c r="C65" i="123"/>
  <c r="C411" i="123"/>
  <c r="C402" i="123"/>
  <c r="C386" i="123"/>
  <c r="C376" i="123"/>
  <c r="C370" i="123"/>
  <c r="C363" i="123"/>
  <c r="C353" i="123"/>
  <c r="C345" i="123"/>
  <c r="C333" i="123"/>
  <c r="C323" i="123"/>
  <c r="C310" i="123"/>
  <c r="C299" i="123"/>
  <c r="C289" i="123"/>
  <c r="C280" i="123"/>
  <c r="C265" i="123"/>
  <c r="C252" i="123"/>
  <c r="C245" i="123"/>
  <c r="C239" i="123"/>
  <c r="C233" i="123"/>
  <c r="C226" i="123"/>
  <c r="C216" i="123"/>
  <c r="C204" i="123"/>
  <c r="C197" i="123"/>
  <c r="C185" i="123"/>
  <c r="C173" i="123"/>
  <c r="C162" i="123"/>
  <c r="C152" i="123"/>
  <c r="C142" i="123"/>
  <c r="C135" i="123"/>
  <c r="C129" i="123"/>
  <c r="C122" i="123"/>
  <c r="C115" i="123"/>
  <c r="C110" i="123"/>
  <c r="C103" i="123"/>
  <c r="C94" i="123"/>
  <c r="C86" i="123"/>
  <c r="C73" i="123"/>
  <c r="C64" i="123"/>
  <c r="C410" i="123"/>
  <c r="C401" i="123"/>
  <c r="C385" i="123"/>
  <c r="C375" i="123"/>
  <c r="C369" i="123"/>
  <c r="C362" i="123"/>
  <c r="C352" i="123"/>
  <c r="C344" i="123"/>
  <c r="C332" i="123"/>
  <c r="C322" i="123"/>
  <c r="C309" i="123"/>
  <c r="C298" i="123"/>
  <c r="C288" i="123"/>
  <c r="C279" i="123"/>
  <c r="C264" i="123"/>
  <c r="C251" i="123"/>
  <c r="C244" i="123"/>
  <c r="C238" i="123"/>
  <c r="C232" i="123"/>
  <c r="C225" i="123"/>
  <c r="C215" i="123"/>
  <c r="C203" i="123"/>
  <c r="C196" i="123"/>
  <c r="C184" i="123"/>
  <c r="C172" i="123"/>
  <c r="C161" i="123"/>
  <c r="C151" i="123"/>
  <c r="C141" i="123"/>
  <c r="C134" i="123"/>
  <c r="C128" i="123"/>
  <c r="C121" i="123"/>
  <c r="C114" i="123"/>
  <c r="C109" i="123"/>
  <c r="C102" i="123"/>
  <c r="C93" i="123"/>
  <c r="C85" i="123"/>
  <c r="C72" i="123"/>
  <c r="C63" i="123"/>
  <c r="C409" i="123"/>
  <c r="C400" i="123"/>
  <c r="C384" i="123"/>
  <c r="C368" i="123"/>
  <c r="C361" i="123"/>
  <c r="C351" i="123"/>
  <c r="C343" i="123"/>
  <c r="C331" i="123"/>
  <c r="C321" i="123"/>
  <c r="C308" i="123"/>
  <c r="C297" i="123"/>
  <c r="C287" i="123"/>
  <c r="C278" i="123"/>
  <c r="C263" i="123"/>
  <c r="C250" i="123"/>
  <c r="C243" i="123"/>
  <c r="C237" i="123"/>
  <c r="C231" i="123"/>
  <c r="C224" i="123"/>
  <c r="C214" i="123"/>
  <c r="C202" i="123"/>
  <c r="C195" i="123"/>
  <c r="C183" i="123"/>
  <c r="C171" i="123"/>
  <c r="C160" i="123"/>
  <c r="C150" i="123"/>
  <c r="C140" i="123"/>
  <c r="C133" i="123"/>
  <c r="C127" i="123"/>
  <c r="C120" i="123"/>
  <c r="C113" i="123"/>
  <c r="C108" i="123"/>
  <c r="C101" i="123"/>
  <c r="C92" i="123"/>
  <c r="C84" i="123"/>
  <c r="C71" i="123"/>
  <c r="C62" i="123"/>
  <c r="C408" i="123"/>
  <c r="C399" i="123"/>
  <c r="C383" i="123"/>
  <c r="C373" i="123"/>
  <c r="C367" i="123"/>
  <c r="C360" i="123"/>
  <c r="C350" i="123"/>
  <c r="C342" i="123"/>
  <c r="C330" i="123"/>
  <c r="C320" i="123"/>
  <c r="C307" i="123"/>
  <c r="C296" i="123"/>
  <c r="C286" i="123"/>
  <c r="C277" i="123"/>
  <c r="C262" i="123"/>
  <c r="C249" i="123"/>
  <c r="C242" i="123"/>
  <c r="C236" i="123"/>
  <c r="C230" i="123"/>
  <c r="C223" i="123"/>
  <c r="C213" i="123"/>
  <c r="C201" i="123"/>
  <c r="C194" i="123"/>
  <c r="C182" i="123"/>
  <c r="C170" i="123"/>
  <c r="C159" i="123"/>
  <c r="C149" i="123"/>
  <c r="C139" i="123"/>
  <c r="C132" i="123"/>
  <c r="C126" i="123"/>
  <c r="C119" i="123"/>
  <c r="C112" i="123"/>
  <c r="C107" i="123"/>
  <c r="C100" i="123"/>
  <c r="C91" i="123"/>
  <c r="C83" i="123"/>
  <c r="C70" i="123"/>
  <c r="C61" i="123"/>
  <c r="D407" i="123"/>
  <c r="D398" i="123"/>
  <c r="D382" i="123"/>
  <c r="D366" i="123"/>
  <c r="D359" i="123"/>
  <c r="D349" i="123"/>
  <c r="D341" i="123"/>
  <c r="D329" i="123"/>
  <c r="D319" i="123"/>
  <c r="D306" i="123"/>
  <c r="D295" i="123"/>
  <c r="D285" i="123"/>
  <c r="D276" i="123"/>
  <c r="D261" i="123"/>
  <c r="D248" i="123"/>
  <c r="D241" i="123"/>
  <c r="D235" i="123"/>
  <c r="D229" i="123"/>
  <c r="D222" i="123"/>
  <c r="D212" i="123"/>
  <c r="D200" i="123"/>
  <c r="D193" i="123"/>
  <c r="D181" i="123"/>
  <c r="D169" i="123"/>
  <c r="D158" i="123"/>
  <c r="D148" i="123"/>
  <c r="D138" i="123"/>
  <c r="D131" i="123"/>
  <c r="D125" i="123"/>
  <c r="D118" i="123"/>
  <c r="D111" i="123"/>
  <c r="D106" i="123"/>
  <c r="D99" i="123"/>
  <c r="D90" i="123"/>
  <c r="D82" i="123"/>
  <c r="D69" i="123"/>
  <c r="D60" i="123"/>
  <c r="D41" i="123"/>
  <c r="D40" i="123"/>
  <c r="D39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6" i="123"/>
  <c r="D25" i="123"/>
  <c r="D24" i="123"/>
  <c r="D23" i="123"/>
  <c r="D22" i="123"/>
  <c r="D21" i="123"/>
  <c r="D20" i="123"/>
  <c r="D19" i="123"/>
  <c r="D18" i="123"/>
  <c r="D17" i="123"/>
  <c r="D16" i="123"/>
  <c r="D15" i="123"/>
  <c r="D14" i="123"/>
  <c r="D13" i="123"/>
  <c r="D12" i="123"/>
  <c r="D11" i="123"/>
  <c r="D10" i="123"/>
  <c r="D9" i="123"/>
  <c r="D8" i="123"/>
  <c r="D7" i="123"/>
  <c r="D6" i="123"/>
  <c r="D5" i="123"/>
  <c r="D4" i="123"/>
  <c r="C407" i="123"/>
  <c r="C398" i="123"/>
  <c r="C382" i="123"/>
  <c r="C374" i="123"/>
  <c r="C366" i="123"/>
  <c r="C359" i="123"/>
  <c r="C349" i="123"/>
  <c r="C341" i="123"/>
  <c r="C329" i="123"/>
  <c r="C319" i="123"/>
  <c r="C306" i="123"/>
  <c r="C295" i="123"/>
  <c r="C285" i="123"/>
  <c r="C276" i="123"/>
  <c r="C261" i="123"/>
  <c r="C248" i="123"/>
  <c r="C241" i="123"/>
  <c r="C235" i="123"/>
  <c r="C229" i="123"/>
  <c r="C222" i="123"/>
  <c r="C212" i="123"/>
  <c r="C200" i="123"/>
  <c r="C193" i="123"/>
  <c r="C181" i="123"/>
  <c r="C169" i="123"/>
  <c r="C158" i="123"/>
  <c r="C148" i="123"/>
  <c r="C138" i="123"/>
  <c r="C131" i="123"/>
  <c r="C125" i="123"/>
  <c r="C118" i="123"/>
  <c r="C111" i="123"/>
  <c r="C106" i="123"/>
  <c r="C99" i="123"/>
  <c r="C90" i="123"/>
  <c r="C82" i="123"/>
  <c r="C69" i="123"/>
  <c r="C60" i="123"/>
  <c r="C41" i="123"/>
  <c r="C40" i="123"/>
  <c r="C39" i="123"/>
  <c r="C38" i="123"/>
  <c r="C37" i="123"/>
  <c r="C36" i="123"/>
  <c r="C35" i="123"/>
  <c r="C34" i="123"/>
  <c r="C33" i="123"/>
  <c r="C32" i="123"/>
  <c r="C31" i="123"/>
  <c r="C30" i="123"/>
  <c r="C29" i="123"/>
  <c r="C28" i="123"/>
  <c r="C27" i="123"/>
  <c r="C26" i="123"/>
  <c r="C25" i="123"/>
  <c r="C24" i="123"/>
  <c r="C23" i="123"/>
  <c r="C22" i="123"/>
  <c r="C21" i="123"/>
  <c r="C20" i="123"/>
  <c r="C19" i="123"/>
  <c r="C18" i="123"/>
  <c r="C17" i="123"/>
  <c r="C16" i="123"/>
  <c r="C15" i="123"/>
  <c r="C14" i="123"/>
  <c r="C13" i="123"/>
  <c r="C12" i="123"/>
  <c r="C11" i="123"/>
  <c r="C10" i="123"/>
  <c r="C9" i="123"/>
  <c r="C8" i="123"/>
  <c r="C7" i="123"/>
  <c r="C6" i="123"/>
  <c r="C5" i="123"/>
  <c r="C4" i="123"/>
  <c r="D372" i="123"/>
  <c r="C372" i="123"/>
  <c r="H56" i="122"/>
  <c r="G56" i="122"/>
  <c r="F56" i="122"/>
  <c r="E56" i="122"/>
  <c r="D403" i="112"/>
  <c r="E403" i="112"/>
  <c r="F403" i="112"/>
  <c r="G403" i="112"/>
  <c r="H403" i="112"/>
  <c r="C158" i="65"/>
  <c r="C346" i="110"/>
  <c r="H19" i="55"/>
  <c r="H19" i="37"/>
  <c r="H19" i="24"/>
  <c r="H19" i="22"/>
  <c r="H19" i="20"/>
  <c r="K62" i="96" l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J61" i="96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I60" i="117" l="1"/>
  <c r="I41" i="117"/>
  <c r="I40" i="117"/>
  <c r="I39" i="117"/>
  <c r="I38" i="117"/>
  <c r="I37" i="117"/>
  <c r="I36" i="117"/>
  <c r="I35" i="117"/>
  <c r="I34" i="117"/>
  <c r="I33" i="117"/>
  <c r="I32" i="117"/>
  <c r="I31" i="117"/>
  <c r="I30" i="117"/>
  <c r="I29" i="117"/>
  <c r="I28" i="117"/>
  <c r="I27" i="117"/>
  <c r="I26" i="117"/>
  <c r="I25" i="117"/>
  <c r="I24" i="117"/>
  <c r="I23" i="117"/>
  <c r="I22" i="117"/>
  <c r="I21" i="117"/>
  <c r="I20" i="117"/>
  <c r="I19" i="117"/>
  <c r="I18" i="117"/>
  <c r="I17" i="117"/>
  <c r="I16" i="117"/>
  <c r="I15" i="117"/>
  <c r="I14" i="117"/>
  <c r="I13" i="117"/>
  <c r="I12" i="117"/>
  <c r="I11" i="117"/>
  <c r="I10" i="117"/>
  <c r="I9" i="117"/>
  <c r="I8" i="117"/>
  <c r="I7" i="117"/>
  <c r="I6" i="117"/>
  <c r="I5" i="117"/>
  <c r="I4" i="117"/>
  <c r="I60" i="116" l="1"/>
  <c r="I41" i="116"/>
  <c r="I40" i="116"/>
  <c r="I39" i="116"/>
  <c r="I38" i="116"/>
  <c r="I37" i="116"/>
  <c r="I36" i="116"/>
  <c r="I35" i="116"/>
  <c r="I34" i="116"/>
  <c r="I33" i="116"/>
  <c r="I32" i="116"/>
  <c r="I31" i="116"/>
  <c r="I30" i="116"/>
  <c r="I29" i="116"/>
  <c r="I28" i="116"/>
  <c r="I27" i="116"/>
  <c r="I26" i="116"/>
  <c r="I25" i="116"/>
  <c r="I24" i="116"/>
  <c r="I23" i="116"/>
  <c r="I22" i="116"/>
  <c r="I21" i="116"/>
  <c r="I20" i="116"/>
  <c r="I19" i="116"/>
  <c r="I18" i="116"/>
  <c r="I17" i="116"/>
  <c r="I16" i="116"/>
  <c r="I15" i="116"/>
  <c r="I14" i="116"/>
  <c r="I13" i="116"/>
  <c r="I12" i="116"/>
  <c r="I11" i="116"/>
  <c r="I10" i="116"/>
  <c r="I9" i="116"/>
  <c r="I8" i="116"/>
  <c r="I7" i="116"/>
  <c r="I6" i="116"/>
  <c r="I5" i="116"/>
  <c r="I4" i="116"/>
  <c r="C133" i="13" l="1"/>
  <c r="C64" i="115" s="1"/>
  <c r="C223" i="13"/>
  <c r="C67" i="115" s="1"/>
  <c r="C103" i="13"/>
  <c r="C63" i="115" s="1"/>
  <c r="D60" i="99" l="1"/>
  <c r="D61" i="99"/>
  <c r="D62" i="99"/>
  <c r="D63" i="99"/>
  <c r="D64" i="99"/>
  <c r="D65" i="99"/>
  <c r="D66" i="99"/>
  <c r="D67" i="99"/>
  <c r="D68" i="99"/>
  <c r="D69" i="99"/>
  <c r="D70" i="99"/>
  <c r="D71" i="99"/>
  <c r="D72" i="99"/>
  <c r="D73" i="99"/>
  <c r="D74" i="99"/>
  <c r="D75" i="99"/>
  <c r="D76" i="99"/>
  <c r="D77" i="99"/>
  <c r="D78" i="99"/>
  <c r="D79" i="99"/>
  <c r="D80" i="99"/>
  <c r="D81" i="99"/>
  <c r="D82" i="99"/>
  <c r="D83" i="99"/>
  <c r="D84" i="99"/>
  <c r="D85" i="99"/>
  <c r="D86" i="99"/>
  <c r="D87" i="99"/>
  <c r="D88" i="99"/>
  <c r="D89" i="99"/>
  <c r="D90" i="99"/>
  <c r="D91" i="99"/>
  <c r="D92" i="99"/>
  <c r="D93" i="99"/>
  <c r="D94" i="99"/>
  <c r="D95" i="99"/>
  <c r="D96" i="99"/>
  <c r="D97" i="99"/>
  <c r="D98" i="99"/>
  <c r="D99" i="99"/>
  <c r="D100" i="99"/>
  <c r="D101" i="99"/>
  <c r="D102" i="99"/>
  <c r="D103" i="99"/>
  <c r="D104" i="99"/>
  <c r="D105" i="99"/>
  <c r="D106" i="99"/>
  <c r="D107" i="99"/>
  <c r="D108" i="99"/>
  <c r="D109" i="99"/>
  <c r="D110" i="99"/>
  <c r="D111" i="99"/>
  <c r="D112" i="99"/>
  <c r="D113" i="99"/>
  <c r="D114" i="99"/>
  <c r="D115" i="99"/>
  <c r="D116" i="99"/>
  <c r="D117" i="99"/>
  <c r="D118" i="99"/>
  <c r="D119" i="99"/>
  <c r="D120" i="99"/>
  <c r="D121" i="99"/>
  <c r="D122" i="99"/>
  <c r="D123" i="99"/>
  <c r="D124" i="99"/>
  <c r="D125" i="99"/>
  <c r="D126" i="99"/>
  <c r="D127" i="99"/>
  <c r="D128" i="99"/>
  <c r="D129" i="99"/>
  <c r="D130" i="99"/>
  <c r="D131" i="99"/>
  <c r="D132" i="99"/>
  <c r="D133" i="99"/>
  <c r="D134" i="99"/>
  <c r="D135" i="99"/>
  <c r="D136" i="99"/>
  <c r="D137" i="99"/>
  <c r="D138" i="99"/>
  <c r="D139" i="99"/>
  <c r="D140" i="99"/>
  <c r="D141" i="99"/>
  <c r="D142" i="99"/>
  <c r="D143" i="99"/>
  <c r="D144" i="99"/>
  <c r="D145" i="99"/>
  <c r="D146" i="99"/>
  <c r="D147" i="99"/>
  <c r="D148" i="99"/>
  <c r="D149" i="99"/>
  <c r="D150" i="99"/>
  <c r="D151" i="99"/>
  <c r="D152" i="99"/>
  <c r="D153" i="99"/>
  <c r="D154" i="99"/>
  <c r="D155" i="99"/>
  <c r="D156" i="99"/>
  <c r="D157" i="99"/>
  <c r="D158" i="99"/>
  <c r="D159" i="99"/>
  <c r="D160" i="99"/>
  <c r="D161" i="99"/>
  <c r="D162" i="99"/>
  <c r="D163" i="99"/>
  <c r="D164" i="99"/>
  <c r="D165" i="99"/>
  <c r="D166" i="99"/>
  <c r="D167" i="99"/>
  <c r="D168" i="99"/>
  <c r="D169" i="99"/>
  <c r="D170" i="99"/>
  <c r="D171" i="99"/>
  <c r="D172" i="99"/>
  <c r="D173" i="99"/>
  <c r="D174" i="99"/>
  <c r="D175" i="99"/>
  <c r="D176" i="99"/>
  <c r="D177" i="99"/>
  <c r="D178" i="99"/>
  <c r="D179" i="99"/>
  <c r="D180" i="99"/>
  <c r="D181" i="99"/>
  <c r="D182" i="99"/>
  <c r="D183" i="99"/>
  <c r="D184" i="99"/>
  <c r="D185" i="99"/>
  <c r="D186" i="99"/>
  <c r="D187" i="99"/>
  <c r="D188" i="99"/>
  <c r="D189" i="99"/>
  <c r="D190" i="99"/>
  <c r="D191" i="99"/>
  <c r="D192" i="99"/>
  <c r="D193" i="99"/>
  <c r="D194" i="99"/>
  <c r="D195" i="99"/>
  <c r="D196" i="99"/>
  <c r="D197" i="99"/>
  <c r="D198" i="99"/>
  <c r="D199" i="99"/>
  <c r="D200" i="99"/>
  <c r="D201" i="99"/>
  <c r="D202" i="99"/>
  <c r="D203" i="99"/>
  <c r="D204" i="99"/>
  <c r="D205" i="99"/>
  <c r="D206" i="99"/>
  <c r="D207" i="99"/>
  <c r="D208" i="99"/>
  <c r="D209" i="99"/>
  <c r="D210" i="99"/>
  <c r="D211" i="99"/>
  <c r="D212" i="99"/>
  <c r="D213" i="99"/>
  <c r="D214" i="99"/>
  <c r="D215" i="99"/>
  <c r="D216" i="99"/>
  <c r="D217" i="99"/>
  <c r="D218" i="99"/>
  <c r="D219" i="99"/>
  <c r="D220" i="99"/>
  <c r="D221" i="99"/>
  <c r="D222" i="99"/>
  <c r="D223" i="99"/>
  <c r="D224" i="99"/>
  <c r="D225" i="99"/>
  <c r="D226" i="99"/>
  <c r="D227" i="99"/>
  <c r="D228" i="99"/>
  <c r="D229" i="99"/>
  <c r="D230" i="99"/>
  <c r="D231" i="99"/>
  <c r="D232" i="99"/>
  <c r="D233" i="99"/>
  <c r="D234" i="99"/>
  <c r="D235" i="99"/>
  <c r="D236" i="99"/>
  <c r="D237" i="99"/>
  <c r="D238" i="99"/>
  <c r="D239" i="99"/>
  <c r="D240" i="99"/>
  <c r="D241" i="99"/>
  <c r="D242" i="99"/>
  <c r="D243" i="99"/>
  <c r="D244" i="99"/>
  <c r="D245" i="99"/>
  <c r="D246" i="99"/>
  <c r="D247" i="99"/>
  <c r="D248" i="99"/>
  <c r="D249" i="99"/>
  <c r="D250" i="99"/>
  <c r="D251" i="99"/>
  <c r="D252" i="99"/>
  <c r="D253" i="99"/>
  <c r="D254" i="99"/>
  <c r="D255" i="99"/>
  <c r="D256" i="99"/>
  <c r="D257" i="99"/>
  <c r="D258" i="99"/>
  <c r="D259" i="99"/>
  <c r="D260" i="99"/>
  <c r="D261" i="99"/>
  <c r="D262" i="99"/>
  <c r="D263" i="99"/>
  <c r="D264" i="99"/>
  <c r="D265" i="99"/>
  <c r="D266" i="99"/>
  <c r="D267" i="99"/>
  <c r="D268" i="99"/>
  <c r="D269" i="99"/>
  <c r="D270" i="99"/>
  <c r="D271" i="99"/>
  <c r="D272" i="99"/>
  <c r="D273" i="99"/>
  <c r="D274" i="99"/>
  <c r="D275" i="99"/>
  <c r="D276" i="99"/>
  <c r="D277" i="99"/>
  <c r="D278" i="99"/>
  <c r="D279" i="99"/>
  <c r="D280" i="99"/>
  <c r="D281" i="99"/>
  <c r="D282" i="99"/>
  <c r="D283" i="99"/>
  <c r="D284" i="99"/>
  <c r="D285" i="99"/>
  <c r="D286" i="99"/>
  <c r="D287" i="99"/>
  <c r="D288" i="99"/>
  <c r="D289" i="99"/>
  <c r="D290" i="99"/>
  <c r="D291" i="99"/>
  <c r="D292" i="99"/>
  <c r="D293" i="99"/>
  <c r="D294" i="99"/>
  <c r="D295" i="99"/>
  <c r="D296" i="99"/>
  <c r="D297" i="99"/>
  <c r="D298" i="99"/>
  <c r="D299" i="99"/>
  <c r="D300" i="99"/>
  <c r="D301" i="99"/>
  <c r="D302" i="99"/>
  <c r="D303" i="99"/>
  <c r="D304" i="99"/>
  <c r="D305" i="99"/>
  <c r="D306" i="99"/>
  <c r="D307" i="99"/>
  <c r="D308" i="99"/>
  <c r="D309" i="99"/>
  <c r="D310" i="99"/>
  <c r="D311" i="99"/>
  <c r="D312" i="99"/>
  <c r="D313" i="99"/>
  <c r="D314" i="99"/>
  <c r="D315" i="99"/>
  <c r="D316" i="99"/>
  <c r="D317" i="99"/>
  <c r="D318" i="99"/>
  <c r="D319" i="99"/>
  <c r="D320" i="99"/>
  <c r="D321" i="99"/>
  <c r="D322" i="99"/>
  <c r="D323" i="99"/>
  <c r="D324" i="99"/>
  <c r="D325" i="99"/>
  <c r="D326" i="99"/>
  <c r="D327" i="99"/>
  <c r="D328" i="99"/>
  <c r="D329" i="99"/>
  <c r="D330" i="99"/>
  <c r="D331" i="99"/>
  <c r="D332" i="99"/>
  <c r="D333" i="99"/>
  <c r="D334" i="99"/>
  <c r="D335" i="99"/>
  <c r="D336" i="99"/>
  <c r="D337" i="99"/>
  <c r="D338" i="99"/>
  <c r="D339" i="99"/>
  <c r="D340" i="99"/>
  <c r="D341" i="99"/>
  <c r="D342" i="99"/>
  <c r="D343" i="99"/>
  <c r="D344" i="99"/>
  <c r="D345" i="99"/>
  <c r="D346" i="99"/>
  <c r="D347" i="99"/>
  <c r="D348" i="99"/>
  <c r="D349" i="99"/>
  <c r="D350" i="99"/>
  <c r="D351" i="99"/>
  <c r="D352" i="99"/>
  <c r="D353" i="99"/>
  <c r="D354" i="99"/>
  <c r="D355" i="99"/>
  <c r="D356" i="99"/>
  <c r="D357" i="99"/>
  <c r="D358" i="99"/>
  <c r="D359" i="99"/>
  <c r="D360" i="99"/>
  <c r="D361" i="99"/>
  <c r="D362" i="99"/>
  <c r="D363" i="99"/>
  <c r="D364" i="99"/>
  <c r="D365" i="99"/>
  <c r="D366" i="99"/>
  <c r="D367" i="99"/>
  <c r="D368" i="99"/>
  <c r="D369" i="99"/>
  <c r="D370" i="99"/>
  <c r="D371" i="99"/>
  <c r="D372" i="99"/>
  <c r="D373" i="99"/>
  <c r="D374" i="99"/>
  <c r="D375" i="99"/>
  <c r="D376" i="99"/>
  <c r="D377" i="99"/>
  <c r="D378" i="99"/>
  <c r="D379" i="99"/>
  <c r="D380" i="99"/>
  <c r="D381" i="99"/>
  <c r="D382" i="99"/>
  <c r="D383" i="99"/>
  <c r="D384" i="99"/>
  <c r="D385" i="99"/>
  <c r="D386" i="99"/>
  <c r="D387" i="99"/>
  <c r="D388" i="99"/>
  <c r="D389" i="99"/>
  <c r="D390" i="99"/>
  <c r="D391" i="99"/>
  <c r="D392" i="99"/>
  <c r="D393" i="99"/>
  <c r="D394" i="99"/>
  <c r="D395" i="99"/>
  <c r="D396" i="99"/>
  <c r="D397" i="99"/>
  <c r="D398" i="99"/>
  <c r="D399" i="99"/>
  <c r="D400" i="99"/>
  <c r="D401" i="99"/>
  <c r="D402" i="99"/>
  <c r="D403" i="99"/>
  <c r="D404" i="99"/>
  <c r="D405" i="99"/>
  <c r="D406" i="99"/>
  <c r="D407" i="99"/>
  <c r="D408" i="99"/>
  <c r="D409" i="99"/>
  <c r="D410" i="99"/>
  <c r="D411" i="99"/>
  <c r="D412" i="99"/>
  <c r="D413" i="99"/>
  <c r="D414" i="99"/>
  <c r="D415" i="99"/>
  <c r="D416" i="99"/>
  <c r="D417" i="99"/>
  <c r="C417" i="99"/>
  <c r="C416" i="99"/>
  <c r="C415" i="99"/>
  <c r="C414" i="99"/>
  <c r="C413" i="99"/>
  <c r="C412" i="99"/>
  <c r="C411" i="99"/>
  <c r="C410" i="99"/>
  <c r="C409" i="99"/>
  <c r="C408" i="99"/>
  <c r="C407" i="99"/>
  <c r="C406" i="99"/>
  <c r="C405" i="99"/>
  <c r="C404" i="99"/>
  <c r="C403" i="99"/>
  <c r="C402" i="99"/>
  <c r="C401" i="99"/>
  <c r="C400" i="99"/>
  <c r="C399" i="99"/>
  <c r="C398" i="99"/>
  <c r="C397" i="99"/>
  <c r="C396" i="99"/>
  <c r="C395" i="99"/>
  <c r="C394" i="99"/>
  <c r="C393" i="99"/>
  <c r="C392" i="99"/>
  <c r="C391" i="99"/>
  <c r="C390" i="99"/>
  <c r="C389" i="99"/>
  <c r="C388" i="99"/>
  <c r="C387" i="99"/>
  <c r="C386" i="99"/>
  <c r="C385" i="99"/>
  <c r="C384" i="99"/>
  <c r="C383" i="99"/>
  <c r="C382" i="99"/>
  <c r="C381" i="99"/>
  <c r="C380" i="99"/>
  <c r="C379" i="99"/>
  <c r="C378" i="99"/>
  <c r="C377" i="99"/>
  <c r="C376" i="99"/>
  <c r="C375" i="99"/>
  <c r="C374" i="99"/>
  <c r="C373" i="99"/>
  <c r="C372" i="99"/>
  <c r="C371" i="99"/>
  <c r="C370" i="99"/>
  <c r="C369" i="99"/>
  <c r="C368" i="99"/>
  <c r="C367" i="99"/>
  <c r="C366" i="99"/>
  <c r="C365" i="99"/>
  <c r="C364" i="99"/>
  <c r="C363" i="99"/>
  <c r="C362" i="99"/>
  <c r="C361" i="99"/>
  <c r="C360" i="99"/>
  <c r="C359" i="99"/>
  <c r="C358" i="99"/>
  <c r="C357" i="99"/>
  <c r="C356" i="99"/>
  <c r="C355" i="99"/>
  <c r="C354" i="99"/>
  <c r="C353" i="99"/>
  <c r="C352" i="99"/>
  <c r="C351" i="99"/>
  <c r="C350" i="99"/>
  <c r="C349" i="99"/>
  <c r="C348" i="99"/>
  <c r="C347" i="99"/>
  <c r="C346" i="99"/>
  <c r="C345" i="99"/>
  <c r="C344" i="99"/>
  <c r="C343" i="99"/>
  <c r="C342" i="99"/>
  <c r="C341" i="99"/>
  <c r="C340" i="99"/>
  <c r="C339" i="99"/>
  <c r="C338" i="99"/>
  <c r="C337" i="99"/>
  <c r="C336" i="99"/>
  <c r="C335" i="99"/>
  <c r="C334" i="99"/>
  <c r="C333" i="99"/>
  <c r="C332" i="99"/>
  <c r="C331" i="99"/>
  <c r="C330" i="99"/>
  <c r="C329" i="99"/>
  <c r="C328" i="99"/>
  <c r="C327" i="99"/>
  <c r="C326" i="99"/>
  <c r="C325" i="99"/>
  <c r="C324" i="99"/>
  <c r="C323" i="99"/>
  <c r="C322" i="99"/>
  <c r="C321" i="99"/>
  <c r="C320" i="99"/>
  <c r="C319" i="99"/>
  <c r="C318" i="99"/>
  <c r="C317" i="99"/>
  <c r="C316" i="99"/>
  <c r="C315" i="99"/>
  <c r="C314" i="99"/>
  <c r="C313" i="99"/>
  <c r="C312" i="99"/>
  <c r="C311" i="99"/>
  <c r="C310" i="99"/>
  <c r="C309" i="99"/>
  <c r="C308" i="99"/>
  <c r="C307" i="99"/>
  <c r="C306" i="99"/>
  <c r="C305" i="99"/>
  <c r="C304" i="99"/>
  <c r="C303" i="99"/>
  <c r="C302" i="99"/>
  <c r="C301" i="99"/>
  <c r="C300" i="99"/>
  <c r="C299" i="99"/>
  <c r="C298" i="99"/>
  <c r="C297" i="99"/>
  <c r="C296" i="99"/>
  <c r="C295" i="99"/>
  <c r="C294" i="99"/>
  <c r="C293" i="99"/>
  <c r="C292" i="99"/>
  <c r="C291" i="99"/>
  <c r="C290" i="99"/>
  <c r="C289" i="99"/>
  <c r="C288" i="99"/>
  <c r="C287" i="99"/>
  <c r="C286" i="99"/>
  <c r="C285" i="99"/>
  <c r="C284" i="99"/>
  <c r="C283" i="99"/>
  <c r="C282" i="99"/>
  <c r="C275" i="99"/>
  <c r="C274" i="99"/>
  <c r="C281" i="99"/>
  <c r="C280" i="99"/>
  <c r="C279" i="99"/>
  <c r="C278" i="99"/>
  <c r="C277" i="99"/>
  <c r="C276" i="99"/>
  <c r="C273" i="99"/>
  <c r="C272" i="99"/>
  <c r="C271" i="99"/>
  <c r="C270" i="99"/>
  <c r="C269" i="99"/>
  <c r="C268" i="99"/>
  <c r="C267" i="99"/>
  <c r="C266" i="99"/>
  <c r="C265" i="99"/>
  <c r="C264" i="99"/>
  <c r="C263" i="99"/>
  <c r="C262" i="99"/>
  <c r="C261" i="99"/>
  <c r="C260" i="99"/>
  <c r="C259" i="99"/>
  <c r="C258" i="99"/>
  <c r="C257" i="99"/>
  <c r="C256" i="99"/>
  <c r="C255" i="99"/>
  <c r="C254" i="99"/>
  <c r="C253" i="99"/>
  <c r="C252" i="99"/>
  <c r="C251" i="99"/>
  <c r="C250" i="99"/>
  <c r="C249" i="99"/>
  <c r="C248" i="99"/>
  <c r="C247" i="99"/>
  <c r="C246" i="99"/>
  <c r="C245" i="99"/>
  <c r="C244" i="99"/>
  <c r="C243" i="99"/>
  <c r="C242" i="99"/>
  <c r="C241" i="99"/>
  <c r="C240" i="99"/>
  <c r="C239" i="99"/>
  <c r="C238" i="99"/>
  <c r="C237" i="99"/>
  <c r="C236" i="99"/>
  <c r="C235" i="99"/>
  <c r="C234" i="99"/>
  <c r="C233" i="99"/>
  <c r="C232" i="99"/>
  <c r="C231" i="99"/>
  <c r="C230" i="99"/>
  <c r="C229" i="99"/>
  <c r="C228" i="99"/>
  <c r="C227" i="99"/>
  <c r="C226" i="99"/>
  <c r="C225" i="99"/>
  <c r="C224" i="99"/>
  <c r="C223" i="99"/>
  <c r="C222" i="99"/>
  <c r="C221" i="99"/>
  <c r="C220" i="99"/>
  <c r="C219" i="99"/>
  <c r="C218" i="99"/>
  <c r="C217" i="99"/>
  <c r="C216" i="99"/>
  <c r="C215" i="99"/>
  <c r="C214" i="99"/>
  <c r="C213" i="99"/>
  <c r="C212" i="99"/>
  <c r="C211" i="99"/>
  <c r="C210" i="99"/>
  <c r="C209" i="99"/>
  <c r="C208" i="99"/>
  <c r="C207" i="99"/>
  <c r="C206" i="99"/>
  <c r="C205" i="99"/>
  <c r="C204" i="99"/>
  <c r="C203" i="99"/>
  <c r="C202" i="99"/>
  <c r="C201" i="99"/>
  <c r="C200" i="99"/>
  <c r="C199" i="99"/>
  <c r="C198" i="99"/>
  <c r="C197" i="99"/>
  <c r="C196" i="99"/>
  <c r="C195" i="99"/>
  <c r="C194" i="99"/>
  <c r="C193" i="99"/>
  <c r="C192" i="99"/>
  <c r="C191" i="99"/>
  <c r="C190" i="99"/>
  <c r="C189" i="99"/>
  <c r="C188" i="99"/>
  <c r="C187" i="99"/>
  <c r="C186" i="99"/>
  <c r="C185" i="99"/>
  <c r="C184" i="99"/>
  <c r="C183" i="99"/>
  <c r="C182" i="99"/>
  <c r="C181" i="99"/>
  <c r="C180" i="99"/>
  <c r="C179" i="99"/>
  <c r="C178" i="99"/>
  <c r="C177" i="99"/>
  <c r="C176" i="99"/>
  <c r="C175" i="99"/>
  <c r="C174" i="99"/>
  <c r="C173" i="99"/>
  <c r="C172" i="99"/>
  <c r="C171" i="99"/>
  <c r="C170" i="99"/>
  <c r="C169" i="99"/>
  <c r="C168" i="99"/>
  <c r="C167" i="99"/>
  <c r="C166" i="99"/>
  <c r="C165" i="99"/>
  <c r="C164" i="99"/>
  <c r="C163" i="99"/>
  <c r="C162" i="99"/>
  <c r="C161" i="99"/>
  <c r="C160" i="99"/>
  <c r="C159" i="99"/>
  <c r="C158" i="99"/>
  <c r="C157" i="99"/>
  <c r="C156" i="99"/>
  <c r="C155" i="99"/>
  <c r="C154" i="99"/>
  <c r="C153" i="99"/>
  <c r="C152" i="99"/>
  <c r="C151" i="99"/>
  <c r="C150" i="99"/>
  <c r="C149" i="99"/>
  <c r="C148" i="99"/>
  <c r="C147" i="99"/>
  <c r="C146" i="99"/>
  <c r="C145" i="99"/>
  <c r="C144" i="99"/>
  <c r="C143" i="99"/>
  <c r="C142" i="99"/>
  <c r="C141" i="99"/>
  <c r="C140" i="99"/>
  <c r="C139" i="99"/>
  <c r="C138" i="99"/>
  <c r="C137" i="99"/>
  <c r="C136" i="99"/>
  <c r="C135" i="99"/>
  <c r="C134" i="99"/>
  <c r="C133" i="99"/>
  <c r="C132" i="99"/>
  <c r="C131" i="99"/>
  <c r="C117" i="99"/>
  <c r="C130" i="99"/>
  <c r="C129" i="99"/>
  <c r="C128" i="99"/>
  <c r="C127" i="99"/>
  <c r="C126" i="99"/>
  <c r="C125" i="99"/>
  <c r="C124" i="99"/>
  <c r="C123" i="99"/>
  <c r="C122" i="99"/>
  <c r="C121" i="99"/>
  <c r="C120" i="99"/>
  <c r="C119" i="99"/>
  <c r="C118" i="99"/>
  <c r="C116" i="99"/>
  <c r="C115" i="99"/>
  <c r="C114" i="99"/>
  <c r="C113" i="99"/>
  <c r="C112" i="99"/>
  <c r="C111" i="99"/>
  <c r="C110" i="99"/>
  <c r="C109" i="99"/>
  <c r="C108" i="99"/>
  <c r="C107" i="99"/>
  <c r="C106" i="99"/>
  <c r="C105" i="99"/>
  <c r="C104" i="99"/>
  <c r="C103" i="99"/>
  <c r="C102" i="99"/>
  <c r="C101" i="99"/>
  <c r="C100" i="99"/>
  <c r="C99" i="99"/>
  <c r="C98" i="99"/>
  <c r="C97" i="99"/>
  <c r="C96" i="99"/>
  <c r="C95" i="99"/>
  <c r="C94" i="99"/>
  <c r="C93" i="99"/>
  <c r="C92" i="99"/>
  <c r="C91" i="99"/>
  <c r="C90" i="99"/>
  <c r="C89" i="99"/>
  <c r="C88" i="99"/>
  <c r="C87" i="99"/>
  <c r="C86" i="99"/>
  <c r="C85" i="99"/>
  <c r="C84" i="99"/>
  <c r="C83" i="99"/>
  <c r="C82" i="99"/>
  <c r="C81" i="99"/>
  <c r="C80" i="99"/>
  <c r="C79" i="99"/>
  <c r="C78" i="99"/>
  <c r="C77" i="99"/>
  <c r="C76" i="99"/>
  <c r="C75" i="99"/>
  <c r="C74" i="99"/>
  <c r="C73" i="99"/>
  <c r="C72" i="99"/>
  <c r="C71" i="99"/>
  <c r="C70" i="99"/>
  <c r="C69" i="99"/>
  <c r="C68" i="99"/>
  <c r="C67" i="99"/>
  <c r="C66" i="99"/>
  <c r="C65" i="99"/>
  <c r="C64" i="99"/>
  <c r="C63" i="99"/>
  <c r="C62" i="99"/>
  <c r="C61" i="99"/>
  <c r="C60" i="99"/>
  <c r="D13" i="99"/>
  <c r="D14" i="99"/>
  <c r="D15" i="99"/>
  <c r="D16" i="99"/>
  <c r="D17" i="99"/>
  <c r="D18" i="99"/>
  <c r="D19" i="99"/>
  <c r="D20" i="99"/>
  <c r="D21" i="99"/>
  <c r="D22" i="99"/>
  <c r="D23" i="99"/>
  <c r="D24" i="99"/>
  <c r="D25" i="99"/>
  <c r="D26" i="99"/>
  <c r="D27" i="99"/>
  <c r="D28" i="99"/>
  <c r="D29" i="99"/>
  <c r="D30" i="99"/>
  <c r="D31" i="99"/>
  <c r="D32" i="99"/>
  <c r="D33" i="99"/>
  <c r="D34" i="99"/>
  <c r="D35" i="99"/>
  <c r="D36" i="99"/>
  <c r="D37" i="99"/>
  <c r="D38" i="99"/>
  <c r="D39" i="99"/>
  <c r="D40" i="99"/>
  <c r="D41" i="99"/>
  <c r="C41" i="99"/>
  <c r="C40" i="99"/>
  <c r="C39" i="99"/>
  <c r="C38" i="99"/>
  <c r="C37" i="99"/>
  <c r="C36" i="99"/>
  <c r="C35" i="99"/>
  <c r="C34" i="99"/>
  <c r="C33" i="99"/>
  <c r="C32" i="99"/>
  <c r="C31" i="99"/>
  <c r="C30" i="99"/>
  <c r="C29" i="99"/>
  <c r="C28" i="99"/>
  <c r="C27" i="99"/>
  <c r="C26" i="99"/>
  <c r="C25" i="99"/>
  <c r="C24" i="99"/>
  <c r="C23" i="99"/>
  <c r="C22" i="99"/>
  <c r="C21" i="99"/>
  <c r="C20" i="99"/>
  <c r="C19" i="99"/>
  <c r="C18" i="99"/>
  <c r="C17" i="99"/>
  <c r="C16" i="99"/>
  <c r="C15" i="99"/>
  <c r="C14" i="99"/>
  <c r="C13" i="99"/>
  <c r="D12" i="99"/>
  <c r="C12" i="99"/>
  <c r="D11" i="99"/>
  <c r="C11" i="99"/>
  <c r="D10" i="99"/>
  <c r="C10" i="99"/>
  <c r="D9" i="99"/>
  <c r="C9" i="99"/>
  <c r="D8" i="99"/>
  <c r="C8" i="99"/>
  <c r="D7" i="99"/>
  <c r="C7" i="99"/>
  <c r="D6" i="99"/>
  <c r="C6" i="99"/>
  <c r="D5" i="99"/>
  <c r="C5" i="99"/>
  <c r="D4" i="99"/>
  <c r="C4" i="99"/>
  <c r="H21" i="68" l="1"/>
  <c r="C403" i="112"/>
  <c r="J282" i="109" l="1"/>
  <c r="J281" i="109"/>
  <c r="G397" i="93" l="1"/>
  <c r="C17" i="17" l="1"/>
  <c r="H127" i="50" l="1"/>
  <c r="H245" i="96" s="1"/>
  <c r="H65" i="50"/>
  <c r="H243" i="93" s="1"/>
  <c r="H66" i="50"/>
  <c r="H243" i="107" s="1"/>
  <c r="H67" i="50"/>
  <c r="H68" i="50"/>
  <c r="H243" i="110" s="1"/>
  <c r="H69" i="50"/>
  <c r="H243" i="112" s="1"/>
  <c r="H70" i="50"/>
  <c r="H71" i="50"/>
  <c r="H72" i="50"/>
  <c r="H73" i="50"/>
  <c r="H243" i="115" s="1"/>
  <c r="H74" i="50"/>
  <c r="H243" i="102" s="1"/>
  <c r="H75" i="50"/>
  <c r="H243" i="126" s="1"/>
  <c r="H187" i="45"/>
  <c r="H95" i="45"/>
  <c r="H225" i="93" s="1"/>
  <c r="H96" i="45"/>
  <c r="H225" i="107" s="1"/>
  <c r="H97" i="45"/>
  <c r="H225" i="96" s="1"/>
  <c r="H98" i="45"/>
  <c r="H225" i="110" s="1"/>
  <c r="H99" i="45"/>
  <c r="H225" i="112" s="1"/>
  <c r="H100" i="45"/>
  <c r="H101" i="45"/>
  <c r="H102" i="45"/>
  <c r="H103" i="45"/>
  <c r="H225" i="115" s="1"/>
  <c r="H104" i="45"/>
  <c r="H225" i="102" s="1"/>
  <c r="H105" i="45"/>
  <c r="H225" i="126" s="1"/>
  <c r="H155" i="48"/>
  <c r="H240" i="93" s="1"/>
  <c r="H156" i="48"/>
  <c r="H240" i="107" s="1"/>
  <c r="H157" i="48"/>
  <c r="H240" i="96" s="1"/>
  <c r="H158" i="48"/>
  <c r="H240" i="110" s="1"/>
  <c r="H159" i="48"/>
  <c r="H240" i="112" s="1"/>
  <c r="H160" i="48"/>
  <c r="H161" i="48"/>
  <c r="H162" i="48"/>
  <c r="H163" i="48"/>
  <c r="H240" i="115" s="1"/>
  <c r="H164" i="48"/>
  <c r="H240" i="102" s="1"/>
  <c r="H165" i="48"/>
  <c r="H240" i="126" s="1"/>
  <c r="H125" i="48"/>
  <c r="H239" i="93" s="1"/>
  <c r="H126" i="48"/>
  <c r="H239" i="107" s="1"/>
  <c r="H127" i="48"/>
  <c r="H239" i="96" s="1"/>
  <c r="H128" i="48"/>
  <c r="H239" i="110" s="1"/>
  <c r="H129" i="48"/>
  <c r="H239" i="112" s="1"/>
  <c r="H130" i="48"/>
  <c r="H131" i="48"/>
  <c r="H132" i="48"/>
  <c r="H133" i="48"/>
  <c r="H239" i="115" s="1"/>
  <c r="H134" i="48"/>
  <c r="H239" i="102" s="1"/>
  <c r="H135" i="48"/>
  <c r="H239" i="126" s="1"/>
  <c r="H95" i="48"/>
  <c r="H238" i="93" s="1"/>
  <c r="H96" i="48"/>
  <c r="H238" i="107" s="1"/>
  <c r="H97" i="48"/>
  <c r="H238" i="96" s="1"/>
  <c r="H98" i="48"/>
  <c r="H238" i="110" s="1"/>
  <c r="H99" i="48"/>
  <c r="H238" i="112" s="1"/>
  <c r="H100" i="48"/>
  <c r="H101" i="48"/>
  <c r="H102" i="48"/>
  <c r="H103" i="48"/>
  <c r="H238" i="115" s="1"/>
  <c r="H104" i="48"/>
  <c r="H238" i="102" s="1"/>
  <c r="H105" i="48"/>
  <c r="H238" i="126" s="1"/>
  <c r="H65" i="48"/>
  <c r="H237" i="93" s="1"/>
  <c r="H66" i="48"/>
  <c r="H237" i="107" s="1"/>
  <c r="H67" i="48"/>
  <c r="H237" i="96" s="1"/>
  <c r="H68" i="48"/>
  <c r="H237" i="110" s="1"/>
  <c r="H69" i="48"/>
  <c r="H237" i="112" s="1"/>
  <c r="H70" i="48"/>
  <c r="H71" i="48"/>
  <c r="H72" i="48"/>
  <c r="H73" i="48"/>
  <c r="H237" i="115" s="1"/>
  <c r="H74" i="48"/>
  <c r="H237" i="102" s="1"/>
  <c r="H75" i="48"/>
  <c r="H237" i="126" s="1"/>
  <c r="H35" i="48"/>
  <c r="H236" i="93" s="1"/>
  <c r="H36" i="48"/>
  <c r="H236" i="107" s="1"/>
  <c r="H37" i="48"/>
  <c r="H236" i="96" s="1"/>
  <c r="H38" i="48"/>
  <c r="H236" i="110" s="1"/>
  <c r="H39" i="48"/>
  <c r="H236" i="112" s="1"/>
  <c r="H40" i="48"/>
  <c r="H41" i="48"/>
  <c r="H42" i="48"/>
  <c r="H43" i="48"/>
  <c r="H236" i="115" s="1"/>
  <c r="H44" i="48"/>
  <c r="H236" i="102" s="1"/>
  <c r="H45" i="48"/>
  <c r="H236" i="126" s="1"/>
  <c r="H17" i="48"/>
  <c r="H18" i="48"/>
  <c r="H19" i="48"/>
  <c r="H20" i="48"/>
  <c r="H21" i="48"/>
  <c r="H22" i="48"/>
  <c r="H23" i="48"/>
  <c r="H24" i="48"/>
  <c r="H25" i="48"/>
  <c r="H26" i="48"/>
  <c r="H27" i="48"/>
  <c r="H28" i="48"/>
  <c r="H29" i="48"/>
  <c r="H30" i="48"/>
  <c r="H31" i="48"/>
  <c r="G23" i="129" s="1"/>
  <c r="J23" i="129" s="1"/>
  <c r="H217" i="44"/>
  <c r="H219" i="96" s="1"/>
  <c r="H247" i="44"/>
  <c r="H220" i="96" s="1"/>
  <c r="H187" i="44"/>
  <c r="H157" i="44"/>
  <c r="H217" i="96" s="1"/>
  <c r="H127" i="44"/>
  <c r="H216" i="96" s="1"/>
  <c r="H97" i="44"/>
  <c r="H215" i="96" s="1"/>
  <c r="H67" i="44"/>
  <c r="H37" i="44"/>
  <c r="H213" i="96" s="1"/>
  <c r="Q42" i="48" l="1"/>
  <c r="H236" i="124"/>
  <c r="Q72" i="48"/>
  <c r="H237" i="124"/>
  <c r="Q102" i="48"/>
  <c r="H238" i="124"/>
  <c r="Q132" i="48"/>
  <c r="H239" i="124"/>
  <c r="Q162" i="48"/>
  <c r="H240" i="124"/>
  <c r="Q102" i="45"/>
  <c r="H225" i="124"/>
  <c r="Q72" i="50"/>
  <c r="H243" i="124"/>
  <c r="Q71" i="48"/>
  <c r="H237" i="123"/>
  <c r="Q100" i="48"/>
  <c r="H238" i="122"/>
  <c r="Q101" i="45"/>
  <c r="H225" i="123"/>
  <c r="Q71" i="50"/>
  <c r="H243" i="123"/>
  <c r="H243" i="96"/>
  <c r="H247" i="96"/>
  <c r="Q70" i="48"/>
  <c r="H237" i="122"/>
  <c r="Q161" i="48"/>
  <c r="H240" i="123"/>
  <c r="Q100" i="45"/>
  <c r="H225" i="122"/>
  <c r="Q70" i="50"/>
  <c r="H243" i="122"/>
  <c r="Q41" i="48"/>
  <c r="O54" i="48" s="1"/>
  <c r="H236" i="123"/>
  <c r="Q40" i="48"/>
  <c r="H236" i="122"/>
  <c r="Q131" i="48"/>
  <c r="O144" i="48" s="1"/>
  <c r="H239" i="123"/>
  <c r="Q160" i="48"/>
  <c r="H240" i="122"/>
  <c r="H214" i="96"/>
  <c r="H218" i="96"/>
  <c r="Q101" i="48"/>
  <c r="H238" i="123"/>
  <c r="Q130" i="48"/>
  <c r="O143" i="48" s="1"/>
  <c r="H239" i="122"/>
  <c r="O85" i="48"/>
  <c r="H237" i="100"/>
  <c r="H236" i="100"/>
  <c r="O55" i="48"/>
  <c r="H237" i="99"/>
  <c r="O84" i="48"/>
  <c r="H238" i="97"/>
  <c r="O113" i="48"/>
  <c r="O175" i="48"/>
  <c r="H240" i="100"/>
  <c r="H225" i="99"/>
  <c r="O114" i="45"/>
  <c r="H243" i="99"/>
  <c r="O84" i="50"/>
  <c r="H236" i="99"/>
  <c r="H237" i="97"/>
  <c r="O83" i="48"/>
  <c r="O145" i="48"/>
  <c r="H239" i="100"/>
  <c r="H240" i="99"/>
  <c r="O174" i="48"/>
  <c r="H225" i="97"/>
  <c r="O113" i="45"/>
  <c r="H243" i="97"/>
  <c r="O83" i="50"/>
  <c r="H236" i="97"/>
  <c r="O53" i="48"/>
  <c r="O115" i="48"/>
  <c r="H238" i="100"/>
  <c r="H239" i="99"/>
  <c r="H240" i="97"/>
  <c r="O173" i="48"/>
  <c r="H238" i="99"/>
  <c r="O114" i="48"/>
  <c r="H239" i="97"/>
  <c r="H225" i="100"/>
  <c r="O115" i="45"/>
  <c r="O85" i="50"/>
  <c r="H243" i="100"/>
  <c r="H9" i="48"/>
  <c r="H5" i="48"/>
  <c r="H13" i="48"/>
  <c r="H8" i="48"/>
  <c r="H7" i="48"/>
  <c r="H12" i="48"/>
  <c r="H11" i="48"/>
  <c r="H10" i="48"/>
  <c r="H6" i="48"/>
  <c r="H15" i="48"/>
  <c r="H14" i="48"/>
  <c r="H335" i="42"/>
  <c r="H211" i="93" s="1"/>
  <c r="H336" i="42"/>
  <c r="H211" i="107" s="1"/>
  <c r="H337" i="42"/>
  <c r="H211" i="96" s="1"/>
  <c r="H338" i="42"/>
  <c r="H211" i="110" s="1"/>
  <c r="H339" i="42"/>
  <c r="H211" i="112" s="1"/>
  <c r="H340" i="42"/>
  <c r="H341" i="42"/>
  <c r="H342" i="42"/>
  <c r="H343" i="42"/>
  <c r="H211" i="115" s="1"/>
  <c r="H344" i="42"/>
  <c r="H211" i="102" s="1"/>
  <c r="H345" i="42"/>
  <c r="H211" i="126" s="1"/>
  <c r="H305" i="42"/>
  <c r="H210" i="93" s="1"/>
  <c r="H306" i="42"/>
  <c r="H210" i="107" s="1"/>
  <c r="H307" i="42"/>
  <c r="H210" i="96" s="1"/>
  <c r="H308" i="42"/>
  <c r="H210" i="110" s="1"/>
  <c r="H309" i="42"/>
  <c r="H210" i="112" s="1"/>
  <c r="H310" i="42"/>
  <c r="H311" i="42"/>
  <c r="H312" i="42"/>
  <c r="H313" i="42"/>
  <c r="H210" i="115" s="1"/>
  <c r="H314" i="42"/>
  <c r="H210" i="102" s="1"/>
  <c r="H315" i="42"/>
  <c r="H210" i="126" s="1"/>
  <c r="Q312" i="42" l="1"/>
  <c r="H210" i="124"/>
  <c r="Q342" i="42"/>
  <c r="H211" i="124"/>
  <c r="H235" i="102"/>
  <c r="H24" i="102"/>
  <c r="H235" i="126"/>
  <c r="H24" i="126"/>
  <c r="Q12" i="48"/>
  <c r="J24" i="121" s="1"/>
  <c r="H235" i="124"/>
  <c r="H24" i="124"/>
  <c r="H235" i="115"/>
  <c r="H24" i="115"/>
  <c r="Q310" i="42"/>
  <c r="H210" i="122"/>
  <c r="Q10" i="48"/>
  <c r="H24" i="121" s="1"/>
  <c r="H235" i="122"/>
  <c r="H24" i="122"/>
  <c r="H235" i="110"/>
  <c r="H24" i="110"/>
  <c r="Q11" i="48"/>
  <c r="I24" i="121" s="1"/>
  <c r="H235" i="123"/>
  <c r="H24" i="123"/>
  <c r="Q341" i="42"/>
  <c r="H211" i="99" s="1"/>
  <c r="H211" i="123"/>
  <c r="Q311" i="42"/>
  <c r="H210" i="123"/>
  <c r="Q340" i="42"/>
  <c r="H211" i="97" s="1"/>
  <c r="H211" i="122"/>
  <c r="H235" i="96"/>
  <c r="H24" i="96"/>
  <c r="H235" i="112"/>
  <c r="H24" i="112"/>
  <c r="H210" i="99"/>
  <c r="O324" i="42"/>
  <c r="H210" i="100"/>
  <c r="O325" i="42"/>
  <c r="H210" i="97"/>
  <c r="O323" i="42"/>
  <c r="H211" i="100"/>
  <c r="O355" i="42"/>
  <c r="O25" i="48"/>
  <c r="H235" i="100"/>
  <c r="H24" i="100"/>
  <c r="H235" i="93"/>
  <c r="H24" i="93"/>
  <c r="H235" i="107"/>
  <c r="H24" i="107"/>
  <c r="O23" i="48"/>
  <c r="H235" i="97"/>
  <c r="H24" i="97"/>
  <c r="O24" i="48"/>
  <c r="H235" i="99"/>
  <c r="H24" i="99"/>
  <c r="H275" i="42"/>
  <c r="H209" i="93" s="1"/>
  <c r="H276" i="42"/>
  <c r="H209" i="107" s="1"/>
  <c r="H277" i="42"/>
  <c r="H209" i="96" s="1"/>
  <c r="H278" i="42"/>
  <c r="H209" i="110" s="1"/>
  <c r="H279" i="42"/>
  <c r="H209" i="112" s="1"/>
  <c r="H280" i="42"/>
  <c r="H281" i="42"/>
  <c r="H282" i="42"/>
  <c r="H283" i="42"/>
  <c r="H209" i="115" s="1"/>
  <c r="H284" i="42"/>
  <c r="H209" i="102" s="1"/>
  <c r="H285" i="42"/>
  <c r="H209" i="126" s="1"/>
  <c r="H245" i="42"/>
  <c r="H208" i="93" s="1"/>
  <c r="H246" i="42"/>
  <c r="H208" i="107" s="1"/>
  <c r="H247" i="42"/>
  <c r="H208" i="96" s="1"/>
  <c r="H248" i="42"/>
  <c r="H208" i="110" s="1"/>
  <c r="H249" i="42"/>
  <c r="H208" i="112" s="1"/>
  <c r="H250" i="42"/>
  <c r="H251" i="42"/>
  <c r="H252" i="42"/>
  <c r="H253" i="42"/>
  <c r="H208" i="115" s="1"/>
  <c r="H254" i="42"/>
  <c r="H208" i="102" s="1"/>
  <c r="H255" i="42"/>
  <c r="H208" i="126" s="1"/>
  <c r="H215" i="42"/>
  <c r="H207" i="93" s="1"/>
  <c r="H216" i="42"/>
  <c r="H207" i="107" s="1"/>
  <c r="H217" i="42"/>
  <c r="H207" i="96" s="1"/>
  <c r="H218" i="42"/>
  <c r="H207" i="110" s="1"/>
  <c r="H219" i="42"/>
  <c r="H207" i="112" s="1"/>
  <c r="H220" i="42"/>
  <c r="H221" i="42"/>
  <c r="H222" i="42"/>
  <c r="H223" i="42"/>
  <c r="H207" i="115" s="1"/>
  <c r="H224" i="42"/>
  <c r="H207" i="102" s="1"/>
  <c r="H225" i="42"/>
  <c r="H207" i="126" s="1"/>
  <c r="H185" i="42"/>
  <c r="H206" i="93" s="1"/>
  <c r="H186" i="42"/>
  <c r="H206" i="107" s="1"/>
  <c r="H187" i="42"/>
  <c r="H188" i="42"/>
  <c r="H206" i="110" s="1"/>
  <c r="H189" i="42"/>
  <c r="H206" i="112" s="1"/>
  <c r="H190" i="42"/>
  <c r="H191" i="42"/>
  <c r="H192" i="42"/>
  <c r="H193" i="42"/>
  <c r="H206" i="115" s="1"/>
  <c r="H194" i="42"/>
  <c r="H206" i="102" s="1"/>
  <c r="H195" i="42"/>
  <c r="H206" i="126" s="1"/>
  <c r="H155" i="42"/>
  <c r="H205" i="93" s="1"/>
  <c r="H156" i="42"/>
  <c r="H205" i="107" s="1"/>
  <c r="H157" i="42"/>
  <c r="H205" i="96" s="1"/>
  <c r="H158" i="42"/>
  <c r="H205" i="110" s="1"/>
  <c r="H159" i="42"/>
  <c r="H205" i="112" s="1"/>
  <c r="H160" i="42"/>
  <c r="H161" i="42"/>
  <c r="H162" i="42"/>
  <c r="H163" i="42"/>
  <c r="H205" i="115" s="1"/>
  <c r="H164" i="42"/>
  <c r="H205" i="102" s="1"/>
  <c r="H165" i="42"/>
  <c r="H205" i="126" s="1"/>
  <c r="H125" i="42"/>
  <c r="H204" i="93" s="1"/>
  <c r="H126" i="42"/>
  <c r="H204" i="107" s="1"/>
  <c r="H127" i="42"/>
  <c r="H204" i="96" s="1"/>
  <c r="H128" i="42"/>
  <c r="H204" i="110" s="1"/>
  <c r="H129" i="42"/>
  <c r="H204" i="112" s="1"/>
  <c r="H130" i="42"/>
  <c r="H131" i="42"/>
  <c r="H132" i="42"/>
  <c r="H133" i="42"/>
  <c r="H204" i="115" s="1"/>
  <c r="H134" i="42"/>
  <c r="H204" i="102" s="1"/>
  <c r="H135" i="42"/>
  <c r="H204" i="126" s="1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155" i="46"/>
  <c r="H234" i="93" s="1"/>
  <c r="H156" i="46"/>
  <c r="H234" i="107" s="1"/>
  <c r="H157" i="46"/>
  <c r="H234" i="96" s="1"/>
  <c r="H158" i="46"/>
  <c r="H234" i="110" s="1"/>
  <c r="H159" i="46"/>
  <c r="H234" i="112" s="1"/>
  <c r="H160" i="46"/>
  <c r="H161" i="46"/>
  <c r="H162" i="46"/>
  <c r="H163" i="46"/>
  <c r="H234" i="115" s="1"/>
  <c r="H164" i="46"/>
  <c r="H234" i="102" s="1"/>
  <c r="H165" i="46"/>
  <c r="H234" i="126" s="1"/>
  <c r="H125" i="46"/>
  <c r="H233" i="93" s="1"/>
  <c r="H126" i="46"/>
  <c r="H233" i="107" s="1"/>
  <c r="H127" i="46"/>
  <c r="H233" i="96" s="1"/>
  <c r="H128" i="46"/>
  <c r="H233" i="110" s="1"/>
  <c r="H129" i="46"/>
  <c r="H233" i="112" s="1"/>
  <c r="H130" i="46"/>
  <c r="H131" i="46"/>
  <c r="H132" i="46"/>
  <c r="H133" i="46"/>
  <c r="H233" i="115" s="1"/>
  <c r="H134" i="46"/>
  <c r="H233" i="102" s="1"/>
  <c r="H135" i="46"/>
  <c r="H233" i="126" s="1"/>
  <c r="H95" i="46"/>
  <c r="H232" i="93" s="1"/>
  <c r="H96" i="46"/>
  <c r="H232" i="107" s="1"/>
  <c r="H97" i="46"/>
  <c r="H232" i="96" s="1"/>
  <c r="H98" i="46"/>
  <c r="H232" i="110" s="1"/>
  <c r="H99" i="46"/>
  <c r="H232" i="112" s="1"/>
  <c r="H100" i="46"/>
  <c r="H101" i="46"/>
  <c r="H102" i="46"/>
  <c r="H103" i="46"/>
  <c r="H232" i="115" s="1"/>
  <c r="H104" i="46"/>
  <c r="H232" i="102" s="1"/>
  <c r="H105" i="46"/>
  <c r="H232" i="126" s="1"/>
  <c r="H65" i="46"/>
  <c r="H231" i="93" s="1"/>
  <c r="H66" i="46"/>
  <c r="H231" i="107" s="1"/>
  <c r="H67" i="46"/>
  <c r="H231" i="96" s="1"/>
  <c r="H68" i="46"/>
  <c r="H231" i="110" s="1"/>
  <c r="H69" i="46"/>
  <c r="H231" i="112" s="1"/>
  <c r="H70" i="46"/>
  <c r="H71" i="46"/>
  <c r="H72" i="46"/>
  <c r="H73" i="46"/>
  <c r="H231" i="115" s="1"/>
  <c r="H74" i="46"/>
  <c r="H231" i="102" s="1"/>
  <c r="H75" i="46"/>
  <c r="H231" i="126" s="1"/>
  <c r="H35" i="46"/>
  <c r="H230" i="93" s="1"/>
  <c r="H36" i="46"/>
  <c r="H230" i="107" s="1"/>
  <c r="H37" i="46"/>
  <c r="H230" i="96" s="1"/>
  <c r="H38" i="46"/>
  <c r="H230" i="110" s="1"/>
  <c r="H39" i="46"/>
  <c r="H230" i="112" s="1"/>
  <c r="H40" i="46"/>
  <c r="H41" i="46"/>
  <c r="H42" i="46"/>
  <c r="H43" i="46"/>
  <c r="H230" i="115" s="1"/>
  <c r="H44" i="46"/>
  <c r="H230" i="102" s="1"/>
  <c r="H45" i="46"/>
  <c r="H230" i="126" s="1"/>
  <c r="H185" i="45"/>
  <c r="H228" i="93" s="1"/>
  <c r="H186" i="45"/>
  <c r="H228" i="107" s="1"/>
  <c r="H188" i="45"/>
  <c r="H228" i="110" s="1"/>
  <c r="H189" i="45"/>
  <c r="H228" i="112" s="1"/>
  <c r="H190" i="45"/>
  <c r="H191" i="45"/>
  <c r="H192" i="45"/>
  <c r="H193" i="45"/>
  <c r="H228" i="115" s="1"/>
  <c r="H194" i="45"/>
  <c r="H228" i="102" s="1"/>
  <c r="H195" i="45"/>
  <c r="H228" i="126" s="1"/>
  <c r="H155" i="45"/>
  <c r="H227" i="93" s="1"/>
  <c r="H156" i="45"/>
  <c r="H227" i="107" s="1"/>
  <c r="H157" i="45"/>
  <c r="H227" i="96" s="1"/>
  <c r="H158" i="45"/>
  <c r="H227" i="110" s="1"/>
  <c r="H159" i="45"/>
  <c r="H227" i="112" s="1"/>
  <c r="H160" i="45"/>
  <c r="H161" i="45"/>
  <c r="H162" i="45"/>
  <c r="H163" i="45"/>
  <c r="H227" i="115" s="1"/>
  <c r="H164" i="45"/>
  <c r="H227" i="102" s="1"/>
  <c r="H165" i="45"/>
  <c r="H227" i="126" s="1"/>
  <c r="H125" i="45"/>
  <c r="H226" i="93" s="1"/>
  <c r="H126" i="45"/>
  <c r="H226" i="107" s="1"/>
  <c r="H127" i="45"/>
  <c r="H226" i="96" s="1"/>
  <c r="H128" i="45"/>
  <c r="H226" i="110" s="1"/>
  <c r="H129" i="45"/>
  <c r="H226" i="112" s="1"/>
  <c r="H130" i="45"/>
  <c r="H131" i="45"/>
  <c r="H132" i="45"/>
  <c r="H133" i="45"/>
  <c r="H226" i="115" s="1"/>
  <c r="H134" i="45"/>
  <c r="H226" i="102" s="1"/>
  <c r="H135" i="45"/>
  <c r="H226" i="126" s="1"/>
  <c r="H65" i="45"/>
  <c r="H224" i="93" s="1"/>
  <c r="H66" i="45"/>
  <c r="H224" i="107" s="1"/>
  <c r="H67" i="45"/>
  <c r="H68" i="45"/>
  <c r="H224" i="110" s="1"/>
  <c r="H69" i="45"/>
  <c r="H224" i="112" s="1"/>
  <c r="H70" i="45"/>
  <c r="H71" i="45"/>
  <c r="H72" i="45"/>
  <c r="H73" i="45"/>
  <c r="H224" i="115" s="1"/>
  <c r="H74" i="45"/>
  <c r="H224" i="102" s="1"/>
  <c r="H75" i="45"/>
  <c r="H224" i="126" s="1"/>
  <c r="H35" i="45"/>
  <c r="H223" i="93" s="1"/>
  <c r="H36" i="45"/>
  <c r="H223" i="107" s="1"/>
  <c r="H37" i="45"/>
  <c r="H223" i="96" s="1"/>
  <c r="H38" i="45"/>
  <c r="H223" i="110" s="1"/>
  <c r="H39" i="45"/>
  <c r="H223" i="112" s="1"/>
  <c r="H40" i="45"/>
  <c r="H41" i="45"/>
  <c r="H42" i="45"/>
  <c r="H43" i="45"/>
  <c r="H223" i="115" s="1"/>
  <c r="H44" i="45"/>
  <c r="H223" i="102" s="1"/>
  <c r="H45" i="45"/>
  <c r="H223" i="126" s="1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G21" i="129" s="1"/>
  <c r="H17" i="44"/>
  <c r="D344" i="37"/>
  <c r="D180" i="102" s="1"/>
  <c r="E344" i="37"/>
  <c r="E180" i="102" s="1"/>
  <c r="F344" i="37"/>
  <c r="F180" i="102" s="1"/>
  <c r="G344" i="37"/>
  <c r="G180" i="102" s="1"/>
  <c r="H344" i="37"/>
  <c r="H180" i="102" s="1"/>
  <c r="C344" i="37"/>
  <c r="C180" i="102" s="1"/>
  <c r="H307" i="37"/>
  <c r="H179" i="96" s="1"/>
  <c r="H277" i="37"/>
  <c r="H178" i="96" s="1"/>
  <c r="H217" i="37"/>
  <c r="H176" i="96" s="1"/>
  <c r="H109" i="40"/>
  <c r="H338" i="39"/>
  <c r="H192" i="110" s="1"/>
  <c r="H306" i="39"/>
  <c r="H191" i="107" s="1"/>
  <c r="H216" i="39"/>
  <c r="H188" i="107" s="1"/>
  <c r="Q42" i="45" l="1"/>
  <c r="H223" i="100" s="1"/>
  <c r="H223" i="124"/>
  <c r="Q72" i="45"/>
  <c r="H224" i="100" s="1"/>
  <c r="H224" i="124"/>
  <c r="Q132" i="45"/>
  <c r="H226" i="100" s="1"/>
  <c r="H226" i="124"/>
  <c r="Q162" i="45"/>
  <c r="H227" i="100" s="1"/>
  <c r="H227" i="124"/>
  <c r="Q192" i="45"/>
  <c r="H228" i="124"/>
  <c r="Q72" i="46"/>
  <c r="H231" i="100" s="1"/>
  <c r="H231" i="124"/>
  <c r="Q102" i="46"/>
  <c r="H232" i="124"/>
  <c r="Q132" i="46"/>
  <c r="H233" i="100" s="1"/>
  <c r="H233" i="124"/>
  <c r="Q162" i="46"/>
  <c r="H234" i="124"/>
  <c r="H7" i="46"/>
  <c r="G22" i="129"/>
  <c r="Q132" i="42"/>
  <c r="H204" i="124"/>
  <c r="Q162" i="42"/>
  <c r="H205" i="124"/>
  <c r="Q192" i="42"/>
  <c r="H206" i="124"/>
  <c r="Q222" i="42"/>
  <c r="H207" i="124"/>
  <c r="Q252" i="42"/>
  <c r="H208" i="124"/>
  <c r="Q282" i="42"/>
  <c r="H209" i="124"/>
  <c r="Q42" i="46"/>
  <c r="H230" i="100" s="1"/>
  <c r="H230" i="124"/>
  <c r="Q41" i="45"/>
  <c r="H223" i="99" s="1"/>
  <c r="H223" i="123"/>
  <c r="Q70" i="45"/>
  <c r="H224" i="97" s="1"/>
  <c r="H224" i="122"/>
  <c r="Q191" i="45"/>
  <c r="H228" i="99" s="1"/>
  <c r="H228" i="123"/>
  <c r="Q40" i="46"/>
  <c r="H230" i="97" s="1"/>
  <c r="H230" i="122"/>
  <c r="Q131" i="46"/>
  <c r="H233" i="99" s="1"/>
  <c r="H233" i="123"/>
  <c r="Q160" i="46"/>
  <c r="H234" i="122"/>
  <c r="Q161" i="42"/>
  <c r="H205" i="123"/>
  <c r="Q190" i="42"/>
  <c r="H206" i="122"/>
  <c r="Q281" i="42"/>
  <c r="H209" i="123"/>
  <c r="Q40" i="45"/>
  <c r="H223" i="97" s="1"/>
  <c r="H223" i="122"/>
  <c r="Q161" i="45"/>
  <c r="H227" i="99" s="1"/>
  <c r="H227" i="123"/>
  <c r="Q190" i="45"/>
  <c r="H228" i="97" s="1"/>
  <c r="H228" i="122"/>
  <c r="Q101" i="46"/>
  <c r="H232" i="123"/>
  <c r="Q130" i="46"/>
  <c r="H233" i="97" s="1"/>
  <c r="H233" i="122"/>
  <c r="Q131" i="42"/>
  <c r="H204" i="123"/>
  <c r="Q160" i="42"/>
  <c r="O173" i="42" s="1"/>
  <c r="H205" i="122"/>
  <c r="Q251" i="42"/>
  <c r="H208" i="123"/>
  <c r="Q280" i="42"/>
  <c r="H209" i="122"/>
  <c r="Q131" i="45"/>
  <c r="H226" i="99" s="1"/>
  <c r="H226" i="123"/>
  <c r="Q160" i="45"/>
  <c r="H227" i="97" s="1"/>
  <c r="H227" i="122"/>
  <c r="Q71" i="46"/>
  <c r="H231" i="99" s="1"/>
  <c r="H231" i="123"/>
  <c r="Q100" i="46"/>
  <c r="H232" i="97" s="1"/>
  <c r="H232" i="122"/>
  <c r="H229" i="96"/>
  <c r="H23" i="96"/>
  <c r="Q130" i="42"/>
  <c r="O143" i="42" s="1"/>
  <c r="H204" i="122"/>
  <c r="Q221" i="42"/>
  <c r="H207" i="123"/>
  <c r="Q250" i="42"/>
  <c r="O263" i="42" s="1"/>
  <c r="H208" i="122"/>
  <c r="O353" i="42"/>
  <c r="O354" i="42"/>
  <c r="Q71" i="45"/>
  <c r="H224" i="99" s="1"/>
  <c r="H224" i="123"/>
  <c r="H224" i="96"/>
  <c r="H228" i="96"/>
  <c r="Q130" i="45"/>
  <c r="H226" i="97" s="1"/>
  <c r="H226" i="122"/>
  <c r="Q41" i="46"/>
  <c r="H230" i="99" s="1"/>
  <c r="H230" i="123"/>
  <c r="Q70" i="46"/>
  <c r="H231" i="97" s="1"/>
  <c r="H231" i="122"/>
  <c r="Q161" i="46"/>
  <c r="H234" i="123"/>
  <c r="Q191" i="42"/>
  <c r="H206" i="99" s="1"/>
  <c r="H206" i="123"/>
  <c r="Q220" i="42"/>
  <c r="O233" i="42" s="1"/>
  <c r="H207" i="122"/>
  <c r="H204" i="100"/>
  <c r="O145" i="42"/>
  <c r="H205" i="99"/>
  <c r="O174" i="42"/>
  <c r="H206" i="97"/>
  <c r="O203" i="42"/>
  <c r="H208" i="100"/>
  <c r="O265" i="42"/>
  <c r="H204" i="99"/>
  <c r="O144" i="42"/>
  <c r="H205" i="97"/>
  <c r="H207" i="100"/>
  <c r="O235" i="42"/>
  <c r="H208" i="99"/>
  <c r="O264" i="42"/>
  <c r="H204" i="97"/>
  <c r="H206" i="100"/>
  <c r="O205" i="42"/>
  <c r="H207" i="99"/>
  <c r="O234" i="42"/>
  <c r="H208" i="97"/>
  <c r="H205" i="100"/>
  <c r="O175" i="42"/>
  <c r="H207" i="97"/>
  <c r="O203" i="45"/>
  <c r="O145" i="45"/>
  <c r="O84" i="45"/>
  <c r="O53" i="45"/>
  <c r="O113" i="46"/>
  <c r="O175" i="46"/>
  <c r="H234" i="100"/>
  <c r="O145" i="46"/>
  <c r="O84" i="46"/>
  <c r="O53" i="46"/>
  <c r="H209" i="99"/>
  <c r="O294" i="42"/>
  <c r="O175" i="45"/>
  <c r="O144" i="45"/>
  <c r="O83" i="45"/>
  <c r="O174" i="46"/>
  <c r="H234" i="99"/>
  <c r="O144" i="46"/>
  <c r="H209" i="97"/>
  <c r="O293" i="42"/>
  <c r="O174" i="45"/>
  <c r="O55" i="45"/>
  <c r="O115" i="46"/>
  <c r="H232" i="100"/>
  <c r="H234" i="97"/>
  <c r="O173" i="46"/>
  <c r="O143" i="46"/>
  <c r="O204" i="45"/>
  <c r="O173" i="45"/>
  <c r="O85" i="45"/>
  <c r="O54" i="45"/>
  <c r="O114" i="46"/>
  <c r="H232" i="99"/>
  <c r="O85" i="46"/>
  <c r="H209" i="100"/>
  <c r="O295" i="42"/>
  <c r="H6" i="46"/>
  <c r="H14" i="46"/>
  <c r="H13" i="46"/>
  <c r="H15" i="46"/>
  <c r="H5" i="46"/>
  <c r="H8" i="46"/>
  <c r="H11" i="46"/>
  <c r="H12" i="46"/>
  <c r="H10" i="46"/>
  <c r="H8" i="45"/>
  <c r="H15" i="45"/>
  <c r="H13" i="45"/>
  <c r="H14" i="45"/>
  <c r="H7" i="45"/>
  <c r="H12" i="45"/>
  <c r="H6" i="45"/>
  <c r="H9" i="45"/>
  <c r="H5" i="45"/>
  <c r="H11" i="45"/>
  <c r="H10" i="45"/>
  <c r="H9" i="46"/>
  <c r="H127" i="31"/>
  <c r="H142" i="96" s="1"/>
  <c r="Q12" i="45" l="1"/>
  <c r="J22" i="121" s="1"/>
  <c r="H222" i="124"/>
  <c r="H22" i="124"/>
  <c r="H222" i="102"/>
  <c r="H22" i="102"/>
  <c r="H222" i="115"/>
  <c r="H22" i="115"/>
  <c r="H222" i="126"/>
  <c r="H22" i="126"/>
  <c r="H228" i="100"/>
  <c r="O205" i="45"/>
  <c r="H23" i="115"/>
  <c r="H229" i="115"/>
  <c r="H229" i="102"/>
  <c r="H23" i="102"/>
  <c r="O54" i="46"/>
  <c r="O55" i="46"/>
  <c r="Q12" i="46"/>
  <c r="J23" i="121" s="1"/>
  <c r="H229" i="124"/>
  <c r="H23" i="124"/>
  <c r="H229" i="126"/>
  <c r="H23" i="126"/>
  <c r="H222" i="96"/>
  <c r="H22" i="96"/>
  <c r="H229" i="110"/>
  <c r="H23" i="110"/>
  <c r="Q10" i="45"/>
  <c r="H22" i="121" s="1"/>
  <c r="H22" i="122"/>
  <c r="H222" i="122"/>
  <c r="Q11" i="45"/>
  <c r="I22" i="121" s="1"/>
  <c r="H222" i="123"/>
  <c r="H22" i="123"/>
  <c r="Q11" i="46"/>
  <c r="H229" i="123"/>
  <c r="H23" i="123"/>
  <c r="O143" i="45"/>
  <c r="O83" i="46"/>
  <c r="H222" i="110"/>
  <c r="H22" i="110"/>
  <c r="H23" i="112"/>
  <c r="H229" i="112"/>
  <c r="H22" i="112"/>
  <c r="H222" i="112"/>
  <c r="Q10" i="46"/>
  <c r="H23" i="121" s="1"/>
  <c r="H229" i="122"/>
  <c r="H23" i="122"/>
  <c r="O204" i="42"/>
  <c r="H22" i="107"/>
  <c r="H222" i="107"/>
  <c r="H229" i="99"/>
  <c r="H23" i="99"/>
  <c r="H222" i="93"/>
  <c r="H22" i="93"/>
  <c r="O23" i="46"/>
  <c r="H229" i="97"/>
  <c r="H23" i="97"/>
  <c r="H229" i="93"/>
  <c r="H23" i="93"/>
  <c r="H229" i="107"/>
  <c r="H23" i="107"/>
  <c r="O23" i="45"/>
  <c r="H222" i="97"/>
  <c r="H22" i="97"/>
  <c r="O25" i="46"/>
  <c r="H229" i="100"/>
  <c r="H23" i="100"/>
  <c r="O25" i="45"/>
  <c r="H222" i="100"/>
  <c r="H22" i="100"/>
  <c r="O24" i="45"/>
  <c r="H222" i="99"/>
  <c r="H22" i="99"/>
  <c r="H190" i="29"/>
  <c r="H22" i="29"/>
  <c r="H37" i="27"/>
  <c r="H126" i="96" s="1"/>
  <c r="H275" i="44"/>
  <c r="H221" i="93" s="1"/>
  <c r="H276" i="44"/>
  <c r="H221" i="107" s="1"/>
  <c r="H277" i="44"/>
  <c r="H221" i="96" s="1"/>
  <c r="H278" i="44"/>
  <c r="H221" i="110" s="1"/>
  <c r="H279" i="44"/>
  <c r="H221" i="112" s="1"/>
  <c r="H280" i="44"/>
  <c r="H221" i="122" s="1"/>
  <c r="H281" i="44"/>
  <c r="H221" i="123" s="1"/>
  <c r="H282" i="44"/>
  <c r="H221" i="124" s="1"/>
  <c r="H283" i="44"/>
  <c r="H221" i="115" s="1"/>
  <c r="H284" i="44"/>
  <c r="H221" i="102" s="1"/>
  <c r="H285" i="44"/>
  <c r="H221" i="126" s="1"/>
  <c r="H245" i="44"/>
  <c r="H220" i="93" s="1"/>
  <c r="H246" i="44"/>
  <c r="H220" i="107" s="1"/>
  <c r="H248" i="44"/>
  <c r="H220" i="110" s="1"/>
  <c r="H249" i="44"/>
  <c r="H220" i="112" s="1"/>
  <c r="H250" i="44"/>
  <c r="H251" i="44"/>
  <c r="H252" i="44"/>
  <c r="H253" i="44"/>
  <c r="H220" i="115" s="1"/>
  <c r="H254" i="44"/>
  <c r="H220" i="102" s="1"/>
  <c r="H255" i="44"/>
  <c r="H220" i="126" s="1"/>
  <c r="H215" i="44"/>
  <c r="H219" i="93" s="1"/>
  <c r="H216" i="44"/>
  <c r="H219" i="107" s="1"/>
  <c r="H218" i="44"/>
  <c r="H219" i="110" s="1"/>
  <c r="H219" i="44"/>
  <c r="H219" i="112" s="1"/>
  <c r="H220" i="44"/>
  <c r="H221" i="44"/>
  <c r="H222" i="44"/>
  <c r="H223" i="44"/>
  <c r="H219" i="115" s="1"/>
  <c r="H224" i="44"/>
  <c r="H219" i="102" s="1"/>
  <c r="H225" i="44"/>
  <c r="H219" i="126" s="1"/>
  <c r="H185" i="44"/>
  <c r="H218" i="93" s="1"/>
  <c r="H186" i="44"/>
  <c r="H218" i="107" s="1"/>
  <c r="H188" i="44"/>
  <c r="H218" i="110" s="1"/>
  <c r="H189" i="44"/>
  <c r="H218" i="112" s="1"/>
  <c r="H190" i="44"/>
  <c r="H191" i="44"/>
  <c r="H192" i="44"/>
  <c r="H193" i="44"/>
  <c r="H218" i="115" s="1"/>
  <c r="H194" i="44"/>
  <c r="H218" i="102" s="1"/>
  <c r="H195" i="44"/>
  <c r="H218" i="126" s="1"/>
  <c r="H155" i="44"/>
  <c r="H217" i="93" s="1"/>
  <c r="H156" i="44"/>
  <c r="H217" i="107" s="1"/>
  <c r="H158" i="44"/>
  <c r="H217" i="110" s="1"/>
  <c r="H159" i="44"/>
  <c r="H217" i="112" s="1"/>
  <c r="H160" i="44"/>
  <c r="H161" i="44"/>
  <c r="H162" i="44"/>
  <c r="H163" i="44"/>
  <c r="H217" i="115" s="1"/>
  <c r="H164" i="44"/>
  <c r="H217" i="102" s="1"/>
  <c r="H165" i="44"/>
  <c r="H217" i="126" s="1"/>
  <c r="H125" i="44"/>
  <c r="H216" i="93" s="1"/>
  <c r="H126" i="44"/>
  <c r="H216" i="107" s="1"/>
  <c r="H128" i="44"/>
  <c r="H216" i="110" s="1"/>
  <c r="H129" i="44"/>
  <c r="H216" i="112" s="1"/>
  <c r="H130" i="44"/>
  <c r="H131" i="44"/>
  <c r="H132" i="44"/>
  <c r="H133" i="44"/>
  <c r="H216" i="115" s="1"/>
  <c r="H134" i="44"/>
  <c r="H216" i="102" s="1"/>
  <c r="H135" i="44"/>
  <c r="H216" i="126" s="1"/>
  <c r="H95" i="44"/>
  <c r="H215" i="93" s="1"/>
  <c r="H96" i="44"/>
  <c r="H215" i="107" s="1"/>
  <c r="H98" i="44"/>
  <c r="H215" i="110" s="1"/>
  <c r="H99" i="44"/>
  <c r="H215" i="112" s="1"/>
  <c r="H100" i="44"/>
  <c r="H101" i="44"/>
  <c r="H102" i="44"/>
  <c r="H103" i="44"/>
  <c r="H215" i="115" s="1"/>
  <c r="H104" i="44"/>
  <c r="H215" i="102" s="1"/>
  <c r="H105" i="44"/>
  <c r="H215" i="126" s="1"/>
  <c r="H65" i="44"/>
  <c r="H214" i="93" s="1"/>
  <c r="H66" i="44"/>
  <c r="H214" i="107" s="1"/>
  <c r="H68" i="44"/>
  <c r="H214" i="110" s="1"/>
  <c r="H69" i="44"/>
  <c r="H214" i="112" s="1"/>
  <c r="H70" i="44"/>
  <c r="H71" i="44"/>
  <c r="H72" i="44"/>
  <c r="H73" i="44"/>
  <c r="H214" i="115" s="1"/>
  <c r="H74" i="44"/>
  <c r="H214" i="102" s="1"/>
  <c r="H75" i="44"/>
  <c r="H214" i="126" s="1"/>
  <c r="F65" i="44"/>
  <c r="F214" i="93" s="1"/>
  <c r="G65" i="44"/>
  <c r="G214" i="93" s="1"/>
  <c r="H35" i="44"/>
  <c r="H213" i="93" s="1"/>
  <c r="H36" i="44"/>
  <c r="H213" i="107" s="1"/>
  <c r="H38" i="44"/>
  <c r="H213" i="110" s="1"/>
  <c r="H39" i="44"/>
  <c r="H213" i="112" s="1"/>
  <c r="H40" i="44"/>
  <c r="H41" i="44"/>
  <c r="H42" i="44"/>
  <c r="H43" i="44"/>
  <c r="H213" i="115" s="1"/>
  <c r="H44" i="44"/>
  <c r="H213" i="102" s="1"/>
  <c r="H45" i="44"/>
  <c r="H213" i="126" s="1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95" i="42"/>
  <c r="H203" i="93" s="1"/>
  <c r="H96" i="42"/>
  <c r="H203" i="107" s="1"/>
  <c r="H97" i="42"/>
  <c r="H203" i="96" s="1"/>
  <c r="H98" i="42"/>
  <c r="H203" i="110" s="1"/>
  <c r="H99" i="42"/>
  <c r="H203" i="112" s="1"/>
  <c r="H100" i="42"/>
  <c r="H101" i="42"/>
  <c r="H102" i="42"/>
  <c r="H103" i="42"/>
  <c r="H203" i="115" s="1"/>
  <c r="H104" i="42"/>
  <c r="H203" i="102" s="1"/>
  <c r="H105" i="42"/>
  <c r="H203" i="126" s="1"/>
  <c r="O88" i="42"/>
  <c r="H65" i="42"/>
  <c r="H202" i="93" s="1"/>
  <c r="H66" i="42"/>
  <c r="H202" i="107" s="1"/>
  <c r="H67" i="42"/>
  <c r="H68" i="42"/>
  <c r="H202" i="110" s="1"/>
  <c r="H69" i="42"/>
  <c r="H202" i="112" s="1"/>
  <c r="H70" i="42"/>
  <c r="H71" i="42"/>
  <c r="H72" i="42"/>
  <c r="H73" i="42"/>
  <c r="H202" i="115" s="1"/>
  <c r="H74" i="42"/>
  <c r="H202" i="102" s="1"/>
  <c r="H75" i="42"/>
  <c r="H202" i="126" s="1"/>
  <c r="H35" i="42"/>
  <c r="H201" i="93" s="1"/>
  <c r="H36" i="42"/>
  <c r="H201" i="107" s="1"/>
  <c r="H37" i="42"/>
  <c r="H201" i="96" s="1"/>
  <c r="H38" i="42"/>
  <c r="H201" i="110" s="1"/>
  <c r="H39" i="42"/>
  <c r="H201" i="112" s="1"/>
  <c r="H40" i="42"/>
  <c r="H41" i="42"/>
  <c r="H42" i="42"/>
  <c r="H43" i="42"/>
  <c r="H201" i="115" s="1"/>
  <c r="H44" i="42"/>
  <c r="H201" i="102" s="1"/>
  <c r="H45" i="42"/>
  <c r="H201" i="126" s="1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G19" i="129" s="1"/>
  <c r="J53" i="129" s="1"/>
  <c r="H65" i="40"/>
  <c r="H195" i="93" s="1"/>
  <c r="H66" i="40"/>
  <c r="H195" i="107" s="1"/>
  <c r="H67" i="40"/>
  <c r="H68" i="40"/>
  <c r="H195" i="110" s="1"/>
  <c r="H69" i="40"/>
  <c r="H195" i="112" s="1"/>
  <c r="H70" i="40"/>
  <c r="H71" i="40"/>
  <c r="H72" i="40"/>
  <c r="H73" i="40"/>
  <c r="H195" i="115" s="1"/>
  <c r="H74" i="40"/>
  <c r="H195" i="102" s="1"/>
  <c r="H75" i="40"/>
  <c r="H195" i="126" s="1"/>
  <c r="H95" i="40"/>
  <c r="H196" i="93" s="1"/>
  <c r="H96" i="40"/>
  <c r="H196" i="107" s="1"/>
  <c r="H97" i="40"/>
  <c r="H196" i="96" s="1"/>
  <c r="H98" i="40"/>
  <c r="H196" i="110" s="1"/>
  <c r="H99" i="40"/>
  <c r="H196" i="112" s="1"/>
  <c r="H100" i="40"/>
  <c r="H101" i="40"/>
  <c r="H102" i="40"/>
  <c r="H103" i="40"/>
  <c r="H196" i="115" s="1"/>
  <c r="H104" i="40"/>
  <c r="H196" i="102" s="1"/>
  <c r="H105" i="40"/>
  <c r="H196" i="126" s="1"/>
  <c r="H185" i="40"/>
  <c r="H199" i="93" s="1"/>
  <c r="H186" i="40"/>
  <c r="H199" i="107" s="1"/>
  <c r="H187" i="40"/>
  <c r="H188" i="40"/>
  <c r="H199" i="110" s="1"/>
  <c r="H189" i="40"/>
  <c r="H199" i="112" s="1"/>
  <c r="H190" i="40"/>
  <c r="H191" i="40"/>
  <c r="H192" i="40"/>
  <c r="H193" i="40"/>
  <c r="H199" i="115" s="1"/>
  <c r="H194" i="40"/>
  <c r="H199" i="102" s="1"/>
  <c r="H195" i="40"/>
  <c r="H199" i="126" s="1"/>
  <c r="H155" i="40"/>
  <c r="H198" i="93" s="1"/>
  <c r="H156" i="40"/>
  <c r="H198" i="107" s="1"/>
  <c r="H157" i="40"/>
  <c r="H198" i="96" s="1"/>
  <c r="H158" i="40"/>
  <c r="H198" i="110" s="1"/>
  <c r="H159" i="40"/>
  <c r="H198" i="112" s="1"/>
  <c r="H160" i="40"/>
  <c r="H161" i="40"/>
  <c r="H162" i="40"/>
  <c r="H163" i="40"/>
  <c r="H198" i="115" s="1"/>
  <c r="H164" i="40"/>
  <c r="H198" i="102" s="1"/>
  <c r="H165" i="40"/>
  <c r="H198" i="126" s="1"/>
  <c r="H125" i="40"/>
  <c r="H197" i="93" s="1"/>
  <c r="H126" i="40"/>
  <c r="H197" i="107" s="1"/>
  <c r="H127" i="40"/>
  <c r="H197" i="96" s="1"/>
  <c r="H128" i="40"/>
  <c r="H197" i="110" s="1"/>
  <c r="H129" i="40"/>
  <c r="H197" i="112" s="1"/>
  <c r="H130" i="40"/>
  <c r="H131" i="40"/>
  <c r="H132" i="40"/>
  <c r="H133" i="40"/>
  <c r="H197" i="115" s="1"/>
  <c r="H134" i="40"/>
  <c r="H197" i="102" s="1"/>
  <c r="H135" i="40"/>
  <c r="H197" i="126" s="1"/>
  <c r="H35" i="40"/>
  <c r="H194" i="93" s="1"/>
  <c r="H36" i="40"/>
  <c r="H194" i="107" s="1"/>
  <c r="H37" i="40"/>
  <c r="H194" i="96" s="1"/>
  <c r="H38" i="40"/>
  <c r="H194" i="110" s="1"/>
  <c r="H39" i="40"/>
  <c r="H194" i="112" s="1"/>
  <c r="H40" i="40"/>
  <c r="H41" i="40"/>
  <c r="H42" i="40"/>
  <c r="H43" i="40"/>
  <c r="H194" i="115" s="1"/>
  <c r="H44" i="40"/>
  <c r="H194" i="102" s="1"/>
  <c r="H45" i="40"/>
  <c r="H194" i="126" s="1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G18" i="129" s="1"/>
  <c r="H65" i="37"/>
  <c r="H171" i="93" s="1"/>
  <c r="H66" i="37"/>
  <c r="H171" i="107" s="1"/>
  <c r="H67" i="37"/>
  <c r="H68" i="37"/>
  <c r="H171" i="110" s="1"/>
  <c r="H69" i="37"/>
  <c r="H171" i="112" s="1"/>
  <c r="H70" i="37"/>
  <c r="H71" i="37"/>
  <c r="H72" i="37"/>
  <c r="H73" i="37"/>
  <c r="H171" i="115" s="1"/>
  <c r="H74" i="37"/>
  <c r="H171" i="102" s="1"/>
  <c r="H75" i="37"/>
  <c r="H171" i="126" s="1"/>
  <c r="H35" i="37"/>
  <c r="H170" i="93" s="1"/>
  <c r="H36" i="37"/>
  <c r="H170" i="107" s="1"/>
  <c r="H37" i="37"/>
  <c r="H170" i="96" s="1"/>
  <c r="H38" i="37"/>
  <c r="H170" i="110" s="1"/>
  <c r="H39" i="37"/>
  <c r="H170" i="112" s="1"/>
  <c r="H40" i="37"/>
  <c r="H41" i="37"/>
  <c r="H42" i="37"/>
  <c r="H43" i="37"/>
  <c r="H170" i="115" s="1"/>
  <c r="H44" i="37"/>
  <c r="H170" i="102" s="1"/>
  <c r="H45" i="37"/>
  <c r="H170" i="126" s="1"/>
  <c r="H17" i="37"/>
  <c r="H18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G16" i="129" s="1"/>
  <c r="J16" i="129" s="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G13" i="129" s="1"/>
  <c r="J13" i="129" s="1"/>
  <c r="H17" i="29"/>
  <c r="H18" i="29"/>
  <c r="H19" i="29"/>
  <c r="H20" i="29"/>
  <c r="H21" i="29"/>
  <c r="H23" i="29"/>
  <c r="H24" i="29"/>
  <c r="H25" i="29"/>
  <c r="H26" i="29"/>
  <c r="H27" i="29"/>
  <c r="H28" i="29"/>
  <c r="H29" i="29"/>
  <c r="H30" i="29"/>
  <c r="H31" i="29"/>
  <c r="G12" i="129" s="1"/>
  <c r="J12" i="129" s="1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G11" i="129" s="1"/>
  <c r="J11" i="129" s="1"/>
  <c r="H30" i="24"/>
  <c r="G135" i="24"/>
  <c r="G115" i="126" s="1"/>
  <c r="H135" i="24"/>
  <c r="H115" i="126" s="1"/>
  <c r="H37" i="24"/>
  <c r="H112" i="96" s="1"/>
  <c r="H185" i="24"/>
  <c r="H117" i="93" s="1"/>
  <c r="H186" i="24"/>
  <c r="H117" i="107" s="1"/>
  <c r="H187" i="24"/>
  <c r="H117" i="96" s="1"/>
  <c r="H188" i="24"/>
  <c r="H117" i="110" s="1"/>
  <c r="H189" i="24"/>
  <c r="H117" i="112" s="1"/>
  <c r="H190" i="24"/>
  <c r="H191" i="24"/>
  <c r="H192" i="24"/>
  <c r="H193" i="24"/>
  <c r="H117" i="115" s="1"/>
  <c r="H194" i="24"/>
  <c r="H117" i="102" s="1"/>
  <c r="H195" i="24"/>
  <c r="H117" i="126" s="1"/>
  <c r="H17" i="24"/>
  <c r="H18" i="24"/>
  <c r="H20" i="24"/>
  <c r="H21" i="24"/>
  <c r="H22" i="24"/>
  <c r="H23" i="24"/>
  <c r="H24" i="24"/>
  <c r="H25" i="24"/>
  <c r="H26" i="24"/>
  <c r="H27" i="24"/>
  <c r="H28" i="24"/>
  <c r="H29" i="24"/>
  <c r="H31" i="24"/>
  <c r="G9" i="129" s="1"/>
  <c r="H127" i="22"/>
  <c r="H110" i="96" s="1"/>
  <c r="H97" i="22"/>
  <c r="H109" i="96" s="1"/>
  <c r="H67" i="22"/>
  <c r="H108" i="96" s="1"/>
  <c r="H37" i="22"/>
  <c r="H107" i="96" s="1"/>
  <c r="Q192" i="24" l="1"/>
  <c r="H117" i="124"/>
  <c r="H117" i="123"/>
  <c r="Q191" i="24"/>
  <c r="H117" i="99" s="1"/>
  <c r="H117" i="122"/>
  <c r="Q190" i="24"/>
  <c r="Q42" i="37"/>
  <c r="H170" i="100" s="1"/>
  <c r="H170" i="124"/>
  <c r="Q72" i="37"/>
  <c r="H171" i="100" s="1"/>
  <c r="H171" i="124"/>
  <c r="Q42" i="40"/>
  <c r="H194" i="100" s="1"/>
  <c r="H194" i="124"/>
  <c r="Q132" i="40"/>
  <c r="H197" i="124"/>
  <c r="Q162" i="40"/>
  <c r="H198" i="100" s="1"/>
  <c r="H198" i="124"/>
  <c r="Q192" i="40"/>
  <c r="H199" i="100" s="1"/>
  <c r="H199" i="124"/>
  <c r="Q102" i="40"/>
  <c r="H196" i="124"/>
  <c r="Q72" i="40"/>
  <c r="H195" i="124"/>
  <c r="Q42" i="42"/>
  <c r="H201" i="124"/>
  <c r="Q72" i="42"/>
  <c r="H202" i="124"/>
  <c r="Q102" i="42"/>
  <c r="H203" i="124"/>
  <c r="H5" i="44"/>
  <c r="G20" i="129"/>
  <c r="J20" i="129" s="1"/>
  <c r="Q42" i="44"/>
  <c r="H213" i="124"/>
  <c r="Q72" i="44"/>
  <c r="H214" i="100" s="1"/>
  <c r="H214" i="124"/>
  <c r="Q102" i="44"/>
  <c r="H215" i="100" s="1"/>
  <c r="H215" i="124"/>
  <c r="Q132" i="44"/>
  <c r="H216" i="124"/>
  <c r="Q162" i="44"/>
  <c r="H217" i="124"/>
  <c r="Q192" i="44"/>
  <c r="H218" i="100" s="1"/>
  <c r="H218" i="124"/>
  <c r="Q222" i="44"/>
  <c r="H219" i="100" s="1"/>
  <c r="H219" i="124"/>
  <c r="Q252" i="44"/>
  <c r="H220" i="100" s="1"/>
  <c r="H220" i="124"/>
  <c r="O24" i="46"/>
  <c r="I23" i="121"/>
  <c r="Q40" i="40"/>
  <c r="H194" i="97" s="1"/>
  <c r="H194" i="122"/>
  <c r="Q161" i="40"/>
  <c r="H198" i="99" s="1"/>
  <c r="H198" i="123"/>
  <c r="Q190" i="40"/>
  <c r="H199" i="97" s="1"/>
  <c r="H199" i="122"/>
  <c r="Q40" i="42"/>
  <c r="H201" i="122"/>
  <c r="Q100" i="42"/>
  <c r="H203" i="122"/>
  <c r="Q41" i="44"/>
  <c r="H213" i="99" s="1"/>
  <c r="H213" i="123"/>
  <c r="Q160" i="44"/>
  <c r="H217" i="122"/>
  <c r="Q220" i="44"/>
  <c r="H219" i="97" s="1"/>
  <c r="H219" i="122"/>
  <c r="Q190" i="29"/>
  <c r="H137" i="97" s="1"/>
  <c r="H137" i="122"/>
  <c r="Q71" i="37"/>
  <c r="H171" i="99" s="1"/>
  <c r="H171" i="123"/>
  <c r="H171" i="96"/>
  <c r="H175" i="96"/>
  <c r="Q131" i="40"/>
  <c r="H197" i="99" s="1"/>
  <c r="H197" i="123"/>
  <c r="Q160" i="40"/>
  <c r="H198" i="97" s="1"/>
  <c r="H198" i="122"/>
  <c r="Q71" i="40"/>
  <c r="H195" i="123"/>
  <c r="H195" i="96"/>
  <c r="H199" i="96"/>
  <c r="Q40" i="44"/>
  <c r="H213" i="122"/>
  <c r="Q101" i="44"/>
  <c r="H215" i="99" s="1"/>
  <c r="H215" i="123"/>
  <c r="Q131" i="44"/>
  <c r="H216" i="123"/>
  <c r="Q191" i="44"/>
  <c r="H218" i="99" s="1"/>
  <c r="H218" i="123"/>
  <c r="Q251" i="44"/>
  <c r="H220" i="99" s="1"/>
  <c r="H220" i="123"/>
  <c r="Q41" i="37"/>
  <c r="H170" i="99" s="1"/>
  <c r="H170" i="123"/>
  <c r="Q70" i="37"/>
  <c r="H171" i="97" s="1"/>
  <c r="H171" i="122"/>
  <c r="Q130" i="40"/>
  <c r="H197" i="97" s="1"/>
  <c r="H197" i="122"/>
  <c r="Q101" i="40"/>
  <c r="H196" i="123"/>
  <c r="Q70" i="40"/>
  <c r="H195" i="122"/>
  <c r="Q71" i="42"/>
  <c r="H202" i="99" s="1"/>
  <c r="H202" i="123"/>
  <c r="H202" i="96"/>
  <c r="H206" i="96"/>
  <c r="Q71" i="44"/>
  <c r="H214" i="123"/>
  <c r="Q100" i="44"/>
  <c r="H215" i="122"/>
  <c r="Q130" i="44"/>
  <c r="H216" i="122"/>
  <c r="Q190" i="44"/>
  <c r="H218" i="97" s="1"/>
  <c r="H218" i="122"/>
  <c r="Q250" i="44"/>
  <c r="H220" i="97" s="1"/>
  <c r="H220" i="122"/>
  <c r="H15" i="24"/>
  <c r="Q40" i="37"/>
  <c r="H170" i="97" s="1"/>
  <c r="H170" i="122"/>
  <c r="Q41" i="40"/>
  <c r="H194" i="99" s="1"/>
  <c r="H194" i="123"/>
  <c r="Q191" i="40"/>
  <c r="H199" i="99" s="1"/>
  <c r="H199" i="123"/>
  <c r="Q100" i="40"/>
  <c r="H196" i="122"/>
  <c r="Q41" i="42"/>
  <c r="H201" i="99" s="1"/>
  <c r="H201" i="123"/>
  <c r="Q70" i="42"/>
  <c r="H202" i="97" s="1"/>
  <c r="H202" i="122"/>
  <c r="Q101" i="42"/>
  <c r="H203" i="123"/>
  <c r="Q70" i="44"/>
  <c r="H214" i="97" s="1"/>
  <c r="H214" i="122"/>
  <c r="O115" i="44"/>
  <c r="Q161" i="44"/>
  <c r="H217" i="123"/>
  <c r="Q221" i="44"/>
  <c r="H219" i="99" s="1"/>
  <c r="H219" i="123"/>
  <c r="H117" i="100"/>
  <c r="O205" i="24"/>
  <c r="O55" i="40"/>
  <c r="O173" i="40"/>
  <c r="O205" i="40"/>
  <c r="O113" i="42"/>
  <c r="H203" i="97"/>
  <c r="O145" i="44"/>
  <c r="H216" i="100"/>
  <c r="O173" i="44"/>
  <c r="H217" i="97"/>
  <c r="Q280" i="44"/>
  <c r="H221" i="97" s="1"/>
  <c r="O205" i="44"/>
  <c r="O54" i="40"/>
  <c r="O204" i="40"/>
  <c r="O53" i="42"/>
  <c r="H201" i="97"/>
  <c r="O83" i="42"/>
  <c r="O85" i="44"/>
  <c r="O144" i="44"/>
  <c r="H216" i="99"/>
  <c r="O235" i="44"/>
  <c r="O204" i="44"/>
  <c r="O53" i="40"/>
  <c r="O144" i="40"/>
  <c r="O175" i="40"/>
  <c r="O203" i="40"/>
  <c r="O82" i="42"/>
  <c r="O115" i="42"/>
  <c r="H203" i="100"/>
  <c r="H212" i="93"/>
  <c r="H21" i="93"/>
  <c r="H7" i="44"/>
  <c r="O143" i="44"/>
  <c r="H216" i="97"/>
  <c r="O175" i="44"/>
  <c r="H217" i="100"/>
  <c r="Q282" i="44"/>
  <c r="H221" i="100" s="1"/>
  <c r="O265" i="44"/>
  <c r="O234" i="44"/>
  <c r="O203" i="44"/>
  <c r="O204" i="24"/>
  <c r="O143" i="40"/>
  <c r="O174" i="40"/>
  <c r="O55" i="42"/>
  <c r="H201" i="100"/>
  <c r="O54" i="42"/>
  <c r="O114" i="42"/>
  <c r="H203" i="99"/>
  <c r="O54" i="44"/>
  <c r="O83" i="44"/>
  <c r="O114" i="44"/>
  <c r="O174" i="44"/>
  <c r="H217" i="99"/>
  <c r="Q281" i="44"/>
  <c r="H221" i="99" s="1"/>
  <c r="O264" i="44"/>
  <c r="O233" i="44"/>
  <c r="H13" i="44"/>
  <c r="H8" i="44"/>
  <c r="H14" i="44"/>
  <c r="H12" i="44"/>
  <c r="H6" i="44"/>
  <c r="H9" i="44"/>
  <c r="H11" i="44"/>
  <c r="H10" i="44"/>
  <c r="H8" i="42"/>
  <c r="H9" i="42"/>
  <c r="H5" i="42"/>
  <c r="H13" i="42"/>
  <c r="H12" i="42"/>
  <c r="H7" i="42"/>
  <c r="H6" i="42"/>
  <c r="H10" i="42"/>
  <c r="H8" i="40"/>
  <c r="H9" i="40"/>
  <c r="H5" i="40"/>
  <c r="H7" i="40"/>
  <c r="H12" i="40"/>
  <c r="H10" i="40"/>
  <c r="H6" i="40"/>
  <c r="H13" i="40"/>
  <c r="H15" i="44"/>
  <c r="H15" i="42"/>
  <c r="H11" i="42"/>
  <c r="H14" i="42"/>
  <c r="H15" i="40"/>
  <c r="H11" i="40"/>
  <c r="H14" i="40"/>
  <c r="H157" i="20"/>
  <c r="H104" i="96" s="1"/>
  <c r="G157" i="20"/>
  <c r="G104" i="96" s="1"/>
  <c r="H37" i="20"/>
  <c r="H100" i="96" s="1"/>
  <c r="H17" i="20"/>
  <c r="H18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G7" i="129" s="1"/>
  <c r="H193" i="102" l="1"/>
  <c r="H19" i="102"/>
  <c r="H193" i="126"/>
  <c r="H19" i="126"/>
  <c r="H200" i="102"/>
  <c r="H20" i="102"/>
  <c r="H200" i="126"/>
  <c r="H20" i="126"/>
  <c r="H212" i="126"/>
  <c r="H21" i="126"/>
  <c r="H193" i="115"/>
  <c r="H19" i="115"/>
  <c r="Q12" i="40"/>
  <c r="J19" i="121" s="1"/>
  <c r="H193" i="124"/>
  <c r="H19" i="124"/>
  <c r="Q12" i="42"/>
  <c r="J20" i="121" s="1"/>
  <c r="H200" i="124"/>
  <c r="H20" i="124"/>
  <c r="H200" i="115"/>
  <c r="H20" i="115"/>
  <c r="Q12" i="44"/>
  <c r="J21" i="121" s="1"/>
  <c r="H212" i="124"/>
  <c r="H21" i="124"/>
  <c r="H212" i="102"/>
  <c r="H21" i="102"/>
  <c r="H212" i="115"/>
  <c r="H21" i="115"/>
  <c r="H111" i="126"/>
  <c r="H10" i="126"/>
  <c r="H213" i="100"/>
  <c r="O55" i="44"/>
  <c r="H202" i="100"/>
  <c r="O84" i="42"/>
  <c r="H195" i="100"/>
  <c r="O85" i="40"/>
  <c r="H196" i="100"/>
  <c r="O115" i="40"/>
  <c r="H197" i="100"/>
  <c r="O145" i="40"/>
  <c r="H117" i="97"/>
  <c r="O203" i="24"/>
  <c r="Q11" i="40"/>
  <c r="I19" i="121" s="1"/>
  <c r="H193" i="123"/>
  <c r="H19" i="123"/>
  <c r="Q10" i="40"/>
  <c r="H19" i="121" s="1"/>
  <c r="H19" i="122"/>
  <c r="H193" i="122"/>
  <c r="H19" i="112"/>
  <c r="H193" i="112"/>
  <c r="H200" i="96"/>
  <c r="H20" i="96"/>
  <c r="H200" i="112"/>
  <c r="H20" i="112"/>
  <c r="H212" i="112"/>
  <c r="H21" i="112"/>
  <c r="H21" i="110"/>
  <c r="H212" i="110"/>
  <c r="H196" i="97"/>
  <c r="O113" i="40"/>
  <c r="H193" i="110"/>
  <c r="H19" i="110"/>
  <c r="H200" i="110"/>
  <c r="H20" i="110"/>
  <c r="H214" i="99"/>
  <c r="O84" i="44"/>
  <c r="H196" i="99"/>
  <c r="O114" i="40"/>
  <c r="H213" i="97"/>
  <c r="O53" i="44"/>
  <c r="H195" i="99"/>
  <c r="O84" i="40"/>
  <c r="H19" i="96"/>
  <c r="H193" i="96"/>
  <c r="Q10" i="42"/>
  <c r="H20" i="121" s="1"/>
  <c r="H200" i="122"/>
  <c r="H20" i="122"/>
  <c r="Q10" i="44"/>
  <c r="H21" i="121" s="1"/>
  <c r="H212" i="122"/>
  <c r="H21" i="122"/>
  <c r="H21" i="96"/>
  <c r="H212" i="96"/>
  <c r="O263" i="44"/>
  <c r="Q11" i="42"/>
  <c r="I20" i="121" s="1"/>
  <c r="H20" i="123"/>
  <c r="H200" i="123"/>
  <c r="Q11" i="44"/>
  <c r="I21" i="121" s="1"/>
  <c r="H21" i="123"/>
  <c r="H212" i="123"/>
  <c r="H215" i="97"/>
  <c r="O113" i="44"/>
  <c r="H195" i="97"/>
  <c r="O83" i="40"/>
  <c r="O25" i="40"/>
  <c r="H193" i="100"/>
  <c r="H19" i="100"/>
  <c r="O25" i="42"/>
  <c r="H200" i="100"/>
  <c r="H20" i="100"/>
  <c r="H212" i="107"/>
  <c r="H21" i="107"/>
  <c r="O294" i="44"/>
  <c r="O23" i="42"/>
  <c r="H200" i="97"/>
  <c r="H20" i="97"/>
  <c r="O23" i="44"/>
  <c r="H212" i="97"/>
  <c r="H21" i="97"/>
  <c r="O25" i="44"/>
  <c r="H212" i="100"/>
  <c r="H21" i="100"/>
  <c r="O24" i="42"/>
  <c r="H200" i="99"/>
  <c r="H20" i="99"/>
  <c r="H19" i="107"/>
  <c r="H193" i="107"/>
  <c r="H193" i="93"/>
  <c r="H19" i="93"/>
  <c r="H200" i="107"/>
  <c r="H20" i="107"/>
  <c r="H200" i="93"/>
  <c r="H20" i="93"/>
  <c r="O24" i="44"/>
  <c r="H212" i="99"/>
  <c r="H21" i="99"/>
  <c r="O24" i="40"/>
  <c r="H193" i="99"/>
  <c r="H19" i="99"/>
  <c r="O23" i="40"/>
  <c r="H193" i="97"/>
  <c r="H19" i="97"/>
  <c r="O295" i="44"/>
  <c r="O293" i="44"/>
  <c r="H35" i="17"/>
  <c r="H83" i="93" s="1"/>
  <c r="H36" i="17"/>
  <c r="H83" i="107" s="1"/>
  <c r="H37" i="17"/>
  <c r="H83" i="96" s="1"/>
  <c r="H38" i="17"/>
  <c r="H83" i="110" s="1"/>
  <c r="H39" i="17"/>
  <c r="H83" i="112" s="1"/>
  <c r="H40" i="17"/>
  <c r="H41" i="17"/>
  <c r="H42" i="17"/>
  <c r="H43" i="17"/>
  <c r="H83" i="115" s="1"/>
  <c r="H44" i="17"/>
  <c r="H83" i="102" s="1"/>
  <c r="H45" i="17"/>
  <c r="H83" i="126" s="1"/>
  <c r="Q42" i="17" l="1"/>
  <c r="H83" i="124"/>
  <c r="Q41" i="17"/>
  <c r="H83" i="123"/>
  <c r="Q40" i="17"/>
  <c r="O53" i="17" s="1"/>
  <c r="H83" i="122"/>
  <c r="O54" i="17"/>
  <c r="H83" i="99"/>
  <c r="O55" i="17"/>
  <c r="H83" i="100"/>
  <c r="H335" i="39"/>
  <c r="H192" i="93" s="1"/>
  <c r="H336" i="39"/>
  <c r="H192" i="107" s="1"/>
  <c r="H337" i="39"/>
  <c r="H192" i="96" s="1"/>
  <c r="H339" i="39"/>
  <c r="H192" i="112" s="1"/>
  <c r="H340" i="39"/>
  <c r="H341" i="39"/>
  <c r="H342" i="39"/>
  <c r="H343" i="39"/>
  <c r="H192" i="115" s="1"/>
  <c r="H344" i="39"/>
  <c r="H192" i="102" s="1"/>
  <c r="H345" i="39"/>
  <c r="H192" i="126" s="1"/>
  <c r="H305" i="39"/>
  <c r="H191" i="93" s="1"/>
  <c r="H307" i="39"/>
  <c r="H191" i="96" s="1"/>
  <c r="H308" i="39"/>
  <c r="H191" i="110" s="1"/>
  <c r="H309" i="39"/>
  <c r="H191" i="112" s="1"/>
  <c r="H310" i="39"/>
  <c r="H311" i="39"/>
  <c r="H312" i="39"/>
  <c r="H313" i="39"/>
  <c r="H191" i="115" s="1"/>
  <c r="H314" i="39"/>
  <c r="H191" i="102" s="1"/>
  <c r="H315" i="39"/>
  <c r="H191" i="126" s="1"/>
  <c r="H275" i="39"/>
  <c r="H190" i="93" s="1"/>
  <c r="H276" i="39"/>
  <c r="H190" i="107" s="1"/>
  <c r="H277" i="39"/>
  <c r="H190" i="96" s="1"/>
  <c r="H278" i="39"/>
  <c r="H190" i="110" s="1"/>
  <c r="H279" i="39"/>
  <c r="H190" i="112" s="1"/>
  <c r="H280" i="39"/>
  <c r="H281" i="39"/>
  <c r="H282" i="39"/>
  <c r="H283" i="39"/>
  <c r="H190" i="115" s="1"/>
  <c r="H284" i="39"/>
  <c r="H190" i="102" s="1"/>
  <c r="H285" i="39"/>
  <c r="H190" i="126" s="1"/>
  <c r="H245" i="39"/>
  <c r="H189" i="93" s="1"/>
  <c r="H246" i="39"/>
  <c r="H189" i="107" s="1"/>
  <c r="H247" i="39"/>
  <c r="H189" i="96" s="1"/>
  <c r="H248" i="39"/>
  <c r="H189" i="110" s="1"/>
  <c r="H249" i="39"/>
  <c r="H189" i="112" s="1"/>
  <c r="H250" i="39"/>
  <c r="H251" i="39"/>
  <c r="H252" i="39"/>
  <c r="H253" i="39"/>
  <c r="H189" i="115" s="1"/>
  <c r="H254" i="39"/>
  <c r="H189" i="102" s="1"/>
  <c r="H255" i="39"/>
  <c r="H189" i="126" s="1"/>
  <c r="H215" i="39"/>
  <c r="H188" i="93" s="1"/>
  <c r="H217" i="39"/>
  <c r="H188" i="96" s="1"/>
  <c r="H218" i="39"/>
  <c r="H188" i="110" s="1"/>
  <c r="H219" i="39"/>
  <c r="H188" i="112" s="1"/>
  <c r="H220" i="39"/>
  <c r="H221" i="39"/>
  <c r="H222" i="39"/>
  <c r="H223" i="39"/>
  <c r="H188" i="115" s="1"/>
  <c r="H224" i="39"/>
  <c r="H188" i="102" s="1"/>
  <c r="H225" i="39"/>
  <c r="H188" i="126" s="1"/>
  <c r="H185" i="39"/>
  <c r="H187" i="93" s="1"/>
  <c r="H186" i="39"/>
  <c r="H187" i="107" s="1"/>
  <c r="H187" i="39"/>
  <c r="H188" i="39"/>
  <c r="H187" i="110" s="1"/>
  <c r="H189" i="39"/>
  <c r="H187" i="112" s="1"/>
  <c r="H190" i="39"/>
  <c r="H191" i="39"/>
  <c r="H192" i="39"/>
  <c r="H193" i="39"/>
  <c r="H187" i="115" s="1"/>
  <c r="H194" i="39"/>
  <c r="H187" i="102" s="1"/>
  <c r="H195" i="39"/>
  <c r="H187" i="126" s="1"/>
  <c r="H155" i="39"/>
  <c r="H186" i="93" s="1"/>
  <c r="H156" i="39"/>
  <c r="H186" i="107" s="1"/>
  <c r="H157" i="39"/>
  <c r="H186" i="96" s="1"/>
  <c r="H158" i="39"/>
  <c r="H186" i="110" s="1"/>
  <c r="H159" i="39"/>
  <c r="H186" i="112" s="1"/>
  <c r="H160" i="39"/>
  <c r="H161" i="39"/>
  <c r="H162" i="39"/>
  <c r="H163" i="39"/>
  <c r="H186" i="115" s="1"/>
  <c r="H164" i="39"/>
  <c r="H186" i="102" s="1"/>
  <c r="H165" i="39"/>
  <c r="H186" i="126" s="1"/>
  <c r="H125" i="39"/>
  <c r="H185" i="93" s="1"/>
  <c r="H126" i="39"/>
  <c r="H185" i="107" s="1"/>
  <c r="H127" i="39"/>
  <c r="H185" i="96" s="1"/>
  <c r="H128" i="39"/>
  <c r="H185" i="110" s="1"/>
  <c r="H129" i="39"/>
  <c r="H185" i="112" s="1"/>
  <c r="H130" i="39"/>
  <c r="H131" i="39"/>
  <c r="H132" i="39"/>
  <c r="H133" i="39"/>
  <c r="H185" i="115" s="1"/>
  <c r="H134" i="39"/>
  <c r="H185" i="102" s="1"/>
  <c r="H135" i="39"/>
  <c r="H185" i="126" s="1"/>
  <c r="H95" i="39"/>
  <c r="H184" i="93" s="1"/>
  <c r="H96" i="39"/>
  <c r="H184" i="107" s="1"/>
  <c r="H97" i="39"/>
  <c r="H184" i="96" s="1"/>
  <c r="H98" i="39"/>
  <c r="H184" i="110" s="1"/>
  <c r="H99" i="39"/>
  <c r="H184" i="112" s="1"/>
  <c r="H100" i="39"/>
  <c r="H101" i="39"/>
  <c r="H102" i="39"/>
  <c r="H103" i="39"/>
  <c r="H184" i="115" s="1"/>
  <c r="H104" i="39"/>
  <c r="H184" i="102" s="1"/>
  <c r="H105" i="39"/>
  <c r="H184" i="126" s="1"/>
  <c r="H65" i="39"/>
  <c r="H183" i="93" s="1"/>
  <c r="H66" i="39"/>
  <c r="H183" i="107" s="1"/>
  <c r="H67" i="39"/>
  <c r="H68" i="39"/>
  <c r="H183" i="110" s="1"/>
  <c r="H69" i="39"/>
  <c r="H183" i="112" s="1"/>
  <c r="H70" i="39"/>
  <c r="H71" i="39"/>
  <c r="H72" i="39"/>
  <c r="H73" i="39"/>
  <c r="H183" i="115" s="1"/>
  <c r="H74" i="39"/>
  <c r="H183" i="102" s="1"/>
  <c r="H75" i="39"/>
  <c r="H183" i="126" s="1"/>
  <c r="H35" i="39"/>
  <c r="H182" i="93" s="1"/>
  <c r="H36" i="39"/>
  <c r="H182" i="107" s="1"/>
  <c r="H37" i="39"/>
  <c r="H182" i="96" s="1"/>
  <c r="H38" i="39"/>
  <c r="H182" i="110" s="1"/>
  <c r="H39" i="39"/>
  <c r="H182" i="112" s="1"/>
  <c r="H40" i="39"/>
  <c r="H41" i="39"/>
  <c r="H42" i="39"/>
  <c r="H43" i="39"/>
  <c r="H182" i="115" s="1"/>
  <c r="H44" i="39"/>
  <c r="H182" i="102" s="1"/>
  <c r="H45" i="39"/>
  <c r="H182" i="126" s="1"/>
  <c r="H17" i="39"/>
  <c r="H18" i="39"/>
  <c r="H19" i="39"/>
  <c r="H20" i="39"/>
  <c r="H21" i="39"/>
  <c r="H22" i="39"/>
  <c r="H23" i="39"/>
  <c r="H24" i="39"/>
  <c r="H25" i="39"/>
  <c r="H26" i="39"/>
  <c r="H27" i="39"/>
  <c r="H28" i="39"/>
  <c r="H29" i="39"/>
  <c r="H30" i="39"/>
  <c r="H31" i="39"/>
  <c r="G17" i="129" s="1"/>
  <c r="J17" i="129" s="1"/>
  <c r="H335" i="37"/>
  <c r="H180" i="93" s="1"/>
  <c r="H336" i="37"/>
  <c r="H180" i="107" s="1"/>
  <c r="H337" i="37"/>
  <c r="H180" i="96" s="1"/>
  <c r="H338" i="37"/>
  <c r="H180" i="110" s="1"/>
  <c r="H339" i="37"/>
  <c r="H180" i="112" s="1"/>
  <c r="H340" i="37"/>
  <c r="H341" i="37"/>
  <c r="H342" i="37"/>
  <c r="H343" i="37"/>
  <c r="H180" i="115" s="1"/>
  <c r="H345" i="37"/>
  <c r="H180" i="126" s="1"/>
  <c r="H305" i="37"/>
  <c r="H179" i="93" s="1"/>
  <c r="H306" i="37"/>
  <c r="H179" i="107" s="1"/>
  <c r="H308" i="37"/>
  <c r="H179" i="110" s="1"/>
  <c r="H309" i="37"/>
  <c r="H179" i="112" s="1"/>
  <c r="H310" i="37"/>
  <c r="H311" i="37"/>
  <c r="H312" i="37"/>
  <c r="H313" i="37"/>
  <c r="H179" i="115" s="1"/>
  <c r="H314" i="37"/>
  <c r="H179" i="102" s="1"/>
  <c r="H315" i="37"/>
  <c r="H179" i="126" s="1"/>
  <c r="H275" i="37"/>
  <c r="H178" i="93" s="1"/>
  <c r="H276" i="37"/>
  <c r="H178" i="107" s="1"/>
  <c r="H278" i="37"/>
  <c r="H178" i="110" s="1"/>
  <c r="H279" i="37"/>
  <c r="H178" i="112" s="1"/>
  <c r="H280" i="37"/>
  <c r="H281" i="37"/>
  <c r="H282" i="37"/>
  <c r="H283" i="37"/>
  <c r="H178" i="115" s="1"/>
  <c r="H284" i="37"/>
  <c r="H178" i="102" s="1"/>
  <c r="H285" i="37"/>
  <c r="H178" i="126" s="1"/>
  <c r="H245" i="37"/>
  <c r="H177" i="93" s="1"/>
  <c r="H246" i="37"/>
  <c r="H177" i="107" s="1"/>
  <c r="H247" i="37"/>
  <c r="H177" i="96" s="1"/>
  <c r="H248" i="37"/>
  <c r="H177" i="110" s="1"/>
  <c r="H249" i="37"/>
  <c r="H177" i="112" s="1"/>
  <c r="H250" i="37"/>
  <c r="H251" i="37"/>
  <c r="H252" i="37"/>
  <c r="H253" i="37"/>
  <c r="H177" i="115" s="1"/>
  <c r="H254" i="37"/>
  <c r="H177" i="102" s="1"/>
  <c r="H255" i="37"/>
  <c r="H177" i="126" s="1"/>
  <c r="H215" i="37"/>
  <c r="H176" i="93" s="1"/>
  <c r="H216" i="37"/>
  <c r="H176" i="107" s="1"/>
  <c r="H218" i="37"/>
  <c r="H176" i="110" s="1"/>
  <c r="H219" i="37"/>
  <c r="H176" i="112" s="1"/>
  <c r="H220" i="37"/>
  <c r="H221" i="37"/>
  <c r="H222" i="37"/>
  <c r="H223" i="37"/>
  <c r="H176" i="115" s="1"/>
  <c r="H224" i="37"/>
  <c r="H176" i="102" s="1"/>
  <c r="H225" i="37"/>
  <c r="H176" i="126" s="1"/>
  <c r="H185" i="37"/>
  <c r="H175" i="93" s="1"/>
  <c r="H186" i="37"/>
  <c r="H175" i="107" s="1"/>
  <c r="H187" i="37"/>
  <c r="H188" i="37"/>
  <c r="H175" i="110" s="1"/>
  <c r="H189" i="37"/>
  <c r="H190" i="37"/>
  <c r="H191" i="37"/>
  <c r="H192" i="37"/>
  <c r="H193" i="37"/>
  <c r="H175" i="115" s="1"/>
  <c r="H194" i="37"/>
  <c r="H175" i="102" s="1"/>
  <c r="H195" i="37"/>
  <c r="H175" i="126" s="1"/>
  <c r="H155" i="37"/>
  <c r="H174" i="93" s="1"/>
  <c r="H156" i="37"/>
  <c r="H174" i="107" s="1"/>
  <c r="H157" i="37"/>
  <c r="H174" i="96" s="1"/>
  <c r="H158" i="37"/>
  <c r="H174" i="110" s="1"/>
  <c r="H159" i="37"/>
  <c r="H174" i="112" s="1"/>
  <c r="H160" i="37"/>
  <c r="H161" i="37"/>
  <c r="H162" i="37"/>
  <c r="H163" i="37"/>
  <c r="H174" i="115" s="1"/>
  <c r="H164" i="37"/>
  <c r="H174" i="102" s="1"/>
  <c r="H165" i="37"/>
  <c r="H174" i="126" s="1"/>
  <c r="H125" i="37"/>
  <c r="H173" i="93" s="1"/>
  <c r="H126" i="37"/>
  <c r="H173" i="107" s="1"/>
  <c r="H127" i="37"/>
  <c r="H173" i="96" s="1"/>
  <c r="H128" i="37"/>
  <c r="H173" i="110" s="1"/>
  <c r="H129" i="37"/>
  <c r="H173" i="112" s="1"/>
  <c r="H130" i="37"/>
  <c r="H131" i="37"/>
  <c r="H132" i="37"/>
  <c r="H133" i="37"/>
  <c r="H173" i="115" s="1"/>
  <c r="H134" i="37"/>
  <c r="H173" i="102" s="1"/>
  <c r="H135" i="37"/>
  <c r="H173" i="126" s="1"/>
  <c r="H95" i="37"/>
  <c r="H172" i="93" s="1"/>
  <c r="H96" i="37"/>
  <c r="H172" i="107" s="1"/>
  <c r="H97" i="37"/>
  <c r="H172" i="96" s="1"/>
  <c r="H98" i="37"/>
  <c r="H172" i="110" s="1"/>
  <c r="H99" i="37"/>
  <c r="H172" i="112" s="1"/>
  <c r="H100" i="37"/>
  <c r="H101" i="37"/>
  <c r="H102" i="37"/>
  <c r="H103" i="37"/>
  <c r="H172" i="115" s="1"/>
  <c r="H104" i="37"/>
  <c r="H172" i="102" s="1"/>
  <c r="H105" i="37"/>
  <c r="H172" i="126" s="1"/>
  <c r="O83" i="37"/>
  <c r="O84" i="37"/>
  <c r="O85" i="37"/>
  <c r="O53" i="37"/>
  <c r="O54" i="37"/>
  <c r="O55" i="37"/>
  <c r="H5" i="37"/>
  <c r="H6" i="37"/>
  <c r="H7" i="37"/>
  <c r="H8" i="37"/>
  <c r="H9" i="37"/>
  <c r="H10" i="37"/>
  <c r="H11" i="37"/>
  <c r="H12" i="37"/>
  <c r="H13" i="37"/>
  <c r="H17" i="115" s="1"/>
  <c r="H14" i="37"/>
  <c r="H17" i="102" s="1"/>
  <c r="H15" i="37"/>
  <c r="H17" i="126" s="1"/>
  <c r="H305" i="35"/>
  <c r="H168" i="93" s="1"/>
  <c r="H306" i="35"/>
  <c r="H168" i="107" s="1"/>
  <c r="H307" i="35"/>
  <c r="H168" i="96" s="1"/>
  <c r="H308" i="35"/>
  <c r="H168" i="110" s="1"/>
  <c r="H309" i="35"/>
  <c r="H168" i="112" s="1"/>
  <c r="H310" i="35"/>
  <c r="H311" i="35"/>
  <c r="H312" i="35"/>
  <c r="H313" i="35"/>
  <c r="H168" i="115" s="1"/>
  <c r="H314" i="35"/>
  <c r="H168" i="102" s="1"/>
  <c r="H315" i="35"/>
  <c r="H168" i="126" s="1"/>
  <c r="H275" i="35"/>
  <c r="H167" i="93" s="1"/>
  <c r="H276" i="35"/>
  <c r="H167" i="107" s="1"/>
  <c r="H277" i="35"/>
  <c r="H167" i="96" s="1"/>
  <c r="H278" i="35"/>
  <c r="H167" i="110" s="1"/>
  <c r="H279" i="35"/>
  <c r="H167" i="112" s="1"/>
  <c r="H280" i="35"/>
  <c r="H281" i="35"/>
  <c r="H282" i="35"/>
  <c r="H283" i="35"/>
  <c r="H167" i="115" s="1"/>
  <c r="H284" i="35"/>
  <c r="H167" i="102" s="1"/>
  <c r="H285" i="35"/>
  <c r="H167" i="126" s="1"/>
  <c r="H245" i="35"/>
  <c r="H166" i="93" s="1"/>
  <c r="H246" i="35"/>
  <c r="H166" i="107" s="1"/>
  <c r="H247" i="35"/>
  <c r="H166" i="96" s="1"/>
  <c r="H248" i="35"/>
  <c r="H166" i="110" s="1"/>
  <c r="H249" i="35"/>
  <c r="H166" i="112" s="1"/>
  <c r="H250" i="35"/>
  <c r="H251" i="35"/>
  <c r="H252" i="35"/>
  <c r="H253" i="35"/>
  <c r="H166" i="115" s="1"/>
  <c r="H254" i="35"/>
  <c r="H166" i="102" s="1"/>
  <c r="H255" i="35"/>
  <c r="H166" i="126" s="1"/>
  <c r="H215" i="35"/>
  <c r="H165" i="93" s="1"/>
  <c r="H216" i="35"/>
  <c r="H165" i="107" s="1"/>
  <c r="H217" i="35"/>
  <c r="H165" i="96" s="1"/>
  <c r="H218" i="35"/>
  <c r="H165" i="110" s="1"/>
  <c r="H219" i="35"/>
  <c r="H165" i="112" s="1"/>
  <c r="H220" i="35"/>
  <c r="H221" i="35"/>
  <c r="H222" i="35"/>
  <c r="H223" i="35"/>
  <c r="H165" i="115" s="1"/>
  <c r="H224" i="35"/>
  <c r="H165" i="102" s="1"/>
  <c r="H225" i="35"/>
  <c r="H165" i="126" s="1"/>
  <c r="H185" i="35"/>
  <c r="H164" i="93" s="1"/>
  <c r="H186" i="35"/>
  <c r="H164" i="107" s="1"/>
  <c r="H187" i="35"/>
  <c r="H188" i="35"/>
  <c r="H164" i="110" s="1"/>
  <c r="H189" i="35"/>
  <c r="H164" i="112" s="1"/>
  <c r="H190" i="35"/>
  <c r="H191" i="35"/>
  <c r="H192" i="35"/>
  <c r="H193" i="35"/>
  <c r="H164" i="115" s="1"/>
  <c r="H194" i="35"/>
  <c r="H164" i="102" s="1"/>
  <c r="H195" i="35"/>
  <c r="H164" i="126" s="1"/>
  <c r="H155" i="35"/>
  <c r="H163" i="93" s="1"/>
  <c r="H156" i="35"/>
  <c r="H163" i="107" s="1"/>
  <c r="H157" i="35"/>
  <c r="H163" i="96" s="1"/>
  <c r="H158" i="35"/>
  <c r="H163" i="110" s="1"/>
  <c r="H159" i="35"/>
  <c r="H163" i="112" s="1"/>
  <c r="H160" i="35"/>
  <c r="H161" i="35"/>
  <c r="H162" i="35"/>
  <c r="H163" i="35"/>
  <c r="H163" i="115" s="1"/>
  <c r="H164" i="35"/>
  <c r="H163" i="102" s="1"/>
  <c r="H165" i="35"/>
  <c r="H163" i="126" s="1"/>
  <c r="H95" i="35"/>
  <c r="H161" i="93" s="1"/>
  <c r="H96" i="35"/>
  <c r="H161" i="107" s="1"/>
  <c r="H97" i="35"/>
  <c r="H161" i="96" s="1"/>
  <c r="H98" i="35"/>
  <c r="H161" i="110" s="1"/>
  <c r="H99" i="35"/>
  <c r="H161" i="112" s="1"/>
  <c r="H100" i="35"/>
  <c r="H101" i="35"/>
  <c r="H102" i="35"/>
  <c r="H103" i="35"/>
  <c r="H161" i="115" s="1"/>
  <c r="H104" i="35"/>
  <c r="H161" i="102" s="1"/>
  <c r="H105" i="35"/>
  <c r="H161" i="126" s="1"/>
  <c r="H125" i="35"/>
  <c r="H162" i="93" s="1"/>
  <c r="H126" i="35"/>
  <c r="H162" i="107" s="1"/>
  <c r="H127" i="35"/>
  <c r="H162" i="96" s="1"/>
  <c r="H128" i="35"/>
  <c r="H162" i="110" s="1"/>
  <c r="H129" i="35"/>
  <c r="H162" i="112" s="1"/>
  <c r="H130" i="35"/>
  <c r="H131" i="35"/>
  <c r="H132" i="35"/>
  <c r="H133" i="35"/>
  <c r="H162" i="115" s="1"/>
  <c r="H134" i="35"/>
  <c r="H162" i="102" s="1"/>
  <c r="H135" i="35"/>
  <c r="H162" i="126" s="1"/>
  <c r="H65" i="35"/>
  <c r="H160" i="93" s="1"/>
  <c r="H66" i="35"/>
  <c r="H160" i="107" s="1"/>
  <c r="H67" i="35"/>
  <c r="H68" i="35"/>
  <c r="H160" i="110" s="1"/>
  <c r="H69" i="35"/>
  <c r="H160" i="112" s="1"/>
  <c r="H70" i="35"/>
  <c r="H71" i="35"/>
  <c r="H72" i="35"/>
  <c r="H73" i="35"/>
  <c r="H160" i="115" s="1"/>
  <c r="H74" i="35"/>
  <c r="H160" i="102" s="1"/>
  <c r="H75" i="35"/>
  <c r="H160" i="126" s="1"/>
  <c r="H35" i="35"/>
  <c r="H159" i="93" s="1"/>
  <c r="H36" i="35"/>
  <c r="H159" i="107" s="1"/>
  <c r="H37" i="35"/>
  <c r="H159" i="96" s="1"/>
  <c r="H38" i="35"/>
  <c r="H159" i="110" s="1"/>
  <c r="H39" i="35"/>
  <c r="H159" i="112" s="1"/>
  <c r="H40" i="35"/>
  <c r="H41" i="35"/>
  <c r="H42" i="35"/>
  <c r="H43" i="35"/>
  <c r="H159" i="115" s="1"/>
  <c r="H44" i="35"/>
  <c r="H159" i="102" s="1"/>
  <c r="H45" i="35"/>
  <c r="H159" i="126" s="1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G15" i="129" s="1"/>
  <c r="H275" i="33"/>
  <c r="H157" i="93" s="1"/>
  <c r="H276" i="33"/>
  <c r="H157" i="107" s="1"/>
  <c r="H277" i="33"/>
  <c r="H157" i="96" s="1"/>
  <c r="H278" i="33"/>
  <c r="H157" i="110" s="1"/>
  <c r="H279" i="33"/>
  <c r="H157" i="112" s="1"/>
  <c r="H280" i="33"/>
  <c r="H281" i="33"/>
  <c r="H282" i="33"/>
  <c r="H283" i="33"/>
  <c r="H157" i="115" s="1"/>
  <c r="H284" i="33"/>
  <c r="H157" i="102" s="1"/>
  <c r="H285" i="33"/>
  <c r="H157" i="126" s="1"/>
  <c r="H245" i="33"/>
  <c r="H156" i="93" s="1"/>
  <c r="H246" i="33"/>
  <c r="H156" i="107" s="1"/>
  <c r="H247" i="33"/>
  <c r="H156" i="96" s="1"/>
  <c r="H248" i="33"/>
  <c r="H156" i="110" s="1"/>
  <c r="H249" i="33"/>
  <c r="H156" i="112" s="1"/>
  <c r="H250" i="33"/>
  <c r="H251" i="33"/>
  <c r="H252" i="33"/>
  <c r="H253" i="33"/>
  <c r="H156" i="115" s="1"/>
  <c r="H254" i="33"/>
  <c r="H156" i="102" s="1"/>
  <c r="H255" i="33"/>
  <c r="H156" i="126" s="1"/>
  <c r="H215" i="33"/>
  <c r="H155" i="93" s="1"/>
  <c r="H216" i="33"/>
  <c r="H155" i="107" s="1"/>
  <c r="H217" i="33"/>
  <c r="H155" i="96" s="1"/>
  <c r="H218" i="33"/>
  <c r="H155" i="110" s="1"/>
  <c r="H219" i="33"/>
  <c r="H155" i="112" s="1"/>
  <c r="H220" i="33"/>
  <c r="H221" i="33"/>
  <c r="H222" i="33"/>
  <c r="H223" i="33"/>
  <c r="H155" i="115" s="1"/>
  <c r="H224" i="33"/>
  <c r="H155" i="102" s="1"/>
  <c r="H225" i="33"/>
  <c r="H155" i="126" s="1"/>
  <c r="H185" i="33"/>
  <c r="H154" i="93" s="1"/>
  <c r="H186" i="33"/>
  <c r="H154" i="107" s="1"/>
  <c r="H187" i="33"/>
  <c r="H188" i="33"/>
  <c r="H154" i="110" s="1"/>
  <c r="H189" i="33"/>
  <c r="H154" i="112" s="1"/>
  <c r="H190" i="33"/>
  <c r="H191" i="33"/>
  <c r="H192" i="33"/>
  <c r="H193" i="33"/>
  <c r="H154" i="115" s="1"/>
  <c r="H194" i="33"/>
  <c r="H154" i="102" s="1"/>
  <c r="H195" i="33"/>
  <c r="H154" i="126" s="1"/>
  <c r="H155" i="33"/>
  <c r="H153" i="93" s="1"/>
  <c r="H156" i="33"/>
  <c r="H153" i="107" s="1"/>
  <c r="H157" i="33"/>
  <c r="H153" i="96" s="1"/>
  <c r="H158" i="33"/>
  <c r="H153" i="110" s="1"/>
  <c r="H159" i="33"/>
  <c r="H153" i="112" s="1"/>
  <c r="H160" i="33"/>
  <c r="H161" i="33"/>
  <c r="H162" i="33"/>
  <c r="H163" i="33"/>
  <c r="H153" i="115" s="1"/>
  <c r="H164" i="33"/>
  <c r="H153" i="102" s="1"/>
  <c r="H165" i="33"/>
  <c r="H153" i="126" s="1"/>
  <c r="H125" i="33"/>
  <c r="H152" i="93" s="1"/>
  <c r="H126" i="33"/>
  <c r="H152" i="107" s="1"/>
  <c r="H127" i="33"/>
  <c r="H152" i="96" s="1"/>
  <c r="H128" i="33"/>
  <c r="H152" i="110" s="1"/>
  <c r="H129" i="33"/>
  <c r="H152" i="112" s="1"/>
  <c r="H130" i="33"/>
  <c r="H131" i="33"/>
  <c r="H132" i="33"/>
  <c r="H133" i="33"/>
  <c r="H152" i="115" s="1"/>
  <c r="H134" i="33"/>
  <c r="H152" i="102" s="1"/>
  <c r="H135" i="33"/>
  <c r="H152" i="126" s="1"/>
  <c r="H95" i="33"/>
  <c r="H151" i="93" s="1"/>
  <c r="H96" i="33"/>
  <c r="H151" i="107" s="1"/>
  <c r="H97" i="33"/>
  <c r="H151" i="96" s="1"/>
  <c r="H98" i="33"/>
  <c r="H151" i="110" s="1"/>
  <c r="H99" i="33"/>
  <c r="H151" i="112" s="1"/>
  <c r="H100" i="33"/>
  <c r="H101" i="33"/>
  <c r="H102" i="33"/>
  <c r="H103" i="33"/>
  <c r="H151" i="115" s="1"/>
  <c r="H104" i="33"/>
  <c r="H151" i="102" s="1"/>
  <c r="H105" i="33"/>
  <c r="H151" i="126" s="1"/>
  <c r="H65" i="33"/>
  <c r="H150" i="93" s="1"/>
  <c r="H66" i="33"/>
  <c r="H150" i="107" s="1"/>
  <c r="H67" i="33"/>
  <c r="H68" i="33"/>
  <c r="H150" i="110" s="1"/>
  <c r="H69" i="33"/>
  <c r="H150" i="112" s="1"/>
  <c r="H70" i="33"/>
  <c r="H71" i="33"/>
  <c r="H72" i="33"/>
  <c r="H73" i="33"/>
  <c r="H150" i="115" s="1"/>
  <c r="H74" i="33"/>
  <c r="H150" i="102" s="1"/>
  <c r="H75" i="33"/>
  <c r="H150" i="126" s="1"/>
  <c r="H35" i="33"/>
  <c r="H149" i="93" s="1"/>
  <c r="H36" i="33"/>
  <c r="H149" i="107" s="1"/>
  <c r="H37" i="33"/>
  <c r="H149" i="96" s="1"/>
  <c r="H38" i="33"/>
  <c r="H149" i="110" s="1"/>
  <c r="H39" i="33"/>
  <c r="H149" i="112" s="1"/>
  <c r="H40" i="33"/>
  <c r="H41" i="33"/>
  <c r="H42" i="33"/>
  <c r="H43" i="33"/>
  <c r="H149" i="115" s="1"/>
  <c r="H44" i="33"/>
  <c r="H149" i="102" s="1"/>
  <c r="H45" i="33"/>
  <c r="H149" i="126" s="1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G14" i="129" s="1"/>
  <c r="H275" i="31"/>
  <c r="H147" i="93" s="1"/>
  <c r="H276" i="31"/>
  <c r="H147" i="107" s="1"/>
  <c r="H277" i="31"/>
  <c r="H147" i="96" s="1"/>
  <c r="H278" i="31"/>
  <c r="H147" i="110" s="1"/>
  <c r="H279" i="31"/>
  <c r="H147" i="112" s="1"/>
  <c r="H280" i="31"/>
  <c r="H281" i="31"/>
  <c r="H282" i="31"/>
  <c r="H283" i="31"/>
  <c r="H147" i="115" s="1"/>
  <c r="H284" i="31"/>
  <c r="H147" i="102" s="1"/>
  <c r="H285" i="31"/>
  <c r="H147" i="126" s="1"/>
  <c r="H245" i="31"/>
  <c r="H146" i="93" s="1"/>
  <c r="H246" i="31"/>
  <c r="H146" i="107" s="1"/>
  <c r="H247" i="31"/>
  <c r="H146" i="96" s="1"/>
  <c r="H248" i="31"/>
  <c r="H146" i="110" s="1"/>
  <c r="H249" i="31"/>
  <c r="H146" i="112" s="1"/>
  <c r="H250" i="31"/>
  <c r="H251" i="31"/>
  <c r="H252" i="31"/>
  <c r="H253" i="31"/>
  <c r="H146" i="115" s="1"/>
  <c r="H254" i="31"/>
  <c r="H146" i="102" s="1"/>
  <c r="H255" i="31"/>
  <c r="H146" i="126" s="1"/>
  <c r="H215" i="31"/>
  <c r="H145" i="93" s="1"/>
  <c r="H216" i="31"/>
  <c r="H145" i="107" s="1"/>
  <c r="H217" i="31"/>
  <c r="H145" i="96" s="1"/>
  <c r="H218" i="31"/>
  <c r="H145" i="110" s="1"/>
  <c r="H219" i="31"/>
  <c r="H145" i="112" s="1"/>
  <c r="H220" i="31"/>
  <c r="H221" i="31"/>
  <c r="H222" i="31"/>
  <c r="H223" i="31"/>
  <c r="H145" i="115" s="1"/>
  <c r="H224" i="31"/>
  <c r="H145" i="102" s="1"/>
  <c r="H225" i="31"/>
  <c r="H145" i="126" s="1"/>
  <c r="H185" i="31"/>
  <c r="H144" i="93" s="1"/>
  <c r="H186" i="31"/>
  <c r="H144" i="107" s="1"/>
  <c r="H187" i="31"/>
  <c r="H188" i="31"/>
  <c r="H144" i="110" s="1"/>
  <c r="H189" i="31"/>
  <c r="H190" i="31"/>
  <c r="H191" i="31"/>
  <c r="H192" i="31"/>
  <c r="H193" i="31"/>
  <c r="H144" i="115" s="1"/>
  <c r="H194" i="31"/>
  <c r="H144" i="102" s="1"/>
  <c r="H195" i="31"/>
  <c r="H144" i="126" s="1"/>
  <c r="H155" i="31"/>
  <c r="H143" i="93" s="1"/>
  <c r="H156" i="31"/>
  <c r="H143" i="107" s="1"/>
  <c r="H157" i="31"/>
  <c r="H143" i="96" s="1"/>
  <c r="H158" i="31"/>
  <c r="H143" i="110" s="1"/>
  <c r="H159" i="31"/>
  <c r="H143" i="112" s="1"/>
  <c r="H160" i="31"/>
  <c r="H161" i="31"/>
  <c r="H162" i="31"/>
  <c r="H163" i="31"/>
  <c r="H143" i="115" s="1"/>
  <c r="H164" i="31"/>
  <c r="H143" i="102" s="1"/>
  <c r="H165" i="31"/>
  <c r="H143" i="126" s="1"/>
  <c r="H125" i="31"/>
  <c r="H142" i="93" s="1"/>
  <c r="H126" i="31"/>
  <c r="H142" i="107" s="1"/>
  <c r="H128" i="31"/>
  <c r="H142" i="110" s="1"/>
  <c r="H129" i="31"/>
  <c r="H142" i="112" s="1"/>
  <c r="H130" i="31"/>
  <c r="H131" i="31"/>
  <c r="H132" i="31"/>
  <c r="H133" i="31"/>
  <c r="H142" i="115" s="1"/>
  <c r="H134" i="31"/>
  <c r="H142" i="102" s="1"/>
  <c r="H135" i="31"/>
  <c r="H142" i="126" s="1"/>
  <c r="H95" i="31"/>
  <c r="H141" i="93" s="1"/>
  <c r="H96" i="31"/>
  <c r="H141" i="107" s="1"/>
  <c r="H97" i="31"/>
  <c r="H141" i="96" s="1"/>
  <c r="H98" i="31"/>
  <c r="H141" i="110" s="1"/>
  <c r="H99" i="31"/>
  <c r="H141" i="112" s="1"/>
  <c r="H100" i="31"/>
  <c r="H101" i="31"/>
  <c r="H102" i="31"/>
  <c r="H103" i="31"/>
  <c r="H141" i="115" s="1"/>
  <c r="H104" i="31"/>
  <c r="H141" i="102" s="1"/>
  <c r="H105" i="31"/>
  <c r="H141" i="126" s="1"/>
  <c r="H65" i="31"/>
  <c r="H140" i="93" s="1"/>
  <c r="H66" i="31"/>
  <c r="H140" i="107" s="1"/>
  <c r="H67" i="31"/>
  <c r="H68" i="31"/>
  <c r="H140" i="110" s="1"/>
  <c r="H69" i="31"/>
  <c r="H140" i="112" s="1"/>
  <c r="H70" i="31"/>
  <c r="H71" i="31"/>
  <c r="H72" i="31"/>
  <c r="H73" i="31"/>
  <c r="H140" i="115" s="1"/>
  <c r="H74" i="31"/>
  <c r="H140" i="102" s="1"/>
  <c r="H75" i="31"/>
  <c r="H140" i="126" s="1"/>
  <c r="H35" i="31"/>
  <c r="H139" i="93" s="1"/>
  <c r="H36" i="31"/>
  <c r="H139" i="107" s="1"/>
  <c r="H37" i="31"/>
  <c r="H139" i="96" s="1"/>
  <c r="H38" i="31"/>
  <c r="H139" i="110" s="1"/>
  <c r="H39" i="31"/>
  <c r="H139" i="112" s="1"/>
  <c r="H40" i="31"/>
  <c r="H41" i="31"/>
  <c r="H42" i="31"/>
  <c r="H43" i="31"/>
  <c r="H139" i="115" s="1"/>
  <c r="H44" i="31"/>
  <c r="H139" i="102" s="1"/>
  <c r="H45" i="31"/>
  <c r="H139" i="126" s="1"/>
  <c r="H5" i="31"/>
  <c r="H6" i="31"/>
  <c r="H7" i="31"/>
  <c r="H8" i="31"/>
  <c r="H9" i="31"/>
  <c r="H10" i="31"/>
  <c r="H11" i="31"/>
  <c r="H12" i="31"/>
  <c r="H13" i="31"/>
  <c r="H14" i="31"/>
  <c r="H15" i="31"/>
  <c r="O203" i="29"/>
  <c r="H185" i="29"/>
  <c r="H137" i="93" s="1"/>
  <c r="H186" i="29"/>
  <c r="H137" i="107" s="1"/>
  <c r="H187" i="29"/>
  <c r="H188" i="29"/>
  <c r="H137" i="110" s="1"/>
  <c r="H189" i="29"/>
  <c r="H137" i="112" s="1"/>
  <c r="H191" i="29"/>
  <c r="H192" i="29"/>
  <c r="H193" i="29"/>
  <c r="H137" i="115" s="1"/>
  <c r="H194" i="29"/>
  <c r="H137" i="102" s="1"/>
  <c r="H195" i="29"/>
  <c r="H137" i="126" s="1"/>
  <c r="H155" i="29"/>
  <c r="H136" i="93" s="1"/>
  <c r="H156" i="29"/>
  <c r="H136" i="107" s="1"/>
  <c r="H157" i="29"/>
  <c r="H136" i="96" s="1"/>
  <c r="H158" i="29"/>
  <c r="H136" i="110" s="1"/>
  <c r="H159" i="29"/>
  <c r="H136" i="112" s="1"/>
  <c r="H160" i="29"/>
  <c r="H161" i="29"/>
  <c r="H162" i="29"/>
  <c r="H163" i="29"/>
  <c r="H136" i="115" s="1"/>
  <c r="H164" i="29"/>
  <c r="H136" i="102" s="1"/>
  <c r="H165" i="29"/>
  <c r="H136" i="126" s="1"/>
  <c r="H65" i="29"/>
  <c r="H133" i="93" s="1"/>
  <c r="H66" i="29"/>
  <c r="H133" i="107" s="1"/>
  <c r="H67" i="29"/>
  <c r="H68" i="29"/>
  <c r="H133" i="110" s="1"/>
  <c r="H69" i="29"/>
  <c r="H133" i="112" s="1"/>
  <c r="H70" i="29"/>
  <c r="H71" i="29"/>
  <c r="H72" i="29"/>
  <c r="H73" i="29"/>
  <c r="H133" i="115" s="1"/>
  <c r="H74" i="29"/>
  <c r="H133" i="102" s="1"/>
  <c r="H75" i="29"/>
  <c r="H133" i="126" s="1"/>
  <c r="H95" i="29"/>
  <c r="H134" i="93" s="1"/>
  <c r="H96" i="29"/>
  <c r="H134" i="107" s="1"/>
  <c r="H97" i="29"/>
  <c r="H134" i="96" s="1"/>
  <c r="H98" i="29"/>
  <c r="H134" i="110" s="1"/>
  <c r="H99" i="29"/>
  <c r="H134" i="112" s="1"/>
  <c r="H100" i="29"/>
  <c r="H101" i="29"/>
  <c r="H102" i="29"/>
  <c r="H103" i="29"/>
  <c r="H134" i="115" s="1"/>
  <c r="H104" i="29"/>
  <c r="H134" i="102" s="1"/>
  <c r="H105" i="29"/>
  <c r="H134" i="126" s="1"/>
  <c r="H125" i="29"/>
  <c r="H135" i="93" s="1"/>
  <c r="H126" i="29"/>
  <c r="H135" i="107" s="1"/>
  <c r="H127" i="29"/>
  <c r="H135" i="96" s="1"/>
  <c r="H128" i="29"/>
  <c r="H135" i="110" s="1"/>
  <c r="H129" i="29"/>
  <c r="H135" i="112" s="1"/>
  <c r="H130" i="29"/>
  <c r="H131" i="29"/>
  <c r="H132" i="29"/>
  <c r="H133" i="29"/>
  <c r="H135" i="115" s="1"/>
  <c r="H134" i="29"/>
  <c r="H135" i="102" s="1"/>
  <c r="H135" i="29"/>
  <c r="H135" i="126" s="1"/>
  <c r="H35" i="29"/>
  <c r="H132" i="93" s="1"/>
  <c r="H36" i="29"/>
  <c r="H132" i="107" s="1"/>
  <c r="H37" i="29"/>
  <c r="H132" i="96" s="1"/>
  <c r="H38" i="29"/>
  <c r="H132" i="110" s="1"/>
  <c r="H39" i="29"/>
  <c r="H132" i="112" s="1"/>
  <c r="H40" i="29"/>
  <c r="H41" i="29"/>
  <c r="H42" i="29"/>
  <c r="H43" i="29"/>
  <c r="H132" i="115" s="1"/>
  <c r="H44" i="29"/>
  <c r="H132" i="102" s="1"/>
  <c r="H45" i="29"/>
  <c r="H132" i="126" s="1"/>
  <c r="H5" i="29"/>
  <c r="H6" i="29"/>
  <c r="H7" i="29"/>
  <c r="H8" i="29"/>
  <c r="H9" i="29"/>
  <c r="H10" i="29"/>
  <c r="H11" i="29"/>
  <c r="H12" i="29"/>
  <c r="H13" i="29"/>
  <c r="H14" i="29"/>
  <c r="H15" i="29"/>
  <c r="H155" i="27"/>
  <c r="H130" i="93" s="1"/>
  <c r="H156" i="27"/>
  <c r="H130" i="107" s="1"/>
  <c r="H157" i="27"/>
  <c r="H130" i="96" s="1"/>
  <c r="H158" i="27"/>
  <c r="H130" i="110" s="1"/>
  <c r="H159" i="27"/>
  <c r="H130" i="112" s="1"/>
  <c r="H160" i="27"/>
  <c r="H161" i="27"/>
  <c r="H162" i="27"/>
  <c r="H163" i="27"/>
  <c r="H130" i="115" s="1"/>
  <c r="H164" i="27"/>
  <c r="H130" i="102" s="1"/>
  <c r="H165" i="27"/>
  <c r="H130" i="126" s="1"/>
  <c r="H125" i="27"/>
  <c r="H129" i="93" s="1"/>
  <c r="H126" i="27"/>
  <c r="H129" i="107" s="1"/>
  <c r="H127" i="27"/>
  <c r="H129" i="96" s="1"/>
  <c r="H128" i="27"/>
  <c r="H129" i="110" s="1"/>
  <c r="H129" i="27"/>
  <c r="H129" i="112" s="1"/>
  <c r="H130" i="27"/>
  <c r="H131" i="27"/>
  <c r="H132" i="27"/>
  <c r="H133" i="27"/>
  <c r="H129" i="115" s="1"/>
  <c r="H134" i="27"/>
  <c r="H129" i="102" s="1"/>
  <c r="H135" i="27"/>
  <c r="H129" i="126" s="1"/>
  <c r="H95" i="27"/>
  <c r="H128" i="93" s="1"/>
  <c r="H96" i="27"/>
  <c r="H128" i="107" s="1"/>
  <c r="H97" i="27"/>
  <c r="H128" i="96" s="1"/>
  <c r="H98" i="27"/>
  <c r="H128" i="110" s="1"/>
  <c r="H99" i="27"/>
  <c r="H128" i="112" s="1"/>
  <c r="H100" i="27"/>
  <c r="H101" i="27"/>
  <c r="H102" i="27"/>
  <c r="H103" i="27"/>
  <c r="H128" i="115" s="1"/>
  <c r="H104" i="27"/>
  <c r="H128" i="102" s="1"/>
  <c r="H105" i="27"/>
  <c r="H128" i="126" s="1"/>
  <c r="H65" i="27"/>
  <c r="H127" i="93" s="1"/>
  <c r="H66" i="27"/>
  <c r="H127" i="107" s="1"/>
  <c r="H67" i="27"/>
  <c r="H127" i="96" s="1"/>
  <c r="H68" i="27"/>
  <c r="H127" i="110" s="1"/>
  <c r="H69" i="27"/>
  <c r="H127" i="112" s="1"/>
  <c r="H70" i="27"/>
  <c r="H71" i="27"/>
  <c r="H72" i="27"/>
  <c r="H73" i="27"/>
  <c r="H127" i="115" s="1"/>
  <c r="H74" i="27"/>
  <c r="H127" i="102" s="1"/>
  <c r="H75" i="27"/>
  <c r="H127" i="126" s="1"/>
  <c r="H35" i="27"/>
  <c r="H126" i="93" s="1"/>
  <c r="H36" i="27"/>
  <c r="H126" i="107" s="1"/>
  <c r="H38" i="27"/>
  <c r="H126" i="110" s="1"/>
  <c r="H39" i="27"/>
  <c r="H126" i="112" s="1"/>
  <c r="H40" i="27"/>
  <c r="H41" i="27"/>
  <c r="H42" i="27"/>
  <c r="H43" i="27"/>
  <c r="H126" i="115" s="1"/>
  <c r="H44" i="27"/>
  <c r="H126" i="102" s="1"/>
  <c r="H45" i="27"/>
  <c r="H126" i="126" s="1"/>
  <c r="H5" i="27"/>
  <c r="H6" i="27"/>
  <c r="H7" i="27"/>
  <c r="H8" i="27"/>
  <c r="H9" i="27"/>
  <c r="H10" i="27"/>
  <c r="H11" i="27"/>
  <c r="H12" i="27"/>
  <c r="H13" i="27"/>
  <c r="H14" i="27"/>
  <c r="H15" i="27"/>
  <c r="H185" i="25"/>
  <c r="H124" i="93" s="1"/>
  <c r="H186" i="25"/>
  <c r="H124" i="107" s="1"/>
  <c r="H187" i="25"/>
  <c r="H124" i="96" s="1"/>
  <c r="H188" i="25"/>
  <c r="H124" i="110" s="1"/>
  <c r="H189" i="25"/>
  <c r="H124" i="112" s="1"/>
  <c r="H190" i="25"/>
  <c r="H191" i="25"/>
  <c r="H192" i="25"/>
  <c r="H193" i="25"/>
  <c r="H124" i="115" s="1"/>
  <c r="H194" i="25"/>
  <c r="H124" i="102" s="1"/>
  <c r="H195" i="25"/>
  <c r="H124" i="126" s="1"/>
  <c r="H155" i="25"/>
  <c r="H123" i="93" s="1"/>
  <c r="H156" i="25"/>
  <c r="H123" i="107" s="1"/>
  <c r="H157" i="25"/>
  <c r="H123" i="96" s="1"/>
  <c r="H158" i="25"/>
  <c r="H123" i="110" s="1"/>
  <c r="H159" i="25"/>
  <c r="H123" i="112" s="1"/>
  <c r="H160" i="25"/>
  <c r="H161" i="25"/>
  <c r="H162" i="25"/>
  <c r="H163" i="25"/>
  <c r="H123" i="115" s="1"/>
  <c r="H164" i="25"/>
  <c r="H123" i="102" s="1"/>
  <c r="H165" i="25"/>
  <c r="H123" i="126" s="1"/>
  <c r="H125" i="25"/>
  <c r="H122" i="93" s="1"/>
  <c r="H126" i="25"/>
  <c r="H122" i="107" s="1"/>
  <c r="H127" i="25"/>
  <c r="H122" i="96" s="1"/>
  <c r="H128" i="25"/>
  <c r="H122" i="110" s="1"/>
  <c r="H129" i="25"/>
  <c r="H122" i="112" s="1"/>
  <c r="H130" i="25"/>
  <c r="H131" i="25"/>
  <c r="H132" i="25"/>
  <c r="H133" i="25"/>
  <c r="H122" i="115" s="1"/>
  <c r="H134" i="25"/>
  <c r="H122" i="102" s="1"/>
  <c r="H135" i="25"/>
  <c r="H122" i="126" s="1"/>
  <c r="H95" i="25"/>
  <c r="H121" i="93" s="1"/>
  <c r="H96" i="25"/>
  <c r="H121" i="107" s="1"/>
  <c r="H97" i="25"/>
  <c r="H121" i="96" s="1"/>
  <c r="H98" i="25"/>
  <c r="H121" i="110" s="1"/>
  <c r="H99" i="25"/>
  <c r="H121" i="112" s="1"/>
  <c r="H100" i="25"/>
  <c r="H101" i="25"/>
  <c r="H102" i="25"/>
  <c r="H103" i="25"/>
  <c r="H121" i="115" s="1"/>
  <c r="H104" i="25"/>
  <c r="H121" i="102" s="1"/>
  <c r="H105" i="25"/>
  <c r="H121" i="126" s="1"/>
  <c r="H65" i="25"/>
  <c r="H120" i="93" s="1"/>
  <c r="H66" i="25"/>
  <c r="H120" i="107" s="1"/>
  <c r="H67" i="25"/>
  <c r="H120" i="96" s="1"/>
  <c r="H68" i="25"/>
  <c r="H120" i="110" s="1"/>
  <c r="H69" i="25"/>
  <c r="H120" i="112" s="1"/>
  <c r="H70" i="25"/>
  <c r="H71" i="25"/>
  <c r="H72" i="25"/>
  <c r="H73" i="25"/>
  <c r="H120" i="115" s="1"/>
  <c r="H74" i="25"/>
  <c r="H120" i="102" s="1"/>
  <c r="H75" i="25"/>
  <c r="H120" i="126" s="1"/>
  <c r="H35" i="25"/>
  <c r="H119" i="93" s="1"/>
  <c r="H36" i="25"/>
  <c r="H119" i="107" s="1"/>
  <c r="H37" i="25"/>
  <c r="H119" i="96" s="1"/>
  <c r="H38" i="25"/>
  <c r="H119" i="110" s="1"/>
  <c r="H39" i="25"/>
  <c r="H119" i="112" s="1"/>
  <c r="H40" i="25"/>
  <c r="H41" i="25"/>
  <c r="H42" i="25"/>
  <c r="H43" i="25"/>
  <c r="H119" i="115" s="1"/>
  <c r="H44" i="25"/>
  <c r="H119" i="102" s="1"/>
  <c r="H45" i="25"/>
  <c r="H119" i="126" s="1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155" i="24"/>
  <c r="H116" i="93" s="1"/>
  <c r="H156" i="24"/>
  <c r="H116" i="107" s="1"/>
  <c r="H157" i="24"/>
  <c r="H116" i="96" s="1"/>
  <c r="H158" i="24"/>
  <c r="H116" i="110" s="1"/>
  <c r="H159" i="24"/>
  <c r="H116" i="112" s="1"/>
  <c r="H160" i="24"/>
  <c r="H161" i="24"/>
  <c r="H162" i="24"/>
  <c r="H163" i="24"/>
  <c r="H116" i="115" s="1"/>
  <c r="H164" i="24"/>
  <c r="H116" i="102" s="1"/>
  <c r="H165" i="24"/>
  <c r="H116" i="126" s="1"/>
  <c r="H125" i="24"/>
  <c r="H115" i="93" s="1"/>
  <c r="H126" i="24"/>
  <c r="H115" i="107" s="1"/>
  <c r="H127" i="24"/>
  <c r="H115" i="96" s="1"/>
  <c r="H128" i="24"/>
  <c r="H115" i="110" s="1"/>
  <c r="H129" i="24"/>
  <c r="H115" i="112" s="1"/>
  <c r="H130" i="24"/>
  <c r="H131" i="24"/>
  <c r="H132" i="24"/>
  <c r="H133" i="24"/>
  <c r="H115" i="115" s="1"/>
  <c r="H134" i="24"/>
  <c r="H115" i="102" s="1"/>
  <c r="H95" i="24"/>
  <c r="H114" i="93" s="1"/>
  <c r="H96" i="24"/>
  <c r="H114" i="107" s="1"/>
  <c r="H97" i="24"/>
  <c r="H114" i="96" s="1"/>
  <c r="H98" i="24"/>
  <c r="H114" i="110" s="1"/>
  <c r="H99" i="24"/>
  <c r="H114" i="112" s="1"/>
  <c r="H100" i="24"/>
  <c r="H101" i="24"/>
  <c r="H102" i="24"/>
  <c r="H103" i="24"/>
  <c r="H114" i="115" s="1"/>
  <c r="H104" i="24"/>
  <c r="H114" i="102" s="1"/>
  <c r="H105" i="24"/>
  <c r="H114" i="126" s="1"/>
  <c r="H65" i="24"/>
  <c r="H113" i="93" s="1"/>
  <c r="H66" i="24"/>
  <c r="H113" i="107" s="1"/>
  <c r="H67" i="24"/>
  <c r="H113" i="96" s="1"/>
  <c r="H68" i="24"/>
  <c r="H113" i="110" s="1"/>
  <c r="H69" i="24"/>
  <c r="H113" i="112" s="1"/>
  <c r="H70" i="24"/>
  <c r="H71" i="24"/>
  <c r="H72" i="24"/>
  <c r="H73" i="24"/>
  <c r="H113" i="115" s="1"/>
  <c r="H74" i="24"/>
  <c r="H113" i="102" s="1"/>
  <c r="H75" i="24"/>
  <c r="H113" i="126" s="1"/>
  <c r="H35" i="24"/>
  <c r="H112" i="93" s="1"/>
  <c r="H36" i="24"/>
  <c r="H112" i="107" s="1"/>
  <c r="H38" i="24"/>
  <c r="H112" i="110" s="1"/>
  <c r="H39" i="24"/>
  <c r="H112" i="112" s="1"/>
  <c r="H40" i="24"/>
  <c r="H41" i="24"/>
  <c r="H42" i="24"/>
  <c r="H43" i="24"/>
  <c r="H112" i="115" s="1"/>
  <c r="H44" i="24"/>
  <c r="H112" i="102" s="1"/>
  <c r="H45" i="24"/>
  <c r="H112" i="126" s="1"/>
  <c r="H5" i="24"/>
  <c r="H6" i="24"/>
  <c r="H7" i="24"/>
  <c r="H8" i="24"/>
  <c r="H9" i="24"/>
  <c r="H10" i="24"/>
  <c r="H11" i="24"/>
  <c r="H12" i="24"/>
  <c r="H13" i="24"/>
  <c r="H14" i="24"/>
  <c r="I5" i="24"/>
  <c r="Q5" i="24" s="1"/>
  <c r="I6" i="24"/>
  <c r="I7" i="24"/>
  <c r="I8" i="24"/>
  <c r="Q8" i="24" s="1"/>
  <c r="I9" i="24"/>
  <c r="Q9" i="24" s="1"/>
  <c r="G10" i="121" s="1"/>
  <c r="I10" i="24"/>
  <c r="I11" i="24"/>
  <c r="I12" i="24"/>
  <c r="I13" i="24"/>
  <c r="Q13" i="24" s="1"/>
  <c r="K10" i="121" s="1"/>
  <c r="I14" i="24"/>
  <c r="I15" i="24"/>
  <c r="Q15" i="24" s="1"/>
  <c r="I35" i="24"/>
  <c r="Q35" i="24" s="1"/>
  <c r="H112" i="106" s="1"/>
  <c r="I36" i="24"/>
  <c r="Q36" i="24" s="1"/>
  <c r="H112" i="108" s="1"/>
  <c r="I37" i="24"/>
  <c r="Q37" i="24" s="1"/>
  <c r="H112" i="109" s="1"/>
  <c r="I38" i="24"/>
  <c r="Q38" i="24" s="1"/>
  <c r="H112" i="111" s="1"/>
  <c r="I39" i="24"/>
  <c r="Q39" i="24" s="1"/>
  <c r="H112" i="113" s="1"/>
  <c r="I40" i="24"/>
  <c r="I41" i="24"/>
  <c r="I42" i="24"/>
  <c r="I43" i="24"/>
  <c r="Q43" i="24" s="1"/>
  <c r="H112" i="114" s="1"/>
  <c r="I44" i="24"/>
  <c r="Q44" i="24" s="1"/>
  <c r="I45" i="24"/>
  <c r="Q45" i="24" s="1"/>
  <c r="I65" i="24"/>
  <c r="Q65" i="24" s="1"/>
  <c r="H113" i="106" s="1"/>
  <c r="I66" i="24"/>
  <c r="Q66" i="24" s="1"/>
  <c r="H113" i="108" s="1"/>
  <c r="I67" i="24"/>
  <c r="Q67" i="24" s="1"/>
  <c r="H113" i="109" s="1"/>
  <c r="I68" i="24"/>
  <c r="Q68" i="24" s="1"/>
  <c r="H113" i="111" s="1"/>
  <c r="I69" i="24"/>
  <c r="Q69" i="24" s="1"/>
  <c r="H113" i="113" s="1"/>
  <c r="I70" i="24"/>
  <c r="I71" i="24"/>
  <c r="I72" i="24"/>
  <c r="I73" i="24"/>
  <c r="Q73" i="24" s="1"/>
  <c r="H113" i="114" s="1"/>
  <c r="I74" i="24"/>
  <c r="Q74" i="24" s="1"/>
  <c r="I75" i="24"/>
  <c r="Q75" i="24" s="1"/>
  <c r="I95" i="24"/>
  <c r="Q95" i="24" s="1"/>
  <c r="H114" i="106" s="1"/>
  <c r="I96" i="24"/>
  <c r="Q96" i="24" s="1"/>
  <c r="H114" i="108" s="1"/>
  <c r="I97" i="24"/>
  <c r="Q97" i="24" s="1"/>
  <c r="H114" i="109" s="1"/>
  <c r="I98" i="24"/>
  <c r="Q98" i="24" s="1"/>
  <c r="H114" i="111" s="1"/>
  <c r="I99" i="24"/>
  <c r="Q99" i="24" s="1"/>
  <c r="H114" i="113" s="1"/>
  <c r="I100" i="24"/>
  <c r="I101" i="24"/>
  <c r="I102" i="24"/>
  <c r="I103" i="24"/>
  <c r="Q103" i="24" s="1"/>
  <c r="H114" i="114" s="1"/>
  <c r="I104" i="24"/>
  <c r="Q104" i="24" s="1"/>
  <c r="I105" i="24"/>
  <c r="Q105" i="24" s="1"/>
  <c r="I125" i="24"/>
  <c r="Q125" i="24" s="1"/>
  <c r="H115" i="106" s="1"/>
  <c r="I126" i="24"/>
  <c r="Q126" i="24" s="1"/>
  <c r="H115" i="108" s="1"/>
  <c r="I127" i="24"/>
  <c r="Q127" i="24" s="1"/>
  <c r="H115" i="109" s="1"/>
  <c r="I128" i="24"/>
  <c r="Q128" i="24" s="1"/>
  <c r="H115" i="111" s="1"/>
  <c r="I129" i="24"/>
  <c r="Q129" i="24" s="1"/>
  <c r="H115" i="113" s="1"/>
  <c r="I130" i="24"/>
  <c r="I131" i="24"/>
  <c r="I132" i="24"/>
  <c r="I133" i="24"/>
  <c r="Q133" i="24" s="1"/>
  <c r="H115" i="114" s="1"/>
  <c r="I134" i="24"/>
  <c r="Q134" i="24" s="1"/>
  <c r="I135" i="24"/>
  <c r="Q135" i="24" s="1"/>
  <c r="I155" i="24"/>
  <c r="Q155" i="24" s="1"/>
  <c r="H116" i="106" s="1"/>
  <c r="I156" i="24"/>
  <c r="Q156" i="24" s="1"/>
  <c r="H116" i="108" s="1"/>
  <c r="I157" i="24"/>
  <c r="Q157" i="24" s="1"/>
  <c r="H116" i="109" s="1"/>
  <c r="I158" i="24"/>
  <c r="Q158" i="24" s="1"/>
  <c r="H116" i="111" s="1"/>
  <c r="I159" i="24"/>
  <c r="Q159" i="24" s="1"/>
  <c r="H116" i="113" s="1"/>
  <c r="I160" i="24"/>
  <c r="I161" i="24"/>
  <c r="I162" i="24"/>
  <c r="I163" i="24"/>
  <c r="Q163" i="24" s="1"/>
  <c r="H116" i="114" s="1"/>
  <c r="I164" i="24"/>
  <c r="Q164" i="24" s="1"/>
  <c r="I165" i="24"/>
  <c r="Q165" i="24" s="1"/>
  <c r="I185" i="24"/>
  <c r="Q185" i="24" s="1"/>
  <c r="I186" i="24"/>
  <c r="Q186" i="24" s="1"/>
  <c r="I187" i="24"/>
  <c r="Q187" i="24" s="1"/>
  <c r="I188" i="24"/>
  <c r="Q188" i="24" s="1"/>
  <c r="I189" i="24"/>
  <c r="Q189" i="24" s="1"/>
  <c r="I190" i="24"/>
  <c r="I191" i="24"/>
  <c r="I192" i="24"/>
  <c r="I193" i="24"/>
  <c r="Q193" i="24" s="1"/>
  <c r="I194" i="24"/>
  <c r="Q194" i="24" s="1"/>
  <c r="I195" i="24"/>
  <c r="Q195" i="24" s="1"/>
  <c r="H35" i="22"/>
  <c r="H107" i="93" s="1"/>
  <c r="H36" i="22"/>
  <c r="H107" i="107" s="1"/>
  <c r="H38" i="22"/>
  <c r="H107" i="110" s="1"/>
  <c r="H39" i="22"/>
  <c r="H107" i="112" s="1"/>
  <c r="H40" i="22"/>
  <c r="H41" i="22"/>
  <c r="H42" i="22"/>
  <c r="H43" i="22"/>
  <c r="H107" i="115" s="1"/>
  <c r="H44" i="22"/>
  <c r="H107" i="102" s="1"/>
  <c r="H45" i="22"/>
  <c r="H107" i="126" s="1"/>
  <c r="H65" i="22"/>
  <c r="H108" i="93" s="1"/>
  <c r="H66" i="22"/>
  <c r="H108" i="107" s="1"/>
  <c r="H68" i="22"/>
  <c r="H108" i="110" s="1"/>
  <c r="H69" i="22"/>
  <c r="H108" i="112" s="1"/>
  <c r="H70" i="22"/>
  <c r="H71" i="22"/>
  <c r="H72" i="22"/>
  <c r="H73" i="22"/>
  <c r="H108" i="115" s="1"/>
  <c r="H74" i="22"/>
  <c r="H108" i="102" s="1"/>
  <c r="H75" i="22"/>
  <c r="H108" i="126" s="1"/>
  <c r="H95" i="22"/>
  <c r="H109" i="93" s="1"/>
  <c r="H96" i="22"/>
  <c r="H109" i="107" s="1"/>
  <c r="H98" i="22"/>
  <c r="H109" i="110" s="1"/>
  <c r="H99" i="22"/>
  <c r="H109" i="112" s="1"/>
  <c r="H100" i="22"/>
  <c r="H101" i="22"/>
  <c r="H102" i="22"/>
  <c r="H103" i="22"/>
  <c r="H109" i="115" s="1"/>
  <c r="H104" i="22"/>
  <c r="H109" i="102" s="1"/>
  <c r="H105" i="22"/>
  <c r="H109" i="126" s="1"/>
  <c r="H125" i="22"/>
  <c r="H110" i="93" s="1"/>
  <c r="H126" i="22"/>
  <c r="H110" i="107" s="1"/>
  <c r="H128" i="22"/>
  <c r="H110" i="110" s="1"/>
  <c r="H129" i="22"/>
  <c r="H110" i="112" s="1"/>
  <c r="H130" i="22"/>
  <c r="H131" i="22"/>
  <c r="H132" i="22"/>
  <c r="H133" i="22"/>
  <c r="H110" i="115" s="1"/>
  <c r="H134" i="22"/>
  <c r="H110" i="102" s="1"/>
  <c r="H135" i="22"/>
  <c r="H110" i="126" s="1"/>
  <c r="H17" i="22"/>
  <c r="H18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G8" i="129" s="1"/>
  <c r="H185" i="20"/>
  <c r="H105" i="93" s="1"/>
  <c r="H186" i="20"/>
  <c r="H105" i="107" s="1"/>
  <c r="H187" i="20"/>
  <c r="H105" i="96" s="1"/>
  <c r="H188" i="20"/>
  <c r="H105" i="110" s="1"/>
  <c r="H189" i="20"/>
  <c r="H105" i="112" s="1"/>
  <c r="H190" i="20"/>
  <c r="H191" i="20"/>
  <c r="H192" i="20"/>
  <c r="H193" i="20"/>
  <c r="H105" i="115" s="1"/>
  <c r="H194" i="20"/>
  <c r="H105" i="102" s="1"/>
  <c r="H195" i="20"/>
  <c r="H105" i="126" s="1"/>
  <c r="H155" i="20"/>
  <c r="H104" i="93" s="1"/>
  <c r="H156" i="20"/>
  <c r="H104" i="107" s="1"/>
  <c r="H158" i="20"/>
  <c r="H104" i="110" s="1"/>
  <c r="H159" i="20"/>
  <c r="H104" i="112" s="1"/>
  <c r="H160" i="20"/>
  <c r="H161" i="20"/>
  <c r="H162" i="20"/>
  <c r="H163" i="20"/>
  <c r="H104" i="115" s="1"/>
  <c r="H164" i="20"/>
  <c r="H104" i="102" s="1"/>
  <c r="H165" i="20"/>
  <c r="H104" i="126" s="1"/>
  <c r="H125" i="20"/>
  <c r="H103" i="93" s="1"/>
  <c r="H126" i="20"/>
  <c r="H103" i="107" s="1"/>
  <c r="H127" i="20"/>
  <c r="H103" i="96" s="1"/>
  <c r="H128" i="20"/>
  <c r="H103" i="110" s="1"/>
  <c r="H129" i="20"/>
  <c r="H103" i="112" s="1"/>
  <c r="H130" i="20"/>
  <c r="H131" i="20"/>
  <c r="H132" i="20"/>
  <c r="H133" i="20"/>
  <c r="H103" i="115" s="1"/>
  <c r="H134" i="20"/>
  <c r="H103" i="102" s="1"/>
  <c r="H135" i="20"/>
  <c r="H103" i="126" s="1"/>
  <c r="H95" i="20"/>
  <c r="H102" i="93" s="1"/>
  <c r="H96" i="20"/>
  <c r="H102" i="107" s="1"/>
  <c r="H97" i="20"/>
  <c r="H102" i="96" s="1"/>
  <c r="H98" i="20"/>
  <c r="H102" i="110" s="1"/>
  <c r="H99" i="20"/>
  <c r="H102" i="112" s="1"/>
  <c r="H100" i="20"/>
  <c r="H101" i="20"/>
  <c r="H102" i="20"/>
  <c r="H103" i="20"/>
  <c r="H102" i="115" s="1"/>
  <c r="H104" i="20"/>
  <c r="H102" i="102" s="1"/>
  <c r="H105" i="20"/>
  <c r="H102" i="126" s="1"/>
  <c r="H65" i="20"/>
  <c r="H101" i="93" s="1"/>
  <c r="H66" i="20"/>
  <c r="H101" i="107" s="1"/>
  <c r="H67" i="20"/>
  <c r="H101" i="96" s="1"/>
  <c r="H68" i="20"/>
  <c r="H101" i="110" s="1"/>
  <c r="H69" i="20"/>
  <c r="H101" i="112" s="1"/>
  <c r="H70" i="20"/>
  <c r="H71" i="20"/>
  <c r="H72" i="20"/>
  <c r="H73" i="20"/>
  <c r="H101" i="115" s="1"/>
  <c r="H74" i="20"/>
  <c r="H101" i="102" s="1"/>
  <c r="H75" i="20"/>
  <c r="H101" i="126" s="1"/>
  <c r="H35" i="20"/>
  <c r="H100" i="93" s="1"/>
  <c r="H36" i="20"/>
  <c r="H100" i="107" s="1"/>
  <c r="H38" i="20"/>
  <c r="H100" i="110" s="1"/>
  <c r="H39" i="20"/>
  <c r="H100" i="112" s="1"/>
  <c r="H40" i="20"/>
  <c r="H41" i="20"/>
  <c r="H42" i="20"/>
  <c r="H43" i="20"/>
  <c r="H100" i="115" s="1"/>
  <c r="H44" i="20"/>
  <c r="H100" i="102" s="1"/>
  <c r="H45" i="20"/>
  <c r="H100" i="126" s="1"/>
  <c r="H5" i="20"/>
  <c r="H6" i="20"/>
  <c r="H7" i="20"/>
  <c r="H8" i="20"/>
  <c r="H9" i="20"/>
  <c r="H10" i="20"/>
  <c r="H11" i="20"/>
  <c r="H12" i="20"/>
  <c r="H13" i="20"/>
  <c r="H14" i="20"/>
  <c r="H15" i="20"/>
  <c r="H245" i="19"/>
  <c r="H98" i="93" s="1"/>
  <c r="H246" i="19"/>
  <c r="H98" i="107" s="1"/>
  <c r="H247" i="19"/>
  <c r="H98" i="96" s="1"/>
  <c r="H248" i="19"/>
  <c r="H98" i="110" s="1"/>
  <c r="H249" i="19"/>
  <c r="H98" i="112" s="1"/>
  <c r="H250" i="19"/>
  <c r="H251" i="19"/>
  <c r="H252" i="19"/>
  <c r="H253" i="19"/>
  <c r="H98" i="115" s="1"/>
  <c r="H254" i="19"/>
  <c r="H98" i="102" s="1"/>
  <c r="H255" i="19"/>
  <c r="H98" i="126" s="1"/>
  <c r="H215" i="19"/>
  <c r="H97" i="93" s="1"/>
  <c r="H216" i="19"/>
  <c r="H97" i="107" s="1"/>
  <c r="H217" i="19"/>
  <c r="H97" i="96" s="1"/>
  <c r="H218" i="19"/>
  <c r="H97" i="110" s="1"/>
  <c r="H219" i="19"/>
  <c r="H97" i="112" s="1"/>
  <c r="H220" i="19"/>
  <c r="H221" i="19"/>
  <c r="H222" i="19"/>
  <c r="H223" i="19"/>
  <c r="H97" i="115" s="1"/>
  <c r="H224" i="19"/>
  <c r="H97" i="102" s="1"/>
  <c r="H225" i="19"/>
  <c r="H97" i="126" s="1"/>
  <c r="H185" i="19"/>
  <c r="H96" i="93" s="1"/>
  <c r="H186" i="19"/>
  <c r="H96" i="107" s="1"/>
  <c r="H187" i="19"/>
  <c r="H96" i="96" s="1"/>
  <c r="H188" i="19"/>
  <c r="H96" i="110" s="1"/>
  <c r="H189" i="19"/>
  <c r="H96" i="112" s="1"/>
  <c r="H190" i="19"/>
  <c r="H191" i="19"/>
  <c r="H192" i="19"/>
  <c r="H193" i="19"/>
  <c r="H96" i="115" s="1"/>
  <c r="H194" i="19"/>
  <c r="H96" i="102" s="1"/>
  <c r="H195" i="19"/>
  <c r="H96" i="126" s="1"/>
  <c r="H155" i="19"/>
  <c r="H95" i="93" s="1"/>
  <c r="H156" i="19"/>
  <c r="H95" i="107" s="1"/>
  <c r="H157" i="19"/>
  <c r="H95" i="96" s="1"/>
  <c r="H158" i="19"/>
  <c r="H95" i="110" s="1"/>
  <c r="H159" i="19"/>
  <c r="H95" i="112" s="1"/>
  <c r="H160" i="19"/>
  <c r="H161" i="19"/>
  <c r="H162" i="19"/>
  <c r="H163" i="19"/>
  <c r="H95" i="115" s="1"/>
  <c r="H164" i="19"/>
  <c r="H95" i="102" s="1"/>
  <c r="H165" i="19"/>
  <c r="H95" i="126" s="1"/>
  <c r="H125" i="19"/>
  <c r="H94" i="93" s="1"/>
  <c r="H126" i="19"/>
  <c r="H94" i="107" s="1"/>
  <c r="H127" i="19"/>
  <c r="H94" i="96" s="1"/>
  <c r="H128" i="19"/>
  <c r="H94" i="110" s="1"/>
  <c r="H129" i="19"/>
  <c r="H94" i="112" s="1"/>
  <c r="H130" i="19"/>
  <c r="H131" i="19"/>
  <c r="H132" i="19"/>
  <c r="H133" i="19"/>
  <c r="H94" i="115" s="1"/>
  <c r="H134" i="19"/>
  <c r="H94" i="102" s="1"/>
  <c r="H135" i="19"/>
  <c r="H94" i="126" s="1"/>
  <c r="H65" i="19"/>
  <c r="H92" i="93" s="1"/>
  <c r="H66" i="19"/>
  <c r="H92" i="107" s="1"/>
  <c r="H67" i="19"/>
  <c r="H92" i="96" s="1"/>
  <c r="H68" i="19"/>
  <c r="H92" i="110" s="1"/>
  <c r="H69" i="19"/>
  <c r="H92" i="112" s="1"/>
  <c r="H70" i="19"/>
  <c r="H71" i="19"/>
  <c r="H72" i="19"/>
  <c r="H73" i="19"/>
  <c r="H92" i="115" s="1"/>
  <c r="H74" i="19"/>
  <c r="H92" i="102" s="1"/>
  <c r="H75" i="19"/>
  <c r="H92" i="126" s="1"/>
  <c r="H95" i="19"/>
  <c r="H93" i="93" s="1"/>
  <c r="H96" i="19"/>
  <c r="H93" i="107" s="1"/>
  <c r="H97" i="19"/>
  <c r="H93" i="96" s="1"/>
  <c r="H98" i="19"/>
  <c r="H93" i="110" s="1"/>
  <c r="H99" i="19"/>
  <c r="H93" i="112" s="1"/>
  <c r="H100" i="19"/>
  <c r="H101" i="19"/>
  <c r="H102" i="19"/>
  <c r="H103" i="19"/>
  <c r="H93" i="115" s="1"/>
  <c r="H104" i="19"/>
  <c r="H93" i="102" s="1"/>
  <c r="H105" i="19"/>
  <c r="H93" i="126" s="1"/>
  <c r="H35" i="19"/>
  <c r="H91" i="93" s="1"/>
  <c r="H36" i="19"/>
  <c r="H91" i="107" s="1"/>
  <c r="H37" i="19"/>
  <c r="H91" i="96" s="1"/>
  <c r="H38" i="19"/>
  <c r="H91" i="110" s="1"/>
  <c r="H39" i="19"/>
  <c r="H91" i="112" s="1"/>
  <c r="H40" i="19"/>
  <c r="H41" i="19"/>
  <c r="H42" i="19"/>
  <c r="H43" i="19"/>
  <c r="H91" i="115" s="1"/>
  <c r="H44" i="19"/>
  <c r="H91" i="102" s="1"/>
  <c r="H45" i="19"/>
  <c r="H91" i="126" s="1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G6" i="129" s="1"/>
  <c r="J6" i="129" s="1"/>
  <c r="H215" i="17"/>
  <c r="H89" i="93" s="1"/>
  <c r="H216" i="17"/>
  <c r="H89" i="107" s="1"/>
  <c r="H217" i="17"/>
  <c r="H89" i="96" s="1"/>
  <c r="H218" i="17"/>
  <c r="H89" i="110" s="1"/>
  <c r="H219" i="17"/>
  <c r="H89" i="112" s="1"/>
  <c r="H220" i="17"/>
  <c r="H221" i="17"/>
  <c r="H222" i="17"/>
  <c r="H223" i="17"/>
  <c r="H89" i="115" s="1"/>
  <c r="H224" i="17"/>
  <c r="H89" i="102" s="1"/>
  <c r="H225" i="17"/>
  <c r="H89" i="126" s="1"/>
  <c r="H185" i="17"/>
  <c r="H88" i="93" s="1"/>
  <c r="H186" i="17"/>
  <c r="H88" i="107" s="1"/>
  <c r="H187" i="17"/>
  <c r="H88" i="96" s="1"/>
  <c r="H188" i="17"/>
  <c r="H88" i="110" s="1"/>
  <c r="H189" i="17"/>
  <c r="H88" i="112" s="1"/>
  <c r="H190" i="17"/>
  <c r="H191" i="17"/>
  <c r="H192" i="17"/>
  <c r="H193" i="17"/>
  <c r="H88" i="115" s="1"/>
  <c r="H194" i="17"/>
  <c r="H88" i="102" s="1"/>
  <c r="H195" i="17"/>
  <c r="H88" i="126" s="1"/>
  <c r="H155" i="17"/>
  <c r="H87" i="93" s="1"/>
  <c r="H156" i="17"/>
  <c r="H87" i="107" s="1"/>
  <c r="H157" i="17"/>
  <c r="H87" i="96" s="1"/>
  <c r="H158" i="17"/>
  <c r="H87" i="110" s="1"/>
  <c r="H159" i="17"/>
  <c r="H87" i="112" s="1"/>
  <c r="H160" i="17"/>
  <c r="H161" i="17"/>
  <c r="H162" i="17"/>
  <c r="H163" i="17"/>
  <c r="H87" i="115" s="1"/>
  <c r="H164" i="17"/>
  <c r="H87" i="102" s="1"/>
  <c r="H165" i="17"/>
  <c r="H87" i="126" s="1"/>
  <c r="H125" i="17"/>
  <c r="H86" i="93" s="1"/>
  <c r="H126" i="17"/>
  <c r="H86" i="107" s="1"/>
  <c r="H127" i="17"/>
  <c r="H86" i="96" s="1"/>
  <c r="H128" i="17"/>
  <c r="H86" i="110" s="1"/>
  <c r="H129" i="17"/>
  <c r="H86" i="112" s="1"/>
  <c r="H130" i="17"/>
  <c r="H131" i="17"/>
  <c r="H132" i="17"/>
  <c r="H133" i="17"/>
  <c r="H86" i="115" s="1"/>
  <c r="H134" i="17"/>
  <c r="H86" i="102" s="1"/>
  <c r="H135" i="17"/>
  <c r="H86" i="126" s="1"/>
  <c r="H95" i="17"/>
  <c r="H85" i="93" s="1"/>
  <c r="H96" i="17"/>
  <c r="H85" i="107" s="1"/>
  <c r="H97" i="17"/>
  <c r="H85" i="96" s="1"/>
  <c r="H98" i="17"/>
  <c r="H85" i="110" s="1"/>
  <c r="H99" i="17"/>
  <c r="H85" i="112" s="1"/>
  <c r="H100" i="17"/>
  <c r="H101" i="17"/>
  <c r="H102" i="17"/>
  <c r="H103" i="17"/>
  <c r="H85" i="115" s="1"/>
  <c r="H104" i="17"/>
  <c r="H85" i="102" s="1"/>
  <c r="H105" i="17"/>
  <c r="H85" i="126" s="1"/>
  <c r="H65" i="17"/>
  <c r="H84" i="93" s="1"/>
  <c r="H66" i="17"/>
  <c r="H84" i="107" s="1"/>
  <c r="H67" i="17"/>
  <c r="H84" i="96" s="1"/>
  <c r="H68" i="17"/>
  <c r="H84" i="110" s="1"/>
  <c r="H69" i="17"/>
  <c r="H84" i="112" s="1"/>
  <c r="H70" i="17"/>
  <c r="H71" i="17"/>
  <c r="H72" i="17"/>
  <c r="H73" i="17"/>
  <c r="H84" i="115" s="1"/>
  <c r="H74" i="17"/>
  <c r="H84" i="102" s="1"/>
  <c r="H75" i="17"/>
  <c r="H84" i="126" s="1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G5" i="129" s="1"/>
  <c r="J5" i="129" s="1"/>
  <c r="H185" i="50"/>
  <c r="H247" i="93" s="1"/>
  <c r="H186" i="50"/>
  <c r="H247" i="107" s="1"/>
  <c r="H187" i="50"/>
  <c r="H188" i="50"/>
  <c r="H247" i="110" s="1"/>
  <c r="H189" i="50"/>
  <c r="H247" i="112" s="1"/>
  <c r="H190" i="50"/>
  <c r="H191" i="50"/>
  <c r="H192" i="50"/>
  <c r="H193" i="50"/>
  <c r="H247" i="115" s="1"/>
  <c r="H194" i="50"/>
  <c r="H247" i="102" s="1"/>
  <c r="H195" i="50"/>
  <c r="H247" i="126" s="1"/>
  <c r="H155" i="50"/>
  <c r="H246" i="93" s="1"/>
  <c r="H156" i="50"/>
  <c r="H246" i="107" s="1"/>
  <c r="H157" i="50"/>
  <c r="H246" i="96" s="1"/>
  <c r="H158" i="50"/>
  <c r="H246" i="110" s="1"/>
  <c r="H159" i="50"/>
  <c r="H246" i="112" s="1"/>
  <c r="H160" i="50"/>
  <c r="H161" i="50"/>
  <c r="H162" i="50"/>
  <c r="H163" i="50"/>
  <c r="H246" i="115" s="1"/>
  <c r="H164" i="50"/>
  <c r="H246" i="102" s="1"/>
  <c r="H165" i="50"/>
  <c r="H246" i="126" s="1"/>
  <c r="H125" i="50"/>
  <c r="H245" i="93" s="1"/>
  <c r="H126" i="50"/>
  <c r="H245" i="107" s="1"/>
  <c r="H128" i="50"/>
  <c r="H245" i="110" s="1"/>
  <c r="H129" i="50"/>
  <c r="H245" i="112" s="1"/>
  <c r="H130" i="50"/>
  <c r="H131" i="50"/>
  <c r="H132" i="50"/>
  <c r="H133" i="50"/>
  <c r="H245" i="115" s="1"/>
  <c r="H134" i="50"/>
  <c r="H245" i="102" s="1"/>
  <c r="H135" i="50"/>
  <c r="H245" i="126" s="1"/>
  <c r="H95" i="50"/>
  <c r="H244" i="93" s="1"/>
  <c r="H96" i="50"/>
  <c r="H244" i="107" s="1"/>
  <c r="H97" i="50"/>
  <c r="H244" i="96" s="1"/>
  <c r="H98" i="50"/>
  <c r="H244" i="110" s="1"/>
  <c r="H99" i="50"/>
  <c r="H244" i="112" s="1"/>
  <c r="H100" i="50"/>
  <c r="H101" i="50"/>
  <c r="H102" i="50"/>
  <c r="H103" i="50"/>
  <c r="H244" i="115" s="1"/>
  <c r="H104" i="50"/>
  <c r="H244" i="102" s="1"/>
  <c r="H105" i="50"/>
  <c r="H244" i="126" s="1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G24" i="129" s="1"/>
  <c r="J24" i="129" s="1"/>
  <c r="H35" i="50"/>
  <c r="H242" i="93" s="1"/>
  <c r="H36" i="50"/>
  <c r="H242" i="107" s="1"/>
  <c r="H37" i="50"/>
  <c r="H242" i="96" s="1"/>
  <c r="H38" i="50"/>
  <c r="H242" i="110" s="1"/>
  <c r="H39" i="50"/>
  <c r="H242" i="112" s="1"/>
  <c r="H40" i="50"/>
  <c r="H41" i="50"/>
  <c r="H42" i="50"/>
  <c r="H43" i="50"/>
  <c r="H242" i="115" s="1"/>
  <c r="H44" i="50"/>
  <c r="H242" i="102" s="1"/>
  <c r="H45" i="50"/>
  <c r="H242" i="126" s="1"/>
  <c r="H365" i="51"/>
  <c r="H260" i="93" s="1"/>
  <c r="H366" i="51"/>
  <c r="H260" i="107" s="1"/>
  <c r="H367" i="51"/>
  <c r="H260" i="96" s="1"/>
  <c r="H368" i="51"/>
  <c r="H260" i="110" s="1"/>
  <c r="H369" i="51"/>
  <c r="H260" i="112" s="1"/>
  <c r="H370" i="51"/>
  <c r="H371" i="51"/>
  <c r="H372" i="51"/>
  <c r="H373" i="51"/>
  <c r="H260" i="115" s="1"/>
  <c r="H374" i="51"/>
  <c r="H260" i="102" s="1"/>
  <c r="H375" i="51"/>
  <c r="H260" i="126" s="1"/>
  <c r="H345" i="51"/>
  <c r="H259" i="126" s="1"/>
  <c r="H344" i="51"/>
  <c r="H259" i="102" s="1"/>
  <c r="H343" i="51"/>
  <c r="H259" i="115" s="1"/>
  <c r="H342" i="51"/>
  <c r="H341" i="51"/>
  <c r="H340" i="51"/>
  <c r="H339" i="51"/>
  <c r="H259" i="112" s="1"/>
  <c r="H338" i="51"/>
  <c r="H259" i="110" s="1"/>
  <c r="H337" i="51"/>
  <c r="H259" i="96" s="1"/>
  <c r="H336" i="51"/>
  <c r="H259" i="107" s="1"/>
  <c r="H335" i="51"/>
  <c r="H259" i="93" s="1"/>
  <c r="H315" i="51"/>
  <c r="H258" i="126" s="1"/>
  <c r="H314" i="51"/>
  <c r="H258" i="102" s="1"/>
  <c r="H313" i="51"/>
  <c r="H258" i="115" s="1"/>
  <c r="H312" i="51"/>
  <c r="H311" i="51"/>
  <c r="H310" i="51"/>
  <c r="H309" i="51"/>
  <c r="H258" i="112" s="1"/>
  <c r="H308" i="51"/>
  <c r="H258" i="110" s="1"/>
  <c r="H307" i="51"/>
  <c r="H258" i="96" s="1"/>
  <c r="H306" i="51"/>
  <c r="H258" i="107" s="1"/>
  <c r="H305" i="51"/>
  <c r="H258" i="93" s="1"/>
  <c r="H285" i="51"/>
  <c r="H257" i="126" s="1"/>
  <c r="H284" i="51"/>
  <c r="H257" i="102" s="1"/>
  <c r="H283" i="51"/>
  <c r="H257" i="115" s="1"/>
  <c r="H282" i="51"/>
  <c r="H281" i="51"/>
  <c r="H280" i="51"/>
  <c r="H279" i="51"/>
  <c r="H257" i="112" s="1"/>
  <c r="H278" i="51"/>
  <c r="H257" i="110" s="1"/>
  <c r="H277" i="51"/>
  <c r="H257" i="96" s="1"/>
  <c r="H276" i="51"/>
  <c r="H257" i="107" s="1"/>
  <c r="H275" i="51"/>
  <c r="H257" i="93" s="1"/>
  <c r="H255" i="51"/>
  <c r="H256" i="126" s="1"/>
  <c r="H254" i="51"/>
  <c r="H256" i="102" s="1"/>
  <c r="H253" i="51"/>
  <c r="H256" i="115" s="1"/>
  <c r="H252" i="51"/>
  <c r="H251" i="51"/>
  <c r="H250" i="51"/>
  <c r="H249" i="51"/>
  <c r="H256" i="112" s="1"/>
  <c r="H248" i="51"/>
  <c r="H256" i="110" s="1"/>
  <c r="H247" i="51"/>
  <c r="H256" i="96" s="1"/>
  <c r="H246" i="51"/>
  <c r="H256" i="107" s="1"/>
  <c r="H245" i="51"/>
  <c r="H256" i="93" s="1"/>
  <c r="H225" i="51"/>
  <c r="H255" i="126" s="1"/>
  <c r="H224" i="51"/>
  <c r="H255" i="102" s="1"/>
  <c r="H223" i="51"/>
  <c r="H255" i="115" s="1"/>
  <c r="H222" i="51"/>
  <c r="H221" i="51"/>
  <c r="H220" i="51"/>
  <c r="H219" i="51"/>
  <c r="H255" i="112" s="1"/>
  <c r="H218" i="51"/>
  <c r="H255" i="110" s="1"/>
  <c r="H217" i="51"/>
  <c r="H255" i="96" s="1"/>
  <c r="H216" i="51"/>
  <c r="H255" i="107" s="1"/>
  <c r="H215" i="51"/>
  <c r="H255" i="93" s="1"/>
  <c r="H195" i="51"/>
  <c r="H254" i="126" s="1"/>
  <c r="H194" i="51"/>
  <c r="H254" i="102" s="1"/>
  <c r="H193" i="51"/>
  <c r="H254" i="115" s="1"/>
  <c r="H192" i="51"/>
  <c r="H191" i="51"/>
  <c r="H190" i="51"/>
  <c r="H189" i="51"/>
  <c r="H254" i="112" s="1"/>
  <c r="H188" i="51"/>
  <c r="H254" i="110" s="1"/>
  <c r="H187" i="51"/>
  <c r="H186" i="51"/>
  <c r="H254" i="107" s="1"/>
  <c r="H185" i="51"/>
  <c r="H254" i="93" s="1"/>
  <c r="H165" i="51"/>
  <c r="H253" i="126" s="1"/>
  <c r="H164" i="51"/>
  <c r="H253" i="102" s="1"/>
  <c r="H163" i="51"/>
  <c r="H253" i="115" s="1"/>
  <c r="H162" i="51"/>
  <c r="H161" i="51"/>
  <c r="H160" i="51"/>
  <c r="H159" i="51"/>
  <c r="H253" i="112" s="1"/>
  <c r="H158" i="51"/>
  <c r="H253" i="110" s="1"/>
  <c r="H157" i="51"/>
  <c r="H253" i="96" s="1"/>
  <c r="H156" i="51"/>
  <c r="H253" i="107" s="1"/>
  <c r="H155" i="51"/>
  <c r="H253" i="93" s="1"/>
  <c r="H135" i="51"/>
  <c r="H252" i="126" s="1"/>
  <c r="H134" i="51"/>
  <c r="H252" i="102" s="1"/>
  <c r="H133" i="51"/>
  <c r="H252" i="115" s="1"/>
  <c r="H132" i="51"/>
  <c r="H131" i="51"/>
  <c r="H130" i="51"/>
  <c r="H129" i="51"/>
  <c r="H252" i="112" s="1"/>
  <c r="H128" i="51"/>
  <c r="H252" i="110" s="1"/>
  <c r="H127" i="51"/>
  <c r="H252" i="96" s="1"/>
  <c r="H126" i="51"/>
  <c r="H252" i="107" s="1"/>
  <c r="H125" i="51"/>
  <c r="H252" i="93" s="1"/>
  <c r="H105" i="51"/>
  <c r="H251" i="126" s="1"/>
  <c r="H104" i="51"/>
  <c r="H251" i="102" s="1"/>
  <c r="H103" i="51"/>
  <c r="H251" i="115" s="1"/>
  <c r="H102" i="51"/>
  <c r="H101" i="51"/>
  <c r="H100" i="51"/>
  <c r="H99" i="51"/>
  <c r="H251" i="112" s="1"/>
  <c r="H98" i="51"/>
  <c r="H251" i="110" s="1"/>
  <c r="H97" i="51"/>
  <c r="H251" i="96" s="1"/>
  <c r="H96" i="51"/>
  <c r="H251" i="107" s="1"/>
  <c r="H95" i="51"/>
  <c r="H251" i="93" s="1"/>
  <c r="H75" i="51"/>
  <c r="H250" i="126" s="1"/>
  <c r="H74" i="51"/>
  <c r="H250" i="102" s="1"/>
  <c r="H73" i="51"/>
  <c r="H250" i="115" s="1"/>
  <c r="H72" i="51"/>
  <c r="H71" i="51"/>
  <c r="H70" i="51"/>
  <c r="H69" i="51"/>
  <c r="H250" i="112" s="1"/>
  <c r="H68" i="51"/>
  <c r="H250" i="110" s="1"/>
  <c r="H67" i="51"/>
  <c r="H66" i="51"/>
  <c r="H250" i="107" s="1"/>
  <c r="H65" i="51"/>
  <c r="H250" i="93" s="1"/>
  <c r="H45" i="51"/>
  <c r="H249" i="126" s="1"/>
  <c r="H44" i="51"/>
  <c r="H249" i="102" s="1"/>
  <c r="H43" i="51"/>
  <c r="H249" i="115" s="1"/>
  <c r="H42" i="51"/>
  <c r="H41" i="51"/>
  <c r="H40" i="51"/>
  <c r="H39" i="51"/>
  <c r="H249" i="112" s="1"/>
  <c r="H38" i="51"/>
  <c r="H249" i="110" s="1"/>
  <c r="H37" i="51"/>
  <c r="H249" i="96" s="1"/>
  <c r="H36" i="51"/>
  <c r="H249" i="107" s="1"/>
  <c r="H35" i="51"/>
  <c r="H249" i="93" s="1"/>
  <c r="H31" i="51"/>
  <c r="G25" i="129" s="1"/>
  <c r="H30" i="51"/>
  <c r="H29" i="51"/>
  <c r="H28" i="51"/>
  <c r="H27" i="51"/>
  <c r="H26" i="51"/>
  <c r="H25" i="51"/>
  <c r="H24" i="51"/>
  <c r="H23" i="51"/>
  <c r="H22" i="51"/>
  <c r="H21" i="51"/>
  <c r="H20" i="51"/>
  <c r="H19" i="51"/>
  <c r="H18" i="51"/>
  <c r="H17" i="51"/>
  <c r="H435" i="53"/>
  <c r="H275" i="126" s="1"/>
  <c r="H434" i="53"/>
  <c r="H275" i="102" s="1"/>
  <c r="H433" i="53"/>
  <c r="H275" i="115" s="1"/>
  <c r="H432" i="53"/>
  <c r="H431" i="53"/>
  <c r="H275" i="123" s="1"/>
  <c r="H430" i="53"/>
  <c r="H429" i="53"/>
  <c r="H275" i="112" s="1"/>
  <c r="H428" i="53"/>
  <c r="H275" i="110" s="1"/>
  <c r="H427" i="53"/>
  <c r="H275" i="96" s="1"/>
  <c r="H426" i="53"/>
  <c r="H275" i="107" s="1"/>
  <c r="H425" i="53"/>
  <c r="H275" i="93" s="1"/>
  <c r="H405" i="53"/>
  <c r="H274" i="126" s="1"/>
  <c r="H404" i="53"/>
  <c r="H274" i="102" s="1"/>
  <c r="H403" i="53"/>
  <c r="H274" i="115" s="1"/>
  <c r="H402" i="53"/>
  <c r="H401" i="53"/>
  <c r="H274" i="123" s="1"/>
  <c r="H400" i="53"/>
  <c r="H274" i="122" s="1"/>
  <c r="H399" i="53"/>
  <c r="H274" i="112" s="1"/>
  <c r="H398" i="53"/>
  <c r="H274" i="110" s="1"/>
  <c r="H397" i="53"/>
  <c r="H274" i="96" s="1"/>
  <c r="H396" i="53"/>
  <c r="H274" i="107" s="1"/>
  <c r="H395" i="53"/>
  <c r="H274" i="93" s="1"/>
  <c r="Q402" i="53" l="1"/>
  <c r="H274" i="124"/>
  <c r="Q432" i="53"/>
  <c r="H275" i="124"/>
  <c r="Q42" i="51"/>
  <c r="H249" i="124"/>
  <c r="Q72" i="51"/>
  <c r="H250" i="124"/>
  <c r="Q102" i="51"/>
  <c r="H251" i="124"/>
  <c r="Q132" i="51"/>
  <c r="H252" i="124"/>
  <c r="Q162" i="51"/>
  <c r="H253" i="124"/>
  <c r="Q192" i="51"/>
  <c r="H254" i="124"/>
  <c r="Q222" i="51"/>
  <c r="H255" i="124"/>
  <c r="Q252" i="51"/>
  <c r="H256" i="124"/>
  <c r="Q282" i="51"/>
  <c r="H257" i="124"/>
  <c r="H258" i="124"/>
  <c r="Q312" i="51"/>
  <c r="H258" i="100" s="1"/>
  <c r="Q342" i="51"/>
  <c r="H259" i="124"/>
  <c r="Q372" i="51"/>
  <c r="H260" i="124"/>
  <c r="Q42" i="50"/>
  <c r="H242" i="124"/>
  <c r="Q102" i="50"/>
  <c r="H244" i="124"/>
  <c r="Q132" i="50"/>
  <c r="H245" i="124"/>
  <c r="Q162" i="50"/>
  <c r="H246" i="124"/>
  <c r="Q192" i="50"/>
  <c r="H247" i="124"/>
  <c r="Q72" i="17"/>
  <c r="H84" i="124"/>
  <c r="Q102" i="17"/>
  <c r="H85" i="124"/>
  <c r="Q132" i="17"/>
  <c r="H86" i="124"/>
  <c r="Q162" i="17"/>
  <c r="H87" i="124"/>
  <c r="Q192" i="17"/>
  <c r="H88" i="124"/>
  <c r="Q222" i="17"/>
  <c r="H89" i="124"/>
  <c r="Q42" i="19"/>
  <c r="H91" i="124"/>
  <c r="Q102" i="19"/>
  <c r="H93" i="124"/>
  <c r="Q72" i="19"/>
  <c r="H92" i="124"/>
  <c r="Q132" i="19"/>
  <c r="H94" i="124"/>
  <c r="Q162" i="19"/>
  <c r="H95" i="124"/>
  <c r="Q192" i="19"/>
  <c r="H96" i="124"/>
  <c r="Q222" i="19"/>
  <c r="H97" i="124"/>
  <c r="Q252" i="19"/>
  <c r="H98" i="124"/>
  <c r="H99" i="126"/>
  <c r="H8" i="126"/>
  <c r="H99" i="102"/>
  <c r="H8" i="102"/>
  <c r="H99" i="115"/>
  <c r="H8" i="115"/>
  <c r="Q12" i="20"/>
  <c r="J8" i="121" s="1"/>
  <c r="H99" i="124"/>
  <c r="H8" i="124"/>
  <c r="Q42" i="20"/>
  <c r="H100" i="100" s="1"/>
  <c r="H100" i="124"/>
  <c r="Q72" i="20"/>
  <c r="H101" i="100" s="1"/>
  <c r="H101" i="124"/>
  <c r="Q102" i="20"/>
  <c r="H102" i="100" s="1"/>
  <c r="H102" i="124"/>
  <c r="Q132" i="20"/>
  <c r="H103" i="100" s="1"/>
  <c r="H103" i="124"/>
  <c r="Q162" i="20"/>
  <c r="H104" i="100" s="1"/>
  <c r="H104" i="124"/>
  <c r="Q192" i="20"/>
  <c r="H105" i="100" s="1"/>
  <c r="H105" i="124"/>
  <c r="Q132" i="22"/>
  <c r="H110" i="124"/>
  <c r="Q102" i="22"/>
  <c r="H109" i="100" s="1"/>
  <c r="H109" i="124"/>
  <c r="Q72" i="22"/>
  <c r="H108" i="124"/>
  <c r="Q42" i="22"/>
  <c r="H107" i="100" s="1"/>
  <c r="H107" i="124"/>
  <c r="O208" i="24"/>
  <c r="H117" i="127"/>
  <c r="O207" i="24"/>
  <c r="H117" i="125"/>
  <c r="O178" i="24"/>
  <c r="H116" i="127"/>
  <c r="O177" i="24"/>
  <c r="H116" i="125"/>
  <c r="O148" i="24"/>
  <c r="H115" i="127"/>
  <c r="O147" i="24"/>
  <c r="H115" i="125"/>
  <c r="O118" i="24"/>
  <c r="H114" i="127"/>
  <c r="O117" i="24"/>
  <c r="H114" i="125"/>
  <c r="O88" i="24"/>
  <c r="H113" i="127"/>
  <c r="O87" i="24"/>
  <c r="H113" i="125"/>
  <c r="O58" i="24"/>
  <c r="H112" i="127"/>
  <c r="O57" i="24"/>
  <c r="H112" i="125"/>
  <c r="O28" i="24"/>
  <c r="M10" i="121"/>
  <c r="H111" i="127"/>
  <c r="H10" i="127"/>
  <c r="O21" i="24"/>
  <c r="F10" i="121"/>
  <c r="O18" i="24"/>
  <c r="C10" i="121"/>
  <c r="H111" i="102"/>
  <c r="H10" i="102"/>
  <c r="H111" i="115"/>
  <c r="H10" i="115"/>
  <c r="Q12" i="24"/>
  <c r="J10" i="121" s="1"/>
  <c r="H111" i="124"/>
  <c r="H10" i="124"/>
  <c r="Q42" i="24"/>
  <c r="H112" i="100" s="1"/>
  <c r="H112" i="124"/>
  <c r="Q72" i="24"/>
  <c r="H113" i="100" s="1"/>
  <c r="H113" i="124"/>
  <c r="Q102" i="24"/>
  <c r="H114" i="100" s="1"/>
  <c r="H114" i="124"/>
  <c r="Q132" i="24"/>
  <c r="H115" i="100" s="1"/>
  <c r="H115" i="124"/>
  <c r="Q162" i="24"/>
  <c r="H116" i="100" s="1"/>
  <c r="H116" i="124"/>
  <c r="H7" i="25"/>
  <c r="G10" i="129"/>
  <c r="Q42" i="25"/>
  <c r="H119" i="100" s="1"/>
  <c r="H119" i="124"/>
  <c r="Q72" i="25"/>
  <c r="H120" i="100" s="1"/>
  <c r="H120" i="124"/>
  <c r="Q102" i="25"/>
  <c r="H121" i="100" s="1"/>
  <c r="H121" i="124"/>
  <c r="Q132" i="25"/>
  <c r="H122" i="100" s="1"/>
  <c r="H122" i="124"/>
  <c r="Q162" i="25"/>
  <c r="H123" i="100" s="1"/>
  <c r="H123" i="124"/>
  <c r="Q192" i="25"/>
  <c r="H124" i="100" s="1"/>
  <c r="H124" i="124"/>
  <c r="H125" i="126"/>
  <c r="H12" i="126"/>
  <c r="H125" i="102"/>
  <c r="H12" i="102"/>
  <c r="H125" i="115"/>
  <c r="H12" i="115"/>
  <c r="Q12" i="27"/>
  <c r="H125" i="124"/>
  <c r="H12" i="124"/>
  <c r="Q42" i="27"/>
  <c r="H126" i="100" s="1"/>
  <c r="H126" i="124"/>
  <c r="Q72" i="27"/>
  <c r="H127" i="100" s="1"/>
  <c r="H127" i="124"/>
  <c r="Q102" i="27"/>
  <c r="H128" i="124"/>
  <c r="Q132" i="27"/>
  <c r="H129" i="124"/>
  <c r="Q162" i="27"/>
  <c r="H130" i="124"/>
  <c r="H131" i="126"/>
  <c r="H13" i="126"/>
  <c r="H131" i="102"/>
  <c r="H13" i="102"/>
  <c r="H131" i="115"/>
  <c r="H13" i="115"/>
  <c r="Q12" i="29"/>
  <c r="J13" i="121" s="1"/>
  <c r="H131" i="124"/>
  <c r="H13" i="124"/>
  <c r="Q42" i="29"/>
  <c r="H132" i="100" s="1"/>
  <c r="H132" i="124"/>
  <c r="Q132" i="29"/>
  <c r="H135" i="124"/>
  <c r="Q102" i="29"/>
  <c r="H134" i="124"/>
  <c r="Q72" i="29"/>
  <c r="H133" i="100" s="1"/>
  <c r="H133" i="124"/>
  <c r="Q162" i="29"/>
  <c r="H136" i="100" s="1"/>
  <c r="H136" i="124"/>
  <c r="Q192" i="29"/>
  <c r="H137" i="100" s="1"/>
  <c r="H137" i="124"/>
  <c r="H138" i="126"/>
  <c r="H14" i="126"/>
  <c r="H138" i="102"/>
  <c r="H14" i="102"/>
  <c r="H138" i="115"/>
  <c r="H14" i="115"/>
  <c r="Q12" i="31"/>
  <c r="J14" i="121" s="1"/>
  <c r="H138" i="124"/>
  <c r="H14" i="124"/>
  <c r="Q42" i="31"/>
  <c r="H139" i="100" s="1"/>
  <c r="H139" i="124"/>
  <c r="Q72" i="31"/>
  <c r="H140" i="100" s="1"/>
  <c r="H140" i="124"/>
  <c r="Q102" i="31"/>
  <c r="H141" i="100" s="1"/>
  <c r="H141" i="124"/>
  <c r="Q132" i="31"/>
  <c r="H142" i="100" s="1"/>
  <c r="H142" i="124"/>
  <c r="Q162" i="31"/>
  <c r="H143" i="100" s="1"/>
  <c r="H143" i="124"/>
  <c r="Q192" i="31"/>
  <c r="H144" i="100" s="1"/>
  <c r="H144" i="124"/>
  <c r="Q222" i="31"/>
  <c r="H145" i="100" s="1"/>
  <c r="H145" i="124"/>
  <c r="Q252" i="31"/>
  <c r="H146" i="100" s="1"/>
  <c r="H146" i="124"/>
  <c r="Q282" i="31"/>
  <c r="H147" i="100" s="1"/>
  <c r="H147" i="124"/>
  <c r="Q42" i="33"/>
  <c r="H149" i="100" s="1"/>
  <c r="H149" i="124"/>
  <c r="Q72" i="33"/>
  <c r="H150" i="100" s="1"/>
  <c r="H150" i="124"/>
  <c r="Q102" i="33"/>
  <c r="H151" i="100" s="1"/>
  <c r="H151" i="124"/>
  <c r="Q132" i="33"/>
  <c r="H152" i="124"/>
  <c r="Q162" i="33"/>
  <c r="H153" i="100" s="1"/>
  <c r="H153" i="124"/>
  <c r="Q192" i="33"/>
  <c r="H154" i="100" s="1"/>
  <c r="H154" i="124"/>
  <c r="Q222" i="33"/>
  <c r="H155" i="100" s="1"/>
  <c r="H155" i="124"/>
  <c r="Q252" i="33"/>
  <c r="H156" i="100" s="1"/>
  <c r="H156" i="124"/>
  <c r="Q282" i="33"/>
  <c r="H157" i="100" s="1"/>
  <c r="H157" i="124"/>
  <c r="Q42" i="35"/>
  <c r="H159" i="124"/>
  <c r="Q72" i="35"/>
  <c r="H160" i="100" s="1"/>
  <c r="H160" i="124"/>
  <c r="Q132" i="35"/>
  <c r="H162" i="124"/>
  <c r="Q102" i="35"/>
  <c r="H161" i="124"/>
  <c r="Q162" i="35"/>
  <c r="H163" i="124"/>
  <c r="Q192" i="35"/>
  <c r="H164" i="124"/>
  <c r="Q222" i="35"/>
  <c r="H165" i="124"/>
  <c r="Q252" i="35"/>
  <c r="H166" i="124"/>
  <c r="Q282" i="35"/>
  <c r="H167" i="124"/>
  <c r="Q312" i="35"/>
  <c r="H168" i="124"/>
  <c r="Q12" i="37"/>
  <c r="H169" i="126"/>
  <c r="H169" i="102"/>
  <c r="H169" i="115"/>
  <c r="H169" i="124"/>
  <c r="H17" i="124"/>
  <c r="Q102" i="37"/>
  <c r="H172" i="100" s="1"/>
  <c r="H172" i="124"/>
  <c r="Q132" i="37"/>
  <c r="H173" i="100" s="1"/>
  <c r="H173" i="124"/>
  <c r="Q162" i="37"/>
  <c r="H174" i="100" s="1"/>
  <c r="H174" i="124"/>
  <c r="Q192" i="37"/>
  <c r="H175" i="100" s="1"/>
  <c r="H175" i="124"/>
  <c r="Q222" i="37"/>
  <c r="H176" i="100" s="1"/>
  <c r="H176" i="124"/>
  <c r="Q252" i="37"/>
  <c r="H177" i="100" s="1"/>
  <c r="H177" i="124"/>
  <c r="Q282" i="37"/>
  <c r="H178" i="124"/>
  <c r="Q312" i="37"/>
  <c r="H179" i="100" s="1"/>
  <c r="H179" i="124"/>
  <c r="Q342" i="37"/>
  <c r="H180" i="100" s="1"/>
  <c r="H180" i="124"/>
  <c r="Q42" i="39"/>
  <c r="H182" i="100" s="1"/>
  <c r="H182" i="124"/>
  <c r="Q72" i="39"/>
  <c r="H183" i="100" s="1"/>
  <c r="H183" i="124"/>
  <c r="Q102" i="39"/>
  <c r="H184" i="100" s="1"/>
  <c r="H184" i="124"/>
  <c r="Q132" i="39"/>
  <c r="H185" i="100" s="1"/>
  <c r="H185" i="124"/>
  <c r="Q162" i="39"/>
  <c r="H186" i="100" s="1"/>
  <c r="H186" i="124"/>
  <c r="Q192" i="39"/>
  <c r="H187" i="100" s="1"/>
  <c r="H187" i="124"/>
  <c r="Q222" i="39"/>
  <c r="H188" i="100" s="1"/>
  <c r="H188" i="124"/>
  <c r="Q252" i="39"/>
  <c r="H189" i="100" s="1"/>
  <c r="H189" i="124"/>
  <c r="Q282" i="39"/>
  <c r="H190" i="100" s="1"/>
  <c r="H190" i="124"/>
  <c r="Q312" i="39"/>
  <c r="H191" i="100" s="1"/>
  <c r="H191" i="124"/>
  <c r="Q342" i="39"/>
  <c r="H192" i="100" s="1"/>
  <c r="H192" i="124"/>
  <c r="Q101" i="51"/>
  <c r="H251" i="123"/>
  <c r="H250" i="96"/>
  <c r="H254" i="96"/>
  <c r="Q160" i="51"/>
  <c r="H253" i="122"/>
  <c r="Q191" i="51"/>
  <c r="H254" i="123"/>
  <c r="Q280" i="51"/>
  <c r="H257" i="122"/>
  <c r="Q311" i="51"/>
  <c r="H258" i="99" s="1"/>
  <c r="H258" i="123"/>
  <c r="Q41" i="50"/>
  <c r="H242" i="123"/>
  <c r="Q160" i="50"/>
  <c r="H246" i="122"/>
  <c r="Q71" i="17"/>
  <c r="H84" i="123"/>
  <c r="Q100" i="17"/>
  <c r="H85" i="122"/>
  <c r="Q191" i="17"/>
  <c r="H88" i="123"/>
  <c r="Q220" i="17"/>
  <c r="H89" i="122"/>
  <c r="Q101" i="19"/>
  <c r="H93" i="123"/>
  <c r="Q70" i="19"/>
  <c r="H92" i="122"/>
  <c r="Q191" i="19"/>
  <c r="H96" i="123"/>
  <c r="Q220" i="19"/>
  <c r="H97" i="122"/>
  <c r="H99" i="110"/>
  <c r="H8" i="110"/>
  <c r="Q41" i="20"/>
  <c r="H100" i="99" s="1"/>
  <c r="H100" i="123"/>
  <c r="Q131" i="20"/>
  <c r="H103" i="123"/>
  <c r="Q160" i="20"/>
  <c r="H104" i="97" s="1"/>
  <c r="H104" i="122"/>
  <c r="O175" i="20"/>
  <c r="Q101" i="22"/>
  <c r="H109" i="123"/>
  <c r="Q41" i="22"/>
  <c r="H107" i="123"/>
  <c r="H10" i="112"/>
  <c r="H111" i="112"/>
  <c r="Q70" i="24"/>
  <c r="H113" i="97" s="1"/>
  <c r="H113" i="122"/>
  <c r="Q131" i="24"/>
  <c r="H115" i="99" s="1"/>
  <c r="H115" i="123"/>
  <c r="Q160" i="24"/>
  <c r="H116" i="97" s="1"/>
  <c r="H116" i="122"/>
  <c r="H118" i="96"/>
  <c r="H11" i="96"/>
  <c r="Q40" i="25"/>
  <c r="H119" i="97" s="1"/>
  <c r="H119" i="122"/>
  <c r="Q131" i="25"/>
  <c r="H122" i="99" s="1"/>
  <c r="H122" i="123"/>
  <c r="Q160" i="25"/>
  <c r="H123" i="97" s="1"/>
  <c r="H123" i="122"/>
  <c r="H125" i="112"/>
  <c r="H12" i="112"/>
  <c r="Q70" i="27"/>
  <c r="H127" i="122"/>
  <c r="Q161" i="27"/>
  <c r="H130" i="123"/>
  <c r="Q10" i="29"/>
  <c r="H13" i="121" s="1"/>
  <c r="H131" i="122"/>
  <c r="H13" i="122"/>
  <c r="Q130" i="29"/>
  <c r="H135" i="97" s="1"/>
  <c r="H135" i="122"/>
  <c r="Q161" i="29"/>
  <c r="H136" i="99" s="1"/>
  <c r="H136" i="123"/>
  <c r="Q11" i="31"/>
  <c r="I14" i="121" s="1"/>
  <c r="H14" i="123"/>
  <c r="H138" i="123"/>
  <c r="H14" i="96"/>
  <c r="H138" i="96"/>
  <c r="Q41" i="31"/>
  <c r="H139" i="99" s="1"/>
  <c r="H139" i="123"/>
  <c r="Q70" i="31"/>
  <c r="H140" i="97" s="1"/>
  <c r="H140" i="122"/>
  <c r="Q160" i="31"/>
  <c r="H143" i="97" s="1"/>
  <c r="H143" i="122"/>
  <c r="Q251" i="31"/>
  <c r="H146" i="99" s="1"/>
  <c r="H146" i="123"/>
  <c r="Q280" i="31"/>
  <c r="H147" i="97" s="1"/>
  <c r="H147" i="122"/>
  <c r="Q40" i="33"/>
  <c r="H149" i="97" s="1"/>
  <c r="H149" i="122"/>
  <c r="Q191" i="33"/>
  <c r="H154" i="99" s="1"/>
  <c r="H154" i="123"/>
  <c r="Q221" i="33"/>
  <c r="H155" i="99" s="1"/>
  <c r="H155" i="123"/>
  <c r="Q250" i="33"/>
  <c r="H156" i="97" s="1"/>
  <c r="H156" i="122"/>
  <c r="Q41" i="35"/>
  <c r="H159" i="123"/>
  <c r="Q70" i="35"/>
  <c r="H160" i="97" s="1"/>
  <c r="H160" i="122"/>
  <c r="Q131" i="35"/>
  <c r="H162" i="123"/>
  <c r="Q100" i="35"/>
  <c r="H161" i="122"/>
  <c r="Q221" i="35"/>
  <c r="H165" i="123"/>
  <c r="Q250" i="35"/>
  <c r="H166" i="122"/>
  <c r="Q11" i="37"/>
  <c r="I17" i="121" s="1"/>
  <c r="H17" i="123"/>
  <c r="H169" i="123"/>
  <c r="Q131" i="37"/>
  <c r="H173" i="99" s="1"/>
  <c r="H173" i="123"/>
  <c r="Q160" i="37"/>
  <c r="H174" i="97" s="1"/>
  <c r="H174" i="122"/>
  <c r="Q251" i="37"/>
  <c r="H177" i="99" s="1"/>
  <c r="H177" i="123"/>
  <c r="Q280" i="37"/>
  <c r="H178" i="122"/>
  <c r="Q340" i="37"/>
  <c r="H180" i="97" s="1"/>
  <c r="H180" i="122"/>
  <c r="Q101" i="39"/>
  <c r="H184" i="99" s="1"/>
  <c r="H184" i="123"/>
  <c r="Q130" i="39"/>
  <c r="H185" i="97" s="1"/>
  <c r="H185" i="122"/>
  <c r="Q160" i="39"/>
  <c r="H186" i="122"/>
  <c r="Q250" i="39"/>
  <c r="H189" i="97" s="1"/>
  <c r="H189" i="122"/>
  <c r="Q341" i="39"/>
  <c r="H192" i="99" s="1"/>
  <c r="H192" i="123"/>
  <c r="Q430" i="53"/>
  <c r="H275" i="122"/>
  <c r="Q70" i="51"/>
  <c r="H250" i="122"/>
  <c r="Q190" i="51"/>
  <c r="H254" i="122"/>
  <c r="Q221" i="51"/>
  <c r="H255" i="123"/>
  <c r="Q400" i="53"/>
  <c r="Q40" i="51"/>
  <c r="H249" i="122"/>
  <c r="Q71" i="51"/>
  <c r="H250" i="123"/>
  <c r="Q401" i="53"/>
  <c r="Q41" i="51"/>
  <c r="H249" i="123"/>
  <c r="Q130" i="51"/>
  <c r="H252" i="122"/>
  <c r="Q161" i="51"/>
  <c r="H253" i="123"/>
  <c r="Q250" i="51"/>
  <c r="H256" i="122"/>
  <c r="Q281" i="51"/>
  <c r="H257" i="123"/>
  <c r="Q371" i="51"/>
  <c r="H260" i="123"/>
  <c r="Q40" i="50"/>
  <c r="H242" i="122"/>
  <c r="Q131" i="50"/>
  <c r="H245" i="123"/>
  <c r="Q70" i="17"/>
  <c r="H84" i="122"/>
  <c r="Q161" i="17"/>
  <c r="H87" i="123"/>
  <c r="Q190" i="17"/>
  <c r="H88" i="122"/>
  <c r="Q41" i="19"/>
  <c r="H91" i="123"/>
  <c r="Q100" i="19"/>
  <c r="H93" i="122"/>
  <c r="Q161" i="19"/>
  <c r="H95" i="123"/>
  <c r="Q190" i="19"/>
  <c r="H96" i="122"/>
  <c r="Q11" i="20"/>
  <c r="I8" i="121" s="1"/>
  <c r="H99" i="123"/>
  <c r="H8" i="123"/>
  <c r="Q40" i="20"/>
  <c r="H100" i="97" s="1"/>
  <c r="H100" i="122"/>
  <c r="Q101" i="20"/>
  <c r="H102" i="99" s="1"/>
  <c r="H102" i="123"/>
  <c r="Q130" i="20"/>
  <c r="H103" i="97" s="1"/>
  <c r="H103" i="122"/>
  <c r="Q191" i="20"/>
  <c r="H105" i="99" s="1"/>
  <c r="H105" i="123"/>
  <c r="Q100" i="22"/>
  <c r="H109" i="122"/>
  <c r="Q40" i="22"/>
  <c r="H107" i="122"/>
  <c r="H10" i="110"/>
  <c r="H111" i="110"/>
  <c r="Q41" i="24"/>
  <c r="H112" i="99" s="1"/>
  <c r="H112" i="123"/>
  <c r="Q130" i="24"/>
  <c r="H115" i="122"/>
  <c r="Q101" i="25"/>
  <c r="H121" i="99" s="1"/>
  <c r="H121" i="123"/>
  <c r="Q130" i="25"/>
  <c r="H122" i="97" s="1"/>
  <c r="H122" i="122"/>
  <c r="O175" i="25"/>
  <c r="H125" i="110"/>
  <c r="H12" i="110"/>
  <c r="Q41" i="27"/>
  <c r="H126" i="123"/>
  <c r="Q131" i="27"/>
  <c r="H129" i="123"/>
  <c r="Q160" i="27"/>
  <c r="H130" i="122"/>
  <c r="H131" i="112"/>
  <c r="H13" i="112"/>
  <c r="Q71" i="29"/>
  <c r="H133" i="123"/>
  <c r="H133" i="96"/>
  <c r="H137" i="96"/>
  <c r="Q160" i="29"/>
  <c r="H136" i="97" s="1"/>
  <c r="H136" i="122"/>
  <c r="O205" i="29"/>
  <c r="Q10" i="31"/>
  <c r="H14" i="121" s="1"/>
  <c r="H14" i="122"/>
  <c r="H138" i="122"/>
  <c r="Q40" i="31"/>
  <c r="H139" i="122"/>
  <c r="Q131" i="31"/>
  <c r="H142" i="99" s="1"/>
  <c r="H142" i="123"/>
  <c r="Q221" i="31"/>
  <c r="H145" i="99" s="1"/>
  <c r="H145" i="123"/>
  <c r="Q250" i="31"/>
  <c r="H146" i="122"/>
  <c r="Q101" i="33"/>
  <c r="H151" i="99" s="1"/>
  <c r="H151" i="123"/>
  <c r="Q161" i="33"/>
  <c r="H153" i="99" s="1"/>
  <c r="H153" i="123"/>
  <c r="Q190" i="33"/>
  <c r="H154" i="97" s="1"/>
  <c r="H154" i="122"/>
  <c r="Q220" i="33"/>
  <c r="H155" i="122"/>
  <c r="Q40" i="35"/>
  <c r="H159" i="122"/>
  <c r="Q130" i="35"/>
  <c r="H162" i="122"/>
  <c r="Q191" i="35"/>
  <c r="H164" i="123"/>
  <c r="Q220" i="35"/>
  <c r="H165" i="122"/>
  <c r="Q311" i="35"/>
  <c r="H168" i="99" s="1"/>
  <c r="H168" i="123"/>
  <c r="Q10" i="37"/>
  <c r="H17" i="121" s="1"/>
  <c r="H169" i="122"/>
  <c r="H17" i="122"/>
  <c r="Q101" i="37"/>
  <c r="H172" i="99" s="1"/>
  <c r="H172" i="123"/>
  <c r="Q130" i="37"/>
  <c r="H173" i="97" s="1"/>
  <c r="H173" i="122"/>
  <c r="Q221" i="37"/>
  <c r="H176" i="99" s="1"/>
  <c r="H176" i="123"/>
  <c r="Q250" i="37"/>
  <c r="H177" i="97" s="1"/>
  <c r="H177" i="122"/>
  <c r="Q311" i="37"/>
  <c r="H179" i="99" s="1"/>
  <c r="H179" i="123"/>
  <c r="Q71" i="39"/>
  <c r="H183" i="99" s="1"/>
  <c r="H183" i="123"/>
  <c r="H183" i="96"/>
  <c r="H187" i="96"/>
  <c r="Q100" i="39"/>
  <c r="H184" i="97" s="1"/>
  <c r="H184" i="122"/>
  <c r="Q221" i="39"/>
  <c r="H188" i="99" s="1"/>
  <c r="H188" i="123"/>
  <c r="Q311" i="39"/>
  <c r="H191" i="99" s="1"/>
  <c r="H191" i="123"/>
  <c r="Q340" i="39"/>
  <c r="H192" i="97" s="1"/>
  <c r="H192" i="122"/>
  <c r="Q431" i="53"/>
  <c r="Q100" i="51"/>
  <c r="H251" i="122"/>
  <c r="Q131" i="51"/>
  <c r="H252" i="123"/>
  <c r="Q220" i="51"/>
  <c r="H255" i="122"/>
  <c r="Q251" i="51"/>
  <c r="H256" i="123"/>
  <c r="Q340" i="51"/>
  <c r="H259" i="122"/>
  <c r="Q370" i="51"/>
  <c r="H260" i="122"/>
  <c r="Q101" i="50"/>
  <c r="H244" i="123"/>
  <c r="Q130" i="50"/>
  <c r="H245" i="122"/>
  <c r="Q191" i="50"/>
  <c r="H247" i="123"/>
  <c r="Q131" i="17"/>
  <c r="H86" i="123"/>
  <c r="Q160" i="17"/>
  <c r="H87" i="122"/>
  <c r="Q40" i="19"/>
  <c r="H91" i="122"/>
  <c r="Q131" i="19"/>
  <c r="H94" i="123"/>
  <c r="Q160" i="19"/>
  <c r="H95" i="122"/>
  <c r="Q251" i="19"/>
  <c r="H98" i="123"/>
  <c r="Q10" i="20"/>
  <c r="H8" i="121" s="1"/>
  <c r="H99" i="122"/>
  <c r="H8" i="122"/>
  <c r="Q71" i="20"/>
  <c r="H101" i="99" s="1"/>
  <c r="H101" i="123"/>
  <c r="Q100" i="20"/>
  <c r="H102" i="122"/>
  <c r="Q190" i="20"/>
  <c r="H105" i="97" s="1"/>
  <c r="H105" i="122"/>
  <c r="Q131" i="22"/>
  <c r="H110" i="99" s="1"/>
  <c r="H110" i="123"/>
  <c r="Q71" i="22"/>
  <c r="H108" i="123"/>
  <c r="Q11" i="24"/>
  <c r="H111" i="123"/>
  <c r="H10" i="123"/>
  <c r="Q40" i="24"/>
  <c r="H112" i="97" s="1"/>
  <c r="H112" i="122"/>
  <c r="Q101" i="24"/>
  <c r="H114" i="99" s="1"/>
  <c r="H114" i="123"/>
  <c r="O175" i="24"/>
  <c r="Q71" i="25"/>
  <c r="H120" i="99" s="1"/>
  <c r="H120" i="123"/>
  <c r="Q100" i="25"/>
  <c r="H121" i="122"/>
  <c r="Q191" i="25"/>
  <c r="H124" i="99" s="1"/>
  <c r="H124" i="123"/>
  <c r="Q11" i="27"/>
  <c r="H125" i="123"/>
  <c r="H12" i="123"/>
  <c r="H12" i="96"/>
  <c r="H125" i="96"/>
  <c r="Q40" i="27"/>
  <c r="H126" i="122"/>
  <c r="Q101" i="27"/>
  <c r="H128" i="123"/>
  <c r="Q130" i="27"/>
  <c r="H129" i="122"/>
  <c r="H13" i="110"/>
  <c r="H131" i="110"/>
  <c r="Q41" i="29"/>
  <c r="H132" i="99" s="1"/>
  <c r="H132" i="123"/>
  <c r="Q101" i="29"/>
  <c r="H134" i="123"/>
  <c r="Q70" i="29"/>
  <c r="H133" i="122"/>
  <c r="H144" i="112"/>
  <c r="H14" i="112"/>
  <c r="H138" i="112"/>
  <c r="Q101" i="31"/>
  <c r="H141" i="99" s="1"/>
  <c r="H141" i="123"/>
  <c r="Q130" i="31"/>
  <c r="H142" i="97" s="1"/>
  <c r="H142" i="122"/>
  <c r="Q191" i="31"/>
  <c r="H144" i="123"/>
  <c r="Q220" i="31"/>
  <c r="H145" i="97" s="1"/>
  <c r="H145" i="122"/>
  <c r="Q71" i="33"/>
  <c r="H150" i="99" s="1"/>
  <c r="H150" i="123"/>
  <c r="H150" i="96"/>
  <c r="H154" i="96"/>
  <c r="Q100" i="33"/>
  <c r="H151" i="97" s="1"/>
  <c r="H151" i="122"/>
  <c r="Q131" i="33"/>
  <c r="H152" i="123"/>
  <c r="Q160" i="33"/>
  <c r="H153" i="97" s="1"/>
  <c r="H153" i="122"/>
  <c r="Q281" i="33"/>
  <c r="H157" i="99" s="1"/>
  <c r="H157" i="123"/>
  <c r="Q161" i="35"/>
  <c r="H163" i="123"/>
  <c r="Q190" i="35"/>
  <c r="H164" i="122"/>
  <c r="Q281" i="35"/>
  <c r="H167" i="123"/>
  <c r="Q310" i="35"/>
  <c r="H168" i="122"/>
  <c r="H175" i="112"/>
  <c r="H169" i="112"/>
  <c r="H17" i="112"/>
  <c r="Q100" i="37"/>
  <c r="H172" i="97" s="1"/>
  <c r="H172" i="122"/>
  <c r="Q191" i="37"/>
  <c r="H175" i="99" s="1"/>
  <c r="H175" i="123"/>
  <c r="Q220" i="37"/>
  <c r="H176" i="97" s="1"/>
  <c r="H176" i="122"/>
  <c r="Q310" i="37"/>
  <c r="H179" i="122"/>
  <c r="Q41" i="39"/>
  <c r="H182" i="99" s="1"/>
  <c r="H182" i="123"/>
  <c r="Q70" i="39"/>
  <c r="H183" i="97" s="1"/>
  <c r="H183" i="122"/>
  <c r="Q191" i="39"/>
  <c r="H187" i="99" s="1"/>
  <c r="H187" i="123"/>
  <c r="Q220" i="39"/>
  <c r="H188" i="97" s="1"/>
  <c r="H188" i="122"/>
  <c r="Q281" i="39"/>
  <c r="H190" i="99" s="1"/>
  <c r="H190" i="123"/>
  <c r="Q310" i="39"/>
  <c r="H191" i="97" s="1"/>
  <c r="H191" i="122"/>
  <c r="H83" i="97"/>
  <c r="Q310" i="51"/>
  <c r="H258" i="122"/>
  <c r="Q341" i="51"/>
  <c r="H259" i="123"/>
  <c r="Q100" i="50"/>
  <c r="H244" i="122"/>
  <c r="Q161" i="50"/>
  <c r="H246" i="123"/>
  <c r="Q190" i="50"/>
  <c r="H247" i="122"/>
  <c r="Q101" i="17"/>
  <c r="H85" i="123"/>
  <c r="Q130" i="17"/>
  <c r="H86" i="122"/>
  <c r="Q221" i="17"/>
  <c r="H89" i="123"/>
  <c r="Q71" i="19"/>
  <c r="H92" i="123"/>
  <c r="Q130" i="19"/>
  <c r="H94" i="122"/>
  <c r="Q221" i="19"/>
  <c r="H97" i="123"/>
  <c r="Q250" i="19"/>
  <c r="H98" i="122"/>
  <c r="H99" i="112"/>
  <c r="H8" i="112"/>
  <c r="Q70" i="20"/>
  <c r="H101" i="97" s="1"/>
  <c r="H101" i="122"/>
  <c r="Q161" i="20"/>
  <c r="H104" i="99" s="1"/>
  <c r="H104" i="123"/>
  <c r="Q130" i="22"/>
  <c r="H110" i="97" s="1"/>
  <c r="H110" i="122"/>
  <c r="Q70" i="22"/>
  <c r="H108" i="122"/>
  <c r="Q10" i="24"/>
  <c r="H10" i="122"/>
  <c r="H111" i="122"/>
  <c r="Q71" i="24"/>
  <c r="H113" i="99" s="1"/>
  <c r="H113" i="123"/>
  <c r="Q100" i="24"/>
  <c r="H114" i="97" s="1"/>
  <c r="H114" i="122"/>
  <c r="Q161" i="24"/>
  <c r="H116" i="99" s="1"/>
  <c r="H116" i="123"/>
  <c r="Q41" i="25"/>
  <c r="H119" i="99" s="1"/>
  <c r="H119" i="123"/>
  <c r="Q70" i="25"/>
  <c r="H120" i="97" s="1"/>
  <c r="H120" i="122"/>
  <c r="Q161" i="25"/>
  <c r="H123" i="99" s="1"/>
  <c r="H123" i="123"/>
  <c r="Q190" i="25"/>
  <c r="H124" i="97" s="1"/>
  <c r="H124" i="122"/>
  <c r="O55" i="25"/>
  <c r="Q10" i="27"/>
  <c r="H12" i="121" s="1"/>
  <c r="H125" i="122"/>
  <c r="H12" i="122"/>
  <c r="Q71" i="27"/>
  <c r="H127" i="123"/>
  <c r="Q100" i="27"/>
  <c r="H128" i="122"/>
  <c r="Q11" i="29"/>
  <c r="I13" i="121" s="1"/>
  <c r="H13" i="123"/>
  <c r="H131" i="123"/>
  <c r="H131" i="96"/>
  <c r="H13" i="96"/>
  <c r="Q40" i="29"/>
  <c r="H132" i="97" s="1"/>
  <c r="H132" i="122"/>
  <c r="Q131" i="29"/>
  <c r="H135" i="99" s="1"/>
  <c r="H135" i="123"/>
  <c r="Q100" i="29"/>
  <c r="H134" i="122"/>
  <c r="Q191" i="29"/>
  <c r="H137" i="99" s="1"/>
  <c r="H137" i="123"/>
  <c r="O175" i="29"/>
  <c r="H138" i="110"/>
  <c r="H14" i="110"/>
  <c r="Q71" i="31"/>
  <c r="H140" i="99" s="1"/>
  <c r="H140" i="123"/>
  <c r="H140" i="96"/>
  <c r="H144" i="96"/>
  <c r="Q100" i="31"/>
  <c r="H141" i="97" s="1"/>
  <c r="H141" i="122"/>
  <c r="Q161" i="31"/>
  <c r="H143" i="99" s="1"/>
  <c r="H143" i="123"/>
  <c r="Q190" i="31"/>
  <c r="H144" i="97" s="1"/>
  <c r="H144" i="122"/>
  <c r="Q281" i="31"/>
  <c r="H147" i="99" s="1"/>
  <c r="H147" i="123"/>
  <c r="Q41" i="33"/>
  <c r="H149" i="99" s="1"/>
  <c r="H149" i="123"/>
  <c r="Q70" i="33"/>
  <c r="H150" i="97" s="1"/>
  <c r="H150" i="122"/>
  <c r="Q130" i="33"/>
  <c r="H152" i="97" s="1"/>
  <c r="H152" i="122"/>
  <c r="Q251" i="33"/>
  <c r="H156" i="99" s="1"/>
  <c r="H156" i="123"/>
  <c r="Q280" i="33"/>
  <c r="H157" i="97" s="1"/>
  <c r="H157" i="122"/>
  <c r="Q71" i="35"/>
  <c r="H160" i="99" s="1"/>
  <c r="H160" i="123"/>
  <c r="H160" i="96"/>
  <c r="H164" i="96"/>
  <c r="Q101" i="35"/>
  <c r="H161" i="123"/>
  <c r="Q160" i="35"/>
  <c r="H163" i="122"/>
  <c r="Q251" i="35"/>
  <c r="H166" i="123"/>
  <c r="Q280" i="35"/>
  <c r="H167" i="122"/>
  <c r="H17" i="110"/>
  <c r="H169" i="110"/>
  <c r="Q161" i="37"/>
  <c r="H174" i="99" s="1"/>
  <c r="H174" i="123"/>
  <c r="Q190" i="37"/>
  <c r="H175" i="97" s="1"/>
  <c r="H175" i="122"/>
  <c r="O235" i="37"/>
  <c r="Q281" i="37"/>
  <c r="H178" i="123"/>
  <c r="Q341" i="37"/>
  <c r="H180" i="99" s="1"/>
  <c r="H180" i="123"/>
  <c r="Q40" i="39"/>
  <c r="H182" i="122"/>
  <c r="Q131" i="39"/>
  <c r="H185" i="99" s="1"/>
  <c r="H185" i="123"/>
  <c r="Q161" i="39"/>
  <c r="H186" i="99" s="1"/>
  <c r="H186" i="123"/>
  <c r="Q190" i="39"/>
  <c r="H187" i="97" s="1"/>
  <c r="H187" i="122"/>
  <c r="Q251" i="39"/>
  <c r="H189" i="99" s="1"/>
  <c r="H189" i="123"/>
  <c r="Q280" i="39"/>
  <c r="H190" i="97" s="1"/>
  <c r="H190" i="122"/>
  <c r="O325" i="39"/>
  <c r="H169" i="96"/>
  <c r="H17" i="96"/>
  <c r="H111" i="96"/>
  <c r="H10" i="96"/>
  <c r="H99" i="96"/>
  <c r="H8" i="96"/>
  <c r="H260" i="97"/>
  <c r="O383" i="51"/>
  <c r="O203" i="51"/>
  <c r="H254" i="97"/>
  <c r="O265" i="51"/>
  <c r="H256" i="100"/>
  <c r="O445" i="53"/>
  <c r="H275" i="100"/>
  <c r="O293" i="51"/>
  <c r="H257" i="97"/>
  <c r="O294" i="51"/>
  <c r="H257" i="99"/>
  <c r="O384" i="51"/>
  <c r="H260" i="99"/>
  <c r="O415" i="53"/>
  <c r="H274" i="100"/>
  <c r="O414" i="53"/>
  <c r="H274" i="99"/>
  <c r="O84" i="51"/>
  <c r="H250" i="99"/>
  <c r="O443" i="53"/>
  <c r="H275" i="97"/>
  <c r="O55" i="51"/>
  <c r="H249" i="100"/>
  <c r="O113" i="51"/>
  <c r="H251" i="97"/>
  <c r="O144" i="51"/>
  <c r="H252" i="99"/>
  <c r="O175" i="51"/>
  <c r="H253" i="100"/>
  <c r="O263" i="51"/>
  <c r="H256" i="97"/>
  <c r="O324" i="51"/>
  <c r="O385" i="51"/>
  <c r="H260" i="100"/>
  <c r="H242" i="97"/>
  <c r="O53" i="50"/>
  <c r="H244" i="100"/>
  <c r="O115" i="50"/>
  <c r="H245" i="99"/>
  <c r="O144" i="50"/>
  <c r="O205" i="50"/>
  <c r="H247" i="100"/>
  <c r="H6" i="110"/>
  <c r="O83" i="17"/>
  <c r="H84" i="97"/>
  <c r="O145" i="17"/>
  <c r="H86" i="100"/>
  <c r="O174" i="17"/>
  <c r="H87" i="99"/>
  <c r="O203" i="17"/>
  <c r="H88" i="97"/>
  <c r="O54" i="19"/>
  <c r="H91" i="99"/>
  <c r="O113" i="19"/>
  <c r="H93" i="97"/>
  <c r="O145" i="19"/>
  <c r="H94" i="100"/>
  <c r="O174" i="19"/>
  <c r="H95" i="99"/>
  <c r="O203" i="19"/>
  <c r="H96" i="97"/>
  <c r="O265" i="19"/>
  <c r="H98" i="100"/>
  <c r="O24" i="20"/>
  <c r="H99" i="99"/>
  <c r="H8" i="99"/>
  <c r="O204" i="20"/>
  <c r="O173" i="20"/>
  <c r="O115" i="20"/>
  <c r="O84" i="20"/>
  <c r="O53" i="20"/>
  <c r="O55" i="22"/>
  <c r="O143" i="22"/>
  <c r="H108" i="100"/>
  <c r="O85" i="22"/>
  <c r="Q14" i="24"/>
  <c r="Q6" i="24"/>
  <c r="D10" i="121" s="1"/>
  <c r="H111" i="100"/>
  <c r="H10" i="100"/>
  <c r="O173" i="24"/>
  <c r="O144" i="24"/>
  <c r="O115" i="24"/>
  <c r="O79" i="24"/>
  <c r="O53" i="24"/>
  <c r="O204" i="25"/>
  <c r="O173" i="25"/>
  <c r="O115" i="25"/>
  <c r="O84" i="25"/>
  <c r="O53" i="25"/>
  <c r="H125" i="99"/>
  <c r="H12" i="99"/>
  <c r="O85" i="27"/>
  <c r="H129" i="100"/>
  <c r="O145" i="27"/>
  <c r="H130" i="99"/>
  <c r="O174" i="27"/>
  <c r="O23" i="29"/>
  <c r="H131" i="97"/>
  <c r="H13" i="97"/>
  <c r="H131" i="107"/>
  <c r="H13" i="107"/>
  <c r="O85" i="29"/>
  <c r="O143" i="29"/>
  <c r="O204" i="29"/>
  <c r="O173" i="29"/>
  <c r="H138" i="100"/>
  <c r="H14" i="100"/>
  <c r="O25" i="31"/>
  <c r="O54" i="31"/>
  <c r="O295" i="31"/>
  <c r="O264" i="31"/>
  <c r="O233" i="31"/>
  <c r="O175" i="31"/>
  <c r="O144" i="31"/>
  <c r="O113" i="31"/>
  <c r="O53" i="33"/>
  <c r="O85" i="33"/>
  <c r="O113" i="33"/>
  <c r="O173" i="33"/>
  <c r="O205" i="33"/>
  <c r="O234" i="33"/>
  <c r="O265" i="33"/>
  <c r="O293" i="33"/>
  <c r="O54" i="35"/>
  <c r="H159" i="99"/>
  <c r="O83" i="35"/>
  <c r="O143" i="35"/>
  <c r="H162" i="97"/>
  <c r="O175" i="35"/>
  <c r="H163" i="100"/>
  <c r="O204" i="35"/>
  <c r="H164" i="99"/>
  <c r="O233" i="35"/>
  <c r="H165" i="97"/>
  <c r="O295" i="35"/>
  <c r="H167" i="100"/>
  <c r="O324" i="35"/>
  <c r="O325" i="35"/>
  <c r="H168" i="100"/>
  <c r="O24" i="37"/>
  <c r="H169" i="99"/>
  <c r="H17" i="99"/>
  <c r="O115" i="37"/>
  <c r="O143" i="37"/>
  <c r="O175" i="37"/>
  <c r="O203" i="37"/>
  <c r="O234" i="37"/>
  <c r="H178" i="99"/>
  <c r="O294" i="37"/>
  <c r="O325" i="37"/>
  <c r="O54" i="39"/>
  <c r="O85" i="39"/>
  <c r="O113" i="39"/>
  <c r="O145" i="39"/>
  <c r="O174" i="39"/>
  <c r="O205" i="39"/>
  <c r="O264" i="39"/>
  <c r="O323" i="39"/>
  <c r="O354" i="39"/>
  <c r="O413" i="53"/>
  <c r="H274" i="97"/>
  <c r="O83" i="51"/>
  <c r="H250" i="97"/>
  <c r="O114" i="51"/>
  <c r="H251" i="99"/>
  <c r="O145" i="51"/>
  <c r="H252" i="100"/>
  <c r="O233" i="51"/>
  <c r="H255" i="97"/>
  <c r="O264" i="51"/>
  <c r="H256" i="99"/>
  <c r="O295" i="51"/>
  <c r="H257" i="100"/>
  <c r="O353" i="51"/>
  <c r="H259" i="97"/>
  <c r="H244" i="99"/>
  <c r="O114" i="50"/>
  <c r="H245" i="97"/>
  <c r="O143" i="50"/>
  <c r="H246" i="100"/>
  <c r="O175" i="50"/>
  <c r="O204" i="50"/>
  <c r="H247" i="99"/>
  <c r="O115" i="17"/>
  <c r="H85" i="100"/>
  <c r="O144" i="17"/>
  <c r="H86" i="99"/>
  <c r="O173" i="17"/>
  <c r="H87" i="97"/>
  <c r="O235" i="17"/>
  <c r="H89" i="100"/>
  <c r="O53" i="19"/>
  <c r="H91" i="97"/>
  <c r="O85" i="19"/>
  <c r="H92" i="100"/>
  <c r="O144" i="19"/>
  <c r="H94" i="99"/>
  <c r="O173" i="19"/>
  <c r="H95" i="97"/>
  <c r="O235" i="19"/>
  <c r="H97" i="100"/>
  <c r="O264" i="19"/>
  <c r="H98" i="99"/>
  <c r="O23" i="20"/>
  <c r="H99" i="97"/>
  <c r="H8" i="97"/>
  <c r="H99" i="107"/>
  <c r="H8" i="107"/>
  <c r="O203" i="20"/>
  <c r="O145" i="20"/>
  <c r="O114" i="20"/>
  <c r="O83" i="20"/>
  <c r="H108" i="99"/>
  <c r="O84" i="22"/>
  <c r="H111" i="99"/>
  <c r="H10" i="99"/>
  <c r="O176" i="24"/>
  <c r="O172" i="24"/>
  <c r="O114" i="24"/>
  <c r="O85" i="24"/>
  <c r="O56" i="24"/>
  <c r="O52" i="24"/>
  <c r="O203" i="25"/>
  <c r="O145" i="25"/>
  <c r="O114" i="25"/>
  <c r="O83" i="25"/>
  <c r="H125" i="97"/>
  <c r="H12" i="97"/>
  <c r="H125" i="107"/>
  <c r="H12" i="107"/>
  <c r="O55" i="27"/>
  <c r="H128" i="100"/>
  <c r="O115" i="27"/>
  <c r="H129" i="99"/>
  <c r="O144" i="27"/>
  <c r="H130" i="97"/>
  <c r="O173" i="27"/>
  <c r="H131" i="93"/>
  <c r="H13" i="93"/>
  <c r="O55" i="29"/>
  <c r="H138" i="99"/>
  <c r="H14" i="99"/>
  <c r="O24" i="31"/>
  <c r="O294" i="31"/>
  <c r="O205" i="31"/>
  <c r="O174" i="31"/>
  <c r="O143" i="31"/>
  <c r="O85" i="31"/>
  <c r="O84" i="33"/>
  <c r="O204" i="33"/>
  <c r="O264" i="33"/>
  <c r="O53" i="35"/>
  <c r="H159" i="97"/>
  <c r="O174" i="35"/>
  <c r="H163" i="99"/>
  <c r="O203" i="35"/>
  <c r="H164" i="97"/>
  <c r="O265" i="35"/>
  <c r="H166" i="100"/>
  <c r="O294" i="35"/>
  <c r="H167" i="99"/>
  <c r="O23" i="37"/>
  <c r="H169" i="97"/>
  <c r="H17" i="97"/>
  <c r="H169" i="107"/>
  <c r="H17" i="107"/>
  <c r="O114" i="37"/>
  <c r="O174" i="37"/>
  <c r="O233" i="37"/>
  <c r="O265" i="37"/>
  <c r="H178" i="97"/>
  <c r="O293" i="37"/>
  <c r="O324" i="37"/>
  <c r="O355" i="37"/>
  <c r="O84" i="39"/>
  <c r="O144" i="39"/>
  <c r="O204" i="39"/>
  <c r="O235" i="39"/>
  <c r="O263" i="39"/>
  <c r="O295" i="39"/>
  <c r="O353" i="39"/>
  <c r="O115" i="51"/>
  <c r="H251" i="100"/>
  <c r="O173" i="51"/>
  <c r="H253" i="97"/>
  <c r="O204" i="51"/>
  <c r="H254" i="99"/>
  <c r="O234" i="51"/>
  <c r="H255" i="99"/>
  <c r="O323" i="51"/>
  <c r="H258" i="97"/>
  <c r="O354" i="51"/>
  <c r="H259" i="99"/>
  <c r="O55" i="50"/>
  <c r="H242" i="100"/>
  <c r="H244" i="97"/>
  <c r="O113" i="50"/>
  <c r="H246" i="99"/>
  <c r="O174" i="50"/>
  <c r="H247" i="97"/>
  <c r="O203" i="50"/>
  <c r="H9" i="17"/>
  <c r="O85" i="17"/>
  <c r="H84" i="100"/>
  <c r="O114" i="17"/>
  <c r="H85" i="99"/>
  <c r="O143" i="17"/>
  <c r="H86" i="97"/>
  <c r="O205" i="17"/>
  <c r="H88" i="100"/>
  <c r="O234" i="17"/>
  <c r="H89" i="99"/>
  <c r="O115" i="19"/>
  <c r="H93" i="100"/>
  <c r="O84" i="19"/>
  <c r="H92" i="99"/>
  <c r="O143" i="19"/>
  <c r="H94" i="97"/>
  <c r="O205" i="19"/>
  <c r="H96" i="100"/>
  <c r="O234" i="19"/>
  <c r="H97" i="99"/>
  <c r="O263" i="19"/>
  <c r="H98" i="97"/>
  <c r="H99" i="93"/>
  <c r="H8" i="93"/>
  <c r="O55" i="20"/>
  <c r="H108" i="97"/>
  <c r="O83" i="22"/>
  <c r="H10" i="97"/>
  <c r="H111" i="97"/>
  <c r="H10" i="107"/>
  <c r="H111" i="107"/>
  <c r="O138" i="24"/>
  <c r="O141" i="24"/>
  <c r="O113" i="24"/>
  <c r="O84" i="24"/>
  <c r="O55" i="24"/>
  <c r="O144" i="25"/>
  <c r="H125" i="93"/>
  <c r="H12" i="93"/>
  <c r="H128" i="99"/>
  <c r="O114" i="27"/>
  <c r="H129" i="97"/>
  <c r="O143" i="27"/>
  <c r="O25" i="29"/>
  <c r="H131" i="100"/>
  <c r="H13" i="100"/>
  <c r="O54" i="29"/>
  <c r="H14" i="97"/>
  <c r="H138" i="97"/>
  <c r="H14" i="107"/>
  <c r="H138" i="107"/>
  <c r="O23" i="31"/>
  <c r="O293" i="31"/>
  <c r="O235" i="31"/>
  <c r="O173" i="31"/>
  <c r="O115" i="31"/>
  <c r="O84" i="31"/>
  <c r="O55" i="33"/>
  <c r="O83" i="33"/>
  <c r="O115" i="33"/>
  <c r="O175" i="33"/>
  <c r="O203" i="33"/>
  <c r="O263" i="33"/>
  <c r="O295" i="33"/>
  <c r="O85" i="35"/>
  <c r="O145" i="35"/>
  <c r="H162" i="100"/>
  <c r="O173" i="35"/>
  <c r="H163" i="97"/>
  <c r="O235" i="35"/>
  <c r="H165" i="100"/>
  <c r="O264" i="35"/>
  <c r="H166" i="99"/>
  <c r="O293" i="35"/>
  <c r="H167" i="97"/>
  <c r="O323" i="35"/>
  <c r="H168" i="97"/>
  <c r="H169" i="93"/>
  <c r="H17" i="93"/>
  <c r="O113" i="37"/>
  <c r="O145" i="37"/>
  <c r="O173" i="37"/>
  <c r="O205" i="37"/>
  <c r="O264" i="37"/>
  <c r="O354" i="37"/>
  <c r="O83" i="39"/>
  <c r="O115" i="39"/>
  <c r="O143" i="39"/>
  <c r="O203" i="39"/>
  <c r="O234" i="39"/>
  <c r="O294" i="39"/>
  <c r="O53" i="51"/>
  <c r="H249" i="97"/>
  <c r="O54" i="51"/>
  <c r="H249" i="99"/>
  <c r="O85" i="51"/>
  <c r="H250" i="100"/>
  <c r="O143" i="51"/>
  <c r="H252" i="97"/>
  <c r="O174" i="51"/>
  <c r="H253" i="99"/>
  <c r="O205" i="51"/>
  <c r="H254" i="100"/>
  <c r="O235" i="51"/>
  <c r="H255" i="100"/>
  <c r="O355" i="51"/>
  <c r="H259" i="100"/>
  <c r="O325" i="51"/>
  <c r="H242" i="99"/>
  <c r="O54" i="50"/>
  <c r="H245" i="100"/>
  <c r="O145" i="50"/>
  <c r="O173" i="50"/>
  <c r="H246" i="97"/>
  <c r="H8" i="17"/>
  <c r="H82" i="110" s="1"/>
  <c r="O84" i="17"/>
  <c r="H84" i="99"/>
  <c r="O113" i="17"/>
  <c r="H85" i="97"/>
  <c r="O175" i="17"/>
  <c r="H87" i="100"/>
  <c r="O204" i="17"/>
  <c r="H88" i="99"/>
  <c r="O233" i="17"/>
  <c r="H89" i="97"/>
  <c r="O55" i="19"/>
  <c r="H91" i="100"/>
  <c r="O114" i="19"/>
  <c r="H93" i="99"/>
  <c r="O83" i="19"/>
  <c r="H92" i="97"/>
  <c r="O175" i="19"/>
  <c r="H95" i="100"/>
  <c r="O204" i="19"/>
  <c r="H96" i="99"/>
  <c r="O233" i="19"/>
  <c r="H97" i="97"/>
  <c r="O25" i="20"/>
  <c r="H99" i="100"/>
  <c r="H8" i="100"/>
  <c r="O205" i="20"/>
  <c r="O174" i="20"/>
  <c r="O143" i="20"/>
  <c r="O85" i="20"/>
  <c r="O54" i="20"/>
  <c r="O115" i="22"/>
  <c r="O144" i="22"/>
  <c r="Q7" i="24"/>
  <c r="H111" i="93"/>
  <c r="H10" i="93"/>
  <c r="O174" i="24"/>
  <c r="O145" i="24"/>
  <c r="O110" i="24"/>
  <c r="O83" i="24"/>
  <c r="O54" i="24"/>
  <c r="O25" i="24"/>
  <c r="O205" i="25"/>
  <c r="O174" i="25"/>
  <c r="O143" i="25"/>
  <c r="O85" i="25"/>
  <c r="O54" i="25"/>
  <c r="O23" i="27"/>
  <c r="H125" i="100"/>
  <c r="H12" i="100"/>
  <c r="H128" i="97"/>
  <c r="O113" i="27"/>
  <c r="H130" i="100"/>
  <c r="O175" i="27"/>
  <c r="O24" i="29"/>
  <c r="H131" i="99"/>
  <c r="H13" i="99"/>
  <c r="O53" i="29"/>
  <c r="O144" i="29"/>
  <c r="O174" i="29"/>
  <c r="H138" i="93"/>
  <c r="H14" i="93"/>
  <c r="O55" i="31"/>
  <c r="O265" i="31"/>
  <c r="O234" i="31"/>
  <c r="O203" i="31"/>
  <c r="O145" i="31"/>
  <c r="O114" i="31"/>
  <c r="O83" i="31"/>
  <c r="O54" i="33"/>
  <c r="O114" i="33"/>
  <c r="O143" i="33"/>
  <c r="O174" i="33"/>
  <c r="O235" i="33"/>
  <c r="O294" i="33"/>
  <c r="O55" i="35"/>
  <c r="H159" i="100"/>
  <c r="O84" i="35"/>
  <c r="O144" i="35"/>
  <c r="H162" i="99"/>
  <c r="O113" i="35"/>
  <c r="H161" i="97"/>
  <c r="O205" i="35"/>
  <c r="H164" i="100"/>
  <c r="O234" i="35"/>
  <c r="H165" i="99"/>
  <c r="O263" i="35"/>
  <c r="H166" i="97"/>
  <c r="O25" i="37"/>
  <c r="H169" i="114"/>
  <c r="H169" i="100"/>
  <c r="H17" i="100"/>
  <c r="O144" i="37"/>
  <c r="O204" i="37"/>
  <c r="O263" i="37"/>
  <c r="H178" i="100"/>
  <c r="O295" i="37"/>
  <c r="O353" i="37"/>
  <c r="O55" i="39"/>
  <c r="O114" i="39"/>
  <c r="O175" i="39"/>
  <c r="O233" i="39"/>
  <c r="O265" i="39"/>
  <c r="O293" i="39"/>
  <c r="O324" i="39"/>
  <c r="O355" i="39"/>
  <c r="H117" i="109"/>
  <c r="O200" i="24"/>
  <c r="H10" i="114"/>
  <c r="H111" i="114"/>
  <c r="H111" i="113"/>
  <c r="H10" i="113"/>
  <c r="N9" i="129" s="1"/>
  <c r="H10" i="106"/>
  <c r="H111" i="106"/>
  <c r="O168" i="24"/>
  <c r="O171" i="24"/>
  <c r="O140" i="24"/>
  <c r="O109" i="24"/>
  <c r="O86" i="24"/>
  <c r="O82" i="24"/>
  <c r="O48" i="24"/>
  <c r="O51" i="24"/>
  <c r="H117" i="111"/>
  <c r="O201" i="24"/>
  <c r="H111" i="108"/>
  <c r="H10" i="108"/>
  <c r="H117" i="114"/>
  <c r="O206" i="24"/>
  <c r="H117" i="113"/>
  <c r="O202" i="24"/>
  <c r="H117" i="106"/>
  <c r="O198" i="24"/>
  <c r="H10" i="109"/>
  <c r="O169" i="24"/>
  <c r="O146" i="24"/>
  <c r="O142" i="24"/>
  <c r="O108" i="24"/>
  <c r="O111" i="24"/>
  <c r="O80" i="24"/>
  <c r="O49" i="24"/>
  <c r="O26" i="24"/>
  <c r="O22" i="24"/>
  <c r="H117" i="108"/>
  <c r="O199" i="24"/>
  <c r="H111" i="111"/>
  <c r="H10" i="111"/>
  <c r="O170" i="24"/>
  <c r="O139" i="24"/>
  <c r="O116" i="24"/>
  <c r="O112" i="24"/>
  <c r="O78" i="24"/>
  <c r="O81" i="24"/>
  <c r="O50" i="24"/>
  <c r="O19" i="24"/>
  <c r="H8" i="50"/>
  <c r="H7" i="50"/>
  <c r="H10" i="50"/>
  <c r="H13" i="50"/>
  <c r="H15" i="50"/>
  <c r="H12" i="50"/>
  <c r="H6" i="50"/>
  <c r="H14" i="50"/>
  <c r="H11" i="50"/>
  <c r="H9" i="50"/>
  <c r="H5" i="50"/>
  <c r="H14" i="35"/>
  <c r="H5" i="35"/>
  <c r="H13" i="35"/>
  <c r="H8" i="35"/>
  <c r="H12" i="35"/>
  <c r="H11" i="35"/>
  <c r="H13" i="33"/>
  <c r="H10" i="39"/>
  <c r="H13" i="25"/>
  <c r="H8" i="25"/>
  <c r="H15" i="25"/>
  <c r="H14" i="25"/>
  <c r="H11" i="25"/>
  <c r="H9" i="22"/>
  <c r="H5" i="22"/>
  <c r="H13" i="22"/>
  <c r="H8" i="22"/>
  <c r="H12" i="22"/>
  <c r="H11" i="22"/>
  <c r="H11" i="33"/>
  <c r="H7" i="33"/>
  <c r="H11" i="17"/>
  <c r="H14" i="22"/>
  <c r="H7" i="22"/>
  <c r="H15" i="33"/>
  <c r="H12" i="33"/>
  <c r="H10" i="33"/>
  <c r="H6" i="33"/>
  <c r="H7" i="35"/>
  <c r="H8" i="39"/>
  <c r="H7" i="39"/>
  <c r="H10" i="22"/>
  <c r="H6" i="22"/>
  <c r="H12" i="25"/>
  <c r="H10" i="25"/>
  <c r="H6" i="25"/>
  <c r="H14" i="33"/>
  <c r="H9" i="33"/>
  <c r="H5" i="33"/>
  <c r="H10" i="35"/>
  <c r="H6" i="35"/>
  <c r="H15" i="39"/>
  <c r="H12" i="39"/>
  <c r="H9" i="25"/>
  <c r="H5" i="25"/>
  <c r="H8" i="33"/>
  <c r="H9" i="35"/>
  <c r="H11" i="39"/>
  <c r="H10" i="19"/>
  <c r="H7" i="19"/>
  <c r="H15" i="19"/>
  <c r="H12" i="19"/>
  <c r="H13" i="19"/>
  <c r="H9" i="19"/>
  <c r="H5" i="19"/>
  <c r="H14" i="19"/>
  <c r="H6" i="19"/>
  <c r="H11" i="19"/>
  <c r="H8" i="19"/>
  <c r="H14" i="17"/>
  <c r="H7" i="17"/>
  <c r="H13" i="17"/>
  <c r="H6" i="17"/>
  <c r="H12" i="17"/>
  <c r="H5" i="17"/>
  <c r="H10" i="17"/>
  <c r="H14" i="39"/>
  <c r="H6" i="39"/>
  <c r="H13" i="39"/>
  <c r="H9" i="39"/>
  <c r="H5" i="39"/>
  <c r="H15" i="35"/>
  <c r="H15" i="22"/>
  <c r="H15" i="17"/>
  <c r="H6" i="51"/>
  <c r="H7" i="51"/>
  <c r="H15" i="51"/>
  <c r="H10" i="51"/>
  <c r="H12" i="51"/>
  <c r="H11" i="51"/>
  <c r="H8" i="51"/>
  <c r="H13" i="51"/>
  <c r="H5" i="51"/>
  <c r="H9" i="51"/>
  <c r="H14" i="51"/>
  <c r="H375" i="53"/>
  <c r="H273" i="126" s="1"/>
  <c r="H374" i="53"/>
  <c r="H273" i="102" s="1"/>
  <c r="H373" i="53"/>
  <c r="H273" i="115" s="1"/>
  <c r="H372" i="53"/>
  <c r="H371" i="53"/>
  <c r="H370" i="53"/>
  <c r="H369" i="53"/>
  <c r="H273" i="112" s="1"/>
  <c r="H368" i="53"/>
  <c r="H273" i="110" s="1"/>
  <c r="H367" i="53"/>
  <c r="H273" i="96" s="1"/>
  <c r="H366" i="53"/>
  <c r="H273" i="107" s="1"/>
  <c r="H365" i="53"/>
  <c r="H273" i="93" s="1"/>
  <c r="H345" i="53"/>
  <c r="H272" i="126" s="1"/>
  <c r="H344" i="53"/>
  <c r="H272" i="102" s="1"/>
  <c r="H343" i="53"/>
  <c r="H272" i="115" s="1"/>
  <c r="H342" i="53"/>
  <c r="H341" i="53"/>
  <c r="H340" i="53"/>
  <c r="H339" i="53"/>
  <c r="H272" i="112" s="1"/>
  <c r="H338" i="53"/>
  <c r="H272" i="110" s="1"/>
  <c r="H337" i="53"/>
  <c r="H272" i="96" s="1"/>
  <c r="H336" i="53"/>
  <c r="H272" i="107" s="1"/>
  <c r="H335" i="53"/>
  <c r="H272" i="93" s="1"/>
  <c r="H315" i="53"/>
  <c r="H271" i="126" s="1"/>
  <c r="H314" i="53"/>
  <c r="H271" i="102" s="1"/>
  <c r="H313" i="53"/>
  <c r="H271" i="115" s="1"/>
  <c r="H312" i="53"/>
  <c r="H311" i="53"/>
  <c r="H310" i="53"/>
  <c r="H309" i="53"/>
  <c r="H271" i="112" s="1"/>
  <c r="H308" i="53"/>
  <c r="H271" i="110" s="1"/>
  <c r="H307" i="53"/>
  <c r="H271" i="96" s="1"/>
  <c r="H306" i="53"/>
  <c r="H271" i="107" s="1"/>
  <c r="H305" i="53"/>
  <c r="H271" i="93" s="1"/>
  <c r="H285" i="53"/>
  <c r="H270" i="126" s="1"/>
  <c r="H284" i="53"/>
  <c r="H270" i="102" s="1"/>
  <c r="H283" i="53"/>
  <c r="H270" i="115" s="1"/>
  <c r="H282" i="53"/>
  <c r="H281" i="53"/>
  <c r="H280" i="53"/>
  <c r="H279" i="53"/>
  <c r="H270" i="112" s="1"/>
  <c r="H278" i="53"/>
  <c r="H270" i="110" s="1"/>
  <c r="H277" i="53"/>
  <c r="H270" i="96" s="1"/>
  <c r="H276" i="53"/>
  <c r="H270" i="107" s="1"/>
  <c r="H275" i="53"/>
  <c r="H270" i="93" s="1"/>
  <c r="H255" i="53"/>
  <c r="H269" i="126" s="1"/>
  <c r="H254" i="53"/>
  <c r="H269" i="102" s="1"/>
  <c r="H253" i="53"/>
  <c r="H269" i="115" s="1"/>
  <c r="H252" i="53"/>
  <c r="H251" i="53"/>
  <c r="H250" i="53"/>
  <c r="H249" i="53"/>
  <c r="H269" i="112" s="1"/>
  <c r="H248" i="53"/>
  <c r="H269" i="110" s="1"/>
  <c r="H247" i="53"/>
  <c r="H269" i="96" s="1"/>
  <c r="H246" i="53"/>
  <c r="H269" i="107" s="1"/>
  <c r="H245" i="53"/>
  <c r="H269" i="93" s="1"/>
  <c r="H225" i="53"/>
  <c r="H268" i="126" s="1"/>
  <c r="H224" i="53"/>
  <c r="H268" i="102" s="1"/>
  <c r="H223" i="53"/>
  <c r="H268" i="115" s="1"/>
  <c r="H222" i="53"/>
  <c r="H221" i="53"/>
  <c r="H220" i="53"/>
  <c r="H219" i="53"/>
  <c r="H268" i="112" s="1"/>
  <c r="H218" i="53"/>
  <c r="H268" i="110" s="1"/>
  <c r="H217" i="53"/>
  <c r="H268" i="96" s="1"/>
  <c r="H216" i="53"/>
  <c r="H268" i="107" s="1"/>
  <c r="H215" i="53"/>
  <c r="H268" i="93" s="1"/>
  <c r="H195" i="53"/>
  <c r="H267" i="126" s="1"/>
  <c r="H194" i="53"/>
  <c r="H267" i="102" s="1"/>
  <c r="H193" i="53"/>
  <c r="H267" i="115" s="1"/>
  <c r="H192" i="53"/>
  <c r="H191" i="53"/>
  <c r="H190" i="53"/>
  <c r="H189" i="53"/>
  <c r="H267" i="112" s="1"/>
  <c r="H188" i="53"/>
  <c r="H267" i="110" s="1"/>
  <c r="H187" i="53"/>
  <c r="H186" i="53"/>
  <c r="H267" i="107" s="1"/>
  <c r="H185" i="53"/>
  <c r="H267" i="93" s="1"/>
  <c r="H165" i="53"/>
  <c r="H266" i="126" s="1"/>
  <c r="H164" i="53"/>
  <c r="H266" i="102" s="1"/>
  <c r="H163" i="53"/>
  <c r="H266" i="115" s="1"/>
  <c r="H162" i="53"/>
  <c r="H161" i="53"/>
  <c r="H160" i="53"/>
  <c r="H159" i="53"/>
  <c r="H266" i="112" s="1"/>
  <c r="H158" i="53"/>
  <c r="H266" i="110" s="1"/>
  <c r="H157" i="53"/>
  <c r="H266" i="96" s="1"/>
  <c r="H156" i="53"/>
  <c r="H266" i="107" s="1"/>
  <c r="H155" i="53"/>
  <c r="H266" i="93" s="1"/>
  <c r="O107" i="53"/>
  <c r="H135" i="53"/>
  <c r="H265" i="126" s="1"/>
  <c r="H134" i="53"/>
  <c r="H265" i="102" s="1"/>
  <c r="H133" i="53"/>
  <c r="H265" i="115" s="1"/>
  <c r="H132" i="53"/>
  <c r="G133" i="53"/>
  <c r="G265" i="115" s="1"/>
  <c r="H131" i="53"/>
  <c r="H130" i="53"/>
  <c r="H129" i="53"/>
  <c r="H265" i="112" s="1"/>
  <c r="H128" i="53"/>
  <c r="H265" i="110" s="1"/>
  <c r="H127" i="53"/>
  <c r="H265" i="96" s="1"/>
  <c r="H126" i="53"/>
  <c r="H265" i="107" s="1"/>
  <c r="H125" i="53"/>
  <c r="H265" i="93" s="1"/>
  <c r="H105" i="53"/>
  <c r="H264" i="126" s="1"/>
  <c r="H104" i="53"/>
  <c r="H264" i="102" s="1"/>
  <c r="H103" i="53"/>
  <c r="H264" i="115" s="1"/>
  <c r="H102" i="53"/>
  <c r="H101" i="53"/>
  <c r="H100" i="53"/>
  <c r="H99" i="53"/>
  <c r="H264" i="112" s="1"/>
  <c r="H98" i="53"/>
  <c r="H264" i="110" s="1"/>
  <c r="H97" i="53"/>
  <c r="H264" i="96" s="1"/>
  <c r="H96" i="53"/>
  <c r="H264" i="107" s="1"/>
  <c r="H95" i="53"/>
  <c r="H264" i="93" s="1"/>
  <c r="H75" i="53"/>
  <c r="H263" i="126" s="1"/>
  <c r="H74" i="53"/>
  <c r="H263" i="102" s="1"/>
  <c r="H73" i="53"/>
  <c r="H263" i="115" s="1"/>
  <c r="H72" i="53"/>
  <c r="H71" i="53"/>
  <c r="H70" i="53"/>
  <c r="H69" i="53"/>
  <c r="H263" i="112" s="1"/>
  <c r="H68" i="53"/>
  <c r="H263" i="110" s="1"/>
  <c r="H67" i="53"/>
  <c r="H66" i="53"/>
  <c r="H263" i="107" s="1"/>
  <c r="H65" i="53"/>
  <c r="H263" i="93" s="1"/>
  <c r="H31" i="53"/>
  <c r="G26" i="129" s="1"/>
  <c r="H30" i="53"/>
  <c r="H29" i="53"/>
  <c r="H28" i="53"/>
  <c r="H27" i="53"/>
  <c r="H26" i="53"/>
  <c r="H25" i="53"/>
  <c r="H24" i="53"/>
  <c r="H23" i="53"/>
  <c r="H22" i="53"/>
  <c r="H21" i="53"/>
  <c r="H20" i="53"/>
  <c r="H19" i="53"/>
  <c r="H18" i="53"/>
  <c r="H17" i="53"/>
  <c r="H45" i="53"/>
  <c r="H262" i="126" s="1"/>
  <c r="H44" i="53"/>
  <c r="H262" i="102" s="1"/>
  <c r="H43" i="53"/>
  <c r="H262" i="115" s="1"/>
  <c r="H42" i="53"/>
  <c r="H41" i="53"/>
  <c r="H40" i="53"/>
  <c r="H39" i="53"/>
  <c r="H262" i="112" s="1"/>
  <c r="H38" i="53"/>
  <c r="H262" i="110" s="1"/>
  <c r="H37" i="53"/>
  <c r="H262" i="96" s="1"/>
  <c r="H36" i="53"/>
  <c r="H262" i="107" s="1"/>
  <c r="H35" i="53"/>
  <c r="H262" i="93" s="1"/>
  <c r="H225" i="55"/>
  <c r="H283" i="126" s="1"/>
  <c r="H224" i="55"/>
  <c r="H283" i="102" s="1"/>
  <c r="H223" i="55"/>
  <c r="H283" i="115" s="1"/>
  <c r="H222" i="55"/>
  <c r="H221" i="55"/>
  <c r="H220" i="55"/>
  <c r="H219" i="55"/>
  <c r="H283" i="112" s="1"/>
  <c r="H218" i="55"/>
  <c r="H283" i="110" s="1"/>
  <c r="H217" i="55"/>
  <c r="H283" i="96" s="1"/>
  <c r="H216" i="55"/>
  <c r="H283" i="107" s="1"/>
  <c r="H215" i="55"/>
  <c r="H283" i="93" s="1"/>
  <c r="H255" i="55"/>
  <c r="H284" i="126" s="1"/>
  <c r="H254" i="55"/>
  <c r="H284" i="102" s="1"/>
  <c r="H253" i="55"/>
  <c r="H284" i="115" s="1"/>
  <c r="H252" i="55"/>
  <c r="H251" i="55"/>
  <c r="H250" i="55"/>
  <c r="H249" i="55"/>
  <c r="H284" i="112" s="1"/>
  <c r="H248" i="55"/>
  <c r="H284" i="110" s="1"/>
  <c r="H247" i="55"/>
  <c r="H284" i="96" s="1"/>
  <c r="H246" i="55"/>
  <c r="H284" i="107" s="1"/>
  <c r="H245" i="55"/>
  <c r="H284" i="93" s="1"/>
  <c r="H195" i="55"/>
  <c r="H282" i="126" s="1"/>
  <c r="H194" i="55"/>
  <c r="H282" i="102" s="1"/>
  <c r="H193" i="55"/>
  <c r="H282" i="115" s="1"/>
  <c r="H192" i="55"/>
  <c r="H191" i="55"/>
  <c r="H190" i="55"/>
  <c r="H282" i="122" s="1"/>
  <c r="H189" i="55"/>
  <c r="H282" i="112" s="1"/>
  <c r="H188" i="55"/>
  <c r="H282" i="110" s="1"/>
  <c r="H187" i="55"/>
  <c r="H186" i="55"/>
  <c r="H282" i="107" s="1"/>
  <c r="H185" i="55"/>
  <c r="H282" i="93" s="1"/>
  <c r="H165" i="55"/>
  <c r="H281" i="126" s="1"/>
  <c r="H164" i="55"/>
  <c r="H281" i="102" s="1"/>
  <c r="H163" i="55"/>
  <c r="H281" i="115" s="1"/>
  <c r="H162" i="55"/>
  <c r="H161" i="55"/>
  <c r="H281" i="123" s="1"/>
  <c r="H160" i="55"/>
  <c r="H159" i="55"/>
  <c r="H281" i="112" s="1"/>
  <c r="H158" i="55"/>
  <c r="H281" i="110" s="1"/>
  <c r="H157" i="55"/>
  <c r="H281" i="96" s="1"/>
  <c r="H156" i="55"/>
  <c r="H281" i="107" s="1"/>
  <c r="H155" i="55"/>
  <c r="H281" i="93" s="1"/>
  <c r="H135" i="55"/>
  <c r="H280" i="126" s="1"/>
  <c r="H134" i="55"/>
  <c r="H280" i="102" s="1"/>
  <c r="H133" i="55"/>
  <c r="H280" i="115" s="1"/>
  <c r="H132" i="55"/>
  <c r="H131" i="55"/>
  <c r="H130" i="55"/>
  <c r="H129" i="55"/>
  <c r="H280" i="112" s="1"/>
  <c r="H128" i="55"/>
  <c r="H280" i="110" s="1"/>
  <c r="H127" i="55"/>
  <c r="H280" i="96" s="1"/>
  <c r="H126" i="55"/>
  <c r="H280" i="107" s="1"/>
  <c r="H125" i="55"/>
  <c r="H280" i="93" s="1"/>
  <c r="H105" i="55"/>
  <c r="H279" i="126" s="1"/>
  <c r="H104" i="55"/>
  <c r="H279" i="102" s="1"/>
  <c r="H103" i="55"/>
  <c r="H279" i="115" s="1"/>
  <c r="H102" i="55"/>
  <c r="H101" i="55"/>
  <c r="H100" i="55"/>
  <c r="H99" i="55"/>
  <c r="H279" i="112" s="1"/>
  <c r="H98" i="55"/>
  <c r="H279" i="110" s="1"/>
  <c r="H97" i="55"/>
  <c r="H279" i="96" s="1"/>
  <c r="H96" i="55"/>
  <c r="H279" i="107" s="1"/>
  <c r="H95" i="55"/>
  <c r="H279" i="93" s="1"/>
  <c r="H37" i="55"/>
  <c r="H277" i="96" s="1"/>
  <c r="H75" i="55"/>
  <c r="H278" i="126" s="1"/>
  <c r="H74" i="55"/>
  <c r="H278" i="102" s="1"/>
  <c r="H73" i="55"/>
  <c r="H278" i="115" s="1"/>
  <c r="H72" i="55"/>
  <c r="H71" i="55"/>
  <c r="H70" i="55"/>
  <c r="H69" i="55"/>
  <c r="H278" i="112" s="1"/>
  <c r="H68" i="55"/>
  <c r="H278" i="110" s="1"/>
  <c r="H67" i="55"/>
  <c r="H66" i="55"/>
  <c r="H278" i="107" s="1"/>
  <c r="H65" i="55"/>
  <c r="H278" i="93" s="1"/>
  <c r="H45" i="55"/>
  <c r="H277" i="126" s="1"/>
  <c r="H44" i="55"/>
  <c r="H277" i="102" s="1"/>
  <c r="H43" i="55"/>
  <c r="H277" i="115" s="1"/>
  <c r="H42" i="55"/>
  <c r="H41" i="55"/>
  <c r="H40" i="55"/>
  <c r="H39" i="55"/>
  <c r="H277" i="112" s="1"/>
  <c r="H38" i="55"/>
  <c r="H277" i="110" s="1"/>
  <c r="H36" i="55"/>
  <c r="H277" i="107" s="1"/>
  <c r="H35" i="55"/>
  <c r="H277" i="93" s="1"/>
  <c r="H31" i="55"/>
  <c r="G27" i="129" s="1"/>
  <c r="J27" i="129" s="1"/>
  <c r="H30" i="55"/>
  <c r="H29" i="55"/>
  <c r="H28" i="55"/>
  <c r="H27" i="55"/>
  <c r="H26" i="55"/>
  <c r="H25" i="55"/>
  <c r="H24" i="55"/>
  <c r="H23" i="55"/>
  <c r="H22" i="55"/>
  <c r="H21" i="55"/>
  <c r="H20" i="55"/>
  <c r="H18" i="55"/>
  <c r="H17" i="55"/>
  <c r="Q42" i="55" l="1"/>
  <c r="H277" i="124"/>
  <c r="Q72" i="55"/>
  <c r="H278" i="124"/>
  <c r="Q102" i="55"/>
  <c r="H279" i="124"/>
  <c r="Q132" i="55"/>
  <c r="H280" i="124"/>
  <c r="Q162" i="55"/>
  <c r="H281" i="124"/>
  <c r="Q192" i="55"/>
  <c r="H282" i="124"/>
  <c r="Q252" i="55"/>
  <c r="H284" i="124"/>
  <c r="H283" i="122"/>
  <c r="Q220" i="55"/>
  <c r="Q222" i="55"/>
  <c r="H283" i="124"/>
  <c r="Q42" i="53"/>
  <c r="H262" i="124"/>
  <c r="Q72" i="53"/>
  <c r="H263" i="124"/>
  <c r="Q102" i="53"/>
  <c r="H264" i="124"/>
  <c r="Q132" i="53"/>
  <c r="H265" i="124"/>
  <c r="Q162" i="53"/>
  <c r="H266" i="124"/>
  <c r="Q192" i="53"/>
  <c r="H267" i="124"/>
  <c r="Q222" i="53"/>
  <c r="H268" i="124"/>
  <c r="Q252" i="53"/>
  <c r="H269" i="124"/>
  <c r="Q282" i="53"/>
  <c r="H270" i="124"/>
  <c r="Q312" i="53"/>
  <c r="H271" i="124"/>
  <c r="Q342" i="53"/>
  <c r="H272" i="124"/>
  <c r="Q372" i="53"/>
  <c r="H273" i="124"/>
  <c r="H248" i="102"/>
  <c r="H26" i="102"/>
  <c r="H248" i="115"/>
  <c r="H26" i="115"/>
  <c r="Q12" i="51"/>
  <c r="J26" i="121" s="1"/>
  <c r="H248" i="124"/>
  <c r="H26" i="124"/>
  <c r="H248" i="126"/>
  <c r="H26" i="126"/>
  <c r="H82" i="126"/>
  <c r="H6" i="126"/>
  <c r="H106" i="126"/>
  <c r="H9" i="126"/>
  <c r="H158" i="126"/>
  <c r="H16" i="126"/>
  <c r="H181" i="115"/>
  <c r="H18" i="115"/>
  <c r="H181" i="102"/>
  <c r="H18" i="102"/>
  <c r="Q12" i="17"/>
  <c r="J6" i="121" s="1"/>
  <c r="H82" i="124"/>
  <c r="H6" i="124"/>
  <c r="H82" i="115"/>
  <c r="H6" i="115"/>
  <c r="H82" i="102"/>
  <c r="H6" i="102"/>
  <c r="H90" i="102"/>
  <c r="H7" i="102"/>
  <c r="H90" i="115"/>
  <c r="H7" i="115"/>
  <c r="Q12" i="19"/>
  <c r="J7" i="121" s="1"/>
  <c r="H90" i="124"/>
  <c r="H7" i="124"/>
  <c r="H90" i="126"/>
  <c r="H7" i="126"/>
  <c r="Q12" i="39"/>
  <c r="J18" i="121" s="1"/>
  <c r="H181" i="124"/>
  <c r="H18" i="124"/>
  <c r="H181" i="126"/>
  <c r="H18" i="126"/>
  <c r="H148" i="102"/>
  <c r="H15" i="102"/>
  <c r="Q12" i="25"/>
  <c r="J11" i="121" s="1"/>
  <c r="H118" i="124"/>
  <c r="H11" i="124"/>
  <c r="Q12" i="33"/>
  <c r="J15" i="121" s="1"/>
  <c r="H148" i="124"/>
  <c r="H15" i="124"/>
  <c r="H148" i="126"/>
  <c r="H15" i="126"/>
  <c r="H106" i="102"/>
  <c r="H9" i="102"/>
  <c r="Q12" i="22"/>
  <c r="J9" i="121" s="1"/>
  <c r="H106" i="124"/>
  <c r="H9" i="124"/>
  <c r="H106" i="115"/>
  <c r="H9" i="115"/>
  <c r="H118" i="102"/>
  <c r="H11" i="102"/>
  <c r="H118" i="126"/>
  <c r="H11" i="126"/>
  <c r="H118" i="115"/>
  <c r="H11" i="115"/>
  <c r="H148" i="115"/>
  <c r="H15" i="115"/>
  <c r="Q12" i="35"/>
  <c r="J16" i="121" s="1"/>
  <c r="H158" i="124"/>
  <c r="H16" i="124"/>
  <c r="H158" i="115"/>
  <c r="H16" i="115"/>
  <c r="H158" i="102"/>
  <c r="H16" i="102"/>
  <c r="H241" i="102"/>
  <c r="H25" i="102"/>
  <c r="Q12" i="50"/>
  <c r="J25" i="121" s="1"/>
  <c r="H241" i="124"/>
  <c r="H25" i="124"/>
  <c r="H241" i="126"/>
  <c r="H25" i="126"/>
  <c r="H241" i="115"/>
  <c r="H25" i="115"/>
  <c r="O20" i="24"/>
  <c r="E10" i="121"/>
  <c r="O27" i="24"/>
  <c r="L10" i="121"/>
  <c r="H111" i="125"/>
  <c r="H10" i="125"/>
  <c r="O23" i="24"/>
  <c r="H10" i="121"/>
  <c r="O24" i="27"/>
  <c r="I12" i="121"/>
  <c r="O24" i="24"/>
  <c r="I10" i="121"/>
  <c r="J17" i="121"/>
  <c r="H169" i="127"/>
  <c r="H169" i="125"/>
  <c r="H161" i="100"/>
  <c r="O115" i="35"/>
  <c r="H152" i="100"/>
  <c r="O145" i="33"/>
  <c r="H134" i="100"/>
  <c r="O115" i="29"/>
  <c r="H135" i="100"/>
  <c r="O145" i="29"/>
  <c r="J12" i="121"/>
  <c r="O25" i="27"/>
  <c r="H110" i="100"/>
  <c r="O145" i="22"/>
  <c r="Q130" i="55"/>
  <c r="H280" i="122"/>
  <c r="Q191" i="55"/>
  <c r="H282" i="123"/>
  <c r="Q251" i="55"/>
  <c r="H284" i="123"/>
  <c r="Q70" i="53"/>
  <c r="H263" i="122"/>
  <c r="Q101" i="53"/>
  <c r="H264" i="123"/>
  <c r="Q161" i="53"/>
  <c r="H266" i="123"/>
  <c r="Q250" i="53"/>
  <c r="H269" i="122"/>
  <c r="Q281" i="53"/>
  <c r="H270" i="123"/>
  <c r="Q370" i="53"/>
  <c r="H273" i="122"/>
  <c r="H90" i="110"/>
  <c r="H7" i="110"/>
  <c r="H158" i="112"/>
  <c r="H16" i="112"/>
  <c r="Q10" i="25"/>
  <c r="H11" i="121" s="1"/>
  <c r="H11" i="122"/>
  <c r="H118" i="122"/>
  <c r="H181" i="96"/>
  <c r="H18" i="96"/>
  <c r="Q10" i="33"/>
  <c r="H15" i="121" s="1"/>
  <c r="H148" i="122"/>
  <c r="H15" i="122"/>
  <c r="Q11" i="22"/>
  <c r="I9" i="121" s="1"/>
  <c r="H9" i="123"/>
  <c r="H106" i="123"/>
  <c r="H241" i="112"/>
  <c r="H25" i="112"/>
  <c r="H25" i="96"/>
  <c r="H241" i="96"/>
  <c r="H111" i="109"/>
  <c r="H152" i="99"/>
  <c r="O144" i="33"/>
  <c r="H121" i="97"/>
  <c r="O113" i="25"/>
  <c r="H115" i="97"/>
  <c r="O143" i="24"/>
  <c r="H109" i="97"/>
  <c r="O113" i="22"/>
  <c r="H127" i="97"/>
  <c r="O83" i="27"/>
  <c r="H107" i="99"/>
  <c r="O54" i="22"/>
  <c r="Q70" i="55"/>
  <c r="H278" i="122"/>
  <c r="H278" i="96"/>
  <c r="H282" i="96"/>
  <c r="Q100" i="55"/>
  <c r="H279" i="122"/>
  <c r="Q131" i="55"/>
  <c r="H280" i="123"/>
  <c r="H263" i="96"/>
  <c r="H267" i="96"/>
  <c r="Q71" i="53"/>
  <c r="H263" i="123"/>
  <c r="Q220" i="53"/>
  <c r="H268" i="122"/>
  <c r="Q251" i="53"/>
  <c r="H269" i="123"/>
  <c r="Q340" i="53"/>
  <c r="H272" i="122"/>
  <c r="Q371" i="53"/>
  <c r="H273" i="123"/>
  <c r="Q10" i="51"/>
  <c r="H26" i="121" s="1"/>
  <c r="H26" i="122"/>
  <c r="H248" i="122"/>
  <c r="H18" i="112"/>
  <c r="H181" i="112"/>
  <c r="Q10" i="17"/>
  <c r="H6" i="121" s="1"/>
  <c r="H6" i="122"/>
  <c r="H82" i="122"/>
  <c r="Q11" i="19"/>
  <c r="I7" i="121" s="1"/>
  <c r="H90" i="123"/>
  <c r="H7" i="123"/>
  <c r="H7" i="112"/>
  <c r="H90" i="112"/>
  <c r="H90" i="96"/>
  <c r="H7" i="96"/>
  <c r="H148" i="110"/>
  <c r="H15" i="110"/>
  <c r="H15" i="112"/>
  <c r="H148" i="112"/>
  <c r="H181" i="110"/>
  <c r="H18" i="110"/>
  <c r="Q11" i="17"/>
  <c r="I6" i="121" s="1"/>
  <c r="H82" i="123"/>
  <c r="H6" i="123"/>
  <c r="H106" i="112"/>
  <c r="H9" i="112"/>
  <c r="H118" i="110"/>
  <c r="H11" i="110"/>
  <c r="Q11" i="35"/>
  <c r="I16" i="121" s="1"/>
  <c r="H158" i="123"/>
  <c r="H16" i="123"/>
  <c r="Q11" i="50"/>
  <c r="I25" i="121" s="1"/>
  <c r="H25" i="123"/>
  <c r="H241" i="123"/>
  <c r="H25" i="110"/>
  <c r="H241" i="110"/>
  <c r="H6" i="112"/>
  <c r="H82" i="112"/>
  <c r="H161" i="99"/>
  <c r="O114" i="35"/>
  <c r="H179" i="97"/>
  <c r="O323" i="37"/>
  <c r="H134" i="99"/>
  <c r="O114" i="29"/>
  <c r="H139" i="97"/>
  <c r="O53" i="31"/>
  <c r="H186" i="97"/>
  <c r="O173" i="39"/>
  <c r="Q250" i="55"/>
  <c r="H284" i="122"/>
  <c r="Q40" i="55"/>
  <c r="H277" i="122"/>
  <c r="Q71" i="55"/>
  <c r="H278" i="99" s="1"/>
  <c r="H278" i="123"/>
  <c r="Q161" i="55"/>
  <c r="Q190" i="55"/>
  <c r="H282" i="97" s="1"/>
  <c r="Q41" i="55"/>
  <c r="H277" i="123"/>
  <c r="Q101" i="55"/>
  <c r="H279" i="123"/>
  <c r="Q40" i="53"/>
  <c r="H262" i="122"/>
  <c r="Q130" i="53"/>
  <c r="H265" i="122"/>
  <c r="Q190" i="53"/>
  <c r="H267" i="122"/>
  <c r="Q221" i="53"/>
  <c r="H268" i="123"/>
  <c r="Q310" i="53"/>
  <c r="H271" i="122"/>
  <c r="Q341" i="53"/>
  <c r="H272" i="123"/>
  <c r="H26" i="110"/>
  <c r="H248" i="110"/>
  <c r="H82" i="96"/>
  <c r="H6" i="96"/>
  <c r="Q10" i="19"/>
  <c r="H7" i="121" s="1"/>
  <c r="H90" i="122"/>
  <c r="H7" i="122"/>
  <c r="H16" i="96"/>
  <c r="H158" i="96"/>
  <c r="H148" i="96"/>
  <c r="H15" i="96"/>
  <c r="H9" i="110"/>
  <c r="H106" i="110"/>
  <c r="Q11" i="25"/>
  <c r="I11" i="121" s="1"/>
  <c r="H118" i="123"/>
  <c r="H11" i="123"/>
  <c r="H182" i="97"/>
  <c r="O53" i="39"/>
  <c r="H134" i="97"/>
  <c r="O113" i="29"/>
  <c r="H144" i="99"/>
  <c r="O204" i="31"/>
  <c r="H102" i="97"/>
  <c r="O113" i="20"/>
  <c r="H275" i="99"/>
  <c r="O444" i="53"/>
  <c r="H107" i="97"/>
  <c r="O53" i="22"/>
  <c r="H109" i="99"/>
  <c r="O114" i="22"/>
  <c r="Q160" i="55"/>
  <c r="H281" i="122"/>
  <c r="Q221" i="55"/>
  <c r="H283" i="123"/>
  <c r="Q41" i="53"/>
  <c r="H262" i="123"/>
  <c r="Q100" i="53"/>
  <c r="H264" i="122"/>
  <c r="Q131" i="53"/>
  <c r="H265" i="123"/>
  <c r="Q160" i="53"/>
  <c r="O173" i="53" s="1"/>
  <c r="H266" i="122"/>
  <c r="Q191" i="53"/>
  <c r="H267" i="123"/>
  <c r="Q280" i="53"/>
  <c r="H270" i="122"/>
  <c r="Q311" i="53"/>
  <c r="H271" i="99" s="1"/>
  <c r="H271" i="123"/>
  <c r="H26" i="112"/>
  <c r="H248" i="112"/>
  <c r="Q11" i="51"/>
  <c r="I26" i="121" s="1"/>
  <c r="H248" i="123"/>
  <c r="H26" i="123"/>
  <c r="H248" i="96"/>
  <c r="H26" i="96"/>
  <c r="Q11" i="39"/>
  <c r="I18" i="121" s="1"/>
  <c r="H18" i="123"/>
  <c r="H181" i="123"/>
  <c r="H11" i="112"/>
  <c r="H118" i="112"/>
  <c r="Q10" i="35"/>
  <c r="H16" i="121" s="1"/>
  <c r="H158" i="122"/>
  <c r="H16" i="122"/>
  <c r="Q10" i="22"/>
  <c r="H9" i="121" s="1"/>
  <c r="H106" i="122"/>
  <c r="H9" i="122"/>
  <c r="Q11" i="33"/>
  <c r="I15" i="121" s="1"/>
  <c r="H148" i="123"/>
  <c r="H15" i="123"/>
  <c r="Q10" i="39"/>
  <c r="H18" i="121" s="1"/>
  <c r="H18" i="122"/>
  <c r="H181" i="122"/>
  <c r="H158" i="110"/>
  <c r="H16" i="110"/>
  <c r="Q10" i="50"/>
  <c r="H25" i="121" s="1"/>
  <c r="H241" i="122"/>
  <c r="H25" i="122"/>
  <c r="H127" i="99"/>
  <c r="O84" i="27"/>
  <c r="H133" i="97"/>
  <c r="O83" i="29"/>
  <c r="H126" i="97"/>
  <c r="O53" i="27"/>
  <c r="H155" i="97"/>
  <c r="O233" i="33"/>
  <c r="H146" i="97"/>
  <c r="O263" i="31"/>
  <c r="H133" i="99"/>
  <c r="O84" i="29"/>
  <c r="H126" i="99"/>
  <c r="O54" i="27"/>
  <c r="H103" i="99"/>
  <c r="O144" i="20"/>
  <c r="H106" i="96"/>
  <c r="H9" i="96"/>
  <c r="H281" i="97"/>
  <c r="O173" i="55"/>
  <c r="H266" i="97"/>
  <c r="O235" i="53"/>
  <c r="H268" i="100"/>
  <c r="O83" i="55"/>
  <c r="H278" i="97"/>
  <c r="H280" i="97"/>
  <c r="O143" i="55"/>
  <c r="O83" i="53"/>
  <c r="H263" i="97"/>
  <c r="H279" i="97"/>
  <c r="O113" i="55"/>
  <c r="O144" i="55"/>
  <c r="H280" i="99"/>
  <c r="O265" i="55"/>
  <c r="H284" i="100"/>
  <c r="O264" i="53"/>
  <c r="H269" i="99"/>
  <c r="O265" i="53"/>
  <c r="H269" i="100"/>
  <c r="O354" i="53"/>
  <c r="H272" i="99"/>
  <c r="O293" i="53"/>
  <c r="H270" i="97"/>
  <c r="O85" i="55"/>
  <c r="H278" i="100"/>
  <c r="O205" i="55"/>
  <c r="H282" i="100"/>
  <c r="O203" i="55"/>
  <c r="O114" i="55"/>
  <c r="H279" i="99"/>
  <c r="O145" i="55"/>
  <c r="H280" i="100"/>
  <c r="O175" i="55"/>
  <c r="H281" i="100"/>
  <c r="O84" i="53"/>
  <c r="H263" i="99"/>
  <c r="O115" i="53"/>
  <c r="H264" i="100"/>
  <c r="O145" i="53"/>
  <c r="H265" i="100"/>
  <c r="O174" i="53"/>
  <c r="H266" i="99"/>
  <c r="O204" i="53"/>
  <c r="H267" i="99"/>
  <c r="O325" i="53"/>
  <c r="H271" i="100"/>
  <c r="O355" i="53"/>
  <c r="H272" i="100"/>
  <c r="O324" i="53"/>
  <c r="O384" i="53"/>
  <c r="H273" i="99"/>
  <c r="H26" i="97"/>
  <c r="H248" i="97"/>
  <c r="O23" i="51"/>
  <c r="O23" i="17"/>
  <c r="H6" i="97"/>
  <c r="H82" i="97"/>
  <c r="O24" i="19"/>
  <c r="H90" i="99"/>
  <c r="H7" i="99"/>
  <c r="H118" i="100"/>
  <c r="H11" i="100"/>
  <c r="O25" i="25"/>
  <c r="O25" i="33"/>
  <c r="H148" i="100"/>
  <c r="H15" i="100"/>
  <c r="O24" i="17"/>
  <c r="H82" i="99"/>
  <c r="H6" i="99"/>
  <c r="O25" i="22"/>
  <c r="H106" i="100"/>
  <c r="H9" i="100"/>
  <c r="O24" i="35"/>
  <c r="H158" i="99"/>
  <c r="H16" i="99"/>
  <c r="H158" i="93"/>
  <c r="H16" i="93"/>
  <c r="O24" i="50"/>
  <c r="H241" i="99"/>
  <c r="H25" i="99"/>
  <c r="O53" i="55"/>
  <c r="H277" i="97"/>
  <c r="O84" i="55"/>
  <c r="O115" i="55"/>
  <c r="H279" i="100"/>
  <c r="O174" i="55"/>
  <c r="H281" i="99"/>
  <c r="O204" i="55"/>
  <c r="H282" i="99"/>
  <c r="O263" i="55"/>
  <c r="H284" i="97"/>
  <c r="O234" i="55"/>
  <c r="H283" i="99"/>
  <c r="O53" i="53"/>
  <c r="H262" i="97"/>
  <c r="O85" i="53"/>
  <c r="H263" i="100"/>
  <c r="O143" i="53"/>
  <c r="H265" i="97"/>
  <c r="O175" i="53"/>
  <c r="H266" i="100"/>
  <c r="O205" i="53"/>
  <c r="H267" i="100"/>
  <c r="O385" i="53"/>
  <c r="H273" i="100"/>
  <c r="H6" i="93"/>
  <c r="H82" i="93"/>
  <c r="H90" i="107"/>
  <c r="H7" i="107"/>
  <c r="O23" i="19"/>
  <c r="H90" i="97"/>
  <c r="H7" i="97"/>
  <c r="H118" i="93"/>
  <c r="H11" i="93"/>
  <c r="H158" i="107"/>
  <c r="H16" i="107"/>
  <c r="H9" i="107"/>
  <c r="H106" i="107"/>
  <c r="H118" i="99"/>
  <c r="H11" i="99"/>
  <c r="O24" i="25"/>
  <c r="O25" i="35"/>
  <c r="H158" i="100"/>
  <c r="H16" i="100"/>
  <c r="O264" i="55"/>
  <c r="H284" i="99"/>
  <c r="O235" i="55"/>
  <c r="H283" i="100"/>
  <c r="O233" i="55"/>
  <c r="H283" i="97"/>
  <c r="O54" i="53"/>
  <c r="H262" i="99"/>
  <c r="O113" i="53"/>
  <c r="H264" i="97"/>
  <c r="O144" i="53"/>
  <c r="H265" i="99"/>
  <c r="O233" i="53"/>
  <c r="H268" i="97"/>
  <c r="O263" i="53"/>
  <c r="H269" i="97"/>
  <c r="O294" i="53"/>
  <c r="H270" i="99"/>
  <c r="O323" i="53"/>
  <c r="H271" i="97"/>
  <c r="O353" i="53"/>
  <c r="H272" i="97"/>
  <c r="H248" i="99"/>
  <c r="H26" i="99"/>
  <c r="O24" i="51"/>
  <c r="H18" i="107"/>
  <c r="H181" i="107"/>
  <c r="O25" i="17"/>
  <c r="H82" i="100"/>
  <c r="H6" i="100"/>
  <c r="O25" i="19"/>
  <c r="H90" i="100"/>
  <c r="H7" i="100"/>
  <c r="O24" i="39"/>
  <c r="H181" i="99"/>
  <c r="H18" i="99"/>
  <c r="O23" i="35"/>
  <c r="H158" i="97"/>
  <c r="H16" i="97"/>
  <c r="H118" i="107"/>
  <c r="H11" i="107"/>
  <c r="O23" i="22"/>
  <c r="H106" i="97"/>
  <c r="H9" i="97"/>
  <c r="H148" i="107"/>
  <c r="H15" i="107"/>
  <c r="O24" i="33"/>
  <c r="H148" i="99"/>
  <c r="H15" i="99"/>
  <c r="O23" i="39"/>
  <c r="H18" i="97"/>
  <c r="H181" i="97"/>
  <c r="H241" i="93"/>
  <c r="H25" i="93"/>
  <c r="H241" i="107"/>
  <c r="H25" i="107"/>
  <c r="O23" i="50"/>
  <c r="H241" i="97"/>
  <c r="H25" i="97"/>
  <c r="O54" i="55"/>
  <c r="H277" i="99"/>
  <c r="O55" i="55"/>
  <c r="H277" i="100"/>
  <c r="O55" i="53"/>
  <c r="H262" i="100"/>
  <c r="O114" i="53"/>
  <c r="H264" i="99"/>
  <c r="O203" i="53"/>
  <c r="H267" i="97"/>
  <c r="O234" i="53"/>
  <c r="H268" i="99"/>
  <c r="O295" i="53"/>
  <c r="H270" i="100"/>
  <c r="O383" i="53"/>
  <c r="H273" i="97"/>
  <c r="H248" i="93"/>
  <c r="H26" i="93"/>
  <c r="H248" i="100"/>
  <c r="H26" i="100"/>
  <c r="O25" i="51"/>
  <c r="H26" i="107"/>
  <c r="H248" i="107"/>
  <c r="H181" i="93"/>
  <c r="H18" i="93"/>
  <c r="H6" i="107"/>
  <c r="H82" i="107"/>
  <c r="H90" i="93"/>
  <c r="H7" i="93"/>
  <c r="O25" i="39"/>
  <c r="H181" i="100"/>
  <c r="H18" i="100"/>
  <c r="H148" i="93"/>
  <c r="H15" i="93"/>
  <c r="H118" i="97"/>
  <c r="H11" i="97"/>
  <c r="O23" i="25"/>
  <c r="O23" i="33"/>
  <c r="H148" i="97"/>
  <c r="H15" i="97"/>
  <c r="O24" i="22"/>
  <c r="H106" i="99"/>
  <c r="H9" i="99"/>
  <c r="H106" i="93"/>
  <c r="H9" i="93"/>
  <c r="O25" i="50"/>
  <c r="H241" i="100"/>
  <c r="H25" i="100"/>
  <c r="H6" i="53"/>
  <c r="H12" i="53"/>
  <c r="H10" i="53"/>
  <c r="H7" i="53"/>
  <c r="H5" i="53"/>
  <c r="H9" i="53"/>
  <c r="H14" i="53"/>
  <c r="H15" i="53"/>
  <c r="H8" i="53"/>
  <c r="H13" i="53"/>
  <c r="H11" i="53"/>
  <c r="H5" i="55"/>
  <c r="H6" i="55"/>
  <c r="H14" i="55"/>
  <c r="H13" i="55"/>
  <c r="H12" i="55"/>
  <c r="H7" i="55"/>
  <c r="H15" i="55"/>
  <c r="H8" i="55"/>
  <c r="H9" i="55"/>
  <c r="H11" i="55"/>
  <c r="H10" i="55"/>
  <c r="H276" i="126" l="1"/>
  <c r="H28" i="126"/>
  <c r="Q12" i="55"/>
  <c r="J28" i="121" s="1"/>
  <c r="H276" i="124"/>
  <c r="H28" i="124"/>
  <c r="H276" i="115"/>
  <c r="H28" i="115"/>
  <c r="H276" i="102"/>
  <c r="H28" i="102"/>
  <c r="H261" i="115"/>
  <c r="H27" i="115"/>
  <c r="H261" i="126"/>
  <c r="H27" i="126"/>
  <c r="H261" i="102"/>
  <c r="H27" i="102"/>
  <c r="Q12" i="53"/>
  <c r="J27" i="121" s="1"/>
  <c r="H261" i="124"/>
  <c r="H27" i="124"/>
  <c r="H276" i="112"/>
  <c r="H28" i="112"/>
  <c r="H27" i="96"/>
  <c r="H261" i="96"/>
  <c r="H276" i="110"/>
  <c r="H28" i="110"/>
  <c r="Q10" i="55"/>
  <c r="H28" i="121" s="1"/>
  <c r="H276" i="122"/>
  <c r="H28" i="122"/>
  <c r="Q11" i="55"/>
  <c r="I28" i="121" s="1"/>
  <c r="H276" i="123"/>
  <c r="H28" i="123"/>
  <c r="H261" i="110"/>
  <c r="H27" i="110"/>
  <c r="Q11" i="53"/>
  <c r="H261" i="123"/>
  <c r="H27" i="123"/>
  <c r="Q10" i="53"/>
  <c r="H27" i="122"/>
  <c r="H261" i="122"/>
  <c r="H27" i="112"/>
  <c r="H261" i="112"/>
  <c r="H276" i="96"/>
  <c r="H28" i="96"/>
  <c r="O25" i="55"/>
  <c r="H276" i="100"/>
  <c r="H28" i="100"/>
  <c r="O24" i="53"/>
  <c r="H261" i="97"/>
  <c r="O23" i="55"/>
  <c r="H276" i="97"/>
  <c r="H28" i="97"/>
  <c r="H261" i="100"/>
  <c r="H27" i="100"/>
  <c r="O25" i="53"/>
  <c r="H276" i="107"/>
  <c r="H28" i="107"/>
  <c r="H261" i="93"/>
  <c r="H27" i="93"/>
  <c r="H261" i="107"/>
  <c r="H27" i="107"/>
  <c r="O24" i="55"/>
  <c r="H276" i="99"/>
  <c r="H28" i="99"/>
  <c r="H276" i="93"/>
  <c r="H28" i="93"/>
  <c r="H31" i="57"/>
  <c r="G28" i="129" s="1"/>
  <c r="H30" i="57"/>
  <c r="H29" i="57"/>
  <c r="H28" i="57"/>
  <c r="H27" i="57"/>
  <c r="H26" i="57"/>
  <c r="H25" i="57"/>
  <c r="H24" i="57"/>
  <c r="H23" i="57"/>
  <c r="H22" i="57"/>
  <c r="H21" i="57"/>
  <c r="H20" i="57"/>
  <c r="H19" i="57"/>
  <c r="H18" i="57"/>
  <c r="H17" i="57"/>
  <c r="H45" i="57"/>
  <c r="H286" i="126" s="1"/>
  <c r="H44" i="57"/>
  <c r="H286" i="102" s="1"/>
  <c r="H43" i="57"/>
  <c r="H286" i="115" s="1"/>
  <c r="H42" i="57"/>
  <c r="H41" i="57"/>
  <c r="H40" i="57"/>
  <c r="H39" i="57"/>
  <c r="H286" i="112" s="1"/>
  <c r="H38" i="57"/>
  <c r="H286" i="110" s="1"/>
  <c r="H37" i="57"/>
  <c r="H286" i="96" s="1"/>
  <c r="H36" i="57"/>
  <c r="H286" i="107" s="1"/>
  <c r="H35" i="57"/>
  <c r="H286" i="93" s="1"/>
  <c r="H75" i="57"/>
  <c r="H287" i="126" s="1"/>
  <c r="H74" i="57"/>
  <c r="H287" i="102" s="1"/>
  <c r="H73" i="57"/>
  <c r="H287" i="115" s="1"/>
  <c r="H72" i="57"/>
  <c r="H71" i="57"/>
  <c r="H70" i="57"/>
  <c r="H69" i="57"/>
  <c r="H287" i="112" s="1"/>
  <c r="H68" i="57"/>
  <c r="H287" i="110" s="1"/>
  <c r="H67" i="57"/>
  <c r="H66" i="57"/>
  <c r="H287" i="107" s="1"/>
  <c r="H65" i="57"/>
  <c r="H287" i="93" s="1"/>
  <c r="H105" i="57"/>
  <c r="H288" i="126" s="1"/>
  <c r="H104" i="57"/>
  <c r="H288" i="102" s="1"/>
  <c r="H103" i="57"/>
  <c r="H288" i="115" s="1"/>
  <c r="H102" i="57"/>
  <c r="H101" i="57"/>
  <c r="H100" i="57"/>
  <c r="H99" i="57"/>
  <c r="H288" i="112" s="1"/>
  <c r="H98" i="57"/>
  <c r="H288" i="110" s="1"/>
  <c r="H97" i="57"/>
  <c r="H288" i="96" s="1"/>
  <c r="H96" i="57"/>
  <c r="H288" i="107" s="1"/>
  <c r="H95" i="57"/>
  <c r="H288" i="93" s="1"/>
  <c r="H135" i="57"/>
  <c r="H289" i="126" s="1"/>
  <c r="H134" i="57"/>
  <c r="H289" i="102" s="1"/>
  <c r="H133" i="57"/>
  <c r="H289" i="115" s="1"/>
  <c r="H132" i="57"/>
  <c r="H131" i="57"/>
  <c r="H130" i="57"/>
  <c r="H129" i="57"/>
  <c r="H289" i="112" s="1"/>
  <c r="H128" i="57"/>
  <c r="H289" i="110" s="1"/>
  <c r="H127" i="57"/>
  <c r="H289" i="96" s="1"/>
  <c r="H126" i="57"/>
  <c r="H289" i="107" s="1"/>
  <c r="H125" i="57"/>
  <c r="H289" i="93" s="1"/>
  <c r="H165" i="57"/>
  <c r="H290" i="126" s="1"/>
  <c r="H164" i="57"/>
  <c r="H290" i="102" s="1"/>
  <c r="H163" i="57"/>
  <c r="H290" i="115" s="1"/>
  <c r="H162" i="57"/>
  <c r="H161" i="57"/>
  <c r="H160" i="57"/>
  <c r="H159" i="57"/>
  <c r="H290" i="112" s="1"/>
  <c r="H158" i="57"/>
  <c r="H290" i="110" s="1"/>
  <c r="H157" i="57"/>
  <c r="H290" i="96" s="1"/>
  <c r="H156" i="57"/>
  <c r="H290" i="107" s="1"/>
  <c r="H155" i="57"/>
  <c r="H290" i="93" s="1"/>
  <c r="H195" i="57"/>
  <c r="H291" i="126" s="1"/>
  <c r="H194" i="57"/>
  <c r="H291" i="102" s="1"/>
  <c r="H193" i="57"/>
  <c r="H291" i="115" s="1"/>
  <c r="H192" i="57"/>
  <c r="H191" i="57"/>
  <c r="H190" i="57"/>
  <c r="H189" i="57"/>
  <c r="H291" i="112" s="1"/>
  <c r="H188" i="57"/>
  <c r="H291" i="110" s="1"/>
  <c r="H187" i="57"/>
  <c r="H186" i="57"/>
  <c r="H291" i="107" s="1"/>
  <c r="H185" i="57"/>
  <c r="H291" i="93" s="1"/>
  <c r="H225" i="57"/>
  <c r="H292" i="126" s="1"/>
  <c r="H224" i="57"/>
  <c r="H292" i="102" s="1"/>
  <c r="H223" i="57"/>
  <c r="H292" i="115" s="1"/>
  <c r="H222" i="57"/>
  <c r="H221" i="57"/>
  <c r="H220" i="57"/>
  <c r="H219" i="57"/>
  <c r="H292" i="112" s="1"/>
  <c r="H218" i="57"/>
  <c r="H292" i="110" s="1"/>
  <c r="H217" i="57"/>
  <c r="H292" i="96" s="1"/>
  <c r="H216" i="57"/>
  <c r="H292" i="107" s="1"/>
  <c r="H215" i="57"/>
  <c r="H292" i="93" s="1"/>
  <c r="H255" i="57"/>
  <c r="H293" i="126" s="1"/>
  <c r="H254" i="57"/>
  <c r="H293" i="102" s="1"/>
  <c r="H253" i="57"/>
  <c r="H293" i="115" s="1"/>
  <c r="H252" i="57"/>
  <c r="H251" i="57"/>
  <c r="H250" i="57"/>
  <c r="H249" i="57"/>
  <c r="H293" i="112" s="1"/>
  <c r="H248" i="57"/>
  <c r="H293" i="110" s="1"/>
  <c r="H247" i="57"/>
  <c r="H293" i="96" s="1"/>
  <c r="H246" i="57"/>
  <c r="H293" i="107" s="1"/>
  <c r="H245" i="57"/>
  <c r="H293" i="93" s="1"/>
  <c r="H285" i="57"/>
  <c r="H294" i="126" s="1"/>
  <c r="H284" i="57"/>
  <c r="H294" i="102" s="1"/>
  <c r="H283" i="57"/>
  <c r="H294" i="115" s="1"/>
  <c r="H282" i="57"/>
  <c r="H281" i="57"/>
  <c r="H280" i="57"/>
  <c r="H279" i="57"/>
  <c r="H294" i="112" s="1"/>
  <c r="H278" i="57"/>
  <c r="H294" i="110" s="1"/>
  <c r="H277" i="57"/>
  <c r="H294" i="96" s="1"/>
  <c r="H276" i="57"/>
  <c r="H294" i="107" s="1"/>
  <c r="H275" i="57"/>
  <c r="H294" i="93" s="1"/>
  <c r="H315" i="59"/>
  <c r="H305" i="126" s="1"/>
  <c r="H314" i="59"/>
  <c r="H305" i="102" s="1"/>
  <c r="H313" i="59"/>
  <c r="H305" i="115" s="1"/>
  <c r="H312" i="59"/>
  <c r="H311" i="59"/>
  <c r="H310" i="59"/>
  <c r="H305" i="122" s="1"/>
  <c r="H309" i="59"/>
  <c r="H305" i="112" s="1"/>
  <c r="H308" i="59"/>
  <c r="H305" i="110" s="1"/>
  <c r="H307" i="59"/>
  <c r="H305" i="96" s="1"/>
  <c r="H306" i="59"/>
  <c r="H305" i="107" s="1"/>
  <c r="H305" i="59"/>
  <c r="H305" i="93" s="1"/>
  <c r="H285" i="59"/>
  <c r="H304" i="126" s="1"/>
  <c r="H284" i="59"/>
  <c r="H304" i="102" s="1"/>
  <c r="H283" i="59"/>
  <c r="H304" i="115" s="1"/>
  <c r="H282" i="59"/>
  <c r="H281" i="59"/>
  <c r="H280" i="59"/>
  <c r="H279" i="59"/>
  <c r="H304" i="112" s="1"/>
  <c r="H278" i="59"/>
  <c r="H304" i="110" s="1"/>
  <c r="H277" i="59"/>
  <c r="H304" i="96" s="1"/>
  <c r="H276" i="59"/>
  <c r="H304" i="107" s="1"/>
  <c r="H275" i="59"/>
  <c r="H304" i="93" s="1"/>
  <c r="H255" i="59"/>
  <c r="H303" i="126" s="1"/>
  <c r="H254" i="59"/>
  <c r="H303" i="102" s="1"/>
  <c r="H253" i="59"/>
  <c r="H303" i="115" s="1"/>
  <c r="H252" i="59"/>
  <c r="H251" i="59"/>
  <c r="H250" i="59"/>
  <c r="H249" i="59"/>
  <c r="H303" i="112" s="1"/>
  <c r="H248" i="59"/>
  <c r="H303" i="110" s="1"/>
  <c r="H247" i="59"/>
  <c r="H303" i="96" s="1"/>
  <c r="H246" i="59"/>
  <c r="H303" i="107" s="1"/>
  <c r="H245" i="59"/>
  <c r="H303" i="93" s="1"/>
  <c r="H195" i="59"/>
  <c r="H301" i="126" s="1"/>
  <c r="H194" i="59"/>
  <c r="H301" i="102" s="1"/>
  <c r="H193" i="59"/>
  <c r="H301" i="115" s="1"/>
  <c r="H192" i="59"/>
  <c r="H191" i="59"/>
  <c r="H190" i="59"/>
  <c r="H189" i="59"/>
  <c r="H301" i="112" s="1"/>
  <c r="H188" i="59"/>
  <c r="H301" i="110" s="1"/>
  <c r="H187" i="59"/>
  <c r="H186" i="59"/>
  <c r="H301" i="107" s="1"/>
  <c r="H185" i="59"/>
  <c r="H301" i="93" s="1"/>
  <c r="H225" i="59"/>
  <c r="H302" i="126" s="1"/>
  <c r="H224" i="59"/>
  <c r="H302" i="102" s="1"/>
  <c r="H223" i="59"/>
  <c r="H302" i="115" s="1"/>
  <c r="H222" i="59"/>
  <c r="H221" i="59"/>
  <c r="H220" i="59"/>
  <c r="H219" i="59"/>
  <c r="H302" i="112" s="1"/>
  <c r="H218" i="59"/>
  <c r="H302" i="110" s="1"/>
  <c r="H217" i="59"/>
  <c r="H302" i="96" s="1"/>
  <c r="H216" i="59"/>
  <c r="H302" i="107" s="1"/>
  <c r="H215" i="59"/>
  <c r="H302" i="93" s="1"/>
  <c r="H165" i="59"/>
  <c r="H300" i="126" s="1"/>
  <c r="H164" i="59"/>
  <c r="H300" i="102" s="1"/>
  <c r="H163" i="59"/>
  <c r="H300" i="115" s="1"/>
  <c r="H162" i="59"/>
  <c r="H161" i="59"/>
  <c r="H160" i="59"/>
  <c r="H159" i="59"/>
  <c r="H300" i="112" s="1"/>
  <c r="H158" i="59"/>
  <c r="H300" i="110" s="1"/>
  <c r="H157" i="59"/>
  <c r="H300" i="96" s="1"/>
  <c r="H156" i="59"/>
  <c r="H300" i="107" s="1"/>
  <c r="H155" i="59"/>
  <c r="H300" i="93" s="1"/>
  <c r="H135" i="59"/>
  <c r="H299" i="126" s="1"/>
  <c r="H134" i="59"/>
  <c r="H299" i="102" s="1"/>
  <c r="H133" i="59"/>
  <c r="H299" i="115" s="1"/>
  <c r="H132" i="59"/>
  <c r="H131" i="59"/>
  <c r="H130" i="59"/>
  <c r="H129" i="59"/>
  <c r="H299" i="112" s="1"/>
  <c r="H128" i="59"/>
  <c r="H299" i="110" s="1"/>
  <c r="H127" i="59"/>
  <c r="H299" i="96" s="1"/>
  <c r="H126" i="59"/>
  <c r="H299" i="107" s="1"/>
  <c r="H125" i="59"/>
  <c r="H299" i="93" s="1"/>
  <c r="H105" i="59"/>
  <c r="H298" i="126" s="1"/>
  <c r="H104" i="59"/>
  <c r="H298" i="102" s="1"/>
  <c r="H103" i="59"/>
  <c r="H298" i="115" s="1"/>
  <c r="H102" i="59"/>
  <c r="H101" i="59"/>
  <c r="H100" i="59"/>
  <c r="H99" i="59"/>
  <c r="H298" i="112" s="1"/>
  <c r="H98" i="59"/>
  <c r="H298" i="110" s="1"/>
  <c r="H97" i="59"/>
  <c r="H298" i="96" s="1"/>
  <c r="H96" i="59"/>
  <c r="H298" i="107" s="1"/>
  <c r="H95" i="59"/>
  <c r="H298" i="93" s="1"/>
  <c r="H75" i="59"/>
  <c r="H297" i="126" s="1"/>
  <c r="H74" i="59"/>
  <c r="H297" i="102" s="1"/>
  <c r="H73" i="59"/>
  <c r="H297" i="115" s="1"/>
  <c r="H72" i="59"/>
  <c r="H71" i="59"/>
  <c r="H70" i="59"/>
  <c r="H69" i="59"/>
  <c r="H297" i="112" s="1"/>
  <c r="H68" i="59"/>
  <c r="H297" i="110" s="1"/>
  <c r="H67" i="59"/>
  <c r="H66" i="59"/>
  <c r="H297" i="107" s="1"/>
  <c r="H65" i="59"/>
  <c r="H297" i="93" s="1"/>
  <c r="H45" i="59"/>
  <c r="H296" i="126" s="1"/>
  <c r="H44" i="59"/>
  <c r="H296" i="102" s="1"/>
  <c r="H43" i="59"/>
  <c r="H296" i="115" s="1"/>
  <c r="H42" i="59"/>
  <c r="H41" i="59"/>
  <c r="H40" i="59"/>
  <c r="H39" i="59"/>
  <c r="H296" i="112" s="1"/>
  <c r="H38" i="59"/>
  <c r="H296" i="110" s="1"/>
  <c r="H37" i="59"/>
  <c r="H296" i="96" s="1"/>
  <c r="H36" i="59"/>
  <c r="H296" i="107" s="1"/>
  <c r="H35" i="59"/>
  <c r="H296" i="93" s="1"/>
  <c r="H31" i="59"/>
  <c r="G29" i="129" s="1"/>
  <c r="J29" i="129" s="1"/>
  <c r="H30" i="59"/>
  <c r="H29" i="59"/>
  <c r="H28" i="59"/>
  <c r="H27" i="59"/>
  <c r="H26" i="59"/>
  <c r="H25" i="59"/>
  <c r="H24" i="59"/>
  <c r="H23" i="59"/>
  <c r="H22" i="59"/>
  <c r="H21" i="59"/>
  <c r="H20" i="59"/>
  <c r="H19" i="59"/>
  <c r="H18" i="59"/>
  <c r="H17" i="59"/>
  <c r="H19" i="61"/>
  <c r="H37" i="61"/>
  <c r="H307" i="96" s="1"/>
  <c r="H67" i="61"/>
  <c r="G67" i="61"/>
  <c r="H97" i="61"/>
  <c r="H309" i="96" s="1"/>
  <c r="G97" i="61"/>
  <c r="G309" i="96" s="1"/>
  <c r="H315" i="61"/>
  <c r="H316" i="126" s="1"/>
  <c r="H314" i="61"/>
  <c r="H316" i="102" s="1"/>
  <c r="H313" i="61"/>
  <c r="H316" i="115" s="1"/>
  <c r="H312" i="61"/>
  <c r="H311" i="61"/>
  <c r="H310" i="61"/>
  <c r="H309" i="61"/>
  <c r="H316" i="112" s="1"/>
  <c r="H308" i="61"/>
  <c r="H316" i="110" s="1"/>
  <c r="H307" i="61"/>
  <c r="H316" i="96" s="1"/>
  <c r="H306" i="61"/>
  <c r="H316" i="107" s="1"/>
  <c r="H305" i="61"/>
  <c r="H316" i="93" s="1"/>
  <c r="H375" i="61"/>
  <c r="H318" i="126" s="1"/>
  <c r="H374" i="61"/>
  <c r="H318" i="102" s="1"/>
  <c r="H373" i="61"/>
  <c r="H318" i="115" s="1"/>
  <c r="H372" i="61"/>
  <c r="H371" i="61"/>
  <c r="H370" i="61"/>
  <c r="H369" i="61"/>
  <c r="H318" i="112" s="1"/>
  <c r="H368" i="61"/>
  <c r="H318" i="110" s="1"/>
  <c r="H367" i="61"/>
  <c r="H318" i="96" s="1"/>
  <c r="H366" i="61"/>
  <c r="H318" i="107" s="1"/>
  <c r="H365" i="61"/>
  <c r="H318" i="93" s="1"/>
  <c r="H345" i="61"/>
  <c r="H317" i="126" s="1"/>
  <c r="H344" i="61"/>
  <c r="H317" i="102" s="1"/>
  <c r="H343" i="61"/>
  <c r="H317" i="115" s="1"/>
  <c r="H342" i="61"/>
  <c r="H341" i="61"/>
  <c r="H317" i="123" s="1"/>
  <c r="H340" i="61"/>
  <c r="H339" i="61"/>
  <c r="H317" i="112" s="1"/>
  <c r="H338" i="61"/>
  <c r="H317" i="110" s="1"/>
  <c r="H337" i="61"/>
  <c r="H317" i="96" s="1"/>
  <c r="H336" i="61"/>
  <c r="H317" i="107" s="1"/>
  <c r="H335" i="61"/>
  <c r="H317" i="93" s="1"/>
  <c r="H285" i="61"/>
  <c r="H315" i="126" s="1"/>
  <c r="H284" i="61"/>
  <c r="H315" i="102" s="1"/>
  <c r="H283" i="61"/>
  <c r="H315" i="115" s="1"/>
  <c r="H282" i="61"/>
  <c r="H281" i="61"/>
  <c r="H280" i="61"/>
  <c r="H279" i="61"/>
  <c r="H315" i="112" s="1"/>
  <c r="H278" i="61"/>
  <c r="H315" i="110" s="1"/>
  <c r="H277" i="61"/>
  <c r="H315" i="96" s="1"/>
  <c r="H276" i="61"/>
  <c r="H315" i="107" s="1"/>
  <c r="H275" i="61"/>
  <c r="H315" i="93" s="1"/>
  <c r="H255" i="61"/>
  <c r="H314" i="126" s="1"/>
  <c r="H254" i="61"/>
  <c r="H314" i="102" s="1"/>
  <c r="H253" i="61"/>
  <c r="H314" i="115" s="1"/>
  <c r="H252" i="61"/>
  <c r="H251" i="61"/>
  <c r="H250" i="61"/>
  <c r="H249" i="61"/>
  <c r="H314" i="112" s="1"/>
  <c r="H248" i="61"/>
  <c r="H314" i="110" s="1"/>
  <c r="H247" i="61"/>
  <c r="H314" i="96" s="1"/>
  <c r="H246" i="61"/>
  <c r="H314" i="107" s="1"/>
  <c r="H245" i="61"/>
  <c r="H314" i="93" s="1"/>
  <c r="H225" i="61"/>
  <c r="H313" i="126" s="1"/>
  <c r="H224" i="61"/>
  <c r="H313" i="102" s="1"/>
  <c r="H223" i="61"/>
  <c r="H313" i="115" s="1"/>
  <c r="H222" i="61"/>
  <c r="H221" i="61"/>
  <c r="H220" i="61"/>
  <c r="H219" i="61"/>
  <c r="H313" i="112" s="1"/>
  <c r="H218" i="61"/>
  <c r="H313" i="110" s="1"/>
  <c r="H217" i="61"/>
  <c r="H313" i="96" s="1"/>
  <c r="H216" i="61"/>
  <c r="H313" i="107" s="1"/>
  <c r="H215" i="61"/>
  <c r="H313" i="93" s="1"/>
  <c r="H195" i="61"/>
  <c r="H312" i="126" s="1"/>
  <c r="H194" i="61"/>
  <c r="H312" i="102" s="1"/>
  <c r="H193" i="61"/>
  <c r="H312" i="115" s="1"/>
  <c r="H192" i="61"/>
  <c r="H191" i="61"/>
  <c r="H190" i="61"/>
  <c r="H189" i="61"/>
  <c r="H312" i="112" s="1"/>
  <c r="H188" i="61"/>
  <c r="H312" i="110" s="1"/>
  <c r="H187" i="61"/>
  <c r="H186" i="61"/>
  <c r="H312" i="107" s="1"/>
  <c r="H185" i="61"/>
  <c r="H312" i="93" s="1"/>
  <c r="H165" i="61"/>
  <c r="H311" i="126" s="1"/>
  <c r="H164" i="61"/>
  <c r="H311" i="102" s="1"/>
  <c r="H163" i="61"/>
  <c r="H311" i="115" s="1"/>
  <c r="H162" i="61"/>
  <c r="H161" i="61"/>
  <c r="H160" i="61"/>
  <c r="H159" i="61"/>
  <c r="H311" i="112" s="1"/>
  <c r="H158" i="61"/>
  <c r="H311" i="110" s="1"/>
  <c r="H157" i="61"/>
  <c r="H311" i="96" s="1"/>
  <c r="H156" i="61"/>
  <c r="H311" i="107" s="1"/>
  <c r="H155" i="61"/>
  <c r="H311" i="93" s="1"/>
  <c r="H135" i="61"/>
  <c r="H310" i="126" s="1"/>
  <c r="H134" i="61"/>
  <c r="H310" i="102" s="1"/>
  <c r="H133" i="61"/>
  <c r="H310" i="115" s="1"/>
  <c r="H132" i="61"/>
  <c r="H127" i="61"/>
  <c r="H310" i="96" s="1"/>
  <c r="G127" i="61"/>
  <c r="G310" i="96" s="1"/>
  <c r="H131" i="61"/>
  <c r="H130" i="61"/>
  <c r="H129" i="61"/>
  <c r="H310" i="112" s="1"/>
  <c r="H128" i="61"/>
  <c r="H310" i="110" s="1"/>
  <c r="H126" i="61"/>
  <c r="H310" i="107" s="1"/>
  <c r="H125" i="61"/>
  <c r="H310" i="93" s="1"/>
  <c r="H105" i="61"/>
  <c r="H309" i="126" s="1"/>
  <c r="H104" i="61"/>
  <c r="H309" i="102" s="1"/>
  <c r="H103" i="61"/>
  <c r="H309" i="115" s="1"/>
  <c r="H102" i="61"/>
  <c r="H101" i="61"/>
  <c r="H100" i="61"/>
  <c r="H99" i="61"/>
  <c r="H309" i="112" s="1"/>
  <c r="H98" i="61"/>
  <c r="H309" i="110" s="1"/>
  <c r="H96" i="61"/>
  <c r="H309" i="107" s="1"/>
  <c r="H95" i="61"/>
  <c r="H309" i="93" s="1"/>
  <c r="H75" i="61"/>
  <c r="H308" i="126" s="1"/>
  <c r="H74" i="61"/>
  <c r="H308" i="102" s="1"/>
  <c r="H73" i="61"/>
  <c r="H308" i="115" s="1"/>
  <c r="H72" i="61"/>
  <c r="H71" i="61"/>
  <c r="H70" i="61"/>
  <c r="H69" i="61"/>
  <c r="H308" i="112" s="1"/>
  <c r="H68" i="61"/>
  <c r="H308" i="110" s="1"/>
  <c r="H66" i="61"/>
  <c r="H308" i="107" s="1"/>
  <c r="H65" i="61"/>
  <c r="H308" i="93" s="1"/>
  <c r="H45" i="61"/>
  <c r="H307" i="126" s="1"/>
  <c r="H44" i="61"/>
  <c r="H307" i="102" s="1"/>
  <c r="H43" i="61"/>
  <c r="H307" i="115" s="1"/>
  <c r="H42" i="61"/>
  <c r="H41" i="61"/>
  <c r="H40" i="61"/>
  <c r="H39" i="61"/>
  <c r="H307" i="112" s="1"/>
  <c r="H38" i="61"/>
  <c r="H307" i="110" s="1"/>
  <c r="H36" i="61"/>
  <c r="H307" i="107" s="1"/>
  <c r="H35" i="61"/>
  <c r="H307" i="93" s="1"/>
  <c r="H31" i="61"/>
  <c r="G30" i="129" s="1"/>
  <c r="H30" i="61"/>
  <c r="H29" i="61"/>
  <c r="H28" i="61"/>
  <c r="H27" i="61"/>
  <c r="H26" i="61"/>
  <c r="H25" i="61"/>
  <c r="H24" i="61"/>
  <c r="H23" i="61"/>
  <c r="H22" i="61"/>
  <c r="H21" i="61"/>
  <c r="H20" i="61"/>
  <c r="H18" i="61"/>
  <c r="H6" i="61" s="1"/>
  <c r="H17" i="61"/>
  <c r="Q42" i="61" l="1"/>
  <c r="H307" i="124"/>
  <c r="Q72" i="61"/>
  <c r="H308" i="124"/>
  <c r="Q102" i="61"/>
  <c r="H309" i="124"/>
  <c r="Q132" i="61"/>
  <c r="H310" i="124"/>
  <c r="Q162" i="61"/>
  <c r="H311" i="124"/>
  <c r="Q192" i="61"/>
  <c r="H312" i="124"/>
  <c r="Q222" i="61"/>
  <c r="H313" i="124"/>
  <c r="Q252" i="61"/>
  <c r="H314" i="124"/>
  <c r="Q282" i="61"/>
  <c r="H315" i="124"/>
  <c r="Q342" i="61"/>
  <c r="H317" i="124"/>
  <c r="Q372" i="61"/>
  <c r="H318" i="124"/>
  <c r="Q312" i="61"/>
  <c r="H316" i="124"/>
  <c r="Q42" i="59"/>
  <c r="H296" i="124"/>
  <c r="Q72" i="59"/>
  <c r="H297" i="124"/>
  <c r="Q102" i="59"/>
  <c r="H298" i="124"/>
  <c r="Q132" i="59"/>
  <c r="H299" i="124"/>
  <c r="Q162" i="59"/>
  <c r="H300" i="124"/>
  <c r="Q222" i="59"/>
  <c r="H302" i="124"/>
  <c r="Q192" i="59"/>
  <c r="H301" i="124"/>
  <c r="Q252" i="59"/>
  <c r="H303" i="100" s="1"/>
  <c r="H303" i="124"/>
  <c r="Q282" i="59"/>
  <c r="H304" i="124"/>
  <c r="Q312" i="59"/>
  <c r="H305" i="124"/>
  <c r="Q282" i="57"/>
  <c r="H294" i="124"/>
  <c r="Q252" i="57"/>
  <c r="H293" i="124"/>
  <c r="Q222" i="57"/>
  <c r="H292" i="124"/>
  <c r="Q192" i="57"/>
  <c r="H291" i="124"/>
  <c r="Q162" i="57"/>
  <c r="H290" i="124"/>
  <c r="Q132" i="57"/>
  <c r="H289" i="124"/>
  <c r="Q102" i="57"/>
  <c r="H288" i="124"/>
  <c r="Q72" i="57"/>
  <c r="H287" i="124"/>
  <c r="Q42" i="57"/>
  <c r="H286" i="124"/>
  <c r="O23" i="53"/>
  <c r="H27" i="121"/>
  <c r="H27" i="99"/>
  <c r="I27" i="121"/>
  <c r="Q41" i="61"/>
  <c r="H307" i="123"/>
  <c r="Q101" i="61"/>
  <c r="H309" i="123"/>
  <c r="Q220" i="61"/>
  <c r="H313" i="122"/>
  <c r="Q251" i="61"/>
  <c r="H314" i="123"/>
  <c r="Q370" i="61"/>
  <c r="H318" i="122"/>
  <c r="Q70" i="59"/>
  <c r="H297" i="122"/>
  <c r="Q101" i="59"/>
  <c r="H298" i="123"/>
  <c r="Q220" i="59"/>
  <c r="H302" i="122"/>
  <c r="Q191" i="59"/>
  <c r="H301" i="123"/>
  <c r="Q250" i="57"/>
  <c r="H293" i="122"/>
  <c r="Q221" i="57"/>
  <c r="H292" i="123"/>
  <c r="Q130" i="57"/>
  <c r="H289" i="122"/>
  <c r="Q101" i="57"/>
  <c r="H288" i="123"/>
  <c r="H27" i="97"/>
  <c r="H261" i="99"/>
  <c r="Q70" i="61"/>
  <c r="H308" i="122"/>
  <c r="Q130" i="61"/>
  <c r="H310" i="122"/>
  <c r="Q190" i="61"/>
  <c r="H312" i="122"/>
  <c r="Q221" i="61"/>
  <c r="H313" i="123"/>
  <c r="Q340" i="61"/>
  <c r="H317" i="122"/>
  <c r="Q371" i="61"/>
  <c r="H318" i="123"/>
  <c r="Q310" i="61"/>
  <c r="H316" i="122"/>
  <c r="G308" i="96"/>
  <c r="G312" i="96"/>
  <c r="Q40" i="59"/>
  <c r="H296" i="122"/>
  <c r="H297" i="96"/>
  <c r="H301" i="96"/>
  <c r="Q71" i="59"/>
  <c r="H297" i="123"/>
  <c r="Q160" i="59"/>
  <c r="H300" i="122"/>
  <c r="Q221" i="59"/>
  <c r="H302" i="123"/>
  <c r="Q280" i="57"/>
  <c r="H294" i="122"/>
  <c r="Q251" i="57"/>
  <c r="H293" i="123"/>
  <c r="Q160" i="57"/>
  <c r="H290" i="122"/>
  <c r="Q131" i="57"/>
  <c r="H289" i="123"/>
  <c r="Q40" i="57"/>
  <c r="H286" i="122"/>
  <c r="Q71" i="61"/>
  <c r="H308" i="123"/>
  <c r="Q131" i="61"/>
  <c r="H310" i="99" s="1"/>
  <c r="H310" i="123"/>
  <c r="Q160" i="61"/>
  <c r="H311" i="122"/>
  <c r="Q191" i="61"/>
  <c r="H312" i="123"/>
  <c r="Q280" i="61"/>
  <c r="H315" i="122"/>
  <c r="Q311" i="61"/>
  <c r="H316" i="123"/>
  <c r="H308" i="96"/>
  <c r="H312" i="96"/>
  <c r="Q41" i="59"/>
  <c r="O54" i="59" s="1"/>
  <c r="H296" i="123"/>
  <c r="Q130" i="59"/>
  <c r="H299" i="122"/>
  <c r="Q161" i="59"/>
  <c r="H300" i="123"/>
  <c r="Q250" i="59"/>
  <c r="H303" i="122"/>
  <c r="Q280" i="59"/>
  <c r="H304" i="122"/>
  <c r="Q311" i="59"/>
  <c r="H305" i="123"/>
  <c r="Q281" i="57"/>
  <c r="H294" i="123"/>
  <c r="Q190" i="57"/>
  <c r="H291" i="122"/>
  <c r="Q161" i="57"/>
  <c r="H290" i="123"/>
  <c r="Q70" i="57"/>
  <c r="H287" i="122"/>
  <c r="Q41" i="57"/>
  <c r="H286" i="123"/>
  <c r="Q40" i="61"/>
  <c r="H307" i="97" s="1"/>
  <c r="H307" i="122"/>
  <c r="Q100" i="61"/>
  <c r="H309" i="97" s="1"/>
  <c r="H309" i="122"/>
  <c r="Q161" i="61"/>
  <c r="H311" i="99" s="1"/>
  <c r="H311" i="123"/>
  <c r="Q250" i="61"/>
  <c r="H314" i="97" s="1"/>
  <c r="H314" i="122"/>
  <c r="Q281" i="61"/>
  <c r="H315" i="99" s="1"/>
  <c r="H315" i="123"/>
  <c r="Q341" i="61"/>
  <c r="Q100" i="59"/>
  <c r="H298" i="122"/>
  <c r="Q131" i="59"/>
  <c r="H299" i="123"/>
  <c r="Q190" i="59"/>
  <c r="H301" i="122"/>
  <c r="Q251" i="59"/>
  <c r="H303" i="123"/>
  <c r="Q281" i="59"/>
  <c r="H304" i="123"/>
  <c r="Q310" i="59"/>
  <c r="Q220" i="57"/>
  <c r="H292" i="122"/>
  <c r="Q191" i="57"/>
  <c r="H291" i="123"/>
  <c r="Q100" i="57"/>
  <c r="H288" i="122"/>
  <c r="H287" i="96"/>
  <c r="H291" i="96"/>
  <c r="Q71" i="57"/>
  <c r="H287" i="123"/>
  <c r="O84" i="61"/>
  <c r="H308" i="99"/>
  <c r="O235" i="61"/>
  <c r="H313" i="100"/>
  <c r="O53" i="61"/>
  <c r="O174" i="61"/>
  <c r="O263" i="61"/>
  <c r="O355" i="61"/>
  <c r="H317" i="100"/>
  <c r="O325" i="61"/>
  <c r="H316" i="100"/>
  <c r="O113" i="59"/>
  <c r="H298" i="97"/>
  <c r="H315" i="100"/>
  <c r="O295" i="61"/>
  <c r="O383" i="61"/>
  <c r="H318" i="97"/>
  <c r="O145" i="59"/>
  <c r="H299" i="100"/>
  <c r="O233" i="59"/>
  <c r="H302" i="97"/>
  <c r="O323" i="61"/>
  <c r="H316" i="97"/>
  <c r="O115" i="59"/>
  <c r="H298" i="100"/>
  <c r="H300" i="97"/>
  <c r="O173" i="59"/>
  <c r="O205" i="59"/>
  <c r="H301" i="100"/>
  <c r="O293" i="61"/>
  <c r="H315" i="97"/>
  <c r="H296" i="99"/>
  <c r="O85" i="59"/>
  <c r="H297" i="100"/>
  <c r="O294" i="59"/>
  <c r="H304" i="99"/>
  <c r="O325" i="59"/>
  <c r="H305" i="100"/>
  <c r="O55" i="61"/>
  <c r="H307" i="100"/>
  <c r="H306" i="107"/>
  <c r="H31" i="107"/>
  <c r="O173" i="61"/>
  <c r="H311" i="97"/>
  <c r="O204" i="61"/>
  <c r="H312" i="99"/>
  <c r="O53" i="59"/>
  <c r="H296" i="97"/>
  <c r="O84" i="59"/>
  <c r="H297" i="99"/>
  <c r="O234" i="59"/>
  <c r="H302" i="99"/>
  <c r="O293" i="59"/>
  <c r="H304" i="97"/>
  <c r="O263" i="57"/>
  <c r="H293" i="97"/>
  <c r="O234" i="57"/>
  <c r="H292" i="99"/>
  <c r="O205" i="57"/>
  <c r="H291" i="100"/>
  <c r="O143" i="57"/>
  <c r="H289" i="97"/>
  <c r="O114" i="57"/>
  <c r="H288" i="99"/>
  <c r="O85" i="57"/>
  <c r="H287" i="100"/>
  <c r="O85" i="61"/>
  <c r="H308" i="100"/>
  <c r="O113" i="61"/>
  <c r="O205" i="61"/>
  <c r="H312" i="100"/>
  <c r="O294" i="61"/>
  <c r="O385" i="61"/>
  <c r="H318" i="100"/>
  <c r="O143" i="59"/>
  <c r="H299" i="97"/>
  <c r="O174" i="59"/>
  <c r="H300" i="99"/>
  <c r="O235" i="59"/>
  <c r="H302" i="100"/>
  <c r="O263" i="59"/>
  <c r="H303" i="97"/>
  <c r="O324" i="59"/>
  <c r="H305" i="99"/>
  <c r="O293" i="57"/>
  <c r="H294" i="97"/>
  <c r="O264" i="57"/>
  <c r="H293" i="99"/>
  <c r="O235" i="57"/>
  <c r="H292" i="100"/>
  <c r="O173" i="57"/>
  <c r="H290" i="97"/>
  <c r="O144" i="57"/>
  <c r="H289" i="99"/>
  <c r="O115" i="57"/>
  <c r="H288" i="100"/>
  <c r="O53" i="57"/>
  <c r="H286" i="97"/>
  <c r="H7" i="57"/>
  <c r="O54" i="61"/>
  <c r="H307" i="99"/>
  <c r="O114" i="61"/>
  <c r="H309" i="99"/>
  <c r="O175" i="61"/>
  <c r="H311" i="100"/>
  <c r="O233" i="61"/>
  <c r="H313" i="97"/>
  <c r="O264" i="61"/>
  <c r="H314" i="99"/>
  <c r="O354" i="61"/>
  <c r="H317" i="99"/>
  <c r="O324" i="61"/>
  <c r="H316" i="99"/>
  <c r="O55" i="59"/>
  <c r="H296" i="100"/>
  <c r="O144" i="59"/>
  <c r="H299" i="99"/>
  <c r="O175" i="59"/>
  <c r="H300" i="100"/>
  <c r="O203" i="59"/>
  <c r="H301" i="97"/>
  <c r="O264" i="59"/>
  <c r="H303" i="99"/>
  <c r="O265" i="59"/>
  <c r="O295" i="59"/>
  <c r="H304" i="100"/>
  <c r="O323" i="59"/>
  <c r="H305" i="97"/>
  <c r="O294" i="57"/>
  <c r="H294" i="99"/>
  <c r="O265" i="57"/>
  <c r="H293" i="100"/>
  <c r="O203" i="57"/>
  <c r="H291" i="97"/>
  <c r="O174" i="57"/>
  <c r="H290" i="99"/>
  <c r="O145" i="57"/>
  <c r="H289" i="100"/>
  <c r="O83" i="57"/>
  <c r="H287" i="97"/>
  <c r="O54" i="57"/>
  <c r="H286" i="99"/>
  <c r="O83" i="61"/>
  <c r="H308" i="97"/>
  <c r="O115" i="61"/>
  <c r="H309" i="100"/>
  <c r="O143" i="61"/>
  <c r="H310" i="97"/>
  <c r="O145" i="61"/>
  <c r="H310" i="100"/>
  <c r="O203" i="61"/>
  <c r="H312" i="97"/>
  <c r="O234" i="61"/>
  <c r="H313" i="99"/>
  <c r="O265" i="61"/>
  <c r="H314" i="100"/>
  <c r="O353" i="61"/>
  <c r="H317" i="97"/>
  <c r="O384" i="61"/>
  <c r="H318" i="99"/>
  <c r="O144" i="61"/>
  <c r="O83" i="59"/>
  <c r="H297" i="97"/>
  <c r="O114" i="59"/>
  <c r="H298" i="99"/>
  <c r="O204" i="59"/>
  <c r="H301" i="99"/>
  <c r="O295" i="57"/>
  <c r="H294" i="100"/>
  <c r="O233" i="57"/>
  <c r="H292" i="97"/>
  <c r="O204" i="57"/>
  <c r="H291" i="99"/>
  <c r="O175" i="57"/>
  <c r="H290" i="100"/>
  <c r="O113" i="57"/>
  <c r="H288" i="97"/>
  <c r="O84" i="57"/>
  <c r="H287" i="99"/>
  <c r="O55" i="57"/>
  <c r="H286" i="100"/>
  <c r="H10" i="57"/>
  <c r="H6" i="57"/>
  <c r="H11" i="57"/>
  <c r="H8" i="57"/>
  <c r="H13" i="57"/>
  <c r="H5" i="57"/>
  <c r="H9" i="57"/>
  <c r="H14" i="57"/>
  <c r="H12" i="57"/>
  <c r="H15" i="57"/>
  <c r="H9" i="59"/>
  <c r="H7" i="59"/>
  <c r="H13" i="59"/>
  <c r="H14" i="59"/>
  <c r="H5" i="59"/>
  <c r="H6" i="59"/>
  <c r="H15" i="59"/>
  <c r="H10" i="59"/>
  <c r="H8" i="59"/>
  <c r="H11" i="59"/>
  <c r="H12" i="59"/>
  <c r="H5" i="61"/>
  <c r="H14" i="61"/>
  <c r="H10" i="61"/>
  <c r="H11" i="61"/>
  <c r="H12" i="61"/>
  <c r="H7" i="61"/>
  <c r="H15" i="61"/>
  <c r="H13" i="61"/>
  <c r="H9" i="61"/>
  <c r="H8" i="61"/>
  <c r="H285" i="62"/>
  <c r="H328" i="126" s="1"/>
  <c r="H284" i="62"/>
  <c r="H328" i="102" s="1"/>
  <c r="H283" i="62"/>
  <c r="H328" i="115" s="1"/>
  <c r="H282" i="62"/>
  <c r="H281" i="62"/>
  <c r="H280" i="62"/>
  <c r="H279" i="62"/>
  <c r="H328" i="112" s="1"/>
  <c r="H278" i="62"/>
  <c r="H328" i="110" s="1"/>
  <c r="H277" i="62"/>
  <c r="H328" i="96" s="1"/>
  <c r="H276" i="62"/>
  <c r="H328" i="107" s="1"/>
  <c r="H275" i="62"/>
  <c r="H328" i="93" s="1"/>
  <c r="H255" i="62"/>
  <c r="H327" i="126" s="1"/>
  <c r="H254" i="62"/>
  <c r="H327" i="102" s="1"/>
  <c r="H253" i="62"/>
  <c r="H327" i="115" s="1"/>
  <c r="H252" i="62"/>
  <c r="H250" i="62"/>
  <c r="H251" i="62"/>
  <c r="H249" i="62"/>
  <c r="H327" i="112" s="1"/>
  <c r="H248" i="62"/>
  <c r="H327" i="110" s="1"/>
  <c r="H247" i="62"/>
  <c r="H327" i="96" s="1"/>
  <c r="H246" i="62"/>
  <c r="H327" i="107" s="1"/>
  <c r="H245" i="62"/>
  <c r="H327" i="93" s="1"/>
  <c r="H225" i="62"/>
  <c r="H326" i="126" s="1"/>
  <c r="H224" i="62"/>
  <c r="H326" i="102" s="1"/>
  <c r="H223" i="62"/>
  <c r="H326" i="115" s="1"/>
  <c r="H222" i="62"/>
  <c r="H221" i="62"/>
  <c r="H220" i="62"/>
  <c r="H219" i="62"/>
  <c r="H326" i="112" s="1"/>
  <c r="H218" i="62"/>
  <c r="H326" i="110" s="1"/>
  <c r="H217" i="62"/>
  <c r="H326" i="96" s="1"/>
  <c r="H216" i="62"/>
  <c r="H326" i="107" s="1"/>
  <c r="H215" i="62"/>
  <c r="H326" i="93" s="1"/>
  <c r="H195" i="62"/>
  <c r="H325" i="126" s="1"/>
  <c r="H194" i="62"/>
  <c r="H325" i="102" s="1"/>
  <c r="H193" i="62"/>
  <c r="H325" i="115" s="1"/>
  <c r="H192" i="62"/>
  <c r="H191" i="62"/>
  <c r="H190" i="62"/>
  <c r="H189" i="62"/>
  <c r="H325" i="112" s="1"/>
  <c r="H188" i="62"/>
  <c r="H325" i="110" s="1"/>
  <c r="H187" i="62"/>
  <c r="H186" i="62"/>
  <c r="H325" i="107" s="1"/>
  <c r="H185" i="62"/>
  <c r="H325" i="93" s="1"/>
  <c r="H165" i="62"/>
  <c r="H324" i="126" s="1"/>
  <c r="H164" i="62"/>
  <c r="H324" i="102" s="1"/>
  <c r="H163" i="62"/>
  <c r="H324" i="115" s="1"/>
  <c r="H162" i="62"/>
  <c r="H161" i="62"/>
  <c r="H160" i="62"/>
  <c r="H159" i="62"/>
  <c r="H324" i="112" s="1"/>
  <c r="H158" i="62"/>
  <c r="H324" i="110" s="1"/>
  <c r="H157" i="62"/>
  <c r="H324" i="96" s="1"/>
  <c r="H156" i="62"/>
  <c r="H324" i="107" s="1"/>
  <c r="H155" i="62"/>
  <c r="H324" i="93" s="1"/>
  <c r="H135" i="62"/>
  <c r="H323" i="126" s="1"/>
  <c r="H134" i="62"/>
  <c r="H323" i="102" s="1"/>
  <c r="H133" i="62"/>
  <c r="H323" i="115" s="1"/>
  <c r="H132" i="62"/>
  <c r="H131" i="62"/>
  <c r="H130" i="62"/>
  <c r="H129" i="62"/>
  <c r="H323" i="112" s="1"/>
  <c r="H128" i="62"/>
  <c r="H323" i="110" s="1"/>
  <c r="H126" i="62"/>
  <c r="H323" i="107" s="1"/>
  <c r="H127" i="62"/>
  <c r="H323" i="96" s="1"/>
  <c r="H125" i="62"/>
  <c r="H323" i="93" s="1"/>
  <c r="H105" i="62"/>
  <c r="H322" i="126" s="1"/>
  <c r="H104" i="62"/>
  <c r="H322" i="102" s="1"/>
  <c r="H103" i="62"/>
  <c r="H322" i="115" s="1"/>
  <c r="H102" i="62"/>
  <c r="H101" i="62"/>
  <c r="H100" i="62"/>
  <c r="H99" i="62"/>
  <c r="H322" i="112" s="1"/>
  <c r="H98" i="62"/>
  <c r="H322" i="110" s="1"/>
  <c r="H97" i="62"/>
  <c r="H322" i="96" s="1"/>
  <c r="H96" i="62"/>
  <c r="H322" i="107" s="1"/>
  <c r="H95" i="62"/>
  <c r="H322" i="93" s="1"/>
  <c r="H75" i="62"/>
  <c r="H321" i="126" s="1"/>
  <c r="H74" i="62"/>
  <c r="H321" i="102" s="1"/>
  <c r="H73" i="62"/>
  <c r="H321" i="115" s="1"/>
  <c r="H72" i="62"/>
  <c r="H71" i="62"/>
  <c r="H70" i="62"/>
  <c r="H69" i="62"/>
  <c r="H321" i="112" s="1"/>
  <c r="H68" i="62"/>
  <c r="H321" i="110" s="1"/>
  <c r="H67" i="62"/>
  <c r="H66" i="62"/>
  <c r="H321" i="107" s="1"/>
  <c r="H65" i="62"/>
  <c r="H321" i="93" s="1"/>
  <c r="H45" i="62"/>
  <c r="H320" i="126" s="1"/>
  <c r="H44" i="62"/>
  <c r="H320" i="102" s="1"/>
  <c r="H43" i="62"/>
  <c r="H320" i="115" s="1"/>
  <c r="H42" i="62"/>
  <c r="H41" i="62"/>
  <c r="H40" i="62"/>
  <c r="H39" i="62"/>
  <c r="H320" i="112" s="1"/>
  <c r="H38" i="62"/>
  <c r="H320" i="110" s="1"/>
  <c r="H37" i="62"/>
  <c r="H320" i="96" s="1"/>
  <c r="H36" i="62"/>
  <c r="H320" i="107" s="1"/>
  <c r="H35" i="62"/>
  <c r="H320" i="93" s="1"/>
  <c r="H31" i="62"/>
  <c r="G31" i="129" s="1"/>
  <c r="J31" i="129" s="1"/>
  <c r="H30" i="62"/>
  <c r="H29" i="62"/>
  <c r="H28" i="62"/>
  <c r="H27" i="62"/>
  <c r="H26" i="62"/>
  <c r="H25" i="62"/>
  <c r="H24" i="62"/>
  <c r="H23" i="62"/>
  <c r="H22" i="62"/>
  <c r="H21" i="62"/>
  <c r="H20" i="62"/>
  <c r="H19" i="62"/>
  <c r="H18" i="62"/>
  <c r="H17" i="62"/>
  <c r="E194" i="64"/>
  <c r="E335" i="102" s="1"/>
  <c r="F194" i="64"/>
  <c r="F335" i="102" s="1"/>
  <c r="G194" i="64"/>
  <c r="G335" i="102" s="1"/>
  <c r="H194" i="64"/>
  <c r="H335" i="102" s="1"/>
  <c r="D194" i="64"/>
  <c r="D335" i="102" s="1"/>
  <c r="H345" i="64"/>
  <c r="H340" i="126" s="1"/>
  <c r="H344" i="64"/>
  <c r="H340" i="102" s="1"/>
  <c r="H343" i="64"/>
  <c r="H340" i="115" s="1"/>
  <c r="H342" i="64"/>
  <c r="H341" i="64"/>
  <c r="H340" i="64"/>
  <c r="H339" i="64"/>
  <c r="H340" i="112" s="1"/>
  <c r="H338" i="64"/>
  <c r="H340" i="110" s="1"/>
  <c r="H337" i="64"/>
  <c r="H340" i="96" s="1"/>
  <c r="H336" i="64"/>
  <c r="H340" i="107" s="1"/>
  <c r="H335" i="64"/>
  <c r="H340" i="93" s="1"/>
  <c r="H315" i="64"/>
  <c r="H339" i="126" s="1"/>
  <c r="H314" i="64"/>
  <c r="H339" i="102" s="1"/>
  <c r="H313" i="64"/>
  <c r="H339" i="115" s="1"/>
  <c r="H312" i="64"/>
  <c r="H311" i="64"/>
  <c r="H310" i="64"/>
  <c r="H309" i="64"/>
  <c r="H339" i="112" s="1"/>
  <c r="H308" i="64"/>
  <c r="H339" i="110" s="1"/>
  <c r="H307" i="64"/>
  <c r="H339" i="96" s="1"/>
  <c r="H306" i="64"/>
  <c r="H339" i="107" s="1"/>
  <c r="H305" i="64"/>
  <c r="H339" i="93" s="1"/>
  <c r="H285" i="64"/>
  <c r="H338" i="126" s="1"/>
  <c r="H284" i="64"/>
  <c r="H338" i="102" s="1"/>
  <c r="H283" i="64"/>
  <c r="H338" i="115" s="1"/>
  <c r="H282" i="64"/>
  <c r="H281" i="64"/>
  <c r="H280" i="64"/>
  <c r="H279" i="64"/>
  <c r="H338" i="112" s="1"/>
  <c r="H278" i="64"/>
  <c r="H338" i="110" s="1"/>
  <c r="H277" i="64"/>
  <c r="H338" i="96" s="1"/>
  <c r="H276" i="64"/>
  <c r="H338" i="107" s="1"/>
  <c r="H275" i="64"/>
  <c r="H338" i="93" s="1"/>
  <c r="H255" i="64"/>
  <c r="H337" i="126" s="1"/>
  <c r="H254" i="64"/>
  <c r="H337" i="102" s="1"/>
  <c r="H253" i="64"/>
  <c r="H337" i="115" s="1"/>
  <c r="H252" i="64"/>
  <c r="H251" i="64"/>
  <c r="H250" i="64"/>
  <c r="H249" i="64"/>
  <c r="H337" i="112" s="1"/>
  <c r="H248" i="64"/>
  <c r="H337" i="110" s="1"/>
  <c r="H247" i="64"/>
  <c r="H337" i="96" s="1"/>
  <c r="H246" i="64"/>
  <c r="H337" i="107" s="1"/>
  <c r="H245" i="64"/>
  <c r="H337" i="93" s="1"/>
  <c r="H225" i="64"/>
  <c r="H336" i="126" s="1"/>
  <c r="H224" i="64"/>
  <c r="H336" i="102" s="1"/>
  <c r="H223" i="64"/>
  <c r="H336" i="115" s="1"/>
  <c r="H222" i="64"/>
  <c r="H221" i="64"/>
  <c r="H220" i="64"/>
  <c r="H219" i="64"/>
  <c r="H336" i="112" s="1"/>
  <c r="H218" i="64"/>
  <c r="H336" i="110" s="1"/>
  <c r="H217" i="64"/>
  <c r="H336" i="96" s="1"/>
  <c r="H216" i="64"/>
  <c r="H336" i="107" s="1"/>
  <c r="H215" i="64"/>
  <c r="H336" i="93" s="1"/>
  <c r="H195" i="64"/>
  <c r="H335" i="126" s="1"/>
  <c r="H193" i="64"/>
  <c r="H335" i="115" s="1"/>
  <c r="H192" i="64"/>
  <c r="H191" i="64"/>
  <c r="H190" i="64"/>
  <c r="H189" i="64"/>
  <c r="H335" i="112" s="1"/>
  <c r="H188" i="64"/>
  <c r="H335" i="110" s="1"/>
  <c r="H187" i="64"/>
  <c r="H186" i="64"/>
  <c r="H335" i="107" s="1"/>
  <c r="H185" i="64"/>
  <c r="H335" i="93" s="1"/>
  <c r="H165" i="64"/>
  <c r="H334" i="126" s="1"/>
  <c r="H164" i="64"/>
  <c r="H334" i="102" s="1"/>
  <c r="H163" i="64"/>
  <c r="H334" i="115" s="1"/>
  <c r="H162" i="64"/>
  <c r="H161" i="64"/>
  <c r="H160" i="64"/>
  <c r="H159" i="64"/>
  <c r="H334" i="112" s="1"/>
  <c r="H158" i="64"/>
  <c r="H334" i="110" s="1"/>
  <c r="H157" i="64"/>
  <c r="H334" i="96" s="1"/>
  <c r="H156" i="64"/>
  <c r="H334" i="107" s="1"/>
  <c r="H155" i="64"/>
  <c r="H334" i="93" s="1"/>
  <c r="H135" i="64"/>
  <c r="H333" i="126" s="1"/>
  <c r="H134" i="64"/>
  <c r="H333" i="102" s="1"/>
  <c r="H133" i="64"/>
  <c r="H333" i="115" s="1"/>
  <c r="H132" i="64"/>
  <c r="H131" i="64"/>
  <c r="H130" i="64"/>
  <c r="H129" i="64"/>
  <c r="H333" i="112" s="1"/>
  <c r="H128" i="64"/>
  <c r="H333" i="110" s="1"/>
  <c r="H127" i="64"/>
  <c r="H333" i="96" s="1"/>
  <c r="H126" i="64"/>
  <c r="H333" i="107" s="1"/>
  <c r="H125" i="64"/>
  <c r="H333" i="93" s="1"/>
  <c r="H105" i="64"/>
  <c r="H332" i="126" s="1"/>
  <c r="H104" i="64"/>
  <c r="H332" i="102" s="1"/>
  <c r="H103" i="64"/>
  <c r="H332" i="115" s="1"/>
  <c r="H102" i="64"/>
  <c r="H101" i="64"/>
  <c r="H100" i="64"/>
  <c r="H99" i="64"/>
  <c r="H332" i="112" s="1"/>
  <c r="H98" i="64"/>
  <c r="H332" i="110" s="1"/>
  <c r="H97" i="64"/>
  <c r="H332" i="96" s="1"/>
  <c r="H96" i="64"/>
  <c r="H332" i="107" s="1"/>
  <c r="H95" i="64"/>
  <c r="H332" i="93" s="1"/>
  <c r="H75" i="64"/>
  <c r="H331" i="126" s="1"/>
  <c r="H74" i="64"/>
  <c r="H331" i="102" s="1"/>
  <c r="H73" i="64"/>
  <c r="H331" i="115" s="1"/>
  <c r="H72" i="64"/>
  <c r="H71" i="64"/>
  <c r="H70" i="64"/>
  <c r="H69" i="64"/>
  <c r="H331" i="112" s="1"/>
  <c r="H68" i="64"/>
  <c r="H331" i="110" s="1"/>
  <c r="H67" i="64"/>
  <c r="H66" i="64"/>
  <c r="H331" i="107" s="1"/>
  <c r="H65" i="64"/>
  <c r="H331" i="93" s="1"/>
  <c r="H45" i="64"/>
  <c r="H330" i="126" s="1"/>
  <c r="H44" i="64"/>
  <c r="H330" i="102" s="1"/>
  <c r="H43" i="64"/>
  <c r="H330" i="115" s="1"/>
  <c r="H42" i="64"/>
  <c r="H41" i="64"/>
  <c r="H330" i="123" s="1"/>
  <c r="H40" i="64"/>
  <c r="H39" i="64"/>
  <c r="H330" i="112" s="1"/>
  <c r="H38" i="64"/>
  <c r="H330" i="110" s="1"/>
  <c r="H37" i="64"/>
  <c r="H330" i="96" s="1"/>
  <c r="H36" i="64"/>
  <c r="H330" i="107" s="1"/>
  <c r="H35" i="64"/>
  <c r="H330" i="93" s="1"/>
  <c r="H31" i="64"/>
  <c r="G32" i="129" s="1"/>
  <c r="H30" i="64"/>
  <c r="H29" i="64"/>
  <c r="H28" i="64"/>
  <c r="H27" i="64"/>
  <c r="H26" i="64"/>
  <c r="H25" i="64"/>
  <c r="H24" i="64"/>
  <c r="H23" i="64"/>
  <c r="H22" i="64"/>
  <c r="H21" i="64"/>
  <c r="H20" i="64"/>
  <c r="H19" i="64"/>
  <c r="H18" i="64"/>
  <c r="H17" i="64"/>
  <c r="H225" i="65"/>
  <c r="H348" i="126" s="1"/>
  <c r="H224" i="65"/>
  <c r="H348" i="102" s="1"/>
  <c r="H223" i="65"/>
  <c r="H348" i="115" s="1"/>
  <c r="H222" i="65"/>
  <c r="H221" i="65"/>
  <c r="H220" i="65"/>
  <c r="H219" i="65"/>
  <c r="H348" i="112" s="1"/>
  <c r="H218" i="65"/>
  <c r="H348" i="110" s="1"/>
  <c r="H217" i="65"/>
  <c r="H348" i="96" s="1"/>
  <c r="H216" i="65"/>
  <c r="H348" i="107" s="1"/>
  <c r="H215" i="65"/>
  <c r="H348" i="93" s="1"/>
  <c r="H72" i="65"/>
  <c r="H135" i="65"/>
  <c r="H345" i="126" s="1"/>
  <c r="H134" i="65"/>
  <c r="H345" i="102" s="1"/>
  <c r="H133" i="65"/>
  <c r="H345" i="115" s="1"/>
  <c r="H132" i="65"/>
  <c r="H131" i="65"/>
  <c r="H130" i="65"/>
  <c r="H129" i="65"/>
  <c r="H345" i="112" s="1"/>
  <c r="H128" i="65"/>
  <c r="H345" i="110" s="1"/>
  <c r="H127" i="65"/>
  <c r="H345" i="96" s="1"/>
  <c r="H126" i="65"/>
  <c r="H345" i="107" s="1"/>
  <c r="H125" i="65"/>
  <c r="H345" i="93" s="1"/>
  <c r="H165" i="65"/>
  <c r="H346" i="126" s="1"/>
  <c r="H164" i="65"/>
  <c r="H346" i="102" s="1"/>
  <c r="H163" i="65"/>
  <c r="H346" i="115" s="1"/>
  <c r="H162" i="65"/>
  <c r="H161" i="65"/>
  <c r="H160" i="65"/>
  <c r="H159" i="65"/>
  <c r="H346" i="112" s="1"/>
  <c r="H158" i="65"/>
  <c r="H346" i="110" s="1"/>
  <c r="H157" i="65"/>
  <c r="H346" i="96" s="1"/>
  <c r="H156" i="65"/>
  <c r="H346" i="107" s="1"/>
  <c r="H155" i="65"/>
  <c r="H346" i="93" s="1"/>
  <c r="H195" i="65"/>
  <c r="H347" i="126" s="1"/>
  <c r="H194" i="65"/>
  <c r="H347" i="102" s="1"/>
  <c r="H193" i="65"/>
  <c r="H347" i="115" s="1"/>
  <c r="H192" i="65"/>
  <c r="H191" i="65"/>
  <c r="H190" i="65"/>
  <c r="H189" i="65"/>
  <c r="H347" i="112" s="1"/>
  <c r="H188" i="65"/>
  <c r="H347" i="110" s="1"/>
  <c r="H187" i="65"/>
  <c r="H186" i="65"/>
  <c r="H347" i="107" s="1"/>
  <c r="H185" i="65"/>
  <c r="H347" i="93" s="1"/>
  <c r="H105" i="65"/>
  <c r="H344" i="126" s="1"/>
  <c r="H104" i="65"/>
  <c r="H344" i="102" s="1"/>
  <c r="H103" i="65"/>
  <c r="H344" i="115" s="1"/>
  <c r="H102" i="65"/>
  <c r="H101" i="65"/>
  <c r="H100" i="65"/>
  <c r="H99" i="65"/>
  <c r="H344" i="112" s="1"/>
  <c r="H98" i="65"/>
  <c r="H344" i="110" s="1"/>
  <c r="H97" i="65"/>
  <c r="H344" i="96" s="1"/>
  <c r="H96" i="65"/>
  <c r="H344" i="107" s="1"/>
  <c r="H95" i="65"/>
  <c r="H344" i="93" s="1"/>
  <c r="H75" i="65"/>
  <c r="H343" i="126" s="1"/>
  <c r="H74" i="65"/>
  <c r="H343" i="102" s="1"/>
  <c r="H73" i="65"/>
  <c r="H343" i="115" s="1"/>
  <c r="H71" i="65"/>
  <c r="H70" i="65"/>
  <c r="H69" i="65"/>
  <c r="H343" i="112" s="1"/>
  <c r="H68" i="65"/>
  <c r="H343" i="110" s="1"/>
  <c r="H67" i="65"/>
  <c r="H66" i="65"/>
  <c r="H343" i="107" s="1"/>
  <c r="H65" i="65"/>
  <c r="H343" i="93" s="1"/>
  <c r="H45" i="65"/>
  <c r="H342" i="126" s="1"/>
  <c r="H44" i="65"/>
  <c r="H342" i="102" s="1"/>
  <c r="H43" i="65"/>
  <c r="H342" i="115" s="1"/>
  <c r="H42" i="65"/>
  <c r="H41" i="65"/>
  <c r="H40" i="65"/>
  <c r="H39" i="65"/>
  <c r="H342" i="112" s="1"/>
  <c r="H38" i="65"/>
  <c r="H342" i="110" s="1"/>
  <c r="H37" i="65"/>
  <c r="H342" i="96" s="1"/>
  <c r="H36" i="65"/>
  <c r="H342" i="107" s="1"/>
  <c r="H35" i="65"/>
  <c r="H342" i="93" s="1"/>
  <c r="H31" i="65"/>
  <c r="G33" i="129" s="1"/>
  <c r="H30" i="65"/>
  <c r="H29" i="65"/>
  <c r="H28" i="65"/>
  <c r="H27" i="65"/>
  <c r="H26" i="65"/>
  <c r="H25" i="65"/>
  <c r="H24" i="65"/>
  <c r="H23" i="65"/>
  <c r="H22" i="65"/>
  <c r="H21" i="65"/>
  <c r="H20" i="65"/>
  <c r="H19" i="65"/>
  <c r="H18" i="65"/>
  <c r="H17" i="65"/>
  <c r="H19" i="67"/>
  <c r="H67" i="67"/>
  <c r="O58" i="67"/>
  <c r="H37" i="67"/>
  <c r="H350" i="96" s="1"/>
  <c r="H31" i="67"/>
  <c r="G34" i="129" s="1"/>
  <c r="J34" i="129" s="1"/>
  <c r="H30" i="67"/>
  <c r="H29" i="67"/>
  <c r="H28" i="67"/>
  <c r="H27" i="67"/>
  <c r="H26" i="67"/>
  <c r="H12" i="67" s="1"/>
  <c r="H25" i="67"/>
  <c r="H24" i="67"/>
  <c r="H23" i="67"/>
  <c r="H22" i="67"/>
  <c r="H21" i="67"/>
  <c r="H20" i="67"/>
  <c r="H18" i="67"/>
  <c r="H17" i="67"/>
  <c r="Q12" i="67" l="1"/>
  <c r="J35" i="121" s="1"/>
  <c r="H349" i="124"/>
  <c r="H35" i="124"/>
  <c r="Q42" i="65"/>
  <c r="H342" i="124"/>
  <c r="Q102" i="65"/>
  <c r="H344" i="124"/>
  <c r="Q192" i="65"/>
  <c r="H347" i="124"/>
  <c r="Q162" i="65"/>
  <c r="H346" i="124"/>
  <c r="Q132" i="65"/>
  <c r="H345" i="124"/>
  <c r="Q72" i="65"/>
  <c r="H343" i="124"/>
  <c r="Q222" i="65"/>
  <c r="H348" i="124"/>
  <c r="Q42" i="64"/>
  <c r="H330" i="124"/>
  <c r="H331" i="122"/>
  <c r="Q70" i="64"/>
  <c r="Q72" i="64"/>
  <c r="H331" i="124"/>
  <c r="Q102" i="64"/>
  <c r="H332" i="124"/>
  <c r="Q132" i="64"/>
  <c r="H333" i="124"/>
  <c r="Q162" i="64"/>
  <c r="H334" i="124"/>
  <c r="Q192" i="64"/>
  <c r="H335" i="124"/>
  <c r="Q222" i="64"/>
  <c r="H336" i="124"/>
  <c r="Q252" i="64"/>
  <c r="H337" i="124"/>
  <c r="Q282" i="64"/>
  <c r="H338" i="124"/>
  <c r="Q312" i="64"/>
  <c r="H339" i="124"/>
  <c r="Q342" i="64"/>
  <c r="H340" i="124"/>
  <c r="Q42" i="62"/>
  <c r="H320" i="124"/>
  <c r="Q72" i="62"/>
  <c r="H321" i="124"/>
  <c r="Q102" i="62"/>
  <c r="H322" i="124"/>
  <c r="Q132" i="62"/>
  <c r="H323" i="124"/>
  <c r="Q162" i="62"/>
  <c r="H324" i="124"/>
  <c r="Q192" i="62"/>
  <c r="H325" i="124"/>
  <c r="Q222" i="62"/>
  <c r="H326" i="124"/>
  <c r="Q252" i="62"/>
  <c r="H327" i="124"/>
  <c r="Q282" i="62"/>
  <c r="H328" i="124"/>
  <c r="H306" i="115"/>
  <c r="H31" i="115"/>
  <c r="H306" i="126"/>
  <c r="H31" i="126"/>
  <c r="Q12" i="61"/>
  <c r="J31" i="121" s="1"/>
  <c r="H306" i="124"/>
  <c r="H31" i="124"/>
  <c r="H306" i="102"/>
  <c r="H31" i="102"/>
  <c r="Q12" i="59"/>
  <c r="J30" i="121" s="1"/>
  <c r="H295" i="124"/>
  <c r="H30" i="124"/>
  <c r="H295" i="126"/>
  <c r="H30" i="126"/>
  <c r="H295" i="102"/>
  <c r="H30" i="102"/>
  <c r="H295" i="115"/>
  <c r="H30" i="115"/>
  <c r="H285" i="126"/>
  <c r="H29" i="126"/>
  <c r="Q12" i="57"/>
  <c r="J29" i="121" s="1"/>
  <c r="H285" i="124"/>
  <c r="H29" i="124"/>
  <c r="H285" i="102"/>
  <c r="H29" i="102"/>
  <c r="H285" i="115"/>
  <c r="H29" i="115"/>
  <c r="H351" i="96"/>
  <c r="H355" i="96"/>
  <c r="Q70" i="65"/>
  <c r="H343" i="122"/>
  <c r="Q40" i="65"/>
  <c r="H342" i="122"/>
  <c r="H343" i="96"/>
  <c r="H347" i="96"/>
  <c r="Q71" i="65"/>
  <c r="H343" i="123"/>
  <c r="Q190" i="65"/>
  <c r="H347" i="122"/>
  <c r="Q161" i="65"/>
  <c r="H346" i="123"/>
  <c r="Q40" i="64"/>
  <c r="H330" i="122"/>
  <c r="Q100" i="64"/>
  <c r="H332" i="122"/>
  <c r="Q131" i="64"/>
  <c r="H333" i="123"/>
  <c r="Q221" i="64"/>
  <c r="H336" i="123"/>
  <c r="Q310" i="64"/>
  <c r="H339" i="122"/>
  <c r="Q341" i="64"/>
  <c r="H340" i="123"/>
  <c r="Q100" i="62"/>
  <c r="H322" i="122"/>
  <c r="Q131" i="62"/>
  <c r="H323" i="123"/>
  <c r="Q220" i="62"/>
  <c r="H326" i="122"/>
  <c r="Q250" i="62"/>
  <c r="H327" i="122"/>
  <c r="H306" i="110"/>
  <c r="H31" i="110"/>
  <c r="H306" i="96"/>
  <c r="H31" i="96"/>
  <c r="H295" i="110"/>
  <c r="H30" i="110"/>
  <c r="H30" i="112"/>
  <c r="H295" i="112"/>
  <c r="H285" i="112"/>
  <c r="H29" i="112"/>
  <c r="Q11" i="57"/>
  <c r="I29" i="121" s="1"/>
  <c r="H29" i="123"/>
  <c r="H285" i="123"/>
  <c r="Q41" i="65"/>
  <c r="H342" i="123"/>
  <c r="Q100" i="65"/>
  <c r="H344" i="97" s="1"/>
  <c r="H344" i="122"/>
  <c r="Q191" i="65"/>
  <c r="H347" i="123"/>
  <c r="H331" i="96"/>
  <c r="H335" i="96"/>
  <c r="Q71" i="64"/>
  <c r="H331" i="123"/>
  <c r="Q101" i="64"/>
  <c r="H332" i="123"/>
  <c r="Q190" i="64"/>
  <c r="H335" i="122"/>
  <c r="Q280" i="64"/>
  <c r="H338" i="122"/>
  <c r="Q311" i="64"/>
  <c r="H339" i="123"/>
  <c r="Q70" i="62"/>
  <c r="H321" i="122"/>
  <c r="Q101" i="62"/>
  <c r="H322" i="123"/>
  <c r="Q190" i="62"/>
  <c r="H325" i="122"/>
  <c r="Q221" i="62"/>
  <c r="H326" i="123"/>
  <c r="H31" i="112"/>
  <c r="H306" i="112"/>
  <c r="Q10" i="59"/>
  <c r="H30" i="121" s="1"/>
  <c r="H30" i="122"/>
  <c r="H295" i="122"/>
  <c r="H285" i="96"/>
  <c r="H29" i="96"/>
  <c r="Q101" i="65"/>
  <c r="H344" i="123"/>
  <c r="Q130" i="65"/>
  <c r="H345" i="122"/>
  <c r="Q220" i="65"/>
  <c r="H348" i="122"/>
  <c r="Q41" i="64"/>
  <c r="Q160" i="64"/>
  <c r="H334" i="122"/>
  <c r="Q191" i="64"/>
  <c r="H335" i="123"/>
  <c r="Q250" i="64"/>
  <c r="H337" i="122"/>
  <c r="Q281" i="64"/>
  <c r="H338" i="123"/>
  <c r="Q40" i="62"/>
  <c r="H320" i="122"/>
  <c r="H321" i="96"/>
  <c r="H325" i="96"/>
  <c r="Q71" i="62"/>
  <c r="H321" i="123"/>
  <c r="Q160" i="62"/>
  <c r="H324" i="122"/>
  <c r="Q191" i="62"/>
  <c r="H325" i="123"/>
  <c r="Q280" i="62"/>
  <c r="H328" i="122"/>
  <c r="Q11" i="61"/>
  <c r="I31" i="121" s="1"/>
  <c r="H306" i="123"/>
  <c r="H31" i="123"/>
  <c r="Q10" i="57"/>
  <c r="H29" i="121" s="1"/>
  <c r="H285" i="122"/>
  <c r="H29" i="122"/>
  <c r="Q160" i="65"/>
  <c r="H346" i="122"/>
  <c r="Q131" i="65"/>
  <c r="H345" i="123"/>
  <c r="Q221" i="65"/>
  <c r="H348" i="123"/>
  <c r="Q130" i="64"/>
  <c r="H333" i="122"/>
  <c r="Q161" i="64"/>
  <c r="H334" i="123"/>
  <c r="Q220" i="64"/>
  <c r="H336" i="122"/>
  <c r="Q251" i="64"/>
  <c r="H337" i="123"/>
  <c r="Q340" i="64"/>
  <c r="H340" i="122"/>
  <c r="Q41" i="62"/>
  <c r="H320" i="123"/>
  <c r="Q130" i="62"/>
  <c r="H323" i="122"/>
  <c r="Q161" i="62"/>
  <c r="H324" i="123"/>
  <c r="Q251" i="62"/>
  <c r="H327" i="123"/>
  <c r="Q281" i="62"/>
  <c r="H328" i="123"/>
  <c r="Q10" i="61"/>
  <c r="H31" i="121" s="1"/>
  <c r="H306" i="122"/>
  <c r="H31" i="122"/>
  <c r="Q11" i="59"/>
  <c r="I30" i="121" s="1"/>
  <c r="H30" i="123"/>
  <c r="H295" i="123"/>
  <c r="H30" i="96"/>
  <c r="H295" i="96"/>
  <c r="H29" i="110"/>
  <c r="H285" i="110"/>
  <c r="H332" i="99"/>
  <c r="O114" i="64"/>
  <c r="O145" i="64"/>
  <c r="H333" i="100"/>
  <c r="O25" i="67"/>
  <c r="H349" i="100"/>
  <c r="H35" i="100"/>
  <c r="O85" i="64"/>
  <c r="H331" i="100"/>
  <c r="H334" i="97"/>
  <c r="O173" i="64"/>
  <c r="H339" i="100"/>
  <c r="O325" i="64"/>
  <c r="H320" i="97"/>
  <c r="O53" i="62"/>
  <c r="O173" i="65"/>
  <c r="H346" i="97"/>
  <c r="O234" i="65"/>
  <c r="H348" i="99"/>
  <c r="O233" i="64"/>
  <c r="H336" i="97"/>
  <c r="O353" i="64"/>
  <c r="H340" i="97"/>
  <c r="H321" i="100"/>
  <c r="O85" i="62"/>
  <c r="O175" i="65"/>
  <c r="H346" i="100"/>
  <c r="O84" i="65"/>
  <c r="H343" i="99"/>
  <c r="O265" i="64"/>
  <c r="H337" i="100"/>
  <c r="O113" i="62"/>
  <c r="H322" i="97"/>
  <c r="O235" i="64"/>
  <c r="H336" i="100"/>
  <c r="H338" i="97"/>
  <c r="O293" i="64"/>
  <c r="O355" i="64"/>
  <c r="H340" i="100"/>
  <c r="O83" i="65"/>
  <c r="H343" i="97"/>
  <c r="O115" i="65"/>
  <c r="H344" i="100"/>
  <c r="O144" i="65"/>
  <c r="H345" i="99"/>
  <c r="O55" i="64"/>
  <c r="H330" i="100"/>
  <c r="O54" i="64"/>
  <c r="H330" i="99"/>
  <c r="O83" i="64"/>
  <c r="H331" i="97"/>
  <c r="O143" i="64"/>
  <c r="H333" i="97"/>
  <c r="O174" i="64"/>
  <c r="H334" i="99"/>
  <c r="O205" i="64"/>
  <c r="H335" i="100"/>
  <c r="O264" i="64"/>
  <c r="H337" i="99"/>
  <c r="O295" i="64"/>
  <c r="H338" i="100"/>
  <c r="O54" i="62"/>
  <c r="H320" i="99"/>
  <c r="O143" i="62"/>
  <c r="H323" i="97"/>
  <c r="O174" i="62"/>
  <c r="H324" i="99"/>
  <c r="O205" i="62"/>
  <c r="H325" i="100"/>
  <c r="O264" i="62"/>
  <c r="H327" i="99"/>
  <c r="O294" i="62"/>
  <c r="H328" i="99"/>
  <c r="O24" i="61"/>
  <c r="H31" i="99"/>
  <c r="H306" i="99"/>
  <c r="O25" i="59"/>
  <c r="H295" i="100"/>
  <c r="H30" i="100"/>
  <c r="O25" i="57"/>
  <c r="H285" i="100"/>
  <c r="H29" i="100"/>
  <c r="O23" i="57"/>
  <c r="H285" i="97"/>
  <c r="H29" i="97"/>
  <c r="O53" i="65"/>
  <c r="H342" i="97"/>
  <c r="O203" i="65"/>
  <c r="H347" i="97"/>
  <c r="O174" i="65"/>
  <c r="H346" i="99"/>
  <c r="O145" i="65"/>
  <c r="H345" i="100"/>
  <c r="O85" i="65"/>
  <c r="H343" i="100"/>
  <c r="O235" i="65"/>
  <c r="H348" i="100"/>
  <c r="O115" i="64"/>
  <c r="H332" i="100"/>
  <c r="O144" i="64"/>
  <c r="H333" i="99"/>
  <c r="O175" i="64"/>
  <c r="H334" i="100"/>
  <c r="O234" i="64"/>
  <c r="H336" i="99"/>
  <c r="O323" i="64"/>
  <c r="H339" i="97"/>
  <c r="O354" i="64"/>
  <c r="H340" i="99"/>
  <c r="O55" i="62"/>
  <c r="H320" i="100"/>
  <c r="O144" i="62"/>
  <c r="H323" i="99"/>
  <c r="O175" i="62"/>
  <c r="H324" i="100"/>
  <c r="O233" i="62"/>
  <c r="H326" i="97"/>
  <c r="O263" i="62"/>
  <c r="H327" i="97"/>
  <c r="O295" i="62"/>
  <c r="H328" i="100"/>
  <c r="O23" i="61"/>
  <c r="H306" i="97"/>
  <c r="H31" i="97"/>
  <c r="O24" i="59"/>
  <c r="H295" i="99"/>
  <c r="H30" i="99"/>
  <c r="H30" i="107"/>
  <c r="H295" i="107"/>
  <c r="O54" i="65"/>
  <c r="H342" i="99"/>
  <c r="O204" i="65"/>
  <c r="H347" i="99"/>
  <c r="O53" i="64"/>
  <c r="H330" i="97"/>
  <c r="O203" i="64"/>
  <c r="H335" i="97"/>
  <c r="O324" i="64"/>
  <c r="H339" i="99"/>
  <c r="O83" i="62"/>
  <c r="H321" i="97"/>
  <c r="O114" i="62"/>
  <c r="H322" i="99"/>
  <c r="O145" i="62"/>
  <c r="H323" i="100"/>
  <c r="O203" i="62"/>
  <c r="H325" i="97"/>
  <c r="O234" i="62"/>
  <c r="H326" i="99"/>
  <c r="O265" i="62"/>
  <c r="H327" i="100"/>
  <c r="H295" i="93"/>
  <c r="H30" i="93"/>
  <c r="O24" i="57"/>
  <c r="H285" i="99"/>
  <c r="H29" i="99"/>
  <c r="O55" i="65"/>
  <c r="H342" i="100"/>
  <c r="O114" i="65"/>
  <c r="H344" i="99"/>
  <c r="O205" i="65"/>
  <c r="H347" i="100"/>
  <c r="O143" i="65"/>
  <c r="H345" i="97"/>
  <c r="O113" i="65"/>
  <c r="O233" i="65"/>
  <c r="H348" i="97"/>
  <c r="O84" i="64"/>
  <c r="H331" i="99"/>
  <c r="O113" i="64"/>
  <c r="H332" i="97"/>
  <c r="O204" i="64"/>
  <c r="H335" i="99"/>
  <c r="O263" i="64"/>
  <c r="H337" i="97"/>
  <c r="O294" i="64"/>
  <c r="H338" i="99"/>
  <c r="O84" i="62"/>
  <c r="H321" i="99"/>
  <c r="O115" i="62"/>
  <c r="H322" i="100"/>
  <c r="O173" i="62"/>
  <c r="H324" i="97"/>
  <c r="O204" i="62"/>
  <c r="H325" i="99"/>
  <c r="O235" i="62"/>
  <c r="H326" i="100"/>
  <c r="O293" i="62"/>
  <c r="H328" i="97"/>
  <c r="O25" i="61"/>
  <c r="H306" i="100"/>
  <c r="H31" i="100"/>
  <c r="H306" i="93"/>
  <c r="H31" i="93"/>
  <c r="O23" i="59"/>
  <c r="H295" i="97"/>
  <c r="H30" i="97"/>
  <c r="H285" i="93"/>
  <c r="H29" i="93"/>
  <c r="H285" i="107"/>
  <c r="H29" i="107"/>
  <c r="H7" i="62"/>
  <c r="H14" i="62"/>
  <c r="H13" i="62"/>
  <c r="H10" i="62"/>
  <c r="H6" i="62"/>
  <c r="H12" i="62"/>
  <c r="H9" i="62"/>
  <c r="H15" i="62"/>
  <c r="H8" i="62"/>
  <c r="H5" i="62"/>
  <c r="H11" i="62"/>
  <c r="H7" i="64"/>
  <c r="H14" i="64"/>
  <c r="H13" i="64"/>
  <c r="H10" i="64"/>
  <c r="H6" i="64"/>
  <c r="H12" i="64"/>
  <c r="H15" i="64"/>
  <c r="H8" i="64"/>
  <c r="H11" i="64"/>
  <c r="H5" i="64"/>
  <c r="H9" i="64"/>
  <c r="H12" i="65"/>
  <c r="H6" i="65"/>
  <c r="H7" i="65"/>
  <c r="H13" i="65"/>
  <c r="H8" i="65"/>
  <c r="H14" i="65"/>
  <c r="H9" i="65"/>
  <c r="H5" i="65"/>
  <c r="H15" i="65"/>
  <c r="H11" i="65"/>
  <c r="H10" i="65"/>
  <c r="H8" i="67"/>
  <c r="H6" i="67"/>
  <c r="H15" i="67"/>
  <c r="H11" i="67"/>
  <c r="H13" i="67"/>
  <c r="H7" i="67"/>
  <c r="H5" i="67"/>
  <c r="H9" i="67"/>
  <c r="H14" i="67"/>
  <c r="H10" i="67"/>
  <c r="H45" i="67"/>
  <c r="H350" i="126" s="1"/>
  <c r="H44" i="67"/>
  <c r="H350" i="102" s="1"/>
  <c r="H43" i="67"/>
  <c r="H350" i="115" s="1"/>
  <c r="H42" i="67"/>
  <c r="H41" i="67"/>
  <c r="H40" i="67"/>
  <c r="H39" i="67"/>
  <c r="H350" i="112" s="1"/>
  <c r="H38" i="67"/>
  <c r="H350" i="110" s="1"/>
  <c r="H36" i="67"/>
  <c r="H350" i="107" s="1"/>
  <c r="H35" i="67"/>
  <c r="H350" i="93" s="1"/>
  <c r="H97" i="67"/>
  <c r="H352" i="96" s="1"/>
  <c r="H127" i="67"/>
  <c r="H353" i="96" s="1"/>
  <c r="H157" i="67"/>
  <c r="H354" i="96" s="1"/>
  <c r="H75" i="67"/>
  <c r="H351" i="126" s="1"/>
  <c r="H74" i="67"/>
  <c r="H351" i="102" s="1"/>
  <c r="H73" i="67"/>
  <c r="H351" i="115" s="1"/>
  <c r="H72" i="67"/>
  <c r="H71" i="67"/>
  <c r="H70" i="67"/>
  <c r="H69" i="67"/>
  <c r="H351" i="112" s="1"/>
  <c r="H68" i="67"/>
  <c r="H351" i="110" s="1"/>
  <c r="H66" i="67"/>
  <c r="H351" i="107" s="1"/>
  <c r="H65" i="67"/>
  <c r="H351" i="93" s="1"/>
  <c r="H105" i="67"/>
  <c r="H352" i="126" s="1"/>
  <c r="H104" i="67"/>
  <c r="H352" i="102" s="1"/>
  <c r="H103" i="67"/>
  <c r="H352" i="115" s="1"/>
  <c r="H102" i="67"/>
  <c r="H101" i="67"/>
  <c r="H100" i="67"/>
  <c r="H99" i="67"/>
  <c r="H352" i="112" s="1"/>
  <c r="H98" i="67"/>
  <c r="H352" i="110" s="1"/>
  <c r="H96" i="67"/>
  <c r="H352" i="107" s="1"/>
  <c r="H95" i="67"/>
  <c r="H352" i="93" s="1"/>
  <c r="H135" i="67"/>
  <c r="H353" i="126" s="1"/>
  <c r="H134" i="67"/>
  <c r="H353" i="102" s="1"/>
  <c r="H133" i="67"/>
  <c r="H353" i="115" s="1"/>
  <c r="H132" i="67"/>
  <c r="H131" i="67"/>
  <c r="H130" i="67"/>
  <c r="H129" i="67"/>
  <c r="H353" i="112" s="1"/>
  <c r="H128" i="67"/>
  <c r="H353" i="110" s="1"/>
  <c r="H126" i="67"/>
  <c r="H353" i="107" s="1"/>
  <c r="H125" i="67"/>
  <c r="H353" i="93" s="1"/>
  <c r="H165" i="67"/>
  <c r="H354" i="126" s="1"/>
  <c r="H164" i="67"/>
  <c r="H354" i="102" s="1"/>
  <c r="H163" i="67"/>
  <c r="H354" i="115" s="1"/>
  <c r="H162" i="67"/>
  <c r="H161" i="67"/>
  <c r="H354" i="123" s="1"/>
  <c r="H160" i="67"/>
  <c r="H159" i="67"/>
  <c r="H354" i="112" s="1"/>
  <c r="H158" i="67"/>
  <c r="H354" i="110" s="1"/>
  <c r="H156" i="67"/>
  <c r="H354" i="107" s="1"/>
  <c r="H155" i="67"/>
  <c r="H354" i="93" s="1"/>
  <c r="H195" i="67"/>
  <c r="H355" i="126" s="1"/>
  <c r="H194" i="67"/>
  <c r="H355" i="102" s="1"/>
  <c r="H193" i="67"/>
  <c r="H355" i="115" s="1"/>
  <c r="H192" i="67"/>
  <c r="H191" i="67"/>
  <c r="H190" i="67"/>
  <c r="H189" i="67"/>
  <c r="H355" i="112" s="1"/>
  <c r="H187" i="67"/>
  <c r="H188" i="67"/>
  <c r="H355" i="110" s="1"/>
  <c r="H186" i="67"/>
  <c r="H355" i="107" s="1"/>
  <c r="H185" i="67"/>
  <c r="H355" i="93" s="1"/>
  <c r="H217" i="67"/>
  <c r="H356" i="96" s="1"/>
  <c r="H225" i="67"/>
  <c r="H356" i="126" s="1"/>
  <c r="H224" i="67"/>
  <c r="H356" i="102" s="1"/>
  <c r="H223" i="67"/>
  <c r="H356" i="115" s="1"/>
  <c r="H222" i="67"/>
  <c r="H221" i="67"/>
  <c r="H220" i="67"/>
  <c r="H219" i="67"/>
  <c r="H356" i="112" s="1"/>
  <c r="H218" i="67"/>
  <c r="H356" i="110" s="1"/>
  <c r="H216" i="67"/>
  <c r="H356" i="107" s="1"/>
  <c r="H215" i="67"/>
  <c r="H356" i="93" s="1"/>
  <c r="H247" i="67"/>
  <c r="H357" i="96" s="1"/>
  <c r="H277" i="67"/>
  <c r="H358" i="96" s="1"/>
  <c r="H285" i="67"/>
  <c r="H358" i="126" s="1"/>
  <c r="H284" i="67"/>
  <c r="H358" i="102" s="1"/>
  <c r="H283" i="67"/>
  <c r="H358" i="115" s="1"/>
  <c r="H282" i="67"/>
  <c r="H281" i="67"/>
  <c r="H280" i="67"/>
  <c r="H358" i="122" s="1"/>
  <c r="H279" i="67"/>
  <c r="H358" i="112" s="1"/>
  <c r="H278" i="67"/>
  <c r="H358" i="110" s="1"/>
  <c r="H276" i="67"/>
  <c r="H358" i="107" s="1"/>
  <c r="H275" i="67"/>
  <c r="H358" i="93" s="1"/>
  <c r="H255" i="67"/>
  <c r="H357" i="126" s="1"/>
  <c r="H254" i="67"/>
  <c r="H357" i="102" s="1"/>
  <c r="H253" i="67"/>
  <c r="H357" i="115" s="1"/>
  <c r="H252" i="67"/>
  <c r="H251" i="67"/>
  <c r="H250" i="67"/>
  <c r="H249" i="67"/>
  <c r="H357" i="112" s="1"/>
  <c r="H248" i="67"/>
  <c r="H357" i="110" s="1"/>
  <c r="H246" i="67"/>
  <c r="H357" i="107" s="1"/>
  <c r="H245" i="67"/>
  <c r="H357" i="93" s="1"/>
  <c r="H135" i="68"/>
  <c r="H363" i="126" s="1"/>
  <c r="H134" i="68"/>
  <c r="H363" i="102" s="1"/>
  <c r="H133" i="68"/>
  <c r="H363" i="115" s="1"/>
  <c r="H132" i="68"/>
  <c r="H131" i="68"/>
  <c r="H130" i="68"/>
  <c r="H129" i="68"/>
  <c r="H363" i="112" s="1"/>
  <c r="H128" i="68"/>
  <c r="H363" i="110" s="1"/>
  <c r="H127" i="68"/>
  <c r="H363" i="96" s="1"/>
  <c r="H126" i="68"/>
  <c r="H363" i="107" s="1"/>
  <c r="H125" i="68"/>
  <c r="H363" i="93" s="1"/>
  <c r="Q132" i="68" l="1"/>
  <c r="H363" i="124"/>
  <c r="Q252" i="67"/>
  <c r="H357" i="124"/>
  <c r="Q282" i="67"/>
  <c r="H358" i="124"/>
  <c r="Q222" i="67"/>
  <c r="H356" i="124"/>
  <c r="Q192" i="67"/>
  <c r="H355" i="124"/>
  <c r="Q162" i="67"/>
  <c r="H354" i="124"/>
  <c r="Q132" i="67"/>
  <c r="H353" i="124"/>
  <c r="Q102" i="67"/>
  <c r="H352" i="124"/>
  <c r="Q72" i="67"/>
  <c r="H351" i="124"/>
  <c r="Q42" i="67"/>
  <c r="H350" i="124"/>
  <c r="H349" i="102"/>
  <c r="H35" i="102"/>
  <c r="H349" i="115"/>
  <c r="H35" i="115"/>
  <c r="H349" i="126"/>
  <c r="H35" i="126"/>
  <c r="H341" i="126"/>
  <c r="H34" i="126"/>
  <c r="H341" i="102"/>
  <c r="H34" i="102"/>
  <c r="H341" i="115"/>
  <c r="H34" i="115"/>
  <c r="Q12" i="65"/>
  <c r="J34" i="121" s="1"/>
  <c r="H341" i="124"/>
  <c r="H34" i="124"/>
  <c r="H329" i="126"/>
  <c r="H33" i="126"/>
  <c r="Q12" i="64"/>
  <c r="J33" i="121" s="1"/>
  <c r="H329" i="124"/>
  <c r="H33" i="124"/>
  <c r="H329" i="115"/>
  <c r="H33" i="115"/>
  <c r="H329" i="102"/>
  <c r="H33" i="102"/>
  <c r="H319" i="126"/>
  <c r="H32" i="126"/>
  <c r="Q12" i="62"/>
  <c r="J32" i="121" s="1"/>
  <c r="H319" i="124"/>
  <c r="H32" i="124"/>
  <c r="H319" i="115"/>
  <c r="H32" i="115"/>
  <c r="H319" i="102"/>
  <c r="H32" i="102"/>
  <c r="Q250" i="67"/>
  <c r="H357" i="122"/>
  <c r="Q130" i="68"/>
  <c r="H363" i="122"/>
  <c r="Q251" i="67"/>
  <c r="H357" i="123"/>
  <c r="Q280" i="67"/>
  <c r="Q221" i="67"/>
  <c r="H356" i="123"/>
  <c r="Q191" i="67"/>
  <c r="H355" i="123"/>
  <c r="Q131" i="67"/>
  <c r="H353" i="123"/>
  <c r="Q71" i="67"/>
  <c r="H351" i="123"/>
  <c r="H349" i="110"/>
  <c r="H35" i="110"/>
  <c r="H329" i="112"/>
  <c r="H33" i="112"/>
  <c r="Q131" i="68"/>
  <c r="H363" i="123"/>
  <c r="Q160" i="67"/>
  <c r="H354" i="122"/>
  <c r="Q100" i="67"/>
  <c r="H352" i="122"/>
  <c r="Q161" i="67"/>
  <c r="H354" i="99" s="1"/>
  <c r="Q40" i="67"/>
  <c r="H350" i="122"/>
  <c r="H35" i="112"/>
  <c r="H349" i="112"/>
  <c r="Q11" i="67"/>
  <c r="I35" i="121" s="1"/>
  <c r="H349" i="123"/>
  <c r="H35" i="123"/>
  <c r="Q10" i="65"/>
  <c r="H34" i="121" s="1"/>
  <c r="H34" i="122"/>
  <c r="H341" i="122"/>
  <c r="H34" i="112"/>
  <c r="H341" i="112"/>
  <c r="H34" i="96"/>
  <c r="H341" i="96"/>
  <c r="H319" i="110"/>
  <c r="H32" i="110"/>
  <c r="H32" i="96"/>
  <c r="H319" i="96"/>
  <c r="Q281" i="67"/>
  <c r="H358" i="123"/>
  <c r="Q101" i="67"/>
  <c r="H352" i="123"/>
  <c r="Q41" i="67"/>
  <c r="H350" i="123"/>
  <c r="Q11" i="65"/>
  <c r="I34" i="121" s="1"/>
  <c r="H34" i="123"/>
  <c r="H341" i="123"/>
  <c r="Q11" i="64"/>
  <c r="I33" i="121" s="1"/>
  <c r="H33" i="123"/>
  <c r="H329" i="123"/>
  <c r="H329" i="96"/>
  <c r="H33" i="96"/>
  <c r="Q10" i="62"/>
  <c r="H32" i="121" s="1"/>
  <c r="H319" i="122"/>
  <c r="H32" i="122"/>
  <c r="Q220" i="67"/>
  <c r="H356" i="122"/>
  <c r="Q190" i="67"/>
  <c r="H355" i="122"/>
  <c r="Q130" i="67"/>
  <c r="H353" i="122"/>
  <c r="Q70" i="67"/>
  <c r="H351" i="122"/>
  <c r="Q10" i="67"/>
  <c r="H35" i="121" s="1"/>
  <c r="H35" i="122"/>
  <c r="H349" i="122"/>
  <c r="H349" i="96"/>
  <c r="H35" i="96"/>
  <c r="H341" i="110"/>
  <c r="H34" i="110"/>
  <c r="H33" i="110"/>
  <c r="H329" i="110"/>
  <c r="Q10" i="64"/>
  <c r="H33" i="121" s="1"/>
  <c r="H33" i="122"/>
  <c r="H329" i="122"/>
  <c r="Q11" i="62"/>
  <c r="I32" i="121" s="1"/>
  <c r="H319" i="123"/>
  <c r="H32" i="123"/>
  <c r="H319" i="112"/>
  <c r="H32" i="112"/>
  <c r="O295" i="67"/>
  <c r="H358" i="100"/>
  <c r="O115" i="67"/>
  <c r="H352" i="100"/>
  <c r="O143" i="68"/>
  <c r="H363" i="97"/>
  <c r="O204" i="67"/>
  <c r="H355" i="99"/>
  <c r="O144" i="67"/>
  <c r="H353" i="99"/>
  <c r="O263" i="67"/>
  <c r="H357" i="97"/>
  <c r="O264" i="67"/>
  <c r="H357" i="99"/>
  <c r="O293" i="67"/>
  <c r="H358" i="97"/>
  <c r="O173" i="67"/>
  <c r="H354" i="97"/>
  <c r="O233" i="67"/>
  <c r="H356" i="97"/>
  <c r="O203" i="67"/>
  <c r="H355" i="97"/>
  <c r="O114" i="67"/>
  <c r="H352" i="99"/>
  <c r="O174" i="67"/>
  <c r="O54" i="67"/>
  <c r="H350" i="100"/>
  <c r="O23" i="67"/>
  <c r="H349" i="97"/>
  <c r="H35" i="97"/>
  <c r="H35" i="107"/>
  <c r="H349" i="107"/>
  <c r="O25" i="65"/>
  <c r="H341" i="100"/>
  <c r="H34" i="100"/>
  <c r="O23" i="64"/>
  <c r="H329" i="97"/>
  <c r="H33" i="97"/>
  <c r="O24" i="62"/>
  <c r="H319" i="99"/>
  <c r="H32" i="99"/>
  <c r="O145" i="68"/>
  <c r="H363" i="100"/>
  <c r="O294" i="67"/>
  <c r="H358" i="99"/>
  <c r="O234" i="67"/>
  <c r="H356" i="99"/>
  <c r="O175" i="67"/>
  <c r="H354" i="100"/>
  <c r="O143" i="67"/>
  <c r="H353" i="97"/>
  <c r="O83" i="67"/>
  <c r="H351" i="97"/>
  <c r="H341" i="93"/>
  <c r="H34" i="93"/>
  <c r="H319" i="93"/>
  <c r="H32" i="93"/>
  <c r="O25" i="62"/>
  <c r="H319" i="100"/>
  <c r="H32" i="100"/>
  <c r="O265" i="67"/>
  <c r="H357" i="100"/>
  <c r="O235" i="67"/>
  <c r="H356" i="100"/>
  <c r="O205" i="67"/>
  <c r="H355" i="100"/>
  <c r="O84" i="67"/>
  <c r="H351" i="99"/>
  <c r="O52" i="67"/>
  <c r="H350" i="97"/>
  <c r="O24" i="67"/>
  <c r="H349" i="99"/>
  <c r="H35" i="99"/>
  <c r="O23" i="65"/>
  <c r="H341" i="97"/>
  <c r="H34" i="97"/>
  <c r="H329" i="93"/>
  <c r="H33" i="93"/>
  <c r="O25" i="64"/>
  <c r="H329" i="100"/>
  <c r="H33" i="100"/>
  <c r="H319" i="107"/>
  <c r="H32" i="107"/>
  <c r="O144" i="68"/>
  <c r="H363" i="99"/>
  <c r="O145" i="67"/>
  <c r="H353" i="100"/>
  <c r="O113" i="67"/>
  <c r="H352" i="97"/>
  <c r="O85" i="67"/>
  <c r="H351" i="100"/>
  <c r="O53" i="67"/>
  <c r="H350" i="99"/>
  <c r="H349" i="93"/>
  <c r="H35" i="93"/>
  <c r="O24" i="65"/>
  <c r="H341" i="99"/>
  <c r="H34" i="99"/>
  <c r="H34" i="107"/>
  <c r="H341" i="107"/>
  <c r="O24" i="64"/>
  <c r="H329" i="99"/>
  <c r="H33" i="99"/>
  <c r="H329" i="107"/>
  <c r="H33" i="107"/>
  <c r="O23" i="62"/>
  <c r="H319" i="97"/>
  <c r="H32" i="97"/>
  <c r="H165" i="68"/>
  <c r="H364" i="126" s="1"/>
  <c r="H164" i="68"/>
  <c r="H364" i="102" s="1"/>
  <c r="H163" i="68"/>
  <c r="H364" i="115" s="1"/>
  <c r="H162" i="68"/>
  <c r="H161" i="68"/>
  <c r="H160" i="68"/>
  <c r="H159" i="68"/>
  <c r="H364" i="112" s="1"/>
  <c r="H158" i="68"/>
  <c r="H364" i="110" s="1"/>
  <c r="H157" i="68"/>
  <c r="H364" i="96" s="1"/>
  <c r="H156" i="68"/>
  <c r="H364" i="107" s="1"/>
  <c r="H155" i="68"/>
  <c r="H364" i="93" s="1"/>
  <c r="H195" i="68"/>
  <c r="H365" i="126" s="1"/>
  <c r="H194" i="68"/>
  <c r="H365" i="102" s="1"/>
  <c r="H193" i="68"/>
  <c r="H365" i="115" s="1"/>
  <c r="H192" i="68"/>
  <c r="H191" i="68"/>
  <c r="H190" i="68"/>
  <c r="H189" i="68"/>
  <c r="H365" i="112" s="1"/>
  <c r="H188" i="68"/>
  <c r="H365" i="110" s="1"/>
  <c r="H187" i="68"/>
  <c r="H186" i="68"/>
  <c r="H365" i="107" s="1"/>
  <c r="H185" i="68"/>
  <c r="H365" i="93" s="1"/>
  <c r="H105" i="68"/>
  <c r="H362" i="126" s="1"/>
  <c r="H104" i="68"/>
  <c r="H362" i="102" s="1"/>
  <c r="H103" i="68"/>
  <c r="H362" i="115" s="1"/>
  <c r="H102" i="68"/>
  <c r="H101" i="68"/>
  <c r="H100" i="68"/>
  <c r="H99" i="68"/>
  <c r="H362" i="112" s="1"/>
  <c r="H98" i="68"/>
  <c r="H362" i="110" s="1"/>
  <c r="H97" i="68"/>
  <c r="H362" i="96" s="1"/>
  <c r="H96" i="68"/>
  <c r="H362" i="107" s="1"/>
  <c r="H95" i="68"/>
  <c r="H362" i="93" s="1"/>
  <c r="H75" i="68"/>
  <c r="H361" i="126" s="1"/>
  <c r="H74" i="68"/>
  <c r="H361" i="102" s="1"/>
  <c r="H73" i="68"/>
  <c r="H361" i="115" s="1"/>
  <c r="H72" i="68"/>
  <c r="H71" i="68"/>
  <c r="H70" i="68"/>
  <c r="H69" i="68"/>
  <c r="H361" i="112" s="1"/>
  <c r="H68" i="68"/>
  <c r="H361" i="110" s="1"/>
  <c r="H67" i="68"/>
  <c r="H66" i="68"/>
  <c r="H361" i="107" s="1"/>
  <c r="H65" i="68"/>
  <c r="H361" i="93" s="1"/>
  <c r="H31" i="68"/>
  <c r="G35" i="129" s="1"/>
  <c r="H30" i="68"/>
  <c r="H29" i="68"/>
  <c r="H28" i="68"/>
  <c r="H27" i="68"/>
  <c r="H26" i="68"/>
  <c r="H25" i="68"/>
  <c r="H24" i="68"/>
  <c r="H23" i="68"/>
  <c r="H22" i="68"/>
  <c r="H20" i="68"/>
  <c r="H19" i="68"/>
  <c r="H18" i="68"/>
  <c r="H6" i="68" s="1"/>
  <c r="H17" i="68"/>
  <c r="H45" i="68"/>
  <c r="H360" i="126" s="1"/>
  <c r="H44" i="68"/>
  <c r="H360" i="102" s="1"/>
  <c r="H43" i="68"/>
  <c r="H360" i="115" s="1"/>
  <c r="H42" i="68"/>
  <c r="H41" i="68"/>
  <c r="H40" i="68"/>
  <c r="H39" i="68"/>
  <c r="H360" i="112" s="1"/>
  <c r="H38" i="68"/>
  <c r="H360" i="110" s="1"/>
  <c r="H37" i="68"/>
  <c r="H360" i="96" s="1"/>
  <c r="H36" i="68"/>
  <c r="H360" i="107" s="1"/>
  <c r="H35" i="68"/>
  <c r="H360" i="93" s="1"/>
  <c r="H31" i="70"/>
  <c r="G36" i="129" s="1"/>
  <c r="J36" i="129" s="1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6" i="70" s="1"/>
  <c r="H17" i="70"/>
  <c r="H37" i="70"/>
  <c r="H367" i="96" s="1"/>
  <c r="H67" i="70"/>
  <c r="H368" i="96" s="1"/>
  <c r="H97" i="70"/>
  <c r="H369" i="96" s="1"/>
  <c r="H127" i="70"/>
  <c r="H370" i="96" s="1"/>
  <c r="H157" i="70"/>
  <c r="H371" i="96" s="1"/>
  <c r="H135" i="70"/>
  <c r="H370" i="126" s="1"/>
  <c r="H134" i="70"/>
  <c r="H370" i="102" s="1"/>
  <c r="H133" i="70"/>
  <c r="H370" i="115" s="1"/>
  <c r="H132" i="70"/>
  <c r="H131" i="70"/>
  <c r="H130" i="70"/>
  <c r="H129" i="70"/>
  <c r="H370" i="112" s="1"/>
  <c r="H128" i="70"/>
  <c r="H370" i="110" s="1"/>
  <c r="H126" i="70"/>
  <c r="H370" i="107" s="1"/>
  <c r="H125" i="70"/>
  <c r="H370" i="93" s="1"/>
  <c r="H105" i="70"/>
  <c r="H369" i="126" s="1"/>
  <c r="H104" i="70"/>
  <c r="H369" i="102" s="1"/>
  <c r="H103" i="70"/>
  <c r="H369" i="115" s="1"/>
  <c r="H102" i="70"/>
  <c r="H101" i="70"/>
  <c r="H100" i="70"/>
  <c r="H99" i="70"/>
  <c r="H369" i="112" s="1"/>
  <c r="H98" i="70"/>
  <c r="H369" i="110" s="1"/>
  <c r="H96" i="70"/>
  <c r="H369" i="107" s="1"/>
  <c r="H95" i="70"/>
  <c r="H369" i="93" s="1"/>
  <c r="H75" i="70"/>
  <c r="H368" i="126" s="1"/>
  <c r="H74" i="70"/>
  <c r="H368" i="102" s="1"/>
  <c r="H73" i="70"/>
  <c r="H368" i="115" s="1"/>
  <c r="H72" i="70"/>
  <c r="H71" i="70"/>
  <c r="H70" i="70"/>
  <c r="H69" i="70"/>
  <c r="H368" i="112" s="1"/>
  <c r="H68" i="70"/>
  <c r="H368" i="110" s="1"/>
  <c r="H66" i="70"/>
  <c r="H368" i="107" s="1"/>
  <c r="H65" i="70"/>
  <c r="H368" i="93" s="1"/>
  <c r="H12" i="70"/>
  <c r="H45" i="70"/>
  <c r="H367" i="126" s="1"/>
  <c r="H44" i="70"/>
  <c r="H367" i="102" s="1"/>
  <c r="H43" i="70"/>
  <c r="H367" i="115" s="1"/>
  <c r="H42" i="70"/>
  <c r="H41" i="70"/>
  <c r="H40" i="70"/>
  <c r="H39" i="70"/>
  <c r="H367" i="112" s="1"/>
  <c r="H38" i="70"/>
  <c r="H367" i="110" s="1"/>
  <c r="H36" i="70"/>
  <c r="H367" i="107" s="1"/>
  <c r="H35" i="70"/>
  <c r="H367" i="93" s="1"/>
  <c r="H165" i="70"/>
  <c r="H371" i="126" s="1"/>
  <c r="H164" i="70"/>
  <c r="H371" i="102" s="1"/>
  <c r="H163" i="70"/>
  <c r="H371" i="115" s="1"/>
  <c r="H162" i="70"/>
  <c r="H161" i="70"/>
  <c r="H160" i="70"/>
  <c r="H159" i="70"/>
  <c r="H371" i="112" s="1"/>
  <c r="H158" i="70"/>
  <c r="H371" i="110" s="1"/>
  <c r="H156" i="70"/>
  <c r="H371" i="107" s="1"/>
  <c r="H155" i="70"/>
  <c r="H371" i="93" s="1"/>
  <c r="H37" i="72"/>
  <c r="H373" i="96" s="1"/>
  <c r="H45" i="72"/>
  <c r="H373" i="126" s="1"/>
  <c r="H44" i="72"/>
  <c r="H373" i="102" s="1"/>
  <c r="H43" i="72"/>
  <c r="H373" i="115" s="1"/>
  <c r="H42" i="72"/>
  <c r="H41" i="72"/>
  <c r="H40" i="72"/>
  <c r="H39" i="72"/>
  <c r="H373" i="112" s="1"/>
  <c r="H38" i="72"/>
  <c r="H373" i="110" s="1"/>
  <c r="H36" i="72"/>
  <c r="H373" i="107" s="1"/>
  <c r="H35" i="72"/>
  <c r="H373" i="93" s="1"/>
  <c r="H31" i="72"/>
  <c r="G37" i="129" s="1"/>
  <c r="J37" i="129" s="1"/>
  <c r="H30" i="72"/>
  <c r="H29" i="72"/>
  <c r="H28" i="72"/>
  <c r="H27" i="72"/>
  <c r="H26" i="72"/>
  <c r="H25" i="72"/>
  <c r="H24" i="72"/>
  <c r="H23" i="72"/>
  <c r="H22" i="72"/>
  <c r="H21" i="72"/>
  <c r="H20" i="72"/>
  <c r="H19" i="72"/>
  <c r="H18" i="72"/>
  <c r="H17" i="72"/>
  <c r="H67" i="72"/>
  <c r="H75" i="72"/>
  <c r="H374" i="126" s="1"/>
  <c r="H74" i="72"/>
  <c r="H374" i="102" s="1"/>
  <c r="H73" i="72"/>
  <c r="H72" i="72"/>
  <c r="Q72" i="72" s="1"/>
  <c r="O85" i="72" s="1"/>
  <c r="H71" i="72"/>
  <c r="Q71" i="72" s="1"/>
  <c r="O84" i="72" s="1"/>
  <c r="H70" i="72"/>
  <c r="Q70" i="72" s="1"/>
  <c r="O83" i="72" s="1"/>
  <c r="H69" i="72"/>
  <c r="H374" i="112" s="1"/>
  <c r="H68" i="72"/>
  <c r="H374" i="110" s="1"/>
  <c r="H66" i="72"/>
  <c r="H374" i="107" s="1"/>
  <c r="H65" i="72"/>
  <c r="H374" i="93" s="1"/>
  <c r="H97" i="72"/>
  <c r="H375" i="96" s="1"/>
  <c r="H105" i="72"/>
  <c r="H375" i="126" s="1"/>
  <c r="H104" i="72"/>
  <c r="H375" i="102" s="1"/>
  <c r="H103" i="72"/>
  <c r="H375" i="115" s="1"/>
  <c r="H102" i="72"/>
  <c r="H101" i="72"/>
  <c r="H100" i="72"/>
  <c r="H99" i="72"/>
  <c r="H375" i="112" s="1"/>
  <c r="H98" i="72"/>
  <c r="H375" i="110" s="1"/>
  <c r="H96" i="72"/>
  <c r="H375" i="107" s="1"/>
  <c r="H95" i="72"/>
  <c r="H375" i="93" s="1"/>
  <c r="G127" i="72"/>
  <c r="G376" i="96" s="1"/>
  <c r="H127" i="72"/>
  <c r="H376" i="96" s="1"/>
  <c r="H157" i="72"/>
  <c r="H377" i="96" s="1"/>
  <c r="G161" i="72"/>
  <c r="G377" i="123" s="1"/>
  <c r="F161" i="72"/>
  <c r="F377" i="123" s="1"/>
  <c r="H165" i="72"/>
  <c r="H377" i="126" s="1"/>
  <c r="H164" i="72"/>
  <c r="H377" i="102" s="1"/>
  <c r="H163" i="72"/>
  <c r="H377" i="115" s="1"/>
  <c r="H162" i="72"/>
  <c r="H161" i="72"/>
  <c r="H160" i="72"/>
  <c r="H159" i="72"/>
  <c r="H377" i="112" s="1"/>
  <c r="H158" i="72"/>
  <c r="H377" i="110" s="1"/>
  <c r="H156" i="72"/>
  <c r="H377" i="107" s="1"/>
  <c r="H155" i="72"/>
  <c r="H377" i="93" s="1"/>
  <c r="H135" i="72"/>
  <c r="H376" i="126" s="1"/>
  <c r="H134" i="72"/>
  <c r="H376" i="102" s="1"/>
  <c r="H133" i="72"/>
  <c r="H376" i="115" s="1"/>
  <c r="H132" i="72"/>
  <c r="H131" i="72"/>
  <c r="H130" i="72"/>
  <c r="H129" i="72"/>
  <c r="H376" i="112" s="1"/>
  <c r="H128" i="72"/>
  <c r="H376" i="110" s="1"/>
  <c r="H126" i="72"/>
  <c r="H376" i="107" s="1"/>
  <c r="H125" i="72"/>
  <c r="H376" i="93" s="1"/>
  <c r="Q132" i="72" l="1"/>
  <c r="H376" i="100" s="1"/>
  <c r="H376" i="124"/>
  <c r="Q162" i="72"/>
  <c r="H377" i="124"/>
  <c r="Q102" i="72"/>
  <c r="H375" i="124"/>
  <c r="Q42" i="72"/>
  <c r="H373" i="124"/>
  <c r="Q162" i="70"/>
  <c r="H371" i="124"/>
  <c r="Q42" i="70"/>
  <c r="H367" i="124"/>
  <c r="Q12" i="70"/>
  <c r="J37" i="121" s="1"/>
  <c r="H366" i="124"/>
  <c r="H37" i="124"/>
  <c r="Q72" i="70"/>
  <c r="H368" i="124"/>
  <c r="Q102" i="70"/>
  <c r="H369" i="124"/>
  <c r="Q132" i="70"/>
  <c r="H370" i="124"/>
  <c r="Q42" i="68"/>
  <c r="H360" i="124"/>
  <c r="Q72" i="68"/>
  <c r="H361" i="124"/>
  <c r="Q102" i="68"/>
  <c r="H362" i="124"/>
  <c r="Q192" i="68"/>
  <c r="H365" i="124"/>
  <c r="H364" i="122"/>
  <c r="Q160" i="68"/>
  <c r="Q162" i="68"/>
  <c r="H364" i="124"/>
  <c r="Q160" i="72"/>
  <c r="H377" i="122"/>
  <c r="Q100" i="72"/>
  <c r="H375" i="122"/>
  <c r="Q41" i="70"/>
  <c r="H367" i="123"/>
  <c r="Q100" i="70"/>
  <c r="H369" i="122"/>
  <c r="Q190" i="68"/>
  <c r="H365" i="122"/>
  <c r="Q161" i="68"/>
  <c r="H364" i="123"/>
  <c r="Q161" i="72"/>
  <c r="H377" i="123"/>
  <c r="Q101" i="72"/>
  <c r="H375" i="123"/>
  <c r="Q160" i="70"/>
  <c r="H371" i="122"/>
  <c r="Q101" i="70"/>
  <c r="H369" i="123"/>
  <c r="Q40" i="68"/>
  <c r="H360" i="122"/>
  <c r="Q100" i="68"/>
  <c r="H362" i="122"/>
  <c r="Q191" i="68"/>
  <c r="H365" i="123"/>
  <c r="H374" i="96"/>
  <c r="H378" i="96"/>
  <c r="Q40" i="72"/>
  <c r="H373" i="122"/>
  <c r="Q161" i="70"/>
  <c r="H371" i="99" s="1"/>
  <c r="H371" i="123"/>
  <c r="Q70" i="70"/>
  <c r="H368" i="122"/>
  <c r="Q130" i="70"/>
  <c r="H370" i="122"/>
  <c r="Q41" i="68"/>
  <c r="H360" i="123"/>
  <c r="Q70" i="68"/>
  <c r="H361" i="122"/>
  <c r="Q101" i="68"/>
  <c r="H362" i="123"/>
  <c r="Q130" i="72"/>
  <c r="H376" i="122"/>
  <c r="Q131" i="72"/>
  <c r="H376" i="123"/>
  <c r="Q41" i="72"/>
  <c r="H373" i="123"/>
  <c r="Q40" i="70"/>
  <c r="H367" i="122"/>
  <c r="Q71" i="70"/>
  <c r="H368" i="123"/>
  <c r="Q131" i="70"/>
  <c r="H370" i="99" s="1"/>
  <c r="H370" i="123"/>
  <c r="H361" i="96"/>
  <c r="H365" i="96"/>
  <c r="Q71" i="68"/>
  <c r="O84" i="68" s="1"/>
  <c r="H361" i="123"/>
  <c r="O53" i="68"/>
  <c r="H360" i="97"/>
  <c r="O174" i="70"/>
  <c r="O83" i="70"/>
  <c r="H368" i="97"/>
  <c r="O115" i="70"/>
  <c r="H369" i="100"/>
  <c r="O144" i="70"/>
  <c r="O55" i="68"/>
  <c r="H360" i="100"/>
  <c r="H361" i="99"/>
  <c r="O54" i="70"/>
  <c r="H367" i="99"/>
  <c r="O204" i="68"/>
  <c r="H365" i="99"/>
  <c r="O175" i="68"/>
  <c r="H364" i="100"/>
  <c r="O175" i="72"/>
  <c r="H377" i="100"/>
  <c r="O114" i="72"/>
  <c r="H375" i="99"/>
  <c r="H7" i="72"/>
  <c r="O173" i="70"/>
  <c r="H371" i="97"/>
  <c r="O55" i="70"/>
  <c r="H367" i="100"/>
  <c r="O25" i="70"/>
  <c r="H366" i="100"/>
  <c r="H37" i="100"/>
  <c r="O114" i="70"/>
  <c r="H369" i="99"/>
  <c r="H13" i="70"/>
  <c r="O83" i="68"/>
  <c r="H361" i="97"/>
  <c r="O203" i="68"/>
  <c r="H365" i="97"/>
  <c r="O144" i="72"/>
  <c r="H376" i="99"/>
  <c r="O145" i="72"/>
  <c r="O53" i="72"/>
  <c r="H373" i="97"/>
  <c r="O143" i="70"/>
  <c r="H370" i="97"/>
  <c r="O113" i="68"/>
  <c r="H362" i="97"/>
  <c r="O174" i="68"/>
  <c r="H364" i="99"/>
  <c r="O115" i="72"/>
  <c r="H375" i="100"/>
  <c r="O54" i="72"/>
  <c r="H373" i="99"/>
  <c r="O175" i="70"/>
  <c r="H371" i="100"/>
  <c r="O53" i="70"/>
  <c r="H367" i="97"/>
  <c r="O84" i="70"/>
  <c r="H368" i="99"/>
  <c r="H366" i="107"/>
  <c r="H37" i="107"/>
  <c r="O54" i="68"/>
  <c r="H360" i="99"/>
  <c r="H359" i="107"/>
  <c r="H36" i="107"/>
  <c r="O85" i="68"/>
  <c r="H361" i="100"/>
  <c r="O114" i="68"/>
  <c r="H362" i="99"/>
  <c r="O205" i="68"/>
  <c r="H365" i="100"/>
  <c r="O173" i="68"/>
  <c r="H364" i="97"/>
  <c r="O173" i="72"/>
  <c r="H377" i="97"/>
  <c r="O174" i="72"/>
  <c r="H377" i="99"/>
  <c r="O113" i="72"/>
  <c r="H375" i="97"/>
  <c r="O55" i="72"/>
  <c r="H373" i="100"/>
  <c r="O85" i="70"/>
  <c r="H368" i="100"/>
  <c r="O113" i="70"/>
  <c r="H369" i="97"/>
  <c r="O145" i="70"/>
  <c r="H370" i="100"/>
  <c r="H7" i="70"/>
  <c r="O115" i="68"/>
  <c r="H362" i="100"/>
  <c r="H14" i="72"/>
  <c r="H10" i="70"/>
  <c r="H15" i="70"/>
  <c r="H5" i="68"/>
  <c r="H12" i="68"/>
  <c r="H13" i="68"/>
  <c r="H15" i="68"/>
  <c r="H10" i="68"/>
  <c r="H7" i="68"/>
  <c r="H14" i="68"/>
  <c r="H11" i="68"/>
  <c r="H9" i="68"/>
  <c r="H8" i="68"/>
  <c r="H5" i="70"/>
  <c r="H14" i="70"/>
  <c r="H8" i="70"/>
  <c r="H11" i="70"/>
  <c r="H9" i="70"/>
  <c r="H12" i="72"/>
  <c r="H8" i="72"/>
  <c r="H13" i="72"/>
  <c r="H5" i="72"/>
  <c r="H9" i="72"/>
  <c r="H11" i="72"/>
  <c r="H6" i="72"/>
  <c r="H15" i="72"/>
  <c r="H10" i="72"/>
  <c r="H195" i="72"/>
  <c r="H378" i="126" s="1"/>
  <c r="H194" i="72"/>
  <c r="H378" i="102" s="1"/>
  <c r="H193" i="72"/>
  <c r="H378" i="115" s="1"/>
  <c r="H192" i="72"/>
  <c r="H191" i="72"/>
  <c r="H190" i="72"/>
  <c r="H189" i="72"/>
  <c r="H378" i="112" s="1"/>
  <c r="H188" i="72"/>
  <c r="H378" i="110" s="1"/>
  <c r="G187" i="72"/>
  <c r="H187" i="72"/>
  <c r="H186" i="72"/>
  <c r="H378" i="107" s="1"/>
  <c r="H185" i="72"/>
  <c r="H378" i="93" s="1"/>
  <c r="H225" i="72"/>
  <c r="H379" i="126" s="1"/>
  <c r="H224" i="72"/>
  <c r="H379" i="102" s="1"/>
  <c r="H223" i="72"/>
  <c r="H379" i="115" s="1"/>
  <c r="H222" i="72"/>
  <c r="H221" i="72"/>
  <c r="H220" i="72"/>
  <c r="H219" i="72"/>
  <c r="H379" i="112" s="1"/>
  <c r="H218" i="72"/>
  <c r="H379" i="110" s="1"/>
  <c r="G217" i="72"/>
  <c r="G379" i="96" s="1"/>
  <c r="H217" i="72"/>
  <c r="H379" i="96" s="1"/>
  <c r="H216" i="72"/>
  <c r="H379" i="107" s="1"/>
  <c r="H215" i="72"/>
  <c r="H379" i="93" s="1"/>
  <c r="H247" i="72"/>
  <c r="H380" i="96" s="1"/>
  <c r="H255" i="72"/>
  <c r="H380" i="126" s="1"/>
  <c r="H254" i="72"/>
  <c r="H380" i="102" s="1"/>
  <c r="H253" i="72"/>
  <c r="H380" i="115" s="1"/>
  <c r="H252" i="72"/>
  <c r="H251" i="72"/>
  <c r="H380" i="123" s="1"/>
  <c r="H250" i="72"/>
  <c r="H249" i="72"/>
  <c r="H380" i="112" s="1"/>
  <c r="H248" i="72"/>
  <c r="H380" i="110" s="1"/>
  <c r="H246" i="72"/>
  <c r="H380" i="107" s="1"/>
  <c r="H245" i="72"/>
  <c r="H380" i="93" s="1"/>
  <c r="E284" i="72"/>
  <c r="E381" i="102" s="1"/>
  <c r="F284" i="72"/>
  <c r="F381" i="102" s="1"/>
  <c r="G284" i="72"/>
  <c r="G381" i="102" s="1"/>
  <c r="H284" i="72"/>
  <c r="H381" i="102" s="1"/>
  <c r="D284" i="72"/>
  <c r="D381" i="102" s="1"/>
  <c r="H285" i="72"/>
  <c r="H381" i="126" s="1"/>
  <c r="H283" i="72"/>
  <c r="H381" i="115" s="1"/>
  <c r="H282" i="72"/>
  <c r="H281" i="72"/>
  <c r="H280" i="72"/>
  <c r="H279" i="72"/>
  <c r="H381" i="112" s="1"/>
  <c r="H278" i="72"/>
  <c r="H381" i="110" s="1"/>
  <c r="H277" i="72"/>
  <c r="H381" i="96" s="1"/>
  <c r="G277" i="72"/>
  <c r="G381" i="96" s="1"/>
  <c r="H276" i="72"/>
  <c r="H381" i="107" s="1"/>
  <c r="H275" i="72"/>
  <c r="H381" i="93" s="1"/>
  <c r="H31" i="74"/>
  <c r="G38" i="129" s="1"/>
  <c r="J38" i="129" s="1"/>
  <c r="H30" i="74"/>
  <c r="H29" i="74"/>
  <c r="H28" i="74"/>
  <c r="H27" i="74"/>
  <c r="H26" i="74"/>
  <c r="H25" i="74"/>
  <c r="H24" i="74"/>
  <c r="H23" i="74"/>
  <c r="H22" i="74"/>
  <c r="H21" i="74"/>
  <c r="H20" i="74"/>
  <c r="H19" i="74"/>
  <c r="H18" i="74"/>
  <c r="H17" i="74"/>
  <c r="H45" i="74"/>
  <c r="H383" i="126" s="1"/>
  <c r="H44" i="74"/>
  <c r="H383" i="102" s="1"/>
  <c r="H43" i="74"/>
  <c r="H383" i="115" s="1"/>
  <c r="H42" i="74"/>
  <c r="H41" i="74"/>
  <c r="H40" i="74"/>
  <c r="H39" i="74"/>
  <c r="H383" i="112" s="1"/>
  <c r="H38" i="74"/>
  <c r="H383" i="110" s="1"/>
  <c r="H37" i="74"/>
  <c r="H383" i="96" s="1"/>
  <c r="H36" i="74"/>
  <c r="H383" i="107" s="1"/>
  <c r="H35" i="74"/>
  <c r="H383" i="93" s="1"/>
  <c r="H75" i="74"/>
  <c r="H384" i="126" s="1"/>
  <c r="H74" i="74"/>
  <c r="H384" i="102" s="1"/>
  <c r="H73" i="74"/>
  <c r="H384" i="115" s="1"/>
  <c r="H72" i="74"/>
  <c r="H71" i="74"/>
  <c r="H70" i="74"/>
  <c r="H69" i="74"/>
  <c r="H384" i="112" s="1"/>
  <c r="H68" i="74"/>
  <c r="H384" i="110" s="1"/>
  <c r="H67" i="74"/>
  <c r="H66" i="74"/>
  <c r="H384" i="107" s="1"/>
  <c r="H65" i="74"/>
  <c r="H384" i="93" s="1"/>
  <c r="H105" i="74"/>
  <c r="H385" i="126" s="1"/>
  <c r="H104" i="74"/>
  <c r="H385" i="102" s="1"/>
  <c r="H103" i="74"/>
  <c r="H385" i="115" s="1"/>
  <c r="H102" i="74"/>
  <c r="H101" i="74"/>
  <c r="H100" i="74"/>
  <c r="H99" i="74"/>
  <c r="H385" i="112" s="1"/>
  <c r="H98" i="74"/>
  <c r="H385" i="110" s="1"/>
  <c r="H97" i="74"/>
  <c r="H385" i="96" s="1"/>
  <c r="H96" i="74"/>
  <c r="H385" i="107" s="1"/>
  <c r="H95" i="74"/>
  <c r="H385" i="93" s="1"/>
  <c r="H135" i="74"/>
  <c r="H386" i="126" s="1"/>
  <c r="H134" i="74"/>
  <c r="H386" i="102" s="1"/>
  <c r="H133" i="74"/>
  <c r="H386" i="115" s="1"/>
  <c r="H132" i="74"/>
  <c r="H131" i="74"/>
  <c r="H130" i="74"/>
  <c r="H129" i="74"/>
  <c r="H386" i="112" s="1"/>
  <c r="H128" i="74"/>
  <c r="H386" i="110" s="1"/>
  <c r="H127" i="74"/>
  <c r="H386" i="96" s="1"/>
  <c r="H126" i="74"/>
  <c r="H386" i="107" s="1"/>
  <c r="H125" i="74"/>
  <c r="H386" i="93" s="1"/>
  <c r="H165" i="74"/>
  <c r="H387" i="126" s="1"/>
  <c r="H164" i="74"/>
  <c r="H387" i="102" s="1"/>
  <c r="H163" i="74"/>
  <c r="H387" i="115" s="1"/>
  <c r="H162" i="74"/>
  <c r="H161" i="74"/>
  <c r="H160" i="74"/>
  <c r="H159" i="74"/>
  <c r="H387" i="112" s="1"/>
  <c r="H158" i="74"/>
  <c r="H387" i="110" s="1"/>
  <c r="H157" i="74"/>
  <c r="H387" i="96" s="1"/>
  <c r="H156" i="74"/>
  <c r="H387" i="107" s="1"/>
  <c r="H155" i="74"/>
  <c r="H387" i="93" s="1"/>
  <c r="H195" i="74"/>
  <c r="H388" i="126" s="1"/>
  <c r="H194" i="74"/>
  <c r="H388" i="102" s="1"/>
  <c r="H193" i="74"/>
  <c r="H388" i="115" s="1"/>
  <c r="H192" i="74"/>
  <c r="H191" i="74"/>
  <c r="H190" i="74"/>
  <c r="H189" i="74"/>
  <c r="H388" i="112" s="1"/>
  <c r="H188" i="74"/>
  <c r="H388" i="110" s="1"/>
  <c r="H187" i="74"/>
  <c r="H186" i="74"/>
  <c r="H388" i="107" s="1"/>
  <c r="H185" i="74"/>
  <c r="H388" i="93" s="1"/>
  <c r="Q192" i="74" l="1"/>
  <c r="H388" i="124"/>
  <c r="Q162" i="74"/>
  <c r="H387" i="124"/>
  <c r="Q132" i="74"/>
  <c r="H386" i="124"/>
  <c r="Q102" i="74"/>
  <c r="H385" i="124"/>
  <c r="Q72" i="74"/>
  <c r="H384" i="124"/>
  <c r="Q42" i="74"/>
  <c r="H383" i="124"/>
  <c r="Q282" i="72"/>
  <c r="H381" i="124"/>
  <c r="Q252" i="72"/>
  <c r="H380" i="124"/>
  <c r="Q222" i="72"/>
  <c r="H379" i="124"/>
  <c r="Q192" i="72"/>
  <c r="H378" i="124"/>
  <c r="H372" i="126"/>
  <c r="H38" i="126"/>
  <c r="H372" i="114"/>
  <c r="H374" i="115"/>
  <c r="H38" i="115"/>
  <c r="H372" i="115"/>
  <c r="H374" i="124"/>
  <c r="H38" i="124"/>
  <c r="H372" i="124"/>
  <c r="H366" i="102"/>
  <c r="H37" i="102"/>
  <c r="H359" i="102"/>
  <c r="H36" i="102"/>
  <c r="H359" i="126"/>
  <c r="H36" i="126"/>
  <c r="H359" i="115"/>
  <c r="H36" i="115"/>
  <c r="Q12" i="68"/>
  <c r="J36" i="121" s="1"/>
  <c r="H359" i="124"/>
  <c r="H36" i="124"/>
  <c r="H366" i="126"/>
  <c r="H37" i="126"/>
  <c r="H372" i="102"/>
  <c r="H38" i="102"/>
  <c r="H366" i="115"/>
  <c r="H37" i="115"/>
  <c r="Q130" i="74"/>
  <c r="H386" i="122"/>
  <c r="Q101" i="74"/>
  <c r="H385" i="123"/>
  <c r="Q280" i="72"/>
  <c r="H381" i="122"/>
  <c r="Q251" i="72"/>
  <c r="Q220" i="72"/>
  <c r="H379" i="122"/>
  <c r="Q190" i="72"/>
  <c r="H378" i="122"/>
  <c r="Q11" i="70"/>
  <c r="I37" i="121" s="1"/>
  <c r="H37" i="123"/>
  <c r="H366" i="123"/>
  <c r="H359" i="110"/>
  <c r="H36" i="110"/>
  <c r="H36" i="96"/>
  <c r="H359" i="96"/>
  <c r="Q160" i="74"/>
  <c r="H387" i="122"/>
  <c r="Q131" i="74"/>
  <c r="H386" i="123"/>
  <c r="Q40" i="74"/>
  <c r="H383" i="122"/>
  <c r="Q281" i="72"/>
  <c r="H381" i="123"/>
  <c r="Q221" i="72"/>
  <c r="H379" i="123"/>
  <c r="Q191" i="72"/>
  <c r="H378" i="123"/>
  <c r="H374" i="123"/>
  <c r="H38" i="123"/>
  <c r="H372" i="123"/>
  <c r="H372" i="111"/>
  <c r="H372" i="110"/>
  <c r="H38" i="110"/>
  <c r="H37" i="110"/>
  <c r="H366" i="110"/>
  <c r="H359" i="112"/>
  <c r="H36" i="112"/>
  <c r="Q10" i="68"/>
  <c r="H36" i="121" s="1"/>
  <c r="H359" i="122"/>
  <c r="H36" i="122"/>
  <c r="H366" i="96"/>
  <c r="H37" i="96"/>
  <c r="H372" i="109"/>
  <c r="H38" i="96"/>
  <c r="H372" i="96"/>
  <c r="H376" i="97"/>
  <c r="O143" i="72"/>
  <c r="Q190" i="74"/>
  <c r="H388" i="122"/>
  <c r="Q161" i="74"/>
  <c r="H387" i="123"/>
  <c r="Q70" i="74"/>
  <c r="H384" i="122"/>
  <c r="Q41" i="74"/>
  <c r="H383" i="123"/>
  <c r="Q250" i="72"/>
  <c r="H380" i="122"/>
  <c r="H374" i="122"/>
  <c r="H38" i="122"/>
  <c r="H372" i="122"/>
  <c r="H372" i="113"/>
  <c r="H38" i="112"/>
  <c r="H372" i="112"/>
  <c r="Q11" i="68"/>
  <c r="I36" i="121" s="1"/>
  <c r="H36" i="123"/>
  <c r="H359" i="123"/>
  <c r="Q191" i="74"/>
  <c r="H388" i="123"/>
  <c r="Q100" i="74"/>
  <c r="H385" i="122"/>
  <c r="H384" i="96"/>
  <c r="H388" i="96"/>
  <c r="Q71" i="74"/>
  <c r="H384" i="123"/>
  <c r="H366" i="112"/>
  <c r="H37" i="112"/>
  <c r="Q10" i="70"/>
  <c r="H37" i="121" s="1"/>
  <c r="H366" i="122"/>
  <c r="H37" i="122"/>
  <c r="O204" i="74"/>
  <c r="H388" i="99"/>
  <c r="O173" i="74"/>
  <c r="H387" i="97"/>
  <c r="O205" i="74"/>
  <c r="H388" i="100"/>
  <c r="O175" i="74"/>
  <c r="H387" i="100"/>
  <c r="O145" i="74"/>
  <c r="H386" i="100"/>
  <c r="O83" i="74"/>
  <c r="H384" i="97"/>
  <c r="O54" i="74"/>
  <c r="H383" i="99"/>
  <c r="O295" i="72"/>
  <c r="H381" i="100"/>
  <c r="O263" i="72"/>
  <c r="H380" i="97"/>
  <c r="O235" i="72"/>
  <c r="H379" i="100"/>
  <c r="O205" i="72"/>
  <c r="H378" i="100"/>
  <c r="Q10" i="72"/>
  <c r="H38" i="121" s="1"/>
  <c r="H372" i="97"/>
  <c r="Q12" i="72"/>
  <c r="J38" i="121" s="1"/>
  <c r="H372" i="100"/>
  <c r="O24" i="68"/>
  <c r="H359" i="99"/>
  <c r="H36" i="99"/>
  <c r="O143" i="74"/>
  <c r="H386" i="97"/>
  <c r="O113" i="74"/>
  <c r="H385" i="97"/>
  <c r="O84" i="74"/>
  <c r="H384" i="99"/>
  <c r="O55" i="74"/>
  <c r="H383" i="100"/>
  <c r="H38" i="93"/>
  <c r="H372" i="93"/>
  <c r="H372" i="106"/>
  <c r="H366" i="93"/>
  <c r="H37" i="93"/>
  <c r="O23" i="70"/>
  <c r="H366" i="97"/>
  <c r="H37" i="97"/>
  <c r="O203" i="74"/>
  <c r="H388" i="97"/>
  <c r="O114" i="74"/>
  <c r="H385" i="99"/>
  <c r="O85" i="74"/>
  <c r="H384" i="100"/>
  <c r="O293" i="72"/>
  <c r="H381" i="97"/>
  <c r="O265" i="72"/>
  <c r="H380" i="100"/>
  <c r="O264" i="72"/>
  <c r="H380" i="99"/>
  <c r="O233" i="72"/>
  <c r="H379" i="97"/>
  <c r="O203" i="72"/>
  <c r="H378" i="97"/>
  <c r="H38" i="107"/>
  <c r="H372" i="107"/>
  <c r="H372" i="108"/>
  <c r="O24" i="70"/>
  <c r="H366" i="99"/>
  <c r="H37" i="99"/>
  <c r="O25" i="68"/>
  <c r="H36" i="100"/>
  <c r="H359" i="100"/>
  <c r="O174" i="74"/>
  <c r="H387" i="99"/>
  <c r="O144" i="74"/>
  <c r="H386" i="99"/>
  <c r="O115" i="74"/>
  <c r="H385" i="100"/>
  <c r="O53" i="74"/>
  <c r="H383" i="97"/>
  <c r="H7" i="74"/>
  <c r="O294" i="72"/>
  <c r="H381" i="99"/>
  <c r="O234" i="72"/>
  <c r="H379" i="99"/>
  <c r="O204" i="72"/>
  <c r="H378" i="99"/>
  <c r="Q11" i="72"/>
  <c r="I38" i="121" s="1"/>
  <c r="H372" i="99"/>
  <c r="O23" i="68"/>
  <c r="H359" i="97"/>
  <c r="H36" i="97"/>
  <c r="H359" i="93"/>
  <c r="H36" i="93"/>
  <c r="H8" i="74"/>
  <c r="H13" i="74"/>
  <c r="H5" i="74"/>
  <c r="H9" i="74"/>
  <c r="H14" i="74"/>
  <c r="H6" i="74"/>
  <c r="H15" i="74"/>
  <c r="H12" i="74"/>
  <c r="H11" i="74"/>
  <c r="H10" i="74"/>
  <c r="H225" i="74"/>
  <c r="H389" i="126" s="1"/>
  <c r="H224" i="74"/>
  <c r="H389" i="102" s="1"/>
  <c r="H223" i="74"/>
  <c r="H389" i="115" s="1"/>
  <c r="H222" i="74"/>
  <c r="H221" i="74"/>
  <c r="H220" i="74"/>
  <c r="H219" i="74"/>
  <c r="H389" i="112" s="1"/>
  <c r="H218" i="74"/>
  <c r="H389" i="110" s="1"/>
  <c r="H217" i="74"/>
  <c r="H389" i="96" s="1"/>
  <c r="H216" i="74"/>
  <c r="H389" i="107" s="1"/>
  <c r="H215" i="74"/>
  <c r="H389" i="93" s="1"/>
  <c r="H255" i="74"/>
  <c r="H390" i="126" s="1"/>
  <c r="H254" i="74"/>
  <c r="H390" i="102" s="1"/>
  <c r="H253" i="74"/>
  <c r="H390" i="115" s="1"/>
  <c r="H252" i="74"/>
  <c r="H251" i="74"/>
  <c r="H250" i="74"/>
  <c r="H249" i="74"/>
  <c r="H390" i="112" s="1"/>
  <c r="H248" i="74"/>
  <c r="H390" i="110" s="1"/>
  <c r="H247" i="74"/>
  <c r="H390" i="96" s="1"/>
  <c r="H246" i="74"/>
  <c r="H390" i="107" s="1"/>
  <c r="H245" i="74"/>
  <c r="H390" i="93" s="1"/>
  <c r="H285" i="74"/>
  <c r="H391" i="126" s="1"/>
  <c r="H284" i="74"/>
  <c r="H391" i="102" s="1"/>
  <c r="H283" i="74"/>
  <c r="H391" i="115" s="1"/>
  <c r="H282" i="74"/>
  <c r="H281" i="74"/>
  <c r="H280" i="74"/>
  <c r="H279" i="74"/>
  <c r="H391" i="112" s="1"/>
  <c r="H278" i="74"/>
  <c r="H391" i="110" s="1"/>
  <c r="H277" i="74"/>
  <c r="H391" i="96" s="1"/>
  <c r="H276" i="74"/>
  <c r="H391" i="107" s="1"/>
  <c r="H275" i="74"/>
  <c r="H391" i="93" s="1"/>
  <c r="H315" i="74"/>
  <c r="H392" i="126" s="1"/>
  <c r="G315" i="74"/>
  <c r="G392" i="126" s="1"/>
  <c r="H314" i="74"/>
  <c r="H392" i="102" s="1"/>
  <c r="H313" i="74"/>
  <c r="H392" i="115" s="1"/>
  <c r="H312" i="74"/>
  <c r="H311" i="74"/>
  <c r="H310" i="74"/>
  <c r="H309" i="74"/>
  <c r="H392" i="112" s="1"/>
  <c r="H308" i="74"/>
  <c r="H392" i="110" s="1"/>
  <c r="H307" i="74"/>
  <c r="H392" i="96" s="1"/>
  <c r="H306" i="74"/>
  <c r="H392" i="107" s="1"/>
  <c r="H305" i="74"/>
  <c r="H392" i="93" s="1"/>
  <c r="H345" i="74"/>
  <c r="H393" i="126" s="1"/>
  <c r="H344" i="74"/>
  <c r="H393" i="102" s="1"/>
  <c r="H343" i="74"/>
  <c r="H393" i="115" s="1"/>
  <c r="H342" i="74"/>
  <c r="H341" i="74"/>
  <c r="H340" i="74"/>
  <c r="H339" i="74"/>
  <c r="H393" i="112" s="1"/>
  <c r="H338" i="74"/>
  <c r="H393" i="110" s="1"/>
  <c r="H337" i="74"/>
  <c r="H393" i="96" s="1"/>
  <c r="H336" i="74"/>
  <c r="H393" i="107" s="1"/>
  <c r="H335" i="74"/>
  <c r="H393" i="93" s="1"/>
  <c r="H375" i="74"/>
  <c r="H394" i="126" s="1"/>
  <c r="H374" i="74"/>
  <c r="H394" i="102" s="1"/>
  <c r="H373" i="74"/>
  <c r="H394" i="115" s="1"/>
  <c r="H372" i="74"/>
  <c r="H371" i="74"/>
  <c r="H370" i="74"/>
  <c r="H369" i="74"/>
  <c r="H394" i="112" s="1"/>
  <c r="H368" i="74"/>
  <c r="H394" i="110" s="1"/>
  <c r="H367" i="74"/>
  <c r="H394" i="96" s="1"/>
  <c r="H366" i="74"/>
  <c r="H394" i="107" s="1"/>
  <c r="H365" i="74"/>
  <c r="H394" i="93" s="1"/>
  <c r="H405" i="74"/>
  <c r="H395" i="126" s="1"/>
  <c r="H404" i="74"/>
  <c r="H395" i="102" s="1"/>
  <c r="H403" i="74"/>
  <c r="H395" i="115" s="1"/>
  <c r="H402" i="74"/>
  <c r="H401" i="74"/>
  <c r="H400" i="74"/>
  <c r="H399" i="74"/>
  <c r="H395" i="112" s="1"/>
  <c r="H398" i="74"/>
  <c r="H395" i="110" s="1"/>
  <c r="H397" i="74"/>
  <c r="H395" i="96" s="1"/>
  <c r="H396" i="74"/>
  <c r="H395" i="107" s="1"/>
  <c r="H395" i="74"/>
  <c r="H395" i="93" s="1"/>
  <c r="H435" i="74"/>
  <c r="H434" i="74"/>
  <c r="H433" i="74"/>
  <c r="H396" i="115" s="1"/>
  <c r="H432" i="74"/>
  <c r="H431" i="74"/>
  <c r="H430" i="74"/>
  <c r="H429" i="74"/>
  <c r="H396" i="112" s="1"/>
  <c r="H428" i="74"/>
  <c r="H396" i="110" s="1"/>
  <c r="H427" i="74"/>
  <c r="H396" i="96" s="1"/>
  <c r="H426" i="74"/>
  <c r="H396" i="107" s="1"/>
  <c r="H425" i="74"/>
  <c r="H396" i="93" s="1"/>
  <c r="H465" i="74"/>
  <c r="H397" i="126" s="1"/>
  <c r="H464" i="74"/>
  <c r="H397" i="102" s="1"/>
  <c r="H463" i="74"/>
  <c r="H397" i="115" s="1"/>
  <c r="H462" i="74"/>
  <c r="H461" i="74"/>
  <c r="H460" i="74"/>
  <c r="Q460" i="74" s="1"/>
  <c r="H397" i="122" s="1"/>
  <c r="H459" i="74"/>
  <c r="H397" i="112" s="1"/>
  <c r="H458" i="74"/>
  <c r="H397" i="110" s="1"/>
  <c r="H457" i="74"/>
  <c r="H397" i="96" s="1"/>
  <c r="H456" i="74"/>
  <c r="H397" i="107" s="1"/>
  <c r="H455" i="74"/>
  <c r="H397" i="93" s="1"/>
  <c r="H31" i="76"/>
  <c r="G39" i="129" s="1"/>
  <c r="J39" i="129" s="1"/>
  <c r="H30" i="76"/>
  <c r="H29" i="76"/>
  <c r="H28" i="76"/>
  <c r="H27" i="76"/>
  <c r="H26" i="76"/>
  <c r="H25" i="76"/>
  <c r="H24" i="76"/>
  <c r="H23" i="76"/>
  <c r="H22" i="76"/>
  <c r="H21" i="76"/>
  <c r="H19" i="76"/>
  <c r="H20" i="76"/>
  <c r="H18" i="76"/>
  <c r="H17" i="76"/>
  <c r="H5" i="76" s="1"/>
  <c r="H45" i="76"/>
  <c r="H399" i="126" s="1"/>
  <c r="H44" i="76"/>
  <c r="H399" i="102" s="1"/>
  <c r="H43" i="76"/>
  <c r="H399" i="115" s="1"/>
  <c r="H42" i="76"/>
  <c r="H41" i="76"/>
  <c r="H40" i="76"/>
  <c r="H39" i="76"/>
  <c r="H399" i="112" s="1"/>
  <c r="H37" i="76"/>
  <c r="H399" i="96" s="1"/>
  <c r="H38" i="76"/>
  <c r="H399" i="110" s="1"/>
  <c r="H36" i="76"/>
  <c r="H399" i="107" s="1"/>
  <c r="H35" i="76"/>
  <c r="H399" i="93" s="1"/>
  <c r="H75" i="76"/>
  <c r="H400" i="126" s="1"/>
  <c r="H74" i="76"/>
  <c r="H400" i="102" s="1"/>
  <c r="H73" i="76"/>
  <c r="H400" i="115" s="1"/>
  <c r="H72" i="76"/>
  <c r="H71" i="76"/>
  <c r="H70" i="76"/>
  <c r="H69" i="76"/>
  <c r="H400" i="112" s="1"/>
  <c r="H68" i="76"/>
  <c r="H400" i="110" s="1"/>
  <c r="H67" i="76"/>
  <c r="H66" i="76"/>
  <c r="H400" i="107" s="1"/>
  <c r="H65" i="76"/>
  <c r="H400" i="93" s="1"/>
  <c r="H105" i="76"/>
  <c r="H401" i="126" s="1"/>
  <c r="H104" i="76"/>
  <c r="H401" i="102" s="1"/>
  <c r="H103" i="76"/>
  <c r="H401" i="115" s="1"/>
  <c r="H102" i="76"/>
  <c r="H101" i="76"/>
  <c r="H100" i="76"/>
  <c r="H99" i="76"/>
  <c r="H401" i="112" s="1"/>
  <c r="H98" i="76"/>
  <c r="H401" i="110" s="1"/>
  <c r="H97" i="76"/>
  <c r="H401" i="96" s="1"/>
  <c r="H96" i="76"/>
  <c r="H401" i="107" s="1"/>
  <c r="H95" i="76"/>
  <c r="H401" i="93" s="1"/>
  <c r="H135" i="76"/>
  <c r="H402" i="126" s="1"/>
  <c r="H134" i="76"/>
  <c r="H402" i="102" s="1"/>
  <c r="H133" i="76"/>
  <c r="H402" i="115" s="1"/>
  <c r="H132" i="76"/>
  <c r="H131" i="76"/>
  <c r="H130" i="76"/>
  <c r="H129" i="76"/>
  <c r="H402" i="112" s="1"/>
  <c r="H128" i="76"/>
  <c r="H402" i="110" s="1"/>
  <c r="H127" i="76"/>
  <c r="H402" i="96" s="1"/>
  <c r="H126" i="76"/>
  <c r="H402" i="107" s="1"/>
  <c r="H125" i="76"/>
  <c r="H402" i="93" s="1"/>
  <c r="H157" i="76"/>
  <c r="H403" i="96" s="1"/>
  <c r="H165" i="76"/>
  <c r="H403" i="126" s="1"/>
  <c r="H164" i="76"/>
  <c r="H403" i="102" s="1"/>
  <c r="H163" i="76"/>
  <c r="H403" i="115" s="1"/>
  <c r="H162" i="76"/>
  <c r="H161" i="76"/>
  <c r="H160" i="76"/>
  <c r="H403" i="122" s="1"/>
  <c r="H159" i="76"/>
  <c r="H158" i="76"/>
  <c r="H403" i="110" s="1"/>
  <c r="H156" i="76"/>
  <c r="H403" i="107" s="1"/>
  <c r="H155" i="76"/>
  <c r="H403" i="93" s="1"/>
  <c r="H195" i="76"/>
  <c r="H404" i="126" s="1"/>
  <c r="H194" i="76"/>
  <c r="H404" i="102" s="1"/>
  <c r="H193" i="76"/>
  <c r="H404" i="115" s="1"/>
  <c r="H192" i="76"/>
  <c r="H191" i="76"/>
  <c r="H190" i="76"/>
  <c r="H189" i="76"/>
  <c r="H404" i="112" s="1"/>
  <c r="H188" i="76"/>
  <c r="H404" i="110" s="1"/>
  <c r="H187" i="76"/>
  <c r="H186" i="76"/>
  <c r="H404" i="107" s="1"/>
  <c r="H185" i="76"/>
  <c r="H404" i="93" s="1"/>
  <c r="H225" i="76"/>
  <c r="H405" i="126" s="1"/>
  <c r="H224" i="76"/>
  <c r="H405" i="102" s="1"/>
  <c r="H223" i="76"/>
  <c r="H405" i="115" s="1"/>
  <c r="H222" i="76"/>
  <c r="H221" i="76"/>
  <c r="H220" i="76"/>
  <c r="H219" i="76"/>
  <c r="H405" i="112" s="1"/>
  <c r="H218" i="76"/>
  <c r="H405" i="110" s="1"/>
  <c r="H217" i="76"/>
  <c r="H405" i="96" s="1"/>
  <c r="H216" i="76"/>
  <c r="H405" i="107" s="1"/>
  <c r="H215" i="76"/>
  <c r="H405" i="93" s="1"/>
  <c r="H255" i="76"/>
  <c r="H406" i="126" s="1"/>
  <c r="H254" i="76"/>
  <c r="H406" i="102" s="1"/>
  <c r="H253" i="76"/>
  <c r="H406" i="115" s="1"/>
  <c r="H252" i="76"/>
  <c r="H251" i="76"/>
  <c r="H250" i="76"/>
  <c r="H249" i="76"/>
  <c r="H406" i="112" s="1"/>
  <c r="H248" i="76"/>
  <c r="H406" i="110" s="1"/>
  <c r="H247" i="76"/>
  <c r="H406" i="96" s="1"/>
  <c r="H246" i="76"/>
  <c r="H406" i="107" s="1"/>
  <c r="H245" i="76"/>
  <c r="H406" i="93" s="1"/>
  <c r="H45" i="78"/>
  <c r="H408" i="126" s="1"/>
  <c r="H44" i="78"/>
  <c r="H408" i="102" s="1"/>
  <c r="H43" i="78"/>
  <c r="H408" i="115" s="1"/>
  <c r="H42" i="78"/>
  <c r="H41" i="78"/>
  <c r="H40" i="78"/>
  <c r="H37" i="78"/>
  <c r="H408" i="96" s="1"/>
  <c r="H39" i="78"/>
  <c r="H408" i="112" s="1"/>
  <c r="H38" i="78"/>
  <c r="H408" i="110" s="1"/>
  <c r="H36" i="78"/>
  <c r="H408" i="107" s="1"/>
  <c r="H35" i="78"/>
  <c r="H408" i="93" s="1"/>
  <c r="H31" i="78"/>
  <c r="G40" i="129" s="1"/>
  <c r="J40" i="129" s="1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75" i="78"/>
  <c r="H409" i="126" s="1"/>
  <c r="H74" i="78"/>
  <c r="H409" i="102" s="1"/>
  <c r="H73" i="78"/>
  <c r="H409" i="115" s="1"/>
  <c r="H72" i="78"/>
  <c r="H71" i="78"/>
  <c r="H70" i="78"/>
  <c r="H69" i="78"/>
  <c r="H409" i="112" s="1"/>
  <c r="H68" i="78"/>
  <c r="H409" i="110" s="1"/>
  <c r="H67" i="78"/>
  <c r="H66" i="78"/>
  <c r="H409" i="107" s="1"/>
  <c r="H65" i="78"/>
  <c r="H409" i="93" s="1"/>
  <c r="H105" i="78"/>
  <c r="H410" i="126" s="1"/>
  <c r="H104" i="78"/>
  <c r="H410" i="102" s="1"/>
  <c r="H103" i="78"/>
  <c r="H410" i="115" s="1"/>
  <c r="H102" i="78"/>
  <c r="H101" i="78"/>
  <c r="H100" i="78"/>
  <c r="H99" i="78"/>
  <c r="H410" i="112" s="1"/>
  <c r="H98" i="78"/>
  <c r="H410" i="110" s="1"/>
  <c r="H97" i="78"/>
  <c r="H410" i="96" s="1"/>
  <c r="H96" i="78"/>
  <c r="H410" i="107" s="1"/>
  <c r="H95" i="78"/>
  <c r="H410" i="93" s="1"/>
  <c r="H135" i="78"/>
  <c r="H411" i="126" s="1"/>
  <c r="H134" i="78"/>
  <c r="H411" i="102" s="1"/>
  <c r="H133" i="78"/>
  <c r="H411" i="115" s="1"/>
  <c r="H132" i="78"/>
  <c r="H131" i="78"/>
  <c r="H130" i="78"/>
  <c r="H129" i="78"/>
  <c r="H411" i="112" s="1"/>
  <c r="H128" i="78"/>
  <c r="H411" i="110" s="1"/>
  <c r="H127" i="78"/>
  <c r="H411" i="96" s="1"/>
  <c r="H126" i="78"/>
  <c r="H411" i="107" s="1"/>
  <c r="H125" i="78"/>
  <c r="H411" i="93" s="1"/>
  <c r="H165" i="78"/>
  <c r="H412" i="126" s="1"/>
  <c r="H164" i="78"/>
  <c r="H412" i="102" s="1"/>
  <c r="H163" i="78"/>
  <c r="H412" i="115" s="1"/>
  <c r="H162" i="78"/>
  <c r="H161" i="78"/>
  <c r="H160" i="78"/>
  <c r="H159" i="78"/>
  <c r="H412" i="112" s="1"/>
  <c r="H158" i="78"/>
  <c r="H412" i="110" s="1"/>
  <c r="H157" i="78"/>
  <c r="H412" i="96" s="1"/>
  <c r="H156" i="78"/>
  <c r="H412" i="107" s="1"/>
  <c r="H155" i="78"/>
  <c r="H412" i="93" s="1"/>
  <c r="H195" i="78"/>
  <c r="H413" i="126" s="1"/>
  <c r="H194" i="78"/>
  <c r="H413" i="102" s="1"/>
  <c r="H193" i="78"/>
  <c r="H413" i="115" s="1"/>
  <c r="H192" i="78"/>
  <c r="H191" i="78"/>
  <c r="H190" i="78"/>
  <c r="H189" i="78"/>
  <c r="H413" i="112" s="1"/>
  <c r="H188" i="78"/>
  <c r="H413" i="110" s="1"/>
  <c r="H187" i="78"/>
  <c r="H186" i="78"/>
  <c r="H413" i="107" s="1"/>
  <c r="H185" i="78"/>
  <c r="H413" i="93" s="1"/>
  <c r="H225" i="78"/>
  <c r="H414" i="126" s="1"/>
  <c r="H224" i="78"/>
  <c r="H414" i="102" s="1"/>
  <c r="H223" i="78"/>
  <c r="H414" i="115" s="1"/>
  <c r="H222" i="78"/>
  <c r="H221" i="78"/>
  <c r="H220" i="78"/>
  <c r="H219" i="78"/>
  <c r="H414" i="112" s="1"/>
  <c r="H218" i="78"/>
  <c r="H414" i="110" s="1"/>
  <c r="H217" i="78"/>
  <c r="H414" i="96" s="1"/>
  <c r="H216" i="78"/>
  <c r="H414" i="107" s="1"/>
  <c r="H215" i="78"/>
  <c r="H414" i="93" s="1"/>
  <c r="H255" i="78"/>
  <c r="H415" i="126" s="1"/>
  <c r="H254" i="78"/>
  <c r="H415" i="102" s="1"/>
  <c r="H253" i="78"/>
  <c r="H415" i="115" s="1"/>
  <c r="H252" i="78"/>
  <c r="H251" i="78"/>
  <c r="H250" i="78"/>
  <c r="H249" i="78"/>
  <c r="H415" i="112" s="1"/>
  <c r="H248" i="78"/>
  <c r="H415" i="110" s="1"/>
  <c r="H247" i="78"/>
  <c r="H415" i="96" s="1"/>
  <c r="H246" i="78"/>
  <c r="H415" i="107" s="1"/>
  <c r="H245" i="78"/>
  <c r="H415" i="93" s="1"/>
  <c r="H285" i="78"/>
  <c r="H416" i="126" s="1"/>
  <c r="H284" i="78"/>
  <c r="H416" i="102" s="1"/>
  <c r="H283" i="78"/>
  <c r="H416" i="115" s="1"/>
  <c r="H282" i="78"/>
  <c r="H281" i="78"/>
  <c r="H280" i="78"/>
  <c r="H279" i="78"/>
  <c r="H416" i="112" s="1"/>
  <c r="H278" i="78"/>
  <c r="H416" i="110" s="1"/>
  <c r="H277" i="78"/>
  <c r="H416" i="96" s="1"/>
  <c r="H276" i="78"/>
  <c r="H416" i="107" s="1"/>
  <c r="H275" i="78"/>
  <c r="H416" i="93" s="1"/>
  <c r="H315" i="78"/>
  <c r="H417" i="126" s="1"/>
  <c r="H314" i="78"/>
  <c r="H417" i="102" s="1"/>
  <c r="H313" i="78"/>
  <c r="H417" i="115" s="1"/>
  <c r="H312" i="78"/>
  <c r="H311" i="78"/>
  <c r="H310" i="78"/>
  <c r="H309" i="78"/>
  <c r="H417" i="112" s="1"/>
  <c r="H308" i="78"/>
  <c r="H417" i="110" s="1"/>
  <c r="H307" i="78"/>
  <c r="H417" i="96" s="1"/>
  <c r="H306" i="78"/>
  <c r="H417" i="107" s="1"/>
  <c r="H305" i="78"/>
  <c r="H417" i="93" s="1"/>
  <c r="F15" i="79"/>
  <c r="H43" i="126" s="1"/>
  <c r="F14" i="79"/>
  <c r="H43" i="102" s="1"/>
  <c r="F13" i="79"/>
  <c r="H43" i="115" s="1"/>
  <c r="F12" i="79"/>
  <c r="F11" i="79"/>
  <c r="F10" i="79"/>
  <c r="F9" i="79"/>
  <c r="H43" i="112" s="1"/>
  <c r="F8" i="79"/>
  <c r="H43" i="110" s="1"/>
  <c r="F7" i="79"/>
  <c r="H43" i="96" s="1"/>
  <c r="F6" i="79"/>
  <c r="H43" i="107" s="1"/>
  <c r="F5" i="79"/>
  <c r="H43" i="93" s="1"/>
  <c r="F15" i="80"/>
  <c r="H44" i="126" s="1"/>
  <c r="F14" i="80"/>
  <c r="H44" i="102" s="1"/>
  <c r="F13" i="80"/>
  <c r="H44" i="115" s="1"/>
  <c r="F12" i="80"/>
  <c r="F11" i="80"/>
  <c r="F10" i="80"/>
  <c r="F9" i="80"/>
  <c r="H44" i="112" s="1"/>
  <c r="F8" i="80"/>
  <c r="H44" i="110" s="1"/>
  <c r="F7" i="80"/>
  <c r="H44" i="96" s="1"/>
  <c r="F6" i="80"/>
  <c r="H44" i="107" s="1"/>
  <c r="F5" i="80"/>
  <c r="H44" i="93" s="1"/>
  <c r="F15" i="81"/>
  <c r="H45" i="126" s="1"/>
  <c r="F14" i="81"/>
  <c r="H45" i="102" s="1"/>
  <c r="F13" i="81"/>
  <c r="H45" i="115" s="1"/>
  <c r="F12" i="81"/>
  <c r="F11" i="81"/>
  <c r="F10" i="81"/>
  <c r="F9" i="81"/>
  <c r="H45" i="112" s="1"/>
  <c r="F8" i="81"/>
  <c r="H45" i="110" s="1"/>
  <c r="F7" i="81"/>
  <c r="H45" i="96" s="1"/>
  <c r="F6" i="81"/>
  <c r="H45" i="107" s="1"/>
  <c r="F5" i="81"/>
  <c r="H45" i="93" s="1"/>
  <c r="F15" i="82"/>
  <c r="H46" i="126" s="1"/>
  <c r="F14" i="82"/>
  <c r="H46" i="102" s="1"/>
  <c r="F13" i="82"/>
  <c r="H46" i="115" s="1"/>
  <c r="F12" i="82"/>
  <c r="F11" i="82"/>
  <c r="F10" i="82"/>
  <c r="F9" i="82"/>
  <c r="H46" i="112" s="1"/>
  <c r="F8" i="82"/>
  <c r="H46" i="110" s="1"/>
  <c r="F7" i="82"/>
  <c r="H46" i="96" s="1"/>
  <c r="F6" i="82"/>
  <c r="H46" i="107" s="1"/>
  <c r="F5" i="82"/>
  <c r="H46" i="93" s="1"/>
  <c r="F15" i="83"/>
  <c r="H47" i="126" s="1"/>
  <c r="F14" i="83"/>
  <c r="H47" i="102" s="1"/>
  <c r="F13" i="83"/>
  <c r="H47" i="115" s="1"/>
  <c r="F12" i="83"/>
  <c r="F11" i="83"/>
  <c r="F10" i="83"/>
  <c r="F9" i="83"/>
  <c r="H47" i="112" s="1"/>
  <c r="F8" i="83"/>
  <c r="H47" i="110" s="1"/>
  <c r="F7" i="83"/>
  <c r="H47" i="96" s="1"/>
  <c r="F6" i="83"/>
  <c r="H47" i="107" s="1"/>
  <c r="F5" i="83"/>
  <c r="H47" i="93" s="1"/>
  <c r="F15" i="84"/>
  <c r="H48" i="126" s="1"/>
  <c r="F14" i="84"/>
  <c r="H48" i="102" s="1"/>
  <c r="F13" i="84"/>
  <c r="H48" i="115" s="1"/>
  <c r="F12" i="84"/>
  <c r="F11" i="84"/>
  <c r="F10" i="84"/>
  <c r="F9" i="84"/>
  <c r="H48" i="112" s="1"/>
  <c r="F8" i="84"/>
  <c r="H48" i="110" s="1"/>
  <c r="F7" i="84"/>
  <c r="H48" i="96" s="1"/>
  <c r="F6" i="84"/>
  <c r="H48" i="107" s="1"/>
  <c r="F5" i="84"/>
  <c r="H48" i="93" s="1"/>
  <c r="F15" i="85"/>
  <c r="H49" i="126" s="1"/>
  <c r="F14" i="85"/>
  <c r="H49" i="102" s="1"/>
  <c r="F13" i="85"/>
  <c r="H49" i="115" s="1"/>
  <c r="F12" i="85"/>
  <c r="F11" i="85"/>
  <c r="F10" i="85"/>
  <c r="F9" i="85"/>
  <c r="H49" i="112" s="1"/>
  <c r="F8" i="85"/>
  <c r="H49" i="110" s="1"/>
  <c r="F7" i="85"/>
  <c r="H49" i="96" s="1"/>
  <c r="F6" i="85"/>
  <c r="H49" i="107" s="1"/>
  <c r="F5" i="85"/>
  <c r="H49" i="93" s="1"/>
  <c r="F15" i="86"/>
  <c r="H50" i="126" s="1"/>
  <c r="F14" i="86"/>
  <c r="H50" i="102" s="1"/>
  <c r="F13" i="86"/>
  <c r="H50" i="115" s="1"/>
  <c r="F12" i="86"/>
  <c r="F11" i="86"/>
  <c r="F10" i="86"/>
  <c r="F9" i="86"/>
  <c r="H50" i="112" s="1"/>
  <c r="F8" i="86"/>
  <c r="H50" i="110" s="1"/>
  <c r="F7" i="86"/>
  <c r="H50" i="96" s="1"/>
  <c r="F6" i="86"/>
  <c r="H50" i="107" s="1"/>
  <c r="F5" i="86"/>
  <c r="H50" i="93" s="1"/>
  <c r="F15" i="87"/>
  <c r="H51" i="126" s="1"/>
  <c r="F14" i="87"/>
  <c r="H51" i="102" s="1"/>
  <c r="F13" i="87"/>
  <c r="H51" i="115" s="1"/>
  <c r="F12" i="87"/>
  <c r="F11" i="87"/>
  <c r="F10" i="87"/>
  <c r="F7" i="87"/>
  <c r="H51" i="96" s="1"/>
  <c r="F9" i="87"/>
  <c r="H51" i="112" s="1"/>
  <c r="F8" i="87"/>
  <c r="H51" i="110" s="1"/>
  <c r="F6" i="87"/>
  <c r="H51" i="107" s="1"/>
  <c r="F5" i="87"/>
  <c r="H51" i="93" s="1"/>
  <c r="F15" i="88"/>
  <c r="H52" i="126" s="1"/>
  <c r="F14" i="88"/>
  <c r="H52" i="102" s="1"/>
  <c r="F13" i="88"/>
  <c r="H52" i="115" s="1"/>
  <c r="F12" i="88"/>
  <c r="F11" i="88"/>
  <c r="F10" i="88"/>
  <c r="F9" i="88"/>
  <c r="H52" i="112" s="1"/>
  <c r="F8" i="88"/>
  <c r="H52" i="110" s="1"/>
  <c r="F7" i="88"/>
  <c r="H52" i="96" s="1"/>
  <c r="F6" i="88"/>
  <c r="H52" i="107" s="1"/>
  <c r="F5" i="88"/>
  <c r="H52" i="93" s="1"/>
  <c r="F7" i="89"/>
  <c r="H53" i="96" s="1"/>
  <c r="F15" i="89"/>
  <c r="H53" i="126" s="1"/>
  <c r="F14" i="89"/>
  <c r="H53" i="102" s="1"/>
  <c r="F13" i="89"/>
  <c r="H53" i="115" s="1"/>
  <c r="F12" i="89"/>
  <c r="F11" i="89"/>
  <c r="F10" i="89"/>
  <c r="F9" i="89"/>
  <c r="H53" i="112" s="1"/>
  <c r="F8" i="89"/>
  <c r="H53" i="110" s="1"/>
  <c r="F6" i="89"/>
  <c r="H53" i="107" s="1"/>
  <c r="F5" i="89"/>
  <c r="H53" i="93" s="1"/>
  <c r="F15" i="90"/>
  <c r="H54" i="126" s="1"/>
  <c r="F14" i="90"/>
  <c r="H54" i="102" s="1"/>
  <c r="F13" i="90"/>
  <c r="H54" i="115" s="1"/>
  <c r="F12" i="90"/>
  <c r="F11" i="90"/>
  <c r="F10" i="90"/>
  <c r="F9" i="90"/>
  <c r="H54" i="112" s="1"/>
  <c r="F8" i="90"/>
  <c r="H54" i="110" s="1"/>
  <c r="F7" i="90"/>
  <c r="H54" i="96" s="1"/>
  <c r="F6" i="90"/>
  <c r="H54" i="107" s="1"/>
  <c r="F5" i="90"/>
  <c r="H54" i="93" s="1"/>
  <c r="F15" i="91"/>
  <c r="H55" i="126" s="1"/>
  <c r="F14" i="91"/>
  <c r="H55" i="102" s="1"/>
  <c r="F13" i="91"/>
  <c r="H55" i="115" s="1"/>
  <c r="F12" i="91"/>
  <c r="F11" i="91"/>
  <c r="F10" i="91"/>
  <c r="F9" i="91"/>
  <c r="H55" i="112" s="1"/>
  <c r="F8" i="91"/>
  <c r="H55" i="110" s="1"/>
  <c r="F7" i="91"/>
  <c r="H55" i="96" s="1"/>
  <c r="F6" i="91"/>
  <c r="H55" i="107" s="1"/>
  <c r="F5" i="91"/>
  <c r="H55" i="93" s="1"/>
  <c r="M10" i="92"/>
  <c r="H56" i="121" s="1"/>
  <c r="F15" i="92"/>
  <c r="H56" i="126" s="1"/>
  <c r="F14" i="92"/>
  <c r="H56" i="102" s="1"/>
  <c r="F13" i="92"/>
  <c r="H56" i="115" s="1"/>
  <c r="F12" i="92"/>
  <c r="F11" i="92"/>
  <c r="F9" i="92"/>
  <c r="H56" i="112" s="1"/>
  <c r="F8" i="92"/>
  <c r="H56" i="110" s="1"/>
  <c r="F7" i="92"/>
  <c r="H56" i="96" s="1"/>
  <c r="F6" i="92"/>
  <c r="H56" i="107" s="1"/>
  <c r="F5" i="92"/>
  <c r="H56" i="93" s="1"/>
  <c r="M12" i="92" l="1"/>
  <c r="J56" i="121" s="1"/>
  <c r="H56" i="124"/>
  <c r="M12" i="91"/>
  <c r="J55" i="121" s="1"/>
  <c r="H55" i="124"/>
  <c r="M12" i="90"/>
  <c r="J54" i="121" s="1"/>
  <c r="H54" i="124"/>
  <c r="M12" i="89"/>
  <c r="J53" i="121" s="1"/>
  <c r="H53" i="124"/>
  <c r="M12" i="88"/>
  <c r="J52" i="121" s="1"/>
  <c r="H52" i="124"/>
  <c r="H51" i="122"/>
  <c r="M10" i="87"/>
  <c r="H51" i="121" s="1"/>
  <c r="H51" i="123"/>
  <c r="M11" i="87"/>
  <c r="I51" i="121" s="1"/>
  <c r="M12" i="87"/>
  <c r="J51" i="121" s="1"/>
  <c r="H51" i="124"/>
  <c r="M12" i="86"/>
  <c r="J50" i="121" s="1"/>
  <c r="H50" i="124"/>
  <c r="M12" i="85"/>
  <c r="J49" i="121" s="1"/>
  <c r="H49" i="124"/>
  <c r="M12" i="84"/>
  <c r="J48" i="121" s="1"/>
  <c r="H48" i="124"/>
  <c r="M12" i="83"/>
  <c r="J47" i="121" s="1"/>
  <c r="H47" i="124"/>
  <c r="M12" i="82"/>
  <c r="J46" i="121" s="1"/>
  <c r="H46" i="124"/>
  <c r="M12" i="81"/>
  <c r="J45" i="121" s="1"/>
  <c r="H45" i="124"/>
  <c r="M12" i="80"/>
  <c r="J44" i="121" s="1"/>
  <c r="H44" i="124"/>
  <c r="M12" i="79"/>
  <c r="J43" i="121" s="1"/>
  <c r="H43" i="124"/>
  <c r="Q252" i="76"/>
  <c r="H406" i="124"/>
  <c r="Q222" i="76"/>
  <c r="H405" i="124"/>
  <c r="Q192" i="76"/>
  <c r="H404" i="124"/>
  <c r="Q162" i="76"/>
  <c r="H403" i="124"/>
  <c r="Q132" i="76"/>
  <c r="H402" i="124"/>
  <c r="Q102" i="76"/>
  <c r="H401" i="124"/>
  <c r="Q72" i="76"/>
  <c r="H400" i="124"/>
  <c r="Q42" i="76"/>
  <c r="H399" i="124"/>
  <c r="Q462" i="74"/>
  <c r="H397" i="124"/>
  <c r="Q432" i="74"/>
  <c r="H396" i="124"/>
  <c r="Q402" i="74"/>
  <c r="H395" i="124"/>
  <c r="Q372" i="74"/>
  <c r="H394" i="124"/>
  <c r="Q342" i="74"/>
  <c r="H393" i="124"/>
  <c r="Q312" i="74"/>
  <c r="H392" i="124"/>
  <c r="Q282" i="74"/>
  <c r="H391" i="124"/>
  <c r="Q252" i="74"/>
  <c r="H390" i="124"/>
  <c r="Q222" i="74"/>
  <c r="H389" i="124"/>
  <c r="Q12" i="74"/>
  <c r="J39" i="121" s="1"/>
  <c r="H382" i="124"/>
  <c r="H39" i="124"/>
  <c r="H382" i="126"/>
  <c r="H39" i="126"/>
  <c r="H382" i="102"/>
  <c r="H39" i="102"/>
  <c r="H382" i="115"/>
  <c r="H39" i="115"/>
  <c r="Q222" i="78"/>
  <c r="H414" i="124"/>
  <c r="Q102" i="78"/>
  <c r="H410" i="124"/>
  <c r="Q252" i="78"/>
  <c r="H415" i="124"/>
  <c r="Q132" i="78"/>
  <c r="H411" i="124"/>
  <c r="Q42" i="78"/>
  <c r="H408" i="124"/>
  <c r="Q282" i="78"/>
  <c r="H416" i="124"/>
  <c r="Q162" i="78"/>
  <c r="H412" i="124"/>
  <c r="Q312" i="78"/>
  <c r="H417" i="124"/>
  <c r="Q192" i="78"/>
  <c r="H413" i="124"/>
  <c r="Q72" i="78"/>
  <c r="H409" i="124"/>
  <c r="M10" i="90"/>
  <c r="H54" i="121" s="1"/>
  <c r="H54" i="122"/>
  <c r="M10" i="91"/>
  <c r="H55" i="121" s="1"/>
  <c r="H55" i="122"/>
  <c r="M11" i="90"/>
  <c r="H54" i="123"/>
  <c r="M10" i="85"/>
  <c r="H49" i="121" s="1"/>
  <c r="H49" i="122"/>
  <c r="M10" i="84"/>
  <c r="H48" i="121" s="1"/>
  <c r="H48" i="122"/>
  <c r="M11" i="83"/>
  <c r="I47" i="121" s="1"/>
  <c r="H47" i="123"/>
  <c r="M10" i="80"/>
  <c r="H44" i="121" s="1"/>
  <c r="H44" i="122"/>
  <c r="M11" i="79"/>
  <c r="I43" i="121" s="1"/>
  <c r="H43" i="123"/>
  <c r="Q250" i="78"/>
  <c r="H415" i="122"/>
  <c r="Q221" i="78"/>
  <c r="H414" i="123"/>
  <c r="Q130" i="78"/>
  <c r="H411" i="122"/>
  <c r="Q101" i="78"/>
  <c r="H410" i="123"/>
  <c r="Q40" i="78"/>
  <c r="H408" i="122"/>
  <c r="Q251" i="76"/>
  <c r="H406" i="123"/>
  <c r="Q161" i="76"/>
  <c r="H403" i="123"/>
  <c r="Q130" i="76"/>
  <c r="H402" i="122"/>
  <c r="Q101" i="76"/>
  <c r="H401" i="123"/>
  <c r="H6" i="76"/>
  <c r="H10" i="76"/>
  <c r="H15" i="76"/>
  <c r="Q461" i="74"/>
  <c r="H397" i="123"/>
  <c r="Q370" i="74"/>
  <c r="H394" i="122"/>
  <c r="Q341" i="74"/>
  <c r="H393" i="123"/>
  <c r="Q220" i="74"/>
  <c r="H389" i="122"/>
  <c r="H39" i="112"/>
  <c r="H382" i="112"/>
  <c r="M11" i="92"/>
  <c r="I56" i="121" s="1"/>
  <c r="H56" i="123"/>
  <c r="M11" i="91"/>
  <c r="I55" i="121" s="1"/>
  <c r="H55" i="123"/>
  <c r="M10" i="89"/>
  <c r="H53" i="121" s="1"/>
  <c r="H53" i="122"/>
  <c r="M10" i="88"/>
  <c r="H52" i="121" s="1"/>
  <c r="H52" i="122"/>
  <c r="M10" i="86"/>
  <c r="H50" i="121" s="1"/>
  <c r="H50" i="122"/>
  <c r="M11" i="85"/>
  <c r="I49" i="121" s="1"/>
  <c r="H49" i="123"/>
  <c r="M11" i="84"/>
  <c r="I48" i="121" s="1"/>
  <c r="H48" i="123"/>
  <c r="M10" i="81"/>
  <c r="H45" i="121" s="1"/>
  <c r="H45" i="122"/>
  <c r="M11" i="80"/>
  <c r="I44" i="121" s="1"/>
  <c r="H44" i="123"/>
  <c r="Q280" i="78"/>
  <c r="O293" i="78" s="1"/>
  <c r="H416" i="122"/>
  <c r="Q251" i="78"/>
  <c r="H415" i="99" s="1"/>
  <c r="H415" i="123"/>
  <c r="Q160" i="78"/>
  <c r="H412" i="97" s="1"/>
  <c r="H412" i="122"/>
  <c r="Q131" i="78"/>
  <c r="H411" i="123"/>
  <c r="Q41" i="78"/>
  <c r="O54" i="78" s="1"/>
  <c r="H408" i="123"/>
  <c r="Q190" i="76"/>
  <c r="H404" i="122"/>
  <c r="Q160" i="76"/>
  <c r="Q131" i="76"/>
  <c r="H402" i="123"/>
  <c r="Q40" i="76"/>
  <c r="H399" i="122"/>
  <c r="Q400" i="74"/>
  <c r="H395" i="122"/>
  <c r="Q371" i="74"/>
  <c r="H394" i="123"/>
  <c r="Q250" i="74"/>
  <c r="H390" i="122"/>
  <c r="Q221" i="74"/>
  <c r="H389" i="123"/>
  <c r="H382" i="96"/>
  <c r="H39" i="96"/>
  <c r="M11" i="89"/>
  <c r="I53" i="121" s="1"/>
  <c r="H53" i="123"/>
  <c r="M11" i="88"/>
  <c r="I52" i="121" s="1"/>
  <c r="H52" i="123"/>
  <c r="M11" i="86"/>
  <c r="H50" i="123"/>
  <c r="M10" i="82"/>
  <c r="H46" i="121" s="1"/>
  <c r="H46" i="122"/>
  <c r="M11" i="81"/>
  <c r="I45" i="121" s="1"/>
  <c r="H45" i="123"/>
  <c r="Q310" i="78"/>
  <c r="H417" i="122"/>
  <c r="Q281" i="78"/>
  <c r="H416" i="99" s="1"/>
  <c r="H416" i="123"/>
  <c r="Q190" i="78"/>
  <c r="H413" i="122"/>
  <c r="Q161" i="78"/>
  <c r="O174" i="78" s="1"/>
  <c r="H412" i="123"/>
  <c r="Q70" i="78"/>
  <c r="H409" i="122"/>
  <c r="Q220" i="76"/>
  <c r="H405" i="122"/>
  <c r="Q191" i="76"/>
  <c r="H404" i="123"/>
  <c r="Q70" i="76"/>
  <c r="H400" i="122"/>
  <c r="Q41" i="76"/>
  <c r="H399" i="123"/>
  <c r="Q430" i="74"/>
  <c r="H396" i="122"/>
  <c r="Q401" i="74"/>
  <c r="H395" i="123"/>
  <c r="Q310" i="74"/>
  <c r="H392" i="122"/>
  <c r="Q280" i="74"/>
  <c r="H391" i="122"/>
  <c r="Q251" i="74"/>
  <c r="H390" i="123"/>
  <c r="Q10" i="74"/>
  <c r="H39" i="121" s="1"/>
  <c r="H382" i="122"/>
  <c r="H39" i="122"/>
  <c r="M10" i="83"/>
  <c r="H47" i="121" s="1"/>
  <c r="H47" i="122"/>
  <c r="M11" i="82"/>
  <c r="I46" i="121" s="1"/>
  <c r="H46" i="123"/>
  <c r="M10" i="79"/>
  <c r="H43" i="121" s="1"/>
  <c r="H43" i="122"/>
  <c r="Q311" i="78"/>
  <c r="O324" i="78" s="1"/>
  <c r="H417" i="123"/>
  <c r="Q220" i="78"/>
  <c r="O233" i="78" s="1"/>
  <c r="H414" i="122"/>
  <c r="Q191" i="78"/>
  <c r="H413" i="123"/>
  <c r="Q100" i="78"/>
  <c r="O113" i="78" s="1"/>
  <c r="H410" i="122"/>
  <c r="H413" i="96"/>
  <c r="H409" i="96"/>
  <c r="Q71" i="78"/>
  <c r="O84" i="78" s="1"/>
  <c r="H409" i="123"/>
  <c r="Q250" i="76"/>
  <c r="H406" i="122"/>
  <c r="Q221" i="76"/>
  <c r="H405" i="123"/>
  <c r="Q100" i="76"/>
  <c r="H401" i="122"/>
  <c r="H404" i="96"/>
  <c r="H400" i="96"/>
  <c r="Q71" i="76"/>
  <c r="H400" i="123"/>
  <c r="Q431" i="74"/>
  <c r="H396" i="123"/>
  <c r="Q340" i="74"/>
  <c r="H393" i="122"/>
  <c r="Q311" i="74"/>
  <c r="H392" i="123"/>
  <c r="Q281" i="74"/>
  <c r="H391" i="123"/>
  <c r="Q11" i="74"/>
  <c r="I39" i="121" s="1"/>
  <c r="H382" i="123"/>
  <c r="H39" i="123"/>
  <c r="H382" i="110"/>
  <c r="H39" i="110"/>
  <c r="O143" i="76"/>
  <c r="H402" i="97"/>
  <c r="O114" i="76"/>
  <c r="H401" i="99"/>
  <c r="M23" i="81"/>
  <c r="H45" i="97"/>
  <c r="O265" i="76"/>
  <c r="H406" i="100"/>
  <c r="M25" i="90"/>
  <c r="H54" i="100"/>
  <c r="O233" i="76"/>
  <c r="H405" i="97"/>
  <c r="O83" i="76"/>
  <c r="H400" i="97"/>
  <c r="M24" i="85"/>
  <c r="H49" i="99"/>
  <c r="O205" i="76"/>
  <c r="H404" i="100"/>
  <c r="O113" i="76"/>
  <c r="H401" i="97"/>
  <c r="M24" i="89"/>
  <c r="H53" i="99"/>
  <c r="M24" i="88"/>
  <c r="H52" i="99"/>
  <c r="M25" i="87"/>
  <c r="H51" i="100"/>
  <c r="M23" i="87"/>
  <c r="H51" i="97"/>
  <c r="M23" i="84"/>
  <c r="H48" i="97"/>
  <c r="M24" i="83"/>
  <c r="H47" i="99"/>
  <c r="M25" i="82"/>
  <c r="H46" i="100"/>
  <c r="M23" i="79"/>
  <c r="H43" i="97"/>
  <c r="H417" i="99"/>
  <c r="O295" i="78"/>
  <c r="H416" i="100"/>
  <c r="O204" i="78"/>
  <c r="H413" i="99"/>
  <c r="O175" i="78"/>
  <c r="H412" i="100"/>
  <c r="H410" i="97"/>
  <c r="O263" i="76"/>
  <c r="H406" i="97"/>
  <c r="O203" i="76"/>
  <c r="H404" i="97"/>
  <c r="O174" i="76"/>
  <c r="H403" i="99"/>
  <c r="H398" i="107"/>
  <c r="H40" i="107"/>
  <c r="O474" i="74"/>
  <c r="H397" i="99"/>
  <c r="O445" i="74"/>
  <c r="H396" i="100"/>
  <c r="O383" i="74"/>
  <c r="H394" i="97"/>
  <c r="O354" i="74"/>
  <c r="H393" i="99"/>
  <c r="O325" i="74"/>
  <c r="H392" i="100"/>
  <c r="O295" i="74"/>
  <c r="H391" i="100"/>
  <c r="O233" i="74"/>
  <c r="H389" i="97"/>
  <c r="O25" i="74"/>
  <c r="H382" i="100"/>
  <c r="H39" i="100"/>
  <c r="M24" i="92"/>
  <c r="H56" i="99"/>
  <c r="M24" i="91"/>
  <c r="H55" i="99"/>
  <c r="M25" i="89"/>
  <c r="H53" i="100"/>
  <c r="M25" i="88"/>
  <c r="H52" i="100"/>
  <c r="M24" i="87"/>
  <c r="H51" i="99"/>
  <c r="M25" i="86"/>
  <c r="H50" i="100"/>
  <c r="M24" i="86"/>
  <c r="M25" i="85"/>
  <c r="H49" i="100"/>
  <c r="M24" i="84"/>
  <c r="H48" i="99"/>
  <c r="M25" i="83"/>
  <c r="H47" i="100"/>
  <c r="M23" i="80"/>
  <c r="H44" i="97"/>
  <c r="O325" i="78"/>
  <c r="H417" i="100"/>
  <c r="O263" i="78"/>
  <c r="H415" i="97"/>
  <c r="O234" i="78"/>
  <c r="H414" i="99"/>
  <c r="O205" i="78"/>
  <c r="H413" i="100"/>
  <c r="O143" i="78"/>
  <c r="H411" i="97"/>
  <c r="O114" i="78"/>
  <c r="H410" i="99"/>
  <c r="O85" i="78"/>
  <c r="H409" i="100"/>
  <c r="O53" i="78"/>
  <c r="H408" i="97"/>
  <c r="O264" i="76"/>
  <c r="H406" i="99"/>
  <c r="O234" i="76"/>
  <c r="H405" i="99"/>
  <c r="O204" i="76"/>
  <c r="H404" i="99"/>
  <c r="O175" i="76"/>
  <c r="H403" i="100"/>
  <c r="O173" i="76"/>
  <c r="H403" i="97"/>
  <c r="O144" i="76"/>
  <c r="H402" i="99"/>
  <c r="O53" i="76"/>
  <c r="H399" i="97"/>
  <c r="H8" i="76"/>
  <c r="O475" i="74"/>
  <c r="H397" i="100"/>
  <c r="O413" i="74"/>
  <c r="H395" i="97"/>
  <c r="O384" i="74"/>
  <c r="H394" i="99"/>
  <c r="O355" i="74"/>
  <c r="H393" i="100"/>
  <c r="O263" i="74"/>
  <c r="H390" i="97"/>
  <c r="O234" i="74"/>
  <c r="H389" i="99"/>
  <c r="H382" i="93"/>
  <c r="H39" i="93"/>
  <c r="O23" i="72"/>
  <c r="H374" i="97"/>
  <c r="H38" i="97"/>
  <c r="M23" i="91"/>
  <c r="H55" i="97"/>
  <c r="M23" i="92"/>
  <c r="H56" i="97"/>
  <c r="M24" i="90"/>
  <c r="M25" i="84"/>
  <c r="H48" i="100"/>
  <c r="M23" i="82"/>
  <c r="H46" i="97"/>
  <c r="M24" i="81"/>
  <c r="H45" i="99"/>
  <c r="M24" i="80"/>
  <c r="H44" i="99"/>
  <c r="M25" i="79"/>
  <c r="H43" i="100"/>
  <c r="O264" i="78"/>
  <c r="O235" i="78"/>
  <c r="H414" i="100"/>
  <c r="O173" i="78"/>
  <c r="O144" i="78"/>
  <c r="H411" i="99"/>
  <c r="O115" i="78"/>
  <c r="H410" i="100"/>
  <c r="O235" i="76"/>
  <c r="H405" i="100"/>
  <c r="O145" i="76"/>
  <c r="H402" i="100"/>
  <c r="O115" i="76"/>
  <c r="H401" i="100"/>
  <c r="O84" i="76"/>
  <c r="H400" i="99"/>
  <c r="O54" i="76"/>
  <c r="H399" i="99"/>
  <c r="H7" i="76"/>
  <c r="H13" i="76"/>
  <c r="O443" i="74"/>
  <c r="F396" i="125" s="1"/>
  <c r="H396" i="97"/>
  <c r="O414" i="74"/>
  <c r="H395" i="99"/>
  <c r="O385" i="74"/>
  <c r="H394" i="100"/>
  <c r="O323" i="74"/>
  <c r="H392" i="97"/>
  <c r="O293" i="74"/>
  <c r="H391" i="97"/>
  <c r="O264" i="74"/>
  <c r="H390" i="99"/>
  <c r="O235" i="74"/>
  <c r="H389" i="100"/>
  <c r="O23" i="74"/>
  <c r="H382" i="97"/>
  <c r="H39" i="97"/>
  <c r="H382" i="107"/>
  <c r="H39" i="107"/>
  <c r="O24" i="72"/>
  <c r="H38" i="99"/>
  <c r="H374" i="99"/>
  <c r="M25" i="92"/>
  <c r="H56" i="100"/>
  <c r="M25" i="91"/>
  <c r="H55" i="100"/>
  <c r="M23" i="90"/>
  <c r="H54" i="97"/>
  <c r="M23" i="89"/>
  <c r="H53" i="97"/>
  <c r="M23" i="88"/>
  <c r="H52" i="97"/>
  <c r="M23" i="86"/>
  <c r="H50" i="97"/>
  <c r="M23" i="83"/>
  <c r="H47" i="97"/>
  <c r="M24" i="82"/>
  <c r="H46" i="99"/>
  <c r="M25" i="81"/>
  <c r="H45" i="100"/>
  <c r="M25" i="80"/>
  <c r="H44" i="100"/>
  <c r="O323" i="78"/>
  <c r="H417" i="97"/>
  <c r="O294" i="78"/>
  <c r="O265" i="78"/>
  <c r="H415" i="100"/>
  <c r="O203" i="78"/>
  <c r="H413" i="97"/>
  <c r="H412" i="99"/>
  <c r="O145" i="78"/>
  <c r="H411" i="100"/>
  <c r="O83" i="78"/>
  <c r="H409" i="97"/>
  <c r="H7" i="78"/>
  <c r="O55" i="78"/>
  <c r="H408" i="100"/>
  <c r="O85" i="76"/>
  <c r="H400" i="100"/>
  <c r="O55" i="76"/>
  <c r="H399" i="100"/>
  <c r="H398" i="93"/>
  <c r="H40" i="93"/>
  <c r="H9" i="76"/>
  <c r="H11" i="76"/>
  <c r="H14" i="76"/>
  <c r="O473" i="74"/>
  <c r="H397" i="97"/>
  <c r="O444" i="74"/>
  <c r="H396" i="99"/>
  <c r="O415" i="74"/>
  <c r="H395" i="100"/>
  <c r="O353" i="74"/>
  <c r="H393" i="97"/>
  <c r="O324" i="74"/>
  <c r="H392" i="99"/>
  <c r="O294" i="74"/>
  <c r="H391" i="99"/>
  <c r="O265" i="74"/>
  <c r="H390" i="100"/>
  <c r="O24" i="74"/>
  <c r="H39" i="99"/>
  <c r="H382" i="99"/>
  <c r="O25" i="72"/>
  <c r="H374" i="100"/>
  <c r="H38" i="100"/>
  <c r="H12" i="76"/>
  <c r="H10" i="78"/>
  <c r="H13" i="78"/>
  <c r="H14" i="78"/>
  <c r="H8" i="78"/>
  <c r="H11" i="78"/>
  <c r="H6" i="78"/>
  <c r="H15" i="78"/>
  <c r="H5" i="78"/>
  <c r="H9" i="78"/>
  <c r="H12" i="78"/>
  <c r="H375" i="15"/>
  <c r="H81" i="126" s="1"/>
  <c r="H374" i="15"/>
  <c r="H81" i="102" s="1"/>
  <c r="H367" i="15"/>
  <c r="H81" i="96" s="1"/>
  <c r="H373" i="15"/>
  <c r="H81" i="115" s="1"/>
  <c r="H372" i="15"/>
  <c r="H371" i="15"/>
  <c r="H370" i="15"/>
  <c r="H369" i="15"/>
  <c r="H81" i="112" s="1"/>
  <c r="H368" i="15"/>
  <c r="H81" i="110" s="1"/>
  <c r="H366" i="15"/>
  <c r="H81" i="107" s="1"/>
  <c r="H365" i="15"/>
  <c r="H81" i="93" s="1"/>
  <c r="H345" i="15"/>
  <c r="H80" i="126" s="1"/>
  <c r="H344" i="15"/>
  <c r="H80" i="102" s="1"/>
  <c r="H343" i="15"/>
  <c r="H80" i="115" s="1"/>
  <c r="H342" i="15"/>
  <c r="H341" i="15"/>
  <c r="H340" i="15"/>
  <c r="H339" i="15"/>
  <c r="H80" i="112" s="1"/>
  <c r="H337" i="15"/>
  <c r="H80" i="96" s="1"/>
  <c r="H338" i="15"/>
  <c r="H80" i="110" s="1"/>
  <c r="H336" i="15"/>
  <c r="H80" i="107" s="1"/>
  <c r="H335" i="15"/>
  <c r="H80" i="93" s="1"/>
  <c r="H307" i="15"/>
  <c r="H79" i="96" s="1"/>
  <c r="H315" i="15"/>
  <c r="H79" i="126" s="1"/>
  <c r="H314" i="15"/>
  <c r="H79" i="102" s="1"/>
  <c r="H277" i="15"/>
  <c r="H78" i="96" s="1"/>
  <c r="H285" i="15"/>
  <c r="H78" i="126" s="1"/>
  <c r="H284" i="15"/>
  <c r="H78" i="102" s="1"/>
  <c r="H247" i="15"/>
  <c r="H77" i="96" s="1"/>
  <c r="H255" i="15"/>
  <c r="H77" i="126" s="1"/>
  <c r="H254" i="15"/>
  <c r="H77" i="102" s="1"/>
  <c r="H217" i="15"/>
  <c r="H76" i="96" s="1"/>
  <c r="H225" i="15"/>
  <c r="H76" i="126" s="1"/>
  <c r="H224" i="15"/>
  <c r="H76" i="102" s="1"/>
  <c r="H165" i="15"/>
  <c r="H74" i="126" s="1"/>
  <c r="H164" i="15"/>
  <c r="H74" i="102" s="1"/>
  <c r="H157" i="15"/>
  <c r="H74" i="96" s="1"/>
  <c r="H187" i="15"/>
  <c r="H75" i="96" s="1"/>
  <c r="H195" i="15"/>
  <c r="H75" i="126" s="1"/>
  <c r="H194" i="15"/>
  <c r="H75" i="102" s="1"/>
  <c r="Q342" i="15" l="1"/>
  <c r="H80" i="124"/>
  <c r="Q372" i="15"/>
  <c r="H81" i="124"/>
  <c r="Q12" i="76"/>
  <c r="J40" i="121" s="1"/>
  <c r="H398" i="124"/>
  <c r="H40" i="124"/>
  <c r="H398" i="102"/>
  <c r="H40" i="102"/>
  <c r="H398" i="115"/>
  <c r="H40" i="115"/>
  <c r="H50" i="99"/>
  <c r="I50" i="121"/>
  <c r="H398" i="126"/>
  <c r="H40" i="126"/>
  <c r="H54" i="99"/>
  <c r="I54" i="121"/>
  <c r="H43" i="99"/>
  <c r="M24" i="79"/>
  <c r="H407" i="126"/>
  <c r="H41" i="126"/>
  <c r="H407" i="102"/>
  <c r="H41" i="102"/>
  <c r="H408" i="99"/>
  <c r="H416" i="97"/>
  <c r="Q12" i="78"/>
  <c r="J41" i="121" s="1"/>
  <c r="H407" i="124"/>
  <c r="H41" i="124"/>
  <c r="H407" i="115"/>
  <c r="H41" i="115"/>
  <c r="H409" i="99"/>
  <c r="H414" i="97"/>
  <c r="Q340" i="15"/>
  <c r="O353" i="15" s="1"/>
  <c r="H80" i="122"/>
  <c r="H398" i="110"/>
  <c r="H40" i="110"/>
  <c r="Q10" i="76"/>
  <c r="H40" i="121" s="1"/>
  <c r="H398" i="122"/>
  <c r="H40" i="122"/>
  <c r="Q341" i="15"/>
  <c r="H80" i="123"/>
  <c r="Q11" i="76"/>
  <c r="I40" i="121" s="1"/>
  <c r="H398" i="123"/>
  <c r="H40" i="123"/>
  <c r="H49" i="97"/>
  <c r="M23" i="85"/>
  <c r="Q370" i="15"/>
  <c r="H81" i="122"/>
  <c r="H407" i="112"/>
  <c r="H41" i="112"/>
  <c r="Q11" i="78"/>
  <c r="I41" i="121" s="1"/>
  <c r="H41" i="123"/>
  <c r="H407" i="123"/>
  <c r="Q10" i="78"/>
  <c r="H41" i="121" s="1"/>
  <c r="H407" i="122"/>
  <c r="H41" i="122"/>
  <c r="H398" i="112"/>
  <c r="H40" i="112"/>
  <c r="Q371" i="15"/>
  <c r="H81" i="123"/>
  <c r="H41" i="110"/>
  <c r="H407" i="110"/>
  <c r="H407" i="96"/>
  <c r="H41" i="96"/>
  <c r="H398" i="96"/>
  <c r="H40" i="96"/>
  <c r="O355" i="15"/>
  <c r="H80" i="100"/>
  <c r="O383" i="15"/>
  <c r="H81" i="97"/>
  <c r="O24" i="78"/>
  <c r="H407" i="99"/>
  <c r="H41" i="99"/>
  <c r="O23" i="78"/>
  <c r="H407" i="97"/>
  <c r="H41" i="97"/>
  <c r="O384" i="15"/>
  <c r="H81" i="99"/>
  <c r="H407" i="93"/>
  <c r="H41" i="93"/>
  <c r="O25" i="76"/>
  <c r="H398" i="100"/>
  <c r="H40" i="100"/>
  <c r="O385" i="15"/>
  <c r="H81" i="100"/>
  <c r="O354" i="15"/>
  <c r="H80" i="99"/>
  <c r="O25" i="78"/>
  <c r="H407" i="100"/>
  <c r="H41" i="100"/>
  <c r="H41" i="107"/>
  <c r="H407" i="107"/>
  <c r="O24" i="76"/>
  <c r="H40" i="99"/>
  <c r="H398" i="99"/>
  <c r="H313" i="15"/>
  <c r="H79" i="115" s="1"/>
  <c r="H312" i="15"/>
  <c r="H311" i="15"/>
  <c r="H310" i="15"/>
  <c r="H309" i="15"/>
  <c r="H79" i="112" s="1"/>
  <c r="H308" i="15"/>
  <c r="H79" i="110" s="1"/>
  <c r="H306" i="15"/>
  <c r="H79" i="107" s="1"/>
  <c r="H305" i="15"/>
  <c r="H79" i="93" s="1"/>
  <c r="H283" i="15"/>
  <c r="H78" i="115" s="1"/>
  <c r="H282" i="15"/>
  <c r="H281" i="15"/>
  <c r="H280" i="15"/>
  <c r="H279" i="15"/>
  <c r="H78" i="112" s="1"/>
  <c r="H278" i="15"/>
  <c r="H78" i="110" s="1"/>
  <c r="H276" i="15"/>
  <c r="H78" i="107" s="1"/>
  <c r="H275" i="15"/>
  <c r="H78" i="93" s="1"/>
  <c r="H253" i="15"/>
  <c r="H77" i="115" s="1"/>
  <c r="H252" i="15"/>
  <c r="H251" i="15"/>
  <c r="H250" i="15"/>
  <c r="H249" i="15"/>
  <c r="H77" i="112" s="1"/>
  <c r="H248" i="15"/>
  <c r="H77" i="110" s="1"/>
  <c r="H246" i="15"/>
  <c r="H77" i="107" s="1"/>
  <c r="H245" i="15"/>
  <c r="H77" i="93" s="1"/>
  <c r="H223" i="15"/>
  <c r="H76" i="115" s="1"/>
  <c r="H222" i="15"/>
  <c r="H221" i="15"/>
  <c r="H220" i="15"/>
  <c r="H219" i="15"/>
  <c r="H76" i="112" s="1"/>
  <c r="H218" i="15"/>
  <c r="H76" i="110" s="1"/>
  <c r="H216" i="15"/>
  <c r="H76" i="107" s="1"/>
  <c r="H215" i="15"/>
  <c r="H76" i="93" s="1"/>
  <c r="H193" i="15"/>
  <c r="H75" i="115" s="1"/>
  <c r="H192" i="15"/>
  <c r="H191" i="15"/>
  <c r="H190" i="15"/>
  <c r="H189" i="15"/>
  <c r="H75" i="112" s="1"/>
  <c r="H188" i="15"/>
  <c r="H75" i="110" s="1"/>
  <c r="H186" i="15"/>
  <c r="H75" i="107" s="1"/>
  <c r="H185" i="15"/>
  <c r="H75" i="93" s="1"/>
  <c r="H127" i="15"/>
  <c r="H73" i="96" s="1"/>
  <c r="H135" i="15"/>
  <c r="H73" i="126" s="1"/>
  <c r="H134" i="15"/>
  <c r="H73" i="102" s="1"/>
  <c r="H163" i="15"/>
  <c r="H74" i="115" s="1"/>
  <c r="H162" i="15"/>
  <c r="H74" i="124" s="1"/>
  <c r="H161" i="15"/>
  <c r="H74" i="123" s="1"/>
  <c r="H160" i="15"/>
  <c r="H74" i="122" s="1"/>
  <c r="H159" i="15"/>
  <c r="H74" i="112" s="1"/>
  <c r="H158" i="15"/>
  <c r="H74" i="110" s="1"/>
  <c r="H156" i="15"/>
  <c r="H74" i="107" s="1"/>
  <c r="H155" i="15"/>
  <c r="H74" i="93" s="1"/>
  <c r="H133" i="15"/>
  <c r="H73" i="115" s="1"/>
  <c r="H132" i="15"/>
  <c r="H131" i="15"/>
  <c r="H130" i="15"/>
  <c r="H129" i="15"/>
  <c r="H73" i="112" s="1"/>
  <c r="H128" i="15"/>
  <c r="H73" i="110" s="1"/>
  <c r="H126" i="15"/>
  <c r="H73" i="107" s="1"/>
  <c r="H125" i="15"/>
  <c r="H73" i="93" s="1"/>
  <c r="H97" i="15"/>
  <c r="H72" i="96" s="1"/>
  <c r="H105" i="15"/>
  <c r="H72" i="126" s="1"/>
  <c r="H104" i="15"/>
  <c r="H72" i="102" s="1"/>
  <c r="H67" i="15"/>
  <c r="H71" i="96" s="1"/>
  <c r="H75" i="15"/>
  <c r="H71" i="126" s="1"/>
  <c r="H74" i="15"/>
  <c r="H71" i="102" s="1"/>
  <c r="H103" i="15"/>
  <c r="H72" i="115" s="1"/>
  <c r="H102" i="15"/>
  <c r="H101" i="15"/>
  <c r="H100" i="15"/>
  <c r="H99" i="15"/>
  <c r="H72" i="112" s="1"/>
  <c r="H98" i="15"/>
  <c r="H72" i="110" s="1"/>
  <c r="H96" i="15"/>
  <c r="H72" i="107" s="1"/>
  <c r="H95" i="15"/>
  <c r="H72" i="93" s="1"/>
  <c r="H73" i="15"/>
  <c r="H71" i="115" s="1"/>
  <c r="H72" i="15"/>
  <c r="H71" i="15"/>
  <c r="H70" i="15"/>
  <c r="H69" i="15"/>
  <c r="H71" i="112" s="1"/>
  <c r="H68" i="15"/>
  <c r="H71" i="110" s="1"/>
  <c r="H66" i="15"/>
  <c r="H71" i="107" s="1"/>
  <c r="H65" i="15"/>
  <c r="H71" i="93" s="1"/>
  <c r="H44" i="15"/>
  <c r="H70" i="102" s="1"/>
  <c r="H37" i="15"/>
  <c r="H70" i="96" s="1"/>
  <c r="H45" i="15"/>
  <c r="H70" i="126" s="1"/>
  <c r="H43" i="15"/>
  <c r="H70" i="115" s="1"/>
  <c r="H42" i="15"/>
  <c r="H41" i="15"/>
  <c r="H40" i="15"/>
  <c r="H39" i="15"/>
  <c r="H70" i="112" s="1"/>
  <c r="H38" i="15"/>
  <c r="H70" i="110" s="1"/>
  <c r="H36" i="15"/>
  <c r="H70" i="107" s="1"/>
  <c r="H35" i="15"/>
  <c r="H70" i="93" s="1"/>
  <c r="H31" i="15"/>
  <c r="G4" i="129" s="1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255" i="13"/>
  <c r="H68" i="126" s="1"/>
  <c r="G255" i="13"/>
  <c r="G68" i="126" s="1"/>
  <c r="H254" i="13"/>
  <c r="H68" i="102" s="1"/>
  <c r="G254" i="13"/>
  <c r="G68" i="102" s="1"/>
  <c r="H18" i="13"/>
  <c r="H253" i="13"/>
  <c r="H68" i="115" s="1"/>
  <c r="H252" i="13"/>
  <c r="H251" i="13"/>
  <c r="H250" i="13"/>
  <c r="H249" i="13"/>
  <c r="H68" i="112" s="1"/>
  <c r="H248" i="13"/>
  <c r="H68" i="110" s="1"/>
  <c r="H247" i="13"/>
  <c r="H68" i="96" s="1"/>
  <c r="H246" i="13"/>
  <c r="H68" i="107" s="1"/>
  <c r="H245" i="13"/>
  <c r="H68" i="93" s="1"/>
  <c r="H225" i="13"/>
  <c r="H67" i="126" s="1"/>
  <c r="H224" i="13"/>
  <c r="H67" i="102" s="1"/>
  <c r="G224" i="13"/>
  <c r="G67" i="102" s="1"/>
  <c r="H19" i="13"/>
  <c r="G164" i="13"/>
  <c r="G65" i="102" s="1"/>
  <c r="H165" i="13"/>
  <c r="H65" i="126" s="1"/>
  <c r="H164" i="13"/>
  <c r="H65" i="102" s="1"/>
  <c r="G165" i="13"/>
  <c r="G65" i="126" s="1"/>
  <c r="F164" i="13"/>
  <c r="F65" i="102" s="1"/>
  <c r="H195" i="13"/>
  <c r="H66" i="126" s="1"/>
  <c r="H194" i="13"/>
  <c r="H66" i="102" s="1"/>
  <c r="G194" i="13"/>
  <c r="G66" i="102" s="1"/>
  <c r="H223" i="13"/>
  <c r="H67" i="115" s="1"/>
  <c r="H222" i="13"/>
  <c r="H221" i="13"/>
  <c r="H220" i="13"/>
  <c r="H219" i="13"/>
  <c r="H67" i="112" s="1"/>
  <c r="H218" i="13"/>
  <c r="H67" i="110" s="1"/>
  <c r="H217" i="13"/>
  <c r="H67" i="96" s="1"/>
  <c r="H216" i="13"/>
  <c r="H67" i="107" s="1"/>
  <c r="H215" i="13"/>
  <c r="H67" i="93" s="1"/>
  <c r="G185" i="13"/>
  <c r="G66" i="93" s="1"/>
  <c r="H185" i="13"/>
  <c r="H66" i="93" s="1"/>
  <c r="G186" i="13"/>
  <c r="G66" i="107" s="1"/>
  <c r="H186" i="13"/>
  <c r="H66" i="107" s="1"/>
  <c r="H193" i="13"/>
  <c r="H66" i="115" s="1"/>
  <c r="H192" i="13"/>
  <c r="H191" i="13"/>
  <c r="H190" i="13"/>
  <c r="H189" i="13"/>
  <c r="H66" i="112" s="1"/>
  <c r="H188" i="13"/>
  <c r="H187" i="13"/>
  <c r="H66" i="96" s="1"/>
  <c r="H163" i="13"/>
  <c r="H65" i="115" s="1"/>
  <c r="H162" i="13"/>
  <c r="H161" i="13"/>
  <c r="H160" i="13"/>
  <c r="H159" i="13"/>
  <c r="H65" i="112" s="1"/>
  <c r="H158" i="13"/>
  <c r="H65" i="110" s="1"/>
  <c r="H157" i="13"/>
  <c r="H65" i="96" s="1"/>
  <c r="H156" i="13"/>
  <c r="H65" i="107" s="1"/>
  <c r="H155" i="13"/>
  <c r="H65" i="93" s="1"/>
  <c r="Q162" i="13" l="1"/>
  <c r="H65" i="124"/>
  <c r="Q192" i="13"/>
  <c r="H66" i="124"/>
  <c r="Q222" i="13"/>
  <c r="H67" i="124"/>
  <c r="Q252" i="13"/>
  <c r="H68" i="124"/>
  <c r="Q42" i="15"/>
  <c r="H70" i="124"/>
  <c r="Q72" i="15"/>
  <c r="H71" i="100" s="1"/>
  <c r="H71" i="124"/>
  <c r="Q102" i="15"/>
  <c r="H72" i="124"/>
  <c r="Q132" i="15"/>
  <c r="H73" i="124"/>
  <c r="Q192" i="15"/>
  <c r="H75" i="124"/>
  <c r="Q222" i="15"/>
  <c r="H76" i="124"/>
  <c r="Q252" i="15"/>
  <c r="H77" i="124"/>
  <c r="Q282" i="15"/>
  <c r="H78" i="124"/>
  <c r="Q312" i="15"/>
  <c r="H79" i="124"/>
  <c r="Q221" i="13"/>
  <c r="H67" i="123"/>
  <c r="Q251" i="13"/>
  <c r="H68" i="123"/>
  <c r="Q41" i="15"/>
  <c r="H70" i="123"/>
  <c r="Q130" i="15"/>
  <c r="H73" i="122"/>
  <c r="Q191" i="15"/>
  <c r="H75" i="123"/>
  <c r="Q221" i="15"/>
  <c r="H76" i="123"/>
  <c r="Q251" i="15"/>
  <c r="H77" i="123"/>
  <c r="Q281" i="15"/>
  <c r="H78" i="123"/>
  <c r="Q311" i="15"/>
  <c r="H79" i="123"/>
  <c r="Q161" i="13"/>
  <c r="H65" i="123"/>
  <c r="Q131" i="15"/>
  <c r="H73" i="123"/>
  <c r="H80" i="97"/>
  <c r="Q190" i="13"/>
  <c r="H66" i="122"/>
  <c r="Q160" i="13"/>
  <c r="H65" i="122"/>
  <c r="Q191" i="13"/>
  <c r="H66" i="123"/>
  <c r="Q220" i="13"/>
  <c r="H67" i="122"/>
  <c r="Q70" i="15"/>
  <c r="H71" i="97" s="1"/>
  <c r="H71" i="122"/>
  <c r="Q100" i="15"/>
  <c r="H72" i="122"/>
  <c r="Q250" i="13"/>
  <c r="O263" i="13" s="1"/>
  <c r="H68" i="122"/>
  <c r="Q40" i="15"/>
  <c r="H70" i="122"/>
  <c r="Q71" i="15"/>
  <c r="H71" i="99" s="1"/>
  <c r="H71" i="123"/>
  <c r="Q101" i="15"/>
  <c r="H72" i="123"/>
  <c r="Q190" i="15"/>
  <c r="O203" i="15" s="1"/>
  <c r="H75" i="122"/>
  <c r="Q220" i="15"/>
  <c r="H76" i="122"/>
  <c r="Q250" i="15"/>
  <c r="O263" i="15" s="1"/>
  <c r="H77" i="122"/>
  <c r="Q280" i="15"/>
  <c r="H78" i="122"/>
  <c r="Q310" i="15"/>
  <c r="O323" i="15" s="1"/>
  <c r="H79" i="122"/>
  <c r="H40" i="97"/>
  <c r="O23" i="76"/>
  <c r="H398" i="97"/>
  <c r="O233" i="13"/>
  <c r="H67" i="97"/>
  <c r="O174" i="13"/>
  <c r="H65" i="99"/>
  <c r="O205" i="13"/>
  <c r="H66" i="100"/>
  <c r="O234" i="13"/>
  <c r="H67" i="99"/>
  <c r="O53" i="15"/>
  <c r="H70" i="97"/>
  <c r="O114" i="15"/>
  <c r="H72" i="99"/>
  <c r="H73" i="100"/>
  <c r="O145" i="15"/>
  <c r="O175" i="13"/>
  <c r="H65" i="100"/>
  <c r="O235" i="13"/>
  <c r="H67" i="100"/>
  <c r="O264" i="13"/>
  <c r="H68" i="99"/>
  <c r="O54" i="15"/>
  <c r="H70" i="99"/>
  <c r="O115" i="15"/>
  <c r="H72" i="100"/>
  <c r="O233" i="15"/>
  <c r="H76" i="97"/>
  <c r="O293" i="15"/>
  <c r="H78" i="97"/>
  <c r="O173" i="13"/>
  <c r="H65" i="97"/>
  <c r="O203" i="13"/>
  <c r="H66" i="97"/>
  <c r="O265" i="13"/>
  <c r="H68" i="100"/>
  <c r="O55" i="15"/>
  <c r="H70" i="100"/>
  <c r="H73" i="97"/>
  <c r="O143" i="15"/>
  <c r="O204" i="15"/>
  <c r="H75" i="99"/>
  <c r="O234" i="15"/>
  <c r="H76" i="99"/>
  <c r="O264" i="15"/>
  <c r="H77" i="99"/>
  <c r="O294" i="15"/>
  <c r="H78" i="99"/>
  <c r="O324" i="15"/>
  <c r="H79" i="99"/>
  <c r="O204" i="13"/>
  <c r="H66" i="99"/>
  <c r="H7" i="15"/>
  <c r="O113" i="15"/>
  <c r="H72" i="97"/>
  <c r="H73" i="99"/>
  <c r="O144" i="15"/>
  <c r="O205" i="15"/>
  <c r="H75" i="100"/>
  <c r="O235" i="15"/>
  <c r="H76" i="100"/>
  <c r="O265" i="15"/>
  <c r="H77" i="100"/>
  <c r="O295" i="15"/>
  <c r="H78" i="100"/>
  <c r="O325" i="15"/>
  <c r="H79" i="100"/>
  <c r="Q161" i="15"/>
  <c r="O84" i="15"/>
  <c r="Q162" i="15"/>
  <c r="O85" i="15"/>
  <c r="Q160" i="15"/>
  <c r="H15" i="15"/>
  <c r="H14" i="15"/>
  <c r="O83" i="15"/>
  <c r="H11" i="15"/>
  <c r="H10" i="15"/>
  <c r="H8" i="15"/>
  <c r="H13" i="15"/>
  <c r="H5" i="15"/>
  <c r="H9" i="15"/>
  <c r="H6" i="15"/>
  <c r="H12" i="15"/>
  <c r="H31" i="13"/>
  <c r="H30" i="13"/>
  <c r="H29" i="13"/>
  <c r="H28" i="13"/>
  <c r="H27" i="13"/>
  <c r="H26" i="13"/>
  <c r="H25" i="13"/>
  <c r="H24" i="13"/>
  <c r="H23" i="13"/>
  <c r="H22" i="13"/>
  <c r="H21" i="13"/>
  <c r="H20" i="13"/>
  <c r="G19" i="13"/>
  <c r="G17" i="13"/>
  <c r="H17" i="13"/>
  <c r="H134" i="13"/>
  <c r="H64" i="102" s="1"/>
  <c r="H135" i="13"/>
  <c r="H64" i="126" s="1"/>
  <c r="H133" i="13"/>
  <c r="H64" i="115" s="1"/>
  <c r="H132" i="13"/>
  <c r="H131" i="13"/>
  <c r="H130" i="13"/>
  <c r="H129" i="13"/>
  <c r="H64" i="112" s="1"/>
  <c r="H128" i="13"/>
  <c r="H64" i="110" s="1"/>
  <c r="H127" i="13"/>
  <c r="H64" i="96" s="1"/>
  <c r="H126" i="13"/>
  <c r="H64" i="107" s="1"/>
  <c r="H125" i="13"/>
  <c r="H64" i="93" s="1"/>
  <c r="H105" i="13"/>
  <c r="H63" i="126" s="1"/>
  <c r="H104" i="13"/>
  <c r="H63" i="102" s="1"/>
  <c r="H103" i="13"/>
  <c r="H63" i="115" s="1"/>
  <c r="H102" i="13"/>
  <c r="H101" i="13"/>
  <c r="H100" i="13"/>
  <c r="H99" i="13"/>
  <c r="H63" i="112" s="1"/>
  <c r="H98" i="13"/>
  <c r="H63" i="110" s="1"/>
  <c r="H97" i="13"/>
  <c r="H63" i="96" s="1"/>
  <c r="H96" i="13"/>
  <c r="H63" i="107" s="1"/>
  <c r="H95" i="13"/>
  <c r="H63" i="93" s="1"/>
  <c r="G75" i="13"/>
  <c r="G62" i="126" s="1"/>
  <c r="H75" i="13"/>
  <c r="H62" i="126" s="1"/>
  <c r="G74" i="13"/>
  <c r="G62" i="102" s="1"/>
  <c r="H74" i="13"/>
  <c r="H62" i="102" s="1"/>
  <c r="G73" i="13"/>
  <c r="G62" i="115" s="1"/>
  <c r="H73" i="13"/>
  <c r="H62" i="115" s="1"/>
  <c r="G72" i="13"/>
  <c r="G62" i="124" s="1"/>
  <c r="H72" i="13"/>
  <c r="G71" i="13"/>
  <c r="G62" i="123" s="1"/>
  <c r="H71" i="13"/>
  <c r="G70" i="13"/>
  <c r="G62" i="122" s="1"/>
  <c r="H70" i="13"/>
  <c r="G69" i="13"/>
  <c r="G62" i="112" s="1"/>
  <c r="H69" i="13"/>
  <c r="H62" i="112" s="1"/>
  <c r="G68" i="13"/>
  <c r="H68" i="13"/>
  <c r="G67" i="13"/>
  <c r="G62" i="96" s="1"/>
  <c r="H67" i="13"/>
  <c r="H62" i="96" s="1"/>
  <c r="G66" i="13"/>
  <c r="G62" i="107" s="1"/>
  <c r="H66" i="13"/>
  <c r="H62" i="107" s="1"/>
  <c r="H65" i="13"/>
  <c r="H62" i="93" s="1"/>
  <c r="G45" i="13"/>
  <c r="G61" i="126" s="1"/>
  <c r="H45" i="13"/>
  <c r="H61" i="126" s="1"/>
  <c r="G44" i="13"/>
  <c r="G61" i="102" s="1"/>
  <c r="H44" i="13"/>
  <c r="H61" i="102" s="1"/>
  <c r="G43" i="13"/>
  <c r="G61" i="115" s="1"/>
  <c r="H43" i="13"/>
  <c r="H61" i="115" s="1"/>
  <c r="G42" i="13"/>
  <c r="H42" i="13"/>
  <c r="G41" i="13"/>
  <c r="H41" i="13"/>
  <c r="H40" i="13"/>
  <c r="H39" i="13"/>
  <c r="H61" i="112" s="1"/>
  <c r="H38" i="13"/>
  <c r="H61" i="110" s="1"/>
  <c r="H37" i="13"/>
  <c r="H61" i="96" s="1"/>
  <c r="F37" i="13"/>
  <c r="F61" i="96" s="1"/>
  <c r="G38" i="13"/>
  <c r="G61" i="110" s="1"/>
  <c r="G37" i="13"/>
  <c r="G61" i="96" s="1"/>
  <c r="H36" i="13"/>
  <c r="H61" i="107" s="1"/>
  <c r="H35" i="13"/>
  <c r="H61" i="93" s="1"/>
  <c r="G35" i="13"/>
  <c r="G61" i="93" s="1"/>
  <c r="G36" i="13"/>
  <c r="G61" i="107" s="1"/>
  <c r="C17" i="13"/>
  <c r="Q42" i="13" l="1"/>
  <c r="H61" i="124"/>
  <c r="P42" i="13"/>
  <c r="G61" i="100" s="1"/>
  <c r="G61" i="124"/>
  <c r="Q72" i="13"/>
  <c r="H62" i="124"/>
  <c r="Q102" i="13"/>
  <c r="H63" i="124"/>
  <c r="Q132" i="13"/>
  <c r="H64" i="124"/>
  <c r="H7" i="13"/>
  <c r="G3" i="129"/>
  <c r="J3" i="129" s="1"/>
  <c r="Q12" i="15"/>
  <c r="J5" i="121" s="1"/>
  <c r="H69" i="124"/>
  <c r="H5" i="124"/>
  <c r="H69" i="115"/>
  <c r="H5" i="115"/>
  <c r="H69" i="102"/>
  <c r="H5" i="102"/>
  <c r="H69" i="126"/>
  <c r="H5" i="126"/>
  <c r="Q130" i="13"/>
  <c r="H64" i="122"/>
  <c r="H60" i="96"/>
  <c r="H4" i="96"/>
  <c r="Q11" i="15"/>
  <c r="I5" i="121" s="1"/>
  <c r="H5" i="123"/>
  <c r="H69" i="123"/>
  <c r="Q40" i="13"/>
  <c r="O53" i="13" s="1"/>
  <c r="H61" i="122"/>
  <c r="Q70" i="13"/>
  <c r="H62" i="122"/>
  <c r="Q41" i="13"/>
  <c r="H61" i="123"/>
  <c r="G62" i="110"/>
  <c r="G66" i="110"/>
  <c r="Q100" i="13"/>
  <c r="H63" i="122"/>
  <c r="Q131" i="13"/>
  <c r="H64" i="123"/>
  <c r="Q71" i="13"/>
  <c r="H62" i="123"/>
  <c r="Q101" i="13"/>
  <c r="H63" i="123"/>
  <c r="H69" i="110"/>
  <c r="H5" i="110"/>
  <c r="H79" i="97"/>
  <c r="H77" i="97"/>
  <c r="H75" i="97"/>
  <c r="H68" i="97"/>
  <c r="H62" i="110"/>
  <c r="H66" i="110"/>
  <c r="P41" i="13"/>
  <c r="G61" i="99" s="1"/>
  <c r="G61" i="123"/>
  <c r="H69" i="112"/>
  <c r="H5" i="112"/>
  <c r="Q10" i="15"/>
  <c r="H69" i="122"/>
  <c r="H5" i="122"/>
  <c r="H5" i="96"/>
  <c r="H69" i="96"/>
  <c r="H61" i="97"/>
  <c r="O83" i="13"/>
  <c r="H62" i="97"/>
  <c r="O85" i="13"/>
  <c r="H62" i="100"/>
  <c r="O143" i="13"/>
  <c r="H64" i="97"/>
  <c r="H69" i="93"/>
  <c r="H5" i="93"/>
  <c r="O24" i="15"/>
  <c r="H69" i="99"/>
  <c r="H5" i="99"/>
  <c r="O173" i="15"/>
  <c r="H74" i="97"/>
  <c r="O174" i="15"/>
  <c r="H74" i="99"/>
  <c r="O54" i="13"/>
  <c r="H61" i="99"/>
  <c r="O113" i="13"/>
  <c r="H63" i="97"/>
  <c r="O144" i="13"/>
  <c r="H64" i="99"/>
  <c r="O25" i="15"/>
  <c r="H69" i="100"/>
  <c r="H5" i="100"/>
  <c r="O84" i="13"/>
  <c r="H62" i="99"/>
  <c r="O114" i="13"/>
  <c r="H63" i="99"/>
  <c r="O145" i="13"/>
  <c r="H64" i="100"/>
  <c r="H69" i="107"/>
  <c r="H5" i="107"/>
  <c r="O175" i="15"/>
  <c r="H74" i="100"/>
  <c r="O55" i="13"/>
  <c r="H61" i="100"/>
  <c r="O115" i="13"/>
  <c r="H63" i="100"/>
  <c r="O23" i="15"/>
  <c r="H69" i="97"/>
  <c r="H10" i="13"/>
  <c r="H5" i="13"/>
  <c r="H12" i="13"/>
  <c r="H13" i="13"/>
  <c r="H11" i="13"/>
  <c r="H14" i="13"/>
  <c r="H6" i="13"/>
  <c r="H9" i="13"/>
  <c r="H8" i="13"/>
  <c r="H15" i="13"/>
  <c r="C11" i="92"/>
  <c r="E56" i="123" s="1"/>
  <c r="H60" i="126" l="1"/>
  <c r="H4" i="126"/>
  <c r="H60" i="102"/>
  <c r="H4" i="102"/>
  <c r="H60" i="115"/>
  <c r="H4" i="115"/>
  <c r="Q12" i="13"/>
  <c r="H60" i="124"/>
  <c r="H4" i="124"/>
  <c r="H5" i="97"/>
  <c r="H5" i="121"/>
  <c r="H4" i="110"/>
  <c r="H60" i="110"/>
  <c r="Q11" i="13"/>
  <c r="H60" i="123"/>
  <c r="H4" i="123"/>
  <c r="Q10" i="13"/>
  <c r="H60" i="122"/>
  <c r="H4" i="122"/>
  <c r="H60" i="112"/>
  <c r="H4" i="112"/>
  <c r="O24" i="13"/>
  <c r="O23" i="13"/>
  <c r="H4" i="97"/>
  <c r="H60" i="97"/>
  <c r="O25" i="13"/>
  <c r="H60" i="100"/>
  <c r="H4" i="100"/>
  <c r="H60" i="107"/>
  <c r="H4" i="107"/>
  <c r="H60" i="93"/>
  <c r="H4" i="93"/>
  <c r="C28" i="51"/>
  <c r="C28" i="44"/>
  <c r="D17" i="31"/>
  <c r="E17" i="31"/>
  <c r="F17" i="31"/>
  <c r="G17" i="31"/>
  <c r="D18" i="31"/>
  <c r="E18" i="31"/>
  <c r="F18" i="31"/>
  <c r="G18" i="31"/>
  <c r="D19" i="31"/>
  <c r="E19" i="31"/>
  <c r="F19" i="31"/>
  <c r="G19" i="31"/>
  <c r="D20" i="31"/>
  <c r="E20" i="31"/>
  <c r="F20" i="31"/>
  <c r="G20" i="31"/>
  <c r="D21" i="31"/>
  <c r="E21" i="31"/>
  <c r="F21" i="31"/>
  <c r="G21" i="31"/>
  <c r="D22" i="31"/>
  <c r="E22" i="31"/>
  <c r="F22" i="31"/>
  <c r="G22" i="31"/>
  <c r="D23" i="31"/>
  <c r="E23" i="31"/>
  <c r="F23" i="31"/>
  <c r="G23" i="31"/>
  <c r="D24" i="31"/>
  <c r="E24" i="31"/>
  <c r="F24" i="31"/>
  <c r="G24" i="31"/>
  <c r="D25" i="31"/>
  <c r="E25" i="31"/>
  <c r="F25" i="31"/>
  <c r="G25" i="31"/>
  <c r="D26" i="31"/>
  <c r="E26" i="31"/>
  <c r="F26" i="31"/>
  <c r="G26" i="31"/>
  <c r="D27" i="31"/>
  <c r="E27" i="31"/>
  <c r="F27" i="31"/>
  <c r="G27" i="31"/>
  <c r="D28" i="31"/>
  <c r="E28" i="31"/>
  <c r="F28" i="31"/>
  <c r="G28" i="31"/>
  <c r="D29" i="31"/>
  <c r="E29" i="31"/>
  <c r="F29" i="31"/>
  <c r="G29" i="31"/>
  <c r="D30" i="31"/>
  <c r="E30" i="31"/>
  <c r="F30" i="31"/>
  <c r="G30" i="31"/>
  <c r="C27" i="31"/>
  <c r="C26" i="31"/>
  <c r="C25" i="31"/>
  <c r="C24" i="31"/>
  <c r="C23" i="31"/>
  <c r="C22" i="31"/>
  <c r="C21" i="31"/>
  <c r="C20" i="31"/>
  <c r="C19" i="31"/>
  <c r="C18" i="31"/>
  <c r="C17" i="31"/>
  <c r="C31" i="31"/>
  <c r="C30" i="31"/>
  <c r="C29" i="31"/>
  <c r="C28" i="31"/>
  <c r="D75" i="31"/>
  <c r="D140" i="126" s="1"/>
  <c r="E75" i="31"/>
  <c r="E140" i="126" s="1"/>
  <c r="F75" i="31"/>
  <c r="F140" i="126" s="1"/>
  <c r="G75" i="31"/>
  <c r="G140" i="126" s="1"/>
  <c r="C75" i="31"/>
  <c r="C140" i="126" s="1"/>
  <c r="D74" i="31"/>
  <c r="D140" i="102" s="1"/>
  <c r="E74" i="31"/>
  <c r="E140" i="102" s="1"/>
  <c r="F74" i="31"/>
  <c r="F140" i="102" s="1"/>
  <c r="G74" i="31"/>
  <c r="G140" i="102" s="1"/>
  <c r="C74" i="31"/>
  <c r="C140" i="102" s="1"/>
  <c r="D73" i="31"/>
  <c r="D140" i="115" s="1"/>
  <c r="E73" i="31"/>
  <c r="E140" i="115" s="1"/>
  <c r="F73" i="31"/>
  <c r="F140" i="115" s="1"/>
  <c r="G73" i="31"/>
  <c r="G140" i="115" s="1"/>
  <c r="C73" i="31"/>
  <c r="C140" i="115" s="1"/>
  <c r="D72" i="31"/>
  <c r="D140" i="124" s="1"/>
  <c r="E72" i="31"/>
  <c r="E140" i="124" s="1"/>
  <c r="F72" i="31"/>
  <c r="F140" i="124" s="1"/>
  <c r="G72" i="31"/>
  <c r="G140" i="124" s="1"/>
  <c r="C72" i="31"/>
  <c r="C140" i="124" s="1"/>
  <c r="F71" i="31"/>
  <c r="F140" i="123" s="1"/>
  <c r="G71" i="31"/>
  <c r="G140" i="123" s="1"/>
  <c r="E71" i="31"/>
  <c r="E140" i="123" s="1"/>
  <c r="D70" i="31"/>
  <c r="D140" i="122" s="1"/>
  <c r="E70" i="31"/>
  <c r="E140" i="122" s="1"/>
  <c r="F70" i="31"/>
  <c r="F140" i="122" s="1"/>
  <c r="G70" i="31"/>
  <c r="G140" i="122" s="1"/>
  <c r="C70" i="31"/>
  <c r="C140" i="122" s="1"/>
  <c r="D69" i="31"/>
  <c r="D140" i="112" s="1"/>
  <c r="E69" i="31"/>
  <c r="E140" i="112" s="1"/>
  <c r="F69" i="31"/>
  <c r="F140" i="112" s="1"/>
  <c r="G69" i="31"/>
  <c r="G140" i="112" s="1"/>
  <c r="C69" i="31"/>
  <c r="C140" i="112" s="1"/>
  <c r="D68" i="31"/>
  <c r="D140" i="110" s="1"/>
  <c r="E68" i="31"/>
  <c r="E140" i="110" s="1"/>
  <c r="F68" i="31"/>
  <c r="F140" i="110" s="1"/>
  <c r="G68" i="31"/>
  <c r="G140" i="110" s="1"/>
  <c r="C68" i="31"/>
  <c r="C140" i="110" s="1"/>
  <c r="D67" i="31"/>
  <c r="E67" i="31"/>
  <c r="F67" i="31"/>
  <c r="G67" i="31"/>
  <c r="C67" i="31"/>
  <c r="D66" i="31"/>
  <c r="D140" i="107" s="1"/>
  <c r="E66" i="31"/>
  <c r="E140" i="107" s="1"/>
  <c r="F66" i="31"/>
  <c r="F140" i="107" s="1"/>
  <c r="G66" i="31"/>
  <c r="G140" i="107" s="1"/>
  <c r="C66" i="31"/>
  <c r="C140" i="107" s="1"/>
  <c r="D65" i="31"/>
  <c r="D140" i="93" s="1"/>
  <c r="E65" i="31"/>
  <c r="E140" i="93" s="1"/>
  <c r="F65" i="31"/>
  <c r="F140" i="93" s="1"/>
  <c r="G65" i="31"/>
  <c r="G140" i="93" s="1"/>
  <c r="C65" i="31"/>
  <c r="C140" i="93" s="1"/>
  <c r="H60" i="121" l="1"/>
  <c r="H4" i="121"/>
  <c r="H4" i="99"/>
  <c r="I60" i="121"/>
  <c r="I4" i="121"/>
  <c r="J60" i="121"/>
  <c r="J4" i="121"/>
  <c r="E140" i="96"/>
  <c r="E144" i="96"/>
  <c r="H60" i="99"/>
  <c r="C140" i="96"/>
  <c r="C144" i="96"/>
  <c r="D144" i="96"/>
  <c r="D140" i="96"/>
  <c r="G140" i="96"/>
  <c r="G144" i="96"/>
  <c r="F140" i="96"/>
  <c r="F144" i="96"/>
  <c r="D15" i="92"/>
  <c r="F56" i="126" s="1"/>
  <c r="E15" i="92"/>
  <c r="G56" i="126" s="1"/>
  <c r="C15" i="92"/>
  <c r="E56" i="126" s="1"/>
  <c r="C18" i="87"/>
  <c r="D18" i="87"/>
  <c r="C19" i="87"/>
  <c r="D19" i="87"/>
  <c r="C20" i="87"/>
  <c r="D20" i="87"/>
  <c r="C21" i="87"/>
  <c r="D21" i="87"/>
  <c r="C22" i="87"/>
  <c r="D22" i="87"/>
  <c r="C23" i="87"/>
  <c r="D23" i="87"/>
  <c r="C24" i="87"/>
  <c r="D24" i="87"/>
  <c r="C25" i="87"/>
  <c r="D25" i="87"/>
  <c r="C26" i="87"/>
  <c r="D26" i="87"/>
  <c r="C27" i="87"/>
  <c r="D27" i="87"/>
  <c r="C28" i="87"/>
  <c r="D28" i="87"/>
  <c r="C29" i="87"/>
  <c r="D29" i="87"/>
  <c r="C30" i="87"/>
  <c r="D30" i="87"/>
  <c r="C31" i="87"/>
  <c r="D31" i="87"/>
  <c r="C17" i="87"/>
  <c r="D17" i="87"/>
  <c r="C18" i="78"/>
  <c r="D18" i="78"/>
  <c r="E18" i="78"/>
  <c r="F18" i="78"/>
  <c r="G18" i="78"/>
  <c r="C19" i="78"/>
  <c r="D19" i="78"/>
  <c r="E19" i="78"/>
  <c r="F19" i="78"/>
  <c r="G19" i="78"/>
  <c r="C20" i="78"/>
  <c r="D20" i="78"/>
  <c r="E20" i="78"/>
  <c r="F20" i="78"/>
  <c r="G20" i="78"/>
  <c r="C21" i="78"/>
  <c r="D21" i="78"/>
  <c r="E21" i="78"/>
  <c r="F21" i="78"/>
  <c r="G21" i="78"/>
  <c r="C22" i="78"/>
  <c r="D22" i="78"/>
  <c r="E22" i="78"/>
  <c r="F22" i="78"/>
  <c r="G22" i="78"/>
  <c r="C23" i="78"/>
  <c r="D23" i="78"/>
  <c r="E23" i="78"/>
  <c r="F23" i="78"/>
  <c r="G23" i="78"/>
  <c r="C24" i="78"/>
  <c r="D24" i="78"/>
  <c r="E24" i="78"/>
  <c r="F24" i="78"/>
  <c r="G24" i="78"/>
  <c r="C25" i="78"/>
  <c r="D25" i="78"/>
  <c r="E25" i="78"/>
  <c r="F25" i="78"/>
  <c r="G25" i="78"/>
  <c r="C26" i="78"/>
  <c r="D26" i="78"/>
  <c r="E26" i="78"/>
  <c r="F26" i="78"/>
  <c r="G26" i="78"/>
  <c r="C27" i="78"/>
  <c r="D27" i="78"/>
  <c r="E27" i="78"/>
  <c r="F27" i="78"/>
  <c r="G27" i="78"/>
  <c r="C28" i="78"/>
  <c r="D28" i="78"/>
  <c r="E28" i="78"/>
  <c r="F28" i="78"/>
  <c r="G28" i="78"/>
  <c r="C29" i="78"/>
  <c r="D29" i="78"/>
  <c r="E29" i="78"/>
  <c r="F29" i="78"/>
  <c r="G29" i="78"/>
  <c r="C30" i="78"/>
  <c r="D30" i="78"/>
  <c r="E30" i="78"/>
  <c r="F30" i="78"/>
  <c r="G30" i="78"/>
  <c r="C31" i="78"/>
  <c r="D31" i="78"/>
  <c r="E31" i="78"/>
  <c r="F31" i="78"/>
  <c r="G31" i="78"/>
  <c r="D17" i="78"/>
  <c r="E17" i="78"/>
  <c r="F17" i="78"/>
  <c r="G17" i="78"/>
  <c r="C17" i="78"/>
  <c r="C18" i="76"/>
  <c r="D18" i="76"/>
  <c r="E18" i="76"/>
  <c r="F18" i="76"/>
  <c r="G18" i="76"/>
  <c r="C19" i="76"/>
  <c r="D19" i="76"/>
  <c r="E19" i="76"/>
  <c r="F19" i="76"/>
  <c r="G19" i="76"/>
  <c r="C20" i="76"/>
  <c r="D20" i="76"/>
  <c r="E20" i="76"/>
  <c r="F20" i="76"/>
  <c r="G20" i="76"/>
  <c r="C21" i="76"/>
  <c r="D21" i="76"/>
  <c r="E21" i="76"/>
  <c r="F21" i="76"/>
  <c r="G21" i="76"/>
  <c r="C22" i="76"/>
  <c r="D22" i="76"/>
  <c r="E22" i="76"/>
  <c r="F22" i="76"/>
  <c r="G22" i="76"/>
  <c r="C23" i="76"/>
  <c r="D23" i="76"/>
  <c r="E23" i="76"/>
  <c r="F23" i="76"/>
  <c r="G23" i="76"/>
  <c r="C24" i="76"/>
  <c r="D24" i="76"/>
  <c r="E24" i="76"/>
  <c r="F24" i="76"/>
  <c r="G24" i="76"/>
  <c r="C25" i="76"/>
  <c r="D25" i="76"/>
  <c r="E25" i="76"/>
  <c r="F25" i="76"/>
  <c r="G25" i="76"/>
  <c r="C26" i="76"/>
  <c r="D26" i="76"/>
  <c r="E26" i="76"/>
  <c r="F26" i="76"/>
  <c r="G26" i="76"/>
  <c r="C27" i="76"/>
  <c r="D27" i="76"/>
  <c r="E27" i="76"/>
  <c r="F27" i="76"/>
  <c r="G27" i="76"/>
  <c r="C28" i="76"/>
  <c r="D28" i="76"/>
  <c r="E28" i="76"/>
  <c r="F28" i="76"/>
  <c r="G28" i="76"/>
  <c r="C29" i="76"/>
  <c r="D29" i="76"/>
  <c r="E29" i="76"/>
  <c r="F29" i="76"/>
  <c r="G29" i="76"/>
  <c r="C30" i="76"/>
  <c r="D30" i="76"/>
  <c r="E30" i="76"/>
  <c r="F30" i="76"/>
  <c r="G30" i="76"/>
  <c r="C31" i="76"/>
  <c r="D31" i="76"/>
  <c r="E31" i="76"/>
  <c r="F31" i="76"/>
  <c r="G31" i="76"/>
  <c r="D17" i="76"/>
  <c r="E17" i="76"/>
  <c r="F17" i="76"/>
  <c r="G17" i="76"/>
  <c r="C17" i="76"/>
  <c r="C18" i="74"/>
  <c r="D18" i="74"/>
  <c r="E18" i="74"/>
  <c r="F18" i="74"/>
  <c r="G18" i="74"/>
  <c r="C19" i="74"/>
  <c r="D19" i="74"/>
  <c r="E19" i="74"/>
  <c r="F19" i="74"/>
  <c r="G19" i="74"/>
  <c r="C20" i="74"/>
  <c r="D20" i="74"/>
  <c r="E20" i="74"/>
  <c r="F20" i="74"/>
  <c r="G20" i="74"/>
  <c r="C21" i="74"/>
  <c r="D21" i="74"/>
  <c r="E21" i="74"/>
  <c r="F21" i="74"/>
  <c r="G21" i="74"/>
  <c r="C22" i="74"/>
  <c r="D22" i="74"/>
  <c r="E22" i="74"/>
  <c r="F22" i="74"/>
  <c r="G22" i="74"/>
  <c r="C23" i="74"/>
  <c r="D23" i="74"/>
  <c r="E23" i="74"/>
  <c r="F23" i="74"/>
  <c r="G23" i="74"/>
  <c r="C24" i="74"/>
  <c r="D24" i="74"/>
  <c r="E24" i="74"/>
  <c r="F24" i="74"/>
  <c r="G24" i="74"/>
  <c r="C25" i="74"/>
  <c r="D25" i="74"/>
  <c r="E25" i="74"/>
  <c r="F25" i="74"/>
  <c r="G25" i="74"/>
  <c r="C26" i="74"/>
  <c r="D26" i="74"/>
  <c r="E26" i="74"/>
  <c r="F26" i="74"/>
  <c r="G26" i="74"/>
  <c r="C27" i="74"/>
  <c r="D27" i="74"/>
  <c r="E27" i="74"/>
  <c r="F27" i="74"/>
  <c r="G27" i="74"/>
  <c r="C28" i="74"/>
  <c r="D28" i="74"/>
  <c r="E28" i="74"/>
  <c r="F28" i="74"/>
  <c r="G28" i="74"/>
  <c r="C29" i="74"/>
  <c r="D29" i="74"/>
  <c r="E29" i="74"/>
  <c r="F29" i="74"/>
  <c r="G29" i="74"/>
  <c r="C30" i="74"/>
  <c r="D30" i="74"/>
  <c r="E30" i="74"/>
  <c r="F30" i="74"/>
  <c r="G30" i="74"/>
  <c r="C31" i="74"/>
  <c r="D31" i="74"/>
  <c r="E31" i="74"/>
  <c r="F31" i="74"/>
  <c r="G31" i="74"/>
  <c r="D17" i="74"/>
  <c r="E17" i="74"/>
  <c r="F17" i="74"/>
  <c r="G17" i="74"/>
  <c r="C17" i="74"/>
  <c r="C18" i="72"/>
  <c r="D18" i="72"/>
  <c r="E18" i="72"/>
  <c r="F18" i="72"/>
  <c r="G18" i="72"/>
  <c r="C19" i="72"/>
  <c r="D19" i="72"/>
  <c r="E19" i="72"/>
  <c r="F19" i="72"/>
  <c r="G19" i="72"/>
  <c r="C20" i="72"/>
  <c r="D20" i="72"/>
  <c r="E20" i="72"/>
  <c r="F20" i="72"/>
  <c r="G20" i="72"/>
  <c r="C21" i="72"/>
  <c r="D21" i="72"/>
  <c r="E21" i="72"/>
  <c r="F21" i="72"/>
  <c r="G21" i="72"/>
  <c r="C22" i="72"/>
  <c r="D22" i="72"/>
  <c r="E22" i="72"/>
  <c r="F22" i="72"/>
  <c r="G22" i="72"/>
  <c r="C23" i="72"/>
  <c r="D23" i="72"/>
  <c r="E23" i="72"/>
  <c r="F23" i="72"/>
  <c r="G23" i="72"/>
  <c r="C24" i="72"/>
  <c r="D24" i="72"/>
  <c r="E24" i="72"/>
  <c r="F24" i="72"/>
  <c r="G24" i="72"/>
  <c r="C25" i="72"/>
  <c r="D25" i="72"/>
  <c r="E25" i="72"/>
  <c r="F25" i="72"/>
  <c r="G25" i="72"/>
  <c r="C26" i="72"/>
  <c r="D26" i="72"/>
  <c r="E26" i="72"/>
  <c r="F26" i="72"/>
  <c r="G26" i="72"/>
  <c r="C27" i="72"/>
  <c r="D27" i="72"/>
  <c r="E27" i="72"/>
  <c r="F27" i="72"/>
  <c r="G27" i="72"/>
  <c r="C28" i="72"/>
  <c r="D28" i="72"/>
  <c r="E28" i="72"/>
  <c r="F28" i="72"/>
  <c r="G28" i="72"/>
  <c r="C29" i="72"/>
  <c r="D29" i="72"/>
  <c r="E29" i="72"/>
  <c r="F29" i="72"/>
  <c r="G29" i="72"/>
  <c r="C30" i="72"/>
  <c r="D30" i="72"/>
  <c r="E30" i="72"/>
  <c r="F30" i="72"/>
  <c r="G30" i="72"/>
  <c r="C31" i="72"/>
  <c r="D31" i="72"/>
  <c r="E31" i="72"/>
  <c r="F31" i="72"/>
  <c r="G31" i="72"/>
  <c r="D17" i="72"/>
  <c r="E17" i="72"/>
  <c r="F17" i="72"/>
  <c r="G17" i="72"/>
  <c r="C17" i="72"/>
  <c r="C18" i="70"/>
  <c r="D18" i="70"/>
  <c r="E18" i="70"/>
  <c r="F18" i="70"/>
  <c r="G18" i="70"/>
  <c r="C19" i="70"/>
  <c r="D19" i="70"/>
  <c r="E19" i="70"/>
  <c r="F19" i="70"/>
  <c r="G19" i="70"/>
  <c r="C20" i="70"/>
  <c r="D20" i="70"/>
  <c r="E20" i="70"/>
  <c r="F20" i="70"/>
  <c r="G20" i="70"/>
  <c r="C21" i="70"/>
  <c r="D21" i="70"/>
  <c r="E21" i="70"/>
  <c r="F21" i="70"/>
  <c r="G21" i="70"/>
  <c r="C22" i="70"/>
  <c r="D22" i="70"/>
  <c r="E22" i="70"/>
  <c r="F22" i="70"/>
  <c r="G22" i="70"/>
  <c r="C23" i="70"/>
  <c r="D23" i="70"/>
  <c r="E23" i="70"/>
  <c r="F23" i="70"/>
  <c r="G23" i="70"/>
  <c r="C24" i="70"/>
  <c r="D24" i="70"/>
  <c r="E24" i="70"/>
  <c r="F24" i="70"/>
  <c r="G24" i="70"/>
  <c r="C25" i="70"/>
  <c r="D25" i="70"/>
  <c r="E25" i="70"/>
  <c r="F25" i="70"/>
  <c r="G25" i="70"/>
  <c r="C26" i="70"/>
  <c r="D26" i="70"/>
  <c r="E26" i="70"/>
  <c r="F26" i="70"/>
  <c r="G26" i="70"/>
  <c r="C27" i="70"/>
  <c r="D27" i="70"/>
  <c r="E27" i="70"/>
  <c r="F27" i="70"/>
  <c r="G27" i="70"/>
  <c r="C28" i="70"/>
  <c r="D28" i="70"/>
  <c r="E28" i="70"/>
  <c r="F28" i="70"/>
  <c r="G28" i="70"/>
  <c r="C29" i="70"/>
  <c r="D29" i="70"/>
  <c r="E29" i="70"/>
  <c r="F29" i="70"/>
  <c r="G29" i="70"/>
  <c r="C30" i="70"/>
  <c r="D30" i="70"/>
  <c r="E30" i="70"/>
  <c r="F30" i="70"/>
  <c r="G30" i="70"/>
  <c r="C31" i="70"/>
  <c r="D31" i="70"/>
  <c r="E31" i="70"/>
  <c r="F31" i="70"/>
  <c r="G31" i="70"/>
  <c r="D17" i="70"/>
  <c r="E17" i="70"/>
  <c r="F17" i="70"/>
  <c r="G17" i="70"/>
  <c r="C17" i="70"/>
  <c r="C18" i="68"/>
  <c r="D18" i="68"/>
  <c r="E18" i="68"/>
  <c r="F18" i="68"/>
  <c r="G18" i="68"/>
  <c r="C19" i="68"/>
  <c r="D19" i="68"/>
  <c r="E19" i="68"/>
  <c r="F19" i="68"/>
  <c r="G19" i="68"/>
  <c r="C20" i="68"/>
  <c r="D20" i="68"/>
  <c r="E20" i="68"/>
  <c r="F20" i="68"/>
  <c r="G20" i="68"/>
  <c r="C21" i="68"/>
  <c r="D21" i="68"/>
  <c r="E21" i="68"/>
  <c r="F21" i="68"/>
  <c r="G21" i="68"/>
  <c r="C22" i="68"/>
  <c r="D22" i="68"/>
  <c r="E22" i="68"/>
  <c r="F22" i="68"/>
  <c r="G22" i="68"/>
  <c r="C23" i="68"/>
  <c r="D23" i="68"/>
  <c r="E23" i="68"/>
  <c r="F23" i="68"/>
  <c r="G23" i="68"/>
  <c r="C24" i="68"/>
  <c r="D24" i="68"/>
  <c r="E24" i="68"/>
  <c r="F24" i="68"/>
  <c r="G24" i="68"/>
  <c r="C25" i="68"/>
  <c r="D25" i="68"/>
  <c r="E25" i="68"/>
  <c r="F25" i="68"/>
  <c r="G25" i="68"/>
  <c r="C26" i="68"/>
  <c r="D26" i="68"/>
  <c r="E26" i="68"/>
  <c r="F26" i="68"/>
  <c r="G26" i="68"/>
  <c r="C27" i="68"/>
  <c r="D27" i="68"/>
  <c r="E27" i="68"/>
  <c r="F27" i="68"/>
  <c r="G27" i="68"/>
  <c r="C28" i="68"/>
  <c r="D28" i="68"/>
  <c r="E28" i="68"/>
  <c r="F28" i="68"/>
  <c r="G28" i="68"/>
  <c r="C29" i="68"/>
  <c r="D29" i="68"/>
  <c r="E29" i="68"/>
  <c r="F29" i="68"/>
  <c r="G29" i="68"/>
  <c r="C30" i="68"/>
  <c r="D30" i="68"/>
  <c r="E30" i="68"/>
  <c r="F30" i="68"/>
  <c r="G30" i="68"/>
  <c r="C31" i="68"/>
  <c r="D31" i="68"/>
  <c r="E31" i="68"/>
  <c r="F31" i="68"/>
  <c r="G31" i="68"/>
  <c r="D17" i="68"/>
  <c r="E17" i="68"/>
  <c r="F17" i="68"/>
  <c r="G17" i="68"/>
  <c r="C17" i="68"/>
  <c r="C18" i="67"/>
  <c r="D18" i="67"/>
  <c r="E18" i="67"/>
  <c r="F18" i="67"/>
  <c r="G18" i="67"/>
  <c r="C19" i="67"/>
  <c r="D19" i="67"/>
  <c r="E19" i="67"/>
  <c r="F19" i="67"/>
  <c r="G19" i="67"/>
  <c r="C20" i="67"/>
  <c r="D20" i="67"/>
  <c r="E20" i="67"/>
  <c r="F20" i="67"/>
  <c r="G20" i="67"/>
  <c r="C21" i="67"/>
  <c r="D21" i="67"/>
  <c r="E21" i="67"/>
  <c r="F21" i="67"/>
  <c r="G21" i="67"/>
  <c r="C22" i="67"/>
  <c r="D22" i="67"/>
  <c r="E22" i="67"/>
  <c r="F22" i="67"/>
  <c r="G22" i="67"/>
  <c r="C23" i="67"/>
  <c r="D23" i="67"/>
  <c r="E23" i="67"/>
  <c r="F23" i="67"/>
  <c r="G23" i="67"/>
  <c r="C24" i="67"/>
  <c r="D24" i="67"/>
  <c r="E24" i="67"/>
  <c r="F24" i="67"/>
  <c r="G24" i="67"/>
  <c r="C25" i="67"/>
  <c r="D25" i="67"/>
  <c r="E25" i="67"/>
  <c r="F25" i="67"/>
  <c r="G25" i="67"/>
  <c r="C26" i="67"/>
  <c r="D26" i="67"/>
  <c r="E26" i="67"/>
  <c r="F26" i="67"/>
  <c r="G26" i="67"/>
  <c r="C27" i="67"/>
  <c r="D27" i="67"/>
  <c r="E27" i="67"/>
  <c r="F27" i="67"/>
  <c r="G27" i="67"/>
  <c r="C28" i="67"/>
  <c r="D28" i="67"/>
  <c r="E28" i="67"/>
  <c r="F28" i="67"/>
  <c r="G28" i="67"/>
  <c r="C29" i="67"/>
  <c r="D29" i="67"/>
  <c r="E29" i="67"/>
  <c r="F29" i="67"/>
  <c r="G29" i="67"/>
  <c r="C30" i="67"/>
  <c r="D30" i="67"/>
  <c r="E30" i="67"/>
  <c r="F30" i="67"/>
  <c r="G30" i="67"/>
  <c r="C31" i="67"/>
  <c r="D31" i="67"/>
  <c r="E31" i="67"/>
  <c r="F31" i="67"/>
  <c r="G31" i="67"/>
  <c r="D17" i="67"/>
  <c r="E17" i="67"/>
  <c r="F17" i="67"/>
  <c r="G17" i="67"/>
  <c r="C17" i="67"/>
  <c r="C18" i="64"/>
  <c r="D18" i="64"/>
  <c r="E18" i="64"/>
  <c r="F18" i="64"/>
  <c r="G18" i="64"/>
  <c r="C19" i="64"/>
  <c r="D19" i="64"/>
  <c r="E19" i="64"/>
  <c r="F19" i="64"/>
  <c r="G19" i="64"/>
  <c r="C20" i="64"/>
  <c r="D20" i="64"/>
  <c r="E20" i="64"/>
  <c r="F20" i="64"/>
  <c r="G20" i="64"/>
  <c r="C21" i="64"/>
  <c r="D21" i="64"/>
  <c r="E21" i="64"/>
  <c r="F21" i="64"/>
  <c r="G21" i="64"/>
  <c r="C22" i="64"/>
  <c r="D22" i="64"/>
  <c r="E22" i="64"/>
  <c r="F22" i="64"/>
  <c r="G22" i="64"/>
  <c r="C23" i="64"/>
  <c r="D23" i="64"/>
  <c r="E23" i="64"/>
  <c r="F23" i="64"/>
  <c r="G23" i="64"/>
  <c r="C24" i="64"/>
  <c r="D24" i="64"/>
  <c r="E24" i="64"/>
  <c r="F24" i="64"/>
  <c r="G24" i="64"/>
  <c r="C25" i="64"/>
  <c r="D25" i="64"/>
  <c r="E25" i="64"/>
  <c r="F25" i="64"/>
  <c r="G25" i="64"/>
  <c r="C26" i="64"/>
  <c r="D26" i="64"/>
  <c r="E26" i="64"/>
  <c r="F26" i="64"/>
  <c r="G26" i="64"/>
  <c r="C27" i="64"/>
  <c r="D27" i="64"/>
  <c r="E27" i="64"/>
  <c r="F27" i="64"/>
  <c r="G27" i="64"/>
  <c r="C28" i="64"/>
  <c r="D28" i="64"/>
  <c r="E28" i="64"/>
  <c r="F28" i="64"/>
  <c r="G28" i="64"/>
  <c r="C29" i="64"/>
  <c r="D29" i="64"/>
  <c r="E29" i="64"/>
  <c r="F29" i="64"/>
  <c r="G29" i="64"/>
  <c r="C30" i="64"/>
  <c r="D30" i="64"/>
  <c r="E30" i="64"/>
  <c r="F30" i="64"/>
  <c r="G30" i="64"/>
  <c r="C31" i="64"/>
  <c r="D31" i="64"/>
  <c r="E31" i="64"/>
  <c r="F31" i="64"/>
  <c r="G31" i="64"/>
  <c r="D17" i="64"/>
  <c r="E17" i="64"/>
  <c r="F17" i="64"/>
  <c r="G17" i="64"/>
  <c r="C17" i="64"/>
  <c r="C18" i="62"/>
  <c r="D18" i="62"/>
  <c r="E18" i="62"/>
  <c r="F18" i="62"/>
  <c r="G18" i="62"/>
  <c r="C19" i="62"/>
  <c r="D19" i="62"/>
  <c r="E19" i="62"/>
  <c r="F19" i="62"/>
  <c r="G19" i="62"/>
  <c r="C20" i="62"/>
  <c r="D20" i="62"/>
  <c r="E20" i="62"/>
  <c r="F20" i="62"/>
  <c r="G20" i="62"/>
  <c r="C21" i="62"/>
  <c r="D21" i="62"/>
  <c r="E21" i="62"/>
  <c r="F21" i="62"/>
  <c r="G21" i="62"/>
  <c r="C22" i="62"/>
  <c r="D22" i="62"/>
  <c r="E22" i="62"/>
  <c r="F22" i="62"/>
  <c r="G22" i="62"/>
  <c r="C23" i="62"/>
  <c r="D23" i="62"/>
  <c r="E23" i="62"/>
  <c r="F23" i="62"/>
  <c r="G23" i="62"/>
  <c r="C24" i="62"/>
  <c r="D24" i="62"/>
  <c r="E24" i="62"/>
  <c r="F24" i="62"/>
  <c r="G24" i="62"/>
  <c r="C25" i="62"/>
  <c r="D25" i="62"/>
  <c r="E25" i="62"/>
  <c r="F25" i="62"/>
  <c r="G25" i="62"/>
  <c r="C26" i="62"/>
  <c r="D26" i="62"/>
  <c r="E26" i="62"/>
  <c r="F26" i="62"/>
  <c r="G26" i="62"/>
  <c r="C27" i="62"/>
  <c r="D27" i="62"/>
  <c r="E27" i="62"/>
  <c r="F27" i="62"/>
  <c r="G27" i="62"/>
  <c r="C28" i="62"/>
  <c r="D28" i="62"/>
  <c r="E28" i="62"/>
  <c r="F28" i="62"/>
  <c r="G28" i="62"/>
  <c r="C29" i="62"/>
  <c r="D29" i="62"/>
  <c r="E29" i="62"/>
  <c r="F29" i="62"/>
  <c r="G29" i="62"/>
  <c r="C30" i="62"/>
  <c r="D30" i="62"/>
  <c r="E30" i="62"/>
  <c r="F30" i="62"/>
  <c r="G30" i="62"/>
  <c r="C31" i="62"/>
  <c r="D31" i="62"/>
  <c r="E31" i="62"/>
  <c r="F31" i="62"/>
  <c r="G31" i="62"/>
  <c r="D17" i="62"/>
  <c r="E17" i="62"/>
  <c r="F17" i="62"/>
  <c r="G17" i="62"/>
  <c r="C17" i="62"/>
  <c r="C18" i="61"/>
  <c r="D18" i="61"/>
  <c r="E18" i="61"/>
  <c r="F18" i="61"/>
  <c r="G18" i="61"/>
  <c r="C19" i="61"/>
  <c r="D19" i="61"/>
  <c r="E19" i="61"/>
  <c r="F19" i="61"/>
  <c r="G19" i="61"/>
  <c r="C20" i="61"/>
  <c r="D20" i="61"/>
  <c r="E20" i="61"/>
  <c r="F20" i="61"/>
  <c r="G20" i="61"/>
  <c r="C21" i="61"/>
  <c r="D21" i="61"/>
  <c r="E21" i="61"/>
  <c r="F21" i="61"/>
  <c r="G21" i="61"/>
  <c r="C22" i="61"/>
  <c r="D22" i="61"/>
  <c r="E22" i="61"/>
  <c r="F22" i="61"/>
  <c r="G22" i="61"/>
  <c r="C23" i="61"/>
  <c r="D23" i="61"/>
  <c r="E23" i="61"/>
  <c r="F23" i="61"/>
  <c r="G23" i="61"/>
  <c r="C24" i="61"/>
  <c r="D24" i="61"/>
  <c r="E24" i="61"/>
  <c r="F24" i="61"/>
  <c r="G24" i="61"/>
  <c r="C25" i="61"/>
  <c r="D25" i="61"/>
  <c r="E25" i="61"/>
  <c r="F25" i="61"/>
  <c r="G25" i="61"/>
  <c r="C26" i="61"/>
  <c r="D26" i="61"/>
  <c r="E26" i="61"/>
  <c r="F26" i="61"/>
  <c r="G26" i="61"/>
  <c r="C27" i="61"/>
  <c r="D27" i="61"/>
  <c r="E27" i="61"/>
  <c r="F27" i="61"/>
  <c r="G27" i="61"/>
  <c r="C28" i="61"/>
  <c r="D28" i="61"/>
  <c r="E28" i="61"/>
  <c r="F28" i="61"/>
  <c r="G28" i="61"/>
  <c r="C29" i="61"/>
  <c r="D29" i="61"/>
  <c r="E29" i="61"/>
  <c r="F29" i="61"/>
  <c r="G29" i="61"/>
  <c r="C30" i="61"/>
  <c r="D30" i="61"/>
  <c r="E30" i="61"/>
  <c r="F30" i="61"/>
  <c r="G30" i="61"/>
  <c r="C31" i="61"/>
  <c r="D31" i="61"/>
  <c r="E31" i="61"/>
  <c r="F31" i="61"/>
  <c r="G31" i="61"/>
  <c r="D17" i="61"/>
  <c r="E17" i="61"/>
  <c r="F17" i="61"/>
  <c r="G17" i="61"/>
  <c r="C17" i="61"/>
  <c r="C18" i="59"/>
  <c r="D18" i="59"/>
  <c r="E18" i="59"/>
  <c r="F18" i="59"/>
  <c r="G18" i="59"/>
  <c r="C19" i="59"/>
  <c r="D19" i="59"/>
  <c r="E19" i="59"/>
  <c r="F19" i="59"/>
  <c r="G19" i="59"/>
  <c r="C20" i="59"/>
  <c r="D20" i="59"/>
  <c r="E20" i="59"/>
  <c r="F20" i="59"/>
  <c r="G20" i="59"/>
  <c r="C21" i="59"/>
  <c r="D21" i="59"/>
  <c r="E21" i="59"/>
  <c r="F21" i="59"/>
  <c r="G21" i="59"/>
  <c r="C22" i="59"/>
  <c r="D22" i="59"/>
  <c r="E22" i="59"/>
  <c r="F22" i="59"/>
  <c r="G22" i="59"/>
  <c r="C23" i="59"/>
  <c r="D23" i="59"/>
  <c r="E23" i="59"/>
  <c r="F23" i="59"/>
  <c r="G23" i="59"/>
  <c r="C24" i="59"/>
  <c r="D24" i="59"/>
  <c r="E24" i="59"/>
  <c r="F24" i="59"/>
  <c r="G24" i="59"/>
  <c r="C25" i="59"/>
  <c r="D25" i="59"/>
  <c r="E25" i="59"/>
  <c r="F25" i="59"/>
  <c r="G25" i="59"/>
  <c r="C26" i="59"/>
  <c r="D26" i="59"/>
  <c r="E26" i="59"/>
  <c r="F26" i="59"/>
  <c r="G26" i="59"/>
  <c r="C27" i="59"/>
  <c r="D27" i="59"/>
  <c r="E27" i="59"/>
  <c r="F27" i="59"/>
  <c r="G27" i="59"/>
  <c r="C28" i="59"/>
  <c r="D28" i="59"/>
  <c r="E28" i="59"/>
  <c r="F28" i="59"/>
  <c r="G28" i="59"/>
  <c r="C29" i="59"/>
  <c r="D29" i="59"/>
  <c r="E29" i="59"/>
  <c r="F29" i="59"/>
  <c r="G29" i="59"/>
  <c r="C30" i="59"/>
  <c r="D30" i="59"/>
  <c r="E30" i="59"/>
  <c r="F30" i="59"/>
  <c r="G30" i="59"/>
  <c r="C31" i="59"/>
  <c r="D31" i="59"/>
  <c r="E31" i="59"/>
  <c r="F31" i="59"/>
  <c r="G31" i="59"/>
  <c r="D17" i="59"/>
  <c r="E17" i="59"/>
  <c r="F17" i="59"/>
  <c r="G17" i="59"/>
  <c r="C17" i="59"/>
  <c r="C18" i="57"/>
  <c r="D18" i="57"/>
  <c r="E18" i="57"/>
  <c r="F18" i="57"/>
  <c r="G18" i="57"/>
  <c r="C19" i="57"/>
  <c r="D19" i="57"/>
  <c r="E19" i="57"/>
  <c r="F19" i="57"/>
  <c r="G19" i="57"/>
  <c r="C20" i="57"/>
  <c r="D20" i="57"/>
  <c r="E20" i="57"/>
  <c r="F20" i="57"/>
  <c r="G20" i="57"/>
  <c r="C21" i="57"/>
  <c r="D21" i="57"/>
  <c r="E21" i="57"/>
  <c r="F21" i="57"/>
  <c r="G21" i="57"/>
  <c r="C22" i="57"/>
  <c r="D22" i="57"/>
  <c r="E22" i="57"/>
  <c r="F22" i="57"/>
  <c r="G22" i="57"/>
  <c r="C23" i="57"/>
  <c r="D23" i="57"/>
  <c r="E23" i="57"/>
  <c r="F23" i="57"/>
  <c r="G23" i="57"/>
  <c r="C24" i="57"/>
  <c r="D24" i="57"/>
  <c r="E24" i="57"/>
  <c r="F24" i="57"/>
  <c r="G24" i="57"/>
  <c r="C25" i="57"/>
  <c r="D25" i="57"/>
  <c r="E25" i="57"/>
  <c r="F25" i="57"/>
  <c r="G25" i="57"/>
  <c r="C26" i="57"/>
  <c r="D26" i="57"/>
  <c r="E26" i="57"/>
  <c r="F26" i="57"/>
  <c r="G26" i="57"/>
  <c r="C27" i="57"/>
  <c r="D27" i="57"/>
  <c r="E27" i="57"/>
  <c r="F27" i="57"/>
  <c r="G27" i="57"/>
  <c r="C28" i="57"/>
  <c r="D28" i="57"/>
  <c r="E28" i="57"/>
  <c r="F28" i="57"/>
  <c r="G28" i="57"/>
  <c r="C29" i="57"/>
  <c r="D29" i="57"/>
  <c r="E29" i="57"/>
  <c r="F29" i="57"/>
  <c r="G29" i="57"/>
  <c r="C30" i="57"/>
  <c r="D30" i="57"/>
  <c r="E30" i="57"/>
  <c r="F30" i="57"/>
  <c r="G30" i="57"/>
  <c r="C31" i="57"/>
  <c r="D31" i="57"/>
  <c r="E31" i="57"/>
  <c r="F31" i="57"/>
  <c r="G31" i="57"/>
  <c r="D17" i="57"/>
  <c r="E17" i="57"/>
  <c r="F17" i="57"/>
  <c r="G17" i="57"/>
  <c r="C17" i="57"/>
  <c r="C18" i="55"/>
  <c r="D18" i="55"/>
  <c r="E18" i="55"/>
  <c r="F18" i="55"/>
  <c r="G18" i="55"/>
  <c r="C19" i="55"/>
  <c r="D19" i="55"/>
  <c r="E19" i="55"/>
  <c r="F19" i="55"/>
  <c r="G19" i="55"/>
  <c r="C20" i="55"/>
  <c r="D20" i="55"/>
  <c r="E20" i="55"/>
  <c r="F20" i="55"/>
  <c r="G20" i="55"/>
  <c r="C21" i="55"/>
  <c r="D21" i="55"/>
  <c r="E21" i="55"/>
  <c r="F21" i="55"/>
  <c r="G21" i="55"/>
  <c r="C22" i="55"/>
  <c r="D22" i="55"/>
  <c r="E22" i="55"/>
  <c r="F22" i="55"/>
  <c r="G22" i="55"/>
  <c r="C23" i="55"/>
  <c r="D23" i="55"/>
  <c r="E23" i="55"/>
  <c r="F23" i="55"/>
  <c r="G23" i="55"/>
  <c r="C24" i="55"/>
  <c r="D24" i="55"/>
  <c r="E24" i="55"/>
  <c r="F24" i="55"/>
  <c r="G24" i="55"/>
  <c r="C25" i="55"/>
  <c r="D25" i="55"/>
  <c r="E25" i="55"/>
  <c r="F25" i="55"/>
  <c r="G25" i="55"/>
  <c r="C26" i="55"/>
  <c r="D26" i="55"/>
  <c r="E26" i="55"/>
  <c r="F26" i="55"/>
  <c r="G26" i="55"/>
  <c r="C27" i="55"/>
  <c r="D27" i="55"/>
  <c r="E27" i="55"/>
  <c r="F27" i="55"/>
  <c r="G27" i="55"/>
  <c r="C28" i="55"/>
  <c r="D28" i="55"/>
  <c r="E28" i="55"/>
  <c r="F28" i="55"/>
  <c r="G28" i="55"/>
  <c r="C29" i="55"/>
  <c r="D29" i="55"/>
  <c r="E29" i="55"/>
  <c r="F29" i="55"/>
  <c r="G29" i="55"/>
  <c r="C30" i="55"/>
  <c r="D30" i="55"/>
  <c r="E30" i="55"/>
  <c r="F30" i="55"/>
  <c r="G30" i="55"/>
  <c r="C31" i="55"/>
  <c r="D31" i="55"/>
  <c r="E31" i="55"/>
  <c r="F31" i="55"/>
  <c r="G31" i="55"/>
  <c r="D17" i="55"/>
  <c r="E17" i="55"/>
  <c r="F17" i="55"/>
  <c r="G17" i="55"/>
  <c r="C17" i="55"/>
  <c r="C18" i="53"/>
  <c r="D18" i="53"/>
  <c r="E18" i="53"/>
  <c r="F18" i="53"/>
  <c r="G18" i="53"/>
  <c r="C19" i="53"/>
  <c r="D19" i="53"/>
  <c r="E19" i="53"/>
  <c r="F19" i="53"/>
  <c r="G19" i="53"/>
  <c r="C20" i="53"/>
  <c r="D20" i="53"/>
  <c r="E20" i="53"/>
  <c r="F20" i="53"/>
  <c r="G20" i="53"/>
  <c r="C21" i="53"/>
  <c r="D21" i="53"/>
  <c r="E21" i="53"/>
  <c r="F21" i="53"/>
  <c r="G21" i="53"/>
  <c r="C22" i="53"/>
  <c r="D22" i="53"/>
  <c r="E22" i="53"/>
  <c r="F22" i="53"/>
  <c r="G22" i="53"/>
  <c r="C23" i="53"/>
  <c r="D23" i="53"/>
  <c r="E23" i="53"/>
  <c r="F23" i="53"/>
  <c r="G23" i="53"/>
  <c r="C24" i="53"/>
  <c r="D24" i="53"/>
  <c r="E24" i="53"/>
  <c r="F24" i="53"/>
  <c r="G24" i="53"/>
  <c r="C25" i="53"/>
  <c r="D25" i="53"/>
  <c r="E25" i="53"/>
  <c r="F25" i="53"/>
  <c r="G25" i="53"/>
  <c r="C26" i="53"/>
  <c r="D26" i="53"/>
  <c r="E26" i="53"/>
  <c r="F26" i="53"/>
  <c r="G26" i="53"/>
  <c r="C27" i="53"/>
  <c r="D27" i="53"/>
  <c r="E27" i="53"/>
  <c r="F27" i="53"/>
  <c r="G27" i="53"/>
  <c r="C28" i="53"/>
  <c r="D28" i="53"/>
  <c r="E28" i="53"/>
  <c r="F28" i="53"/>
  <c r="G28" i="53"/>
  <c r="C29" i="53"/>
  <c r="D29" i="53"/>
  <c r="E29" i="53"/>
  <c r="F29" i="53"/>
  <c r="G29" i="53"/>
  <c r="C30" i="53"/>
  <c r="D30" i="53"/>
  <c r="E30" i="53"/>
  <c r="F30" i="53"/>
  <c r="G30" i="53"/>
  <c r="C31" i="53"/>
  <c r="D31" i="53"/>
  <c r="E31" i="53"/>
  <c r="F31" i="53"/>
  <c r="G31" i="53"/>
  <c r="D17" i="53"/>
  <c r="E17" i="53"/>
  <c r="F17" i="53"/>
  <c r="G17" i="53"/>
  <c r="C17" i="53"/>
  <c r="C18" i="51"/>
  <c r="D18" i="51"/>
  <c r="E18" i="51"/>
  <c r="F18" i="51"/>
  <c r="G18" i="51"/>
  <c r="C19" i="51"/>
  <c r="D19" i="51"/>
  <c r="E19" i="51"/>
  <c r="F19" i="51"/>
  <c r="G19" i="51"/>
  <c r="C20" i="51"/>
  <c r="D20" i="51"/>
  <c r="E20" i="51"/>
  <c r="F20" i="51"/>
  <c r="G20" i="51"/>
  <c r="C21" i="51"/>
  <c r="D21" i="51"/>
  <c r="E21" i="51"/>
  <c r="F21" i="51"/>
  <c r="G21" i="51"/>
  <c r="C22" i="51"/>
  <c r="D22" i="51"/>
  <c r="E22" i="51"/>
  <c r="F22" i="51"/>
  <c r="G22" i="51"/>
  <c r="C23" i="51"/>
  <c r="D23" i="51"/>
  <c r="E23" i="51"/>
  <c r="F23" i="51"/>
  <c r="G23" i="51"/>
  <c r="C24" i="51"/>
  <c r="D24" i="51"/>
  <c r="E24" i="51"/>
  <c r="F24" i="51"/>
  <c r="G24" i="51"/>
  <c r="C25" i="51"/>
  <c r="D25" i="51"/>
  <c r="E25" i="51"/>
  <c r="F25" i="51"/>
  <c r="G25" i="51"/>
  <c r="C26" i="51"/>
  <c r="D26" i="51"/>
  <c r="E26" i="51"/>
  <c r="F26" i="51"/>
  <c r="G26" i="51"/>
  <c r="C27" i="51"/>
  <c r="D27" i="51"/>
  <c r="E27" i="51"/>
  <c r="F27" i="51"/>
  <c r="G27" i="51"/>
  <c r="D28" i="51"/>
  <c r="E28" i="51"/>
  <c r="F28" i="51"/>
  <c r="G28" i="51"/>
  <c r="C29" i="51"/>
  <c r="D29" i="51"/>
  <c r="E29" i="51"/>
  <c r="F29" i="51"/>
  <c r="G29" i="51"/>
  <c r="C30" i="51"/>
  <c r="D30" i="51"/>
  <c r="E30" i="51"/>
  <c r="F30" i="51"/>
  <c r="G30" i="51"/>
  <c r="C31" i="51"/>
  <c r="D31" i="51"/>
  <c r="E31" i="51"/>
  <c r="F31" i="51"/>
  <c r="G31" i="51"/>
  <c r="D17" i="51"/>
  <c r="E17" i="51"/>
  <c r="F17" i="51"/>
  <c r="G17" i="51"/>
  <c r="C17" i="51"/>
  <c r="C18" i="50"/>
  <c r="D18" i="50"/>
  <c r="E18" i="50"/>
  <c r="F18" i="50"/>
  <c r="G18" i="50"/>
  <c r="C19" i="50"/>
  <c r="D19" i="50"/>
  <c r="E19" i="50"/>
  <c r="F19" i="50"/>
  <c r="G19" i="50"/>
  <c r="C20" i="50"/>
  <c r="D20" i="50"/>
  <c r="E20" i="50"/>
  <c r="F20" i="50"/>
  <c r="G20" i="50"/>
  <c r="C21" i="50"/>
  <c r="D21" i="50"/>
  <c r="E21" i="50"/>
  <c r="F21" i="50"/>
  <c r="G21" i="50"/>
  <c r="C22" i="50"/>
  <c r="D22" i="50"/>
  <c r="E22" i="50"/>
  <c r="F22" i="50"/>
  <c r="G22" i="50"/>
  <c r="C23" i="50"/>
  <c r="D23" i="50"/>
  <c r="E23" i="50"/>
  <c r="F23" i="50"/>
  <c r="G23" i="50"/>
  <c r="C24" i="50"/>
  <c r="D24" i="50"/>
  <c r="E24" i="50"/>
  <c r="F24" i="50"/>
  <c r="G24" i="50"/>
  <c r="C25" i="50"/>
  <c r="D25" i="50"/>
  <c r="E25" i="50"/>
  <c r="F25" i="50"/>
  <c r="G25" i="50"/>
  <c r="C26" i="50"/>
  <c r="D26" i="50"/>
  <c r="E26" i="50"/>
  <c r="F26" i="50"/>
  <c r="G26" i="50"/>
  <c r="C27" i="50"/>
  <c r="D27" i="50"/>
  <c r="E27" i="50"/>
  <c r="F27" i="50"/>
  <c r="G27" i="50"/>
  <c r="C28" i="50"/>
  <c r="D28" i="50"/>
  <c r="E28" i="50"/>
  <c r="F28" i="50"/>
  <c r="G28" i="50"/>
  <c r="C29" i="50"/>
  <c r="D29" i="50"/>
  <c r="E29" i="50"/>
  <c r="F29" i="50"/>
  <c r="G29" i="50"/>
  <c r="C30" i="50"/>
  <c r="D30" i="50"/>
  <c r="E30" i="50"/>
  <c r="F30" i="50"/>
  <c r="G30" i="50"/>
  <c r="C31" i="50"/>
  <c r="D31" i="50"/>
  <c r="E31" i="50"/>
  <c r="F31" i="50"/>
  <c r="G31" i="50"/>
  <c r="D17" i="50"/>
  <c r="E17" i="50"/>
  <c r="F17" i="50"/>
  <c r="G17" i="50"/>
  <c r="C17" i="50"/>
  <c r="C18" i="48"/>
  <c r="D18" i="48"/>
  <c r="E18" i="48"/>
  <c r="F18" i="48"/>
  <c r="G18" i="48"/>
  <c r="C19" i="48"/>
  <c r="D19" i="48"/>
  <c r="E19" i="48"/>
  <c r="F19" i="48"/>
  <c r="G19" i="48"/>
  <c r="C20" i="48"/>
  <c r="D20" i="48"/>
  <c r="E20" i="48"/>
  <c r="F20" i="48"/>
  <c r="G20" i="48"/>
  <c r="C21" i="48"/>
  <c r="D21" i="48"/>
  <c r="E21" i="48"/>
  <c r="F21" i="48"/>
  <c r="G21" i="48"/>
  <c r="C22" i="48"/>
  <c r="D22" i="48"/>
  <c r="E22" i="48"/>
  <c r="F22" i="48"/>
  <c r="G22" i="48"/>
  <c r="C23" i="48"/>
  <c r="D23" i="48"/>
  <c r="E23" i="48"/>
  <c r="F23" i="48"/>
  <c r="G23" i="48"/>
  <c r="C24" i="48"/>
  <c r="D24" i="48"/>
  <c r="E24" i="48"/>
  <c r="F24" i="48"/>
  <c r="G24" i="48"/>
  <c r="C25" i="48"/>
  <c r="D25" i="48"/>
  <c r="E25" i="48"/>
  <c r="F25" i="48"/>
  <c r="G25" i="48"/>
  <c r="C26" i="48"/>
  <c r="D26" i="48"/>
  <c r="E26" i="48"/>
  <c r="F26" i="48"/>
  <c r="G26" i="48"/>
  <c r="C27" i="48"/>
  <c r="D27" i="48"/>
  <c r="E27" i="48"/>
  <c r="F27" i="48"/>
  <c r="G27" i="48"/>
  <c r="C28" i="48"/>
  <c r="D28" i="48"/>
  <c r="E28" i="48"/>
  <c r="F28" i="48"/>
  <c r="G28" i="48"/>
  <c r="C29" i="48"/>
  <c r="D29" i="48"/>
  <c r="E29" i="48"/>
  <c r="F29" i="48"/>
  <c r="G29" i="48"/>
  <c r="C30" i="48"/>
  <c r="D30" i="48"/>
  <c r="E30" i="48"/>
  <c r="F30" i="48"/>
  <c r="G30" i="48"/>
  <c r="C31" i="48"/>
  <c r="D31" i="48"/>
  <c r="E31" i="48"/>
  <c r="F31" i="48"/>
  <c r="G31" i="48"/>
  <c r="D17" i="48"/>
  <c r="E17" i="48"/>
  <c r="F17" i="48"/>
  <c r="G17" i="48"/>
  <c r="C17" i="48"/>
  <c r="C18" i="46"/>
  <c r="D18" i="46"/>
  <c r="E18" i="46"/>
  <c r="F18" i="46"/>
  <c r="G18" i="46"/>
  <c r="C19" i="46"/>
  <c r="D19" i="46"/>
  <c r="E19" i="46"/>
  <c r="F19" i="46"/>
  <c r="G19" i="46"/>
  <c r="C20" i="46"/>
  <c r="D20" i="46"/>
  <c r="E20" i="46"/>
  <c r="F20" i="46"/>
  <c r="G20" i="46"/>
  <c r="C21" i="46"/>
  <c r="D21" i="46"/>
  <c r="E21" i="46"/>
  <c r="F21" i="46"/>
  <c r="G21" i="46"/>
  <c r="C22" i="46"/>
  <c r="D22" i="46"/>
  <c r="E22" i="46"/>
  <c r="F22" i="46"/>
  <c r="G22" i="46"/>
  <c r="C23" i="46"/>
  <c r="D23" i="46"/>
  <c r="E23" i="46"/>
  <c r="F23" i="46"/>
  <c r="G23" i="46"/>
  <c r="C24" i="46"/>
  <c r="D24" i="46"/>
  <c r="E24" i="46"/>
  <c r="F24" i="46"/>
  <c r="G24" i="46"/>
  <c r="C25" i="46"/>
  <c r="D25" i="46"/>
  <c r="E25" i="46"/>
  <c r="F25" i="46"/>
  <c r="G25" i="46"/>
  <c r="C26" i="46"/>
  <c r="D26" i="46"/>
  <c r="E26" i="46"/>
  <c r="F26" i="46"/>
  <c r="G26" i="46"/>
  <c r="C27" i="46"/>
  <c r="D27" i="46"/>
  <c r="E27" i="46"/>
  <c r="F27" i="46"/>
  <c r="G27" i="46"/>
  <c r="C28" i="46"/>
  <c r="D28" i="46"/>
  <c r="E28" i="46"/>
  <c r="F28" i="46"/>
  <c r="G28" i="46"/>
  <c r="C29" i="46"/>
  <c r="D29" i="46"/>
  <c r="E29" i="46"/>
  <c r="F29" i="46"/>
  <c r="G29" i="46"/>
  <c r="C30" i="46"/>
  <c r="D30" i="46"/>
  <c r="E30" i="46"/>
  <c r="F30" i="46"/>
  <c r="G30" i="46"/>
  <c r="C31" i="46"/>
  <c r="D31" i="46"/>
  <c r="E31" i="46"/>
  <c r="F31" i="46"/>
  <c r="G31" i="46"/>
  <c r="D17" i="46"/>
  <c r="E17" i="46"/>
  <c r="F17" i="46"/>
  <c r="G17" i="46"/>
  <c r="C17" i="46"/>
  <c r="C17" i="45"/>
  <c r="C18" i="44"/>
  <c r="D18" i="44"/>
  <c r="E18" i="44"/>
  <c r="F18" i="44"/>
  <c r="G18" i="44"/>
  <c r="C19" i="44"/>
  <c r="D19" i="44"/>
  <c r="E19" i="44"/>
  <c r="F19" i="44"/>
  <c r="G19" i="44"/>
  <c r="C20" i="44"/>
  <c r="D20" i="44"/>
  <c r="E20" i="44"/>
  <c r="F20" i="44"/>
  <c r="G20" i="44"/>
  <c r="C21" i="44"/>
  <c r="D21" i="44"/>
  <c r="E21" i="44"/>
  <c r="F21" i="44"/>
  <c r="G21" i="44"/>
  <c r="C22" i="44"/>
  <c r="D22" i="44"/>
  <c r="E22" i="44"/>
  <c r="F22" i="44"/>
  <c r="G22" i="44"/>
  <c r="C23" i="44"/>
  <c r="D23" i="44"/>
  <c r="E23" i="44"/>
  <c r="F23" i="44"/>
  <c r="G23" i="44"/>
  <c r="C24" i="44"/>
  <c r="D24" i="44"/>
  <c r="E24" i="44"/>
  <c r="F24" i="44"/>
  <c r="G24" i="44"/>
  <c r="C25" i="44"/>
  <c r="D25" i="44"/>
  <c r="E25" i="44"/>
  <c r="F25" i="44"/>
  <c r="G25" i="44"/>
  <c r="C26" i="44"/>
  <c r="D26" i="44"/>
  <c r="E26" i="44"/>
  <c r="F26" i="44"/>
  <c r="G26" i="44"/>
  <c r="C27" i="44"/>
  <c r="D27" i="44"/>
  <c r="E27" i="44"/>
  <c r="F27" i="44"/>
  <c r="G27" i="44"/>
  <c r="D28" i="44"/>
  <c r="E28" i="44"/>
  <c r="F28" i="44"/>
  <c r="G28" i="44"/>
  <c r="C29" i="44"/>
  <c r="D29" i="44"/>
  <c r="E29" i="44"/>
  <c r="F29" i="44"/>
  <c r="G29" i="44"/>
  <c r="C30" i="44"/>
  <c r="D30" i="44"/>
  <c r="E30" i="44"/>
  <c r="F30" i="44"/>
  <c r="G30" i="44"/>
  <c r="C31" i="44"/>
  <c r="D31" i="44"/>
  <c r="E31" i="44"/>
  <c r="F31" i="44"/>
  <c r="G31" i="44"/>
  <c r="D17" i="44"/>
  <c r="E17" i="44"/>
  <c r="F17" i="44"/>
  <c r="G17" i="44"/>
  <c r="C17" i="44"/>
  <c r="C18" i="42"/>
  <c r="D18" i="42"/>
  <c r="E18" i="42"/>
  <c r="F18" i="42"/>
  <c r="G18" i="42"/>
  <c r="C19" i="42"/>
  <c r="D19" i="42"/>
  <c r="E19" i="42"/>
  <c r="F19" i="42"/>
  <c r="G19" i="42"/>
  <c r="C20" i="42"/>
  <c r="D20" i="42"/>
  <c r="E20" i="42"/>
  <c r="F20" i="42"/>
  <c r="G20" i="42"/>
  <c r="C21" i="42"/>
  <c r="D21" i="42"/>
  <c r="E21" i="42"/>
  <c r="F21" i="42"/>
  <c r="G21" i="42"/>
  <c r="C22" i="42"/>
  <c r="D22" i="42"/>
  <c r="E22" i="42"/>
  <c r="F22" i="42"/>
  <c r="G22" i="42"/>
  <c r="C23" i="42"/>
  <c r="D23" i="42"/>
  <c r="E23" i="42"/>
  <c r="F23" i="42"/>
  <c r="G23" i="42"/>
  <c r="C24" i="42"/>
  <c r="D24" i="42"/>
  <c r="E24" i="42"/>
  <c r="F24" i="42"/>
  <c r="G24" i="42"/>
  <c r="C25" i="42"/>
  <c r="D25" i="42"/>
  <c r="E25" i="42"/>
  <c r="F25" i="42"/>
  <c r="G25" i="42"/>
  <c r="C26" i="42"/>
  <c r="D26" i="42"/>
  <c r="E26" i="42"/>
  <c r="F26" i="42"/>
  <c r="G26" i="42"/>
  <c r="C27" i="42"/>
  <c r="D27" i="42"/>
  <c r="E27" i="42"/>
  <c r="F27" i="42"/>
  <c r="G27" i="42"/>
  <c r="C28" i="42"/>
  <c r="D28" i="42"/>
  <c r="E28" i="42"/>
  <c r="F28" i="42"/>
  <c r="G28" i="42"/>
  <c r="C29" i="42"/>
  <c r="D29" i="42"/>
  <c r="E29" i="42"/>
  <c r="F29" i="42"/>
  <c r="G29" i="42"/>
  <c r="C30" i="42"/>
  <c r="D30" i="42"/>
  <c r="E30" i="42"/>
  <c r="F30" i="42"/>
  <c r="G30" i="42"/>
  <c r="C31" i="42"/>
  <c r="D31" i="42"/>
  <c r="E31" i="42"/>
  <c r="F31" i="42"/>
  <c r="G31" i="42"/>
  <c r="D17" i="42"/>
  <c r="E17" i="42"/>
  <c r="F17" i="42"/>
  <c r="G17" i="42"/>
  <c r="C17" i="42"/>
  <c r="C17" i="27"/>
  <c r="C18" i="15"/>
  <c r="D18" i="15"/>
  <c r="E18" i="15"/>
  <c r="F18" i="15"/>
  <c r="G18" i="15"/>
  <c r="C19" i="15"/>
  <c r="D19" i="15"/>
  <c r="E19" i="15"/>
  <c r="F19" i="15"/>
  <c r="G19" i="15"/>
  <c r="C20" i="15"/>
  <c r="D20" i="15"/>
  <c r="E20" i="15"/>
  <c r="F20" i="15"/>
  <c r="G20" i="15"/>
  <c r="C21" i="15"/>
  <c r="D21" i="15"/>
  <c r="E21" i="15"/>
  <c r="F21" i="15"/>
  <c r="G21" i="15"/>
  <c r="C22" i="15"/>
  <c r="D22" i="15"/>
  <c r="E22" i="15"/>
  <c r="F22" i="15"/>
  <c r="G22" i="15"/>
  <c r="C23" i="15"/>
  <c r="D23" i="15"/>
  <c r="E23" i="15"/>
  <c r="F23" i="15"/>
  <c r="G23" i="15"/>
  <c r="C24" i="15"/>
  <c r="D24" i="15"/>
  <c r="E24" i="15"/>
  <c r="F24" i="15"/>
  <c r="G24" i="15"/>
  <c r="C25" i="15"/>
  <c r="D25" i="15"/>
  <c r="E25" i="15"/>
  <c r="F25" i="15"/>
  <c r="G25" i="15"/>
  <c r="C26" i="15"/>
  <c r="D26" i="15"/>
  <c r="E26" i="15"/>
  <c r="F26" i="15"/>
  <c r="G26" i="15"/>
  <c r="C27" i="15"/>
  <c r="D27" i="15"/>
  <c r="E27" i="15"/>
  <c r="F27" i="15"/>
  <c r="G27" i="15"/>
  <c r="C28" i="15"/>
  <c r="D28" i="15"/>
  <c r="E28" i="15"/>
  <c r="F28" i="15"/>
  <c r="G28" i="15"/>
  <c r="C29" i="15"/>
  <c r="D29" i="15"/>
  <c r="E29" i="15"/>
  <c r="F29" i="15"/>
  <c r="G29" i="15"/>
  <c r="C30" i="15"/>
  <c r="D30" i="15"/>
  <c r="E30" i="15"/>
  <c r="F30" i="15"/>
  <c r="G30" i="15"/>
  <c r="C31" i="15"/>
  <c r="D31" i="15"/>
  <c r="E31" i="15"/>
  <c r="F31" i="15"/>
  <c r="G31" i="15"/>
  <c r="D17" i="15"/>
  <c r="E17" i="15"/>
  <c r="F17" i="15"/>
  <c r="G17" i="15"/>
  <c r="C17" i="15"/>
  <c r="C18" i="40"/>
  <c r="D18" i="40"/>
  <c r="E18" i="40"/>
  <c r="F18" i="40"/>
  <c r="G18" i="40"/>
  <c r="C19" i="40"/>
  <c r="D19" i="40"/>
  <c r="E19" i="40"/>
  <c r="F19" i="40"/>
  <c r="G19" i="40"/>
  <c r="C20" i="40"/>
  <c r="D20" i="40"/>
  <c r="E20" i="40"/>
  <c r="F20" i="40"/>
  <c r="G20" i="40"/>
  <c r="C21" i="40"/>
  <c r="D21" i="40"/>
  <c r="E21" i="40"/>
  <c r="F21" i="40"/>
  <c r="G21" i="40"/>
  <c r="C22" i="40"/>
  <c r="D22" i="40"/>
  <c r="E22" i="40"/>
  <c r="F22" i="40"/>
  <c r="G22" i="40"/>
  <c r="C23" i="40"/>
  <c r="D23" i="40"/>
  <c r="E23" i="40"/>
  <c r="F23" i="40"/>
  <c r="G23" i="40"/>
  <c r="C24" i="40"/>
  <c r="D24" i="40"/>
  <c r="E24" i="40"/>
  <c r="F24" i="40"/>
  <c r="G24" i="40"/>
  <c r="C25" i="40"/>
  <c r="D25" i="40"/>
  <c r="E25" i="40"/>
  <c r="F25" i="40"/>
  <c r="G25" i="40"/>
  <c r="C26" i="40"/>
  <c r="D26" i="40"/>
  <c r="E26" i="40"/>
  <c r="F26" i="40"/>
  <c r="G26" i="40"/>
  <c r="C27" i="40"/>
  <c r="D27" i="40"/>
  <c r="E27" i="40"/>
  <c r="F27" i="40"/>
  <c r="G27" i="40"/>
  <c r="C28" i="40"/>
  <c r="D28" i="40"/>
  <c r="E28" i="40"/>
  <c r="F28" i="40"/>
  <c r="G28" i="40"/>
  <c r="C29" i="40"/>
  <c r="D29" i="40"/>
  <c r="E29" i="40"/>
  <c r="F29" i="40"/>
  <c r="G29" i="40"/>
  <c r="C30" i="40"/>
  <c r="D30" i="40"/>
  <c r="E30" i="40"/>
  <c r="F30" i="40"/>
  <c r="G30" i="40"/>
  <c r="C31" i="40"/>
  <c r="D31" i="40"/>
  <c r="E31" i="40"/>
  <c r="F31" i="40"/>
  <c r="G31" i="40"/>
  <c r="D17" i="40"/>
  <c r="E17" i="40"/>
  <c r="F17" i="40"/>
  <c r="G17" i="40"/>
  <c r="C17" i="40"/>
  <c r="C18" i="39"/>
  <c r="D18" i="39"/>
  <c r="E18" i="39"/>
  <c r="F18" i="39"/>
  <c r="G18" i="39"/>
  <c r="C19" i="39"/>
  <c r="D19" i="39"/>
  <c r="E19" i="39"/>
  <c r="F19" i="39"/>
  <c r="G19" i="39"/>
  <c r="C20" i="39"/>
  <c r="D20" i="39"/>
  <c r="E20" i="39"/>
  <c r="F20" i="39"/>
  <c r="G20" i="39"/>
  <c r="C21" i="39"/>
  <c r="D21" i="39"/>
  <c r="E21" i="39"/>
  <c r="F21" i="39"/>
  <c r="G21" i="39"/>
  <c r="C22" i="39"/>
  <c r="D22" i="39"/>
  <c r="E22" i="39"/>
  <c r="F22" i="39"/>
  <c r="G22" i="39"/>
  <c r="C23" i="39"/>
  <c r="D23" i="39"/>
  <c r="E23" i="39"/>
  <c r="F23" i="39"/>
  <c r="G23" i="39"/>
  <c r="C24" i="39"/>
  <c r="D24" i="39"/>
  <c r="E24" i="39"/>
  <c r="F24" i="39"/>
  <c r="G24" i="39"/>
  <c r="C25" i="39"/>
  <c r="D25" i="39"/>
  <c r="E25" i="39"/>
  <c r="F25" i="39"/>
  <c r="G25" i="39"/>
  <c r="C26" i="39"/>
  <c r="D26" i="39"/>
  <c r="E26" i="39"/>
  <c r="F26" i="39"/>
  <c r="G26" i="39"/>
  <c r="C27" i="39"/>
  <c r="D27" i="39"/>
  <c r="E27" i="39"/>
  <c r="F27" i="39"/>
  <c r="G27" i="39"/>
  <c r="C28" i="39"/>
  <c r="D28" i="39"/>
  <c r="E28" i="39"/>
  <c r="F28" i="39"/>
  <c r="G28" i="39"/>
  <c r="C29" i="39"/>
  <c r="D29" i="39"/>
  <c r="E29" i="39"/>
  <c r="F29" i="39"/>
  <c r="G29" i="39"/>
  <c r="C30" i="39"/>
  <c r="D30" i="39"/>
  <c r="E30" i="39"/>
  <c r="F30" i="39"/>
  <c r="G30" i="39"/>
  <c r="C31" i="39"/>
  <c r="D31" i="39"/>
  <c r="E31" i="39"/>
  <c r="F31" i="39"/>
  <c r="G31" i="39"/>
  <c r="D17" i="39"/>
  <c r="E17" i="39"/>
  <c r="F17" i="39"/>
  <c r="G17" i="39"/>
  <c r="C17" i="39"/>
  <c r="C18" i="37"/>
  <c r="D18" i="37"/>
  <c r="E18" i="37"/>
  <c r="F18" i="37"/>
  <c r="G18" i="37"/>
  <c r="C19" i="37"/>
  <c r="D19" i="37"/>
  <c r="E19" i="37"/>
  <c r="F19" i="37"/>
  <c r="G19" i="37"/>
  <c r="C20" i="37"/>
  <c r="D20" i="37"/>
  <c r="E20" i="37"/>
  <c r="F20" i="37"/>
  <c r="G20" i="37"/>
  <c r="C21" i="37"/>
  <c r="D21" i="37"/>
  <c r="E21" i="37"/>
  <c r="F21" i="37"/>
  <c r="G21" i="37"/>
  <c r="C22" i="37"/>
  <c r="D22" i="37"/>
  <c r="E22" i="37"/>
  <c r="F22" i="37"/>
  <c r="G22" i="37"/>
  <c r="C23" i="37"/>
  <c r="D23" i="37"/>
  <c r="E23" i="37"/>
  <c r="F23" i="37"/>
  <c r="G23" i="37"/>
  <c r="C24" i="37"/>
  <c r="D24" i="37"/>
  <c r="E24" i="37"/>
  <c r="F24" i="37"/>
  <c r="G24" i="37"/>
  <c r="C25" i="37"/>
  <c r="D25" i="37"/>
  <c r="E25" i="37"/>
  <c r="F25" i="37"/>
  <c r="G25" i="37"/>
  <c r="C26" i="37"/>
  <c r="D26" i="37"/>
  <c r="E26" i="37"/>
  <c r="F26" i="37"/>
  <c r="G26" i="37"/>
  <c r="C27" i="37"/>
  <c r="D27" i="37"/>
  <c r="E27" i="37"/>
  <c r="F27" i="37"/>
  <c r="G27" i="37"/>
  <c r="C28" i="37"/>
  <c r="D28" i="37"/>
  <c r="E28" i="37"/>
  <c r="F28" i="37"/>
  <c r="G28" i="37"/>
  <c r="C29" i="37"/>
  <c r="D29" i="37"/>
  <c r="E29" i="37"/>
  <c r="F29" i="37"/>
  <c r="G29" i="37"/>
  <c r="C30" i="37"/>
  <c r="D30" i="37"/>
  <c r="E30" i="37"/>
  <c r="F30" i="37"/>
  <c r="G30" i="37"/>
  <c r="C31" i="37"/>
  <c r="D31" i="37"/>
  <c r="E31" i="37"/>
  <c r="F31" i="37"/>
  <c r="G31" i="37"/>
  <c r="D17" i="37"/>
  <c r="E17" i="37"/>
  <c r="F17" i="37"/>
  <c r="G17" i="37"/>
  <c r="C17" i="37"/>
  <c r="C18" i="35"/>
  <c r="D18" i="35"/>
  <c r="E18" i="35"/>
  <c r="F18" i="35"/>
  <c r="G18" i="35"/>
  <c r="C19" i="35"/>
  <c r="D19" i="35"/>
  <c r="E19" i="35"/>
  <c r="F19" i="35"/>
  <c r="G19" i="35"/>
  <c r="C20" i="35"/>
  <c r="D20" i="35"/>
  <c r="E20" i="35"/>
  <c r="F20" i="35"/>
  <c r="G20" i="35"/>
  <c r="C21" i="35"/>
  <c r="D21" i="35"/>
  <c r="E21" i="35"/>
  <c r="F21" i="35"/>
  <c r="G21" i="35"/>
  <c r="C22" i="35"/>
  <c r="D22" i="35"/>
  <c r="E22" i="35"/>
  <c r="F22" i="35"/>
  <c r="G22" i="35"/>
  <c r="C23" i="35"/>
  <c r="D23" i="35"/>
  <c r="E23" i="35"/>
  <c r="F23" i="35"/>
  <c r="G23" i="35"/>
  <c r="C24" i="35"/>
  <c r="D24" i="35"/>
  <c r="E24" i="35"/>
  <c r="F24" i="35"/>
  <c r="G24" i="35"/>
  <c r="C25" i="35"/>
  <c r="D25" i="35"/>
  <c r="E25" i="35"/>
  <c r="F25" i="35"/>
  <c r="G25" i="35"/>
  <c r="C26" i="35"/>
  <c r="D26" i="35"/>
  <c r="E26" i="35"/>
  <c r="F26" i="35"/>
  <c r="G26" i="35"/>
  <c r="C27" i="35"/>
  <c r="D27" i="35"/>
  <c r="E27" i="35"/>
  <c r="F27" i="35"/>
  <c r="G27" i="35"/>
  <c r="C28" i="35"/>
  <c r="D28" i="35"/>
  <c r="E28" i="35"/>
  <c r="F28" i="35"/>
  <c r="G28" i="35"/>
  <c r="C29" i="35"/>
  <c r="D29" i="35"/>
  <c r="E29" i="35"/>
  <c r="F29" i="35"/>
  <c r="G29" i="35"/>
  <c r="C30" i="35"/>
  <c r="D30" i="35"/>
  <c r="E30" i="35"/>
  <c r="F30" i="35"/>
  <c r="G30" i="35"/>
  <c r="C31" i="35"/>
  <c r="D31" i="35"/>
  <c r="E31" i="35"/>
  <c r="F31" i="35"/>
  <c r="G31" i="35"/>
  <c r="C17" i="35"/>
  <c r="D17" i="35"/>
  <c r="E17" i="35"/>
  <c r="F17" i="35"/>
  <c r="G17" i="35"/>
  <c r="C18" i="33"/>
  <c r="D18" i="33"/>
  <c r="E18" i="33"/>
  <c r="F18" i="33"/>
  <c r="G18" i="33"/>
  <c r="C19" i="33"/>
  <c r="D19" i="33"/>
  <c r="E19" i="33"/>
  <c r="F19" i="33"/>
  <c r="G19" i="33"/>
  <c r="C20" i="33"/>
  <c r="D20" i="33"/>
  <c r="E20" i="33"/>
  <c r="F20" i="33"/>
  <c r="G20" i="33"/>
  <c r="C21" i="33"/>
  <c r="D21" i="33"/>
  <c r="E21" i="33"/>
  <c r="F21" i="33"/>
  <c r="G21" i="33"/>
  <c r="C22" i="33"/>
  <c r="D22" i="33"/>
  <c r="E22" i="33"/>
  <c r="F22" i="33"/>
  <c r="G22" i="33"/>
  <c r="C23" i="33"/>
  <c r="D23" i="33"/>
  <c r="E23" i="33"/>
  <c r="F23" i="33"/>
  <c r="G23" i="33"/>
  <c r="C24" i="33"/>
  <c r="D24" i="33"/>
  <c r="E24" i="33"/>
  <c r="F24" i="33"/>
  <c r="G24" i="33"/>
  <c r="C25" i="33"/>
  <c r="D25" i="33"/>
  <c r="E25" i="33"/>
  <c r="F25" i="33"/>
  <c r="G25" i="33"/>
  <c r="C26" i="33"/>
  <c r="D26" i="33"/>
  <c r="E26" i="33"/>
  <c r="F26" i="33"/>
  <c r="G26" i="33"/>
  <c r="C27" i="33"/>
  <c r="D27" i="33"/>
  <c r="E27" i="33"/>
  <c r="F27" i="33"/>
  <c r="G27" i="33"/>
  <c r="C28" i="33"/>
  <c r="D28" i="33"/>
  <c r="E28" i="33"/>
  <c r="F28" i="33"/>
  <c r="G28" i="33"/>
  <c r="C29" i="33"/>
  <c r="D29" i="33"/>
  <c r="E29" i="33"/>
  <c r="F29" i="33"/>
  <c r="G29" i="33"/>
  <c r="C30" i="33"/>
  <c r="D30" i="33"/>
  <c r="E30" i="33"/>
  <c r="F30" i="33"/>
  <c r="G30" i="33"/>
  <c r="C31" i="33"/>
  <c r="D31" i="33"/>
  <c r="E31" i="33"/>
  <c r="F31" i="33"/>
  <c r="G31" i="33"/>
  <c r="D17" i="33"/>
  <c r="E17" i="33"/>
  <c r="F17" i="33"/>
  <c r="G17" i="33"/>
  <c r="C17" i="33"/>
  <c r="D31" i="31"/>
  <c r="E31" i="31"/>
  <c r="F31" i="31"/>
  <c r="G31" i="31"/>
  <c r="C18" i="29"/>
  <c r="D18" i="29"/>
  <c r="E18" i="29"/>
  <c r="F18" i="29"/>
  <c r="G18" i="29"/>
  <c r="C19" i="29"/>
  <c r="D19" i="29"/>
  <c r="E19" i="29"/>
  <c r="F19" i="29"/>
  <c r="G19" i="29"/>
  <c r="C20" i="29"/>
  <c r="D20" i="29"/>
  <c r="E20" i="29"/>
  <c r="F20" i="29"/>
  <c r="G20" i="29"/>
  <c r="C21" i="29"/>
  <c r="D21" i="29"/>
  <c r="E21" i="29"/>
  <c r="F21" i="29"/>
  <c r="G21" i="29"/>
  <c r="C22" i="29"/>
  <c r="D22" i="29"/>
  <c r="E22" i="29"/>
  <c r="F22" i="29"/>
  <c r="G22" i="29"/>
  <c r="C23" i="29"/>
  <c r="D23" i="29"/>
  <c r="E23" i="29"/>
  <c r="F23" i="29"/>
  <c r="G23" i="29"/>
  <c r="C24" i="29"/>
  <c r="D24" i="29"/>
  <c r="E24" i="29"/>
  <c r="F24" i="29"/>
  <c r="G24" i="29"/>
  <c r="C25" i="29"/>
  <c r="D25" i="29"/>
  <c r="E25" i="29"/>
  <c r="F25" i="29"/>
  <c r="G25" i="29"/>
  <c r="C26" i="29"/>
  <c r="D26" i="29"/>
  <c r="E26" i="29"/>
  <c r="F26" i="29"/>
  <c r="G26" i="29"/>
  <c r="C27" i="29"/>
  <c r="D27" i="29"/>
  <c r="E27" i="29"/>
  <c r="F27" i="29"/>
  <c r="G27" i="29"/>
  <c r="C28" i="29"/>
  <c r="D28" i="29"/>
  <c r="E28" i="29"/>
  <c r="F28" i="29"/>
  <c r="G28" i="29"/>
  <c r="C29" i="29"/>
  <c r="D29" i="29"/>
  <c r="E29" i="29"/>
  <c r="F29" i="29"/>
  <c r="G29" i="29"/>
  <c r="C30" i="29"/>
  <c r="D30" i="29"/>
  <c r="E30" i="29"/>
  <c r="F30" i="29"/>
  <c r="G30" i="29"/>
  <c r="C31" i="29"/>
  <c r="D31" i="29"/>
  <c r="E31" i="29"/>
  <c r="F31" i="29"/>
  <c r="G31" i="29"/>
  <c r="D17" i="29"/>
  <c r="E17" i="29"/>
  <c r="F17" i="29"/>
  <c r="G17" i="29"/>
  <c r="C17" i="29"/>
  <c r="C18" i="27"/>
  <c r="D18" i="27"/>
  <c r="E18" i="27"/>
  <c r="F18" i="27"/>
  <c r="G18" i="27"/>
  <c r="C19" i="27"/>
  <c r="D19" i="27"/>
  <c r="E19" i="27"/>
  <c r="F19" i="27"/>
  <c r="G19" i="27"/>
  <c r="C20" i="27"/>
  <c r="D20" i="27"/>
  <c r="E20" i="27"/>
  <c r="F20" i="27"/>
  <c r="G20" i="27"/>
  <c r="C21" i="27"/>
  <c r="D21" i="27"/>
  <c r="E21" i="27"/>
  <c r="F21" i="27"/>
  <c r="G21" i="27"/>
  <c r="C22" i="27"/>
  <c r="D22" i="27"/>
  <c r="E22" i="27"/>
  <c r="F22" i="27"/>
  <c r="G22" i="27"/>
  <c r="C23" i="27"/>
  <c r="D23" i="27"/>
  <c r="E23" i="27"/>
  <c r="F23" i="27"/>
  <c r="G23" i="27"/>
  <c r="C24" i="27"/>
  <c r="D24" i="27"/>
  <c r="E24" i="27"/>
  <c r="F24" i="27"/>
  <c r="G24" i="27"/>
  <c r="C25" i="27"/>
  <c r="D25" i="27"/>
  <c r="E25" i="27"/>
  <c r="F25" i="27"/>
  <c r="G25" i="27"/>
  <c r="C26" i="27"/>
  <c r="D26" i="27"/>
  <c r="E26" i="27"/>
  <c r="F26" i="27"/>
  <c r="G26" i="27"/>
  <c r="C27" i="27"/>
  <c r="D27" i="27"/>
  <c r="E27" i="27"/>
  <c r="F27" i="27"/>
  <c r="G27" i="27"/>
  <c r="C28" i="27"/>
  <c r="D28" i="27"/>
  <c r="E28" i="27"/>
  <c r="F28" i="27"/>
  <c r="G28" i="27"/>
  <c r="C29" i="27"/>
  <c r="D29" i="27"/>
  <c r="E29" i="27"/>
  <c r="F29" i="27"/>
  <c r="G29" i="27"/>
  <c r="C30" i="27"/>
  <c r="D30" i="27"/>
  <c r="E30" i="27"/>
  <c r="F30" i="27"/>
  <c r="G30" i="27"/>
  <c r="C31" i="27"/>
  <c r="D31" i="27"/>
  <c r="E31" i="27"/>
  <c r="F31" i="27"/>
  <c r="G31" i="27"/>
  <c r="D17" i="27"/>
  <c r="E17" i="27"/>
  <c r="F17" i="27"/>
  <c r="G17" i="27"/>
  <c r="C18" i="25"/>
  <c r="D18" i="25"/>
  <c r="E18" i="25"/>
  <c r="F18" i="25"/>
  <c r="G18" i="25"/>
  <c r="C19" i="25"/>
  <c r="D19" i="25"/>
  <c r="E19" i="25"/>
  <c r="F19" i="25"/>
  <c r="G19" i="25"/>
  <c r="C20" i="25"/>
  <c r="D20" i="25"/>
  <c r="E20" i="25"/>
  <c r="F20" i="25"/>
  <c r="G20" i="25"/>
  <c r="C21" i="25"/>
  <c r="D21" i="25"/>
  <c r="E21" i="25"/>
  <c r="F21" i="25"/>
  <c r="G21" i="25"/>
  <c r="C22" i="25"/>
  <c r="D22" i="25"/>
  <c r="E22" i="25"/>
  <c r="F22" i="25"/>
  <c r="G22" i="25"/>
  <c r="C23" i="25"/>
  <c r="D23" i="25"/>
  <c r="E23" i="25"/>
  <c r="F23" i="25"/>
  <c r="G23" i="25"/>
  <c r="C24" i="25"/>
  <c r="D24" i="25"/>
  <c r="E24" i="25"/>
  <c r="F24" i="25"/>
  <c r="G24" i="25"/>
  <c r="C25" i="25"/>
  <c r="D25" i="25"/>
  <c r="E25" i="25"/>
  <c r="F25" i="25"/>
  <c r="G25" i="25"/>
  <c r="C26" i="25"/>
  <c r="D26" i="25"/>
  <c r="E26" i="25"/>
  <c r="F26" i="25"/>
  <c r="G26" i="25"/>
  <c r="C27" i="25"/>
  <c r="D27" i="25"/>
  <c r="E27" i="25"/>
  <c r="F27" i="25"/>
  <c r="G27" i="25"/>
  <c r="C28" i="25"/>
  <c r="D28" i="25"/>
  <c r="E28" i="25"/>
  <c r="F28" i="25"/>
  <c r="G28" i="25"/>
  <c r="C29" i="25"/>
  <c r="D29" i="25"/>
  <c r="E29" i="25"/>
  <c r="F29" i="25"/>
  <c r="G29" i="25"/>
  <c r="C30" i="25"/>
  <c r="D30" i="25"/>
  <c r="E30" i="25"/>
  <c r="F30" i="25"/>
  <c r="G30" i="25"/>
  <c r="C31" i="25"/>
  <c r="D31" i="25"/>
  <c r="E31" i="25"/>
  <c r="F31" i="25"/>
  <c r="G31" i="25"/>
  <c r="D17" i="25"/>
  <c r="E17" i="25"/>
  <c r="F17" i="25"/>
  <c r="G17" i="25"/>
  <c r="C17" i="25"/>
  <c r="C18" i="24"/>
  <c r="D18" i="24"/>
  <c r="E18" i="24"/>
  <c r="F18" i="24"/>
  <c r="G18" i="24"/>
  <c r="C19" i="24"/>
  <c r="D19" i="24"/>
  <c r="E19" i="24"/>
  <c r="F19" i="24"/>
  <c r="G19" i="24"/>
  <c r="C20" i="24"/>
  <c r="D20" i="24"/>
  <c r="E20" i="24"/>
  <c r="F20" i="24"/>
  <c r="G20" i="24"/>
  <c r="C21" i="24"/>
  <c r="D21" i="24"/>
  <c r="E21" i="24"/>
  <c r="F21" i="24"/>
  <c r="G21" i="24"/>
  <c r="C22" i="24"/>
  <c r="D22" i="24"/>
  <c r="E22" i="24"/>
  <c r="F22" i="24"/>
  <c r="G22" i="24"/>
  <c r="C23" i="24"/>
  <c r="D23" i="24"/>
  <c r="E23" i="24"/>
  <c r="F23" i="24"/>
  <c r="G23" i="24"/>
  <c r="C24" i="24"/>
  <c r="D24" i="24"/>
  <c r="E24" i="24"/>
  <c r="F24" i="24"/>
  <c r="G24" i="24"/>
  <c r="C25" i="24"/>
  <c r="D25" i="24"/>
  <c r="E25" i="24"/>
  <c r="F25" i="24"/>
  <c r="G25" i="24"/>
  <c r="C26" i="24"/>
  <c r="D26" i="24"/>
  <c r="E26" i="24"/>
  <c r="F26" i="24"/>
  <c r="G26" i="24"/>
  <c r="C27" i="24"/>
  <c r="D27" i="24"/>
  <c r="E27" i="24"/>
  <c r="F27" i="24"/>
  <c r="G27" i="24"/>
  <c r="C28" i="24"/>
  <c r="D28" i="24"/>
  <c r="E28" i="24"/>
  <c r="F28" i="24"/>
  <c r="G28" i="24"/>
  <c r="C29" i="24"/>
  <c r="D29" i="24"/>
  <c r="E29" i="24"/>
  <c r="F29" i="24"/>
  <c r="G29" i="24"/>
  <c r="C30" i="24"/>
  <c r="D30" i="24"/>
  <c r="E30" i="24"/>
  <c r="F30" i="24"/>
  <c r="G30" i="24"/>
  <c r="C31" i="24"/>
  <c r="D31" i="24"/>
  <c r="E31" i="24"/>
  <c r="F31" i="24"/>
  <c r="G31" i="24"/>
  <c r="D17" i="24"/>
  <c r="E17" i="24"/>
  <c r="F17" i="24"/>
  <c r="G17" i="24"/>
  <c r="C17" i="24"/>
  <c r="C17" i="22"/>
  <c r="D17" i="22"/>
  <c r="E17" i="22"/>
  <c r="F17" i="22"/>
  <c r="G17" i="22"/>
  <c r="C18" i="22"/>
  <c r="D18" i="22"/>
  <c r="E18" i="22"/>
  <c r="F18" i="22"/>
  <c r="G18" i="22"/>
  <c r="C19" i="22"/>
  <c r="D19" i="22"/>
  <c r="E19" i="22"/>
  <c r="F19" i="22"/>
  <c r="G19" i="22"/>
  <c r="C20" i="22"/>
  <c r="D20" i="22"/>
  <c r="E20" i="22"/>
  <c r="F20" i="22"/>
  <c r="G20" i="22"/>
  <c r="C21" i="22"/>
  <c r="D21" i="22"/>
  <c r="E21" i="22"/>
  <c r="F21" i="22"/>
  <c r="G21" i="22"/>
  <c r="C22" i="22"/>
  <c r="D22" i="22"/>
  <c r="E22" i="22"/>
  <c r="F22" i="22"/>
  <c r="G22" i="22"/>
  <c r="C23" i="22"/>
  <c r="D23" i="22"/>
  <c r="E23" i="22"/>
  <c r="F23" i="22"/>
  <c r="G23" i="22"/>
  <c r="C24" i="22"/>
  <c r="D24" i="22"/>
  <c r="E24" i="22"/>
  <c r="F24" i="22"/>
  <c r="G24" i="22"/>
  <c r="C25" i="22"/>
  <c r="D25" i="22"/>
  <c r="E25" i="22"/>
  <c r="F25" i="22"/>
  <c r="G25" i="22"/>
  <c r="C26" i="22"/>
  <c r="D26" i="22"/>
  <c r="E26" i="22"/>
  <c r="F26" i="22"/>
  <c r="G26" i="22"/>
  <c r="C27" i="22"/>
  <c r="D27" i="22"/>
  <c r="E27" i="22"/>
  <c r="F27" i="22"/>
  <c r="G27" i="22"/>
  <c r="C28" i="22"/>
  <c r="D28" i="22"/>
  <c r="E28" i="22"/>
  <c r="F28" i="22"/>
  <c r="G28" i="22"/>
  <c r="C29" i="22"/>
  <c r="D29" i="22"/>
  <c r="E29" i="22"/>
  <c r="F29" i="22"/>
  <c r="G29" i="22"/>
  <c r="C31" i="22"/>
  <c r="D31" i="22"/>
  <c r="E31" i="22"/>
  <c r="F31" i="22"/>
  <c r="G31" i="22"/>
  <c r="D30" i="22"/>
  <c r="E30" i="22"/>
  <c r="F30" i="22"/>
  <c r="G30" i="22"/>
  <c r="C30" i="22"/>
  <c r="G247" i="55"/>
  <c r="G284" i="96" s="1"/>
  <c r="G217" i="55"/>
  <c r="G283" i="96" s="1"/>
  <c r="G187" i="55"/>
  <c r="G157" i="55"/>
  <c r="G281" i="96" s="1"/>
  <c r="G127" i="55"/>
  <c r="G280" i="96" s="1"/>
  <c r="G97" i="55"/>
  <c r="G279" i="96" s="1"/>
  <c r="G67" i="55"/>
  <c r="D75" i="53"/>
  <c r="D263" i="126" s="1"/>
  <c r="E75" i="53"/>
  <c r="E263" i="126" s="1"/>
  <c r="F75" i="53"/>
  <c r="F263" i="126" s="1"/>
  <c r="G75" i="53"/>
  <c r="G263" i="126" s="1"/>
  <c r="C75" i="53"/>
  <c r="C263" i="126" s="1"/>
  <c r="D285" i="53"/>
  <c r="D270" i="126" s="1"/>
  <c r="E285" i="53"/>
  <c r="E270" i="126" s="1"/>
  <c r="F285" i="53"/>
  <c r="F270" i="126" s="1"/>
  <c r="G285" i="53"/>
  <c r="G270" i="126" s="1"/>
  <c r="C285" i="53"/>
  <c r="C270" i="126" s="1"/>
  <c r="G367" i="51"/>
  <c r="G260" i="96" s="1"/>
  <c r="G307" i="51"/>
  <c r="G258" i="96" s="1"/>
  <c r="D284" i="51"/>
  <c r="D257" i="102" s="1"/>
  <c r="E284" i="51"/>
  <c r="E257" i="102" s="1"/>
  <c r="F284" i="51"/>
  <c r="F257" i="102" s="1"/>
  <c r="G284" i="51"/>
  <c r="G257" i="102" s="1"/>
  <c r="C284" i="51"/>
  <c r="C257" i="102" s="1"/>
  <c r="C285" i="51"/>
  <c r="C257" i="126" s="1"/>
  <c r="G277" i="51"/>
  <c r="G257" i="96" s="1"/>
  <c r="D276" i="51"/>
  <c r="D257" i="107" s="1"/>
  <c r="E276" i="51"/>
  <c r="E257" i="107" s="1"/>
  <c r="F276" i="51"/>
  <c r="F257" i="107" s="1"/>
  <c r="G276" i="51"/>
  <c r="G257" i="107" s="1"/>
  <c r="C276" i="51"/>
  <c r="C257" i="107" s="1"/>
  <c r="G247" i="51"/>
  <c r="G256" i="96" s="1"/>
  <c r="F224" i="51"/>
  <c r="F255" i="102" s="1"/>
  <c r="G224" i="51"/>
  <c r="G255" i="102" s="1"/>
  <c r="E224" i="51"/>
  <c r="E255" i="102" s="1"/>
  <c r="C224" i="51"/>
  <c r="C255" i="102" s="1"/>
  <c r="G217" i="51"/>
  <c r="G255" i="96" s="1"/>
  <c r="F194" i="51"/>
  <c r="F254" i="102" s="1"/>
  <c r="G194" i="51"/>
  <c r="G254" i="102" s="1"/>
  <c r="E194" i="51"/>
  <c r="E254" i="102" s="1"/>
  <c r="G187" i="51"/>
  <c r="D164" i="51"/>
  <c r="D253" i="102" s="1"/>
  <c r="E164" i="51"/>
  <c r="E253" i="102" s="1"/>
  <c r="F164" i="51"/>
  <c r="F253" i="102" s="1"/>
  <c r="G164" i="51"/>
  <c r="G253" i="102" s="1"/>
  <c r="C164" i="51"/>
  <c r="C253" i="102" s="1"/>
  <c r="G157" i="51"/>
  <c r="G253" i="96" s="1"/>
  <c r="F134" i="51"/>
  <c r="F252" i="102" s="1"/>
  <c r="G134" i="51"/>
  <c r="G252" i="102" s="1"/>
  <c r="E134" i="51"/>
  <c r="E252" i="102" s="1"/>
  <c r="C134" i="51"/>
  <c r="C252" i="102" s="1"/>
  <c r="G127" i="51"/>
  <c r="G252" i="96" s="1"/>
  <c r="G97" i="51"/>
  <c r="G251" i="96" s="1"/>
  <c r="G74" i="51"/>
  <c r="G250" i="102" s="1"/>
  <c r="D74" i="51"/>
  <c r="D250" i="102" s="1"/>
  <c r="C74" i="51"/>
  <c r="C250" i="102" s="1"/>
  <c r="G67" i="51"/>
  <c r="G37" i="51"/>
  <c r="G249" i="96" s="1"/>
  <c r="D164" i="46"/>
  <c r="D234" i="102" s="1"/>
  <c r="E164" i="46"/>
  <c r="E234" i="102" s="1"/>
  <c r="F164" i="46"/>
  <c r="F234" i="102" s="1"/>
  <c r="G164" i="46"/>
  <c r="G234" i="102" s="1"/>
  <c r="C164" i="46"/>
  <c r="C234" i="102" s="1"/>
  <c r="D104" i="46"/>
  <c r="D232" i="102" s="1"/>
  <c r="E104" i="46"/>
  <c r="E232" i="102" s="1"/>
  <c r="F104" i="46"/>
  <c r="F232" i="102" s="1"/>
  <c r="G104" i="46"/>
  <c r="G232" i="102" s="1"/>
  <c r="C104" i="46"/>
  <c r="C232" i="102" s="1"/>
  <c r="D74" i="46"/>
  <c r="D231" i="102" s="1"/>
  <c r="E74" i="46"/>
  <c r="E231" i="102" s="1"/>
  <c r="F74" i="46"/>
  <c r="F231" i="102" s="1"/>
  <c r="G74" i="46"/>
  <c r="G231" i="102" s="1"/>
  <c r="C74" i="46"/>
  <c r="C231" i="102" s="1"/>
  <c r="G72" i="46"/>
  <c r="G231" i="124" s="1"/>
  <c r="D69" i="46"/>
  <c r="D231" i="112" s="1"/>
  <c r="C69" i="46"/>
  <c r="C231" i="112" s="1"/>
  <c r="G277" i="44"/>
  <c r="G221" i="96" s="1"/>
  <c r="D164" i="44"/>
  <c r="D217" i="102" s="1"/>
  <c r="E164" i="44"/>
  <c r="E217" i="102" s="1"/>
  <c r="F164" i="44"/>
  <c r="F217" i="102" s="1"/>
  <c r="G164" i="44"/>
  <c r="G217" i="102" s="1"/>
  <c r="C164" i="44"/>
  <c r="C217" i="102" s="1"/>
  <c r="D134" i="44"/>
  <c r="D216" i="102" s="1"/>
  <c r="E134" i="44"/>
  <c r="E216" i="102" s="1"/>
  <c r="F134" i="44"/>
  <c r="F216" i="102" s="1"/>
  <c r="G134" i="44"/>
  <c r="G216" i="102" s="1"/>
  <c r="C134" i="44"/>
  <c r="C216" i="102" s="1"/>
  <c r="G277" i="42"/>
  <c r="G209" i="96" s="1"/>
  <c r="G37" i="40"/>
  <c r="G194" i="96" s="1"/>
  <c r="G67" i="40"/>
  <c r="G127" i="40"/>
  <c r="G197" i="96" s="1"/>
  <c r="G157" i="40"/>
  <c r="G198" i="96" s="1"/>
  <c r="G187" i="40"/>
  <c r="D343" i="39"/>
  <c r="D192" i="115" s="1"/>
  <c r="C343" i="39"/>
  <c r="C192" i="115" s="1"/>
  <c r="G337" i="39"/>
  <c r="G192" i="96" s="1"/>
  <c r="D313" i="39"/>
  <c r="D191" i="115" s="1"/>
  <c r="C313" i="39"/>
  <c r="C191" i="115" s="1"/>
  <c r="D309" i="39"/>
  <c r="D191" i="112" s="1"/>
  <c r="E309" i="39"/>
  <c r="E191" i="112" s="1"/>
  <c r="F309" i="39"/>
  <c r="F191" i="112" s="1"/>
  <c r="G309" i="39"/>
  <c r="G191" i="112" s="1"/>
  <c r="C309" i="39"/>
  <c r="C191" i="112" s="1"/>
  <c r="D283" i="39"/>
  <c r="D190" i="115" s="1"/>
  <c r="C283" i="39"/>
  <c r="C190" i="115" s="1"/>
  <c r="D276" i="39"/>
  <c r="D190" i="107" s="1"/>
  <c r="E276" i="39"/>
  <c r="E190" i="107" s="1"/>
  <c r="F276" i="39"/>
  <c r="F190" i="107" s="1"/>
  <c r="G276" i="39"/>
  <c r="G190" i="107" s="1"/>
  <c r="C276" i="39"/>
  <c r="C190" i="107" s="1"/>
  <c r="D254" i="39"/>
  <c r="D189" i="102" s="1"/>
  <c r="E254" i="39"/>
  <c r="E189" i="102" s="1"/>
  <c r="F254" i="39"/>
  <c r="F189" i="102" s="1"/>
  <c r="G254" i="39"/>
  <c r="G189" i="102" s="1"/>
  <c r="C254" i="39"/>
  <c r="C189" i="102" s="1"/>
  <c r="G253" i="39"/>
  <c r="G189" i="115" s="1"/>
  <c r="F253" i="39"/>
  <c r="F189" i="115" s="1"/>
  <c r="D253" i="39"/>
  <c r="D189" i="115" s="1"/>
  <c r="C253" i="39"/>
  <c r="C189" i="115" s="1"/>
  <c r="G247" i="39"/>
  <c r="G189" i="96" s="1"/>
  <c r="D246" i="39"/>
  <c r="D189" i="107" s="1"/>
  <c r="E246" i="39"/>
  <c r="E189" i="107" s="1"/>
  <c r="F246" i="39"/>
  <c r="F189" i="107" s="1"/>
  <c r="G246" i="39"/>
  <c r="G189" i="107" s="1"/>
  <c r="C246" i="39"/>
  <c r="C189" i="107" s="1"/>
  <c r="D223" i="39"/>
  <c r="D188" i="115" s="1"/>
  <c r="C223" i="39"/>
  <c r="C188" i="115" s="1"/>
  <c r="G217" i="39"/>
  <c r="G188" i="96" s="1"/>
  <c r="C219" i="39"/>
  <c r="C188" i="112" s="1"/>
  <c r="D193" i="39"/>
  <c r="D187" i="115" s="1"/>
  <c r="C193" i="39"/>
  <c r="C187" i="115" s="1"/>
  <c r="D189" i="39"/>
  <c r="D187" i="112" s="1"/>
  <c r="E189" i="39"/>
  <c r="E187" i="112" s="1"/>
  <c r="F189" i="39"/>
  <c r="F187" i="112" s="1"/>
  <c r="G189" i="39"/>
  <c r="G187" i="112" s="1"/>
  <c r="C189" i="39"/>
  <c r="C187" i="112" s="1"/>
  <c r="G187" i="39"/>
  <c r="D163" i="39"/>
  <c r="D186" i="115" s="1"/>
  <c r="C163" i="39"/>
  <c r="C186" i="115" s="1"/>
  <c r="D133" i="39"/>
  <c r="D185" i="115" s="1"/>
  <c r="C133" i="39"/>
  <c r="C185" i="115" s="1"/>
  <c r="G97" i="39"/>
  <c r="G184" i="96" s="1"/>
  <c r="D103" i="39"/>
  <c r="D184" i="115" s="1"/>
  <c r="C103" i="39"/>
  <c r="C184" i="115" s="1"/>
  <c r="D73" i="39"/>
  <c r="D183" i="115" s="1"/>
  <c r="C73" i="39"/>
  <c r="C183" i="115" s="1"/>
  <c r="G67" i="39"/>
  <c r="G337" i="37"/>
  <c r="G180" i="96" s="1"/>
  <c r="D343" i="37"/>
  <c r="D180" i="115" s="1"/>
  <c r="C343" i="37"/>
  <c r="C180" i="115" s="1"/>
  <c r="D313" i="37"/>
  <c r="D179" i="115" s="1"/>
  <c r="C313" i="37"/>
  <c r="C179" i="115" s="1"/>
  <c r="D283" i="37"/>
  <c r="D178" i="115" s="1"/>
  <c r="C283" i="37"/>
  <c r="C178" i="115" s="1"/>
  <c r="G247" i="37"/>
  <c r="G177" i="96" s="1"/>
  <c r="D254" i="37"/>
  <c r="D177" i="102" s="1"/>
  <c r="E254" i="37"/>
  <c r="E177" i="102" s="1"/>
  <c r="F254" i="37"/>
  <c r="F177" i="102" s="1"/>
  <c r="G254" i="37"/>
  <c r="G177" i="102" s="1"/>
  <c r="C254" i="37"/>
  <c r="C177" i="102" s="1"/>
  <c r="D253" i="37"/>
  <c r="D177" i="115" s="1"/>
  <c r="C253" i="37"/>
  <c r="C177" i="115" s="1"/>
  <c r="E224" i="37"/>
  <c r="E176" i="102" s="1"/>
  <c r="F224" i="37"/>
  <c r="F176" i="102" s="1"/>
  <c r="G224" i="37"/>
  <c r="G176" i="102" s="1"/>
  <c r="D224" i="37"/>
  <c r="D176" i="102" s="1"/>
  <c r="D223" i="37"/>
  <c r="D176" i="115" s="1"/>
  <c r="C223" i="37"/>
  <c r="C176" i="115" s="1"/>
  <c r="G187" i="37"/>
  <c r="G157" i="37"/>
  <c r="G174" i="96" s="1"/>
  <c r="D163" i="37"/>
  <c r="D174" i="115" s="1"/>
  <c r="C163" i="37"/>
  <c r="C174" i="115" s="1"/>
  <c r="D134" i="37"/>
  <c r="D173" i="102" s="1"/>
  <c r="E134" i="37"/>
  <c r="E173" i="102" s="1"/>
  <c r="F134" i="37"/>
  <c r="F173" i="102" s="1"/>
  <c r="G134" i="37"/>
  <c r="G173" i="102" s="1"/>
  <c r="C134" i="37"/>
  <c r="C173" i="102" s="1"/>
  <c r="D133" i="37"/>
  <c r="D173" i="115" s="1"/>
  <c r="C133" i="37"/>
  <c r="C173" i="115" s="1"/>
  <c r="G127" i="37"/>
  <c r="G173" i="96" s="1"/>
  <c r="D129" i="37"/>
  <c r="D173" i="112" s="1"/>
  <c r="C129" i="37"/>
  <c r="C173" i="112" s="1"/>
  <c r="G97" i="37"/>
  <c r="G172" i="96" s="1"/>
  <c r="D103" i="37"/>
  <c r="D172" i="115" s="1"/>
  <c r="C103" i="37"/>
  <c r="C172" i="115" s="1"/>
  <c r="G285" i="35"/>
  <c r="G167" i="126" s="1"/>
  <c r="F285" i="35"/>
  <c r="F167" i="126" s="1"/>
  <c r="C225" i="35"/>
  <c r="C165" i="126" s="1"/>
  <c r="D225" i="35"/>
  <c r="D165" i="126" s="1"/>
  <c r="G277" i="33"/>
  <c r="G157" i="96" s="1"/>
  <c r="G247" i="33"/>
  <c r="G156" i="96" s="1"/>
  <c r="G217" i="33"/>
  <c r="G155" i="96" s="1"/>
  <c r="G187" i="33"/>
  <c r="G157" i="33"/>
  <c r="G153" i="96" s="1"/>
  <c r="D104" i="33"/>
  <c r="D151" i="102" s="1"/>
  <c r="E104" i="33"/>
  <c r="E151" i="102" s="1"/>
  <c r="F104" i="33"/>
  <c r="F151" i="102" s="1"/>
  <c r="G104" i="33"/>
  <c r="G151" i="102" s="1"/>
  <c r="C104" i="33"/>
  <c r="C151" i="102" s="1"/>
  <c r="G97" i="33"/>
  <c r="G151" i="96" s="1"/>
  <c r="G67" i="33"/>
  <c r="G97" i="31"/>
  <c r="G141" i="96" s="1"/>
  <c r="D134" i="31"/>
  <c r="D142" i="102" s="1"/>
  <c r="E134" i="31"/>
  <c r="E142" i="102" s="1"/>
  <c r="F134" i="31"/>
  <c r="F142" i="102" s="1"/>
  <c r="G134" i="31"/>
  <c r="G142" i="102" s="1"/>
  <c r="C134" i="31"/>
  <c r="C142" i="102" s="1"/>
  <c r="G157" i="31"/>
  <c r="G143" i="96" s="1"/>
  <c r="G187" i="31"/>
  <c r="G221" i="31"/>
  <c r="G145" i="123" s="1"/>
  <c r="G217" i="31"/>
  <c r="G145" i="96" s="1"/>
  <c r="G247" i="31"/>
  <c r="G146" i="96" s="1"/>
  <c r="G277" i="31"/>
  <c r="G147" i="96" s="1"/>
  <c r="G67" i="27"/>
  <c r="G127" i="96" s="1"/>
  <c r="G45" i="24"/>
  <c r="G112" i="126" s="1"/>
  <c r="G67" i="24"/>
  <c r="G113" i="96" s="1"/>
  <c r="G97" i="24"/>
  <c r="G114" i="96" s="1"/>
  <c r="C133" i="24"/>
  <c r="C115" i="115" s="1"/>
  <c r="G127" i="24"/>
  <c r="G115" i="96" s="1"/>
  <c r="C43" i="22"/>
  <c r="C107" i="115" s="1"/>
  <c r="G45" i="22"/>
  <c r="G107" i="126" s="1"/>
  <c r="G44" i="22"/>
  <c r="G107" i="102" s="1"/>
  <c r="G74" i="22"/>
  <c r="G108" i="102" s="1"/>
  <c r="F74" i="22"/>
  <c r="F108" i="102" s="1"/>
  <c r="D103" i="22"/>
  <c r="D109" i="115" s="1"/>
  <c r="E103" i="22"/>
  <c r="E109" i="115" s="1"/>
  <c r="C103" i="22"/>
  <c r="C109" i="115" s="1"/>
  <c r="G44" i="20"/>
  <c r="G100" i="102" s="1"/>
  <c r="G67" i="20"/>
  <c r="G101" i="96" s="1"/>
  <c r="G97" i="20"/>
  <c r="G102" i="96" s="1"/>
  <c r="G127" i="20"/>
  <c r="G103" i="96" s="1"/>
  <c r="D164" i="20"/>
  <c r="D104" i="102" s="1"/>
  <c r="E164" i="20"/>
  <c r="E104" i="102" s="1"/>
  <c r="F164" i="20"/>
  <c r="F104" i="102" s="1"/>
  <c r="G164" i="20"/>
  <c r="G104" i="102" s="1"/>
  <c r="C164" i="20"/>
  <c r="C104" i="102" s="1"/>
  <c r="G187" i="20"/>
  <c r="G105" i="96" s="1"/>
  <c r="E25" i="19"/>
  <c r="D224" i="17"/>
  <c r="D89" i="102" s="1"/>
  <c r="E224" i="17"/>
  <c r="E89" i="102" s="1"/>
  <c r="F224" i="17"/>
  <c r="F89" i="102" s="1"/>
  <c r="G224" i="17"/>
  <c r="G89" i="102" s="1"/>
  <c r="C224" i="17"/>
  <c r="C89" i="102" s="1"/>
  <c r="G247" i="13"/>
  <c r="G68" i="96" s="1"/>
  <c r="G217" i="13"/>
  <c r="G67" i="96" s="1"/>
  <c r="G187" i="13"/>
  <c r="G66" i="96" s="1"/>
  <c r="G157" i="13"/>
  <c r="G65" i="96" s="1"/>
  <c r="G127" i="13"/>
  <c r="G64" i="96" s="1"/>
  <c r="D104" i="13"/>
  <c r="D63" i="102" s="1"/>
  <c r="E104" i="13"/>
  <c r="E63" i="102" s="1"/>
  <c r="F104" i="13"/>
  <c r="F63" i="102" s="1"/>
  <c r="G104" i="13"/>
  <c r="G63" i="102" s="1"/>
  <c r="C104" i="13"/>
  <c r="C63" i="102" s="1"/>
  <c r="G97" i="13"/>
  <c r="G63" i="96" s="1"/>
  <c r="F96" i="13"/>
  <c r="F63" i="107" s="1"/>
  <c r="G96" i="13"/>
  <c r="G63" i="107" s="1"/>
  <c r="E96" i="13"/>
  <c r="E63" i="107" s="1"/>
  <c r="G187" i="78"/>
  <c r="G307" i="78"/>
  <c r="G417" i="96" s="1"/>
  <c r="G277" i="78"/>
  <c r="G416" i="96" s="1"/>
  <c r="G247" i="78"/>
  <c r="G415" i="96" s="1"/>
  <c r="G217" i="78"/>
  <c r="G414" i="96" s="1"/>
  <c r="E164" i="78"/>
  <c r="E412" i="102" s="1"/>
  <c r="F164" i="78"/>
  <c r="F412" i="102" s="1"/>
  <c r="G164" i="78"/>
  <c r="G412" i="102" s="1"/>
  <c r="D164" i="78"/>
  <c r="D412" i="102" s="1"/>
  <c r="E156" i="78"/>
  <c r="E412" i="107" s="1"/>
  <c r="F156" i="78"/>
  <c r="F412" i="107" s="1"/>
  <c r="G156" i="78"/>
  <c r="G412" i="107" s="1"/>
  <c r="D156" i="78"/>
  <c r="D412" i="107" s="1"/>
  <c r="G157" i="78"/>
  <c r="G412" i="96" s="1"/>
  <c r="F134" i="78"/>
  <c r="F411" i="102" s="1"/>
  <c r="G134" i="78"/>
  <c r="G411" i="102" s="1"/>
  <c r="E134" i="78"/>
  <c r="E411" i="102" s="1"/>
  <c r="G127" i="78"/>
  <c r="G411" i="96" s="1"/>
  <c r="G97" i="78"/>
  <c r="G410" i="96" s="1"/>
  <c r="G67" i="78"/>
  <c r="G247" i="76"/>
  <c r="G406" i="96" s="1"/>
  <c r="G217" i="76"/>
  <c r="G405" i="96" s="1"/>
  <c r="G187" i="76"/>
  <c r="G127" i="76"/>
  <c r="G402" i="96" s="1"/>
  <c r="D99" i="76"/>
  <c r="D401" i="112" s="1"/>
  <c r="E99" i="76"/>
  <c r="E401" i="112" s="1"/>
  <c r="F99" i="76"/>
  <c r="F401" i="112" s="1"/>
  <c r="G99" i="76"/>
  <c r="G401" i="112" s="1"/>
  <c r="C99" i="76"/>
  <c r="C401" i="112" s="1"/>
  <c r="G97" i="76"/>
  <c r="G401" i="96" s="1"/>
  <c r="G67" i="76"/>
  <c r="D126" i="74"/>
  <c r="D386" i="107" s="1"/>
  <c r="C126" i="74"/>
  <c r="C386" i="107" s="1"/>
  <c r="G277" i="74"/>
  <c r="G391" i="96" s="1"/>
  <c r="G367" i="74"/>
  <c r="G394" i="96" s="1"/>
  <c r="G457" i="74"/>
  <c r="G397" i="96" s="1"/>
  <c r="G427" i="74"/>
  <c r="G396" i="96" s="1"/>
  <c r="G397" i="74"/>
  <c r="G395" i="96" s="1"/>
  <c r="E374" i="74"/>
  <c r="E394" i="102" s="1"/>
  <c r="F374" i="74"/>
  <c r="F394" i="102" s="1"/>
  <c r="G374" i="74"/>
  <c r="G394" i="102" s="1"/>
  <c r="D374" i="74"/>
  <c r="D394" i="102" s="1"/>
  <c r="G337" i="74"/>
  <c r="G393" i="96" s="1"/>
  <c r="D314" i="74"/>
  <c r="D392" i="102" s="1"/>
  <c r="E314" i="74"/>
  <c r="E392" i="102" s="1"/>
  <c r="F314" i="74"/>
  <c r="F392" i="102" s="1"/>
  <c r="G314" i="74"/>
  <c r="G392" i="102" s="1"/>
  <c r="C314" i="74"/>
  <c r="C392" i="102" s="1"/>
  <c r="G307" i="74"/>
  <c r="G392" i="96" s="1"/>
  <c r="D306" i="74"/>
  <c r="D392" i="107" s="1"/>
  <c r="E306" i="74"/>
  <c r="E392" i="107" s="1"/>
  <c r="F306" i="74"/>
  <c r="F392" i="107" s="1"/>
  <c r="G306" i="74"/>
  <c r="G392" i="107" s="1"/>
  <c r="C306" i="74"/>
  <c r="C392" i="107" s="1"/>
  <c r="G247" i="74"/>
  <c r="G390" i="96" s="1"/>
  <c r="G217" i="74"/>
  <c r="G389" i="96" s="1"/>
  <c r="D194" i="74"/>
  <c r="D388" i="102" s="1"/>
  <c r="E194" i="74"/>
  <c r="E388" i="102" s="1"/>
  <c r="F194" i="74"/>
  <c r="F388" i="102" s="1"/>
  <c r="G194" i="74"/>
  <c r="G388" i="102" s="1"/>
  <c r="C194" i="74"/>
  <c r="C388" i="102" s="1"/>
  <c r="G187" i="74"/>
  <c r="D186" i="74"/>
  <c r="D388" i="107" s="1"/>
  <c r="E186" i="74"/>
  <c r="E388" i="107" s="1"/>
  <c r="F186" i="74"/>
  <c r="F388" i="107" s="1"/>
  <c r="G186" i="74"/>
  <c r="G388" i="107" s="1"/>
  <c r="C186" i="74"/>
  <c r="C388" i="107" s="1"/>
  <c r="G157" i="74"/>
  <c r="G387" i="96" s="1"/>
  <c r="D134" i="74"/>
  <c r="D386" i="102" s="1"/>
  <c r="E134" i="74"/>
  <c r="E386" i="102" s="1"/>
  <c r="F134" i="74"/>
  <c r="F386" i="102" s="1"/>
  <c r="G134" i="74"/>
  <c r="G386" i="102" s="1"/>
  <c r="C134" i="74"/>
  <c r="C386" i="102" s="1"/>
  <c r="G127" i="74"/>
  <c r="G386" i="96" s="1"/>
  <c r="E104" i="74"/>
  <c r="E385" i="102" s="1"/>
  <c r="F104" i="74"/>
  <c r="F385" i="102" s="1"/>
  <c r="G104" i="74"/>
  <c r="G385" i="102" s="1"/>
  <c r="D104" i="74"/>
  <c r="D385" i="102" s="1"/>
  <c r="G97" i="74"/>
  <c r="G385" i="96" s="1"/>
  <c r="D96" i="74"/>
  <c r="D385" i="107" s="1"/>
  <c r="E96" i="74"/>
  <c r="E385" i="107" s="1"/>
  <c r="F96" i="74"/>
  <c r="F385" i="107" s="1"/>
  <c r="G96" i="74"/>
  <c r="G385" i="107" s="1"/>
  <c r="C96" i="74"/>
  <c r="C385" i="107" s="1"/>
  <c r="E194" i="68"/>
  <c r="E365" i="102" s="1"/>
  <c r="F194" i="68"/>
  <c r="F365" i="102" s="1"/>
  <c r="G194" i="68"/>
  <c r="G365" i="102" s="1"/>
  <c r="D194" i="68"/>
  <c r="D365" i="102" s="1"/>
  <c r="D44" i="68"/>
  <c r="D360" i="102" s="1"/>
  <c r="E44" i="68"/>
  <c r="E360" i="102" s="1"/>
  <c r="F44" i="68"/>
  <c r="F360" i="102" s="1"/>
  <c r="G44" i="68"/>
  <c r="G360" i="102" s="1"/>
  <c r="C44" i="68"/>
  <c r="C360" i="102" s="1"/>
  <c r="E224" i="67"/>
  <c r="E356" i="102" s="1"/>
  <c r="F224" i="67"/>
  <c r="F356" i="102" s="1"/>
  <c r="G224" i="67"/>
  <c r="G356" i="102" s="1"/>
  <c r="D224" i="67"/>
  <c r="D356" i="102" s="1"/>
  <c r="E104" i="67"/>
  <c r="E352" i="102" s="1"/>
  <c r="F104" i="67"/>
  <c r="F352" i="102" s="1"/>
  <c r="G104" i="67"/>
  <c r="G352" i="102" s="1"/>
  <c r="D104" i="67"/>
  <c r="D352" i="102" s="1"/>
  <c r="D164" i="65"/>
  <c r="D346" i="102" s="1"/>
  <c r="E164" i="65"/>
  <c r="E346" i="102" s="1"/>
  <c r="F164" i="65"/>
  <c r="F346" i="102" s="1"/>
  <c r="G164" i="65"/>
  <c r="G346" i="102" s="1"/>
  <c r="C164" i="65"/>
  <c r="C346" i="102" s="1"/>
  <c r="D156" i="65"/>
  <c r="D346" i="107" s="1"/>
  <c r="E156" i="65"/>
  <c r="E346" i="107" s="1"/>
  <c r="F156" i="65"/>
  <c r="F346" i="107" s="1"/>
  <c r="G156" i="65"/>
  <c r="G346" i="107" s="1"/>
  <c r="C156" i="65"/>
  <c r="C346" i="107" s="1"/>
  <c r="G344" i="64"/>
  <c r="G340" i="102" s="1"/>
  <c r="F344" i="64"/>
  <c r="F340" i="102" s="1"/>
  <c r="F284" i="64"/>
  <c r="F338" i="102" s="1"/>
  <c r="G284" i="64"/>
  <c r="G338" i="102" s="1"/>
  <c r="E284" i="64"/>
  <c r="E338" i="102" s="1"/>
  <c r="F276" i="64"/>
  <c r="F338" i="107" s="1"/>
  <c r="E276" i="64"/>
  <c r="E338" i="107" s="1"/>
  <c r="G277" i="64"/>
  <c r="G338" i="96" s="1"/>
  <c r="G247" i="62"/>
  <c r="G327" i="96" s="1"/>
  <c r="G187" i="62"/>
  <c r="G157" i="62"/>
  <c r="G324" i="96" s="1"/>
  <c r="G127" i="62"/>
  <c r="G323" i="96" s="1"/>
  <c r="G67" i="62"/>
  <c r="G97" i="62"/>
  <c r="G322" i="96" s="1"/>
  <c r="G367" i="61"/>
  <c r="G318" i="96" s="1"/>
  <c r="G337" i="61"/>
  <c r="G317" i="96" s="1"/>
  <c r="G307" i="61"/>
  <c r="G316" i="96" s="1"/>
  <c r="E284" i="61"/>
  <c r="E315" i="102" s="1"/>
  <c r="F284" i="61"/>
  <c r="F315" i="102" s="1"/>
  <c r="G284" i="61"/>
  <c r="G315" i="102" s="1"/>
  <c r="D284" i="61"/>
  <c r="D315" i="102" s="1"/>
  <c r="G277" i="61"/>
  <c r="G315" i="96" s="1"/>
  <c r="G247" i="61"/>
  <c r="G314" i="96" s="1"/>
  <c r="G217" i="61"/>
  <c r="G313" i="96" s="1"/>
  <c r="G187" i="61"/>
  <c r="G157" i="61"/>
  <c r="G311" i="96" s="1"/>
  <c r="D284" i="57"/>
  <c r="D294" i="102" s="1"/>
  <c r="E284" i="57"/>
  <c r="E294" i="102" s="1"/>
  <c r="F284" i="57"/>
  <c r="F294" i="102" s="1"/>
  <c r="G284" i="57"/>
  <c r="G294" i="102" s="1"/>
  <c r="C284" i="57"/>
  <c r="C294" i="102" s="1"/>
  <c r="D283" i="57"/>
  <c r="D294" i="115" s="1"/>
  <c r="E283" i="57"/>
  <c r="E294" i="115" s="1"/>
  <c r="F283" i="57"/>
  <c r="F294" i="115" s="1"/>
  <c r="C283" i="57"/>
  <c r="C294" i="115" s="1"/>
  <c r="D276" i="57"/>
  <c r="D294" i="107" s="1"/>
  <c r="E276" i="57"/>
  <c r="E294" i="107" s="1"/>
  <c r="F276" i="57"/>
  <c r="F294" i="107" s="1"/>
  <c r="G276" i="57"/>
  <c r="G294" i="107" s="1"/>
  <c r="C276" i="57"/>
  <c r="C294" i="107" s="1"/>
  <c r="D253" i="57"/>
  <c r="D293" i="115" s="1"/>
  <c r="E253" i="57"/>
  <c r="E293" i="115" s="1"/>
  <c r="F253" i="57"/>
  <c r="F293" i="115" s="1"/>
  <c r="C253" i="57"/>
  <c r="C293" i="115" s="1"/>
  <c r="D223" i="57"/>
  <c r="D292" i="115" s="1"/>
  <c r="E223" i="57"/>
  <c r="E292" i="115" s="1"/>
  <c r="F223" i="57"/>
  <c r="F292" i="115" s="1"/>
  <c r="C223" i="57"/>
  <c r="C292" i="115" s="1"/>
  <c r="D193" i="57"/>
  <c r="D291" i="115" s="1"/>
  <c r="E193" i="57"/>
  <c r="E291" i="115" s="1"/>
  <c r="F193" i="57"/>
  <c r="F291" i="115" s="1"/>
  <c r="C193" i="57"/>
  <c r="C291" i="115" s="1"/>
  <c r="D163" i="57"/>
  <c r="D290" i="115" s="1"/>
  <c r="E163" i="57"/>
  <c r="E290" i="115" s="1"/>
  <c r="F163" i="57"/>
  <c r="F290" i="115" s="1"/>
  <c r="C163" i="57"/>
  <c r="C290" i="115" s="1"/>
  <c r="D133" i="57"/>
  <c r="D289" i="115" s="1"/>
  <c r="E133" i="57"/>
  <c r="E289" i="115" s="1"/>
  <c r="F133" i="57"/>
  <c r="F289" i="115" s="1"/>
  <c r="C133" i="57"/>
  <c r="C289" i="115" s="1"/>
  <c r="D103" i="57"/>
  <c r="D288" i="115" s="1"/>
  <c r="E103" i="57"/>
  <c r="E288" i="115" s="1"/>
  <c r="F103" i="57"/>
  <c r="F288" i="115" s="1"/>
  <c r="C103" i="57"/>
  <c r="C288" i="115" s="1"/>
  <c r="D73" i="57"/>
  <c r="D287" i="115" s="1"/>
  <c r="E73" i="57"/>
  <c r="E287" i="115" s="1"/>
  <c r="F73" i="57"/>
  <c r="F287" i="115" s="1"/>
  <c r="C73" i="57"/>
  <c r="C287" i="115" s="1"/>
  <c r="G37" i="62"/>
  <c r="G320" i="96" s="1"/>
  <c r="G195" i="96" l="1"/>
  <c r="G199" i="96"/>
  <c r="G321" i="96"/>
  <c r="G325" i="96"/>
  <c r="G400" i="96"/>
  <c r="G404" i="96"/>
  <c r="G413" i="96"/>
  <c r="G409" i="96"/>
  <c r="G150" i="96"/>
  <c r="G154" i="96"/>
  <c r="G250" i="96"/>
  <c r="G254" i="96"/>
  <c r="G183" i="96"/>
  <c r="G187" i="96"/>
  <c r="G278" i="96"/>
  <c r="G282" i="96"/>
  <c r="G15" i="24"/>
  <c r="G15" i="79"/>
  <c r="M15" i="79" s="1"/>
  <c r="E15" i="79"/>
  <c r="G43" i="126" s="1"/>
  <c r="D15" i="79"/>
  <c r="F43" i="126" s="1"/>
  <c r="C15" i="79"/>
  <c r="E43" i="126" s="1"/>
  <c r="G14" i="79"/>
  <c r="M14" i="79" s="1"/>
  <c r="E14" i="79"/>
  <c r="G43" i="102" s="1"/>
  <c r="D14" i="79"/>
  <c r="F43" i="102" s="1"/>
  <c r="C14" i="79"/>
  <c r="E43" i="102" s="1"/>
  <c r="G13" i="79"/>
  <c r="M13" i="79" s="1"/>
  <c r="K43" i="121" s="1"/>
  <c r="E13" i="79"/>
  <c r="G43" i="115" s="1"/>
  <c r="D13" i="79"/>
  <c r="F43" i="115" s="1"/>
  <c r="C13" i="79"/>
  <c r="E43" i="115" s="1"/>
  <c r="G12" i="79"/>
  <c r="E12" i="79"/>
  <c r="D12" i="79"/>
  <c r="C12" i="79"/>
  <c r="G11" i="79"/>
  <c r="E11" i="79"/>
  <c r="D11" i="79"/>
  <c r="C11" i="79"/>
  <c r="G10" i="79"/>
  <c r="E10" i="79"/>
  <c r="D10" i="79"/>
  <c r="C10" i="79"/>
  <c r="G9" i="79"/>
  <c r="M9" i="79" s="1"/>
  <c r="G43" i="121" s="1"/>
  <c r="E9" i="79"/>
  <c r="G43" i="112" s="1"/>
  <c r="D9" i="79"/>
  <c r="F43" i="112" s="1"/>
  <c r="C9" i="79"/>
  <c r="E43" i="112" s="1"/>
  <c r="G8" i="79"/>
  <c r="M8" i="79" s="1"/>
  <c r="F43" i="121" s="1"/>
  <c r="E8" i="79"/>
  <c r="G43" i="110" s="1"/>
  <c r="D8" i="79"/>
  <c r="F43" i="110" s="1"/>
  <c r="C8" i="79"/>
  <c r="E43" i="110" s="1"/>
  <c r="G7" i="79"/>
  <c r="M7" i="79" s="1"/>
  <c r="E43" i="121" s="1"/>
  <c r="E7" i="79"/>
  <c r="G43" i="96" s="1"/>
  <c r="D7" i="79"/>
  <c r="F43" i="96" s="1"/>
  <c r="C7" i="79"/>
  <c r="E43" i="96" s="1"/>
  <c r="G6" i="79"/>
  <c r="M6" i="79" s="1"/>
  <c r="D43" i="121" s="1"/>
  <c r="E6" i="79"/>
  <c r="G43" i="107" s="1"/>
  <c r="D6" i="79"/>
  <c r="F43" i="107" s="1"/>
  <c r="C6" i="79"/>
  <c r="E43" i="107" s="1"/>
  <c r="G5" i="79"/>
  <c r="M5" i="79" s="1"/>
  <c r="C43" i="121" s="1"/>
  <c r="E5" i="79"/>
  <c r="G43" i="93" s="1"/>
  <c r="D5" i="79"/>
  <c r="F43" i="93" s="1"/>
  <c r="C5" i="79"/>
  <c r="E43" i="93" s="1"/>
  <c r="G15" i="80"/>
  <c r="M15" i="80" s="1"/>
  <c r="E15" i="80"/>
  <c r="G44" i="126" s="1"/>
  <c r="D15" i="80"/>
  <c r="F44" i="126" s="1"/>
  <c r="C15" i="80"/>
  <c r="E44" i="126" s="1"/>
  <c r="G14" i="80"/>
  <c r="M14" i="80" s="1"/>
  <c r="E14" i="80"/>
  <c r="G44" i="102" s="1"/>
  <c r="D14" i="80"/>
  <c r="F44" i="102" s="1"/>
  <c r="C14" i="80"/>
  <c r="E44" i="102" s="1"/>
  <c r="G13" i="80"/>
  <c r="M13" i="80" s="1"/>
  <c r="K44" i="121" s="1"/>
  <c r="E13" i="80"/>
  <c r="G44" i="115" s="1"/>
  <c r="D13" i="80"/>
  <c r="F44" i="115" s="1"/>
  <c r="C13" i="80"/>
  <c r="E44" i="115" s="1"/>
  <c r="G12" i="80"/>
  <c r="E12" i="80"/>
  <c r="D12" i="80"/>
  <c r="C12" i="80"/>
  <c r="G11" i="80"/>
  <c r="E11" i="80"/>
  <c r="D11" i="80"/>
  <c r="C11" i="80"/>
  <c r="G10" i="80"/>
  <c r="E10" i="80"/>
  <c r="D10" i="80"/>
  <c r="C10" i="80"/>
  <c r="G9" i="80"/>
  <c r="M9" i="80" s="1"/>
  <c r="G44" i="121" s="1"/>
  <c r="E9" i="80"/>
  <c r="G44" i="112" s="1"/>
  <c r="D9" i="80"/>
  <c r="F44" i="112" s="1"/>
  <c r="C9" i="80"/>
  <c r="E44" i="112" s="1"/>
  <c r="G8" i="80"/>
  <c r="M8" i="80" s="1"/>
  <c r="F44" i="121" s="1"/>
  <c r="E8" i="80"/>
  <c r="G44" i="110" s="1"/>
  <c r="D8" i="80"/>
  <c r="F44" i="110" s="1"/>
  <c r="C8" i="80"/>
  <c r="E44" i="110" s="1"/>
  <c r="G7" i="80"/>
  <c r="M7" i="80" s="1"/>
  <c r="E44" i="121" s="1"/>
  <c r="E7" i="80"/>
  <c r="G44" i="96" s="1"/>
  <c r="D7" i="80"/>
  <c r="F44" i="96" s="1"/>
  <c r="C7" i="80"/>
  <c r="E44" i="96" s="1"/>
  <c r="G6" i="80"/>
  <c r="M6" i="80" s="1"/>
  <c r="D44" i="121" s="1"/>
  <c r="E6" i="80"/>
  <c r="G44" i="107" s="1"/>
  <c r="D6" i="80"/>
  <c r="F44" i="107" s="1"/>
  <c r="C6" i="80"/>
  <c r="E44" i="107" s="1"/>
  <c r="G5" i="80"/>
  <c r="M5" i="80" s="1"/>
  <c r="C44" i="121" s="1"/>
  <c r="E5" i="80"/>
  <c r="G44" i="93" s="1"/>
  <c r="D5" i="80"/>
  <c r="F44" i="93" s="1"/>
  <c r="C5" i="80"/>
  <c r="E44" i="93" s="1"/>
  <c r="G15" i="81"/>
  <c r="M15" i="81" s="1"/>
  <c r="E15" i="81"/>
  <c r="G45" i="126" s="1"/>
  <c r="D15" i="81"/>
  <c r="F45" i="126" s="1"/>
  <c r="C15" i="81"/>
  <c r="E45" i="126" s="1"/>
  <c r="G14" i="81"/>
  <c r="M14" i="81" s="1"/>
  <c r="E14" i="81"/>
  <c r="G45" i="102" s="1"/>
  <c r="D14" i="81"/>
  <c r="F45" i="102" s="1"/>
  <c r="C14" i="81"/>
  <c r="E45" i="102" s="1"/>
  <c r="G13" i="81"/>
  <c r="M13" i="81" s="1"/>
  <c r="K45" i="121" s="1"/>
  <c r="E13" i="81"/>
  <c r="G45" i="115" s="1"/>
  <c r="D13" i="81"/>
  <c r="F45" i="115" s="1"/>
  <c r="C13" i="81"/>
  <c r="E45" i="115" s="1"/>
  <c r="G12" i="81"/>
  <c r="E12" i="81"/>
  <c r="D12" i="81"/>
  <c r="C12" i="81"/>
  <c r="G11" i="81"/>
  <c r="E11" i="81"/>
  <c r="D11" i="81"/>
  <c r="C11" i="81"/>
  <c r="G10" i="81"/>
  <c r="E10" i="81"/>
  <c r="D10" i="81"/>
  <c r="C10" i="81"/>
  <c r="G9" i="81"/>
  <c r="M9" i="81" s="1"/>
  <c r="G45" i="121" s="1"/>
  <c r="E9" i="81"/>
  <c r="G45" i="112" s="1"/>
  <c r="D9" i="81"/>
  <c r="F45" i="112" s="1"/>
  <c r="C9" i="81"/>
  <c r="E45" i="112" s="1"/>
  <c r="G8" i="81"/>
  <c r="M8" i="81" s="1"/>
  <c r="F45" i="121" s="1"/>
  <c r="E8" i="81"/>
  <c r="G45" i="110" s="1"/>
  <c r="D8" i="81"/>
  <c r="F45" i="110" s="1"/>
  <c r="C8" i="81"/>
  <c r="E45" i="110" s="1"/>
  <c r="G7" i="81"/>
  <c r="M7" i="81" s="1"/>
  <c r="E45" i="121" s="1"/>
  <c r="E7" i="81"/>
  <c r="G45" i="96" s="1"/>
  <c r="D7" i="81"/>
  <c r="F45" i="96" s="1"/>
  <c r="C7" i="81"/>
  <c r="E45" i="96" s="1"/>
  <c r="G6" i="81"/>
  <c r="M6" i="81" s="1"/>
  <c r="D45" i="121" s="1"/>
  <c r="E6" i="81"/>
  <c r="G45" i="107" s="1"/>
  <c r="D6" i="81"/>
  <c r="F45" i="107" s="1"/>
  <c r="C6" i="81"/>
  <c r="E45" i="107" s="1"/>
  <c r="G5" i="81"/>
  <c r="M5" i="81" s="1"/>
  <c r="C45" i="121" s="1"/>
  <c r="E5" i="81"/>
  <c r="G45" i="93" s="1"/>
  <c r="D5" i="81"/>
  <c r="F45" i="93" s="1"/>
  <c r="C5" i="81"/>
  <c r="E45" i="93" s="1"/>
  <c r="G15" i="82"/>
  <c r="M15" i="82" s="1"/>
  <c r="E15" i="82"/>
  <c r="G46" i="126" s="1"/>
  <c r="D15" i="82"/>
  <c r="F46" i="126" s="1"/>
  <c r="C15" i="82"/>
  <c r="E46" i="126" s="1"/>
  <c r="G14" i="82"/>
  <c r="M14" i="82" s="1"/>
  <c r="E14" i="82"/>
  <c r="G46" i="102" s="1"/>
  <c r="D14" i="82"/>
  <c r="F46" i="102" s="1"/>
  <c r="C14" i="82"/>
  <c r="E46" i="102" s="1"/>
  <c r="G13" i="82"/>
  <c r="M13" i="82" s="1"/>
  <c r="K46" i="121" s="1"/>
  <c r="E13" i="82"/>
  <c r="G46" i="115" s="1"/>
  <c r="D13" i="82"/>
  <c r="F46" i="115" s="1"/>
  <c r="C13" i="82"/>
  <c r="E46" i="115" s="1"/>
  <c r="G12" i="82"/>
  <c r="E12" i="82"/>
  <c r="D12" i="82"/>
  <c r="C12" i="82"/>
  <c r="G11" i="82"/>
  <c r="E11" i="82"/>
  <c r="D11" i="82"/>
  <c r="C11" i="82"/>
  <c r="G10" i="82"/>
  <c r="E10" i="82"/>
  <c r="D10" i="82"/>
  <c r="C10" i="82"/>
  <c r="G9" i="82"/>
  <c r="M9" i="82" s="1"/>
  <c r="G46" i="121" s="1"/>
  <c r="E9" i="82"/>
  <c r="G46" i="112" s="1"/>
  <c r="D9" i="82"/>
  <c r="F46" i="112" s="1"/>
  <c r="C9" i="82"/>
  <c r="E46" i="112" s="1"/>
  <c r="G8" i="82"/>
  <c r="M8" i="82" s="1"/>
  <c r="F46" i="121" s="1"/>
  <c r="E8" i="82"/>
  <c r="G46" i="110" s="1"/>
  <c r="D8" i="82"/>
  <c r="F46" i="110" s="1"/>
  <c r="C8" i="82"/>
  <c r="E46" i="110" s="1"/>
  <c r="G7" i="82"/>
  <c r="M7" i="82" s="1"/>
  <c r="E46" i="121" s="1"/>
  <c r="E7" i="82"/>
  <c r="G46" i="96" s="1"/>
  <c r="D7" i="82"/>
  <c r="F46" i="96" s="1"/>
  <c r="C7" i="82"/>
  <c r="E46" i="96" s="1"/>
  <c r="G6" i="82"/>
  <c r="M6" i="82" s="1"/>
  <c r="D46" i="121" s="1"/>
  <c r="E6" i="82"/>
  <c r="G46" i="107" s="1"/>
  <c r="D6" i="82"/>
  <c r="F46" i="107" s="1"/>
  <c r="C6" i="82"/>
  <c r="E46" i="107" s="1"/>
  <c r="G5" i="82"/>
  <c r="M5" i="82" s="1"/>
  <c r="C46" i="121" s="1"/>
  <c r="E5" i="82"/>
  <c r="G46" i="93" s="1"/>
  <c r="D5" i="82"/>
  <c r="F46" i="93" s="1"/>
  <c r="C5" i="82"/>
  <c r="E46" i="93" s="1"/>
  <c r="J12" i="82" l="1"/>
  <c r="E46" i="124"/>
  <c r="K12" i="82"/>
  <c r="F46" i="124"/>
  <c r="L12" i="82"/>
  <c r="G46" i="124"/>
  <c r="M27" i="82"/>
  <c r="L46" i="121"/>
  <c r="H46" i="125"/>
  <c r="M28" i="82"/>
  <c r="M46" i="121"/>
  <c r="H46" i="127"/>
  <c r="J12" i="81"/>
  <c r="E45" i="124"/>
  <c r="K12" i="81"/>
  <c r="F45" i="124"/>
  <c r="L12" i="81"/>
  <c r="G45" i="124"/>
  <c r="M27" i="81"/>
  <c r="L45" i="121"/>
  <c r="H45" i="125"/>
  <c r="M28" i="81"/>
  <c r="M45" i="121"/>
  <c r="H45" i="127"/>
  <c r="J12" i="80"/>
  <c r="E44" i="124"/>
  <c r="K12" i="80"/>
  <c r="F44" i="124"/>
  <c r="L12" i="80"/>
  <c r="G44" i="124"/>
  <c r="M27" i="80"/>
  <c r="L44" i="121"/>
  <c r="H44" i="125"/>
  <c r="M28" i="80"/>
  <c r="M44" i="121"/>
  <c r="H44" i="127"/>
  <c r="J12" i="79"/>
  <c r="E43" i="124"/>
  <c r="K12" i="79"/>
  <c r="F43" i="124"/>
  <c r="L12" i="79"/>
  <c r="G43" i="124"/>
  <c r="G111" i="126"/>
  <c r="G10" i="126"/>
  <c r="M27" i="79"/>
  <c r="L43" i="121"/>
  <c r="H43" i="125"/>
  <c r="M28" i="79"/>
  <c r="M43" i="121"/>
  <c r="H43" i="127"/>
  <c r="J10" i="82"/>
  <c r="E46" i="122"/>
  <c r="J11" i="82"/>
  <c r="E46" i="123"/>
  <c r="J10" i="81"/>
  <c r="H45" i="118" s="1"/>
  <c r="E45" i="122"/>
  <c r="J11" i="81"/>
  <c r="E45" i="123"/>
  <c r="J10" i="80"/>
  <c r="J23" i="80" s="1"/>
  <c r="E44" i="122"/>
  <c r="J11" i="80"/>
  <c r="E44" i="123"/>
  <c r="J10" i="79"/>
  <c r="H43" i="118" s="1"/>
  <c r="E43" i="122"/>
  <c r="J11" i="79"/>
  <c r="E43" i="123"/>
  <c r="K10" i="82"/>
  <c r="K23" i="82" s="1"/>
  <c r="F46" i="122"/>
  <c r="K11" i="82"/>
  <c r="F46" i="123"/>
  <c r="K10" i="81"/>
  <c r="K23" i="81" s="1"/>
  <c r="F45" i="122"/>
  <c r="K11" i="81"/>
  <c r="F45" i="123"/>
  <c r="K10" i="80"/>
  <c r="H44" i="119" s="1"/>
  <c r="F44" i="122"/>
  <c r="K11" i="80"/>
  <c r="F44" i="99" s="1"/>
  <c r="F44" i="123"/>
  <c r="K10" i="79"/>
  <c r="F43" i="97" s="1"/>
  <c r="F43" i="122"/>
  <c r="K11" i="79"/>
  <c r="F43" i="123"/>
  <c r="L10" i="82"/>
  <c r="H46" i="120" s="1"/>
  <c r="G46" i="122"/>
  <c r="L11" i="82"/>
  <c r="G46" i="123"/>
  <c r="L10" i="81"/>
  <c r="H45" i="120" s="1"/>
  <c r="G45" i="122"/>
  <c r="L11" i="81"/>
  <c r="G45" i="123"/>
  <c r="L10" i="80"/>
  <c r="H44" i="120" s="1"/>
  <c r="G44" i="122"/>
  <c r="L11" i="80"/>
  <c r="G44" i="123"/>
  <c r="L10" i="79"/>
  <c r="H43" i="120" s="1"/>
  <c r="G43" i="122"/>
  <c r="L11" i="79"/>
  <c r="G43" i="123"/>
  <c r="J25" i="82"/>
  <c r="J46" i="118"/>
  <c r="E46" i="100"/>
  <c r="J24" i="81"/>
  <c r="I45" i="118"/>
  <c r="E45" i="99"/>
  <c r="F46" i="97"/>
  <c r="K25" i="82"/>
  <c r="J46" i="119"/>
  <c r="F46" i="100"/>
  <c r="K25" i="81"/>
  <c r="J45" i="119"/>
  <c r="F45" i="100"/>
  <c r="I44" i="119"/>
  <c r="J46" i="120"/>
  <c r="G46" i="100"/>
  <c r="J45" i="120"/>
  <c r="G45" i="100"/>
  <c r="J44" i="120"/>
  <c r="G44" i="100"/>
  <c r="J43" i="120"/>
  <c r="G43" i="100"/>
  <c r="J23" i="81"/>
  <c r="E45" i="97"/>
  <c r="H44" i="118"/>
  <c r="J24" i="80"/>
  <c r="I44" i="118"/>
  <c r="E44" i="99"/>
  <c r="J25" i="80"/>
  <c r="J44" i="118"/>
  <c r="E44" i="100"/>
  <c r="J23" i="79"/>
  <c r="E43" i="97"/>
  <c r="J24" i="79"/>
  <c r="I43" i="118"/>
  <c r="E43" i="99"/>
  <c r="J25" i="79"/>
  <c r="J43" i="118"/>
  <c r="E43" i="100"/>
  <c r="J23" i="82"/>
  <c r="H46" i="118"/>
  <c r="E46" i="97"/>
  <c r="J25" i="81"/>
  <c r="J45" i="118"/>
  <c r="E45" i="100"/>
  <c r="H45" i="119"/>
  <c r="K23" i="80"/>
  <c r="F44" i="97"/>
  <c r="H43" i="119"/>
  <c r="K24" i="79"/>
  <c r="I43" i="119"/>
  <c r="F43" i="99"/>
  <c r="K25" i="79"/>
  <c r="J43" i="119"/>
  <c r="F43" i="100"/>
  <c r="J24" i="82"/>
  <c r="I46" i="118"/>
  <c r="E46" i="99"/>
  <c r="K24" i="82"/>
  <c r="I46" i="119"/>
  <c r="F46" i="99"/>
  <c r="K24" i="81"/>
  <c r="I45" i="119"/>
  <c r="F45" i="99"/>
  <c r="K25" i="80"/>
  <c r="J44" i="119"/>
  <c r="F44" i="100"/>
  <c r="I46" i="120"/>
  <c r="G46" i="99"/>
  <c r="I45" i="120"/>
  <c r="G45" i="99"/>
  <c r="I44" i="120"/>
  <c r="G44" i="99"/>
  <c r="I43" i="120"/>
  <c r="G43" i="99"/>
  <c r="M21" i="82"/>
  <c r="H46" i="111"/>
  <c r="M21" i="81"/>
  <c r="H45" i="111"/>
  <c r="M18" i="80"/>
  <c r="H44" i="106"/>
  <c r="M21" i="80"/>
  <c r="H44" i="111"/>
  <c r="M18" i="79"/>
  <c r="H43" i="106"/>
  <c r="M19" i="79"/>
  <c r="H43" i="108"/>
  <c r="M22" i="79"/>
  <c r="H43" i="113"/>
  <c r="N42" i="129" s="1"/>
  <c r="M26" i="79"/>
  <c r="H43" i="114"/>
  <c r="M19" i="82"/>
  <c r="H46" i="108"/>
  <c r="M22" i="82"/>
  <c r="H46" i="113"/>
  <c r="N45" i="129" s="1"/>
  <c r="M19" i="81"/>
  <c r="H45" i="108"/>
  <c r="M22" i="81"/>
  <c r="H45" i="113"/>
  <c r="N44" i="129" s="1"/>
  <c r="M20" i="80"/>
  <c r="H44" i="109"/>
  <c r="M26" i="80"/>
  <c r="H44" i="114"/>
  <c r="M20" i="79"/>
  <c r="H43" i="109"/>
  <c r="M18" i="82"/>
  <c r="H46" i="106"/>
  <c r="M20" i="82"/>
  <c r="H46" i="109"/>
  <c r="M26" i="82"/>
  <c r="H46" i="114"/>
  <c r="M18" i="81"/>
  <c r="H45" i="106"/>
  <c r="M20" i="81"/>
  <c r="H45" i="109"/>
  <c r="M26" i="81"/>
  <c r="H45" i="114"/>
  <c r="M19" i="80"/>
  <c r="H44" i="108"/>
  <c r="M22" i="80"/>
  <c r="H44" i="113"/>
  <c r="N43" i="129" s="1"/>
  <c r="M21" i="79"/>
  <c r="H43" i="111"/>
  <c r="J9" i="82"/>
  <c r="J7" i="80"/>
  <c r="J6" i="79"/>
  <c r="J7" i="79"/>
  <c r="J9" i="79"/>
  <c r="J13" i="79"/>
  <c r="K43" i="118" s="1"/>
  <c r="J7" i="82"/>
  <c r="J15" i="79"/>
  <c r="L23" i="79"/>
  <c r="B340" i="104"/>
  <c r="L24" i="79"/>
  <c r="B400" i="104"/>
  <c r="L25" i="79"/>
  <c r="B460" i="104"/>
  <c r="L24" i="80"/>
  <c r="B401" i="104"/>
  <c r="L23" i="80"/>
  <c r="B341" i="104"/>
  <c r="L25" i="80"/>
  <c r="B461" i="104"/>
  <c r="J14" i="81"/>
  <c r="L23" i="81"/>
  <c r="B342" i="104"/>
  <c r="L24" i="81"/>
  <c r="B402" i="104"/>
  <c r="L25" i="81"/>
  <c r="B462" i="104"/>
  <c r="L23" i="82"/>
  <c r="B343" i="104"/>
  <c r="L24" i="82"/>
  <c r="B403" i="104"/>
  <c r="L25" i="82"/>
  <c r="B463" i="104"/>
  <c r="K6" i="81"/>
  <c r="K7" i="82"/>
  <c r="K7" i="81"/>
  <c r="K6" i="80"/>
  <c r="K13" i="81"/>
  <c r="K14" i="81"/>
  <c r="K7" i="80"/>
  <c r="K13" i="80"/>
  <c r="K15" i="80"/>
  <c r="K6" i="79"/>
  <c r="K13" i="79"/>
  <c r="L6" i="82"/>
  <c r="L7" i="82"/>
  <c r="L9" i="82"/>
  <c r="L15" i="79"/>
  <c r="L9" i="81"/>
  <c r="L9" i="79"/>
  <c r="J5" i="80"/>
  <c r="J5" i="79"/>
  <c r="K5" i="80"/>
  <c r="K5" i="79"/>
  <c r="J5" i="82"/>
  <c r="K5" i="82"/>
  <c r="L5" i="80"/>
  <c r="L5" i="79"/>
  <c r="L7" i="81"/>
  <c r="L7" i="80"/>
  <c r="L14" i="81"/>
  <c r="L14" i="82"/>
  <c r="J13" i="82"/>
  <c r="K46" i="118" s="1"/>
  <c r="L5" i="82"/>
  <c r="J6" i="82"/>
  <c r="K13" i="82"/>
  <c r="J14" i="82"/>
  <c r="K6" i="82"/>
  <c r="K8" i="82"/>
  <c r="L13" i="82"/>
  <c r="K14" i="82"/>
  <c r="K15" i="82"/>
  <c r="J7" i="81"/>
  <c r="J5" i="81"/>
  <c r="L6" i="81"/>
  <c r="J9" i="81"/>
  <c r="L13" i="81"/>
  <c r="K5" i="81"/>
  <c r="K9" i="81"/>
  <c r="L5" i="81"/>
  <c r="K7" i="79"/>
  <c r="J8" i="79"/>
  <c r="J14" i="79"/>
  <c r="L7" i="79"/>
  <c r="K14" i="79"/>
  <c r="L8" i="79"/>
  <c r="L14" i="79"/>
  <c r="L15" i="80"/>
  <c r="J13" i="80"/>
  <c r="K44" i="118" s="1"/>
  <c r="J15" i="80"/>
  <c r="J8" i="80"/>
  <c r="L9" i="80"/>
  <c r="J14" i="80"/>
  <c r="K14" i="80"/>
  <c r="J6" i="80"/>
  <c r="L8" i="80"/>
  <c r="J9" i="80"/>
  <c r="L14" i="80"/>
  <c r="K15" i="79"/>
  <c r="K8" i="79"/>
  <c r="K8" i="80"/>
  <c r="L15" i="81"/>
  <c r="L8" i="81"/>
  <c r="J13" i="81"/>
  <c r="K45" i="118" s="1"/>
  <c r="J6" i="81"/>
  <c r="L15" i="82"/>
  <c r="L8" i="82"/>
  <c r="L6" i="79"/>
  <c r="K9" i="79"/>
  <c r="L13" i="79"/>
  <c r="K9" i="80"/>
  <c r="L13" i="80"/>
  <c r="L6" i="80"/>
  <c r="J8" i="81"/>
  <c r="J15" i="81"/>
  <c r="K8" i="81"/>
  <c r="K15" i="81"/>
  <c r="K9" i="82"/>
  <c r="J8" i="82"/>
  <c r="J15" i="82"/>
  <c r="G15" i="83"/>
  <c r="M15" i="83" s="1"/>
  <c r="E15" i="83"/>
  <c r="G47" i="126" s="1"/>
  <c r="D15" i="83"/>
  <c r="F47" i="126" s="1"/>
  <c r="C15" i="83"/>
  <c r="E47" i="126" s="1"/>
  <c r="G14" i="83"/>
  <c r="M14" i="83" s="1"/>
  <c r="E14" i="83"/>
  <c r="G47" i="102" s="1"/>
  <c r="D14" i="83"/>
  <c r="F47" i="102" s="1"/>
  <c r="C14" i="83"/>
  <c r="E47" i="102" s="1"/>
  <c r="G13" i="83"/>
  <c r="M13" i="83" s="1"/>
  <c r="K47" i="121" s="1"/>
  <c r="E13" i="83"/>
  <c r="G47" i="115" s="1"/>
  <c r="D13" i="83"/>
  <c r="F47" i="115" s="1"/>
  <c r="C13" i="83"/>
  <c r="E47" i="115" s="1"/>
  <c r="G12" i="83"/>
  <c r="E12" i="83"/>
  <c r="D12" i="83"/>
  <c r="C12" i="83"/>
  <c r="G11" i="83"/>
  <c r="E11" i="83"/>
  <c r="D11" i="83"/>
  <c r="C11" i="83"/>
  <c r="G10" i="83"/>
  <c r="E10" i="83"/>
  <c r="D10" i="83"/>
  <c r="C10" i="83"/>
  <c r="G9" i="83"/>
  <c r="M9" i="83" s="1"/>
  <c r="G47" i="121" s="1"/>
  <c r="E9" i="83"/>
  <c r="G47" i="112" s="1"/>
  <c r="D9" i="83"/>
  <c r="F47" i="112" s="1"/>
  <c r="C9" i="83"/>
  <c r="E47" i="112" s="1"/>
  <c r="G8" i="83"/>
  <c r="M8" i="83" s="1"/>
  <c r="F47" i="121" s="1"/>
  <c r="E8" i="83"/>
  <c r="G47" i="110" s="1"/>
  <c r="D8" i="83"/>
  <c r="F47" i="110" s="1"/>
  <c r="C8" i="83"/>
  <c r="E47" i="110" s="1"/>
  <c r="G7" i="83"/>
  <c r="M7" i="83" s="1"/>
  <c r="E47" i="121" s="1"/>
  <c r="E7" i="83"/>
  <c r="G47" i="96" s="1"/>
  <c r="D7" i="83"/>
  <c r="F47" i="96" s="1"/>
  <c r="C7" i="83"/>
  <c r="E47" i="96" s="1"/>
  <c r="G6" i="83"/>
  <c r="M6" i="83" s="1"/>
  <c r="D47" i="121" s="1"/>
  <c r="E6" i="83"/>
  <c r="G47" i="107" s="1"/>
  <c r="D6" i="83"/>
  <c r="F47" i="107" s="1"/>
  <c r="C6" i="83"/>
  <c r="E47" i="107" s="1"/>
  <c r="G5" i="83"/>
  <c r="M5" i="83" s="1"/>
  <c r="C47" i="121" s="1"/>
  <c r="E5" i="83"/>
  <c r="G47" i="93" s="1"/>
  <c r="D5" i="83"/>
  <c r="F47" i="93" s="1"/>
  <c r="C5" i="83"/>
  <c r="E47" i="93" s="1"/>
  <c r="J12" i="83" l="1"/>
  <c r="E47" i="124"/>
  <c r="K12" i="83"/>
  <c r="F47" i="124"/>
  <c r="L12" i="83"/>
  <c r="G47" i="124"/>
  <c r="M27" i="83"/>
  <c r="L47" i="121"/>
  <c r="H47" i="125"/>
  <c r="M28" i="83"/>
  <c r="M47" i="121"/>
  <c r="H47" i="127"/>
  <c r="J28" i="82"/>
  <c r="M46" i="118"/>
  <c r="E46" i="127"/>
  <c r="K28" i="81"/>
  <c r="M45" i="119"/>
  <c r="F45" i="127"/>
  <c r="J28" i="81"/>
  <c r="M45" i="118"/>
  <c r="E45" i="127"/>
  <c r="M46" i="120"/>
  <c r="G46" i="127"/>
  <c r="M45" i="120"/>
  <c r="G45" i="127"/>
  <c r="L44" i="120"/>
  <c r="G44" i="125"/>
  <c r="K27" i="80"/>
  <c r="L44" i="119"/>
  <c r="F44" i="125"/>
  <c r="J27" i="80"/>
  <c r="L44" i="118"/>
  <c r="E44" i="125"/>
  <c r="J28" i="80"/>
  <c r="M44" i="118"/>
  <c r="E44" i="127"/>
  <c r="M44" i="120"/>
  <c r="G44" i="127"/>
  <c r="K28" i="82"/>
  <c r="M46" i="119"/>
  <c r="F46" i="127"/>
  <c r="K27" i="82"/>
  <c r="L46" i="119"/>
  <c r="F46" i="125"/>
  <c r="J27" i="82"/>
  <c r="L46" i="118"/>
  <c r="E46" i="125"/>
  <c r="L46" i="120"/>
  <c r="G46" i="125"/>
  <c r="L45" i="120"/>
  <c r="G45" i="125"/>
  <c r="K28" i="80"/>
  <c r="M44" i="119"/>
  <c r="F44" i="127"/>
  <c r="K27" i="81"/>
  <c r="L45" i="119"/>
  <c r="F45" i="125"/>
  <c r="J27" i="81"/>
  <c r="L45" i="118"/>
  <c r="E45" i="125"/>
  <c r="G43" i="125"/>
  <c r="L43" i="120"/>
  <c r="K28" i="79"/>
  <c r="M43" i="119"/>
  <c r="F43" i="127"/>
  <c r="J27" i="79"/>
  <c r="E43" i="125"/>
  <c r="L43" i="118"/>
  <c r="K27" i="79"/>
  <c r="L43" i="119"/>
  <c r="F43" i="125"/>
  <c r="M43" i="120"/>
  <c r="G43" i="127"/>
  <c r="J28" i="79"/>
  <c r="M43" i="118"/>
  <c r="E43" i="127"/>
  <c r="K23" i="79"/>
  <c r="F45" i="97"/>
  <c r="E44" i="97"/>
  <c r="G43" i="97"/>
  <c r="G44" i="97"/>
  <c r="G45" i="97"/>
  <c r="G46" i="97"/>
  <c r="K24" i="80"/>
  <c r="H46" i="119"/>
  <c r="K11" i="83"/>
  <c r="I47" i="119" s="1"/>
  <c r="F47" i="123"/>
  <c r="J10" i="83"/>
  <c r="H47" i="118" s="1"/>
  <c r="E47" i="122"/>
  <c r="J11" i="83"/>
  <c r="E47" i="99" s="1"/>
  <c r="E47" i="123"/>
  <c r="K10" i="83"/>
  <c r="K23" i="83" s="1"/>
  <c r="F47" i="122"/>
  <c r="L10" i="83"/>
  <c r="G47" i="97" s="1"/>
  <c r="G47" i="122"/>
  <c r="L11" i="83"/>
  <c r="G47" i="99" s="1"/>
  <c r="G47" i="123"/>
  <c r="I47" i="120"/>
  <c r="J23" i="83"/>
  <c r="E47" i="97"/>
  <c r="I47" i="118"/>
  <c r="J25" i="83"/>
  <c r="J47" i="118"/>
  <c r="E47" i="100"/>
  <c r="H47" i="119"/>
  <c r="K24" i="83"/>
  <c r="F47" i="99"/>
  <c r="K25" i="83"/>
  <c r="J47" i="119"/>
  <c r="F47" i="100"/>
  <c r="H47" i="120"/>
  <c r="J47" i="120"/>
  <c r="G47" i="100"/>
  <c r="M19" i="83"/>
  <c r="H47" i="108"/>
  <c r="M22" i="83"/>
  <c r="H47" i="113"/>
  <c r="N46" i="129" s="1"/>
  <c r="D44" i="120"/>
  <c r="G44" i="108"/>
  <c r="K21" i="80"/>
  <c r="F44" i="119"/>
  <c r="F44" i="111"/>
  <c r="J26" i="80"/>
  <c r="E44" i="114"/>
  <c r="K45" i="120"/>
  <c r="G45" i="114"/>
  <c r="J19" i="82"/>
  <c r="D46" i="118"/>
  <c r="E46" i="108"/>
  <c r="K18" i="80"/>
  <c r="C44" i="119"/>
  <c r="F44" i="106"/>
  <c r="K19" i="80"/>
  <c r="D44" i="119"/>
  <c r="F44" i="108"/>
  <c r="K22" i="82"/>
  <c r="G46" i="119"/>
  <c r="F46" i="113"/>
  <c r="J21" i="81"/>
  <c r="F45" i="118"/>
  <c r="E45" i="111"/>
  <c r="K43" i="120"/>
  <c r="G43" i="114"/>
  <c r="F43" i="120"/>
  <c r="G43" i="111"/>
  <c r="J21" i="79"/>
  <c r="F43" i="118"/>
  <c r="E43" i="111"/>
  <c r="K18" i="81"/>
  <c r="C45" i="119"/>
  <c r="F45" i="106"/>
  <c r="J18" i="81"/>
  <c r="C45" i="118"/>
  <c r="E45" i="106"/>
  <c r="K46" i="120"/>
  <c r="G46" i="114"/>
  <c r="K26" i="82"/>
  <c r="K46" i="119"/>
  <c r="F46" i="114"/>
  <c r="C43" i="120"/>
  <c r="G43" i="106"/>
  <c r="K18" i="79"/>
  <c r="C43" i="119"/>
  <c r="F43" i="106"/>
  <c r="G43" i="120"/>
  <c r="G43" i="113"/>
  <c r="L20" i="82"/>
  <c r="E46" i="120"/>
  <c r="G46" i="109"/>
  <c r="M45" i="129" s="1"/>
  <c r="K26" i="81"/>
  <c r="K45" i="119"/>
  <c r="F45" i="114"/>
  <c r="K19" i="81"/>
  <c r="D45" i="119"/>
  <c r="F45" i="108"/>
  <c r="J26" i="79"/>
  <c r="E43" i="114"/>
  <c r="J20" i="80"/>
  <c r="E44" i="118"/>
  <c r="E44" i="109"/>
  <c r="M20" i="83"/>
  <c r="H47" i="109"/>
  <c r="K22" i="79"/>
  <c r="G43" i="119"/>
  <c r="F43" i="113"/>
  <c r="J22" i="80"/>
  <c r="G44" i="118"/>
  <c r="E44" i="113"/>
  <c r="J20" i="81"/>
  <c r="E45" i="118"/>
  <c r="E45" i="109"/>
  <c r="G45" i="120"/>
  <c r="G45" i="113"/>
  <c r="K26" i="80"/>
  <c r="K44" i="119"/>
  <c r="F44" i="114"/>
  <c r="J22" i="82"/>
  <c r="G46" i="118"/>
  <c r="E46" i="113"/>
  <c r="J21" i="82"/>
  <c r="F46" i="118"/>
  <c r="E46" i="111"/>
  <c r="K22" i="80"/>
  <c r="G44" i="119"/>
  <c r="F44" i="113"/>
  <c r="F46" i="120"/>
  <c r="G46" i="111"/>
  <c r="F45" i="120"/>
  <c r="G45" i="111"/>
  <c r="J19" i="80"/>
  <c r="D44" i="118"/>
  <c r="E44" i="108"/>
  <c r="J21" i="80"/>
  <c r="F44" i="118"/>
  <c r="E44" i="111"/>
  <c r="K22" i="81"/>
  <c r="G45" i="119"/>
  <c r="F45" i="113"/>
  <c r="D45" i="120"/>
  <c r="G45" i="108"/>
  <c r="J26" i="82"/>
  <c r="E46" i="114"/>
  <c r="E45" i="120"/>
  <c r="G45" i="109"/>
  <c r="M44" i="129" s="1"/>
  <c r="J18" i="82"/>
  <c r="C46" i="118"/>
  <c r="E46" i="106"/>
  <c r="J18" i="80"/>
  <c r="C44" i="118"/>
  <c r="E44" i="106"/>
  <c r="L22" i="82"/>
  <c r="G46" i="120"/>
  <c r="G46" i="113"/>
  <c r="K19" i="79"/>
  <c r="D43" i="119"/>
  <c r="F43" i="108"/>
  <c r="K20" i="82"/>
  <c r="E46" i="119"/>
  <c r="F46" i="109"/>
  <c r="J20" i="82"/>
  <c r="E46" i="118"/>
  <c r="E46" i="109"/>
  <c r="J19" i="79"/>
  <c r="D43" i="118"/>
  <c r="E43" i="108"/>
  <c r="M18" i="83"/>
  <c r="H47" i="106"/>
  <c r="M21" i="83"/>
  <c r="H47" i="111"/>
  <c r="M26" i="83"/>
  <c r="H47" i="114"/>
  <c r="J19" i="81"/>
  <c r="D45" i="118"/>
  <c r="E45" i="108"/>
  <c r="K20" i="79"/>
  <c r="E43" i="119"/>
  <c r="F43" i="109"/>
  <c r="K21" i="82"/>
  <c r="F46" i="119"/>
  <c r="F46" i="111"/>
  <c r="C44" i="120"/>
  <c r="G44" i="106"/>
  <c r="L19" i="82"/>
  <c r="D46" i="120"/>
  <c r="G46" i="108"/>
  <c r="J22" i="79"/>
  <c r="G43" i="118"/>
  <c r="E43" i="113"/>
  <c r="K21" i="81"/>
  <c r="F45" i="119"/>
  <c r="F45" i="111"/>
  <c r="K44" i="120"/>
  <c r="G44" i="114"/>
  <c r="D43" i="120"/>
  <c r="G43" i="108"/>
  <c r="J26" i="81"/>
  <c r="E45" i="114"/>
  <c r="K21" i="79"/>
  <c r="F43" i="119"/>
  <c r="F43" i="111"/>
  <c r="F44" i="120"/>
  <c r="G44" i="111"/>
  <c r="G44" i="120"/>
  <c r="G44" i="113"/>
  <c r="E43" i="120"/>
  <c r="G43" i="109"/>
  <c r="M42" i="129" s="1"/>
  <c r="C45" i="120"/>
  <c r="G45" i="106"/>
  <c r="J22" i="81"/>
  <c r="G45" i="118"/>
  <c r="E45" i="113"/>
  <c r="K19" i="82"/>
  <c r="D46" i="119"/>
  <c r="F46" i="108"/>
  <c r="C46" i="120"/>
  <c r="G46" i="106"/>
  <c r="E44" i="120"/>
  <c r="G44" i="109"/>
  <c r="M43" i="129" s="1"/>
  <c r="K18" i="82"/>
  <c r="C46" i="119"/>
  <c r="F46" i="106"/>
  <c r="J18" i="79"/>
  <c r="C43" i="118"/>
  <c r="E43" i="106"/>
  <c r="K26" i="79"/>
  <c r="K43" i="119"/>
  <c r="F43" i="114"/>
  <c r="K20" i="80"/>
  <c r="E44" i="119"/>
  <c r="F44" i="109"/>
  <c r="K20" i="81"/>
  <c r="E45" i="119"/>
  <c r="F45" i="109"/>
  <c r="J20" i="79"/>
  <c r="E43" i="118"/>
  <c r="E43" i="109"/>
  <c r="L23" i="83"/>
  <c r="B344" i="104"/>
  <c r="L24" i="83"/>
  <c r="B404" i="104"/>
  <c r="L25" i="83"/>
  <c r="B464" i="104"/>
  <c r="B163" i="104"/>
  <c r="B103" i="104"/>
  <c r="L28" i="81"/>
  <c r="B642" i="104"/>
  <c r="L21" i="79"/>
  <c r="B220" i="104"/>
  <c r="L21" i="80"/>
  <c r="B221" i="104"/>
  <c r="L28" i="80"/>
  <c r="B641" i="104"/>
  <c r="B283" i="104"/>
  <c r="L28" i="82"/>
  <c r="B643" i="104"/>
  <c r="L28" i="79"/>
  <c r="B640" i="104"/>
  <c r="L21" i="82"/>
  <c r="B223" i="104"/>
  <c r="L21" i="81"/>
  <c r="B222" i="104"/>
  <c r="L26" i="79"/>
  <c r="B520" i="104"/>
  <c r="L26" i="82"/>
  <c r="B523" i="104"/>
  <c r="L26" i="81"/>
  <c r="B522" i="104"/>
  <c r="L26" i="80"/>
  <c r="B521" i="104"/>
  <c r="L22" i="81"/>
  <c r="B282" i="104"/>
  <c r="L22" i="80"/>
  <c r="B281" i="104"/>
  <c r="L22" i="79"/>
  <c r="B280" i="104"/>
  <c r="L19" i="79"/>
  <c r="B100" i="104"/>
  <c r="L19" i="80"/>
  <c r="B101" i="104"/>
  <c r="L19" i="81"/>
  <c r="B102" i="104"/>
  <c r="L18" i="81"/>
  <c r="B42" i="104"/>
  <c r="L18" i="82"/>
  <c r="B43" i="104"/>
  <c r="L18" i="79"/>
  <c r="B40" i="104"/>
  <c r="L18" i="80"/>
  <c r="B52" i="104"/>
  <c r="B41" i="104"/>
  <c r="L20" i="81"/>
  <c r="B162" i="104"/>
  <c r="L20" i="79"/>
  <c r="B160" i="104"/>
  <c r="L20" i="80"/>
  <c r="B161" i="104"/>
  <c r="L27" i="80"/>
  <c r="B581" i="104"/>
  <c r="L27" i="82"/>
  <c r="B583" i="104"/>
  <c r="L27" i="79"/>
  <c r="B580" i="104"/>
  <c r="L27" i="81"/>
  <c r="B582" i="104"/>
  <c r="J5" i="83"/>
  <c r="K6" i="83"/>
  <c r="K8" i="83"/>
  <c r="K9" i="83"/>
  <c r="K14" i="83"/>
  <c r="J7" i="83"/>
  <c r="J9" i="83"/>
  <c r="L6" i="83"/>
  <c r="L9" i="83"/>
  <c r="L13" i="83"/>
  <c r="L5" i="83"/>
  <c r="K7" i="83"/>
  <c r="K13" i="83"/>
  <c r="L14" i="83"/>
  <c r="J15" i="83"/>
  <c r="L7" i="83"/>
  <c r="K15" i="83"/>
  <c r="J14" i="83"/>
  <c r="L15" i="83"/>
  <c r="J6" i="83"/>
  <c r="L8" i="83"/>
  <c r="J13" i="83"/>
  <c r="K47" i="118" s="1"/>
  <c r="K5" i="83"/>
  <c r="J8" i="83"/>
  <c r="G15" i="84"/>
  <c r="M15" i="84" s="1"/>
  <c r="E15" i="84"/>
  <c r="G48" i="126" s="1"/>
  <c r="D15" i="84"/>
  <c r="F48" i="126" s="1"/>
  <c r="C15" i="84"/>
  <c r="E48" i="126" s="1"/>
  <c r="G14" i="84"/>
  <c r="M14" i="84" s="1"/>
  <c r="E14" i="84"/>
  <c r="G48" i="102" s="1"/>
  <c r="D14" i="84"/>
  <c r="F48" i="102" s="1"/>
  <c r="C14" i="84"/>
  <c r="E48" i="102" s="1"/>
  <c r="G13" i="84"/>
  <c r="M13" i="84" s="1"/>
  <c r="K48" i="121" s="1"/>
  <c r="E13" i="84"/>
  <c r="G48" i="115" s="1"/>
  <c r="D13" i="84"/>
  <c r="F48" i="115" s="1"/>
  <c r="C13" i="84"/>
  <c r="E48" i="115" s="1"/>
  <c r="G12" i="84"/>
  <c r="E12" i="84"/>
  <c r="D12" i="84"/>
  <c r="C12" i="84"/>
  <c r="G11" i="84"/>
  <c r="E11" i="84"/>
  <c r="D11" i="84"/>
  <c r="C11" i="84"/>
  <c r="G10" i="84"/>
  <c r="E10" i="84"/>
  <c r="D10" i="84"/>
  <c r="C10" i="84"/>
  <c r="G9" i="84"/>
  <c r="M9" i="84" s="1"/>
  <c r="G48" i="121" s="1"/>
  <c r="E9" i="84"/>
  <c r="G48" i="112" s="1"/>
  <c r="D9" i="84"/>
  <c r="F48" i="112" s="1"/>
  <c r="C9" i="84"/>
  <c r="E48" i="112" s="1"/>
  <c r="G8" i="84"/>
  <c r="M8" i="84" s="1"/>
  <c r="F48" i="121" s="1"/>
  <c r="E8" i="84"/>
  <c r="G48" i="110" s="1"/>
  <c r="D8" i="84"/>
  <c r="F48" i="110" s="1"/>
  <c r="C8" i="84"/>
  <c r="E48" i="110" s="1"/>
  <c r="G7" i="84"/>
  <c r="M7" i="84" s="1"/>
  <c r="E48" i="121" s="1"/>
  <c r="E7" i="84"/>
  <c r="G48" i="96" s="1"/>
  <c r="D7" i="84"/>
  <c r="F48" i="96" s="1"/>
  <c r="C7" i="84"/>
  <c r="E48" i="96" s="1"/>
  <c r="G6" i="84"/>
  <c r="M6" i="84" s="1"/>
  <c r="D48" i="121" s="1"/>
  <c r="E6" i="84"/>
  <c r="G48" i="107" s="1"/>
  <c r="D6" i="84"/>
  <c r="F48" i="107" s="1"/>
  <c r="C6" i="84"/>
  <c r="E48" i="107" s="1"/>
  <c r="G5" i="84"/>
  <c r="M5" i="84" s="1"/>
  <c r="C48" i="121" s="1"/>
  <c r="E5" i="84"/>
  <c r="G48" i="93" s="1"/>
  <c r="D5" i="84"/>
  <c r="F48" i="93" s="1"/>
  <c r="C5" i="84"/>
  <c r="E48" i="93" s="1"/>
  <c r="G15" i="85"/>
  <c r="M15" i="85" s="1"/>
  <c r="E15" i="85"/>
  <c r="G49" i="126" s="1"/>
  <c r="D15" i="85"/>
  <c r="F49" i="126" s="1"/>
  <c r="C15" i="85"/>
  <c r="E49" i="126" s="1"/>
  <c r="G14" i="85"/>
  <c r="M14" i="85" s="1"/>
  <c r="E14" i="85"/>
  <c r="G49" i="102" s="1"/>
  <c r="D14" i="85"/>
  <c r="F49" i="102" s="1"/>
  <c r="C14" i="85"/>
  <c r="E49" i="102" s="1"/>
  <c r="G13" i="85"/>
  <c r="M13" i="85" s="1"/>
  <c r="K49" i="121" s="1"/>
  <c r="E13" i="85"/>
  <c r="G49" i="115" s="1"/>
  <c r="D13" i="85"/>
  <c r="F49" i="115" s="1"/>
  <c r="C13" i="85"/>
  <c r="E49" i="115" s="1"/>
  <c r="G12" i="85"/>
  <c r="E12" i="85"/>
  <c r="D12" i="85"/>
  <c r="C12" i="85"/>
  <c r="G11" i="85"/>
  <c r="E11" i="85"/>
  <c r="D11" i="85"/>
  <c r="C11" i="85"/>
  <c r="G10" i="85"/>
  <c r="E10" i="85"/>
  <c r="D10" i="85"/>
  <c r="C10" i="85"/>
  <c r="G9" i="85"/>
  <c r="M9" i="85" s="1"/>
  <c r="G49" i="121" s="1"/>
  <c r="E9" i="85"/>
  <c r="G49" i="112" s="1"/>
  <c r="D9" i="85"/>
  <c r="F49" i="112" s="1"/>
  <c r="C9" i="85"/>
  <c r="E49" i="112" s="1"/>
  <c r="G8" i="85"/>
  <c r="M8" i="85" s="1"/>
  <c r="F49" i="121" s="1"/>
  <c r="E8" i="85"/>
  <c r="G49" i="110" s="1"/>
  <c r="D8" i="85"/>
  <c r="F49" i="110" s="1"/>
  <c r="C8" i="85"/>
  <c r="E49" i="110" s="1"/>
  <c r="G7" i="85"/>
  <c r="M7" i="85" s="1"/>
  <c r="E49" i="121" s="1"/>
  <c r="E7" i="85"/>
  <c r="G49" i="96" s="1"/>
  <c r="D7" i="85"/>
  <c r="F49" i="96" s="1"/>
  <c r="C7" i="85"/>
  <c r="E49" i="96" s="1"/>
  <c r="G6" i="85"/>
  <c r="M6" i="85" s="1"/>
  <c r="D49" i="121" s="1"/>
  <c r="E6" i="85"/>
  <c r="G49" i="107" s="1"/>
  <c r="D6" i="85"/>
  <c r="F49" i="107" s="1"/>
  <c r="C6" i="85"/>
  <c r="E49" i="107" s="1"/>
  <c r="G5" i="85"/>
  <c r="M5" i="85" s="1"/>
  <c r="C49" i="121" s="1"/>
  <c r="E5" i="85"/>
  <c r="G49" i="93" s="1"/>
  <c r="D5" i="85"/>
  <c r="F49" i="93" s="1"/>
  <c r="C5" i="85"/>
  <c r="E49" i="93" s="1"/>
  <c r="J12" i="85" l="1"/>
  <c r="E49" i="124"/>
  <c r="K12" i="85"/>
  <c r="F49" i="124"/>
  <c r="L12" i="85"/>
  <c r="G49" i="124"/>
  <c r="M27" i="85"/>
  <c r="L49" i="121"/>
  <c r="H49" i="125"/>
  <c r="M28" i="85"/>
  <c r="M49" i="121"/>
  <c r="H49" i="127"/>
  <c r="J12" i="84"/>
  <c r="E48" i="124"/>
  <c r="K12" i="84"/>
  <c r="F48" i="124"/>
  <c r="L12" i="84"/>
  <c r="G48" i="124"/>
  <c r="M27" i="84"/>
  <c r="M48" i="121"/>
  <c r="L48" i="121"/>
  <c r="H48" i="125"/>
  <c r="M28" i="84"/>
  <c r="H48" i="127"/>
  <c r="M47" i="120"/>
  <c r="G47" i="127"/>
  <c r="J27" i="83"/>
  <c r="L47" i="118"/>
  <c r="E47" i="125"/>
  <c r="K28" i="83"/>
  <c r="M47" i="119"/>
  <c r="F47" i="127"/>
  <c r="J28" i="83"/>
  <c r="M47" i="118"/>
  <c r="E47" i="127"/>
  <c r="L47" i="120"/>
  <c r="G47" i="125"/>
  <c r="K27" i="83"/>
  <c r="L47" i="119"/>
  <c r="F47" i="125"/>
  <c r="J10" i="85"/>
  <c r="E49" i="122"/>
  <c r="J11" i="85"/>
  <c r="J24" i="85" s="1"/>
  <c r="E49" i="123"/>
  <c r="J10" i="84"/>
  <c r="E48" i="122"/>
  <c r="J11" i="84"/>
  <c r="J24" i="84" s="1"/>
  <c r="E48" i="123"/>
  <c r="K10" i="85"/>
  <c r="F49" i="122"/>
  <c r="K11" i="85"/>
  <c r="F49" i="99" s="1"/>
  <c r="F49" i="123"/>
  <c r="K10" i="84"/>
  <c r="F48" i="122"/>
  <c r="K11" i="84"/>
  <c r="K24" i="84" s="1"/>
  <c r="F48" i="123"/>
  <c r="F47" i="97"/>
  <c r="J24" i="83"/>
  <c r="L10" i="85"/>
  <c r="B346" i="104" s="1"/>
  <c r="G49" i="122"/>
  <c r="L11" i="85"/>
  <c r="G49" i="123"/>
  <c r="L10" i="84"/>
  <c r="H48" i="120" s="1"/>
  <c r="G48" i="122"/>
  <c r="L11" i="84"/>
  <c r="G48" i="123"/>
  <c r="K24" i="85"/>
  <c r="G49" i="97"/>
  <c r="J49" i="120"/>
  <c r="G49" i="100"/>
  <c r="J23" i="85"/>
  <c r="H49" i="118"/>
  <c r="E49" i="97"/>
  <c r="E49" i="99"/>
  <c r="J25" i="85"/>
  <c r="J49" i="118"/>
  <c r="E49" i="100"/>
  <c r="J23" i="84"/>
  <c r="H48" i="118"/>
  <c r="E48" i="97"/>
  <c r="I48" i="118"/>
  <c r="J25" i="84"/>
  <c r="J48" i="118"/>
  <c r="E48" i="100"/>
  <c r="K23" i="85"/>
  <c r="H49" i="119"/>
  <c r="F49" i="97"/>
  <c r="K23" i="84"/>
  <c r="H48" i="119"/>
  <c r="F48" i="97"/>
  <c r="I48" i="119"/>
  <c r="K25" i="84"/>
  <c r="J48" i="119"/>
  <c r="F48" i="100"/>
  <c r="K25" i="85"/>
  <c r="J49" i="119"/>
  <c r="F49" i="100"/>
  <c r="I49" i="120"/>
  <c r="G49" i="99"/>
  <c r="I48" i="120"/>
  <c r="G48" i="99"/>
  <c r="J48" i="120"/>
  <c r="G48" i="100"/>
  <c r="K21" i="83"/>
  <c r="F47" i="119"/>
  <c r="F47" i="111"/>
  <c r="M20" i="85"/>
  <c r="H49" i="109"/>
  <c r="M22" i="85"/>
  <c r="H49" i="113"/>
  <c r="N48" i="129" s="1"/>
  <c r="M26" i="85"/>
  <c r="H49" i="114"/>
  <c r="M19" i="84"/>
  <c r="H48" i="108"/>
  <c r="M21" i="84"/>
  <c r="H48" i="111"/>
  <c r="M26" i="84"/>
  <c r="H48" i="114"/>
  <c r="J26" i="83"/>
  <c r="E47" i="114"/>
  <c r="K47" i="120"/>
  <c r="G47" i="114"/>
  <c r="J20" i="83"/>
  <c r="E47" i="118"/>
  <c r="E47" i="109"/>
  <c r="K19" i="83"/>
  <c r="D47" i="119"/>
  <c r="F47" i="108"/>
  <c r="J22" i="83"/>
  <c r="G47" i="118"/>
  <c r="E47" i="113"/>
  <c r="J21" i="83"/>
  <c r="F47" i="118"/>
  <c r="E47" i="111"/>
  <c r="J19" i="83"/>
  <c r="D47" i="118"/>
  <c r="E47" i="108"/>
  <c r="E47" i="120"/>
  <c r="G47" i="109"/>
  <c r="M46" i="129" s="1"/>
  <c r="K20" i="83"/>
  <c r="E47" i="119"/>
  <c r="F47" i="109"/>
  <c r="D47" i="120"/>
  <c r="G47" i="108"/>
  <c r="K22" i="83"/>
  <c r="G47" i="119"/>
  <c r="F47" i="113"/>
  <c r="K18" i="83"/>
  <c r="C47" i="119"/>
  <c r="F47" i="106"/>
  <c r="C47" i="120"/>
  <c r="G47" i="106"/>
  <c r="M18" i="85"/>
  <c r="H49" i="106"/>
  <c r="M19" i="85"/>
  <c r="H49" i="108"/>
  <c r="M21" i="85"/>
  <c r="H49" i="111"/>
  <c r="M18" i="84"/>
  <c r="H48" i="106"/>
  <c r="M20" i="84"/>
  <c r="H48" i="109"/>
  <c r="M22" i="84"/>
  <c r="H48" i="113"/>
  <c r="N47" i="129" s="1"/>
  <c r="F47" i="120"/>
  <c r="G47" i="111"/>
  <c r="K26" i="83"/>
  <c r="K47" i="119"/>
  <c r="F47" i="114"/>
  <c r="G47" i="120"/>
  <c r="G47" i="113"/>
  <c r="J18" i="83"/>
  <c r="C47" i="118"/>
  <c r="E47" i="106"/>
  <c r="L29" i="79"/>
  <c r="L30" i="79"/>
  <c r="L29" i="80"/>
  <c r="L30" i="80"/>
  <c r="L29" i="81"/>
  <c r="L30" i="81"/>
  <c r="L29" i="82"/>
  <c r="L30" i="82"/>
  <c r="L23" i="84"/>
  <c r="B345" i="104"/>
  <c r="L24" i="84"/>
  <c r="B405" i="104"/>
  <c r="L25" i="84"/>
  <c r="B465" i="104"/>
  <c r="L23" i="85"/>
  <c r="B406" i="104"/>
  <c r="L24" i="85"/>
  <c r="B466" i="104"/>
  <c r="L25" i="85"/>
  <c r="J15" i="84"/>
  <c r="K14" i="85"/>
  <c r="K6" i="84"/>
  <c r="L28" i="83"/>
  <c r="B644" i="104"/>
  <c r="L21" i="83"/>
  <c r="B224" i="104"/>
  <c r="L13" i="85"/>
  <c r="L26" i="83"/>
  <c r="B524" i="104"/>
  <c r="J9" i="84"/>
  <c r="L22" i="83"/>
  <c r="B284" i="104"/>
  <c r="K9" i="84"/>
  <c r="L9" i="85"/>
  <c r="L9" i="84"/>
  <c r="J6" i="84"/>
  <c r="L19" i="83"/>
  <c r="B104" i="104"/>
  <c r="J5" i="85"/>
  <c r="J5" i="84"/>
  <c r="L18" i="83"/>
  <c r="B44" i="104"/>
  <c r="K5" i="85"/>
  <c r="L5" i="85"/>
  <c r="J7" i="84"/>
  <c r="L20" i="83"/>
  <c r="B164" i="104"/>
  <c r="L27" i="83"/>
  <c r="B584" i="104"/>
  <c r="K8" i="85"/>
  <c r="L14" i="85"/>
  <c r="L7" i="85"/>
  <c r="L8" i="85"/>
  <c r="K9" i="85"/>
  <c r="J15" i="85"/>
  <c r="K6" i="85"/>
  <c r="J7" i="85"/>
  <c r="K15" i="85"/>
  <c r="L6" i="85"/>
  <c r="J8" i="85"/>
  <c r="J9" i="85"/>
  <c r="K13" i="85"/>
  <c r="J14" i="85"/>
  <c r="L15" i="85"/>
  <c r="K14" i="84"/>
  <c r="L14" i="84"/>
  <c r="L15" i="84"/>
  <c r="G48" i="127" s="1"/>
  <c r="K7" i="84"/>
  <c r="J8" i="84"/>
  <c r="J13" i="84"/>
  <c r="K48" i="118" s="1"/>
  <c r="K5" i="84"/>
  <c r="K13" i="84"/>
  <c r="J14" i="84"/>
  <c r="L5" i="84"/>
  <c r="L8" i="84"/>
  <c r="K15" i="84"/>
  <c r="K8" i="84"/>
  <c r="L6" i="84"/>
  <c r="L13" i="84"/>
  <c r="L7" i="84"/>
  <c r="J13" i="85"/>
  <c r="K49" i="118" s="1"/>
  <c r="J6" i="85"/>
  <c r="K7" i="85"/>
  <c r="G15" i="86"/>
  <c r="M15" i="86" s="1"/>
  <c r="E15" i="86"/>
  <c r="G50" i="126" s="1"/>
  <c r="D15" i="86"/>
  <c r="F50" i="126" s="1"/>
  <c r="C15" i="86"/>
  <c r="E50" i="126" s="1"/>
  <c r="G14" i="86"/>
  <c r="M14" i="86" s="1"/>
  <c r="E14" i="86"/>
  <c r="G50" i="102" s="1"/>
  <c r="D14" i="86"/>
  <c r="F50" i="102" s="1"/>
  <c r="C14" i="86"/>
  <c r="E50" i="102" s="1"/>
  <c r="G13" i="86"/>
  <c r="M13" i="86" s="1"/>
  <c r="K50" i="121" s="1"/>
  <c r="E13" i="86"/>
  <c r="G50" i="115" s="1"/>
  <c r="D13" i="86"/>
  <c r="F50" i="115" s="1"/>
  <c r="C13" i="86"/>
  <c r="E50" i="115" s="1"/>
  <c r="G12" i="86"/>
  <c r="E12" i="86"/>
  <c r="D12" i="86"/>
  <c r="C12" i="86"/>
  <c r="G11" i="86"/>
  <c r="E11" i="86"/>
  <c r="D11" i="86"/>
  <c r="C11" i="86"/>
  <c r="G10" i="86"/>
  <c r="E10" i="86"/>
  <c r="D10" i="86"/>
  <c r="C10" i="86"/>
  <c r="G9" i="86"/>
  <c r="M9" i="86" s="1"/>
  <c r="G50" i="121" s="1"/>
  <c r="E9" i="86"/>
  <c r="G50" i="112" s="1"/>
  <c r="D9" i="86"/>
  <c r="F50" i="112" s="1"/>
  <c r="C9" i="86"/>
  <c r="E50" i="112" s="1"/>
  <c r="G8" i="86"/>
  <c r="M8" i="86" s="1"/>
  <c r="F50" i="121" s="1"/>
  <c r="E8" i="86"/>
  <c r="G50" i="110" s="1"/>
  <c r="D8" i="86"/>
  <c r="F50" i="110" s="1"/>
  <c r="C8" i="86"/>
  <c r="E50" i="110" s="1"/>
  <c r="G7" i="86"/>
  <c r="M7" i="86" s="1"/>
  <c r="E50" i="121" s="1"/>
  <c r="E7" i="86"/>
  <c r="G50" i="96" s="1"/>
  <c r="D7" i="86"/>
  <c r="F50" i="96" s="1"/>
  <c r="C7" i="86"/>
  <c r="E50" i="96" s="1"/>
  <c r="G6" i="86"/>
  <c r="M6" i="86" s="1"/>
  <c r="D50" i="121" s="1"/>
  <c r="E6" i="86"/>
  <c r="G50" i="107" s="1"/>
  <c r="D6" i="86"/>
  <c r="F50" i="107" s="1"/>
  <c r="C6" i="86"/>
  <c r="E50" i="107" s="1"/>
  <c r="G5" i="86"/>
  <c r="M5" i="86" s="1"/>
  <c r="C50" i="121" s="1"/>
  <c r="E5" i="86"/>
  <c r="G50" i="93" s="1"/>
  <c r="D5" i="86"/>
  <c r="F50" i="93" s="1"/>
  <c r="C5" i="86"/>
  <c r="E50" i="93" s="1"/>
  <c r="J12" i="86" l="1"/>
  <c r="E50" i="124"/>
  <c r="K12" i="86"/>
  <c r="F50" i="124"/>
  <c r="L12" i="86"/>
  <c r="G50" i="124"/>
  <c r="M27" i="86"/>
  <c r="L50" i="121"/>
  <c r="H50" i="125"/>
  <c r="M28" i="86"/>
  <c r="M50" i="121"/>
  <c r="H50" i="127"/>
  <c r="K28" i="84"/>
  <c r="F48" i="127"/>
  <c r="J27" i="84"/>
  <c r="M48" i="118"/>
  <c r="L48" i="118"/>
  <c r="E48" i="125"/>
  <c r="M48" i="120"/>
  <c r="L48" i="120"/>
  <c r="G48" i="125"/>
  <c r="K27" i="84"/>
  <c r="M48" i="119"/>
  <c r="L48" i="119"/>
  <c r="F48" i="125"/>
  <c r="M49" i="120"/>
  <c r="G49" i="127"/>
  <c r="J27" i="85"/>
  <c r="L49" i="118"/>
  <c r="E49" i="125"/>
  <c r="K28" i="85"/>
  <c r="M49" i="119"/>
  <c r="F49" i="127"/>
  <c r="J28" i="85"/>
  <c r="M49" i="118"/>
  <c r="E49" i="127"/>
  <c r="L49" i="120"/>
  <c r="G49" i="125"/>
  <c r="K27" i="85"/>
  <c r="L49" i="119"/>
  <c r="F49" i="125"/>
  <c r="J28" i="84"/>
  <c r="E48" i="127"/>
  <c r="F48" i="99"/>
  <c r="E48" i="99"/>
  <c r="I49" i="119"/>
  <c r="L10" i="86"/>
  <c r="G50" i="122"/>
  <c r="L11" i="86"/>
  <c r="G50" i="123"/>
  <c r="G48" i="97"/>
  <c r="I49" i="118"/>
  <c r="H49" i="120"/>
  <c r="J10" i="86"/>
  <c r="E50" i="122"/>
  <c r="J11" i="86"/>
  <c r="E50" i="123"/>
  <c r="K10" i="86"/>
  <c r="F50" i="122"/>
  <c r="K11" i="86"/>
  <c r="F50" i="123"/>
  <c r="H50" i="120"/>
  <c r="G50" i="97"/>
  <c r="J23" i="86"/>
  <c r="H50" i="118"/>
  <c r="E50" i="97"/>
  <c r="J25" i="86"/>
  <c r="J50" i="118"/>
  <c r="E50" i="100"/>
  <c r="J24" i="86"/>
  <c r="I50" i="118"/>
  <c r="E50" i="99"/>
  <c r="K23" i="86"/>
  <c r="H50" i="119"/>
  <c r="F50" i="97"/>
  <c r="K24" i="86"/>
  <c r="I50" i="119"/>
  <c r="F50" i="99"/>
  <c r="K25" i="86"/>
  <c r="J50" i="119"/>
  <c r="F50" i="100"/>
  <c r="J50" i="120"/>
  <c r="G50" i="100"/>
  <c r="I50" i="120"/>
  <c r="G50" i="99"/>
  <c r="M18" i="86"/>
  <c r="H50" i="106"/>
  <c r="M20" i="86"/>
  <c r="H50" i="109"/>
  <c r="K20" i="84"/>
  <c r="E48" i="119"/>
  <c r="F48" i="109"/>
  <c r="K19" i="85"/>
  <c r="D49" i="119"/>
  <c r="F49" i="108"/>
  <c r="J19" i="84"/>
  <c r="D48" i="118"/>
  <c r="E48" i="108"/>
  <c r="K21" i="84"/>
  <c r="F48" i="119"/>
  <c r="F48" i="111"/>
  <c r="J21" i="84"/>
  <c r="F48" i="118"/>
  <c r="E48" i="111"/>
  <c r="J22" i="85"/>
  <c r="G49" i="118"/>
  <c r="E49" i="113"/>
  <c r="J20" i="85"/>
  <c r="E49" i="118"/>
  <c r="E49" i="109"/>
  <c r="F49" i="120"/>
  <c r="G49" i="111"/>
  <c r="J20" i="84"/>
  <c r="E48" i="118"/>
  <c r="E48" i="109"/>
  <c r="K22" i="84"/>
  <c r="G48" i="119"/>
  <c r="F48" i="113"/>
  <c r="M22" i="86"/>
  <c r="H50" i="113"/>
  <c r="N49" i="129" s="1"/>
  <c r="M26" i="86"/>
  <c r="H50" i="114"/>
  <c r="E49" i="120"/>
  <c r="G49" i="109"/>
  <c r="M48" i="129" s="1"/>
  <c r="J18" i="84"/>
  <c r="C48" i="118"/>
  <c r="E48" i="106"/>
  <c r="J26" i="85"/>
  <c r="E49" i="114"/>
  <c r="J19" i="85"/>
  <c r="D49" i="118"/>
  <c r="E49" i="108"/>
  <c r="D48" i="120"/>
  <c r="G48" i="108"/>
  <c r="C48" i="120"/>
  <c r="G48" i="106"/>
  <c r="J26" i="84"/>
  <c r="E48" i="114"/>
  <c r="K26" i="85"/>
  <c r="K49" i="119"/>
  <c r="F49" i="114"/>
  <c r="K22" i="85"/>
  <c r="G49" i="119"/>
  <c r="F49" i="113"/>
  <c r="K21" i="85"/>
  <c r="F49" i="119"/>
  <c r="F49" i="111"/>
  <c r="G49" i="120"/>
  <c r="G49" i="113"/>
  <c r="J22" i="84"/>
  <c r="G48" i="118"/>
  <c r="E48" i="113"/>
  <c r="K19" i="84"/>
  <c r="D48" i="119"/>
  <c r="F48" i="108"/>
  <c r="M19" i="86"/>
  <c r="H50" i="108"/>
  <c r="M21" i="86"/>
  <c r="H50" i="111"/>
  <c r="E48" i="120"/>
  <c r="G48" i="109"/>
  <c r="M47" i="129" s="1"/>
  <c r="K26" i="84"/>
  <c r="K48" i="119"/>
  <c r="F48" i="114"/>
  <c r="J21" i="85"/>
  <c r="F49" i="118"/>
  <c r="E49" i="111"/>
  <c r="C49" i="120"/>
  <c r="G49" i="106"/>
  <c r="K20" i="85"/>
  <c r="E49" i="119"/>
  <c r="F49" i="109"/>
  <c r="K48" i="120"/>
  <c r="G48" i="114"/>
  <c r="F48" i="120"/>
  <c r="G48" i="111"/>
  <c r="K18" i="84"/>
  <c r="C48" i="119"/>
  <c r="F48" i="106"/>
  <c r="D49" i="120"/>
  <c r="G49" i="108"/>
  <c r="K18" i="85"/>
  <c r="C49" i="119"/>
  <c r="F49" i="106"/>
  <c r="J18" i="85"/>
  <c r="C49" i="118"/>
  <c r="E49" i="106"/>
  <c r="G48" i="120"/>
  <c r="G48" i="113"/>
  <c r="K49" i="120"/>
  <c r="G49" i="114"/>
  <c r="L29" i="83"/>
  <c r="L30" i="83"/>
  <c r="B347" i="104"/>
  <c r="L23" i="86"/>
  <c r="B467" i="104"/>
  <c r="L25" i="86"/>
  <c r="B407" i="104"/>
  <c r="L24" i="86"/>
  <c r="L15" i="86"/>
  <c r="B226" i="104"/>
  <c r="L21" i="85"/>
  <c r="B646" i="104"/>
  <c r="L28" i="85"/>
  <c r="L21" i="84"/>
  <c r="B225" i="104"/>
  <c r="L28" i="84"/>
  <c r="B645" i="104"/>
  <c r="L26" i="84"/>
  <c r="B525" i="104"/>
  <c r="B526" i="104"/>
  <c r="L26" i="85"/>
  <c r="L22" i="84"/>
  <c r="B285" i="104"/>
  <c r="K9" i="86"/>
  <c r="B286" i="104"/>
  <c r="L22" i="85"/>
  <c r="B106" i="104"/>
  <c r="L19" i="85"/>
  <c r="L19" i="84"/>
  <c r="B105" i="104"/>
  <c r="L18" i="84"/>
  <c r="B45" i="104"/>
  <c r="B46" i="104"/>
  <c r="L18" i="85"/>
  <c r="J5" i="86"/>
  <c r="L20" i="84"/>
  <c r="B165" i="104"/>
  <c r="B166" i="104"/>
  <c r="L20" i="85"/>
  <c r="K7" i="86"/>
  <c r="L7" i="86"/>
  <c r="B586" i="104"/>
  <c r="L27" i="85"/>
  <c r="L27" i="84"/>
  <c r="B585" i="104"/>
  <c r="L9" i="86"/>
  <c r="J14" i="86"/>
  <c r="J15" i="86"/>
  <c r="K15" i="86"/>
  <c r="K5" i="86"/>
  <c r="J8" i="86"/>
  <c r="K14" i="86"/>
  <c r="L5" i="86"/>
  <c r="J7" i="86"/>
  <c r="K8" i="86"/>
  <c r="L14" i="86"/>
  <c r="L6" i="86"/>
  <c r="L8" i="86"/>
  <c r="J6" i="86"/>
  <c r="J13" i="86"/>
  <c r="K50" i="118" s="1"/>
  <c r="K6" i="86"/>
  <c r="L13" i="86"/>
  <c r="J9" i="86"/>
  <c r="K13" i="86"/>
  <c r="G15" i="87"/>
  <c r="M15" i="87" s="1"/>
  <c r="E15" i="87"/>
  <c r="G51" i="126" s="1"/>
  <c r="D15" i="87"/>
  <c r="F51" i="126" s="1"/>
  <c r="C15" i="87"/>
  <c r="E51" i="126" s="1"/>
  <c r="G14" i="87"/>
  <c r="M14" i="87" s="1"/>
  <c r="E14" i="87"/>
  <c r="G51" i="102" s="1"/>
  <c r="D14" i="87"/>
  <c r="F51" i="102" s="1"/>
  <c r="C14" i="87"/>
  <c r="E51" i="102" s="1"/>
  <c r="G13" i="87"/>
  <c r="M13" i="87" s="1"/>
  <c r="K51" i="121" s="1"/>
  <c r="E13" i="87"/>
  <c r="G51" i="115" s="1"/>
  <c r="D13" i="87"/>
  <c r="F51" i="115" s="1"/>
  <c r="C13" i="87"/>
  <c r="E51" i="115" s="1"/>
  <c r="G12" i="87"/>
  <c r="E12" i="87"/>
  <c r="D12" i="87"/>
  <c r="C12" i="87"/>
  <c r="G11" i="87"/>
  <c r="E11" i="87"/>
  <c r="D11" i="87"/>
  <c r="C11" i="87"/>
  <c r="G10" i="87"/>
  <c r="E10" i="87"/>
  <c r="D10" i="87"/>
  <c r="C10" i="87"/>
  <c r="G9" i="87"/>
  <c r="M9" i="87" s="1"/>
  <c r="G51" i="121" s="1"/>
  <c r="E9" i="87"/>
  <c r="G51" i="112" s="1"/>
  <c r="D9" i="87"/>
  <c r="F51" i="112" s="1"/>
  <c r="C9" i="87"/>
  <c r="E51" i="112" s="1"/>
  <c r="G8" i="87"/>
  <c r="M8" i="87" s="1"/>
  <c r="F51" i="121" s="1"/>
  <c r="E8" i="87"/>
  <c r="G51" i="110" s="1"/>
  <c r="D8" i="87"/>
  <c r="F51" i="110" s="1"/>
  <c r="C8" i="87"/>
  <c r="E51" i="110" s="1"/>
  <c r="G7" i="87"/>
  <c r="M7" i="87" s="1"/>
  <c r="E51" i="121" s="1"/>
  <c r="E7" i="87"/>
  <c r="G51" i="96" s="1"/>
  <c r="D7" i="87"/>
  <c r="F51" i="96" s="1"/>
  <c r="C7" i="87"/>
  <c r="E51" i="96" s="1"/>
  <c r="G6" i="87"/>
  <c r="M6" i="87" s="1"/>
  <c r="D51" i="121" s="1"/>
  <c r="E6" i="87"/>
  <c r="G51" i="107" s="1"/>
  <c r="D6" i="87"/>
  <c r="F51" i="107" s="1"/>
  <c r="C6" i="87"/>
  <c r="E51" i="107" s="1"/>
  <c r="G5" i="87"/>
  <c r="M5" i="87" s="1"/>
  <c r="C51" i="121" s="1"/>
  <c r="E5" i="87"/>
  <c r="G51" i="93" s="1"/>
  <c r="D5" i="87"/>
  <c r="F51" i="93" s="1"/>
  <c r="C5" i="87"/>
  <c r="E51" i="93" s="1"/>
  <c r="J12" i="87" l="1"/>
  <c r="E51" i="124"/>
  <c r="K12" i="87"/>
  <c r="F51" i="124"/>
  <c r="L12" i="87"/>
  <c r="G51" i="124"/>
  <c r="M27" i="87"/>
  <c r="L51" i="121"/>
  <c r="H51" i="125"/>
  <c r="M28" i="87"/>
  <c r="M51" i="121"/>
  <c r="H51" i="127"/>
  <c r="L50" i="120"/>
  <c r="G50" i="125"/>
  <c r="K27" i="86"/>
  <c r="L50" i="119"/>
  <c r="F50" i="125"/>
  <c r="K28" i="86"/>
  <c r="M50" i="119"/>
  <c r="F50" i="127"/>
  <c r="J28" i="86"/>
  <c r="M50" i="118"/>
  <c r="E50" i="127"/>
  <c r="J27" i="86"/>
  <c r="L50" i="118"/>
  <c r="E50" i="125"/>
  <c r="B647" i="104"/>
  <c r="M50" i="120"/>
  <c r="G50" i="127"/>
  <c r="L10" i="87"/>
  <c r="G51" i="122"/>
  <c r="L11" i="87"/>
  <c r="G51" i="123"/>
  <c r="J10" i="87"/>
  <c r="H51" i="118" s="1"/>
  <c r="E51" i="122"/>
  <c r="J11" i="87"/>
  <c r="E51" i="99" s="1"/>
  <c r="E51" i="123"/>
  <c r="K10" i="87"/>
  <c r="K23" i="87" s="1"/>
  <c r="F51" i="122"/>
  <c r="K11" i="87"/>
  <c r="I51" i="119" s="1"/>
  <c r="F51" i="123"/>
  <c r="J23" i="87"/>
  <c r="E51" i="97"/>
  <c r="I51" i="118"/>
  <c r="J25" i="87"/>
  <c r="J51" i="118"/>
  <c r="E51" i="100"/>
  <c r="H51" i="119"/>
  <c r="F51" i="97"/>
  <c r="K24" i="87"/>
  <c r="F51" i="99"/>
  <c r="K25" i="87"/>
  <c r="J51" i="119"/>
  <c r="F51" i="100"/>
  <c r="H51" i="120"/>
  <c r="G51" i="97"/>
  <c r="I51" i="120"/>
  <c r="G51" i="99"/>
  <c r="J51" i="120"/>
  <c r="G51" i="100"/>
  <c r="M19" i="87"/>
  <c r="H51" i="108"/>
  <c r="M20" i="87"/>
  <c r="H51" i="109"/>
  <c r="M21" i="87"/>
  <c r="H51" i="111"/>
  <c r="M22" i="87"/>
  <c r="H51" i="113"/>
  <c r="N50" i="129" s="1"/>
  <c r="M26" i="87"/>
  <c r="H51" i="114"/>
  <c r="K19" i="86"/>
  <c r="D50" i="119"/>
  <c r="F50" i="108"/>
  <c r="D50" i="120"/>
  <c r="G50" i="108"/>
  <c r="C50" i="120"/>
  <c r="G50" i="106"/>
  <c r="E50" i="120"/>
  <c r="G50" i="109"/>
  <c r="M49" i="129" s="1"/>
  <c r="K50" i="120"/>
  <c r="G50" i="114"/>
  <c r="J20" i="86"/>
  <c r="E50" i="118"/>
  <c r="E50" i="109"/>
  <c r="G50" i="120"/>
  <c r="G50" i="113"/>
  <c r="J22" i="86"/>
  <c r="G50" i="118"/>
  <c r="E50" i="113"/>
  <c r="J19" i="86"/>
  <c r="D50" i="118"/>
  <c r="E50" i="108"/>
  <c r="K21" i="86"/>
  <c r="F50" i="119"/>
  <c r="F50" i="111"/>
  <c r="J21" i="86"/>
  <c r="F50" i="118"/>
  <c r="E50" i="111"/>
  <c r="J18" i="86"/>
  <c r="C50" i="118"/>
  <c r="E50" i="106"/>
  <c r="M18" i="87"/>
  <c r="H51" i="106"/>
  <c r="F50" i="120"/>
  <c r="G50" i="111"/>
  <c r="K18" i="86"/>
  <c r="C50" i="119"/>
  <c r="F50" i="106"/>
  <c r="K26" i="86"/>
  <c r="K50" i="119"/>
  <c r="F50" i="114"/>
  <c r="J26" i="86"/>
  <c r="E50" i="114"/>
  <c r="K20" i="86"/>
  <c r="E50" i="119"/>
  <c r="F50" i="109"/>
  <c r="K22" i="86"/>
  <c r="G50" i="119"/>
  <c r="F50" i="113"/>
  <c r="B348" i="104"/>
  <c r="L23" i="87"/>
  <c r="L30" i="84"/>
  <c r="L29" i="84"/>
  <c r="L30" i="85"/>
  <c r="L29" i="85"/>
  <c r="B468" i="104"/>
  <c r="L25" i="87"/>
  <c r="B408" i="104"/>
  <c r="L24" i="87"/>
  <c r="L28" i="86"/>
  <c r="B227" i="104"/>
  <c r="L21" i="86"/>
  <c r="B527" i="104"/>
  <c r="L26" i="86"/>
  <c r="B287" i="104"/>
  <c r="L22" i="86"/>
  <c r="B107" i="104"/>
  <c r="L19" i="86"/>
  <c r="B47" i="104"/>
  <c r="L18" i="86"/>
  <c r="B167" i="104"/>
  <c r="L20" i="86"/>
  <c r="B587" i="104"/>
  <c r="L27" i="86"/>
  <c r="L14" i="87"/>
  <c r="J8" i="87"/>
  <c r="L6" i="87"/>
  <c r="K14" i="87"/>
  <c r="K8" i="87"/>
  <c r="L15" i="87"/>
  <c r="J9" i="87"/>
  <c r="K5" i="87"/>
  <c r="L8" i="87"/>
  <c r="K9" i="87"/>
  <c r="J14" i="87"/>
  <c r="J5" i="87"/>
  <c r="L5" i="87"/>
  <c r="L9" i="87"/>
  <c r="J15" i="87"/>
  <c r="K15" i="87"/>
  <c r="J7" i="87"/>
  <c r="K7" i="87"/>
  <c r="J13" i="87"/>
  <c r="K51" i="118" s="1"/>
  <c r="L7" i="87"/>
  <c r="J6" i="87"/>
  <c r="L13" i="87"/>
  <c r="K6" i="87"/>
  <c r="K13" i="87"/>
  <c r="C163" i="31"/>
  <c r="C143" i="115" s="1"/>
  <c r="C193" i="31"/>
  <c r="C144" i="115" s="1"/>
  <c r="G157" i="24"/>
  <c r="G116" i="96" s="1"/>
  <c r="E156" i="24"/>
  <c r="E116" i="107" s="1"/>
  <c r="F156" i="24"/>
  <c r="F116" i="107" s="1"/>
  <c r="G156" i="24"/>
  <c r="G116" i="107" s="1"/>
  <c r="D156" i="24"/>
  <c r="D116" i="107" s="1"/>
  <c r="D163" i="24"/>
  <c r="D116" i="115" s="1"/>
  <c r="E163" i="24"/>
  <c r="E116" i="115" s="1"/>
  <c r="C163" i="24"/>
  <c r="C116" i="115" s="1"/>
  <c r="D164" i="24"/>
  <c r="D116" i="102" s="1"/>
  <c r="E164" i="24"/>
  <c r="E116" i="102" s="1"/>
  <c r="F164" i="24"/>
  <c r="F116" i="102" s="1"/>
  <c r="G164" i="24"/>
  <c r="G116" i="102" s="1"/>
  <c r="C164" i="24"/>
  <c r="C116" i="102" s="1"/>
  <c r="G187" i="24"/>
  <c r="G117" i="96" s="1"/>
  <c r="K28" i="87" l="1"/>
  <c r="M51" i="119"/>
  <c r="F51" i="127"/>
  <c r="J28" i="87"/>
  <c r="M51" i="118"/>
  <c r="E51" i="127"/>
  <c r="J27" i="87"/>
  <c r="L51" i="118"/>
  <c r="E51" i="125"/>
  <c r="M51" i="120"/>
  <c r="G51" i="127"/>
  <c r="K27" i="87"/>
  <c r="L51" i="119"/>
  <c r="F51" i="125"/>
  <c r="L51" i="120"/>
  <c r="G51" i="125"/>
  <c r="J24" i="87"/>
  <c r="J19" i="87"/>
  <c r="D51" i="118"/>
  <c r="E51" i="108"/>
  <c r="F51" i="120"/>
  <c r="G51" i="111"/>
  <c r="K26" i="87"/>
  <c r="K51" i="119"/>
  <c r="F51" i="114"/>
  <c r="E51" i="120"/>
  <c r="G51" i="109"/>
  <c r="M50" i="129" s="1"/>
  <c r="J18" i="87"/>
  <c r="C51" i="118"/>
  <c r="E51" i="106"/>
  <c r="K18" i="87"/>
  <c r="C51" i="119"/>
  <c r="F51" i="106"/>
  <c r="L18" i="87"/>
  <c r="C51" i="120"/>
  <c r="G51" i="106"/>
  <c r="K51" i="120"/>
  <c r="G51" i="114"/>
  <c r="G51" i="120"/>
  <c r="G51" i="113"/>
  <c r="K22" i="87"/>
  <c r="G51" i="119"/>
  <c r="F51" i="113"/>
  <c r="J21" i="87"/>
  <c r="F51" i="118"/>
  <c r="E51" i="111"/>
  <c r="J20" i="87"/>
  <c r="E51" i="118"/>
  <c r="E51" i="109"/>
  <c r="K21" i="87"/>
  <c r="F51" i="119"/>
  <c r="F51" i="111"/>
  <c r="K20" i="87"/>
  <c r="E51" i="119"/>
  <c r="F51" i="109"/>
  <c r="K19" i="87"/>
  <c r="D51" i="119"/>
  <c r="F51" i="108"/>
  <c r="J26" i="87"/>
  <c r="E51" i="114"/>
  <c r="J22" i="87"/>
  <c r="G51" i="118"/>
  <c r="E51" i="113"/>
  <c r="D51" i="120"/>
  <c r="G51" i="108"/>
  <c r="L30" i="86"/>
  <c r="L29" i="86"/>
  <c r="B648" i="104"/>
  <c r="L28" i="87"/>
  <c r="B228" i="104"/>
  <c r="L21" i="87"/>
  <c r="B528" i="104"/>
  <c r="L26" i="87"/>
  <c r="B288" i="104"/>
  <c r="L22" i="87"/>
  <c r="B108" i="104"/>
  <c r="L19" i="87"/>
  <c r="B168" i="104"/>
  <c r="L20" i="87"/>
  <c r="B588" i="104"/>
  <c r="L27" i="87"/>
  <c r="I15" i="42"/>
  <c r="Q15" i="42" s="1"/>
  <c r="I14" i="42"/>
  <c r="Q14" i="42" s="1"/>
  <c r="I13" i="42"/>
  <c r="Q13" i="42" s="1"/>
  <c r="K20" i="121" s="1"/>
  <c r="I12" i="42"/>
  <c r="I11" i="42"/>
  <c r="I10" i="42"/>
  <c r="I9" i="42"/>
  <c r="Q9" i="42" s="1"/>
  <c r="G20" i="121" s="1"/>
  <c r="I8" i="42"/>
  <c r="Q8" i="42" s="1"/>
  <c r="F20" i="121" s="1"/>
  <c r="I7" i="42"/>
  <c r="Q7" i="42" s="1"/>
  <c r="E20" i="121" s="1"/>
  <c r="I6" i="42"/>
  <c r="Q6" i="42" s="1"/>
  <c r="D20" i="121" s="1"/>
  <c r="I5" i="42"/>
  <c r="Q5" i="42" s="1"/>
  <c r="C20" i="121" s="1"/>
  <c r="I45" i="42"/>
  <c r="Q45" i="42" s="1"/>
  <c r="I44" i="42"/>
  <c r="Q44" i="42" s="1"/>
  <c r="I43" i="42"/>
  <c r="Q43" i="42" s="1"/>
  <c r="I42" i="42"/>
  <c r="I41" i="42"/>
  <c r="I40" i="42"/>
  <c r="I39" i="42"/>
  <c r="Q39" i="42" s="1"/>
  <c r="I38" i="42"/>
  <c r="Q38" i="42" s="1"/>
  <c r="I37" i="42"/>
  <c r="Q37" i="42" s="1"/>
  <c r="I36" i="42"/>
  <c r="Q36" i="42" s="1"/>
  <c r="I35" i="42"/>
  <c r="Q35" i="42" s="1"/>
  <c r="I75" i="42"/>
  <c r="Q75" i="42" s="1"/>
  <c r="I74" i="42"/>
  <c r="Q74" i="42" s="1"/>
  <c r="I73" i="42"/>
  <c r="Q73" i="42" s="1"/>
  <c r="I72" i="42"/>
  <c r="I71" i="42"/>
  <c r="I70" i="42"/>
  <c r="I69" i="42"/>
  <c r="Q69" i="42" s="1"/>
  <c r="I68" i="42"/>
  <c r="Q68" i="42" s="1"/>
  <c r="I67" i="42"/>
  <c r="Q67" i="42" s="1"/>
  <c r="I66" i="42"/>
  <c r="Q66" i="42" s="1"/>
  <c r="I65" i="42"/>
  <c r="Q65" i="42" s="1"/>
  <c r="H202" i="106" s="1"/>
  <c r="I105" i="42"/>
  <c r="Q105" i="42" s="1"/>
  <c r="I104" i="42"/>
  <c r="Q104" i="42" s="1"/>
  <c r="I103" i="42"/>
  <c r="Q103" i="42" s="1"/>
  <c r="I102" i="42"/>
  <c r="I101" i="42"/>
  <c r="I100" i="42"/>
  <c r="I99" i="42"/>
  <c r="Q99" i="42" s="1"/>
  <c r="I98" i="42"/>
  <c r="Q98" i="42" s="1"/>
  <c r="I97" i="42"/>
  <c r="Q97" i="42" s="1"/>
  <c r="I96" i="42"/>
  <c r="Q96" i="42" s="1"/>
  <c r="I95" i="42"/>
  <c r="Q95" i="42" s="1"/>
  <c r="I135" i="42"/>
  <c r="Q135" i="42" s="1"/>
  <c r="I134" i="42"/>
  <c r="Q134" i="42" s="1"/>
  <c r="I133" i="42"/>
  <c r="Q133" i="42" s="1"/>
  <c r="I132" i="42"/>
  <c r="I131" i="42"/>
  <c r="I130" i="42"/>
  <c r="I129" i="42"/>
  <c r="Q129" i="42" s="1"/>
  <c r="I128" i="42"/>
  <c r="Q128" i="42" s="1"/>
  <c r="I127" i="42"/>
  <c r="Q127" i="42" s="1"/>
  <c r="I126" i="42"/>
  <c r="Q126" i="42" s="1"/>
  <c r="I125" i="42"/>
  <c r="Q125" i="42" s="1"/>
  <c r="I165" i="42"/>
  <c r="Q165" i="42" s="1"/>
  <c r="I164" i="42"/>
  <c r="Q164" i="42" s="1"/>
  <c r="I163" i="42"/>
  <c r="Q163" i="42" s="1"/>
  <c r="I162" i="42"/>
  <c r="I161" i="42"/>
  <c r="I160" i="42"/>
  <c r="I159" i="42"/>
  <c r="Q159" i="42" s="1"/>
  <c r="I158" i="42"/>
  <c r="Q158" i="42" s="1"/>
  <c r="I157" i="42"/>
  <c r="Q157" i="42" s="1"/>
  <c r="I156" i="42"/>
  <c r="Q156" i="42" s="1"/>
  <c r="I155" i="42"/>
  <c r="Q155" i="42" s="1"/>
  <c r="I195" i="42"/>
  <c r="Q195" i="42" s="1"/>
  <c r="I194" i="42"/>
  <c r="Q194" i="42" s="1"/>
  <c r="I193" i="42"/>
  <c r="Q193" i="42" s="1"/>
  <c r="I192" i="42"/>
  <c r="I191" i="42"/>
  <c r="I190" i="42"/>
  <c r="I189" i="42"/>
  <c r="Q189" i="42" s="1"/>
  <c r="I188" i="42"/>
  <c r="Q188" i="42" s="1"/>
  <c r="I187" i="42"/>
  <c r="Q187" i="42" s="1"/>
  <c r="I186" i="42"/>
  <c r="Q186" i="42" s="1"/>
  <c r="I185" i="42"/>
  <c r="Q185" i="42" s="1"/>
  <c r="I225" i="42"/>
  <c r="Q225" i="42" s="1"/>
  <c r="I224" i="42"/>
  <c r="Q224" i="42" s="1"/>
  <c r="I223" i="42"/>
  <c r="Q223" i="42" s="1"/>
  <c r="I222" i="42"/>
  <c r="I221" i="42"/>
  <c r="I220" i="42"/>
  <c r="I219" i="42"/>
  <c r="Q219" i="42" s="1"/>
  <c r="I218" i="42"/>
  <c r="Q218" i="42" s="1"/>
  <c r="I217" i="42"/>
  <c r="Q217" i="42" s="1"/>
  <c r="I216" i="42"/>
  <c r="Q216" i="42" s="1"/>
  <c r="I215" i="42"/>
  <c r="Q215" i="42" s="1"/>
  <c r="I255" i="42"/>
  <c r="Q255" i="42" s="1"/>
  <c r="I254" i="42"/>
  <c r="Q254" i="42" s="1"/>
  <c r="I253" i="42"/>
  <c r="Q253" i="42" s="1"/>
  <c r="I252" i="42"/>
  <c r="I251" i="42"/>
  <c r="I250" i="42"/>
  <c r="I249" i="42"/>
  <c r="Q249" i="42" s="1"/>
  <c r="I248" i="42"/>
  <c r="Q248" i="42" s="1"/>
  <c r="I247" i="42"/>
  <c r="Q247" i="42" s="1"/>
  <c r="I246" i="42"/>
  <c r="Q246" i="42" s="1"/>
  <c r="I245" i="42"/>
  <c r="Q245" i="42" s="1"/>
  <c r="I285" i="42"/>
  <c r="Q285" i="42" s="1"/>
  <c r="I284" i="42"/>
  <c r="Q284" i="42" s="1"/>
  <c r="I283" i="42"/>
  <c r="Q283" i="42" s="1"/>
  <c r="I282" i="42"/>
  <c r="I281" i="42"/>
  <c r="I280" i="42"/>
  <c r="I279" i="42"/>
  <c r="Q279" i="42" s="1"/>
  <c r="I278" i="42"/>
  <c r="Q278" i="42" s="1"/>
  <c r="I277" i="42"/>
  <c r="Q277" i="42" s="1"/>
  <c r="I276" i="42"/>
  <c r="Q276" i="42" s="1"/>
  <c r="I275" i="42"/>
  <c r="Q275" i="42" s="1"/>
  <c r="I315" i="42"/>
  <c r="Q315" i="42" s="1"/>
  <c r="I314" i="42"/>
  <c r="Q314" i="42" s="1"/>
  <c r="I313" i="42"/>
  <c r="Q313" i="42" s="1"/>
  <c r="I312" i="42"/>
  <c r="I311" i="42"/>
  <c r="I310" i="42"/>
  <c r="I309" i="42"/>
  <c r="Q309" i="42" s="1"/>
  <c r="I308" i="42"/>
  <c r="Q308" i="42" s="1"/>
  <c r="I307" i="42"/>
  <c r="Q307" i="42" s="1"/>
  <c r="I306" i="42"/>
  <c r="Q306" i="42" s="1"/>
  <c r="I305" i="42"/>
  <c r="Q305" i="42" s="1"/>
  <c r="I345" i="42"/>
  <c r="Q345" i="42" s="1"/>
  <c r="I344" i="42"/>
  <c r="Q344" i="42" s="1"/>
  <c r="I343" i="42"/>
  <c r="Q343" i="42" s="1"/>
  <c r="I342" i="42"/>
  <c r="I341" i="42"/>
  <c r="I340" i="42"/>
  <c r="I339" i="42"/>
  <c r="Q339" i="42" s="1"/>
  <c r="I338" i="42"/>
  <c r="Q338" i="42" s="1"/>
  <c r="I337" i="42"/>
  <c r="Q337" i="42" s="1"/>
  <c r="I336" i="42"/>
  <c r="Q336" i="42" s="1"/>
  <c r="I335" i="42"/>
  <c r="Q335" i="42" s="1"/>
  <c r="I15" i="40"/>
  <c r="Q15" i="40" s="1"/>
  <c r="I14" i="40"/>
  <c r="Q14" i="40" s="1"/>
  <c r="I13" i="40"/>
  <c r="Q13" i="40" s="1"/>
  <c r="K19" i="121" s="1"/>
  <c r="I12" i="40"/>
  <c r="I11" i="40"/>
  <c r="I10" i="40"/>
  <c r="I9" i="40"/>
  <c r="Q9" i="40" s="1"/>
  <c r="G19" i="121" s="1"/>
  <c r="I8" i="40"/>
  <c r="Q8" i="40" s="1"/>
  <c r="F19" i="121" s="1"/>
  <c r="I7" i="40"/>
  <c r="Q7" i="40" s="1"/>
  <c r="E19" i="121" s="1"/>
  <c r="I6" i="40"/>
  <c r="Q6" i="40" s="1"/>
  <c r="D19" i="121" s="1"/>
  <c r="I5" i="40"/>
  <c r="Q5" i="40" s="1"/>
  <c r="C19" i="121" s="1"/>
  <c r="I45" i="40"/>
  <c r="Q45" i="40" s="1"/>
  <c r="I44" i="40"/>
  <c r="Q44" i="40" s="1"/>
  <c r="I43" i="40"/>
  <c r="Q43" i="40" s="1"/>
  <c r="I42" i="40"/>
  <c r="I41" i="40"/>
  <c r="I40" i="40"/>
  <c r="I39" i="40"/>
  <c r="Q39" i="40" s="1"/>
  <c r="I38" i="40"/>
  <c r="Q38" i="40" s="1"/>
  <c r="I37" i="40"/>
  <c r="Q37" i="40" s="1"/>
  <c r="I36" i="40"/>
  <c r="Q36" i="40" s="1"/>
  <c r="I35" i="40"/>
  <c r="Q35" i="40" s="1"/>
  <c r="I75" i="40"/>
  <c r="Q75" i="40" s="1"/>
  <c r="I74" i="40"/>
  <c r="Q74" i="40" s="1"/>
  <c r="I73" i="40"/>
  <c r="Q73" i="40" s="1"/>
  <c r="I72" i="40"/>
  <c r="I71" i="40"/>
  <c r="I70" i="40"/>
  <c r="I69" i="40"/>
  <c r="Q69" i="40" s="1"/>
  <c r="I68" i="40"/>
  <c r="Q68" i="40" s="1"/>
  <c r="I67" i="40"/>
  <c r="Q67" i="40" s="1"/>
  <c r="I66" i="40"/>
  <c r="Q66" i="40" s="1"/>
  <c r="I65" i="40"/>
  <c r="Q65" i="40" s="1"/>
  <c r="I105" i="40"/>
  <c r="Q105" i="40" s="1"/>
  <c r="I104" i="40"/>
  <c r="Q104" i="40" s="1"/>
  <c r="I103" i="40"/>
  <c r="Q103" i="40" s="1"/>
  <c r="I102" i="40"/>
  <c r="I101" i="40"/>
  <c r="I100" i="40"/>
  <c r="I99" i="40"/>
  <c r="Q99" i="40" s="1"/>
  <c r="I98" i="40"/>
  <c r="Q98" i="40" s="1"/>
  <c r="I97" i="40"/>
  <c r="Q97" i="40" s="1"/>
  <c r="I96" i="40"/>
  <c r="Q96" i="40" s="1"/>
  <c r="I95" i="40"/>
  <c r="Q95" i="40" s="1"/>
  <c r="I135" i="40"/>
  <c r="Q135" i="40" s="1"/>
  <c r="I134" i="40"/>
  <c r="Q134" i="40" s="1"/>
  <c r="I133" i="40"/>
  <c r="Q133" i="40" s="1"/>
  <c r="I132" i="40"/>
  <c r="I131" i="40"/>
  <c r="I130" i="40"/>
  <c r="I129" i="40"/>
  <c r="Q129" i="40" s="1"/>
  <c r="I128" i="40"/>
  <c r="Q128" i="40" s="1"/>
  <c r="I127" i="40"/>
  <c r="Q127" i="40" s="1"/>
  <c r="I126" i="40"/>
  <c r="Q126" i="40" s="1"/>
  <c r="I125" i="40"/>
  <c r="Q125" i="40" s="1"/>
  <c r="I165" i="40"/>
  <c r="Q165" i="40" s="1"/>
  <c r="I164" i="40"/>
  <c r="Q164" i="40" s="1"/>
  <c r="I163" i="40"/>
  <c r="Q163" i="40" s="1"/>
  <c r="I162" i="40"/>
  <c r="I161" i="40"/>
  <c r="I160" i="40"/>
  <c r="I159" i="40"/>
  <c r="Q159" i="40" s="1"/>
  <c r="I158" i="40"/>
  <c r="Q158" i="40" s="1"/>
  <c r="I157" i="40"/>
  <c r="Q157" i="40" s="1"/>
  <c r="I156" i="40"/>
  <c r="Q156" i="40" s="1"/>
  <c r="I155" i="40"/>
  <c r="Q155" i="40" s="1"/>
  <c r="I195" i="40"/>
  <c r="Q195" i="40" s="1"/>
  <c r="I194" i="40"/>
  <c r="Q194" i="40" s="1"/>
  <c r="I193" i="40"/>
  <c r="Q193" i="40" s="1"/>
  <c r="I192" i="40"/>
  <c r="I191" i="40"/>
  <c r="I190" i="40"/>
  <c r="I189" i="40"/>
  <c r="Q189" i="40" s="1"/>
  <c r="I188" i="40"/>
  <c r="Q188" i="40" s="1"/>
  <c r="I187" i="40"/>
  <c r="Q187" i="40" s="1"/>
  <c r="I186" i="40"/>
  <c r="Q186" i="40" s="1"/>
  <c r="I185" i="40"/>
  <c r="Q185" i="40" s="1"/>
  <c r="O207" i="40" l="1"/>
  <c r="H199" i="125"/>
  <c r="O208" i="40"/>
  <c r="H199" i="127"/>
  <c r="O177" i="40"/>
  <c r="H198" i="125"/>
  <c r="O178" i="40"/>
  <c r="H198" i="127"/>
  <c r="O147" i="40"/>
  <c r="H197" i="125"/>
  <c r="O148" i="40"/>
  <c r="H197" i="127"/>
  <c r="O117" i="40"/>
  <c r="H196" i="125"/>
  <c r="O118" i="40"/>
  <c r="H196" i="127"/>
  <c r="O87" i="40"/>
  <c r="H195" i="125"/>
  <c r="O88" i="40"/>
  <c r="H195" i="127"/>
  <c r="O57" i="40"/>
  <c r="H194" i="125"/>
  <c r="O58" i="40"/>
  <c r="H194" i="127"/>
  <c r="O27" i="40"/>
  <c r="L19" i="121"/>
  <c r="H193" i="125"/>
  <c r="H19" i="125"/>
  <c r="O28" i="40"/>
  <c r="M19" i="121"/>
  <c r="H193" i="127"/>
  <c r="H19" i="127"/>
  <c r="O357" i="42"/>
  <c r="H211" i="125"/>
  <c r="O358" i="42"/>
  <c r="H211" i="127"/>
  <c r="O327" i="42"/>
  <c r="H210" i="125"/>
  <c r="O328" i="42"/>
  <c r="H210" i="127"/>
  <c r="O297" i="42"/>
  <c r="H209" i="125"/>
  <c r="O298" i="42"/>
  <c r="H209" i="127"/>
  <c r="O267" i="42"/>
  <c r="H208" i="125"/>
  <c r="O268" i="42"/>
  <c r="H208" i="127"/>
  <c r="O237" i="42"/>
  <c r="H207" i="125"/>
  <c r="O238" i="42"/>
  <c r="H207" i="127"/>
  <c r="O207" i="42"/>
  <c r="H206" i="125"/>
  <c r="O208" i="42"/>
  <c r="H206" i="127"/>
  <c r="O177" i="42"/>
  <c r="H205" i="125"/>
  <c r="O178" i="42"/>
  <c r="H205" i="127"/>
  <c r="O147" i="42"/>
  <c r="H204" i="125"/>
  <c r="O148" i="42"/>
  <c r="H204" i="127"/>
  <c r="O117" i="42"/>
  <c r="H203" i="125"/>
  <c r="O118" i="42"/>
  <c r="H203" i="127"/>
  <c r="O86" i="42"/>
  <c r="H202" i="125"/>
  <c r="O87" i="42"/>
  <c r="H202" i="127"/>
  <c r="O57" i="42"/>
  <c r="H201" i="125"/>
  <c r="O58" i="42"/>
  <c r="H201" i="127"/>
  <c r="O27" i="42"/>
  <c r="L20" i="121"/>
  <c r="H200" i="125"/>
  <c r="H20" i="125"/>
  <c r="O28" i="42"/>
  <c r="M20" i="121"/>
  <c r="H200" i="127"/>
  <c r="H20" i="127"/>
  <c r="H196" i="113"/>
  <c r="O112" i="40"/>
  <c r="O21" i="40"/>
  <c r="H193" i="111"/>
  <c r="H19" i="111"/>
  <c r="H211" i="113"/>
  <c r="O352" i="42"/>
  <c r="H207" i="106"/>
  <c r="O228" i="42"/>
  <c r="H206" i="108"/>
  <c r="O199" i="42"/>
  <c r="H205" i="109"/>
  <c r="O170" i="42"/>
  <c r="O112" i="42"/>
  <c r="H203" i="113"/>
  <c r="H202" i="108"/>
  <c r="O78" i="42"/>
  <c r="H199" i="113"/>
  <c r="O202" i="40"/>
  <c r="H199" i="114"/>
  <c r="O206" i="40"/>
  <c r="H198" i="108"/>
  <c r="O169" i="40"/>
  <c r="H197" i="109"/>
  <c r="O140" i="40"/>
  <c r="H196" i="111"/>
  <c r="O111" i="40"/>
  <c r="H195" i="106"/>
  <c r="O78" i="40"/>
  <c r="H195" i="113"/>
  <c r="O82" i="40"/>
  <c r="H195" i="114"/>
  <c r="O86" i="40"/>
  <c r="H194" i="108"/>
  <c r="O49" i="40"/>
  <c r="O20" i="40"/>
  <c r="H19" i="109"/>
  <c r="H193" i="109"/>
  <c r="H211" i="111"/>
  <c r="O351" i="42"/>
  <c r="H210" i="106"/>
  <c r="O318" i="42"/>
  <c r="H210" i="113"/>
  <c r="O322" i="42"/>
  <c r="H210" i="114"/>
  <c r="O326" i="42"/>
  <c r="H209" i="108"/>
  <c r="O289" i="42"/>
  <c r="H208" i="109"/>
  <c r="O260" i="42"/>
  <c r="H207" i="111"/>
  <c r="O231" i="42"/>
  <c r="H206" i="106"/>
  <c r="O198" i="42"/>
  <c r="H206" i="113"/>
  <c r="O202" i="42"/>
  <c r="H206" i="114"/>
  <c r="O206" i="42"/>
  <c r="H205" i="108"/>
  <c r="O169" i="42"/>
  <c r="H204" i="109"/>
  <c r="O140" i="42"/>
  <c r="O111" i="42"/>
  <c r="H203" i="111"/>
  <c r="H202" i="113"/>
  <c r="O81" i="42"/>
  <c r="H202" i="114"/>
  <c r="O85" i="42"/>
  <c r="O49" i="42"/>
  <c r="H201" i="108"/>
  <c r="O20" i="42"/>
  <c r="H20" i="109"/>
  <c r="H200" i="109"/>
  <c r="H197" i="111"/>
  <c r="O141" i="40"/>
  <c r="H196" i="114"/>
  <c r="O116" i="40"/>
  <c r="H194" i="109"/>
  <c r="O50" i="40"/>
  <c r="H211" i="106"/>
  <c r="O348" i="42"/>
  <c r="H210" i="108"/>
  <c r="O319" i="42"/>
  <c r="H207" i="113"/>
  <c r="O232" i="42"/>
  <c r="H204" i="111"/>
  <c r="O141" i="42"/>
  <c r="O116" i="42"/>
  <c r="H203" i="114"/>
  <c r="O50" i="42"/>
  <c r="H201" i="109"/>
  <c r="H199" i="111"/>
  <c r="O201" i="40"/>
  <c r="H198" i="106"/>
  <c r="O168" i="40"/>
  <c r="H198" i="113"/>
  <c r="O172" i="40"/>
  <c r="H198" i="114"/>
  <c r="O176" i="40"/>
  <c r="H197" i="108"/>
  <c r="O139" i="40"/>
  <c r="H196" i="109"/>
  <c r="O110" i="40"/>
  <c r="H195" i="111"/>
  <c r="O81" i="40"/>
  <c r="H194" i="106"/>
  <c r="O48" i="40"/>
  <c r="H194" i="113"/>
  <c r="O52" i="40"/>
  <c r="H194" i="114"/>
  <c r="O56" i="40"/>
  <c r="O19" i="40"/>
  <c r="H193" i="108"/>
  <c r="H19" i="108"/>
  <c r="H211" i="109"/>
  <c r="O350" i="42"/>
  <c r="H210" i="111"/>
  <c r="O321" i="42"/>
  <c r="H209" i="106"/>
  <c r="O288" i="42"/>
  <c r="H209" i="113"/>
  <c r="O292" i="42"/>
  <c r="H209" i="114"/>
  <c r="O296" i="42"/>
  <c r="H208" i="108"/>
  <c r="O259" i="42"/>
  <c r="H207" i="109"/>
  <c r="O230" i="42"/>
  <c r="H206" i="111"/>
  <c r="O201" i="42"/>
  <c r="H205" i="106"/>
  <c r="O168" i="42"/>
  <c r="H205" i="113"/>
  <c r="O172" i="42"/>
  <c r="H205" i="114"/>
  <c r="O176" i="42"/>
  <c r="H204" i="108"/>
  <c r="O139" i="42"/>
  <c r="O110" i="42"/>
  <c r="H203" i="109"/>
  <c r="H202" i="111"/>
  <c r="O80" i="42"/>
  <c r="O48" i="42"/>
  <c r="H201" i="106"/>
  <c r="O52" i="42"/>
  <c r="H201" i="113"/>
  <c r="O56" i="42"/>
  <c r="H201" i="114"/>
  <c r="O19" i="42"/>
  <c r="H20" i="108"/>
  <c r="H200" i="108"/>
  <c r="H199" i="108"/>
  <c r="O199" i="40"/>
  <c r="H198" i="109"/>
  <c r="O170" i="40"/>
  <c r="H196" i="106"/>
  <c r="O108" i="40"/>
  <c r="H195" i="108"/>
  <c r="O79" i="40"/>
  <c r="H211" i="114"/>
  <c r="O356" i="42"/>
  <c r="H209" i="109"/>
  <c r="O290" i="42"/>
  <c r="H208" i="111"/>
  <c r="O261" i="42"/>
  <c r="H207" i="114"/>
  <c r="O236" i="42"/>
  <c r="O108" i="42"/>
  <c r="H203" i="106"/>
  <c r="O21" i="42"/>
  <c r="H200" i="111"/>
  <c r="H20" i="111"/>
  <c r="H199" i="106"/>
  <c r="O198" i="40"/>
  <c r="H199" i="109"/>
  <c r="O200" i="40"/>
  <c r="H198" i="111"/>
  <c r="O171" i="40"/>
  <c r="H197" i="106"/>
  <c r="O138" i="40"/>
  <c r="H197" i="113"/>
  <c r="O142" i="40"/>
  <c r="H197" i="114"/>
  <c r="O146" i="40"/>
  <c r="H196" i="108"/>
  <c r="O109" i="40"/>
  <c r="H195" i="109"/>
  <c r="O80" i="40"/>
  <c r="H194" i="111"/>
  <c r="O51" i="40"/>
  <c r="O18" i="40"/>
  <c r="H19" i="106"/>
  <c r="H193" i="106"/>
  <c r="O22" i="40"/>
  <c r="H193" i="113"/>
  <c r="H19" i="113"/>
  <c r="N18" i="129" s="1"/>
  <c r="O26" i="40"/>
  <c r="H193" i="114"/>
  <c r="H19" i="114"/>
  <c r="H211" i="108"/>
  <c r="O349" i="42"/>
  <c r="H210" i="109"/>
  <c r="O320" i="42"/>
  <c r="H209" i="111"/>
  <c r="O291" i="42"/>
  <c r="H208" i="106"/>
  <c r="O258" i="42"/>
  <c r="H208" i="113"/>
  <c r="O262" i="42"/>
  <c r="H208" i="114"/>
  <c r="O266" i="42"/>
  <c r="H207" i="108"/>
  <c r="O229" i="42"/>
  <c r="H206" i="109"/>
  <c r="O200" i="42"/>
  <c r="H205" i="111"/>
  <c r="O171" i="42"/>
  <c r="H204" i="106"/>
  <c r="O138" i="42"/>
  <c r="H204" i="113"/>
  <c r="O142" i="42"/>
  <c r="H204" i="114"/>
  <c r="O146" i="42"/>
  <c r="O109" i="42"/>
  <c r="H203" i="108"/>
  <c r="H202" i="109"/>
  <c r="O79" i="42"/>
  <c r="O51" i="42"/>
  <c r="H201" i="111"/>
  <c r="O18" i="42"/>
  <c r="H200" i="106"/>
  <c r="H20" i="106"/>
  <c r="O22" i="42"/>
  <c r="H200" i="113"/>
  <c r="H20" i="113"/>
  <c r="N19" i="129" s="1"/>
  <c r="O26" i="42"/>
  <c r="H200" i="114"/>
  <c r="H20" i="114"/>
  <c r="L29" i="87"/>
  <c r="L30" i="87"/>
  <c r="E371" i="61"/>
  <c r="E318" i="123" s="1"/>
  <c r="C5" i="24" l="1"/>
  <c r="C10" i="93" l="1"/>
  <c r="C111" i="93"/>
  <c r="G345" i="42"/>
  <c r="G211" i="126" s="1"/>
  <c r="F345" i="42"/>
  <c r="F211" i="126" s="1"/>
  <c r="E345" i="42"/>
  <c r="E211" i="126" s="1"/>
  <c r="D345" i="42"/>
  <c r="D211" i="126" s="1"/>
  <c r="C345" i="42"/>
  <c r="C211" i="126" s="1"/>
  <c r="G344" i="42"/>
  <c r="G211" i="102" s="1"/>
  <c r="F344" i="42"/>
  <c r="F211" i="102" s="1"/>
  <c r="E344" i="42"/>
  <c r="E211" i="102" s="1"/>
  <c r="D344" i="42"/>
  <c r="D211" i="102" s="1"/>
  <c r="C344" i="42"/>
  <c r="C211" i="102" s="1"/>
  <c r="G343" i="42"/>
  <c r="G211" i="115" s="1"/>
  <c r="F343" i="42"/>
  <c r="F211" i="115" s="1"/>
  <c r="E343" i="42"/>
  <c r="E211" i="115" s="1"/>
  <c r="D343" i="42"/>
  <c r="D211" i="115" s="1"/>
  <c r="C343" i="42"/>
  <c r="C211" i="115" s="1"/>
  <c r="G342" i="42"/>
  <c r="F342" i="42"/>
  <c r="E342" i="42"/>
  <c r="D342" i="42"/>
  <c r="C342" i="42"/>
  <c r="G341" i="42"/>
  <c r="F341" i="42"/>
  <c r="E341" i="42"/>
  <c r="G340" i="42"/>
  <c r="F340" i="42"/>
  <c r="E340" i="42"/>
  <c r="D340" i="42"/>
  <c r="C340" i="42"/>
  <c r="G339" i="42"/>
  <c r="G211" i="112" s="1"/>
  <c r="F339" i="42"/>
  <c r="F211" i="112" s="1"/>
  <c r="E339" i="42"/>
  <c r="E211" i="112" s="1"/>
  <c r="D339" i="42"/>
  <c r="D211" i="112" s="1"/>
  <c r="C339" i="42"/>
  <c r="C211" i="112" s="1"/>
  <c r="G338" i="42"/>
  <c r="G211" i="110" s="1"/>
  <c r="F338" i="42"/>
  <c r="F211" i="110" s="1"/>
  <c r="E338" i="42"/>
  <c r="E211" i="110" s="1"/>
  <c r="D338" i="42"/>
  <c r="D211" i="110" s="1"/>
  <c r="C338" i="42"/>
  <c r="C211" i="110" s="1"/>
  <c r="G337" i="42"/>
  <c r="G211" i="96" s="1"/>
  <c r="F337" i="42"/>
  <c r="F211" i="96" s="1"/>
  <c r="E337" i="42"/>
  <c r="E211" i="96" s="1"/>
  <c r="D337" i="42"/>
  <c r="D211" i="96" s="1"/>
  <c r="C337" i="42"/>
  <c r="C211" i="96" s="1"/>
  <c r="G336" i="42"/>
  <c r="G211" i="107" s="1"/>
  <c r="F336" i="42"/>
  <c r="F211" i="107" s="1"/>
  <c r="E336" i="42"/>
  <c r="E211" i="107" s="1"/>
  <c r="D336" i="42"/>
  <c r="D211" i="107" s="1"/>
  <c r="C336" i="42"/>
  <c r="C211" i="107" s="1"/>
  <c r="G335" i="42"/>
  <c r="G211" i="93" s="1"/>
  <c r="F335" i="42"/>
  <c r="F211" i="93" s="1"/>
  <c r="E335" i="42"/>
  <c r="E211" i="93" s="1"/>
  <c r="D335" i="42"/>
  <c r="D211" i="93" s="1"/>
  <c r="C335" i="42"/>
  <c r="C211" i="93" s="1"/>
  <c r="G315" i="42"/>
  <c r="G210" i="126" s="1"/>
  <c r="F315" i="42"/>
  <c r="F210" i="126" s="1"/>
  <c r="E315" i="42"/>
  <c r="E210" i="126" s="1"/>
  <c r="D315" i="42"/>
  <c r="D210" i="126" s="1"/>
  <c r="C315" i="42"/>
  <c r="C210" i="126" s="1"/>
  <c r="G314" i="42"/>
  <c r="G210" i="102" s="1"/>
  <c r="F314" i="42"/>
  <c r="F210" i="102" s="1"/>
  <c r="E314" i="42"/>
  <c r="E210" i="102" s="1"/>
  <c r="D314" i="42"/>
  <c r="D210" i="102" s="1"/>
  <c r="C314" i="42"/>
  <c r="C210" i="102" s="1"/>
  <c r="G313" i="42"/>
  <c r="G210" i="115" s="1"/>
  <c r="F313" i="42"/>
  <c r="F210" i="115" s="1"/>
  <c r="E313" i="42"/>
  <c r="E210" i="115" s="1"/>
  <c r="D313" i="42"/>
  <c r="D210" i="115" s="1"/>
  <c r="C313" i="42"/>
  <c r="C210" i="115" s="1"/>
  <c r="G312" i="42"/>
  <c r="F312" i="42"/>
  <c r="E312" i="42"/>
  <c r="D312" i="42"/>
  <c r="C312" i="42"/>
  <c r="G311" i="42"/>
  <c r="F311" i="42"/>
  <c r="E311" i="42"/>
  <c r="G310" i="42"/>
  <c r="F310" i="42"/>
  <c r="E310" i="42"/>
  <c r="D310" i="42"/>
  <c r="C310" i="42"/>
  <c r="G309" i="42"/>
  <c r="G210" i="112" s="1"/>
  <c r="F309" i="42"/>
  <c r="F210" i="112" s="1"/>
  <c r="E309" i="42"/>
  <c r="E210" i="112" s="1"/>
  <c r="D309" i="42"/>
  <c r="D210" i="112" s="1"/>
  <c r="C309" i="42"/>
  <c r="C210" i="112" s="1"/>
  <c r="G308" i="42"/>
  <c r="G210" i="110" s="1"/>
  <c r="F308" i="42"/>
  <c r="F210" i="110" s="1"/>
  <c r="E308" i="42"/>
  <c r="E210" i="110" s="1"/>
  <c r="D308" i="42"/>
  <c r="D210" i="110" s="1"/>
  <c r="C308" i="42"/>
  <c r="C210" i="110" s="1"/>
  <c r="G307" i="42"/>
  <c r="G210" i="96" s="1"/>
  <c r="F307" i="42"/>
  <c r="F210" i="96" s="1"/>
  <c r="E307" i="42"/>
  <c r="E210" i="96" s="1"/>
  <c r="D307" i="42"/>
  <c r="D210" i="96" s="1"/>
  <c r="C307" i="42"/>
  <c r="C210" i="96" s="1"/>
  <c r="G306" i="42"/>
  <c r="G210" i="107" s="1"/>
  <c r="F306" i="42"/>
  <c r="F210" i="107" s="1"/>
  <c r="E306" i="42"/>
  <c r="E210" i="107" s="1"/>
  <c r="D306" i="42"/>
  <c r="D210" i="107" s="1"/>
  <c r="C306" i="42"/>
  <c r="C210" i="107" s="1"/>
  <c r="G305" i="42"/>
  <c r="G210" i="93" s="1"/>
  <c r="F305" i="42"/>
  <c r="F210" i="93" s="1"/>
  <c r="E305" i="42"/>
  <c r="E210" i="93" s="1"/>
  <c r="D305" i="42"/>
  <c r="D210" i="93" s="1"/>
  <c r="C305" i="42"/>
  <c r="C210" i="93" s="1"/>
  <c r="G285" i="42"/>
  <c r="G209" i="126" s="1"/>
  <c r="F285" i="42"/>
  <c r="F209" i="126" s="1"/>
  <c r="E285" i="42"/>
  <c r="E209" i="126" s="1"/>
  <c r="D285" i="42"/>
  <c r="D209" i="126" s="1"/>
  <c r="C285" i="42"/>
  <c r="C209" i="126" s="1"/>
  <c r="G284" i="42"/>
  <c r="G209" i="102" s="1"/>
  <c r="F284" i="42"/>
  <c r="F209" i="102" s="1"/>
  <c r="E284" i="42"/>
  <c r="E209" i="102" s="1"/>
  <c r="D284" i="42"/>
  <c r="D209" i="102" s="1"/>
  <c r="C284" i="42"/>
  <c r="C209" i="102" s="1"/>
  <c r="G283" i="42"/>
  <c r="G209" i="115" s="1"/>
  <c r="F283" i="42"/>
  <c r="F209" i="115" s="1"/>
  <c r="E283" i="42"/>
  <c r="E209" i="115" s="1"/>
  <c r="D283" i="42"/>
  <c r="D209" i="115" s="1"/>
  <c r="C283" i="42"/>
  <c r="C209" i="115" s="1"/>
  <c r="G282" i="42"/>
  <c r="F282" i="42"/>
  <c r="E282" i="42"/>
  <c r="D282" i="42"/>
  <c r="C282" i="42"/>
  <c r="G281" i="42"/>
  <c r="F281" i="42"/>
  <c r="E281" i="42"/>
  <c r="G280" i="42"/>
  <c r="F280" i="42"/>
  <c r="E280" i="42"/>
  <c r="D280" i="42"/>
  <c r="C280" i="42"/>
  <c r="G279" i="42"/>
  <c r="G209" i="112" s="1"/>
  <c r="F279" i="42"/>
  <c r="F209" i="112" s="1"/>
  <c r="E279" i="42"/>
  <c r="E209" i="112" s="1"/>
  <c r="D279" i="42"/>
  <c r="D209" i="112" s="1"/>
  <c r="C279" i="42"/>
  <c r="C209" i="112" s="1"/>
  <c r="G278" i="42"/>
  <c r="G209" i="110" s="1"/>
  <c r="F278" i="42"/>
  <c r="F209" i="110" s="1"/>
  <c r="E278" i="42"/>
  <c r="E209" i="110" s="1"/>
  <c r="D278" i="42"/>
  <c r="D209" i="110" s="1"/>
  <c r="C278" i="42"/>
  <c r="C209" i="110" s="1"/>
  <c r="F277" i="42"/>
  <c r="F209" i="96" s="1"/>
  <c r="E277" i="42"/>
  <c r="E209" i="96" s="1"/>
  <c r="D277" i="42"/>
  <c r="D209" i="96" s="1"/>
  <c r="C277" i="42"/>
  <c r="C209" i="96" s="1"/>
  <c r="G276" i="42"/>
  <c r="G209" i="107" s="1"/>
  <c r="F276" i="42"/>
  <c r="F209" i="107" s="1"/>
  <c r="E276" i="42"/>
  <c r="E209" i="107" s="1"/>
  <c r="D276" i="42"/>
  <c r="D209" i="107" s="1"/>
  <c r="C276" i="42"/>
  <c r="C209" i="107" s="1"/>
  <c r="G275" i="42"/>
  <c r="G209" i="93" s="1"/>
  <c r="F275" i="42"/>
  <c r="F209" i="93" s="1"/>
  <c r="E275" i="42"/>
  <c r="E209" i="93" s="1"/>
  <c r="D275" i="42"/>
  <c r="D209" i="93" s="1"/>
  <c r="C275" i="42"/>
  <c r="C209" i="93" s="1"/>
  <c r="G255" i="42"/>
  <c r="G208" i="126" s="1"/>
  <c r="F255" i="42"/>
  <c r="F208" i="126" s="1"/>
  <c r="E255" i="42"/>
  <c r="E208" i="126" s="1"/>
  <c r="D255" i="42"/>
  <c r="D208" i="126" s="1"/>
  <c r="C255" i="42"/>
  <c r="C208" i="126" s="1"/>
  <c r="G254" i="42"/>
  <c r="G208" i="102" s="1"/>
  <c r="F254" i="42"/>
  <c r="F208" i="102" s="1"/>
  <c r="E254" i="42"/>
  <c r="E208" i="102" s="1"/>
  <c r="D254" i="42"/>
  <c r="D208" i="102" s="1"/>
  <c r="C254" i="42"/>
  <c r="C208" i="102" s="1"/>
  <c r="G253" i="42"/>
  <c r="G208" i="115" s="1"/>
  <c r="F253" i="42"/>
  <c r="F208" i="115" s="1"/>
  <c r="E253" i="42"/>
  <c r="E208" i="115" s="1"/>
  <c r="D253" i="42"/>
  <c r="D208" i="115" s="1"/>
  <c r="C253" i="42"/>
  <c r="C208" i="115" s="1"/>
  <c r="G252" i="42"/>
  <c r="F252" i="42"/>
  <c r="E252" i="42"/>
  <c r="D252" i="42"/>
  <c r="C252" i="42"/>
  <c r="G251" i="42"/>
  <c r="F251" i="42"/>
  <c r="E251" i="42"/>
  <c r="G250" i="42"/>
  <c r="F250" i="42"/>
  <c r="E250" i="42"/>
  <c r="D250" i="42"/>
  <c r="C250" i="42"/>
  <c r="G249" i="42"/>
  <c r="G208" i="112" s="1"/>
  <c r="F249" i="42"/>
  <c r="F208" i="112" s="1"/>
  <c r="E249" i="42"/>
  <c r="E208" i="112" s="1"/>
  <c r="D249" i="42"/>
  <c r="D208" i="112" s="1"/>
  <c r="C249" i="42"/>
  <c r="C208" i="112" s="1"/>
  <c r="G248" i="42"/>
  <c r="G208" i="110" s="1"/>
  <c r="F248" i="42"/>
  <c r="F208" i="110" s="1"/>
  <c r="E248" i="42"/>
  <c r="E208" i="110" s="1"/>
  <c r="D248" i="42"/>
  <c r="D208" i="110" s="1"/>
  <c r="C248" i="42"/>
  <c r="C208" i="110" s="1"/>
  <c r="G247" i="42"/>
  <c r="G208" i="96" s="1"/>
  <c r="F247" i="42"/>
  <c r="F208" i="96" s="1"/>
  <c r="E247" i="42"/>
  <c r="E208" i="96" s="1"/>
  <c r="D247" i="42"/>
  <c r="D208" i="96" s="1"/>
  <c r="C247" i="42"/>
  <c r="C208" i="96" s="1"/>
  <c r="G246" i="42"/>
  <c r="G208" i="107" s="1"/>
  <c r="F246" i="42"/>
  <c r="F208" i="107" s="1"/>
  <c r="E246" i="42"/>
  <c r="E208" i="107" s="1"/>
  <c r="D246" i="42"/>
  <c r="D208" i="107" s="1"/>
  <c r="C246" i="42"/>
  <c r="C208" i="107" s="1"/>
  <c r="G245" i="42"/>
  <c r="G208" i="93" s="1"/>
  <c r="F245" i="42"/>
  <c r="F208" i="93" s="1"/>
  <c r="E245" i="42"/>
  <c r="E208" i="93" s="1"/>
  <c r="D245" i="42"/>
  <c r="D208" i="93" s="1"/>
  <c r="C245" i="42"/>
  <c r="C208" i="93" s="1"/>
  <c r="G225" i="42"/>
  <c r="G207" i="126" s="1"/>
  <c r="F225" i="42"/>
  <c r="F207" i="126" s="1"/>
  <c r="E225" i="42"/>
  <c r="E207" i="126" s="1"/>
  <c r="D225" i="42"/>
  <c r="D207" i="126" s="1"/>
  <c r="C225" i="42"/>
  <c r="C207" i="126" s="1"/>
  <c r="G224" i="42"/>
  <c r="G207" i="102" s="1"/>
  <c r="F224" i="42"/>
  <c r="F207" i="102" s="1"/>
  <c r="E224" i="42"/>
  <c r="E207" i="102" s="1"/>
  <c r="D224" i="42"/>
  <c r="D207" i="102" s="1"/>
  <c r="C224" i="42"/>
  <c r="C207" i="102" s="1"/>
  <c r="G223" i="42"/>
  <c r="G207" i="115" s="1"/>
  <c r="F223" i="42"/>
  <c r="F207" i="115" s="1"/>
  <c r="E223" i="42"/>
  <c r="E207" i="115" s="1"/>
  <c r="D223" i="42"/>
  <c r="D207" i="115" s="1"/>
  <c r="C223" i="42"/>
  <c r="C207" i="115" s="1"/>
  <c r="G222" i="42"/>
  <c r="F222" i="42"/>
  <c r="E222" i="42"/>
  <c r="D222" i="42"/>
  <c r="C222" i="42"/>
  <c r="G221" i="42"/>
  <c r="F221" i="42"/>
  <c r="E221" i="42"/>
  <c r="G220" i="42"/>
  <c r="F220" i="42"/>
  <c r="E220" i="42"/>
  <c r="D220" i="42"/>
  <c r="C220" i="42"/>
  <c r="G219" i="42"/>
  <c r="G207" i="112" s="1"/>
  <c r="F219" i="42"/>
  <c r="F207" i="112" s="1"/>
  <c r="E219" i="42"/>
  <c r="E207" i="112" s="1"/>
  <c r="D219" i="42"/>
  <c r="D207" i="112" s="1"/>
  <c r="C219" i="42"/>
  <c r="C207" i="112" s="1"/>
  <c r="G218" i="42"/>
  <c r="G207" i="110" s="1"/>
  <c r="F218" i="42"/>
  <c r="F207" i="110" s="1"/>
  <c r="E218" i="42"/>
  <c r="E207" i="110" s="1"/>
  <c r="D218" i="42"/>
  <c r="D207" i="110" s="1"/>
  <c r="C218" i="42"/>
  <c r="C207" i="110" s="1"/>
  <c r="G217" i="42"/>
  <c r="G207" i="96" s="1"/>
  <c r="F217" i="42"/>
  <c r="F207" i="96" s="1"/>
  <c r="E217" i="42"/>
  <c r="E207" i="96" s="1"/>
  <c r="D217" i="42"/>
  <c r="D207" i="96" s="1"/>
  <c r="C217" i="42"/>
  <c r="C207" i="96" s="1"/>
  <c r="G216" i="42"/>
  <c r="G207" i="107" s="1"/>
  <c r="F216" i="42"/>
  <c r="F207" i="107" s="1"/>
  <c r="E216" i="42"/>
  <c r="E207" i="107" s="1"/>
  <c r="D216" i="42"/>
  <c r="D207" i="107" s="1"/>
  <c r="C216" i="42"/>
  <c r="C207" i="107" s="1"/>
  <c r="G215" i="42"/>
  <c r="G207" i="93" s="1"/>
  <c r="F215" i="42"/>
  <c r="F207" i="93" s="1"/>
  <c r="E215" i="42"/>
  <c r="E207" i="93" s="1"/>
  <c r="D215" i="42"/>
  <c r="D207" i="93" s="1"/>
  <c r="C215" i="42"/>
  <c r="C207" i="93" s="1"/>
  <c r="G195" i="42"/>
  <c r="G206" i="126" s="1"/>
  <c r="F195" i="42"/>
  <c r="F206" i="126" s="1"/>
  <c r="E195" i="42"/>
  <c r="E206" i="126" s="1"/>
  <c r="D195" i="42"/>
  <c r="D206" i="126" s="1"/>
  <c r="C195" i="42"/>
  <c r="C206" i="126" s="1"/>
  <c r="G194" i="42"/>
  <c r="G206" i="102" s="1"/>
  <c r="F194" i="42"/>
  <c r="F206" i="102" s="1"/>
  <c r="E194" i="42"/>
  <c r="E206" i="102" s="1"/>
  <c r="D194" i="42"/>
  <c r="D206" i="102" s="1"/>
  <c r="C194" i="42"/>
  <c r="C206" i="102" s="1"/>
  <c r="G193" i="42"/>
  <c r="G206" i="115" s="1"/>
  <c r="F193" i="42"/>
  <c r="F206" i="115" s="1"/>
  <c r="E193" i="42"/>
  <c r="E206" i="115" s="1"/>
  <c r="D193" i="42"/>
  <c r="D206" i="115" s="1"/>
  <c r="C193" i="42"/>
  <c r="C206" i="115" s="1"/>
  <c r="G192" i="42"/>
  <c r="F192" i="42"/>
  <c r="E192" i="42"/>
  <c r="D192" i="42"/>
  <c r="C192" i="42"/>
  <c r="G191" i="42"/>
  <c r="F191" i="42"/>
  <c r="E191" i="42"/>
  <c r="G190" i="42"/>
  <c r="F190" i="42"/>
  <c r="E190" i="42"/>
  <c r="D190" i="42"/>
  <c r="C190" i="42"/>
  <c r="G189" i="42"/>
  <c r="G206" i="112" s="1"/>
  <c r="F189" i="42"/>
  <c r="F206" i="112" s="1"/>
  <c r="E189" i="42"/>
  <c r="E206" i="112" s="1"/>
  <c r="D189" i="42"/>
  <c r="D206" i="112" s="1"/>
  <c r="C189" i="42"/>
  <c r="C206" i="112" s="1"/>
  <c r="G188" i="42"/>
  <c r="G206" i="110" s="1"/>
  <c r="F188" i="42"/>
  <c r="F206" i="110" s="1"/>
  <c r="E188" i="42"/>
  <c r="E206" i="110" s="1"/>
  <c r="D188" i="42"/>
  <c r="D206" i="110" s="1"/>
  <c r="C188" i="42"/>
  <c r="C206" i="110" s="1"/>
  <c r="G187" i="42"/>
  <c r="F187" i="42"/>
  <c r="E187" i="42"/>
  <c r="D187" i="42"/>
  <c r="C187" i="42"/>
  <c r="G186" i="42"/>
  <c r="G206" i="107" s="1"/>
  <c r="F186" i="42"/>
  <c r="F206" i="107" s="1"/>
  <c r="E186" i="42"/>
  <c r="E206" i="107" s="1"/>
  <c r="D186" i="42"/>
  <c r="D206" i="107" s="1"/>
  <c r="C186" i="42"/>
  <c r="C206" i="107" s="1"/>
  <c r="G185" i="42"/>
  <c r="G206" i="93" s="1"/>
  <c r="F185" i="42"/>
  <c r="F206" i="93" s="1"/>
  <c r="E185" i="42"/>
  <c r="E206" i="93" s="1"/>
  <c r="D185" i="42"/>
  <c r="D206" i="93" s="1"/>
  <c r="C185" i="42"/>
  <c r="C206" i="93" s="1"/>
  <c r="G165" i="42"/>
  <c r="G205" i="126" s="1"/>
  <c r="F165" i="42"/>
  <c r="F205" i="126" s="1"/>
  <c r="E165" i="42"/>
  <c r="E205" i="126" s="1"/>
  <c r="D165" i="42"/>
  <c r="D205" i="126" s="1"/>
  <c r="C165" i="42"/>
  <c r="C205" i="126" s="1"/>
  <c r="G164" i="42"/>
  <c r="G205" i="102" s="1"/>
  <c r="F164" i="42"/>
  <c r="F205" i="102" s="1"/>
  <c r="E164" i="42"/>
  <c r="E205" i="102" s="1"/>
  <c r="D164" i="42"/>
  <c r="D205" i="102" s="1"/>
  <c r="C164" i="42"/>
  <c r="C205" i="102" s="1"/>
  <c r="G163" i="42"/>
  <c r="G205" i="115" s="1"/>
  <c r="F163" i="42"/>
  <c r="F205" i="115" s="1"/>
  <c r="E163" i="42"/>
  <c r="E205" i="115" s="1"/>
  <c r="D163" i="42"/>
  <c r="D205" i="115" s="1"/>
  <c r="C163" i="42"/>
  <c r="C205" i="115" s="1"/>
  <c r="G162" i="42"/>
  <c r="F162" i="42"/>
  <c r="E162" i="42"/>
  <c r="D162" i="42"/>
  <c r="C162" i="42"/>
  <c r="G161" i="42"/>
  <c r="F161" i="42"/>
  <c r="E161" i="42"/>
  <c r="G160" i="42"/>
  <c r="F160" i="42"/>
  <c r="E160" i="42"/>
  <c r="D160" i="42"/>
  <c r="C160" i="42"/>
  <c r="G159" i="42"/>
  <c r="G205" i="112" s="1"/>
  <c r="F159" i="42"/>
  <c r="F205" i="112" s="1"/>
  <c r="E159" i="42"/>
  <c r="E205" i="112" s="1"/>
  <c r="D159" i="42"/>
  <c r="D205" i="112" s="1"/>
  <c r="C159" i="42"/>
  <c r="C205" i="112" s="1"/>
  <c r="G158" i="42"/>
  <c r="G205" i="110" s="1"/>
  <c r="F158" i="42"/>
  <c r="F205" i="110" s="1"/>
  <c r="E158" i="42"/>
  <c r="E205" i="110" s="1"/>
  <c r="D158" i="42"/>
  <c r="D205" i="110" s="1"/>
  <c r="C158" i="42"/>
  <c r="C205" i="110" s="1"/>
  <c r="G157" i="42"/>
  <c r="G205" i="96" s="1"/>
  <c r="F157" i="42"/>
  <c r="F205" i="96" s="1"/>
  <c r="E157" i="42"/>
  <c r="E205" i="96" s="1"/>
  <c r="D157" i="42"/>
  <c r="D205" i="96" s="1"/>
  <c r="C157" i="42"/>
  <c r="C205" i="96" s="1"/>
  <c r="G156" i="42"/>
  <c r="G205" i="107" s="1"/>
  <c r="F156" i="42"/>
  <c r="F205" i="107" s="1"/>
  <c r="E156" i="42"/>
  <c r="E205" i="107" s="1"/>
  <c r="D156" i="42"/>
  <c r="D205" i="107" s="1"/>
  <c r="C156" i="42"/>
  <c r="C205" i="107" s="1"/>
  <c r="G155" i="42"/>
  <c r="G205" i="93" s="1"/>
  <c r="F155" i="42"/>
  <c r="F205" i="93" s="1"/>
  <c r="E155" i="42"/>
  <c r="E205" i="93" s="1"/>
  <c r="D155" i="42"/>
  <c r="D205" i="93" s="1"/>
  <c r="C155" i="42"/>
  <c r="C205" i="93" s="1"/>
  <c r="G135" i="42"/>
  <c r="G204" i="126" s="1"/>
  <c r="F135" i="42"/>
  <c r="F204" i="126" s="1"/>
  <c r="E135" i="42"/>
  <c r="E204" i="126" s="1"/>
  <c r="D135" i="42"/>
  <c r="D204" i="126" s="1"/>
  <c r="C135" i="42"/>
  <c r="C204" i="126" s="1"/>
  <c r="G134" i="42"/>
  <c r="G204" i="102" s="1"/>
  <c r="F134" i="42"/>
  <c r="F204" i="102" s="1"/>
  <c r="E134" i="42"/>
  <c r="E204" i="102" s="1"/>
  <c r="D134" i="42"/>
  <c r="D204" i="102" s="1"/>
  <c r="C134" i="42"/>
  <c r="C204" i="102" s="1"/>
  <c r="G133" i="42"/>
  <c r="G204" i="115" s="1"/>
  <c r="F133" i="42"/>
  <c r="F204" i="115" s="1"/>
  <c r="E133" i="42"/>
  <c r="E204" i="115" s="1"/>
  <c r="D133" i="42"/>
  <c r="D204" i="115" s="1"/>
  <c r="C133" i="42"/>
  <c r="C204" i="115" s="1"/>
  <c r="G132" i="42"/>
  <c r="F132" i="42"/>
  <c r="E132" i="42"/>
  <c r="D132" i="42"/>
  <c r="C132" i="42"/>
  <c r="G131" i="42"/>
  <c r="F131" i="42"/>
  <c r="E131" i="42"/>
  <c r="G130" i="42"/>
  <c r="F130" i="42"/>
  <c r="E130" i="42"/>
  <c r="D130" i="42"/>
  <c r="C130" i="42"/>
  <c r="G129" i="42"/>
  <c r="G204" i="112" s="1"/>
  <c r="F129" i="42"/>
  <c r="F204" i="112" s="1"/>
  <c r="E129" i="42"/>
  <c r="E204" i="112" s="1"/>
  <c r="D129" i="42"/>
  <c r="D204" i="112" s="1"/>
  <c r="C129" i="42"/>
  <c r="C204" i="112" s="1"/>
  <c r="G128" i="42"/>
  <c r="G204" i="110" s="1"/>
  <c r="F128" i="42"/>
  <c r="F204" i="110" s="1"/>
  <c r="E128" i="42"/>
  <c r="E204" i="110" s="1"/>
  <c r="D128" i="42"/>
  <c r="D204" i="110" s="1"/>
  <c r="C128" i="42"/>
  <c r="C204" i="110" s="1"/>
  <c r="G127" i="42"/>
  <c r="G204" i="96" s="1"/>
  <c r="F127" i="42"/>
  <c r="F204" i="96" s="1"/>
  <c r="E127" i="42"/>
  <c r="E204" i="96" s="1"/>
  <c r="D127" i="42"/>
  <c r="D204" i="96" s="1"/>
  <c r="C127" i="42"/>
  <c r="C204" i="96" s="1"/>
  <c r="G126" i="42"/>
  <c r="G204" i="107" s="1"/>
  <c r="F126" i="42"/>
  <c r="F204" i="107" s="1"/>
  <c r="E126" i="42"/>
  <c r="E204" i="107" s="1"/>
  <c r="D126" i="42"/>
  <c r="D204" i="107" s="1"/>
  <c r="C126" i="42"/>
  <c r="C204" i="107" s="1"/>
  <c r="G125" i="42"/>
  <c r="G204" i="93" s="1"/>
  <c r="F125" i="42"/>
  <c r="F204" i="93" s="1"/>
  <c r="E125" i="42"/>
  <c r="E204" i="93" s="1"/>
  <c r="D125" i="42"/>
  <c r="D204" i="93" s="1"/>
  <c r="C125" i="42"/>
  <c r="C204" i="93" s="1"/>
  <c r="G105" i="42"/>
  <c r="G203" i="126" s="1"/>
  <c r="F105" i="42"/>
  <c r="F203" i="126" s="1"/>
  <c r="E105" i="42"/>
  <c r="E203" i="126" s="1"/>
  <c r="D105" i="42"/>
  <c r="D203" i="126" s="1"/>
  <c r="C105" i="42"/>
  <c r="C203" i="126" s="1"/>
  <c r="G104" i="42"/>
  <c r="G203" i="102" s="1"/>
  <c r="F104" i="42"/>
  <c r="F203" i="102" s="1"/>
  <c r="E104" i="42"/>
  <c r="E203" i="102" s="1"/>
  <c r="D104" i="42"/>
  <c r="D203" i="102" s="1"/>
  <c r="C104" i="42"/>
  <c r="C203" i="102" s="1"/>
  <c r="G103" i="42"/>
  <c r="G203" i="115" s="1"/>
  <c r="F103" i="42"/>
  <c r="F203" i="115" s="1"/>
  <c r="E103" i="42"/>
  <c r="E203" i="115" s="1"/>
  <c r="D103" i="42"/>
  <c r="D203" i="115" s="1"/>
  <c r="C103" i="42"/>
  <c r="C203" i="115" s="1"/>
  <c r="G102" i="42"/>
  <c r="F102" i="42"/>
  <c r="E102" i="42"/>
  <c r="D102" i="42"/>
  <c r="C102" i="42"/>
  <c r="G101" i="42"/>
  <c r="F101" i="42"/>
  <c r="E101" i="42"/>
  <c r="G100" i="42"/>
  <c r="F100" i="42"/>
  <c r="E100" i="42"/>
  <c r="D100" i="42"/>
  <c r="C100" i="42"/>
  <c r="G99" i="42"/>
  <c r="G203" i="112" s="1"/>
  <c r="F99" i="42"/>
  <c r="F203" i="112" s="1"/>
  <c r="E99" i="42"/>
  <c r="E203" i="112" s="1"/>
  <c r="D99" i="42"/>
  <c r="D203" i="112" s="1"/>
  <c r="C99" i="42"/>
  <c r="C203" i="112" s="1"/>
  <c r="G98" i="42"/>
  <c r="G203" i="110" s="1"/>
  <c r="F98" i="42"/>
  <c r="F203" i="110" s="1"/>
  <c r="E98" i="42"/>
  <c r="E203" i="110" s="1"/>
  <c r="D98" i="42"/>
  <c r="D203" i="110" s="1"/>
  <c r="C98" i="42"/>
  <c r="C203" i="110" s="1"/>
  <c r="G97" i="42"/>
  <c r="G203" i="96" s="1"/>
  <c r="F97" i="42"/>
  <c r="F203" i="96" s="1"/>
  <c r="E97" i="42"/>
  <c r="E203" i="96" s="1"/>
  <c r="D97" i="42"/>
  <c r="D203" i="96" s="1"/>
  <c r="C97" i="42"/>
  <c r="C203" i="96" s="1"/>
  <c r="G96" i="42"/>
  <c r="G203" i="107" s="1"/>
  <c r="F96" i="42"/>
  <c r="F203" i="107" s="1"/>
  <c r="E96" i="42"/>
  <c r="E203" i="107" s="1"/>
  <c r="D96" i="42"/>
  <c r="D203" i="107" s="1"/>
  <c r="C96" i="42"/>
  <c r="C203" i="107" s="1"/>
  <c r="G95" i="42"/>
  <c r="G203" i="93" s="1"/>
  <c r="F95" i="42"/>
  <c r="F203" i="93" s="1"/>
  <c r="E95" i="42"/>
  <c r="E203" i="93" s="1"/>
  <c r="D95" i="42"/>
  <c r="D203" i="93" s="1"/>
  <c r="C95" i="42"/>
  <c r="C203" i="93" s="1"/>
  <c r="G75" i="42"/>
  <c r="G202" i="126" s="1"/>
  <c r="F75" i="42"/>
  <c r="F202" i="126" s="1"/>
  <c r="E75" i="42"/>
  <c r="E202" i="126" s="1"/>
  <c r="D75" i="42"/>
  <c r="D202" i="126" s="1"/>
  <c r="C75" i="42"/>
  <c r="C202" i="126" s="1"/>
  <c r="G74" i="42"/>
  <c r="G202" i="102" s="1"/>
  <c r="F74" i="42"/>
  <c r="F202" i="102" s="1"/>
  <c r="E74" i="42"/>
  <c r="E202" i="102" s="1"/>
  <c r="D74" i="42"/>
  <c r="D202" i="102" s="1"/>
  <c r="C74" i="42"/>
  <c r="C202" i="102" s="1"/>
  <c r="G73" i="42"/>
  <c r="G202" i="115" s="1"/>
  <c r="F73" i="42"/>
  <c r="F202" i="115" s="1"/>
  <c r="E73" i="42"/>
  <c r="E202" i="115" s="1"/>
  <c r="D73" i="42"/>
  <c r="D202" i="115" s="1"/>
  <c r="C73" i="42"/>
  <c r="C202" i="115" s="1"/>
  <c r="G72" i="42"/>
  <c r="F72" i="42"/>
  <c r="E72" i="42"/>
  <c r="D72" i="42"/>
  <c r="C72" i="42"/>
  <c r="G71" i="42"/>
  <c r="F71" i="42"/>
  <c r="E71" i="42"/>
  <c r="G70" i="42"/>
  <c r="F70" i="42"/>
  <c r="E70" i="42"/>
  <c r="D70" i="42"/>
  <c r="C70" i="42"/>
  <c r="G69" i="42"/>
  <c r="G202" i="112" s="1"/>
  <c r="F69" i="42"/>
  <c r="F202" i="112" s="1"/>
  <c r="E69" i="42"/>
  <c r="E202" i="112" s="1"/>
  <c r="D69" i="42"/>
  <c r="D202" i="112" s="1"/>
  <c r="C69" i="42"/>
  <c r="C202" i="112" s="1"/>
  <c r="G68" i="42"/>
  <c r="G202" i="110" s="1"/>
  <c r="F68" i="42"/>
  <c r="F202" i="110" s="1"/>
  <c r="E68" i="42"/>
  <c r="E202" i="110" s="1"/>
  <c r="D68" i="42"/>
  <c r="D202" i="110" s="1"/>
  <c r="C68" i="42"/>
  <c r="C202" i="110" s="1"/>
  <c r="G67" i="42"/>
  <c r="F67" i="42"/>
  <c r="E67" i="42"/>
  <c r="D67" i="42"/>
  <c r="C67" i="42"/>
  <c r="G66" i="42"/>
  <c r="G202" i="107" s="1"/>
  <c r="F66" i="42"/>
  <c r="F202" i="107" s="1"/>
  <c r="E66" i="42"/>
  <c r="E202" i="107" s="1"/>
  <c r="D66" i="42"/>
  <c r="D202" i="107" s="1"/>
  <c r="C66" i="42"/>
  <c r="C202" i="107" s="1"/>
  <c r="G65" i="42"/>
  <c r="G202" i="93" s="1"/>
  <c r="F65" i="42"/>
  <c r="F202" i="93" s="1"/>
  <c r="E65" i="42"/>
  <c r="E202" i="93" s="1"/>
  <c r="D65" i="42"/>
  <c r="D202" i="93" s="1"/>
  <c r="C65" i="42"/>
  <c r="C202" i="93" s="1"/>
  <c r="G45" i="42"/>
  <c r="G201" i="126" s="1"/>
  <c r="F45" i="42"/>
  <c r="F201" i="126" s="1"/>
  <c r="E45" i="42"/>
  <c r="E201" i="126" s="1"/>
  <c r="D45" i="42"/>
  <c r="D201" i="126" s="1"/>
  <c r="C45" i="42"/>
  <c r="C201" i="126" s="1"/>
  <c r="G44" i="42"/>
  <c r="G201" i="102" s="1"/>
  <c r="F44" i="42"/>
  <c r="F201" i="102" s="1"/>
  <c r="E44" i="42"/>
  <c r="E201" i="102" s="1"/>
  <c r="D44" i="42"/>
  <c r="D201" i="102" s="1"/>
  <c r="C44" i="42"/>
  <c r="C201" i="102" s="1"/>
  <c r="G43" i="42"/>
  <c r="G201" i="115" s="1"/>
  <c r="F43" i="42"/>
  <c r="F201" i="115" s="1"/>
  <c r="E43" i="42"/>
  <c r="E201" i="115" s="1"/>
  <c r="D43" i="42"/>
  <c r="D201" i="115" s="1"/>
  <c r="C43" i="42"/>
  <c r="C201" i="115" s="1"/>
  <c r="G42" i="42"/>
  <c r="F42" i="42"/>
  <c r="E42" i="42"/>
  <c r="D42" i="42"/>
  <c r="C42" i="42"/>
  <c r="G41" i="42"/>
  <c r="F41" i="42"/>
  <c r="E41" i="42"/>
  <c r="G40" i="42"/>
  <c r="F40" i="42"/>
  <c r="E40" i="42"/>
  <c r="D40" i="42"/>
  <c r="C40" i="42"/>
  <c r="G39" i="42"/>
  <c r="G201" i="112" s="1"/>
  <c r="F39" i="42"/>
  <c r="F201" i="112" s="1"/>
  <c r="E39" i="42"/>
  <c r="E201" i="112" s="1"/>
  <c r="D39" i="42"/>
  <c r="D201" i="112" s="1"/>
  <c r="C39" i="42"/>
  <c r="C201" i="112" s="1"/>
  <c r="G38" i="42"/>
  <c r="G201" i="110" s="1"/>
  <c r="F38" i="42"/>
  <c r="F201" i="110" s="1"/>
  <c r="E38" i="42"/>
  <c r="E201" i="110" s="1"/>
  <c r="D38" i="42"/>
  <c r="D201" i="110" s="1"/>
  <c r="C38" i="42"/>
  <c r="C201" i="110" s="1"/>
  <c r="G37" i="42"/>
  <c r="G201" i="96" s="1"/>
  <c r="F37" i="42"/>
  <c r="F201" i="96" s="1"/>
  <c r="E37" i="42"/>
  <c r="E201" i="96" s="1"/>
  <c r="D37" i="42"/>
  <c r="D201" i="96" s="1"/>
  <c r="C37" i="42"/>
  <c r="C201" i="96" s="1"/>
  <c r="G36" i="42"/>
  <c r="G201" i="107" s="1"/>
  <c r="F36" i="42"/>
  <c r="F201" i="107" s="1"/>
  <c r="E36" i="42"/>
  <c r="E201" i="107" s="1"/>
  <c r="D36" i="42"/>
  <c r="D201" i="107" s="1"/>
  <c r="C36" i="42"/>
  <c r="C201" i="107" s="1"/>
  <c r="G35" i="42"/>
  <c r="G201" i="93" s="1"/>
  <c r="F35" i="42"/>
  <c r="F201" i="93" s="1"/>
  <c r="E35" i="42"/>
  <c r="E201" i="93" s="1"/>
  <c r="D35" i="42"/>
  <c r="D201" i="93" s="1"/>
  <c r="C35" i="42"/>
  <c r="C201" i="93" s="1"/>
  <c r="L42" i="42" l="1"/>
  <c r="C201" i="124"/>
  <c r="M42" i="42"/>
  <c r="D201" i="100" s="1"/>
  <c r="D201" i="124"/>
  <c r="N42" i="42"/>
  <c r="E201" i="124"/>
  <c r="O42" i="42"/>
  <c r="F201" i="100" s="1"/>
  <c r="F201" i="124"/>
  <c r="P42" i="42"/>
  <c r="G201" i="124"/>
  <c r="L72" i="42"/>
  <c r="C202" i="124"/>
  <c r="M72" i="42"/>
  <c r="D202" i="100" s="1"/>
  <c r="D202" i="124"/>
  <c r="N72" i="42"/>
  <c r="E202" i="124"/>
  <c r="O72" i="42"/>
  <c r="F202" i="100" s="1"/>
  <c r="F202" i="124"/>
  <c r="P72" i="42"/>
  <c r="G202" i="124"/>
  <c r="L102" i="42"/>
  <c r="C203" i="124"/>
  <c r="M102" i="42"/>
  <c r="D203" i="100" s="1"/>
  <c r="D203" i="124"/>
  <c r="N102" i="42"/>
  <c r="E203" i="124"/>
  <c r="O102" i="42"/>
  <c r="F203" i="100" s="1"/>
  <c r="F203" i="124"/>
  <c r="P102" i="42"/>
  <c r="G203" i="124"/>
  <c r="L132" i="42"/>
  <c r="C204" i="124"/>
  <c r="M132" i="42"/>
  <c r="D204" i="100" s="1"/>
  <c r="D204" i="124"/>
  <c r="N132" i="42"/>
  <c r="E204" i="124"/>
  <c r="O132" i="42"/>
  <c r="F204" i="100" s="1"/>
  <c r="F204" i="124"/>
  <c r="P132" i="42"/>
  <c r="G204" i="124"/>
  <c r="L162" i="42"/>
  <c r="C205" i="124"/>
  <c r="M162" i="42"/>
  <c r="D205" i="100" s="1"/>
  <c r="D205" i="124"/>
  <c r="N162" i="42"/>
  <c r="E205" i="124"/>
  <c r="O162" i="42"/>
  <c r="F205" i="100" s="1"/>
  <c r="F205" i="124"/>
  <c r="P162" i="42"/>
  <c r="G205" i="124"/>
  <c r="L192" i="42"/>
  <c r="C206" i="124"/>
  <c r="M192" i="42"/>
  <c r="D206" i="100" s="1"/>
  <c r="D206" i="124"/>
  <c r="N192" i="42"/>
  <c r="E206" i="124"/>
  <c r="O192" i="42"/>
  <c r="F206" i="100" s="1"/>
  <c r="F206" i="124"/>
  <c r="P192" i="42"/>
  <c r="G206" i="124"/>
  <c r="L222" i="42"/>
  <c r="C207" i="124"/>
  <c r="M222" i="42"/>
  <c r="D207" i="100" s="1"/>
  <c r="D207" i="124"/>
  <c r="N222" i="42"/>
  <c r="E207" i="124"/>
  <c r="O222" i="42"/>
  <c r="F207" i="100" s="1"/>
  <c r="F207" i="124"/>
  <c r="P222" i="42"/>
  <c r="G207" i="124"/>
  <c r="L252" i="42"/>
  <c r="C208" i="124"/>
  <c r="M252" i="42"/>
  <c r="D208" i="100" s="1"/>
  <c r="D208" i="124"/>
  <c r="N252" i="42"/>
  <c r="E208" i="124"/>
  <c r="O252" i="42"/>
  <c r="F208" i="100" s="1"/>
  <c r="F208" i="124"/>
  <c r="P252" i="42"/>
  <c r="G208" i="124"/>
  <c r="L282" i="42"/>
  <c r="C209" i="124"/>
  <c r="M282" i="42"/>
  <c r="D209" i="100" s="1"/>
  <c r="D209" i="124"/>
  <c r="N282" i="42"/>
  <c r="E209" i="124"/>
  <c r="O282" i="42"/>
  <c r="F209" i="100" s="1"/>
  <c r="F209" i="124"/>
  <c r="P282" i="42"/>
  <c r="G209" i="124"/>
  <c r="L312" i="42"/>
  <c r="C210" i="124"/>
  <c r="M312" i="42"/>
  <c r="D210" i="100" s="1"/>
  <c r="D210" i="124"/>
  <c r="N312" i="42"/>
  <c r="E210" i="124"/>
  <c r="O312" i="42"/>
  <c r="F210" i="100" s="1"/>
  <c r="F210" i="124"/>
  <c r="P312" i="42"/>
  <c r="G210" i="124"/>
  <c r="L342" i="42"/>
  <c r="C211" i="124"/>
  <c r="M342" i="42"/>
  <c r="D211" i="100" s="1"/>
  <c r="D211" i="124"/>
  <c r="N342" i="42"/>
  <c r="E211" i="124"/>
  <c r="O342" i="42"/>
  <c r="F211" i="100" s="1"/>
  <c r="F211" i="124"/>
  <c r="P342" i="42"/>
  <c r="G211" i="124"/>
  <c r="N40" i="42"/>
  <c r="E201" i="122"/>
  <c r="O41" i="42"/>
  <c r="F201" i="123"/>
  <c r="O40" i="42"/>
  <c r="F201" i="97" s="1"/>
  <c r="F201" i="122"/>
  <c r="P41" i="42"/>
  <c r="G201" i="99" s="1"/>
  <c r="G201" i="123"/>
  <c r="D202" i="96"/>
  <c r="D206" i="96"/>
  <c r="N70" i="42"/>
  <c r="E202" i="122"/>
  <c r="O71" i="42"/>
  <c r="F202" i="123"/>
  <c r="M100" i="42"/>
  <c r="D203" i="97" s="1"/>
  <c r="D203" i="122"/>
  <c r="N101" i="42"/>
  <c r="E203" i="123"/>
  <c r="L130" i="42"/>
  <c r="C204" i="122"/>
  <c r="P130" i="42"/>
  <c r="G204" i="97" s="1"/>
  <c r="G204" i="122"/>
  <c r="O160" i="42"/>
  <c r="F205" i="97" s="1"/>
  <c r="F205" i="122"/>
  <c r="P161" i="42"/>
  <c r="G205" i="123"/>
  <c r="N190" i="42"/>
  <c r="E206" i="122"/>
  <c r="O191" i="42"/>
  <c r="F206" i="123"/>
  <c r="M220" i="42"/>
  <c r="D207" i="97" s="1"/>
  <c r="D207" i="122"/>
  <c r="N221" i="42"/>
  <c r="E207" i="99" s="1"/>
  <c r="E207" i="123"/>
  <c r="L250" i="42"/>
  <c r="C208" i="122"/>
  <c r="P250" i="42"/>
  <c r="G208" i="122"/>
  <c r="L280" i="42"/>
  <c r="C209" i="122"/>
  <c r="P280" i="42"/>
  <c r="G209" i="122"/>
  <c r="O310" i="42"/>
  <c r="F210" i="97" s="1"/>
  <c r="F210" i="122"/>
  <c r="P311" i="42"/>
  <c r="G210" i="123"/>
  <c r="N340" i="42"/>
  <c r="E211" i="122"/>
  <c r="O341" i="42"/>
  <c r="F211" i="123"/>
  <c r="L40" i="42"/>
  <c r="C201" i="122"/>
  <c r="P40" i="42"/>
  <c r="G201" i="97" s="1"/>
  <c r="G201" i="122"/>
  <c r="E206" i="96"/>
  <c r="E202" i="96"/>
  <c r="O70" i="42"/>
  <c r="F202" i="97" s="1"/>
  <c r="F202" i="122"/>
  <c r="P71" i="42"/>
  <c r="G202" i="123"/>
  <c r="N100" i="42"/>
  <c r="E203" i="97" s="1"/>
  <c r="E203" i="122"/>
  <c r="O101" i="42"/>
  <c r="F203" i="123"/>
  <c r="M130" i="42"/>
  <c r="D204" i="97" s="1"/>
  <c r="D204" i="122"/>
  <c r="N131" i="42"/>
  <c r="E204" i="99" s="1"/>
  <c r="E204" i="123"/>
  <c r="L160" i="42"/>
  <c r="C205" i="97" s="1"/>
  <c r="C205" i="122"/>
  <c r="P160" i="42"/>
  <c r="G205" i="97" s="1"/>
  <c r="G205" i="122"/>
  <c r="O190" i="42"/>
  <c r="F206" i="97" s="1"/>
  <c r="F206" i="122"/>
  <c r="P191" i="42"/>
  <c r="G206" i="99" s="1"/>
  <c r="G206" i="123"/>
  <c r="N220" i="42"/>
  <c r="E207" i="122"/>
  <c r="O221" i="42"/>
  <c r="F207" i="99" s="1"/>
  <c r="F207" i="123"/>
  <c r="M250" i="42"/>
  <c r="D208" i="97" s="1"/>
  <c r="D208" i="122"/>
  <c r="N251" i="42"/>
  <c r="E208" i="99" s="1"/>
  <c r="E208" i="123"/>
  <c r="M280" i="42"/>
  <c r="D209" i="97" s="1"/>
  <c r="D209" i="122"/>
  <c r="N281" i="42"/>
  <c r="E209" i="99" s="1"/>
  <c r="E209" i="123"/>
  <c r="L310" i="42"/>
  <c r="C210" i="97" s="1"/>
  <c r="C210" i="122"/>
  <c r="P310" i="42"/>
  <c r="G210" i="97" s="1"/>
  <c r="G210" i="122"/>
  <c r="O340" i="42"/>
  <c r="F211" i="97" s="1"/>
  <c r="F211" i="122"/>
  <c r="P341" i="42"/>
  <c r="G211" i="99" s="1"/>
  <c r="G211" i="123"/>
  <c r="M40" i="42"/>
  <c r="D201" i="97" s="1"/>
  <c r="D201" i="122"/>
  <c r="N41" i="42"/>
  <c r="E201" i="99" s="1"/>
  <c r="E201" i="123"/>
  <c r="F202" i="96"/>
  <c r="F206" i="96"/>
  <c r="L70" i="42"/>
  <c r="C202" i="97" s="1"/>
  <c r="C202" i="122"/>
  <c r="P70" i="42"/>
  <c r="G202" i="97" s="1"/>
  <c r="G202" i="122"/>
  <c r="O100" i="42"/>
  <c r="F203" i="97" s="1"/>
  <c r="F203" i="122"/>
  <c r="P101" i="42"/>
  <c r="G203" i="123"/>
  <c r="N130" i="42"/>
  <c r="E204" i="97" s="1"/>
  <c r="E204" i="122"/>
  <c r="O131" i="42"/>
  <c r="F204" i="123"/>
  <c r="M160" i="42"/>
  <c r="D205" i="97" s="1"/>
  <c r="D205" i="122"/>
  <c r="N161" i="42"/>
  <c r="E205" i="123"/>
  <c r="L190" i="42"/>
  <c r="C206" i="97" s="1"/>
  <c r="C206" i="122"/>
  <c r="P190" i="42"/>
  <c r="G206" i="97" s="1"/>
  <c r="G206" i="122"/>
  <c r="O220" i="42"/>
  <c r="F207" i="97" s="1"/>
  <c r="F207" i="122"/>
  <c r="P221" i="42"/>
  <c r="G207" i="99" s="1"/>
  <c r="G207" i="123"/>
  <c r="N250" i="42"/>
  <c r="E208" i="97" s="1"/>
  <c r="E208" i="122"/>
  <c r="O251" i="42"/>
  <c r="F208" i="99" s="1"/>
  <c r="F208" i="123"/>
  <c r="N280" i="42"/>
  <c r="E209" i="97" s="1"/>
  <c r="E209" i="122"/>
  <c r="O281" i="42"/>
  <c r="F209" i="99" s="1"/>
  <c r="F209" i="123"/>
  <c r="M310" i="42"/>
  <c r="D210" i="97" s="1"/>
  <c r="D210" i="122"/>
  <c r="N311" i="42"/>
  <c r="E210" i="99" s="1"/>
  <c r="E210" i="123"/>
  <c r="L340" i="42"/>
  <c r="C211" i="97" s="1"/>
  <c r="C211" i="122"/>
  <c r="P340" i="42"/>
  <c r="G211" i="97" s="1"/>
  <c r="G211" i="122"/>
  <c r="C206" i="96"/>
  <c r="C202" i="96"/>
  <c r="G202" i="96"/>
  <c r="G206" i="96"/>
  <c r="M70" i="42"/>
  <c r="D202" i="97" s="1"/>
  <c r="D202" i="122"/>
  <c r="N71" i="42"/>
  <c r="E202" i="123"/>
  <c r="L100" i="42"/>
  <c r="C203" i="97" s="1"/>
  <c r="C203" i="122"/>
  <c r="P100" i="42"/>
  <c r="G203" i="97" s="1"/>
  <c r="G203" i="122"/>
  <c r="O130" i="42"/>
  <c r="F204" i="97" s="1"/>
  <c r="F204" i="122"/>
  <c r="P131" i="42"/>
  <c r="G204" i="99" s="1"/>
  <c r="G204" i="123"/>
  <c r="N160" i="42"/>
  <c r="E205" i="97" s="1"/>
  <c r="E205" i="122"/>
  <c r="O161" i="42"/>
  <c r="F205" i="99" s="1"/>
  <c r="F205" i="123"/>
  <c r="M190" i="42"/>
  <c r="D206" i="97" s="1"/>
  <c r="D206" i="122"/>
  <c r="N191" i="42"/>
  <c r="E206" i="99" s="1"/>
  <c r="E206" i="123"/>
  <c r="L220" i="42"/>
  <c r="C207" i="97" s="1"/>
  <c r="C207" i="122"/>
  <c r="P220" i="42"/>
  <c r="G207" i="97" s="1"/>
  <c r="G207" i="122"/>
  <c r="O250" i="42"/>
  <c r="F208" i="97" s="1"/>
  <c r="F208" i="122"/>
  <c r="P251" i="42"/>
  <c r="G208" i="99" s="1"/>
  <c r="G208" i="123"/>
  <c r="O280" i="42"/>
  <c r="F209" i="97" s="1"/>
  <c r="F209" i="122"/>
  <c r="P281" i="42"/>
  <c r="G209" i="99" s="1"/>
  <c r="G209" i="123"/>
  <c r="N310" i="42"/>
  <c r="E210" i="97" s="1"/>
  <c r="E210" i="122"/>
  <c r="O311" i="42"/>
  <c r="F210" i="99" s="1"/>
  <c r="F210" i="123"/>
  <c r="M340" i="42"/>
  <c r="D211" i="97" s="1"/>
  <c r="D211" i="122"/>
  <c r="N341" i="42"/>
  <c r="E211" i="99" s="1"/>
  <c r="E211" i="123"/>
  <c r="N54" i="42"/>
  <c r="M85" i="42"/>
  <c r="E202" i="100"/>
  <c r="N143" i="42"/>
  <c r="M205" i="42"/>
  <c r="E206" i="100"/>
  <c r="L234" i="42"/>
  <c r="N263" i="42"/>
  <c r="G208" i="97"/>
  <c r="L295" i="42"/>
  <c r="C209" i="100"/>
  <c r="L53" i="42"/>
  <c r="C201" i="97"/>
  <c r="N53" i="42"/>
  <c r="L55" i="42"/>
  <c r="C201" i="100"/>
  <c r="N55" i="42"/>
  <c r="G201" i="100"/>
  <c r="N84" i="42"/>
  <c r="G202" i="99"/>
  <c r="M113" i="42"/>
  <c r="M114" i="42"/>
  <c r="F203" i="99"/>
  <c r="M115" i="42"/>
  <c r="E203" i="100"/>
  <c r="L144" i="42"/>
  <c r="L173" i="42"/>
  <c r="N173" i="42"/>
  <c r="L175" i="42"/>
  <c r="C205" i="100"/>
  <c r="N175" i="42"/>
  <c r="G205" i="100"/>
  <c r="N204" i="42"/>
  <c r="M233" i="42"/>
  <c r="E207" i="97"/>
  <c r="M234" i="42"/>
  <c r="M235" i="42"/>
  <c r="E207" i="100"/>
  <c r="L264" i="42"/>
  <c r="L294" i="42"/>
  <c r="L323" i="42"/>
  <c r="N323" i="42"/>
  <c r="L325" i="42"/>
  <c r="C210" i="100"/>
  <c r="N325" i="42"/>
  <c r="G210" i="100"/>
  <c r="N354" i="42"/>
  <c r="M84" i="42"/>
  <c r="F202" i="99"/>
  <c r="L114" i="42"/>
  <c r="E203" i="99"/>
  <c r="N145" i="42"/>
  <c r="G204" i="100"/>
  <c r="M204" i="42"/>
  <c r="F206" i="99"/>
  <c r="L265" i="42"/>
  <c r="C208" i="100"/>
  <c r="N293" i="42"/>
  <c r="G209" i="97"/>
  <c r="M353" i="42"/>
  <c r="E211" i="97"/>
  <c r="M354" i="42"/>
  <c r="F211" i="99"/>
  <c r="M355" i="42"/>
  <c r="E211" i="100"/>
  <c r="L54" i="42"/>
  <c r="L83" i="42"/>
  <c r="N83" i="42"/>
  <c r="L85" i="42"/>
  <c r="C202" i="100"/>
  <c r="N85" i="42"/>
  <c r="G202" i="100"/>
  <c r="N114" i="42"/>
  <c r="G203" i="99"/>
  <c r="M143" i="42"/>
  <c r="M144" i="42"/>
  <c r="F204" i="99"/>
  <c r="M145" i="42"/>
  <c r="E204" i="100"/>
  <c r="L174" i="42"/>
  <c r="E205" i="99"/>
  <c r="L203" i="42"/>
  <c r="N203" i="42"/>
  <c r="L205" i="42"/>
  <c r="C206" i="100"/>
  <c r="N205" i="42"/>
  <c r="G206" i="100"/>
  <c r="N234" i="42"/>
  <c r="M263" i="42"/>
  <c r="M264" i="42"/>
  <c r="M265" i="42"/>
  <c r="E208" i="100"/>
  <c r="M293" i="42"/>
  <c r="M294" i="42"/>
  <c r="M295" i="42"/>
  <c r="E209" i="100"/>
  <c r="L324" i="42"/>
  <c r="L353" i="42"/>
  <c r="N353" i="42"/>
  <c r="L355" i="42"/>
  <c r="C211" i="100"/>
  <c r="N355" i="42"/>
  <c r="G211" i="100"/>
  <c r="M83" i="42"/>
  <c r="E202" i="97"/>
  <c r="L143" i="42"/>
  <c r="C204" i="97"/>
  <c r="L145" i="42"/>
  <c r="C204" i="100"/>
  <c r="N174" i="42"/>
  <c r="G205" i="99"/>
  <c r="M203" i="42"/>
  <c r="E206" i="97"/>
  <c r="L263" i="42"/>
  <c r="C208" i="97"/>
  <c r="N265" i="42"/>
  <c r="G208" i="100"/>
  <c r="L293" i="42"/>
  <c r="C209" i="97"/>
  <c r="N295" i="42"/>
  <c r="G209" i="100"/>
  <c r="N324" i="42"/>
  <c r="G210" i="99"/>
  <c r="M53" i="42"/>
  <c r="E201" i="97"/>
  <c r="M54" i="42"/>
  <c r="F201" i="99"/>
  <c r="M55" i="42"/>
  <c r="E201" i="100"/>
  <c r="L84" i="42"/>
  <c r="E202" i="99"/>
  <c r="L113" i="42"/>
  <c r="N113" i="42"/>
  <c r="L115" i="42"/>
  <c r="C203" i="100"/>
  <c r="N115" i="42"/>
  <c r="G203" i="100"/>
  <c r="N144" i="42"/>
  <c r="M173" i="42"/>
  <c r="M174" i="42"/>
  <c r="M175" i="42"/>
  <c r="E205" i="100"/>
  <c r="L204" i="42"/>
  <c r="L233" i="42"/>
  <c r="N233" i="42"/>
  <c r="L235" i="42"/>
  <c r="C207" i="100"/>
  <c r="N235" i="42"/>
  <c r="G207" i="100"/>
  <c r="N264" i="42"/>
  <c r="N294" i="42"/>
  <c r="M323" i="42"/>
  <c r="M324" i="42"/>
  <c r="M325" i="42"/>
  <c r="E210" i="100"/>
  <c r="L354" i="42"/>
  <c r="M75" i="42"/>
  <c r="D202" i="127" s="1"/>
  <c r="P309" i="42"/>
  <c r="O217" i="42"/>
  <c r="F207" i="109" s="1"/>
  <c r="O313" i="42"/>
  <c r="F210" i="114" s="1"/>
  <c r="O336" i="42"/>
  <c r="F211" i="108" s="1"/>
  <c r="L337" i="42"/>
  <c r="O104" i="42"/>
  <c r="F203" i="125" s="1"/>
  <c r="M129" i="42"/>
  <c r="D204" i="113" s="1"/>
  <c r="M309" i="42"/>
  <c r="D210" i="113" s="1"/>
  <c r="P218" i="42"/>
  <c r="O307" i="42"/>
  <c r="F210" i="109" s="1"/>
  <c r="P314" i="42"/>
  <c r="P39" i="42"/>
  <c r="L75" i="42"/>
  <c r="P104" i="42"/>
  <c r="O218" i="42"/>
  <c r="F207" i="111" s="1"/>
  <c r="P344" i="42"/>
  <c r="L336" i="42"/>
  <c r="P38" i="42"/>
  <c r="L254" i="42"/>
  <c r="O277" i="42"/>
  <c r="F209" i="109" s="1"/>
  <c r="P308" i="42"/>
  <c r="L39" i="42"/>
  <c r="P75" i="42"/>
  <c r="L285" i="42"/>
  <c r="O75" i="42"/>
  <c r="F202" i="127" s="1"/>
  <c r="P134" i="42"/>
  <c r="L163" i="42"/>
  <c r="P276" i="42"/>
  <c r="L249" i="42"/>
  <c r="L43" i="42"/>
  <c r="P43" i="42"/>
  <c r="M247" i="42"/>
  <c r="D208" i="109" s="1"/>
  <c r="L275" i="42"/>
  <c r="O159" i="42"/>
  <c r="F205" i="113" s="1"/>
  <c r="O186" i="42"/>
  <c r="F206" i="108" s="1"/>
  <c r="L44" i="42"/>
  <c r="P159" i="42"/>
  <c r="P163" i="42"/>
  <c r="P186" i="42"/>
  <c r="P307" i="42"/>
  <c r="L309" i="42"/>
  <c r="M133" i="42"/>
  <c r="D204" i="114" s="1"/>
  <c r="O283" i="42"/>
  <c r="F209" i="114" s="1"/>
  <c r="P248" i="42"/>
  <c r="O306" i="42"/>
  <c r="F210" i="108" s="1"/>
  <c r="L38" i="42"/>
  <c r="P44" i="42"/>
  <c r="L127" i="42"/>
  <c r="P129" i="42"/>
  <c r="N133" i="42"/>
  <c r="P217" i="42"/>
  <c r="P278" i="42"/>
  <c r="O285" i="42"/>
  <c r="F209" i="127" s="1"/>
  <c r="O314" i="42"/>
  <c r="F210" i="125" s="1"/>
  <c r="N98" i="42"/>
  <c r="O129" i="42"/>
  <c r="F204" i="113" s="1"/>
  <c r="P279" i="42"/>
  <c r="O343" i="42"/>
  <c r="F211" i="114" s="1"/>
  <c r="L246" i="42"/>
  <c r="N253" i="42"/>
  <c r="O305" i="42"/>
  <c r="F210" i="106" s="1"/>
  <c r="M315" i="42"/>
  <c r="D210" i="127" s="1"/>
  <c r="M339" i="42"/>
  <c r="D211" i="113" s="1"/>
  <c r="O66" i="42"/>
  <c r="F202" i="108" s="1"/>
  <c r="O98" i="42"/>
  <c r="F203" i="111" s="1"/>
  <c r="O99" i="42"/>
  <c r="F203" i="113" s="1"/>
  <c r="N127" i="42"/>
  <c r="O155" i="42"/>
  <c r="F205" i="106" s="1"/>
  <c r="N215" i="42"/>
  <c r="P284" i="42"/>
  <c r="L314" i="42"/>
  <c r="M307" i="42"/>
  <c r="D210" i="109" s="1"/>
  <c r="N96" i="42"/>
  <c r="M215" i="42"/>
  <c r="D207" i="106" s="1"/>
  <c r="M335" i="42"/>
  <c r="D211" i="106" s="1"/>
  <c r="O38" i="42"/>
  <c r="F201" i="111" s="1"/>
  <c r="P66" i="42"/>
  <c r="P98" i="42"/>
  <c r="P99" i="42"/>
  <c r="O127" i="42"/>
  <c r="F204" i="109" s="1"/>
  <c r="M245" i="42"/>
  <c r="D208" i="106" s="1"/>
  <c r="M249" i="42"/>
  <c r="D208" i="113" s="1"/>
  <c r="M313" i="42"/>
  <c r="D210" i="114" s="1"/>
  <c r="O338" i="42"/>
  <c r="F211" i="111" s="1"/>
  <c r="M193" i="42"/>
  <c r="D206" i="114" s="1"/>
  <c r="L35" i="42"/>
  <c r="O37" i="42"/>
  <c r="F201" i="109" s="1"/>
  <c r="L66" i="42"/>
  <c r="O69" i="42"/>
  <c r="F202" i="113" s="1"/>
  <c r="O74" i="42"/>
  <c r="F202" i="125" s="1"/>
  <c r="L98" i="42"/>
  <c r="L99" i="42"/>
  <c r="O158" i="42"/>
  <c r="F205" i="111" s="1"/>
  <c r="L186" i="42"/>
  <c r="O189" i="42"/>
  <c r="F206" i="113" s="1"/>
  <c r="O193" i="42"/>
  <c r="F206" i="114" s="1"/>
  <c r="L217" i="42"/>
  <c r="M219" i="42"/>
  <c r="D207" i="113" s="1"/>
  <c r="M223" i="42"/>
  <c r="D207" i="114" s="1"/>
  <c r="P37" i="42"/>
  <c r="P158" i="42"/>
  <c r="P189" i="42"/>
  <c r="P193" i="42"/>
  <c r="P277" i="42"/>
  <c r="O309" i="42"/>
  <c r="F210" i="113" s="1"/>
  <c r="M314" i="42"/>
  <c r="D210" i="125" s="1"/>
  <c r="N315" i="42"/>
  <c r="N65" i="42"/>
  <c r="P105" i="42"/>
  <c r="N185" i="42"/>
  <c r="P187" i="42"/>
  <c r="N216" i="42"/>
  <c r="P219" i="42"/>
  <c r="P223" i="42"/>
  <c r="O275" i="42"/>
  <c r="F209" i="106" s="1"/>
  <c r="O276" i="42"/>
  <c r="F209" i="108" s="1"/>
  <c r="M278" i="42"/>
  <c r="D209" i="111" s="1"/>
  <c r="P283" i="42"/>
  <c r="O278" i="42"/>
  <c r="F209" i="111" s="1"/>
  <c r="M337" i="42"/>
  <c r="D211" i="109" s="1"/>
  <c r="L37" i="42"/>
  <c r="L69" i="42"/>
  <c r="L158" i="42"/>
  <c r="L253" i="42"/>
  <c r="L278" i="42"/>
  <c r="L283" i="42"/>
  <c r="M126" i="42"/>
  <c r="D204" i="108" s="1"/>
  <c r="N37" i="42"/>
  <c r="N69" i="42"/>
  <c r="N193" i="42"/>
  <c r="N245" i="42"/>
  <c r="M39" i="42"/>
  <c r="D201" i="113" s="1"/>
  <c r="M44" i="42"/>
  <c r="D201" i="125" s="1"/>
  <c r="O65" i="42"/>
  <c r="F202" i="106" s="1"/>
  <c r="O185" i="42"/>
  <c r="F206" i="106" s="1"/>
  <c r="O216" i="42"/>
  <c r="F207" i="108" s="1"/>
  <c r="O245" i="42"/>
  <c r="F208" i="106" s="1"/>
  <c r="P246" i="42"/>
  <c r="P65" i="42"/>
  <c r="O134" i="42"/>
  <c r="F204" i="125" s="1"/>
  <c r="L247" i="42"/>
  <c r="N284" i="42"/>
  <c r="L313" i="42"/>
  <c r="O315" i="42"/>
  <c r="F210" i="127" s="1"/>
  <c r="M68" i="42"/>
  <c r="D202" i="111" s="1"/>
  <c r="M73" i="42"/>
  <c r="D202" i="114" s="1"/>
  <c r="P95" i="42"/>
  <c r="L105" i="42"/>
  <c r="P245" i="42"/>
  <c r="M246" i="42"/>
  <c r="D208" i="108" s="1"/>
  <c r="O247" i="42"/>
  <c r="F208" i="109" s="1"/>
  <c r="L335" i="42"/>
  <c r="N73" i="42"/>
  <c r="N157" i="42"/>
  <c r="N335" i="42"/>
  <c r="M345" i="42"/>
  <c r="D211" i="127" s="1"/>
  <c r="M36" i="42"/>
  <c r="D201" i="108" s="1"/>
  <c r="L65" i="42"/>
  <c r="M98" i="42"/>
  <c r="D203" i="111" s="1"/>
  <c r="M99" i="42"/>
  <c r="D203" i="113" s="1"/>
  <c r="M104" i="42"/>
  <c r="D203" i="125" s="1"/>
  <c r="L185" i="42"/>
  <c r="M186" i="42"/>
  <c r="D206" i="108" s="1"/>
  <c r="L216" i="42"/>
  <c r="M217" i="42"/>
  <c r="D207" i="109" s="1"/>
  <c r="M218" i="42"/>
  <c r="D207" i="111" s="1"/>
  <c r="L245" i="42"/>
  <c r="O246" i="42"/>
  <c r="F208" i="108" s="1"/>
  <c r="L284" i="42"/>
  <c r="O335" i="42"/>
  <c r="F211" i="106" s="1"/>
  <c r="O337" i="42"/>
  <c r="F211" i="109" s="1"/>
  <c r="M338" i="42"/>
  <c r="D211" i="111" s="1"/>
  <c r="N343" i="42"/>
  <c r="L125" i="42"/>
  <c r="N99" i="42"/>
  <c r="N104" i="42"/>
  <c r="O105" i="42"/>
  <c r="F203" i="127" s="1"/>
  <c r="L133" i="42"/>
  <c r="P157" i="42"/>
  <c r="N186" i="42"/>
  <c r="N217" i="42"/>
  <c r="N218" i="42"/>
  <c r="P247" i="42"/>
  <c r="N278" i="42"/>
  <c r="O284" i="42"/>
  <c r="F209" i="125" s="1"/>
  <c r="N39" i="42"/>
  <c r="O45" i="42"/>
  <c r="F201" i="127" s="1"/>
  <c r="M37" i="42"/>
  <c r="D201" i="109" s="1"/>
  <c r="O39" i="42"/>
  <c r="F201" i="113" s="1"/>
  <c r="O44" i="42"/>
  <c r="F201" i="125" s="1"/>
  <c r="P45" i="42"/>
  <c r="M69" i="42"/>
  <c r="D202" i="113" s="1"/>
  <c r="L73" i="42"/>
  <c r="M74" i="42"/>
  <c r="D202" i="125" s="1"/>
  <c r="N75" i="42"/>
  <c r="O95" i="42"/>
  <c r="F203" i="106" s="1"/>
  <c r="P96" i="42"/>
  <c r="P97" i="42"/>
  <c r="M127" i="42"/>
  <c r="D204" i="109" s="1"/>
  <c r="O135" i="42"/>
  <c r="F204" i="127" s="1"/>
  <c r="P155" i="42"/>
  <c r="P156" i="42"/>
  <c r="O187" i="42"/>
  <c r="F206" i="109" s="1"/>
  <c r="P188" i="42"/>
  <c r="L215" i="42"/>
  <c r="M216" i="42"/>
  <c r="D207" i="108" s="1"/>
  <c r="O219" i="42"/>
  <c r="F207" i="113" s="1"/>
  <c r="O223" i="42"/>
  <c r="F207" i="114" s="1"/>
  <c r="P224" i="42"/>
  <c r="N246" i="42"/>
  <c r="N247" i="42"/>
  <c r="O253" i="42"/>
  <c r="F208" i="114" s="1"/>
  <c r="N275" i="42"/>
  <c r="N283" i="42"/>
  <c r="M284" i="42"/>
  <c r="D209" i="125" s="1"/>
  <c r="P305" i="42"/>
  <c r="N309" i="42"/>
  <c r="N313" i="42"/>
  <c r="L315" i="42"/>
  <c r="N336" i="42"/>
  <c r="M343" i="42"/>
  <c r="D211" i="114" s="1"/>
  <c r="L345" i="42"/>
  <c r="M253" i="42"/>
  <c r="D208" i="114" s="1"/>
  <c r="M275" i="42"/>
  <c r="D209" i="106" s="1"/>
  <c r="L306" i="42"/>
  <c r="P336" i="42"/>
  <c r="O345" i="42"/>
  <c r="F211" i="127" s="1"/>
  <c r="M67" i="42"/>
  <c r="D202" i="109" s="1"/>
  <c r="O36" i="42"/>
  <c r="F201" i="108" s="1"/>
  <c r="M66" i="42"/>
  <c r="D202" i="108" s="1"/>
  <c r="N67" i="42"/>
  <c r="P69" i="42"/>
  <c r="O73" i="42"/>
  <c r="F202" i="114" s="1"/>
  <c r="M105" i="42"/>
  <c r="D203" i="127" s="1"/>
  <c r="N125" i="42"/>
  <c r="P127" i="42"/>
  <c r="L157" i="42"/>
  <c r="M158" i="42"/>
  <c r="D205" i="111" s="1"/>
  <c r="M163" i="42"/>
  <c r="D205" i="114" s="1"/>
  <c r="N164" i="42"/>
  <c r="O165" i="42"/>
  <c r="F205" i="127" s="1"/>
  <c r="P185" i="42"/>
  <c r="L193" i="42"/>
  <c r="N195" i="42"/>
  <c r="O215" i="42"/>
  <c r="F207" i="106" s="1"/>
  <c r="P216" i="42"/>
  <c r="N249" i="42"/>
  <c r="P306" i="42"/>
  <c r="O339" i="42"/>
  <c r="F211" i="113" s="1"/>
  <c r="P343" i="42"/>
  <c r="N345" i="42"/>
  <c r="M35" i="42"/>
  <c r="D201" i="106" s="1"/>
  <c r="N35" i="42"/>
  <c r="O35" i="42"/>
  <c r="F201" i="106" s="1"/>
  <c r="P36" i="42"/>
  <c r="N66" i="42"/>
  <c r="O67" i="42"/>
  <c r="F202" i="109" s="1"/>
  <c r="P73" i="42"/>
  <c r="L96" i="42"/>
  <c r="L97" i="42"/>
  <c r="N105" i="42"/>
  <c r="O125" i="42"/>
  <c r="F204" i="106" s="1"/>
  <c r="L155" i="42"/>
  <c r="L156" i="42"/>
  <c r="N158" i="42"/>
  <c r="N163" i="42"/>
  <c r="L188" i="42"/>
  <c r="O195" i="42"/>
  <c r="F206" i="127" s="1"/>
  <c r="P215" i="42"/>
  <c r="O248" i="42"/>
  <c r="F208" i="111" s="1"/>
  <c r="O249" i="42"/>
  <c r="F208" i="113" s="1"/>
  <c r="L305" i="42"/>
  <c r="P313" i="42"/>
  <c r="P339" i="42"/>
  <c r="P35" i="42"/>
  <c r="P67" i="42"/>
  <c r="M96" i="42"/>
  <c r="D203" i="108" s="1"/>
  <c r="M97" i="42"/>
  <c r="D203" i="109" s="1"/>
  <c r="P125" i="42"/>
  <c r="L129" i="42"/>
  <c r="M155" i="42"/>
  <c r="D205" i="106" s="1"/>
  <c r="M156" i="42"/>
  <c r="D205" i="108" s="1"/>
  <c r="L187" i="42"/>
  <c r="M188" i="42"/>
  <c r="D206" i="111" s="1"/>
  <c r="P195" i="42"/>
  <c r="L219" i="42"/>
  <c r="L223" i="42"/>
  <c r="P249" i="42"/>
  <c r="P253" i="42"/>
  <c r="P275" i="42"/>
  <c r="P285" i="42"/>
  <c r="M305" i="42"/>
  <c r="D210" i="106" s="1"/>
  <c r="P345" i="42"/>
  <c r="N97" i="42"/>
  <c r="N155" i="42"/>
  <c r="N156" i="42"/>
  <c r="N188" i="42"/>
  <c r="N224" i="42"/>
  <c r="N305" i="42"/>
  <c r="L344" i="42"/>
  <c r="N44" i="42"/>
  <c r="N95" i="42"/>
  <c r="O96" i="42"/>
  <c r="F203" i="108" s="1"/>
  <c r="O97" i="42"/>
  <c r="F203" i="109" s="1"/>
  <c r="N129" i="42"/>
  <c r="O156" i="42"/>
  <c r="F205" i="108" s="1"/>
  <c r="N187" i="42"/>
  <c r="O188" i="42"/>
  <c r="F206" i="111" s="1"/>
  <c r="N219" i="42"/>
  <c r="N223" i="42"/>
  <c r="O224" i="42"/>
  <c r="F207" i="125" s="1"/>
  <c r="M248" i="42"/>
  <c r="D208" i="111" s="1"/>
  <c r="M283" i="42"/>
  <c r="D209" i="114" s="1"/>
  <c r="M285" i="42"/>
  <c r="D209" i="127" s="1"/>
  <c r="P335" i="42"/>
  <c r="M336" i="42"/>
  <c r="D211" i="108" s="1"/>
  <c r="N337" i="42"/>
  <c r="L338" i="42"/>
  <c r="L343" i="42"/>
  <c r="M45" i="42"/>
  <c r="D201" i="127" s="1"/>
  <c r="N38" i="42"/>
  <c r="N36" i="42"/>
  <c r="E7" i="42"/>
  <c r="G7" i="42"/>
  <c r="D7" i="42"/>
  <c r="C15" i="42"/>
  <c r="C7" i="42"/>
  <c r="M65" i="42"/>
  <c r="D202" i="106" s="1"/>
  <c r="P74" i="42"/>
  <c r="F7" i="42"/>
  <c r="F6" i="42"/>
  <c r="L104" i="42"/>
  <c r="M95" i="42"/>
  <c r="D203" i="106" s="1"/>
  <c r="P135" i="42"/>
  <c r="M125" i="42"/>
  <c r="D204" i="106" s="1"/>
  <c r="L134" i="42"/>
  <c r="O133" i="42"/>
  <c r="F204" i="114" s="1"/>
  <c r="P128" i="42"/>
  <c r="N126" i="42"/>
  <c r="C6" i="42"/>
  <c r="C8" i="42"/>
  <c r="F11" i="42"/>
  <c r="F13" i="42"/>
  <c r="C9" i="42"/>
  <c r="C5" i="42"/>
  <c r="E15" i="42"/>
  <c r="G14" i="42"/>
  <c r="M164" i="42"/>
  <c r="D205" i="125" s="1"/>
  <c r="O163" i="42"/>
  <c r="F205" i="114" s="1"/>
  <c r="M165" i="42"/>
  <c r="D205" i="127" s="1"/>
  <c r="C13" i="42"/>
  <c r="N159" i="42"/>
  <c r="O157" i="42"/>
  <c r="F205" i="109" s="1"/>
  <c r="M185" i="42"/>
  <c r="D206" i="106" s="1"/>
  <c r="M187" i="42"/>
  <c r="D206" i="109" s="1"/>
  <c r="C14" i="42"/>
  <c r="M195" i="42"/>
  <c r="D206" i="127" s="1"/>
  <c r="P194" i="42"/>
  <c r="D10" i="42"/>
  <c r="G10" i="42"/>
  <c r="E10" i="42"/>
  <c r="D6" i="42"/>
  <c r="F14" i="42"/>
  <c r="G13" i="42"/>
  <c r="F10" i="42"/>
  <c r="F12" i="42"/>
  <c r="G12" i="42"/>
  <c r="C12" i="42"/>
  <c r="D12" i="42"/>
  <c r="E9" i="42"/>
  <c r="E6" i="42"/>
  <c r="E12" i="42"/>
  <c r="D5" i="42"/>
  <c r="D9" i="42"/>
  <c r="D14" i="42"/>
  <c r="F15" i="42"/>
  <c r="D8" i="42"/>
  <c r="D13" i="42"/>
  <c r="E5" i="42"/>
  <c r="G6" i="42"/>
  <c r="E11" i="42"/>
  <c r="E14" i="42"/>
  <c r="G15" i="42"/>
  <c r="E8" i="42"/>
  <c r="F5" i="42"/>
  <c r="L224" i="42"/>
  <c r="M225" i="42"/>
  <c r="D207" i="127" s="1"/>
  <c r="F8" i="42"/>
  <c r="G5" i="42"/>
  <c r="G9" i="42"/>
  <c r="E13" i="42"/>
  <c r="G11" i="42"/>
  <c r="C10" i="42"/>
  <c r="G8" i="42"/>
  <c r="M43" i="42"/>
  <c r="D201" i="114" s="1"/>
  <c r="O43" i="42"/>
  <c r="F201" i="114" s="1"/>
  <c r="P103" i="42"/>
  <c r="N68" i="42"/>
  <c r="L68" i="42"/>
  <c r="P68" i="42"/>
  <c r="O103" i="42"/>
  <c r="F203" i="114" s="1"/>
  <c r="M103" i="42"/>
  <c r="D203" i="114" s="1"/>
  <c r="O255" i="42"/>
  <c r="F208" i="127" s="1"/>
  <c r="M255" i="42"/>
  <c r="D208" i="127" s="1"/>
  <c r="L255" i="42"/>
  <c r="N128" i="42"/>
  <c r="M134" i="42"/>
  <c r="D204" i="125" s="1"/>
  <c r="P165" i="42"/>
  <c r="M189" i="42"/>
  <c r="D206" i="113" s="1"/>
  <c r="M194" i="42"/>
  <c r="D206" i="125" s="1"/>
  <c r="M279" i="42"/>
  <c r="D209" i="113" s="1"/>
  <c r="L126" i="42"/>
  <c r="L128" i="42"/>
  <c r="L164" i="42"/>
  <c r="O164" i="42"/>
  <c r="F205" i="125" s="1"/>
  <c r="N194" i="42"/>
  <c r="L279" i="42"/>
  <c r="M308" i="42"/>
  <c r="D210" i="111" s="1"/>
  <c r="F9" i="42"/>
  <c r="L45" i="42"/>
  <c r="N45" i="42"/>
  <c r="P126" i="42"/>
  <c r="P164" i="42"/>
  <c r="O194" i="42"/>
  <c r="F206" i="125" s="1"/>
  <c r="L195" i="42"/>
  <c r="N248" i="42"/>
  <c r="N254" i="42"/>
  <c r="N255" i="42"/>
  <c r="N308" i="42"/>
  <c r="P338" i="42"/>
  <c r="M159" i="42"/>
  <c r="D205" i="113" s="1"/>
  <c r="M38" i="42"/>
  <c r="D201" i="111" s="1"/>
  <c r="N43" i="42"/>
  <c r="L135" i="42"/>
  <c r="M157" i="42"/>
  <c r="D205" i="109" s="1"/>
  <c r="L194" i="42"/>
  <c r="L36" i="42"/>
  <c r="L74" i="42"/>
  <c r="L103" i="42"/>
  <c r="M128" i="42"/>
  <c r="D204" i="111" s="1"/>
  <c r="D15" i="42"/>
  <c r="O68" i="42"/>
  <c r="F202" i="111" s="1"/>
  <c r="N74" i="42"/>
  <c r="L95" i="42"/>
  <c r="N103" i="42"/>
  <c r="O126" i="42"/>
  <c r="F204" i="108" s="1"/>
  <c r="O128" i="42"/>
  <c r="F204" i="111" s="1"/>
  <c r="L165" i="42"/>
  <c r="L225" i="42"/>
  <c r="O254" i="42"/>
  <c r="F208" i="125" s="1"/>
  <c r="O308" i="42"/>
  <c r="F210" i="111" s="1"/>
  <c r="L67" i="42"/>
  <c r="N134" i="42"/>
  <c r="M135" i="42"/>
  <c r="D204" i="127" s="1"/>
  <c r="N189" i="42"/>
  <c r="O225" i="42"/>
  <c r="F207" i="127" s="1"/>
  <c r="P254" i="42"/>
  <c r="P255" i="42"/>
  <c r="L276" i="42"/>
  <c r="M277" i="42"/>
  <c r="D209" i="109" s="1"/>
  <c r="L277" i="42"/>
  <c r="N338" i="42"/>
  <c r="N339" i="42"/>
  <c r="N135" i="42"/>
  <c r="L159" i="42"/>
  <c r="M224" i="42"/>
  <c r="D207" i="125" s="1"/>
  <c r="L248" i="42"/>
  <c r="N306" i="42"/>
  <c r="L307" i="42"/>
  <c r="P315" i="42"/>
  <c r="M344" i="42"/>
  <c r="D211" i="125" s="1"/>
  <c r="M276" i="42"/>
  <c r="D209" i="108" s="1"/>
  <c r="N279" i="42"/>
  <c r="N285" i="42"/>
  <c r="L339" i="42"/>
  <c r="N344" i="42"/>
  <c r="P133" i="42"/>
  <c r="N165" i="42"/>
  <c r="L189" i="42"/>
  <c r="N225" i="42"/>
  <c r="M254" i="42"/>
  <c r="D208" i="125" s="1"/>
  <c r="N276" i="42"/>
  <c r="O279" i="42"/>
  <c r="F209" i="113" s="1"/>
  <c r="N307" i="42"/>
  <c r="L308" i="42"/>
  <c r="O344" i="42"/>
  <c r="F211" i="125" s="1"/>
  <c r="L218" i="42"/>
  <c r="P225" i="42"/>
  <c r="N277" i="42"/>
  <c r="M306" i="42"/>
  <c r="D210" i="108" s="1"/>
  <c r="N314" i="42"/>
  <c r="P337" i="42"/>
  <c r="G195" i="40"/>
  <c r="G199" i="126" s="1"/>
  <c r="F195" i="40"/>
  <c r="F199" i="126" s="1"/>
  <c r="E195" i="40"/>
  <c r="E199" i="126" s="1"/>
  <c r="D195" i="40"/>
  <c r="D199" i="126" s="1"/>
  <c r="C195" i="40"/>
  <c r="C199" i="126" s="1"/>
  <c r="G194" i="40"/>
  <c r="G199" i="102" s="1"/>
  <c r="F194" i="40"/>
  <c r="F199" i="102" s="1"/>
  <c r="E194" i="40"/>
  <c r="E199" i="102" s="1"/>
  <c r="D194" i="40"/>
  <c r="D199" i="102" s="1"/>
  <c r="C194" i="40"/>
  <c r="C199" i="102" s="1"/>
  <c r="G193" i="40"/>
  <c r="G199" i="115" s="1"/>
  <c r="F193" i="40"/>
  <c r="F199" i="115" s="1"/>
  <c r="E193" i="40"/>
  <c r="E199" i="115" s="1"/>
  <c r="D193" i="40"/>
  <c r="D199" i="115" s="1"/>
  <c r="C193" i="40"/>
  <c r="C199" i="115" s="1"/>
  <c r="G192" i="40"/>
  <c r="F192" i="40"/>
  <c r="E192" i="40"/>
  <c r="D192" i="40"/>
  <c r="C192" i="40"/>
  <c r="G191" i="40"/>
  <c r="F191" i="40"/>
  <c r="E191" i="40"/>
  <c r="G190" i="40"/>
  <c r="F190" i="40"/>
  <c r="E190" i="40"/>
  <c r="D190" i="40"/>
  <c r="C190" i="40"/>
  <c r="G189" i="40"/>
  <c r="G199" i="112" s="1"/>
  <c r="F189" i="40"/>
  <c r="F199" i="112" s="1"/>
  <c r="E189" i="40"/>
  <c r="E199" i="112" s="1"/>
  <c r="D189" i="40"/>
  <c r="D199" i="112" s="1"/>
  <c r="C189" i="40"/>
  <c r="C199" i="112" s="1"/>
  <c r="G188" i="40"/>
  <c r="G199" i="110" s="1"/>
  <c r="F188" i="40"/>
  <c r="F199" i="110" s="1"/>
  <c r="E188" i="40"/>
  <c r="E199" i="110" s="1"/>
  <c r="D188" i="40"/>
  <c r="D199" i="110" s="1"/>
  <c r="C188" i="40"/>
  <c r="C199" i="110" s="1"/>
  <c r="F187" i="40"/>
  <c r="E187" i="40"/>
  <c r="D187" i="40"/>
  <c r="C187" i="40"/>
  <c r="G186" i="40"/>
  <c r="G199" i="107" s="1"/>
  <c r="F186" i="40"/>
  <c r="F199" i="107" s="1"/>
  <c r="E186" i="40"/>
  <c r="E199" i="107" s="1"/>
  <c r="D186" i="40"/>
  <c r="D199" i="107" s="1"/>
  <c r="C186" i="40"/>
  <c r="C199" i="107" s="1"/>
  <c r="G185" i="40"/>
  <c r="G199" i="93" s="1"/>
  <c r="F185" i="40"/>
  <c r="F199" i="93" s="1"/>
  <c r="E185" i="40"/>
  <c r="E199" i="93" s="1"/>
  <c r="D185" i="40"/>
  <c r="D199" i="93" s="1"/>
  <c r="C185" i="40"/>
  <c r="C199" i="93" s="1"/>
  <c r="G165" i="40"/>
  <c r="G198" i="126" s="1"/>
  <c r="F165" i="40"/>
  <c r="F198" i="126" s="1"/>
  <c r="E165" i="40"/>
  <c r="E198" i="126" s="1"/>
  <c r="D165" i="40"/>
  <c r="D198" i="126" s="1"/>
  <c r="C165" i="40"/>
  <c r="C198" i="126" s="1"/>
  <c r="G164" i="40"/>
  <c r="G198" i="102" s="1"/>
  <c r="F164" i="40"/>
  <c r="F198" i="102" s="1"/>
  <c r="E164" i="40"/>
  <c r="E198" i="102" s="1"/>
  <c r="D164" i="40"/>
  <c r="D198" i="102" s="1"/>
  <c r="C164" i="40"/>
  <c r="C198" i="102" s="1"/>
  <c r="G163" i="40"/>
  <c r="G198" i="115" s="1"/>
  <c r="F163" i="40"/>
  <c r="F198" i="115" s="1"/>
  <c r="E163" i="40"/>
  <c r="E198" i="115" s="1"/>
  <c r="D163" i="40"/>
  <c r="D198" i="115" s="1"/>
  <c r="C163" i="40"/>
  <c r="C198" i="115" s="1"/>
  <c r="G162" i="40"/>
  <c r="F162" i="40"/>
  <c r="E162" i="40"/>
  <c r="D162" i="40"/>
  <c r="C162" i="40"/>
  <c r="G161" i="40"/>
  <c r="F161" i="40"/>
  <c r="E161" i="40"/>
  <c r="G160" i="40"/>
  <c r="F160" i="40"/>
  <c r="E160" i="40"/>
  <c r="D160" i="40"/>
  <c r="C160" i="40"/>
  <c r="G159" i="40"/>
  <c r="G198" i="112" s="1"/>
  <c r="F159" i="40"/>
  <c r="F198" i="112" s="1"/>
  <c r="E159" i="40"/>
  <c r="E198" i="112" s="1"/>
  <c r="D159" i="40"/>
  <c r="D198" i="112" s="1"/>
  <c r="C159" i="40"/>
  <c r="C198" i="112" s="1"/>
  <c r="G158" i="40"/>
  <c r="G198" i="110" s="1"/>
  <c r="F158" i="40"/>
  <c r="F198" i="110" s="1"/>
  <c r="E158" i="40"/>
  <c r="E198" i="110" s="1"/>
  <c r="D158" i="40"/>
  <c r="D198" i="110" s="1"/>
  <c r="C158" i="40"/>
  <c r="C198" i="110" s="1"/>
  <c r="F157" i="40"/>
  <c r="F198" i="96" s="1"/>
  <c r="E157" i="40"/>
  <c r="E198" i="96" s="1"/>
  <c r="D157" i="40"/>
  <c r="D198" i="96" s="1"/>
  <c r="C157" i="40"/>
  <c r="C198" i="96" s="1"/>
  <c r="G156" i="40"/>
  <c r="G198" i="107" s="1"/>
  <c r="F156" i="40"/>
  <c r="F198" i="107" s="1"/>
  <c r="E156" i="40"/>
  <c r="E198" i="107" s="1"/>
  <c r="D156" i="40"/>
  <c r="D198" i="107" s="1"/>
  <c r="C156" i="40"/>
  <c r="C198" i="107" s="1"/>
  <c r="G155" i="40"/>
  <c r="G198" i="93" s="1"/>
  <c r="F155" i="40"/>
  <c r="F198" i="93" s="1"/>
  <c r="E155" i="40"/>
  <c r="E198" i="93" s="1"/>
  <c r="D155" i="40"/>
  <c r="D198" i="93" s="1"/>
  <c r="C155" i="40"/>
  <c r="C198" i="93" s="1"/>
  <c r="G135" i="40"/>
  <c r="G197" i="126" s="1"/>
  <c r="F135" i="40"/>
  <c r="F197" i="126" s="1"/>
  <c r="E135" i="40"/>
  <c r="E197" i="126" s="1"/>
  <c r="D135" i="40"/>
  <c r="D197" i="126" s="1"/>
  <c r="C135" i="40"/>
  <c r="C197" i="126" s="1"/>
  <c r="G134" i="40"/>
  <c r="G197" i="102" s="1"/>
  <c r="F134" i="40"/>
  <c r="F197" i="102" s="1"/>
  <c r="E134" i="40"/>
  <c r="E197" i="102" s="1"/>
  <c r="D134" i="40"/>
  <c r="D197" i="102" s="1"/>
  <c r="C134" i="40"/>
  <c r="C197" i="102" s="1"/>
  <c r="G133" i="40"/>
  <c r="G197" i="115" s="1"/>
  <c r="F133" i="40"/>
  <c r="F197" i="115" s="1"/>
  <c r="E133" i="40"/>
  <c r="E197" i="115" s="1"/>
  <c r="D133" i="40"/>
  <c r="D197" i="115" s="1"/>
  <c r="C133" i="40"/>
  <c r="C197" i="115" s="1"/>
  <c r="G132" i="40"/>
  <c r="F132" i="40"/>
  <c r="E132" i="40"/>
  <c r="D132" i="40"/>
  <c r="C132" i="40"/>
  <c r="G131" i="40"/>
  <c r="F131" i="40"/>
  <c r="E131" i="40"/>
  <c r="G130" i="40"/>
  <c r="F130" i="40"/>
  <c r="E130" i="40"/>
  <c r="D130" i="40"/>
  <c r="C130" i="40"/>
  <c r="G129" i="40"/>
  <c r="G197" i="112" s="1"/>
  <c r="F129" i="40"/>
  <c r="F197" i="112" s="1"/>
  <c r="E129" i="40"/>
  <c r="E197" i="112" s="1"/>
  <c r="D129" i="40"/>
  <c r="D197" i="112" s="1"/>
  <c r="C129" i="40"/>
  <c r="C197" i="112" s="1"/>
  <c r="G128" i="40"/>
  <c r="G197" i="110" s="1"/>
  <c r="F128" i="40"/>
  <c r="F197" i="110" s="1"/>
  <c r="E128" i="40"/>
  <c r="E197" i="110" s="1"/>
  <c r="D128" i="40"/>
  <c r="D197" i="110" s="1"/>
  <c r="C128" i="40"/>
  <c r="C197" i="110" s="1"/>
  <c r="F127" i="40"/>
  <c r="F197" i="96" s="1"/>
  <c r="E127" i="40"/>
  <c r="E197" i="96" s="1"/>
  <c r="D127" i="40"/>
  <c r="D197" i="96" s="1"/>
  <c r="C127" i="40"/>
  <c r="C197" i="96" s="1"/>
  <c r="G126" i="40"/>
  <c r="G197" i="107" s="1"/>
  <c r="F126" i="40"/>
  <c r="F197" i="107" s="1"/>
  <c r="E126" i="40"/>
  <c r="E197" i="107" s="1"/>
  <c r="D126" i="40"/>
  <c r="D197" i="107" s="1"/>
  <c r="C126" i="40"/>
  <c r="C197" i="107" s="1"/>
  <c r="G125" i="40"/>
  <c r="G197" i="93" s="1"/>
  <c r="F125" i="40"/>
  <c r="F197" i="93" s="1"/>
  <c r="E125" i="40"/>
  <c r="E197" i="93" s="1"/>
  <c r="D125" i="40"/>
  <c r="D197" i="93" s="1"/>
  <c r="C125" i="40"/>
  <c r="C197" i="93" s="1"/>
  <c r="G105" i="40"/>
  <c r="G196" i="126" s="1"/>
  <c r="F105" i="40"/>
  <c r="F196" i="126" s="1"/>
  <c r="E105" i="40"/>
  <c r="E196" i="126" s="1"/>
  <c r="D105" i="40"/>
  <c r="D196" i="126" s="1"/>
  <c r="C105" i="40"/>
  <c r="C196" i="126" s="1"/>
  <c r="G104" i="40"/>
  <c r="G196" i="102" s="1"/>
  <c r="F104" i="40"/>
  <c r="F196" i="102" s="1"/>
  <c r="E104" i="40"/>
  <c r="E196" i="102" s="1"/>
  <c r="D104" i="40"/>
  <c r="D196" i="102" s="1"/>
  <c r="C104" i="40"/>
  <c r="C196" i="102" s="1"/>
  <c r="G103" i="40"/>
  <c r="G196" i="115" s="1"/>
  <c r="F103" i="40"/>
  <c r="F196" i="115" s="1"/>
  <c r="E103" i="40"/>
  <c r="E196" i="115" s="1"/>
  <c r="D103" i="40"/>
  <c r="D196" i="115" s="1"/>
  <c r="C103" i="40"/>
  <c r="C196" i="115" s="1"/>
  <c r="G102" i="40"/>
  <c r="F102" i="40"/>
  <c r="E102" i="40"/>
  <c r="D102" i="40"/>
  <c r="C102" i="40"/>
  <c r="G101" i="40"/>
  <c r="F101" i="40"/>
  <c r="E101" i="40"/>
  <c r="G100" i="40"/>
  <c r="F100" i="40"/>
  <c r="E100" i="40"/>
  <c r="D100" i="40"/>
  <c r="C100" i="40"/>
  <c r="G99" i="40"/>
  <c r="G196" i="112" s="1"/>
  <c r="F99" i="40"/>
  <c r="F196" i="112" s="1"/>
  <c r="E99" i="40"/>
  <c r="E196" i="112" s="1"/>
  <c r="D99" i="40"/>
  <c r="D196" i="112" s="1"/>
  <c r="C99" i="40"/>
  <c r="C196" i="112" s="1"/>
  <c r="G98" i="40"/>
  <c r="G196" i="110" s="1"/>
  <c r="F98" i="40"/>
  <c r="F196" i="110" s="1"/>
  <c r="E98" i="40"/>
  <c r="E196" i="110" s="1"/>
  <c r="D98" i="40"/>
  <c r="D196" i="110" s="1"/>
  <c r="C98" i="40"/>
  <c r="C196" i="110" s="1"/>
  <c r="G97" i="40"/>
  <c r="G196" i="96" s="1"/>
  <c r="F97" i="40"/>
  <c r="F196" i="96" s="1"/>
  <c r="E97" i="40"/>
  <c r="E196" i="96" s="1"/>
  <c r="D97" i="40"/>
  <c r="D196" i="96" s="1"/>
  <c r="C97" i="40"/>
  <c r="C196" i="96" s="1"/>
  <c r="G96" i="40"/>
  <c r="G196" i="107" s="1"/>
  <c r="F96" i="40"/>
  <c r="F196" i="107" s="1"/>
  <c r="E96" i="40"/>
  <c r="E196" i="107" s="1"/>
  <c r="D96" i="40"/>
  <c r="D196" i="107" s="1"/>
  <c r="C96" i="40"/>
  <c r="C196" i="107" s="1"/>
  <c r="G95" i="40"/>
  <c r="G196" i="93" s="1"/>
  <c r="F95" i="40"/>
  <c r="F196" i="93" s="1"/>
  <c r="E95" i="40"/>
  <c r="E196" i="93" s="1"/>
  <c r="D95" i="40"/>
  <c r="D196" i="93" s="1"/>
  <c r="C95" i="40"/>
  <c r="C196" i="93" s="1"/>
  <c r="G75" i="40"/>
  <c r="G195" i="126" s="1"/>
  <c r="F75" i="40"/>
  <c r="F195" i="126" s="1"/>
  <c r="E75" i="40"/>
  <c r="E195" i="126" s="1"/>
  <c r="D75" i="40"/>
  <c r="D195" i="126" s="1"/>
  <c r="C75" i="40"/>
  <c r="C195" i="126" s="1"/>
  <c r="G74" i="40"/>
  <c r="G195" i="102" s="1"/>
  <c r="F74" i="40"/>
  <c r="F195" i="102" s="1"/>
  <c r="E74" i="40"/>
  <c r="E195" i="102" s="1"/>
  <c r="D74" i="40"/>
  <c r="D195" i="102" s="1"/>
  <c r="C74" i="40"/>
  <c r="C195" i="102" s="1"/>
  <c r="G73" i="40"/>
  <c r="G195" i="115" s="1"/>
  <c r="F73" i="40"/>
  <c r="F195" i="115" s="1"/>
  <c r="E73" i="40"/>
  <c r="E195" i="115" s="1"/>
  <c r="D73" i="40"/>
  <c r="D195" i="115" s="1"/>
  <c r="C73" i="40"/>
  <c r="C195" i="115" s="1"/>
  <c r="G72" i="40"/>
  <c r="F72" i="40"/>
  <c r="E72" i="40"/>
  <c r="D72" i="40"/>
  <c r="C72" i="40"/>
  <c r="G71" i="40"/>
  <c r="F71" i="40"/>
  <c r="E71" i="40"/>
  <c r="G70" i="40"/>
  <c r="F70" i="40"/>
  <c r="E70" i="40"/>
  <c r="D70" i="40"/>
  <c r="C70" i="40"/>
  <c r="G69" i="40"/>
  <c r="G195" i="112" s="1"/>
  <c r="F69" i="40"/>
  <c r="F195" i="112" s="1"/>
  <c r="E69" i="40"/>
  <c r="E195" i="112" s="1"/>
  <c r="D69" i="40"/>
  <c r="D195" i="112" s="1"/>
  <c r="C69" i="40"/>
  <c r="C195" i="112" s="1"/>
  <c r="G68" i="40"/>
  <c r="G195" i="110" s="1"/>
  <c r="F68" i="40"/>
  <c r="F195" i="110" s="1"/>
  <c r="E68" i="40"/>
  <c r="E195" i="110" s="1"/>
  <c r="D68" i="40"/>
  <c r="D195" i="110" s="1"/>
  <c r="C68" i="40"/>
  <c r="C195" i="110" s="1"/>
  <c r="F67" i="40"/>
  <c r="E67" i="40"/>
  <c r="D67" i="40"/>
  <c r="C67" i="40"/>
  <c r="G66" i="40"/>
  <c r="G195" i="107" s="1"/>
  <c r="F66" i="40"/>
  <c r="F195" i="107" s="1"/>
  <c r="E66" i="40"/>
  <c r="E195" i="107" s="1"/>
  <c r="D66" i="40"/>
  <c r="D195" i="107" s="1"/>
  <c r="C66" i="40"/>
  <c r="C195" i="107" s="1"/>
  <c r="G65" i="40"/>
  <c r="G195" i="93" s="1"/>
  <c r="F65" i="40"/>
  <c r="F195" i="93" s="1"/>
  <c r="E65" i="40"/>
  <c r="E195" i="93" s="1"/>
  <c r="D65" i="40"/>
  <c r="D195" i="93" s="1"/>
  <c r="C65" i="40"/>
  <c r="C195" i="93" s="1"/>
  <c r="G45" i="40"/>
  <c r="G194" i="126" s="1"/>
  <c r="F45" i="40"/>
  <c r="F194" i="126" s="1"/>
  <c r="E45" i="40"/>
  <c r="E194" i="126" s="1"/>
  <c r="D45" i="40"/>
  <c r="D194" i="126" s="1"/>
  <c r="C45" i="40"/>
  <c r="C194" i="126" s="1"/>
  <c r="G44" i="40"/>
  <c r="G194" i="102" s="1"/>
  <c r="F44" i="40"/>
  <c r="F194" i="102" s="1"/>
  <c r="E44" i="40"/>
  <c r="E194" i="102" s="1"/>
  <c r="D44" i="40"/>
  <c r="D194" i="102" s="1"/>
  <c r="C44" i="40"/>
  <c r="C194" i="102" s="1"/>
  <c r="G43" i="40"/>
  <c r="G194" i="115" s="1"/>
  <c r="F43" i="40"/>
  <c r="F194" i="115" s="1"/>
  <c r="E43" i="40"/>
  <c r="E194" i="115" s="1"/>
  <c r="D43" i="40"/>
  <c r="D194" i="115" s="1"/>
  <c r="C43" i="40"/>
  <c r="C194" i="115" s="1"/>
  <c r="G42" i="40"/>
  <c r="F42" i="40"/>
  <c r="E42" i="40"/>
  <c r="D42" i="40"/>
  <c r="C42" i="40"/>
  <c r="G41" i="40"/>
  <c r="F41" i="40"/>
  <c r="E41" i="40"/>
  <c r="G40" i="40"/>
  <c r="F40" i="40"/>
  <c r="E40" i="40"/>
  <c r="D40" i="40"/>
  <c r="C40" i="40"/>
  <c r="G39" i="40"/>
  <c r="G194" i="112" s="1"/>
  <c r="F39" i="40"/>
  <c r="F194" i="112" s="1"/>
  <c r="E39" i="40"/>
  <c r="E194" i="112" s="1"/>
  <c r="D39" i="40"/>
  <c r="D194" i="112" s="1"/>
  <c r="C39" i="40"/>
  <c r="C194" i="112" s="1"/>
  <c r="G38" i="40"/>
  <c r="G194" i="110" s="1"/>
  <c r="F38" i="40"/>
  <c r="F194" i="110" s="1"/>
  <c r="E38" i="40"/>
  <c r="E194" i="110" s="1"/>
  <c r="D38" i="40"/>
  <c r="D194" i="110" s="1"/>
  <c r="C38" i="40"/>
  <c r="C194" i="110" s="1"/>
  <c r="F37" i="40"/>
  <c r="F194" i="96" s="1"/>
  <c r="E37" i="40"/>
  <c r="E194" i="96" s="1"/>
  <c r="D37" i="40"/>
  <c r="D194" i="96" s="1"/>
  <c r="C37" i="40"/>
  <c r="C194" i="96" s="1"/>
  <c r="G36" i="40"/>
  <c r="G194" i="107" s="1"/>
  <c r="F36" i="40"/>
  <c r="F194" i="107" s="1"/>
  <c r="E36" i="40"/>
  <c r="E194" i="107" s="1"/>
  <c r="D36" i="40"/>
  <c r="D194" i="107" s="1"/>
  <c r="C36" i="40"/>
  <c r="C194" i="107" s="1"/>
  <c r="G35" i="40"/>
  <c r="G194" i="93" s="1"/>
  <c r="F35" i="40"/>
  <c r="F194" i="93" s="1"/>
  <c r="E35" i="40"/>
  <c r="E194" i="93" s="1"/>
  <c r="D35" i="40"/>
  <c r="D194" i="93" s="1"/>
  <c r="C35" i="40"/>
  <c r="C194" i="93" s="1"/>
  <c r="C6" i="40"/>
  <c r="L42" i="40" l="1"/>
  <c r="C194" i="124"/>
  <c r="M42" i="40"/>
  <c r="D194" i="100" s="1"/>
  <c r="D194" i="124"/>
  <c r="N42" i="40"/>
  <c r="E194" i="124"/>
  <c r="O42" i="40"/>
  <c r="F194" i="100" s="1"/>
  <c r="F194" i="124"/>
  <c r="P42" i="40"/>
  <c r="G194" i="124"/>
  <c r="L72" i="40"/>
  <c r="C195" i="124"/>
  <c r="M72" i="40"/>
  <c r="D195" i="100" s="1"/>
  <c r="D195" i="124"/>
  <c r="N72" i="40"/>
  <c r="E195" i="124"/>
  <c r="O72" i="40"/>
  <c r="F195" i="100" s="1"/>
  <c r="F195" i="124"/>
  <c r="P72" i="40"/>
  <c r="G195" i="124"/>
  <c r="L102" i="40"/>
  <c r="C196" i="124"/>
  <c r="M102" i="40"/>
  <c r="D196" i="100" s="1"/>
  <c r="D196" i="124"/>
  <c r="N102" i="40"/>
  <c r="E196" i="124"/>
  <c r="O102" i="40"/>
  <c r="F196" i="100" s="1"/>
  <c r="F196" i="124"/>
  <c r="P102" i="40"/>
  <c r="G196" i="124"/>
  <c r="L132" i="40"/>
  <c r="C197" i="124"/>
  <c r="M132" i="40"/>
  <c r="D197" i="100" s="1"/>
  <c r="D197" i="124"/>
  <c r="N132" i="40"/>
  <c r="E197" i="124"/>
  <c r="O132" i="40"/>
  <c r="F197" i="100" s="1"/>
  <c r="F197" i="124"/>
  <c r="P132" i="40"/>
  <c r="G197" i="124"/>
  <c r="L162" i="40"/>
  <c r="C198" i="124"/>
  <c r="M162" i="40"/>
  <c r="D198" i="100" s="1"/>
  <c r="D198" i="124"/>
  <c r="N162" i="40"/>
  <c r="E198" i="124"/>
  <c r="O162" i="40"/>
  <c r="F198" i="100" s="1"/>
  <c r="F198" i="124"/>
  <c r="P162" i="40"/>
  <c r="G198" i="124"/>
  <c r="L192" i="40"/>
  <c r="C199" i="124"/>
  <c r="M192" i="40"/>
  <c r="D199" i="100" s="1"/>
  <c r="D199" i="124"/>
  <c r="N192" i="40"/>
  <c r="E199" i="124"/>
  <c r="O192" i="40"/>
  <c r="F199" i="100" s="1"/>
  <c r="F199" i="124"/>
  <c r="P192" i="40"/>
  <c r="G199" i="124"/>
  <c r="M327" i="42"/>
  <c r="E210" i="125"/>
  <c r="N238" i="42"/>
  <c r="G207" i="127"/>
  <c r="M238" i="42"/>
  <c r="E207" i="127"/>
  <c r="M178" i="42"/>
  <c r="E205" i="127"/>
  <c r="M357" i="42"/>
  <c r="E211" i="125"/>
  <c r="M298" i="42"/>
  <c r="E209" i="127"/>
  <c r="N328" i="42"/>
  <c r="G210" i="127"/>
  <c r="M148" i="42"/>
  <c r="E204" i="127"/>
  <c r="N268" i="42"/>
  <c r="G208" i="127"/>
  <c r="N267" i="42"/>
  <c r="G208" i="125"/>
  <c r="M147" i="42"/>
  <c r="E204" i="125"/>
  <c r="L238" i="42"/>
  <c r="C207" i="127"/>
  <c r="L178" i="42"/>
  <c r="C205" i="127"/>
  <c r="M87" i="42"/>
  <c r="E202" i="125"/>
  <c r="M15" i="42"/>
  <c r="D200" i="126"/>
  <c r="D20" i="126"/>
  <c r="L87" i="42"/>
  <c r="C202" i="125"/>
  <c r="L207" i="42"/>
  <c r="C206" i="125"/>
  <c r="L148" i="42"/>
  <c r="C204" i="127"/>
  <c r="M268" i="42"/>
  <c r="E208" i="127"/>
  <c r="M267" i="42"/>
  <c r="E208" i="125"/>
  <c r="L208" i="42"/>
  <c r="C206" i="127"/>
  <c r="N177" i="42"/>
  <c r="G205" i="125"/>
  <c r="M58" i="42"/>
  <c r="E201" i="127"/>
  <c r="L58" i="42"/>
  <c r="C201" i="127"/>
  <c r="M207" i="42"/>
  <c r="E206" i="125"/>
  <c r="L177" i="42"/>
  <c r="C205" i="125"/>
  <c r="N178" i="42"/>
  <c r="G205" i="127"/>
  <c r="L268" i="42"/>
  <c r="C208" i="127"/>
  <c r="N13" i="42"/>
  <c r="E200" i="115"/>
  <c r="E20" i="115"/>
  <c r="L237" i="42"/>
  <c r="C207" i="125"/>
  <c r="P15" i="42"/>
  <c r="G200" i="126"/>
  <c r="G20" i="126"/>
  <c r="N14" i="42"/>
  <c r="E200" i="102"/>
  <c r="E20" i="102"/>
  <c r="M13" i="42"/>
  <c r="D200" i="115"/>
  <c r="D20" i="115"/>
  <c r="O15" i="42"/>
  <c r="F200" i="126"/>
  <c r="F20" i="126"/>
  <c r="M14" i="42"/>
  <c r="D200" i="102"/>
  <c r="D20" i="102"/>
  <c r="N12" i="42"/>
  <c r="E200" i="124"/>
  <c r="E20" i="124"/>
  <c r="M12" i="42"/>
  <c r="D200" i="124"/>
  <c r="D20" i="124"/>
  <c r="L12" i="42"/>
  <c r="C200" i="124"/>
  <c r="C20" i="124"/>
  <c r="P12" i="42"/>
  <c r="G200" i="124"/>
  <c r="G20" i="124"/>
  <c r="O12" i="42"/>
  <c r="F200" i="124"/>
  <c r="F20" i="124"/>
  <c r="G200" i="115"/>
  <c r="G20" i="115"/>
  <c r="O14" i="42"/>
  <c r="F200" i="102"/>
  <c r="F20" i="102"/>
  <c r="N207" i="42"/>
  <c r="G206" i="125"/>
  <c r="L14" i="42"/>
  <c r="C200" i="102"/>
  <c r="C20" i="102"/>
  <c r="L13" i="42"/>
  <c r="C200" i="115"/>
  <c r="C20" i="115"/>
  <c r="P14" i="42"/>
  <c r="G200" i="102"/>
  <c r="G20" i="102"/>
  <c r="N15" i="42"/>
  <c r="E200" i="126"/>
  <c r="E20" i="126"/>
  <c r="O13" i="42"/>
  <c r="F200" i="115"/>
  <c r="F20" i="115"/>
  <c r="L147" i="42"/>
  <c r="C204" i="125"/>
  <c r="N148" i="42"/>
  <c r="G204" i="127"/>
  <c r="L117" i="42"/>
  <c r="C203" i="125"/>
  <c r="N87" i="42"/>
  <c r="G202" i="125"/>
  <c r="L15" i="42"/>
  <c r="C200" i="126"/>
  <c r="C20" i="126"/>
  <c r="M57" i="42"/>
  <c r="E201" i="125"/>
  <c r="L357" i="42"/>
  <c r="C211" i="125"/>
  <c r="M237" i="42"/>
  <c r="E207" i="125"/>
  <c r="N358" i="42"/>
  <c r="G211" i="127"/>
  <c r="N298" i="42"/>
  <c r="G209" i="127"/>
  <c r="N208" i="42"/>
  <c r="G206" i="127"/>
  <c r="M118" i="42"/>
  <c r="E203" i="127"/>
  <c r="M358" i="42"/>
  <c r="E211" i="127"/>
  <c r="M208" i="42"/>
  <c r="E206" i="127"/>
  <c r="M177" i="42"/>
  <c r="E205" i="125"/>
  <c r="L358" i="42"/>
  <c r="C211" i="127"/>
  <c r="L328" i="42"/>
  <c r="C210" i="127"/>
  <c r="N237" i="42"/>
  <c r="G207" i="125"/>
  <c r="M88" i="42"/>
  <c r="E202" i="127"/>
  <c r="N58" i="42"/>
  <c r="G201" i="127"/>
  <c r="M117" i="42"/>
  <c r="E203" i="125"/>
  <c r="L297" i="42"/>
  <c r="C209" i="125"/>
  <c r="L118" i="42"/>
  <c r="C203" i="127"/>
  <c r="M297" i="42"/>
  <c r="E209" i="125"/>
  <c r="N118" i="42"/>
  <c r="G203" i="127"/>
  <c r="M328" i="42"/>
  <c r="E210" i="127"/>
  <c r="L327" i="42"/>
  <c r="C210" i="125"/>
  <c r="N297" i="42"/>
  <c r="G209" i="125"/>
  <c r="N57" i="42"/>
  <c r="G201" i="125"/>
  <c r="L57" i="42"/>
  <c r="C201" i="125"/>
  <c r="N147" i="42"/>
  <c r="G204" i="125"/>
  <c r="L298" i="42"/>
  <c r="C209" i="127"/>
  <c r="N88" i="42"/>
  <c r="G202" i="127"/>
  <c r="L267" i="42"/>
  <c r="C208" i="125"/>
  <c r="N357" i="42"/>
  <c r="G211" i="125"/>
  <c r="N117" i="42"/>
  <c r="G203" i="125"/>
  <c r="L88" i="42"/>
  <c r="C202" i="127"/>
  <c r="N327" i="42"/>
  <c r="G210" i="125"/>
  <c r="P41" i="40"/>
  <c r="G194" i="123"/>
  <c r="D195" i="96"/>
  <c r="D199" i="96"/>
  <c r="L100" i="40"/>
  <c r="C196" i="122"/>
  <c r="P100" i="40"/>
  <c r="G196" i="122"/>
  <c r="P130" i="40"/>
  <c r="G197" i="122"/>
  <c r="L160" i="40"/>
  <c r="C198" i="122"/>
  <c r="P160" i="40"/>
  <c r="G198" i="122"/>
  <c r="P190" i="40"/>
  <c r="G199" i="122"/>
  <c r="N40" i="40"/>
  <c r="E194" i="122"/>
  <c r="O41" i="40"/>
  <c r="F194" i="123"/>
  <c r="C195" i="96"/>
  <c r="C199" i="96"/>
  <c r="N70" i="40"/>
  <c r="E195" i="122"/>
  <c r="O71" i="40"/>
  <c r="F195" i="123"/>
  <c r="M100" i="40"/>
  <c r="D196" i="97" s="1"/>
  <c r="D196" i="122"/>
  <c r="N101" i="40"/>
  <c r="E196" i="123"/>
  <c r="M130" i="40"/>
  <c r="D197" i="97" s="1"/>
  <c r="D197" i="122"/>
  <c r="N131" i="40"/>
  <c r="E197" i="123"/>
  <c r="M160" i="40"/>
  <c r="D198" i="97" s="1"/>
  <c r="D198" i="122"/>
  <c r="N161" i="40"/>
  <c r="E198" i="123"/>
  <c r="M190" i="40"/>
  <c r="D199" i="97" s="1"/>
  <c r="D199" i="122"/>
  <c r="N191" i="40"/>
  <c r="E199" i="123"/>
  <c r="O9" i="42"/>
  <c r="F200" i="112"/>
  <c r="F20" i="112"/>
  <c r="M10" i="42"/>
  <c r="D20" i="122"/>
  <c r="D200" i="122"/>
  <c r="L7" i="42"/>
  <c r="C20" i="96"/>
  <c r="C200" i="96"/>
  <c r="N7" i="42"/>
  <c r="E200" i="96"/>
  <c r="E20" i="96"/>
  <c r="O40" i="40"/>
  <c r="F194" i="97" s="1"/>
  <c r="F194" i="122"/>
  <c r="P71" i="40"/>
  <c r="G195" i="123"/>
  <c r="O101" i="40"/>
  <c r="F196" i="123"/>
  <c r="N160" i="40"/>
  <c r="E198" i="122"/>
  <c r="O161" i="40"/>
  <c r="F198" i="123"/>
  <c r="N190" i="40"/>
  <c r="E199" i="122"/>
  <c r="O191" i="40"/>
  <c r="F199" i="123"/>
  <c r="P8" i="42"/>
  <c r="G20" i="110"/>
  <c r="G200" i="110"/>
  <c r="P9" i="42"/>
  <c r="G200" i="112"/>
  <c r="G20" i="112"/>
  <c r="M9" i="42"/>
  <c r="D200" i="112"/>
  <c r="D20" i="112"/>
  <c r="N9" i="42"/>
  <c r="E200" i="112"/>
  <c r="E20" i="112"/>
  <c r="O11" i="42"/>
  <c r="F200" i="123"/>
  <c r="F20" i="123"/>
  <c r="O7" i="42"/>
  <c r="F20" i="96"/>
  <c r="F200" i="96"/>
  <c r="O70" i="40"/>
  <c r="F195" i="97" s="1"/>
  <c r="F195" i="122"/>
  <c r="N130" i="40"/>
  <c r="E197" i="122"/>
  <c r="O131" i="40"/>
  <c r="F197" i="123"/>
  <c r="L40" i="40"/>
  <c r="C194" i="122"/>
  <c r="P40" i="40"/>
  <c r="G194" i="122"/>
  <c r="E195" i="96"/>
  <c r="E199" i="96"/>
  <c r="L70" i="40"/>
  <c r="L83" i="40" s="1"/>
  <c r="C195" i="122"/>
  <c r="P70" i="40"/>
  <c r="G195" i="122"/>
  <c r="O100" i="40"/>
  <c r="F196" i="97" s="1"/>
  <c r="F196" i="122"/>
  <c r="P101" i="40"/>
  <c r="G196" i="123"/>
  <c r="O130" i="40"/>
  <c r="F197" i="97" s="1"/>
  <c r="F197" i="122"/>
  <c r="P131" i="40"/>
  <c r="G197" i="123"/>
  <c r="O160" i="40"/>
  <c r="F198" i="97" s="1"/>
  <c r="F198" i="122"/>
  <c r="P161" i="40"/>
  <c r="G198" i="123"/>
  <c r="O190" i="40"/>
  <c r="F199" i="97" s="1"/>
  <c r="F199" i="122"/>
  <c r="P191" i="40"/>
  <c r="G199" i="123"/>
  <c r="L10" i="42"/>
  <c r="L23" i="42" s="1"/>
  <c r="C200" i="122"/>
  <c r="C20" i="122"/>
  <c r="N11" i="42"/>
  <c r="E20" i="123"/>
  <c r="E200" i="123"/>
  <c r="M8" i="42"/>
  <c r="D200" i="110"/>
  <c r="D20" i="110"/>
  <c r="O10" i="42"/>
  <c r="F200" i="122"/>
  <c r="F20" i="122"/>
  <c r="N10" i="42"/>
  <c r="M23" i="42" s="1"/>
  <c r="E200" i="122"/>
  <c r="E20" i="122"/>
  <c r="L8" i="42"/>
  <c r="C20" i="110"/>
  <c r="C200" i="110"/>
  <c r="M7" i="42"/>
  <c r="D20" i="96"/>
  <c r="D200" i="96"/>
  <c r="N100" i="40"/>
  <c r="E196" i="122"/>
  <c r="M40" i="40"/>
  <c r="D194" i="97" s="1"/>
  <c r="D194" i="122"/>
  <c r="N41" i="40"/>
  <c r="E194" i="123"/>
  <c r="F195" i="96"/>
  <c r="F199" i="96"/>
  <c r="M70" i="40"/>
  <c r="D195" i="97" s="1"/>
  <c r="D195" i="122"/>
  <c r="N71" i="40"/>
  <c r="E195" i="123"/>
  <c r="L130" i="40"/>
  <c r="C197" i="122"/>
  <c r="L190" i="40"/>
  <c r="C199" i="122"/>
  <c r="P11" i="42"/>
  <c r="G20" i="123"/>
  <c r="G200" i="123"/>
  <c r="O8" i="42"/>
  <c r="F200" i="110"/>
  <c r="F20" i="110"/>
  <c r="N8" i="42"/>
  <c r="E200" i="110"/>
  <c r="E20" i="110"/>
  <c r="P10" i="42"/>
  <c r="H20" i="120" s="1"/>
  <c r="G20" i="122"/>
  <c r="G200" i="122"/>
  <c r="L9" i="42"/>
  <c r="C200" i="112"/>
  <c r="C20" i="112"/>
  <c r="P7" i="42"/>
  <c r="G20" i="96"/>
  <c r="G200" i="96"/>
  <c r="N53" i="40"/>
  <c r="G194" i="97"/>
  <c r="C195" i="97"/>
  <c r="N204" i="40"/>
  <c r="G199" i="99"/>
  <c r="J20" i="117"/>
  <c r="D200" i="100"/>
  <c r="D20" i="100"/>
  <c r="L5" i="42"/>
  <c r="C200" i="93"/>
  <c r="C20" i="93"/>
  <c r="L53" i="40"/>
  <c r="C194" i="97"/>
  <c r="N55" i="40"/>
  <c r="G194" i="100"/>
  <c r="N83" i="40"/>
  <c r="G195" i="97"/>
  <c r="N85" i="40"/>
  <c r="G195" i="100"/>
  <c r="N144" i="40"/>
  <c r="G197" i="99"/>
  <c r="H20" i="116"/>
  <c r="C200" i="97"/>
  <c r="C20" i="97"/>
  <c r="O5" i="42"/>
  <c r="F200" i="106" s="1"/>
  <c r="F200" i="93"/>
  <c r="F20" i="93"/>
  <c r="H20" i="119"/>
  <c r="F200" i="97"/>
  <c r="F20" i="97"/>
  <c r="L113" i="40"/>
  <c r="C196" i="97"/>
  <c r="L115" i="40"/>
  <c r="C196" i="100"/>
  <c r="N143" i="40"/>
  <c r="G197" i="97"/>
  <c r="N145" i="40"/>
  <c r="G197" i="100"/>
  <c r="N173" i="40"/>
  <c r="G198" i="97"/>
  <c r="N175" i="40"/>
  <c r="G198" i="100"/>
  <c r="L203" i="40"/>
  <c r="C199" i="97"/>
  <c r="L205" i="40"/>
  <c r="C199" i="100"/>
  <c r="I20" i="120"/>
  <c r="G200" i="99"/>
  <c r="G20" i="99"/>
  <c r="P6" i="42"/>
  <c r="G200" i="107"/>
  <c r="G20" i="107"/>
  <c r="M25" i="42"/>
  <c r="J20" i="118"/>
  <c r="E200" i="100"/>
  <c r="E20" i="100"/>
  <c r="L25" i="42"/>
  <c r="J20" i="116"/>
  <c r="C20" i="100"/>
  <c r="C200" i="100"/>
  <c r="L6" i="42"/>
  <c r="C200" i="108" s="1"/>
  <c r="C200" i="107"/>
  <c r="C20" i="107"/>
  <c r="M54" i="40"/>
  <c r="F194" i="99"/>
  <c r="M84" i="40"/>
  <c r="F195" i="99"/>
  <c r="L114" i="40"/>
  <c r="E196" i="99"/>
  <c r="L144" i="40"/>
  <c r="E197" i="99"/>
  <c r="L174" i="40"/>
  <c r="E198" i="99"/>
  <c r="L204" i="40"/>
  <c r="E199" i="99"/>
  <c r="N5" i="42"/>
  <c r="E200" i="93"/>
  <c r="E20" i="93"/>
  <c r="N6" i="42"/>
  <c r="E200" i="107"/>
  <c r="E20" i="107"/>
  <c r="J20" i="120"/>
  <c r="G200" i="100"/>
  <c r="G20" i="100"/>
  <c r="H20" i="117"/>
  <c r="D200" i="97"/>
  <c r="D20" i="97"/>
  <c r="O6" i="42"/>
  <c r="F200" i="107"/>
  <c r="F20" i="107"/>
  <c r="L55" i="40"/>
  <c r="C194" i="100"/>
  <c r="L85" i="40"/>
  <c r="C195" i="100"/>
  <c r="N114" i="40"/>
  <c r="G196" i="99"/>
  <c r="N174" i="40"/>
  <c r="G198" i="99"/>
  <c r="P5" i="42"/>
  <c r="G200" i="93"/>
  <c r="G20" i="93"/>
  <c r="L24" i="42"/>
  <c r="I20" i="118"/>
  <c r="E200" i="99"/>
  <c r="E20" i="99"/>
  <c r="M5" i="42"/>
  <c r="D20" i="106" s="1"/>
  <c r="D20" i="93"/>
  <c r="D200" i="93"/>
  <c r="H20" i="118"/>
  <c r="E200" i="97"/>
  <c r="E20" i="97"/>
  <c r="L54" i="40"/>
  <c r="E194" i="99"/>
  <c r="L84" i="40"/>
  <c r="E195" i="99"/>
  <c r="N113" i="40"/>
  <c r="G196" i="97"/>
  <c r="N115" i="40"/>
  <c r="G196" i="100"/>
  <c r="L143" i="40"/>
  <c r="C197" i="97"/>
  <c r="L145" i="40"/>
  <c r="C197" i="100"/>
  <c r="L173" i="40"/>
  <c r="C198" i="97"/>
  <c r="L175" i="40"/>
  <c r="C198" i="100"/>
  <c r="N203" i="40"/>
  <c r="G199" i="97"/>
  <c r="N205" i="40"/>
  <c r="G199" i="100"/>
  <c r="G200" i="97"/>
  <c r="G20" i="97"/>
  <c r="M53" i="40"/>
  <c r="E194" i="97"/>
  <c r="M55" i="40"/>
  <c r="E194" i="100"/>
  <c r="M83" i="40"/>
  <c r="E195" i="97"/>
  <c r="M85" i="40"/>
  <c r="E195" i="100"/>
  <c r="C19" i="107"/>
  <c r="C193" i="107"/>
  <c r="N54" i="40"/>
  <c r="G194" i="99"/>
  <c r="N84" i="40"/>
  <c r="G195" i="99"/>
  <c r="M113" i="40"/>
  <c r="E196" i="97"/>
  <c r="M114" i="40"/>
  <c r="F196" i="99"/>
  <c r="M115" i="40"/>
  <c r="E196" i="100"/>
  <c r="M143" i="40"/>
  <c r="E197" i="97"/>
  <c r="M144" i="40"/>
  <c r="F197" i="99"/>
  <c r="M145" i="40"/>
  <c r="E197" i="100"/>
  <c r="M173" i="40"/>
  <c r="E198" i="97"/>
  <c r="M174" i="40"/>
  <c r="F198" i="99"/>
  <c r="M175" i="40"/>
  <c r="E198" i="100"/>
  <c r="M203" i="40"/>
  <c r="E199" i="97"/>
  <c r="M204" i="40"/>
  <c r="F199" i="99"/>
  <c r="M205" i="40"/>
  <c r="E199" i="100"/>
  <c r="J20" i="119"/>
  <c r="F200" i="100"/>
  <c r="F20" i="100"/>
  <c r="M6" i="42"/>
  <c r="D200" i="108" s="1"/>
  <c r="D20" i="107"/>
  <c r="D200" i="107"/>
  <c r="M24" i="42"/>
  <c r="I20" i="119"/>
  <c r="F200" i="99"/>
  <c r="F20" i="99"/>
  <c r="M292" i="42"/>
  <c r="E209" i="113"/>
  <c r="L290" i="42"/>
  <c r="C209" i="109"/>
  <c r="L49" i="42"/>
  <c r="C201" i="108"/>
  <c r="M321" i="42"/>
  <c r="E210" i="111"/>
  <c r="L292" i="42"/>
  <c r="C209" i="113"/>
  <c r="C20" i="120"/>
  <c r="G200" i="106"/>
  <c r="G20" i="106"/>
  <c r="D200" i="106"/>
  <c r="E20" i="117"/>
  <c r="D20" i="109"/>
  <c r="D200" i="109"/>
  <c r="L319" i="42"/>
  <c r="C210" i="108"/>
  <c r="M288" i="42"/>
  <c r="E209" i="106"/>
  <c r="N168" i="42"/>
  <c r="G205" i="106"/>
  <c r="N258" i="42"/>
  <c r="G208" i="106"/>
  <c r="L230" i="42"/>
  <c r="C207" i="109"/>
  <c r="M109" i="42"/>
  <c r="E203" i="108"/>
  <c r="N172" i="42"/>
  <c r="G205" i="113"/>
  <c r="N231" i="42"/>
  <c r="G207" i="111"/>
  <c r="N350" i="42"/>
  <c r="G211" i="109"/>
  <c r="M320" i="42"/>
  <c r="E210" i="109"/>
  <c r="M319" i="42"/>
  <c r="E210" i="108"/>
  <c r="L80" i="42"/>
  <c r="C202" i="109"/>
  <c r="L108" i="42"/>
  <c r="C203" i="106"/>
  <c r="L139" i="42"/>
  <c r="C204" i="108"/>
  <c r="N81" i="42"/>
  <c r="G202" i="111"/>
  <c r="F20" i="119"/>
  <c r="F200" i="111"/>
  <c r="F20" i="111"/>
  <c r="M21" i="42"/>
  <c r="F20" i="118"/>
  <c r="E200" i="111"/>
  <c r="E20" i="111"/>
  <c r="D20" i="120"/>
  <c r="G200" i="108"/>
  <c r="G20" i="108"/>
  <c r="M172" i="42"/>
  <c r="E205" i="113"/>
  <c r="L22" i="42"/>
  <c r="G20" i="116"/>
  <c r="C200" i="113"/>
  <c r="C20" i="113"/>
  <c r="L19" i="42"/>
  <c r="E20" i="120"/>
  <c r="G200" i="109"/>
  <c r="G20" i="109"/>
  <c r="M19" i="129" s="1"/>
  <c r="M169" i="42"/>
  <c r="E205" i="108"/>
  <c r="N262" i="42"/>
  <c r="G208" i="113"/>
  <c r="L142" i="42"/>
  <c r="C204" i="113"/>
  <c r="N80" i="42"/>
  <c r="G202" i="109"/>
  <c r="L318" i="42"/>
  <c r="C210" i="106"/>
  <c r="L169" i="42"/>
  <c r="C205" i="108"/>
  <c r="L110" i="42"/>
  <c r="C203" i="109"/>
  <c r="M79" i="42"/>
  <c r="E202" i="108"/>
  <c r="N319" i="42"/>
  <c r="G210" i="108"/>
  <c r="N140" i="42"/>
  <c r="G204" i="109"/>
  <c r="N82" i="42"/>
  <c r="G202" i="113"/>
  <c r="M349" i="42"/>
  <c r="E211" i="108"/>
  <c r="N318" i="42"/>
  <c r="G210" i="106"/>
  <c r="N201" i="42"/>
  <c r="G206" i="111"/>
  <c r="M291" i="42"/>
  <c r="E209" i="111"/>
  <c r="M199" i="42"/>
  <c r="E206" i="108"/>
  <c r="L229" i="42"/>
  <c r="C207" i="108"/>
  <c r="L348" i="42"/>
  <c r="C211" i="106"/>
  <c r="M50" i="42"/>
  <c r="E201" i="109"/>
  <c r="L266" i="42"/>
  <c r="C208" i="114"/>
  <c r="M229" i="42"/>
  <c r="E207" i="108"/>
  <c r="M78" i="42"/>
  <c r="E202" i="106"/>
  <c r="N290" i="42"/>
  <c r="G209" i="109"/>
  <c r="N50" i="42"/>
  <c r="G201" i="109"/>
  <c r="L112" i="42"/>
  <c r="C203" i="113"/>
  <c r="L79" i="42"/>
  <c r="C202" i="108"/>
  <c r="M266" i="42"/>
  <c r="E208" i="114"/>
  <c r="N291" i="42"/>
  <c r="G209" i="111"/>
  <c r="L140" i="42"/>
  <c r="C204" i="109"/>
  <c r="N261" i="42"/>
  <c r="G208" i="111"/>
  <c r="N320" i="42"/>
  <c r="G210" i="109"/>
  <c r="N289" i="42"/>
  <c r="G209" i="108"/>
  <c r="N52" i="42"/>
  <c r="G201" i="113"/>
  <c r="M290" i="42"/>
  <c r="E209" i="109"/>
  <c r="N146" i="42"/>
  <c r="G204" i="114"/>
  <c r="L172" i="42"/>
  <c r="C205" i="113"/>
  <c r="L141" i="42"/>
  <c r="C204" i="111"/>
  <c r="F20" i="117"/>
  <c r="D200" i="111"/>
  <c r="D20" i="111"/>
  <c r="L21" i="42"/>
  <c r="F20" i="116"/>
  <c r="C200" i="111"/>
  <c r="C20" i="111"/>
  <c r="M350" i="42"/>
  <c r="E211" i="109"/>
  <c r="M142" i="42"/>
  <c r="E204" i="113"/>
  <c r="N266" i="42"/>
  <c r="G208" i="114"/>
  <c r="N326" i="42"/>
  <c r="G210" i="114"/>
  <c r="M171" i="42"/>
  <c r="E205" i="111"/>
  <c r="L170" i="42"/>
  <c r="C205" i="109"/>
  <c r="N109" i="42"/>
  <c r="G203" i="108"/>
  <c r="M86" i="42"/>
  <c r="E202" i="114"/>
  <c r="L260" i="42"/>
  <c r="C208" i="109"/>
  <c r="M82" i="42"/>
  <c r="E202" i="113"/>
  <c r="L50" i="42"/>
  <c r="C201" i="109"/>
  <c r="N232" i="42"/>
  <c r="G207" i="113"/>
  <c r="N171" i="42"/>
  <c r="G205" i="111"/>
  <c r="N79" i="42"/>
  <c r="G202" i="108"/>
  <c r="L322" i="42"/>
  <c r="C210" i="113"/>
  <c r="L262" i="42"/>
  <c r="C208" i="113"/>
  <c r="N321" i="42"/>
  <c r="G210" i="111"/>
  <c r="L349" i="42"/>
  <c r="C211" i="108"/>
  <c r="N322" i="42"/>
  <c r="G210" i="113"/>
  <c r="M289" i="42"/>
  <c r="E209" i="108"/>
  <c r="M351" i="42"/>
  <c r="E211" i="111"/>
  <c r="N351" i="42"/>
  <c r="G211" i="111"/>
  <c r="M261" i="42"/>
  <c r="E208" i="111"/>
  <c r="N139" i="42"/>
  <c r="G204" i="108"/>
  <c r="M141" i="42"/>
  <c r="E204" i="111"/>
  <c r="M81" i="42"/>
  <c r="E202" i="111"/>
  <c r="F20" i="120"/>
  <c r="G200" i="111"/>
  <c r="G20" i="111"/>
  <c r="G20" i="120"/>
  <c r="G200" i="113"/>
  <c r="G20" i="113"/>
  <c r="K20" i="117"/>
  <c r="D20" i="114"/>
  <c r="D200" i="114"/>
  <c r="G20" i="117"/>
  <c r="D200" i="113"/>
  <c r="D20" i="113"/>
  <c r="M22" i="42"/>
  <c r="G20" i="118"/>
  <c r="E200" i="113"/>
  <c r="E20" i="113"/>
  <c r="D20" i="117"/>
  <c r="N141" i="42"/>
  <c r="G204" i="111"/>
  <c r="E20" i="119"/>
  <c r="F200" i="109"/>
  <c r="F20" i="109"/>
  <c r="M49" i="42"/>
  <c r="E201" i="108"/>
  <c r="L351" i="42"/>
  <c r="C211" i="111"/>
  <c r="M236" i="42"/>
  <c r="E207" i="114"/>
  <c r="M108" i="42"/>
  <c r="E203" i="106"/>
  <c r="M110" i="42"/>
  <c r="E203" i="109"/>
  <c r="N288" i="42"/>
  <c r="G209" i="106"/>
  <c r="L232" i="42"/>
  <c r="C207" i="113"/>
  <c r="N352" i="42"/>
  <c r="G211" i="113"/>
  <c r="M176" i="42"/>
  <c r="E205" i="114"/>
  <c r="N86" i="42"/>
  <c r="G202" i="114"/>
  <c r="N356" i="42"/>
  <c r="G211" i="114"/>
  <c r="N229" i="42"/>
  <c r="G207" i="108"/>
  <c r="N198" i="42"/>
  <c r="G206" i="106"/>
  <c r="N349" i="42"/>
  <c r="G211" i="108"/>
  <c r="M326" i="42"/>
  <c r="E210" i="114"/>
  <c r="M296" i="42"/>
  <c r="E209" i="114"/>
  <c r="M259" i="42"/>
  <c r="E208" i="108"/>
  <c r="N169" i="42"/>
  <c r="G205" i="108"/>
  <c r="N110" i="42"/>
  <c r="G203" i="109"/>
  <c r="M52" i="42"/>
  <c r="E201" i="113"/>
  <c r="M231" i="42"/>
  <c r="E207" i="111"/>
  <c r="L146" i="42"/>
  <c r="C204" i="114"/>
  <c r="L138" i="42"/>
  <c r="C204" i="106"/>
  <c r="L198" i="42"/>
  <c r="C206" i="106"/>
  <c r="L78" i="42"/>
  <c r="C202" i="106"/>
  <c r="M170" i="42"/>
  <c r="E205" i="109"/>
  <c r="N259" i="42"/>
  <c r="G208" i="108"/>
  <c r="M206" i="42"/>
  <c r="E206" i="114"/>
  <c r="L296" i="42"/>
  <c r="C209" i="114"/>
  <c r="L82" i="42"/>
  <c r="C202" i="113"/>
  <c r="N296" i="42"/>
  <c r="G209" i="114"/>
  <c r="N236" i="42"/>
  <c r="G207" i="114"/>
  <c r="M198" i="42"/>
  <c r="E206" i="106"/>
  <c r="N202" i="42"/>
  <c r="G206" i="113"/>
  <c r="L199" i="42"/>
  <c r="C206" i="108"/>
  <c r="L48" i="42"/>
  <c r="C201" i="106"/>
  <c r="N111" i="42"/>
  <c r="G203" i="111"/>
  <c r="M146" i="42"/>
  <c r="E204" i="114"/>
  <c r="L51" i="42"/>
  <c r="C201" i="111"/>
  <c r="N176" i="42"/>
  <c r="G205" i="114"/>
  <c r="L56" i="42"/>
  <c r="C201" i="114"/>
  <c r="L52" i="42"/>
  <c r="C201" i="113"/>
  <c r="N51" i="42"/>
  <c r="G201" i="111"/>
  <c r="L321" i="42"/>
  <c r="C210" i="111"/>
  <c r="L320" i="42"/>
  <c r="C210" i="109"/>
  <c r="M116" i="42"/>
  <c r="E203" i="114"/>
  <c r="M56" i="42"/>
  <c r="E201" i="114"/>
  <c r="N116" i="42"/>
  <c r="G203" i="114"/>
  <c r="C20" i="119"/>
  <c r="L18" i="42"/>
  <c r="C20" i="116"/>
  <c r="C20" i="106"/>
  <c r="C200" i="106"/>
  <c r="M51" i="42"/>
  <c r="E201" i="111"/>
  <c r="M232" i="42"/>
  <c r="E207" i="113"/>
  <c r="M201" i="42"/>
  <c r="E206" i="111"/>
  <c r="N228" i="42"/>
  <c r="G207" i="106"/>
  <c r="M48" i="42"/>
  <c r="E201" i="106"/>
  <c r="M322" i="42"/>
  <c r="E210" i="113"/>
  <c r="L228" i="42"/>
  <c r="C207" i="106"/>
  <c r="L86" i="42"/>
  <c r="C202" i="114"/>
  <c r="M230" i="42"/>
  <c r="E207" i="109"/>
  <c r="M356" i="42"/>
  <c r="E211" i="114"/>
  <c r="L291" i="42"/>
  <c r="C209" i="111"/>
  <c r="M228" i="42"/>
  <c r="E207" i="106"/>
  <c r="N292" i="42"/>
  <c r="G209" i="113"/>
  <c r="N142" i="42"/>
  <c r="G204" i="113"/>
  <c r="L288" i="42"/>
  <c r="C209" i="106"/>
  <c r="L350" i="42"/>
  <c r="C211" i="109"/>
  <c r="L231" i="42"/>
  <c r="C207" i="111"/>
  <c r="L202" i="42"/>
  <c r="C206" i="113"/>
  <c r="L352" i="42"/>
  <c r="C211" i="113"/>
  <c r="L261" i="42"/>
  <c r="C208" i="111"/>
  <c r="M352" i="42"/>
  <c r="E211" i="113"/>
  <c r="L289" i="42"/>
  <c r="C209" i="108"/>
  <c r="M202" i="42"/>
  <c r="E206" i="113"/>
  <c r="L116" i="42"/>
  <c r="C203" i="114"/>
  <c r="G20" i="119"/>
  <c r="F200" i="113"/>
  <c r="F20" i="113"/>
  <c r="L81" i="42"/>
  <c r="C202" i="111"/>
  <c r="M26" i="42"/>
  <c r="K20" i="118"/>
  <c r="E200" i="114"/>
  <c r="E20" i="114"/>
  <c r="M18" i="42"/>
  <c r="C20" i="118"/>
  <c r="E20" i="106"/>
  <c r="E200" i="106"/>
  <c r="M19" i="42"/>
  <c r="D20" i="118"/>
  <c r="E20" i="108"/>
  <c r="E200" i="108"/>
  <c r="L26" i="42"/>
  <c r="K20" i="116"/>
  <c r="C20" i="114"/>
  <c r="C200" i="114"/>
  <c r="K20" i="119"/>
  <c r="F200" i="114"/>
  <c r="F20" i="114"/>
  <c r="M139" i="42"/>
  <c r="E204" i="108"/>
  <c r="D20" i="119"/>
  <c r="F200" i="108"/>
  <c r="F20" i="108"/>
  <c r="L20" i="42"/>
  <c r="E20" i="116"/>
  <c r="C20" i="109"/>
  <c r="C200" i="109"/>
  <c r="M20" i="42"/>
  <c r="E20" i="118"/>
  <c r="E20" i="109"/>
  <c r="E200" i="109"/>
  <c r="L356" i="42"/>
  <c r="C211" i="114"/>
  <c r="N348" i="42"/>
  <c r="G211" i="106"/>
  <c r="M200" i="42"/>
  <c r="E206" i="109"/>
  <c r="M318" i="42"/>
  <c r="E210" i="106"/>
  <c r="M168" i="42"/>
  <c r="E205" i="106"/>
  <c r="L236" i="42"/>
  <c r="C207" i="114"/>
  <c r="L200" i="42"/>
  <c r="C206" i="109"/>
  <c r="N138" i="42"/>
  <c r="G204" i="106"/>
  <c r="N48" i="42"/>
  <c r="G201" i="106"/>
  <c r="L201" i="42"/>
  <c r="C206" i="111"/>
  <c r="L168" i="42"/>
  <c r="C205" i="106"/>
  <c r="L109" i="42"/>
  <c r="C203" i="108"/>
  <c r="N49" i="42"/>
  <c r="G201" i="108"/>
  <c r="M262" i="42"/>
  <c r="E208" i="113"/>
  <c r="L206" i="42"/>
  <c r="C206" i="114"/>
  <c r="M138" i="42"/>
  <c r="E204" i="106"/>
  <c r="M80" i="42"/>
  <c r="E202" i="109"/>
  <c r="M260" i="42"/>
  <c r="E208" i="109"/>
  <c r="N260" i="42"/>
  <c r="G208" i="109"/>
  <c r="N170" i="42"/>
  <c r="G205" i="109"/>
  <c r="M112" i="42"/>
  <c r="E203" i="113"/>
  <c r="L258" i="42"/>
  <c r="C208" i="106"/>
  <c r="M348" i="42"/>
  <c r="E211" i="106"/>
  <c r="N108" i="42"/>
  <c r="G203" i="106"/>
  <c r="L326" i="42"/>
  <c r="C210" i="114"/>
  <c r="N78" i="42"/>
  <c r="G202" i="106"/>
  <c r="M258" i="42"/>
  <c r="E208" i="106"/>
  <c r="L171" i="42"/>
  <c r="C205" i="111"/>
  <c r="N200" i="42"/>
  <c r="G206" i="109"/>
  <c r="N206" i="42"/>
  <c r="G206" i="114"/>
  <c r="L111" i="42"/>
  <c r="C203" i="111"/>
  <c r="N112" i="42"/>
  <c r="G203" i="113"/>
  <c r="M140" i="42"/>
  <c r="E204" i="109"/>
  <c r="L259" i="42"/>
  <c r="C208" i="108"/>
  <c r="M111" i="42"/>
  <c r="E203" i="111"/>
  <c r="N230" i="42"/>
  <c r="G207" i="109"/>
  <c r="N199" i="42"/>
  <c r="G206" i="108"/>
  <c r="N56" i="42"/>
  <c r="G201" i="114"/>
  <c r="L176" i="42"/>
  <c r="C205" i="114"/>
  <c r="N25" i="42"/>
  <c r="B438" i="104"/>
  <c r="N24" i="42"/>
  <c r="B378" i="104"/>
  <c r="P13" i="42"/>
  <c r="N23" i="42"/>
  <c r="B318" i="104"/>
  <c r="N28" i="42"/>
  <c r="B618" i="104"/>
  <c r="N21" i="42"/>
  <c r="B198" i="104"/>
  <c r="N22" i="42"/>
  <c r="B258" i="104"/>
  <c r="N19" i="42"/>
  <c r="B78" i="104"/>
  <c r="N18" i="42"/>
  <c r="B18" i="104"/>
  <c r="N20" i="42"/>
  <c r="B138" i="104"/>
  <c r="N27" i="42"/>
  <c r="B558" i="104"/>
  <c r="O128" i="40"/>
  <c r="F197" i="111" s="1"/>
  <c r="P73" i="40"/>
  <c r="M127" i="40"/>
  <c r="D197" i="109" s="1"/>
  <c r="N127" i="40"/>
  <c r="O165" i="40"/>
  <c r="F198" i="127" s="1"/>
  <c r="E10" i="40"/>
  <c r="F10" i="40"/>
  <c r="O127" i="40"/>
  <c r="F197" i="109" s="1"/>
  <c r="G9" i="40"/>
  <c r="P128" i="40"/>
  <c r="G15" i="40"/>
  <c r="G7" i="40"/>
  <c r="O66" i="40"/>
  <c r="F195" i="108" s="1"/>
  <c r="E6" i="40"/>
  <c r="E12" i="40"/>
  <c r="F14" i="40"/>
  <c r="D5" i="40"/>
  <c r="N75" i="40"/>
  <c r="O103" i="40"/>
  <c r="F196" i="114" s="1"/>
  <c r="D8" i="40"/>
  <c r="O38" i="40"/>
  <c r="F194" i="111" s="1"/>
  <c r="P185" i="40"/>
  <c r="C8" i="40"/>
  <c r="C15" i="40"/>
  <c r="F13" i="40"/>
  <c r="L73" i="40"/>
  <c r="C10" i="40"/>
  <c r="L128" i="40"/>
  <c r="M157" i="40"/>
  <c r="D198" i="109" s="1"/>
  <c r="C14" i="40"/>
  <c r="O96" i="40"/>
  <c r="F196" i="108" s="1"/>
  <c r="L127" i="40"/>
  <c r="N128" i="40"/>
  <c r="P129" i="40"/>
  <c r="P187" i="40"/>
  <c r="N99" i="40"/>
  <c r="E13" i="40"/>
  <c r="O73" i="40"/>
  <c r="F195" i="114" s="1"/>
  <c r="E8" i="40"/>
  <c r="P95" i="40"/>
  <c r="O185" i="40"/>
  <c r="F199" i="106" s="1"/>
  <c r="E7" i="40"/>
  <c r="M73" i="40"/>
  <c r="D195" i="114" s="1"/>
  <c r="M165" i="40"/>
  <c r="D198" i="127" s="1"/>
  <c r="E9" i="40"/>
  <c r="M68" i="40"/>
  <c r="D195" i="111" s="1"/>
  <c r="O186" i="40"/>
  <c r="F199" i="108" s="1"/>
  <c r="D13" i="40"/>
  <c r="O105" i="40"/>
  <c r="F196" i="127" s="1"/>
  <c r="D6" i="40"/>
  <c r="D10" i="40"/>
  <c r="G13" i="40"/>
  <c r="O99" i="40"/>
  <c r="F196" i="113" s="1"/>
  <c r="M125" i="40"/>
  <c r="D197" i="106" s="1"/>
  <c r="P37" i="40"/>
  <c r="F7" i="40"/>
  <c r="D9" i="40"/>
  <c r="D14" i="40"/>
  <c r="N39" i="40"/>
  <c r="M65" i="40"/>
  <c r="D195" i="106" s="1"/>
  <c r="N73" i="40"/>
  <c r="G11" i="40"/>
  <c r="P134" i="40"/>
  <c r="F11" i="40"/>
  <c r="D12" i="40"/>
  <c r="E14" i="40"/>
  <c r="C9" i="40"/>
  <c r="L36" i="40"/>
  <c r="O159" i="40"/>
  <c r="F198" i="113" s="1"/>
  <c r="M45" i="40"/>
  <c r="D194" i="127" s="1"/>
  <c r="E5" i="40"/>
  <c r="M97" i="40"/>
  <c r="D196" i="109" s="1"/>
  <c r="M99" i="40"/>
  <c r="D196" i="113" s="1"/>
  <c r="M126" i="40"/>
  <c r="D197" i="108" s="1"/>
  <c r="L6" i="40"/>
  <c r="O65" i="40"/>
  <c r="F195" i="106" s="1"/>
  <c r="P96" i="40"/>
  <c r="O133" i="40"/>
  <c r="F197" i="114" s="1"/>
  <c r="P156" i="40"/>
  <c r="C5" i="40"/>
  <c r="C13" i="40"/>
  <c r="O95" i="40"/>
  <c r="F196" i="106" s="1"/>
  <c r="P188" i="40"/>
  <c r="P39" i="40"/>
  <c r="L65" i="40"/>
  <c r="P68" i="40"/>
  <c r="M75" i="40"/>
  <c r="D195" i="127" s="1"/>
  <c r="M95" i="40"/>
  <c r="D196" i="106" s="1"/>
  <c r="P105" i="40"/>
  <c r="O155" i="40"/>
  <c r="F198" i="106" s="1"/>
  <c r="O193" i="40"/>
  <c r="F199" i="114" s="1"/>
  <c r="C7" i="40"/>
  <c r="G12" i="40"/>
  <c r="O44" i="40"/>
  <c r="F194" i="125" s="1"/>
  <c r="P164" i="40"/>
  <c r="M187" i="40"/>
  <c r="D199" i="109" s="1"/>
  <c r="D7" i="40"/>
  <c r="G10" i="40"/>
  <c r="E11" i="40"/>
  <c r="C12" i="40"/>
  <c r="D15" i="40"/>
  <c r="O37" i="40"/>
  <c r="F194" i="109" s="1"/>
  <c r="M38" i="40"/>
  <c r="D194" i="111" s="1"/>
  <c r="M67" i="40"/>
  <c r="D195" i="109" s="1"/>
  <c r="M69" i="40"/>
  <c r="D195" i="113" s="1"/>
  <c r="P74" i="40"/>
  <c r="N98" i="40"/>
  <c r="M104" i="40"/>
  <c r="D196" i="125" s="1"/>
  <c r="M135" i="40"/>
  <c r="D197" i="127" s="1"/>
  <c r="P158" i="40"/>
  <c r="E15" i="40"/>
  <c r="O43" i="40"/>
  <c r="F194" i="114" s="1"/>
  <c r="L68" i="40"/>
  <c r="L75" i="40"/>
  <c r="P127" i="40"/>
  <c r="N129" i="40"/>
  <c r="O163" i="40"/>
  <c r="F198" i="114" s="1"/>
  <c r="P186" i="40"/>
  <c r="M43" i="40"/>
  <c r="D194" i="114" s="1"/>
  <c r="N69" i="40"/>
  <c r="M133" i="40"/>
  <c r="D197" i="114" s="1"/>
  <c r="P163" i="40"/>
  <c r="P165" i="40"/>
  <c r="N188" i="40"/>
  <c r="L43" i="40"/>
  <c r="O125" i="40"/>
  <c r="F197" i="106" s="1"/>
  <c r="L133" i="40"/>
  <c r="L135" i="40"/>
  <c r="M163" i="40"/>
  <c r="D198" i="114" s="1"/>
  <c r="P15" i="40"/>
  <c r="N43" i="40"/>
  <c r="P67" i="40"/>
  <c r="P69" i="40"/>
  <c r="L74" i="40"/>
  <c r="O98" i="40"/>
  <c r="F196" i="111" s="1"/>
  <c r="P99" i="40"/>
  <c r="L125" i="40"/>
  <c r="M128" i="40"/>
  <c r="D197" i="111" s="1"/>
  <c r="N133" i="40"/>
  <c r="N135" i="40"/>
  <c r="L163" i="40"/>
  <c r="L165" i="40"/>
  <c r="N189" i="40"/>
  <c r="L39" i="40"/>
  <c r="P65" i="40"/>
  <c r="O97" i="40"/>
  <c r="F196" i="109" s="1"/>
  <c r="L104" i="40"/>
  <c r="O135" i="40"/>
  <c r="F197" i="127" s="1"/>
  <c r="O188" i="40"/>
  <c r="F199" i="111" s="1"/>
  <c r="O189" i="40"/>
  <c r="F199" i="113" s="1"/>
  <c r="M39" i="40"/>
  <c r="D194" i="113" s="1"/>
  <c r="P43" i="40"/>
  <c r="P45" i="40"/>
  <c r="L69" i="40"/>
  <c r="N74" i="40"/>
  <c r="P133" i="40"/>
  <c r="P135" i="40"/>
  <c r="N158" i="40"/>
  <c r="N163" i="40"/>
  <c r="N165" i="40"/>
  <c r="L38" i="40"/>
  <c r="N38" i="40"/>
  <c r="L96" i="40"/>
  <c r="L97" i="40"/>
  <c r="P98" i="40"/>
  <c r="L103" i="40"/>
  <c r="L105" i="40"/>
  <c r="P125" i="40"/>
  <c r="M129" i="40"/>
  <c r="D197" i="113" s="1"/>
  <c r="N134" i="40"/>
  <c r="N155" i="40"/>
  <c r="N157" i="40"/>
  <c r="M158" i="40"/>
  <c r="D198" i="111" s="1"/>
  <c r="L159" i="40"/>
  <c r="L186" i="40"/>
  <c r="L188" i="40"/>
  <c r="N193" i="40"/>
  <c r="M194" i="40"/>
  <c r="D199" i="125" s="1"/>
  <c r="N195" i="40"/>
  <c r="L35" i="40"/>
  <c r="M36" i="40"/>
  <c r="D194" i="108" s="1"/>
  <c r="P38" i="40"/>
  <c r="N68" i="40"/>
  <c r="N95" i="40"/>
  <c r="M96" i="40"/>
  <c r="D196" i="108" s="1"/>
  <c r="L98" i="40"/>
  <c r="O134" i="40"/>
  <c r="F197" i="125" s="1"/>
  <c r="O157" i="40"/>
  <c r="F198" i="109" s="1"/>
  <c r="M159" i="40"/>
  <c r="D198" i="113" s="1"/>
  <c r="N185" i="40"/>
  <c r="M186" i="40"/>
  <c r="D199" i="108" s="1"/>
  <c r="N187" i="40"/>
  <c r="M188" i="40"/>
  <c r="D199" i="111" s="1"/>
  <c r="L189" i="40"/>
  <c r="N194" i="40"/>
  <c r="O195" i="40"/>
  <c r="F199" i="127" s="1"/>
  <c r="M35" i="40"/>
  <c r="D194" i="106" s="1"/>
  <c r="N36" i="40"/>
  <c r="N97" i="40"/>
  <c r="M98" i="40"/>
  <c r="D196" i="111" s="1"/>
  <c r="L99" i="40"/>
  <c r="N103" i="40"/>
  <c r="N105" i="40"/>
  <c r="O129" i="40"/>
  <c r="F197" i="113" s="1"/>
  <c r="P155" i="40"/>
  <c r="O156" i="40"/>
  <c r="F198" i="108" s="1"/>
  <c r="P157" i="40"/>
  <c r="O158" i="40"/>
  <c r="F198" i="111" s="1"/>
  <c r="N159" i="40"/>
  <c r="N186" i="40"/>
  <c r="O187" i="40"/>
  <c r="F199" i="109" s="1"/>
  <c r="M189" i="40"/>
  <c r="D199" i="113" s="1"/>
  <c r="P193" i="40"/>
  <c r="P195" i="40"/>
  <c r="P97" i="40"/>
  <c r="P103" i="40"/>
  <c r="M155" i="40"/>
  <c r="D198" i="106" s="1"/>
  <c r="P159" i="40"/>
  <c r="M193" i="40"/>
  <c r="D199" i="114" s="1"/>
  <c r="M195" i="40"/>
  <c r="D199" i="127" s="1"/>
  <c r="M185" i="40"/>
  <c r="D199" i="106" s="1"/>
  <c r="P189" i="40"/>
  <c r="O36" i="40"/>
  <c r="F194" i="108" s="1"/>
  <c r="O39" i="40"/>
  <c r="F194" i="113" s="1"/>
  <c r="N65" i="40"/>
  <c r="O68" i="40"/>
  <c r="F195" i="111" s="1"/>
  <c r="O74" i="40"/>
  <c r="F195" i="125" s="1"/>
  <c r="O75" i="40"/>
  <c r="F195" i="127" s="1"/>
  <c r="M103" i="40"/>
  <c r="D196" i="114" s="1"/>
  <c r="N125" i="40"/>
  <c r="L134" i="40"/>
  <c r="L155" i="40"/>
  <c r="L157" i="40"/>
  <c r="L164" i="40"/>
  <c r="L193" i="40"/>
  <c r="L195" i="40"/>
  <c r="P36" i="40"/>
  <c r="O69" i="40"/>
  <c r="F195" i="113" s="1"/>
  <c r="P75" i="40"/>
  <c r="L95" i="40"/>
  <c r="M105" i="40"/>
  <c r="D196" i="127" s="1"/>
  <c r="L129" i="40"/>
  <c r="M134" i="40"/>
  <c r="D197" i="125" s="1"/>
  <c r="L158" i="40"/>
  <c r="L185" i="40"/>
  <c r="L187" i="40"/>
  <c r="L194" i="40"/>
  <c r="F15" i="40"/>
  <c r="P35" i="40"/>
  <c r="O45" i="40"/>
  <c r="F194" i="127" s="1"/>
  <c r="O67" i="40"/>
  <c r="F195" i="109" s="1"/>
  <c r="M74" i="40"/>
  <c r="D195" i="125" s="1"/>
  <c r="P104" i="40"/>
  <c r="F12" i="40"/>
  <c r="F6" i="40"/>
  <c r="M37" i="40"/>
  <c r="D194" i="109" s="1"/>
  <c r="P44" i="40"/>
  <c r="P66" i="40"/>
  <c r="N96" i="40"/>
  <c r="L156" i="40"/>
  <c r="M164" i="40"/>
  <c r="D198" i="125" s="1"/>
  <c r="P194" i="40"/>
  <c r="O194" i="40"/>
  <c r="F199" i="125" s="1"/>
  <c r="F9" i="40"/>
  <c r="G6" i="40"/>
  <c r="G14" i="40"/>
  <c r="L37" i="40"/>
  <c r="L44" i="40"/>
  <c r="L66" i="40"/>
  <c r="N104" i="40"/>
  <c r="L126" i="40"/>
  <c r="M156" i="40"/>
  <c r="D198" i="108" s="1"/>
  <c r="N164" i="40"/>
  <c r="N35" i="40"/>
  <c r="M44" i="40"/>
  <c r="D194" i="125" s="1"/>
  <c r="L45" i="40"/>
  <c r="M66" i="40"/>
  <c r="D195" i="108" s="1"/>
  <c r="L67" i="40"/>
  <c r="O104" i="40"/>
  <c r="F196" i="125" s="1"/>
  <c r="N156" i="40"/>
  <c r="O164" i="40"/>
  <c r="F198" i="125" s="1"/>
  <c r="F8" i="40"/>
  <c r="F5" i="40"/>
  <c r="G8" i="40"/>
  <c r="O35" i="40"/>
  <c r="F194" i="106" s="1"/>
  <c r="N37" i="40"/>
  <c r="N44" i="40"/>
  <c r="N66" i="40"/>
  <c r="N126" i="40"/>
  <c r="P126" i="40"/>
  <c r="G5" i="40"/>
  <c r="N45" i="40"/>
  <c r="N67" i="40"/>
  <c r="O126" i="40"/>
  <c r="F197" i="108" s="1"/>
  <c r="G40" i="25"/>
  <c r="G119" i="122" s="1"/>
  <c r="D40" i="25"/>
  <c r="E40" i="25"/>
  <c r="F40" i="25"/>
  <c r="C40" i="25"/>
  <c r="C119" i="122" s="1"/>
  <c r="C39" i="25"/>
  <c r="C119" i="112" s="1"/>
  <c r="E39" i="25"/>
  <c r="E119" i="112" s="1"/>
  <c r="E35" i="25"/>
  <c r="E119" i="93" s="1"/>
  <c r="E42" i="25"/>
  <c r="E119" i="124" s="1"/>
  <c r="D42" i="25"/>
  <c r="D119" i="124" s="1"/>
  <c r="E38" i="25"/>
  <c r="E119" i="110" s="1"/>
  <c r="M58" i="40" l="1"/>
  <c r="E194" i="127"/>
  <c r="M57" i="40"/>
  <c r="E194" i="125"/>
  <c r="L58" i="40"/>
  <c r="C194" i="127"/>
  <c r="M177" i="40"/>
  <c r="E198" i="125"/>
  <c r="M117" i="40"/>
  <c r="E196" i="125"/>
  <c r="L57" i="40"/>
  <c r="C194" i="125"/>
  <c r="P14" i="40"/>
  <c r="G193" i="102"/>
  <c r="G19" i="102"/>
  <c r="N207" i="40"/>
  <c r="G199" i="125"/>
  <c r="N57" i="40"/>
  <c r="G194" i="125"/>
  <c r="O12" i="40"/>
  <c r="F193" i="124"/>
  <c r="F19" i="124"/>
  <c r="N117" i="40"/>
  <c r="G196" i="125"/>
  <c r="O15" i="40"/>
  <c r="F193" i="126"/>
  <c r="F19" i="126"/>
  <c r="L207" i="40"/>
  <c r="C199" i="125"/>
  <c r="N88" i="40"/>
  <c r="G195" i="127"/>
  <c r="L208" i="40"/>
  <c r="C199" i="127"/>
  <c r="L177" i="40"/>
  <c r="C198" i="125"/>
  <c r="L147" i="40"/>
  <c r="C197" i="125"/>
  <c r="N208" i="40"/>
  <c r="G199" i="127"/>
  <c r="M118" i="40"/>
  <c r="E196" i="127"/>
  <c r="M207" i="40"/>
  <c r="E199" i="125"/>
  <c r="M208" i="40"/>
  <c r="E199" i="127"/>
  <c r="M147" i="40"/>
  <c r="E197" i="125"/>
  <c r="L118" i="40"/>
  <c r="C196" i="127"/>
  <c r="M178" i="40"/>
  <c r="E198" i="127"/>
  <c r="N148" i="40"/>
  <c r="G197" i="127"/>
  <c r="M87" i="40"/>
  <c r="E195" i="125"/>
  <c r="N58" i="40"/>
  <c r="G194" i="127"/>
  <c r="L117" i="40"/>
  <c r="C196" i="125"/>
  <c r="L178" i="40"/>
  <c r="C198" i="127"/>
  <c r="M148" i="40"/>
  <c r="E197" i="127"/>
  <c r="L87" i="40"/>
  <c r="C195" i="125"/>
  <c r="M19" i="120"/>
  <c r="G193" i="127"/>
  <c r="G19" i="127"/>
  <c r="L148" i="40"/>
  <c r="C197" i="127"/>
  <c r="N178" i="40"/>
  <c r="G198" i="127"/>
  <c r="L88" i="40"/>
  <c r="C195" i="127"/>
  <c r="N15" i="40"/>
  <c r="E193" i="126"/>
  <c r="E19" i="126"/>
  <c r="N87" i="40"/>
  <c r="G195" i="125"/>
  <c r="M15" i="40"/>
  <c r="D193" i="126"/>
  <c r="D19" i="126"/>
  <c r="L12" i="40"/>
  <c r="C193" i="124"/>
  <c r="C19" i="124"/>
  <c r="N177" i="40"/>
  <c r="G198" i="125"/>
  <c r="P12" i="40"/>
  <c r="G193" i="124"/>
  <c r="G19" i="124"/>
  <c r="N118" i="40"/>
  <c r="G196" i="127"/>
  <c r="L13" i="40"/>
  <c r="C193" i="115"/>
  <c r="C19" i="115"/>
  <c r="N14" i="40"/>
  <c r="E193" i="102"/>
  <c r="E19" i="102"/>
  <c r="M12" i="40"/>
  <c r="D193" i="124"/>
  <c r="D19" i="124"/>
  <c r="N147" i="40"/>
  <c r="G197" i="125"/>
  <c r="M14" i="40"/>
  <c r="D193" i="102"/>
  <c r="D19" i="102"/>
  <c r="G193" i="115"/>
  <c r="G19" i="115"/>
  <c r="M13" i="40"/>
  <c r="D193" i="115"/>
  <c r="D19" i="115"/>
  <c r="N13" i="40"/>
  <c r="E193" i="115"/>
  <c r="E19" i="115"/>
  <c r="L14" i="40"/>
  <c r="C193" i="102"/>
  <c r="C19" i="102"/>
  <c r="O13" i="40"/>
  <c r="F193" i="115"/>
  <c r="F19" i="115"/>
  <c r="L15" i="40"/>
  <c r="C193" i="126"/>
  <c r="C19" i="126"/>
  <c r="M88" i="40"/>
  <c r="E195" i="127"/>
  <c r="O14" i="40"/>
  <c r="F193" i="102"/>
  <c r="F19" i="102"/>
  <c r="N12" i="40"/>
  <c r="E193" i="124"/>
  <c r="E19" i="124"/>
  <c r="G193" i="126"/>
  <c r="G19" i="126"/>
  <c r="L28" i="42"/>
  <c r="C200" i="127"/>
  <c r="C20" i="127"/>
  <c r="M20" i="116"/>
  <c r="M28" i="42"/>
  <c r="M20" i="118"/>
  <c r="E200" i="127"/>
  <c r="E20" i="127"/>
  <c r="L20" i="120"/>
  <c r="G200" i="125"/>
  <c r="G20" i="125"/>
  <c r="L27" i="42"/>
  <c r="L20" i="116"/>
  <c r="C200" i="125"/>
  <c r="C20" i="125"/>
  <c r="L20" i="119"/>
  <c r="F200" i="125"/>
  <c r="F20" i="125"/>
  <c r="L20" i="117"/>
  <c r="D200" i="125"/>
  <c r="D20" i="125"/>
  <c r="M20" i="119"/>
  <c r="F200" i="127"/>
  <c r="F20" i="127"/>
  <c r="M27" i="42"/>
  <c r="L20" i="118"/>
  <c r="E200" i="125"/>
  <c r="E20" i="125"/>
  <c r="M20" i="120"/>
  <c r="G200" i="127"/>
  <c r="G20" i="127"/>
  <c r="M20" i="117"/>
  <c r="D200" i="127"/>
  <c r="D20" i="127"/>
  <c r="O9" i="40"/>
  <c r="F19" i="112"/>
  <c r="F193" i="112"/>
  <c r="O40" i="25"/>
  <c r="F119" i="97" s="1"/>
  <c r="F119" i="122"/>
  <c r="O8" i="40"/>
  <c r="F19" i="110"/>
  <c r="F193" i="110"/>
  <c r="P10" i="40"/>
  <c r="G19" i="122"/>
  <c r="G193" i="122"/>
  <c r="P11" i="40"/>
  <c r="G193" i="123"/>
  <c r="G19" i="123"/>
  <c r="N7" i="40"/>
  <c r="E193" i="96"/>
  <c r="E19" i="96"/>
  <c r="N10" i="40"/>
  <c r="E193" i="122"/>
  <c r="E19" i="122"/>
  <c r="C20" i="117"/>
  <c r="N40" i="25"/>
  <c r="E119" i="97" s="1"/>
  <c r="E119" i="122"/>
  <c r="M7" i="40"/>
  <c r="D193" i="96"/>
  <c r="D19" i="96"/>
  <c r="M9" i="40"/>
  <c r="D19" i="112"/>
  <c r="D193" i="112"/>
  <c r="N9" i="40"/>
  <c r="E19" i="112"/>
  <c r="E193" i="112"/>
  <c r="P9" i="40"/>
  <c r="G19" i="112"/>
  <c r="G193" i="112"/>
  <c r="M40" i="25"/>
  <c r="D119" i="97" s="1"/>
  <c r="D119" i="122"/>
  <c r="P8" i="40"/>
  <c r="G193" i="110"/>
  <c r="G19" i="110"/>
  <c r="L7" i="40"/>
  <c r="C193" i="96"/>
  <c r="C19" i="96"/>
  <c r="O11" i="40"/>
  <c r="F193" i="123"/>
  <c r="F19" i="123"/>
  <c r="O7" i="40"/>
  <c r="F193" i="96"/>
  <c r="F19" i="96"/>
  <c r="M8" i="40"/>
  <c r="D193" i="110"/>
  <c r="D19" i="110"/>
  <c r="P7" i="40"/>
  <c r="G193" i="96"/>
  <c r="G19" i="96"/>
  <c r="N11" i="40"/>
  <c r="L24" i="40" s="1"/>
  <c r="E19" i="123"/>
  <c r="E193" i="123"/>
  <c r="L9" i="40"/>
  <c r="C193" i="112"/>
  <c r="C19" i="112"/>
  <c r="M10" i="40"/>
  <c r="D193" i="122"/>
  <c r="D19" i="122"/>
  <c r="N8" i="40"/>
  <c r="E193" i="110"/>
  <c r="E19" i="110"/>
  <c r="L10" i="40"/>
  <c r="C193" i="122"/>
  <c r="C19" i="122"/>
  <c r="L8" i="40"/>
  <c r="C193" i="110"/>
  <c r="C19" i="110"/>
  <c r="O10" i="40"/>
  <c r="F19" i="97" s="1"/>
  <c r="F19" i="122"/>
  <c r="F193" i="122"/>
  <c r="I19" i="120"/>
  <c r="G193" i="99"/>
  <c r="G19" i="99"/>
  <c r="P5" i="40"/>
  <c r="G193" i="93"/>
  <c r="G19" i="93"/>
  <c r="O5" i="40"/>
  <c r="F193" i="93"/>
  <c r="F19" i="93"/>
  <c r="O6" i="40"/>
  <c r="F19" i="107"/>
  <c r="F193" i="107"/>
  <c r="I19" i="118"/>
  <c r="E193" i="99"/>
  <c r="E19" i="99"/>
  <c r="N5" i="40"/>
  <c r="E193" i="93"/>
  <c r="E19" i="93"/>
  <c r="H19" i="117"/>
  <c r="D193" i="97"/>
  <c r="D19" i="97"/>
  <c r="L23" i="40"/>
  <c r="H19" i="116"/>
  <c r="C193" i="97"/>
  <c r="C19" i="97"/>
  <c r="M25" i="40"/>
  <c r="J19" i="118"/>
  <c r="E193" i="100"/>
  <c r="E19" i="100"/>
  <c r="H19" i="119"/>
  <c r="F193" i="97"/>
  <c r="F20" i="106"/>
  <c r="D20" i="108"/>
  <c r="D20" i="116"/>
  <c r="N6" i="40"/>
  <c r="E19" i="107"/>
  <c r="E193" i="107"/>
  <c r="J19" i="119"/>
  <c r="F193" i="100"/>
  <c r="F19" i="100"/>
  <c r="P6" i="40"/>
  <c r="G193" i="107"/>
  <c r="G19" i="107"/>
  <c r="J19" i="120"/>
  <c r="G193" i="100"/>
  <c r="G19" i="100"/>
  <c r="J19" i="117"/>
  <c r="D193" i="100"/>
  <c r="D19" i="100"/>
  <c r="M5" i="40"/>
  <c r="D19" i="106" s="1"/>
  <c r="D193" i="93"/>
  <c r="D19" i="93"/>
  <c r="C20" i="108"/>
  <c r="H19" i="120"/>
  <c r="G19" i="97"/>
  <c r="G193" i="97"/>
  <c r="M6" i="40"/>
  <c r="D193" i="107"/>
  <c r="D19" i="107"/>
  <c r="M23" i="40"/>
  <c r="H19" i="118"/>
  <c r="E193" i="97"/>
  <c r="E19" i="97"/>
  <c r="L25" i="40"/>
  <c r="J19" i="116"/>
  <c r="C19" i="100"/>
  <c r="C193" i="100"/>
  <c r="L5" i="40"/>
  <c r="C193" i="93"/>
  <c r="C19" i="93"/>
  <c r="M24" i="40"/>
  <c r="I19" i="119"/>
  <c r="F193" i="99"/>
  <c r="F19" i="99"/>
  <c r="N168" i="40"/>
  <c r="G198" i="106"/>
  <c r="N78" i="40"/>
  <c r="G195" i="106"/>
  <c r="L138" i="40"/>
  <c r="C197" i="106"/>
  <c r="L78" i="40"/>
  <c r="C195" i="106"/>
  <c r="K19" i="119"/>
  <c r="F193" i="114"/>
  <c r="F19" i="114"/>
  <c r="C19" i="117"/>
  <c r="D193" i="106"/>
  <c r="M50" i="40"/>
  <c r="E194" i="109"/>
  <c r="N79" i="40"/>
  <c r="G195" i="108"/>
  <c r="L200" i="40"/>
  <c r="C199" i="109"/>
  <c r="L142" i="40"/>
  <c r="C197" i="113"/>
  <c r="M138" i="40"/>
  <c r="E197" i="106"/>
  <c r="N202" i="40"/>
  <c r="G199" i="113"/>
  <c r="N172" i="40"/>
  <c r="G198" i="113"/>
  <c r="M199" i="40"/>
  <c r="E199" i="108"/>
  <c r="M116" i="40"/>
  <c r="E196" i="114"/>
  <c r="M49" i="40"/>
  <c r="E194" i="108"/>
  <c r="L202" i="40"/>
  <c r="C199" i="113"/>
  <c r="M198" i="40"/>
  <c r="E199" i="106"/>
  <c r="L111" i="40"/>
  <c r="C196" i="111"/>
  <c r="N51" i="40"/>
  <c r="G194" i="111"/>
  <c r="L172" i="40"/>
  <c r="C198" i="113"/>
  <c r="L116" i="40"/>
  <c r="C196" i="114"/>
  <c r="M51" i="40"/>
  <c r="E194" i="111"/>
  <c r="M171" i="40"/>
  <c r="E198" i="111"/>
  <c r="L82" i="40"/>
  <c r="C195" i="113"/>
  <c r="N176" i="40"/>
  <c r="G198" i="114"/>
  <c r="N199" i="40"/>
  <c r="G199" i="108"/>
  <c r="N171" i="40"/>
  <c r="G198" i="111"/>
  <c r="N81" i="40"/>
  <c r="G195" i="111"/>
  <c r="D19" i="117"/>
  <c r="D193" i="108"/>
  <c r="D19" i="108"/>
  <c r="M20" i="40"/>
  <c r="E19" i="118"/>
  <c r="E19" i="109"/>
  <c r="E193" i="109"/>
  <c r="N142" i="40"/>
  <c r="G197" i="113"/>
  <c r="L86" i="40"/>
  <c r="C195" i="114"/>
  <c r="N198" i="40"/>
  <c r="G199" i="106"/>
  <c r="M19" i="40"/>
  <c r="D19" i="118"/>
  <c r="E19" i="108"/>
  <c r="E193" i="108"/>
  <c r="N141" i="40"/>
  <c r="G197" i="111"/>
  <c r="N86" i="40"/>
  <c r="G195" i="114"/>
  <c r="M80" i="40"/>
  <c r="E195" i="109"/>
  <c r="D19" i="120"/>
  <c r="G193" i="108"/>
  <c r="G19" i="108"/>
  <c r="N48" i="40"/>
  <c r="G194" i="106"/>
  <c r="N49" i="40"/>
  <c r="G194" i="108"/>
  <c r="M78" i="40"/>
  <c r="E195" i="106"/>
  <c r="N206" i="40"/>
  <c r="G199" i="114"/>
  <c r="L112" i="40"/>
  <c r="C196" i="113"/>
  <c r="M206" i="40"/>
  <c r="E199" i="114"/>
  <c r="N111" i="40"/>
  <c r="G196" i="111"/>
  <c r="L176" i="40"/>
  <c r="C198" i="114"/>
  <c r="N109" i="40"/>
  <c r="G196" i="108"/>
  <c r="M86" i="40"/>
  <c r="E195" i="114"/>
  <c r="M26" i="40"/>
  <c r="K19" i="118"/>
  <c r="E193" i="114"/>
  <c r="E19" i="114"/>
  <c r="M141" i="40"/>
  <c r="E197" i="111"/>
  <c r="G19" i="120"/>
  <c r="G193" i="113"/>
  <c r="G19" i="113"/>
  <c r="F19" i="119"/>
  <c r="F193" i="111"/>
  <c r="F19" i="111"/>
  <c r="L80" i="40"/>
  <c r="C195" i="109"/>
  <c r="L139" i="40"/>
  <c r="C197" i="108"/>
  <c r="L50" i="40"/>
  <c r="C194" i="109"/>
  <c r="M109" i="40"/>
  <c r="E196" i="108"/>
  <c r="D19" i="119"/>
  <c r="F19" i="108"/>
  <c r="F193" i="108"/>
  <c r="L206" i="40"/>
  <c r="C199" i="114"/>
  <c r="N110" i="40"/>
  <c r="G196" i="109"/>
  <c r="N170" i="40"/>
  <c r="G198" i="109"/>
  <c r="M110" i="40"/>
  <c r="E196" i="109"/>
  <c r="M81" i="40"/>
  <c r="E195" i="111"/>
  <c r="L199" i="40"/>
  <c r="C199" i="108"/>
  <c r="M168" i="40"/>
  <c r="E198" i="106"/>
  <c r="L109" i="40"/>
  <c r="C196" i="108"/>
  <c r="M176" i="40"/>
  <c r="E198" i="114"/>
  <c r="M202" i="40"/>
  <c r="E199" i="113"/>
  <c r="M146" i="40"/>
  <c r="E197" i="114"/>
  <c r="M56" i="40"/>
  <c r="E194" i="114"/>
  <c r="L146" i="40"/>
  <c r="C197" i="114"/>
  <c r="N140" i="40"/>
  <c r="G197" i="109"/>
  <c r="M111" i="40"/>
  <c r="E196" i="111"/>
  <c r="N201" i="40"/>
  <c r="G199" i="111"/>
  <c r="N169" i="40"/>
  <c r="G198" i="108"/>
  <c r="L19" i="40"/>
  <c r="D19" i="116"/>
  <c r="C193" i="108"/>
  <c r="C19" i="108"/>
  <c r="M18" i="40"/>
  <c r="C19" i="118"/>
  <c r="E193" i="106"/>
  <c r="E19" i="106"/>
  <c r="L22" i="40"/>
  <c r="G19" i="116"/>
  <c r="C193" i="113"/>
  <c r="C19" i="113"/>
  <c r="M52" i="40"/>
  <c r="E194" i="113"/>
  <c r="N50" i="40"/>
  <c r="G194" i="109"/>
  <c r="M21" i="40"/>
  <c r="F19" i="118"/>
  <c r="E193" i="111"/>
  <c r="E19" i="111"/>
  <c r="N200" i="40"/>
  <c r="G199" i="109"/>
  <c r="L21" i="40"/>
  <c r="F19" i="116"/>
  <c r="C193" i="111"/>
  <c r="C19" i="111"/>
  <c r="M139" i="40"/>
  <c r="E197" i="108"/>
  <c r="L79" i="40"/>
  <c r="C195" i="108"/>
  <c r="L198" i="40"/>
  <c r="C199" i="106"/>
  <c r="L170" i="40"/>
  <c r="C198" i="109"/>
  <c r="M172" i="40"/>
  <c r="E198" i="113"/>
  <c r="L51" i="40"/>
  <c r="C194" i="111"/>
  <c r="N82" i="40"/>
  <c r="G195" i="113"/>
  <c r="L56" i="40"/>
  <c r="C194" i="114"/>
  <c r="L81" i="40"/>
  <c r="C195" i="111"/>
  <c r="E19" i="117"/>
  <c r="D193" i="109"/>
  <c r="D19" i="109"/>
  <c r="L26" i="40"/>
  <c r="K19" i="116"/>
  <c r="C193" i="114"/>
  <c r="C19" i="114"/>
  <c r="G19" i="117"/>
  <c r="D193" i="113"/>
  <c r="D19" i="113"/>
  <c r="M22" i="40"/>
  <c r="G19" i="118"/>
  <c r="E193" i="113"/>
  <c r="E19" i="113"/>
  <c r="N139" i="40"/>
  <c r="G197" i="108"/>
  <c r="M48" i="40"/>
  <c r="E194" i="106"/>
  <c r="C19" i="120"/>
  <c r="G19" i="106"/>
  <c r="G193" i="106"/>
  <c r="C19" i="119"/>
  <c r="F193" i="106"/>
  <c r="F19" i="106"/>
  <c r="M79" i="40"/>
  <c r="E195" i="108"/>
  <c r="F19" i="120"/>
  <c r="G193" i="111"/>
  <c r="G19" i="111"/>
  <c r="M169" i="40"/>
  <c r="E198" i="108"/>
  <c r="G19" i="119"/>
  <c r="F193" i="113"/>
  <c r="F19" i="113"/>
  <c r="L169" i="40"/>
  <c r="C198" i="108"/>
  <c r="L171" i="40"/>
  <c r="C198" i="111"/>
  <c r="L108" i="40"/>
  <c r="C196" i="106"/>
  <c r="L168" i="40"/>
  <c r="C198" i="106"/>
  <c r="N116" i="40"/>
  <c r="G196" i="114"/>
  <c r="M200" i="40"/>
  <c r="E199" i="109"/>
  <c r="M108" i="40"/>
  <c r="E196" i="106"/>
  <c r="L48" i="40"/>
  <c r="C194" i="106"/>
  <c r="L201" i="40"/>
  <c r="C199" i="111"/>
  <c r="M170" i="40"/>
  <c r="E198" i="109"/>
  <c r="N138" i="40"/>
  <c r="G197" i="106"/>
  <c r="L110" i="40"/>
  <c r="C196" i="109"/>
  <c r="N146" i="40"/>
  <c r="G197" i="114"/>
  <c r="N56" i="40"/>
  <c r="G194" i="114"/>
  <c r="L52" i="40"/>
  <c r="C194" i="113"/>
  <c r="N112" i="40"/>
  <c r="G196" i="113"/>
  <c r="N80" i="40"/>
  <c r="G195" i="109"/>
  <c r="M201" i="40"/>
  <c r="E199" i="111"/>
  <c r="M82" i="40"/>
  <c r="E195" i="113"/>
  <c r="M142" i="40"/>
  <c r="E197" i="113"/>
  <c r="L20" i="40"/>
  <c r="E19" i="116"/>
  <c r="C19" i="109"/>
  <c r="C193" i="109"/>
  <c r="N52" i="40"/>
  <c r="G194" i="113"/>
  <c r="L18" i="40"/>
  <c r="C19" i="116"/>
  <c r="C193" i="106"/>
  <c r="C19" i="106"/>
  <c r="L49" i="40"/>
  <c r="C194" i="108"/>
  <c r="E19" i="119"/>
  <c r="F19" i="109"/>
  <c r="F193" i="109"/>
  <c r="K19" i="117"/>
  <c r="D193" i="114"/>
  <c r="D19" i="114"/>
  <c r="N108" i="40"/>
  <c r="G196" i="106"/>
  <c r="M112" i="40"/>
  <c r="E196" i="113"/>
  <c r="L140" i="40"/>
  <c r="C197" i="109"/>
  <c r="L141" i="40"/>
  <c r="C197" i="111"/>
  <c r="F19" i="117"/>
  <c r="D193" i="111"/>
  <c r="D19" i="111"/>
  <c r="E19" i="120"/>
  <c r="G19" i="109"/>
  <c r="M18" i="129" s="1"/>
  <c r="G193" i="109"/>
  <c r="M140" i="40"/>
  <c r="E197" i="109"/>
  <c r="B498" i="104"/>
  <c r="K20" i="120"/>
  <c r="G200" i="114"/>
  <c r="G20" i="114"/>
  <c r="N26" i="42"/>
  <c r="P13" i="40"/>
  <c r="N30" i="42"/>
  <c r="N29" i="42"/>
  <c r="N23" i="40"/>
  <c r="B317" i="104"/>
  <c r="N24" i="40"/>
  <c r="B377" i="104"/>
  <c r="N25" i="40"/>
  <c r="B437" i="104"/>
  <c r="N21" i="40"/>
  <c r="B197" i="104"/>
  <c r="N28" i="40"/>
  <c r="B617" i="104"/>
  <c r="N22" i="40"/>
  <c r="B257" i="104"/>
  <c r="N19" i="40"/>
  <c r="B77" i="104"/>
  <c r="N18" i="40"/>
  <c r="B17" i="104"/>
  <c r="N20" i="40"/>
  <c r="B137" i="104"/>
  <c r="N27" i="40"/>
  <c r="B557" i="104"/>
  <c r="E222" i="17"/>
  <c r="E89" i="124" s="1"/>
  <c r="E41" i="19"/>
  <c r="E91" i="123" s="1"/>
  <c r="L19" i="119" l="1"/>
  <c r="F193" i="125"/>
  <c r="F19" i="125"/>
  <c r="L28" i="40"/>
  <c r="C193" i="127"/>
  <c r="C19" i="127"/>
  <c r="M19" i="116"/>
  <c r="L27" i="40"/>
  <c r="L19" i="116"/>
  <c r="C193" i="125"/>
  <c r="C19" i="125"/>
  <c r="L19" i="117"/>
  <c r="D193" i="125"/>
  <c r="D19" i="125"/>
  <c r="M27" i="40"/>
  <c r="L19" i="118"/>
  <c r="E193" i="125"/>
  <c r="E19" i="125"/>
  <c r="M19" i="117"/>
  <c r="D193" i="127"/>
  <c r="D19" i="127"/>
  <c r="M28" i="40"/>
  <c r="M19" i="118"/>
  <c r="E193" i="127"/>
  <c r="E19" i="127"/>
  <c r="M19" i="119"/>
  <c r="F193" i="127"/>
  <c r="F19" i="127"/>
  <c r="L19" i="120"/>
  <c r="G193" i="125"/>
  <c r="G19" i="125"/>
  <c r="B497" i="104"/>
  <c r="K19" i="120"/>
  <c r="G19" i="114"/>
  <c r="G193" i="114"/>
  <c r="N26" i="40"/>
  <c r="N30" i="40" s="1"/>
  <c r="G15" i="88"/>
  <c r="M15" i="88" s="1"/>
  <c r="E15" i="88"/>
  <c r="G52" i="126" s="1"/>
  <c r="D15" i="88"/>
  <c r="F52" i="126" s="1"/>
  <c r="C15" i="88"/>
  <c r="E52" i="126" s="1"/>
  <c r="G14" i="88"/>
  <c r="M14" i="88" s="1"/>
  <c r="E14" i="88"/>
  <c r="G52" i="102" s="1"/>
  <c r="D14" i="88"/>
  <c r="F52" i="102" s="1"/>
  <c r="C14" i="88"/>
  <c r="E52" i="102" s="1"/>
  <c r="G13" i="88"/>
  <c r="M13" i="88" s="1"/>
  <c r="K52" i="121" s="1"/>
  <c r="E13" i="88"/>
  <c r="G52" i="115" s="1"/>
  <c r="D13" i="88"/>
  <c r="F52" i="115" s="1"/>
  <c r="C13" i="88"/>
  <c r="E52" i="115" s="1"/>
  <c r="G12" i="88"/>
  <c r="E12" i="88"/>
  <c r="D12" i="88"/>
  <c r="C12" i="88"/>
  <c r="G11" i="88"/>
  <c r="E11" i="88"/>
  <c r="D11" i="88"/>
  <c r="C11" i="88"/>
  <c r="G10" i="88"/>
  <c r="E10" i="88"/>
  <c r="D10" i="88"/>
  <c r="C10" i="88"/>
  <c r="G9" i="88"/>
  <c r="M9" i="88" s="1"/>
  <c r="G52" i="121" s="1"/>
  <c r="E9" i="88"/>
  <c r="G52" i="112" s="1"/>
  <c r="D9" i="88"/>
  <c r="F52" i="112" s="1"/>
  <c r="C9" i="88"/>
  <c r="E52" i="112" s="1"/>
  <c r="G8" i="88"/>
  <c r="M8" i="88" s="1"/>
  <c r="F52" i="121" s="1"/>
  <c r="E8" i="88"/>
  <c r="G52" i="110" s="1"/>
  <c r="D8" i="88"/>
  <c r="F52" i="110" s="1"/>
  <c r="C8" i="88"/>
  <c r="E52" i="110" s="1"/>
  <c r="G7" i="88"/>
  <c r="M7" i="88" s="1"/>
  <c r="E52" i="121" s="1"/>
  <c r="E7" i="88"/>
  <c r="G52" i="96" s="1"/>
  <c r="D7" i="88"/>
  <c r="F52" i="96" s="1"/>
  <c r="C7" i="88"/>
  <c r="E52" i="96" s="1"/>
  <c r="G6" i="88"/>
  <c r="M6" i="88" s="1"/>
  <c r="D52" i="121" s="1"/>
  <c r="E6" i="88"/>
  <c r="G52" i="107" s="1"/>
  <c r="D6" i="88"/>
  <c r="F52" i="107" s="1"/>
  <c r="C6" i="88"/>
  <c r="E52" i="107" s="1"/>
  <c r="G5" i="88"/>
  <c r="M5" i="88" s="1"/>
  <c r="C52" i="121" s="1"/>
  <c r="E5" i="88"/>
  <c r="G52" i="93" s="1"/>
  <c r="D5" i="88"/>
  <c r="F52" i="93" s="1"/>
  <c r="C5" i="88"/>
  <c r="E52" i="93" s="1"/>
  <c r="G15" i="90"/>
  <c r="M15" i="90" s="1"/>
  <c r="E15" i="90"/>
  <c r="G54" i="126" s="1"/>
  <c r="D15" i="90"/>
  <c r="F54" i="126" s="1"/>
  <c r="C15" i="90"/>
  <c r="E54" i="126" s="1"/>
  <c r="G14" i="90"/>
  <c r="M14" i="90" s="1"/>
  <c r="E14" i="90"/>
  <c r="G54" i="102" s="1"/>
  <c r="D14" i="90"/>
  <c r="F54" i="102" s="1"/>
  <c r="C14" i="90"/>
  <c r="E54" i="102" s="1"/>
  <c r="G13" i="90"/>
  <c r="M13" i="90" s="1"/>
  <c r="K54" i="121" s="1"/>
  <c r="E13" i="90"/>
  <c r="G54" i="115" s="1"/>
  <c r="D13" i="90"/>
  <c r="F54" i="115" s="1"/>
  <c r="C13" i="90"/>
  <c r="E54" i="115" s="1"/>
  <c r="G12" i="90"/>
  <c r="E12" i="90"/>
  <c r="D12" i="90"/>
  <c r="C12" i="90"/>
  <c r="G11" i="90"/>
  <c r="E11" i="90"/>
  <c r="D11" i="90"/>
  <c r="C11" i="90"/>
  <c r="G10" i="90"/>
  <c r="E10" i="90"/>
  <c r="D10" i="90"/>
  <c r="C10" i="90"/>
  <c r="G9" i="90"/>
  <c r="M9" i="90" s="1"/>
  <c r="G54" i="121" s="1"/>
  <c r="E9" i="90"/>
  <c r="G54" i="112" s="1"/>
  <c r="D9" i="90"/>
  <c r="F54" i="112" s="1"/>
  <c r="C9" i="90"/>
  <c r="E54" i="112" s="1"/>
  <c r="G8" i="90"/>
  <c r="M8" i="90" s="1"/>
  <c r="F54" i="121" s="1"/>
  <c r="E8" i="90"/>
  <c r="G54" i="110" s="1"/>
  <c r="D8" i="90"/>
  <c r="F54" i="110" s="1"/>
  <c r="C8" i="90"/>
  <c r="E54" i="110" s="1"/>
  <c r="G7" i="90"/>
  <c r="M7" i="90" s="1"/>
  <c r="E54" i="121" s="1"/>
  <c r="E7" i="90"/>
  <c r="G54" i="96" s="1"/>
  <c r="D7" i="90"/>
  <c r="F54" i="96" s="1"/>
  <c r="C7" i="90"/>
  <c r="E54" i="96" s="1"/>
  <c r="G6" i="90"/>
  <c r="M6" i="90" s="1"/>
  <c r="D54" i="121" s="1"/>
  <c r="E6" i="90"/>
  <c r="G54" i="107" s="1"/>
  <c r="D6" i="90"/>
  <c r="F54" i="107" s="1"/>
  <c r="C6" i="90"/>
  <c r="E54" i="107" s="1"/>
  <c r="G5" i="90"/>
  <c r="M5" i="90" s="1"/>
  <c r="C54" i="121" s="1"/>
  <c r="E5" i="90"/>
  <c r="G54" i="93" s="1"/>
  <c r="D5" i="90"/>
  <c r="F54" i="93" s="1"/>
  <c r="C5" i="90"/>
  <c r="E54" i="93" s="1"/>
  <c r="G15" i="91"/>
  <c r="M15" i="91" s="1"/>
  <c r="E15" i="91"/>
  <c r="G55" i="126" s="1"/>
  <c r="D15" i="91"/>
  <c r="F55" i="126" s="1"/>
  <c r="C15" i="91"/>
  <c r="E55" i="126" s="1"/>
  <c r="G14" i="91"/>
  <c r="M14" i="91" s="1"/>
  <c r="E14" i="91"/>
  <c r="G55" i="102" s="1"/>
  <c r="D14" i="91"/>
  <c r="F55" i="102" s="1"/>
  <c r="C14" i="91"/>
  <c r="E55" i="102" s="1"/>
  <c r="G13" i="91"/>
  <c r="M13" i="91" s="1"/>
  <c r="K55" i="121" s="1"/>
  <c r="E13" i="91"/>
  <c r="G55" i="115" s="1"/>
  <c r="D13" i="91"/>
  <c r="F55" i="115" s="1"/>
  <c r="C13" i="91"/>
  <c r="E55" i="115" s="1"/>
  <c r="G12" i="91"/>
  <c r="E12" i="91"/>
  <c r="D12" i="91"/>
  <c r="C12" i="91"/>
  <c r="G11" i="91"/>
  <c r="E11" i="91"/>
  <c r="D11" i="91"/>
  <c r="C11" i="91"/>
  <c r="G10" i="91"/>
  <c r="E10" i="91"/>
  <c r="D10" i="91"/>
  <c r="C10" i="91"/>
  <c r="G9" i="91"/>
  <c r="M9" i="91" s="1"/>
  <c r="G55" i="121" s="1"/>
  <c r="E9" i="91"/>
  <c r="G55" i="112" s="1"/>
  <c r="D9" i="91"/>
  <c r="F55" i="112" s="1"/>
  <c r="C9" i="91"/>
  <c r="E55" i="112" s="1"/>
  <c r="G8" i="91"/>
  <c r="M8" i="91" s="1"/>
  <c r="F55" i="121" s="1"/>
  <c r="E8" i="91"/>
  <c r="G55" i="110" s="1"/>
  <c r="D8" i="91"/>
  <c r="F55" i="110" s="1"/>
  <c r="C8" i="91"/>
  <c r="E55" i="110" s="1"/>
  <c r="G7" i="91"/>
  <c r="M7" i="91" s="1"/>
  <c r="E55" i="121" s="1"/>
  <c r="E7" i="91"/>
  <c r="G55" i="96" s="1"/>
  <c r="D7" i="91"/>
  <c r="F55" i="96" s="1"/>
  <c r="C7" i="91"/>
  <c r="E55" i="96" s="1"/>
  <c r="G6" i="91"/>
  <c r="M6" i="91" s="1"/>
  <c r="D55" i="121" s="1"/>
  <c r="E6" i="91"/>
  <c r="G55" i="107" s="1"/>
  <c r="D6" i="91"/>
  <c r="F55" i="107" s="1"/>
  <c r="C6" i="91"/>
  <c r="E55" i="107" s="1"/>
  <c r="G5" i="91"/>
  <c r="M5" i="91" s="1"/>
  <c r="C55" i="121" s="1"/>
  <c r="E5" i="91"/>
  <c r="G55" i="93" s="1"/>
  <c r="D5" i="91"/>
  <c r="F55" i="93" s="1"/>
  <c r="C5" i="91"/>
  <c r="E55" i="93" s="1"/>
  <c r="G15" i="92"/>
  <c r="M15" i="92" s="1"/>
  <c r="G14" i="92"/>
  <c r="M14" i="92" s="1"/>
  <c r="E14" i="92"/>
  <c r="G56" i="102" s="1"/>
  <c r="D14" i="92"/>
  <c r="F56" i="102" s="1"/>
  <c r="C14" i="92"/>
  <c r="E56" i="102" s="1"/>
  <c r="G13" i="92"/>
  <c r="M13" i="92" s="1"/>
  <c r="K56" i="121" s="1"/>
  <c r="E13" i="92"/>
  <c r="G56" i="115" s="1"/>
  <c r="D13" i="92"/>
  <c r="F56" i="115" s="1"/>
  <c r="C13" i="92"/>
  <c r="E56" i="115" s="1"/>
  <c r="G12" i="92"/>
  <c r="E12" i="92"/>
  <c r="D12" i="92"/>
  <c r="C12" i="92"/>
  <c r="G11" i="92"/>
  <c r="E11" i="92"/>
  <c r="D11" i="92"/>
  <c r="J11" i="92"/>
  <c r="G10" i="92"/>
  <c r="L10" i="92"/>
  <c r="K10" i="92"/>
  <c r="J10" i="92"/>
  <c r="G9" i="92"/>
  <c r="M9" i="92" s="1"/>
  <c r="G56" i="121" s="1"/>
  <c r="E9" i="92"/>
  <c r="G56" i="112" s="1"/>
  <c r="D9" i="92"/>
  <c r="F56" i="112" s="1"/>
  <c r="C9" i="92"/>
  <c r="E56" i="112" s="1"/>
  <c r="G8" i="92"/>
  <c r="M8" i="92" s="1"/>
  <c r="F56" i="121" s="1"/>
  <c r="E8" i="92"/>
  <c r="G56" i="110" s="1"/>
  <c r="D8" i="92"/>
  <c r="F56" i="110" s="1"/>
  <c r="C8" i="92"/>
  <c r="E56" i="110" s="1"/>
  <c r="G7" i="92"/>
  <c r="M7" i="92" s="1"/>
  <c r="E56" i="121" s="1"/>
  <c r="E7" i="92"/>
  <c r="G56" i="96" s="1"/>
  <c r="D7" i="92"/>
  <c r="F56" i="96" s="1"/>
  <c r="C7" i="92"/>
  <c r="E56" i="96" s="1"/>
  <c r="G6" i="92"/>
  <c r="M6" i="92" s="1"/>
  <c r="D56" i="121" s="1"/>
  <c r="E6" i="92"/>
  <c r="G56" i="107" s="1"/>
  <c r="D6" i="92"/>
  <c r="F56" i="107" s="1"/>
  <c r="C6" i="92"/>
  <c r="E56" i="107" s="1"/>
  <c r="G5" i="92"/>
  <c r="M5" i="92" s="1"/>
  <c r="C56" i="121" s="1"/>
  <c r="E5" i="92"/>
  <c r="G56" i="93" s="1"/>
  <c r="D5" i="92"/>
  <c r="F56" i="93" s="1"/>
  <c r="C5" i="92"/>
  <c r="E56" i="93" s="1"/>
  <c r="D13" i="89"/>
  <c r="F53" i="115" s="1"/>
  <c r="C13" i="89"/>
  <c r="E53" i="115" s="1"/>
  <c r="D12" i="89"/>
  <c r="E12" i="89"/>
  <c r="C11" i="89"/>
  <c r="E11" i="89"/>
  <c r="D10" i="89"/>
  <c r="C10" i="89"/>
  <c r="E10" i="89"/>
  <c r="E8" i="89"/>
  <c r="G53" i="110" s="1"/>
  <c r="D5" i="89"/>
  <c r="F53" i="93" s="1"/>
  <c r="G15" i="89"/>
  <c r="M15" i="89" s="1"/>
  <c r="E15" i="89"/>
  <c r="G53" i="126" s="1"/>
  <c r="D15" i="89"/>
  <c r="F53" i="126" s="1"/>
  <c r="C15" i="89"/>
  <c r="E53" i="126" s="1"/>
  <c r="G14" i="89"/>
  <c r="M14" i="89" s="1"/>
  <c r="E14" i="89"/>
  <c r="G53" i="102" s="1"/>
  <c r="D14" i="89"/>
  <c r="F53" i="102" s="1"/>
  <c r="C14" i="89"/>
  <c r="E53" i="102" s="1"/>
  <c r="G13" i="89"/>
  <c r="M13" i="89" s="1"/>
  <c r="K53" i="121" s="1"/>
  <c r="E13" i="89"/>
  <c r="G53" i="115" s="1"/>
  <c r="G12" i="89"/>
  <c r="C12" i="89"/>
  <c r="G11" i="89"/>
  <c r="D11" i="89"/>
  <c r="G10" i="89"/>
  <c r="G9" i="89"/>
  <c r="M9" i="89" s="1"/>
  <c r="G53" i="121" s="1"/>
  <c r="E9" i="89"/>
  <c r="G53" i="112" s="1"/>
  <c r="D9" i="89"/>
  <c r="F53" i="112" s="1"/>
  <c r="C9" i="89"/>
  <c r="E53" i="112" s="1"/>
  <c r="G8" i="89"/>
  <c r="M8" i="89" s="1"/>
  <c r="F53" i="121" s="1"/>
  <c r="D8" i="89"/>
  <c r="F53" i="110" s="1"/>
  <c r="C8" i="89"/>
  <c r="E53" i="110" s="1"/>
  <c r="G7" i="89"/>
  <c r="M7" i="89" s="1"/>
  <c r="E53" i="121" s="1"/>
  <c r="E7" i="89"/>
  <c r="D7" i="89"/>
  <c r="F53" i="96" s="1"/>
  <c r="C7" i="89"/>
  <c r="E53" i="96" s="1"/>
  <c r="G6" i="89"/>
  <c r="M6" i="89" s="1"/>
  <c r="D53" i="121" s="1"/>
  <c r="E6" i="89"/>
  <c r="D6" i="89"/>
  <c r="F53" i="107" s="1"/>
  <c r="C6" i="89"/>
  <c r="E53" i="107" s="1"/>
  <c r="G5" i="89"/>
  <c r="M5" i="89" s="1"/>
  <c r="C53" i="121" s="1"/>
  <c r="E5" i="89"/>
  <c r="G53" i="93" s="1"/>
  <c r="C5" i="89"/>
  <c r="E53" i="93" s="1"/>
  <c r="J12" i="89" l="1"/>
  <c r="E53" i="124"/>
  <c r="M27" i="89"/>
  <c r="L53" i="121"/>
  <c r="H53" i="125"/>
  <c r="M28" i="89"/>
  <c r="M53" i="121"/>
  <c r="H53" i="127"/>
  <c r="L12" i="89"/>
  <c r="G53" i="124"/>
  <c r="K12" i="89"/>
  <c r="F53" i="124"/>
  <c r="J12" i="92"/>
  <c r="E56" i="124"/>
  <c r="K12" i="92"/>
  <c r="F56" i="124"/>
  <c r="L12" i="92"/>
  <c r="G56" i="124"/>
  <c r="M27" i="92"/>
  <c r="L56" i="121"/>
  <c r="H56" i="125"/>
  <c r="M28" i="92"/>
  <c r="M56" i="121"/>
  <c r="H56" i="127"/>
  <c r="J12" i="91"/>
  <c r="E55" i="124"/>
  <c r="K12" i="91"/>
  <c r="F55" i="124"/>
  <c r="L12" i="91"/>
  <c r="G55" i="124"/>
  <c r="M27" i="91"/>
  <c r="L55" i="121"/>
  <c r="H55" i="125"/>
  <c r="M28" i="91"/>
  <c r="M55" i="121"/>
  <c r="H55" i="127"/>
  <c r="J12" i="90"/>
  <c r="E54" i="124"/>
  <c r="K12" i="90"/>
  <c r="F54" i="124"/>
  <c r="L12" i="90"/>
  <c r="G54" i="124"/>
  <c r="M27" i="90"/>
  <c r="L54" i="121"/>
  <c r="H54" i="125"/>
  <c r="M28" i="90"/>
  <c r="M54" i="121"/>
  <c r="H54" i="127"/>
  <c r="J12" i="88"/>
  <c r="E52" i="124"/>
  <c r="K12" i="88"/>
  <c r="F52" i="124"/>
  <c r="L12" i="88"/>
  <c r="G52" i="124"/>
  <c r="M27" i="88"/>
  <c r="L52" i="121"/>
  <c r="H52" i="125"/>
  <c r="M52" i="121"/>
  <c r="H52" i="127"/>
  <c r="L7" i="89"/>
  <c r="G53" i="96"/>
  <c r="K10" i="89"/>
  <c r="F53" i="122"/>
  <c r="L11" i="89"/>
  <c r="G53" i="123"/>
  <c r="L11" i="92"/>
  <c r="G56" i="123"/>
  <c r="K10" i="91"/>
  <c r="F55" i="122"/>
  <c r="K11" i="91"/>
  <c r="F55" i="123"/>
  <c r="K10" i="90"/>
  <c r="F54" i="122"/>
  <c r="K11" i="90"/>
  <c r="F54" i="123"/>
  <c r="K10" i="88"/>
  <c r="F52" i="122"/>
  <c r="K11" i="88"/>
  <c r="F52" i="123"/>
  <c r="K11" i="89"/>
  <c r="F53" i="123"/>
  <c r="L10" i="89"/>
  <c r="G53" i="122"/>
  <c r="J11" i="89"/>
  <c r="E53" i="123"/>
  <c r="L10" i="91"/>
  <c r="G55" i="122"/>
  <c r="L11" i="91"/>
  <c r="G55" i="123"/>
  <c r="L10" i="90"/>
  <c r="G54" i="122"/>
  <c r="L11" i="90"/>
  <c r="G54" i="123"/>
  <c r="L10" i="88"/>
  <c r="G52" i="97" s="1"/>
  <c r="G52" i="122"/>
  <c r="L11" i="88"/>
  <c r="G52" i="123"/>
  <c r="J10" i="89"/>
  <c r="H53" i="118" s="1"/>
  <c r="E53" i="122"/>
  <c r="K11" i="92"/>
  <c r="F56" i="123"/>
  <c r="J10" i="91"/>
  <c r="E55" i="122"/>
  <c r="J11" i="91"/>
  <c r="E55" i="123"/>
  <c r="J10" i="90"/>
  <c r="E54" i="122"/>
  <c r="J11" i="90"/>
  <c r="E54" i="123"/>
  <c r="J10" i="88"/>
  <c r="E52" i="122"/>
  <c r="J11" i="88"/>
  <c r="E52" i="123"/>
  <c r="J23" i="89"/>
  <c r="E53" i="97"/>
  <c r="L6" i="89"/>
  <c r="G53" i="107"/>
  <c r="I53" i="120"/>
  <c r="G53" i="99"/>
  <c r="H56" i="120"/>
  <c r="G56" i="97"/>
  <c r="I56" i="120"/>
  <c r="G56" i="99"/>
  <c r="J56" i="120"/>
  <c r="G56" i="100"/>
  <c r="K23" i="91"/>
  <c r="H55" i="119"/>
  <c r="F55" i="97"/>
  <c r="K24" i="91"/>
  <c r="I55" i="119"/>
  <c r="F55" i="99"/>
  <c r="K25" i="91"/>
  <c r="J55" i="119"/>
  <c r="F55" i="100"/>
  <c r="K23" i="90"/>
  <c r="H54" i="119"/>
  <c r="F54" i="97"/>
  <c r="K24" i="90"/>
  <c r="I54" i="119"/>
  <c r="F54" i="99"/>
  <c r="K25" i="90"/>
  <c r="J54" i="119"/>
  <c r="F54" i="100"/>
  <c r="K23" i="88"/>
  <c r="H52" i="119"/>
  <c r="F52" i="97"/>
  <c r="K24" i="88"/>
  <c r="I52" i="119"/>
  <c r="F52" i="99"/>
  <c r="K25" i="88"/>
  <c r="J52" i="119"/>
  <c r="F52" i="100"/>
  <c r="K24" i="89"/>
  <c r="I53" i="119"/>
  <c r="F53" i="99"/>
  <c r="H53" i="120"/>
  <c r="G53" i="97"/>
  <c r="J24" i="89"/>
  <c r="I53" i="118"/>
  <c r="E53" i="99"/>
  <c r="H55" i="120"/>
  <c r="G55" i="97"/>
  <c r="I55" i="120"/>
  <c r="G55" i="99"/>
  <c r="J55" i="120"/>
  <c r="G55" i="100"/>
  <c r="H54" i="120"/>
  <c r="G54" i="97"/>
  <c r="I54" i="120"/>
  <c r="G54" i="99"/>
  <c r="J54" i="120"/>
  <c r="G54" i="100"/>
  <c r="H52" i="120"/>
  <c r="I52" i="120"/>
  <c r="G52" i="99"/>
  <c r="J52" i="120"/>
  <c r="G52" i="100"/>
  <c r="J53" i="120"/>
  <c r="G53" i="100"/>
  <c r="J23" i="92"/>
  <c r="H56" i="118"/>
  <c r="E56" i="97"/>
  <c r="J24" i="92"/>
  <c r="I56" i="118"/>
  <c r="E56" i="99"/>
  <c r="J25" i="92"/>
  <c r="J56" i="118"/>
  <c r="E56" i="100"/>
  <c r="J25" i="89"/>
  <c r="J53" i="118"/>
  <c r="E53" i="100"/>
  <c r="K23" i="89"/>
  <c r="H53" i="119"/>
  <c r="F53" i="97"/>
  <c r="K25" i="89"/>
  <c r="J53" i="119"/>
  <c r="F53" i="100"/>
  <c r="K23" i="92"/>
  <c r="H56" i="119"/>
  <c r="F56" i="97"/>
  <c r="K24" i="92"/>
  <c r="I56" i="119"/>
  <c r="F56" i="99"/>
  <c r="K25" i="92"/>
  <c r="J56" i="119"/>
  <c r="F56" i="100"/>
  <c r="J23" i="91"/>
  <c r="H55" i="118"/>
  <c r="E55" i="97"/>
  <c r="J24" i="91"/>
  <c r="I55" i="118"/>
  <c r="E55" i="99"/>
  <c r="J25" i="91"/>
  <c r="J55" i="118"/>
  <c r="E55" i="100"/>
  <c r="J23" i="90"/>
  <c r="H54" i="118"/>
  <c r="E54" i="97"/>
  <c r="J24" i="90"/>
  <c r="I54" i="118"/>
  <c r="E54" i="99"/>
  <c r="J25" i="90"/>
  <c r="J54" i="118"/>
  <c r="E54" i="100"/>
  <c r="J23" i="88"/>
  <c r="H52" i="118"/>
  <c r="E52" i="97"/>
  <c r="J24" i="88"/>
  <c r="I52" i="118"/>
  <c r="E52" i="99"/>
  <c r="J25" i="88"/>
  <c r="J52" i="118"/>
  <c r="E52" i="100"/>
  <c r="M19" i="91"/>
  <c r="H55" i="108"/>
  <c r="M22" i="91"/>
  <c r="H55" i="113"/>
  <c r="N54" i="129" s="1"/>
  <c r="M19" i="92"/>
  <c r="H56" i="108"/>
  <c r="M21" i="92"/>
  <c r="H56" i="111"/>
  <c r="M18" i="89"/>
  <c r="H53" i="106"/>
  <c r="M19" i="89"/>
  <c r="H53" i="108"/>
  <c r="M20" i="89"/>
  <c r="H53" i="109"/>
  <c r="N29" i="40"/>
  <c r="M26" i="89"/>
  <c r="H53" i="114"/>
  <c r="M18" i="91"/>
  <c r="H55" i="106"/>
  <c r="M21" i="91"/>
  <c r="H55" i="111"/>
  <c r="M26" i="91"/>
  <c r="H55" i="114"/>
  <c r="M18" i="92"/>
  <c r="H56" i="106"/>
  <c r="M20" i="92"/>
  <c r="H56" i="109"/>
  <c r="M22" i="92"/>
  <c r="H56" i="113"/>
  <c r="N55" i="129" s="1"/>
  <c r="M26" i="92"/>
  <c r="H56" i="114"/>
  <c r="D53" i="120"/>
  <c r="G53" i="108"/>
  <c r="E53" i="120"/>
  <c r="G53" i="109"/>
  <c r="M52" i="129" s="1"/>
  <c r="M21" i="89"/>
  <c r="H53" i="111"/>
  <c r="M22" i="89"/>
  <c r="H53" i="113"/>
  <c r="N52" i="129" s="1"/>
  <c r="M20" i="91"/>
  <c r="H55" i="109"/>
  <c r="M18" i="90"/>
  <c r="H54" i="106"/>
  <c r="M19" i="90"/>
  <c r="H54" i="108"/>
  <c r="M20" i="90"/>
  <c r="H54" i="109"/>
  <c r="M21" i="90"/>
  <c r="H54" i="111"/>
  <c r="M22" i="90"/>
  <c r="H54" i="113"/>
  <c r="N53" i="129" s="1"/>
  <c r="M26" i="90"/>
  <c r="H54" i="114"/>
  <c r="M18" i="88"/>
  <c r="H52" i="106"/>
  <c r="M19" i="88"/>
  <c r="H52" i="108"/>
  <c r="M20" i="88"/>
  <c r="H52" i="109"/>
  <c r="M21" i="88"/>
  <c r="H52" i="111"/>
  <c r="M22" i="88"/>
  <c r="H52" i="113"/>
  <c r="N51" i="129" s="1"/>
  <c r="M26" i="88"/>
  <c r="H52" i="114"/>
  <c r="B353" i="104"/>
  <c r="L23" i="92"/>
  <c r="L23" i="88"/>
  <c r="B349" i="104"/>
  <c r="L25" i="88"/>
  <c r="B469" i="104"/>
  <c r="L24" i="88"/>
  <c r="B409" i="104"/>
  <c r="B410" i="104"/>
  <c r="L24" i="89"/>
  <c r="B350" i="104"/>
  <c r="L23" i="89"/>
  <c r="B470" i="104"/>
  <c r="L25" i="89"/>
  <c r="B351" i="104"/>
  <c r="L23" i="90"/>
  <c r="B411" i="104"/>
  <c r="L24" i="90"/>
  <c r="B471" i="104"/>
  <c r="L25" i="90"/>
  <c r="J9" i="90"/>
  <c r="B352" i="104"/>
  <c r="L23" i="91"/>
  <c r="B472" i="104"/>
  <c r="L25" i="91"/>
  <c r="B412" i="104"/>
  <c r="L24" i="91"/>
  <c r="B473" i="104"/>
  <c r="L25" i="92"/>
  <c r="L13" i="92"/>
  <c r="B413" i="104"/>
  <c r="L24" i="92"/>
  <c r="K8" i="89"/>
  <c r="J14" i="88"/>
  <c r="L8" i="89"/>
  <c r="K6" i="90"/>
  <c r="K13" i="90"/>
  <c r="K6" i="88"/>
  <c r="J6" i="90"/>
  <c r="J15" i="90"/>
  <c r="L15" i="89"/>
  <c r="B110" i="104"/>
  <c r="L19" i="89"/>
  <c r="B170" i="104"/>
  <c r="L20" i="89"/>
  <c r="L14" i="91"/>
  <c r="K15" i="88"/>
  <c r="L7" i="88"/>
  <c r="J5" i="88"/>
  <c r="L5" i="88"/>
  <c r="L6" i="88"/>
  <c r="L9" i="88"/>
  <c r="K14" i="88"/>
  <c r="J9" i="88"/>
  <c r="L13" i="88"/>
  <c r="L14" i="88"/>
  <c r="J6" i="88"/>
  <c r="J7" i="88"/>
  <c r="K7" i="88"/>
  <c r="J15" i="88"/>
  <c r="L8" i="88"/>
  <c r="J13" i="88"/>
  <c r="K52" i="118" s="1"/>
  <c r="K5" i="88"/>
  <c r="J8" i="88"/>
  <c r="K9" i="88"/>
  <c r="K13" i="88"/>
  <c r="L15" i="88"/>
  <c r="L5" i="89"/>
  <c r="J7" i="89"/>
  <c r="K7" i="89"/>
  <c r="J8" i="89"/>
  <c r="L6" i="90"/>
  <c r="K9" i="90"/>
  <c r="L15" i="90"/>
  <c r="L8" i="90"/>
  <c r="K15" i="90"/>
  <c r="L9" i="90"/>
  <c r="L13" i="90"/>
  <c r="J14" i="90"/>
  <c r="K14" i="90"/>
  <c r="K5" i="90"/>
  <c r="L5" i="90"/>
  <c r="J13" i="90"/>
  <c r="K54" i="118" s="1"/>
  <c r="L14" i="90"/>
  <c r="K6" i="91"/>
  <c r="L14" i="92"/>
  <c r="L9" i="92"/>
  <c r="J8" i="92"/>
  <c r="K7" i="92"/>
  <c r="K8" i="92"/>
  <c r="K15" i="92"/>
  <c r="J15" i="92"/>
  <c r="L6" i="92"/>
  <c r="L7" i="92"/>
  <c r="L8" i="92"/>
  <c r="L15" i="92"/>
  <c r="L8" i="91"/>
  <c r="L6" i="91"/>
  <c r="J6" i="91"/>
  <c r="J8" i="91"/>
  <c r="K7" i="91"/>
  <c r="K13" i="91"/>
  <c r="L7" i="91"/>
  <c r="J15" i="91"/>
  <c r="K9" i="91"/>
  <c r="J14" i="91"/>
  <c r="K15" i="91"/>
  <c r="K5" i="91"/>
  <c r="K8" i="91"/>
  <c r="K14" i="91"/>
  <c r="L15" i="91"/>
  <c r="K8" i="88"/>
  <c r="J8" i="90"/>
  <c r="K7" i="90"/>
  <c r="J5" i="90"/>
  <c r="L7" i="90"/>
  <c r="K8" i="90"/>
  <c r="J7" i="90"/>
  <c r="J13" i="91"/>
  <c r="K55" i="118" s="1"/>
  <c r="L9" i="91"/>
  <c r="J7" i="91"/>
  <c r="J5" i="91"/>
  <c r="J9" i="91"/>
  <c r="L5" i="91"/>
  <c r="L13" i="91"/>
  <c r="K13" i="92"/>
  <c r="L5" i="92"/>
  <c r="K6" i="92"/>
  <c r="J7" i="92"/>
  <c r="J14" i="92"/>
  <c r="J5" i="92"/>
  <c r="K5" i="92"/>
  <c r="K9" i="92"/>
  <c r="J13" i="92"/>
  <c r="K56" i="118" s="1"/>
  <c r="K14" i="92"/>
  <c r="J9" i="92"/>
  <c r="J6" i="92"/>
  <c r="J6" i="89"/>
  <c r="L14" i="89"/>
  <c r="K5" i="89"/>
  <c r="J13" i="89"/>
  <c r="K53" i="118" s="1"/>
  <c r="K6" i="89"/>
  <c r="K14" i="89"/>
  <c r="K15" i="89"/>
  <c r="K13" i="89"/>
  <c r="L9" i="89"/>
  <c r="L13" i="89"/>
  <c r="J15" i="89"/>
  <c r="J5" i="89"/>
  <c r="J9" i="89"/>
  <c r="K9" i="89"/>
  <c r="J14" i="89"/>
  <c r="I315" i="78"/>
  <c r="Q315" i="78" s="1"/>
  <c r="G315" i="78"/>
  <c r="G417" i="126" s="1"/>
  <c r="F315" i="78"/>
  <c r="F417" i="126" s="1"/>
  <c r="E315" i="78"/>
  <c r="E417" i="126" s="1"/>
  <c r="D315" i="78"/>
  <c r="D417" i="126" s="1"/>
  <c r="C315" i="78"/>
  <c r="C417" i="126" s="1"/>
  <c r="I314" i="78"/>
  <c r="Q314" i="78" s="1"/>
  <c r="G314" i="78"/>
  <c r="G417" i="102" s="1"/>
  <c r="F314" i="78"/>
  <c r="F417" i="102" s="1"/>
  <c r="E314" i="78"/>
  <c r="E417" i="102" s="1"/>
  <c r="D314" i="78"/>
  <c r="D417" i="102" s="1"/>
  <c r="C314" i="78"/>
  <c r="C417" i="102" s="1"/>
  <c r="I313" i="78"/>
  <c r="Q313" i="78" s="1"/>
  <c r="G313" i="78"/>
  <c r="G417" i="115" s="1"/>
  <c r="F313" i="78"/>
  <c r="F417" i="115" s="1"/>
  <c r="E313" i="78"/>
  <c r="E417" i="115" s="1"/>
  <c r="D313" i="78"/>
  <c r="D417" i="115" s="1"/>
  <c r="C313" i="78"/>
  <c r="C417" i="115" s="1"/>
  <c r="I312" i="78"/>
  <c r="G312" i="78"/>
  <c r="F312" i="78"/>
  <c r="E312" i="78"/>
  <c r="D312" i="78"/>
  <c r="C312" i="78"/>
  <c r="I311" i="78"/>
  <c r="G311" i="78"/>
  <c r="F311" i="78"/>
  <c r="E311" i="78"/>
  <c r="I310" i="78"/>
  <c r="G310" i="78"/>
  <c r="F310" i="78"/>
  <c r="E310" i="78"/>
  <c r="D310" i="78"/>
  <c r="C310" i="78"/>
  <c r="I309" i="78"/>
  <c r="Q309" i="78" s="1"/>
  <c r="G309" i="78"/>
  <c r="G417" i="112" s="1"/>
  <c r="F309" i="78"/>
  <c r="F417" i="112" s="1"/>
  <c r="E309" i="78"/>
  <c r="E417" i="112" s="1"/>
  <c r="D309" i="78"/>
  <c r="D417" i="112" s="1"/>
  <c r="C309" i="78"/>
  <c r="C417" i="112" s="1"/>
  <c r="I308" i="78"/>
  <c r="Q308" i="78" s="1"/>
  <c r="G308" i="78"/>
  <c r="G417" i="110" s="1"/>
  <c r="F308" i="78"/>
  <c r="F417" i="110" s="1"/>
  <c r="E308" i="78"/>
  <c r="E417" i="110" s="1"/>
  <c r="D308" i="78"/>
  <c r="D417" i="110" s="1"/>
  <c r="C308" i="78"/>
  <c r="C417" i="110" s="1"/>
  <c r="I307" i="78"/>
  <c r="Q307" i="78" s="1"/>
  <c r="F307" i="78"/>
  <c r="F417" i="96" s="1"/>
  <c r="E307" i="78"/>
  <c r="E417" i="96" s="1"/>
  <c r="D307" i="78"/>
  <c r="D417" i="96" s="1"/>
  <c r="C307" i="78"/>
  <c r="C417" i="96" s="1"/>
  <c r="I306" i="78"/>
  <c r="Q306" i="78" s="1"/>
  <c r="G306" i="78"/>
  <c r="G417" i="107" s="1"/>
  <c r="F306" i="78"/>
  <c r="F417" i="107" s="1"/>
  <c r="E306" i="78"/>
  <c r="E417" i="107" s="1"/>
  <c r="D306" i="78"/>
  <c r="D417" i="107" s="1"/>
  <c r="C306" i="78"/>
  <c r="C417" i="107" s="1"/>
  <c r="I305" i="78"/>
  <c r="Q305" i="78" s="1"/>
  <c r="G305" i="78"/>
  <c r="G417" i="93" s="1"/>
  <c r="F305" i="78"/>
  <c r="F417" i="93" s="1"/>
  <c r="E305" i="78"/>
  <c r="E417" i="93" s="1"/>
  <c r="D305" i="78"/>
  <c r="D417" i="93" s="1"/>
  <c r="C305" i="78"/>
  <c r="C417" i="93" s="1"/>
  <c r="I285" i="78"/>
  <c r="Q285" i="78" s="1"/>
  <c r="G285" i="78"/>
  <c r="G416" i="126" s="1"/>
  <c r="F285" i="78"/>
  <c r="F416" i="126" s="1"/>
  <c r="E285" i="78"/>
  <c r="E416" i="126" s="1"/>
  <c r="D285" i="78"/>
  <c r="D416" i="126" s="1"/>
  <c r="C285" i="78"/>
  <c r="C416" i="126" s="1"/>
  <c r="I284" i="78"/>
  <c r="Q284" i="78" s="1"/>
  <c r="G284" i="78"/>
  <c r="G416" i="102" s="1"/>
  <c r="F284" i="78"/>
  <c r="F416" i="102" s="1"/>
  <c r="E284" i="78"/>
  <c r="E416" i="102" s="1"/>
  <c r="D284" i="78"/>
  <c r="D416" i="102" s="1"/>
  <c r="C284" i="78"/>
  <c r="C416" i="102" s="1"/>
  <c r="I283" i="78"/>
  <c r="Q283" i="78" s="1"/>
  <c r="G283" i="78"/>
  <c r="G416" i="115" s="1"/>
  <c r="F283" i="78"/>
  <c r="F416" i="115" s="1"/>
  <c r="E283" i="78"/>
  <c r="E416" i="115" s="1"/>
  <c r="D283" i="78"/>
  <c r="D416" i="115" s="1"/>
  <c r="C283" i="78"/>
  <c r="C416" i="115" s="1"/>
  <c r="I282" i="78"/>
  <c r="G282" i="78"/>
  <c r="F282" i="78"/>
  <c r="E282" i="78"/>
  <c r="D282" i="78"/>
  <c r="C282" i="78"/>
  <c r="I281" i="78"/>
  <c r="G281" i="78"/>
  <c r="F281" i="78"/>
  <c r="E281" i="78"/>
  <c r="I280" i="78"/>
  <c r="G280" i="78"/>
  <c r="F280" i="78"/>
  <c r="E280" i="78"/>
  <c r="D280" i="78"/>
  <c r="C280" i="78"/>
  <c r="I279" i="78"/>
  <c r="Q279" i="78" s="1"/>
  <c r="G279" i="78"/>
  <c r="G416" i="112" s="1"/>
  <c r="F279" i="78"/>
  <c r="F416" i="112" s="1"/>
  <c r="E279" i="78"/>
  <c r="E416" i="112" s="1"/>
  <c r="D279" i="78"/>
  <c r="D416" i="112" s="1"/>
  <c r="C279" i="78"/>
  <c r="C416" i="112" s="1"/>
  <c r="I278" i="78"/>
  <c r="Q278" i="78" s="1"/>
  <c r="G278" i="78"/>
  <c r="G416" i="110" s="1"/>
  <c r="F278" i="78"/>
  <c r="F416" i="110" s="1"/>
  <c r="E278" i="78"/>
  <c r="E416" i="110" s="1"/>
  <c r="D278" i="78"/>
  <c r="D416" i="110" s="1"/>
  <c r="C278" i="78"/>
  <c r="C416" i="110" s="1"/>
  <c r="I277" i="78"/>
  <c r="Q277" i="78" s="1"/>
  <c r="F277" i="78"/>
  <c r="F416" i="96" s="1"/>
  <c r="E277" i="78"/>
  <c r="E416" i="96" s="1"/>
  <c r="D277" i="78"/>
  <c r="D416" i="96" s="1"/>
  <c r="C277" i="78"/>
  <c r="C416" i="96" s="1"/>
  <c r="I276" i="78"/>
  <c r="Q276" i="78" s="1"/>
  <c r="G276" i="78"/>
  <c r="G416" i="107" s="1"/>
  <c r="F276" i="78"/>
  <c r="F416" i="107" s="1"/>
  <c r="E276" i="78"/>
  <c r="E416" i="107" s="1"/>
  <c r="D276" i="78"/>
  <c r="D416" i="107" s="1"/>
  <c r="C276" i="78"/>
  <c r="C416" i="107" s="1"/>
  <c r="I275" i="78"/>
  <c r="Q275" i="78" s="1"/>
  <c r="G275" i="78"/>
  <c r="G416" i="93" s="1"/>
  <c r="F275" i="78"/>
  <c r="F416" i="93" s="1"/>
  <c r="E275" i="78"/>
  <c r="E416" i="93" s="1"/>
  <c r="D275" i="78"/>
  <c r="D416" i="93" s="1"/>
  <c r="C275" i="78"/>
  <c r="C416" i="93" s="1"/>
  <c r="I255" i="78"/>
  <c r="Q255" i="78" s="1"/>
  <c r="G255" i="78"/>
  <c r="G415" i="126" s="1"/>
  <c r="F255" i="78"/>
  <c r="F415" i="126" s="1"/>
  <c r="E255" i="78"/>
  <c r="E415" i="126" s="1"/>
  <c r="D255" i="78"/>
  <c r="D415" i="126" s="1"/>
  <c r="C255" i="78"/>
  <c r="C415" i="126" s="1"/>
  <c r="I254" i="78"/>
  <c r="Q254" i="78" s="1"/>
  <c r="G254" i="78"/>
  <c r="G415" i="102" s="1"/>
  <c r="F254" i="78"/>
  <c r="F415" i="102" s="1"/>
  <c r="E254" i="78"/>
  <c r="E415" i="102" s="1"/>
  <c r="D254" i="78"/>
  <c r="D415" i="102" s="1"/>
  <c r="C254" i="78"/>
  <c r="C415" i="102" s="1"/>
  <c r="I253" i="78"/>
  <c r="Q253" i="78" s="1"/>
  <c r="G253" i="78"/>
  <c r="G415" i="115" s="1"/>
  <c r="F253" i="78"/>
  <c r="F415" i="115" s="1"/>
  <c r="E253" i="78"/>
  <c r="E415" i="115" s="1"/>
  <c r="D253" i="78"/>
  <c r="D415" i="115" s="1"/>
  <c r="C253" i="78"/>
  <c r="C415" i="115" s="1"/>
  <c r="I252" i="78"/>
  <c r="G252" i="78"/>
  <c r="F252" i="78"/>
  <c r="E252" i="78"/>
  <c r="D252" i="78"/>
  <c r="C252" i="78"/>
  <c r="I251" i="78"/>
  <c r="G251" i="78"/>
  <c r="F251" i="78"/>
  <c r="E251" i="78"/>
  <c r="I250" i="78"/>
  <c r="G250" i="78"/>
  <c r="F250" i="78"/>
  <c r="E250" i="78"/>
  <c r="D250" i="78"/>
  <c r="C250" i="78"/>
  <c r="I249" i="78"/>
  <c r="Q249" i="78" s="1"/>
  <c r="G249" i="78"/>
  <c r="G415" i="112" s="1"/>
  <c r="F249" i="78"/>
  <c r="F415" i="112" s="1"/>
  <c r="E249" i="78"/>
  <c r="E415" i="112" s="1"/>
  <c r="D249" i="78"/>
  <c r="D415" i="112" s="1"/>
  <c r="C249" i="78"/>
  <c r="C415" i="112" s="1"/>
  <c r="I248" i="78"/>
  <c r="Q248" i="78" s="1"/>
  <c r="G248" i="78"/>
  <c r="G415" i="110" s="1"/>
  <c r="F248" i="78"/>
  <c r="F415" i="110" s="1"/>
  <c r="E248" i="78"/>
  <c r="E415" i="110" s="1"/>
  <c r="D248" i="78"/>
  <c r="D415" i="110" s="1"/>
  <c r="C248" i="78"/>
  <c r="C415" i="110" s="1"/>
  <c r="I247" i="78"/>
  <c r="Q247" i="78" s="1"/>
  <c r="F247" i="78"/>
  <c r="F415" i="96" s="1"/>
  <c r="E247" i="78"/>
  <c r="E415" i="96" s="1"/>
  <c r="D247" i="78"/>
  <c r="D415" i="96" s="1"/>
  <c r="C247" i="78"/>
  <c r="C415" i="96" s="1"/>
  <c r="I246" i="78"/>
  <c r="Q246" i="78" s="1"/>
  <c r="G246" i="78"/>
  <c r="G415" i="107" s="1"/>
  <c r="F246" i="78"/>
  <c r="F415" i="107" s="1"/>
  <c r="E246" i="78"/>
  <c r="E415" i="107" s="1"/>
  <c r="D246" i="78"/>
  <c r="D415" i="107" s="1"/>
  <c r="C246" i="78"/>
  <c r="C415" i="107" s="1"/>
  <c r="I245" i="78"/>
  <c r="Q245" i="78" s="1"/>
  <c r="G245" i="78"/>
  <c r="G415" i="93" s="1"/>
  <c r="F245" i="78"/>
  <c r="F415" i="93" s="1"/>
  <c r="E245" i="78"/>
  <c r="E415" i="93" s="1"/>
  <c r="D245" i="78"/>
  <c r="D415" i="93" s="1"/>
  <c r="C245" i="78"/>
  <c r="C415" i="93" s="1"/>
  <c r="I225" i="78"/>
  <c r="Q225" i="78" s="1"/>
  <c r="G225" i="78"/>
  <c r="G414" i="126" s="1"/>
  <c r="F225" i="78"/>
  <c r="F414" i="126" s="1"/>
  <c r="E225" i="78"/>
  <c r="E414" i="126" s="1"/>
  <c r="D225" i="78"/>
  <c r="D414" i="126" s="1"/>
  <c r="C225" i="78"/>
  <c r="C414" i="126" s="1"/>
  <c r="I224" i="78"/>
  <c r="Q224" i="78" s="1"/>
  <c r="G224" i="78"/>
  <c r="G414" i="102" s="1"/>
  <c r="F224" i="78"/>
  <c r="F414" i="102" s="1"/>
  <c r="E224" i="78"/>
  <c r="E414" i="102" s="1"/>
  <c r="D224" i="78"/>
  <c r="D414" i="102" s="1"/>
  <c r="C224" i="78"/>
  <c r="C414" i="102" s="1"/>
  <c r="I223" i="78"/>
  <c r="Q223" i="78" s="1"/>
  <c r="G223" i="78"/>
  <c r="G414" i="115" s="1"/>
  <c r="F223" i="78"/>
  <c r="F414" i="115" s="1"/>
  <c r="E223" i="78"/>
  <c r="E414" i="115" s="1"/>
  <c r="D223" i="78"/>
  <c r="D414" i="115" s="1"/>
  <c r="C223" i="78"/>
  <c r="C414" i="115" s="1"/>
  <c r="I222" i="78"/>
  <c r="G222" i="78"/>
  <c r="F222" i="78"/>
  <c r="E222" i="78"/>
  <c r="D222" i="78"/>
  <c r="C222" i="78"/>
  <c r="I221" i="78"/>
  <c r="G221" i="78"/>
  <c r="F221" i="78"/>
  <c r="E221" i="78"/>
  <c r="I220" i="78"/>
  <c r="G220" i="78"/>
  <c r="F220" i="78"/>
  <c r="E220" i="78"/>
  <c r="D220" i="78"/>
  <c r="C220" i="78"/>
  <c r="I219" i="78"/>
  <c r="Q219" i="78" s="1"/>
  <c r="G219" i="78"/>
  <c r="G414" i="112" s="1"/>
  <c r="F219" i="78"/>
  <c r="F414" i="112" s="1"/>
  <c r="E219" i="78"/>
  <c r="E414" i="112" s="1"/>
  <c r="D219" i="78"/>
  <c r="D414" i="112" s="1"/>
  <c r="C219" i="78"/>
  <c r="C414" i="112" s="1"/>
  <c r="I218" i="78"/>
  <c r="Q218" i="78" s="1"/>
  <c r="G218" i="78"/>
  <c r="G414" i="110" s="1"/>
  <c r="F218" i="78"/>
  <c r="F414" i="110" s="1"/>
  <c r="E218" i="78"/>
  <c r="E414" i="110" s="1"/>
  <c r="D218" i="78"/>
  <c r="D414" i="110" s="1"/>
  <c r="C218" i="78"/>
  <c r="C414" i="110" s="1"/>
  <c r="I217" i="78"/>
  <c r="Q217" i="78" s="1"/>
  <c r="F217" i="78"/>
  <c r="F414" i="96" s="1"/>
  <c r="E217" i="78"/>
  <c r="E414" i="96" s="1"/>
  <c r="D217" i="78"/>
  <c r="D414" i="96" s="1"/>
  <c r="C217" i="78"/>
  <c r="C414" i="96" s="1"/>
  <c r="I216" i="78"/>
  <c r="Q216" i="78" s="1"/>
  <c r="G216" i="78"/>
  <c r="G414" i="107" s="1"/>
  <c r="F216" i="78"/>
  <c r="F414" i="107" s="1"/>
  <c r="E216" i="78"/>
  <c r="E414" i="107" s="1"/>
  <c r="D216" i="78"/>
  <c r="D414" i="107" s="1"/>
  <c r="C216" i="78"/>
  <c r="C414" i="107" s="1"/>
  <c r="I215" i="78"/>
  <c r="Q215" i="78" s="1"/>
  <c r="G215" i="78"/>
  <c r="G414" i="93" s="1"/>
  <c r="F215" i="78"/>
  <c r="F414" i="93" s="1"/>
  <c r="E215" i="78"/>
  <c r="E414" i="93" s="1"/>
  <c r="D215" i="78"/>
  <c r="D414" i="93" s="1"/>
  <c r="C215" i="78"/>
  <c r="C414" i="93" s="1"/>
  <c r="I195" i="78"/>
  <c r="Q195" i="78" s="1"/>
  <c r="G195" i="78"/>
  <c r="G413" i="126" s="1"/>
  <c r="F195" i="78"/>
  <c r="F413" i="126" s="1"/>
  <c r="E195" i="78"/>
  <c r="E413" i="126" s="1"/>
  <c r="D195" i="78"/>
  <c r="D413" i="126" s="1"/>
  <c r="C195" i="78"/>
  <c r="C413" i="126" s="1"/>
  <c r="I194" i="78"/>
  <c r="Q194" i="78" s="1"/>
  <c r="G194" i="78"/>
  <c r="G413" i="102" s="1"/>
  <c r="F194" i="78"/>
  <c r="F413" i="102" s="1"/>
  <c r="E194" i="78"/>
  <c r="E413" i="102" s="1"/>
  <c r="D194" i="78"/>
  <c r="D413" i="102" s="1"/>
  <c r="C194" i="78"/>
  <c r="C413" i="102" s="1"/>
  <c r="I193" i="78"/>
  <c r="Q193" i="78" s="1"/>
  <c r="G193" i="78"/>
  <c r="G413" i="115" s="1"/>
  <c r="F193" i="78"/>
  <c r="F413" i="115" s="1"/>
  <c r="E193" i="78"/>
  <c r="E413" i="115" s="1"/>
  <c r="D193" i="78"/>
  <c r="D413" i="115" s="1"/>
  <c r="C193" i="78"/>
  <c r="C413" i="115" s="1"/>
  <c r="I192" i="78"/>
  <c r="G192" i="78"/>
  <c r="F192" i="78"/>
  <c r="E192" i="78"/>
  <c r="D192" i="78"/>
  <c r="C192" i="78"/>
  <c r="I191" i="78"/>
  <c r="G191" i="78"/>
  <c r="F191" i="78"/>
  <c r="E191" i="78"/>
  <c r="I190" i="78"/>
  <c r="G190" i="78"/>
  <c r="F190" i="78"/>
  <c r="E190" i="78"/>
  <c r="D190" i="78"/>
  <c r="C190" i="78"/>
  <c r="I189" i="78"/>
  <c r="Q189" i="78" s="1"/>
  <c r="G189" i="78"/>
  <c r="G413" i="112" s="1"/>
  <c r="F189" i="78"/>
  <c r="F413" i="112" s="1"/>
  <c r="E189" i="78"/>
  <c r="E413" i="112" s="1"/>
  <c r="D189" i="78"/>
  <c r="D413" i="112" s="1"/>
  <c r="C189" i="78"/>
  <c r="C413" i="112" s="1"/>
  <c r="I188" i="78"/>
  <c r="Q188" i="78" s="1"/>
  <c r="G188" i="78"/>
  <c r="G413" i="110" s="1"/>
  <c r="F188" i="78"/>
  <c r="F413" i="110" s="1"/>
  <c r="E188" i="78"/>
  <c r="E413" i="110" s="1"/>
  <c r="D188" i="78"/>
  <c r="D413" i="110" s="1"/>
  <c r="C188" i="78"/>
  <c r="C413" i="110" s="1"/>
  <c r="I187" i="78"/>
  <c r="Q187" i="78" s="1"/>
  <c r="F187" i="78"/>
  <c r="E187" i="78"/>
  <c r="D187" i="78"/>
  <c r="C187" i="78"/>
  <c r="I186" i="78"/>
  <c r="Q186" i="78" s="1"/>
  <c r="G186" i="78"/>
  <c r="G413" i="107" s="1"/>
  <c r="F186" i="78"/>
  <c r="F413" i="107" s="1"/>
  <c r="E186" i="78"/>
  <c r="E413" i="107" s="1"/>
  <c r="D186" i="78"/>
  <c r="D413" i="107" s="1"/>
  <c r="C186" i="78"/>
  <c r="C413" i="107" s="1"/>
  <c r="I185" i="78"/>
  <c r="Q185" i="78" s="1"/>
  <c r="G185" i="78"/>
  <c r="G413" i="93" s="1"/>
  <c r="F185" i="78"/>
  <c r="F413" i="93" s="1"/>
  <c r="E185" i="78"/>
  <c r="E413" i="93" s="1"/>
  <c r="D185" i="78"/>
  <c r="D413" i="93" s="1"/>
  <c r="C185" i="78"/>
  <c r="C413" i="93" s="1"/>
  <c r="I165" i="78"/>
  <c r="Q165" i="78" s="1"/>
  <c r="G165" i="78"/>
  <c r="G412" i="126" s="1"/>
  <c r="F165" i="78"/>
  <c r="F412" i="126" s="1"/>
  <c r="E165" i="78"/>
  <c r="E412" i="126" s="1"/>
  <c r="D165" i="78"/>
  <c r="D412" i="126" s="1"/>
  <c r="C165" i="78"/>
  <c r="C412" i="126" s="1"/>
  <c r="I164" i="78"/>
  <c r="Q164" i="78" s="1"/>
  <c r="C164" i="78"/>
  <c r="C412" i="102" s="1"/>
  <c r="I163" i="78"/>
  <c r="Q163" i="78" s="1"/>
  <c r="G163" i="78"/>
  <c r="G412" i="115" s="1"/>
  <c r="F163" i="78"/>
  <c r="F412" i="115" s="1"/>
  <c r="E163" i="78"/>
  <c r="E412" i="115" s="1"/>
  <c r="D163" i="78"/>
  <c r="D412" i="115" s="1"/>
  <c r="C163" i="78"/>
  <c r="C412" i="115" s="1"/>
  <c r="I162" i="78"/>
  <c r="G162" i="78"/>
  <c r="F162" i="78"/>
  <c r="E162" i="78"/>
  <c r="D162" i="78"/>
  <c r="C162" i="78"/>
  <c r="I161" i="78"/>
  <c r="G161" i="78"/>
  <c r="F161" i="78"/>
  <c r="E161" i="78"/>
  <c r="I160" i="78"/>
  <c r="G160" i="78"/>
  <c r="F160" i="78"/>
  <c r="E160" i="78"/>
  <c r="D160" i="78"/>
  <c r="C160" i="78"/>
  <c r="I159" i="78"/>
  <c r="Q159" i="78" s="1"/>
  <c r="G159" i="78"/>
  <c r="G412" i="112" s="1"/>
  <c r="F159" i="78"/>
  <c r="F412" i="112" s="1"/>
  <c r="E159" i="78"/>
  <c r="E412" i="112" s="1"/>
  <c r="D159" i="78"/>
  <c r="D412" i="112" s="1"/>
  <c r="C159" i="78"/>
  <c r="C412" i="112" s="1"/>
  <c r="I158" i="78"/>
  <c r="Q158" i="78" s="1"/>
  <c r="G158" i="78"/>
  <c r="G412" i="110" s="1"/>
  <c r="F158" i="78"/>
  <c r="F412" i="110" s="1"/>
  <c r="E158" i="78"/>
  <c r="E412" i="110" s="1"/>
  <c r="D158" i="78"/>
  <c r="D412" i="110" s="1"/>
  <c r="C158" i="78"/>
  <c r="C412" i="110" s="1"/>
  <c r="I157" i="78"/>
  <c r="Q157" i="78" s="1"/>
  <c r="F157" i="78"/>
  <c r="F412" i="96" s="1"/>
  <c r="E157" i="78"/>
  <c r="E412" i="96" s="1"/>
  <c r="D157" i="78"/>
  <c r="D412" i="96" s="1"/>
  <c r="C157" i="78"/>
  <c r="C412" i="96" s="1"/>
  <c r="I156" i="78"/>
  <c r="Q156" i="78" s="1"/>
  <c r="C156" i="78"/>
  <c r="C412" i="107" s="1"/>
  <c r="I155" i="78"/>
  <c r="Q155" i="78" s="1"/>
  <c r="G155" i="78"/>
  <c r="G412" i="93" s="1"/>
  <c r="F155" i="78"/>
  <c r="F412" i="93" s="1"/>
  <c r="E155" i="78"/>
  <c r="E412" i="93" s="1"/>
  <c r="D155" i="78"/>
  <c r="D412" i="93" s="1"/>
  <c r="C155" i="78"/>
  <c r="C412" i="93" s="1"/>
  <c r="I135" i="78"/>
  <c r="Q135" i="78" s="1"/>
  <c r="G135" i="78"/>
  <c r="G411" i="126" s="1"/>
  <c r="F135" i="78"/>
  <c r="F411" i="126" s="1"/>
  <c r="E135" i="78"/>
  <c r="E411" i="126" s="1"/>
  <c r="D135" i="78"/>
  <c r="D411" i="126" s="1"/>
  <c r="C135" i="78"/>
  <c r="C411" i="126" s="1"/>
  <c r="I134" i="78"/>
  <c r="Q134" i="78" s="1"/>
  <c r="D134" i="78"/>
  <c r="D411" i="102" s="1"/>
  <c r="C134" i="78"/>
  <c r="C411" i="102" s="1"/>
  <c r="I133" i="78"/>
  <c r="Q133" i="78" s="1"/>
  <c r="G133" i="78"/>
  <c r="G411" i="115" s="1"/>
  <c r="F133" i="78"/>
  <c r="F411" i="115" s="1"/>
  <c r="E133" i="78"/>
  <c r="E411" i="115" s="1"/>
  <c r="D133" i="78"/>
  <c r="D411" i="115" s="1"/>
  <c r="C133" i="78"/>
  <c r="C411" i="115" s="1"/>
  <c r="I132" i="78"/>
  <c r="G132" i="78"/>
  <c r="F132" i="78"/>
  <c r="E132" i="78"/>
  <c r="D132" i="78"/>
  <c r="C132" i="78"/>
  <c r="I131" i="78"/>
  <c r="G131" i="78"/>
  <c r="F131" i="78"/>
  <c r="E131" i="78"/>
  <c r="I130" i="78"/>
  <c r="G130" i="78"/>
  <c r="F130" i="78"/>
  <c r="E130" i="78"/>
  <c r="D130" i="78"/>
  <c r="C130" i="78"/>
  <c r="I129" i="78"/>
  <c r="Q129" i="78" s="1"/>
  <c r="G129" i="78"/>
  <c r="G411" i="112" s="1"/>
  <c r="F129" i="78"/>
  <c r="F411" i="112" s="1"/>
  <c r="E129" i="78"/>
  <c r="E411" i="112" s="1"/>
  <c r="D129" i="78"/>
  <c r="D411" i="112" s="1"/>
  <c r="C129" i="78"/>
  <c r="C411" i="112" s="1"/>
  <c r="I128" i="78"/>
  <c r="Q128" i="78" s="1"/>
  <c r="G128" i="78"/>
  <c r="G411" i="110" s="1"/>
  <c r="F128" i="78"/>
  <c r="F411" i="110" s="1"/>
  <c r="E128" i="78"/>
  <c r="E411" i="110" s="1"/>
  <c r="D128" i="78"/>
  <c r="D411" i="110" s="1"/>
  <c r="C128" i="78"/>
  <c r="C411" i="110" s="1"/>
  <c r="I127" i="78"/>
  <c r="Q127" i="78" s="1"/>
  <c r="F127" i="78"/>
  <c r="F411" i="96" s="1"/>
  <c r="E127" i="78"/>
  <c r="E411" i="96" s="1"/>
  <c r="D127" i="78"/>
  <c r="D411" i="96" s="1"/>
  <c r="C127" i="78"/>
  <c r="C411" i="96" s="1"/>
  <c r="I126" i="78"/>
  <c r="Q126" i="78" s="1"/>
  <c r="G126" i="78"/>
  <c r="G411" i="107" s="1"/>
  <c r="F126" i="78"/>
  <c r="F411" i="107" s="1"/>
  <c r="E126" i="78"/>
  <c r="E411" i="107" s="1"/>
  <c r="D126" i="78"/>
  <c r="D411" i="107" s="1"/>
  <c r="C126" i="78"/>
  <c r="C411" i="107" s="1"/>
  <c r="I125" i="78"/>
  <c r="Q125" i="78" s="1"/>
  <c r="G125" i="78"/>
  <c r="G411" i="93" s="1"/>
  <c r="F125" i="78"/>
  <c r="F411" i="93" s="1"/>
  <c r="E125" i="78"/>
  <c r="E411" i="93" s="1"/>
  <c r="D125" i="78"/>
  <c r="D411" i="93" s="1"/>
  <c r="C125" i="78"/>
  <c r="C411" i="93" s="1"/>
  <c r="I105" i="78"/>
  <c r="Q105" i="78" s="1"/>
  <c r="G105" i="78"/>
  <c r="G410" i="126" s="1"/>
  <c r="F105" i="78"/>
  <c r="F410" i="126" s="1"/>
  <c r="E105" i="78"/>
  <c r="E410" i="126" s="1"/>
  <c r="D105" i="78"/>
  <c r="D410" i="126" s="1"/>
  <c r="C105" i="78"/>
  <c r="C410" i="126" s="1"/>
  <c r="I104" i="78"/>
  <c r="Q104" i="78" s="1"/>
  <c r="G104" i="78"/>
  <c r="G410" i="102" s="1"/>
  <c r="F104" i="78"/>
  <c r="F410" i="102" s="1"/>
  <c r="E104" i="78"/>
  <c r="E410" i="102" s="1"/>
  <c r="D104" i="78"/>
  <c r="D410" i="102" s="1"/>
  <c r="C104" i="78"/>
  <c r="C410" i="102" s="1"/>
  <c r="I103" i="78"/>
  <c r="Q103" i="78" s="1"/>
  <c r="G103" i="78"/>
  <c r="G410" i="115" s="1"/>
  <c r="F103" i="78"/>
  <c r="F410" i="115" s="1"/>
  <c r="E103" i="78"/>
  <c r="E410" i="115" s="1"/>
  <c r="D103" i="78"/>
  <c r="D410" i="115" s="1"/>
  <c r="C103" i="78"/>
  <c r="C410" i="115" s="1"/>
  <c r="I102" i="78"/>
  <c r="G102" i="78"/>
  <c r="F102" i="78"/>
  <c r="E102" i="78"/>
  <c r="D102" i="78"/>
  <c r="C102" i="78"/>
  <c r="I101" i="78"/>
  <c r="G101" i="78"/>
  <c r="F101" i="78"/>
  <c r="E101" i="78"/>
  <c r="I100" i="78"/>
  <c r="G100" i="78"/>
  <c r="F100" i="78"/>
  <c r="E100" i="78"/>
  <c r="D100" i="78"/>
  <c r="C100" i="78"/>
  <c r="I99" i="78"/>
  <c r="Q99" i="78" s="1"/>
  <c r="G99" i="78"/>
  <c r="G410" i="112" s="1"/>
  <c r="F99" i="78"/>
  <c r="F410" i="112" s="1"/>
  <c r="E99" i="78"/>
  <c r="E410" i="112" s="1"/>
  <c r="D99" i="78"/>
  <c r="D410" i="112" s="1"/>
  <c r="C99" i="78"/>
  <c r="C410" i="112" s="1"/>
  <c r="I98" i="78"/>
  <c r="Q98" i="78" s="1"/>
  <c r="G98" i="78"/>
  <c r="G410" i="110" s="1"/>
  <c r="F98" i="78"/>
  <c r="F410" i="110" s="1"/>
  <c r="E98" i="78"/>
  <c r="E410" i="110" s="1"/>
  <c r="D98" i="78"/>
  <c r="D410" i="110" s="1"/>
  <c r="C98" i="78"/>
  <c r="C410" i="110" s="1"/>
  <c r="I97" i="78"/>
  <c r="Q97" i="78" s="1"/>
  <c r="F97" i="78"/>
  <c r="F410" i="96" s="1"/>
  <c r="E97" i="78"/>
  <c r="E410" i="96" s="1"/>
  <c r="D97" i="78"/>
  <c r="D410" i="96" s="1"/>
  <c r="C97" i="78"/>
  <c r="C410" i="96" s="1"/>
  <c r="I96" i="78"/>
  <c r="Q96" i="78" s="1"/>
  <c r="G96" i="78"/>
  <c r="G410" i="107" s="1"/>
  <c r="F96" i="78"/>
  <c r="F410" i="107" s="1"/>
  <c r="E96" i="78"/>
  <c r="E410" i="107" s="1"/>
  <c r="D96" i="78"/>
  <c r="D410" i="107" s="1"/>
  <c r="C96" i="78"/>
  <c r="C410" i="107" s="1"/>
  <c r="I95" i="78"/>
  <c r="Q95" i="78" s="1"/>
  <c r="G95" i="78"/>
  <c r="G410" i="93" s="1"/>
  <c r="F95" i="78"/>
  <c r="F410" i="93" s="1"/>
  <c r="E95" i="78"/>
  <c r="E410" i="93" s="1"/>
  <c r="D95" i="78"/>
  <c r="D410" i="93" s="1"/>
  <c r="C95" i="78"/>
  <c r="C410" i="93" s="1"/>
  <c r="I75" i="78"/>
  <c r="Q75" i="78" s="1"/>
  <c r="G75" i="78"/>
  <c r="G409" i="126" s="1"/>
  <c r="F75" i="78"/>
  <c r="F409" i="126" s="1"/>
  <c r="E75" i="78"/>
  <c r="E409" i="126" s="1"/>
  <c r="D75" i="78"/>
  <c r="D409" i="126" s="1"/>
  <c r="C75" i="78"/>
  <c r="C409" i="126" s="1"/>
  <c r="I74" i="78"/>
  <c r="Q74" i="78" s="1"/>
  <c r="G74" i="78"/>
  <c r="G409" i="102" s="1"/>
  <c r="F74" i="78"/>
  <c r="F409" i="102" s="1"/>
  <c r="E74" i="78"/>
  <c r="E409" i="102" s="1"/>
  <c r="D74" i="78"/>
  <c r="D409" i="102" s="1"/>
  <c r="C74" i="78"/>
  <c r="C409" i="102" s="1"/>
  <c r="I73" i="78"/>
  <c r="Q73" i="78" s="1"/>
  <c r="G73" i="78"/>
  <c r="G409" i="115" s="1"/>
  <c r="F73" i="78"/>
  <c r="F409" i="115" s="1"/>
  <c r="E73" i="78"/>
  <c r="E409" i="115" s="1"/>
  <c r="D73" i="78"/>
  <c r="D409" i="115" s="1"/>
  <c r="C73" i="78"/>
  <c r="C409" i="115" s="1"/>
  <c r="I72" i="78"/>
  <c r="G72" i="78"/>
  <c r="F72" i="78"/>
  <c r="E72" i="78"/>
  <c r="D72" i="78"/>
  <c r="C72" i="78"/>
  <c r="I71" i="78"/>
  <c r="G71" i="78"/>
  <c r="F71" i="78"/>
  <c r="E71" i="78"/>
  <c r="I70" i="78"/>
  <c r="G70" i="78"/>
  <c r="F70" i="78"/>
  <c r="E70" i="78"/>
  <c r="D70" i="78"/>
  <c r="C70" i="78"/>
  <c r="I69" i="78"/>
  <c r="Q69" i="78" s="1"/>
  <c r="G69" i="78"/>
  <c r="G409" i="112" s="1"/>
  <c r="F69" i="78"/>
  <c r="F409" i="112" s="1"/>
  <c r="E69" i="78"/>
  <c r="E409" i="112" s="1"/>
  <c r="D69" i="78"/>
  <c r="D409" i="112" s="1"/>
  <c r="C69" i="78"/>
  <c r="C409" i="112" s="1"/>
  <c r="I68" i="78"/>
  <c r="Q68" i="78" s="1"/>
  <c r="G68" i="78"/>
  <c r="G409" i="110" s="1"/>
  <c r="F68" i="78"/>
  <c r="F409" i="110" s="1"/>
  <c r="E68" i="78"/>
  <c r="E409" i="110" s="1"/>
  <c r="D68" i="78"/>
  <c r="D409" i="110" s="1"/>
  <c r="C68" i="78"/>
  <c r="C409" i="110" s="1"/>
  <c r="I67" i="78"/>
  <c r="Q67" i="78" s="1"/>
  <c r="F67" i="78"/>
  <c r="E67" i="78"/>
  <c r="D67" i="78"/>
  <c r="C67" i="78"/>
  <c r="I66" i="78"/>
  <c r="Q66" i="78" s="1"/>
  <c r="G66" i="78"/>
  <c r="G409" i="107" s="1"/>
  <c r="F66" i="78"/>
  <c r="F409" i="107" s="1"/>
  <c r="E66" i="78"/>
  <c r="E409" i="107" s="1"/>
  <c r="D66" i="78"/>
  <c r="D409" i="107" s="1"/>
  <c r="C66" i="78"/>
  <c r="C409" i="107" s="1"/>
  <c r="I65" i="78"/>
  <c r="Q65" i="78" s="1"/>
  <c r="G65" i="78"/>
  <c r="G409" i="93" s="1"/>
  <c r="F65" i="78"/>
  <c r="F409" i="93" s="1"/>
  <c r="E65" i="78"/>
  <c r="E409" i="93" s="1"/>
  <c r="D65" i="78"/>
  <c r="D409" i="93" s="1"/>
  <c r="C65" i="78"/>
  <c r="C409" i="93" s="1"/>
  <c r="I45" i="78"/>
  <c r="Q45" i="78" s="1"/>
  <c r="G45" i="78"/>
  <c r="G408" i="126" s="1"/>
  <c r="F45" i="78"/>
  <c r="F408" i="126" s="1"/>
  <c r="E45" i="78"/>
  <c r="E408" i="126" s="1"/>
  <c r="D45" i="78"/>
  <c r="D408" i="126" s="1"/>
  <c r="C45" i="78"/>
  <c r="C408" i="126" s="1"/>
  <c r="I44" i="78"/>
  <c r="Q44" i="78" s="1"/>
  <c r="G44" i="78"/>
  <c r="G408" i="102" s="1"/>
  <c r="F44" i="78"/>
  <c r="F408" i="102" s="1"/>
  <c r="E44" i="78"/>
  <c r="E408" i="102" s="1"/>
  <c r="D44" i="78"/>
  <c r="D408" i="102" s="1"/>
  <c r="C44" i="78"/>
  <c r="C408" i="102" s="1"/>
  <c r="I43" i="78"/>
  <c r="Q43" i="78" s="1"/>
  <c r="G43" i="78"/>
  <c r="G408" i="115" s="1"/>
  <c r="F43" i="78"/>
  <c r="F408" i="115" s="1"/>
  <c r="E43" i="78"/>
  <c r="E408" i="115" s="1"/>
  <c r="D43" i="78"/>
  <c r="D408" i="115" s="1"/>
  <c r="C43" i="78"/>
  <c r="C408" i="115" s="1"/>
  <c r="I42" i="78"/>
  <c r="G42" i="78"/>
  <c r="F42" i="78"/>
  <c r="E42" i="78"/>
  <c r="D42" i="78"/>
  <c r="C42" i="78"/>
  <c r="I41" i="78"/>
  <c r="G41" i="78"/>
  <c r="F41" i="78"/>
  <c r="E41" i="78"/>
  <c r="I40" i="78"/>
  <c r="G40" i="78"/>
  <c r="F40" i="78"/>
  <c r="E40" i="78"/>
  <c r="D40" i="78"/>
  <c r="C40" i="78"/>
  <c r="I39" i="78"/>
  <c r="Q39" i="78" s="1"/>
  <c r="G39" i="78"/>
  <c r="G408" i="112" s="1"/>
  <c r="F39" i="78"/>
  <c r="F408" i="112" s="1"/>
  <c r="E39" i="78"/>
  <c r="E408" i="112" s="1"/>
  <c r="D39" i="78"/>
  <c r="D408" i="112" s="1"/>
  <c r="C39" i="78"/>
  <c r="C408" i="112" s="1"/>
  <c r="I38" i="78"/>
  <c r="Q38" i="78" s="1"/>
  <c r="G38" i="78"/>
  <c r="G408" i="110" s="1"/>
  <c r="F38" i="78"/>
  <c r="F408" i="110" s="1"/>
  <c r="E38" i="78"/>
  <c r="E408" i="110" s="1"/>
  <c r="D38" i="78"/>
  <c r="D408" i="110" s="1"/>
  <c r="C38" i="78"/>
  <c r="C408" i="110" s="1"/>
  <c r="I37" i="78"/>
  <c r="Q37" i="78" s="1"/>
  <c r="G37" i="78"/>
  <c r="G408" i="96" s="1"/>
  <c r="F37" i="78"/>
  <c r="F408" i="96" s="1"/>
  <c r="E37" i="78"/>
  <c r="E408" i="96" s="1"/>
  <c r="D37" i="78"/>
  <c r="D408" i="96" s="1"/>
  <c r="C37" i="78"/>
  <c r="C408" i="96" s="1"/>
  <c r="I36" i="78"/>
  <c r="Q36" i="78" s="1"/>
  <c r="G36" i="78"/>
  <c r="G408" i="107" s="1"/>
  <c r="F36" i="78"/>
  <c r="F408" i="107" s="1"/>
  <c r="E36" i="78"/>
  <c r="E408" i="107" s="1"/>
  <c r="D36" i="78"/>
  <c r="D408" i="107" s="1"/>
  <c r="C36" i="78"/>
  <c r="C408" i="107" s="1"/>
  <c r="I35" i="78"/>
  <c r="Q35" i="78" s="1"/>
  <c r="G35" i="78"/>
  <c r="G408" i="93" s="1"/>
  <c r="F35" i="78"/>
  <c r="F408" i="93" s="1"/>
  <c r="E35" i="78"/>
  <c r="E408" i="93" s="1"/>
  <c r="D35" i="78"/>
  <c r="D408" i="93" s="1"/>
  <c r="C35" i="78"/>
  <c r="C408" i="93" s="1"/>
  <c r="I255" i="76"/>
  <c r="Q255" i="76" s="1"/>
  <c r="G255" i="76"/>
  <c r="G406" i="126" s="1"/>
  <c r="F255" i="76"/>
  <c r="F406" i="126" s="1"/>
  <c r="E255" i="76"/>
  <c r="E406" i="126" s="1"/>
  <c r="D255" i="76"/>
  <c r="D406" i="126" s="1"/>
  <c r="C255" i="76"/>
  <c r="C406" i="126" s="1"/>
  <c r="I254" i="76"/>
  <c r="Q254" i="76" s="1"/>
  <c r="G254" i="76"/>
  <c r="G406" i="102" s="1"/>
  <c r="F254" i="76"/>
  <c r="F406" i="102" s="1"/>
  <c r="E254" i="76"/>
  <c r="E406" i="102" s="1"/>
  <c r="D254" i="76"/>
  <c r="D406" i="102" s="1"/>
  <c r="C254" i="76"/>
  <c r="C406" i="102" s="1"/>
  <c r="I253" i="76"/>
  <c r="Q253" i="76" s="1"/>
  <c r="G253" i="76"/>
  <c r="G406" i="115" s="1"/>
  <c r="F253" i="76"/>
  <c r="F406" i="115" s="1"/>
  <c r="E253" i="76"/>
  <c r="E406" i="115" s="1"/>
  <c r="D253" i="76"/>
  <c r="D406" i="115" s="1"/>
  <c r="C253" i="76"/>
  <c r="C406" i="115" s="1"/>
  <c r="I252" i="76"/>
  <c r="G252" i="76"/>
  <c r="F252" i="76"/>
  <c r="E252" i="76"/>
  <c r="D252" i="76"/>
  <c r="C252" i="76"/>
  <c r="I251" i="76"/>
  <c r="G251" i="76"/>
  <c r="F251" i="76"/>
  <c r="E251" i="76"/>
  <c r="I250" i="76"/>
  <c r="G250" i="76"/>
  <c r="F250" i="76"/>
  <c r="E250" i="76"/>
  <c r="D250" i="76"/>
  <c r="C250" i="76"/>
  <c r="I249" i="76"/>
  <c r="Q249" i="76" s="1"/>
  <c r="G249" i="76"/>
  <c r="G406" i="112" s="1"/>
  <c r="F249" i="76"/>
  <c r="F406" i="112" s="1"/>
  <c r="E249" i="76"/>
  <c r="E406" i="112" s="1"/>
  <c r="D249" i="76"/>
  <c r="D406" i="112" s="1"/>
  <c r="C249" i="76"/>
  <c r="C406" i="112" s="1"/>
  <c r="I248" i="76"/>
  <c r="Q248" i="76" s="1"/>
  <c r="G248" i="76"/>
  <c r="G406" i="110" s="1"/>
  <c r="F248" i="76"/>
  <c r="F406" i="110" s="1"/>
  <c r="E248" i="76"/>
  <c r="E406" i="110" s="1"/>
  <c r="D248" i="76"/>
  <c r="D406" i="110" s="1"/>
  <c r="C248" i="76"/>
  <c r="C406" i="110" s="1"/>
  <c r="I247" i="76"/>
  <c r="Q247" i="76" s="1"/>
  <c r="F247" i="76"/>
  <c r="F406" i="96" s="1"/>
  <c r="E247" i="76"/>
  <c r="E406" i="96" s="1"/>
  <c r="D247" i="76"/>
  <c r="D406" i="96" s="1"/>
  <c r="C247" i="76"/>
  <c r="C406" i="96" s="1"/>
  <c r="I246" i="76"/>
  <c r="Q246" i="76" s="1"/>
  <c r="G246" i="76"/>
  <c r="G406" i="107" s="1"/>
  <c r="F246" i="76"/>
  <c r="F406" i="107" s="1"/>
  <c r="E246" i="76"/>
  <c r="E406" i="107" s="1"/>
  <c r="D246" i="76"/>
  <c r="D406" i="107" s="1"/>
  <c r="C246" i="76"/>
  <c r="C406" i="107" s="1"/>
  <c r="I245" i="76"/>
  <c r="Q245" i="76" s="1"/>
  <c r="G245" i="76"/>
  <c r="G406" i="93" s="1"/>
  <c r="F245" i="76"/>
  <c r="F406" i="93" s="1"/>
  <c r="E245" i="76"/>
  <c r="E406" i="93" s="1"/>
  <c r="D245" i="76"/>
  <c r="D406" i="93" s="1"/>
  <c r="C245" i="76"/>
  <c r="C406" i="93" s="1"/>
  <c r="I225" i="76"/>
  <c r="Q225" i="76" s="1"/>
  <c r="G225" i="76"/>
  <c r="G405" i="126" s="1"/>
  <c r="F225" i="76"/>
  <c r="F405" i="126" s="1"/>
  <c r="E225" i="76"/>
  <c r="E405" i="126" s="1"/>
  <c r="D225" i="76"/>
  <c r="D405" i="126" s="1"/>
  <c r="C225" i="76"/>
  <c r="C405" i="126" s="1"/>
  <c r="I224" i="76"/>
  <c r="Q224" i="76" s="1"/>
  <c r="G224" i="76"/>
  <c r="G405" i="102" s="1"/>
  <c r="F224" i="76"/>
  <c r="F405" i="102" s="1"/>
  <c r="E224" i="76"/>
  <c r="E405" i="102" s="1"/>
  <c r="D224" i="76"/>
  <c r="D405" i="102" s="1"/>
  <c r="C224" i="76"/>
  <c r="C405" i="102" s="1"/>
  <c r="I223" i="76"/>
  <c r="Q223" i="76" s="1"/>
  <c r="G223" i="76"/>
  <c r="G405" i="115" s="1"/>
  <c r="F223" i="76"/>
  <c r="F405" i="115" s="1"/>
  <c r="E223" i="76"/>
  <c r="E405" i="115" s="1"/>
  <c r="D223" i="76"/>
  <c r="D405" i="115" s="1"/>
  <c r="C223" i="76"/>
  <c r="C405" i="115" s="1"/>
  <c r="I222" i="76"/>
  <c r="G222" i="76"/>
  <c r="F222" i="76"/>
  <c r="E222" i="76"/>
  <c r="D222" i="76"/>
  <c r="C222" i="76"/>
  <c r="I221" i="76"/>
  <c r="G221" i="76"/>
  <c r="F221" i="76"/>
  <c r="E221" i="76"/>
  <c r="I220" i="76"/>
  <c r="G220" i="76"/>
  <c r="F220" i="76"/>
  <c r="E220" i="76"/>
  <c r="D220" i="76"/>
  <c r="C220" i="76"/>
  <c r="I219" i="76"/>
  <c r="Q219" i="76" s="1"/>
  <c r="G219" i="76"/>
  <c r="G405" i="112" s="1"/>
  <c r="F219" i="76"/>
  <c r="F405" i="112" s="1"/>
  <c r="E219" i="76"/>
  <c r="E405" i="112" s="1"/>
  <c r="D219" i="76"/>
  <c r="D405" i="112" s="1"/>
  <c r="C219" i="76"/>
  <c r="C405" i="112" s="1"/>
  <c r="I218" i="76"/>
  <c r="Q218" i="76" s="1"/>
  <c r="G218" i="76"/>
  <c r="G405" i="110" s="1"/>
  <c r="F218" i="76"/>
  <c r="F405" i="110" s="1"/>
  <c r="E218" i="76"/>
  <c r="E405" i="110" s="1"/>
  <c r="D218" i="76"/>
  <c r="D405" i="110" s="1"/>
  <c r="C218" i="76"/>
  <c r="C405" i="110" s="1"/>
  <c r="I217" i="76"/>
  <c r="Q217" i="76" s="1"/>
  <c r="F217" i="76"/>
  <c r="F405" i="96" s="1"/>
  <c r="E217" i="76"/>
  <c r="E405" i="96" s="1"/>
  <c r="D217" i="76"/>
  <c r="D405" i="96" s="1"/>
  <c r="C217" i="76"/>
  <c r="C405" i="96" s="1"/>
  <c r="I216" i="76"/>
  <c r="Q216" i="76" s="1"/>
  <c r="G216" i="76"/>
  <c r="G405" i="107" s="1"/>
  <c r="F216" i="76"/>
  <c r="F405" i="107" s="1"/>
  <c r="E216" i="76"/>
  <c r="E405" i="107" s="1"/>
  <c r="D216" i="76"/>
  <c r="D405" i="107" s="1"/>
  <c r="C216" i="76"/>
  <c r="C405" i="107" s="1"/>
  <c r="I215" i="76"/>
  <c r="Q215" i="76" s="1"/>
  <c r="G215" i="76"/>
  <c r="G405" i="93" s="1"/>
  <c r="F215" i="76"/>
  <c r="F405" i="93" s="1"/>
  <c r="E215" i="76"/>
  <c r="E405" i="93" s="1"/>
  <c r="D215" i="76"/>
  <c r="D405" i="93" s="1"/>
  <c r="C215" i="76"/>
  <c r="C405" i="93" s="1"/>
  <c r="I195" i="76"/>
  <c r="Q195" i="76" s="1"/>
  <c r="G195" i="76"/>
  <c r="G404" i="126" s="1"/>
  <c r="F195" i="76"/>
  <c r="F404" i="126" s="1"/>
  <c r="E195" i="76"/>
  <c r="E404" i="126" s="1"/>
  <c r="D195" i="76"/>
  <c r="D404" i="126" s="1"/>
  <c r="C195" i="76"/>
  <c r="C404" i="126" s="1"/>
  <c r="I194" i="76"/>
  <c r="Q194" i="76" s="1"/>
  <c r="G194" i="76"/>
  <c r="G404" i="102" s="1"/>
  <c r="F194" i="76"/>
  <c r="F404" i="102" s="1"/>
  <c r="E194" i="76"/>
  <c r="E404" i="102" s="1"/>
  <c r="D194" i="76"/>
  <c r="D404" i="102" s="1"/>
  <c r="C194" i="76"/>
  <c r="C404" i="102" s="1"/>
  <c r="I193" i="76"/>
  <c r="Q193" i="76" s="1"/>
  <c r="G193" i="76"/>
  <c r="G404" i="115" s="1"/>
  <c r="F193" i="76"/>
  <c r="F404" i="115" s="1"/>
  <c r="E193" i="76"/>
  <c r="E404" i="115" s="1"/>
  <c r="D193" i="76"/>
  <c r="D404" i="115" s="1"/>
  <c r="C193" i="76"/>
  <c r="C404" i="115" s="1"/>
  <c r="I192" i="76"/>
  <c r="G192" i="76"/>
  <c r="F192" i="76"/>
  <c r="E192" i="76"/>
  <c r="D192" i="76"/>
  <c r="C192" i="76"/>
  <c r="I191" i="76"/>
  <c r="G191" i="76"/>
  <c r="F191" i="76"/>
  <c r="E191" i="76"/>
  <c r="I190" i="76"/>
  <c r="G190" i="76"/>
  <c r="F190" i="76"/>
  <c r="E190" i="76"/>
  <c r="D190" i="76"/>
  <c r="C190" i="76"/>
  <c r="I189" i="76"/>
  <c r="Q189" i="76" s="1"/>
  <c r="G189" i="76"/>
  <c r="G404" i="112" s="1"/>
  <c r="F189" i="76"/>
  <c r="F404" i="112" s="1"/>
  <c r="E189" i="76"/>
  <c r="E404" i="112" s="1"/>
  <c r="D189" i="76"/>
  <c r="D404" i="112" s="1"/>
  <c r="C189" i="76"/>
  <c r="C404" i="112" s="1"/>
  <c r="I188" i="76"/>
  <c r="Q188" i="76" s="1"/>
  <c r="G188" i="76"/>
  <c r="G404" i="110" s="1"/>
  <c r="F188" i="76"/>
  <c r="F404" i="110" s="1"/>
  <c r="E188" i="76"/>
  <c r="E404" i="110" s="1"/>
  <c r="D188" i="76"/>
  <c r="D404" i="110" s="1"/>
  <c r="C188" i="76"/>
  <c r="C404" i="110" s="1"/>
  <c r="I187" i="76"/>
  <c r="Q187" i="76" s="1"/>
  <c r="F187" i="76"/>
  <c r="E187" i="76"/>
  <c r="D187" i="76"/>
  <c r="C187" i="76"/>
  <c r="I186" i="76"/>
  <c r="Q186" i="76" s="1"/>
  <c r="G186" i="76"/>
  <c r="G404" i="107" s="1"/>
  <c r="F186" i="76"/>
  <c r="F404" i="107" s="1"/>
  <c r="E186" i="76"/>
  <c r="E404" i="107" s="1"/>
  <c r="D186" i="76"/>
  <c r="D404" i="107" s="1"/>
  <c r="C186" i="76"/>
  <c r="C404" i="107" s="1"/>
  <c r="I185" i="76"/>
  <c r="Q185" i="76" s="1"/>
  <c r="G185" i="76"/>
  <c r="G404" i="93" s="1"/>
  <c r="F185" i="76"/>
  <c r="F404" i="93" s="1"/>
  <c r="E185" i="76"/>
  <c r="E404" i="93" s="1"/>
  <c r="D185" i="76"/>
  <c r="D404" i="93" s="1"/>
  <c r="C185" i="76"/>
  <c r="C404" i="93" s="1"/>
  <c r="I165" i="76"/>
  <c r="Q165" i="76" s="1"/>
  <c r="G165" i="76"/>
  <c r="G403" i="126" s="1"/>
  <c r="F165" i="76"/>
  <c r="F403" i="126" s="1"/>
  <c r="E165" i="76"/>
  <c r="E403" i="126" s="1"/>
  <c r="D165" i="76"/>
  <c r="D403" i="126" s="1"/>
  <c r="C165" i="76"/>
  <c r="C403" i="126" s="1"/>
  <c r="I164" i="76"/>
  <c r="Q164" i="76" s="1"/>
  <c r="G164" i="76"/>
  <c r="G403" i="102" s="1"/>
  <c r="F164" i="76"/>
  <c r="F403" i="102" s="1"/>
  <c r="E164" i="76"/>
  <c r="E403" i="102" s="1"/>
  <c r="D164" i="76"/>
  <c r="D403" i="102" s="1"/>
  <c r="C164" i="76"/>
  <c r="C403" i="102" s="1"/>
  <c r="I163" i="76"/>
  <c r="Q163" i="76" s="1"/>
  <c r="G163" i="76"/>
  <c r="G403" i="115" s="1"/>
  <c r="F163" i="76"/>
  <c r="F403" i="115" s="1"/>
  <c r="E163" i="76"/>
  <c r="E403" i="115" s="1"/>
  <c r="D163" i="76"/>
  <c r="D403" i="115" s="1"/>
  <c r="C163" i="76"/>
  <c r="C403" i="115" s="1"/>
  <c r="I162" i="76"/>
  <c r="G162" i="76"/>
  <c r="F162" i="76"/>
  <c r="E162" i="76"/>
  <c r="D162" i="76"/>
  <c r="C162" i="76"/>
  <c r="I161" i="76"/>
  <c r="G161" i="76"/>
  <c r="F161" i="76"/>
  <c r="E161" i="76"/>
  <c r="I160" i="76"/>
  <c r="G160" i="76"/>
  <c r="F160" i="76"/>
  <c r="E160" i="76"/>
  <c r="D160" i="76"/>
  <c r="C160" i="76"/>
  <c r="I159" i="76"/>
  <c r="Q159" i="76" s="1"/>
  <c r="G159" i="76"/>
  <c r="F159" i="76"/>
  <c r="E159" i="76"/>
  <c r="D159" i="76"/>
  <c r="C159" i="76"/>
  <c r="I158" i="76"/>
  <c r="Q158" i="76" s="1"/>
  <c r="G158" i="76"/>
  <c r="G403" i="110" s="1"/>
  <c r="F158" i="76"/>
  <c r="F403" i="110" s="1"/>
  <c r="E158" i="76"/>
  <c r="E403" i="110" s="1"/>
  <c r="D158" i="76"/>
  <c r="D403" i="110" s="1"/>
  <c r="C158" i="76"/>
  <c r="C403" i="110" s="1"/>
  <c r="I157" i="76"/>
  <c r="Q157" i="76" s="1"/>
  <c r="G157" i="76"/>
  <c r="G403" i="96" s="1"/>
  <c r="F157" i="76"/>
  <c r="F403" i="96" s="1"/>
  <c r="E157" i="76"/>
  <c r="E403" i="96" s="1"/>
  <c r="D157" i="76"/>
  <c r="D403" i="96" s="1"/>
  <c r="C157" i="76"/>
  <c r="C403" i="96" s="1"/>
  <c r="I156" i="76"/>
  <c r="Q156" i="76" s="1"/>
  <c r="G156" i="76"/>
  <c r="G403" i="107" s="1"/>
  <c r="F156" i="76"/>
  <c r="F403" i="107" s="1"/>
  <c r="E156" i="76"/>
  <c r="E403" i="107" s="1"/>
  <c r="D156" i="76"/>
  <c r="D403" i="107" s="1"/>
  <c r="C156" i="76"/>
  <c r="C403" i="107" s="1"/>
  <c r="I155" i="76"/>
  <c r="Q155" i="76" s="1"/>
  <c r="G155" i="76"/>
  <c r="G403" i="93" s="1"/>
  <c r="F155" i="76"/>
  <c r="F403" i="93" s="1"/>
  <c r="E155" i="76"/>
  <c r="E403" i="93" s="1"/>
  <c r="D155" i="76"/>
  <c r="D403" i="93" s="1"/>
  <c r="C155" i="76"/>
  <c r="C403" i="93" s="1"/>
  <c r="I135" i="76"/>
  <c r="Q135" i="76" s="1"/>
  <c r="G135" i="76"/>
  <c r="G402" i="126" s="1"/>
  <c r="F135" i="76"/>
  <c r="F402" i="126" s="1"/>
  <c r="E135" i="76"/>
  <c r="E402" i="126" s="1"/>
  <c r="D135" i="76"/>
  <c r="D402" i="126" s="1"/>
  <c r="C135" i="76"/>
  <c r="C402" i="126" s="1"/>
  <c r="I134" i="76"/>
  <c r="Q134" i="76" s="1"/>
  <c r="G134" i="76"/>
  <c r="G402" i="102" s="1"/>
  <c r="F134" i="76"/>
  <c r="F402" i="102" s="1"/>
  <c r="E134" i="76"/>
  <c r="E402" i="102" s="1"/>
  <c r="D134" i="76"/>
  <c r="D402" i="102" s="1"/>
  <c r="C134" i="76"/>
  <c r="C402" i="102" s="1"/>
  <c r="I133" i="76"/>
  <c r="Q133" i="76" s="1"/>
  <c r="G133" i="76"/>
  <c r="G402" i="115" s="1"/>
  <c r="F133" i="76"/>
  <c r="F402" i="115" s="1"/>
  <c r="E133" i="76"/>
  <c r="E402" i="115" s="1"/>
  <c r="D133" i="76"/>
  <c r="D402" i="115" s="1"/>
  <c r="C133" i="76"/>
  <c r="C402" i="115" s="1"/>
  <c r="I132" i="76"/>
  <c r="G132" i="76"/>
  <c r="F132" i="76"/>
  <c r="E132" i="76"/>
  <c r="D132" i="76"/>
  <c r="C132" i="76"/>
  <c r="I131" i="76"/>
  <c r="G131" i="76"/>
  <c r="F131" i="76"/>
  <c r="E131" i="76"/>
  <c r="I130" i="76"/>
  <c r="G130" i="76"/>
  <c r="F130" i="76"/>
  <c r="E130" i="76"/>
  <c r="D130" i="76"/>
  <c r="C130" i="76"/>
  <c r="I129" i="76"/>
  <c r="Q129" i="76" s="1"/>
  <c r="G129" i="76"/>
  <c r="G402" i="112" s="1"/>
  <c r="F129" i="76"/>
  <c r="F402" i="112" s="1"/>
  <c r="E129" i="76"/>
  <c r="E402" i="112" s="1"/>
  <c r="D129" i="76"/>
  <c r="D402" i="112" s="1"/>
  <c r="C129" i="76"/>
  <c r="C402" i="112" s="1"/>
  <c r="I128" i="76"/>
  <c r="Q128" i="76" s="1"/>
  <c r="G128" i="76"/>
  <c r="G402" i="110" s="1"/>
  <c r="F128" i="76"/>
  <c r="F402" i="110" s="1"/>
  <c r="E128" i="76"/>
  <c r="E402" i="110" s="1"/>
  <c r="D128" i="76"/>
  <c r="D402" i="110" s="1"/>
  <c r="C128" i="76"/>
  <c r="C402" i="110" s="1"/>
  <c r="I127" i="76"/>
  <c r="Q127" i="76" s="1"/>
  <c r="F127" i="76"/>
  <c r="F402" i="96" s="1"/>
  <c r="E127" i="76"/>
  <c r="E402" i="96" s="1"/>
  <c r="D127" i="76"/>
  <c r="D402" i="96" s="1"/>
  <c r="C127" i="76"/>
  <c r="C402" i="96" s="1"/>
  <c r="I126" i="76"/>
  <c r="Q126" i="76" s="1"/>
  <c r="G126" i="76"/>
  <c r="G402" i="107" s="1"/>
  <c r="F126" i="76"/>
  <c r="F402" i="107" s="1"/>
  <c r="E126" i="76"/>
  <c r="E402" i="107" s="1"/>
  <c r="D126" i="76"/>
  <c r="D402" i="107" s="1"/>
  <c r="C126" i="76"/>
  <c r="C402" i="107" s="1"/>
  <c r="I125" i="76"/>
  <c r="Q125" i="76" s="1"/>
  <c r="G125" i="76"/>
  <c r="G402" i="93" s="1"/>
  <c r="F125" i="76"/>
  <c r="F402" i="93" s="1"/>
  <c r="E125" i="76"/>
  <c r="E402" i="93" s="1"/>
  <c r="D125" i="76"/>
  <c r="D402" i="93" s="1"/>
  <c r="C125" i="76"/>
  <c r="C402" i="93" s="1"/>
  <c r="I105" i="76"/>
  <c r="Q105" i="76" s="1"/>
  <c r="G105" i="76"/>
  <c r="G401" i="126" s="1"/>
  <c r="F105" i="76"/>
  <c r="F401" i="126" s="1"/>
  <c r="E105" i="76"/>
  <c r="E401" i="126" s="1"/>
  <c r="D105" i="76"/>
  <c r="D401" i="126" s="1"/>
  <c r="C105" i="76"/>
  <c r="C401" i="126" s="1"/>
  <c r="I104" i="76"/>
  <c r="Q104" i="76" s="1"/>
  <c r="G104" i="76"/>
  <c r="G401" i="102" s="1"/>
  <c r="F104" i="76"/>
  <c r="F401" i="102" s="1"/>
  <c r="E104" i="76"/>
  <c r="E401" i="102" s="1"/>
  <c r="D104" i="76"/>
  <c r="D401" i="102" s="1"/>
  <c r="C104" i="76"/>
  <c r="C401" i="102" s="1"/>
  <c r="I103" i="76"/>
  <c r="Q103" i="76" s="1"/>
  <c r="G103" i="76"/>
  <c r="G401" i="115" s="1"/>
  <c r="F103" i="76"/>
  <c r="F401" i="115" s="1"/>
  <c r="E103" i="76"/>
  <c r="E401" i="115" s="1"/>
  <c r="D103" i="76"/>
  <c r="D401" i="115" s="1"/>
  <c r="C103" i="76"/>
  <c r="C401" i="115" s="1"/>
  <c r="I102" i="76"/>
  <c r="G102" i="76"/>
  <c r="F102" i="76"/>
  <c r="E102" i="76"/>
  <c r="D102" i="76"/>
  <c r="C102" i="76"/>
  <c r="I101" i="76"/>
  <c r="G101" i="76"/>
  <c r="F101" i="76"/>
  <c r="E101" i="76"/>
  <c r="I100" i="76"/>
  <c r="G100" i="76"/>
  <c r="F100" i="76"/>
  <c r="E100" i="76"/>
  <c r="D100" i="76"/>
  <c r="C100" i="76"/>
  <c r="I99" i="76"/>
  <c r="Q99" i="76" s="1"/>
  <c r="I98" i="76"/>
  <c r="Q98" i="76" s="1"/>
  <c r="G98" i="76"/>
  <c r="G401" i="110" s="1"/>
  <c r="F98" i="76"/>
  <c r="F401" i="110" s="1"/>
  <c r="E98" i="76"/>
  <c r="E401" i="110" s="1"/>
  <c r="D98" i="76"/>
  <c r="D401" i="110" s="1"/>
  <c r="C98" i="76"/>
  <c r="C401" i="110" s="1"/>
  <c r="I97" i="76"/>
  <c r="Q97" i="76" s="1"/>
  <c r="F97" i="76"/>
  <c r="F401" i="96" s="1"/>
  <c r="E97" i="76"/>
  <c r="E401" i="96" s="1"/>
  <c r="D97" i="76"/>
  <c r="D401" i="96" s="1"/>
  <c r="C97" i="76"/>
  <c r="C401" i="96" s="1"/>
  <c r="I96" i="76"/>
  <c r="Q96" i="76" s="1"/>
  <c r="G96" i="76"/>
  <c r="G401" i="107" s="1"/>
  <c r="F96" i="76"/>
  <c r="F401" i="107" s="1"/>
  <c r="E96" i="76"/>
  <c r="E401" i="107" s="1"/>
  <c r="D96" i="76"/>
  <c r="D401" i="107" s="1"/>
  <c r="C96" i="76"/>
  <c r="C401" i="107" s="1"/>
  <c r="I95" i="76"/>
  <c r="Q95" i="76" s="1"/>
  <c r="G95" i="76"/>
  <c r="G401" i="93" s="1"/>
  <c r="F95" i="76"/>
  <c r="F401" i="93" s="1"/>
  <c r="E95" i="76"/>
  <c r="E401" i="93" s="1"/>
  <c r="D95" i="76"/>
  <c r="D401" i="93" s="1"/>
  <c r="C95" i="76"/>
  <c r="C401" i="93" s="1"/>
  <c r="I75" i="76"/>
  <c r="Q75" i="76" s="1"/>
  <c r="G75" i="76"/>
  <c r="G400" i="126" s="1"/>
  <c r="F75" i="76"/>
  <c r="F400" i="126" s="1"/>
  <c r="E75" i="76"/>
  <c r="E400" i="126" s="1"/>
  <c r="D75" i="76"/>
  <c r="D400" i="126" s="1"/>
  <c r="C75" i="76"/>
  <c r="C400" i="126" s="1"/>
  <c r="I74" i="76"/>
  <c r="Q74" i="76" s="1"/>
  <c r="G74" i="76"/>
  <c r="G400" i="102" s="1"/>
  <c r="F74" i="76"/>
  <c r="F400" i="102" s="1"/>
  <c r="E74" i="76"/>
  <c r="E400" i="102" s="1"/>
  <c r="D74" i="76"/>
  <c r="D400" i="102" s="1"/>
  <c r="C74" i="76"/>
  <c r="C400" i="102" s="1"/>
  <c r="I73" i="76"/>
  <c r="Q73" i="76" s="1"/>
  <c r="G73" i="76"/>
  <c r="G400" i="115" s="1"/>
  <c r="F73" i="76"/>
  <c r="F400" i="115" s="1"/>
  <c r="E73" i="76"/>
  <c r="E400" i="115" s="1"/>
  <c r="D73" i="76"/>
  <c r="D400" i="115" s="1"/>
  <c r="C73" i="76"/>
  <c r="C400" i="115" s="1"/>
  <c r="I72" i="76"/>
  <c r="G72" i="76"/>
  <c r="F72" i="76"/>
  <c r="E72" i="76"/>
  <c r="D72" i="76"/>
  <c r="C72" i="76"/>
  <c r="I71" i="76"/>
  <c r="G71" i="76"/>
  <c r="F71" i="76"/>
  <c r="E71" i="76"/>
  <c r="I70" i="76"/>
  <c r="G70" i="76"/>
  <c r="F70" i="76"/>
  <c r="E70" i="76"/>
  <c r="D70" i="76"/>
  <c r="C70" i="76"/>
  <c r="I69" i="76"/>
  <c r="Q69" i="76" s="1"/>
  <c r="G69" i="76"/>
  <c r="G400" i="112" s="1"/>
  <c r="F69" i="76"/>
  <c r="F400" i="112" s="1"/>
  <c r="E69" i="76"/>
  <c r="E400" i="112" s="1"/>
  <c r="D69" i="76"/>
  <c r="D400" i="112" s="1"/>
  <c r="C69" i="76"/>
  <c r="C400" i="112" s="1"/>
  <c r="I68" i="76"/>
  <c r="Q68" i="76" s="1"/>
  <c r="G68" i="76"/>
  <c r="G400" i="110" s="1"/>
  <c r="F68" i="76"/>
  <c r="F400" i="110" s="1"/>
  <c r="E68" i="76"/>
  <c r="E400" i="110" s="1"/>
  <c r="D68" i="76"/>
  <c r="D400" i="110" s="1"/>
  <c r="C68" i="76"/>
  <c r="C400" i="110" s="1"/>
  <c r="I67" i="76"/>
  <c r="Q67" i="76" s="1"/>
  <c r="F67" i="76"/>
  <c r="E67" i="76"/>
  <c r="D67" i="76"/>
  <c r="C67" i="76"/>
  <c r="I66" i="76"/>
  <c r="Q66" i="76" s="1"/>
  <c r="G66" i="76"/>
  <c r="G400" i="107" s="1"/>
  <c r="F66" i="76"/>
  <c r="F400" i="107" s="1"/>
  <c r="E66" i="76"/>
  <c r="E400" i="107" s="1"/>
  <c r="D66" i="76"/>
  <c r="D400" i="107" s="1"/>
  <c r="C66" i="76"/>
  <c r="C400" i="107" s="1"/>
  <c r="I65" i="76"/>
  <c r="Q65" i="76" s="1"/>
  <c r="G65" i="76"/>
  <c r="G400" i="93" s="1"/>
  <c r="F65" i="76"/>
  <c r="F400" i="93" s="1"/>
  <c r="E65" i="76"/>
  <c r="E400" i="93" s="1"/>
  <c r="D65" i="76"/>
  <c r="D400" i="93" s="1"/>
  <c r="C65" i="76"/>
  <c r="C400" i="93" s="1"/>
  <c r="I45" i="76"/>
  <c r="Q45" i="76" s="1"/>
  <c r="G45" i="76"/>
  <c r="G399" i="126" s="1"/>
  <c r="F45" i="76"/>
  <c r="F399" i="126" s="1"/>
  <c r="E45" i="76"/>
  <c r="E399" i="126" s="1"/>
  <c r="D45" i="76"/>
  <c r="D399" i="126" s="1"/>
  <c r="C45" i="76"/>
  <c r="C399" i="126" s="1"/>
  <c r="I44" i="76"/>
  <c r="Q44" i="76" s="1"/>
  <c r="G44" i="76"/>
  <c r="G399" i="102" s="1"/>
  <c r="F44" i="76"/>
  <c r="F399" i="102" s="1"/>
  <c r="E44" i="76"/>
  <c r="E399" i="102" s="1"/>
  <c r="D44" i="76"/>
  <c r="D399" i="102" s="1"/>
  <c r="C44" i="76"/>
  <c r="C399" i="102" s="1"/>
  <c r="I43" i="76"/>
  <c r="Q43" i="76" s="1"/>
  <c r="G43" i="76"/>
  <c r="G399" i="115" s="1"/>
  <c r="F43" i="76"/>
  <c r="F399" i="115" s="1"/>
  <c r="E43" i="76"/>
  <c r="E399" i="115" s="1"/>
  <c r="D43" i="76"/>
  <c r="D399" i="115" s="1"/>
  <c r="C43" i="76"/>
  <c r="C399" i="115" s="1"/>
  <c r="I42" i="76"/>
  <c r="G42" i="76"/>
  <c r="F42" i="76"/>
  <c r="E42" i="76"/>
  <c r="D42" i="76"/>
  <c r="C42" i="76"/>
  <c r="I41" i="76"/>
  <c r="G41" i="76"/>
  <c r="F41" i="76"/>
  <c r="E41" i="76"/>
  <c r="I40" i="76"/>
  <c r="G40" i="76"/>
  <c r="F40" i="76"/>
  <c r="E40" i="76"/>
  <c r="D40" i="76"/>
  <c r="C40" i="76"/>
  <c r="I39" i="76"/>
  <c r="Q39" i="76" s="1"/>
  <c r="G39" i="76"/>
  <c r="G399" i="112" s="1"/>
  <c r="F39" i="76"/>
  <c r="F399" i="112" s="1"/>
  <c r="E39" i="76"/>
  <c r="E399" i="112" s="1"/>
  <c r="D39" i="76"/>
  <c r="C39" i="76"/>
  <c r="C399" i="112" s="1"/>
  <c r="I38" i="76"/>
  <c r="Q38" i="76" s="1"/>
  <c r="G38" i="76"/>
  <c r="G399" i="110" s="1"/>
  <c r="F38" i="76"/>
  <c r="F399" i="110" s="1"/>
  <c r="E38" i="76"/>
  <c r="E399" i="110" s="1"/>
  <c r="D38" i="76"/>
  <c r="D399" i="110" s="1"/>
  <c r="C38" i="76"/>
  <c r="C399" i="110" s="1"/>
  <c r="I37" i="76"/>
  <c r="Q37" i="76" s="1"/>
  <c r="G37" i="76"/>
  <c r="G399" i="96" s="1"/>
  <c r="F37" i="76"/>
  <c r="F399" i="96" s="1"/>
  <c r="E37" i="76"/>
  <c r="E399" i="96" s="1"/>
  <c r="D37" i="76"/>
  <c r="D399" i="96" s="1"/>
  <c r="C37" i="76"/>
  <c r="C399" i="96" s="1"/>
  <c r="I36" i="76"/>
  <c r="Q36" i="76" s="1"/>
  <c r="G36" i="76"/>
  <c r="G399" i="107" s="1"/>
  <c r="F36" i="76"/>
  <c r="F399" i="107" s="1"/>
  <c r="E36" i="76"/>
  <c r="E399" i="107" s="1"/>
  <c r="D36" i="76"/>
  <c r="D399" i="107" s="1"/>
  <c r="C36" i="76"/>
  <c r="C399" i="107" s="1"/>
  <c r="I35" i="76"/>
  <c r="Q35" i="76" s="1"/>
  <c r="G35" i="76"/>
  <c r="G399" i="93" s="1"/>
  <c r="F35" i="76"/>
  <c r="F399" i="93" s="1"/>
  <c r="E35" i="76"/>
  <c r="E399" i="93" s="1"/>
  <c r="D35" i="76"/>
  <c r="C35" i="76"/>
  <c r="C399" i="93" s="1"/>
  <c r="I465" i="74"/>
  <c r="Q465" i="74" s="1"/>
  <c r="G465" i="74"/>
  <c r="G397" i="126" s="1"/>
  <c r="F465" i="74"/>
  <c r="F397" i="126" s="1"/>
  <c r="E465" i="74"/>
  <c r="E397" i="126" s="1"/>
  <c r="D465" i="74"/>
  <c r="D397" i="126" s="1"/>
  <c r="C465" i="74"/>
  <c r="C397" i="126" s="1"/>
  <c r="I464" i="74"/>
  <c r="Q464" i="74" s="1"/>
  <c r="G464" i="74"/>
  <c r="G397" i="102" s="1"/>
  <c r="F464" i="74"/>
  <c r="F397" i="102" s="1"/>
  <c r="E464" i="74"/>
  <c r="E397" i="102" s="1"/>
  <c r="D464" i="74"/>
  <c r="D397" i="102" s="1"/>
  <c r="C464" i="74"/>
  <c r="C397" i="102" s="1"/>
  <c r="I463" i="74"/>
  <c r="Q463" i="74" s="1"/>
  <c r="G463" i="74"/>
  <c r="G397" i="115" s="1"/>
  <c r="F463" i="74"/>
  <c r="F397" i="115" s="1"/>
  <c r="E463" i="74"/>
  <c r="E397" i="115" s="1"/>
  <c r="D463" i="74"/>
  <c r="D397" i="115" s="1"/>
  <c r="C463" i="74"/>
  <c r="C397" i="115" s="1"/>
  <c r="I462" i="74"/>
  <c r="G462" i="74"/>
  <c r="F462" i="74"/>
  <c r="E462" i="74"/>
  <c r="D462" i="74"/>
  <c r="C462" i="74"/>
  <c r="I461" i="74"/>
  <c r="G461" i="74"/>
  <c r="F461" i="74"/>
  <c r="E461" i="74"/>
  <c r="I460" i="74"/>
  <c r="G460" i="74"/>
  <c r="P460" i="74" s="1"/>
  <c r="G397" i="122" s="1"/>
  <c r="F460" i="74"/>
  <c r="O460" i="74" s="1"/>
  <c r="E460" i="74"/>
  <c r="N460" i="74" s="1"/>
  <c r="E397" i="122" s="1"/>
  <c r="D460" i="74"/>
  <c r="M460" i="74" s="1"/>
  <c r="C460" i="74"/>
  <c r="L460" i="74" s="1"/>
  <c r="C397" i="122" s="1"/>
  <c r="I459" i="74"/>
  <c r="Q459" i="74" s="1"/>
  <c r="G459" i="74"/>
  <c r="G397" i="112" s="1"/>
  <c r="F459" i="74"/>
  <c r="F397" i="112" s="1"/>
  <c r="E459" i="74"/>
  <c r="E397" i="112" s="1"/>
  <c r="D459" i="74"/>
  <c r="D397" i="112" s="1"/>
  <c r="C459" i="74"/>
  <c r="C397" i="112" s="1"/>
  <c r="I458" i="74"/>
  <c r="Q458" i="74" s="1"/>
  <c r="G458" i="74"/>
  <c r="G397" i="110" s="1"/>
  <c r="F458" i="74"/>
  <c r="F397" i="110" s="1"/>
  <c r="E458" i="74"/>
  <c r="E397" i="110" s="1"/>
  <c r="D458" i="74"/>
  <c r="D397" i="110" s="1"/>
  <c r="C458" i="74"/>
  <c r="C397" i="110" s="1"/>
  <c r="I457" i="74"/>
  <c r="Q457" i="74" s="1"/>
  <c r="F457" i="74"/>
  <c r="F397" i="96" s="1"/>
  <c r="E457" i="74"/>
  <c r="E397" i="96" s="1"/>
  <c r="D457" i="74"/>
  <c r="D397" i="96" s="1"/>
  <c r="C457" i="74"/>
  <c r="C397" i="96" s="1"/>
  <c r="I456" i="74"/>
  <c r="Q456" i="74" s="1"/>
  <c r="G456" i="74"/>
  <c r="G397" i="107" s="1"/>
  <c r="F456" i="74"/>
  <c r="F397" i="107" s="1"/>
  <c r="E456" i="74"/>
  <c r="E397" i="107" s="1"/>
  <c r="D456" i="74"/>
  <c r="D397" i="107" s="1"/>
  <c r="C456" i="74"/>
  <c r="C397" i="107" s="1"/>
  <c r="I455" i="74"/>
  <c r="Q455" i="74" s="1"/>
  <c r="G455" i="74"/>
  <c r="F455" i="74"/>
  <c r="F397" i="93" s="1"/>
  <c r="E455" i="74"/>
  <c r="E397" i="93" s="1"/>
  <c r="D455" i="74"/>
  <c r="D397" i="93" s="1"/>
  <c r="C455" i="74"/>
  <c r="C397" i="93" s="1"/>
  <c r="I435" i="74"/>
  <c r="Q435" i="74" s="1"/>
  <c r="O448" i="74" s="1"/>
  <c r="G435" i="74"/>
  <c r="F435" i="74"/>
  <c r="E435" i="74"/>
  <c r="D435" i="74"/>
  <c r="C435" i="74"/>
  <c r="I434" i="74"/>
  <c r="Q434" i="74" s="1"/>
  <c r="O447" i="74" s="1"/>
  <c r="G434" i="74"/>
  <c r="F434" i="74"/>
  <c r="E434" i="74"/>
  <c r="D434" i="74"/>
  <c r="C434" i="74"/>
  <c r="I433" i="74"/>
  <c r="Q433" i="74" s="1"/>
  <c r="G433" i="74"/>
  <c r="G396" i="115" s="1"/>
  <c r="F433" i="74"/>
  <c r="F396" i="115" s="1"/>
  <c r="E433" i="74"/>
  <c r="E396" i="115" s="1"/>
  <c r="D433" i="74"/>
  <c r="D396" i="115" s="1"/>
  <c r="C433" i="74"/>
  <c r="C396" i="115" s="1"/>
  <c r="I432" i="74"/>
  <c r="G432" i="74"/>
  <c r="F432" i="74"/>
  <c r="E432" i="74"/>
  <c r="D432" i="74"/>
  <c r="C432" i="74"/>
  <c r="I431" i="74"/>
  <c r="G431" i="74"/>
  <c r="F431" i="74"/>
  <c r="E431" i="74"/>
  <c r="I430" i="74"/>
  <c r="G430" i="74"/>
  <c r="F430" i="74"/>
  <c r="E430" i="74"/>
  <c r="D430" i="74"/>
  <c r="C430" i="74"/>
  <c r="I429" i="74"/>
  <c r="Q429" i="74" s="1"/>
  <c r="G429" i="74"/>
  <c r="G396" i="112" s="1"/>
  <c r="F429" i="74"/>
  <c r="F396" i="112" s="1"/>
  <c r="E429" i="74"/>
  <c r="E396" i="112" s="1"/>
  <c r="D429" i="74"/>
  <c r="D396" i="112" s="1"/>
  <c r="C429" i="74"/>
  <c r="C396" i="112" s="1"/>
  <c r="I428" i="74"/>
  <c r="Q428" i="74" s="1"/>
  <c r="G428" i="74"/>
  <c r="G396" i="110" s="1"/>
  <c r="F428" i="74"/>
  <c r="F396" i="110" s="1"/>
  <c r="E428" i="74"/>
  <c r="E396" i="110" s="1"/>
  <c r="D428" i="74"/>
  <c r="D396" i="110" s="1"/>
  <c r="C428" i="74"/>
  <c r="C396" i="110" s="1"/>
  <c r="I427" i="74"/>
  <c r="Q427" i="74" s="1"/>
  <c r="F427" i="74"/>
  <c r="F396" i="96" s="1"/>
  <c r="E427" i="74"/>
  <c r="E396" i="96" s="1"/>
  <c r="D427" i="74"/>
  <c r="D396" i="96" s="1"/>
  <c r="C427" i="74"/>
  <c r="C396" i="96" s="1"/>
  <c r="I426" i="74"/>
  <c r="Q426" i="74" s="1"/>
  <c r="G426" i="74"/>
  <c r="G396" i="107" s="1"/>
  <c r="F426" i="74"/>
  <c r="F396" i="107" s="1"/>
  <c r="E426" i="74"/>
  <c r="E396" i="107" s="1"/>
  <c r="D426" i="74"/>
  <c r="D396" i="107" s="1"/>
  <c r="C426" i="74"/>
  <c r="C396" i="107" s="1"/>
  <c r="I425" i="74"/>
  <c r="Q425" i="74" s="1"/>
  <c r="G425" i="74"/>
  <c r="G396" i="93" s="1"/>
  <c r="F425" i="74"/>
  <c r="F396" i="93" s="1"/>
  <c r="E425" i="74"/>
  <c r="E396" i="93" s="1"/>
  <c r="D425" i="74"/>
  <c r="D396" i="93" s="1"/>
  <c r="C425" i="74"/>
  <c r="C396" i="93" s="1"/>
  <c r="I405" i="74"/>
  <c r="Q405" i="74" s="1"/>
  <c r="G405" i="74"/>
  <c r="G395" i="126" s="1"/>
  <c r="F405" i="74"/>
  <c r="F395" i="126" s="1"/>
  <c r="E405" i="74"/>
  <c r="E395" i="126" s="1"/>
  <c r="D405" i="74"/>
  <c r="D395" i="126" s="1"/>
  <c r="C405" i="74"/>
  <c r="C395" i="126" s="1"/>
  <c r="I404" i="74"/>
  <c r="Q404" i="74" s="1"/>
  <c r="G404" i="74"/>
  <c r="G395" i="102" s="1"/>
  <c r="F404" i="74"/>
  <c r="F395" i="102" s="1"/>
  <c r="E404" i="74"/>
  <c r="E395" i="102" s="1"/>
  <c r="D404" i="74"/>
  <c r="D395" i="102" s="1"/>
  <c r="C404" i="74"/>
  <c r="C395" i="102" s="1"/>
  <c r="I403" i="74"/>
  <c r="Q403" i="74" s="1"/>
  <c r="G403" i="74"/>
  <c r="G395" i="115" s="1"/>
  <c r="F403" i="74"/>
  <c r="F395" i="115" s="1"/>
  <c r="E403" i="74"/>
  <c r="E395" i="115" s="1"/>
  <c r="D403" i="74"/>
  <c r="D395" i="115" s="1"/>
  <c r="C403" i="74"/>
  <c r="C395" i="115" s="1"/>
  <c r="I402" i="74"/>
  <c r="G402" i="74"/>
  <c r="F402" i="74"/>
  <c r="E402" i="74"/>
  <c r="D402" i="74"/>
  <c r="C402" i="74"/>
  <c r="I401" i="74"/>
  <c r="G401" i="74"/>
  <c r="F401" i="74"/>
  <c r="E401" i="74"/>
  <c r="I400" i="74"/>
  <c r="G400" i="74"/>
  <c r="F400" i="74"/>
  <c r="E400" i="74"/>
  <c r="D400" i="74"/>
  <c r="C400" i="74"/>
  <c r="I399" i="74"/>
  <c r="Q399" i="74" s="1"/>
  <c r="G399" i="74"/>
  <c r="G395" i="112" s="1"/>
  <c r="F399" i="74"/>
  <c r="F395" i="112" s="1"/>
  <c r="E399" i="74"/>
  <c r="E395" i="112" s="1"/>
  <c r="D399" i="74"/>
  <c r="D395" i="112" s="1"/>
  <c r="C399" i="74"/>
  <c r="C395" i="112" s="1"/>
  <c r="I398" i="74"/>
  <c r="Q398" i="74" s="1"/>
  <c r="G398" i="74"/>
  <c r="G395" i="110" s="1"/>
  <c r="F398" i="74"/>
  <c r="F395" i="110" s="1"/>
  <c r="E398" i="74"/>
  <c r="E395" i="110" s="1"/>
  <c r="D398" i="74"/>
  <c r="D395" i="110" s="1"/>
  <c r="C398" i="74"/>
  <c r="C395" i="110" s="1"/>
  <c r="I397" i="74"/>
  <c r="Q397" i="74" s="1"/>
  <c r="F397" i="74"/>
  <c r="F395" i="96" s="1"/>
  <c r="E397" i="74"/>
  <c r="E395" i="96" s="1"/>
  <c r="D397" i="74"/>
  <c r="D395" i="96" s="1"/>
  <c r="C397" i="74"/>
  <c r="C395" i="96" s="1"/>
  <c r="I396" i="74"/>
  <c r="Q396" i="74" s="1"/>
  <c r="G396" i="74"/>
  <c r="G395" i="107" s="1"/>
  <c r="F396" i="74"/>
  <c r="F395" i="107" s="1"/>
  <c r="E396" i="74"/>
  <c r="E395" i="107" s="1"/>
  <c r="D396" i="74"/>
  <c r="D395" i="107" s="1"/>
  <c r="C396" i="74"/>
  <c r="C395" i="107" s="1"/>
  <c r="I395" i="74"/>
  <c r="Q395" i="74" s="1"/>
  <c r="G395" i="74"/>
  <c r="G395" i="93" s="1"/>
  <c r="F395" i="74"/>
  <c r="F395" i="93" s="1"/>
  <c r="E395" i="74"/>
  <c r="E395" i="93" s="1"/>
  <c r="D395" i="74"/>
  <c r="D395" i="93" s="1"/>
  <c r="C395" i="74"/>
  <c r="C395" i="93" s="1"/>
  <c r="I375" i="74"/>
  <c r="Q375" i="74" s="1"/>
  <c r="G375" i="74"/>
  <c r="G394" i="126" s="1"/>
  <c r="F375" i="74"/>
  <c r="F394" i="126" s="1"/>
  <c r="E375" i="74"/>
  <c r="E394" i="126" s="1"/>
  <c r="D375" i="74"/>
  <c r="D394" i="126" s="1"/>
  <c r="C375" i="74"/>
  <c r="C394" i="126" s="1"/>
  <c r="I374" i="74"/>
  <c r="Q374" i="74" s="1"/>
  <c r="C374" i="74"/>
  <c r="C394" i="102" s="1"/>
  <c r="I373" i="74"/>
  <c r="Q373" i="74" s="1"/>
  <c r="G373" i="74"/>
  <c r="G394" i="115" s="1"/>
  <c r="F373" i="74"/>
  <c r="F394" i="115" s="1"/>
  <c r="E373" i="74"/>
  <c r="E394" i="115" s="1"/>
  <c r="D373" i="74"/>
  <c r="D394" i="115" s="1"/>
  <c r="C373" i="74"/>
  <c r="C394" i="115" s="1"/>
  <c r="I372" i="74"/>
  <c r="G372" i="74"/>
  <c r="F372" i="74"/>
  <c r="E372" i="74"/>
  <c r="D372" i="74"/>
  <c r="C372" i="74"/>
  <c r="I371" i="74"/>
  <c r="G371" i="74"/>
  <c r="F371" i="74"/>
  <c r="E371" i="74"/>
  <c r="I370" i="74"/>
  <c r="G370" i="74"/>
  <c r="F370" i="74"/>
  <c r="E370" i="74"/>
  <c r="D370" i="74"/>
  <c r="C370" i="74"/>
  <c r="I369" i="74"/>
  <c r="Q369" i="74" s="1"/>
  <c r="G369" i="74"/>
  <c r="G394" i="112" s="1"/>
  <c r="F369" i="74"/>
  <c r="F394" i="112" s="1"/>
  <c r="E369" i="74"/>
  <c r="E394" i="112" s="1"/>
  <c r="D369" i="74"/>
  <c r="D394" i="112" s="1"/>
  <c r="C369" i="74"/>
  <c r="C394" i="112" s="1"/>
  <c r="I368" i="74"/>
  <c r="Q368" i="74" s="1"/>
  <c r="G368" i="74"/>
  <c r="G394" i="110" s="1"/>
  <c r="F368" i="74"/>
  <c r="F394" i="110" s="1"/>
  <c r="E368" i="74"/>
  <c r="E394" i="110" s="1"/>
  <c r="D368" i="74"/>
  <c r="D394" i="110" s="1"/>
  <c r="C368" i="74"/>
  <c r="C394" i="110" s="1"/>
  <c r="I367" i="74"/>
  <c r="Q367" i="74" s="1"/>
  <c r="F367" i="74"/>
  <c r="F394" i="96" s="1"/>
  <c r="E367" i="74"/>
  <c r="E394" i="96" s="1"/>
  <c r="D367" i="74"/>
  <c r="D394" i="96" s="1"/>
  <c r="C367" i="74"/>
  <c r="C394" i="96" s="1"/>
  <c r="I366" i="74"/>
  <c r="Q366" i="74" s="1"/>
  <c r="G366" i="74"/>
  <c r="G394" i="107" s="1"/>
  <c r="F366" i="74"/>
  <c r="F394" i="107" s="1"/>
  <c r="E366" i="74"/>
  <c r="E394" i="107" s="1"/>
  <c r="D366" i="74"/>
  <c r="D394" i="107" s="1"/>
  <c r="C366" i="74"/>
  <c r="C394" i="107" s="1"/>
  <c r="I365" i="74"/>
  <c r="Q365" i="74" s="1"/>
  <c r="G365" i="74"/>
  <c r="G394" i="93" s="1"/>
  <c r="F365" i="74"/>
  <c r="F394" i="93" s="1"/>
  <c r="E365" i="74"/>
  <c r="E394" i="93" s="1"/>
  <c r="D365" i="74"/>
  <c r="D394" i="93" s="1"/>
  <c r="C365" i="74"/>
  <c r="C394" i="93" s="1"/>
  <c r="I345" i="74"/>
  <c r="Q345" i="74" s="1"/>
  <c r="G345" i="74"/>
  <c r="G393" i="126" s="1"/>
  <c r="F345" i="74"/>
  <c r="F393" i="126" s="1"/>
  <c r="E345" i="74"/>
  <c r="E393" i="126" s="1"/>
  <c r="D345" i="74"/>
  <c r="D393" i="126" s="1"/>
  <c r="C345" i="74"/>
  <c r="C393" i="126" s="1"/>
  <c r="I344" i="74"/>
  <c r="Q344" i="74" s="1"/>
  <c r="G344" i="74"/>
  <c r="G393" i="102" s="1"/>
  <c r="F344" i="74"/>
  <c r="F393" i="102" s="1"/>
  <c r="E344" i="74"/>
  <c r="E393" i="102" s="1"/>
  <c r="D344" i="74"/>
  <c r="D393" i="102" s="1"/>
  <c r="C344" i="74"/>
  <c r="C393" i="102" s="1"/>
  <c r="I343" i="74"/>
  <c r="Q343" i="74" s="1"/>
  <c r="G343" i="74"/>
  <c r="G393" i="115" s="1"/>
  <c r="F343" i="74"/>
  <c r="F393" i="115" s="1"/>
  <c r="E343" i="74"/>
  <c r="E393" i="115" s="1"/>
  <c r="D343" i="74"/>
  <c r="D393" i="115" s="1"/>
  <c r="C343" i="74"/>
  <c r="C393" i="115" s="1"/>
  <c r="I342" i="74"/>
  <c r="G342" i="74"/>
  <c r="F342" i="74"/>
  <c r="E342" i="74"/>
  <c r="D342" i="74"/>
  <c r="C342" i="74"/>
  <c r="I341" i="74"/>
  <c r="G341" i="74"/>
  <c r="F341" i="74"/>
  <c r="E341" i="74"/>
  <c r="I340" i="74"/>
  <c r="G340" i="74"/>
  <c r="F340" i="74"/>
  <c r="E340" i="74"/>
  <c r="D340" i="74"/>
  <c r="C340" i="74"/>
  <c r="I339" i="74"/>
  <c r="Q339" i="74" s="1"/>
  <c r="G339" i="74"/>
  <c r="G393" i="112" s="1"/>
  <c r="F339" i="74"/>
  <c r="F393" i="112" s="1"/>
  <c r="E339" i="74"/>
  <c r="E393" i="112" s="1"/>
  <c r="D339" i="74"/>
  <c r="D393" i="112" s="1"/>
  <c r="C339" i="74"/>
  <c r="C393" i="112" s="1"/>
  <c r="I338" i="74"/>
  <c r="Q338" i="74" s="1"/>
  <c r="G338" i="74"/>
  <c r="G393" i="110" s="1"/>
  <c r="F338" i="74"/>
  <c r="F393" i="110" s="1"/>
  <c r="E338" i="74"/>
  <c r="E393" i="110" s="1"/>
  <c r="D338" i="74"/>
  <c r="D393" i="110" s="1"/>
  <c r="C338" i="74"/>
  <c r="C393" i="110" s="1"/>
  <c r="I337" i="74"/>
  <c r="Q337" i="74" s="1"/>
  <c r="F337" i="74"/>
  <c r="F393" i="96" s="1"/>
  <c r="E337" i="74"/>
  <c r="E393" i="96" s="1"/>
  <c r="D337" i="74"/>
  <c r="D393" i="96" s="1"/>
  <c r="C337" i="74"/>
  <c r="C393" i="96" s="1"/>
  <c r="I336" i="74"/>
  <c r="Q336" i="74" s="1"/>
  <c r="G336" i="74"/>
  <c r="G393" i="107" s="1"/>
  <c r="F336" i="74"/>
  <c r="F393" i="107" s="1"/>
  <c r="E336" i="74"/>
  <c r="E393" i="107" s="1"/>
  <c r="D336" i="74"/>
  <c r="D393" i="107" s="1"/>
  <c r="C336" i="74"/>
  <c r="C393" i="107" s="1"/>
  <c r="I335" i="74"/>
  <c r="Q335" i="74" s="1"/>
  <c r="G335" i="74"/>
  <c r="G393" i="93" s="1"/>
  <c r="F335" i="74"/>
  <c r="F393" i="93" s="1"/>
  <c r="E335" i="74"/>
  <c r="E393" i="93" s="1"/>
  <c r="D335" i="74"/>
  <c r="D393" i="93" s="1"/>
  <c r="C335" i="74"/>
  <c r="C393" i="93" s="1"/>
  <c r="I315" i="74"/>
  <c r="Q315" i="74" s="1"/>
  <c r="F315" i="74"/>
  <c r="F392" i="126" s="1"/>
  <c r="E315" i="74"/>
  <c r="E392" i="126" s="1"/>
  <c r="D315" i="74"/>
  <c r="D392" i="126" s="1"/>
  <c r="C315" i="74"/>
  <c r="C392" i="126" s="1"/>
  <c r="I314" i="74"/>
  <c r="Q314" i="74" s="1"/>
  <c r="I313" i="74"/>
  <c r="Q313" i="74" s="1"/>
  <c r="G313" i="74"/>
  <c r="G392" i="115" s="1"/>
  <c r="F313" i="74"/>
  <c r="F392" i="115" s="1"/>
  <c r="E313" i="74"/>
  <c r="E392" i="115" s="1"/>
  <c r="D313" i="74"/>
  <c r="D392" i="115" s="1"/>
  <c r="C313" i="74"/>
  <c r="C392" i="115" s="1"/>
  <c r="I312" i="74"/>
  <c r="G312" i="74"/>
  <c r="F312" i="74"/>
  <c r="E312" i="74"/>
  <c r="D312" i="74"/>
  <c r="C312" i="74"/>
  <c r="I311" i="74"/>
  <c r="G311" i="74"/>
  <c r="F311" i="74"/>
  <c r="E311" i="74"/>
  <c r="I310" i="74"/>
  <c r="G310" i="74"/>
  <c r="F310" i="74"/>
  <c r="E310" i="74"/>
  <c r="D310" i="74"/>
  <c r="C310" i="74"/>
  <c r="I309" i="74"/>
  <c r="Q309" i="74" s="1"/>
  <c r="G309" i="74"/>
  <c r="G392" i="112" s="1"/>
  <c r="F309" i="74"/>
  <c r="F392" i="112" s="1"/>
  <c r="E309" i="74"/>
  <c r="E392" i="112" s="1"/>
  <c r="D309" i="74"/>
  <c r="D392" i="112" s="1"/>
  <c r="C309" i="74"/>
  <c r="C392" i="112" s="1"/>
  <c r="I308" i="74"/>
  <c r="Q308" i="74" s="1"/>
  <c r="G308" i="74"/>
  <c r="G392" i="110" s="1"/>
  <c r="F308" i="74"/>
  <c r="F392" i="110" s="1"/>
  <c r="E308" i="74"/>
  <c r="E392" i="110" s="1"/>
  <c r="D308" i="74"/>
  <c r="D392" i="110" s="1"/>
  <c r="C308" i="74"/>
  <c r="C392" i="110" s="1"/>
  <c r="I307" i="74"/>
  <c r="Q307" i="74" s="1"/>
  <c r="F307" i="74"/>
  <c r="F392" i="96" s="1"/>
  <c r="E307" i="74"/>
  <c r="E392" i="96" s="1"/>
  <c r="D307" i="74"/>
  <c r="D392" i="96" s="1"/>
  <c r="C307" i="74"/>
  <c r="C392" i="96" s="1"/>
  <c r="I306" i="74"/>
  <c r="Q306" i="74" s="1"/>
  <c r="I305" i="74"/>
  <c r="Q305" i="74" s="1"/>
  <c r="G305" i="74"/>
  <c r="G392" i="93" s="1"/>
  <c r="F305" i="74"/>
  <c r="F392" i="93" s="1"/>
  <c r="E305" i="74"/>
  <c r="E392" i="93" s="1"/>
  <c r="D305" i="74"/>
  <c r="D392" i="93" s="1"/>
  <c r="C305" i="74"/>
  <c r="C392" i="93" s="1"/>
  <c r="I285" i="74"/>
  <c r="Q285" i="74" s="1"/>
  <c r="G285" i="74"/>
  <c r="G391" i="126" s="1"/>
  <c r="F285" i="74"/>
  <c r="F391" i="126" s="1"/>
  <c r="E285" i="74"/>
  <c r="E391" i="126" s="1"/>
  <c r="D285" i="74"/>
  <c r="D391" i="126" s="1"/>
  <c r="C285" i="74"/>
  <c r="C391" i="126" s="1"/>
  <c r="I284" i="74"/>
  <c r="Q284" i="74" s="1"/>
  <c r="G284" i="74"/>
  <c r="G391" i="102" s="1"/>
  <c r="F284" i="74"/>
  <c r="F391" i="102" s="1"/>
  <c r="E284" i="74"/>
  <c r="E391" i="102" s="1"/>
  <c r="D284" i="74"/>
  <c r="D391" i="102" s="1"/>
  <c r="C284" i="74"/>
  <c r="C391" i="102" s="1"/>
  <c r="I283" i="74"/>
  <c r="Q283" i="74" s="1"/>
  <c r="G283" i="74"/>
  <c r="G391" i="115" s="1"/>
  <c r="F283" i="74"/>
  <c r="F391" i="115" s="1"/>
  <c r="E283" i="74"/>
  <c r="E391" i="115" s="1"/>
  <c r="D283" i="74"/>
  <c r="D391" i="115" s="1"/>
  <c r="C283" i="74"/>
  <c r="C391" i="115" s="1"/>
  <c r="I282" i="74"/>
  <c r="G282" i="74"/>
  <c r="F282" i="74"/>
  <c r="E282" i="74"/>
  <c r="D282" i="74"/>
  <c r="C282" i="74"/>
  <c r="I281" i="74"/>
  <c r="G281" i="74"/>
  <c r="F281" i="74"/>
  <c r="E281" i="74"/>
  <c r="I280" i="74"/>
  <c r="G280" i="74"/>
  <c r="F280" i="74"/>
  <c r="E280" i="74"/>
  <c r="D280" i="74"/>
  <c r="C280" i="74"/>
  <c r="I279" i="74"/>
  <c r="Q279" i="74" s="1"/>
  <c r="G279" i="74"/>
  <c r="G391" i="112" s="1"/>
  <c r="F279" i="74"/>
  <c r="F391" i="112" s="1"/>
  <c r="E279" i="74"/>
  <c r="E391" i="112" s="1"/>
  <c r="D279" i="74"/>
  <c r="D391" i="112" s="1"/>
  <c r="C279" i="74"/>
  <c r="C391" i="112" s="1"/>
  <c r="I278" i="74"/>
  <c r="Q278" i="74" s="1"/>
  <c r="G278" i="74"/>
  <c r="G391" i="110" s="1"/>
  <c r="F278" i="74"/>
  <c r="F391" i="110" s="1"/>
  <c r="E278" i="74"/>
  <c r="E391" i="110" s="1"/>
  <c r="D278" i="74"/>
  <c r="D391" i="110" s="1"/>
  <c r="C278" i="74"/>
  <c r="C391" i="110" s="1"/>
  <c r="I277" i="74"/>
  <c r="Q277" i="74" s="1"/>
  <c r="F277" i="74"/>
  <c r="F391" i="96" s="1"/>
  <c r="E277" i="74"/>
  <c r="E391" i="96" s="1"/>
  <c r="D277" i="74"/>
  <c r="D391" i="96" s="1"/>
  <c r="C277" i="74"/>
  <c r="C391" i="96" s="1"/>
  <c r="I276" i="74"/>
  <c r="Q276" i="74" s="1"/>
  <c r="G276" i="74"/>
  <c r="G391" i="107" s="1"/>
  <c r="F276" i="74"/>
  <c r="F391" i="107" s="1"/>
  <c r="E276" i="74"/>
  <c r="E391" i="107" s="1"/>
  <c r="D276" i="74"/>
  <c r="D391" i="107" s="1"/>
  <c r="C276" i="74"/>
  <c r="C391" i="107" s="1"/>
  <c r="I275" i="74"/>
  <c r="Q275" i="74" s="1"/>
  <c r="G275" i="74"/>
  <c r="G391" i="93" s="1"/>
  <c r="F275" i="74"/>
  <c r="F391" i="93" s="1"/>
  <c r="E275" i="74"/>
  <c r="E391" i="93" s="1"/>
  <c r="D275" i="74"/>
  <c r="D391" i="93" s="1"/>
  <c r="C275" i="74"/>
  <c r="C391" i="93" s="1"/>
  <c r="I255" i="74"/>
  <c r="Q255" i="74" s="1"/>
  <c r="G255" i="74"/>
  <c r="G390" i="126" s="1"/>
  <c r="F255" i="74"/>
  <c r="F390" i="126" s="1"/>
  <c r="E255" i="74"/>
  <c r="E390" i="126" s="1"/>
  <c r="D255" i="74"/>
  <c r="D390" i="126" s="1"/>
  <c r="C255" i="74"/>
  <c r="C390" i="126" s="1"/>
  <c r="I254" i="74"/>
  <c r="Q254" i="74" s="1"/>
  <c r="G254" i="74"/>
  <c r="G390" i="102" s="1"/>
  <c r="F254" i="74"/>
  <c r="F390" i="102" s="1"/>
  <c r="E254" i="74"/>
  <c r="E390" i="102" s="1"/>
  <c r="D254" i="74"/>
  <c r="D390" i="102" s="1"/>
  <c r="C254" i="74"/>
  <c r="C390" i="102" s="1"/>
  <c r="I253" i="74"/>
  <c r="Q253" i="74" s="1"/>
  <c r="G253" i="74"/>
  <c r="G390" i="115" s="1"/>
  <c r="F253" i="74"/>
  <c r="F390" i="115" s="1"/>
  <c r="E253" i="74"/>
  <c r="E390" i="115" s="1"/>
  <c r="D253" i="74"/>
  <c r="D390" i="115" s="1"/>
  <c r="C253" i="74"/>
  <c r="C390" i="115" s="1"/>
  <c r="I252" i="74"/>
  <c r="G252" i="74"/>
  <c r="F252" i="74"/>
  <c r="E252" i="74"/>
  <c r="D252" i="74"/>
  <c r="C252" i="74"/>
  <c r="I251" i="74"/>
  <c r="G251" i="74"/>
  <c r="F251" i="74"/>
  <c r="E251" i="74"/>
  <c r="I250" i="74"/>
  <c r="G250" i="74"/>
  <c r="F250" i="74"/>
  <c r="E250" i="74"/>
  <c r="D250" i="74"/>
  <c r="C250" i="74"/>
  <c r="I249" i="74"/>
  <c r="Q249" i="74" s="1"/>
  <c r="G249" i="74"/>
  <c r="G390" i="112" s="1"/>
  <c r="F249" i="74"/>
  <c r="F390" i="112" s="1"/>
  <c r="E249" i="74"/>
  <c r="E390" i="112" s="1"/>
  <c r="D249" i="74"/>
  <c r="D390" i="112" s="1"/>
  <c r="C249" i="74"/>
  <c r="C390" i="112" s="1"/>
  <c r="I248" i="74"/>
  <c r="Q248" i="74" s="1"/>
  <c r="G248" i="74"/>
  <c r="G390" i="110" s="1"/>
  <c r="F248" i="74"/>
  <c r="F390" i="110" s="1"/>
  <c r="E248" i="74"/>
  <c r="E390" i="110" s="1"/>
  <c r="D248" i="74"/>
  <c r="D390" i="110" s="1"/>
  <c r="C248" i="74"/>
  <c r="C390" i="110" s="1"/>
  <c r="I247" i="74"/>
  <c r="Q247" i="74" s="1"/>
  <c r="F247" i="74"/>
  <c r="F390" i="96" s="1"/>
  <c r="E247" i="74"/>
  <c r="E390" i="96" s="1"/>
  <c r="D247" i="74"/>
  <c r="D390" i="96" s="1"/>
  <c r="C247" i="74"/>
  <c r="C390" i="96" s="1"/>
  <c r="I246" i="74"/>
  <c r="Q246" i="74" s="1"/>
  <c r="G246" i="74"/>
  <c r="G390" i="107" s="1"/>
  <c r="F246" i="74"/>
  <c r="F390" i="107" s="1"/>
  <c r="E246" i="74"/>
  <c r="E390" i="107" s="1"/>
  <c r="D246" i="74"/>
  <c r="D390" i="107" s="1"/>
  <c r="C246" i="74"/>
  <c r="C390" i="107" s="1"/>
  <c r="I245" i="74"/>
  <c r="Q245" i="74" s="1"/>
  <c r="G245" i="74"/>
  <c r="G390" i="93" s="1"/>
  <c r="F245" i="74"/>
  <c r="F390" i="93" s="1"/>
  <c r="E245" i="74"/>
  <c r="E390" i="93" s="1"/>
  <c r="D245" i="74"/>
  <c r="D390" i="93" s="1"/>
  <c r="C245" i="74"/>
  <c r="C390" i="93" s="1"/>
  <c r="I225" i="74"/>
  <c r="Q225" i="74" s="1"/>
  <c r="G225" i="74"/>
  <c r="G389" i="126" s="1"/>
  <c r="F225" i="74"/>
  <c r="F389" i="126" s="1"/>
  <c r="E225" i="74"/>
  <c r="E389" i="126" s="1"/>
  <c r="D225" i="74"/>
  <c r="D389" i="126" s="1"/>
  <c r="C225" i="74"/>
  <c r="C389" i="126" s="1"/>
  <c r="I224" i="74"/>
  <c r="Q224" i="74" s="1"/>
  <c r="G224" i="74"/>
  <c r="G389" i="102" s="1"/>
  <c r="F224" i="74"/>
  <c r="F389" i="102" s="1"/>
  <c r="E224" i="74"/>
  <c r="E389" i="102" s="1"/>
  <c r="D224" i="74"/>
  <c r="D389" i="102" s="1"/>
  <c r="C224" i="74"/>
  <c r="C389" i="102" s="1"/>
  <c r="I223" i="74"/>
  <c r="Q223" i="74" s="1"/>
  <c r="G223" i="74"/>
  <c r="G389" i="115" s="1"/>
  <c r="F223" i="74"/>
  <c r="F389" i="115" s="1"/>
  <c r="E223" i="74"/>
  <c r="E389" i="115" s="1"/>
  <c r="D223" i="74"/>
  <c r="D389" i="115" s="1"/>
  <c r="C223" i="74"/>
  <c r="C389" i="115" s="1"/>
  <c r="I222" i="74"/>
  <c r="G222" i="74"/>
  <c r="F222" i="74"/>
  <c r="E222" i="74"/>
  <c r="D222" i="74"/>
  <c r="C222" i="74"/>
  <c r="I221" i="74"/>
  <c r="G221" i="74"/>
  <c r="F221" i="74"/>
  <c r="E221" i="74"/>
  <c r="I220" i="74"/>
  <c r="G220" i="74"/>
  <c r="F220" i="74"/>
  <c r="E220" i="74"/>
  <c r="D220" i="74"/>
  <c r="C220" i="74"/>
  <c r="I219" i="74"/>
  <c r="Q219" i="74" s="1"/>
  <c r="G219" i="74"/>
  <c r="G389" i="112" s="1"/>
  <c r="F219" i="74"/>
  <c r="F389" i="112" s="1"/>
  <c r="E219" i="74"/>
  <c r="E389" i="112" s="1"/>
  <c r="D219" i="74"/>
  <c r="D389" i="112" s="1"/>
  <c r="C219" i="74"/>
  <c r="C389" i="112" s="1"/>
  <c r="I218" i="74"/>
  <c r="Q218" i="74" s="1"/>
  <c r="G218" i="74"/>
  <c r="G389" i="110" s="1"/>
  <c r="F218" i="74"/>
  <c r="F389" i="110" s="1"/>
  <c r="E218" i="74"/>
  <c r="E389" i="110" s="1"/>
  <c r="D218" i="74"/>
  <c r="D389" i="110" s="1"/>
  <c r="C218" i="74"/>
  <c r="C389" i="110" s="1"/>
  <c r="I217" i="74"/>
  <c r="Q217" i="74" s="1"/>
  <c r="F217" i="74"/>
  <c r="F389" i="96" s="1"/>
  <c r="E217" i="74"/>
  <c r="E389" i="96" s="1"/>
  <c r="D217" i="74"/>
  <c r="D389" i="96" s="1"/>
  <c r="C217" i="74"/>
  <c r="C389" i="96" s="1"/>
  <c r="I216" i="74"/>
  <c r="Q216" i="74" s="1"/>
  <c r="G216" i="74"/>
  <c r="G389" i="107" s="1"/>
  <c r="F216" i="74"/>
  <c r="F389" i="107" s="1"/>
  <c r="E216" i="74"/>
  <c r="E389" i="107" s="1"/>
  <c r="D216" i="74"/>
  <c r="D389" i="107" s="1"/>
  <c r="C216" i="74"/>
  <c r="C389" i="107" s="1"/>
  <c r="I215" i="74"/>
  <c r="Q215" i="74" s="1"/>
  <c r="G215" i="74"/>
  <c r="G389" i="93" s="1"/>
  <c r="F215" i="74"/>
  <c r="F389" i="93" s="1"/>
  <c r="E215" i="74"/>
  <c r="E389" i="93" s="1"/>
  <c r="D215" i="74"/>
  <c r="D389" i="93" s="1"/>
  <c r="C215" i="74"/>
  <c r="C389" i="93" s="1"/>
  <c r="I195" i="74"/>
  <c r="Q195" i="74" s="1"/>
  <c r="G195" i="74"/>
  <c r="G388" i="126" s="1"/>
  <c r="F195" i="74"/>
  <c r="F388" i="126" s="1"/>
  <c r="E195" i="74"/>
  <c r="E388" i="126" s="1"/>
  <c r="D195" i="74"/>
  <c r="D388" i="126" s="1"/>
  <c r="C195" i="74"/>
  <c r="C388" i="126" s="1"/>
  <c r="I194" i="74"/>
  <c r="Q194" i="74" s="1"/>
  <c r="I193" i="74"/>
  <c r="Q193" i="74" s="1"/>
  <c r="G193" i="74"/>
  <c r="G388" i="115" s="1"/>
  <c r="F193" i="74"/>
  <c r="F388" i="115" s="1"/>
  <c r="E193" i="74"/>
  <c r="E388" i="115" s="1"/>
  <c r="D193" i="74"/>
  <c r="D388" i="115" s="1"/>
  <c r="C193" i="74"/>
  <c r="C388" i="115" s="1"/>
  <c r="I192" i="74"/>
  <c r="G192" i="74"/>
  <c r="F192" i="74"/>
  <c r="E192" i="74"/>
  <c r="D192" i="74"/>
  <c r="C192" i="74"/>
  <c r="I191" i="74"/>
  <c r="G191" i="74"/>
  <c r="F191" i="74"/>
  <c r="E191" i="74"/>
  <c r="I190" i="74"/>
  <c r="G190" i="74"/>
  <c r="F190" i="74"/>
  <c r="E190" i="74"/>
  <c r="D190" i="74"/>
  <c r="C190" i="74"/>
  <c r="I189" i="74"/>
  <c r="Q189" i="74" s="1"/>
  <c r="G189" i="74"/>
  <c r="G388" i="112" s="1"/>
  <c r="F189" i="74"/>
  <c r="F388" i="112" s="1"/>
  <c r="E189" i="74"/>
  <c r="E388" i="112" s="1"/>
  <c r="D189" i="74"/>
  <c r="D388" i="112" s="1"/>
  <c r="C189" i="74"/>
  <c r="C388" i="112" s="1"/>
  <c r="I188" i="74"/>
  <c r="Q188" i="74" s="1"/>
  <c r="G188" i="74"/>
  <c r="G388" i="110" s="1"/>
  <c r="F188" i="74"/>
  <c r="F388" i="110" s="1"/>
  <c r="E188" i="74"/>
  <c r="E388" i="110" s="1"/>
  <c r="D188" i="74"/>
  <c r="D388" i="110" s="1"/>
  <c r="C188" i="74"/>
  <c r="C388" i="110" s="1"/>
  <c r="I187" i="74"/>
  <c r="Q187" i="74" s="1"/>
  <c r="F187" i="74"/>
  <c r="E187" i="74"/>
  <c r="D187" i="74"/>
  <c r="C187" i="74"/>
  <c r="I186" i="74"/>
  <c r="Q186" i="74" s="1"/>
  <c r="I185" i="74"/>
  <c r="Q185" i="74" s="1"/>
  <c r="G185" i="74"/>
  <c r="G388" i="93" s="1"/>
  <c r="F185" i="74"/>
  <c r="F388" i="93" s="1"/>
  <c r="E185" i="74"/>
  <c r="E388" i="93" s="1"/>
  <c r="D185" i="74"/>
  <c r="D388" i="93" s="1"/>
  <c r="C185" i="74"/>
  <c r="C388" i="93" s="1"/>
  <c r="I165" i="74"/>
  <c r="Q165" i="74" s="1"/>
  <c r="G165" i="74"/>
  <c r="G387" i="126" s="1"/>
  <c r="F165" i="74"/>
  <c r="F387" i="126" s="1"/>
  <c r="E165" i="74"/>
  <c r="E387" i="126" s="1"/>
  <c r="D165" i="74"/>
  <c r="D387" i="126" s="1"/>
  <c r="C165" i="74"/>
  <c r="C387" i="126" s="1"/>
  <c r="I164" i="74"/>
  <c r="Q164" i="74" s="1"/>
  <c r="G164" i="74"/>
  <c r="G387" i="102" s="1"/>
  <c r="F164" i="74"/>
  <c r="F387" i="102" s="1"/>
  <c r="E164" i="74"/>
  <c r="E387" i="102" s="1"/>
  <c r="D164" i="74"/>
  <c r="D387" i="102" s="1"/>
  <c r="C164" i="74"/>
  <c r="C387" i="102" s="1"/>
  <c r="I163" i="74"/>
  <c r="Q163" i="74" s="1"/>
  <c r="G163" i="74"/>
  <c r="G387" i="115" s="1"/>
  <c r="F163" i="74"/>
  <c r="F387" i="115" s="1"/>
  <c r="E163" i="74"/>
  <c r="E387" i="115" s="1"/>
  <c r="D163" i="74"/>
  <c r="D387" i="115" s="1"/>
  <c r="C163" i="74"/>
  <c r="C387" i="115" s="1"/>
  <c r="I162" i="74"/>
  <c r="G162" i="74"/>
  <c r="F162" i="74"/>
  <c r="E162" i="74"/>
  <c r="D162" i="74"/>
  <c r="C162" i="74"/>
  <c r="I161" i="74"/>
  <c r="G161" i="74"/>
  <c r="F161" i="74"/>
  <c r="E161" i="74"/>
  <c r="I160" i="74"/>
  <c r="G160" i="74"/>
  <c r="F160" i="74"/>
  <c r="E160" i="74"/>
  <c r="D160" i="74"/>
  <c r="C160" i="74"/>
  <c r="I159" i="74"/>
  <c r="Q159" i="74" s="1"/>
  <c r="G159" i="74"/>
  <c r="G387" i="112" s="1"/>
  <c r="F159" i="74"/>
  <c r="F387" i="112" s="1"/>
  <c r="E159" i="74"/>
  <c r="E387" i="112" s="1"/>
  <c r="D159" i="74"/>
  <c r="D387" i="112" s="1"/>
  <c r="C159" i="74"/>
  <c r="C387" i="112" s="1"/>
  <c r="I158" i="74"/>
  <c r="Q158" i="74" s="1"/>
  <c r="G158" i="74"/>
  <c r="G387" i="110" s="1"/>
  <c r="F158" i="74"/>
  <c r="F387" i="110" s="1"/>
  <c r="E158" i="74"/>
  <c r="E387" i="110" s="1"/>
  <c r="D158" i="74"/>
  <c r="D387" i="110" s="1"/>
  <c r="C158" i="74"/>
  <c r="C387" i="110" s="1"/>
  <c r="I157" i="74"/>
  <c r="Q157" i="74" s="1"/>
  <c r="F157" i="74"/>
  <c r="F387" i="96" s="1"/>
  <c r="E157" i="74"/>
  <c r="E387" i="96" s="1"/>
  <c r="D157" i="74"/>
  <c r="D387" i="96" s="1"/>
  <c r="C157" i="74"/>
  <c r="C387" i="96" s="1"/>
  <c r="I156" i="74"/>
  <c r="Q156" i="74" s="1"/>
  <c r="G156" i="74"/>
  <c r="G387" i="107" s="1"/>
  <c r="F156" i="74"/>
  <c r="F387" i="107" s="1"/>
  <c r="E156" i="74"/>
  <c r="E387" i="107" s="1"/>
  <c r="D156" i="74"/>
  <c r="D387" i="107" s="1"/>
  <c r="C156" i="74"/>
  <c r="C387" i="107" s="1"/>
  <c r="I155" i="74"/>
  <c r="Q155" i="74" s="1"/>
  <c r="G155" i="74"/>
  <c r="G387" i="93" s="1"/>
  <c r="F155" i="74"/>
  <c r="F387" i="93" s="1"/>
  <c r="E155" i="74"/>
  <c r="E387" i="93" s="1"/>
  <c r="D155" i="74"/>
  <c r="D387" i="93" s="1"/>
  <c r="C155" i="74"/>
  <c r="C387" i="93" s="1"/>
  <c r="I135" i="74"/>
  <c r="Q135" i="74" s="1"/>
  <c r="G135" i="74"/>
  <c r="G386" i="126" s="1"/>
  <c r="F135" i="74"/>
  <c r="F386" i="126" s="1"/>
  <c r="E135" i="74"/>
  <c r="E386" i="126" s="1"/>
  <c r="D135" i="74"/>
  <c r="D386" i="126" s="1"/>
  <c r="C135" i="74"/>
  <c r="C386" i="126" s="1"/>
  <c r="I134" i="74"/>
  <c r="Q134" i="74" s="1"/>
  <c r="I133" i="74"/>
  <c r="Q133" i="74" s="1"/>
  <c r="G133" i="74"/>
  <c r="G386" i="115" s="1"/>
  <c r="F133" i="74"/>
  <c r="F386" i="115" s="1"/>
  <c r="E133" i="74"/>
  <c r="E386" i="115" s="1"/>
  <c r="D133" i="74"/>
  <c r="D386" i="115" s="1"/>
  <c r="C133" i="74"/>
  <c r="C386" i="115" s="1"/>
  <c r="I132" i="74"/>
  <c r="G132" i="74"/>
  <c r="F132" i="74"/>
  <c r="E132" i="74"/>
  <c r="D132" i="74"/>
  <c r="C132" i="74"/>
  <c r="I131" i="74"/>
  <c r="G131" i="74"/>
  <c r="F131" i="74"/>
  <c r="E131" i="74"/>
  <c r="I130" i="74"/>
  <c r="G130" i="74"/>
  <c r="F130" i="74"/>
  <c r="E130" i="74"/>
  <c r="D130" i="74"/>
  <c r="C130" i="74"/>
  <c r="I129" i="74"/>
  <c r="Q129" i="74" s="1"/>
  <c r="G129" i="74"/>
  <c r="G386" i="112" s="1"/>
  <c r="F129" i="74"/>
  <c r="F386" i="112" s="1"/>
  <c r="E129" i="74"/>
  <c r="E386" i="112" s="1"/>
  <c r="D129" i="74"/>
  <c r="D386" i="112" s="1"/>
  <c r="C129" i="74"/>
  <c r="C386" i="112" s="1"/>
  <c r="I128" i="74"/>
  <c r="Q128" i="74" s="1"/>
  <c r="G128" i="74"/>
  <c r="G386" i="110" s="1"/>
  <c r="F128" i="74"/>
  <c r="F386" i="110" s="1"/>
  <c r="E128" i="74"/>
  <c r="E386" i="110" s="1"/>
  <c r="D128" i="74"/>
  <c r="D386" i="110" s="1"/>
  <c r="C128" i="74"/>
  <c r="C386" i="110" s="1"/>
  <c r="I127" i="74"/>
  <c r="Q127" i="74" s="1"/>
  <c r="F127" i="74"/>
  <c r="F386" i="96" s="1"/>
  <c r="E127" i="74"/>
  <c r="E386" i="96" s="1"/>
  <c r="D127" i="74"/>
  <c r="D386" i="96" s="1"/>
  <c r="C127" i="74"/>
  <c r="C386" i="96" s="1"/>
  <c r="I126" i="74"/>
  <c r="Q126" i="74" s="1"/>
  <c r="G126" i="74"/>
  <c r="G386" i="107" s="1"/>
  <c r="F126" i="74"/>
  <c r="F386" i="107" s="1"/>
  <c r="E126" i="74"/>
  <c r="E386" i="107" s="1"/>
  <c r="I125" i="74"/>
  <c r="Q125" i="74" s="1"/>
  <c r="G125" i="74"/>
  <c r="G386" i="93" s="1"/>
  <c r="F125" i="74"/>
  <c r="F386" i="93" s="1"/>
  <c r="E125" i="74"/>
  <c r="E386" i="93" s="1"/>
  <c r="D125" i="74"/>
  <c r="D386" i="93" s="1"/>
  <c r="C125" i="74"/>
  <c r="C386" i="93" s="1"/>
  <c r="I105" i="74"/>
  <c r="Q105" i="74" s="1"/>
  <c r="G105" i="74"/>
  <c r="G385" i="126" s="1"/>
  <c r="F105" i="74"/>
  <c r="F385" i="126" s="1"/>
  <c r="E105" i="74"/>
  <c r="E385" i="126" s="1"/>
  <c r="D105" i="74"/>
  <c r="D385" i="126" s="1"/>
  <c r="C105" i="74"/>
  <c r="C385" i="126" s="1"/>
  <c r="I104" i="74"/>
  <c r="Q104" i="74" s="1"/>
  <c r="C104" i="74"/>
  <c r="C385" i="102" s="1"/>
  <c r="I103" i="74"/>
  <c r="Q103" i="74" s="1"/>
  <c r="G103" i="74"/>
  <c r="G385" i="115" s="1"/>
  <c r="F103" i="74"/>
  <c r="F385" i="115" s="1"/>
  <c r="E103" i="74"/>
  <c r="E385" i="115" s="1"/>
  <c r="D103" i="74"/>
  <c r="D385" i="115" s="1"/>
  <c r="C103" i="74"/>
  <c r="C385" i="115" s="1"/>
  <c r="I102" i="74"/>
  <c r="G102" i="74"/>
  <c r="F102" i="74"/>
  <c r="E102" i="74"/>
  <c r="D102" i="74"/>
  <c r="C102" i="74"/>
  <c r="I101" i="74"/>
  <c r="G101" i="74"/>
  <c r="F101" i="74"/>
  <c r="E101" i="74"/>
  <c r="I100" i="74"/>
  <c r="G100" i="74"/>
  <c r="F100" i="74"/>
  <c r="E100" i="74"/>
  <c r="D100" i="74"/>
  <c r="C100" i="74"/>
  <c r="I99" i="74"/>
  <c r="Q99" i="74" s="1"/>
  <c r="G99" i="74"/>
  <c r="G385" i="112" s="1"/>
  <c r="F99" i="74"/>
  <c r="F385" i="112" s="1"/>
  <c r="E99" i="74"/>
  <c r="E385" i="112" s="1"/>
  <c r="D99" i="74"/>
  <c r="D385" i="112" s="1"/>
  <c r="C99" i="74"/>
  <c r="C385" i="112" s="1"/>
  <c r="I98" i="74"/>
  <c r="Q98" i="74" s="1"/>
  <c r="G98" i="74"/>
  <c r="G385" i="110" s="1"/>
  <c r="F98" i="74"/>
  <c r="F385" i="110" s="1"/>
  <c r="E98" i="74"/>
  <c r="E385" i="110" s="1"/>
  <c r="D98" i="74"/>
  <c r="D385" i="110" s="1"/>
  <c r="C98" i="74"/>
  <c r="C385" i="110" s="1"/>
  <c r="I97" i="74"/>
  <c r="Q97" i="74" s="1"/>
  <c r="F97" i="74"/>
  <c r="F385" i="96" s="1"/>
  <c r="E97" i="74"/>
  <c r="E385" i="96" s="1"/>
  <c r="D97" i="74"/>
  <c r="D385" i="96" s="1"/>
  <c r="C97" i="74"/>
  <c r="C385" i="96" s="1"/>
  <c r="I96" i="74"/>
  <c r="Q96" i="74" s="1"/>
  <c r="I95" i="74"/>
  <c r="Q95" i="74" s="1"/>
  <c r="G95" i="74"/>
  <c r="G385" i="93" s="1"/>
  <c r="F95" i="74"/>
  <c r="F385" i="93" s="1"/>
  <c r="E95" i="74"/>
  <c r="E385" i="93" s="1"/>
  <c r="D95" i="74"/>
  <c r="D385" i="93" s="1"/>
  <c r="C95" i="74"/>
  <c r="C385" i="93" s="1"/>
  <c r="I75" i="74"/>
  <c r="Q75" i="74" s="1"/>
  <c r="G75" i="74"/>
  <c r="G384" i="126" s="1"/>
  <c r="F75" i="74"/>
  <c r="F384" i="126" s="1"/>
  <c r="E75" i="74"/>
  <c r="E384" i="126" s="1"/>
  <c r="D75" i="74"/>
  <c r="D384" i="126" s="1"/>
  <c r="C75" i="74"/>
  <c r="C384" i="126" s="1"/>
  <c r="I74" i="74"/>
  <c r="Q74" i="74" s="1"/>
  <c r="G74" i="74"/>
  <c r="G384" i="102" s="1"/>
  <c r="F74" i="74"/>
  <c r="F384" i="102" s="1"/>
  <c r="E74" i="74"/>
  <c r="E384" i="102" s="1"/>
  <c r="D74" i="74"/>
  <c r="D384" i="102" s="1"/>
  <c r="C74" i="74"/>
  <c r="C384" i="102" s="1"/>
  <c r="I73" i="74"/>
  <c r="Q73" i="74" s="1"/>
  <c r="G73" i="74"/>
  <c r="G384" i="115" s="1"/>
  <c r="F73" i="74"/>
  <c r="F384" i="115" s="1"/>
  <c r="E73" i="74"/>
  <c r="E384" i="115" s="1"/>
  <c r="D73" i="74"/>
  <c r="D384" i="115" s="1"/>
  <c r="C73" i="74"/>
  <c r="C384" i="115" s="1"/>
  <c r="I72" i="74"/>
  <c r="G72" i="74"/>
  <c r="F72" i="74"/>
  <c r="E72" i="74"/>
  <c r="D72" i="74"/>
  <c r="C72" i="74"/>
  <c r="I71" i="74"/>
  <c r="G71" i="74"/>
  <c r="F71" i="74"/>
  <c r="E71" i="74"/>
  <c r="I70" i="74"/>
  <c r="G70" i="74"/>
  <c r="F70" i="74"/>
  <c r="E70" i="74"/>
  <c r="D70" i="74"/>
  <c r="C70" i="74"/>
  <c r="I69" i="74"/>
  <c r="Q69" i="74" s="1"/>
  <c r="G69" i="74"/>
  <c r="G384" i="112" s="1"/>
  <c r="F69" i="74"/>
  <c r="F384" i="112" s="1"/>
  <c r="E69" i="74"/>
  <c r="E384" i="112" s="1"/>
  <c r="D69" i="74"/>
  <c r="D384" i="112" s="1"/>
  <c r="C69" i="74"/>
  <c r="C384" i="112" s="1"/>
  <c r="I68" i="74"/>
  <c r="Q68" i="74" s="1"/>
  <c r="G68" i="74"/>
  <c r="G384" i="110" s="1"/>
  <c r="F68" i="74"/>
  <c r="F384" i="110" s="1"/>
  <c r="E68" i="74"/>
  <c r="E384" i="110" s="1"/>
  <c r="D68" i="74"/>
  <c r="D384" i="110" s="1"/>
  <c r="C68" i="74"/>
  <c r="C384" i="110" s="1"/>
  <c r="I67" i="74"/>
  <c r="Q67" i="74" s="1"/>
  <c r="G67" i="74"/>
  <c r="F67" i="74"/>
  <c r="E67" i="74"/>
  <c r="D67" i="74"/>
  <c r="C67" i="74"/>
  <c r="I66" i="74"/>
  <c r="Q66" i="74" s="1"/>
  <c r="G66" i="74"/>
  <c r="G384" i="107" s="1"/>
  <c r="F66" i="74"/>
  <c r="F384" i="107" s="1"/>
  <c r="E66" i="74"/>
  <c r="E384" i="107" s="1"/>
  <c r="D66" i="74"/>
  <c r="D384" i="107" s="1"/>
  <c r="C66" i="74"/>
  <c r="C384" i="107" s="1"/>
  <c r="I65" i="74"/>
  <c r="Q65" i="74" s="1"/>
  <c r="G65" i="74"/>
  <c r="G384" i="93" s="1"/>
  <c r="F65" i="74"/>
  <c r="F384" i="93" s="1"/>
  <c r="E65" i="74"/>
  <c r="E384" i="93" s="1"/>
  <c r="D65" i="74"/>
  <c r="D384" i="93" s="1"/>
  <c r="C65" i="74"/>
  <c r="C384" i="93" s="1"/>
  <c r="I45" i="74"/>
  <c r="Q45" i="74" s="1"/>
  <c r="G45" i="74"/>
  <c r="G383" i="126" s="1"/>
  <c r="F45" i="74"/>
  <c r="F383" i="126" s="1"/>
  <c r="E45" i="74"/>
  <c r="E383" i="126" s="1"/>
  <c r="D45" i="74"/>
  <c r="D383" i="126" s="1"/>
  <c r="C45" i="74"/>
  <c r="C383" i="126" s="1"/>
  <c r="I44" i="74"/>
  <c r="Q44" i="74" s="1"/>
  <c r="G44" i="74"/>
  <c r="G383" i="102" s="1"/>
  <c r="F44" i="74"/>
  <c r="F383" i="102" s="1"/>
  <c r="E44" i="74"/>
  <c r="E383" i="102" s="1"/>
  <c r="D44" i="74"/>
  <c r="D383" i="102" s="1"/>
  <c r="C44" i="74"/>
  <c r="C383" i="102" s="1"/>
  <c r="I43" i="74"/>
  <c r="Q43" i="74" s="1"/>
  <c r="G43" i="74"/>
  <c r="G383" i="115" s="1"/>
  <c r="F43" i="74"/>
  <c r="F383" i="115" s="1"/>
  <c r="E43" i="74"/>
  <c r="E383" i="115" s="1"/>
  <c r="D43" i="74"/>
  <c r="D383" i="115" s="1"/>
  <c r="C43" i="74"/>
  <c r="C383" i="115" s="1"/>
  <c r="I42" i="74"/>
  <c r="G42" i="74"/>
  <c r="F42" i="74"/>
  <c r="E42" i="74"/>
  <c r="D42" i="74"/>
  <c r="C42" i="74"/>
  <c r="I41" i="74"/>
  <c r="G41" i="74"/>
  <c r="F41" i="74"/>
  <c r="E41" i="74"/>
  <c r="I40" i="74"/>
  <c r="G40" i="74"/>
  <c r="F40" i="74"/>
  <c r="E40" i="74"/>
  <c r="D40" i="74"/>
  <c r="C40" i="74"/>
  <c r="I39" i="74"/>
  <c r="Q39" i="74" s="1"/>
  <c r="G39" i="74"/>
  <c r="G383" i="112" s="1"/>
  <c r="F39" i="74"/>
  <c r="F383" i="112" s="1"/>
  <c r="E39" i="74"/>
  <c r="E383" i="112" s="1"/>
  <c r="D39" i="74"/>
  <c r="D383" i="112" s="1"/>
  <c r="C39" i="74"/>
  <c r="C383" i="112" s="1"/>
  <c r="I38" i="74"/>
  <c r="Q38" i="74" s="1"/>
  <c r="G38" i="74"/>
  <c r="G383" i="110" s="1"/>
  <c r="F38" i="74"/>
  <c r="F383" i="110" s="1"/>
  <c r="E38" i="74"/>
  <c r="E383" i="110" s="1"/>
  <c r="D38" i="74"/>
  <c r="D383" i="110" s="1"/>
  <c r="C38" i="74"/>
  <c r="C383" i="110" s="1"/>
  <c r="I37" i="74"/>
  <c r="Q37" i="74" s="1"/>
  <c r="G37" i="74"/>
  <c r="G383" i="96" s="1"/>
  <c r="F37" i="74"/>
  <c r="F383" i="96" s="1"/>
  <c r="E37" i="74"/>
  <c r="E383" i="96" s="1"/>
  <c r="D37" i="74"/>
  <c r="D383" i="96" s="1"/>
  <c r="C37" i="74"/>
  <c r="C383" i="96" s="1"/>
  <c r="I36" i="74"/>
  <c r="Q36" i="74" s="1"/>
  <c r="G36" i="74"/>
  <c r="G383" i="107" s="1"/>
  <c r="F36" i="74"/>
  <c r="F383" i="107" s="1"/>
  <c r="E36" i="74"/>
  <c r="E383" i="107" s="1"/>
  <c r="D36" i="74"/>
  <c r="D383" i="107" s="1"/>
  <c r="C36" i="74"/>
  <c r="C383" i="107" s="1"/>
  <c r="I35" i="74"/>
  <c r="Q35" i="74" s="1"/>
  <c r="G35" i="74"/>
  <c r="G383" i="93" s="1"/>
  <c r="F35" i="74"/>
  <c r="F383" i="93" s="1"/>
  <c r="E35" i="74"/>
  <c r="E383" i="93" s="1"/>
  <c r="D35" i="74"/>
  <c r="D383" i="93" s="1"/>
  <c r="C35" i="74"/>
  <c r="C383" i="93" s="1"/>
  <c r="I285" i="72"/>
  <c r="Q285" i="72" s="1"/>
  <c r="G285" i="72"/>
  <c r="G381" i="126" s="1"/>
  <c r="F285" i="72"/>
  <c r="F381" i="126" s="1"/>
  <c r="E285" i="72"/>
  <c r="E381" i="126" s="1"/>
  <c r="D285" i="72"/>
  <c r="D381" i="126" s="1"/>
  <c r="C285" i="72"/>
  <c r="C381" i="126" s="1"/>
  <c r="I284" i="72"/>
  <c r="Q284" i="72" s="1"/>
  <c r="C284" i="72"/>
  <c r="C381" i="102" s="1"/>
  <c r="I283" i="72"/>
  <c r="Q283" i="72" s="1"/>
  <c r="G283" i="72"/>
  <c r="G381" i="115" s="1"/>
  <c r="F283" i="72"/>
  <c r="F381" i="115" s="1"/>
  <c r="E283" i="72"/>
  <c r="E381" i="115" s="1"/>
  <c r="D283" i="72"/>
  <c r="D381" i="115" s="1"/>
  <c r="C283" i="72"/>
  <c r="C381" i="115" s="1"/>
  <c r="I282" i="72"/>
  <c r="G282" i="72"/>
  <c r="F282" i="72"/>
  <c r="E282" i="72"/>
  <c r="D282" i="72"/>
  <c r="C282" i="72"/>
  <c r="I281" i="72"/>
  <c r="G281" i="72"/>
  <c r="F281" i="72"/>
  <c r="E281" i="72"/>
  <c r="I280" i="72"/>
  <c r="G280" i="72"/>
  <c r="F280" i="72"/>
  <c r="E280" i="72"/>
  <c r="D280" i="72"/>
  <c r="C280" i="72"/>
  <c r="I279" i="72"/>
  <c r="Q279" i="72" s="1"/>
  <c r="G279" i="72"/>
  <c r="G381" i="112" s="1"/>
  <c r="F279" i="72"/>
  <c r="F381" i="112" s="1"/>
  <c r="E279" i="72"/>
  <c r="E381" i="112" s="1"/>
  <c r="D279" i="72"/>
  <c r="D381" i="112" s="1"/>
  <c r="C279" i="72"/>
  <c r="C381" i="112" s="1"/>
  <c r="I278" i="72"/>
  <c r="Q278" i="72" s="1"/>
  <c r="G278" i="72"/>
  <c r="G381" i="110" s="1"/>
  <c r="F278" i="72"/>
  <c r="F381" i="110" s="1"/>
  <c r="E278" i="72"/>
  <c r="E381" i="110" s="1"/>
  <c r="D278" i="72"/>
  <c r="D381" i="110" s="1"/>
  <c r="C278" i="72"/>
  <c r="C381" i="110" s="1"/>
  <c r="I277" i="72"/>
  <c r="Q277" i="72" s="1"/>
  <c r="F277" i="72"/>
  <c r="F381" i="96" s="1"/>
  <c r="E277" i="72"/>
  <c r="E381" i="96" s="1"/>
  <c r="D277" i="72"/>
  <c r="D381" i="96" s="1"/>
  <c r="C277" i="72"/>
  <c r="C381" i="96" s="1"/>
  <c r="I276" i="72"/>
  <c r="Q276" i="72" s="1"/>
  <c r="G276" i="72"/>
  <c r="G381" i="107" s="1"/>
  <c r="F276" i="72"/>
  <c r="F381" i="107" s="1"/>
  <c r="E276" i="72"/>
  <c r="E381" i="107" s="1"/>
  <c r="D276" i="72"/>
  <c r="D381" i="107" s="1"/>
  <c r="C276" i="72"/>
  <c r="C381" i="107" s="1"/>
  <c r="I275" i="72"/>
  <c r="Q275" i="72" s="1"/>
  <c r="G275" i="72"/>
  <c r="G381" i="93" s="1"/>
  <c r="F275" i="72"/>
  <c r="F381" i="93" s="1"/>
  <c r="E275" i="72"/>
  <c r="E381" i="93" s="1"/>
  <c r="D275" i="72"/>
  <c r="D381" i="93" s="1"/>
  <c r="C275" i="72"/>
  <c r="C381" i="93" s="1"/>
  <c r="I255" i="72"/>
  <c r="Q255" i="72" s="1"/>
  <c r="G255" i="72"/>
  <c r="G380" i="126" s="1"/>
  <c r="F255" i="72"/>
  <c r="F380" i="126" s="1"/>
  <c r="E255" i="72"/>
  <c r="E380" i="126" s="1"/>
  <c r="D255" i="72"/>
  <c r="D380" i="126" s="1"/>
  <c r="C255" i="72"/>
  <c r="C380" i="126" s="1"/>
  <c r="I254" i="72"/>
  <c r="Q254" i="72" s="1"/>
  <c r="G254" i="72"/>
  <c r="G380" i="102" s="1"/>
  <c r="F254" i="72"/>
  <c r="F380" i="102" s="1"/>
  <c r="E254" i="72"/>
  <c r="E380" i="102" s="1"/>
  <c r="D254" i="72"/>
  <c r="D380" i="102" s="1"/>
  <c r="C254" i="72"/>
  <c r="C380" i="102" s="1"/>
  <c r="I253" i="72"/>
  <c r="Q253" i="72" s="1"/>
  <c r="G253" i="72"/>
  <c r="G380" i="115" s="1"/>
  <c r="F253" i="72"/>
  <c r="F380" i="115" s="1"/>
  <c r="E253" i="72"/>
  <c r="E380" i="115" s="1"/>
  <c r="D253" i="72"/>
  <c r="D380" i="115" s="1"/>
  <c r="C253" i="72"/>
  <c r="C380" i="115" s="1"/>
  <c r="I252" i="72"/>
  <c r="G252" i="72"/>
  <c r="F252" i="72"/>
  <c r="E252" i="72"/>
  <c r="D252" i="72"/>
  <c r="C252" i="72"/>
  <c r="I251" i="72"/>
  <c r="G251" i="72"/>
  <c r="F251" i="72"/>
  <c r="E251" i="72"/>
  <c r="I250" i="72"/>
  <c r="G250" i="72"/>
  <c r="F250" i="72"/>
  <c r="E250" i="72"/>
  <c r="D250" i="72"/>
  <c r="C250" i="72"/>
  <c r="I249" i="72"/>
  <c r="Q249" i="72" s="1"/>
  <c r="G249" i="72"/>
  <c r="G380" i="112" s="1"/>
  <c r="F249" i="72"/>
  <c r="F380" i="112" s="1"/>
  <c r="E249" i="72"/>
  <c r="E380" i="112" s="1"/>
  <c r="D249" i="72"/>
  <c r="D380" i="112" s="1"/>
  <c r="C249" i="72"/>
  <c r="C380" i="112" s="1"/>
  <c r="I248" i="72"/>
  <c r="Q248" i="72" s="1"/>
  <c r="G248" i="72"/>
  <c r="G380" i="110" s="1"/>
  <c r="F248" i="72"/>
  <c r="F380" i="110" s="1"/>
  <c r="E248" i="72"/>
  <c r="E380" i="110" s="1"/>
  <c r="D248" i="72"/>
  <c r="D380" i="110" s="1"/>
  <c r="C248" i="72"/>
  <c r="C380" i="110" s="1"/>
  <c r="I247" i="72"/>
  <c r="Q247" i="72" s="1"/>
  <c r="G247" i="72"/>
  <c r="G380" i="96" s="1"/>
  <c r="F247" i="72"/>
  <c r="F380" i="96" s="1"/>
  <c r="E247" i="72"/>
  <c r="E380" i="96" s="1"/>
  <c r="D247" i="72"/>
  <c r="D380" i="96" s="1"/>
  <c r="C247" i="72"/>
  <c r="C380" i="96" s="1"/>
  <c r="I246" i="72"/>
  <c r="Q246" i="72" s="1"/>
  <c r="G246" i="72"/>
  <c r="G380" i="107" s="1"/>
  <c r="F246" i="72"/>
  <c r="F380" i="107" s="1"/>
  <c r="E246" i="72"/>
  <c r="E380" i="107" s="1"/>
  <c r="D246" i="72"/>
  <c r="D380" i="107" s="1"/>
  <c r="C246" i="72"/>
  <c r="C380" i="107" s="1"/>
  <c r="I245" i="72"/>
  <c r="Q245" i="72" s="1"/>
  <c r="G245" i="72"/>
  <c r="G380" i="93" s="1"/>
  <c r="F245" i="72"/>
  <c r="F380" i="93" s="1"/>
  <c r="E245" i="72"/>
  <c r="E380" i="93" s="1"/>
  <c r="D245" i="72"/>
  <c r="D380" i="93" s="1"/>
  <c r="C245" i="72"/>
  <c r="C380" i="93" s="1"/>
  <c r="I225" i="72"/>
  <c r="Q225" i="72" s="1"/>
  <c r="G225" i="72"/>
  <c r="G379" i="126" s="1"/>
  <c r="F225" i="72"/>
  <c r="F379" i="126" s="1"/>
  <c r="E225" i="72"/>
  <c r="E379" i="126" s="1"/>
  <c r="D225" i="72"/>
  <c r="D379" i="126" s="1"/>
  <c r="C225" i="72"/>
  <c r="C379" i="126" s="1"/>
  <c r="I224" i="72"/>
  <c r="Q224" i="72" s="1"/>
  <c r="G224" i="72"/>
  <c r="G379" i="102" s="1"/>
  <c r="F224" i="72"/>
  <c r="F379" i="102" s="1"/>
  <c r="E224" i="72"/>
  <c r="E379" i="102" s="1"/>
  <c r="D224" i="72"/>
  <c r="D379" i="102" s="1"/>
  <c r="C224" i="72"/>
  <c r="C379" i="102" s="1"/>
  <c r="I223" i="72"/>
  <c r="Q223" i="72" s="1"/>
  <c r="G223" i="72"/>
  <c r="G379" i="115" s="1"/>
  <c r="F223" i="72"/>
  <c r="F379" i="115" s="1"/>
  <c r="E223" i="72"/>
  <c r="E379" i="115" s="1"/>
  <c r="D223" i="72"/>
  <c r="D379" i="115" s="1"/>
  <c r="C223" i="72"/>
  <c r="C379" i="115" s="1"/>
  <c r="I222" i="72"/>
  <c r="G222" i="72"/>
  <c r="F222" i="72"/>
  <c r="E222" i="72"/>
  <c r="D222" i="72"/>
  <c r="C222" i="72"/>
  <c r="I221" i="72"/>
  <c r="G221" i="72"/>
  <c r="F221" i="72"/>
  <c r="E221" i="72"/>
  <c r="I220" i="72"/>
  <c r="G220" i="72"/>
  <c r="F220" i="72"/>
  <c r="E220" i="72"/>
  <c r="D220" i="72"/>
  <c r="C220" i="72"/>
  <c r="I219" i="72"/>
  <c r="Q219" i="72" s="1"/>
  <c r="G219" i="72"/>
  <c r="G379" i="112" s="1"/>
  <c r="F219" i="72"/>
  <c r="F379" i="112" s="1"/>
  <c r="E219" i="72"/>
  <c r="E379" i="112" s="1"/>
  <c r="D219" i="72"/>
  <c r="D379" i="112" s="1"/>
  <c r="C219" i="72"/>
  <c r="C379" i="112" s="1"/>
  <c r="I218" i="72"/>
  <c r="Q218" i="72" s="1"/>
  <c r="G218" i="72"/>
  <c r="G379" i="110" s="1"/>
  <c r="F218" i="72"/>
  <c r="F379" i="110" s="1"/>
  <c r="E218" i="72"/>
  <c r="E379" i="110" s="1"/>
  <c r="D218" i="72"/>
  <c r="D379" i="110" s="1"/>
  <c r="C218" i="72"/>
  <c r="C379" i="110" s="1"/>
  <c r="I217" i="72"/>
  <c r="Q217" i="72" s="1"/>
  <c r="F217" i="72"/>
  <c r="F379" i="96" s="1"/>
  <c r="E217" i="72"/>
  <c r="E379" i="96" s="1"/>
  <c r="D217" i="72"/>
  <c r="D379" i="96" s="1"/>
  <c r="C217" i="72"/>
  <c r="C379" i="96" s="1"/>
  <c r="I216" i="72"/>
  <c r="Q216" i="72" s="1"/>
  <c r="G216" i="72"/>
  <c r="G379" i="107" s="1"/>
  <c r="F216" i="72"/>
  <c r="F379" i="107" s="1"/>
  <c r="E216" i="72"/>
  <c r="E379" i="107" s="1"/>
  <c r="D216" i="72"/>
  <c r="D379" i="107" s="1"/>
  <c r="C216" i="72"/>
  <c r="C379" i="107" s="1"/>
  <c r="I215" i="72"/>
  <c r="Q215" i="72" s="1"/>
  <c r="G215" i="72"/>
  <c r="G379" i="93" s="1"/>
  <c r="F215" i="72"/>
  <c r="F379" i="93" s="1"/>
  <c r="E215" i="72"/>
  <c r="E379" i="93" s="1"/>
  <c r="D215" i="72"/>
  <c r="D379" i="93" s="1"/>
  <c r="C215" i="72"/>
  <c r="C379" i="93" s="1"/>
  <c r="I195" i="72"/>
  <c r="Q195" i="72" s="1"/>
  <c r="G195" i="72"/>
  <c r="G378" i="126" s="1"/>
  <c r="F195" i="72"/>
  <c r="F378" i="126" s="1"/>
  <c r="E195" i="72"/>
  <c r="E378" i="126" s="1"/>
  <c r="D195" i="72"/>
  <c r="D378" i="126" s="1"/>
  <c r="C195" i="72"/>
  <c r="C378" i="126" s="1"/>
  <c r="I194" i="72"/>
  <c r="Q194" i="72" s="1"/>
  <c r="G194" i="72"/>
  <c r="G378" i="102" s="1"/>
  <c r="F194" i="72"/>
  <c r="F378" i="102" s="1"/>
  <c r="E194" i="72"/>
  <c r="E378" i="102" s="1"/>
  <c r="D194" i="72"/>
  <c r="D378" i="102" s="1"/>
  <c r="C194" i="72"/>
  <c r="C378" i="102" s="1"/>
  <c r="I193" i="72"/>
  <c r="Q193" i="72" s="1"/>
  <c r="G193" i="72"/>
  <c r="G378" i="115" s="1"/>
  <c r="F193" i="72"/>
  <c r="F378" i="115" s="1"/>
  <c r="E193" i="72"/>
  <c r="E378" i="115" s="1"/>
  <c r="D193" i="72"/>
  <c r="D378" i="115" s="1"/>
  <c r="C193" i="72"/>
  <c r="C378" i="115" s="1"/>
  <c r="I192" i="72"/>
  <c r="G192" i="72"/>
  <c r="F192" i="72"/>
  <c r="E192" i="72"/>
  <c r="D192" i="72"/>
  <c r="C192" i="72"/>
  <c r="I191" i="72"/>
  <c r="G191" i="72"/>
  <c r="F191" i="72"/>
  <c r="E191" i="72"/>
  <c r="I190" i="72"/>
  <c r="G190" i="72"/>
  <c r="F190" i="72"/>
  <c r="E190" i="72"/>
  <c r="D190" i="72"/>
  <c r="C190" i="72"/>
  <c r="I189" i="72"/>
  <c r="Q189" i="72" s="1"/>
  <c r="G189" i="72"/>
  <c r="G378" i="112" s="1"/>
  <c r="F189" i="72"/>
  <c r="F378" i="112" s="1"/>
  <c r="E189" i="72"/>
  <c r="E378" i="112" s="1"/>
  <c r="D189" i="72"/>
  <c r="D378" i="112" s="1"/>
  <c r="C189" i="72"/>
  <c r="C378" i="112" s="1"/>
  <c r="I188" i="72"/>
  <c r="Q188" i="72" s="1"/>
  <c r="G188" i="72"/>
  <c r="G378" i="110" s="1"/>
  <c r="F188" i="72"/>
  <c r="F378" i="110" s="1"/>
  <c r="E188" i="72"/>
  <c r="E378" i="110" s="1"/>
  <c r="D188" i="72"/>
  <c r="D378" i="110" s="1"/>
  <c r="C188" i="72"/>
  <c r="C378" i="110" s="1"/>
  <c r="I187" i="72"/>
  <c r="Q187" i="72" s="1"/>
  <c r="F187" i="72"/>
  <c r="E187" i="72"/>
  <c r="D187" i="72"/>
  <c r="C187" i="72"/>
  <c r="I186" i="72"/>
  <c r="Q186" i="72" s="1"/>
  <c r="G186" i="72"/>
  <c r="G378" i="107" s="1"/>
  <c r="F186" i="72"/>
  <c r="F378" i="107" s="1"/>
  <c r="E186" i="72"/>
  <c r="E378" i="107" s="1"/>
  <c r="D186" i="72"/>
  <c r="D378" i="107" s="1"/>
  <c r="C186" i="72"/>
  <c r="C378" i="107" s="1"/>
  <c r="I185" i="72"/>
  <c r="Q185" i="72" s="1"/>
  <c r="G185" i="72"/>
  <c r="G378" i="93" s="1"/>
  <c r="F185" i="72"/>
  <c r="F378" i="93" s="1"/>
  <c r="E185" i="72"/>
  <c r="E378" i="93" s="1"/>
  <c r="D185" i="72"/>
  <c r="D378" i="93" s="1"/>
  <c r="C185" i="72"/>
  <c r="C378" i="93" s="1"/>
  <c r="I165" i="72"/>
  <c r="Q165" i="72" s="1"/>
  <c r="G165" i="72"/>
  <c r="G377" i="126" s="1"/>
  <c r="F165" i="72"/>
  <c r="F377" i="126" s="1"/>
  <c r="E165" i="72"/>
  <c r="E377" i="126" s="1"/>
  <c r="D165" i="72"/>
  <c r="D377" i="126" s="1"/>
  <c r="C165" i="72"/>
  <c r="C377" i="126" s="1"/>
  <c r="I164" i="72"/>
  <c r="Q164" i="72" s="1"/>
  <c r="G164" i="72"/>
  <c r="G377" i="102" s="1"/>
  <c r="F164" i="72"/>
  <c r="F377" i="102" s="1"/>
  <c r="E164" i="72"/>
  <c r="E377" i="102" s="1"/>
  <c r="D164" i="72"/>
  <c r="D377" i="102" s="1"/>
  <c r="C164" i="72"/>
  <c r="C377" i="102" s="1"/>
  <c r="I163" i="72"/>
  <c r="Q163" i="72" s="1"/>
  <c r="G163" i="72"/>
  <c r="G377" i="115" s="1"/>
  <c r="F163" i="72"/>
  <c r="F377" i="115" s="1"/>
  <c r="E163" i="72"/>
  <c r="E377" i="115" s="1"/>
  <c r="D163" i="72"/>
  <c r="D377" i="115" s="1"/>
  <c r="C163" i="72"/>
  <c r="C377" i="115" s="1"/>
  <c r="I162" i="72"/>
  <c r="G162" i="72"/>
  <c r="F162" i="72"/>
  <c r="E162" i="72"/>
  <c r="D162" i="72"/>
  <c r="C162" i="72"/>
  <c r="I161" i="72"/>
  <c r="P161" i="72"/>
  <c r="O161" i="72"/>
  <c r="E161" i="72"/>
  <c r="I160" i="72"/>
  <c r="G160" i="72"/>
  <c r="F160" i="72"/>
  <c r="E160" i="72"/>
  <c r="D160" i="72"/>
  <c r="C160" i="72"/>
  <c r="I159" i="72"/>
  <c r="Q159" i="72" s="1"/>
  <c r="G159" i="72"/>
  <c r="G377" i="112" s="1"/>
  <c r="F159" i="72"/>
  <c r="F377" i="112" s="1"/>
  <c r="E159" i="72"/>
  <c r="E377" i="112" s="1"/>
  <c r="D159" i="72"/>
  <c r="D377" i="112" s="1"/>
  <c r="C159" i="72"/>
  <c r="C377" i="112" s="1"/>
  <c r="I158" i="72"/>
  <c r="Q158" i="72" s="1"/>
  <c r="G158" i="72"/>
  <c r="G377" i="110" s="1"/>
  <c r="F158" i="72"/>
  <c r="F377" i="110" s="1"/>
  <c r="E158" i="72"/>
  <c r="E377" i="110" s="1"/>
  <c r="D158" i="72"/>
  <c r="D377" i="110" s="1"/>
  <c r="C158" i="72"/>
  <c r="C377" i="110" s="1"/>
  <c r="I157" i="72"/>
  <c r="Q157" i="72" s="1"/>
  <c r="G157" i="72"/>
  <c r="G377" i="96" s="1"/>
  <c r="F157" i="72"/>
  <c r="F377" i="96" s="1"/>
  <c r="E157" i="72"/>
  <c r="E377" i="96" s="1"/>
  <c r="D157" i="72"/>
  <c r="D377" i="96" s="1"/>
  <c r="C157" i="72"/>
  <c r="C377" i="96" s="1"/>
  <c r="I156" i="72"/>
  <c r="Q156" i="72" s="1"/>
  <c r="G156" i="72"/>
  <c r="G377" i="107" s="1"/>
  <c r="F156" i="72"/>
  <c r="F377" i="107" s="1"/>
  <c r="E156" i="72"/>
  <c r="E377" i="107" s="1"/>
  <c r="D156" i="72"/>
  <c r="D377" i="107" s="1"/>
  <c r="C156" i="72"/>
  <c r="C377" i="107" s="1"/>
  <c r="I155" i="72"/>
  <c r="Q155" i="72" s="1"/>
  <c r="G155" i="72"/>
  <c r="G377" i="93" s="1"/>
  <c r="F155" i="72"/>
  <c r="F377" i="93" s="1"/>
  <c r="E155" i="72"/>
  <c r="E377" i="93" s="1"/>
  <c r="D155" i="72"/>
  <c r="D377" i="93" s="1"/>
  <c r="C155" i="72"/>
  <c r="C377" i="93" s="1"/>
  <c r="I135" i="72"/>
  <c r="Q135" i="72" s="1"/>
  <c r="G135" i="72"/>
  <c r="G376" i="126" s="1"/>
  <c r="F135" i="72"/>
  <c r="F376" i="126" s="1"/>
  <c r="E135" i="72"/>
  <c r="E376" i="126" s="1"/>
  <c r="D135" i="72"/>
  <c r="D376" i="126" s="1"/>
  <c r="C135" i="72"/>
  <c r="C376" i="126" s="1"/>
  <c r="I134" i="72"/>
  <c r="Q134" i="72" s="1"/>
  <c r="G134" i="72"/>
  <c r="G376" i="102" s="1"/>
  <c r="F134" i="72"/>
  <c r="F376" i="102" s="1"/>
  <c r="E134" i="72"/>
  <c r="E376" i="102" s="1"/>
  <c r="D134" i="72"/>
  <c r="D376" i="102" s="1"/>
  <c r="C134" i="72"/>
  <c r="C376" i="102" s="1"/>
  <c r="I133" i="72"/>
  <c r="Q133" i="72" s="1"/>
  <c r="G133" i="72"/>
  <c r="G376" i="115" s="1"/>
  <c r="F133" i="72"/>
  <c r="F376" i="115" s="1"/>
  <c r="E133" i="72"/>
  <c r="E376" i="115" s="1"/>
  <c r="D133" i="72"/>
  <c r="D376" i="115" s="1"/>
  <c r="C133" i="72"/>
  <c r="C376" i="115" s="1"/>
  <c r="I132" i="72"/>
  <c r="G132" i="72"/>
  <c r="F132" i="72"/>
  <c r="E132" i="72"/>
  <c r="D132" i="72"/>
  <c r="C132" i="72"/>
  <c r="I131" i="72"/>
  <c r="G131" i="72"/>
  <c r="F131" i="72"/>
  <c r="E131" i="72"/>
  <c r="I130" i="72"/>
  <c r="G130" i="72"/>
  <c r="F130" i="72"/>
  <c r="E130" i="72"/>
  <c r="D130" i="72"/>
  <c r="C130" i="72"/>
  <c r="I129" i="72"/>
  <c r="Q129" i="72" s="1"/>
  <c r="G129" i="72"/>
  <c r="G376" i="112" s="1"/>
  <c r="F129" i="72"/>
  <c r="F376" i="112" s="1"/>
  <c r="E129" i="72"/>
  <c r="E376" i="112" s="1"/>
  <c r="D129" i="72"/>
  <c r="D376" i="112" s="1"/>
  <c r="C129" i="72"/>
  <c r="C376" i="112" s="1"/>
  <c r="I128" i="72"/>
  <c r="Q128" i="72" s="1"/>
  <c r="G128" i="72"/>
  <c r="G376" i="110" s="1"/>
  <c r="F128" i="72"/>
  <c r="F376" i="110" s="1"/>
  <c r="E128" i="72"/>
  <c r="E376" i="110" s="1"/>
  <c r="D128" i="72"/>
  <c r="D376" i="110" s="1"/>
  <c r="C128" i="72"/>
  <c r="C376" i="110" s="1"/>
  <c r="I127" i="72"/>
  <c r="Q127" i="72" s="1"/>
  <c r="F127" i="72"/>
  <c r="F376" i="96" s="1"/>
  <c r="E127" i="72"/>
  <c r="E376" i="96" s="1"/>
  <c r="D127" i="72"/>
  <c r="D376" i="96" s="1"/>
  <c r="C127" i="72"/>
  <c r="C376" i="96" s="1"/>
  <c r="I126" i="72"/>
  <c r="Q126" i="72" s="1"/>
  <c r="G126" i="72"/>
  <c r="G376" i="107" s="1"/>
  <c r="F126" i="72"/>
  <c r="F376" i="107" s="1"/>
  <c r="E126" i="72"/>
  <c r="E376" i="107" s="1"/>
  <c r="D126" i="72"/>
  <c r="D376" i="107" s="1"/>
  <c r="C126" i="72"/>
  <c r="C376" i="107" s="1"/>
  <c r="I125" i="72"/>
  <c r="Q125" i="72" s="1"/>
  <c r="G125" i="72"/>
  <c r="G376" i="93" s="1"/>
  <c r="F125" i="72"/>
  <c r="F376" i="93" s="1"/>
  <c r="E125" i="72"/>
  <c r="E376" i="93" s="1"/>
  <c r="D125" i="72"/>
  <c r="D376" i="93" s="1"/>
  <c r="C125" i="72"/>
  <c r="C376" i="93" s="1"/>
  <c r="I105" i="72"/>
  <c r="Q105" i="72" s="1"/>
  <c r="G105" i="72"/>
  <c r="G375" i="126" s="1"/>
  <c r="F105" i="72"/>
  <c r="F375" i="126" s="1"/>
  <c r="E105" i="72"/>
  <c r="E375" i="126" s="1"/>
  <c r="D105" i="72"/>
  <c r="D375" i="126" s="1"/>
  <c r="C105" i="72"/>
  <c r="C375" i="126" s="1"/>
  <c r="I104" i="72"/>
  <c r="Q104" i="72" s="1"/>
  <c r="G104" i="72"/>
  <c r="G375" i="102" s="1"/>
  <c r="F104" i="72"/>
  <c r="F375" i="102" s="1"/>
  <c r="E104" i="72"/>
  <c r="E375" i="102" s="1"/>
  <c r="D104" i="72"/>
  <c r="D375" i="102" s="1"/>
  <c r="C104" i="72"/>
  <c r="C375" i="102" s="1"/>
  <c r="I103" i="72"/>
  <c r="Q103" i="72" s="1"/>
  <c r="G103" i="72"/>
  <c r="G375" i="115" s="1"/>
  <c r="F103" i="72"/>
  <c r="F375" i="115" s="1"/>
  <c r="E103" i="72"/>
  <c r="E375" i="115" s="1"/>
  <c r="D103" i="72"/>
  <c r="D375" i="115" s="1"/>
  <c r="C103" i="72"/>
  <c r="C375" i="115" s="1"/>
  <c r="I102" i="72"/>
  <c r="G102" i="72"/>
  <c r="F102" i="72"/>
  <c r="E102" i="72"/>
  <c r="D102" i="72"/>
  <c r="C102" i="72"/>
  <c r="I101" i="72"/>
  <c r="G101" i="72"/>
  <c r="F101" i="72"/>
  <c r="E101" i="72"/>
  <c r="I100" i="72"/>
  <c r="G100" i="72"/>
  <c r="F100" i="72"/>
  <c r="E100" i="72"/>
  <c r="D100" i="72"/>
  <c r="C100" i="72"/>
  <c r="I99" i="72"/>
  <c r="Q99" i="72" s="1"/>
  <c r="G99" i="72"/>
  <c r="G375" i="112" s="1"/>
  <c r="F99" i="72"/>
  <c r="F375" i="112" s="1"/>
  <c r="E99" i="72"/>
  <c r="E375" i="112" s="1"/>
  <c r="D99" i="72"/>
  <c r="D375" i="112" s="1"/>
  <c r="C99" i="72"/>
  <c r="C375" i="112" s="1"/>
  <c r="I98" i="72"/>
  <c r="Q98" i="72" s="1"/>
  <c r="G98" i="72"/>
  <c r="G375" i="110" s="1"/>
  <c r="F98" i="72"/>
  <c r="F375" i="110" s="1"/>
  <c r="E98" i="72"/>
  <c r="E375" i="110" s="1"/>
  <c r="D98" i="72"/>
  <c r="D375" i="110" s="1"/>
  <c r="C98" i="72"/>
  <c r="C375" i="110" s="1"/>
  <c r="I97" i="72"/>
  <c r="Q97" i="72" s="1"/>
  <c r="G97" i="72"/>
  <c r="G375" i="96" s="1"/>
  <c r="F97" i="72"/>
  <c r="F375" i="96" s="1"/>
  <c r="E97" i="72"/>
  <c r="E375" i="96" s="1"/>
  <c r="D97" i="72"/>
  <c r="D375" i="96" s="1"/>
  <c r="C97" i="72"/>
  <c r="C375" i="96" s="1"/>
  <c r="I96" i="72"/>
  <c r="Q96" i="72" s="1"/>
  <c r="G96" i="72"/>
  <c r="G375" i="107" s="1"/>
  <c r="F96" i="72"/>
  <c r="F375" i="107" s="1"/>
  <c r="E96" i="72"/>
  <c r="E375" i="107" s="1"/>
  <c r="D96" i="72"/>
  <c r="D375" i="107" s="1"/>
  <c r="C96" i="72"/>
  <c r="C375" i="107" s="1"/>
  <c r="I95" i="72"/>
  <c r="Q95" i="72" s="1"/>
  <c r="G95" i="72"/>
  <c r="G375" i="93" s="1"/>
  <c r="F95" i="72"/>
  <c r="F375" i="93" s="1"/>
  <c r="E95" i="72"/>
  <c r="E375" i="93" s="1"/>
  <c r="D95" i="72"/>
  <c r="D375" i="93" s="1"/>
  <c r="C95" i="72"/>
  <c r="C375" i="93" s="1"/>
  <c r="I75" i="72"/>
  <c r="Q75" i="72" s="1"/>
  <c r="G75" i="72"/>
  <c r="G374" i="126" s="1"/>
  <c r="F75" i="72"/>
  <c r="F374" i="126" s="1"/>
  <c r="E75" i="72"/>
  <c r="E374" i="126" s="1"/>
  <c r="D75" i="72"/>
  <c r="D374" i="126" s="1"/>
  <c r="C75" i="72"/>
  <c r="C374" i="126" s="1"/>
  <c r="I74" i="72"/>
  <c r="Q74" i="72" s="1"/>
  <c r="G74" i="72"/>
  <c r="G374" i="102" s="1"/>
  <c r="F74" i="72"/>
  <c r="F374" i="102" s="1"/>
  <c r="E74" i="72"/>
  <c r="E374" i="102" s="1"/>
  <c r="D74" i="72"/>
  <c r="D374" i="102" s="1"/>
  <c r="C74" i="72"/>
  <c r="C374" i="102" s="1"/>
  <c r="I73" i="72"/>
  <c r="Q73" i="72" s="1"/>
  <c r="O86" i="72" s="1"/>
  <c r="G73" i="72"/>
  <c r="F73" i="72"/>
  <c r="E73" i="72"/>
  <c r="D73" i="72"/>
  <c r="C73" i="72"/>
  <c r="I72" i="72"/>
  <c r="G72" i="72"/>
  <c r="P72" i="72" s="1"/>
  <c r="N85" i="72" s="1"/>
  <c r="F72" i="72"/>
  <c r="O72" i="72" s="1"/>
  <c r="E72" i="72"/>
  <c r="N72" i="72" s="1"/>
  <c r="M85" i="72" s="1"/>
  <c r="D72" i="72"/>
  <c r="M72" i="72" s="1"/>
  <c r="C72" i="72"/>
  <c r="L72" i="72" s="1"/>
  <c r="L85" i="72" s="1"/>
  <c r="I71" i="72"/>
  <c r="G71" i="72"/>
  <c r="P71" i="72" s="1"/>
  <c r="N84" i="72" s="1"/>
  <c r="F71" i="72"/>
  <c r="O71" i="72" s="1"/>
  <c r="M84" i="72" s="1"/>
  <c r="E71" i="72"/>
  <c r="N71" i="72" s="1"/>
  <c r="L84" i="72" s="1"/>
  <c r="I70" i="72"/>
  <c r="G70" i="72"/>
  <c r="P70" i="72" s="1"/>
  <c r="N83" i="72" s="1"/>
  <c r="F70" i="72"/>
  <c r="O70" i="72" s="1"/>
  <c r="E70" i="72"/>
  <c r="N70" i="72" s="1"/>
  <c r="M83" i="72" s="1"/>
  <c r="D70" i="72"/>
  <c r="M70" i="72" s="1"/>
  <c r="C70" i="72"/>
  <c r="L70" i="72" s="1"/>
  <c r="L83" i="72" s="1"/>
  <c r="I69" i="72"/>
  <c r="Q69" i="72" s="1"/>
  <c r="O82" i="72" s="1"/>
  <c r="G69" i="72"/>
  <c r="G374" i="112" s="1"/>
  <c r="F69" i="72"/>
  <c r="F374" i="112" s="1"/>
  <c r="E69" i="72"/>
  <c r="E374" i="112" s="1"/>
  <c r="D69" i="72"/>
  <c r="D374" i="112" s="1"/>
  <c r="C69" i="72"/>
  <c r="C374" i="112" s="1"/>
  <c r="I68" i="72"/>
  <c r="Q68" i="72" s="1"/>
  <c r="O81" i="72" s="1"/>
  <c r="G68" i="72"/>
  <c r="G374" i="110" s="1"/>
  <c r="F68" i="72"/>
  <c r="F374" i="110" s="1"/>
  <c r="E68" i="72"/>
  <c r="E374" i="110" s="1"/>
  <c r="D68" i="72"/>
  <c r="D374" i="110" s="1"/>
  <c r="C68" i="72"/>
  <c r="C374" i="110" s="1"/>
  <c r="I67" i="72"/>
  <c r="Q67" i="72" s="1"/>
  <c r="O80" i="72" s="1"/>
  <c r="G67" i="72"/>
  <c r="F67" i="72"/>
  <c r="E67" i="72"/>
  <c r="D67" i="72"/>
  <c r="C67" i="72"/>
  <c r="I66" i="72"/>
  <c r="Q66" i="72" s="1"/>
  <c r="O79" i="72" s="1"/>
  <c r="G66" i="72"/>
  <c r="G374" i="107" s="1"/>
  <c r="F66" i="72"/>
  <c r="F374" i="107" s="1"/>
  <c r="E66" i="72"/>
  <c r="E374" i="107" s="1"/>
  <c r="D66" i="72"/>
  <c r="D374" i="107" s="1"/>
  <c r="C66" i="72"/>
  <c r="C374" i="107" s="1"/>
  <c r="I65" i="72"/>
  <c r="Q65" i="72" s="1"/>
  <c r="G65" i="72"/>
  <c r="G374" i="93" s="1"/>
  <c r="F65" i="72"/>
  <c r="F374" i="93" s="1"/>
  <c r="E65" i="72"/>
  <c r="E374" i="93" s="1"/>
  <c r="D65" i="72"/>
  <c r="D374" i="93" s="1"/>
  <c r="C65" i="72"/>
  <c r="C374" i="93" s="1"/>
  <c r="I45" i="72"/>
  <c r="Q45" i="72" s="1"/>
  <c r="G45" i="72"/>
  <c r="G373" i="126" s="1"/>
  <c r="F45" i="72"/>
  <c r="F373" i="126" s="1"/>
  <c r="E45" i="72"/>
  <c r="E373" i="126" s="1"/>
  <c r="D45" i="72"/>
  <c r="D373" i="126" s="1"/>
  <c r="C45" i="72"/>
  <c r="C373" i="126" s="1"/>
  <c r="I44" i="72"/>
  <c r="Q44" i="72" s="1"/>
  <c r="G44" i="72"/>
  <c r="G373" i="102" s="1"/>
  <c r="F44" i="72"/>
  <c r="F373" i="102" s="1"/>
  <c r="E44" i="72"/>
  <c r="E373" i="102" s="1"/>
  <c r="D44" i="72"/>
  <c r="D373" i="102" s="1"/>
  <c r="C44" i="72"/>
  <c r="C373" i="102" s="1"/>
  <c r="I43" i="72"/>
  <c r="Q43" i="72" s="1"/>
  <c r="G43" i="72"/>
  <c r="G373" i="115" s="1"/>
  <c r="F43" i="72"/>
  <c r="F373" i="115" s="1"/>
  <c r="E43" i="72"/>
  <c r="E373" i="115" s="1"/>
  <c r="D43" i="72"/>
  <c r="D373" i="115" s="1"/>
  <c r="C43" i="72"/>
  <c r="C373" i="115" s="1"/>
  <c r="I42" i="72"/>
  <c r="G42" i="72"/>
  <c r="F42" i="72"/>
  <c r="E42" i="72"/>
  <c r="D42" i="72"/>
  <c r="C42" i="72"/>
  <c r="I41" i="72"/>
  <c r="G41" i="72"/>
  <c r="F41" i="72"/>
  <c r="E41" i="72"/>
  <c r="I40" i="72"/>
  <c r="G40" i="72"/>
  <c r="F40" i="72"/>
  <c r="E40" i="72"/>
  <c r="D40" i="72"/>
  <c r="C40" i="72"/>
  <c r="I39" i="72"/>
  <c r="Q39" i="72" s="1"/>
  <c r="G39" i="72"/>
  <c r="G373" i="112" s="1"/>
  <c r="F39" i="72"/>
  <c r="F373" i="112" s="1"/>
  <c r="E39" i="72"/>
  <c r="E373" i="112" s="1"/>
  <c r="D39" i="72"/>
  <c r="D373" i="112" s="1"/>
  <c r="C39" i="72"/>
  <c r="C373" i="112" s="1"/>
  <c r="I38" i="72"/>
  <c r="Q38" i="72" s="1"/>
  <c r="G38" i="72"/>
  <c r="G373" i="110" s="1"/>
  <c r="F38" i="72"/>
  <c r="F373" i="110" s="1"/>
  <c r="E38" i="72"/>
  <c r="E373" i="110" s="1"/>
  <c r="D38" i="72"/>
  <c r="D373" i="110" s="1"/>
  <c r="C38" i="72"/>
  <c r="C373" i="110" s="1"/>
  <c r="I37" i="72"/>
  <c r="Q37" i="72" s="1"/>
  <c r="G37" i="72"/>
  <c r="G373" i="96" s="1"/>
  <c r="F37" i="72"/>
  <c r="F373" i="96" s="1"/>
  <c r="E37" i="72"/>
  <c r="E373" i="96" s="1"/>
  <c r="D37" i="72"/>
  <c r="D373" i="96" s="1"/>
  <c r="C37" i="72"/>
  <c r="C373" i="96" s="1"/>
  <c r="I36" i="72"/>
  <c r="Q36" i="72" s="1"/>
  <c r="G36" i="72"/>
  <c r="G373" i="107" s="1"/>
  <c r="F36" i="72"/>
  <c r="F373" i="107" s="1"/>
  <c r="E36" i="72"/>
  <c r="E373" i="107" s="1"/>
  <c r="D36" i="72"/>
  <c r="D373" i="107" s="1"/>
  <c r="C36" i="72"/>
  <c r="C373" i="107" s="1"/>
  <c r="I35" i="72"/>
  <c r="Q35" i="72" s="1"/>
  <c r="G35" i="72"/>
  <c r="G373" i="93" s="1"/>
  <c r="F35" i="72"/>
  <c r="F373" i="93" s="1"/>
  <c r="E35" i="72"/>
  <c r="E373" i="93" s="1"/>
  <c r="D35" i="72"/>
  <c r="D373" i="93" s="1"/>
  <c r="C35" i="72"/>
  <c r="C373" i="93" s="1"/>
  <c r="I165" i="70"/>
  <c r="Q165" i="70" s="1"/>
  <c r="G165" i="70"/>
  <c r="G371" i="126" s="1"/>
  <c r="F165" i="70"/>
  <c r="F371" i="126" s="1"/>
  <c r="E165" i="70"/>
  <c r="E371" i="126" s="1"/>
  <c r="D165" i="70"/>
  <c r="D371" i="126" s="1"/>
  <c r="C165" i="70"/>
  <c r="C371" i="126" s="1"/>
  <c r="I164" i="70"/>
  <c r="Q164" i="70" s="1"/>
  <c r="G164" i="70"/>
  <c r="G371" i="102" s="1"/>
  <c r="F164" i="70"/>
  <c r="F371" i="102" s="1"/>
  <c r="E164" i="70"/>
  <c r="E371" i="102" s="1"/>
  <c r="D164" i="70"/>
  <c r="D371" i="102" s="1"/>
  <c r="C164" i="70"/>
  <c r="C371" i="102" s="1"/>
  <c r="I163" i="70"/>
  <c r="Q163" i="70" s="1"/>
  <c r="G163" i="70"/>
  <c r="G371" i="115" s="1"/>
  <c r="F163" i="70"/>
  <c r="F371" i="115" s="1"/>
  <c r="E163" i="70"/>
  <c r="E371" i="115" s="1"/>
  <c r="D163" i="70"/>
  <c r="D371" i="115" s="1"/>
  <c r="C163" i="70"/>
  <c r="C371" i="115" s="1"/>
  <c r="I162" i="70"/>
  <c r="G162" i="70"/>
  <c r="F162" i="70"/>
  <c r="E162" i="70"/>
  <c r="D162" i="70"/>
  <c r="C162" i="70"/>
  <c r="I161" i="70"/>
  <c r="G161" i="70"/>
  <c r="F161" i="70"/>
  <c r="E161" i="70"/>
  <c r="I160" i="70"/>
  <c r="G160" i="70"/>
  <c r="F160" i="70"/>
  <c r="E160" i="70"/>
  <c r="D160" i="70"/>
  <c r="C160" i="70"/>
  <c r="I159" i="70"/>
  <c r="Q159" i="70" s="1"/>
  <c r="G159" i="70"/>
  <c r="G371" i="112" s="1"/>
  <c r="F159" i="70"/>
  <c r="F371" i="112" s="1"/>
  <c r="E159" i="70"/>
  <c r="E371" i="112" s="1"/>
  <c r="D159" i="70"/>
  <c r="D371" i="112" s="1"/>
  <c r="C159" i="70"/>
  <c r="C371" i="112" s="1"/>
  <c r="I158" i="70"/>
  <c r="Q158" i="70" s="1"/>
  <c r="G158" i="70"/>
  <c r="G371" i="110" s="1"/>
  <c r="F158" i="70"/>
  <c r="F371" i="110" s="1"/>
  <c r="E158" i="70"/>
  <c r="E371" i="110" s="1"/>
  <c r="D158" i="70"/>
  <c r="D371" i="110" s="1"/>
  <c r="C158" i="70"/>
  <c r="C371" i="110" s="1"/>
  <c r="I157" i="70"/>
  <c r="Q157" i="70" s="1"/>
  <c r="G157" i="70"/>
  <c r="G371" i="96" s="1"/>
  <c r="F157" i="70"/>
  <c r="F371" i="96" s="1"/>
  <c r="E157" i="70"/>
  <c r="E371" i="96" s="1"/>
  <c r="D157" i="70"/>
  <c r="D371" i="96" s="1"/>
  <c r="C157" i="70"/>
  <c r="C371" i="96" s="1"/>
  <c r="I156" i="70"/>
  <c r="Q156" i="70" s="1"/>
  <c r="G156" i="70"/>
  <c r="G371" i="107" s="1"/>
  <c r="F156" i="70"/>
  <c r="F371" i="107" s="1"/>
  <c r="E156" i="70"/>
  <c r="E371" i="107" s="1"/>
  <c r="D156" i="70"/>
  <c r="D371" i="107" s="1"/>
  <c r="C156" i="70"/>
  <c r="C371" i="107" s="1"/>
  <c r="I155" i="70"/>
  <c r="Q155" i="70" s="1"/>
  <c r="G155" i="70"/>
  <c r="G371" i="93" s="1"/>
  <c r="F155" i="70"/>
  <c r="F371" i="93" s="1"/>
  <c r="E155" i="70"/>
  <c r="E371" i="93" s="1"/>
  <c r="D155" i="70"/>
  <c r="D371" i="93" s="1"/>
  <c r="C155" i="70"/>
  <c r="C371" i="93" s="1"/>
  <c r="I135" i="70"/>
  <c r="Q135" i="70" s="1"/>
  <c r="G135" i="70"/>
  <c r="G370" i="126" s="1"/>
  <c r="F135" i="70"/>
  <c r="F370" i="126" s="1"/>
  <c r="E135" i="70"/>
  <c r="E370" i="126" s="1"/>
  <c r="D135" i="70"/>
  <c r="D370" i="126" s="1"/>
  <c r="C135" i="70"/>
  <c r="C370" i="126" s="1"/>
  <c r="I134" i="70"/>
  <c r="Q134" i="70" s="1"/>
  <c r="G134" i="70"/>
  <c r="G370" i="102" s="1"/>
  <c r="F134" i="70"/>
  <c r="F370" i="102" s="1"/>
  <c r="E134" i="70"/>
  <c r="E370" i="102" s="1"/>
  <c r="D134" i="70"/>
  <c r="D370" i="102" s="1"/>
  <c r="C134" i="70"/>
  <c r="C370" i="102" s="1"/>
  <c r="I133" i="70"/>
  <c r="Q133" i="70" s="1"/>
  <c r="G133" i="70"/>
  <c r="G370" i="115" s="1"/>
  <c r="F133" i="70"/>
  <c r="F370" i="115" s="1"/>
  <c r="E133" i="70"/>
  <c r="E370" i="115" s="1"/>
  <c r="D133" i="70"/>
  <c r="D370" i="115" s="1"/>
  <c r="C133" i="70"/>
  <c r="C370" i="115" s="1"/>
  <c r="I132" i="70"/>
  <c r="G132" i="70"/>
  <c r="F132" i="70"/>
  <c r="E132" i="70"/>
  <c r="D132" i="70"/>
  <c r="C132" i="70"/>
  <c r="I131" i="70"/>
  <c r="G131" i="70"/>
  <c r="F131" i="70"/>
  <c r="E131" i="70"/>
  <c r="I130" i="70"/>
  <c r="G130" i="70"/>
  <c r="F130" i="70"/>
  <c r="E130" i="70"/>
  <c r="D130" i="70"/>
  <c r="C130" i="70"/>
  <c r="I129" i="70"/>
  <c r="Q129" i="70" s="1"/>
  <c r="G129" i="70"/>
  <c r="G370" i="112" s="1"/>
  <c r="F129" i="70"/>
  <c r="F370" i="112" s="1"/>
  <c r="E129" i="70"/>
  <c r="E370" i="112" s="1"/>
  <c r="D129" i="70"/>
  <c r="D370" i="112" s="1"/>
  <c r="C129" i="70"/>
  <c r="C370" i="112" s="1"/>
  <c r="I128" i="70"/>
  <c r="Q128" i="70" s="1"/>
  <c r="G128" i="70"/>
  <c r="G370" i="110" s="1"/>
  <c r="F128" i="70"/>
  <c r="F370" i="110" s="1"/>
  <c r="E128" i="70"/>
  <c r="E370" i="110" s="1"/>
  <c r="D128" i="70"/>
  <c r="D370" i="110" s="1"/>
  <c r="C128" i="70"/>
  <c r="C370" i="110" s="1"/>
  <c r="I127" i="70"/>
  <c r="Q127" i="70" s="1"/>
  <c r="G127" i="70"/>
  <c r="G370" i="96" s="1"/>
  <c r="F127" i="70"/>
  <c r="F370" i="96" s="1"/>
  <c r="E127" i="70"/>
  <c r="E370" i="96" s="1"/>
  <c r="D127" i="70"/>
  <c r="D370" i="96" s="1"/>
  <c r="C127" i="70"/>
  <c r="C370" i="96" s="1"/>
  <c r="I126" i="70"/>
  <c r="Q126" i="70" s="1"/>
  <c r="G126" i="70"/>
  <c r="G370" i="107" s="1"/>
  <c r="F126" i="70"/>
  <c r="F370" i="107" s="1"/>
  <c r="E126" i="70"/>
  <c r="E370" i="107" s="1"/>
  <c r="D126" i="70"/>
  <c r="D370" i="107" s="1"/>
  <c r="C126" i="70"/>
  <c r="C370" i="107" s="1"/>
  <c r="I125" i="70"/>
  <c r="Q125" i="70" s="1"/>
  <c r="G125" i="70"/>
  <c r="G370" i="93" s="1"/>
  <c r="F125" i="70"/>
  <c r="F370" i="93" s="1"/>
  <c r="E125" i="70"/>
  <c r="E370" i="93" s="1"/>
  <c r="D125" i="70"/>
  <c r="D370" i="93" s="1"/>
  <c r="C125" i="70"/>
  <c r="C370" i="93" s="1"/>
  <c r="I105" i="70"/>
  <c r="Q105" i="70" s="1"/>
  <c r="G105" i="70"/>
  <c r="G369" i="126" s="1"/>
  <c r="F105" i="70"/>
  <c r="F369" i="126" s="1"/>
  <c r="E105" i="70"/>
  <c r="E369" i="126" s="1"/>
  <c r="D105" i="70"/>
  <c r="D369" i="126" s="1"/>
  <c r="C105" i="70"/>
  <c r="C369" i="126" s="1"/>
  <c r="I104" i="70"/>
  <c r="Q104" i="70" s="1"/>
  <c r="G104" i="70"/>
  <c r="G369" i="102" s="1"/>
  <c r="F104" i="70"/>
  <c r="F369" i="102" s="1"/>
  <c r="E104" i="70"/>
  <c r="E369" i="102" s="1"/>
  <c r="D104" i="70"/>
  <c r="D369" i="102" s="1"/>
  <c r="C104" i="70"/>
  <c r="C369" i="102" s="1"/>
  <c r="I103" i="70"/>
  <c r="Q103" i="70" s="1"/>
  <c r="G103" i="70"/>
  <c r="G369" i="115" s="1"/>
  <c r="F103" i="70"/>
  <c r="F369" i="115" s="1"/>
  <c r="E103" i="70"/>
  <c r="E369" i="115" s="1"/>
  <c r="D103" i="70"/>
  <c r="C103" i="70"/>
  <c r="C369" i="115" s="1"/>
  <c r="I102" i="70"/>
  <c r="G102" i="70"/>
  <c r="F102" i="70"/>
  <c r="E102" i="70"/>
  <c r="D102" i="70"/>
  <c r="C102" i="70"/>
  <c r="I101" i="70"/>
  <c r="G101" i="70"/>
  <c r="F101" i="70"/>
  <c r="E101" i="70"/>
  <c r="I100" i="70"/>
  <c r="G100" i="70"/>
  <c r="F100" i="70"/>
  <c r="E100" i="70"/>
  <c r="D100" i="70"/>
  <c r="C100" i="70"/>
  <c r="I99" i="70"/>
  <c r="Q99" i="70" s="1"/>
  <c r="G99" i="70"/>
  <c r="G369" i="112" s="1"/>
  <c r="F99" i="70"/>
  <c r="F369" i="112" s="1"/>
  <c r="E99" i="70"/>
  <c r="E369" i="112" s="1"/>
  <c r="D99" i="70"/>
  <c r="D369" i="112" s="1"/>
  <c r="C99" i="70"/>
  <c r="C369" i="112" s="1"/>
  <c r="I98" i="70"/>
  <c r="Q98" i="70" s="1"/>
  <c r="G98" i="70"/>
  <c r="G369" i="110" s="1"/>
  <c r="F98" i="70"/>
  <c r="F369" i="110" s="1"/>
  <c r="E98" i="70"/>
  <c r="E369" i="110" s="1"/>
  <c r="D98" i="70"/>
  <c r="D369" i="110" s="1"/>
  <c r="C98" i="70"/>
  <c r="C369" i="110" s="1"/>
  <c r="I97" i="70"/>
  <c r="Q97" i="70" s="1"/>
  <c r="G97" i="70"/>
  <c r="G369" i="96" s="1"/>
  <c r="F97" i="70"/>
  <c r="F369" i="96" s="1"/>
  <c r="E97" i="70"/>
  <c r="E369" i="96" s="1"/>
  <c r="D97" i="70"/>
  <c r="D369" i="96" s="1"/>
  <c r="C97" i="70"/>
  <c r="C369" i="96" s="1"/>
  <c r="I96" i="70"/>
  <c r="Q96" i="70" s="1"/>
  <c r="G96" i="70"/>
  <c r="G369" i="107" s="1"/>
  <c r="F96" i="70"/>
  <c r="F369" i="107" s="1"/>
  <c r="E96" i="70"/>
  <c r="E369" i="107" s="1"/>
  <c r="D96" i="70"/>
  <c r="D369" i="107" s="1"/>
  <c r="C96" i="70"/>
  <c r="C369" i="107" s="1"/>
  <c r="I95" i="70"/>
  <c r="Q95" i="70" s="1"/>
  <c r="G95" i="70"/>
  <c r="G369" i="93" s="1"/>
  <c r="F95" i="70"/>
  <c r="F369" i="93" s="1"/>
  <c r="E95" i="70"/>
  <c r="E369" i="93" s="1"/>
  <c r="D95" i="70"/>
  <c r="D369" i="93" s="1"/>
  <c r="C95" i="70"/>
  <c r="C369" i="93" s="1"/>
  <c r="I75" i="70"/>
  <c r="Q75" i="70" s="1"/>
  <c r="G75" i="70"/>
  <c r="G368" i="126" s="1"/>
  <c r="F75" i="70"/>
  <c r="F368" i="126" s="1"/>
  <c r="E75" i="70"/>
  <c r="E368" i="126" s="1"/>
  <c r="D75" i="70"/>
  <c r="D368" i="126" s="1"/>
  <c r="C75" i="70"/>
  <c r="C368" i="126" s="1"/>
  <c r="I74" i="70"/>
  <c r="Q74" i="70" s="1"/>
  <c r="G74" i="70"/>
  <c r="G368" i="102" s="1"/>
  <c r="F74" i="70"/>
  <c r="F368" i="102" s="1"/>
  <c r="E74" i="70"/>
  <c r="E368" i="102" s="1"/>
  <c r="D74" i="70"/>
  <c r="D368" i="102" s="1"/>
  <c r="C74" i="70"/>
  <c r="C368" i="102" s="1"/>
  <c r="I73" i="70"/>
  <c r="Q73" i="70" s="1"/>
  <c r="G73" i="70"/>
  <c r="G368" i="115" s="1"/>
  <c r="F73" i="70"/>
  <c r="F368" i="115" s="1"/>
  <c r="E73" i="70"/>
  <c r="E368" i="115" s="1"/>
  <c r="D73" i="70"/>
  <c r="D368" i="115" s="1"/>
  <c r="C73" i="70"/>
  <c r="C368" i="115" s="1"/>
  <c r="I72" i="70"/>
  <c r="G72" i="70"/>
  <c r="F72" i="70"/>
  <c r="E72" i="70"/>
  <c r="D72" i="70"/>
  <c r="C72" i="70"/>
  <c r="I71" i="70"/>
  <c r="G71" i="70"/>
  <c r="F71" i="70"/>
  <c r="E71" i="70"/>
  <c r="I70" i="70"/>
  <c r="G70" i="70"/>
  <c r="F70" i="70"/>
  <c r="E70" i="70"/>
  <c r="D70" i="70"/>
  <c r="C70" i="70"/>
  <c r="I69" i="70"/>
  <c r="Q69" i="70" s="1"/>
  <c r="G69" i="70"/>
  <c r="G368" i="112" s="1"/>
  <c r="F69" i="70"/>
  <c r="F368" i="112" s="1"/>
  <c r="E69" i="70"/>
  <c r="E368" i="112" s="1"/>
  <c r="D69" i="70"/>
  <c r="D368" i="112" s="1"/>
  <c r="C69" i="70"/>
  <c r="C368" i="112" s="1"/>
  <c r="I68" i="70"/>
  <c r="Q68" i="70" s="1"/>
  <c r="G68" i="70"/>
  <c r="G368" i="110" s="1"/>
  <c r="F68" i="70"/>
  <c r="F368" i="110" s="1"/>
  <c r="E68" i="70"/>
  <c r="E368" i="110" s="1"/>
  <c r="D68" i="70"/>
  <c r="D368" i="110" s="1"/>
  <c r="C68" i="70"/>
  <c r="C368" i="110" s="1"/>
  <c r="I67" i="70"/>
  <c r="Q67" i="70" s="1"/>
  <c r="G67" i="70"/>
  <c r="G368" i="96" s="1"/>
  <c r="F67" i="70"/>
  <c r="F368" i="96" s="1"/>
  <c r="E67" i="70"/>
  <c r="E368" i="96" s="1"/>
  <c r="D67" i="70"/>
  <c r="D368" i="96" s="1"/>
  <c r="C67" i="70"/>
  <c r="C368" i="96" s="1"/>
  <c r="I66" i="70"/>
  <c r="Q66" i="70" s="1"/>
  <c r="G66" i="70"/>
  <c r="G368" i="107" s="1"/>
  <c r="F66" i="70"/>
  <c r="F368" i="107" s="1"/>
  <c r="E66" i="70"/>
  <c r="E368" i="107" s="1"/>
  <c r="D66" i="70"/>
  <c r="D368" i="107" s="1"/>
  <c r="C66" i="70"/>
  <c r="C368" i="107" s="1"/>
  <c r="I65" i="70"/>
  <c r="Q65" i="70" s="1"/>
  <c r="G65" i="70"/>
  <c r="G368" i="93" s="1"/>
  <c r="F65" i="70"/>
  <c r="F368" i="93" s="1"/>
  <c r="E65" i="70"/>
  <c r="E368" i="93" s="1"/>
  <c r="D65" i="70"/>
  <c r="D368" i="93" s="1"/>
  <c r="C65" i="70"/>
  <c r="C368" i="93" s="1"/>
  <c r="I45" i="70"/>
  <c r="Q45" i="70" s="1"/>
  <c r="G45" i="70"/>
  <c r="G367" i="126" s="1"/>
  <c r="F45" i="70"/>
  <c r="F367" i="126" s="1"/>
  <c r="E45" i="70"/>
  <c r="E367" i="126" s="1"/>
  <c r="D45" i="70"/>
  <c r="D367" i="126" s="1"/>
  <c r="C45" i="70"/>
  <c r="C367" i="126" s="1"/>
  <c r="I44" i="70"/>
  <c r="Q44" i="70" s="1"/>
  <c r="G44" i="70"/>
  <c r="G367" i="102" s="1"/>
  <c r="F44" i="70"/>
  <c r="F367" i="102" s="1"/>
  <c r="E44" i="70"/>
  <c r="E367" i="102" s="1"/>
  <c r="D44" i="70"/>
  <c r="D367" i="102" s="1"/>
  <c r="C44" i="70"/>
  <c r="C367" i="102" s="1"/>
  <c r="I43" i="70"/>
  <c r="Q43" i="70" s="1"/>
  <c r="G43" i="70"/>
  <c r="G367" i="115" s="1"/>
  <c r="F43" i="70"/>
  <c r="F367" i="115" s="1"/>
  <c r="E43" i="70"/>
  <c r="E367" i="115" s="1"/>
  <c r="D43" i="70"/>
  <c r="D367" i="115" s="1"/>
  <c r="C43" i="70"/>
  <c r="C367" i="115" s="1"/>
  <c r="I42" i="70"/>
  <c r="G42" i="70"/>
  <c r="F42" i="70"/>
  <c r="E42" i="70"/>
  <c r="D42" i="70"/>
  <c r="C42" i="70"/>
  <c r="I41" i="70"/>
  <c r="G41" i="70"/>
  <c r="F41" i="70"/>
  <c r="E41" i="70"/>
  <c r="I40" i="70"/>
  <c r="G40" i="70"/>
  <c r="F40" i="70"/>
  <c r="E40" i="70"/>
  <c r="D40" i="70"/>
  <c r="C40" i="70"/>
  <c r="I39" i="70"/>
  <c r="Q39" i="70" s="1"/>
  <c r="G39" i="70"/>
  <c r="G367" i="112" s="1"/>
  <c r="F39" i="70"/>
  <c r="F367" i="112" s="1"/>
  <c r="E39" i="70"/>
  <c r="E367" i="112" s="1"/>
  <c r="D39" i="70"/>
  <c r="D367" i="112" s="1"/>
  <c r="C39" i="70"/>
  <c r="C367" i="112" s="1"/>
  <c r="I38" i="70"/>
  <c r="Q38" i="70" s="1"/>
  <c r="G38" i="70"/>
  <c r="G367" i="110" s="1"/>
  <c r="F38" i="70"/>
  <c r="F367" i="110" s="1"/>
  <c r="E38" i="70"/>
  <c r="E367" i="110" s="1"/>
  <c r="D38" i="70"/>
  <c r="D367" i="110" s="1"/>
  <c r="C38" i="70"/>
  <c r="C367" i="110" s="1"/>
  <c r="I37" i="70"/>
  <c r="Q37" i="70" s="1"/>
  <c r="G37" i="70"/>
  <c r="G367" i="96" s="1"/>
  <c r="F37" i="70"/>
  <c r="F367" i="96" s="1"/>
  <c r="E37" i="70"/>
  <c r="E367" i="96" s="1"/>
  <c r="D37" i="70"/>
  <c r="C37" i="70"/>
  <c r="C367" i="96" s="1"/>
  <c r="I36" i="70"/>
  <c r="Q36" i="70" s="1"/>
  <c r="G36" i="70"/>
  <c r="G367" i="107" s="1"/>
  <c r="F36" i="70"/>
  <c r="F367" i="107" s="1"/>
  <c r="E36" i="70"/>
  <c r="E367" i="107" s="1"/>
  <c r="D36" i="70"/>
  <c r="C36" i="70"/>
  <c r="C367" i="107" s="1"/>
  <c r="I35" i="70"/>
  <c r="Q35" i="70" s="1"/>
  <c r="G35" i="70"/>
  <c r="G367" i="93" s="1"/>
  <c r="F35" i="70"/>
  <c r="F367" i="93" s="1"/>
  <c r="E35" i="70"/>
  <c r="E367" i="93" s="1"/>
  <c r="D35" i="70"/>
  <c r="D367" i="93" s="1"/>
  <c r="C35" i="70"/>
  <c r="C367" i="93" s="1"/>
  <c r="I195" i="68"/>
  <c r="Q195" i="68" s="1"/>
  <c r="G195" i="68"/>
  <c r="G365" i="126" s="1"/>
  <c r="F195" i="68"/>
  <c r="F365" i="126" s="1"/>
  <c r="E195" i="68"/>
  <c r="E365" i="126" s="1"/>
  <c r="D195" i="68"/>
  <c r="D365" i="126" s="1"/>
  <c r="C195" i="68"/>
  <c r="C365" i="126" s="1"/>
  <c r="I194" i="68"/>
  <c r="Q194" i="68" s="1"/>
  <c r="C194" i="68"/>
  <c r="C365" i="102" s="1"/>
  <c r="I193" i="68"/>
  <c r="Q193" i="68" s="1"/>
  <c r="G193" i="68"/>
  <c r="G365" i="115" s="1"/>
  <c r="F193" i="68"/>
  <c r="F365" i="115" s="1"/>
  <c r="E193" i="68"/>
  <c r="E365" i="115" s="1"/>
  <c r="D193" i="68"/>
  <c r="D365" i="115" s="1"/>
  <c r="C193" i="68"/>
  <c r="C365" i="115" s="1"/>
  <c r="I192" i="68"/>
  <c r="G192" i="68"/>
  <c r="F192" i="68"/>
  <c r="E192" i="68"/>
  <c r="D192" i="68"/>
  <c r="C192" i="68"/>
  <c r="I191" i="68"/>
  <c r="G191" i="68"/>
  <c r="F191" i="68"/>
  <c r="E191" i="68"/>
  <c r="I190" i="68"/>
  <c r="G190" i="68"/>
  <c r="F190" i="68"/>
  <c r="E190" i="68"/>
  <c r="D190" i="68"/>
  <c r="C190" i="68"/>
  <c r="I189" i="68"/>
  <c r="Q189" i="68" s="1"/>
  <c r="G189" i="68"/>
  <c r="G365" i="112" s="1"/>
  <c r="F189" i="68"/>
  <c r="F365" i="112" s="1"/>
  <c r="E189" i="68"/>
  <c r="E365" i="112" s="1"/>
  <c r="D189" i="68"/>
  <c r="D365" i="112" s="1"/>
  <c r="C189" i="68"/>
  <c r="C365" i="112" s="1"/>
  <c r="I188" i="68"/>
  <c r="Q188" i="68" s="1"/>
  <c r="G188" i="68"/>
  <c r="G365" i="110" s="1"/>
  <c r="F188" i="68"/>
  <c r="F365" i="110" s="1"/>
  <c r="E188" i="68"/>
  <c r="E365" i="110" s="1"/>
  <c r="D188" i="68"/>
  <c r="D365" i="110" s="1"/>
  <c r="C188" i="68"/>
  <c r="C365" i="110" s="1"/>
  <c r="I187" i="68"/>
  <c r="Q187" i="68" s="1"/>
  <c r="G187" i="68"/>
  <c r="F187" i="68"/>
  <c r="E187" i="68"/>
  <c r="D187" i="68"/>
  <c r="C187" i="68"/>
  <c r="I186" i="68"/>
  <c r="Q186" i="68" s="1"/>
  <c r="G186" i="68"/>
  <c r="G365" i="107" s="1"/>
  <c r="F186" i="68"/>
  <c r="F365" i="107" s="1"/>
  <c r="E186" i="68"/>
  <c r="E365" i="107" s="1"/>
  <c r="D186" i="68"/>
  <c r="D365" i="107" s="1"/>
  <c r="C186" i="68"/>
  <c r="C365" i="107" s="1"/>
  <c r="I185" i="68"/>
  <c r="Q185" i="68" s="1"/>
  <c r="G185" i="68"/>
  <c r="G365" i="93" s="1"/>
  <c r="F185" i="68"/>
  <c r="F365" i="93" s="1"/>
  <c r="E185" i="68"/>
  <c r="E365" i="93" s="1"/>
  <c r="D185" i="68"/>
  <c r="D365" i="93" s="1"/>
  <c r="C185" i="68"/>
  <c r="C365" i="93" s="1"/>
  <c r="I165" i="68"/>
  <c r="Q165" i="68" s="1"/>
  <c r="G165" i="68"/>
  <c r="G364" i="126" s="1"/>
  <c r="F165" i="68"/>
  <c r="F364" i="126" s="1"/>
  <c r="E165" i="68"/>
  <c r="E364" i="126" s="1"/>
  <c r="D165" i="68"/>
  <c r="D364" i="126" s="1"/>
  <c r="C165" i="68"/>
  <c r="C364" i="126" s="1"/>
  <c r="I164" i="68"/>
  <c r="Q164" i="68" s="1"/>
  <c r="G164" i="68"/>
  <c r="G364" i="102" s="1"/>
  <c r="F164" i="68"/>
  <c r="F364" i="102" s="1"/>
  <c r="E164" i="68"/>
  <c r="E364" i="102" s="1"/>
  <c r="D164" i="68"/>
  <c r="D364" i="102" s="1"/>
  <c r="C164" i="68"/>
  <c r="C364" i="102" s="1"/>
  <c r="I163" i="68"/>
  <c r="Q163" i="68" s="1"/>
  <c r="G163" i="68"/>
  <c r="G364" i="115" s="1"/>
  <c r="F163" i="68"/>
  <c r="F364" i="115" s="1"/>
  <c r="E163" i="68"/>
  <c r="E364" i="115" s="1"/>
  <c r="D163" i="68"/>
  <c r="C163" i="68"/>
  <c r="C364" i="115" s="1"/>
  <c r="I162" i="68"/>
  <c r="G162" i="68"/>
  <c r="F162" i="68"/>
  <c r="E162" i="68"/>
  <c r="D162" i="68"/>
  <c r="C162" i="68"/>
  <c r="I161" i="68"/>
  <c r="G161" i="68"/>
  <c r="F161" i="68"/>
  <c r="E161" i="68"/>
  <c r="I160" i="68"/>
  <c r="G160" i="68"/>
  <c r="F160" i="68"/>
  <c r="E160" i="68"/>
  <c r="D160" i="68"/>
  <c r="C160" i="68"/>
  <c r="I159" i="68"/>
  <c r="Q159" i="68" s="1"/>
  <c r="G159" i="68"/>
  <c r="G364" i="112" s="1"/>
  <c r="F159" i="68"/>
  <c r="F364" i="112" s="1"/>
  <c r="E159" i="68"/>
  <c r="E364" i="112" s="1"/>
  <c r="D159" i="68"/>
  <c r="D364" i="112" s="1"/>
  <c r="C159" i="68"/>
  <c r="C364" i="112" s="1"/>
  <c r="I158" i="68"/>
  <c r="Q158" i="68" s="1"/>
  <c r="G158" i="68"/>
  <c r="G364" i="110" s="1"/>
  <c r="F158" i="68"/>
  <c r="F364" i="110" s="1"/>
  <c r="E158" i="68"/>
  <c r="E364" i="110" s="1"/>
  <c r="D158" i="68"/>
  <c r="D364" i="110" s="1"/>
  <c r="C158" i="68"/>
  <c r="C364" i="110" s="1"/>
  <c r="I157" i="68"/>
  <c r="Q157" i="68" s="1"/>
  <c r="G157" i="68"/>
  <c r="G364" i="96" s="1"/>
  <c r="F157" i="68"/>
  <c r="F364" i="96" s="1"/>
  <c r="E157" i="68"/>
  <c r="E364" i="96" s="1"/>
  <c r="D157" i="68"/>
  <c r="D364" i="96" s="1"/>
  <c r="C157" i="68"/>
  <c r="C364" i="96" s="1"/>
  <c r="I156" i="68"/>
  <c r="Q156" i="68" s="1"/>
  <c r="G156" i="68"/>
  <c r="G364" i="107" s="1"/>
  <c r="F156" i="68"/>
  <c r="F364" i="107" s="1"/>
  <c r="E156" i="68"/>
  <c r="E364" i="107" s="1"/>
  <c r="D156" i="68"/>
  <c r="D364" i="107" s="1"/>
  <c r="C156" i="68"/>
  <c r="C364" i="107" s="1"/>
  <c r="I155" i="68"/>
  <c r="Q155" i="68" s="1"/>
  <c r="G155" i="68"/>
  <c r="G364" i="93" s="1"/>
  <c r="F155" i="68"/>
  <c r="F364" i="93" s="1"/>
  <c r="E155" i="68"/>
  <c r="E364" i="93" s="1"/>
  <c r="D155" i="68"/>
  <c r="D364" i="93" s="1"/>
  <c r="C155" i="68"/>
  <c r="C364" i="93" s="1"/>
  <c r="I135" i="68"/>
  <c r="Q135" i="68" s="1"/>
  <c r="G135" i="68"/>
  <c r="G363" i="126" s="1"/>
  <c r="F135" i="68"/>
  <c r="F363" i="126" s="1"/>
  <c r="E135" i="68"/>
  <c r="E363" i="126" s="1"/>
  <c r="D135" i="68"/>
  <c r="D363" i="126" s="1"/>
  <c r="C135" i="68"/>
  <c r="C363" i="126" s="1"/>
  <c r="I134" i="68"/>
  <c r="Q134" i="68" s="1"/>
  <c r="G134" i="68"/>
  <c r="G363" i="102" s="1"/>
  <c r="F134" i="68"/>
  <c r="F363" i="102" s="1"/>
  <c r="E134" i="68"/>
  <c r="E363" i="102" s="1"/>
  <c r="D134" i="68"/>
  <c r="D363" i="102" s="1"/>
  <c r="C134" i="68"/>
  <c r="C363" i="102" s="1"/>
  <c r="I133" i="68"/>
  <c r="Q133" i="68" s="1"/>
  <c r="G133" i="68"/>
  <c r="G363" i="115" s="1"/>
  <c r="F133" i="68"/>
  <c r="F363" i="115" s="1"/>
  <c r="E133" i="68"/>
  <c r="E363" i="115" s="1"/>
  <c r="D133" i="68"/>
  <c r="D363" i="115" s="1"/>
  <c r="C133" i="68"/>
  <c r="C363" i="115" s="1"/>
  <c r="I132" i="68"/>
  <c r="G132" i="68"/>
  <c r="F132" i="68"/>
  <c r="E132" i="68"/>
  <c r="D132" i="68"/>
  <c r="C132" i="68"/>
  <c r="I131" i="68"/>
  <c r="G131" i="68"/>
  <c r="F131" i="68"/>
  <c r="E131" i="68"/>
  <c r="I130" i="68"/>
  <c r="G130" i="68"/>
  <c r="F130" i="68"/>
  <c r="E130" i="68"/>
  <c r="D130" i="68"/>
  <c r="C130" i="68"/>
  <c r="I129" i="68"/>
  <c r="Q129" i="68" s="1"/>
  <c r="G129" i="68"/>
  <c r="G363" i="112" s="1"/>
  <c r="F129" i="68"/>
  <c r="F363" i="112" s="1"/>
  <c r="E129" i="68"/>
  <c r="E363" i="112" s="1"/>
  <c r="D129" i="68"/>
  <c r="D363" i="112" s="1"/>
  <c r="C129" i="68"/>
  <c r="C363" i="112" s="1"/>
  <c r="I128" i="68"/>
  <c r="Q128" i="68" s="1"/>
  <c r="G128" i="68"/>
  <c r="G363" i="110" s="1"/>
  <c r="F128" i="68"/>
  <c r="F363" i="110" s="1"/>
  <c r="E128" i="68"/>
  <c r="E363" i="110" s="1"/>
  <c r="D128" i="68"/>
  <c r="D363" i="110" s="1"/>
  <c r="C128" i="68"/>
  <c r="C363" i="110" s="1"/>
  <c r="I127" i="68"/>
  <c r="Q127" i="68" s="1"/>
  <c r="G127" i="68"/>
  <c r="G363" i="96" s="1"/>
  <c r="F127" i="68"/>
  <c r="F363" i="96" s="1"/>
  <c r="E127" i="68"/>
  <c r="E363" i="96" s="1"/>
  <c r="D127" i="68"/>
  <c r="D363" i="96" s="1"/>
  <c r="C127" i="68"/>
  <c r="C363" i="96" s="1"/>
  <c r="I126" i="68"/>
  <c r="Q126" i="68" s="1"/>
  <c r="G126" i="68"/>
  <c r="G363" i="107" s="1"/>
  <c r="F126" i="68"/>
  <c r="F363" i="107" s="1"/>
  <c r="E126" i="68"/>
  <c r="E363" i="107" s="1"/>
  <c r="D126" i="68"/>
  <c r="D363" i="107" s="1"/>
  <c r="C126" i="68"/>
  <c r="C363" i="107" s="1"/>
  <c r="I125" i="68"/>
  <c r="Q125" i="68" s="1"/>
  <c r="G125" i="68"/>
  <c r="G363" i="93" s="1"/>
  <c r="F125" i="68"/>
  <c r="F363" i="93" s="1"/>
  <c r="E125" i="68"/>
  <c r="E363" i="93" s="1"/>
  <c r="D125" i="68"/>
  <c r="D363" i="93" s="1"/>
  <c r="C125" i="68"/>
  <c r="C363" i="93" s="1"/>
  <c r="I105" i="68"/>
  <c r="Q105" i="68" s="1"/>
  <c r="G105" i="68"/>
  <c r="G362" i="126" s="1"/>
  <c r="F105" i="68"/>
  <c r="F362" i="126" s="1"/>
  <c r="E105" i="68"/>
  <c r="E362" i="126" s="1"/>
  <c r="D105" i="68"/>
  <c r="D362" i="126" s="1"/>
  <c r="C105" i="68"/>
  <c r="C362" i="126" s="1"/>
  <c r="I104" i="68"/>
  <c r="Q104" i="68" s="1"/>
  <c r="G104" i="68"/>
  <c r="G362" i="102" s="1"/>
  <c r="F104" i="68"/>
  <c r="F362" i="102" s="1"/>
  <c r="E104" i="68"/>
  <c r="E362" i="102" s="1"/>
  <c r="D104" i="68"/>
  <c r="D362" i="102" s="1"/>
  <c r="C104" i="68"/>
  <c r="C362" i="102" s="1"/>
  <c r="I103" i="68"/>
  <c r="Q103" i="68" s="1"/>
  <c r="G103" i="68"/>
  <c r="G362" i="115" s="1"/>
  <c r="F103" i="68"/>
  <c r="F362" i="115" s="1"/>
  <c r="E103" i="68"/>
  <c r="E362" i="115" s="1"/>
  <c r="D103" i="68"/>
  <c r="D362" i="115" s="1"/>
  <c r="C103" i="68"/>
  <c r="C362" i="115" s="1"/>
  <c r="I102" i="68"/>
  <c r="G102" i="68"/>
  <c r="F102" i="68"/>
  <c r="E102" i="68"/>
  <c r="D102" i="68"/>
  <c r="C102" i="68"/>
  <c r="I101" i="68"/>
  <c r="G101" i="68"/>
  <c r="F101" i="68"/>
  <c r="E101" i="68"/>
  <c r="I100" i="68"/>
  <c r="G100" i="68"/>
  <c r="F100" i="68"/>
  <c r="E100" i="68"/>
  <c r="D100" i="68"/>
  <c r="C100" i="68"/>
  <c r="I99" i="68"/>
  <c r="Q99" i="68" s="1"/>
  <c r="G99" i="68"/>
  <c r="G362" i="112" s="1"/>
  <c r="F99" i="68"/>
  <c r="F362" i="112" s="1"/>
  <c r="E99" i="68"/>
  <c r="E362" i="112" s="1"/>
  <c r="D99" i="68"/>
  <c r="D362" i="112" s="1"/>
  <c r="C99" i="68"/>
  <c r="C362" i="112" s="1"/>
  <c r="I98" i="68"/>
  <c r="Q98" i="68" s="1"/>
  <c r="G98" i="68"/>
  <c r="G362" i="110" s="1"/>
  <c r="F98" i="68"/>
  <c r="F362" i="110" s="1"/>
  <c r="E98" i="68"/>
  <c r="E362" i="110" s="1"/>
  <c r="D98" i="68"/>
  <c r="D362" i="110" s="1"/>
  <c r="C98" i="68"/>
  <c r="C362" i="110" s="1"/>
  <c r="I97" i="68"/>
  <c r="Q97" i="68" s="1"/>
  <c r="G97" i="68"/>
  <c r="G362" i="96" s="1"/>
  <c r="F97" i="68"/>
  <c r="F362" i="96" s="1"/>
  <c r="E97" i="68"/>
  <c r="E362" i="96" s="1"/>
  <c r="D97" i="68"/>
  <c r="D362" i="96" s="1"/>
  <c r="C97" i="68"/>
  <c r="C362" i="96" s="1"/>
  <c r="I96" i="68"/>
  <c r="Q96" i="68" s="1"/>
  <c r="G96" i="68"/>
  <c r="G362" i="107" s="1"/>
  <c r="F96" i="68"/>
  <c r="F362" i="107" s="1"/>
  <c r="E96" i="68"/>
  <c r="E362" i="107" s="1"/>
  <c r="D96" i="68"/>
  <c r="D362" i="107" s="1"/>
  <c r="C96" i="68"/>
  <c r="C362" i="107" s="1"/>
  <c r="I95" i="68"/>
  <c r="Q95" i="68" s="1"/>
  <c r="G95" i="68"/>
  <c r="G362" i="93" s="1"/>
  <c r="F95" i="68"/>
  <c r="F362" i="93" s="1"/>
  <c r="E95" i="68"/>
  <c r="E362" i="93" s="1"/>
  <c r="D95" i="68"/>
  <c r="D362" i="93" s="1"/>
  <c r="C95" i="68"/>
  <c r="C362" i="93" s="1"/>
  <c r="I75" i="68"/>
  <c r="Q75" i="68" s="1"/>
  <c r="G75" i="68"/>
  <c r="G361" i="126" s="1"/>
  <c r="F75" i="68"/>
  <c r="F361" i="126" s="1"/>
  <c r="E75" i="68"/>
  <c r="E361" i="126" s="1"/>
  <c r="D75" i="68"/>
  <c r="D361" i="126" s="1"/>
  <c r="C75" i="68"/>
  <c r="C361" i="126" s="1"/>
  <c r="I74" i="68"/>
  <c r="Q74" i="68" s="1"/>
  <c r="G74" i="68"/>
  <c r="G361" i="102" s="1"/>
  <c r="F74" i="68"/>
  <c r="F361" i="102" s="1"/>
  <c r="E74" i="68"/>
  <c r="E361" i="102" s="1"/>
  <c r="D74" i="68"/>
  <c r="D361" i="102" s="1"/>
  <c r="C74" i="68"/>
  <c r="C361" i="102" s="1"/>
  <c r="I73" i="68"/>
  <c r="Q73" i="68" s="1"/>
  <c r="G73" i="68"/>
  <c r="G361" i="115" s="1"/>
  <c r="F73" i="68"/>
  <c r="F361" i="115" s="1"/>
  <c r="E73" i="68"/>
  <c r="E361" i="115" s="1"/>
  <c r="D73" i="68"/>
  <c r="D361" i="115" s="1"/>
  <c r="C73" i="68"/>
  <c r="C361" i="115" s="1"/>
  <c r="I72" i="68"/>
  <c r="G72" i="68"/>
  <c r="F72" i="68"/>
  <c r="E72" i="68"/>
  <c r="D72" i="68"/>
  <c r="C72" i="68"/>
  <c r="I71" i="68"/>
  <c r="G71" i="68"/>
  <c r="F71" i="68"/>
  <c r="E71" i="68"/>
  <c r="I70" i="68"/>
  <c r="G70" i="68"/>
  <c r="F70" i="68"/>
  <c r="E70" i="68"/>
  <c r="D70" i="68"/>
  <c r="C70" i="68"/>
  <c r="I69" i="68"/>
  <c r="Q69" i="68" s="1"/>
  <c r="G69" i="68"/>
  <c r="G361" i="112" s="1"/>
  <c r="F69" i="68"/>
  <c r="F361" i="112" s="1"/>
  <c r="E69" i="68"/>
  <c r="E361" i="112" s="1"/>
  <c r="D69" i="68"/>
  <c r="D361" i="112" s="1"/>
  <c r="C69" i="68"/>
  <c r="C361" i="112" s="1"/>
  <c r="I68" i="68"/>
  <c r="Q68" i="68" s="1"/>
  <c r="G68" i="68"/>
  <c r="G361" i="110" s="1"/>
  <c r="F68" i="68"/>
  <c r="F361" i="110" s="1"/>
  <c r="E68" i="68"/>
  <c r="E361" i="110" s="1"/>
  <c r="D68" i="68"/>
  <c r="D361" i="110" s="1"/>
  <c r="C68" i="68"/>
  <c r="C361" i="110" s="1"/>
  <c r="I67" i="68"/>
  <c r="Q67" i="68" s="1"/>
  <c r="G67" i="68"/>
  <c r="F67" i="68"/>
  <c r="E67" i="68"/>
  <c r="D67" i="68"/>
  <c r="C67" i="68"/>
  <c r="I66" i="68"/>
  <c r="Q66" i="68" s="1"/>
  <c r="G66" i="68"/>
  <c r="G361" i="107" s="1"/>
  <c r="F66" i="68"/>
  <c r="F361" i="107" s="1"/>
  <c r="E66" i="68"/>
  <c r="E361" i="107" s="1"/>
  <c r="D66" i="68"/>
  <c r="D361" i="107" s="1"/>
  <c r="C66" i="68"/>
  <c r="C361" i="107" s="1"/>
  <c r="I65" i="68"/>
  <c r="Q65" i="68" s="1"/>
  <c r="G65" i="68"/>
  <c r="G361" i="93" s="1"/>
  <c r="F65" i="68"/>
  <c r="F361" i="93" s="1"/>
  <c r="E65" i="68"/>
  <c r="E361" i="93" s="1"/>
  <c r="D65" i="68"/>
  <c r="D361" i="93" s="1"/>
  <c r="C65" i="68"/>
  <c r="C361" i="93" s="1"/>
  <c r="I45" i="68"/>
  <c r="Q45" i="68" s="1"/>
  <c r="G45" i="68"/>
  <c r="G360" i="126" s="1"/>
  <c r="F45" i="68"/>
  <c r="F360" i="126" s="1"/>
  <c r="E45" i="68"/>
  <c r="E360" i="126" s="1"/>
  <c r="D45" i="68"/>
  <c r="D360" i="126" s="1"/>
  <c r="C45" i="68"/>
  <c r="C360" i="126" s="1"/>
  <c r="I44" i="68"/>
  <c r="Q44" i="68" s="1"/>
  <c r="I43" i="68"/>
  <c r="Q43" i="68" s="1"/>
  <c r="G43" i="68"/>
  <c r="G360" i="115" s="1"/>
  <c r="F43" i="68"/>
  <c r="F360" i="115" s="1"/>
  <c r="E43" i="68"/>
  <c r="E360" i="115" s="1"/>
  <c r="D43" i="68"/>
  <c r="D360" i="115" s="1"/>
  <c r="C43" i="68"/>
  <c r="C360" i="115" s="1"/>
  <c r="I42" i="68"/>
  <c r="G42" i="68"/>
  <c r="F42" i="68"/>
  <c r="E42" i="68"/>
  <c r="D42" i="68"/>
  <c r="C42" i="68"/>
  <c r="I41" i="68"/>
  <c r="G41" i="68"/>
  <c r="F41" i="68"/>
  <c r="E41" i="68"/>
  <c r="I40" i="68"/>
  <c r="G40" i="68"/>
  <c r="F40" i="68"/>
  <c r="E40" i="68"/>
  <c r="D40" i="68"/>
  <c r="C40" i="68"/>
  <c r="I39" i="68"/>
  <c r="Q39" i="68" s="1"/>
  <c r="G39" i="68"/>
  <c r="G360" i="112" s="1"/>
  <c r="F39" i="68"/>
  <c r="F360" i="112" s="1"/>
  <c r="E39" i="68"/>
  <c r="E360" i="112" s="1"/>
  <c r="D39" i="68"/>
  <c r="D360" i="112" s="1"/>
  <c r="C39" i="68"/>
  <c r="C360" i="112" s="1"/>
  <c r="I38" i="68"/>
  <c r="Q38" i="68" s="1"/>
  <c r="G38" i="68"/>
  <c r="G360" i="110" s="1"/>
  <c r="F38" i="68"/>
  <c r="F360" i="110" s="1"/>
  <c r="E38" i="68"/>
  <c r="E360" i="110" s="1"/>
  <c r="D38" i="68"/>
  <c r="D360" i="110" s="1"/>
  <c r="C38" i="68"/>
  <c r="C360" i="110" s="1"/>
  <c r="I37" i="68"/>
  <c r="Q37" i="68" s="1"/>
  <c r="G37" i="68"/>
  <c r="G360" i="96" s="1"/>
  <c r="F37" i="68"/>
  <c r="F360" i="96" s="1"/>
  <c r="E37" i="68"/>
  <c r="E360" i="96" s="1"/>
  <c r="D37" i="68"/>
  <c r="D360" i="96" s="1"/>
  <c r="C37" i="68"/>
  <c r="C360" i="96" s="1"/>
  <c r="I36" i="68"/>
  <c r="Q36" i="68" s="1"/>
  <c r="G36" i="68"/>
  <c r="G360" i="107" s="1"/>
  <c r="F36" i="68"/>
  <c r="F360" i="107" s="1"/>
  <c r="E36" i="68"/>
  <c r="E360" i="107" s="1"/>
  <c r="D36" i="68"/>
  <c r="D360" i="107" s="1"/>
  <c r="C36" i="68"/>
  <c r="C360" i="107" s="1"/>
  <c r="I35" i="68"/>
  <c r="Q35" i="68" s="1"/>
  <c r="G35" i="68"/>
  <c r="G360" i="93" s="1"/>
  <c r="F35" i="68"/>
  <c r="F360" i="93" s="1"/>
  <c r="E35" i="68"/>
  <c r="E360" i="93" s="1"/>
  <c r="D35" i="68"/>
  <c r="D360" i="93" s="1"/>
  <c r="C35" i="68"/>
  <c r="C360" i="93" s="1"/>
  <c r="I285" i="67"/>
  <c r="Q285" i="67" s="1"/>
  <c r="G285" i="67"/>
  <c r="G358" i="126" s="1"/>
  <c r="F285" i="67"/>
  <c r="F358" i="126" s="1"/>
  <c r="E285" i="67"/>
  <c r="E358" i="126" s="1"/>
  <c r="D285" i="67"/>
  <c r="D358" i="126" s="1"/>
  <c r="C285" i="67"/>
  <c r="C358" i="126" s="1"/>
  <c r="I284" i="67"/>
  <c r="Q284" i="67" s="1"/>
  <c r="G284" i="67"/>
  <c r="G358" i="102" s="1"/>
  <c r="F284" i="67"/>
  <c r="F358" i="102" s="1"/>
  <c r="E284" i="67"/>
  <c r="E358" i="102" s="1"/>
  <c r="D284" i="67"/>
  <c r="D358" i="102" s="1"/>
  <c r="C284" i="67"/>
  <c r="C358" i="102" s="1"/>
  <c r="I283" i="67"/>
  <c r="Q283" i="67" s="1"/>
  <c r="G283" i="67"/>
  <c r="G358" i="115" s="1"/>
  <c r="F283" i="67"/>
  <c r="F358" i="115" s="1"/>
  <c r="E283" i="67"/>
  <c r="E358" i="115" s="1"/>
  <c r="D283" i="67"/>
  <c r="D358" i="115" s="1"/>
  <c r="C283" i="67"/>
  <c r="C358" i="115" s="1"/>
  <c r="I282" i="67"/>
  <c r="G282" i="67"/>
  <c r="F282" i="67"/>
  <c r="E282" i="67"/>
  <c r="D282" i="67"/>
  <c r="C282" i="67"/>
  <c r="I281" i="67"/>
  <c r="G281" i="67"/>
  <c r="F281" i="67"/>
  <c r="E281" i="67"/>
  <c r="I280" i="67"/>
  <c r="G280" i="67"/>
  <c r="F280" i="67"/>
  <c r="E280" i="67"/>
  <c r="D280" i="67"/>
  <c r="C280" i="67"/>
  <c r="I279" i="67"/>
  <c r="Q279" i="67" s="1"/>
  <c r="G279" i="67"/>
  <c r="G358" i="112" s="1"/>
  <c r="F279" i="67"/>
  <c r="F358" i="112" s="1"/>
  <c r="E279" i="67"/>
  <c r="E358" i="112" s="1"/>
  <c r="D279" i="67"/>
  <c r="D358" i="112" s="1"/>
  <c r="C279" i="67"/>
  <c r="C358" i="112" s="1"/>
  <c r="I278" i="67"/>
  <c r="Q278" i="67" s="1"/>
  <c r="G278" i="67"/>
  <c r="G358" i="110" s="1"/>
  <c r="F278" i="67"/>
  <c r="F358" i="110" s="1"/>
  <c r="E278" i="67"/>
  <c r="E358" i="110" s="1"/>
  <c r="D278" i="67"/>
  <c r="D358" i="110" s="1"/>
  <c r="C278" i="67"/>
  <c r="C358" i="110" s="1"/>
  <c r="I277" i="67"/>
  <c r="Q277" i="67" s="1"/>
  <c r="G277" i="67"/>
  <c r="G358" i="96" s="1"/>
  <c r="F277" i="67"/>
  <c r="F358" i="96" s="1"/>
  <c r="E277" i="67"/>
  <c r="E358" i="96" s="1"/>
  <c r="D277" i="67"/>
  <c r="D358" i="96" s="1"/>
  <c r="C277" i="67"/>
  <c r="C358" i="96" s="1"/>
  <c r="I276" i="67"/>
  <c r="Q276" i="67" s="1"/>
  <c r="G276" i="67"/>
  <c r="G358" i="107" s="1"/>
  <c r="F276" i="67"/>
  <c r="F358" i="107" s="1"/>
  <c r="E276" i="67"/>
  <c r="E358" i="107" s="1"/>
  <c r="D276" i="67"/>
  <c r="D358" i="107" s="1"/>
  <c r="C276" i="67"/>
  <c r="C358" i="107" s="1"/>
  <c r="I275" i="67"/>
  <c r="Q275" i="67" s="1"/>
  <c r="G275" i="67"/>
  <c r="G358" i="93" s="1"/>
  <c r="F275" i="67"/>
  <c r="F358" i="93" s="1"/>
  <c r="E275" i="67"/>
  <c r="E358" i="93" s="1"/>
  <c r="D275" i="67"/>
  <c r="D358" i="93" s="1"/>
  <c r="C275" i="67"/>
  <c r="C358" i="93" s="1"/>
  <c r="I255" i="67"/>
  <c r="Q255" i="67" s="1"/>
  <c r="G255" i="67"/>
  <c r="G357" i="126" s="1"/>
  <c r="F255" i="67"/>
  <c r="F357" i="126" s="1"/>
  <c r="E255" i="67"/>
  <c r="E357" i="126" s="1"/>
  <c r="D255" i="67"/>
  <c r="D357" i="126" s="1"/>
  <c r="C255" i="67"/>
  <c r="C357" i="126" s="1"/>
  <c r="I254" i="67"/>
  <c r="Q254" i="67" s="1"/>
  <c r="G254" i="67"/>
  <c r="G357" i="102" s="1"/>
  <c r="F254" i="67"/>
  <c r="F357" i="102" s="1"/>
  <c r="E254" i="67"/>
  <c r="E357" i="102" s="1"/>
  <c r="D254" i="67"/>
  <c r="D357" i="102" s="1"/>
  <c r="C254" i="67"/>
  <c r="C357" i="102" s="1"/>
  <c r="I253" i="67"/>
  <c r="Q253" i="67" s="1"/>
  <c r="G253" i="67"/>
  <c r="G357" i="115" s="1"/>
  <c r="F253" i="67"/>
  <c r="F357" i="115" s="1"/>
  <c r="E253" i="67"/>
  <c r="E357" i="115" s="1"/>
  <c r="D253" i="67"/>
  <c r="D357" i="115" s="1"/>
  <c r="C253" i="67"/>
  <c r="C357" i="115" s="1"/>
  <c r="I252" i="67"/>
  <c r="G252" i="67"/>
  <c r="F252" i="67"/>
  <c r="E252" i="67"/>
  <c r="D252" i="67"/>
  <c r="C252" i="67"/>
  <c r="I251" i="67"/>
  <c r="G251" i="67"/>
  <c r="F251" i="67"/>
  <c r="E251" i="67"/>
  <c r="I250" i="67"/>
  <c r="G250" i="67"/>
  <c r="F250" i="67"/>
  <c r="E250" i="67"/>
  <c r="D250" i="67"/>
  <c r="C250" i="67"/>
  <c r="I249" i="67"/>
  <c r="Q249" i="67" s="1"/>
  <c r="G249" i="67"/>
  <c r="G357" i="112" s="1"/>
  <c r="F249" i="67"/>
  <c r="F357" i="112" s="1"/>
  <c r="E249" i="67"/>
  <c r="E357" i="112" s="1"/>
  <c r="D249" i="67"/>
  <c r="D357" i="112" s="1"/>
  <c r="C249" i="67"/>
  <c r="C357" i="112" s="1"/>
  <c r="I248" i="67"/>
  <c r="Q248" i="67" s="1"/>
  <c r="G248" i="67"/>
  <c r="G357" i="110" s="1"/>
  <c r="F248" i="67"/>
  <c r="F357" i="110" s="1"/>
  <c r="E248" i="67"/>
  <c r="E357" i="110" s="1"/>
  <c r="D248" i="67"/>
  <c r="D357" i="110" s="1"/>
  <c r="C248" i="67"/>
  <c r="C357" i="110" s="1"/>
  <c r="I247" i="67"/>
  <c r="Q247" i="67" s="1"/>
  <c r="G247" i="67"/>
  <c r="G357" i="96" s="1"/>
  <c r="F247" i="67"/>
  <c r="F357" i="96" s="1"/>
  <c r="E247" i="67"/>
  <c r="E357" i="96" s="1"/>
  <c r="D247" i="67"/>
  <c r="D357" i="96" s="1"/>
  <c r="C247" i="67"/>
  <c r="C357" i="96" s="1"/>
  <c r="I246" i="67"/>
  <c r="Q246" i="67" s="1"/>
  <c r="G246" i="67"/>
  <c r="G357" i="107" s="1"/>
  <c r="F246" i="67"/>
  <c r="F357" i="107" s="1"/>
  <c r="E246" i="67"/>
  <c r="E357" i="107" s="1"/>
  <c r="D246" i="67"/>
  <c r="D357" i="107" s="1"/>
  <c r="C246" i="67"/>
  <c r="C357" i="107" s="1"/>
  <c r="I245" i="67"/>
  <c r="Q245" i="67" s="1"/>
  <c r="G245" i="67"/>
  <c r="G357" i="93" s="1"/>
  <c r="F245" i="67"/>
  <c r="F357" i="93" s="1"/>
  <c r="E245" i="67"/>
  <c r="E357" i="93" s="1"/>
  <c r="D245" i="67"/>
  <c r="D357" i="93" s="1"/>
  <c r="C245" i="67"/>
  <c r="C357" i="93" s="1"/>
  <c r="I225" i="67"/>
  <c r="Q225" i="67" s="1"/>
  <c r="G225" i="67"/>
  <c r="G356" i="126" s="1"/>
  <c r="F225" i="67"/>
  <c r="F356" i="126" s="1"/>
  <c r="E225" i="67"/>
  <c r="E356" i="126" s="1"/>
  <c r="D225" i="67"/>
  <c r="D356" i="126" s="1"/>
  <c r="C225" i="67"/>
  <c r="C356" i="126" s="1"/>
  <c r="I224" i="67"/>
  <c r="Q224" i="67" s="1"/>
  <c r="C224" i="67"/>
  <c r="C356" i="102" s="1"/>
  <c r="I223" i="67"/>
  <c r="Q223" i="67" s="1"/>
  <c r="G223" i="67"/>
  <c r="G356" i="115" s="1"/>
  <c r="F223" i="67"/>
  <c r="F356" i="115" s="1"/>
  <c r="E223" i="67"/>
  <c r="E356" i="115" s="1"/>
  <c r="D223" i="67"/>
  <c r="D356" i="115" s="1"/>
  <c r="C223" i="67"/>
  <c r="C356" i="115" s="1"/>
  <c r="I222" i="67"/>
  <c r="G222" i="67"/>
  <c r="F222" i="67"/>
  <c r="E222" i="67"/>
  <c r="D222" i="67"/>
  <c r="C222" i="67"/>
  <c r="I221" i="67"/>
  <c r="G221" i="67"/>
  <c r="F221" i="67"/>
  <c r="E221" i="67"/>
  <c r="I220" i="67"/>
  <c r="G220" i="67"/>
  <c r="F220" i="67"/>
  <c r="E220" i="67"/>
  <c r="D220" i="67"/>
  <c r="C220" i="67"/>
  <c r="I219" i="67"/>
  <c r="Q219" i="67" s="1"/>
  <c r="G219" i="67"/>
  <c r="G356" i="112" s="1"/>
  <c r="F219" i="67"/>
  <c r="F356" i="112" s="1"/>
  <c r="E219" i="67"/>
  <c r="E356" i="112" s="1"/>
  <c r="D219" i="67"/>
  <c r="D356" i="112" s="1"/>
  <c r="C219" i="67"/>
  <c r="C356" i="112" s="1"/>
  <c r="I218" i="67"/>
  <c r="Q218" i="67" s="1"/>
  <c r="G218" i="67"/>
  <c r="G356" i="110" s="1"/>
  <c r="F218" i="67"/>
  <c r="F356" i="110" s="1"/>
  <c r="E218" i="67"/>
  <c r="E356" i="110" s="1"/>
  <c r="D218" i="67"/>
  <c r="D356" i="110" s="1"/>
  <c r="C218" i="67"/>
  <c r="C356" i="110" s="1"/>
  <c r="I217" i="67"/>
  <c r="Q217" i="67" s="1"/>
  <c r="G217" i="67"/>
  <c r="G356" i="96" s="1"/>
  <c r="F217" i="67"/>
  <c r="F356" i="96" s="1"/>
  <c r="E217" i="67"/>
  <c r="E356" i="96" s="1"/>
  <c r="D217" i="67"/>
  <c r="D356" i="96" s="1"/>
  <c r="C217" i="67"/>
  <c r="C356" i="96" s="1"/>
  <c r="I216" i="67"/>
  <c r="Q216" i="67" s="1"/>
  <c r="G216" i="67"/>
  <c r="G356" i="107" s="1"/>
  <c r="F216" i="67"/>
  <c r="F356" i="107" s="1"/>
  <c r="E216" i="67"/>
  <c r="E356" i="107" s="1"/>
  <c r="D216" i="67"/>
  <c r="D356" i="107" s="1"/>
  <c r="C216" i="67"/>
  <c r="C356" i="107" s="1"/>
  <c r="I215" i="67"/>
  <c r="Q215" i="67" s="1"/>
  <c r="G215" i="67"/>
  <c r="G356" i="93" s="1"/>
  <c r="F215" i="67"/>
  <c r="F356" i="93" s="1"/>
  <c r="E215" i="67"/>
  <c r="E356" i="93" s="1"/>
  <c r="D215" i="67"/>
  <c r="D356" i="93" s="1"/>
  <c r="C215" i="67"/>
  <c r="C356" i="93" s="1"/>
  <c r="I195" i="67"/>
  <c r="Q195" i="67" s="1"/>
  <c r="G195" i="67"/>
  <c r="G355" i="126" s="1"/>
  <c r="F195" i="67"/>
  <c r="F355" i="126" s="1"/>
  <c r="E195" i="67"/>
  <c r="E355" i="126" s="1"/>
  <c r="D195" i="67"/>
  <c r="D355" i="126" s="1"/>
  <c r="C195" i="67"/>
  <c r="C355" i="126" s="1"/>
  <c r="I194" i="67"/>
  <c r="Q194" i="67" s="1"/>
  <c r="G194" i="67"/>
  <c r="G355" i="102" s="1"/>
  <c r="F194" i="67"/>
  <c r="F355" i="102" s="1"/>
  <c r="E194" i="67"/>
  <c r="E355" i="102" s="1"/>
  <c r="D194" i="67"/>
  <c r="D355" i="102" s="1"/>
  <c r="C194" i="67"/>
  <c r="C355" i="102" s="1"/>
  <c r="I193" i="67"/>
  <c r="Q193" i="67" s="1"/>
  <c r="G193" i="67"/>
  <c r="G355" i="115" s="1"/>
  <c r="F193" i="67"/>
  <c r="F355" i="115" s="1"/>
  <c r="E193" i="67"/>
  <c r="E355" i="115" s="1"/>
  <c r="D193" i="67"/>
  <c r="D355" i="115" s="1"/>
  <c r="C193" i="67"/>
  <c r="C355" i="115" s="1"/>
  <c r="I192" i="67"/>
  <c r="G192" i="67"/>
  <c r="F192" i="67"/>
  <c r="E192" i="67"/>
  <c r="D192" i="67"/>
  <c r="C192" i="67"/>
  <c r="I191" i="67"/>
  <c r="G191" i="67"/>
  <c r="F191" i="67"/>
  <c r="E191" i="67"/>
  <c r="I190" i="67"/>
  <c r="G190" i="67"/>
  <c r="F190" i="67"/>
  <c r="E190" i="67"/>
  <c r="D190" i="67"/>
  <c r="C190" i="67"/>
  <c r="I189" i="67"/>
  <c r="Q189" i="67" s="1"/>
  <c r="G189" i="67"/>
  <c r="G355" i="112" s="1"/>
  <c r="F189" i="67"/>
  <c r="F355" i="112" s="1"/>
  <c r="E189" i="67"/>
  <c r="E355" i="112" s="1"/>
  <c r="D189" i="67"/>
  <c r="D355" i="112" s="1"/>
  <c r="C189" i="67"/>
  <c r="C355" i="112" s="1"/>
  <c r="I188" i="67"/>
  <c r="Q188" i="67" s="1"/>
  <c r="G188" i="67"/>
  <c r="G355" i="110" s="1"/>
  <c r="F188" i="67"/>
  <c r="F355" i="110" s="1"/>
  <c r="E188" i="67"/>
  <c r="E355" i="110" s="1"/>
  <c r="D188" i="67"/>
  <c r="D355" i="110" s="1"/>
  <c r="C188" i="67"/>
  <c r="C355" i="110" s="1"/>
  <c r="I187" i="67"/>
  <c r="Q187" i="67" s="1"/>
  <c r="G187" i="67"/>
  <c r="F187" i="67"/>
  <c r="E187" i="67"/>
  <c r="D187" i="67"/>
  <c r="C187" i="67"/>
  <c r="I186" i="67"/>
  <c r="Q186" i="67" s="1"/>
  <c r="G186" i="67"/>
  <c r="G355" i="107" s="1"/>
  <c r="F186" i="67"/>
  <c r="F355" i="107" s="1"/>
  <c r="E186" i="67"/>
  <c r="E355" i="107" s="1"/>
  <c r="D186" i="67"/>
  <c r="D355" i="107" s="1"/>
  <c r="C186" i="67"/>
  <c r="C355" i="107" s="1"/>
  <c r="I185" i="67"/>
  <c r="Q185" i="67" s="1"/>
  <c r="G185" i="67"/>
  <c r="G355" i="93" s="1"/>
  <c r="F185" i="67"/>
  <c r="F355" i="93" s="1"/>
  <c r="E185" i="67"/>
  <c r="E355" i="93" s="1"/>
  <c r="D185" i="67"/>
  <c r="D355" i="93" s="1"/>
  <c r="C185" i="67"/>
  <c r="C355" i="93" s="1"/>
  <c r="I165" i="67"/>
  <c r="Q165" i="67" s="1"/>
  <c r="G165" i="67"/>
  <c r="G354" i="126" s="1"/>
  <c r="F165" i="67"/>
  <c r="F354" i="126" s="1"/>
  <c r="E165" i="67"/>
  <c r="E354" i="126" s="1"/>
  <c r="D165" i="67"/>
  <c r="D354" i="126" s="1"/>
  <c r="C165" i="67"/>
  <c r="C354" i="126" s="1"/>
  <c r="I164" i="67"/>
  <c r="Q164" i="67" s="1"/>
  <c r="G164" i="67"/>
  <c r="G354" i="102" s="1"/>
  <c r="F164" i="67"/>
  <c r="F354" i="102" s="1"/>
  <c r="E164" i="67"/>
  <c r="E354" i="102" s="1"/>
  <c r="D164" i="67"/>
  <c r="D354" i="102" s="1"/>
  <c r="C164" i="67"/>
  <c r="C354" i="102" s="1"/>
  <c r="I163" i="67"/>
  <c r="Q163" i="67" s="1"/>
  <c r="G163" i="67"/>
  <c r="G354" i="115" s="1"/>
  <c r="F163" i="67"/>
  <c r="F354" i="115" s="1"/>
  <c r="E163" i="67"/>
  <c r="E354" i="115" s="1"/>
  <c r="D163" i="67"/>
  <c r="D354" i="115" s="1"/>
  <c r="C163" i="67"/>
  <c r="C354" i="115" s="1"/>
  <c r="I162" i="67"/>
  <c r="G162" i="67"/>
  <c r="F162" i="67"/>
  <c r="E162" i="67"/>
  <c r="D162" i="67"/>
  <c r="C162" i="67"/>
  <c r="I161" i="67"/>
  <c r="G161" i="67"/>
  <c r="F161" i="67"/>
  <c r="E161" i="67"/>
  <c r="I160" i="67"/>
  <c r="G160" i="67"/>
  <c r="F160" i="67"/>
  <c r="E160" i="67"/>
  <c r="D160" i="67"/>
  <c r="C160" i="67"/>
  <c r="I159" i="67"/>
  <c r="Q159" i="67" s="1"/>
  <c r="G159" i="67"/>
  <c r="G354" i="112" s="1"/>
  <c r="F159" i="67"/>
  <c r="F354" i="112" s="1"/>
  <c r="E159" i="67"/>
  <c r="E354" i="112" s="1"/>
  <c r="D159" i="67"/>
  <c r="D354" i="112" s="1"/>
  <c r="C159" i="67"/>
  <c r="C354" i="112" s="1"/>
  <c r="I158" i="67"/>
  <c r="Q158" i="67" s="1"/>
  <c r="G158" i="67"/>
  <c r="G354" i="110" s="1"/>
  <c r="F158" i="67"/>
  <c r="F354" i="110" s="1"/>
  <c r="E158" i="67"/>
  <c r="E354" i="110" s="1"/>
  <c r="D158" i="67"/>
  <c r="D354" i="110" s="1"/>
  <c r="C158" i="67"/>
  <c r="C354" i="110" s="1"/>
  <c r="I157" i="67"/>
  <c r="Q157" i="67" s="1"/>
  <c r="G157" i="67"/>
  <c r="G354" i="96" s="1"/>
  <c r="F157" i="67"/>
  <c r="F354" i="96" s="1"/>
  <c r="E157" i="67"/>
  <c r="E354" i="96" s="1"/>
  <c r="D157" i="67"/>
  <c r="D354" i="96" s="1"/>
  <c r="C157" i="67"/>
  <c r="C354" i="96" s="1"/>
  <c r="I156" i="67"/>
  <c r="Q156" i="67" s="1"/>
  <c r="G156" i="67"/>
  <c r="G354" i="107" s="1"/>
  <c r="F156" i="67"/>
  <c r="F354" i="107" s="1"/>
  <c r="E156" i="67"/>
  <c r="E354" i="107" s="1"/>
  <c r="D156" i="67"/>
  <c r="D354" i="107" s="1"/>
  <c r="C156" i="67"/>
  <c r="C354" i="107" s="1"/>
  <c r="I155" i="67"/>
  <c r="Q155" i="67" s="1"/>
  <c r="G155" i="67"/>
  <c r="G354" i="93" s="1"/>
  <c r="F155" i="67"/>
  <c r="F354" i="93" s="1"/>
  <c r="E155" i="67"/>
  <c r="E354" i="93" s="1"/>
  <c r="D155" i="67"/>
  <c r="D354" i="93" s="1"/>
  <c r="C155" i="67"/>
  <c r="C354" i="93" s="1"/>
  <c r="I135" i="67"/>
  <c r="Q135" i="67" s="1"/>
  <c r="G135" i="67"/>
  <c r="G353" i="126" s="1"/>
  <c r="F135" i="67"/>
  <c r="F353" i="126" s="1"/>
  <c r="E135" i="67"/>
  <c r="E353" i="126" s="1"/>
  <c r="D135" i="67"/>
  <c r="D353" i="126" s="1"/>
  <c r="C135" i="67"/>
  <c r="C353" i="126" s="1"/>
  <c r="I134" i="67"/>
  <c r="Q134" i="67" s="1"/>
  <c r="G134" i="67"/>
  <c r="G353" i="102" s="1"/>
  <c r="F134" i="67"/>
  <c r="F353" i="102" s="1"/>
  <c r="E134" i="67"/>
  <c r="E353" i="102" s="1"/>
  <c r="D134" i="67"/>
  <c r="D353" i="102" s="1"/>
  <c r="C134" i="67"/>
  <c r="C353" i="102" s="1"/>
  <c r="I133" i="67"/>
  <c r="Q133" i="67" s="1"/>
  <c r="G133" i="67"/>
  <c r="G353" i="115" s="1"/>
  <c r="F133" i="67"/>
  <c r="F353" i="115" s="1"/>
  <c r="E133" i="67"/>
  <c r="E353" i="115" s="1"/>
  <c r="D133" i="67"/>
  <c r="D353" i="115" s="1"/>
  <c r="C133" i="67"/>
  <c r="C353" i="115" s="1"/>
  <c r="I132" i="67"/>
  <c r="G132" i="67"/>
  <c r="F132" i="67"/>
  <c r="E132" i="67"/>
  <c r="D132" i="67"/>
  <c r="C132" i="67"/>
  <c r="I131" i="67"/>
  <c r="G131" i="67"/>
  <c r="F131" i="67"/>
  <c r="E131" i="67"/>
  <c r="I130" i="67"/>
  <c r="G130" i="67"/>
  <c r="F130" i="67"/>
  <c r="E130" i="67"/>
  <c r="D130" i="67"/>
  <c r="C130" i="67"/>
  <c r="I129" i="67"/>
  <c r="Q129" i="67" s="1"/>
  <c r="G129" i="67"/>
  <c r="G353" i="112" s="1"/>
  <c r="F129" i="67"/>
  <c r="F353" i="112" s="1"/>
  <c r="E129" i="67"/>
  <c r="E353" i="112" s="1"/>
  <c r="D129" i="67"/>
  <c r="D353" i="112" s="1"/>
  <c r="C129" i="67"/>
  <c r="C353" i="112" s="1"/>
  <c r="I128" i="67"/>
  <c r="Q128" i="67" s="1"/>
  <c r="G128" i="67"/>
  <c r="G353" i="110" s="1"/>
  <c r="F128" i="67"/>
  <c r="F353" i="110" s="1"/>
  <c r="E128" i="67"/>
  <c r="E353" i="110" s="1"/>
  <c r="D128" i="67"/>
  <c r="D353" i="110" s="1"/>
  <c r="C128" i="67"/>
  <c r="C353" i="110" s="1"/>
  <c r="I127" i="67"/>
  <c r="Q127" i="67" s="1"/>
  <c r="G127" i="67"/>
  <c r="G353" i="96" s="1"/>
  <c r="F127" i="67"/>
  <c r="F353" i="96" s="1"/>
  <c r="E127" i="67"/>
  <c r="E353" i="96" s="1"/>
  <c r="D127" i="67"/>
  <c r="D353" i="96" s="1"/>
  <c r="C127" i="67"/>
  <c r="C353" i="96" s="1"/>
  <c r="I126" i="67"/>
  <c r="Q126" i="67" s="1"/>
  <c r="G126" i="67"/>
  <c r="G353" i="107" s="1"/>
  <c r="F126" i="67"/>
  <c r="F353" i="107" s="1"/>
  <c r="E126" i="67"/>
  <c r="E353" i="107" s="1"/>
  <c r="D126" i="67"/>
  <c r="D353" i="107" s="1"/>
  <c r="C126" i="67"/>
  <c r="C353" i="107" s="1"/>
  <c r="I125" i="67"/>
  <c r="Q125" i="67" s="1"/>
  <c r="G125" i="67"/>
  <c r="G353" i="93" s="1"/>
  <c r="F125" i="67"/>
  <c r="F353" i="93" s="1"/>
  <c r="E125" i="67"/>
  <c r="E353" i="93" s="1"/>
  <c r="D125" i="67"/>
  <c r="D353" i="93" s="1"/>
  <c r="C125" i="67"/>
  <c r="C353" i="93" s="1"/>
  <c r="I105" i="67"/>
  <c r="Q105" i="67" s="1"/>
  <c r="G105" i="67"/>
  <c r="G352" i="126" s="1"/>
  <c r="F105" i="67"/>
  <c r="F352" i="126" s="1"/>
  <c r="E105" i="67"/>
  <c r="E352" i="126" s="1"/>
  <c r="D105" i="67"/>
  <c r="D352" i="126" s="1"/>
  <c r="C105" i="67"/>
  <c r="C352" i="126" s="1"/>
  <c r="I104" i="67"/>
  <c r="Q104" i="67" s="1"/>
  <c r="C104" i="67"/>
  <c r="C352" i="102" s="1"/>
  <c r="I103" i="67"/>
  <c r="Q103" i="67" s="1"/>
  <c r="G103" i="67"/>
  <c r="G352" i="115" s="1"/>
  <c r="F103" i="67"/>
  <c r="F352" i="115" s="1"/>
  <c r="E103" i="67"/>
  <c r="E352" i="115" s="1"/>
  <c r="D103" i="67"/>
  <c r="D352" i="115" s="1"/>
  <c r="C103" i="67"/>
  <c r="C352" i="115" s="1"/>
  <c r="I102" i="67"/>
  <c r="G102" i="67"/>
  <c r="F102" i="67"/>
  <c r="E102" i="67"/>
  <c r="D102" i="67"/>
  <c r="C102" i="67"/>
  <c r="I101" i="67"/>
  <c r="G101" i="67"/>
  <c r="F101" i="67"/>
  <c r="E101" i="67"/>
  <c r="I100" i="67"/>
  <c r="G100" i="67"/>
  <c r="F100" i="67"/>
  <c r="E100" i="67"/>
  <c r="D100" i="67"/>
  <c r="C100" i="67"/>
  <c r="I99" i="67"/>
  <c r="Q99" i="67" s="1"/>
  <c r="G99" i="67"/>
  <c r="G352" i="112" s="1"/>
  <c r="F99" i="67"/>
  <c r="F352" i="112" s="1"/>
  <c r="E99" i="67"/>
  <c r="E352" i="112" s="1"/>
  <c r="D99" i="67"/>
  <c r="D352" i="112" s="1"/>
  <c r="C99" i="67"/>
  <c r="C352" i="112" s="1"/>
  <c r="I98" i="67"/>
  <c r="Q98" i="67" s="1"/>
  <c r="G98" i="67"/>
  <c r="G352" i="110" s="1"/>
  <c r="F98" i="67"/>
  <c r="F352" i="110" s="1"/>
  <c r="E98" i="67"/>
  <c r="E352" i="110" s="1"/>
  <c r="D98" i="67"/>
  <c r="D352" i="110" s="1"/>
  <c r="C98" i="67"/>
  <c r="C352" i="110" s="1"/>
  <c r="I97" i="67"/>
  <c r="Q97" i="67" s="1"/>
  <c r="G97" i="67"/>
  <c r="G352" i="96" s="1"/>
  <c r="F97" i="67"/>
  <c r="F352" i="96" s="1"/>
  <c r="E97" i="67"/>
  <c r="E352" i="96" s="1"/>
  <c r="D97" i="67"/>
  <c r="D352" i="96" s="1"/>
  <c r="C97" i="67"/>
  <c r="C352" i="96" s="1"/>
  <c r="I96" i="67"/>
  <c r="Q96" i="67" s="1"/>
  <c r="G96" i="67"/>
  <c r="G352" i="107" s="1"/>
  <c r="F96" i="67"/>
  <c r="F352" i="107" s="1"/>
  <c r="E96" i="67"/>
  <c r="E352" i="107" s="1"/>
  <c r="D96" i="67"/>
  <c r="D352" i="107" s="1"/>
  <c r="C96" i="67"/>
  <c r="C352" i="107" s="1"/>
  <c r="I95" i="67"/>
  <c r="Q95" i="67" s="1"/>
  <c r="G95" i="67"/>
  <c r="G352" i="93" s="1"/>
  <c r="F95" i="67"/>
  <c r="F352" i="93" s="1"/>
  <c r="E95" i="67"/>
  <c r="E352" i="93" s="1"/>
  <c r="D95" i="67"/>
  <c r="D352" i="93" s="1"/>
  <c r="C95" i="67"/>
  <c r="C352" i="93" s="1"/>
  <c r="I75" i="67"/>
  <c r="Q75" i="67" s="1"/>
  <c r="G75" i="67"/>
  <c r="G351" i="126" s="1"/>
  <c r="F75" i="67"/>
  <c r="F351" i="126" s="1"/>
  <c r="E75" i="67"/>
  <c r="E351" i="126" s="1"/>
  <c r="D75" i="67"/>
  <c r="D351" i="126" s="1"/>
  <c r="C75" i="67"/>
  <c r="C351" i="126" s="1"/>
  <c r="I74" i="67"/>
  <c r="Q74" i="67" s="1"/>
  <c r="G74" i="67"/>
  <c r="G351" i="102" s="1"/>
  <c r="F74" i="67"/>
  <c r="F351" i="102" s="1"/>
  <c r="E74" i="67"/>
  <c r="E351" i="102" s="1"/>
  <c r="D74" i="67"/>
  <c r="D351" i="102" s="1"/>
  <c r="C74" i="67"/>
  <c r="C351" i="102" s="1"/>
  <c r="I73" i="67"/>
  <c r="Q73" i="67" s="1"/>
  <c r="G73" i="67"/>
  <c r="G351" i="115" s="1"/>
  <c r="F73" i="67"/>
  <c r="F351" i="115" s="1"/>
  <c r="E73" i="67"/>
  <c r="E351" i="115" s="1"/>
  <c r="D73" i="67"/>
  <c r="D351" i="115" s="1"/>
  <c r="C73" i="67"/>
  <c r="C351" i="115" s="1"/>
  <c r="I72" i="67"/>
  <c r="G72" i="67"/>
  <c r="F72" i="67"/>
  <c r="E72" i="67"/>
  <c r="D72" i="67"/>
  <c r="C72" i="67"/>
  <c r="I71" i="67"/>
  <c r="G71" i="67"/>
  <c r="F71" i="67"/>
  <c r="E71" i="67"/>
  <c r="I70" i="67"/>
  <c r="G70" i="67"/>
  <c r="F70" i="67"/>
  <c r="E70" i="67"/>
  <c r="D70" i="67"/>
  <c r="C70" i="67"/>
  <c r="I69" i="67"/>
  <c r="Q69" i="67" s="1"/>
  <c r="G69" i="67"/>
  <c r="G351" i="112" s="1"/>
  <c r="F69" i="67"/>
  <c r="F351" i="112" s="1"/>
  <c r="E69" i="67"/>
  <c r="E351" i="112" s="1"/>
  <c r="D69" i="67"/>
  <c r="D351" i="112" s="1"/>
  <c r="C69" i="67"/>
  <c r="C351" i="112" s="1"/>
  <c r="I68" i="67"/>
  <c r="Q68" i="67" s="1"/>
  <c r="G68" i="67"/>
  <c r="G351" i="110" s="1"/>
  <c r="F68" i="67"/>
  <c r="F351" i="110" s="1"/>
  <c r="E68" i="67"/>
  <c r="E351" i="110" s="1"/>
  <c r="D68" i="67"/>
  <c r="D351" i="110" s="1"/>
  <c r="C68" i="67"/>
  <c r="C351" i="110" s="1"/>
  <c r="I67" i="67"/>
  <c r="Q67" i="67" s="1"/>
  <c r="G67" i="67"/>
  <c r="F67" i="67"/>
  <c r="E67" i="67"/>
  <c r="D67" i="67"/>
  <c r="C67" i="67"/>
  <c r="I66" i="67"/>
  <c r="Q66" i="67" s="1"/>
  <c r="G66" i="67"/>
  <c r="G351" i="107" s="1"/>
  <c r="F66" i="67"/>
  <c r="F351" i="107" s="1"/>
  <c r="E66" i="67"/>
  <c r="E351" i="107" s="1"/>
  <c r="D66" i="67"/>
  <c r="D351" i="107" s="1"/>
  <c r="C66" i="67"/>
  <c r="C351" i="107" s="1"/>
  <c r="I65" i="67"/>
  <c r="Q65" i="67" s="1"/>
  <c r="G65" i="67"/>
  <c r="G351" i="93" s="1"/>
  <c r="F65" i="67"/>
  <c r="F351" i="93" s="1"/>
  <c r="E65" i="67"/>
  <c r="E351" i="93" s="1"/>
  <c r="D65" i="67"/>
  <c r="D351" i="93" s="1"/>
  <c r="C65" i="67"/>
  <c r="C351" i="93" s="1"/>
  <c r="I45" i="67"/>
  <c r="Q45" i="67" s="1"/>
  <c r="G45" i="67"/>
  <c r="G350" i="126" s="1"/>
  <c r="F45" i="67"/>
  <c r="F350" i="126" s="1"/>
  <c r="E45" i="67"/>
  <c r="E350" i="126" s="1"/>
  <c r="D45" i="67"/>
  <c r="D350" i="126" s="1"/>
  <c r="C45" i="67"/>
  <c r="C350" i="126" s="1"/>
  <c r="I44" i="67"/>
  <c r="Q44" i="67" s="1"/>
  <c r="G44" i="67"/>
  <c r="G350" i="102" s="1"/>
  <c r="F44" i="67"/>
  <c r="F350" i="102" s="1"/>
  <c r="E44" i="67"/>
  <c r="E350" i="102" s="1"/>
  <c r="D44" i="67"/>
  <c r="D350" i="102" s="1"/>
  <c r="C44" i="67"/>
  <c r="C350" i="102" s="1"/>
  <c r="I43" i="67"/>
  <c r="Q43" i="67" s="1"/>
  <c r="G43" i="67"/>
  <c r="G350" i="115" s="1"/>
  <c r="F43" i="67"/>
  <c r="F350" i="115" s="1"/>
  <c r="E43" i="67"/>
  <c r="E350" i="115" s="1"/>
  <c r="D43" i="67"/>
  <c r="D350" i="115" s="1"/>
  <c r="C43" i="67"/>
  <c r="C350" i="115" s="1"/>
  <c r="I42" i="67"/>
  <c r="G42" i="67"/>
  <c r="F42" i="67"/>
  <c r="E42" i="67"/>
  <c r="D42" i="67"/>
  <c r="C42" i="67"/>
  <c r="I41" i="67"/>
  <c r="G41" i="67"/>
  <c r="F41" i="67"/>
  <c r="E41" i="67"/>
  <c r="I40" i="67"/>
  <c r="G40" i="67"/>
  <c r="F40" i="67"/>
  <c r="E40" i="67"/>
  <c r="D40" i="67"/>
  <c r="C40" i="67"/>
  <c r="I39" i="67"/>
  <c r="Q39" i="67" s="1"/>
  <c r="G39" i="67"/>
  <c r="G350" i="112" s="1"/>
  <c r="F39" i="67"/>
  <c r="F350" i="112" s="1"/>
  <c r="E39" i="67"/>
  <c r="E350" i="112" s="1"/>
  <c r="D39" i="67"/>
  <c r="D350" i="112" s="1"/>
  <c r="C39" i="67"/>
  <c r="C350" i="112" s="1"/>
  <c r="I38" i="67"/>
  <c r="Q38" i="67" s="1"/>
  <c r="G38" i="67"/>
  <c r="G350" i="110" s="1"/>
  <c r="F38" i="67"/>
  <c r="F350" i="110" s="1"/>
  <c r="E38" i="67"/>
  <c r="E350" i="110" s="1"/>
  <c r="D38" i="67"/>
  <c r="D350" i="110" s="1"/>
  <c r="C38" i="67"/>
  <c r="C350" i="110" s="1"/>
  <c r="I37" i="67"/>
  <c r="Q37" i="67" s="1"/>
  <c r="G37" i="67"/>
  <c r="G350" i="96" s="1"/>
  <c r="F37" i="67"/>
  <c r="F350" i="96" s="1"/>
  <c r="E37" i="67"/>
  <c r="E350" i="96" s="1"/>
  <c r="D37" i="67"/>
  <c r="D350" i="96" s="1"/>
  <c r="C37" i="67"/>
  <c r="C350" i="96" s="1"/>
  <c r="I36" i="67"/>
  <c r="Q36" i="67" s="1"/>
  <c r="G36" i="67"/>
  <c r="G350" i="107" s="1"/>
  <c r="F36" i="67"/>
  <c r="F350" i="107" s="1"/>
  <c r="E36" i="67"/>
  <c r="E350" i="107" s="1"/>
  <c r="D36" i="67"/>
  <c r="D350" i="107" s="1"/>
  <c r="C36" i="67"/>
  <c r="C350" i="107" s="1"/>
  <c r="I35" i="67"/>
  <c r="Q35" i="67" s="1"/>
  <c r="H350" i="106" s="1"/>
  <c r="G35" i="67"/>
  <c r="G350" i="93" s="1"/>
  <c r="F35" i="67"/>
  <c r="F350" i="93" s="1"/>
  <c r="E35" i="67"/>
  <c r="E350" i="93" s="1"/>
  <c r="D35" i="67"/>
  <c r="D350" i="93" s="1"/>
  <c r="C35" i="67"/>
  <c r="C350" i="93" s="1"/>
  <c r="I225" i="65"/>
  <c r="Q225" i="65" s="1"/>
  <c r="G225" i="65"/>
  <c r="G348" i="126" s="1"/>
  <c r="F225" i="65"/>
  <c r="F348" i="126" s="1"/>
  <c r="E225" i="65"/>
  <c r="E348" i="126" s="1"/>
  <c r="D225" i="65"/>
  <c r="D348" i="126" s="1"/>
  <c r="C225" i="65"/>
  <c r="C348" i="126" s="1"/>
  <c r="I224" i="65"/>
  <c r="Q224" i="65" s="1"/>
  <c r="G224" i="65"/>
  <c r="G348" i="102" s="1"/>
  <c r="F224" i="65"/>
  <c r="F348" i="102" s="1"/>
  <c r="E224" i="65"/>
  <c r="E348" i="102" s="1"/>
  <c r="D224" i="65"/>
  <c r="D348" i="102" s="1"/>
  <c r="C224" i="65"/>
  <c r="C348" i="102" s="1"/>
  <c r="I223" i="65"/>
  <c r="Q223" i="65" s="1"/>
  <c r="G223" i="65"/>
  <c r="G348" i="115" s="1"/>
  <c r="F223" i="65"/>
  <c r="F348" i="115" s="1"/>
  <c r="E223" i="65"/>
  <c r="E348" i="115" s="1"/>
  <c r="D223" i="65"/>
  <c r="D348" i="115" s="1"/>
  <c r="C223" i="65"/>
  <c r="C348" i="115" s="1"/>
  <c r="I222" i="65"/>
  <c r="G222" i="65"/>
  <c r="F222" i="65"/>
  <c r="E222" i="65"/>
  <c r="D222" i="65"/>
  <c r="C222" i="65"/>
  <c r="I221" i="65"/>
  <c r="G221" i="65"/>
  <c r="F221" i="65"/>
  <c r="E221" i="65"/>
  <c r="I220" i="65"/>
  <c r="G220" i="65"/>
  <c r="F220" i="65"/>
  <c r="E220" i="65"/>
  <c r="D220" i="65"/>
  <c r="C220" i="65"/>
  <c r="I219" i="65"/>
  <c r="Q219" i="65" s="1"/>
  <c r="G219" i="65"/>
  <c r="G348" i="112" s="1"/>
  <c r="F219" i="65"/>
  <c r="F348" i="112" s="1"/>
  <c r="E219" i="65"/>
  <c r="E348" i="112" s="1"/>
  <c r="D219" i="65"/>
  <c r="D348" i="112" s="1"/>
  <c r="C219" i="65"/>
  <c r="C348" i="112" s="1"/>
  <c r="I218" i="65"/>
  <c r="Q218" i="65" s="1"/>
  <c r="G218" i="65"/>
  <c r="G348" i="110" s="1"/>
  <c r="F218" i="65"/>
  <c r="F348" i="110" s="1"/>
  <c r="E218" i="65"/>
  <c r="E348" i="110" s="1"/>
  <c r="D218" i="65"/>
  <c r="D348" i="110" s="1"/>
  <c r="C218" i="65"/>
  <c r="C348" i="110" s="1"/>
  <c r="I217" i="65"/>
  <c r="Q217" i="65" s="1"/>
  <c r="G217" i="65"/>
  <c r="G348" i="96" s="1"/>
  <c r="F217" i="65"/>
  <c r="F348" i="96" s="1"/>
  <c r="E217" i="65"/>
  <c r="E348" i="96" s="1"/>
  <c r="D217" i="65"/>
  <c r="D348" i="96" s="1"/>
  <c r="C217" i="65"/>
  <c r="C348" i="96" s="1"/>
  <c r="I216" i="65"/>
  <c r="Q216" i="65" s="1"/>
  <c r="G216" i="65"/>
  <c r="G348" i="107" s="1"/>
  <c r="F216" i="65"/>
  <c r="F348" i="107" s="1"/>
  <c r="E216" i="65"/>
  <c r="E348" i="107" s="1"/>
  <c r="D216" i="65"/>
  <c r="D348" i="107" s="1"/>
  <c r="C216" i="65"/>
  <c r="C348" i="107" s="1"/>
  <c r="I215" i="65"/>
  <c r="Q215" i="65" s="1"/>
  <c r="G215" i="65"/>
  <c r="G348" i="93" s="1"/>
  <c r="F215" i="65"/>
  <c r="F348" i="93" s="1"/>
  <c r="E215" i="65"/>
  <c r="E348" i="93" s="1"/>
  <c r="D215" i="65"/>
  <c r="D348" i="93" s="1"/>
  <c r="C215" i="65"/>
  <c r="C348" i="93" s="1"/>
  <c r="I195" i="65"/>
  <c r="Q195" i="65" s="1"/>
  <c r="G195" i="65"/>
  <c r="G347" i="126" s="1"/>
  <c r="F195" i="65"/>
  <c r="F347" i="126" s="1"/>
  <c r="E195" i="65"/>
  <c r="E347" i="126" s="1"/>
  <c r="D195" i="65"/>
  <c r="D347" i="126" s="1"/>
  <c r="C195" i="65"/>
  <c r="C347" i="126" s="1"/>
  <c r="I194" i="65"/>
  <c r="Q194" i="65" s="1"/>
  <c r="G194" i="65"/>
  <c r="G347" i="102" s="1"/>
  <c r="F194" i="65"/>
  <c r="F347" i="102" s="1"/>
  <c r="E194" i="65"/>
  <c r="E347" i="102" s="1"/>
  <c r="D194" i="65"/>
  <c r="D347" i="102" s="1"/>
  <c r="C194" i="65"/>
  <c r="C347" i="102" s="1"/>
  <c r="I193" i="65"/>
  <c r="Q193" i="65" s="1"/>
  <c r="G193" i="65"/>
  <c r="G347" i="115" s="1"/>
  <c r="F193" i="65"/>
  <c r="F347" i="115" s="1"/>
  <c r="E193" i="65"/>
  <c r="E347" i="115" s="1"/>
  <c r="D193" i="65"/>
  <c r="D347" i="115" s="1"/>
  <c r="C193" i="65"/>
  <c r="C347" i="115" s="1"/>
  <c r="I192" i="65"/>
  <c r="G192" i="65"/>
  <c r="F192" i="65"/>
  <c r="E192" i="65"/>
  <c r="D192" i="65"/>
  <c r="C192" i="65"/>
  <c r="I191" i="65"/>
  <c r="G191" i="65"/>
  <c r="F191" i="65"/>
  <c r="E191" i="65"/>
  <c r="I190" i="65"/>
  <c r="G190" i="65"/>
  <c r="F190" i="65"/>
  <c r="E190" i="65"/>
  <c r="D190" i="65"/>
  <c r="C190" i="65"/>
  <c r="I189" i="65"/>
  <c r="Q189" i="65" s="1"/>
  <c r="G189" i="65"/>
  <c r="G347" i="112" s="1"/>
  <c r="F189" i="65"/>
  <c r="F347" i="112" s="1"/>
  <c r="E189" i="65"/>
  <c r="E347" i="112" s="1"/>
  <c r="D189" i="65"/>
  <c r="D347" i="112" s="1"/>
  <c r="C189" i="65"/>
  <c r="C347" i="112" s="1"/>
  <c r="I188" i="65"/>
  <c r="Q188" i="65" s="1"/>
  <c r="G188" i="65"/>
  <c r="G347" i="110" s="1"/>
  <c r="F188" i="65"/>
  <c r="F347" i="110" s="1"/>
  <c r="E188" i="65"/>
  <c r="E347" i="110" s="1"/>
  <c r="D188" i="65"/>
  <c r="D347" i="110" s="1"/>
  <c r="C188" i="65"/>
  <c r="C347" i="110" s="1"/>
  <c r="I187" i="65"/>
  <c r="Q187" i="65" s="1"/>
  <c r="G187" i="65"/>
  <c r="F187" i="65"/>
  <c r="E187" i="65"/>
  <c r="D187" i="65"/>
  <c r="C187" i="65"/>
  <c r="I186" i="65"/>
  <c r="Q186" i="65" s="1"/>
  <c r="G186" i="65"/>
  <c r="G347" i="107" s="1"/>
  <c r="F186" i="65"/>
  <c r="F347" i="107" s="1"/>
  <c r="E186" i="65"/>
  <c r="E347" i="107" s="1"/>
  <c r="D186" i="65"/>
  <c r="D347" i="107" s="1"/>
  <c r="C186" i="65"/>
  <c r="C347" i="107" s="1"/>
  <c r="I185" i="65"/>
  <c r="Q185" i="65" s="1"/>
  <c r="G185" i="65"/>
  <c r="G347" i="93" s="1"/>
  <c r="F185" i="65"/>
  <c r="F347" i="93" s="1"/>
  <c r="E185" i="65"/>
  <c r="E347" i="93" s="1"/>
  <c r="D185" i="65"/>
  <c r="D347" i="93" s="1"/>
  <c r="C185" i="65"/>
  <c r="C347" i="93" s="1"/>
  <c r="I165" i="65"/>
  <c r="Q165" i="65" s="1"/>
  <c r="G165" i="65"/>
  <c r="G346" i="126" s="1"/>
  <c r="F165" i="65"/>
  <c r="F346" i="126" s="1"/>
  <c r="E165" i="65"/>
  <c r="E346" i="126" s="1"/>
  <c r="D165" i="65"/>
  <c r="D346" i="126" s="1"/>
  <c r="C165" i="65"/>
  <c r="C346" i="126" s="1"/>
  <c r="I164" i="65"/>
  <c r="Q164" i="65" s="1"/>
  <c r="I163" i="65"/>
  <c r="Q163" i="65" s="1"/>
  <c r="G163" i="65"/>
  <c r="G346" i="115" s="1"/>
  <c r="F163" i="65"/>
  <c r="F346" i="115" s="1"/>
  <c r="E163" i="65"/>
  <c r="E346" i="115" s="1"/>
  <c r="D163" i="65"/>
  <c r="D346" i="115" s="1"/>
  <c r="C163" i="65"/>
  <c r="C346" i="115" s="1"/>
  <c r="I162" i="65"/>
  <c r="G162" i="65"/>
  <c r="F162" i="65"/>
  <c r="E162" i="65"/>
  <c r="D162" i="65"/>
  <c r="C162" i="65"/>
  <c r="I161" i="65"/>
  <c r="G161" i="65"/>
  <c r="F161" i="65"/>
  <c r="E161" i="65"/>
  <c r="I160" i="65"/>
  <c r="G160" i="65"/>
  <c r="F160" i="65"/>
  <c r="E160" i="65"/>
  <c r="D160" i="65"/>
  <c r="C160" i="65"/>
  <c r="I159" i="65"/>
  <c r="Q159" i="65" s="1"/>
  <c r="G159" i="65"/>
  <c r="G346" i="112" s="1"/>
  <c r="F159" i="65"/>
  <c r="F346" i="112" s="1"/>
  <c r="E159" i="65"/>
  <c r="E346" i="112" s="1"/>
  <c r="D159" i="65"/>
  <c r="D346" i="112" s="1"/>
  <c r="C159" i="65"/>
  <c r="C346" i="112" s="1"/>
  <c r="I158" i="65"/>
  <c r="Q158" i="65" s="1"/>
  <c r="G158" i="65"/>
  <c r="G346" i="110" s="1"/>
  <c r="F158" i="65"/>
  <c r="F346" i="110" s="1"/>
  <c r="E158" i="65"/>
  <c r="E346" i="110" s="1"/>
  <c r="D158" i="65"/>
  <c r="D346" i="110" s="1"/>
  <c r="I157" i="65"/>
  <c r="Q157" i="65" s="1"/>
  <c r="G157" i="65"/>
  <c r="G346" i="96" s="1"/>
  <c r="F157" i="65"/>
  <c r="F346" i="96" s="1"/>
  <c r="E157" i="65"/>
  <c r="E346" i="96" s="1"/>
  <c r="D157" i="65"/>
  <c r="D346" i="96" s="1"/>
  <c r="C157" i="65"/>
  <c r="C346" i="96" s="1"/>
  <c r="I156" i="65"/>
  <c r="Q156" i="65" s="1"/>
  <c r="I155" i="65"/>
  <c r="Q155" i="65" s="1"/>
  <c r="G155" i="65"/>
  <c r="G346" i="93" s="1"/>
  <c r="F155" i="65"/>
  <c r="F346" i="93" s="1"/>
  <c r="E155" i="65"/>
  <c r="E346" i="93" s="1"/>
  <c r="D155" i="65"/>
  <c r="D346" i="93" s="1"/>
  <c r="C155" i="65"/>
  <c r="C346" i="93" s="1"/>
  <c r="I135" i="65"/>
  <c r="Q135" i="65" s="1"/>
  <c r="G135" i="65"/>
  <c r="G345" i="126" s="1"/>
  <c r="F135" i="65"/>
  <c r="F345" i="126" s="1"/>
  <c r="E135" i="65"/>
  <c r="E345" i="126" s="1"/>
  <c r="D135" i="65"/>
  <c r="D345" i="126" s="1"/>
  <c r="C135" i="65"/>
  <c r="C345" i="126" s="1"/>
  <c r="I134" i="65"/>
  <c r="Q134" i="65" s="1"/>
  <c r="G134" i="65"/>
  <c r="G345" i="102" s="1"/>
  <c r="F134" i="65"/>
  <c r="F345" i="102" s="1"/>
  <c r="E134" i="65"/>
  <c r="E345" i="102" s="1"/>
  <c r="D134" i="65"/>
  <c r="D345" i="102" s="1"/>
  <c r="C134" i="65"/>
  <c r="C345" i="102" s="1"/>
  <c r="I133" i="65"/>
  <c r="Q133" i="65" s="1"/>
  <c r="G133" i="65"/>
  <c r="G345" i="115" s="1"/>
  <c r="F133" i="65"/>
  <c r="F345" i="115" s="1"/>
  <c r="E133" i="65"/>
  <c r="E345" i="115" s="1"/>
  <c r="D133" i="65"/>
  <c r="D345" i="115" s="1"/>
  <c r="C133" i="65"/>
  <c r="C345" i="115" s="1"/>
  <c r="I132" i="65"/>
  <c r="G132" i="65"/>
  <c r="F132" i="65"/>
  <c r="E132" i="65"/>
  <c r="D132" i="65"/>
  <c r="C132" i="65"/>
  <c r="I131" i="65"/>
  <c r="G131" i="65"/>
  <c r="F131" i="65"/>
  <c r="E131" i="65"/>
  <c r="I130" i="65"/>
  <c r="G130" i="65"/>
  <c r="F130" i="65"/>
  <c r="E130" i="65"/>
  <c r="D130" i="65"/>
  <c r="C130" i="65"/>
  <c r="I129" i="65"/>
  <c r="Q129" i="65" s="1"/>
  <c r="G129" i="65"/>
  <c r="G345" i="112" s="1"/>
  <c r="F129" i="65"/>
  <c r="F345" i="112" s="1"/>
  <c r="E129" i="65"/>
  <c r="E345" i="112" s="1"/>
  <c r="D129" i="65"/>
  <c r="D345" i="112" s="1"/>
  <c r="C129" i="65"/>
  <c r="C345" i="112" s="1"/>
  <c r="I128" i="65"/>
  <c r="Q128" i="65" s="1"/>
  <c r="G128" i="65"/>
  <c r="G345" i="110" s="1"/>
  <c r="F128" i="65"/>
  <c r="F345" i="110" s="1"/>
  <c r="E128" i="65"/>
  <c r="E345" i="110" s="1"/>
  <c r="D128" i="65"/>
  <c r="D345" i="110" s="1"/>
  <c r="C128" i="65"/>
  <c r="C345" i="110" s="1"/>
  <c r="I127" i="65"/>
  <c r="Q127" i="65" s="1"/>
  <c r="G127" i="65"/>
  <c r="G345" i="96" s="1"/>
  <c r="F127" i="65"/>
  <c r="F345" i="96" s="1"/>
  <c r="E127" i="65"/>
  <c r="E345" i="96" s="1"/>
  <c r="D127" i="65"/>
  <c r="D345" i="96" s="1"/>
  <c r="C127" i="65"/>
  <c r="C345" i="96" s="1"/>
  <c r="I126" i="65"/>
  <c r="Q126" i="65" s="1"/>
  <c r="G126" i="65"/>
  <c r="G345" i="107" s="1"/>
  <c r="F126" i="65"/>
  <c r="F345" i="107" s="1"/>
  <c r="E126" i="65"/>
  <c r="E345" i="107" s="1"/>
  <c r="D126" i="65"/>
  <c r="D345" i="107" s="1"/>
  <c r="C126" i="65"/>
  <c r="C345" i="107" s="1"/>
  <c r="I125" i="65"/>
  <c r="Q125" i="65" s="1"/>
  <c r="G125" i="65"/>
  <c r="G345" i="93" s="1"/>
  <c r="F125" i="65"/>
  <c r="F345" i="93" s="1"/>
  <c r="E125" i="65"/>
  <c r="E345" i="93" s="1"/>
  <c r="D125" i="65"/>
  <c r="D345" i="93" s="1"/>
  <c r="C125" i="65"/>
  <c r="C345" i="93" s="1"/>
  <c r="I105" i="65"/>
  <c r="Q105" i="65" s="1"/>
  <c r="G105" i="65"/>
  <c r="G344" i="126" s="1"/>
  <c r="F105" i="65"/>
  <c r="F344" i="126" s="1"/>
  <c r="E105" i="65"/>
  <c r="E344" i="126" s="1"/>
  <c r="D105" i="65"/>
  <c r="D344" i="126" s="1"/>
  <c r="C105" i="65"/>
  <c r="C344" i="126" s="1"/>
  <c r="I104" i="65"/>
  <c r="Q104" i="65" s="1"/>
  <c r="G104" i="65"/>
  <c r="G344" i="102" s="1"/>
  <c r="F104" i="65"/>
  <c r="F344" i="102" s="1"/>
  <c r="E104" i="65"/>
  <c r="E344" i="102" s="1"/>
  <c r="D104" i="65"/>
  <c r="D344" i="102" s="1"/>
  <c r="C104" i="65"/>
  <c r="C344" i="102" s="1"/>
  <c r="I103" i="65"/>
  <c r="Q103" i="65" s="1"/>
  <c r="G103" i="65"/>
  <c r="G344" i="115" s="1"/>
  <c r="F103" i="65"/>
  <c r="F344" i="115" s="1"/>
  <c r="E103" i="65"/>
  <c r="E344" i="115" s="1"/>
  <c r="D103" i="65"/>
  <c r="D344" i="115" s="1"/>
  <c r="C103" i="65"/>
  <c r="C344" i="115" s="1"/>
  <c r="I102" i="65"/>
  <c r="G102" i="65"/>
  <c r="F102" i="65"/>
  <c r="E102" i="65"/>
  <c r="D102" i="65"/>
  <c r="C102" i="65"/>
  <c r="I101" i="65"/>
  <c r="G101" i="65"/>
  <c r="F101" i="65"/>
  <c r="E101" i="65"/>
  <c r="I100" i="65"/>
  <c r="G100" i="65"/>
  <c r="F100" i="65"/>
  <c r="E100" i="65"/>
  <c r="D100" i="65"/>
  <c r="C100" i="65"/>
  <c r="I99" i="65"/>
  <c r="Q99" i="65" s="1"/>
  <c r="G99" i="65"/>
  <c r="G344" i="112" s="1"/>
  <c r="F99" i="65"/>
  <c r="F344" i="112" s="1"/>
  <c r="E99" i="65"/>
  <c r="E344" i="112" s="1"/>
  <c r="D99" i="65"/>
  <c r="D344" i="112" s="1"/>
  <c r="C99" i="65"/>
  <c r="C344" i="112" s="1"/>
  <c r="I98" i="65"/>
  <c r="Q98" i="65" s="1"/>
  <c r="G98" i="65"/>
  <c r="G344" i="110" s="1"/>
  <c r="F98" i="65"/>
  <c r="F344" i="110" s="1"/>
  <c r="E98" i="65"/>
  <c r="E344" i="110" s="1"/>
  <c r="D98" i="65"/>
  <c r="D344" i="110" s="1"/>
  <c r="C98" i="65"/>
  <c r="C344" i="110" s="1"/>
  <c r="I97" i="65"/>
  <c r="Q97" i="65" s="1"/>
  <c r="G97" i="65"/>
  <c r="G344" i="96" s="1"/>
  <c r="F97" i="65"/>
  <c r="F344" i="96" s="1"/>
  <c r="E97" i="65"/>
  <c r="E344" i="96" s="1"/>
  <c r="D97" i="65"/>
  <c r="D344" i="96" s="1"/>
  <c r="C97" i="65"/>
  <c r="C344" i="96" s="1"/>
  <c r="I96" i="65"/>
  <c r="Q96" i="65" s="1"/>
  <c r="G96" i="65"/>
  <c r="G344" i="107" s="1"/>
  <c r="F96" i="65"/>
  <c r="F344" i="107" s="1"/>
  <c r="E96" i="65"/>
  <c r="E344" i="107" s="1"/>
  <c r="D96" i="65"/>
  <c r="D344" i="107" s="1"/>
  <c r="C96" i="65"/>
  <c r="C344" i="107" s="1"/>
  <c r="I95" i="65"/>
  <c r="Q95" i="65" s="1"/>
  <c r="G95" i="65"/>
  <c r="G344" i="93" s="1"/>
  <c r="F95" i="65"/>
  <c r="F344" i="93" s="1"/>
  <c r="E95" i="65"/>
  <c r="E344" i="93" s="1"/>
  <c r="D95" i="65"/>
  <c r="D344" i="93" s="1"/>
  <c r="C95" i="65"/>
  <c r="C344" i="93" s="1"/>
  <c r="I75" i="65"/>
  <c r="Q75" i="65" s="1"/>
  <c r="G75" i="65"/>
  <c r="G343" i="126" s="1"/>
  <c r="F75" i="65"/>
  <c r="F343" i="126" s="1"/>
  <c r="E75" i="65"/>
  <c r="E343" i="126" s="1"/>
  <c r="D75" i="65"/>
  <c r="D343" i="126" s="1"/>
  <c r="C75" i="65"/>
  <c r="C343" i="126" s="1"/>
  <c r="I74" i="65"/>
  <c r="Q74" i="65" s="1"/>
  <c r="G74" i="65"/>
  <c r="G343" i="102" s="1"/>
  <c r="F74" i="65"/>
  <c r="F343" i="102" s="1"/>
  <c r="E74" i="65"/>
  <c r="E343" i="102" s="1"/>
  <c r="D74" i="65"/>
  <c r="D343" i="102" s="1"/>
  <c r="C74" i="65"/>
  <c r="C343" i="102" s="1"/>
  <c r="I73" i="65"/>
  <c r="Q73" i="65" s="1"/>
  <c r="G73" i="65"/>
  <c r="G343" i="115" s="1"/>
  <c r="F73" i="65"/>
  <c r="F343" i="115" s="1"/>
  <c r="E73" i="65"/>
  <c r="E343" i="115" s="1"/>
  <c r="D73" i="65"/>
  <c r="D343" i="115" s="1"/>
  <c r="C73" i="65"/>
  <c r="C343" i="115" s="1"/>
  <c r="I72" i="65"/>
  <c r="G72" i="65"/>
  <c r="F72" i="65"/>
  <c r="E72" i="65"/>
  <c r="D72" i="65"/>
  <c r="C72" i="65"/>
  <c r="I71" i="65"/>
  <c r="G71" i="65"/>
  <c r="F71" i="65"/>
  <c r="E71" i="65"/>
  <c r="I70" i="65"/>
  <c r="G70" i="65"/>
  <c r="F70" i="65"/>
  <c r="E70" i="65"/>
  <c r="D70" i="65"/>
  <c r="C70" i="65"/>
  <c r="I69" i="65"/>
  <c r="Q69" i="65" s="1"/>
  <c r="G69" i="65"/>
  <c r="G343" i="112" s="1"/>
  <c r="F69" i="65"/>
  <c r="F343" i="112" s="1"/>
  <c r="E69" i="65"/>
  <c r="E343" i="112" s="1"/>
  <c r="D69" i="65"/>
  <c r="D343" i="112" s="1"/>
  <c r="C69" i="65"/>
  <c r="C343" i="112" s="1"/>
  <c r="I68" i="65"/>
  <c r="Q68" i="65" s="1"/>
  <c r="G68" i="65"/>
  <c r="G343" i="110" s="1"/>
  <c r="F68" i="65"/>
  <c r="F343" i="110" s="1"/>
  <c r="E68" i="65"/>
  <c r="E343" i="110" s="1"/>
  <c r="D68" i="65"/>
  <c r="D343" i="110" s="1"/>
  <c r="C68" i="65"/>
  <c r="C343" i="110" s="1"/>
  <c r="I67" i="65"/>
  <c r="Q67" i="65" s="1"/>
  <c r="G67" i="65"/>
  <c r="F67" i="65"/>
  <c r="E67" i="65"/>
  <c r="D67" i="65"/>
  <c r="C67" i="65"/>
  <c r="I66" i="65"/>
  <c r="Q66" i="65" s="1"/>
  <c r="G66" i="65"/>
  <c r="G343" i="107" s="1"/>
  <c r="F66" i="65"/>
  <c r="F343" i="107" s="1"/>
  <c r="E66" i="65"/>
  <c r="E343" i="107" s="1"/>
  <c r="D66" i="65"/>
  <c r="D343" i="107" s="1"/>
  <c r="C66" i="65"/>
  <c r="C343" i="107" s="1"/>
  <c r="I65" i="65"/>
  <c r="Q65" i="65" s="1"/>
  <c r="G65" i="65"/>
  <c r="G343" i="93" s="1"/>
  <c r="F65" i="65"/>
  <c r="F343" i="93" s="1"/>
  <c r="E65" i="65"/>
  <c r="E343" i="93" s="1"/>
  <c r="D65" i="65"/>
  <c r="D343" i="93" s="1"/>
  <c r="C65" i="65"/>
  <c r="C343" i="93" s="1"/>
  <c r="I45" i="65"/>
  <c r="Q45" i="65" s="1"/>
  <c r="G45" i="65"/>
  <c r="G342" i="126" s="1"/>
  <c r="F45" i="65"/>
  <c r="F342" i="126" s="1"/>
  <c r="E45" i="65"/>
  <c r="E342" i="126" s="1"/>
  <c r="D45" i="65"/>
  <c r="D342" i="126" s="1"/>
  <c r="C45" i="65"/>
  <c r="C342" i="126" s="1"/>
  <c r="I44" i="65"/>
  <c r="Q44" i="65" s="1"/>
  <c r="G44" i="65"/>
  <c r="G342" i="102" s="1"/>
  <c r="F44" i="65"/>
  <c r="F342" i="102" s="1"/>
  <c r="E44" i="65"/>
  <c r="E342" i="102" s="1"/>
  <c r="D44" i="65"/>
  <c r="D342" i="102" s="1"/>
  <c r="C44" i="65"/>
  <c r="C342" i="102" s="1"/>
  <c r="I43" i="65"/>
  <c r="Q43" i="65" s="1"/>
  <c r="G43" i="65"/>
  <c r="G342" i="115" s="1"/>
  <c r="F43" i="65"/>
  <c r="F342" i="115" s="1"/>
  <c r="E43" i="65"/>
  <c r="E342" i="115" s="1"/>
  <c r="D43" i="65"/>
  <c r="D342" i="115" s="1"/>
  <c r="C43" i="65"/>
  <c r="C342" i="115" s="1"/>
  <c r="I42" i="65"/>
  <c r="G42" i="65"/>
  <c r="F42" i="65"/>
  <c r="E42" i="65"/>
  <c r="D42" i="65"/>
  <c r="C42" i="65"/>
  <c r="I41" i="65"/>
  <c r="G41" i="65"/>
  <c r="F41" i="65"/>
  <c r="E41" i="65"/>
  <c r="I40" i="65"/>
  <c r="G40" i="65"/>
  <c r="F40" i="65"/>
  <c r="E40" i="65"/>
  <c r="D40" i="65"/>
  <c r="C40" i="65"/>
  <c r="I39" i="65"/>
  <c r="Q39" i="65" s="1"/>
  <c r="G39" i="65"/>
  <c r="G342" i="112" s="1"/>
  <c r="F39" i="65"/>
  <c r="F342" i="112" s="1"/>
  <c r="E39" i="65"/>
  <c r="E342" i="112" s="1"/>
  <c r="D39" i="65"/>
  <c r="D342" i="112" s="1"/>
  <c r="C39" i="65"/>
  <c r="C342" i="112" s="1"/>
  <c r="I38" i="65"/>
  <c r="Q38" i="65" s="1"/>
  <c r="G38" i="65"/>
  <c r="G342" i="110" s="1"/>
  <c r="F38" i="65"/>
  <c r="F342" i="110" s="1"/>
  <c r="E38" i="65"/>
  <c r="E342" i="110" s="1"/>
  <c r="D38" i="65"/>
  <c r="D342" i="110" s="1"/>
  <c r="C38" i="65"/>
  <c r="C342" i="110" s="1"/>
  <c r="I37" i="65"/>
  <c r="Q37" i="65" s="1"/>
  <c r="G37" i="65"/>
  <c r="G342" i="96" s="1"/>
  <c r="F37" i="65"/>
  <c r="F342" i="96" s="1"/>
  <c r="E37" i="65"/>
  <c r="E342" i="96" s="1"/>
  <c r="D37" i="65"/>
  <c r="D342" i="96" s="1"/>
  <c r="C37" i="65"/>
  <c r="C342" i="96" s="1"/>
  <c r="I36" i="65"/>
  <c r="Q36" i="65" s="1"/>
  <c r="G36" i="65"/>
  <c r="G342" i="107" s="1"/>
  <c r="F36" i="65"/>
  <c r="F342" i="107" s="1"/>
  <c r="E36" i="65"/>
  <c r="E342" i="107" s="1"/>
  <c r="D36" i="65"/>
  <c r="D342" i="107" s="1"/>
  <c r="C36" i="65"/>
  <c r="C342" i="107" s="1"/>
  <c r="I35" i="65"/>
  <c r="Q35" i="65" s="1"/>
  <c r="G35" i="65"/>
  <c r="G342" i="93" s="1"/>
  <c r="F35" i="65"/>
  <c r="F342" i="93" s="1"/>
  <c r="E35" i="65"/>
  <c r="E342" i="93" s="1"/>
  <c r="D35" i="65"/>
  <c r="D342" i="93" s="1"/>
  <c r="C35" i="65"/>
  <c r="C342" i="93" s="1"/>
  <c r="I345" i="64"/>
  <c r="Q345" i="64" s="1"/>
  <c r="G345" i="64"/>
  <c r="G340" i="126" s="1"/>
  <c r="F345" i="64"/>
  <c r="F340" i="126" s="1"/>
  <c r="E345" i="64"/>
  <c r="E340" i="126" s="1"/>
  <c r="D345" i="64"/>
  <c r="D340" i="126" s="1"/>
  <c r="C345" i="64"/>
  <c r="C340" i="126" s="1"/>
  <c r="I344" i="64"/>
  <c r="Q344" i="64" s="1"/>
  <c r="E344" i="64"/>
  <c r="E340" i="102" s="1"/>
  <c r="D344" i="64"/>
  <c r="D340" i="102" s="1"/>
  <c r="C344" i="64"/>
  <c r="C340" i="102" s="1"/>
  <c r="I343" i="64"/>
  <c r="Q343" i="64" s="1"/>
  <c r="G343" i="64"/>
  <c r="G340" i="115" s="1"/>
  <c r="F343" i="64"/>
  <c r="F340" i="115" s="1"/>
  <c r="E343" i="64"/>
  <c r="E340" i="115" s="1"/>
  <c r="D343" i="64"/>
  <c r="D340" i="115" s="1"/>
  <c r="C343" i="64"/>
  <c r="C340" i="115" s="1"/>
  <c r="I342" i="64"/>
  <c r="G342" i="64"/>
  <c r="F342" i="64"/>
  <c r="E342" i="64"/>
  <c r="D342" i="64"/>
  <c r="C342" i="64"/>
  <c r="I341" i="64"/>
  <c r="G341" i="64"/>
  <c r="F341" i="64"/>
  <c r="E341" i="64"/>
  <c r="I340" i="64"/>
  <c r="G340" i="64"/>
  <c r="F340" i="64"/>
  <c r="E340" i="64"/>
  <c r="D340" i="64"/>
  <c r="C340" i="64"/>
  <c r="I339" i="64"/>
  <c r="Q339" i="64" s="1"/>
  <c r="G339" i="64"/>
  <c r="G340" i="112" s="1"/>
  <c r="F339" i="64"/>
  <c r="F340" i="112" s="1"/>
  <c r="E339" i="64"/>
  <c r="E340" i="112" s="1"/>
  <c r="D339" i="64"/>
  <c r="D340" i="112" s="1"/>
  <c r="C339" i="64"/>
  <c r="C340" i="112" s="1"/>
  <c r="I338" i="64"/>
  <c r="Q338" i="64" s="1"/>
  <c r="G338" i="64"/>
  <c r="G340" i="110" s="1"/>
  <c r="F338" i="64"/>
  <c r="F340" i="110" s="1"/>
  <c r="E338" i="64"/>
  <c r="E340" i="110" s="1"/>
  <c r="D338" i="64"/>
  <c r="D340" i="110" s="1"/>
  <c r="C338" i="64"/>
  <c r="C340" i="110" s="1"/>
  <c r="I337" i="64"/>
  <c r="Q337" i="64" s="1"/>
  <c r="G337" i="64"/>
  <c r="G340" i="96" s="1"/>
  <c r="F337" i="64"/>
  <c r="F340" i="96" s="1"/>
  <c r="E337" i="64"/>
  <c r="E340" i="96" s="1"/>
  <c r="D337" i="64"/>
  <c r="D340" i="96" s="1"/>
  <c r="C337" i="64"/>
  <c r="C340" i="96" s="1"/>
  <c r="I336" i="64"/>
  <c r="Q336" i="64" s="1"/>
  <c r="G336" i="64"/>
  <c r="G340" i="107" s="1"/>
  <c r="F336" i="64"/>
  <c r="F340" i="107" s="1"/>
  <c r="E336" i="64"/>
  <c r="E340" i="107" s="1"/>
  <c r="D336" i="64"/>
  <c r="D340" i="107" s="1"/>
  <c r="C336" i="64"/>
  <c r="C340" i="107" s="1"/>
  <c r="I335" i="64"/>
  <c r="Q335" i="64" s="1"/>
  <c r="G335" i="64"/>
  <c r="G340" i="93" s="1"/>
  <c r="F335" i="64"/>
  <c r="F340" i="93" s="1"/>
  <c r="E335" i="64"/>
  <c r="E340" i="93" s="1"/>
  <c r="D335" i="64"/>
  <c r="D340" i="93" s="1"/>
  <c r="C335" i="64"/>
  <c r="C340" i="93" s="1"/>
  <c r="I315" i="64"/>
  <c r="Q315" i="64" s="1"/>
  <c r="G315" i="64"/>
  <c r="G339" i="126" s="1"/>
  <c r="F315" i="64"/>
  <c r="F339" i="126" s="1"/>
  <c r="E315" i="64"/>
  <c r="E339" i="126" s="1"/>
  <c r="D315" i="64"/>
  <c r="D339" i="126" s="1"/>
  <c r="C315" i="64"/>
  <c r="C339" i="126" s="1"/>
  <c r="I314" i="64"/>
  <c r="Q314" i="64" s="1"/>
  <c r="G314" i="64"/>
  <c r="G339" i="102" s="1"/>
  <c r="F314" i="64"/>
  <c r="F339" i="102" s="1"/>
  <c r="E314" i="64"/>
  <c r="E339" i="102" s="1"/>
  <c r="D314" i="64"/>
  <c r="D339" i="102" s="1"/>
  <c r="C314" i="64"/>
  <c r="C339" i="102" s="1"/>
  <c r="I313" i="64"/>
  <c r="Q313" i="64" s="1"/>
  <c r="G313" i="64"/>
  <c r="G339" i="115" s="1"/>
  <c r="F313" i="64"/>
  <c r="F339" i="115" s="1"/>
  <c r="E313" i="64"/>
  <c r="E339" i="115" s="1"/>
  <c r="D313" i="64"/>
  <c r="D339" i="115" s="1"/>
  <c r="C313" i="64"/>
  <c r="C339" i="115" s="1"/>
  <c r="I312" i="64"/>
  <c r="G312" i="64"/>
  <c r="F312" i="64"/>
  <c r="E312" i="64"/>
  <c r="D312" i="64"/>
  <c r="C312" i="64"/>
  <c r="I311" i="64"/>
  <c r="G311" i="64"/>
  <c r="F311" i="64"/>
  <c r="E311" i="64"/>
  <c r="I310" i="64"/>
  <c r="G310" i="64"/>
  <c r="F310" i="64"/>
  <c r="E310" i="64"/>
  <c r="D310" i="64"/>
  <c r="C310" i="64"/>
  <c r="I309" i="64"/>
  <c r="Q309" i="64" s="1"/>
  <c r="G309" i="64"/>
  <c r="G339" i="112" s="1"/>
  <c r="F309" i="64"/>
  <c r="F339" i="112" s="1"/>
  <c r="E309" i="64"/>
  <c r="E339" i="112" s="1"/>
  <c r="D309" i="64"/>
  <c r="D339" i="112" s="1"/>
  <c r="C309" i="64"/>
  <c r="C339" i="112" s="1"/>
  <c r="I308" i="64"/>
  <c r="Q308" i="64" s="1"/>
  <c r="G308" i="64"/>
  <c r="G339" i="110" s="1"/>
  <c r="F308" i="64"/>
  <c r="F339" i="110" s="1"/>
  <c r="E308" i="64"/>
  <c r="E339" i="110" s="1"/>
  <c r="D308" i="64"/>
  <c r="D339" i="110" s="1"/>
  <c r="C308" i="64"/>
  <c r="C339" i="110" s="1"/>
  <c r="I307" i="64"/>
  <c r="Q307" i="64" s="1"/>
  <c r="G307" i="64"/>
  <c r="G339" i="96" s="1"/>
  <c r="F307" i="64"/>
  <c r="F339" i="96" s="1"/>
  <c r="E307" i="64"/>
  <c r="E339" i="96" s="1"/>
  <c r="D307" i="64"/>
  <c r="D339" i="96" s="1"/>
  <c r="C307" i="64"/>
  <c r="C339" i="96" s="1"/>
  <c r="I306" i="64"/>
  <c r="Q306" i="64" s="1"/>
  <c r="G306" i="64"/>
  <c r="G339" i="107" s="1"/>
  <c r="F306" i="64"/>
  <c r="F339" i="107" s="1"/>
  <c r="E306" i="64"/>
  <c r="E339" i="107" s="1"/>
  <c r="D306" i="64"/>
  <c r="D339" i="107" s="1"/>
  <c r="C306" i="64"/>
  <c r="C339" i="107" s="1"/>
  <c r="I305" i="64"/>
  <c r="Q305" i="64" s="1"/>
  <c r="G305" i="64"/>
  <c r="G339" i="93" s="1"/>
  <c r="F305" i="64"/>
  <c r="F339" i="93" s="1"/>
  <c r="E305" i="64"/>
  <c r="E339" i="93" s="1"/>
  <c r="D305" i="64"/>
  <c r="D339" i="93" s="1"/>
  <c r="C305" i="64"/>
  <c r="C339" i="93" s="1"/>
  <c r="I285" i="64"/>
  <c r="Q285" i="64" s="1"/>
  <c r="G285" i="64"/>
  <c r="G338" i="126" s="1"/>
  <c r="F285" i="64"/>
  <c r="F338" i="126" s="1"/>
  <c r="E285" i="64"/>
  <c r="E338" i="126" s="1"/>
  <c r="D285" i="64"/>
  <c r="D338" i="126" s="1"/>
  <c r="C285" i="64"/>
  <c r="C338" i="126" s="1"/>
  <c r="I284" i="64"/>
  <c r="Q284" i="64" s="1"/>
  <c r="D284" i="64"/>
  <c r="D338" i="102" s="1"/>
  <c r="C284" i="64"/>
  <c r="C338" i="102" s="1"/>
  <c r="I283" i="64"/>
  <c r="Q283" i="64" s="1"/>
  <c r="G283" i="64"/>
  <c r="G338" i="115" s="1"/>
  <c r="F283" i="64"/>
  <c r="F338" i="115" s="1"/>
  <c r="E283" i="64"/>
  <c r="E338" i="115" s="1"/>
  <c r="D283" i="64"/>
  <c r="D338" i="115" s="1"/>
  <c r="C283" i="64"/>
  <c r="C338" i="115" s="1"/>
  <c r="I282" i="64"/>
  <c r="G282" i="64"/>
  <c r="F282" i="64"/>
  <c r="E282" i="64"/>
  <c r="D282" i="64"/>
  <c r="C282" i="64"/>
  <c r="I281" i="64"/>
  <c r="G281" i="64"/>
  <c r="F281" i="64"/>
  <c r="E281" i="64"/>
  <c r="I280" i="64"/>
  <c r="G280" i="64"/>
  <c r="F280" i="64"/>
  <c r="E280" i="64"/>
  <c r="D280" i="64"/>
  <c r="C280" i="64"/>
  <c r="I279" i="64"/>
  <c r="Q279" i="64" s="1"/>
  <c r="G279" i="64"/>
  <c r="G338" i="112" s="1"/>
  <c r="F279" i="64"/>
  <c r="F338" i="112" s="1"/>
  <c r="E279" i="64"/>
  <c r="E338" i="112" s="1"/>
  <c r="D279" i="64"/>
  <c r="D338" i="112" s="1"/>
  <c r="C279" i="64"/>
  <c r="C338" i="112" s="1"/>
  <c r="I278" i="64"/>
  <c r="Q278" i="64" s="1"/>
  <c r="G278" i="64"/>
  <c r="G338" i="110" s="1"/>
  <c r="F278" i="64"/>
  <c r="F338" i="110" s="1"/>
  <c r="E278" i="64"/>
  <c r="E338" i="110" s="1"/>
  <c r="D278" i="64"/>
  <c r="D338" i="110" s="1"/>
  <c r="C278" i="64"/>
  <c r="C338" i="110" s="1"/>
  <c r="I277" i="64"/>
  <c r="Q277" i="64" s="1"/>
  <c r="F277" i="64"/>
  <c r="F338" i="96" s="1"/>
  <c r="E277" i="64"/>
  <c r="E338" i="96" s="1"/>
  <c r="D277" i="64"/>
  <c r="D338" i="96" s="1"/>
  <c r="C277" i="64"/>
  <c r="C338" i="96" s="1"/>
  <c r="I276" i="64"/>
  <c r="Q276" i="64" s="1"/>
  <c r="G276" i="64"/>
  <c r="G338" i="107" s="1"/>
  <c r="D276" i="64"/>
  <c r="D338" i="107" s="1"/>
  <c r="C276" i="64"/>
  <c r="C338" i="107" s="1"/>
  <c r="I275" i="64"/>
  <c r="Q275" i="64" s="1"/>
  <c r="G275" i="64"/>
  <c r="G338" i="93" s="1"/>
  <c r="F275" i="64"/>
  <c r="F338" i="93" s="1"/>
  <c r="E275" i="64"/>
  <c r="E338" i="93" s="1"/>
  <c r="D275" i="64"/>
  <c r="D338" i="93" s="1"/>
  <c r="C275" i="64"/>
  <c r="C338" i="93" s="1"/>
  <c r="I255" i="64"/>
  <c r="Q255" i="64" s="1"/>
  <c r="G255" i="64"/>
  <c r="G337" i="126" s="1"/>
  <c r="F255" i="64"/>
  <c r="F337" i="126" s="1"/>
  <c r="E255" i="64"/>
  <c r="E337" i="126" s="1"/>
  <c r="D255" i="64"/>
  <c r="D337" i="126" s="1"/>
  <c r="C255" i="64"/>
  <c r="C337" i="126" s="1"/>
  <c r="I254" i="64"/>
  <c r="Q254" i="64" s="1"/>
  <c r="G254" i="64"/>
  <c r="G337" i="102" s="1"/>
  <c r="F254" i="64"/>
  <c r="F337" i="102" s="1"/>
  <c r="E254" i="64"/>
  <c r="E337" i="102" s="1"/>
  <c r="D254" i="64"/>
  <c r="D337" i="102" s="1"/>
  <c r="C254" i="64"/>
  <c r="C337" i="102" s="1"/>
  <c r="I253" i="64"/>
  <c r="Q253" i="64" s="1"/>
  <c r="G253" i="64"/>
  <c r="G337" i="115" s="1"/>
  <c r="F253" i="64"/>
  <c r="F337" i="115" s="1"/>
  <c r="E253" i="64"/>
  <c r="E337" i="115" s="1"/>
  <c r="D253" i="64"/>
  <c r="D337" i="115" s="1"/>
  <c r="C253" i="64"/>
  <c r="C337" i="115" s="1"/>
  <c r="I252" i="64"/>
  <c r="G252" i="64"/>
  <c r="F252" i="64"/>
  <c r="E252" i="64"/>
  <c r="D252" i="64"/>
  <c r="C252" i="64"/>
  <c r="I251" i="64"/>
  <c r="G251" i="64"/>
  <c r="F251" i="64"/>
  <c r="E251" i="64"/>
  <c r="I250" i="64"/>
  <c r="G250" i="64"/>
  <c r="F250" i="64"/>
  <c r="E250" i="64"/>
  <c r="D250" i="64"/>
  <c r="C250" i="64"/>
  <c r="I249" i="64"/>
  <c r="Q249" i="64" s="1"/>
  <c r="G249" i="64"/>
  <c r="G337" i="112" s="1"/>
  <c r="F249" i="64"/>
  <c r="F337" i="112" s="1"/>
  <c r="E249" i="64"/>
  <c r="E337" i="112" s="1"/>
  <c r="D249" i="64"/>
  <c r="D337" i="112" s="1"/>
  <c r="C249" i="64"/>
  <c r="C337" i="112" s="1"/>
  <c r="I248" i="64"/>
  <c r="Q248" i="64" s="1"/>
  <c r="G248" i="64"/>
  <c r="G337" i="110" s="1"/>
  <c r="F248" i="64"/>
  <c r="F337" i="110" s="1"/>
  <c r="E248" i="64"/>
  <c r="E337" i="110" s="1"/>
  <c r="D248" i="64"/>
  <c r="D337" i="110" s="1"/>
  <c r="C248" i="64"/>
  <c r="C337" i="110" s="1"/>
  <c r="I247" i="64"/>
  <c r="Q247" i="64" s="1"/>
  <c r="G247" i="64"/>
  <c r="G337" i="96" s="1"/>
  <c r="F247" i="64"/>
  <c r="F337" i="96" s="1"/>
  <c r="E247" i="64"/>
  <c r="E337" i="96" s="1"/>
  <c r="D247" i="64"/>
  <c r="D337" i="96" s="1"/>
  <c r="C247" i="64"/>
  <c r="C337" i="96" s="1"/>
  <c r="I246" i="64"/>
  <c r="Q246" i="64" s="1"/>
  <c r="G246" i="64"/>
  <c r="G337" i="107" s="1"/>
  <c r="F246" i="64"/>
  <c r="F337" i="107" s="1"/>
  <c r="E246" i="64"/>
  <c r="E337" i="107" s="1"/>
  <c r="D246" i="64"/>
  <c r="D337" i="107" s="1"/>
  <c r="C246" i="64"/>
  <c r="C337" i="107" s="1"/>
  <c r="I245" i="64"/>
  <c r="Q245" i="64" s="1"/>
  <c r="G245" i="64"/>
  <c r="G337" i="93" s="1"/>
  <c r="F245" i="64"/>
  <c r="F337" i="93" s="1"/>
  <c r="E245" i="64"/>
  <c r="E337" i="93" s="1"/>
  <c r="D245" i="64"/>
  <c r="D337" i="93" s="1"/>
  <c r="C245" i="64"/>
  <c r="C337" i="93" s="1"/>
  <c r="I225" i="64"/>
  <c r="Q225" i="64" s="1"/>
  <c r="G225" i="64"/>
  <c r="G336" i="126" s="1"/>
  <c r="F225" i="64"/>
  <c r="F336" i="126" s="1"/>
  <c r="E225" i="64"/>
  <c r="E336" i="126" s="1"/>
  <c r="D225" i="64"/>
  <c r="D336" i="126" s="1"/>
  <c r="C225" i="64"/>
  <c r="C336" i="126" s="1"/>
  <c r="I224" i="64"/>
  <c r="Q224" i="64" s="1"/>
  <c r="G224" i="64"/>
  <c r="G336" i="102" s="1"/>
  <c r="F224" i="64"/>
  <c r="F336" i="102" s="1"/>
  <c r="E224" i="64"/>
  <c r="E336" i="102" s="1"/>
  <c r="D224" i="64"/>
  <c r="D336" i="102" s="1"/>
  <c r="C224" i="64"/>
  <c r="C336" i="102" s="1"/>
  <c r="I223" i="64"/>
  <c r="Q223" i="64" s="1"/>
  <c r="G223" i="64"/>
  <c r="G336" i="115" s="1"/>
  <c r="F223" i="64"/>
  <c r="F336" i="115" s="1"/>
  <c r="E223" i="64"/>
  <c r="E336" i="115" s="1"/>
  <c r="D223" i="64"/>
  <c r="D336" i="115" s="1"/>
  <c r="C223" i="64"/>
  <c r="C336" i="115" s="1"/>
  <c r="I222" i="64"/>
  <c r="G222" i="64"/>
  <c r="F222" i="64"/>
  <c r="E222" i="64"/>
  <c r="D222" i="64"/>
  <c r="C222" i="64"/>
  <c r="I221" i="64"/>
  <c r="G221" i="64"/>
  <c r="F221" i="64"/>
  <c r="E221" i="64"/>
  <c r="I220" i="64"/>
  <c r="G220" i="64"/>
  <c r="F220" i="64"/>
  <c r="E220" i="64"/>
  <c r="D220" i="64"/>
  <c r="C220" i="64"/>
  <c r="I219" i="64"/>
  <c r="Q219" i="64" s="1"/>
  <c r="G219" i="64"/>
  <c r="G336" i="112" s="1"/>
  <c r="F219" i="64"/>
  <c r="F336" i="112" s="1"/>
  <c r="E219" i="64"/>
  <c r="E336" i="112" s="1"/>
  <c r="D219" i="64"/>
  <c r="D336" i="112" s="1"/>
  <c r="C219" i="64"/>
  <c r="C336" i="112" s="1"/>
  <c r="I218" i="64"/>
  <c r="Q218" i="64" s="1"/>
  <c r="G218" i="64"/>
  <c r="G336" i="110" s="1"/>
  <c r="F218" i="64"/>
  <c r="F336" i="110" s="1"/>
  <c r="E218" i="64"/>
  <c r="E336" i="110" s="1"/>
  <c r="D218" i="64"/>
  <c r="D336" i="110" s="1"/>
  <c r="C218" i="64"/>
  <c r="C336" i="110" s="1"/>
  <c r="I217" i="64"/>
  <c r="Q217" i="64" s="1"/>
  <c r="G217" i="64"/>
  <c r="G336" i="96" s="1"/>
  <c r="F217" i="64"/>
  <c r="F336" i="96" s="1"/>
  <c r="E217" i="64"/>
  <c r="E336" i="96" s="1"/>
  <c r="D217" i="64"/>
  <c r="D336" i="96" s="1"/>
  <c r="C217" i="64"/>
  <c r="C336" i="96" s="1"/>
  <c r="I216" i="64"/>
  <c r="Q216" i="64" s="1"/>
  <c r="G216" i="64"/>
  <c r="G336" i="107" s="1"/>
  <c r="F216" i="64"/>
  <c r="F336" i="107" s="1"/>
  <c r="E216" i="64"/>
  <c r="E336" i="107" s="1"/>
  <c r="D216" i="64"/>
  <c r="D336" i="107" s="1"/>
  <c r="C216" i="64"/>
  <c r="C336" i="107" s="1"/>
  <c r="I215" i="64"/>
  <c r="Q215" i="64" s="1"/>
  <c r="G215" i="64"/>
  <c r="G336" i="93" s="1"/>
  <c r="F215" i="64"/>
  <c r="F336" i="93" s="1"/>
  <c r="E215" i="64"/>
  <c r="E336" i="93" s="1"/>
  <c r="D215" i="64"/>
  <c r="D336" i="93" s="1"/>
  <c r="C215" i="64"/>
  <c r="C336" i="93" s="1"/>
  <c r="I195" i="64"/>
  <c r="Q195" i="64" s="1"/>
  <c r="G195" i="64"/>
  <c r="G335" i="126" s="1"/>
  <c r="F195" i="64"/>
  <c r="F335" i="126" s="1"/>
  <c r="E195" i="64"/>
  <c r="E335" i="126" s="1"/>
  <c r="D195" i="64"/>
  <c r="D335" i="126" s="1"/>
  <c r="C195" i="64"/>
  <c r="C335" i="126" s="1"/>
  <c r="I194" i="64"/>
  <c r="Q194" i="64" s="1"/>
  <c r="C194" i="64"/>
  <c r="C335" i="102" s="1"/>
  <c r="I193" i="64"/>
  <c r="Q193" i="64" s="1"/>
  <c r="G193" i="64"/>
  <c r="G335" i="115" s="1"/>
  <c r="F193" i="64"/>
  <c r="F335" i="115" s="1"/>
  <c r="E193" i="64"/>
  <c r="E335" i="115" s="1"/>
  <c r="D193" i="64"/>
  <c r="D335" i="115" s="1"/>
  <c r="C193" i="64"/>
  <c r="C335" i="115" s="1"/>
  <c r="I192" i="64"/>
  <c r="G192" i="64"/>
  <c r="F192" i="64"/>
  <c r="E192" i="64"/>
  <c r="D192" i="64"/>
  <c r="C192" i="64"/>
  <c r="I191" i="64"/>
  <c r="G191" i="64"/>
  <c r="F191" i="64"/>
  <c r="E191" i="64"/>
  <c r="I190" i="64"/>
  <c r="G190" i="64"/>
  <c r="F190" i="64"/>
  <c r="E190" i="64"/>
  <c r="D190" i="64"/>
  <c r="C190" i="64"/>
  <c r="I189" i="64"/>
  <c r="Q189" i="64" s="1"/>
  <c r="G189" i="64"/>
  <c r="G335" i="112" s="1"/>
  <c r="F189" i="64"/>
  <c r="F335" i="112" s="1"/>
  <c r="E189" i="64"/>
  <c r="E335" i="112" s="1"/>
  <c r="D189" i="64"/>
  <c r="D335" i="112" s="1"/>
  <c r="C189" i="64"/>
  <c r="C335" i="112" s="1"/>
  <c r="I188" i="64"/>
  <c r="Q188" i="64" s="1"/>
  <c r="G188" i="64"/>
  <c r="G335" i="110" s="1"/>
  <c r="F188" i="64"/>
  <c r="F335" i="110" s="1"/>
  <c r="E188" i="64"/>
  <c r="E335" i="110" s="1"/>
  <c r="D188" i="64"/>
  <c r="D335" i="110" s="1"/>
  <c r="C188" i="64"/>
  <c r="C335" i="110" s="1"/>
  <c r="I187" i="64"/>
  <c r="Q187" i="64" s="1"/>
  <c r="G187" i="64"/>
  <c r="F187" i="64"/>
  <c r="E187" i="64"/>
  <c r="D187" i="64"/>
  <c r="C187" i="64"/>
  <c r="I186" i="64"/>
  <c r="Q186" i="64" s="1"/>
  <c r="G186" i="64"/>
  <c r="G335" i="107" s="1"/>
  <c r="F186" i="64"/>
  <c r="F335" i="107" s="1"/>
  <c r="E186" i="64"/>
  <c r="E335" i="107" s="1"/>
  <c r="D186" i="64"/>
  <c r="D335" i="107" s="1"/>
  <c r="C186" i="64"/>
  <c r="C335" i="107" s="1"/>
  <c r="I185" i="64"/>
  <c r="Q185" i="64" s="1"/>
  <c r="G185" i="64"/>
  <c r="G335" i="93" s="1"/>
  <c r="F185" i="64"/>
  <c r="F335" i="93" s="1"/>
  <c r="E185" i="64"/>
  <c r="E335" i="93" s="1"/>
  <c r="D185" i="64"/>
  <c r="D335" i="93" s="1"/>
  <c r="C185" i="64"/>
  <c r="C335" i="93" s="1"/>
  <c r="I165" i="64"/>
  <c r="Q165" i="64" s="1"/>
  <c r="G165" i="64"/>
  <c r="G334" i="126" s="1"/>
  <c r="F165" i="64"/>
  <c r="F334" i="126" s="1"/>
  <c r="E165" i="64"/>
  <c r="E334" i="126" s="1"/>
  <c r="D165" i="64"/>
  <c r="D334" i="126" s="1"/>
  <c r="C165" i="64"/>
  <c r="C334" i="126" s="1"/>
  <c r="I164" i="64"/>
  <c r="Q164" i="64" s="1"/>
  <c r="G164" i="64"/>
  <c r="G334" i="102" s="1"/>
  <c r="F164" i="64"/>
  <c r="F334" i="102" s="1"/>
  <c r="E164" i="64"/>
  <c r="E334" i="102" s="1"/>
  <c r="D164" i="64"/>
  <c r="D334" i="102" s="1"/>
  <c r="C164" i="64"/>
  <c r="C334" i="102" s="1"/>
  <c r="I163" i="64"/>
  <c r="Q163" i="64" s="1"/>
  <c r="G163" i="64"/>
  <c r="G334" i="115" s="1"/>
  <c r="F163" i="64"/>
  <c r="F334" i="115" s="1"/>
  <c r="E163" i="64"/>
  <c r="E334" i="115" s="1"/>
  <c r="D163" i="64"/>
  <c r="D334" i="115" s="1"/>
  <c r="C163" i="64"/>
  <c r="C334" i="115" s="1"/>
  <c r="I162" i="64"/>
  <c r="G162" i="64"/>
  <c r="F162" i="64"/>
  <c r="E162" i="64"/>
  <c r="D162" i="64"/>
  <c r="C162" i="64"/>
  <c r="I161" i="64"/>
  <c r="G161" i="64"/>
  <c r="F161" i="64"/>
  <c r="E161" i="64"/>
  <c r="I160" i="64"/>
  <c r="G160" i="64"/>
  <c r="F160" i="64"/>
  <c r="E160" i="64"/>
  <c r="D160" i="64"/>
  <c r="C160" i="64"/>
  <c r="I159" i="64"/>
  <c r="Q159" i="64" s="1"/>
  <c r="G159" i="64"/>
  <c r="G334" i="112" s="1"/>
  <c r="F159" i="64"/>
  <c r="F334" i="112" s="1"/>
  <c r="E159" i="64"/>
  <c r="E334" i="112" s="1"/>
  <c r="D159" i="64"/>
  <c r="D334" i="112" s="1"/>
  <c r="C159" i="64"/>
  <c r="C334" i="112" s="1"/>
  <c r="I158" i="64"/>
  <c r="Q158" i="64" s="1"/>
  <c r="G158" i="64"/>
  <c r="G334" i="110" s="1"/>
  <c r="F158" i="64"/>
  <c r="F334" i="110" s="1"/>
  <c r="E158" i="64"/>
  <c r="E334" i="110" s="1"/>
  <c r="D158" i="64"/>
  <c r="D334" i="110" s="1"/>
  <c r="C158" i="64"/>
  <c r="C334" i="110" s="1"/>
  <c r="I157" i="64"/>
  <c r="Q157" i="64" s="1"/>
  <c r="G157" i="64"/>
  <c r="G334" i="96" s="1"/>
  <c r="F157" i="64"/>
  <c r="F334" i="96" s="1"/>
  <c r="E157" i="64"/>
  <c r="E334" i="96" s="1"/>
  <c r="D157" i="64"/>
  <c r="D334" i="96" s="1"/>
  <c r="C157" i="64"/>
  <c r="C334" i="96" s="1"/>
  <c r="I156" i="64"/>
  <c r="Q156" i="64" s="1"/>
  <c r="G156" i="64"/>
  <c r="G334" i="107" s="1"/>
  <c r="F156" i="64"/>
  <c r="F334" i="107" s="1"/>
  <c r="E156" i="64"/>
  <c r="E334" i="107" s="1"/>
  <c r="D156" i="64"/>
  <c r="D334" i="107" s="1"/>
  <c r="C156" i="64"/>
  <c r="C334" i="107" s="1"/>
  <c r="I155" i="64"/>
  <c r="Q155" i="64" s="1"/>
  <c r="G155" i="64"/>
  <c r="G334" i="93" s="1"/>
  <c r="F155" i="64"/>
  <c r="F334" i="93" s="1"/>
  <c r="E155" i="64"/>
  <c r="E334" i="93" s="1"/>
  <c r="D155" i="64"/>
  <c r="D334" i="93" s="1"/>
  <c r="C155" i="64"/>
  <c r="C334" i="93" s="1"/>
  <c r="I135" i="64"/>
  <c r="Q135" i="64" s="1"/>
  <c r="G135" i="64"/>
  <c r="G333" i="126" s="1"/>
  <c r="F135" i="64"/>
  <c r="F333" i="126" s="1"/>
  <c r="E135" i="64"/>
  <c r="E333" i="126" s="1"/>
  <c r="D135" i="64"/>
  <c r="D333" i="126" s="1"/>
  <c r="C135" i="64"/>
  <c r="C333" i="126" s="1"/>
  <c r="I134" i="64"/>
  <c r="Q134" i="64" s="1"/>
  <c r="G134" i="64"/>
  <c r="G333" i="102" s="1"/>
  <c r="F134" i="64"/>
  <c r="F333" i="102" s="1"/>
  <c r="E134" i="64"/>
  <c r="E333" i="102" s="1"/>
  <c r="D134" i="64"/>
  <c r="D333" i="102" s="1"/>
  <c r="C134" i="64"/>
  <c r="C333" i="102" s="1"/>
  <c r="I133" i="64"/>
  <c r="Q133" i="64" s="1"/>
  <c r="G133" i="64"/>
  <c r="G333" i="115" s="1"/>
  <c r="F133" i="64"/>
  <c r="F333" i="115" s="1"/>
  <c r="E133" i="64"/>
  <c r="E333" i="115" s="1"/>
  <c r="D133" i="64"/>
  <c r="D333" i="115" s="1"/>
  <c r="C133" i="64"/>
  <c r="C333" i="115" s="1"/>
  <c r="I132" i="64"/>
  <c r="G132" i="64"/>
  <c r="F132" i="64"/>
  <c r="E132" i="64"/>
  <c r="D132" i="64"/>
  <c r="C132" i="64"/>
  <c r="I131" i="64"/>
  <c r="G131" i="64"/>
  <c r="F131" i="64"/>
  <c r="E131" i="64"/>
  <c r="I130" i="64"/>
  <c r="G130" i="64"/>
  <c r="F130" i="64"/>
  <c r="E130" i="64"/>
  <c r="D130" i="64"/>
  <c r="C130" i="64"/>
  <c r="I129" i="64"/>
  <c r="Q129" i="64" s="1"/>
  <c r="G129" i="64"/>
  <c r="G333" i="112" s="1"/>
  <c r="F129" i="64"/>
  <c r="F333" i="112" s="1"/>
  <c r="E129" i="64"/>
  <c r="E333" i="112" s="1"/>
  <c r="D129" i="64"/>
  <c r="D333" i="112" s="1"/>
  <c r="C129" i="64"/>
  <c r="C333" i="112" s="1"/>
  <c r="I128" i="64"/>
  <c r="Q128" i="64" s="1"/>
  <c r="G128" i="64"/>
  <c r="G333" i="110" s="1"/>
  <c r="F128" i="64"/>
  <c r="F333" i="110" s="1"/>
  <c r="E128" i="64"/>
  <c r="E333" i="110" s="1"/>
  <c r="D128" i="64"/>
  <c r="D333" i="110" s="1"/>
  <c r="C128" i="64"/>
  <c r="C333" i="110" s="1"/>
  <c r="I127" i="64"/>
  <c r="Q127" i="64" s="1"/>
  <c r="G127" i="64"/>
  <c r="G333" i="96" s="1"/>
  <c r="F127" i="64"/>
  <c r="F333" i="96" s="1"/>
  <c r="E127" i="64"/>
  <c r="E333" i="96" s="1"/>
  <c r="D127" i="64"/>
  <c r="D333" i="96" s="1"/>
  <c r="C127" i="64"/>
  <c r="C333" i="96" s="1"/>
  <c r="I126" i="64"/>
  <c r="Q126" i="64" s="1"/>
  <c r="G126" i="64"/>
  <c r="G333" i="107" s="1"/>
  <c r="F126" i="64"/>
  <c r="F333" i="107" s="1"/>
  <c r="E126" i="64"/>
  <c r="E333" i="107" s="1"/>
  <c r="D126" i="64"/>
  <c r="D333" i="107" s="1"/>
  <c r="C126" i="64"/>
  <c r="C333" i="107" s="1"/>
  <c r="I125" i="64"/>
  <c r="Q125" i="64" s="1"/>
  <c r="G125" i="64"/>
  <c r="G333" i="93" s="1"/>
  <c r="F125" i="64"/>
  <c r="F333" i="93" s="1"/>
  <c r="E125" i="64"/>
  <c r="E333" i="93" s="1"/>
  <c r="D125" i="64"/>
  <c r="D333" i="93" s="1"/>
  <c r="C125" i="64"/>
  <c r="C333" i="93" s="1"/>
  <c r="I105" i="64"/>
  <c r="Q105" i="64" s="1"/>
  <c r="G105" i="64"/>
  <c r="G332" i="126" s="1"/>
  <c r="F105" i="64"/>
  <c r="F332" i="126" s="1"/>
  <c r="E105" i="64"/>
  <c r="E332" i="126" s="1"/>
  <c r="D105" i="64"/>
  <c r="D332" i="126" s="1"/>
  <c r="C105" i="64"/>
  <c r="C332" i="126" s="1"/>
  <c r="I104" i="64"/>
  <c r="Q104" i="64" s="1"/>
  <c r="G104" i="64"/>
  <c r="G332" i="102" s="1"/>
  <c r="F104" i="64"/>
  <c r="F332" i="102" s="1"/>
  <c r="E104" i="64"/>
  <c r="E332" i="102" s="1"/>
  <c r="D104" i="64"/>
  <c r="D332" i="102" s="1"/>
  <c r="C104" i="64"/>
  <c r="C332" i="102" s="1"/>
  <c r="I103" i="64"/>
  <c r="Q103" i="64" s="1"/>
  <c r="G103" i="64"/>
  <c r="G332" i="115" s="1"/>
  <c r="F103" i="64"/>
  <c r="F332" i="115" s="1"/>
  <c r="E103" i="64"/>
  <c r="E332" i="115" s="1"/>
  <c r="D103" i="64"/>
  <c r="D332" i="115" s="1"/>
  <c r="C103" i="64"/>
  <c r="C332" i="115" s="1"/>
  <c r="I102" i="64"/>
  <c r="G102" i="64"/>
  <c r="F102" i="64"/>
  <c r="E102" i="64"/>
  <c r="D102" i="64"/>
  <c r="C102" i="64"/>
  <c r="I101" i="64"/>
  <c r="G101" i="64"/>
  <c r="F101" i="64"/>
  <c r="E101" i="64"/>
  <c r="I100" i="64"/>
  <c r="G100" i="64"/>
  <c r="F100" i="64"/>
  <c r="E100" i="64"/>
  <c r="D100" i="64"/>
  <c r="C100" i="64"/>
  <c r="I99" i="64"/>
  <c r="Q99" i="64" s="1"/>
  <c r="G99" i="64"/>
  <c r="G332" i="112" s="1"/>
  <c r="F99" i="64"/>
  <c r="F332" i="112" s="1"/>
  <c r="E99" i="64"/>
  <c r="E332" i="112" s="1"/>
  <c r="D99" i="64"/>
  <c r="D332" i="112" s="1"/>
  <c r="C99" i="64"/>
  <c r="C332" i="112" s="1"/>
  <c r="I98" i="64"/>
  <c r="Q98" i="64" s="1"/>
  <c r="G98" i="64"/>
  <c r="G332" i="110" s="1"/>
  <c r="F98" i="64"/>
  <c r="F332" i="110" s="1"/>
  <c r="E98" i="64"/>
  <c r="E332" i="110" s="1"/>
  <c r="D98" i="64"/>
  <c r="D332" i="110" s="1"/>
  <c r="C98" i="64"/>
  <c r="C332" i="110" s="1"/>
  <c r="I97" i="64"/>
  <c r="Q97" i="64" s="1"/>
  <c r="G97" i="64"/>
  <c r="G332" i="96" s="1"/>
  <c r="F97" i="64"/>
  <c r="F332" i="96" s="1"/>
  <c r="E97" i="64"/>
  <c r="E332" i="96" s="1"/>
  <c r="D97" i="64"/>
  <c r="D332" i="96" s="1"/>
  <c r="C97" i="64"/>
  <c r="C332" i="96" s="1"/>
  <c r="I96" i="64"/>
  <c r="Q96" i="64" s="1"/>
  <c r="G96" i="64"/>
  <c r="G332" i="107" s="1"/>
  <c r="F96" i="64"/>
  <c r="F332" i="107" s="1"/>
  <c r="E96" i="64"/>
  <c r="E332" i="107" s="1"/>
  <c r="D96" i="64"/>
  <c r="D332" i="107" s="1"/>
  <c r="C96" i="64"/>
  <c r="C332" i="107" s="1"/>
  <c r="I95" i="64"/>
  <c r="Q95" i="64" s="1"/>
  <c r="G95" i="64"/>
  <c r="G332" i="93" s="1"/>
  <c r="F95" i="64"/>
  <c r="F332" i="93" s="1"/>
  <c r="E95" i="64"/>
  <c r="E332" i="93" s="1"/>
  <c r="D95" i="64"/>
  <c r="D332" i="93" s="1"/>
  <c r="C95" i="64"/>
  <c r="C332" i="93" s="1"/>
  <c r="I75" i="64"/>
  <c r="Q75" i="64" s="1"/>
  <c r="G75" i="64"/>
  <c r="G331" i="126" s="1"/>
  <c r="F75" i="64"/>
  <c r="F331" i="126" s="1"/>
  <c r="E75" i="64"/>
  <c r="E331" i="126" s="1"/>
  <c r="D75" i="64"/>
  <c r="D331" i="126" s="1"/>
  <c r="C75" i="64"/>
  <c r="C331" i="126" s="1"/>
  <c r="I74" i="64"/>
  <c r="Q74" i="64" s="1"/>
  <c r="G74" i="64"/>
  <c r="G331" i="102" s="1"/>
  <c r="F74" i="64"/>
  <c r="F331" i="102" s="1"/>
  <c r="E74" i="64"/>
  <c r="E331" i="102" s="1"/>
  <c r="D74" i="64"/>
  <c r="D331" i="102" s="1"/>
  <c r="C74" i="64"/>
  <c r="C331" i="102" s="1"/>
  <c r="I73" i="64"/>
  <c r="Q73" i="64" s="1"/>
  <c r="G73" i="64"/>
  <c r="G331" i="115" s="1"/>
  <c r="F73" i="64"/>
  <c r="F331" i="115" s="1"/>
  <c r="E73" i="64"/>
  <c r="E331" i="115" s="1"/>
  <c r="D73" i="64"/>
  <c r="D331" i="115" s="1"/>
  <c r="C73" i="64"/>
  <c r="C331" i="115" s="1"/>
  <c r="I72" i="64"/>
  <c r="G72" i="64"/>
  <c r="F72" i="64"/>
  <c r="E72" i="64"/>
  <c r="D72" i="64"/>
  <c r="C72" i="64"/>
  <c r="I71" i="64"/>
  <c r="G71" i="64"/>
  <c r="F71" i="64"/>
  <c r="E71" i="64"/>
  <c r="I70" i="64"/>
  <c r="G70" i="64"/>
  <c r="F70" i="64"/>
  <c r="E70" i="64"/>
  <c r="D70" i="64"/>
  <c r="C70" i="64"/>
  <c r="I69" i="64"/>
  <c r="Q69" i="64" s="1"/>
  <c r="G69" i="64"/>
  <c r="G331" i="112" s="1"/>
  <c r="F69" i="64"/>
  <c r="F331" i="112" s="1"/>
  <c r="E69" i="64"/>
  <c r="E331" i="112" s="1"/>
  <c r="D69" i="64"/>
  <c r="D331" i="112" s="1"/>
  <c r="C69" i="64"/>
  <c r="C331" i="112" s="1"/>
  <c r="I68" i="64"/>
  <c r="Q68" i="64" s="1"/>
  <c r="G68" i="64"/>
  <c r="G331" i="110" s="1"/>
  <c r="F68" i="64"/>
  <c r="F331" i="110" s="1"/>
  <c r="E68" i="64"/>
  <c r="E331" i="110" s="1"/>
  <c r="D68" i="64"/>
  <c r="D331" i="110" s="1"/>
  <c r="C68" i="64"/>
  <c r="C331" i="110" s="1"/>
  <c r="I67" i="64"/>
  <c r="Q67" i="64" s="1"/>
  <c r="G67" i="64"/>
  <c r="F67" i="64"/>
  <c r="E67" i="64"/>
  <c r="D67" i="64"/>
  <c r="C67" i="64"/>
  <c r="I66" i="64"/>
  <c r="Q66" i="64" s="1"/>
  <c r="G66" i="64"/>
  <c r="G331" i="107" s="1"/>
  <c r="F66" i="64"/>
  <c r="F331" i="107" s="1"/>
  <c r="E66" i="64"/>
  <c r="E331" i="107" s="1"/>
  <c r="D66" i="64"/>
  <c r="D331" i="107" s="1"/>
  <c r="C66" i="64"/>
  <c r="C331" i="107" s="1"/>
  <c r="I65" i="64"/>
  <c r="Q65" i="64" s="1"/>
  <c r="G65" i="64"/>
  <c r="G331" i="93" s="1"/>
  <c r="F65" i="64"/>
  <c r="F331" i="93" s="1"/>
  <c r="E65" i="64"/>
  <c r="E331" i="93" s="1"/>
  <c r="D65" i="64"/>
  <c r="D331" i="93" s="1"/>
  <c r="C65" i="64"/>
  <c r="C331" i="93" s="1"/>
  <c r="I45" i="64"/>
  <c r="Q45" i="64" s="1"/>
  <c r="G45" i="64"/>
  <c r="G330" i="126" s="1"/>
  <c r="F45" i="64"/>
  <c r="F330" i="126" s="1"/>
  <c r="E45" i="64"/>
  <c r="E330" i="126" s="1"/>
  <c r="D45" i="64"/>
  <c r="D330" i="126" s="1"/>
  <c r="C45" i="64"/>
  <c r="C330" i="126" s="1"/>
  <c r="I44" i="64"/>
  <c r="Q44" i="64" s="1"/>
  <c r="G44" i="64"/>
  <c r="G330" i="102" s="1"/>
  <c r="F44" i="64"/>
  <c r="F330" i="102" s="1"/>
  <c r="E44" i="64"/>
  <c r="E330" i="102" s="1"/>
  <c r="D44" i="64"/>
  <c r="D330" i="102" s="1"/>
  <c r="C44" i="64"/>
  <c r="C330" i="102" s="1"/>
  <c r="I43" i="64"/>
  <c r="Q43" i="64" s="1"/>
  <c r="G43" i="64"/>
  <c r="G330" i="115" s="1"/>
  <c r="F43" i="64"/>
  <c r="F330" i="115" s="1"/>
  <c r="E43" i="64"/>
  <c r="E330" i="115" s="1"/>
  <c r="D43" i="64"/>
  <c r="D330" i="115" s="1"/>
  <c r="C43" i="64"/>
  <c r="C330" i="115" s="1"/>
  <c r="I42" i="64"/>
  <c r="G42" i="64"/>
  <c r="F42" i="64"/>
  <c r="E42" i="64"/>
  <c r="D42" i="64"/>
  <c r="C42" i="64"/>
  <c r="I41" i="64"/>
  <c r="G41" i="64"/>
  <c r="F41" i="64"/>
  <c r="E41" i="64"/>
  <c r="I40" i="64"/>
  <c r="G40" i="64"/>
  <c r="F40" i="64"/>
  <c r="E40" i="64"/>
  <c r="D40" i="64"/>
  <c r="C40" i="64"/>
  <c r="I39" i="64"/>
  <c r="Q39" i="64" s="1"/>
  <c r="G39" i="64"/>
  <c r="G330" i="112" s="1"/>
  <c r="F39" i="64"/>
  <c r="F330" i="112" s="1"/>
  <c r="E39" i="64"/>
  <c r="E330" i="112" s="1"/>
  <c r="D39" i="64"/>
  <c r="D330" i="112" s="1"/>
  <c r="C39" i="64"/>
  <c r="C330" i="112" s="1"/>
  <c r="I38" i="64"/>
  <c r="Q38" i="64" s="1"/>
  <c r="G38" i="64"/>
  <c r="G330" i="110" s="1"/>
  <c r="F38" i="64"/>
  <c r="F330" i="110" s="1"/>
  <c r="E38" i="64"/>
  <c r="E330" i="110" s="1"/>
  <c r="D38" i="64"/>
  <c r="D330" i="110" s="1"/>
  <c r="C38" i="64"/>
  <c r="C330" i="110" s="1"/>
  <c r="I37" i="64"/>
  <c r="Q37" i="64" s="1"/>
  <c r="G37" i="64"/>
  <c r="G330" i="96" s="1"/>
  <c r="F37" i="64"/>
  <c r="F330" i="96" s="1"/>
  <c r="E37" i="64"/>
  <c r="E330" i="96" s="1"/>
  <c r="D37" i="64"/>
  <c r="D330" i="96" s="1"/>
  <c r="C37" i="64"/>
  <c r="C330" i="96" s="1"/>
  <c r="I36" i="64"/>
  <c r="Q36" i="64" s="1"/>
  <c r="G36" i="64"/>
  <c r="G330" i="107" s="1"/>
  <c r="F36" i="64"/>
  <c r="F330" i="107" s="1"/>
  <c r="E36" i="64"/>
  <c r="E330" i="107" s="1"/>
  <c r="D36" i="64"/>
  <c r="D330" i="107" s="1"/>
  <c r="C36" i="64"/>
  <c r="C330" i="107" s="1"/>
  <c r="I35" i="64"/>
  <c r="Q35" i="64" s="1"/>
  <c r="G35" i="64"/>
  <c r="G330" i="93" s="1"/>
  <c r="F35" i="64"/>
  <c r="F330" i="93" s="1"/>
  <c r="E35" i="64"/>
  <c r="E330" i="93" s="1"/>
  <c r="D35" i="64"/>
  <c r="D330" i="93" s="1"/>
  <c r="C35" i="64"/>
  <c r="C330" i="93" s="1"/>
  <c r="I285" i="62"/>
  <c r="Q285" i="62" s="1"/>
  <c r="G285" i="62"/>
  <c r="G328" i="126" s="1"/>
  <c r="F285" i="62"/>
  <c r="F328" i="126" s="1"/>
  <c r="E285" i="62"/>
  <c r="E328" i="126" s="1"/>
  <c r="D285" i="62"/>
  <c r="C285" i="62"/>
  <c r="C328" i="126" s="1"/>
  <c r="I284" i="62"/>
  <c r="Q284" i="62" s="1"/>
  <c r="G284" i="62"/>
  <c r="G328" i="102" s="1"/>
  <c r="F284" i="62"/>
  <c r="F328" i="102" s="1"/>
  <c r="E284" i="62"/>
  <c r="E328" i="102" s="1"/>
  <c r="D284" i="62"/>
  <c r="D328" i="102" s="1"/>
  <c r="C284" i="62"/>
  <c r="C328" i="102" s="1"/>
  <c r="I283" i="62"/>
  <c r="Q283" i="62" s="1"/>
  <c r="G283" i="62"/>
  <c r="G328" i="115" s="1"/>
  <c r="F283" i="62"/>
  <c r="F328" i="115" s="1"/>
  <c r="E283" i="62"/>
  <c r="E328" i="115" s="1"/>
  <c r="D283" i="62"/>
  <c r="D328" i="115" s="1"/>
  <c r="C283" i="62"/>
  <c r="C328" i="115" s="1"/>
  <c r="I282" i="62"/>
  <c r="G282" i="62"/>
  <c r="F282" i="62"/>
  <c r="E282" i="62"/>
  <c r="D282" i="62"/>
  <c r="C282" i="62"/>
  <c r="I281" i="62"/>
  <c r="G281" i="62"/>
  <c r="F281" i="62"/>
  <c r="E281" i="62"/>
  <c r="I280" i="62"/>
  <c r="G280" i="62"/>
  <c r="F280" i="62"/>
  <c r="E280" i="62"/>
  <c r="D280" i="62"/>
  <c r="C280" i="62"/>
  <c r="I279" i="62"/>
  <c r="Q279" i="62" s="1"/>
  <c r="G279" i="62"/>
  <c r="G328" i="112" s="1"/>
  <c r="F279" i="62"/>
  <c r="F328" i="112" s="1"/>
  <c r="E279" i="62"/>
  <c r="E328" i="112" s="1"/>
  <c r="D279" i="62"/>
  <c r="D328" i="112" s="1"/>
  <c r="C279" i="62"/>
  <c r="C328" i="112" s="1"/>
  <c r="I278" i="62"/>
  <c r="Q278" i="62" s="1"/>
  <c r="G278" i="62"/>
  <c r="G328" i="110" s="1"/>
  <c r="F278" i="62"/>
  <c r="F328" i="110" s="1"/>
  <c r="E278" i="62"/>
  <c r="E328" i="110" s="1"/>
  <c r="D278" i="62"/>
  <c r="D328" i="110" s="1"/>
  <c r="C278" i="62"/>
  <c r="C328" i="110" s="1"/>
  <c r="I277" i="62"/>
  <c r="Q277" i="62" s="1"/>
  <c r="G277" i="62"/>
  <c r="G328" i="96" s="1"/>
  <c r="F277" i="62"/>
  <c r="F328" i="96" s="1"/>
  <c r="E277" i="62"/>
  <c r="E328" i="96" s="1"/>
  <c r="D277" i="62"/>
  <c r="D328" i="96" s="1"/>
  <c r="C277" i="62"/>
  <c r="C328" i="96" s="1"/>
  <c r="I276" i="62"/>
  <c r="Q276" i="62" s="1"/>
  <c r="G276" i="62"/>
  <c r="G328" i="107" s="1"/>
  <c r="F276" i="62"/>
  <c r="F328" i="107" s="1"/>
  <c r="E276" i="62"/>
  <c r="E328" i="107" s="1"/>
  <c r="D276" i="62"/>
  <c r="D328" i="107" s="1"/>
  <c r="C276" i="62"/>
  <c r="C328" i="107" s="1"/>
  <c r="I275" i="62"/>
  <c r="Q275" i="62" s="1"/>
  <c r="G275" i="62"/>
  <c r="G328" i="93" s="1"/>
  <c r="F275" i="62"/>
  <c r="F328" i="93" s="1"/>
  <c r="E275" i="62"/>
  <c r="E328" i="93" s="1"/>
  <c r="D275" i="62"/>
  <c r="D328" i="93" s="1"/>
  <c r="C275" i="62"/>
  <c r="C328" i="93" s="1"/>
  <c r="I255" i="62"/>
  <c r="Q255" i="62" s="1"/>
  <c r="G255" i="62"/>
  <c r="G327" i="126" s="1"/>
  <c r="F255" i="62"/>
  <c r="F327" i="126" s="1"/>
  <c r="E255" i="62"/>
  <c r="E327" i="126" s="1"/>
  <c r="D255" i="62"/>
  <c r="D327" i="126" s="1"/>
  <c r="C255" i="62"/>
  <c r="C327" i="126" s="1"/>
  <c r="I254" i="62"/>
  <c r="Q254" i="62" s="1"/>
  <c r="G254" i="62"/>
  <c r="G327" i="102" s="1"/>
  <c r="F254" i="62"/>
  <c r="F327" i="102" s="1"/>
  <c r="E254" i="62"/>
  <c r="E327" i="102" s="1"/>
  <c r="D254" i="62"/>
  <c r="D327" i="102" s="1"/>
  <c r="C254" i="62"/>
  <c r="C327" i="102" s="1"/>
  <c r="I253" i="62"/>
  <c r="Q253" i="62" s="1"/>
  <c r="G253" i="62"/>
  <c r="G327" i="115" s="1"/>
  <c r="F253" i="62"/>
  <c r="F327" i="115" s="1"/>
  <c r="E253" i="62"/>
  <c r="E327" i="115" s="1"/>
  <c r="D253" i="62"/>
  <c r="D327" i="115" s="1"/>
  <c r="C253" i="62"/>
  <c r="C327" i="115" s="1"/>
  <c r="I252" i="62"/>
  <c r="G252" i="62"/>
  <c r="F252" i="62"/>
  <c r="E252" i="62"/>
  <c r="D252" i="62"/>
  <c r="C252" i="62"/>
  <c r="I251" i="62"/>
  <c r="G251" i="62"/>
  <c r="F251" i="62"/>
  <c r="E251" i="62"/>
  <c r="I250" i="62"/>
  <c r="G250" i="62"/>
  <c r="F250" i="62"/>
  <c r="E250" i="62"/>
  <c r="D250" i="62"/>
  <c r="C250" i="62"/>
  <c r="I249" i="62"/>
  <c r="Q249" i="62" s="1"/>
  <c r="G249" i="62"/>
  <c r="G327" i="112" s="1"/>
  <c r="F249" i="62"/>
  <c r="F327" i="112" s="1"/>
  <c r="E249" i="62"/>
  <c r="E327" i="112" s="1"/>
  <c r="D249" i="62"/>
  <c r="D327" i="112" s="1"/>
  <c r="C249" i="62"/>
  <c r="C327" i="112" s="1"/>
  <c r="I248" i="62"/>
  <c r="Q248" i="62" s="1"/>
  <c r="G248" i="62"/>
  <c r="G327" i="110" s="1"/>
  <c r="F248" i="62"/>
  <c r="F327" i="110" s="1"/>
  <c r="E248" i="62"/>
  <c r="E327" i="110" s="1"/>
  <c r="D248" i="62"/>
  <c r="D327" i="110" s="1"/>
  <c r="C248" i="62"/>
  <c r="C327" i="110" s="1"/>
  <c r="I247" i="62"/>
  <c r="Q247" i="62" s="1"/>
  <c r="F247" i="62"/>
  <c r="F327" i="96" s="1"/>
  <c r="E247" i="62"/>
  <c r="E327" i="96" s="1"/>
  <c r="D247" i="62"/>
  <c r="D327" i="96" s="1"/>
  <c r="C247" i="62"/>
  <c r="C327" i="96" s="1"/>
  <c r="I246" i="62"/>
  <c r="Q246" i="62" s="1"/>
  <c r="G246" i="62"/>
  <c r="G327" i="107" s="1"/>
  <c r="F246" i="62"/>
  <c r="F327" i="107" s="1"/>
  <c r="E246" i="62"/>
  <c r="E327" i="107" s="1"/>
  <c r="D246" i="62"/>
  <c r="D327" i="107" s="1"/>
  <c r="C246" i="62"/>
  <c r="C327" i="107" s="1"/>
  <c r="I245" i="62"/>
  <c r="Q245" i="62" s="1"/>
  <c r="G245" i="62"/>
  <c r="G327" i="93" s="1"/>
  <c r="F245" i="62"/>
  <c r="F327" i="93" s="1"/>
  <c r="E245" i="62"/>
  <c r="E327" i="93" s="1"/>
  <c r="D245" i="62"/>
  <c r="D327" i="93" s="1"/>
  <c r="C245" i="62"/>
  <c r="C327" i="93" s="1"/>
  <c r="I225" i="62"/>
  <c r="Q225" i="62" s="1"/>
  <c r="G225" i="62"/>
  <c r="G326" i="126" s="1"/>
  <c r="F225" i="62"/>
  <c r="F326" i="126" s="1"/>
  <c r="E225" i="62"/>
  <c r="E326" i="126" s="1"/>
  <c r="D225" i="62"/>
  <c r="D326" i="126" s="1"/>
  <c r="C225" i="62"/>
  <c r="C326" i="126" s="1"/>
  <c r="I224" i="62"/>
  <c r="Q224" i="62" s="1"/>
  <c r="G224" i="62"/>
  <c r="G326" i="102" s="1"/>
  <c r="F224" i="62"/>
  <c r="F326" i="102" s="1"/>
  <c r="E224" i="62"/>
  <c r="E326" i="102" s="1"/>
  <c r="D224" i="62"/>
  <c r="D326" i="102" s="1"/>
  <c r="C224" i="62"/>
  <c r="C326" i="102" s="1"/>
  <c r="I223" i="62"/>
  <c r="Q223" i="62" s="1"/>
  <c r="G223" i="62"/>
  <c r="G326" i="115" s="1"/>
  <c r="F223" i="62"/>
  <c r="F326" i="115" s="1"/>
  <c r="E223" i="62"/>
  <c r="E326" i="115" s="1"/>
  <c r="D223" i="62"/>
  <c r="D326" i="115" s="1"/>
  <c r="C223" i="62"/>
  <c r="C326" i="115" s="1"/>
  <c r="I222" i="62"/>
  <c r="G222" i="62"/>
  <c r="F222" i="62"/>
  <c r="E222" i="62"/>
  <c r="D222" i="62"/>
  <c r="C222" i="62"/>
  <c r="I221" i="62"/>
  <c r="G221" i="62"/>
  <c r="F221" i="62"/>
  <c r="E221" i="62"/>
  <c r="I220" i="62"/>
  <c r="G220" i="62"/>
  <c r="F220" i="62"/>
  <c r="E220" i="62"/>
  <c r="D220" i="62"/>
  <c r="C220" i="62"/>
  <c r="I219" i="62"/>
  <c r="Q219" i="62" s="1"/>
  <c r="G219" i="62"/>
  <c r="G326" i="112" s="1"/>
  <c r="F219" i="62"/>
  <c r="F326" i="112" s="1"/>
  <c r="E219" i="62"/>
  <c r="E326" i="112" s="1"/>
  <c r="D219" i="62"/>
  <c r="D326" i="112" s="1"/>
  <c r="C219" i="62"/>
  <c r="C326" i="112" s="1"/>
  <c r="I218" i="62"/>
  <c r="Q218" i="62" s="1"/>
  <c r="G218" i="62"/>
  <c r="G326" i="110" s="1"/>
  <c r="F218" i="62"/>
  <c r="F326" i="110" s="1"/>
  <c r="E218" i="62"/>
  <c r="E326" i="110" s="1"/>
  <c r="D218" i="62"/>
  <c r="D326" i="110" s="1"/>
  <c r="C218" i="62"/>
  <c r="C326" i="110" s="1"/>
  <c r="I217" i="62"/>
  <c r="Q217" i="62" s="1"/>
  <c r="G217" i="62"/>
  <c r="G326" i="96" s="1"/>
  <c r="F217" i="62"/>
  <c r="F326" i="96" s="1"/>
  <c r="E217" i="62"/>
  <c r="E326" i="96" s="1"/>
  <c r="D217" i="62"/>
  <c r="D326" i="96" s="1"/>
  <c r="C217" i="62"/>
  <c r="C326" i="96" s="1"/>
  <c r="I216" i="62"/>
  <c r="Q216" i="62" s="1"/>
  <c r="G216" i="62"/>
  <c r="G326" i="107" s="1"/>
  <c r="F216" i="62"/>
  <c r="F326" i="107" s="1"/>
  <c r="E216" i="62"/>
  <c r="E326" i="107" s="1"/>
  <c r="D216" i="62"/>
  <c r="D326" i="107" s="1"/>
  <c r="C216" i="62"/>
  <c r="C326" i="107" s="1"/>
  <c r="I215" i="62"/>
  <c r="Q215" i="62" s="1"/>
  <c r="G215" i="62"/>
  <c r="G326" i="93" s="1"/>
  <c r="F215" i="62"/>
  <c r="F326" i="93" s="1"/>
  <c r="E215" i="62"/>
  <c r="E326" i="93" s="1"/>
  <c r="D215" i="62"/>
  <c r="D326" i="93" s="1"/>
  <c r="C215" i="62"/>
  <c r="C326" i="93" s="1"/>
  <c r="I195" i="62"/>
  <c r="Q195" i="62" s="1"/>
  <c r="G195" i="62"/>
  <c r="G325" i="126" s="1"/>
  <c r="F195" i="62"/>
  <c r="F325" i="126" s="1"/>
  <c r="E195" i="62"/>
  <c r="E325" i="126" s="1"/>
  <c r="D195" i="62"/>
  <c r="D325" i="126" s="1"/>
  <c r="C195" i="62"/>
  <c r="C325" i="126" s="1"/>
  <c r="I194" i="62"/>
  <c r="Q194" i="62" s="1"/>
  <c r="G194" i="62"/>
  <c r="G325" i="102" s="1"/>
  <c r="F194" i="62"/>
  <c r="F325" i="102" s="1"/>
  <c r="E194" i="62"/>
  <c r="E325" i="102" s="1"/>
  <c r="D194" i="62"/>
  <c r="D325" i="102" s="1"/>
  <c r="C194" i="62"/>
  <c r="C325" i="102" s="1"/>
  <c r="I193" i="62"/>
  <c r="Q193" i="62" s="1"/>
  <c r="G193" i="62"/>
  <c r="G325" i="115" s="1"/>
  <c r="F193" i="62"/>
  <c r="F325" i="115" s="1"/>
  <c r="E193" i="62"/>
  <c r="E325" i="115" s="1"/>
  <c r="D193" i="62"/>
  <c r="D325" i="115" s="1"/>
  <c r="C193" i="62"/>
  <c r="C325" i="115" s="1"/>
  <c r="I192" i="62"/>
  <c r="G192" i="62"/>
  <c r="F192" i="62"/>
  <c r="E192" i="62"/>
  <c r="D192" i="62"/>
  <c r="C192" i="62"/>
  <c r="I191" i="62"/>
  <c r="G191" i="62"/>
  <c r="F191" i="62"/>
  <c r="E191" i="62"/>
  <c r="I190" i="62"/>
  <c r="G190" i="62"/>
  <c r="F190" i="62"/>
  <c r="E190" i="62"/>
  <c r="D190" i="62"/>
  <c r="C190" i="62"/>
  <c r="I189" i="62"/>
  <c r="Q189" i="62" s="1"/>
  <c r="G189" i="62"/>
  <c r="G325" i="112" s="1"/>
  <c r="F189" i="62"/>
  <c r="F325" i="112" s="1"/>
  <c r="E189" i="62"/>
  <c r="E325" i="112" s="1"/>
  <c r="D189" i="62"/>
  <c r="D325" i="112" s="1"/>
  <c r="C189" i="62"/>
  <c r="C325" i="112" s="1"/>
  <c r="I188" i="62"/>
  <c r="Q188" i="62" s="1"/>
  <c r="G188" i="62"/>
  <c r="G325" i="110" s="1"/>
  <c r="F188" i="62"/>
  <c r="F325" i="110" s="1"/>
  <c r="E188" i="62"/>
  <c r="E325" i="110" s="1"/>
  <c r="D188" i="62"/>
  <c r="D325" i="110" s="1"/>
  <c r="C188" i="62"/>
  <c r="C325" i="110" s="1"/>
  <c r="I187" i="62"/>
  <c r="Q187" i="62" s="1"/>
  <c r="F187" i="62"/>
  <c r="E187" i="62"/>
  <c r="D187" i="62"/>
  <c r="C187" i="62"/>
  <c r="I186" i="62"/>
  <c r="Q186" i="62" s="1"/>
  <c r="G186" i="62"/>
  <c r="G325" i="107" s="1"/>
  <c r="F186" i="62"/>
  <c r="F325" i="107" s="1"/>
  <c r="E186" i="62"/>
  <c r="E325" i="107" s="1"/>
  <c r="D186" i="62"/>
  <c r="D325" i="107" s="1"/>
  <c r="C186" i="62"/>
  <c r="C325" i="107" s="1"/>
  <c r="I185" i="62"/>
  <c r="Q185" i="62" s="1"/>
  <c r="G185" i="62"/>
  <c r="G325" i="93" s="1"/>
  <c r="F185" i="62"/>
  <c r="F325" i="93" s="1"/>
  <c r="E185" i="62"/>
  <c r="E325" i="93" s="1"/>
  <c r="D185" i="62"/>
  <c r="D325" i="93" s="1"/>
  <c r="C185" i="62"/>
  <c r="C325" i="93" s="1"/>
  <c r="I165" i="62"/>
  <c r="Q165" i="62" s="1"/>
  <c r="G165" i="62"/>
  <c r="G324" i="126" s="1"/>
  <c r="F165" i="62"/>
  <c r="F324" i="126" s="1"/>
  <c r="E165" i="62"/>
  <c r="E324" i="126" s="1"/>
  <c r="D165" i="62"/>
  <c r="D324" i="126" s="1"/>
  <c r="C165" i="62"/>
  <c r="C324" i="126" s="1"/>
  <c r="I164" i="62"/>
  <c r="Q164" i="62" s="1"/>
  <c r="G164" i="62"/>
  <c r="G324" i="102" s="1"/>
  <c r="F164" i="62"/>
  <c r="F324" i="102" s="1"/>
  <c r="E164" i="62"/>
  <c r="E324" i="102" s="1"/>
  <c r="D164" i="62"/>
  <c r="D324" i="102" s="1"/>
  <c r="C164" i="62"/>
  <c r="C324" i="102" s="1"/>
  <c r="I163" i="62"/>
  <c r="Q163" i="62" s="1"/>
  <c r="G163" i="62"/>
  <c r="G324" i="115" s="1"/>
  <c r="F163" i="62"/>
  <c r="F324" i="115" s="1"/>
  <c r="E163" i="62"/>
  <c r="E324" i="115" s="1"/>
  <c r="D163" i="62"/>
  <c r="D324" i="115" s="1"/>
  <c r="C163" i="62"/>
  <c r="C324" i="115" s="1"/>
  <c r="I162" i="62"/>
  <c r="G162" i="62"/>
  <c r="F162" i="62"/>
  <c r="E162" i="62"/>
  <c r="D162" i="62"/>
  <c r="C162" i="62"/>
  <c r="I161" i="62"/>
  <c r="G161" i="62"/>
  <c r="F161" i="62"/>
  <c r="E161" i="62"/>
  <c r="I160" i="62"/>
  <c r="G160" i="62"/>
  <c r="F160" i="62"/>
  <c r="E160" i="62"/>
  <c r="D160" i="62"/>
  <c r="C160" i="62"/>
  <c r="I159" i="62"/>
  <c r="Q159" i="62" s="1"/>
  <c r="G159" i="62"/>
  <c r="G324" i="112" s="1"/>
  <c r="F159" i="62"/>
  <c r="F324" i="112" s="1"/>
  <c r="E159" i="62"/>
  <c r="E324" i="112" s="1"/>
  <c r="D159" i="62"/>
  <c r="D324" i="112" s="1"/>
  <c r="C159" i="62"/>
  <c r="C324" i="112" s="1"/>
  <c r="I158" i="62"/>
  <c r="Q158" i="62" s="1"/>
  <c r="G158" i="62"/>
  <c r="G324" i="110" s="1"/>
  <c r="F158" i="62"/>
  <c r="F324" i="110" s="1"/>
  <c r="E158" i="62"/>
  <c r="E324" i="110" s="1"/>
  <c r="D158" i="62"/>
  <c r="D324" i="110" s="1"/>
  <c r="C158" i="62"/>
  <c r="C324" i="110" s="1"/>
  <c r="I157" i="62"/>
  <c r="Q157" i="62" s="1"/>
  <c r="F157" i="62"/>
  <c r="F324" i="96" s="1"/>
  <c r="E157" i="62"/>
  <c r="E324" i="96" s="1"/>
  <c r="D157" i="62"/>
  <c r="D324" i="96" s="1"/>
  <c r="C157" i="62"/>
  <c r="C324" i="96" s="1"/>
  <c r="I156" i="62"/>
  <c r="Q156" i="62" s="1"/>
  <c r="G156" i="62"/>
  <c r="G324" i="107" s="1"/>
  <c r="F156" i="62"/>
  <c r="F324" i="107" s="1"/>
  <c r="E156" i="62"/>
  <c r="E324" i="107" s="1"/>
  <c r="D156" i="62"/>
  <c r="D324" i="107" s="1"/>
  <c r="C156" i="62"/>
  <c r="C324" i="107" s="1"/>
  <c r="I155" i="62"/>
  <c r="Q155" i="62" s="1"/>
  <c r="G155" i="62"/>
  <c r="G324" i="93" s="1"/>
  <c r="F155" i="62"/>
  <c r="F324" i="93" s="1"/>
  <c r="E155" i="62"/>
  <c r="E324" i="93" s="1"/>
  <c r="D155" i="62"/>
  <c r="D324" i="93" s="1"/>
  <c r="C155" i="62"/>
  <c r="C324" i="93" s="1"/>
  <c r="I135" i="62"/>
  <c r="Q135" i="62" s="1"/>
  <c r="G135" i="62"/>
  <c r="G323" i="126" s="1"/>
  <c r="F135" i="62"/>
  <c r="F323" i="126" s="1"/>
  <c r="E135" i="62"/>
  <c r="E323" i="126" s="1"/>
  <c r="D135" i="62"/>
  <c r="D323" i="126" s="1"/>
  <c r="C135" i="62"/>
  <c r="C323" i="126" s="1"/>
  <c r="I134" i="62"/>
  <c r="Q134" i="62" s="1"/>
  <c r="G134" i="62"/>
  <c r="G323" i="102" s="1"/>
  <c r="F134" i="62"/>
  <c r="F323" i="102" s="1"/>
  <c r="E134" i="62"/>
  <c r="E323" i="102" s="1"/>
  <c r="D134" i="62"/>
  <c r="D323" i="102" s="1"/>
  <c r="C134" i="62"/>
  <c r="C323" i="102" s="1"/>
  <c r="I133" i="62"/>
  <c r="Q133" i="62" s="1"/>
  <c r="G133" i="62"/>
  <c r="G323" i="115" s="1"/>
  <c r="F133" i="62"/>
  <c r="F323" i="115" s="1"/>
  <c r="E133" i="62"/>
  <c r="E323" i="115" s="1"/>
  <c r="D133" i="62"/>
  <c r="D323" i="115" s="1"/>
  <c r="C133" i="62"/>
  <c r="C323" i="115" s="1"/>
  <c r="I132" i="62"/>
  <c r="G132" i="62"/>
  <c r="F132" i="62"/>
  <c r="E132" i="62"/>
  <c r="D132" i="62"/>
  <c r="C132" i="62"/>
  <c r="I131" i="62"/>
  <c r="G131" i="62"/>
  <c r="F131" i="62"/>
  <c r="E131" i="62"/>
  <c r="I130" i="62"/>
  <c r="G130" i="62"/>
  <c r="F130" i="62"/>
  <c r="E130" i="62"/>
  <c r="D130" i="62"/>
  <c r="C130" i="62"/>
  <c r="I129" i="62"/>
  <c r="Q129" i="62" s="1"/>
  <c r="G129" i="62"/>
  <c r="G323" i="112" s="1"/>
  <c r="F129" i="62"/>
  <c r="F323" i="112" s="1"/>
  <c r="E129" i="62"/>
  <c r="E323" i="112" s="1"/>
  <c r="D129" i="62"/>
  <c r="D323" i="112" s="1"/>
  <c r="C129" i="62"/>
  <c r="C323" i="112" s="1"/>
  <c r="I128" i="62"/>
  <c r="Q128" i="62" s="1"/>
  <c r="G128" i="62"/>
  <c r="G323" i="110" s="1"/>
  <c r="F128" i="62"/>
  <c r="F323" i="110" s="1"/>
  <c r="E128" i="62"/>
  <c r="E323" i="110" s="1"/>
  <c r="D128" i="62"/>
  <c r="D323" i="110" s="1"/>
  <c r="C128" i="62"/>
  <c r="C323" i="110" s="1"/>
  <c r="I127" i="62"/>
  <c r="Q127" i="62" s="1"/>
  <c r="F127" i="62"/>
  <c r="F323" i="96" s="1"/>
  <c r="E127" i="62"/>
  <c r="E323" i="96" s="1"/>
  <c r="D127" i="62"/>
  <c r="D323" i="96" s="1"/>
  <c r="C127" i="62"/>
  <c r="C323" i="96" s="1"/>
  <c r="I126" i="62"/>
  <c r="Q126" i="62" s="1"/>
  <c r="O139" i="62" s="1"/>
  <c r="G126" i="62"/>
  <c r="G323" i="107" s="1"/>
  <c r="F126" i="62"/>
  <c r="F323" i="107" s="1"/>
  <c r="E126" i="62"/>
  <c r="E323" i="107" s="1"/>
  <c r="D126" i="62"/>
  <c r="D323" i="107" s="1"/>
  <c r="C126" i="62"/>
  <c r="C323" i="107" s="1"/>
  <c r="I125" i="62"/>
  <c r="Q125" i="62" s="1"/>
  <c r="G125" i="62"/>
  <c r="G323" i="93" s="1"/>
  <c r="F125" i="62"/>
  <c r="F323" i="93" s="1"/>
  <c r="E125" i="62"/>
  <c r="E323" i="93" s="1"/>
  <c r="D125" i="62"/>
  <c r="D323" i="93" s="1"/>
  <c r="C125" i="62"/>
  <c r="C323" i="93" s="1"/>
  <c r="I105" i="62"/>
  <c r="Q105" i="62" s="1"/>
  <c r="G105" i="62"/>
  <c r="G322" i="126" s="1"/>
  <c r="F105" i="62"/>
  <c r="F322" i="126" s="1"/>
  <c r="E105" i="62"/>
  <c r="E322" i="126" s="1"/>
  <c r="D105" i="62"/>
  <c r="D322" i="126" s="1"/>
  <c r="C105" i="62"/>
  <c r="C322" i="126" s="1"/>
  <c r="I104" i="62"/>
  <c r="Q104" i="62" s="1"/>
  <c r="G104" i="62"/>
  <c r="G322" i="102" s="1"/>
  <c r="F104" i="62"/>
  <c r="F322" i="102" s="1"/>
  <c r="E104" i="62"/>
  <c r="E322" i="102" s="1"/>
  <c r="D104" i="62"/>
  <c r="D322" i="102" s="1"/>
  <c r="C104" i="62"/>
  <c r="C322" i="102" s="1"/>
  <c r="I103" i="62"/>
  <c r="Q103" i="62" s="1"/>
  <c r="G103" i="62"/>
  <c r="G322" i="115" s="1"/>
  <c r="F103" i="62"/>
  <c r="F322" i="115" s="1"/>
  <c r="E103" i="62"/>
  <c r="E322" i="115" s="1"/>
  <c r="D103" i="62"/>
  <c r="D322" i="115" s="1"/>
  <c r="C103" i="62"/>
  <c r="C322" i="115" s="1"/>
  <c r="I102" i="62"/>
  <c r="G102" i="62"/>
  <c r="F102" i="62"/>
  <c r="E102" i="62"/>
  <c r="D102" i="62"/>
  <c r="C102" i="62"/>
  <c r="I101" i="62"/>
  <c r="G101" i="62"/>
  <c r="F101" i="62"/>
  <c r="E101" i="62"/>
  <c r="I100" i="62"/>
  <c r="G100" i="62"/>
  <c r="F100" i="62"/>
  <c r="E100" i="62"/>
  <c r="D100" i="62"/>
  <c r="C100" i="62"/>
  <c r="I99" i="62"/>
  <c r="Q99" i="62" s="1"/>
  <c r="G99" i="62"/>
  <c r="G322" i="112" s="1"/>
  <c r="F99" i="62"/>
  <c r="F322" i="112" s="1"/>
  <c r="E99" i="62"/>
  <c r="E322" i="112" s="1"/>
  <c r="D99" i="62"/>
  <c r="D322" i="112" s="1"/>
  <c r="C99" i="62"/>
  <c r="C322" i="112" s="1"/>
  <c r="I98" i="62"/>
  <c r="Q98" i="62" s="1"/>
  <c r="G98" i="62"/>
  <c r="G322" i="110" s="1"/>
  <c r="F98" i="62"/>
  <c r="F322" i="110" s="1"/>
  <c r="E98" i="62"/>
  <c r="E322" i="110" s="1"/>
  <c r="D98" i="62"/>
  <c r="D322" i="110" s="1"/>
  <c r="C98" i="62"/>
  <c r="C322" i="110" s="1"/>
  <c r="I97" i="62"/>
  <c r="Q97" i="62" s="1"/>
  <c r="F97" i="62"/>
  <c r="F322" i="96" s="1"/>
  <c r="E97" i="62"/>
  <c r="E322" i="96" s="1"/>
  <c r="D97" i="62"/>
  <c r="D322" i="96" s="1"/>
  <c r="C97" i="62"/>
  <c r="C322" i="96" s="1"/>
  <c r="I96" i="62"/>
  <c r="Q96" i="62" s="1"/>
  <c r="G96" i="62"/>
  <c r="G322" i="107" s="1"/>
  <c r="F96" i="62"/>
  <c r="F322" i="107" s="1"/>
  <c r="E96" i="62"/>
  <c r="E322" i="107" s="1"/>
  <c r="D96" i="62"/>
  <c r="D322" i="107" s="1"/>
  <c r="C96" i="62"/>
  <c r="C322" i="107" s="1"/>
  <c r="I95" i="62"/>
  <c r="Q95" i="62" s="1"/>
  <c r="G95" i="62"/>
  <c r="G322" i="93" s="1"/>
  <c r="F95" i="62"/>
  <c r="F322" i="93" s="1"/>
  <c r="E95" i="62"/>
  <c r="E322" i="93" s="1"/>
  <c r="D95" i="62"/>
  <c r="D322" i="93" s="1"/>
  <c r="C95" i="62"/>
  <c r="C322" i="93" s="1"/>
  <c r="I75" i="62"/>
  <c r="Q75" i="62" s="1"/>
  <c r="G75" i="62"/>
  <c r="G321" i="126" s="1"/>
  <c r="F75" i="62"/>
  <c r="F321" i="126" s="1"/>
  <c r="E75" i="62"/>
  <c r="E321" i="126" s="1"/>
  <c r="D75" i="62"/>
  <c r="D321" i="126" s="1"/>
  <c r="C75" i="62"/>
  <c r="C321" i="126" s="1"/>
  <c r="I74" i="62"/>
  <c r="Q74" i="62" s="1"/>
  <c r="G74" i="62"/>
  <c r="G321" i="102" s="1"/>
  <c r="F74" i="62"/>
  <c r="F321" i="102" s="1"/>
  <c r="E74" i="62"/>
  <c r="E321" i="102" s="1"/>
  <c r="D74" i="62"/>
  <c r="D321" i="102" s="1"/>
  <c r="C74" i="62"/>
  <c r="C321" i="102" s="1"/>
  <c r="I73" i="62"/>
  <c r="Q73" i="62" s="1"/>
  <c r="G73" i="62"/>
  <c r="G321" i="115" s="1"/>
  <c r="F73" i="62"/>
  <c r="F321" i="115" s="1"/>
  <c r="E73" i="62"/>
  <c r="E321" i="115" s="1"/>
  <c r="D73" i="62"/>
  <c r="D321" i="115" s="1"/>
  <c r="C73" i="62"/>
  <c r="C321" i="115" s="1"/>
  <c r="I72" i="62"/>
  <c r="G72" i="62"/>
  <c r="F72" i="62"/>
  <c r="E72" i="62"/>
  <c r="D72" i="62"/>
  <c r="C72" i="62"/>
  <c r="I71" i="62"/>
  <c r="G71" i="62"/>
  <c r="F71" i="62"/>
  <c r="E71" i="62"/>
  <c r="I70" i="62"/>
  <c r="G70" i="62"/>
  <c r="F70" i="62"/>
  <c r="E70" i="62"/>
  <c r="D70" i="62"/>
  <c r="C70" i="62"/>
  <c r="I69" i="62"/>
  <c r="Q69" i="62" s="1"/>
  <c r="G69" i="62"/>
  <c r="G321" i="112" s="1"/>
  <c r="F69" i="62"/>
  <c r="F321" i="112" s="1"/>
  <c r="E69" i="62"/>
  <c r="E321" i="112" s="1"/>
  <c r="D69" i="62"/>
  <c r="D321" i="112" s="1"/>
  <c r="C69" i="62"/>
  <c r="C321" i="112" s="1"/>
  <c r="I68" i="62"/>
  <c r="Q68" i="62" s="1"/>
  <c r="G68" i="62"/>
  <c r="G321" i="110" s="1"/>
  <c r="F68" i="62"/>
  <c r="F321" i="110" s="1"/>
  <c r="E68" i="62"/>
  <c r="E321" i="110" s="1"/>
  <c r="D68" i="62"/>
  <c r="D321" i="110" s="1"/>
  <c r="C68" i="62"/>
  <c r="C321" i="110" s="1"/>
  <c r="I67" i="62"/>
  <c r="Q67" i="62" s="1"/>
  <c r="F67" i="62"/>
  <c r="E67" i="62"/>
  <c r="D67" i="62"/>
  <c r="C67" i="62"/>
  <c r="I66" i="62"/>
  <c r="Q66" i="62" s="1"/>
  <c r="G66" i="62"/>
  <c r="G321" i="107" s="1"/>
  <c r="F66" i="62"/>
  <c r="F321" i="107" s="1"/>
  <c r="E66" i="62"/>
  <c r="E321" i="107" s="1"/>
  <c r="D66" i="62"/>
  <c r="D321" i="107" s="1"/>
  <c r="C66" i="62"/>
  <c r="C321" i="107" s="1"/>
  <c r="I65" i="62"/>
  <c r="Q65" i="62" s="1"/>
  <c r="G65" i="62"/>
  <c r="G321" i="93" s="1"/>
  <c r="F65" i="62"/>
  <c r="F321" i="93" s="1"/>
  <c r="E65" i="62"/>
  <c r="E321" i="93" s="1"/>
  <c r="D65" i="62"/>
  <c r="D321" i="93" s="1"/>
  <c r="C65" i="62"/>
  <c r="C321" i="93" s="1"/>
  <c r="I45" i="62"/>
  <c r="Q45" i="62" s="1"/>
  <c r="G45" i="62"/>
  <c r="G320" i="126" s="1"/>
  <c r="F45" i="62"/>
  <c r="F320" i="126" s="1"/>
  <c r="E45" i="62"/>
  <c r="E320" i="126" s="1"/>
  <c r="D45" i="62"/>
  <c r="D320" i="126" s="1"/>
  <c r="C45" i="62"/>
  <c r="C320" i="126" s="1"/>
  <c r="I44" i="62"/>
  <c r="Q44" i="62" s="1"/>
  <c r="G44" i="62"/>
  <c r="G320" i="102" s="1"/>
  <c r="F44" i="62"/>
  <c r="F320" i="102" s="1"/>
  <c r="E44" i="62"/>
  <c r="E320" i="102" s="1"/>
  <c r="D44" i="62"/>
  <c r="D320" i="102" s="1"/>
  <c r="C44" i="62"/>
  <c r="C320" i="102" s="1"/>
  <c r="I43" i="62"/>
  <c r="Q43" i="62" s="1"/>
  <c r="G43" i="62"/>
  <c r="G320" i="115" s="1"/>
  <c r="F43" i="62"/>
  <c r="F320" i="115" s="1"/>
  <c r="E43" i="62"/>
  <c r="E320" i="115" s="1"/>
  <c r="D43" i="62"/>
  <c r="D320" i="115" s="1"/>
  <c r="C43" i="62"/>
  <c r="C320" i="115" s="1"/>
  <c r="I42" i="62"/>
  <c r="G42" i="62"/>
  <c r="F42" i="62"/>
  <c r="E42" i="62"/>
  <c r="D42" i="62"/>
  <c r="C42" i="62"/>
  <c r="I41" i="62"/>
  <c r="G41" i="62"/>
  <c r="F41" i="62"/>
  <c r="E41" i="62"/>
  <c r="I40" i="62"/>
  <c r="G40" i="62"/>
  <c r="F40" i="62"/>
  <c r="E40" i="62"/>
  <c r="D40" i="62"/>
  <c r="C40" i="62"/>
  <c r="I39" i="62"/>
  <c r="Q39" i="62" s="1"/>
  <c r="G39" i="62"/>
  <c r="G320" i="112" s="1"/>
  <c r="F39" i="62"/>
  <c r="F320" i="112" s="1"/>
  <c r="E39" i="62"/>
  <c r="E320" i="112" s="1"/>
  <c r="D39" i="62"/>
  <c r="D320" i="112" s="1"/>
  <c r="C39" i="62"/>
  <c r="C320" i="112" s="1"/>
  <c r="I38" i="62"/>
  <c r="Q38" i="62" s="1"/>
  <c r="G38" i="62"/>
  <c r="G320" i="110" s="1"/>
  <c r="F38" i="62"/>
  <c r="F320" i="110" s="1"/>
  <c r="E38" i="62"/>
  <c r="E320" i="110" s="1"/>
  <c r="D38" i="62"/>
  <c r="D320" i="110" s="1"/>
  <c r="C38" i="62"/>
  <c r="C320" i="110" s="1"/>
  <c r="I37" i="62"/>
  <c r="Q37" i="62" s="1"/>
  <c r="F37" i="62"/>
  <c r="F320" i="96" s="1"/>
  <c r="E37" i="62"/>
  <c r="E320" i="96" s="1"/>
  <c r="D37" i="62"/>
  <c r="D320" i="96" s="1"/>
  <c r="C37" i="62"/>
  <c r="C320" i="96" s="1"/>
  <c r="I36" i="62"/>
  <c r="Q36" i="62" s="1"/>
  <c r="G36" i="62"/>
  <c r="G320" i="107" s="1"/>
  <c r="F36" i="62"/>
  <c r="F320" i="107" s="1"/>
  <c r="E36" i="62"/>
  <c r="E320" i="107" s="1"/>
  <c r="D36" i="62"/>
  <c r="D320" i="107" s="1"/>
  <c r="C36" i="62"/>
  <c r="C320" i="107" s="1"/>
  <c r="I35" i="62"/>
  <c r="Q35" i="62" s="1"/>
  <c r="G35" i="62"/>
  <c r="G320" i="93" s="1"/>
  <c r="F35" i="62"/>
  <c r="F320" i="93" s="1"/>
  <c r="E35" i="62"/>
  <c r="E320" i="93" s="1"/>
  <c r="D35" i="62"/>
  <c r="D320" i="93" s="1"/>
  <c r="C35" i="62"/>
  <c r="C320" i="93" s="1"/>
  <c r="I375" i="61"/>
  <c r="Q375" i="61" s="1"/>
  <c r="G375" i="61"/>
  <c r="G318" i="126" s="1"/>
  <c r="F375" i="61"/>
  <c r="F318" i="126" s="1"/>
  <c r="E375" i="61"/>
  <c r="E318" i="126" s="1"/>
  <c r="D375" i="61"/>
  <c r="D318" i="126" s="1"/>
  <c r="C375" i="61"/>
  <c r="C318" i="126" s="1"/>
  <c r="I374" i="61"/>
  <c r="Q374" i="61" s="1"/>
  <c r="G374" i="61"/>
  <c r="G318" i="102" s="1"/>
  <c r="F374" i="61"/>
  <c r="F318" i="102" s="1"/>
  <c r="E374" i="61"/>
  <c r="E318" i="102" s="1"/>
  <c r="D374" i="61"/>
  <c r="D318" i="102" s="1"/>
  <c r="C374" i="61"/>
  <c r="C318" i="102" s="1"/>
  <c r="I373" i="61"/>
  <c r="Q373" i="61" s="1"/>
  <c r="G373" i="61"/>
  <c r="G318" i="115" s="1"/>
  <c r="F373" i="61"/>
  <c r="F318" i="115" s="1"/>
  <c r="E373" i="61"/>
  <c r="E318" i="115" s="1"/>
  <c r="D373" i="61"/>
  <c r="C373" i="61"/>
  <c r="C318" i="115" s="1"/>
  <c r="I372" i="61"/>
  <c r="G372" i="61"/>
  <c r="F372" i="61"/>
  <c r="E372" i="61"/>
  <c r="D372" i="61"/>
  <c r="C372" i="61"/>
  <c r="I371" i="61"/>
  <c r="G371" i="61"/>
  <c r="F371" i="61"/>
  <c r="N371" i="61"/>
  <c r="I370" i="61"/>
  <c r="G370" i="61"/>
  <c r="F370" i="61"/>
  <c r="E370" i="61"/>
  <c r="D370" i="61"/>
  <c r="C370" i="61"/>
  <c r="I369" i="61"/>
  <c r="Q369" i="61" s="1"/>
  <c r="G369" i="61"/>
  <c r="G318" i="112" s="1"/>
  <c r="F369" i="61"/>
  <c r="F318" i="112" s="1"/>
  <c r="E369" i="61"/>
  <c r="E318" i="112" s="1"/>
  <c r="D369" i="61"/>
  <c r="D318" i="112" s="1"/>
  <c r="C369" i="61"/>
  <c r="C318" i="112" s="1"/>
  <c r="I368" i="61"/>
  <c r="Q368" i="61" s="1"/>
  <c r="G368" i="61"/>
  <c r="G318" i="110" s="1"/>
  <c r="F368" i="61"/>
  <c r="F318" i="110" s="1"/>
  <c r="E368" i="61"/>
  <c r="E318" i="110" s="1"/>
  <c r="D368" i="61"/>
  <c r="D318" i="110" s="1"/>
  <c r="C368" i="61"/>
  <c r="C318" i="110" s="1"/>
  <c r="I367" i="61"/>
  <c r="Q367" i="61" s="1"/>
  <c r="F367" i="61"/>
  <c r="F318" i="96" s="1"/>
  <c r="E367" i="61"/>
  <c r="E318" i="96" s="1"/>
  <c r="D367" i="61"/>
  <c r="D318" i="96" s="1"/>
  <c r="C367" i="61"/>
  <c r="C318" i="96" s="1"/>
  <c r="I366" i="61"/>
  <c r="Q366" i="61" s="1"/>
  <c r="G366" i="61"/>
  <c r="G318" i="107" s="1"/>
  <c r="F366" i="61"/>
  <c r="F318" i="107" s="1"/>
  <c r="E366" i="61"/>
  <c r="E318" i="107" s="1"/>
  <c r="D366" i="61"/>
  <c r="D318" i="107" s="1"/>
  <c r="C366" i="61"/>
  <c r="C318" i="107" s="1"/>
  <c r="I365" i="61"/>
  <c r="Q365" i="61" s="1"/>
  <c r="G365" i="61"/>
  <c r="G318" i="93" s="1"/>
  <c r="F365" i="61"/>
  <c r="F318" i="93" s="1"/>
  <c r="E365" i="61"/>
  <c r="E318" i="93" s="1"/>
  <c r="D365" i="61"/>
  <c r="D318" i="93" s="1"/>
  <c r="C365" i="61"/>
  <c r="C318" i="93" s="1"/>
  <c r="I345" i="61"/>
  <c r="Q345" i="61" s="1"/>
  <c r="G345" i="61"/>
  <c r="G317" i="126" s="1"/>
  <c r="F345" i="61"/>
  <c r="F317" i="126" s="1"/>
  <c r="E345" i="61"/>
  <c r="E317" i="126" s="1"/>
  <c r="D345" i="61"/>
  <c r="D317" i="126" s="1"/>
  <c r="C345" i="61"/>
  <c r="C317" i="126" s="1"/>
  <c r="I344" i="61"/>
  <c r="Q344" i="61" s="1"/>
  <c r="G344" i="61"/>
  <c r="G317" i="102" s="1"/>
  <c r="F344" i="61"/>
  <c r="F317" i="102" s="1"/>
  <c r="E344" i="61"/>
  <c r="E317" i="102" s="1"/>
  <c r="D344" i="61"/>
  <c r="D317" i="102" s="1"/>
  <c r="C344" i="61"/>
  <c r="C317" i="102" s="1"/>
  <c r="I343" i="61"/>
  <c r="Q343" i="61" s="1"/>
  <c r="G343" i="61"/>
  <c r="G317" i="115" s="1"/>
  <c r="F343" i="61"/>
  <c r="F317" i="115" s="1"/>
  <c r="E343" i="61"/>
  <c r="E317" i="115" s="1"/>
  <c r="D343" i="61"/>
  <c r="D317" i="115" s="1"/>
  <c r="C343" i="61"/>
  <c r="C317" i="115" s="1"/>
  <c r="I342" i="61"/>
  <c r="G342" i="61"/>
  <c r="F342" i="61"/>
  <c r="E342" i="61"/>
  <c r="D342" i="61"/>
  <c r="C342" i="61"/>
  <c r="I341" i="61"/>
  <c r="G341" i="61"/>
  <c r="F341" i="61"/>
  <c r="E341" i="61"/>
  <c r="I340" i="61"/>
  <c r="G340" i="61"/>
  <c r="F340" i="61"/>
  <c r="E340" i="61"/>
  <c r="D340" i="61"/>
  <c r="C340" i="61"/>
  <c r="I339" i="61"/>
  <c r="Q339" i="61" s="1"/>
  <c r="G339" i="61"/>
  <c r="G317" i="112" s="1"/>
  <c r="F339" i="61"/>
  <c r="F317" i="112" s="1"/>
  <c r="E339" i="61"/>
  <c r="E317" i="112" s="1"/>
  <c r="D339" i="61"/>
  <c r="D317" i="112" s="1"/>
  <c r="C339" i="61"/>
  <c r="C317" i="112" s="1"/>
  <c r="I338" i="61"/>
  <c r="Q338" i="61" s="1"/>
  <c r="G338" i="61"/>
  <c r="G317" i="110" s="1"/>
  <c r="F338" i="61"/>
  <c r="F317" i="110" s="1"/>
  <c r="E338" i="61"/>
  <c r="E317" i="110" s="1"/>
  <c r="D338" i="61"/>
  <c r="D317" i="110" s="1"/>
  <c r="C338" i="61"/>
  <c r="C317" i="110" s="1"/>
  <c r="I337" i="61"/>
  <c r="Q337" i="61" s="1"/>
  <c r="F337" i="61"/>
  <c r="F317" i="96" s="1"/>
  <c r="E337" i="61"/>
  <c r="E317" i="96" s="1"/>
  <c r="D337" i="61"/>
  <c r="D317" i="96" s="1"/>
  <c r="C337" i="61"/>
  <c r="C317" i="96" s="1"/>
  <c r="I336" i="61"/>
  <c r="Q336" i="61" s="1"/>
  <c r="G336" i="61"/>
  <c r="G317" i="107" s="1"/>
  <c r="F336" i="61"/>
  <c r="F317" i="107" s="1"/>
  <c r="E336" i="61"/>
  <c r="E317" i="107" s="1"/>
  <c r="D336" i="61"/>
  <c r="D317" i="107" s="1"/>
  <c r="C336" i="61"/>
  <c r="C317" i="107" s="1"/>
  <c r="I335" i="61"/>
  <c r="Q335" i="61" s="1"/>
  <c r="G335" i="61"/>
  <c r="G317" i="93" s="1"/>
  <c r="F335" i="61"/>
  <c r="F317" i="93" s="1"/>
  <c r="E335" i="61"/>
  <c r="E317" i="93" s="1"/>
  <c r="D335" i="61"/>
  <c r="D317" i="93" s="1"/>
  <c r="C335" i="61"/>
  <c r="C317" i="93" s="1"/>
  <c r="I315" i="61"/>
  <c r="Q315" i="61" s="1"/>
  <c r="G315" i="61"/>
  <c r="G316" i="126" s="1"/>
  <c r="F315" i="61"/>
  <c r="F316" i="126" s="1"/>
  <c r="E315" i="61"/>
  <c r="E316" i="126" s="1"/>
  <c r="D315" i="61"/>
  <c r="D316" i="126" s="1"/>
  <c r="C315" i="61"/>
  <c r="C316" i="126" s="1"/>
  <c r="I314" i="61"/>
  <c r="Q314" i="61" s="1"/>
  <c r="G314" i="61"/>
  <c r="G316" i="102" s="1"/>
  <c r="F314" i="61"/>
  <c r="F316" i="102" s="1"/>
  <c r="E314" i="61"/>
  <c r="E316" i="102" s="1"/>
  <c r="D314" i="61"/>
  <c r="D316" i="102" s="1"/>
  <c r="C314" i="61"/>
  <c r="C316" i="102" s="1"/>
  <c r="I313" i="61"/>
  <c r="Q313" i="61" s="1"/>
  <c r="G313" i="61"/>
  <c r="G316" i="115" s="1"/>
  <c r="F313" i="61"/>
  <c r="F316" i="115" s="1"/>
  <c r="E313" i="61"/>
  <c r="E316" i="115" s="1"/>
  <c r="D313" i="61"/>
  <c r="D316" i="115" s="1"/>
  <c r="C313" i="61"/>
  <c r="C316" i="115" s="1"/>
  <c r="I312" i="61"/>
  <c r="G312" i="61"/>
  <c r="F312" i="61"/>
  <c r="E312" i="61"/>
  <c r="D312" i="61"/>
  <c r="C312" i="61"/>
  <c r="I311" i="61"/>
  <c r="G311" i="61"/>
  <c r="F311" i="61"/>
  <c r="E311" i="61"/>
  <c r="I310" i="61"/>
  <c r="G310" i="61"/>
  <c r="F310" i="61"/>
  <c r="E310" i="61"/>
  <c r="D310" i="61"/>
  <c r="C310" i="61"/>
  <c r="I309" i="61"/>
  <c r="Q309" i="61" s="1"/>
  <c r="G309" i="61"/>
  <c r="G316" i="112" s="1"/>
  <c r="F309" i="61"/>
  <c r="F316" i="112" s="1"/>
  <c r="E309" i="61"/>
  <c r="E316" i="112" s="1"/>
  <c r="D309" i="61"/>
  <c r="D316" i="112" s="1"/>
  <c r="C309" i="61"/>
  <c r="C316" i="112" s="1"/>
  <c r="I308" i="61"/>
  <c r="Q308" i="61" s="1"/>
  <c r="G308" i="61"/>
  <c r="G316" i="110" s="1"/>
  <c r="F308" i="61"/>
  <c r="F316" i="110" s="1"/>
  <c r="E308" i="61"/>
  <c r="E316" i="110" s="1"/>
  <c r="D308" i="61"/>
  <c r="D316" i="110" s="1"/>
  <c r="C308" i="61"/>
  <c r="C316" i="110" s="1"/>
  <c r="I307" i="61"/>
  <c r="Q307" i="61" s="1"/>
  <c r="F307" i="61"/>
  <c r="F316" i="96" s="1"/>
  <c r="E307" i="61"/>
  <c r="E316" i="96" s="1"/>
  <c r="D307" i="61"/>
  <c r="D316" i="96" s="1"/>
  <c r="C307" i="61"/>
  <c r="C316" i="96" s="1"/>
  <c r="I306" i="61"/>
  <c r="Q306" i="61" s="1"/>
  <c r="G306" i="61"/>
  <c r="G316" i="107" s="1"/>
  <c r="F306" i="61"/>
  <c r="F316" i="107" s="1"/>
  <c r="E306" i="61"/>
  <c r="E316" i="107" s="1"/>
  <c r="D306" i="61"/>
  <c r="D316" i="107" s="1"/>
  <c r="C306" i="61"/>
  <c r="C316" i="107" s="1"/>
  <c r="I305" i="61"/>
  <c r="Q305" i="61" s="1"/>
  <c r="G305" i="61"/>
  <c r="G316" i="93" s="1"/>
  <c r="F305" i="61"/>
  <c r="F316" i="93" s="1"/>
  <c r="E305" i="61"/>
  <c r="E316" i="93" s="1"/>
  <c r="D305" i="61"/>
  <c r="D316" i="93" s="1"/>
  <c r="C305" i="61"/>
  <c r="C316" i="93" s="1"/>
  <c r="I285" i="61"/>
  <c r="Q285" i="61" s="1"/>
  <c r="G285" i="61"/>
  <c r="G315" i="126" s="1"/>
  <c r="F285" i="61"/>
  <c r="F315" i="126" s="1"/>
  <c r="E285" i="61"/>
  <c r="E315" i="126" s="1"/>
  <c r="D285" i="61"/>
  <c r="D315" i="126" s="1"/>
  <c r="C285" i="61"/>
  <c r="C315" i="126" s="1"/>
  <c r="I284" i="61"/>
  <c r="Q284" i="61" s="1"/>
  <c r="C284" i="61"/>
  <c r="C315" i="102" s="1"/>
  <c r="I283" i="61"/>
  <c r="Q283" i="61" s="1"/>
  <c r="G283" i="61"/>
  <c r="G315" i="115" s="1"/>
  <c r="F283" i="61"/>
  <c r="F315" i="115" s="1"/>
  <c r="E283" i="61"/>
  <c r="E315" i="115" s="1"/>
  <c r="D283" i="61"/>
  <c r="D315" i="115" s="1"/>
  <c r="C283" i="61"/>
  <c r="C315" i="115" s="1"/>
  <c r="I282" i="61"/>
  <c r="G282" i="61"/>
  <c r="F282" i="61"/>
  <c r="E282" i="61"/>
  <c r="D282" i="61"/>
  <c r="C282" i="61"/>
  <c r="I281" i="61"/>
  <c r="G281" i="61"/>
  <c r="F281" i="61"/>
  <c r="E281" i="61"/>
  <c r="I280" i="61"/>
  <c r="G280" i="61"/>
  <c r="F280" i="61"/>
  <c r="E280" i="61"/>
  <c r="D280" i="61"/>
  <c r="C280" i="61"/>
  <c r="I279" i="61"/>
  <c r="Q279" i="61" s="1"/>
  <c r="G279" i="61"/>
  <c r="G315" i="112" s="1"/>
  <c r="F279" i="61"/>
  <c r="F315" i="112" s="1"/>
  <c r="E279" i="61"/>
  <c r="E315" i="112" s="1"/>
  <c r="D279" i="61"/>
  <c r="D315" i="112" s="1"/>
  <c r="C279" i="61"/>
  <c r="C315" i="112" s="1"/>
  <c r="I278" i="61"/>
  <c r="Q278" i="61" s="1"/>
  <c r="G278" i="61"/>
  <c r="G315" i="110" s="1"/>
  <c r="F278" i="61"/>
  <c r="F315" i="110" s="1"/>
  <c r="E278" i="61"/>
  <c r="E315" i="110" s="1"/>
  <c r="D278" i="61"/>
  <c r="D315" i="110" s="1"/>
  <c r="C278" i="61"/>
  <c r="C315" i="110" s="1"/>
  <c r="I277" i="61"/>
  <c r="Q277" i="61" s="1"/>
  <c r="F277" i="61"/>
  <c r="F315" i="96" s="1"/>
  <c r="E277" i="61"/>
  <c r="E315" i="96" s="1"/>
  <c r="D277" i="61"/>
  <c r="D315" i="96" s="1"/>
  <c r="C277" i="61"/>
  <c r="C315" i="96" s="1"/>
  <c r="I276" i="61"/>
  <c r="Q276" i="61" s="1"/>
  <c r="G276" i="61"/>
  <c r="G315" i="107" s="1"/>
  <c r="F276" i="61"/>
  <c r="F315" i="107" s="1"/>
  <c r="E276" i="61"/>
  <c r="E315" i="107" s="1"/>
  <c r="D276" i="61"/>
  <c r="D315" i="107" s="1"/>
  <c r="C276" i="61"/>
  <c r="C315" i="107" s="1"/>
  <c r="I275" i="61"/>
  <c r="Q275" i="61" s="1"/>
  <c r="G275" i="61"/>
  <c r="G315" i="93" s="1"/>
  <c r="F275" i="61"/>
  <c r="F315" i="93" s="1"/>
  <c r="E275" i="61"/>
  <c r="E315" i="93" s="1"/>
  <c r="D275" i="61"/>
  <c r="D315" i="93" s="1"/>
  <c r="C275" i="61"/>
  <c r="C315" i="93" s="1"/>
  <c r="I255" i="61"/>
  <c r="Q255" i="61" s="1"/>
  <c r="G255" i="61"/>
  <c r="G314" i="126" s="1"/>
  <c r="F255" i="61"/>
  <c r="F314" i="126" s="1"/>
  <c r="E255" i="61"/>
  <c r="E314" i="126" s="1"/>
  <c r="D255" i="61"/>
  <c r="D314" i="126" s="1"/>
  <c r="C255" i="61"/>
  <c r="C314" i="126" s="1"/>
  <c r="I254" i="61"/>
  <c r="Q254" i="61" s="1"/>
  <c r="G254" i="61"/>
  <c r="G314" i="102" s="1"/>
  <c r="F254" i="61"/>
  <c r="F314" i="102" s="1"/>
  <c r="E254" i="61"/>
  <c r="E314" i="102" s="1"/>
  <c r="D254" i="61"/>
  <c r="D314" i="102" s="1"/>
  <c r="C254" i="61"/>
  <c r="C314" i="102" s="1"/>
  <c r="I253" i="61"/>
  <c r="Q253" i="61" s="1"/>
  <c r="G253" i="61"/>
  <c r="G314" i="115" s="1"/>
  <c r="F253" i="61"/>
  <c r="F314" i="115" s="1"/>
  <c r="E253" i="61"/>
  <c r="E314" i="115" s="1"/>
  <c r="D253" i="61"/>
  <c r="D314" i="115" s="1"/>
  <c r="C253" i="61"/>
  <c r="C314" i="115" s="1"/>
  <c r="I252" i="61"/>
  <c r="G252" i="61"/>
  <c r="F252" i="61"/>
  <c r="E252" i="61"/>
  <c r="D252" i="61"/>
  <c r="C252" i="61"/>
  <c r="I251" i="61"/>
  <c r="G251" i="61"/>
  <c r="F251" i="61"/>
  <c r="E251" i="61"/>
  <c r="I250" i="61"/>
  <c r="G250" i="61"/>
  <c r="F250" i="61"/>
  <c r="E250" i="61"/>
  <c r="D250" i="61"/>
  <c r="C250" i="61"/>
  <c r="I249" i="61"/>
  <c r="Q249" i="61" s="1"/>
  <c r="G249" i="61"/>
  <c r="G314" i="112" s="1"/>
  <c r="F249" i="61"/>
  <c r="F314" i="112" s="1"/>
  <c r="E249" i="61"/>
  <c r="E314" i="112" s="1"/>
  <c r="D249" i="61"/>
  <c r="D314" i="112" s="1"/>
  <c r="C249" i="61"/>
  <c r="C314" i="112" s="1"/>
  <c r="I248" i="61"/>
  <c r="Q248" i="61" s="1"/>
  <c r="G248" i="61"/>
  <c r="G314" i="110" s="1"/>
  <c r="F248" i="61"/>
  <c r="F314" i="110" s="1"/>
  <c r="E248" i="61"/>
  <c r="E314" i="110" s="1"/>
  <c r="D248" i="61"/>
  <c r="D314" i="110" s="1"/>
  <c r="C248" i="61"/>
  <c r="C314" i="110" s="1"/>
  <c r="I247" i="61"/>
  <c r="Q247" i="61" s="1"/>
  <c r="F247" i="61"/>
  <c r="F314" i="96" s="1"/>
  <c r="E247" i="61"/>
  <c r="E314" i="96" s="1"/>
  <c r="D247" i="61"/>
  <c r="D314" i="96" s="1"/>
  <c r="C247" i="61"/>
  <c r="C314" i="96" s="1"/>
  <c r="I246" i="61"/>
  <c r="Q246" i="61" s="1"/>
  <c r="G246" i="61"/>
  <c r="G314" i="107" s="1"/>
  <c r="F246" i="61"/>
  <c r="F314" i="107" s="1"/>
  <c r="E246" i="61"/>
  <c r="E314" i="107" s="1"/>
  <c r="D246" i="61"/>
  <c r="D314" i="107" s="1"/>
  <c r="C246" i="61"/>
  <c r="C314" i="107" s="1"/>
  <c r="I245" i="61"/>
  <c r="Q245" i="61" s="1"/>
  <c r="G245" i="61"/>
  <c r="G314" i="93" s="1"/>
  <c r="F245" i="61"/>
  <c r="F314" i="93" s="1"/>
  <c r="E245" i="61"/>
  <c r="E314" i="93" s="1"/>
  <c r="D245" i="61"/>
  <c r="D314" i="93" s="1"/>
  <c r="C245" i="61"/>
  <c r="C314" i="93" s="1"/>
  <c r="I225" i="61"/>
  <c r="Q225" i="61" s="1"/>
  <c r="G225" i="61"/>
  <c r="G313" i="126" s="1"/>
  <c r="F225" i="61"/>
  <c r="F313" i="126" s="1"/>
  <c r="E225" i="61"/>
  <c r="E313" i="126" s="1"/>
  <c r="D225" i="61"/>
  <c r="D313" i="126" s="1"/>
  <c r="C225" i="61"/>
  <c r="C313" i="126" s="1"/>
  <c r="I224" i="61"/>
  <c r="Q224" i="61" s="1"/>
  <c r="G224" i="61"/>
  <c r="G313" i="102" s="1"/>
  <c r="F224" i="61"/>
  <c r="F313" i="102" s="1"/>
  <c r="E224" i="61"/>
  <c r="E313" i="102" s="1"/>
  <c r="D224" i="61"/>
  <c r="D313" i="102" s="1"/>
  <c r="C224" i="61"/>
  <c r="C313" i="102" s="1"/>
  <c r="I223" i="61"/>
  <c r="Q223" i="61" s="1"/>
  <c r="G223" i="61"/>
  <c r="G313" i="115" s="1"/>
  <c r="F223" i="61"/>
  <c r="F313" i="115" s="1"/>
  <c r="E223" i="61"/>
  <c r="E313" i="115" s="1"/>
  <c r="D223" i="61"/>
  <c r="D313" i="115" s="1"/>
  <c r="C223" i="61"/>
  <c r="C313" i="115" s="1"/>
  <c r="I222" i="61"/>
  <c r="G222" i="61"/>
  <c r="F222" i="61"/>
  <c r="E222" i="61"/>
  <c r="D222" i="61"/>
  <c r="C222" i="61"/>
  <c r="I221" i="61"/>
  <c r="G221" i="61"/>
  <c r="F221" i="61"/>
  <c r="E221" i="61"/>
  <c r="I220" i="61"/>
  <c r="G220" i="61"/>
  <c r="F220" i="61"/>
  <c r="E220" i="61"/>
  <c r="D220" i="61"/>
  <c r="C220" i="61"/>
  <c r="I219" i="61"/>
  <c r="Q219" i="61" s="1"/>
  <c r="G219" i="61"/>
  <c r="G313" i="112" s="1"/>
  <c r="F219" i="61"/>
  <c r="F313" i="112" s="1"/>
  <c r="E219" i="61"/>
  <c r="E313" i="112" s="1"/>
  <c r="D219" i="61"/>
  <c r="D313" i="112" s="1"/>
  <c r="C219" i="61"/>
  <c r="C313" i="112" s="1"/>
  <c r="I218" i="61"/>
  <c r="Q218" i="61" s="1"/>
  <c r="G218" i="61"/>
  <c r="G313" i="110" s="1"/>
  <c r="F218" i="61"/>
  <c r="F313" i="110" s="1"/>
  <c r="E218" i="61"/>
  <c r="E313" i="110" s="1"/>
  <c r="D218" i="61"/>
  <c r="D313" i="110" s="1"/>
  <c r="C218" i="61"/>
  <c r="C313" i="110" s="1"/>
  <c r="I217" i="61"/>
  <c r="Q217" i="61" s="1"/>
  <c r="F217" i="61"/>
  <c r="F313" i="96" s="1"/>
  <c r="E217" i="61"/>
  <c r="E313" i="96" s="1"/>
  <c r="D217" i="61"/>
  <c r="D313" i="96" s="1"/>
  <c r="C217" i="61"/>
  <c r="C313" i="96" s="1"/>
  <c r="I216" i="61"/>
  <c r="Q216" i="61" s="1"/>
  <c r="G216" i="61"/>
  <c r="G313" i="107" s="1"/>
  <c r="F216" i="61"/>
  <c r="F313" i="107" s="1"/>
  <c r="E216" i="61"/>
  <c r="E313" i="107" s="1"/>
  <c r="D216" i="61"/>
  <c r="D313" i="107" s="1"/>
  <c r="C216" i="61"/>
  <c r="C313" i="107" s="1"/>
  <c r="I215" i="61"/>
  <c r="Q215" i="61" s="1"/>
  <c r="G215" i="61"/>
  <c r="G313" i="93" s="1"/>
  <c r="F215" i="61"/>
  <c r="F313" i="93" s="1"/>
  <c r="E215" i="61"/>
  <c r="E313" i="93" s="1"/>
  <c r="D215" i="61"/>
  <c r="D313" i="93" s="1"/>
  <c r="C215" i="61"/>
  <c r="C313" i="93" s="1"/>
  <c r="I195" i="61"/>
  <c r="Q195" i="61" s="1"/>
  <c r="G195" i="61"/>
  <c r="G312" i="126" s="1"/>
  <c r="F195" i="61"/>
  <c r="F312" i="126" s="1"/>
  <c r="E195" i="61"/>
  <c r="E312" i="126" s="1"/>
  <c r="D195" i="61"/>
  <c r="D312" i="126" s="1"/>
  <c r="C195" i="61"/>
  <c r="C312" i="126" s="1"/>
  <c r="I194" i="61"/>
  <c r="Q194" i="61" s="1"/>
  <c r="G194" i="61"/>
  <c r="G312" i="102" s="1"/>
  <c r="F194" i="61"/>
  <c r="F312" i="102" s="1"/>
  <c r="E194" i="61"/>
  <c r="E312" i="102" s="1"/>
  <c r="D194" i="61"/>
  <c r="D312" i="102" s="1"/>
  <c r="C194" i="61"/>
  <c r="C312" i="102" s="1"/>
  <c r="I193" i="61"/>
  <c r="Q193" i="61" s="1"/>
  <c r="G193" i="61"/>
  <c r="G312" i="115" s="1"/>
  <c r="F193" i="61"/>
  <c r="F312" i="115" s="1"/>
  <c r="E193" i="61"/>
  <c r="E312" i="115" s="1"/>
  <c r="D193" i="61"/>
  <c r="D312" i="115" s="1"/>
  <c r="C193" i="61"/>
  <c r="C312" i="115" s="1"/>
  <c r="I192" i="61"/>
  <c r="G192" i="61"/>
  <c r="F192" i="61"/>
  <c r="E192" i="61"/>
  <c r="D192" i="61"/>
  <c r="C192" i="61"/>
  <c r="I191" i="61"/>
  <c r="G191" i="61"/>
  <c r="F191" i="61"/>
  <c r="E191" i="61"/>
  <c r="I190" i="61"/>
  <c r="G190" i="61"/>
  <c r="F190" i="61"/>
  <c r="E190" i="61"/>
  <c r="D190" i="61"/>
  <c r="C190" i="61"/>
  <c r="I189" i="61"/>
  <c r="Q189" i="61" s="1"/>
  <c r="G189" i="61"/>
  <c r="G312" i="112" s="1"/>
  <c r="F189" i="61"/>
  <c r="F312" i="112" s="1"/>
  <c r="E189" i="61"/>
  <c r="E312" i="112" s="1"/>
  <c r="D189" i="61"/>
  <c r="D312" i="112" s="1"/>
  <c r="C189" i="61"/>
  <c r="C312" i="112" s="1"/>
  <c r="I188" i="61"/>
  <c r="Q188" i="61" s="1"/>
  <c r="G188" i="61"/>
  <c r="G312" i="110" s="1"/>
  <c r="F188" i="61"/>
  <c r="F312" i="110" s="1"/>
  <c r="E188" i="61"/>
  <c r="E312" i="110" s="1"/>
  <c r="D188" i="61"/>
  <c r="D312" i="110" s="1"/>
  <c r="C188" i="61"/>
  <c r="C312" i="110" s="1"/>
  <c r="I187" i="61"/>
  <c r="Q187" i="61" s="1"/>
  <c r="F187" i="61"/>
  <c r="E187" i="61"/>
  <c r="D187" i="61"/>
  <c r="C187" i="61"/>
  <c r="I186" i="61"/>
  <c r="Q186" i="61" s="1"/>
  <c r="G186" i="61"/>
  <c r="G312" i="107" s="1"/>
  <c r="F186" i="61"/>
  <c r="F312" i="107" s="1"/>
  <c r="E186" i="61"/>
  <c r="E312" i="107" s="1"/>
  <c r="D186" i="61"/>
  <c r="D312" i="107" s="1"/>
  <c r="C186" i="61"/>
  <c r="C312" i="107" s="1"/>
  <c r="I185" i="61"/>
  <c r="Q185" i="61" s="1"/>
  <c r="G185" i="61"/>
  <c r="G312" i="93" s="1"/>
  <c r="F185" i="61"/>
  <c r="F312" i="93" s="1"/>
  <c r="E185" i="61"/>
  <c r="E312" i="93" s="1"/>
  <c r="D185" i="61"/>
  <c r="D312" i="93" s="1"/>
  <c r="C185" i="61"/>
  <c r="C312" i="93" s="1"/>
  <c r="I165" i="61"/>
  <c r="Q165" i="61" s="1"/>
  <c r="G165" i="61"/>
  <c r="G311" i="126" s="1"/>
  <c r="F165" i="61"/>
  <c r="F311" i="126" s="1"/>
  <c r="E165" i="61"/>
  <c r="E311" i="126" s="1"/>
  <c r="D165" i="61"/>
  <c r="D311" i="126" s="1"/>
  <c r="C165" i="61"/>
  <c r="C311" i="126" s="1"/>
  <c r="I164" i="61"/>
  <c r="Q164" i="61" s="1"/>
  <c r="G164" i="61"/>
  <c r="G311" i="102" s="1"/>
  <c r="F164" i="61"/>
  <c r="F311" i="102" s="1"/>
  <c r="E164" i="61"/>
  <c r="E311" i="102" s="1"/>
  <c r="D164" i="61"/>
  <c r="D311" i="102" s="1"/>
  <c r="C164" i="61"/>
  <c r="C311" i="102" s="1"/>
  <c r="I163" i="61"/>
  <c r="Q163" i="61" s="1"/>
  <c r="G163" i="61"/>
  <c r="G311" i="115" s="1"/>
  <c r="F163" i="61"/>
  <c r="F311" i="115" s="1"/>
  <c r="E163" i="61"/>
  <c r="E311" i="115" s="1"/>
  <c r="D163" i="61"/>
  <c r="D311" i="115" s="1"/>
  <c r="C163" i="61"/>
  <c r="C311" i="115" s="1"/>
  <c r="I162" i="61"/>
  <c r="G162" i="61"/>
  <c r="F162" i="61"/>
  <c r="E162" i="61"/>
  <c r="D162" i="61"/>
  <c r="C162" i="61"/>
  <c r="I161" i="61"/>
  <c r="G161" i="61"/>
  <c r="F161" i="61"/>
  <c r="E161" i="61"/>
  <c r="I160" i="61"/>
  <c r="G160" i="61"/>
  <c r="F160" i="61"/>
  <c r="E160" i="61"/>
  <c r="D160" i="61"/>
  <c r="C160" i="61"/>
  <c r="I159" i="61"/>
  <c r="Q159" i="61" s="1"/>
  <c r="G159" i="61"/>
  <c r="G311" i="112" s="1"/>
  <c r="F159" i="61"/>
  <c r="F311" i="112" s="1"/>
  <c r="E159" i="61"/>
  <c r="E311" i="112" s="1"/>
  <c r="D159" i="61"/>
  <c r="D311" i="112" s="1"/>
  <c r="C159" i="61"/>
  <c r="C311" i="112" s="1"/>
  <c r="I158" i="61"/>
  <c r="Q158" i="61" s="1"/>
  <c r="G158" i="61"/>
  <c r="G311" i="110" s="1"/>
  <c r="F158" i="61"/>
  <c r="F311" i="110" s="1"/>
  <c r="E158" i="61"/>
  <c r="E311" i="110" s="1"/>
  <c r="D158" i="61"/>
  <c r="D311" i="110" s="1"/>
  <c r="C158" i="61"/>
  <c r="C311" i="110" s="1"/>
  <c r="I157" i="61"/>
  <c r="Q157" i="61" s="1"/>
  <c r="F157" i="61"/>
  <c r="F311" i="96" s="1"/>
  <c r="E157" i="61"/>
  <c r="E311" i="96" s="1"/>
  <c r="D157" i="61"/>
  <c r="D311" i="96" s="1"/>
  <c r="C157" i="61"/>
  <c r="C311" i="96" s="1"/>
  <c r="I156" i="61"/>
  <c r="Q156" i="61" s="1"/>
  <c r="G156" i="61"/>
  <c r="G311" i="107" s="1"/>
  <c r="F156" i="61"/>
  <c r="F311" i="107" s="1"/>
  <c r="E156" i="61"/>
  <c r="E311" i="107" s="1"/>
  <c r="D156" i="61"/>
  <c r="D311" i="107" s="1"/>
  <c r="C156" i="61"/>
  <c r="C311" i="107" s="1"/>
  <c r="I155" i="61"/>
  <c r="Q155" i="61" s="1"/>
  <c r="G155" i="61"/>
  <c r="G311" i="93" s="1"/>
  <c r="F155" i="61"/>
  <c r="F311" i="93" s="1"/>
  <c r="E155" i="61"/>
  <c r="E311" i="93" s="1"/>
  <c r="D155" i="61"/>
  <c r="D311" i="93" s="1"/>
  <c r="C155" i="61"/>
  <c r="C311" i="93" s="1"/>
  <c r="I135" i="61"/>
  <c r="Q135" i="61" s="1"/>
  <c r="G135" i="61"/>
  <c r="G310" i="126" s="1"/>
  <c r="F135" i="61"/>
  <c r="F310" i="126" s="1"/>
  <c r="E135" i="61"/>
  <c r="E310" i="126" s="1"/>
  <c r="D135" i="61"/>
  <c r="D310" i="126" s="1"/>
  <c r="C135" i="61"/>
  <c r="C310" i="126" s="1"/>
  <c r="I134" i="61"/>
  <c r="Q134" i="61" s="1"/>
  <c r="G134" i="61"/>
  <c r="G310" i="102" s="1"/>
  <c r="F134" i="61"/>
  <c r="F310" i="102" s="1"/>
  <c r="E134" i="61"/>
  <c r="E310" i="102" s="1"/>
  <c r="D134" i="61"/>
  <c r="D310" i="102" s="1"/>
  <c r="C134" i="61"/>
  <c r="C310" i="102" s="1"/>
  <c r="I133" i="61"/>
  <c r="Q133" i="61" s="1"/>
  <c r="G133" i="61"/>
  <c r="G310" i="115" s="1"/>
  <c r="F133" i="61"/>
  <c r="F310" i="115" s="1"/>
  <c r="E133" i="61"/>
  <c r="E310" i="115" s="1"/>
  <c r="D133" i="61"/>
  <c r="D310" i="115" s="1"/>
  <c r="C133" i="61"/>
  <c r="C310" i="115" s="1"/>
  <c r="I132" i="61"/>
  <c r="G132" i="61"/>
  <c r="F132" i="61"/>
  <c r="E132" i="61"/>
  <c r="D132" i="61"/>
  <c r="C132" i="61"/>
  <c r="I131" i="61"/>
  <c r="G131" i="61"/>
  <c r="F131" i="61"/>
  <c r="E131" i="61"/>
  <c r="I130" i="61"/>
  <c r="G130" i="61"/>
  <c r="F130" i="61"/>
  <c r="E130" i="61"/>
  <c r="D130" i="61"/>
  <c r="C130" i="61"/>
  <c r="I129" i="61"/>
  <c r="Q129" i="61" s="1"/>
  <c r="G129" i="61"/>
  <c r="G310" i="112" s="1"/>
  <c r="F129" i="61"/>
  <c r="F310" i="112" s="1"/>
  <c r="E129" i="61"/>
  <c r="E310" i="112" s="1"/>
  <c r="D129" i="61"/>
  <c r="D310" i="112" s="1"/>
  <c r="C129" i="61"/>
  <c r="C310" i="112" s="1"/>
  <c r="I128" i="61"/>
  <c r="Q128" i="61" s="1"/>
  <c r="G128" i="61"/>
  <c r="G310" i="110" s="1"/>
  <c r="F128" i="61"/>
  <c r="F310" i="110" s="1"/>
  <c r="E128" i="61"/>
  <c r="E310" i="110" s="1"/>
  <c r="D128" i="61"/>
  <c r="D310" i="110" s="1"/>
  <c r="C128" i="61"/>
  <c r="C310" i="110" s="1"/>
  <c r="I127" i="61"/>
  <c r="Q127" i="61" s="1"/>
  <c r="F127" i="61"/>
  <c r="F310" i="96" s="1"/>
  <c r="E127" i="61"/>
  <c r="E310" i="96" s="1"/>
  <c r="D127" i="61"/>
  <c r="D310" i="96" s="1"/>
  <c r="C127" i="61"/>
  <c r="C310" i="96" s="1"/>
  <c r="I126" i="61"/>
  <c r="Q126" i="61" s="1"/>
  <c r="G126" i="61"/>
  <c r="G310" i="107" s="1"/>
  <c r="F126" i="61"/>
  <c r="F310" i="107" s="1"/>
  <c r="E126" i="61"/>
  <c r="E310" i="107" s="1"/>
  <c r="D126" i="61"/>
  <c r="D310" i="107" s="1"/>
  <c r="C126" i="61"/>
  <c r="C310" i="107" s="1"/>
  <c r="I125" i="61"/>
  <c r="Q125" i="61" s="1"/>
  <c r="G125" i="61"/>
  <c r="G310" i="93" s="1"/>
  <c r="F125" i="61"/>
  <c r="F310" i="93" s="1"/>
  <c r="E125" i="61"/>
  <c r="E310" i="93" s="1"/>
  <c r="D125" i="61"/>
  <c r="D310" i="93" s="1"/>
  <c r="C125" i="61"/>
  <c r="C310" i="93" s="1"/>
  <c r="I105" i="61"/>
  <c r="Q105" i="61" s="1"/>
  <c r="G105" i="61"/>
  <c r="G309" i="126" s="1"/>
  <c r="F105" i="61"/>
  <c r="F309" i="126" s="1"/>
  <c r="E105" i="61"/>
  <c r="E309" i="126" s="1"/>
  <c r="D105" i="61"/>
  <c r="D309" i="126" s="1"/>
  <c r="C105" i="61"/>
  <c r="C309" i="126" s="1"/>
  <c r="I104" i="61"/>
  <c r="Q104" i="61" s="1"/>
  <c r="G104" i="61"/>
  <c r="G309" i="102" s="1"/>
  <c r="F104" i="61"/>
  <c r="F309" i="102" s="1"/>
  <c r="E104" i="61"/>
  <c r="E309" i="102" s="1"/>
  <c r="D104" i="61"/>
  <c r="D309" i="102" s="1"/>
  <c r="C104" i="61"/>
  <c r="C309" i="102" s="1"/>
  <c r="I103" i="61"/>
  <c r="Q103" i="61" s="1"/>
  <c r="G103" i="61"/>
  <c r="G309" i="115" s="1"/>
  <c r="F103" i="61"/>
  <c r="F309" i="115" s="1"/>
  <c r="E103" i="61"/>
  <c r="E309" i="115" s="1"/>
  <c r="D103" i="61"/>
  <c r="D309" i="115" s="1"/>
  <c r="C103" i="61"/>
  <c r="C309" i="115" s="1"/>
  <c r="I102" i="61"/>
  <c r="G102" i="61"/>
  <c r="F102" i="61"/>
  <c r="E102" i="61"/>
  <c r="D102" i="61"/>
  <c r="C102" i="61"/>
  <c r="I101" i="61"/>
  <c r="G101" i="61"/>
  <c r="F101" i="61"/>
  <c r="E101" i="61"/>
  <c r="I100" i="61"/>
  <c r="G100" i="61"/>
  <c r="F100" i="61"/>
  <c r="E100" i="61"/>
  <c r="D100" i="61"/>
  <c r="C100" i="61"/>
  <c r="I99" i="61"/>
  <c r="Q99" i="61" s="1"/>
  <c r="G99" i="61"/>
  <c r="G309" i="112" s="1"/>
  <c r="F99" i="61"/>
  <c r="F309" i="112" s="1"/>
  <c r="E99" i="61"/>
  <c r="E309" i="112" s="1"/>
  <c r="D99" i="61"/>
  <c r="D309" i="112" s="1"/>
  <c r="C99" i="61"/>
  <c r="C309" i="112" s="1"/>
  <c r="I98" i="61"/>
  <c r="Q98" i="61" s="1"/>
  <c r="G98" i="61"/>
  <c r="G309" i="110" s="1"/>
  <c r="F98" i="61"/>
  <c r="F309" i="110" s="1"/>
  <c r="E98" i="61"/>
  <c r="E309" i="110" s="1"/>
  <c r="D98" i="61"/>
  <c r="D309" i="110" s="1"/>
  <c r="C98" i="61"/>
  <c r="C309" i="110" s="1"/>
  <c r="I97" i="61"/>
  <c r="Q97" i="61" s="1"/>
  <c r="F97" i="61"/>
  <c r="F309" i="96" s="1"/>
  <c r="E97" i="61"/>
  <c r="E309" i="96" s="1"/>
  <c r="D97" i="61"/>
  <c r="D309" i="96" s="1"/>
  <c r="C97" i="61"/>
  <c r="C309" i="96" s="1"/>
  <c r="I96" i="61"/>
  <c r="Q96" i="61" s="1"/>
  <c r="G96" i="61"/>
  <c r="G309" i="107" s="1"/>
  <c r="F96" i="61"/>
  <c r="F309" i="107" s="1"/>
  <c r="E96" i="61"/>
  <c r="E309" i="107" s="1"/>
  <c r="D96" i="61"/>
  <c r="D309" i="107" s="1"/>
  <c r="C96" i="61"/>
  <c r="C309" i="107" s="1"/>
  <c r="I95" i="61"/>
  <c r="Q95" i="61" s="1"/>
  <c r="G95" i="61"/>
  <c r="G309" i="93" s="1"/>
  <c r="F95" i="61"/>
  <c r="F309" i="93" s="1"/>
  <c r="E95" i="61"/>
  <c r="E309" i="93" s="1"/>
  <c r="D95" i="61"/>
  <c r="D309" i="93" s="1"/>
  <c r="C95" i="61"/>
  <c r="C309" i="93" s="1"/>
  <c r="I75" i="61"/>
  <c r="Q75" i="61" s="1"/>
  <c r="G75" i="61"/>
  <c r="G308" i="126" s="1"/>
  <c r="F75" i="61"/>
  <c r="F308" i="126" s="1"/>
  <c r="E75" i="61"/>
  <c r="E308" i="126" s="1"/>
  <c r="D75" i="61"/>
  <c r="D308" i="126" s="1"/>
  <c r="C75" i="61"/>
  <c r="C308" i="126" s="1"/>
  <c r="I74" i="61"/>
  <c r="Q74" i="61" s="1"/>
  <c r="G74" i="61"/>
  <c r="G308" i="102" s="1"/>
  <c r="F74" i="61"/>
  <c r="F308" i="102" s="1"/>
  <c r="E74" i="61"/>
  <c r="E308" i="102" s="1"/>
  <c r="D74" i="61"/>
  <c r="D308" i="102" s="1"/>
  <c r="C74" i="61"/>
  <c r="C308" i="102" s="1"/>
  <c r="I73" i="61"/>
  <c r="Q73" i="61" s="1"/>
  <c r="G73" i="61"/>
  <c r="G308" i="115" s="1"/>
  <c r="F73" i="61"/>
  <c r="F308" i="115" s="1"/>
  <c r="E73" i="61"/>
  <c r="E308" i="115" s="1"/>
  <c r="D73" i="61"/>
  <c r="D308" i="115" s="1"/>
  <c r="C73" i="61"/>
  <c r="C308" i="115" s="1"/>
  <c r="I72" i="61"/>
  <c r="G72" i="61"/>
  <c r="F72" i="61"/>
  <c r="E72" i="61"/>
  <c r="D72" i="61"/>
  <c r="C72" i="61"/>
  <c r="I71" i="61"/>
  <c r="G71" i="61"/>
  <c r="F71" i="61"/>
  <c r="E71" i="61"/>
  <c r="I70" i="61"/>
  <c r="G70" i="61"/>
  <c r="F70" i="61"/>
  <c r="E70" i="61"/>
  <c r="D70" i="61"/>
  <c r="C70" i="61"/>
  <c r="I69" i="61"/>
  <c r="Q69" i="61" s="1"/>
  <c r="G69" i="61"/>
  <c r="G308" i="112" s="1"/>
  <c r="F69" i="61"/>
  <c r="F308" i="112" s="1"/>
  <c r="E69" i="61"/>
  <c r="E308" i="112" s="1"/>
  <c r="D69" i="61"/>
  <c r="D308" i="112" s="1"/>
  <c r="C69" i="61"/>
  <c r="C308" i="112" s="1"/>
  <c r="I68" i="61"/>
  <c r="Q68" i="61" s="1"/>
  <c r="G68" i="61"/>
  <c r="G308" i="110" s="1"/>
  <c r="F68" i="61"/>
  <c r="F308" i="110" s="1"/>
  <c r="E68" i="61"/>
  <c r="E308" i="110" s="1"/>
  <c r="D68" i="61"/>
  <c r="D308" i="110" s="1"/>
  <c r="C68" i="61"/>
  <c r="C308" i="110" s="1"/>
  <c r="I67" i="61"/>
  <c r="Q67" i="61" s="1"/>
  <c r="F67" i="61"/>
  <c r="E67" i="61"/>
  <c r="D67" i="61"/>
  <c r="C67" i="61"/>
  <c r="I66" i="61"/>
  <c r="Q66" i="61" s="1"/>
  <c r="G66" i="61"/>
  <c r="G308" i="107" s="1"/>
  <c r="F66" i="61"/>
  <c r="F308" i="107" s="1"/>
  <c r="E66" i="61"/>
  <c r="E308" i="107" s="1"/>
  <c r="D66" i="61"/>
  <c r="D308" i="107" s="1"/>
  <c r="C66" i="61"/>
  <c r="C308" i="107" s="1"/>
  <c r="I65" i="61"/>
  <c r="Q65" i="61" s="1"/>
  <c r="G65" i="61"/>
  <c r="G308" i="93" s="1"/>
  <c r="F65" i="61"/>
  <c r="F308" i="93" s="1"/>
  <c r="E65" i="61"/>
  <c r="E308" i="93" s="1"/>
  <c r="D65" i="61"/>
  <c r="D308" i="93" s="1"/>
  <c r="C65" i="61"/>
  <c r="C308" i="93" s="1"/>
  <c r="I45" i="61"/>
  <c r="Q45" i="61" s="1"/>
  <c r="G45" i="61"/>
  <c r="G307" i="126" s="1"/>
  <c r="F45" i="61"/>
  <c r="F307" i="126" s="1"/>
  <c r="E45" i="61"/>
  <c r="E307" i="126" s="1"/>
  <c r="D45" i="61"/>
  <c r="D307" i="126" s="1"/>
  <c r="C45" i="61"/>
  <c r="C307" i="126" s="1"/>
  <c r="I44" i="61"/>
  <c r="Q44" i="61" s="1"/>
  <c r="G44" i="61"/>
  <c r="G307" i="102" s="1"/>
  <c r="F44" i="61"/>
  <c r="F307" i="102" s="1"/>
  <c r="E44" i="61"/>
  <c r="E307" i="102" s="1"/>
  <c r="D44" i="61"/>
  <c r="D307" i="102" s="1"/>
  <c r="C44" i="61"/>
  <c r="C307" i="102" s="1"/>
  <c r="I43" i="61"/>
  <c r="Q43" i="61" s="1"/>
  <c r="G43" i="61"/>
  <c r="G307" i="115" s="1"/>
  <c r="F43" i="61"/>
  <c r="F307" i="115" s="1"/>
  <c r="E43" i="61"/>
  <c r="E307" i="115" s="1"/>
  <c r="D43" i="61"/>
  <c r="D307" i="115" s="1"/>
  <c r="C43" i="61"/>
  <c r="C307" i="115" s="1"/>
  <c r="I42" i="61"/>
  <c r="G42" i="61"/>
  <c r="F42" i="61"/>
  <c r="E42" i="61"/>
  <c r="D42" i="61"/>
  <c r="C42" i="61"/>
  <c r="I41" i="61"/>
  <c r="G41" i="61"/>
  <c r="F41" i="61"/>
  <c r="E41" i="61"/>
  <c r="I40" i="61"/>
  <c r="G40" i="61"/>
  <c r="F40" i="61"/>
  <c r="E40" i="61"/>
  <c r="D40" i="61"/>
  <c r="C40" i="61"/>
  <c r="I39" i="61"/>
  <c r="Q39" i="61" s="1"/>
  <c r="G39" i="61"/>
  <c r="G307" i="112" s="1"/>
  <c r="F39" i="61"/>
  <c r="F307" i="112" s="1"/>
  <c r="E39" i="61"/>
  <c r="E307" i="112" s="1"/>
  <c r="D39" i="61"/>
  <c r="D307" i="112" s="1"/>
  <c r="C39" i="61"/>
  <c r="C307" i="112" s="1"/>
  <c r="I38" i="61"/>
  <c r="Q38" i="61" s="1"/>
  <c r="G38" i="61"/>
  <c r="G307" i="110" s="1"/>
  <c r="F38" i="61"/>
  <c r="F307" i="110" s="1"/>
  <c r="E38" i="61"/>
  <c r="E307" i="110" s="1"/>
  <c r="D38" i="61"/>
  <c r="D307" i="110" s="1"/>
  <c r="C38" i="61"/>
  <c r="C307" i="110" s="1"/>
  <c r="I37" i="61"/>
  <c r="Q37" i="61" s="1"/>
  <c r="G37" i="61"/>
  <c r="G307" i="96" s="1"/>
  <c r="F37" i="61"/>
  <c r="F307" i="96" s="1"/>
  <c r="E37" i="61"/>
  <c r="E307" i="96" s="1"/>
  <c r="D37" i="61"/>
  <c r="D307" i="96" s="1"/>
  <c r="C37" i="61"/>
  <c r="C307" i="96" s="1"/>
  <c r="I36" i="61"/>
  <c r="Q36" i="61" s="1"/>
  <c r="G36" i="61"/>
  <c r="G307" i="107" s="1"/>
  <c r="F36" i="61"/>
  <c r="F307" i="107" s="1"/>
  <c r="E36" i="61"/>
  <c r="E307" i="107" s="1"/>
  <c r="D36" i="61"/>
  <c r="D307" i="107" s="1"/>
  <c r="C36" i="61"/>
  <c r="C307" i="107" s="1"/>
  <c r="I35" i="61"/>
  <c r="Q35" i="61" s="1"/>
  <c r="G35" i="61"/>
  <c r="G307" i="93" s="1"/>
  <c r="F35" i="61"/>
  <c r="F307" i="93" s="1"/>
  <c r="E35" i="61"/>
  <c r="E307" i="93" s="1"/>
  <c r="D35" i="61"/>
  <c r="D307" i="93" s="1"/>
  <c r="C35" i="61"/>
  <c r="C307" i="93" s="1"/>
  <c r="I315" i="59"/>
  <c r="Q315" i="59" s="1"/>
  <c r="G315" i="59"/>
  <c r="G305" i="126" s="1"/>
  <c r="F315" i="59"/>
  <c r="F305" i="126" s="1"/>
  <c r="E315" i="59"/>
  <c r="E305" i="126" s="1"/>
  <c r="D315" i="59"/>
  <c r="D305" i="126" s="1"/>
  <c r="C315" i="59"/>
  <c r="C305" i="126" s="1"/>
  <c r="I314" i="59"/>
  <c r="Q314" i="59" s="1"/>
  <c r="G314" i="59"/>
  <c r="G305" i="102" s="1"/>
  <c r="F314" i="59"/>
  <c r="F305" i="102" s="1"/>
  <c r="E314" i="59"/>
  <c r="E305" i="102" s="1"/>
  <c r="D314" i="59"/>
  <c r="D305" i="102" s="1"/>
  <c r="C314" i="59"/>
  <c r="C305" i="102" s="1"/>
  <c r="I313" i="59"/>
  <c r="Q313" i="59" s="1"/>
  <c r="G313" i="59"/>
  <c r="G305" i="115" s="1"/>
  <c r="F313" i="59"/>
  <c r="F305" i="115" s="1"/>
  <c r="E313" i="59"/>
  <c r="E305" i="115" s="1"/>
  <c r="D313" i="59"/>
  <c r="C313" i="59"/>
  <c r="C305" i="115" s="1"/>
  <c r="I312" i="59"/>
  <c r="G312" i="59"/>
  <c r="F312" i="59"/>
  <c r="E312" i="59"/>
  <c r="D312" i="59"/>
  <c r="C312" i="59"/>
  <c r="I311" i="59"/>
  <c r="G311" i="59"/>
  <c r="F311" i="59"/>
  <c r="E311" i="59"/>
  <c r="I310" i="59"/>
  <c r="G310" i="59"/>
  <c r="F310" i="59"/>
  <c r="E310" i="59"/>
  <c r="D310" i="59"/>
  <c r="C310" i="59"/>
  <c r="I309" i="59"/>
  <c r="Q309" i="59" s="1"/>
  <c r="G309" i="59"/>
  <c r="G305" i="112" s="1"/>
  <c r="F309" i="59"/>
  <c r="F305" i="112" s="1"/>
  <c r="E309" i="59"/>
  <c r="E305" i="112" s="1"/>
  <c r="D309" i="59"/>
  <c r="D305" i="112" s="1"/>
  <c r="C309" i="59"/>
  <c r="C305" i="112" s="1"/>
  <c r="I308" i="59"/>
  <c r="Q308" i="59" s="1"/>
  <c r="G308" i="59"/>
  <c r="G305" i="110" s="1"/>
  <c r="F308" i="59"/>
  <c r="F305" i="110" s="1"/>
  <c r="E308" i="59"/>
  <c r="E305" i="110" s="1"/>
  <c r="D308" i="59"/>
  <c r="D305" i="110" s="1"/>
  <c r="C308" i="59"/>
  <c r="C305" i="110" s="1"/>
  <c r="I307" i="59"/>
  <c r="Q307" i="59" s="1"/>
  <c r="G307" i="59"/>
  <c r="G305" i="96" s="1"/>
  <c r="F307" i="59"/>
  <c r="F305" i="96" s="1"/>
  <c r="E307" i="59"/>
  <c r="E305" i="96" s="1"/>
  <c r="D307" i="59"/>
  <c r="D305" i="96" s="1"/>
  <c r="C307" i="59"/>
  <c r="C305" i="96" s="1"/>
  <c r="I306" i="59"/>
  <c r="Q306" i="59" s="1"/>
  <c r="G306" i="59"/>
  <c r="G305" i="107" s="1"/>
  <c r="F306" i="59"/>
  <c r="F305" i="107" s="1"/>
  <c r="E306" i="59"/>
  <c r="E305" i="107" s="1"/>
  <c r="D306" i="59"/>
  <c r="D305" i="107" s="1"/>
  <c r="C306" i="59"/>
  <c r="C305" i="107" s="1"/>
  <c r="I305" i="59"/>
  <c r="Q305" i="59" s="1"/>
  <c r="G305" i="59"/>
  <c r="G305" i="93" s="1"/>
  <c r="F305" i="59"/>
  <c r="F305" i="93" s="1"/>
  <c r="E305" i="59"/>
  <c r="E305" i="93" s="1"/>
  <c r="D305" i="59"/>
  <c r="D305" i="93" s="1"/>
  <c r="C305" i="59"/>
  <c r="C305" i="93" s="1"/>
  <c r="I285" i="59"/>
  <c r="Q285" i="59" s="1"/>
  <c r="G285" i="59"/>
  <c r="G304" i="126" s="1"/>
  <c r="F285" i="59"/>
  <c r="F304" i="126" s="1"/>
  <c r="E285" i="59"/>
  <c r="E304" i="126" s="1"/>
  <c r="D285" i="59"/>
  <c r="D304" i="126" s="1"/>
  <c r="C285" i="59"/>
  <c r="C304" i="126" s="1"/>
  <c r="I284" i="59"/>
  <c r="Q284" i="59" s="1"/>
  <c r="G284" i="59"/>
  <c r="G304" i="102" s="1"/>
  <c r="F284" i="59"/>
  <c r="F304" i="102" s="1"/>
  <c r="E284" i="59"/>
  <c r="E304" i="102" s="1"/>
  <c r="D284" i="59"/>
  <c r="D304" i="102" s="1"/>
  <c r="C284" i="59"/>
  <c r="C304" i="102" s="1"/>
  <c r="I283" i="59"/>
  <c r="Q283" i="59" s="1"/>
  <c r="G283" i="59"/>
  <c r="G304" i="115" s="1"/>
  <c r="F283" i="59"/>
  <c r="F304" i="115" s="1"/>
  <c r="E283" i="59"/>
  <c r="E304" i="115" s="1"/>
  <c r="D283" i="59"/>
  <c r="D304" i="115" s="1"/>
  <c r="C283" i="59"/>
  <c r="C304" i="115" s="1"/>
  <c r="I282" i="59"/>
  <c r="G282" i="59"/>
  <c r="F282" i="59"/>
  <c r="E282" i="59"/>
  <c r="D282" i="59"/>
  <c r="C282" i="59"/>
  <c r="I281" i="59"/>
  <c r="G281" i="59"/>
  <c r="F281" i="59"/>
  <c r="E281" i="59"/>
  <c r="I280" i="59"/>
  <c r="G280" i="59"/>
  <c r="F280" i="59"/>
  <c r="E280" i="59"/>
  <c r="D280" i="59"/>
  <c r="C280" i="59"/>
  <c r="I279" i="59"/>
  <c r="Q279" i="59" s="1"/>
  <c r="G279" i="59"/>
  <c r="G304" i="112" s="1"/>
  <c r="F279" i="59"/>
  <c r="F304" i="112" s="1"/>
  <c r="E279" i="59"/>
  <c r="E304" i="112" s="1"/>
  <c r="D279" i="59"/>
  <c r="D304" i="112" s="1"/>
  <c r="C279" i="59"/>
  <c r="C304" i="112" s="1"/>
  <c r="I278" i="59"/>
  <c r="Q278" i="59" s="1"/>
  <c r="G278" i="59"/>
  <c r="G304" i="110" s="1"/>
  <c r="F278" i="59"/>
  <c r="F304" i="110" s="1"/>
  <c r="E278" i="59"/>
  <c r="E304" i="110" s="1"/>
  <c r="D278" i="59"/>
  <c r="D304" i="110" s="1"/>
  <c r="C278" i="59"/>
  <c r="C304" i="110" s="1"/>
  <c r="I277" i="59"/>
  <c r="Q277" i="59" s="1"/>
  <c r="G277" i="59"/>
  <c r="G304" i="96" s="1"/>
  <c r="F277" i="59"/>
  <c r="F304" i="96" s="1"/>
  <c r="E277" i="59"/>
  <c r="E304" i="96" s="1"/>
  <c r="D277" i="59"/>
  <c r="D304" i="96" s="1"/>
  <c r="C277" i="59"/>
  <c r="C304" i="96" s="1"/>
  <c r="I276" i="59"/>
  <c r="Q276" i="59" s="1"/>
  <c r="G276" i="59"/>
  <c r="G304" i="107" s="1"/>
  <c r="F276" i="59"/>
  <c r="F304" i="107" s="1"/>
  <c r="E276" i="59"/>
  <c r="E304" i="107" s="1"/>
  <c r="D276" i="59"/>
  <c r="D304" i="107" s="1"/>
  <c r="C276" i="59"/>
  <c r="C304" i="107" s="1"/>
  <c r="I275" i="59"/>
  <c r="Q275" i="59" s="1"/>
  <c r="G275" i="59"/>
  <c r="G304" i="93" s="1"/>
  <c r="F275" i="59"/>
  <c r="F304" i="93" s="1"/>
  <c r="E275" i="59"/>
  <c r="E304" i="93" s="1"/>
  <c r="D275" i="59"/>
  <c r="D304" i="93" s="1"/>
  <c r="C275" i="59"/>
  <c r="C304" i="93" s="1"/>
  <c r="I255" i="59"/>
  <c r="Q255" i="59" s="1"/>
  <c r="G255" i="59"/>
  <c r="G303" i="126" s="1"/>
  <c r="F255" i="59"/>
  <c r="F303" i="126" s="1"/>
  <c r="E255" i="59"/>
  <c r="E303" i="126" s="1"/>
  <c r="D255" i="59"/>
  <c r="D303" i="126" s="1"/>
  <c r="C255" i="59"/>
  <c r="C303" i="126" s="1"/>
  <c r="I254" i="59"/>
  <c r="Q254" i="59" s="1"/>
  <c r="G254" i="59"/>
  <c r="G303" i="102" s="1"/>
  <c r="F254" i="59"/>
  <c r="F303" i="102" s="1"/>
  <c r="E254" i="59"/>
  <c r="E303" i="102" s="1"/>
  <c r="D254" i="59"/>
  <c r="D303" i="102" s="1"/>
  <c r="C254" i="59"/>
  <c r="C303" i="102" s="1"/>
  <c r="I253" i="59"/>
  <c r="Q253" i="59" s="1"/>
  <c r="G253" i="59"/>
  <c r="G303" i="115" s="1"/>
  <c r="F253" i="59"/>
  <c r="F303" i="115" s="1"/>
  <c r="E253" i="59"/>
  <c r="E303" i="115" s="1"/>
  <c r="D253" i="59"/>
  <c r="D303" i="115" s="1"/>
  <c r="C253" i="59"/>
  <c r="C303" i="115" s="1"/>
  <c r="I252" i="59"/>
  <c r="G252" i="59"/>
  <c r="F252" i="59"/>
  <c r="E252" i="59"/>
  <c r="D252" i="59"/>
  <c r="C252" i="59"/>
  <c r="I251" i="59"/>
  <c r="G251" i="59"/>
  <c r="F251" i="59"/>
  <c r="E251" i="59"/>
  <c r="I250" i="59"/>
  <c r="G250" i="59"/>
  <c r="F250" i="59"/>
  <c r="E250" i="59"/>
  <c r="D250" i="59"/>
  <c r="C250" i="59"/>
  <c r="I249" i="59"/>
  <c r="Q249" i="59" s="1"/>
  <c r="G249" i="59"/>
  <c r="G303" i="112" s="1"/>
  <c r="F249" i="59"/>
  <c r="F303" i="112" s="1"/>
  <c r="E249" i="59"/>
  <c r="E303" i="112" s="1"/>
  <c r="D249" i="59"/>
  <c r="D303" i="112" s="1"/>
  <c r="C249" i="59"/>
  <c r="C303" i="112" s="1"/>
  <c r="I248" i="59"/>
  <c r="Q248" i="59" s="1"/>
  <c r="G248" i="59"/>
  <c r="G303" i="110" s="1"/>
  <c r="F248" i="59"/>
  <c r="F303" i="110" s="1"/>
  <c r="E248" i="59"/>
  <c r="E303" i="110" s="1"/>
  <c r="D248" i="59"/>
  <c r="D303" i="110" s="1"/>
  <c r="C248" i="59"/>
  <c r="C303" i="110" s="1"/>
  <c r="I247" i="59"/>
  <c r="Q247" i="59" s="1"/>
  <c r="G247" i="59"/>
  <c r="G303" i="96" s="1"/>
  <c r="F247" i="59"/>
  <c r="F303" i="96" s="1"/>
  <c r="E247" i="59"/>
  <c r="E303" i="96" s="1"/>
  <c r="D247" i="59"/>
  <c r="D303" i="96" s="1"/>
  <c r="C247" i="59"/>
  <c r="C303" i="96" s="1"/>
  <c r="I246" i="59"/>
  <c r="Q246" i="59" s="1"/>
  <c r="G246" i="59"/>
  <c r="G303" i="107" s="1"/>
  <c r="F246" i="59"/>
  <c r="F303" i="107" s="1"/>
  <c r="E246" i="59"/>
  <c r="E303" i="107" s="1"/>
  <c r="D246" i="59"/>
  <c r="D303" i="107" s="1"/>
  <c r="C246" i="59"/>
  <c r="C303" i="107" s="1"/>
  <c r="I245" i="59"/>
  <c r="Q245" i="59" s="1"/>
  <c r="G245" i="59"/>
  <c r="G303" i="93" s="1"/>
  <c r="F245" i="59"/>
  <c r="F303" i="93" s="1"/>
  <c r="E245" i="59"/>
  <c r="E303" i="93" s="1"/>
  <c r="D245" i="59"/>
  <c r="D303" i="93" s="1"/>
  <c r="C245" i="59"/>
  <c r="C303" i="93" s="1"/>
  <c r="I225" i="59"/>
  <c r="Q225" i="59" s="1"/>
  <c r="G225" i="59"/>
  <c r="G302" i="126" s="1"/>
  <c r="F225" i="59"/>
  <c r="F302" i="126" s="1"/>
  <c r="E225" i="59"/>
  <c r="E302" i="126" s="1"/>
  <c r="D225" i="59"/>
  <c r="D302" i="126" s="1"/>
  <c r="C225" i="59"/>
  <c r="C302" i="126" s="1"/>
  <c r="I224" i="59"/>
  <c r="Q224" i="59" s="1"/>
  <c r="G224" i="59"/>
  <c r="G302" i="102" s="1"/>
  <c r="F224" i="59"/>
  <c r="F302" i="102" s="1"/>
  <c r="E224" i="59"/>
  <c r="E302" i="102" s="1"/>
  <c r="D224" i="59"/>
  <c r="D302" i="102" s="1"/>
  <c r="C224" i="59"/>
  <c r="C302" i="102" s="1"/>
  <c r="I223" i="59"/>
  <c r="Q223" i="59" s="1"/>
  <c r="G223" i="59"/>
  <c r="G302" i="115" s="1"/>
  <c r="F223" i="59"/>
  <c r="F302" i="115" s="1"/>
  <c r="E223" i="59"/>
  <c r="E302" i="115" s="1"/>
  <c r="D223" i="59"/>
  <c r="D302" i="115" s="1"/>
  <c r="C223" i="59"/>
  <c r="C302" i="115" s="1"/>
  <c r="I222" i="59"/>
  <c r="G222" i="59"/>
  <c r="F222" i="59"/>
  <c r="E222" i="59"/>
  <c r="D222" i="59"/>
  <c r="C222" i="59"/>
  <c r="I221" i="59"/>
  <c r="G221" i="59"/>
  <c r="F221" i="59"/>
  <c r="E221" i="59"/>
  <c r="I220" i="59"/>
  <c r="G220" i="59"/>
  <c r="F220" i="59"/>
  <c r="E220" i="59"/>
  <c r="D220" i="59"/>
  <c r="C220" i="59"/>
  <c r="I219" i="59"/>
  <c r="Q219" i="59" s="1"/>
  <c r="G219" i="59"/>
  <c r="G302" i="112" s="1"/>
  <c r="F219" i="59"/>
  <c r="F302" i="112" s="1"/>
  <c r="E219" i="59"/>
  <c r="E302" i="112" s="1"/>
  <c r="D219" i="59"/>
  <c r="D302" i="112" s="1"/>
  <c r="C219" i="59"/>
  <c r="C302" i="112" s="1"/>
  <c r="I218" i="59"/>
  <c r="Q218" i="59" s="1"/>
  <c r="G218" i="59"/>
  <c r="G302" i="110" s="1"/>
  <c r="F218" i="59"/>
  <c r="F302" i="110" s="1"/>
  <c r="E218" i="59"/>
  <c r="E302" i="110" s="1"/>
  <c r="D218" i="59"/>
  <c r="D302" i="110" s="1"/>
  <c r="C218" i="59"/>
  <c r="C302" i="110" s="1"/>
  <c r="I217" i="59"/>
  <c r="Q217" i="59" s="1"/>
  <c r="G217" i="59"/>
  <c r="G302" i="96" s="1"/>
  <c r="F217" i="59"/>
  <c r="F302" i="96" s="1"/>
  <c r="E217" i="59"/>
  <c r="E302" i="96" s="1"/>
  <c r="D217" i="59"/>
  <c r="D302" i="96" s="1"/>
  <c r="C217" i="59"/>
  <c r="C302" i="96" s="1"/>
  <c r="I216" i="59"/>
  <c r="Q216" i="59" s="1"/>
  <c r="G216" i="59"/>
  <c r="G302" i="107" s="1"/>
  <c r="F216" i="59"/>
  <c r="F302" i="107" s="1"/>
  <c r="E216" i="59"/>
  <c r="E302" i="107" s="1"/>
  <c r="D216" i="59"/>
  <c r="D302" i="107" s="1"/>
  <c r="C216" i="59"/>
  <c r="C302" i="107" s="1"/>
  <c r="I215" i="59"/>
  <c r="Q215" i="59" s="1"/>
  <c r="G215" i="59"/>
  <c r="G302" i="93" s="1"/>
  <c r="F215" i="59"/>
  <c r="F302" i="93" s="1"/>
  <c r="E215" i="59"/>
  <c r="E302" i="93" s="1"/>
  <c r="D215" i="59"/>
  <c r="D302" i="93" s="1"/>
  <c r="C215" i="59"/>
  <c r="C302" i="93" s="1"/>
  <c r="I195" i="59"/>
  <c r="Q195" i="59" s="1"/>
  <c r="G195" i="59"/>
  <c r="G301" i="126" s="1"/>
  <c r="F195" i="59"/>
  <c r="F301" i="126" s="1"/>
  <c r="E195" i="59"/>
  <c r="E301" i="126" s="1"/>
  <c r="D195" i="59"/>
  <c r="D301" i="126" s="1"/>
  <c r="C195" i="59"/>
  <c r="C301" i="126" s="1"/>
  <c r="I194" i="59"/>
  <c r="Q194" i="59" s="1"/>
  <c r="G194" i="59"/>
  <c r="G301" i="102" s="1"/>
  <c r="F194" i="59"/>
  <c r="F301" i="102" s="1"/>
  <c r="E194" i="59"/>
  <c r="E301" i="102" s="1"/>
  <c r="D194" i="59"/>
  <c r="D301" i="102" s="1"/>
  <c r="C194" i="59"/>
  <c r="C301" i="102" s="1"/>
  <c r="I193" i="59"/>
  <c r="Q193" i="59" s="1"/>
  <c r="G193" i="59"/>
  <c r="G301" i="115" s="1"/>
  <c r="F193" i="59"/>
  <c r="F301" i="115" s="1"/>
  <c r="E193" i="59"/>
  <c r="E301" i="115" s="1"/>
  <c r="D193" i="59"/>
  <c r="D301" i="115" s="1"/>
  <c r="C193" i="59"/>
  <c r="C301" i="115" s="1"/>
  <c r="I192" i="59"/>
  <c r="G192" i="59"/>
  <c r="F192" i="59"/>
  <c r="E192" i="59"/>
  <c r="D192" i="59"/>
  <c r="C192" i="59"/>
  <c r="I191" i="59"/>
  <c r="G191" i="59"/>
  <c r="F191" i="59"/>
  <c r="E191" i="59"/>
  <c r="I190" i="59"/>
  <c r="G190" i="59"/>
  <c r="F190" i="59"/>
  <c r="E190" i="59"/>
  <c r="D190" i="59"/>
  <c r="C190" i="59"/>
  <c r="I189" i="59"/>
  <c r="Q189" i="59" s="1"/>
  <c r="G189" i="59"/>
  <c r="G301" i="112" s="1"/>
  <c r="F189" i="59"/>
  <c r="F301" i="112" s="1"/>
  <c r="E189" i="59"/>
  <c r="E301" i="112" s="1"/>
  <c r="D189" i="59"/>
  <c r="D301" i="112" s="1"/>
  <c r="C189" i="59"/>
  <c r="C301" i="112" s="1"/>
  <c r="I188" i="59"/>
  <c r="Q188" i="59" s="1"/>
  <c r="G188" i="59"/>
  <c r="G301" i="110" s="1"/>
  <c r="F188" i="59"/>
  <c r="F301" i="110" s="1"/>
  <c r="E188" i="59"/>
  <c r="E301" i="110" s="1"/>
  <c r="D188" i="59"/>
  <c r="D301" i="110" s="1"/>
  <c r="C188" i="59"/>
  <c r="C301" i="110" s="1"/>
  <c r="I187" i="59"/>
  <c r="Q187" i="59" s="1"/>
  <c r="G187" i="59"/>
  <c r="F187" i="59"/>
  <c r="E187" i="59"/>
  <c r="D187" i="59"/>
  <c r="C187" i="59"/>
  <c r="I186" i="59"/>
  <c r="Q186" i="59" s="1"/>
  <c r="G186" i="59"/>
  <c r="G301" i="107" s="1"/>
  <c r="F186" i="59"/>
  <c r="F301" i="107" s="1"/>
  <c r="E186" i="59"/>
  <c r="E301" i="107" s="1"/>
  <c r="D186" i="59"/>
  <c r="D301" i="107" s="1"/>
  <c r="C186" i="59"/>
  <c r="C301" i="107" s="1"/>
  <c r="I185" i="59"/>
  <c r="Q185" i="59" s="1"/>
  <c r="G185" i="59"/>
  <c r="G301" i="93" s="1"/>
  <c r="F185" i="59"/>
  <c r="F301" i="93" s="1"/>
  <c r="E185" i="59"/>
  <c r="E301" i="93" s="1"/>
  <c r="D185" i="59"/>
  <c r="D301" i="93" s="1"/>
  <c r="C185" i="59"/>
  <c r="C301" i="93" s="1"/>
  <c r="I165" i="59"/>
  <c r="Q165" i="59" s="1"/>
  <c r="G165" i="59"/>
  <c r="G300" i="126" s="1"/>
  <c r="F165" i="59"/>
  <c r="F300" i="126" s="1"/>
  <c r="E165" i="59"/>
  <c r="E300" i="126" s="1"/>
  <c r="D165" i="59"/>
  <c r="D300" i="126" s="1"/>
  <c r="C165" i="59"/>
  <c r="C300" i="126" s="1"/>
  <c r="I164" i="59"/>
  <c r="Q164" i="59" s="1"/>
  <c r="G164" i="59"/>
  <c r="G300" i="102" s="1"/>
  <c r="F164" i="59"/>
  <c r="F300" i="102" s="1"/>
  <c r="E164" i="59"/>
  <c r="E300" i="102" s="1"/>
  <c r="D164" i="59"/>
  <c r="D300" i="102" s="1"/>
  <c r="C164" i="59"/>
  <c r="C300" i="102" s="1"/>
  <c r="I163" i="59"/>
  <c r="Q163" i="59" s="1"/>
  <c r="G163" i="59"/>
  <c r="G300" i="115" s="1"/>
  <c r="F163" i="59"/>
  <c r="F300" i="115" s="1"/>
  <c r="E163" i="59"/>
  <c r="E300" i="115" s="1"/>
  <c r="D163" i="59"/>
  <c r="D300" i="115" s="1"/>
  <c r="C163" i="59"/>
  <c r="C300" i="115" s="1"/>
  <c r="I162" i="59"/>
  <c r="G162" i="59"/>
  <c r="F162" i="59"/>
  <c r="E162" i="59"/>
  <c r="D162" i="59"/>
  <c r="C162" i="59"/>
  <c r="I161" i="59"/>
  <c r="G161" i="59"/>
  <c r="F161" i="59"/>
  <c r="E161" i="59"/>
  <c r="I160" i="59"/>
  <c r="G160" i="59"/>
  <c r="F160" i="59"/>
  <c r="E160" i="59"/>
  <c r="D160" i="59"/>
  <c r="C160" i="59"/>
  <c r="I159" i="59"/>
  <c r="Q159" i="59" s="1"/>
  <c r="G159" i="59"/>
  <c r="G300" i="112" s="1"/>
  <c r="F159" i="59"/>
  <c r="F300" i="112" s="1"/>
  <c r="E159" i="59"/>
  <c r="E300" i="112" s="1"/>
  <c r="D159" i="59"/>
  <c r="D300" i="112" s="1"/>
  <c r="C159" i="59"/>
  <c r="C300" i="112" s="1"/>
  <c r="I158" i="59"/>
  <c r="Q158" i="59" s="1"/>
  <c r="G158" i="59"/>
  <c r="G300" i="110" s="1"/>
  <c r="F158" i="59"/>
  <c r="F300" i="110" s="1"/>
  <c r="E158" i="59"/>
  <c r="E300" i="110" s="1"/>
  <c r="D158" i="59"/>
  <c r="D300" i="110" s="1"/>
  <c r="C158" i="59"/>
  <c r="C300" i="110" s="1"/>
  <c r="I157" i="59"/>
  <c r="Q157" i="59" s="1"/>
  <c r="G157" i="59"/>
  <c r="G300" i="96" s="1"/>
  <c r="F157" i="59"/>
  <c r="F300" i="96" s="1"/>
  <c r="E157" i="59"/>
  <c r="E300" i="96" s="1"/>
  <c r="D157" i="59"/>
  <c r="D300" i="96" s="1"/>
  <c r="C157" i="59"/>
  <c r="C300" i="96" s="1"/>
  <c r="I156" i="59"/>
  <c r="Q156" i="59" s="1"/>
  <c r="G156" i="59"/>
  <c r="G300" i="107" s="1"/>
  <c r="F156" i="59"/>
  <c r="F300" i="107" s="1"/>
  <c r="E156" i="59"/>
  <c r="E300" i="107" s="1"/>
  <c r="D156" i="59"/>
  <c r="D300" i="107" s="1"/>
  <c r="C156" i="59"/>
  <c r="C300" i="107" s="1"/>
  <c r="I155" i="59"/>
  <c r="Q155" i="59" s="1"/>
  <c r="G155" i="59"/>
  <c r="G300" i="93" s="1"/>
  <c r="F155" i="59"/>
  <c r="F300" i="93" s="1"/>
  <c r="E155" i="59"/>
  <c r="E300" i="93" s="1"/>
  <c r="D155" i="59"/>
  <c r="D300" i="93" s="1"/>
  <c r="C155" i="59"/>
  <c r="C300" i="93" s="1"/>
  <c r="I135" i="59"/>
  <c r="Q135" i="59" s="1"/>
  <c r="G135" i="59"/>
  <c r="G299" i="126" s="1"/>
  <c r="F135" i="59"/>
  <c r="F299" i="126" s="1"/>
  <c r="E135" i="59"/>
  <c r="E299" i="126" s="1"/>
  <c r="D135" i="59"/>
  <c r="D299" i="126" s="1"/>
  <c r="C135" i="59"/>
  <c r="C299" i="126" s="1"/>
  <c r="I134" i="59"/>
  <c r="Q134" i="59" s="1"/>
  <c r="G134" i="59"/>
  <c r="G299" i="102" s="1"/>
  <c r="F134" i="59"/>
  <c r="F299" i="102" s="1"/>
  <c r="E134" i="59"/>
  <c r="E299" i="102" s="1"/>
  <c r="D134" i="59"/>
  <c r="D299" i="102" s="1"/>
  <c r="C134" i="59"/>
  <c r="C299" i="102" s="1"/>
  <c r="I133" i="59"/>
  <c r="Q133" i="59" s="1"/>
  <c r="G133" i="59"/>
  <c r="G299" i="115" s="1"/>
  <c r="F133" i="59"/>
  <c r="F299" i="115" s="1"/>
  <c r="E133" i="59"/>
  <c r="E299" i="115" s="1"/>
  <c r="D133" i="59"/>
  <c r="D299" i="115" s="1"/>
  <c r="C133" i="59"/>
  <c r="C299" i="115" s="1"/>
  <c r="I132" i="59"/>
  <c r="G132" i="59"/>
  <c r="F132" i="59"/>
  <c r="E132" i="59"/>
  <c r="D132" i="59"/>
  <c r="C132" i="59"/>
  <c r="I131" i="59"/>
  <c r="G131" i="59"/>
  <c r="F131" i="59"/>
  <c r="E131" i="59"/>
  <c r="I130" i="59"/>
  <c r="G130" i="59"/>
  <c r="F130" i="59"/>
  <c r="E130" i="59"/>
  <c r="D130" i="59"/>
  <c r="C130" i="59"/>
  <c r="I129" i="59"/>
  <c r="Q129" i="59" s="1"/>
  <c r="G129" i="59"/>
  <c r="G299" i="112" s="1"/>
  <c r="F129" i="59"/>
  <c r="F299" i="112" s="1"/>
  <c r="E129" i="59"/>
  <c r="E299" i="112" s="1"/>
  <c r="D129" i="59"/>
  <c r="D299" i="112" s="1"/>
  <c r="C129" i="59"/>
  <c r="C299" i="112" s="1"/>
  <c r="I128" i="59"/>
  <c r="Q128" i="59" s="1"/>
  <c r="G128" i="59"/>
  <c r="G299" i="110" s="1"/>
  <c r="F128" i="59"/>
  <c r="F299" i="110" s="1"/>
  <c r="E128" i="59"/>
  <c r="E299" i="110" s="1"/>
  <c r="D128" i="59"/>
  <c r="D299" i="110" s="1"/>
  <c r="C128" i="59"/>
  <c r="C299" i="110" s="1"/>
  <c r="I127" i="59"/>
  <c r="Q127" i="59" s="1"/>
  <c r="G127" i="59"/>
  <c r="G299" i="96" s="1"/>
  <c r="F127" i="59"/>
  <c r="F299" i="96" s="1"/>
  <c r="E127" i="59"/>
  <c r="E299" i="96" s="1"/>
  <c r="D127" i="59"/>
  <c r="D299" i="96" s="1"/>
  <c r="C127" i="59"/>
  <c r="C299" i="96" s="1"/>
  <c r="I126" i="59"/>
  <c r="Q126" i="59" s="1"/>
  <c r="G126" i="59"/>
  <c r="G299" i="107" s="1"/>
  <c r="F126" i="59"/>
  <c r="F299" i="107" s="1"/>
  <c r="E126" i="59"/>
  <c r="E299" i="107" s="1"/>
  <c r="D126" i="59"/>
  <c r="D299" i="107" s="1"/>
  <c r="C126" i="59"/>
  <c r="C299" i="107" s="1"/>
  <c r="I125" i="59"/>
  <c r="Q125" i="59" s="1"/>
  <c r="G125" i="59"/>
  <c r="G299" i="93" s="1"/>
  <c r="F125" i="59"/>
  <c r="F299" i="93" s="1"/>
  <c r="E125" i="59"/>
  <c r="E299" i="93" s="1"/>
  <c r="D125" i="59"/>
  <c r="D299" i="93" s="1"/>
  <c r="C125" i="59"/>
  <c r="C299" i="93" s="1"/>
  <c r="I105" i="59"/>
  <c r="Q105" i="59" s="1"/>
  <c r="G105" i="59"/>
  <c r="G298" i="126" s="1"/>
  <c r="F105" i="59"/>
  <c r="F298" i="126" s="1"/>
  <c r="E105" i="59"/>
  <c r="E298" i="126" s="1"/>
  <c r="D105" i="59"/>
  <c r="D298" i="126" s="1"/>
  <c r="C105" i="59"/>
  <c r="C298" i="126" s="1"/>
  <c r="I104" i="59"/>
  <c r="Q104" i="59" s="1"/>
  <c r="G104" i="59"/>
  <c r="G298" i="102" s="1"/>
  <c r="F104" i="59"/>
  <c r="F298" i="102" s="1"/>
  <c r="E104" i="59"/>
  <c r="E298" i="102" s="1"/>
  <c r="D104" i="59"/>
  <c r="D298" i="102" s="1"/>
  <c r="C104" i="59"/>
  <c r="C298" i="102" s="1"/>
  <c r="I103" i="59"/>
  <c r="Q103" i="59" s="1"/>
  <c r="G103" i="59"/>
  <c r="G298" i="115" s="1"/>
  <c r="F103" i="59"/>
  <c r="F298" i="115" s="1"/>
  <c r="E103" i="59"/>
  <c r="E298" i="115" s="1"/>
  <c r="D103" i="59"/>
  <c r="D298" i="115" s="1"/>
  <c r="C103" i="59"/>
  <c r="C298" i="115" s="1"/>
  <c r="I102" i="59"/>
  <c r="G102" i="59"/>
  <c r="F102" i="59"/>
  <c r="E102" i="59"/>
  <c r="D102" i="59"/>
  <c r="C102" i="59"/>
  <c r="I101" i="59"/>
  <c r="G101" i="59"/>
  <c r="F101" i="59"/>
  <c r="E101" i="59"/>
  <c r="I100" i="59"/>
  <c r="G100" i="59"/>
  <c r="F100" i="59"/>
  <c r="E100" i="59"/>
  <c r="D100" i="59"/>
  <c r="C100" i="59"/>
  <c r="I99" i="59"/>
  <c r="Q99" i="59" s="1"/>
  <c r="G99" i="59"/>
  <c r="G298" i="112" s="1"/>
  <c r="F99" i="59"/>
  <c r="F298" i="112" s="1"/>
  <c r="E99" i="59"/>
  <c r="E298" i="112" s="1"/>
  <c r="D99" i="59"/>
  <c r="D298" i="112" s="1"/>
  <c r="C99" i="59"/>
  <c r="C298" i="112" s="1"/>
  <c r="I98" i="59"/>
  <c r="Q98" i="59" s="1"/>
  <c r="G98" i="59"/>
  <c r="G298" i="110" s="1"/>
  <c r="F98" i="59"/>
  <c r="F298" i="110" s="1"/>
  <c r="E98" i="59"/>
  <c r="E298" i="110" s="1"/>
  <c r="D98" i="59"/>
  <c r="D298" i="110" s="1"/>
  <c r="C98" i="59"/>
  <c r="C298" i="110" s="1"/>
  <c r="I97" i="59"/>
  <c r="Q97" i="59" s="1"/>
  <c r="G97" i="59"/>
  <c r="G298" i="96" s="1"/>
  <c r="F97" i="59"/>
  <c r="F298" i="96" s="1"/>
  <c r="E97" i="59"/>
  <c r="E298" i="96" s="1"/>
  <c r="D97" i="59"/>
  <c r="D298" i="96" s="1"/>
  <c r="C97" i="59"/>
  <c r="C298" i="96" s="1"/>
  <c r="I96" i="59"/>
  <c r="Q96" i="59" s="1"/>
  <c r="G96" i="59"/>
  <c r="G298" i="107" s="1"/>
  <c r="F96" i="59"/>
  <c r="F298" i="107" s="1"/>
  <c r="E96" i="59"/>
  <c r="E298" i="107" s="1"/>
  <c r="D96" i="59"/>
  <c r="D298" i="107" s="1"/>
  <c r="C96" i="59"/>
  <c r="C298" i="107" s="1"/>
  <c r="I95" i="59"/>
  <c r="Q95" i="59" s="1"/>
  <c r="G95" i="59"/>
  <c r="G298" i="93" s="1"/>
  <c r="F95" i="59"/>
  <c r="F298" i="93" s="1"/>
  <c r="E95" i="59"/>
  <c r="E298" i="93" s="1"/>
  <c r="D95" i="59"/>
  <c r="D298" i="93" s="1"/>
  <c r="C95" i="59"/>
  <c r="C298" i="93" s="1"/>
  <c r="I75" i="59"/>
  <c r="Q75" i="59" s="1"/>
  <c r="G75" i="59"/>
  <c r="G297" i="126" s="1"/>
  <c r="F75" i="59"/>
  <c r="F297" i="126" s="1"/>
  <c r="E75" i="59"/>
  <c r="E297" i="126" s="1"/>
  <c r="D75" i="59"/>
  <c r="D297" i="126" s="1"/>
  <c r="C75" i="59"/>
  <c r="C297" i="126" s="1"/>
  <c r="I74" i="59"/>
  <c r="Q74" i="59" s="1"/>
  <c r="G74" i="59"/>
  <c r="G297" i="102" s="1"/>
  <c r="F74" i="59"/>
  <c r="F297" i="102" s="1"/>
  <c r="E74" i="59"/>
  <c r="E297" i="102" s="1"/>
  <c r="D74" i="59"/>
  <c r="D297" i="102" s="1"/>
  <c r="C74" i="59"/>
  <c r="C297" i="102" s="1"/>
  <c r="I73" i="59"/>
  <c r="Q73" i="59" s="1"/>
  <c r="G73" i="59"/>
  <c r="G297" i="115" s="1"/>
  <c r="F73" i="59"/>
  <c r="F297" i="115" s="1"/>
  <c r="E73" i="59"/>
  <c r="E297" i="115" s="1"/>
  <c r="D73" i="59"/>
  <c r="D297" i="115" s="1"/>
  <c r="C73" i="59"/>
  <c r="C297" i="115" s="1"/>
  <c r="I72" i="59"/>
  <c r="G72" i="59"/>
  <c r="F72" i="59"/>
  <c r="E72" i="59"/>
  <c r="D72" i="59"/>
  <c r="C72" i="59"/>
  <c r="I71" i="59"/>
  <c r="G71" i="59"/>
  <c r="F71" i="59"/>
  <c r="E71" i="59"/>
  <c r="I70" i="59"/>
  <c r="G70" i="59"/>
  <c r="F70" i="59"/>
  <c r="E70" i="59"/>
  <c r="D70" i="59"/>
  <c r="C70" i="59"/>
  <c r="I69" i="59"/>
  <c r="Q69" i="59" s="1"/>
  <c r="G69" i="59"/>
  <c r="G297" i="112" s="1"/>
  <c r="F69" i="59"/>
  <c r="F297" i="112" s="1"/>
  <c r="E69" i="59"/>
  <c r="E297" i="112" s="1"/>
  <c r="D69" i="59"/>
  <c r="D297" i="112" s="1"/>
  <c r="C69" i="59"/>
  <c r="C297" i="112" s="1"/>
  <c r="I68" i="59"/>
  <c r="Q68" i="59" s="1"/>
  <c r="G68" i="59"/>
  <c r="G297" i="110" s="1"/>
  <c r="F68" i="59"/>
  <c r="F297" i="110" s="1"/>
  <c r="E68" i="59"/>
  <c r="E297" i="110" s="1"/>
  <c r="D68" i="59"/>
  <c r="D297" i="110" s="1"/>
  <c r="C68" i="59"/>
  <c r="C297" i="110" s="1"/>
  <c r="I67" i="59"/>
  <c r="Q67" i="59" s="1"/>
  <c r="G67" i="59"/>
  <c r="F67" i="59"/>
  <c r="E67" i="59"/>
  <c r="D67" i="59"/>
  <c r="C67" i="59"/>
  <c r="I66" i="59"/>
  <c r="Q66" i="59" s="1"/>
  <c r="G66" i="59"/>
  <c r="G297" i="107" s="1"/>
  <c r="F66" i="59"/>
  <c r="F297" i="107" s="1"/>
  <c r="E66" i="59"/>
  <c r="E297" i="107" s="1"/>
  <c r="D66" i="59"/>
  <c r="D297" i="107" s="1"/>
  <c r="C66" i="59"/>
  <c r="C297" i="107" s="1"/>
  <c r="I65" i="59"/>
  <c r="Q65" i="59" s="1"/>
  <c r="G65" i="59"/>
  <c r="G297" i="93" s="1"/>
  <c r="F65" i="59"/>
  <c r="F297" i="93" s="1"/>
  <c r="E65" i="59"/>
  <c r="E297" i="93" s="1"/>
  <c r="D65" i="59"/>
  <c r="D297" i="93" s="1"/>
  <c r="C65" i="59"/>
  <c r="C297" i="93" s="1"/>
  <c r="I45" i="59"/>
  <c r="Q45" i="59" s="1"/>
  <c r="G45" i="59"/>
  <c r="G296" i="126" s="1"/>
  <c r="F45" i="59"/>
  <c r="F296" i="126" s="1"/>
  <c r="E45" i="59"/>
  <c r="E296" i="126" s="1"/>
  <c r="D45" i="59"/>
  <c r="D296" i="126" s="1"/>
  <c r="C45" i="59"/>
  <c r="C296" i="126" s="1"/>
  <c r="I44" i="59"/>
  <c r="Q44" i="59" s="1"/>
  <c r="G44" i="59"/>
  <c r="G296" i="102" s="1"/>
  <c r="F44" i="59"/>
  <c r="F296" i="102" s="1"/>
  <c r="E44" i="59"/>
  <c r="E296" i="102" s="1"/>
  <c r="D44" i="59"/>
  <c r="D296" i="102" s="1"/>
  <c r="C44" i="59"/>
  <c r="C296" i="102" s="1"/>
  <c r="I43" i="59"/>
  <c r="Q43" i="59" s="1"/>
  <c r="G43" i="59"/>
  <c r="G296" i="115" s="1"/>
  <c r="F43" i="59"/>
  <c r="F296" i="115" s="1"/>
  <c r="E43" i="59"/>
  <c r="E296" i="115" s="1"/>
  <c r="D43" i="59"/>
  <c r="D296" i="115" s="1"/>
  <c r="C43" i="59"/>
  <c r="C296" i="115" s="1"/>
  <c r="I42" i="59"/>
  <c r="G42" i="59"/>
  <c r="F42" i="59"/>
  <c r="E42" i="59"/>
  <c r="D42" i="59"/>
  <c r="C42" i="59"/>
  <c r="I41" i="59"/>
  <c r="G41" i="59"/>
  <c r="F41" i="59"/>
  <c r="E41" i="59"/>
  <c r="I40" i="59"/>
  <c r="G40" i="59"/>
  <c r="F40" i="59"/>
  <c r="E40" i="59"/>
  <c r="D40" i="59"/>
  <c r="C40" i="59"/>
  <c r="I39" i="59"/>
  <c r="Q39" i="59" s="1"/>
  <c r="G39" i="59"/>
  <c r="G296" i="112" s="1"/>
  <c r="F39" i="59"/>
  <c r="F296" i="112" s="1"/>
  <c r="E39" i="59"/>
  <c r="E296" i="112" s="1"/>
  <c r="D39" i="59"/>
  <c r="D296" i="112" s="1"/>
  <c r="C39" i="59"/>
  <c r="C296" i="112" s="1"/>
  <c r="I38" i="59"/>
  <c r="Q38" i="59" s="1"/>
  <c r="G38" i="59"/>
  <c r="G296" i="110" s="1"/>
  <c r="F38" i="59"/>
  <c r="F296" i="110" s="1"/>
  <c r="E38" i="59"/>
  <c r="E296" i="110" s="1"/>
  <c r="D38" i="59"/>
  <c r="D296" i="110" s="1"/>
  <c r="C38" i="59"/>
  <c r="C296" i="110" s="1"/>
  <c r="I37" i="59"/>
  <c r="Q37" i="59" s="1"/>
  <c r="G37" i="59"/>
  <c r="G296" i="96" s="1"/>
  <c r="F37" i="59"/>
  <c r="F296" i="96" s="1"/>
  <c r="E37" i="59"/>
  <c r="E296" i="96" s="1"/>
  <c r="D37" i="59"/>
  <c r="D296" i="96" s="1"/>
  <c r="C37" i="59"/>
  <c r="C296" i="96" s="1"/>
  <c r="I36" i="59"/>
  <c r="Q36" i="59" s="1"/>
  <c r="G36" i="59"/>
  <c r="G296" i="107" s="1"/>
  <c r="F36" i="59"/>
  <c r="F296" i="107" s="1"/>
  <c r="E36" i="59"/>
  <c r="E296" i="107" s="1"/>
  <c r="D36" i="59"/>
  <c r="D296" i="107" s="1"/>
  <c r="C36" i="59"/>
  <c r="C296" i="107" s="1"/>
  <c r="I35" i="59"/>
  <c r="Q35" i="59" s="1"/>
  <c r="G35" i="59"/>
  <c r="G296" i="93" s="1"/>
  <c r="F35" i="59"/>
  <c r="F296" i="93" s="1"/>
  <c r="E35" i="59"/>
  <c r="E296" i="93" s="1"/>
  <c r="D35" i="59"/>
  <c r="D296" i="93" s="1"/>
  <c r="C35" i="59"/>
  <c r="C296" i="93" s="1"/>
  <c r="I285" i="57"/>
  <c r="Q285" i="57" s="1"/>
  <c r="G285" i="57"/>
  <c r="G294" i="126" s="1"/>
  <c r="F285" i="57"/>
  <c r="F294" i="126" s="1"/>
  <c r="E285" i="57"/>
  <c r="E294" i="126" s="1"/>
  <c r="D285" i="57"/>
  <c r="D294" i="126" s="1"/>
  <c r="C285" i="57"/>
  <c r="C294" i="126" s="1"/>
  <c r="I284" i="57"/>
  <c r="Q284" i="57" s="1"/>
  <c r="I283" i="57"/>
  <c r="Q283" i="57" s="1"/>
  <c r="G283" i="57"/>
  <c r="G294" i="115" s="1"/>
  <c r="I282" i="57"/>
  <c r="G282" i="57"/>
  <c r="F282" i="57"/>
  <c r="E282" i="57"/>
  <c r="D282" i="57"/>
  <c r="C282" i="57"/>
  <c r="I281" i="57"/>
  <c r="G281" i="57"/>
  <c r="F281" i="57"/>
  <c r="E281" i="57"/>
  <c r="I280" i="57"/>
  <c r="G280" i="57"/>
  <c r="F280" i="57"/>
  <c r="E280" i="57"/>
  <c r="D280" i="57"/>
  <c r="C280" i="57"/>
  <c r="I279" i="57"/>
  <c r="Q279" i="57" s="1"/>
  <c r="G279" i="57"/>
  <c r="G294" i="112" s="1"/>
  <c r="F279" i="57"/>
  <c r="F294" i="112" s="1"/>
  <c r="E279" i="57"/>
  <c r="E294" i="112" s="1"/>
  <c r="D279" i="57"/>
  <c r="D294" i="112" s="1"/>
  <c r="C279" i="57"/>
  <c r="C294" i="112" s="1"/>
  <c r="I278" i="57"/>
  <c r="Q278" i="57" s="1"/>
  <c r="G278" i="57"/>
  <c r="G294" i="110" s="1"/>
  <c r="F278" i="57"/>
  <c r="F294" i="110" s="1"/>
  <c r="E278" i="57"/>
  <c r="E294" i="110" s="1"/>
  <c r="D278" i="57"/>
  <c r="D294" i="110" s="1"/>
  <c r="C278" i="57"/>
  <c r="C294" i="110" s="1"/>
  <c r="I277" i="57"/>
  <c r="Q277" i="57" s="1"/>
  <c r="G277" i="57"/>
  <c r="G294" i="96" s="1"/>
  <c r="F277" i="57"/>
  <c r="F294" i="96" s="1"/>
  <c r="E277" i="57"/>
  <c r="E294" i="96" s="1"/>
  <c r="D277" i="57"/>
  <c r="D294" i="96" s="1"/>
  <c r="C277" i="57"/>
  <c r="C294" i="96" s="1"/>
  <c r="I276" i="57"/>
  <c r="Q276" i="57" s="1"/>
  <c r="I275" i="57"/>
  <c r="Q275" i="57" s="1"/>
  <c r="G275" i="57"/>
  <c r="G294" i="93" s="1"/>
  <c r="F275" i="57"/>
  <c r="F294" i="93" s="1"/>
  <c r="E275" i="57"/>
  <c r="E294" i="93" s="1"/>
  <c r="D275" i="57"/>
  <c r="D294" i="93" s="1"/>
  <c r="C275" i="57"/>
  <c r="C294" i="93" s="1"/>
  <c r="I255" i="57"/>
  <c r="Q255" i="57" s="1"/>
  <c r="G255" i="57"/>
  <c r="G293" i="126" s="1"/>
  <c r="F255" i="57"/>
  <c r="F293" i="126" s="1"/>
  <c r="E255" i="57"/>
  <c r="E293" i="126" s="1"/>
  <c r="D255" i="57"/>
  <c r="D293" i="126" s="1"/>
  <c r="C255" i="57"/>
  <c r="C293" i="126" s="1"/>
  <c r="I254" i="57"/>
  <c r="Q254" i="57" s="1"/>
  <c r="G254" i="57"/>
  <c r="G293" i="102" s="1"/>
  <c r="F254" i="57"/>
  <c r="F293" i="102" s="1"/>
  <c r="E254" i="57"/>
  <c r="E293" i="102" s="1"/>
  <c r="D254" i="57"/>
  <c r="C254" i="57"/>
  <c r="C293" i="102" s="1"/>
  <c r="I253" i="57"/>
  <c r="Q253" i="57" s="1"/>
  <c r="G253" i="57"/>
  <c r="G293" i="115" s="1"/>
  <c r="I252" i="57"/>
  <c r="G252" i="57"/>
  <c r="F252" i="57"/>
  <c r="E252" i="57"/>
  <c r="D252" i="57"/>
  <c r="C252" i="57"/>
  <c r="I251" i="57"/>
  <c r="G251" i="57"/>
  <c r="F251" i="57"/>
  <c r="E251" i="57"/>
  <c r="I250" i="57"/>
  <c r="G250" i="57"/>
  <c r="F250" i="57"/>
  <c r="E250" i="57"/>
  <c r="D250" i="57"/>
  <c r="C250" i="57"/>
  <c r="I249" i="57"/>
  <c r="Q249" i="57" s="1"/>
  <c r="G249" i="57"/>
  <c r="G293" i="112" s="1"/>
  <c r="F249" i="57"/>
  <c r="F293" i="112" s="1"/>
  <c r="E249" i="57"/>
  <c r="E293" i="112" s="1"/>
  <c r="D249" i="57"/>
  <c r="D293" i="112" s="1"/>
  <c r="C249" i="57"/>
  <c r="C293" i="112" s="1"/>
  <c r="I248" i="57"/>
  <c r="Q248" i="57" s="1"/>
  <c r="G248" i="57"/>
  <c r="G293" i="110" s="1"/>
  <c r="F248" i="57"/>
  <c r="F293" i="110" s="1"/>
  <c r="E248" i="57"/>
  <c r="E293" i="110" s="1"/>
  <c r="D248" i="57"/>
  <c r="D293" i="110" s="1"/>
  <c r="C248" i="57"/>
  <c r="C293" i="110" s="1"/>
  <c r="I247" i="57"/>
  <c r="Q247" i="57" s="1"/>
  <c r="G247" i="57"/>
  <c r="G293" i="96" s="1"/>
  <c r="F247" i="57"/>
  <c r="F293" i="96" s="1"/>
  <c r="E247" i="57"/>
  <c r="E293" i="96" s="1"/>
  <c r="D247" i="57"/>
  <c r="D293" i="96" s="1"/>
  <c r="C247" i="57"/>
  <c r="C293" i="96" s="1"/>
  <c r="I246" i="57"/>
  <c r="Q246" i="57" s="1"/>
  <c r="G246" i="57"/>
  <c r="G293" i="107" s="1"/>
  <c r="F246" i="57"/>
  <c r="F293" i="107" s="1"/>
  <c r="E246" i="57"/>
  <c r="E293" i="107" s="1"/>
  <c r="D246" i="57"/>
  <c r="D293" i="107" s="1"/>
  <c r="C246" i="57"/>
  <c r="C293" i="107" s="1"/>
  <c r="I245" i="57"/>
  <c r="Q245" i="57" s="1"/>
  <c r="G245" i="57"/>
  <c r="G293" i="93" s="1"/>
  <c r="F245" i="57"/>
  <c r="F293" i="93" s="1"/>
  <c r="E245" i="57"/>
  <c r="E293" i="93" s="1"/>
  <c r="D245" i="57"/>
  <c r="D293" i="93" s="1"/>
  <c r="C245" i="57"/>
  <c r="C293" i="93" s="1"/>
  <c r="I225" i="57"/>
  <c r="Q225" i="57" s="1"/>
  <c r="G225" i="57"/>
  <c r="G292" i="126" s="1"/>
  <c r="F225" i="57"/>
  <c r="F292" i="126" s="1"/>
  <c r="E225" i="57"/>
  <c r="E292" i="126" s="1"/>
  <c r="D225" i="57"/>
  <c r="D292" i="126" s="1"/>
  <c r="C225" i="57"/>
  <c r="C292" i="126" s="1"/>
  <c r="I224" i="57"/>
  <c r="Q224" i="57" s="1"/>
  <c r="G224" i="57"/>
  <c r="G292" i="102" s="1"/>
  <c r="F224" i="57"/>
  <c r="F292" i="102" s="1"/>
  <c r="E224" i="57"/>
  <c r="E292" i="102" s="1"/>
  <c r="D224" i="57"/>
  <c r="D292" i="102" s="1"/>
  <c r="C224" i="57"/>
  <c r="C292" i="102" s="1"/>
  <c r="I223" i="57"/>
  <c r="Q223" i="57" s="1"/>
  <c r="G223" i="57"/>
  <c r="G292" i="115" s="1"/>
  <c r="I222" i="57"/>
  <c r="G222" i="57"/>
  <c r="F222" i="57"/>
  <c r="E222" i="57"/>
  <c r="D222" i="57"/>
  <c r="C222" i="57"/>
  <c r="I221" i="57"/>
  <c r="G221" i="57"/>
  <c r="F221" i="57"/>
  <c r="E221" i="57"/>
  <c r="I220" i="57"/>
  <c r="G220" i="57"/>
  <c r="F220" i="57"/>
  <c r="E220" i="57"/>
  <c r="D220" i="57"/>
  <c r="C220" i="57"/>
  <c r="I219" i="57"/>
  <c r="Q219" i="57" s="1"/>
  <c r="G219" i="57"/>
  <c r="G292" i="112" s="1"/>
  <c r="F219" i="57"/>
  <c r="F292" i="112" s="1"/>
  <c r="E219" i="57"/>
  <c r="E292" i="112" s="1"/>
  <c r="D219" i="57"/>
  <c r="D292" i="112" s="1"/>
  <c r="C219" i="57"/>
  <c r="C292" i="112" s="1"/>
  <c r="I218" i="57"/>
  <c r="Q218" i="57" s="1"/>
  <c r="G218" i="57"/>
  <c r="G292" i="110" s="1"/>
  <c r="F218" i="57"/>
  <c r="F292" i="110" s="1"/>
  <c r="E218" i="57"/>
  <c r="E292" i="110" s="1"/>
  <c r="D218" i="57"/>
  <c r="D292" i="110" s="1"/>
  <c r="C218" i="57"/>
  <c r="C292" i="110" s="1"/>
  <c r="I217" i="57"/>
  <c r="Q217" i="57" s="1"/>
  <c r="G217" i="57"/>
  <c r="G292" i="96" s="1"/>
  <c r="F217" i="57"/>
  <c r="F292" i="96" s="1"/>
  <c r="E217" i="57"/>
  <c r="E292" i="96" s="1"/>
  <c r="D217" i="57"/>
  <c r="D292" i="96" s="1"/>
  <c r="C217" i="57"/>
  <c r="C292" i="96" s="1"/>
  <c r="I216" i="57"/>
  <c r="Q216" i="57" s="1"/>
  <c r="G216" i="57"/>
  <c r="G292" i="107" s="1"/>
  <c r="F216" i="57"/>
  <c r="F292" i="107" s="1"/>
  <c r="E216" i="57"/>
  <c r="E292" i="107" s="1"/>
  <c r="D216" i="57"/>
  <c r="D292" i="107" s="1"/>
  <c r="C216" i="57"/>
  <c r="C292" i="107" s="1"/>
  <c r="I215" i="57"/>
  <c r="Q215" i="57" s="1"/>
  <c r="G215" i="57"/>
  <c r="G292" i="93" s="1"/>
  <c r="F215" i="57"/>
  <c r="F292" i="93" s="1"/>
  <c r="E215" i="57"/>
  <c r="E292" i="93" s="1"/>
  <c r="D215" i="57"/>
  <c r="D292" i="93" s="1"/>
  <c r="C215" i="57"/>
  <c r="C292" i="93" s="1"/>
  <c r="I195" i="57"/>
  <c r="Q195" i="57" s="1"/>
  <c r="G195" i="57"/>
  <c r="G291" i="126" s="1"/>
  <c r="F195" i="57"/>
  <c r="F291" i="126" s="1"/>
  <c r="E195" i="57"/>
  <c r="E291" i="126" s="1"/>
  <c r="D195" i="57"/>
  <c r="D291" i="126" s="1"/>
  <c r="C195" i="57"/>
  <c r="C291" i="126" s="1"/>
  <c r="I194" i="57"/>
  <c r="Q194" i="57" s="1"/>
  <c r="G194" i="57"/>
  <c r="G291" i="102" s="1"/>
  <c r="F194" i="57"/>
  <c r="F291" i="102" s="1"/>
  <c r="E194" i="57"/>
  <c r="E291" i="102" s="1"/>
  <c r="D194" i="57"/>
  <c r="D291" i="102" s="1"/>
  <c r="C194" i="57"/>
  <c r="C291" i="102" s="1"/>
  <c r="I193" i="57"/>
  <c r="Q193" i="57" s="1"/>
  <c r="G193" i="57"/>
  <c r="G291" i="115" s="1"/>
  <c r="I192" i="57"/>
  <c r="G192" i="57"/>
  <c r="F192" i="57"/>
  <c r="E192" i="57"/>
  <c r="D192" i="57"/>
  <c r="C192" i="57"/>
  <c r="I191" i="57"/>
  <c r="G191" i="57"/>
  <c r="F191" i="57"/>
  <c r="E191" i="57"/>
  <c r="I190" i="57"/>
  <c r="G190" i="57"/>
  <c r="F190" i="57"/>
  <c r="E190" i="57"/>
  <c r="D190" i="57"/>
  <c r="C190" i="57"/>
  <c r="I189" i="57"/>
  <c r="Q189" i="57" s="1"/>
  <c r="G189" i="57"/>
  <c r="G291" i="112" s="1"/>
  <c r="F189" i="57"/>
  <c r="F291" i="112" s="1"/>
  <c r="E189" i="57"/>
  <c r="E291" i="112" s="1"/>
  <c r="D189" i="57"/>
  <c r="D291" i="112" s="1"/>
  <c r="C189" i="57"/>
  <c r="C291" i="112" s="1"/>
  <c r="I188" i="57"/>
  <c r="Q188" i="57" s="1"/>
  <c r="G188" i="57"/>
  <c r="G291" i="110" s="1"/>
  <c r="F188" i="57"/>
  <c r="F291" i="110" s="1"/>
  <c r="E188" i="57"/>
  <c r="E291" i="110" s="1"/>
  <c r="D188" i="57"/>
  <c r="D291" i="110" s="1"/>
  <c r="C188" i="57"/>
  <c r="C291" i="110" s="1"/>
  <c r="I187" i="57"/>
  <c r="Q187" i="57" s="1"/>
  <c r="G187" i="57"/>
  <c r="F187" i="57"/>
  <c r="E187" i="57"/>
  <c r="D187" i="57"/>
  <c r="C187" i="57"/>
  <c r="I186" i="57"/>
  <c r="Q186" i="57" s="1"/>
  <c r="G186" i="57"/>
  <c r="G291" i="107" s="1"/>
  <c r="F186" i="57"/>
  <c r="F291" i="107" s="1"/>
  <c r="E186" i="57"/>
  <c r="E291" i="107" s="1"/>
  <c r="D186" i="57"/>
  <c r="D291" i="107" s="1"/>
  <c r="C186" i="57"/>
  <c r="C291" i="107" s="1"/>
  <c r="I185" i="57"/>
  <c r="Q185" i="57" s="1"/>
  <c r="G185" i="57"/>
  <c r="G291" i="93" s="1"/>
  <c r="F185" i="57"/>
  <c r="F291" i="93" s="1"/>
  <c r="E185" i="57"/>
  <c r="E291" i="93" s="1"/>
  <c r="D185" i="57"/>
  <c r="D291" i="93" s="1"/>
  <c r="C185" i="57"/>
  <c r="C291" i="93" s="1"/>
  <c r="I165" i="57"/>
  <c r="Q165" i="57" s="1"/>
  <c r="G165" i="57"/>
  <c r="G290" i="126" s="1"/>
  <c r="F165" i="57"/>
  <c r="F290" i="126" s="1"/>
  <c r="E165" i="57"/>
  <c r="E290" i="126" s="1"/>
  <c r="D165" i="57"/>
  <c r="D290" i="126" s="1"/>
  <c r="C165" i="57"/>
  <c r="C290" i="126" s="1"/>
  <c r="I164" i="57"/>
  <c r="Q164" i="57" s="1"/>
  <c r="G164" i="57"/>
  <c r="G290" i="102" s="1"/>
  <c r="F164" i="57"/>
  <c r="F290" i="102" s="1"/>
  <c r="E164" i="57"/>
  <c r="E290" i="102" s="1"/>
  <c r="D164" i="57"/>
  <c r="D290" i="102" s="1"/>
  <c r="C164" i="57"/>
  <c r="C290" i="102" s="1"/>
  <c r="I163" i="57"/>
  <c r="Q163" i="57" s="1"/>
  <c r="G163" i="57"/>
  <c r="G290" i="115" s="1"/>
  <c r="I162" i="57"/>
  <c r="G162" i="57"/>
  <c r="F162" i="57"/>
  <c r="E162" i="57"/>
  <c r="D162" i="57"/>
  <c r="C162" i="57"/>
  <c r="I161" i="57"/>
  <c r="G161" i="57"/>
  <c r="F161" i="57"/>
  <c r="E161" i="57"/>
  <c r="I160" i="57"/>
  <c r="G160" i="57"/>
  <c r="F160" i="57"/>
  <c r="E160" i="57"/>
  <c r="D160" i="57"/>
  <c r="C160" i="57"/>
  <c r="I159" i="57"/>
  <c r="Q159" i="57" s="1"/>
  <c r="G159" i="57"/>
  <c r="G290" i="112" s="1"/>
  <c r="F159" i="57"/>
  <c r="F290" i="112" s="1"/>
  <c r="E159" i="57"/>
  <c r="E290" i="112" s="1"/>
  <c r="D159" i="57"/>
  <c r="D290" i="112" s="1"/>
  <c r="C159" i="57"/>
  <c r="C290" i="112" s="1"/>
  <c r="I158" i="57"/>
  <c r="Q158" i="57" s="1"/>
  <c r="G158" i="57"/>
  <c r="G290" i="110" s="1"/>
  <c r="F158" i="57"/>
  <c r="F290" i="110" s="1"/>
  <c r="E158" i="57"/>
  <c r="E290" i="110" s="1"/>
  <c r="D158" i="57"/>
  <c r="D290" i="110" s="1"/>
  <c r="C158" i="57"/>
  <c r="C290" i="110" s="1"/>
  <c r="I157" i="57"/>
  <c r="Q157" i="57" s="1"/>
  <c r="G157" i="57"/>
  <c r="G290" i="96" s="1"/>
  <c r="F157" i="57"/>
  <c r="F290" i="96" s="1"/>
  <c r="E157" i="57"/>
  <c r="E290" i="96" s="1"/>
  <c r="D157" i="57"/>
  <c r="D290" i="96" s="1"/>
  <c r="C157" i="57"/>
  <c r="C290" i="96" s="1"/>
  <c r="I156" i="57"/>
  <c r="Q156" i="57" s="1"/>
  <c r="G156" i="57"/>
  <c r="G290" i="107" s="1"/>
  <c r="F156" i="57"/>
  <c r="F290" i="107" s="1"/>
  <c r="E156" i="57"/>
  <c r="E290" i="107" s="1"/>
  <c r="D156" i="57"/>
  <c r="D290" i="107" s="1"/>
  <c r="C156" i="57"/>
  <c r="C290" i="107" s="1"/>
  <c r="I155" i="57"/>
  <c r="Q155" i="57" s="1"/>
  <c r="G155" i="57"/>
  <c r="G290" i="93" s="1"/>
  <c r="F155" i="57"/>
  <c r="F290" i="93" s="1"/>
  <c r="E155" i="57"/>
  <c r="E290" i="93" s="1"/>
  <c r="D155" i="57"/>
  <c r="D290" i="93" s="1"/>
  <c r="C155" i="57"/>
  <c r="C290" i="93" s="1"/>
  <c r="I135" i="57"/>
  <c r="Q135" i="57" s="1"/>
  <c r="G135" i="57"/>
  <c r="G289" i="126" s="1"/>
  <c r="F135" i="57"/>
  <c r="F289" i="126" s="1"/>
  <c r="E135" i="57"/>
  <c r="E289" i="126" s="1"/>
  <c r="D135" i="57"/>
  <c r="D289" i="126" s="1"/>
  <c r="C135" i="57"/>
  <c r="C289" i="126" s="1"/>
  <c r="I134" i="57"/>
  <c r="Q134" i="57" s="1"/>
  <c r="G134" i="57"/>
  <c r="G289" i="102" s="1"/>
  <c r="F134" i="57"/>
  <c r="F289" i="102" s="1"/>
  <c r="E134" i="57"/>
  <c r="E289" i="102" s="1"/>
  <c r="D134" i="57"/>
  <c r="D289" i="102" s="1"/>
  <c r="C134" i="57"/>
  <c r="C289" i="102" s="1"/>
  <c r="I133" i="57"/>
  <c r="Q133" i="57" s="1"/>
  <c r="G133" i="57"/>
  <c r="G289" i="115" s="1"/>
  <c r="I132" i="57"/>
  <c r="G132" i="57"/>
  <c r="F132" i="57"/>
  <c r="E132" i="57"/>
  <c r="D132" i="57"/>
  <c r="C132" i="57"/>
  <c r="I131" i="57"/>
  <c r="G131" i="57"/>
  <c r="F131" i="57"/>
  <c r="E131" i="57"/>
  <c r="I130" i="57"/>
  <c r="G130" i="57"/>
  <c r="F130" i="57"/>
  <c r="E130" i="57"/>
  <c r="D130" i="57"/>
  <c r="C130" i="57"/>
  <c r="I129" i="57"/>
  <c r="Q129" i="57" s="1"/>
  <c r="G129" i="57"/>
  <c r="G289" i="112" s="1"/>
  <c r="F129" i="57"/>
  <c r="F289" i="112" s="1"/>
  <c r="E129" i="57"/>
  <c r="E289" i="112" s="1"/>
  <c r="D129" i="57"/>
  <c r="D289" i="112" s="1"/>
  <c r="C129" i="57"/>
  <c r="C289" i="112" s="1"/>
  <c r="I128" i="57"/>
  <c r="Q128" i="57" s="1"/>
  <c r="G128" i="57"/>
  <c r="G289" i="110" s="1"/>
  <c r="F128" i="57"/>
  <c r="F289" i="110" s="1"/>
  <c r="E128" i="57"/>
  <c r="E289" i="110" s="1"/>
  <c r="D128" i="57"/>
  <c r="D289" i="110" s="1"/>
  <c r="C128" i="57"/>
  <c r="C289" i="110" s="1"/>
  <c r="I127" i="57"/>
  <c r="Q127" i="57" s="1"/>
  <c r="G127" i="57"/>
  <c r="G289" i="96" s="1"/>
  <c r="F127" i="57"/>
  <c r="F289" i="96" s="1"/>
  <c r="E127" i="57"/>
  <c r="E289" i="96" s="1"/>
  <c r="D127" i="57"/>
  <c r="D289" i="96" s="1"/>
  <c r="C127" i="57"/>
  <c r="C289" i="96" s="1"/>
  <c r="I126" i="57"/>
  <c r="Q126" i="57" s="1"/>
  <c r="G126" i="57"/>
  <c r="G289" i="107" s="1"/>
  <c r="F126" i="57"/>
  <c r="F289" i="107" s="1"/>
  <c r="E126" i="57"/>
  <c r="E289" i="107" s="1"/>
  <c r="D126" i="57"/>
  <c r="D289" i="107" s="1"/>
  <c r="C126" i="57"/>
  <c r="C289" i="107" s="1"/>
  <c r="I125" i="57"/>
  <c r="Q125" i="57" s="1"/>
  <c r="G125" i="57"/>
  <c r="G289" i="93" s="1"/>
  <c r="F125" i="57"/>
  <c r="F289" i="93" s="1"/>
  <c r="E125" i="57"/>
  <c r="E289" i="93" s="1"/>
  <c r="D125" i="57"/>
  <c r="D289" i="93" s="1"/>
  <c r="C125" i="57"/>
  <c r="C289" i="93" s="1"/>
  <c r="I105" i="57"/>
  <c r="Q105" i="57" s="1"/>
  <c r="G105" i="57"/>
  <c r="G288" i="126" s="1"/>
  <c r="F105" i="57"/>
  <c r="F288" i="126" s="1"/>
  <c r="E105" i="57"/>
  <c r="E288" i="126" s="1"/>
  <c r="D105" i="57"/>
  <c r="D288" i="126" s="1"/>
  <c r="C105" i="57"/>
  <c r="C288" i="126" s="1"/>
  <c r="I104" i="57"/>
  <c r="Q104" i="57" s="1"/>
  <c r="G104" i="57"/>
  <c r="G288" i="102" s="1"/>
  <c r="F104" i="57"/>
  <c r="F288" i="102" s="1"/>
  <c r="E104" i="57"/>
  <c r="E288" i="102" s="1"/>
  <c r="D104" i="57"/>
  <c r="D288" i="102" s="1"/>
  <c r="C104" i="57"/>
  <c r="C288" i="102" s="1"/>
  <c r="I103" i="57"/>
  <c r="Q103" i="57" s="1"/>
  <c r="G103" i="57"/>
  <c r="G288" i="115" s="1"/>
  <c r="I102" i="57"/>
  <c r="G102" i="57"/>
  <c r="F102" i="57"/>
  <c r="E102" i="57"/>
  <c r="D102" i="57"/>
  <c r="C102" i="57"/>
  <c r="I101" i="57"/>
  <c r="G101" i="57"/>
  <c r="F101" i="57"/>
  <c r="E101" i="57"/>
  <c r="I100" i="57"/>
  <c r="G100" i="57"/>
  <c r="F100" i="57"/>
  <c r="E100" i="57"/>
  <c r="D100" i="57"/>
  <c r="C100" i="57"/>
  <c r="I99" i="57"/>
  <c r="Q99" i="57" s="1"/>
  <c r="G99" i="57"/>
  <c r="G288" i="112" s="1"/>
  <c r="F99" i="57"/>
  <c r="F288" i="112" s="1"/>
  <c r="E99" i="57"/>
  <c r="E288" i="112" s="1"/>
  <c r="D99" i="57"/>
  <c r="D288" i="112" s="1"/>
  <c r="C99" i="57"/>
  <c r="C288" i="112" s="1"/>
  <c r="I98" i="57"/>
  <c r="Q98" i="57" s="1"/>
  <c r="G98" i="57"/>
  <c r="G288" i="110" s="1"/>
  <c r="F98" i="57"/>
  <c r="F288" i="110" s="1"/>
  <c r="E98" i="57"/>
  <c r="E288" i="110" s="1"/>
  <c r="D98" i="57"/>
  <c r="D288" i="110" s="1"/>
  <c r="C98" i="57"/>
  <c r="C288" i="110" s="1"/>
  <c r="I97" i="57"/>
  <c r="Q97" i="57" s="1"/>
  <c r="G97" i="57"/>
  <c r="G288" i="96" s="1"/>
  <c r="F97" i="57"/>
  <c r="F288" i="96" s="1"/>
  <c r="E97" i="57"/>
  <c r="E288" i="96" s="1"/>
  <c r="D97" i="57"/>
  <c r="D288" i="96" s="1"/>
  <c r="C97" i="57"/>
  <c r="C288" i="96" s="1"/>
  <c r="I96" i="57"/>
  <c r="Q96" i="57" s="1"/>
  <c r="G96" i="57"/>
  <c r="G288" i="107" s="1"/>
  <c r="F96" i="57"/>
  <c r="F288" i="107" s="1"/>
  <c r="E96" i="57"/>
  <c r="E288" i="107" s="1"/>
  <c r="D96" i="57"/>
  <c r="D288" i="107" s="1"/>
  <c r="C96" i="57"/>
  <c r="C288" i="107" s="1"/>
  <c r="I95" i="57"/>
  <c r="Q95" i="57" s="1"/>
  <c r="G95" i="57"/>
  <c r="G288" i="93" s="1"/>
  <c r="F95" i="57"/>
  <c r="F288" i="93" s="1"/>
  <c r="E95" i="57"/>
  <c r="E288" i="93" s="1"/>
  <c r="D95" i="57"/>
  <c r="D288" i="93" s="1"/>
  <c r="C95" i="57"/>
  <c r="C288" i="93" s="1"/>
  <c r="I75" i="57"/>
  <c r="Q75" i="57" s="1"/>
  <c r="G75" i="57"/>
  <c r="G287" i="126" s="1"/>
  <c r="F75" i="57"/>
  <c r="F287" i="126" s="1"/>
  <c r="E75" i="57"/>
  <c r="E287" i="126" s="1"/>
  <c r="D75" i="57"/>
  <c r="D287" i="126" s="1"/>
  <c r="C75" i="57"/>
  <c r="C287" i="126" s="1"/>
  <c r="I74" i="57"/>
  <c r="Q74" i="57" s="1"/>
  <c r="G74" i="57"/>
  <c r="G287" i="102" s="1"/>
  <c r="F74" i="57"/>
  <c r="F287" i="102" s="1"/>
  <c r="E74" i="57"/>
  <c r="E287" i="102" s="1"/>
  <c r="D74" i="57"/>
  <c r="D287" i="102" s="1"/>
  <c r="C74" i="57"/>
  <c r="C287" i="102" s="1"/>
  <c r="I73" i="57"/>
  <c r="G73" i="57"/>
  <c r="G287" i="115" s="1"/>
  <c r="I72" i="57"/>
  <c r="G72" i="57"/>
  <c r="F72" i="57"/>
  <c r="E72" i="57"/>
  <c r="D72" i="57"/>
  <c r="C72" i="57"/>
  <c r="I71" i="57"/>
  <c r="G71" i="57"/>
  <c r="F71" i="57"/>
  <c r="E71" i="57"/>
  <c r="I70" i="57"/>
  <c r="G70" i="57"/>
  <c r="F70" i="57"/>
  <c r="E70" i="57"/>
  <c r="D70" i="57"/>
  <c r="C70" i="57"/>
  <c r="I69" i="57"/>
  <c r="Q69" i="57" s="1"/>
  <c r="G69" i="57"/>
  <c r="G287" i="112" s="1"/>
  <c r="F69" i="57"/>
  <c r="F287" i="112" s="1"/>
  <c r="E69" i="57"/>
  <c r="E287" i="112" s="1"/>
  <c r="D69" i="57"/>
  <c r="D287" i="112" s="1"/>
  <c r="C69" i="57"/>
  <c r="C287" i="112" s="1"/>
  <c r="I68" i="57"/>
  <c r="Q68" i="57" s="1"/>
  <c r="G68" i="57"/>
  <c r="G287" i="110" s="1"/>
  <c r="F68" i="57"/>
  <c r="F287" i="110" s="1"/>
  <c r="E68" i="57"/>
  <c r="E287" i="110" s="1"/>
  <c r="D68" i="57"/>
  <c r="D287" i="110" s="1"/>
  <c r="C68" i="57"/>
  <c r="C287" i="110" s="1"/>
  <c r="I67" i="57"/>
  <c r="Q67" i="57" s="1"/>
  <c r="G67" i="57"/>
  <c r="F67" i="57"/>
  <c r="E67" i="57"/>
  <c r="D67" i="57"/>
  <c r="C67" i="57"/>
  <c r="I66" i="57"/>
  <c r="Q66" i="57" s="1"/>
  <c r="G66" i="57"/>
  <c r="G287" i="107" s="1"/>
  <c r="F66" i="57"/>
  <c r="F287" i="107" s="1"/>
  <c r="E66" i="57"/>
  <c r="E287" i="107" s="1"/>
  <c r="D66" i="57"/>
  <c r="D287" i="107" s="1"/>
  <c r="C66" i="57"/>
  <c r="C287" i="107" s="1"/>
  <c r="I65" i="57"/>
  <c r="Q65" i="57" s="1"/>
  <c r="G65" i="57"/>
  <c r="G287" i="93" s="1"/>
  <c r="F65" i="57"/>
  <c r="F287" i="93" s="1"/>
  <c r="E65" i="57"/>
  <c r="E287" i="93" s="1"/>
  <c r="D65" i="57"/>
  <c r="D287" i="93" s="1"/>
  <c r="C65" i="57"/>
  <c r="C287" i="93" s="1"/>
  <c r="I45" i="57"/>
  <c r="Q45" i="57" s="1"/>
  <c r="G45" i="57"/>
  <c r="G286" i="126" s="1"/>
  <c r="F45" i="57"/>
  <c r="F286" i="126" s="1"/>
  <c r="E45" i="57"/>
  <c r="E286" i="126" s="1"/>
  <c r="D45" i="57"/>
  <c r="D286" i="126" s="1"/>
  <c r="C45" i="57"/>
  <c r="C286" i="126" s="1"/>
  <c r="I44" i="57"/>
  <c r="Q44" i="57" s="1"/>
  <c r="G44" i="57"/>
  <c r="G286" i="102" s="1"/>
  <c r="F44" i="57"/>
  <c r="F286" i="102" s="1"/>
  <c r="E44" i="57"/>
  <c r="E286" i="102" s="1"/>
  <c r="D44" i="57"/>
  <c r="D286" i="102" s="1"/>
  <c r="C44" i="57"/>
  <c r="C286" i="102" s="1"/>
  <c r="I43" i="57"/>
  <c r="Q43" i="57" s="1"/>
  <c r="G43" i="57"/>
  <c r="G286" i="115" s="1"/>
  <c r="F43" i="57"/>
  <c r="F286" i="115" s="1"/>
  <c r="E43" i="57"/>
  <c r="E286" i="115" s="1"/>
  <c r="D43" i="57"/>
  <c r="D286" i="115" s="1"/>
  <c r="C43" i="57"/>
  <c r="C286" i="115" s="1"/>
  <c r="I42" i="57"/>
  <c r="G42" i="57"/>
  <c r="F42" i="57"/>
  <c r="E42" i="57"/>
  <c r="D42" i="57"/>
  <c r="C42" i="57"/>
  <c r="I41" i="57"/>
  <c r="G41" i="57"/>
  <c r="F41" i="57"/>
  <c r="E41" i="57"/>
  <c r="I40" i="57"/>
  <c r="G40" i="57"/>
  <c r="F40" i="57"/>
  <c r="E40" i="57"/>
  <c r="D40" i="57"/>
  <c r="C40" i="57"/>
  <c r="I39" i="57"/>
  <c r="Q39" i="57" s="1"/>
  <c r="G39" i="57"/>
  <c r="G286" i="112" s="1"/>
  <c r="F39" i="57"/>
  <c r="F286" i="112" s="1"/>
  <c r="E39" i="57"/>
  <c r="E286" i="112" s="1"/>
  <c r="D39" i="57"/>
  <c r="D286" i="112" s="1"/>
  <c r="C39" i="57"/>
  <c r="C286" i="112" s="1"/>
  <c r="I38" i="57"/>
  <c r="Q38" i="57" s="1"/>
  <c r="G38" i="57"/>
  <c r="G286" i="110" s="1"/>
  <c r="F38" i="57"/>
  <c r="F286" i="110" s="1"/>
  <c r="E38" i="57"/>
  <c r="E286" i="110" s="1"/>
  <c r="D38" i="57"/>
  <c r="D286" i="110" s="1"/>
  <c r="C38" i="57"/>
  <c r="C286" i="110" s="1"/>
  <c r="I37" i="57"/>
  <c r="Q37" i="57" s="1"/>
  <c r="G37" i="57"/>
  <c r="G286" i="96" s="1"/>
  <c r="F37" i="57"/>
  <c r="F286" i="96" s="1"/>
  <c r="E37" i="57"/>
  <c r="E286" i="96" s="1"/>
  <c r="D37" i="57"/>
  <c r="D286" i="96" s="1"/>
  <c r="C37" i="57"/>
  <c r="C286" i="96" s="1"/>
  <c r="I36" i="57"/>
  <c r="Q36" i="57" s="1"/>
  <c r="G36" i="57"/>
  <c r="G286" i="107" s="1"/>
  <c r="F36" i="57"/>
  <c r="F286" i="107" s="1"/>
  <c r="E36" i="57"/>
  <c r="E286" i="107" s="1"/>
  <c r="D36" i="57"/>
  <c r="D286" i="107" s="1"/>
  <c r="C36" i="57"/>
  <c r="C286" i="107" s="1"/>
  <c r="I35" i="57"/>
  <c r="Q35" i="57" s="1"/>
  <c r="G35" i="57"/>
  <c r="G286" i="93" s="1"/>
  <c r="F35" i="57"/>
  <c r="F286" i="93" s="1"/>
  <c r="E35" i="57"/>
  <c r="E286" i="93" s="1"/>
  <c r="D35" i="57"/>
  <c r="D286" i="93" s="1"/>
  <c r="C35" i="57"/>
  <c r="C286" i="93" s="1"/>
  <c r="I255" i="55"/>
  <c r="Q255" i="55" s="1"/>
  <c r="G255" i="55"/>
  <c r="G284" i="126" s="1"/>
  <c r="F255" i="55"/>
  <c r="F284" i="126" s="1"/>
  <c r="E255" i="55"/>
  <c r="E284" i="126" s="1"/>
  <c r="D255" i="55"/>
  <c r="D284" i="126" s="1"/>
  <c r="C255" i="55"/>
  <c r="C284" i="126" s="1"/>
  <c r="I254" i="55"/>
  <c r="Q254" i="55" s="1"/>
  <c r="G254" i="55"/>
  <c r="G284" i="102" s="1"/>
  <c r="F254" i="55"/>
  <c r="F284" i="102" s="1"/>
  <c r="E254" i="55"/>
  <c r="E284" i="102" s="1"/>
  <c r="D254" i="55"/>
  <c r="D284" i="102" s="1"/>
  <c r="C254" i="55"/>
  <c r="C284" i="102" s="1"/>
  <c r="I253" i="55"/>
  <c r="Q253" i="55" s="1"/>
  <c r="G253" i="55"/>
  <c r="G284" i="115" s="1"/>
  <c r="F253" i="55"/>
  <c r="F284" i="115" s="1"/>
  <c r="E253" i="55"/>
  <c r="E284" i="115" s="1"/>
  <c r="D253" i="55"/>
  <c r="D284" i="115" s="1"/>
  <c r="C253" i="55"/>
  <c r="C284" i="115" s="1"/>
  <c r="I252" i="55"/>
  <c r="G252" i="55"/>
  <c r="F252" i="55"/>
  <c r="E252" i="55"/>
  <c r="D252" i="55"/>
  <c r="C252" i="55"/>
  <c r="I251" i="55"/>
  <c r="G251" i="55"/>
  <c r="F251" i="55"/>
  <c r="E251" i="55"/>
  <c r="I250" i="55"/>
  <c r="G250" i="55"/>
  <c r="F250" i="55"/>
  <c r="E250" i="55"/>
  <c r="D250" i="55"/>
  <c r="C250" i="55"/>
  <c r="I249" i="55"/>
  <c r="Q249" i="55" s="1"/>
  <c r="G249" i="55"/>
  <c r="G284" i="112" s="1"/>
  <c r="F249" i="55"/>
  <c r="F284" i="112" s="1"/>
  <c r="E249" i="55"/>
  <c r="E284" i="112" s="1"/>
  <c r="D249" i="55"/>
  <c r="D284" i="112" s="1"/>
  <c r="C249" i="55"/>
  <c r="C284" i="112" s="1"/>
  <c r="I248" i="55"/>
  <c r="Q248" i="55" s="1"/>
  <c r="G248" i="55"/>
  <c r="G284" i="110" s="1"/>
  <c r="F248" i="55"/>
  <c r="F284" i="110" s="1"/>
  <c r="E248" i="55"/>
  <c r="E284" i="110" s="1"/>
  <c r="D248" i="55"/>
  <c r="D284" i="110" s="1"/>
  <c r="C248" i="55"/>
  <c r="C284" i="110" s="1"/>
  <c r="I247" i="55"/>
  <c r="Q247" i="55" s="1"/>
  <c r="F247" i="55"/>
  <c r="F284" i="96" s="1"/>
  <c r="E247" i="55"/>
  <c r="E284" i="96" s="1"/>
  <c r="D247" i="55"/>
  <c r="D284" i="96" s="1"/>
  <c r="C247" i="55"/>
  <c r="C284" i="96" s="1"/>
  <c r="I246" i="55"/>
  <c r="Q246" i="55" s="1"/>
  <c r="G246" i="55"/>
  <c r="G284" i="107" s="1"/>
  <c r="F246" i="55"/>
  <c r="F284" i="107" s="1"/>
  <c r="E246" i="55"/>
  <c r="E284" i="107" s="1"/>
  <c r="D246" i="55"/>
  <c r="D284" i="107" s="1"/>
  <c r="C246" i="55"/>
  <c r="C284" i="107" s="1"/>
  <c r="I245" i="55"/>
  <c r="Q245" i="55" s="1"/>
  <c r="G245" i="55"/>
  <c r="G284" i="93" s="1"/>
  <c r="F245" i="55"/>
  <c r="F284" i="93" s="1"/>
  <c r="E245" i="55"/>
  <c r="E284" i="93" s="1"/>
  <c r="D245" i="55"/>
  <c r="D284" i="93" s="1"/>
  <c r="C245" i="55"/>
  <c r="C284" i="93" s="1"/>
  <c r="I225" i="55"/>
  <c r="Q225" i="55" s="1"/>
  <c r="G225" i="55"/>
  <c r="G283" i="126" s="1"/>
  <c r="F225" i="55"/>
  <c r="F283" i="126" s="1"/>
  <c r="E225" i="55"/>
  <c r="E283" i="126" s="1"/>
  <c r="D225" i="55"/>
  <c r="D283" i="126" s="1"/>
  <c r="C225" i="55"/>
  <c r="C283" i="126" s="1"/>
  <c r="I224" i="55"/>
  <c r="Q224" i="55" s="1"/>
  <c r="G224" i="55"/>
  <c r="G283" i="102" s="1"/>
  <c r="F224" i="55"/>
  <c r="F283" i="102" s="1"/>
  <c r="E224" i="55"/>
  <c r="E283" i="102" s="1"/>
  <c r="D224" i="55"/>
  <c r="D283" i="102" s="1"/>
  <c r="C224" i="55"/>
  <c r="C283" i="102" s="1"/>
  <c r="I223" i="55"/>
  <c r="Q223" i="55" s="1"/>
  <c r="G223" i="55"/>
  <c r="G283" i="115" s="1"/>
  <c r="F223" i="55"/>
  <c r="F283" i="115" s="1"/>
  <c r="E223" i="55"/>
  <c r="E283" i="115" s="1"/>
  <c r="D223" i="55"/>
  <c r="D283" i="115" s="1"/>
  <c r="C223" i="55"/>
  <c r="C283" i="115" s="1"/>
  <c r="I222" i="55"/>
  <c r="G222" i="55"/>
  <c r="F222" i="55"/>
  <c r="E222" i="55"/>
  <c r="D222" i="55"/>
  <c r="C222" i="55"/>
  <c r="I221" i="55"/>
  <c r="G221" i="55"/>
  <c r="F221" i="55"/>
  <c r="E221" i="55"/>
  <c r="I220" i="55"/>
  <c r="G220" i="55"/>
  <c r="F220" i="55"/>
  <c r="E220" i="55"/>
  <c r="D220" i="55"/>
  <c r="C220" i="55"/>
  <c r="I219" i="55"/>
  <c r="Q219" i="55" s="1"/>
  <c r="G219" i="55"/>
  <c r="G283" i="112" s="1"/>
  <c r="F219" i="55"/>
  <c r="F283" i="112" s="1"/>
  <c r="E219" i="55"/>
  <c r="E283" i="112" s="1"/>
  <c r="D219" i="55"/>
  <c r="D283" i="112" s="1"/>
  <c r="C219" i="55"/>
  <c r="C283" i="112" s="1"/>
  <c r="I218" i="55"/>
  <c r="Q218" i="55" s="1"/>
  <c r="G218" i="55"/>
  <c r="G283" i="110" s="1"/>
  <c r="F218" i="55"/>
  <c r="F283" i="110" s="1"/>
  <c r="E218" i="55"/>
  <c r="E283" i="110" s="1"/>
  <c r="D218" i="55"/>
  <c r="D283" i="110" s="1"/>
  <c r="C218" i="55"/>
  <c r="C283" i="110" s="1"/>
  <c r="I217" i="55"/>
  <c r="Q217" i="55" s="1"/>
  <c r="F217" i="55"/>
  <c r="F283" i="96" s="1"/>
  <c r="E217" i="55"/>
  <c r="E283" i="96" s="1"/>
  <c r="D217" i="55"/>
  <c r="D283" i="96" s="1"/>
  <c r="C217" i="55"/>
  <c r="C283" i="96" s="1"/>
  <c r="I216" i="55"/>
  <c r="Q216" i="55" s="1"/>
  <c r="G216" i="55"/>
  <c r="G283" i="107" s="1"/>
  <c r="F216" i="55"/>
  <c r="F283" i="107" s="1"/>
  <c r="E216" i="55"/>
  <c r="E283" i="107" s="1"/>
  <c r="D216" i="55"/>
  <c r="C216" i="55"/>
  <c r="C283" i="107" s="1"/>
  <c r="I215" i="55"/>
  <c r="Q215" i="55" s="1"/>
  <c r="G215" i="55"/>
  <c r="G283" i="93" s="1"/>
  <c r="F215" i="55"/>
  <c r="F283" i="93" s="1"/>
  <c r="E215" i="55"/>
  <c r="E283" i="93" s="1"/>
  <c r="D215" i="55"/>
  <c r="D283" i="93" s="1"/>
  <c r="C215" i="55"/>
  <c r="C283" i="93" s="1"/>
  <c r="I195" i="55"/>
  <c r="Q195" i="55" s="1"/>
  <c r="G195" i="55"/>
  <c r="G282" i="126" s="1"/>
  <c r="F195" i="55"/>
  <c r="F282" i="126" s="1"/>
  <c r="E195" i="55"/>
  <c r="E282" i="126" s="1"/>
  <c r="D195" i="55"/>
  <c r="D282" i="126" s="1"/>
  <c r="C195" i="55"/>
  <c r="C282" i="126" s="1"/>
  <c r="I194" i="55"/>
  <c r="Q194" i="55" s="1"/>
  <c r="G194" i="55"/>
  <c r="G282" i="102" s="1"/>
  <c r="F194" i="55"/>
  <c r="F282" i="102" s="1"/>
  <c r="E194" i="55"/>
  <c r="E282" i="102" s="1"/>
  <c r="D194" i="55"/>
  <c r="D282" i="102" s="1"/>
  <c r="C194" i="55"/>
  <c r="C282" i="102" s="1"/>
  <c r="I193" i="55"/>
  <c r="Q193" i="55" s="1"/>
  <c r="G193" i="55"/>
  <c r="G282" i="115" s="1"/>
  <c r="F193" i="55"/>
  <c r="F282" i="115" s="1"/>
  <c r="E193" i="55"/>
  <c r="E282" i="115" s="1"/>
  <c r="D193" i="55"/>
  <c r="C193" i="55"/>
  <c r="C282" i="115" s="1"/>
  <c r="I192" i="55"/>
  <c r="G192" i="55"/>
  <c r="F192" i="55"/>
  <c r="E192" i="55"/>
  <c r="D192" i="55"/>
  <c r="C192" i="55"/>
  <c r="I191" i="55"/>
  <c r="G191" i="55"/>
  <c r="F191" i="55"/>
  <c r="E191" i="55"/>
  <c r="I190" i="55"/>
  <c r="G190" i="55"/>
  <c r="F190" i="55"/>
  <c r="E190" i="55"/>
  <c r="D190" i="55"/>
  <c r="C190" i="55"/>
  <c r="I189" i="55"/>
  <c r="Q189" i="55" s="1"/>
  <c r="G189" i="55"/>
  <c r="G282" i="112" s="1"/>
  <c r="F189" i="55"/>
  <c r="F282" i="112" s="1"/>
  <c r="E189" i="55"/>
  <c r="E282" i="112" s="1"/>
  <c r="D189" i="55"/>
  <c r="D282" i="112" s="1"/>
  <c r="C189" i="55"/>
  <c r="C282" i="112" s="1"/>
  <c r="I188" i="55"/>
  <c r="Q188" i="55" s="1"/>
  <c r="G188" i="55"/>
  <c r="G282" i="110" s="1"/>
  <c r="F188" i="55"/>
  <c r="F282" i="110" s="1"/>
  <c r="E188" i="55"/>
  <c r="E282" i="110" s="1"/>
  <c r="D188" i="55"/>
  <c r="D282" i="110" s="1"/>
  <c r="C188" i="55"/>
  <c r="C282" i="110" s="1"/>
  <c r="I187" i="55"/>
  <c r="Q187" i="55" s="1"/>
  <c r="F187" i="55"/>
  <c r="E187" i="55"/>
  <c r="D187" i="55"/>
  <c r="C187" i="55"/>
  <c r="I186" i="55"/>
  <c r="Q186" i="55" s="1"/>
  <c r="G186" i="55"/>
  <c r="G282" i="107" s="1"/>
  <c r="F186" i="55"/>
  <c r="F282" i="107" s="1"/>
  <c r="E186" i="55"/>
  <c r="E282" i="107" s="1"/>
  <c r="D186" i="55"/>
  <c r="D282" i="107" s="1"/>
  <c r="C186" i="55"/>
  <c r="C282" i="107" s="1"/>
  <c r="I185" i="55"/>
  <c r="Q185" i="55" s="1"/>
  <c r="G185" i="55"/>
  <c r="G282" i="93" s="1"/>
  <c r="F185" i="55"/>
  <c r="F282" i="93" s="1"/>
  <c r="E185" i="55"/>
  <c r="E282" i="93" s="1"/>
  <c r="D185" i="55"/>
  <c r="D282" i="93" s="1"/>
  <c r="C185" i="55"/>
  <c r="C282" i="93" s="1"/>
  <c r="I165" i="55"/>
  <c r="Q165" i="55" s="1"/>
  <c r="G165" i="55"/>
  <c r="G281" i="126" s="1"/>
  <c r="F165" i="55"/>
  <c r="F281" i="126" s="1"/>
  <c r="E165" i="55"/>
  <c r="E281" i="126" s="1"/>
  <c r="D165" i="55"/>
  <c r="D281" i="126" s="1"/>
  <c r="C165" i="55"/>
  <c r="C281" i="126" s="1"/>
  <c r="I164" i="55"/>
  <c r="Q164" i="55" s="1"/>
  <c r="G164" i="55"/>
  <c r="G281" i="102" s="1"/>
  <c r="F164" i="55"/>
  <c r="F281" i="102" s="1"/>
  <c r="E164" i="55"/>
  <c r="E281" i="102" s="1"/>
  <c r="D164" i="55"/>
  <c r="D281" i="102" s="1"/>
  <c r="C164" i="55"/>
  <c r="C281" i="102" s="1"/>
  <c r="I163" i="55"/>
  <c r="Q163" i="55" s="1"/>
  <c r="G163" i="55"/>
  <c r="G281" i="115" s="1"/>
  <c r="F163" i="55"/>
  <c r="F281" i="115" s="1"/>
  <c r="E163" i="55"/>
  <c r="E281" i="115" s="1"/>
  <c r="D163" i="55"/>
  <c r="D281" i="115" s="1"/>
  <c r="C163" i="55"/>
  <c r="C281" i="115" s="1"/>
  <c r="I162" i="55"/>
  <c r="G162" i="55"/>
  <c r="F162" i="55"/>
  <c r="E162" i="55"/>
  <c r="D162" i="55"/>
  <c r="C162" i="55"/>
  <c r="I161" i="55"/>
  <c r="G161" i="55"/>
  <c r="F161" i="55"/>
  <c r="E161" i="55"/>
  <c r="I160" i="55"/>
  <c r="G160" i="55"/>
  <c r="F160" i="55"/>
  <c r="E160" i="55"/>
  <c r="D160" i="55"/>
  <c r="C160" i="55"/>
  <c r="I159" i="55"/>
  <c r="Q159" i="55" s="1"/>
  <c r="G159" i="55"/>
  <c r="G281" i="112" s="1"/>
  <c r="F159" i="55"/>
  <c r="F281" i="112" s="1"/>
  <c r="E159" i="55"/>
  <c r="E281" i="112" s="1"/>
  <c r="D159" i="55"/>
  <c r="D281" i="112" s="1"/>
  <c r="C159" i="55"/>
  <c r="C281" i="112" s="1"/>
  <c r="I158" i="55"/>
  <c r="Q158" i="55" s="1"/>
  <c r="G158" i="55"/>
  <c r="G281" i="110" s="1"/>
  <c r="F158" i="55"/>
  <c r="F281" i="110" s="1"/>
  <c r="E158" i="55"/>
  <c r="E281" i="110" s="1"/>
  <c r="D158" i="55"/>
  <c r="D281" i="110" s="1"/>
  <c r="C158" i="55"/>
  <c r="C281" i="110" s="1"/>
  <c r="I157" i="55"/>
  <c r="Q157" i="55" s="1"/>
  <c r="F157" i="55"/>
  <c r="F281" i="96" s="1"/>
  <c r="E157" i="55"/>
  <c r="E281" i="96" s="1"/>
  <c r="D157" i="55"/>
  <c r="D281" i="96" s="1"/>
  <c r="C157" i="55"/>
  <c r="C281" i="96" s="1"/>
  <c r="I156" i="55"/>
  <c r="Q156" i="55" s="1"/>
  <c r="G156" i="55"/>
  <c r="G281" i="107" s="1"/>
  <c r="F156" i="55"/>
  <c r="F281" i="107" s="1"/>
  <c r="E156" i="55"/>
  <c r="E281" i="107" s="1"/>
  <c r="D156" i="55"/>
  <c r="D281" i="107" s="1"/>
  <c r="C156" i="55"/>
  <c r="C281" i="107" s="1"/>
  <c r="I155" i="55"/>
  <c r="Q155" i="55" s="1"/>
  <c r="G155" i="55"/>
  <c r="G281" i="93" s="1"/>
  <c r="F155" i="55"/>
  <c r="F281" i="93" s="1"/>
  <c r="E155" i="55"/>
  <c r="E281" i="93" s="1"/>
  <c r="D155" i="55"/>
  <c r="D281" i="93" s="1"/>
  <c r="C155" i="55"/>
  <c r="C281" i="93" s="1"/>
  <c r="I135" i="55"/>
  <c r="Q135" i="55" s="1"/>
  <c r="G135" i="55"/>
  <c r="G280" i="126" s="1"/>
  <c r="F135" i="55"/>
  <c r="F280" i="126" s="1"/>
  <c r="E135" i="55"/>
  <c r="E280" i="126" s="1"/>
  <c r="D135" i="55"/>
  <c r="D280" i="126" s="1"/>
  <c r="C135" i="55"/>
  <c r="C280" i="126" s="1"/>
  <c r="I134" i="55"/>
  <c r="Q134" i="55" s="1"/>
  <c r="G134" i="55"/>
  <c r="G280" i="102" s="1"/>
  <c r="F134" i="55"/>
  <c r="F280" i="102" s="1"/>
  <c r="E134" i="55"/>
  <c r="E280" i="102" s="1"/>
  <c r="D134" i="55"/>
  <c r="D280" i="102" s="1"/>
  <c r="C134" i="55"/>
  <c r="C280" i="102" s="1"/>
  <c r="I133" i="55"/>
  <c r="Q133" i="55" s="1"/>
  <c r="G133" i="55"/>
  <c r="G280" i="115" s="1"/>
  <c r="F133" i="55"/>
  <c r="F280" i="115" s="1"/>
  <c r="E133" i="55"/>
  <c r="E280" i="115" s="1"/>
  <c r="D133" i="55"/>
  <c r="D280" i="115" s="1"/>
  <c r="C133" i="55"/>
  <c r="C280" i="115" s="1"/>
  <c r="I132" i="55"/>
  <c r="G132" i="55"/>
  <c r="F132" i="55"/>
  <c r="E132" i="55"/>
  <c r="D132" i="55"/>
  <c r="C132" i="55"/>
  <c r="I131" i="55"/>
  <c r="G131" i="55"/>
  <c r="F131" i="55"/>
  <c r="E131" i="55"/>
  <c r="I130" i="55"/>
  <c r="G130" i="55"/>
  <c r="F130" i="55"/>
  <c r="E130" i="55"/>
  <c r="D130" i="55"/>
  <c r="C130" i="55"/>
  <c r="I129" i="55"/>
  <c r="Q129" i="55" s="1"/>
  <c r="G129" i="55"/>
  <c r="G280" i="112" s="1"/>
  <c r="F129" i="55"/>
  <c r="F280" i="112" s="1"/>
  <c r="E129" i="55"/>
  <c r="E280" i="112" s="1"/>
  <c r="D129" i="55"/>
  <c r="D280" i="112" s="1"/>
  <c r="C129" i="55"/>
  <c r="C280" i="112" s="1"/>
  <c r="I128" i="55"/>
  <c r="Q128" i="55" s="1"/>
  <c r="G128" i="55"/>
  <c r="G280" i="110" s="1"/>
  <c r="F128" i="55"/>
  <c r="F280" i="110" s="1"/>
  <c r="E128" i="55"/>
  <c r="E280" i="110" s="1"/>
  <c r="D128" i="55"/>
  <c r="D280" i="110" s="1"/>
  <c r="C128" i="55"/>
  <c r="C280" i="110" s="1"/>
  <c r="I127" i="55"/>
  <c r="Q127" i="55" s="1"/>
  <c r="F127" i="55"/>
  <c r="F280" i="96" s="1"/>
  <c r="E127" i="55"/>
  <c r="E280" i="96" s="1"/>
  <c r="D127" i="55"/>
  <c r="D280" i="96" s="1"/>
  <c r="C127" i="55"/>
  <c r="C280" i="96" s="1"/>
  <c r="I126" i="55"/>
  <c r="Q126" i="55" s="1"/>
  <c r="G126" i="55"/>
  <c r="G280" i="107" s="1"/>
  <c r="F126" i="55"/>
  <c r="F280" i="107" s="1"/>
  <c r="E126" i="55"/>
  <c r="E280" i="107" s="1"/>
  <c r="D126" i="55"/>
  <c r="D280" i="107" s="1"/>
  <c r="C126" i="55"/>
  <c r="C280" i="107" s="1"/>
  <c r="I125" i="55"/>
  <c r="Q125" i="55" s="1"/>
  <c r="G125" i="55"/>
  <c r="G280" i="93" s="1"/>
  <c r="F125" i="55"/>
  <c r="F280" i="93" s="1"/>
  <c r="E125" i="55"/>
  <c r="E280" i="93" s="1"/>
  <c r="D125" i="55"/>
  <c r="D280" i="93" s="1"/>
  <c r="C125" i="55"/>
  <c r="C280" i="93" s="1"/>
  <c r="I105" i="55"/>
  <c r="Q105" i="55" s="1"/>
  <c r="G105" i="55"/>
  <c r="G279" i="126" s="1"/>
  <c r="F105" i="55"/>
  <c r="F279" i="126" s="1"/>
  <c r="E105" i="55"/>
  <c r="E279" i="126" s="1"/>
  <c r="D105" i="55"/>
  <c r="D279" i="126" s="1"/>
  <c r="C105" i="55"/>
  <c r="C279" i="126" s="1"/>
  <c r="I104" i="55"/>
  <c r="Q104" i="55" s="1"/>
  <c r="G104" i="55"/>
  <c r="G279" i="102" s="1"/>
  <c r="F104" i="55"/>
  <c r="F279" i="102" s="1"/>
  <c r="E104" i="55"/>
  <c r="E279" i="102" s="1"/>
  <c r="D104" i="55"/>
  <c r="D279" i="102" s="1"/>
  <c r="C104" i="55"/>
  <c r="C279" i="102" s="1"/>
  <c r="I103" i="55"/>
  <c r="Q103" i="55" s="1"/>
  <c r="G103" i="55"/>
  <c r="G279" i="115" s="1"/>
  <c r="F103" i="55"/>
  <c r="F279" i="115" s="1"/>
  <c r="E103" i="55"/>
  <c r="E279" i="115" s="1"/>
  <c r="D103" i="55"/>
  <c r="D279" i="115" s="1"/>
  <c r="C103" i="55"/>
  <c r="C279" i="115" s="1"/>
  <c r="I102" i="55"/>
  <c r="G102" i="55"/>
  <c r="F102" i="55"/>
  <c r="E102" i="55"/>
  <c r="D102" i="55"/>
  <c r="C102" i="55"/>
  <c r="I101" i="55"/>
  <c r="G101" i="55"/>
  <c r="F101" i="55"/>
  <c r="E101" i="55"/>
  <c r="I100" i="55"/>
  <c r="G100" i="55"/>
  <c r="F100" i="55"/>
  <c r="E100" i="55"/>
  <c r="D100" i="55"/>
  <c r="C100" i="55"/>
  <c r="I99" i="55"/>
  <c r="Q99" i="55" s="1"/>
  <c r="G99" i="55"/>
  <c r="G279" i="112" s="1"/>
  <c r="F99" i="55"/>
  <c r="F279" i="112" s="1"/>
  <c r="E99" i="55"/>
  <c r="E279" i="112" s="1"/>
  <c r="D99" i="55"/>
  <c r="D279" i="112" s="1"/>
  <c r="C99" i="55"/>
  <c r="C279" i="112" s="1"/>
  <c r="I98" i="55"/>
  <c r="Q98" i="55" s="1"/>
  <c r="G98" i="55"/>
  <c r="G279" i="110" s="1"/>
  <c r="F98" i="55"/>
  <c r="F279" i="110" s="1"/>
  <c r="E98" i="55"/>
  <c r="E279" i="110" s="1"/>
  <c r="D98" i="55"/>
  <c r="D279" i="110" s="1"/>
  <c r="C98" i="55"/>
  <c r="C279" i="110" s="1"/>
  <c r="I97" i="55"/>
  <c r="Q97" i="55" s="1"/>
  <c r="F97" i="55"/>
  <c r="F279" i="96" s="1"/>
  <c r="E97" i="55"/>
  <c r="E279" i="96" s="1"/>
  <c r="D97" i="55"/>
  <c r="D279" i="96" s="1"/>
  <c r="C97" i="55"/>
  <c r="C279" i="96" s="1"/>
  <c r="I96" i="55"/>
  <c r="Q96" i="55" s="1"/>
  <c r="G96" i="55"/>
  <c r="G279" i="107" s="1"/>
  <c r="F96" i="55"/>
  <c r="F279" i="107" s="1"/>
  <c r="E96" i="55"/>
  <c r="E279" i="107" s="1"/>
  <c r="D96" i="55"/>
  <c r="D279" i="107" s="1"/>
  <c r="C96" i="55"/>
  <c r="C279" i="107" s="1"/>
  <c r="I95" i="55"/>
  <c r="Q95" i="55" s="1"/>
  <c r="G95" i="55"/>
  <c r="G279" i="93" s="1"/>
  <c r="F95" i="55"/>
  <c r="F279" i="93" s="1"/>
  <c r="E95" i="55"/>
  <c r="E279" i="93" s="1"/>
  <c r="D95" i="55"/>
  <c r="D279" i="93" s="1"/>
  <c r="C95" i="55"/>
  <c r="C279" i="93" s="1"/>
  <c r="I75" i="55"/>
  <c r="Q75" i="55" s="1"/>
  <c r="G75" i="55"/>
  <c r="G278" i="126" s="1"/>
  <c r="F75" i="55"/>
  <c r="F278" i="126" s="1"/>
  <c r="E75" i="55"/>
  <c r="E278" i="126" s="1"/>
  <c r="D75" i="55"/>
  <c r="D278" i="126" s="1"/>
  <c r="C75" i="55"/>
  <c r="C278" i="126" s="1"/>
  <c r="I74" i="55"/>
  <c r="Q74" i="55" s="1"/>
  <c r="G74" i="55"/>
  <c r="G278" i="102" s="1"/>
  <c r="F74" i="55"/>
  <c r="F278" i="102" s="1"/>
  <c r="E74" i="55"/>
  <c r="E278" i="102" s="1"/>
  <c r="D74" i="55"/>
  <c r="D278" i="102" s="1"/>
  <c r="C74" i="55"/>
  <c r="C278" i="102" s="1"/>
  <c r="I73" i="55"/>
  <c r="Q73" i="55" s="1"/>
  <c r="G73" i="55"/>
  <c r="G278" i="115" s="1"/>
  <c r="F73" i="55"/>
  <c r="F278" i="115" s="1"/>
  <c r="E73" i="55"/>
  <c r="E278" i="115" s="1"/>
  <c r="D73" i="55"/>
  <c r="D278" i="115" s="1"/>
  <c r="C73" i="55"/>
  <c r="C278" i="115" s="1"/>
  <c r="I72" i="55"/>
  <c r="G72" i="55"/>
  <c r="F72" i="55"/>
  <c r="E72" i="55"/>
  <c r="D72" i="55"/>
  <c r="C72" i="55"/>
  <c r="I71" i="55"/>
  <c r="G71" i="55"/>
  <c r="F71" i="55"/>
  <c r="E71" i="55"/>
  <c r="I70" i="55"/>
  <c r="G70" i="55"/>
  <c r="F70" i="55"/>
  <c r="E70" i="55"/>
  <c r="D70" i="55"/>
  <c r="C70" i="55"/>
  <c r="I69" i="55"/>
  <c r="Q69" i="55" s="1"/>
  <c r="G69" i="55"/>
  <c r="G278" i="112" s="1"/>
  <c r="F69" i="55"/>
  <c r="F278" i="112" s="1"/>
  <c r="E69" i="55"/>
  <c r="E278" i="112" s="1"/>
  <c r="D69" i="55"/>
  <c r="D278" i="112" s="1"/>
  <c r="C69" i="55"/>
  <c r="C278" i="112" s="1"/>
  <c r="I68" i="55"/>
  <c r="Q68" i="55" s="1"/>
  <c r="G68" i="55"/>
  <c r="G278" i="110" s="1"/>
  <c r="F68" i="55"/>
  <c r="F278" i="110" s="1"/>
  <c r="E68" i="55"/>
  <c r="E278" i="110" s="1"/>
  <c r="D68" i="55"/>
  <c r="D278" i="110" s="1"/>
  <c r="C68" i="55"/>
  <c r="C278" i="110" s="1"/>
  <c r="I67" i="55"/>
  <c r="Q67" i="55" s="1"/>
  <c r="F67" i="55"/>
  <c r="E67" i="55"/>
  <c r="D67" i="55"/>
  <c r="C67" i="55"/>
  <c r="I66" i="55"/>
  <c r="Q66" i="55" s="1"/>
  <c r="G66" i="55"/>
  <c r="G278" i="107" s="1"/>
  <c r="F66" i="55"/>
  <c r="F278" i="107" s="1"/>
  <c r="E66" i="55"/>
  <c r="E278" i="107" s="1"/>
  <c r="D66" i="55"/>
  <c r="D278" i="107" s="1"/>
  <c r="C66" i="55"/>
  <c r="C278" i="107" s="1"/>
  <c r="I65" i="55"/>
  <c r="Q65" i="55" s="1"/>
  <c r="G65" i="55"/>
  <c r="G278" i="93" s="1"/>
  <c r="F65" i="55"/>
  <c r="F278" i="93" s="1"/>
  <c r="E65" i="55"/>
  <c r="E278" i="93" s="1"/>
  <c r="D65" i="55"/>
  <c r="D278" i="93" s="1"/>
  <c r="C65" i="55"/>
  <c r="C278" i="93" s="1"/>
  <c r="I45" i="55"/>
  <c r="Q45" i="55" s="1"/>
  <c r="G45" i="55"/>
  <c r="G277" i="126" s="1"/>
  <c r="F45" i="55"/>
  <c r="F277" i="126" s="1"/>
  <c r="E45" i="55"/>
  <c r="E277" i="126" s="1"/>
  <c r="D45" i="55"/>
  <c r="D277" i="126" s="1"/>
  <c r="C45" i="55"/>
  <c r="C277" i="126" s="1"/>
  <c r="I44" i="55"/>
  <c r="Q44" i="55" s="1"/>
  <c r="G44" i="55"/>
  <c r="G277" i="102" s="1"/>
  <c r="F44" i="55"/>
  <c r="F277" i="102" s="1"/>
  <c r="E44" i="55"/>
  <c r="E277" i="102" s="1"/>
  <c r="D44" i="55"/>
  <c r="D277" i="102" s="1"/>
  <c r="C44" i="55"/>
  <c r="C277" i="102" s="1"/>
  <c r="I43" i="55"/>
  <c r="Q43" i="55" s="1"/>
  <c r="G43" i="55"/>
  <c r="G277" i="115" s="1"/>
  <c r="F43" i="55"/>
  <c r="F277" i="115" s="1"/>
  <c r="E43" i="55"/>
  <c r="E277" i="115" s="1"/>
  <c r="D43" i="55"/>
  <c r="D277" i="115" s="1"/>
  <c r="C43" i="55"/>
  <c r="C277" i="115" s="1"/>
  <c r="I42" i="55"/>
  <c r="G42" i="55"/>
  <c r="F42" i="55"/>
  <c r="E42" i="55"/>
  <c r="D42" i="55"/>
  <c r="C42" i="55"/>
  <c r="I41" i="55"/>
  <c r="G41" i="55"/>
  <c r="F41" i="55"/>
  <c r="E41" i="55"/>
  <c r="I40" i="55"/>
  <c r="G40" i="55"/>
  <c r="F40" i="55"/>
  <c r="E40" i="55"/>
  <c r="D40" i="55"/>
  <c r="C40" i="55"/>
  <c r="I39" i="55"/>
  <c r="Q39" i="55" s="1"/>
  <c r="G39" i="55"/>
  <c r="G277" i="112" s="1"/>
  <c r="F39" i="55"/>
  <c r="F277" i="112" s="1"/>
  <c r="E39" i="55"/>
  <c r="E277" i="112" s="1"/>
  <c r="D39" i="55"/>
  <c r="D277" i="112" s="1"/>
  <c r="C39" i="55"/>
  <c r="C277" i="112" s="1"/>
  <c r="I38" i="55"/>
  <c r="Q38" i="55" s="1"/>
  <c r="G38" i="55"/>
  <c r="G277" i="110" s="1"/>
  <c r="F38" i="55"/>
  <c r="F277" i="110" s="1"/>
  <c r="E38" i="55"/>
  <c r="E277" i="110" s="1"/>
  <c r="D38" i="55"/>
  <c r="D277" i="110" s="1"/>
  <c r="C38" i="55"/>
  <c r="C277" i="110" s="1"/>
  <c r="I37" i="55"/>
  <c r="Q37" i="55" s="1"/>
  <c r="G37" i="55"/>
  <c r="G277" i="96" s="1"/>
  <c r="F37" i="55"/>
  <c r="F277" i="96" s="1"/>
  <c r="E37" i="55"/>
  <c r="E277" i="96" s="1"/>
  <c r="D37" i="55"/>
  <c r="D277" i="96" s="1"/>
  <c r="C37" i="55"/>
  <c r="C277" i="96" s="1"/>
  <c r="I36" i="55"/>
  <c r="Q36" i="55" s="1"/>
  <c r="G36" i="55"/>
  <c r="G277" i="107" s="1"/>
  <c r="F36" i="55"/>
  <c r="F277" i="107" s="1"/>
  <c r="E36" i="55"/>
  <c r="E277" i="107" s="1"/>
  <c r="D36" i="55"/>
  <c r="D277" i="107" s="1"/>
  <c r="C36" i="55"/>
  <c r="C277" i="107" s="1"/>
  <c r="I35" i="55"/>
  <c r="Q35" i="55" s="1"/>
  <c r="G35" i="55"/>
  <c r="G277" i="93" s="1"/>
  <c r="F35" i="55"/>
  <c r="F277" i="93" s="1"/>
  <c r="E35" i="55"/>
  <c r="E277" i="93" s="1"/>
  <c r="D35" i="55"/>
  <c r="D277" i="93" s="1"/>
  <c r="C35" i="55"/>
  <c r="C277" i="93" s="1"/>
  <c r="I435" i="53"/>
  <c r="Q435" i="53" s="1"/>
  <c r="G435" i="53"/>
  <c r="G275" i="126" s="1"/>
  <c r="F435" i="53"/>
  <c r="F275" i="126" s="1"/>
  <c r="E435" i="53"/>
  <c r="E275" i="126" s="1"/>
  <c r="D435" i="53"/>
  <c r="D275" i="126" s="1"/>
  <c r="C435" i="53"/>
  <c r="C275" i="126" s="1"/>
  <c r="I434" i="53"/>
  <c r="Q434" i="53" s="1"/>
  <c r="G434" i="53"/>
  <c r="G275" i="102" s="1"/>
  <c r="F434" i="53"/>
  <c r="F275" i="102" s="1"/>
  <c r="E434" i="53"/>
  <c r="E275" i="102" s="1"/>
  <c r="D434" i="53"/>
  <c r="D275" i="102" s="1"/>
  <c r="C434" i="53"/>
  <c r="C275" i="102" s="1"/>
  <c r="I433" i="53"/>
  <c r="Q433" i="53" s="1"/>
  <c r="G433" i="53"/>
  <c r="G275" i="115" s="1"/>
  <c r="F433" i="53"/>
  <c r="F275" i="115" s="1"/>
  <c r="E433" i="53"/>
  <c r="E275" i="115" s="1"/>
  <c r="D433" i="53"/>
  <c r="D275" i="115" s="1"/>
  <c r="C433" i="53"/>
  <c r="C275" i="115" s="1"/>
  <c r="I432" i="53"/>
  <c r="G432" i="53"/>
  <c r="F432" i="53"/>
  <c r="E432" i="53"/>
  <c r="D432" i="53"/>
  <c r="C432" i="53"/>
  <c r="I431" i="53"/>
  <c r="G431" i="53"/>
  <c r="F431" i="53"/>
  <c r="E431" i="53"/>
  <c r="I430" i="53"/>
  <c r="G430" i="53"/>
  <c r="F430" i="53"/>
  <c r="E430" i="53"/>
  <c r="D430" i="53"/>
  <c r="C430" i="53"/>
  <c r="I429" i="53"/>
  <c r="Q429" i="53" s="1"/>
  <c r="G429" i="53"/>
  <c r="G275" i="112" s="1"/>
  <c r="F429" i="53"/>
  <c r="F275" i="112" s="1"/>
  <c r="E429" i="53"/>
  <c r="E275" i="112" s="1"/>
  <c r="D429" i="53"/>
  <c r="D275" i="112" s="1"/>
  <c r="C429" i="53"/>
  <c r="C275" i="112" s="1"/>
  <c r="I428" i="53"/>
  <c r="Q428" i="53" s="1"/>
  <c r="G428" i="53"/>
  <c r="G275" i="110" s="1"/>
  <c r="F428" i="53"/>
  <c r="F275" i="110" s="1"/>
  <c r="E428" i="53"/>
  <c r="E275" i="110" s="1"/>
  <c r="D428" i="53"/>
  <c r="D275" i="110" s="1"/>
  <c r="C428" i="53"/>
  <c r="C275" i="110" s="1"/>
  <c r="I427" i="53"/>
  <c r="Q427" i="53" s="1"/>
  <c r="G427" i="53"/>
  <c r="G275" i="96" s="1"/>
  <c r="F427" i="53"/>
  <c r="F275" i="96" s="1"/>
  <c r="E427" i="53"/>
  <c r="E275" i="96" s="1"/>
  <c r="D427" i="53"/>
  <c r="D275" i="96" s="1"/>
  <c r="C427" i="53"/>
  <c r="C275" i="96" s="1"/>
  <c r="I426" i="53"/>
  <c r="Q426" i="53" s="1"/>
  <c r="G426" i="53"/>
  <c r="G275" i="107" s="1"/>
  <c r="F426" i="53"/>
  <c r="F275" i="107" s="1"/>
  <c r="E426" i="53"/>
  <c r="E275" i="107" s="1"/>
  <c r="D426" i="53"/>
  <c r="D275" i="107" s="1"/>
  <c r="C426" i="53"/>
  <c r="C275" i="107" s="1"/>
  <c r="I425" i="53"/>
  <c r="Q425" i="53" s="1"/>
  <c r="G425" i="53"/>
  <c r="G275" i="93" s="1"/>
  <c r="F425" i="53"/>
  <c r="F275" i="93" s="1"/>
  <c r="E425" i="53"/>
  <c r="E275" i="93" s="1"/>
  <c r="D425" i="53"/>
  <c r="D275" i="93" s="1"/>
  <c r="C425" i="53"/>
  <c r="C275" i="93" s="1"/>
  <c r="I405" i="53"/>
  <c r="Q405" i="53" s="1"/>
  <c r="G405" i="53"/>
  <c r="G274" i="126" s="1"/>
  <c r="F405" i="53"/>
  <c r="F274" i="126" s="1"/>
  <c r="E405" i="53"/>
  <c r="E274" i="126" s="1"/>
  <c r="D405" i="53"/>
  <c r="D274" i="126" s="1"/>
  <c r="C405" i="53"/>
  <c r="C274" i="126" s="1"/>
  <c r="I404" i="53"/>
  <c r="Q404" i="53" s="1"/>
  <c r="G404" i="53"/>
  <c r="G274" i="102" s="1"/>
  <c r="F404" i="53"/>
  <c r="F274" i="102" s="1"/>
  <c r="E404" i="53"/>
  <c r="E274" i="102" s="1"/>
  <c r="D404" i="53"/>
  <c r="D274" i="102" s="1"/>
  <c r="C404" i="53"/>
  <c r="C274" i="102" s="1"/>
  <c r="I403" i="53"/>
  <c r="Q403" i="53" s="1"/>
  <c r="G403" i="53"/>
  <c r="G274" i="115" s="1"/>
  <c r="F403" i="53"/>
  <c r="F274" i="115" s="1"/>
  <c r="E403" i="53"/>
  <c r="E274" i="115" s="1"/>
  <c r="D403" i="53"/>
  <c r="D274" i="115" s="1"/>
  <c r="C403" i="53"/>
  <c r="C274" i="115" s="1"/>
  <c r="I402" i="53"/>
  <c r="G402" i="53"/>
  <c r="F402" i="53"/>
  <c r="E402" i="53"/>
  <c r="D402" i="53"/>
  <c r="C402" i="53"/>
  <c r="I401" i="53"/>
  <c r="G401" i="53"/>
  <c r="F401" i="53"/>
  <c r="E401" i="53"/>
  <c r="I400" i="53"/>
  <c r="G400" i="53"/>
  <c r="F400" i="53"/>
  <c r="E400" i="53"/>
  <c r="D400" i="53"/>
  <c r="C400" i="53"/>
  <c r="I399" i="53"/>
  <c r="Q399" i="53" s="1"/>
  <c r="G399" i="53"/>
  <c r="G274" i="112" s="1"/>
  <c r="F399" i="53"/>
  <c r="F274" i="112" s="1"/>
  <c r="E399" i="53"/>
  <c r="E274" i="112" s="1"/>
  <c r="D399" i="53"/>
  <c r="D274" i="112" s="1"/>
  <c r="C399" i="53"/>
  <c r="C274" i="112" s="1"/>
  <c r="I398" i="53"/>
  <c r="Q398" i="53" s="1"/>
  <c r="G398" i="53"/>
  <c r="G274" i="110" s="1"/>
  <c r="F398" i="53"/>
  <c r="F274" i="110" s="1"/>
  <c r="E398" i="53"/>
  <c r="E274" i="110" s="1"/>
  <c r="D398" i="53"/>
  <c r="D274" i="110" s="1"/>
  <c r="C398" i="53"/>
  <c r="C274" i="110" s="1"/>
  <c r="I397" i="53"/>
  <c r="Q397" i="53" s="1"/>
  <c r="G397" i="53"/>
  <c r="G274" i="96" s="1"/>
  <c r="F397" i="53"/>
  <c r="F274" i="96" s="1"/>
  <c r="E397" i="53"/>
  <c r="E274" i="96" s="1"/>
  <c r="D397" i="53"/>
  <c r="D274" i="96" s="1"/>
  <c r="C397" i="53"/>
  <c r="C274" i="96" s="1"/>
  <c r="I396" i="53"/>
  <c r="Q396" i="53" s="1"/>
  <c r="G396" i="53"/>
  <c r="G274" i="107" s="1"/>
  <c r="F396" i="53"/>
  <c r="F274" i="107" s="1"/>
  <c r="E396" i="53"/>
  <c r="E274" i="107" s="1"/>
  <c r="D396" i="53"/>
  <c r="D274" i="107" s="1"/>
  <c r="C396" i="53"/>
  <c r="C274" i="107" s="1"/>
  <c r="I395" i="53"/>
  <c r="Q395" i="53" s="1"/>
  <c r="G395" i="53"/>
  <c r="G274" i="93" s="1"/>
  <c r="F395" i="53"/>
  <c r="F274" i="93" s="1"/>
  <c r="E395" i="53"/>
  <c r="E274" i="93" s="1"/>
  <c r="D395" i="53"/>
  <c r="D274" i="93" s="1"/>
  <c r="C395" i="53"/>
  <c r="C274" i="93" s="1"/>
  <c r="I375" i="53"/>
  <c r="Q375" i="53" s="1"/>
  <c r="G375" i="53"/>
  <c r="G273" i="126" s="1"/>
  <c r="F375" i="53"/>
  <c r="F273" i="126" s="1"/>
  <c r="E375" i="53"/>
  <c r="E273" i="126" s="1"/>
  <c r="D375" i="53"/>
  <c r="D273" i="126" s="1"/>
  <c r="C375" i="53"/>
  <c r="C273" i="126" s="1"/>
  <c r="I374" i="53"/>
  <c r="Q374" i="53" s="1"/>
  <c r="G374" i="53"/>
  <c r="G273" i="102" s="1"/>
  <c r="F374" i="53"/>
  <c r="F273" i="102" s="1"/>
  <c r="E374" i="53"/>
  <c r="E273" i="102" s="1"/>
  <c r="D374" i="53"/>
  <c r="D273" i="102" s="1"/>
  <c r="C374" i="53"/>
  <c r="C273" i="102" s="1"/>
  <c r="I373" i="53"/>
  <c r="Q373" i="53" s="1"/>
  <c r="G373" i="53"/>
  <c r="G273" i="115" s="1"/>
  <c r="F373" i="53"/>
  <c r="F273" i="115" s="1"/>
  <c r="E373" i="53"/>
  <c r="E273" i="115" s="1"/>
  <c r="D373" i="53"/>
  <c r="D273" i="115" s="1"/>
  <c r="C373" i="53"/>
  <c r="C273" i="115" s="1"/>
  <c r="I372" i="53"/>
  <c r="G372" i="53"/>
  <c r="F372" i="53"/>
  <c r="E372" i="53"/>
  <c r="D372" i="53"/>
  <c r="C372" i="53"/>
  <c r="I371" i="53"/>
  <c r="G371" i="53"/>
  <c r="F371" i="53"/>
  <c r="E371" i="53"/>
  <c r="I370" i="53"/>
  <c r="G370" i="53"/>
  <c r="F370" i="53"/>
  <c r="E370" i="53"/>
  <c r="D370" i="53"/>
  <c r="C370" i="53"/>
  <c r="I369" i="53"/>
  <c r="Q369" i="53" s="1"/>
  <c r="G369" i="53"/>
  <c r="G273" i="112" s="1"/>
  <c r="F369" i="53"/>
  <c r="F273" i="112" s="1"/>
  <c r="E369" i="53"/>
  <c r="E273" i="112" s="1"/>
  <c r="D369" i="53"/>
  <c r="D273" i="112" s="1"/>
  <c r="C369" i="53"/>
  <c r="C273" i="112" s="1"/>
  <c r="I368" i="53"/>
  <c r="Q368" i="53" s="1"/>
  <c r="G368" i="53"/>
  <c r="G273" i="110" s="1"/>
  <c r="F368" i="53"/>
  <c r="F273" i="110" s="1"/>
  <c r="E368" i="53"/>
  <c r="E273" i="110" s="1"/>
  <c r="D368" i="53"/>
  <c r="D273" i="110" s="1"/>
  <c r="C368" i="53"/>
  <c r="C273" i="110" s="1"/>
  <c r="I367" i="53"/>
  <c r="Q367" i="53" s="1"/>
  <c r="G367" i="53"/>
  <c r="G273" i="96" s="1"/>
  <c r="F367" i="53"/>
  <c r="F273" i="96" s="1"/>
  <c r="E367" i="53"/>
  <c r="E273" i="96" s="1"/>
  <c r="D367" i="53"/>
  <c r="D273" i="96" s="1"/>
  <c r="C367" i="53"/>
  <c r="C273" i="96" s="1"/>
  <c r="I366" i="53"/>
  <c r="Q366" i="53" s="1"/>
  <c r="G366" i="53"/>
  <c r="G273" i="107" s="1"/>
  <c r="F366" i="53"/>
  <c r="F273" i="107" s="1"/>
  <c r="E366" i="53"/>
  <c r="E273" i="107" s="1"/>
  <c r="D366" i="53"/>
  <c r="D273" i="107" s="1"/>
  <c r="C366" i="53"/>
  <c r="C273" i="107" s="1"/>
  <c r="I365" i="53"/>
  <c r="Q365" i="53" s="1"/>
  <c r="G365" i="53"/>
  <c r="G273" i="93" s="1"/>
  <c r="F365" i="53"/>
  <c r="F273" i="93" s="1"/>
  <c r="E365" i="53"/>
  <c r="E273" i="93" s="1"/>
  <c r="D365" i="53"/>
  <c r="D273" i="93" s="1"/>
  <c r="C365" i="53"/>
  <c r="C273" i="93" s="1"/>
  <c r="I345" i="53"/>
  <c r="Q345" i="53" s="1"/>
  <c r="G345" i="53"/>
  <c r="G272" i="126" s="1"/>
  <c r="F345" i="53"/>
  <c r="F272" i="126" s="1"/>
  <c r="E345" i="53"/>
  <c r="E272" i="126" s="1"/>
  <c r="D345" i="53"/>
  <c r="D272" i="126" s="1"/>
  <c r="C345" i="53"/>
  <c r="C272" i="126" s="1"/>
  <c r="I344" i="53"/>
  <c r="Q344" i="53" s="1"/>
  <c r="G344" i="53"/>
  <c r="G272" i="102" s="1"/>
  <c r="F344" i="53"/>
  <c r="F272" i="102" s="1"/>
  <c r="E344" i="53"/>
  <c r="E272" i="102" s="1"/>
  <c r="D344" i="53"/>
  <c r="D272" i="102" s="1"/>
  <c r="C344" i="53"/>
  <c r="C272" i="102" s="1"/>
  <c r="I343" i="53"/>
  <c r="Q343" i="53" s="1"/>
  <c r="G343" i="53"/>
  <c r="G272" i="115" s="1"/>
  <c r="F343" i="53"/>
  <c r="F272" i="115" s="1"/>
  <c r="E343" i="53"/>
  <c r="E272" i="115" s="1"/>
  <c r="D343" i="53"/>
  <c r="D272" i="115" s="1"/>
  <c r="C343" i="53"/>
  <c r="C272" i="115" s="1"/>
  <c r="I342" i="53"/>
  <c r="G342" i="53"/>
  <c r="F342" i="53"/>
  <c r="E342" i="53"/>
  <c r="D342" i="53"/>
  <c r="C342" i="53"/>
  <c r="I341" i="53"/>
  <c r="G341" i="53"/>
  <c r="F341" i="53"/>
  <c r="E341" i="53"/>
  <c r="I340" i="53"/>
  <c r="G340" i="53"/>
  <c r="F340" i="53"/>
  <c r="E340" i="53"/>
  <c r="D340" i="53"/>
  <c r="C340" i="53"/>
  <c r="I339" i="53"/>
  <c r="Q339" i="53" s="1"/>
  <c r="G339" i="53"/>
  <c r="G272" i="112" s="1"/>
  <c r="F339" i="53"/>
  <c r="F272" i="112" s="1"/>
  <c r="E339" i="53"/>
  <c r="E272" i="112" s="1"/>
  <c r="D339" i="53"/>
  <c r="D272" i="112" s="1"/>
  <c r="C339" i="53"/>
  <c r="C272" i="112" s="1"/>
  <c r="I338" i="53"/>
  <c r="Q338" i="53" s="1"/>
  <c r="G338" i="53"/>
  <c r="G272" i="110" s="1"/>
  <c r="F338" i="53"/>
  <c r="F272" i="110" s="1"/>
  <c r="E338" i="53"/>
  <c r="E272" i="110" s="1"/>
  <c r="D338" i="53"/>
  <c r="D272" i="110" s="1"/>
  <c r="C338" i="53"/>
  <c r="C272" i="110" s="1"/>
  <c r="I337" i="53"/>
  <c r="Q337" i="53" s="1"/>
  <c r="G337" i="53"/>
  <c r="G272" i="96" s="1"/>
  <c r="F337" i="53"/>
  <c r="F272" i="96" s="1"/>
  <c r="E337" i="53"/>
  <c r="E272" i="96" s="1"/>
  <c r="D337" i="53"/>
  <c r="D272" i="96" s="1"/>
  <c r="C337" i="53"/>
  <c r="C272" i="96" s="1"/>
  <c r="I336" i="53"/>
  <c r="Q336" i="53" s="1"/>
  <c r="G336" i="53"/>
  <c r="G272" i="107" s="1"/>
  <c r="F336" i="53"/>
  <c r="F272" i="107" s="1"/>
  <c r="E336" i="53"/>
  <c r="E272" i="107" s="1"/>
  <c r="D336" i="53"/>
  <c r="D272" i="107" s="1"/>
  <c r="C336" i="53"/>
  <c r="C272" i="107" s="1"/>
  <c r="I335" i="53"/>
  <c r="Q335" i="53" s="1"/>
  <c r="G335" i="53"/>
  <c r="G272" i="93" s="1"/>
  <c r="F335" i="53"/>
  <c r="F272" i="93" s="1"/>
  <c r="E335" i="53"/>
  <c r="E272" i="93" s="1"/>
  <c r="D335" i="53"/>
  <c r="D272" i="93" s="1"/>
  <c r="C335" i="53"/>
  <c r="C272" i="93" s="1"/>
  <c r="I315" i="53"/>
  <c r="Q315" i="53" s="1"/>
  <c r="G315" i="53"/>
  <c r="G271" i="126" s="1"/>
  <c r="F315" i="53"/>
  <c r="F271" i="126" s="1"/>
  <c r="E315" i="53"/>
  <c r="E271" i="126" s="1"/>
  <c r="D315" i="53"/>
  <c r="D271" i="126" s="1"/>
  <c r="C315" i="53"/>
  <c r="C271" i="126" s="1"/>
  <c r="I314" i="53"/>
  <c r="Q314" i="53" s="1"/>
  <c r="G314" i="53"/>
  <c r="G271" i="102" s="1"/>
  <c r="F314" i="53"/>
  <c r="F271" i="102" s="1"/>
  <c r="E314" i="53"/>
  <c r="E271" i="102" s="1"/>
  <c r="D314" i="53"/>
  <c r="D271" i="102" s="1"/>
  <c r="C314" i="53"/>
  <c r="C271" i="102" s="1"/>
  <c r="I313" i="53"/>
  <c r="Q313" i="53" s="1"/>
  <c r="G313" i="53"/>
  <c r="G271" i="115" s="1"/>
  <c r="F313" i="53"/>
  <c r="F271" i="115" s="1"/>
  <c r="E313" i="53"/>
  <c r="E271" i="115" s="1"/>
  <c r="D313" i="53"/>
  <c r="D271" i="115" s="1"/>
  <c r="C313" i="53"/>
  <c r="C271" i="115" s="1"/>
  <c r="I312" i="53"/>
  <c r="G312" i="53"/>
  <c r="F312" i="53"/>
  <c r="E312" i="53"/>
  <c r="D312" i="53"/>
  <c r="C312" i="53"/>
  <c r="I311" i="53"/>
  <c r="G311" i="53"/>
  <c r="F311" i="53"/>
  <c r="E311" i="53"/>
  <c r="I310" i="53"/>
  <c r="G310" i="53"/>
  <c r="F310" i="53"/>
  <c r="E310" i="53"/>
  <c r="D310" i="53"/>
  <c r="C310" i="53"/>
  <c r="I309" i="53"/>
  <c r="Q309" i="53" s="1"/>
  <c r="G309" i="53"/>
  <c r="G271" i="112" s="1"/>
  <c r="F309" i="53"/>
  <c r="F271" i="112" s="1"/>
  <c r="E309" i="53"/>
  <c r="E271" i="112" s="1"/>
  <c r="D309" i="53"/>
  <c r="D271" i="112" s="1"/>
  <c r="C309" i="53"/>
  <c r="C271" i="112" s="1"/>
  <c r="I308" i="53"/>
  <c r="Q308" i="53" s="1"/>
  <c r="G308" i="53"/>
  <c r="G271" i="110" s="1"/>
  <c r="F308" i="53"/>
  <c r="F271" i="110" s="1"/>
  <c r="E308" i="53"/>
  <c r="E271" i="110" s="1"/>
  <c r="D308" i="53"/>
  <c r="D271" i="110" s="1"/>
  <c r="C308" i="53"/>
  <c r="C271" i="110" s="1"/>
  <c r="I307" i="53"/>
  <c r="Q307" i="53" s="1"/>
  <c r="G307" i="53"/>
  <c r="G271" i="96" s="1"/>
  <c r="F307" i="53"/>
  <c r="F271" i="96" s="1"/>
  <c r="E307" i="53"/>
  <c r="E271" i="96" s="1"/>
  <c r="D307" i="53"/>
  <c r="D271" i="96" s="1"/>
  <c r="C307" i="53"/>
  <c r="C271" i="96" s="1"/>
  <c r="I306" i="53"/>
  <c r="Q306" i="53" s="1"/>
  <c r="G306" i="53"/>
  <c r="G271" i="107" s="1"/>
  <c r="F306" i="53"/>
  <c r="F271" i="107" s="1"/>
  <c r="E306" i="53"/>
  <c r="E271" i="107" s="1"/>
  <c r="D306" i="53"/>
  <c r="D271" i="107" s="1"/>
  <c r="C306" i="53"/>
  <c r="C271" i="107" s="1"/>
  <c r="I305" i="53"/>
  <c r="Q305" i="53" s="1"/>
  <c r="G305" i="53"/>
  <c r="G271" i="93" s="1"/>
  <c r="F305" i="53"/>
  <c r="F271" i="93" s="1"/>
  <c r="E305" i="53"/>
  <c r="E271" i="93" s="1"/>
  <c r="D305" i="53"/>
  <c r="D271" i="93" s="1"/>
  <c r="C305" i="53"/>
  <c r="C271" i="93" s="1"/>
  <c r="I285" i="53"/>
  <c r="Q285" i="53" s="1"/>
  <c r="I284" i="53"/>
  <c r="Q284" i="53" s="1"/>
  <c r="G284" i="53"/>
  <c r="G270" i="102" s="1"/>
  <c r="F284" i="53"/>
  <c r="F270" i="102" s="1"/>
  <c r="E284" i="53"/>
  <c r="E270" i="102" s="1"/>
  <c r="D284" i="53"/>
  <c r="D270" i="102" s="1"/>
  <c r="C284" i="53"/>
  <c r="C270" i="102" s="1"/>
  <c r="I283" i="53"/>
  <c r="Q283" i="53" s="1"/>
  <c r="G283" i="53"/>
  <c r="G270" i="115" s="1"/>
  <c r="F283" i="53"/>
  <c r="F270" i="115" s="1"/>
  <c r="E283" i="53"/>
  <c r="E270" i="115" s="1"/>
  <c r="D283" i="53"/>
  <c r="D270" i="115" s="1"/>
  <c r="C283" i="53"/>
  <c r="C270" i="115" s="1"/>
  <c r="I282" i="53"/>
  <c r="G282" i="53"/>
  <c r="F282" i="53"/>
  <c r="E282" i="53"/>
  <c r="D282" i="53"/>
  <c r="C282" i="53"/>
  <c r="I281" i="53"/>
  <c r="G281" i="53"/>
  <c r="F281" i="53"/>
  <c r="E281" i="53"/>
  <c r="I280" i="53"/>
  <c r="G280" i="53"/>
  <c r="F280" i="53"/>
  <c r="E280" i="53"/>
  <c r="D280" i="53"/>
  <c r="C280" i="53"/>
  <c r="I279" i="53"/>
  <c r="Q279" i="53" s="1"/>
  <c r="G279" i="53"/>
  <c r="G270" i="112" s="1"/>
  <c r="F279" i="53"/>
  <c r="F270" i="112" s="1"/>
  <c r="E279" i="53"/>
  <c r="E270" i="112" s="1"/>
  <c r="D279" i="53"/>
  <c r="D270" i="112" s="1"/>
  <c r="C279" i="53"/>
  <c r="C270" i="112" s="1"/>
  <c r="I278" i="53"/>
  <c r="Q278" i="53" s="1"/>
  <c r="G278" i="53"/>
  <c r="G270" i="110" s="1"/>
  <c r="F278" i="53"/>
  <c r="F270" i="110" s="1"/>
  <c r="E278" i="53"/>
  <c r="E270" i="110" s="1"/>
  <c r="D278" i="53"/>
  <c r="D270" i="110" s="1"/>
  <c r="C278" i="53"/>
  <c r="C270" i="110" s="1"/>
  <c r="I277" i="53"/>
  <c r="Q277" i="53" s="1"/>
  <c r="G277" i="53"/>
  <c r="G270" i="96" s="1"/>
  <c r="F277" i="53"/>
  <c r="F270" i="96" s="1"/>
  <c r="E277" i="53"/>
  <c r="E270" i="96" s="1"/>
  <c r="D277" i="53"/>
  <c r="D270" i="96" s="1"/>
  <c r="C277" i="53"/>
  <c r="C270" i="96" s="1"/>
  <c r="I276" i="53"/>
  <c r="Q276" i="53" s="1"/>
  <c r="G276" i="53"/>
  <c r="G270" i="107" s="1"/>
  <c r="F276" i="53"/>
  <c r="F270" i="107" s="1"/>
  <c r="E276" i="53"/>
  <c r="E270" i="107" s="1"/>
  <c r="D276" i="53"/>
  <c r="D270" i="107" s="1"/>
  <c r="C276" i="53"/>
  <c r="C270" i="107" s="1"/>
  <c r="I275" i="53"/>
  <c r="Q275" i="53" s="1"/>
  <c r="G275" i="53"/>
  <c r="G270" i="93" s="1"/>
  <c r="F275" i="53"/>
  <c r="F270" i="93" s="1"/>
  <c r="E275" i="53"/>
  <c r="E270" i="93" s="1"/>
  <c r="D275" i="53"/>
  <c r="D270" i="93" s="1"/>
  <c r="C275" i="53"/>
  <c r="C270" i="93" s="1"/>
  <c r="I255" i="53"/>
  <c r="Q255" i="53" s="1"/>
  <c r="G255" i="53"/>
  <c r="G269" i="126" s="1"/>
  <c r="F255" i="53"/>
  <c r="F269" i="126" s="1"/>
  <c r="E255" i="53"/>
  <c r="E269" i="126" s="1"/>
  <c r="D255" i="53"/>
  <c r="D269" i="126" s="1"/>
  <c r="C255" i="53"/>
  <c r="C269" i="126" s="1"/>
  <c r="I254" i="53"/>
  <c r="Q254" i="53" s="1"/>
  <c r="G254" i="53"/>
  <c r="G269" i="102" s="1"/>
  <c r="F254" i="53"/>
  <c r="F269" i="102" s="1"/>
  <c r="E254" i="53"/>
  <c r="E269" i="102" s="1"/>
  <c r="D254" i="53"/>
  <c r="D269" i="102" s="1"/>
  <c r="C254" i="53"/>
  <c r="C269" i="102" s="1"/>
  <c r="I253" i="53"/>
  <c r="Q253" i="53" s="1"/>
  <c r="G253" i="53"/>
  <c r="G269" i="115" s="1"/>
  <c r="F253" i="53"/>
  <c r="F269" i="115" s="1"/>
  <c r="E253" i="53"/>
  <c r="E269" i="115" s="1"/>
  <c r="D253" i="53"/>
  <c r="D269" i="115" s="1"/>
  <c r="C253" i="53"/>
  <c r="C269" i="115" s="1"/>
  <c r="I252" i="53"/>
  <c r="G252" i="53"/>
  <c r="F252" i="53"/>
  <c r="E252" i="53"/>
  <c r="D252" i="53"/>
  <c r="C252" i="53"/>
  <c r="I251" i="53"/>
  <c r="G251" i="53"/>
  <c r="F251" i="53"/>
  <c r="E251" i="53"/>
  <c r="I250" i="53"/>
  <c r="G250" i="53"/>
  <c r="F250" i="53"/>
  <c r="E250" i="53"/>
  <c r="D250" i="53"/>
  <c r="C250" i="53"/>
  <c r="I249" i="53"/>
  <c r="Q249" i="53" s="1"/>
  <c r="G249" i="53"/>
  <c r="G269" i="112" s="1"/>
  <c r="F249" i="53"/>
  <c r="F269" i="112" s="1"/>
  <c r="E249" i="53"/>
  <c r="E269" i="112" s="1"/>
  <c r="D249" i="53"/>
  <c r="D269" i="112" s="1"/>
  <c r="C249" i="53"/>
  <c r="C269" i="112" s="1"/>
  <c r="I248" i="53"/>
  <c r="Q248" i="53" s="1"/>
  <c r="G248" i="53"/>
  <c r="G269" i="110" s="1"/>
  <c r="F248" i="53"/>
  <c r="F269" i="110" s="1"/>
  <c r="E248" i="53"/>
  <c r="E269" i="110" s="1"/>
  <c r="D248" i="53"/>
  <c r="D269" i="110" s="1"/>
  <c r="C248" i="53"/>
  <c r="C269" i="110" s="1"/>
  <c r="I247" i="53"/>
  <c r="Q247" i="53" s="1"/>
  <c r="G247" i="53"/>
  <c r="G269" i="96" s="1"/>
  <c r="F247" i="53"/>
  <c r="F269" i="96" s="1"/>
  <c r="E247" i="53"/>
  <c r="E269" i="96" s="1"/>
  <c r="D247" i="53"/>
  <c r="D269" i="96" s="1"/>
  <c r="C247" i="53"/>
  <c r="C269" i="96" s="1"/>
  <c r="I246" i="53"/>
  <c r="Q246" i="53" s="1"/>
  <c r="G246" i="53"/>
  <c r="G269" i="107" s="1"/>
  <c r="F246" i="53"/>
  <c r="F269" i="107" s="1"/>
  <c r="E246" i="53"/>
  <c r="E269" i="107" s="1"/>
  <c r="D246" i="53"/>
  <c r="D269" i="107" s="1"/>
  <c r="C246" i="53"/>
  <c r="C269" i="107" s="1"/>
  <c r="I245" i="53"/>
  <c r="Q245" i="53" s="1"/>
  <c r="G245" i="53"/>
  <c r="G269" i="93" s="1"/>
  <c r="F245" i="53"/>
  <c r="F269" i="93" s="1"/>
  <c r="E245" i="53"/>
  <c r="E269" i="93" s="1"/>
  <c r="D245" i="53"/>
  <c r="D269" i="93" s="1"/>
  <c r="C245" i="53"/>
  <c r="C269" i="93" s="1"/>
  <c r="I225" i="53"/>
  <c r="Q225" i="53" s="1"/>
  <c r="G225" i="53"/>
  <c r="G268" i="126" s="1"/>
  <c r="F225" i="53"/>
  <c r="F268" i="126" s="1"/>
  <c r="E225" i="53"/>
  <c r="E268" i="126" s="1"/>
  <c r="D225" i="53"/>
  <c r="D268" i="126" s="1"/>
  <c r="C225" i="53"/>
  <c r="C268" i="126" s="1"/>
  <c r="I224" i="53"/>
  <c r="Q224" i="53" s="1"/>
  <c r="G224" i="53"/>
  <c r="G268" i="102" s="1"/>
  <c r="F224" i="53"/>
  <c r="F268" i="102" s="1"/>
  <c r="E224" i="53"/>
  <c r="E268" i="102" s="1"/>
  <c r="D224" i="53"/>
  <c r="D268" i="102" s="1"/>
  <c r="C224" i="53"/>
  <c r="C268" i="102" s="1"/>
  <c r="I223" i="53"/>
  <c r="Q223" i="53" s="1"/>
  <c r="G223" i="53"/>
  <c r="G268" i="115" s="1"/>
  <c r="F223" i="53"/>
  <c r="F268" i="115" s="1"/>
  <c r="E223" i="53"/>
  <c r="E268" i="115" s="1"/>
  <c r="D223" i="53"/>
  <c r="D268" i="115" s="1"/>
  <c r="C223" i="53"/>
  <c r="C268" i="115" s="1"/>
  <c r="I222" i="53"/>
  <c r="G222" i="53"/>
  <c r="F222" i="53"/>
  <c r="E222" i="53"/>
  <c r="D222" i="53"/>
  <c r="C222" i="53"/>
  <c r="I221" i="53"/>
  <c r="G221" i="53"/>
  <c r="F221" i="53"/>
  <c r="E221" i="53"/>
  <c r="I220" i="53"/>
  <c r="G220" i="53"/>
  <c r="F220" i="53"/>
  <c r="E220" i="53"/>
  <c r="D220" i="53"/>
  <c r="C220" i="53"/>
  <c r="I219" i="53"/>
  <c r="Q219" i="53" s="1"/>
  <c r="G219" i="53"/>
  <c r="G268" i="112" s="1"/>
  <c r="F219" i="53"/>
  <c r="F268" i="112" s="1"/>
  <c r="E219" i="53"/>
  <c r="E268" i="112" s="1"/>
  <c r="D219" i="53"/>
  <c r="D268" i="112" s="1"/>
  <c r="C219" i="53"/>
  <c r="C268" i="112" s="1"/>
  <c r="I218" i="53"/>
  <c r="Q218" i="53" s="1"/>
  <c r="G218" i="53"/>
  <c r="G268" i="110" s="1"/>
  <c r="F218" i="53"/>
  <c r="F268" i="110" s="1"/>
  <c r="E218" i="53"/>
  <c r="E268" i="110" s="1"/>
  <c r="D218" i="53"/>
  <c r="D268" i="110" s="1"/>
  <c r="C218" i="53"/>
  <c r="C268" i="110" s="1"/>
  <c r="I217" i="53"/>
  <c r="Q217" i="53" s="1"/>
  <c r="G217" i="53"/>
  <c r="G268" i="96" s="1"/>
  <c r="F217" i="53"/>
  <c r="F268" i="96" s="1"/>
  <c r="E217" i="53"/>
  <c r="E268" i="96" s="1"/>
  <c r="D217" i="53"/>
  <c r="D268" i="96" s="1"/>
  <c r="C217" i="53"/>
  <c r="C268" i="96" s="1"/>
  <c r="I216" i="53"/>
  <c r="Q216" i="53" s="1"/>
  <c r="G216" i="53"/>
  <c r="G268" i="107" s="1"/>
  <c r="F216" i="53"/>
  <c r="F268" i="107" s="1"/>
  <c r="E216" i="53"/>
  <c r="E268" i="107" s="1"/>
  <c r="D216" i="53"/>
  <c r="D268" i="107" s="1"/>
  <c r="C216" i="53"/>
  <c r="C268" i="107" s="1"/>
  <c r="I215" i="53"/>
  <c r="Q215" i="53" s="1"/>
  <c r="G215" i="53"/>
  <c r="G268" i="93" s="1"/>
  <c r="F215" i="53"/>
  <c r="F268" i="93" s="1"/>
  <c r="E215" i="53"/>
  <c r="E268" i="93" s="1"/>
  <c r="D215" i="53"/>
  <c r="D268" i="93" s="1"/>
  <c r="C215" i="53"/>
  <c r="C268" i="93" s="1"/>
  <c r="I195" i="53"/>
  <c r="Q195" i="53" s="1"/>
  <c r="G195" i="53"/>
  <c r="G267" i="126" s="1"/>
  <c r="F195" i="53"/>
  <c r="F267" i="126" s="1"/>
  <c r="E195" i="53"/>
  <c r="E267" i="126" s="1"/>
  <c r="D195" i="53"/>
  <c r="D267" i="126" s="1"/>
  <c r="C195" i="53"/>
  <c r="C267" i="126" s="1"/>
  <c r="I194" i="53"/>
  <c r="Q194" i="53" s="1"/>
  <c r="G194" i="53"/>
  <c r="G267" i="102" s="1"/>
  <c r="F194" i="53"/>
  <c r="F267" i="102" s="1"/>
  <c r="E194" i="53"/>
  <c r="E267" i="102" s="1"/>
  <c r="D194" i="53"/>
  <c r="D267" i="102" s="1"/>
  <c r="C194" i="53"/>
  <c r="C267" i="102" s="1"/>
  <c r="I193" i="53"/>
  <c r="Q193" i="53" s="1"/>
  <c r="G193" i="53"/>
  <c r="G267" i="115" s="1"/>
  <c r="F193" i="53"/>
  <c r="F267" i="115" s="1"/>
  <c r="E193" i="53"/>
  <c r="E267" i="115" s="1"/>
  <c r="D193" i="53"/>
  <c r="D267" i="115" s="1"/>
  <c r="C193" i="53"/>
  <c r="C267" i="115" s="1"/>
  <c r="I192" i="53"/>
  <c r="G192" i="53"/>
  <c r="F192" i="53"/>
  <c r="E192" i="53"/>
  <c r="D192" i="53"/>
  <c r="C192" i="53"/>
  <c r="I191" i="53"/>
  <c r="G191" i="53"/>
  <c r="F191" i="53"/>
  <c r="E191" i="53"/>
  <c r="I190" i="53"/>
  <c r="G190" i="53"/>
  <c r="F190" i="53"/>
  <c r="E190" i="53"/>
  <c r="D190" i="53"/>
  <c r="C190" i="53"/>
  <c r="I189" i="53"/>
  <c r="Q189" i="53" s="1"/>
  <c r="G189" i="53"/>
  <c r="G267" i="112" s="1"/>
  <c r="F189" i="53"/>
  <c r="F267" i="112" s="1"/>
  <c r="E189" i="53"/>
  <c r="E267" i="112" s="1"/>
  <c r="D189" i="53"/>
  <c r="D267" i="112" s="1"/>
  <c r="C189" i="53"/>
  <c r="C267" i="112" s="1"/>
  <c r="I188" i="53"/>
  <c r="Q188" i="53" s="1"/>
  <c r="G188" i="53"/>
  <c r="G267" i="110" s="1"/>
  <c r="F188" i="53"/>
  <c r="F267" i="110" s="1"/>
  <c r="E188" i="53"/>
  <c r="E267" i="110" s="1"/>
  <c r="D188" i="53"/>
  <c r="D267" i="110" s="1"/>
  <c r="C188" i="53"/>
  <c r="C267" i="110" s="1"/>
  <c r="I187" i="53"/>
  <c r="Q187" i="53" s="1"/>
  <c r="G187" i="53"/>
  <c r="F187" i="53"/>
  <c r="E187" i="53"/>
  <c r="D187" i="53"/>
  <c r="C187" i="53"/>
  <c r="I186" i="53"/>
  <c r="Q186" i="53" s="1"/>
  <c r="G186" i="53"/>
  <c r="G267" i="107" s="1"/>
  <c r="F186" i="53"/>
  <c r="F267" i="107" s="1"/>
  <c r="E186" i="53"/>
  <c r="E267" i="107" s="1"/>
  <c r="D186" i="53"/>
  <c r="D267" i="107" s="1"/>
  <c r="C186" i="53"/>
  <c r="C267" i="107" s="1"/>
  <c r="I185" i="53"/>
  <c r="Q185" i="53" s="1"/>
  <c r="G185" i="53"/>
  <c r="G267" i="93" s="1"/>
  <c r="F185" i="53"/>
  <c r="F267" i="93" s="1"/>
  <c r="E185" i="53"/>
  <c r="E267" i="93" s="1"/>
  <c r="D185" i="53"/>
  <c r="D267" i="93" s="1"/>
  <c r="C185" i="53"/>
  <c r="C267" i="93" s="1"/>
  <c r="I165" i="53"/>
  <c r="Q165" i="53" s="1"/>
  <c r="G165" i="53"/>
  <c r="G266" i="126" s="1"/>
  <c r="F165" i="53"/>
  <c r="F266" i="126" s="1"/>
  <c r="E165" i="53"/>
  <c r="E266" i="126" s="1"/>
  <c r="D165" i="53"/>
  <c r="D266" i="126" s="1"/>
  <c r="C165" i="53"/>
  <c r="C266" i="126" s="1"/>
  <c r="I164" i="53"/>
  <c r="Q164" i="53" s="1"/>
  <c r="G164" i="53"/>
  <c r="G266" i="102" s="1"/>
  <c r="F164" i="53"/>
  <c r="F266" i="102" s="1"/>
  <c r="E164" i="53"/>
  <c r="E266" i="102" s="1"/>
  <c r="D164" i="53"/>
  <c r="D266" i="102" s="1"/>
  <c r="C164" i="53"/>
  <c r="C266" i="102" s="1"/>
  <c r="I163" i="53"/>
  <c r="Q163" i="53" s="1"/>
  <c r="G163" i="53"/>
  <c r="G266" i="115" s="1"/>
  <c r="F163" i="53"/>
  <c r="F266" i="115" s="1"/>
  <c r="E163" i="53"/>
  <c r="E266" i="115" s="1"/>
  <c r="D163" i="53"/>
  <c r="D266" i="115" s="1"/>
  <c r="C163" i="53"/>
  <c r="C266" i="115" s="1"/>
  <c r="I162" i="53"/>
  <c r="G162" i="53"/>
  <c r="F162" i="53"/>
  <c r="E162" i="53"/>
  <c r="D162" i="53"/>
  <c r="C162" i="53"/>
  <c r="I161" i="53"/>
  <c r="G161" i="53"/>
  <c r="F161" i="53"/>
  <c r="E161" i="53"/>
  <c r="I160" i="53"/>
  <c r="G160" i="53"/>
  <c r="F160" i="53"/>
  <c r="E160" i="53"/>
  <c r="D160" i="53"/>
  <c r="C160" i="53"/>
  <c r="I159" i="53"/>
  <c r="Q159" i="53" s="1"/>
  <c r="G159" i="53"/>
  <c r="G266" i="112" s="1"/>
  <c r="F159" i="53"/>
  <c r="F266" i="112" s="1"/>
  <c r="E159" i="53"/>
  <c r="E266" i="112" s="1"/>
  <c r="D159" i="53"/>
  <c r="D266" i="112" s="1"/>
  <c r="C159" i="53"/>
  <c r="C266" i="112" s="1"/>
  <c r="I158" i="53"/>
  <c r="Q158" i="53" s="1"/>
  <c r="G158" i="53"/>
  <c r="G266" i="110" s="1"/>
  <c r="F158" i="53"/>
  <c r="F266" i="110" s="1"/>
  <c r="E158" i="53"/>
  <c r="E266" i="110" s="1"/>
  <c r="D158" i="53"/>
  <c r="D266" i="110" s="1"/>
  <c r="C158" i="53"/>
  <c r="C266" i="110" s="1"/>
  <c r="I157" i="53"/>
  <c r="Q157" i="53" s="1"/>
  <c r="G157" i="53"/>
  <c r="G266" i="96" s="1"/>
  <c r="F157" i="53"/>
  <c r="F266" i="96" s="1"/>
  <c r="E157" i="53"/>
  <c r="E266" i="96" s="1"/>
  <c r="D157" i="53"/>
  <c r="D266" i="96" s="1"/>
  <c r="C157" i="53"/>
  <c r="C266" i="96" s="1"/>
  <c r="I156" i="53"/>
  <c r="Q156" i="53" s="1"/>
  <c r="G156" i="53"/>
  <c r="G266" i="107" s="1"/>
  <c r="F156" i="53"/>
  <c r="F266" i="107" s="1"/>
  <c r="E156" i="53"/>
  <c r="E266" i="107" s="1"/>
  <c r="D156" i="53"/>
  <c r="D266" i="107" s="1"/>
  <c r="C156" i="53"/>
  <c r="C266" i="107" s="1"/>
  <c r="I155" i="53"/>
  <c r="Q155" i="53" s="1"/>
  <c r="G155" i="53"/>
  <c r="G266" i="93" s="1"/>
  <c r="F155" i="53"/>
  <c r="F266" i="93" s="1"/>
  <c r="E155" i="53"/>
  <c r="E266" i="93" s="1"/>
  <c r="D155" i="53"/>
  <c r="D266" i="93" s="1"/>
  <c r="C155" i="53"/>
  <c r="C266" i="93" s="1"/>
  <c r="I135" i="53"/>
  <c r="Q135" i="53" s="1"/>
  <c r="G135" i="53"/>
  <c r="G265" i="126" s="1"/>
  <c r="F135" i="53"/>
  <c r="F265" i="126" s="1"/>
  <c r="E135" i="53"/>
  <c r="E265" i="126" s="1"/>
  <c r="D135" i="53"/>
  <c r="D265" i="126" s="1"/>
  <c r="C135" i="53"/>
  <c r="C265" i="126" s="1"/>
  <c r="I134" i="53"/>
  <c r="Q134" i="53" s="1"/>
  <c r="G134" i="53"/>
  <c r="G265" i="102" s="1"/>
  <c r="F134" i="53"/>
  <c r="F265" i="102" s="1"/>
  <c r="E134" i="53"/>
  <c r="E265" i="102" s="1"/>
  <c r="D134" i="53"/>
  <c r="D265" i="102" s="1"/>
  <c r="C134" i="53"/>
  <c r="C265" i="102" s="1"/>
  <c r="I133" i="53"/>
  <c r="Q133" i="53" s="1"/>
  <c r="F133" i="53"/>
  <c r="F265" i="115" s="1"/>
  <c r="E133" i="53"/>
  <c r="E265" i="115" s="1"/>
  <c r="D133" i="53"/>
  <c r="D265" i="115" s="1"/>
  <c r="C133" i="53"/>
  <c r="C265" i="115" s="1"/>
  <c r="I132" i="53"/>
  <c r="G132" i="53"/>
  <c r="F132" i="53"/>
  <c r="E132" i="53"/>
  <c r="D132" i="53"/>
  <c r="C132" i="53"/>
  <c r="I131" i="53"/>
  <c r="G131" i="53"/>
  <c r="F131" i="53"/>
  <c r="E131" i="53"/>
  <c r="I130" i="53"/>
  <c r="G130" i="53"/>
  <c r="F130" i="53"/>
  <c r="E130" i="53"/>
  <c r="D130" i="53"/>
  <c r="C130" i="53"/>
  <c r="I129" i="53"/>
  <c r="Q129" i="53" s="1"/>
  <c r="G129" i="53"/>
  <c r="G265" i="112" s="1"/>
  <c r="F129" i="53"/>
  <c r="F265" i="112" s="1"/>
  <c r="E129" i="53"/>
  <c r="E265" i="112" s="1"/>
  <c r="D129" i="53"/>
  <c r="D265" i="112" s="1"/>
  <c r="C129" i="53"/>
  <c r="C265" i="112" s="1"/>
  <c r="I128" i="53"/>
  <c r="Q128" i="53" s="1"/>
  <c r="G128" i="53"/>
  <c r="G265" i="110" s="1"/>
  <c r="F128" i="53"/>
  <c r="F265" i="110" s="1"/>
  <c r="E128" i="53"/>
  <c r="E265" i="110" s="1"/>
  <c r="D128" i="53"/>
  <c r="D265" i="110" s="1"/>
  <c r="C128" i="53"/>
  <c r="C265" i="110" s="1"/>
  <c r="I127" i="53"/>
  <c r="Q127" i="53" s="1"/>
  <c r="G127" i="53"/>
  <c r="G265" i="96" s="1"/>
  <c r="F127" i="53"/>
  <c r="F265" i="96" s="1"/>
  <c r="E127" i="53"/>
  <c r="E265" i="96" s="1"/>
  <c r="D127" i="53"/>
  <c r="D265" i="96" s="1"/>
  <c r="C127" i="53"/>
  <c r="C265" i="96" s="1"/>
  <c r="I126" i="53"/>
  <c r="Q126" i="53" s="1"/>
  <c r="G126" i="53"/>
  <c r="G265" i="107" s="1"/>
  <c r="F126" i="53"/>
  <c r="F265" i="107" s="1"/>
  <c r="E126" i="53"/>
  <c r="E265" i="107" s="1"/>
  <c r="D126" i="53"/>
  <c r="D265" i="107" s="1"/>
  <c r="C126" i="53"/>
  <c r="C265" i="107" s="1"/>
  <c r="I125" i="53"/>
  <c r="Q125" i="53" s="1"/>
  <c r="G125" i="53"/>
  <c r="G265" i="93" s="1"/>
  <c r="F125" i="53"/>
  <c r="F265" i="93" s="1"/>
  <c r="E125" i="53"/>
  <c r="E265" i="93" s="1"/>
  <c r="D125" i="53"/>
  <c r="D265" i="93" s="1"/>
  <c r="C125" i="53"/>
  <c r="C265" i="93" s="1"/>
  <c r="I105" i="53"/>
  <c r="Q105" i="53" s="1"/>
  <c r="G105" i="53"/>
  <c r="G264" i="126" s="1"/>
  <c r="F105" i="53"/>
  <c r="F264" i="126" s="1"/>
  <c r="E105" i="53"/>
  <c r="E264" i="126" s="1"/>
  <c r="D105" i="53"/>
  <c r="D264" i="126" s="1"/>
  <c r="C105" i="53"/>
  <c r="C264" i="126" s="1"/>
  <c r="I104" i="53"/>
  <c r="Q104" i="53" s="1"/>
  <c r="G104" i="53"/>
  <c r="G264" i="102" s="1"/>
  <c r="F104" i="53"/>
  <c r="F264" i="102" s="1"/>
  <c r="E104" i="53"/>
  <c r="E264" i="102" s="1"/>
  <c r="D104" i="53"/>
  <c r="D264" i="102" s="1"/>
  <c r="C104" i="53"/>
  <c r="C264" i="102" s="1"/>
  <c r="I103" i="53"/>
  <c r="Q103" i="53" s="1"/>
  <c r="G103" i="53"/>
  <c r="G264" i="115" s="1"/>
  <c r="F103" i="53"/>
  <c r="F264" i="115" s="1"/>
  <c r="E103" i="53"/>
  <c r="E264" i="115" s="1"/>
  <c r="D103" i="53"/>
  <c r="D264" i="115" s="1"/>
  <c r="C103" i="53"/>
  <c r="C264" i="115" s="1"/>
  <c r="I102" i="53"/>
  <c r="G102" i="53"/>
  <c r="F102" i="53"/>
  <c r="E102" i="53"/>
  <c r="D102" i="53"/>
  <c r="C102" i="53"/>
  <c r="I101" i="53"/>
  <c r="G101" i="53"/>
  <c r="F101" i="53"/>
  <c r="E101" i="53"/>
  <c r="I100" i="53"/>
  <c r="G100" i="53"/>
  <c r="F100" i="53"/>
  <c r="E100" i="53"/>
  <c r="D100" i="53"/>
  <c r="C100" i="53"/>
  <c r="I99" i="53"/>
  <c r="Q99" i="53" s="1"/>
  <c r="G99" i="53"/>
  <c r="G264" i="112" s="1"/>
  <c r="F99" i="53"/>
  <c r="F264" i="112" s="1"/>
  <c r="E99" i="53"/>
  <c r="E264" i="112" s="1"/>
  <c r="D99" i="53"/>
  <c r="D264" i="112" s="1"/>
  <c r="C99" i="53"/>
  <c r="C264" i="112" s="1"/>
  <c r="I98" i="53"/>
  <c r="Q98" i="53" s="1"/>
  <c r="G98" i="53"/>
  <c r="G264" i="110" s="1"/>
  <c r="F98" i="53"/>
  <c r="F264" i="110" s="1"/>
  <c r="E98" i="53"/>
  <c r="E264" i="110" s="1"/>
  <c r="D98" i="53"/>
  <c r="D264" i="110" s="1"/>
  <c r="C98" i="53"/>
  <c r="C264" i="110" s="1"/>
  <c r="I97" i="53"/>
  <c r="Q97" i="53" s="1"/>
  <c r="G97" i="53"/>
  <c r="G264" i="96" s="1"/>
  <c r="F97" i="53"/>
  <c r="F264" i="96" s="1"/>
  <c r="E97" i="53"/>
  <c r="E264" i="96" s="1"/>
  <c r="D97" i="53"/>
  <c r="D264" i="96" s="1"/>
  <c r="C97" i="53"/>
  <c r="C264" i="96" s="1"/>
  <c r="I96" i="53"/>
  <c r="Q96" i="53" s="1"/>
  <c r="G96" i="53"/>
  <c r="G264" i="107" s="1"/>
  <c r="F96" i="53"/>
  <c r="F264" i="107" s="1"/>
  <c r="E96" i="53"/>
  <c r="E264" i="107" s="1"/>
  <c r="D96" i="53"/>
  <c r="D264" i="107" s="1"/>
  <c r="C96" i="53"/>
  <c r="C264" i="107" s="1"/>
  <c r="I95" i="53"/>
  <c r="Q95" i="53" s="1"/>
  <c r="G95" i="53"/>
  <c r="G264" i="93" s="1"/>
  <c r="F95" i="53"/>
  <c r="F264" i="93" s="1"/>
  <c r="E95" i="53"/>
  <c r="E264" i="93" s="1"/>
  <c r="D95" i="53"/>
  <c r="D264" i="93" s="1"/>
  <c r="C95" i="53"/>
  <c r="C264" i="93" s="1"/>
  <c r="I75" i="53"/>
  <c r="Q75" i="53" s="1"/>
  <c r="I74" i="53"/>
  <c r="Q74" i="53" s="1"/>
  <c r="G74" i="53"/>
  <c r="G263" i="102" s="1"/>
  <c r="F74" i="53"/>
  <c r="F263" i="102" s="1"/>
  <c r="E74" i="53"/>
  <c r="E263" i="102" s="1"/>
  <c r="D74" i="53"/>
  <c r="D263" i="102" s="1"/>
  <c r="C74" i="53"/>
  <c r="C263" i="102" s="1"/>
  <c r="I73" i="53"/>
  <c r="Q73" i="53" s="1"/>
  <c r="G73" i="53"/>
  <c r="G263" i="115" s="1"/>
  <c r="F73" i="53"/>
  <c r="F263" i="115" s="1"/>
  <c r="E73" i="53"/>
  <c r="E263" i="115" s="1"/>
  <c r="D73" i="53"/>
  <c r="D263" i="115" s="1"/>
  <c r="C73" i="53"/>
  <c r="C263" i="115" s="1"/>
  <c r="I72" i="53"/>
  <c r="G72" i="53"/>
  <c r="F72" i="53"/>
  <c r="E72" i="53"/>
  <c r="D72" i="53"/>
  <c r="C72" i="53"/>
  <c r="I71" i="53"/>
  <c r="G71" i="53"/>
  <c r="F71" i="53"/>
  <c r="E71" i="53"/>
  <c r="I70" i="53"/>
  <c r="G70" i="53"/>
  <c r="F70" i="53"/>
  <c r="E70" i="53"/>
  <c r="D70" i="53"/>
  <c r="C70" i="53"/>
  <c r="I69" i="53"/>
  <c r="Q69" i="53" s="1"/>
  <c r="G69" i="53"/>
  <c r="G263" i="112" s="1"/>
  <c r="F69" i="53"/>
  <c r="F263" i="112" s="1"/>
  <c r="E69" i="53"/>
  <c r="E263" i="112" s="1"/>
  <c r="D69" i="53"/>
  <c r="D263" i="112" s="1"/>
  <c r="C69" i="53"/>
  <c r="C263" i="112" s="1"/>
  <c r="I68" i="53"/>
  <c r="Q68" i="53" s="1"/>
  <c r="G68" i="53"/>
  <c r="G263" i="110" s="1"/>
  <c r="F68" i="53"/>
  <c r="F263" i="110" s="1"/>
  <c r="E68" i="53"/>
  <c r="E263" i="110" s="1"/>
  <c r="D68" i="53"/>
  <c r="D263" i="110" s="1"/>
  <c r="C68" i="53"/>
  <c r="C263" i="110" s="1"/>
  <c r="I67" i="53"/>
  <c r="Q67" i="53" s="1"/>
  <c r="G67" i="53"/>
  <c r="F67" i="53"/>
  <c r="E67" i="53"/>
  <c r="D67" i="53"/>
  <c r="C67" i="53"/>
  <c r="I66" i="53"/>
  <c r="Q66" i="53" s="1"/>
  <c r="G66" i="53"/>
  <c r="G263" i="107" s="1"/>
  <c r="F66" i="53"/>
  <c r="F263" i="107" s="1"/>
  <c r="E66" i="53"/>
  <c r="E263" i="107" s="1"/>
  <c r="D66" i="53"/>
  <c r="D263" i="107" s="1"/>
  <c r="C66" i="53"/>
  <c r="C263" i="107" s="1"/>
  <c r="I65" i="53"/>
  <c r="Q65" i="53" s="1"/>
  <c r="G65" i="53"/>
  <c r="G263" i="93" s="1"/>
  <c r="F65" i="53"/>
  <c r="F263" i="93" s="1"/>
  <c r="E65" i="53"/>
  <c r="E263" i="93" s="1"/>
  <c r="D65" i="53"/>
  <c r="D263" i="93" s="1"/>
  <c r="C65" i="53"/>
  <c r="C263" i="93" s="1"/>
  <c r="I45" i="53"/>
  <c r="Q45" i="53" s="1"/>
  <c r="G45" i="53"/>
  <c r="G262" i="126" s="1"/>
  <c r="F45" i="53"/>
  <c r="F262" i="126" s="1"/>
  <c r="E45" i="53"/>
  <c r="E262" i="126" s="1"/>
  <c r="D45" i="53"/>
  <c r="D262" i="126" s="1"/>
  <c r="C45" i="53"/>
  <c r="C262" i="126" s="1"/>
  <c r="I44" i="53"/>
  <c r="Q44" i="53" s="1"/>
  <c r="G44" i="53"/>
  <c r="G262" i="102" s="1"/>
  <c r="F44" i="53"/>
  <c r="F262" i="102" s="1"/>
  <c r="E44" i="53"/>
  <c r="E262" i="102" s="1"/>
  <c r="D44" i="53"/>
  <c r="D262" i="102" s="1"/>
  <c r="C44" i="53"/>
  <c r="C262" i="102" s="1"/>
  <c r="I43" i="53"/>
  <c r="Q43" i="53" s="1"/>
  <c r="G43" i="53"/>
  <c r="G262" i="115" s="1"/>
  <c r="F43" i="53"/>
  <c r="F262" i="115" s="1"/>
  <c r="E43" i="53"/>
  <c r="E262" i="115" s="1"/>
  <c r="D43" i="53"/>
  <c r="D262" i="115" s="1"/>
  <c r="C43" i="53"/>
  <c r="C262" i="115" s="1"/>
  <c r="I42" i="53"/>
  <c r="G42" i="53"/>
  <c r="F42" i="53"/>
  <c r="E42" i="53"/>
  <c r="D42" i="53"/>
  <c r="C42" i="53"/>
  <c r="I41" i="53"/>
  <c r="G41" i="53"/>
  <c r="F41" i="53"/>
  <c r="E41" i="53"/>
  <c r="I40" i="53"/>
  <c r="G40" i="53"/>
  <c r="F40" i="53"/>
  <c r="E40" i="53"/>
  <c r="D40" i="53"/>
  <c r="C40" i="53"/>
  <c r="I39" i="53"/>
  <c r="Q39" i="53" s="1"/>
  <c r="G39" i="53"/>
  <c r="G262" i="112" s="1"/>
  <c r="F39" i="53"/>
  <c r="F262" i="112" s="1"/>
  <c r="E39" i="53"/>
  <c r="E262" i="112" s="1"/>
  <c r="D39" i="53"/>
  <c r="D262" i="112" s="1"/>
  <c r="C39" i="53"/>
  <c r="C262" i="112" s="1"/>
  <c r="I38" i="53"/>
  <c r="Q38" i="53" s="1"/>
  <c r="G38" i="53"/>
  <c r="G262" i="110" s="1"/>
  <c r="F38" i="53"/>
  <c r="F262" i="110" s="1"/>
  <c r="E38" i="53"/>
  <c r="E262" i="110" s="1"/>
  <c r="D38" i="53"/>
  <c r="D262" i="110" s="1"/>
  <c r="C38" i="53"/>
  <c r="C262" i="110" s="1"/>
  <c r="I37" i="53"/>
  <c r="Q37" i="53" s="1"/>
  <c r="G37" i="53"/>
  <c r="G262" i="96" s="1"/>
  <c r="F37" i="53"/>
  <c r="F262" i="96" s="1"/>
  <c r="E37" i="53"/>
  <c r="E262" i="96" s="1"/>
  <c r="D37" i="53"/>
  <c r="D262" i="96" s="1"/>
  <c r="C37" i="53"/>
  <c r="C262" i="96" s="1"/>
  <c r="I36" i="53"/>
  <c r="Q36" i="53" s="1"/>
  <c r="G36" i="53"/>
  <c r="G262" i="107" s="1"/>
  <c r="F36" i="53"/>
  <c r="F262" i="107" s="1"/>
  <c r="E36" i="53"/>
  <c r="E262" i="107" s="1"/>
  <c r="D36" i="53"/>
  <c r="D262" i="107" s="1"/>
  <c r="C36" i="53"/>
  <c r="C262" i="107" s="1"/>
  <c r="I35" i="53"/>
  <c r="Q35" i="53" s="1"/>
  <c r="G35" i="53"/>
  <c r="G262" i="93" s="1"/>
  <c r="F35" i="53"/>
  <c r="F262" i="93" s="1"/>
  <c r="E35" i="53"/>
  <c r="E262" i="93" s="1"/>
  <c r="D35" i="53"/>
  <c r="D262" i="93" s="1"/>
  <c r="C35" i="53"/>
  <c r="C262" i="93" s="1"/>
  <c r="I375" i="51"/>
  <c r="Q375" i="51" s="1"/>
  <c r="G375" i="51"/>
  <c r="G260" i="126" s="1"/>
  <c r="F375" i="51"/>
  <c r="F260" i="126" s="1"/>
  <c r="E375" i="51"/>
  <c r="E260" i="126" s="1"/>
  <c r="D375" i="51"/>
  <c r="D260" i="126" s="1"/>
  <c r="C375" i="51"/>
  <c r="C260" i="126" s="1"/>
  <c r="I374" i="51"/>
  <c r="Q374" i="51" s="1"/>
  <c r="G374" i="51"/>
  <c r="G260" i="102" s="1"/>
  <c r="F374" i="51"/>
  <c r="F260" i="102" s="1"/>
  <c r="E374" i="51"/>
  <c r="E260" i="102" s="1"/>
  <c r="D374" i="51"/>
  <c r="D260" i="102" s="1"/>
  <c r="C374" i="51"/>
  <c r="C260" i="102" s="1"/>
  <c r="I373" i="51"/>
  <c r="Q373" i="51" s="1"/>
  <c r="G373" i="51"/>
  <c r="G260" i="115" s="1"/>
  <c r="F373" i="51"/>
  <c r="F260" i="115" s="1"/>
  <c r="E373" i="51"/>
  <c r="E260" i="115" s="1"/>
  <c r="D373" i="51"/>
  <c r="D260" i="115" s="1"/>
  <c r="C373" i="51"/>
  <c r="C260" i="115" s="1"/>
  <c r="I372" i="51"/>
  <c r="G372" i="51"/>
  <c r="F372" i="51"/>
  <c r="E372" i="51"/>
  <c r="D372" i="51"/>
  <c r="C372" i="51"/>
  <c r="I371" i="51"/>
  <c r="G371" i="51"/>
  <c r="F371" i="51"/>
  <c r="E371" i="51"/>
  <c r="I370" i="51"/>
  <c r="G370" i="51"/>
  <c r="F370" i="51"/>
  <c r="E370" i="51"/>
  <c r="D370" i="51"/>
  <c r="C370" i="51"/>
  <c r="I369" i="51"/>
  <c r="Q369" i="51" s="1"/>
  <c r="G369" i="51"/>
  <c r="G260" i="112" s="1"/>
  <c r="F369" i="51"/>
  <c r="F260" i="112" s="1"/>
  <c r="E369" i="51"/>
  <c r="E260" i="112" s="1"/>
  <c r="D369" i="51"/>
  <c r="D260" i="112" s="1"/>
  <c r="C369" i="51"/>
  <c r="C260" i="112" s="1"/>
  <c r="I368" i="51"/>
  <c r="Q368" i="51" s="1"/>
  <c r="G368" i="51"/>
  <c r="G260" i="110" s="1"/>
  <c r="F368" i="51"/>
  <c r="F260" i="110" s="1"/>
  <c r="E368" i="51"/>
  <c r="E260" i="110" s="1"/>
  <c r="D368" i="51"/>
  <c r="D260" i="110" s="1"/>
  <c r="C368" i="51"/>
  <c r="C260" i="110" s="1"/>
  <c r="I367" i="51"/>
  <c r="Q367" i="51" s="1"/>
  <c r="F367" i="51"/>
  <c r="F260" i="96" s="1"/>
  <c r="E367" i="51"/>
  <c r="E260" i="96" s="1"/>
  <c r="D367" i="51"/>
  <c r="D260" i="96" s="1"/>
  <c r="C367" i="51"/>
  <c r="C260" i="96" s="1"/>
  <c r="I366" i="51"/>
  <c r="Q366" i="51" s="1"/>
  <c r="G366" i="51"/>
  <c r="G260" i="107" s="1"/>
  <c r="F366" i="51"/>
  <c r="F260" i="107" s="1"/>
  <c r="E366" i="51"/>
  <c r="E260" i="107" s="1"/>
  <c r="D366" i="51"/>
  <c r="D260" i="107" s="1"/>
  <c r="C366" i="51"/>
  <c r="C260" i="107" s="1"/>
  <c r="I365" i="51"/>
  <c r="Q365" i="51" s="1"/>
  <c r="G365" i="51"/>
  <c r="G260" i="93" s="1"/>
  <c r="F365" i="51"/>
  <c r="F260" i="93" s="1"/>
  <c r="E365" i="51"/>
  <c r="E260" i="93" s="1"/>
  <c r="D365" i="51"/>
  <c r="D260" i="93" s="1"/>
  <c r="C365" i="51"/>
  <c r="C260" i="93" s="1"/>
  <c r="I345" i="51"/>
  <c r="Q345" i="51" s="1"/>
  <c r="G345" i="51"/>
  <c r="G259" i="126" s="1"/>
  <c r="F345" i="51"/>
  <c r="F259" i="126" s="1"/>
  <c r="E345" i="51"/>
  <c r="E259" i="126" s="1"/>
  <c r="D345" i="51"/>
  <c r="D259" i="126" s="1"/>
  <c r="C345" i="51"/>
  <c r="C259" i="126" s="1"/>
  <c r="I344" i="51"/>
  <c r="Q344" i="51" s="1"/>
  <c r="G344" i="51"/>
  <c r="G259" i="102" s="1"/>
  <c r="F344" i="51"/>
  <c r="F259" i="102" s="1"/>
  <c r="E344" i="51"/>
  <c r="E259" i="102" s="1"/>
  <c r="D344" i="51"/>
  <c r="D259" i="102" s="1"/>
  <c r="C344" i="51"/>
  <c r="C259" i="102" s="1"/>
  <c r="I343" i="51"/>
  <c r="Q343" i="51" s="1"/>
  <c r="G343" i="51"/>
  <c r="G259" i="115" s="1"/>
  <c r="F343" i="51"/>
  <c r="F259" i="115" s="1"/>
  <c r="E343" i="51"/>
  <c r="E259" i="115" s="1"/>
  <c r="D343" i="51"/>
  <c r="D259" i="115" s="1"/>
  <c r="C343" i="51"/>
  <c r="C259" i="115" s="1"/>
  <c r="I342" i="51"/>
  <c r="G342" i="51"/>
  <c r="F342" i="51"/>
  <c r="E342" i="51"/>
  <c r="D342" i="51"/>
  <c r="C342" i="51"/>
  <c r="I341" i="51"/>
  <c r="G341" i="51"/>
  <c r="F341" i="51"/>
  <c r="E341" i="51"/>
  <c r="I340" i="51"/>
  <c r="G340" i="51"/>
  <c r="F340" i="51"/>
  <c r="E340" i="51"/>
  <c r="D340" i="51"/>
  <c r="C340" i="51"/>
  <c r="I339" i="51"/>
  <c r="Q339" i="51" s="1"/>
  <c r="G339" i="51"/>
  <c r="G259" i="112" s="1"/>
  <c r="F339" i="51"/>
  <c r="F259" i="112" s="1"/>
  <c r="E339" i="51"/>
  <c r="E259" i="112" s="1"/>
  <c r="D339" i="51"/>
  <c r="D259" i="112" s="1"/>
  <c r="C339" i="51"/>
  <c r="C259" i="112" s="1"/>
  <c r="I338" i="51"/>
  <c r="Q338" i="51" s="1"/>
  <c r="G338" i="51"/>
  <c r="G259" i="110" s="1"/>
  <c r="F338" i="51"/>
  <c r="F259" i="110" s="1"/>
  <c r="E338" i="51"/>
  <c r="E259" i="110" s="1"/>
  <c r="D338" i="51"/>
  <c r="D259" i="110" s="1"/>
  <c r="C338" i="51"/>
  <c r="C259" i="110" s="1"/>
  <c r="I337" i="51"/>
  <c r="Q337" i="51" s="1"/>
  <c r="G337" i="51"/>
  <c r="G259" i="96" s="1"/>
  <c r="F337" i="51"/>
  <c r="F259" i="96" s="1"/>
  <c r="E337" i="51"/>
  <c r="E259" i="96" s="1"/>
  <c r="D337" i="51"/>
  <c r="D259" i="96" s="1"/>
  <c r="C337" i="51"/>
  <c r="C259" i="96" s="1"/>
  <c r="I336" i="51"/>
  <c r="Q336" i="51" s="1"/>
  <c r="G336" i="51"/>
  <c r="G259" i="107" s="1"/>
  <c r="F336" i="51"/>
  <c r="F259" i="107" s="1"/>
  <c r="E336" i="51"/>
  <c r="E259" i="107" s="1"/>
  <c r="D336" i="51"/>
  <c r="D259" i="107" s="1"/>
  <c r="C336" i="51"/>
  <c r="C259" i="107" s="1"/>
  <c r="I335" i="51"/>
  <c r="Q335" i="51" s="1"/>
  <c r="G335" i="51"/>
  <c r="G259" i="93" s="1"/>
  <c r="F335" i="51"/>
  <c r="F259" i="93" s="1"/>
  <c r="E335" i="51"/>
  <c r="E259" i="93" s="1"/>
  <c r="D335" i="51"/>
  <c r="D259" i="93" s="1"/>
  <c r="C335" i="51"/>
  <c r="C259" i="93" s="1"/>
  <c r="I315" i="51"/>
  <c r="Q315" i="51" s="1"/>
  <c r="G315" i="51"/>
  <c r="G258" i="126" s="1"/>
  <c r="F315" i="51"/>
  <c r="F258" i="126" s="1"/>
  <c r="E315" i="51"/>
  <c r="E258" i="126" s="1"/>
  <c r="D315" i="51"/>
  <c r="D258" i="126" s="1"/>
  <c r="C315" i="51"/>
  <c r="C258" i="126" s="1"/>
  <c r="I314" i="51"/>
  <c r="Q314" i="51" s="1"/>
  <c r="G314" i="51"/>
  <c r="G258" i="102" s="1"/>
  <c r="F314" i="51"/>
  <c r="F258" i="102" s="1"/>
  <c r="E314" i="51"/>
  <c r="E258" i="102" s="1"/>
  <c r="D314" i="51"/>
  <c r="D258" i="102" s="1"/>
  <c r="C314" i="51"/>
  <c r="C258" i="102" s="1"/>
  <c r="I313" i="51"/>
  <c r="Q313" i="51" s="1"/>
  <c r="G313" i="51"/>
  <c r="G258" i="115" s="1"/>
  <c r="F313" i="51"/>
  <c r="F258" i="115" s="1"/>
  <c r="E313" i="51"/>
  <c r="E258" i="115" s="1"/>
  <c r="D313" i="51"/>
  <c r="D258" i="115" s="1"/>
  <c r="C313" i="51"/>
  <c r="C258" i="115" s="1"/>
  <c r="I312" i="51"/>
  <c r="G312" i="51"/>
  <c r="F312" i="51"/>
  <c r="E312" i="51"/>
  <c r="D312" i="51"/>
  <c r="C312" i="51"/>
  <c r="I311" i="51"/>
  <c r="G311" i="51"/>
  <c r="F311" i="51"/>
  <c r="E311" i="51"/>
  <c r="I310" i="51"/>
  <c r="G310" i="51"/>
  <c r="F310" i="51"/>
  <c r="E310" i="51"/>
  <c r="D310" i="51"/>
  <c r="C310" i="51"/>
  <c r="I309" i="51"/>
  <c r="Q309" i="51" s="1"/>
  <c r="G309" i="51"/>
  <c r="G258" i="112" s="1"/>
  <c r="F309" i="51"/>
  <c r="F258" i="112" s="1"/>
  <c r="E309" i="51"/>
  <c r="E258" i="112" s="1"/>
  <c r="D309" i="51"/>
  <c r="D258" i="112" s="1"/>
  <c r="C309" i="51"/>
  <c r="C258" i="112" s="1"/>
  <c r="I308" i="51"/>
  <c r="Q308" i="51" s="1"/>
  <c r="G308" i="51"/>
  <c r="G258" i="110" s="1"/>
  <c r="F308" i="51"/>
  <c r="F258" i="110" s="1"/>
  <c r="E308" i="51"/>
  <c r="E258" i="110" s="1"/>
  <c r="D308" i="51"/>
  <c r="D258" i="110" s="1"/>
  <c r="C308" i="51"/>
  <c r="C258" i="110" s="1"/>
  <c r="I307" i="51"/>
  <c r="Q307" i="51" s="1"/>
  <c r="F307" i="51"/>
  <c r="F258" i="96" s="1"/>
  <c r="E307" i="51"/>
  <c r="E258" i="96" s="1"/>
  <c r="D307" i="51"/>
  <c r="D258" i="96" s="1"/>
  <c r="C307" i="51"/>
  <c r="C258" i="96" s="1"/>
  <c r="I306" i="51"/>
  <c r="Q306" i="51" s="1"/>
  <c r="G306" i="51"/>
  <c r="G258" i="107" s="1"/>
  <c r="F306" i="51"/>
  <c r="F258" i="107" s="1"/>
  <c r="E306" i="51"/>
  <c r="E258" i="107" s="1"/>
  <c r="D306" i="51"/>
  <c r="D258" i="107" s="1"/>
  <c r="C306" i="51"/>
  <c r="C258" i="107" s="1"/>
  <c r="I305" i="51"/>
  <c r="Q305" i="51" s="1"/>
  <c r="G305" i="51"/>
  <c r="G258" i="93" s="1"/>
  <c r="F305" i="51"/>
  <c r="F258" i="93" s="1"/>
  <c r="E305" i="51"/>
  <c r="E258" i="93" s="1"/>
  <c r="D305" i="51"/>
  <c r="D258" i="93" s="1"/>
  <c r="C305" i="51"/>
  <c r="C258" i="93" s="1"/>
  <c r="I285" i="51"/>
  <c r="Q285" i="51" s="1"/>
  <c r="G285" i="51"/>
  <c r="G257" i="126" s="1"/>
  <c r="F285" i="51"/>
  <c r="F257" i="126" s="1"/>
  <c r="E285" i="51"/>
  <c r="E257" i="126" s="1"/>
  <c r="D285" i="51"/>
  <c r="D257" i="126" s="1"/>
  <c r="I284" i="51"/>
  <c r="Q284" i="51" s="1"/>
  <c r="I283" i="51"/>
  <c r="Q283" i="51" s="1"/>
  <c r="G283" i="51"/>
  <c r="G257" i="115" s="1"/>
  <c r="F283" i="51"/>
  <c r="F257" i="115" s="1"/>
  <c r="E283" i="51"/>
  <c r="E257" i="115" s="1"/>
  <c r="D283" i="51"/>
  <c r="D257" i="115" s="1"/>
  <c r="C283" i="51"/>
  <c r="C257" i="115" s="1"/>
  <c r="I282" i="51"/>
  <c r="G282" i="51"/>
  <c r="F282" i="51"/>
  <c r="E282" i="51"/>
  <c r="D282" i="51"/>
  <c r="C282" i="51"/>
  <c r="I281" i="51"/>
  <c r="G281" i="51"/>
  <c r="F281" i="51"/>
  <c r="E281" i="51"/>
  <c r="I280" i="51"/>
  <c r="G280" i="51"/>
  <c r="F280" i="51"/>
  <c r="E280" i="51"/>
  <c r="D280" i="51"/>
  <c r="C280" i="51"/>
  <c r="I279" i="51"/>
  <c r="Q279" i="51" s="1"/>
  <c r="G279" i="51"/>
  <c r="G257" i="112" s="1"/>
  <c r="F279" i="51"/>
  <c r="F257" i="112" s="1"/>
  <c r="E279" i="51"/>
  <c r="E257" i="112" s="1"/>
  <c r="D279" i="51"/>
  <c r="D257" i="112" s="1"/>
  <c r="C279" i="51"/>
  <c r="C257" i="112" s="1"/>
  <c r="I278" i="51"/>
  <c r="Q278" i="51" s="1"/>
  <c r="G278" i="51"/>
  <c r="G257" i="110" s="1"/>
  <c r="F278" i="51"/>
  <c r="F257" i="110" s="1"/>
  <c r="E278" i="51"/>
  <c r="E257" i="110" s="1"/>
  <c r="D278" i="51"/>
  <c r="D257" i="110" s="1"/>
  <c r="C278" i="51"/>
  <c r="C257" i="110" s="1"/>
  <c r="I277" i="51"/>
  <c r="Q277" i="51" s="1"/>
  <c r="F277" i="51"/>
  <c r="F257" i="96" s="1"/>
  <c r="E277" i="51"/>
  <c r="E257" i="96" s="1"/>
  <c r="D277" i="51"/>
  <c r="D257" i="96" s="1"/>
  <c r="C277" i="51"/>
  <c r="C257" i="96" s="1"/>
  <c r="I276" i="51"/>
  <c r="Q276" i="51" s="1"/>
  <c r="I275" i="51"/>
  <c r="Q275" i="51" s="1"/>
  <c r="G275" i="51"/>
  <c r="G257" i="93" s="1"/>
  <c r="F275" i="51"/>
  <c r="F257" i="93" s="1"/>
  <c r="E275" i="51"/>
  <c r="E257" i="93" s="1"/>
  <c r="D275" i="51"/>
  <c r="D257" i="93" s="1"/>
  <c r="C275" i="51"/>
  <c r="C257" i="93" s="1"/>
  <c r="I255" i="51"/>
  <c r="Q255" i="51" s="1"/>
  <c r="G255" i="51"/>
  <c r="G256" i="126" s="1"/>
  <c r="F255" i="51"/>
  <c r="F256" i="126" s="1"/>
  <c r="E255" i="51"/>
  <c r="E256" i="126" s="1"/>
  <c r="D255" i="51"/>
  <c r="D256" i="126" s="1"/>
  <c r="C255" i="51"/>
  <c r="C256" i="126" s="1"/>
  <c r="I254" i="51"/>
  <c r="Q254" i="51" s="1"/>
  <c r="G254" i="51"/>
  <c r="G256" i="102" s="1"/>
  <c r="F254" i="51"/>
  <c r="F256" i="102" s="1"/>
  <c r="E254" i="51"/>
  <c r="E256" i="102" s="1"/>
  <c r="D254" i="51"/>
  <c r="D256" i="102" s="1"/>
  <c r="C254" i="51"/>
  <c r="C256" i="102" s="1"/>
  <c r="I253" i="51"/>
  <c r="Q253" i="51" s="1"/>
  <c r="G253" i="51"/>
  <c r="G256" i="115" s="1"/>
  <c r="F253" i="51"/>
  <c r="F256" i="115" s="1"/>
  <c r="E253" i="51"/>
  <c r="E256" i="115" s="1"/>
  <c r="D253" i="51"/>
  <c r="D256" i="115" s="1"/>
  <c r="C253" i="51"/>
  <c r="C256" i="115" s="1"/>
  <c r="I252" i="51"/>
  <c r="G252" i="51"/>
  <c r="F252" i="51"/>
  <c r="E252" i="51"/>
  <c r="D252" i="51"/>
  <c r="C252" i="51"/>
  <c r="I251" i="51"/>
  <c r="G251" i="51"/>
  <c r="F251" i="51"/>
  <c r="E251" i="51"/>
  <c r="I250" i="51"/>
  <c r="G250" i="51"/>
  <c r="F250" i="51"/>
  <c r="E250" i="51"/>
  <c r="D250" i="51"/>
  <c r="C250" i="51"/>
  <c r="I249" i="51"/>
  <c r="Q249" i="51" s="1"/>
  <c r="G249" i="51"/>
  <c r="G256" i="112" s="1"/>
  <c r="F249" i="51"/>
  <c r="F256" i="112" s="1"/>
  <c r="E249" i="51"/>
  <c r="E256" i="112" s="1"/>
  <c r="D249" i="51"/>
  <c r="D256" i="112" s="1"/>
  <c r="C249" i="51"/>
  <c r="C256" i="112" s="1"/>
  <c r="I248" i="51"/>
  <c r="Q248" i="51" s="1"/>
  <c r="G248" i="51"/>
  <c r="G256" i="110" s="1"/>
  <c r="F248" i="51"/>
  <c r="F256" i="110" s="1"/>
  <c r="E248" i="51"/>
  <c r="E256" i="110" s="1"/>
  <c r="D248" i="51"/>
  <c r="D256" i="110" s="1"/>
  <c r="C248" i="51"/>
  <c r="C256" i="110" s="1"/>
  <c r="I247" i="51"/>
  <c r="Q247" i="51" s="1"/>
  <c r="F247" i="51"/>
  <c r="F256" i="96" s="1"/>
  <c r="E247" i="51"/>
  <c r="E256" i="96" s="1"/>
  <c r="D247" i="51"/>
  <c r="D256" i="96" s="1"/>
  <c r="C247" i="51"/>
  <c r="C256" i="96" s="1"/>
  <c r="I246" i="51"/>
  <c r="Q246" i="51" s="1"/>
  <c r="G246" i="51"/>
  <c r="G256" i="107" s="1"/>
  <c r="F246" i="51"/>
  <c r="F256" i="107" s="1"/>
  <c r="E246" i="51"/>
  <c r="E256" i="107" s="1"/>
  <c r="D246" i="51"/>
  <c r="D256" i="107" s="1"/>
  <c r="C246" i="51"/>
  <c r="C256" i="107" s="1"/>
  <c r="I245" i="51"/>
  <c r="Q245" i="51" s="1"/>
  <c r="G245" i="51"/>
  <c r="G256" i="93" s="1"/>
  <c r="F245" i="51"/>
  <c r="F256" i="93" s="1"/>
  <c r="E245" i="51"/>
  <c r="E256" i="93" s="1"/>
  <c r="D245" i="51"/>
  <c r="D256" i="93" s="1"/>
  <c r="C245" i="51"/>
  <c r="C256" i="93" s="1"/>
  <c r="I225" i="51"/>
  <c r="Q225" i="51" s="1"/>
  <c r="G225" i="51"/>
  <c r="G255" i="126" s="1"/>
  <c r="F225" i="51"/>
  <c r="F255" i="126" s="1"/>
  <c r="E225" i="51"/>
  <c r="E255" i="126" s="1"/>
  <c r="D225" i="51"/>
  <c r="D255" i="126" s="1"/>
  <c r="C225" i="51"/>
  <c r="C255" i="126" s="1"/>
  <c r="I224" i="51"/>
  <c r="Q224" i="51" s="1"/>
  <c r="D224" i="51"/>
  <c r="D255" i="102" s="1"/>
  <c r="I223" i="51"/>
  <c r="Q223" i="51" s="1"/>
  <c r="G223" i="51"/>
  <c r="G255" i="115" s="1"/>
  <c r="F223" i="51"/>
  <c r="F255" i="115" s="1"/>
  <c r="E223" i="51"/>
  <c r="E255" i="115" s="1"/>
  <c r="D223" i="51"/>
  <c r="D255" i="115" s="1"/>
  <c r="C223" i="51"/>
  <c r="C255" i="115" s="1"/>
  <c r="I222" i="51"/>
  <c r="G222" i="51"/>
  <c r="F222" i="51"/>
  <c r="E222" i="51"/>
  <c r="D222" i="51"/>
  <c r="C222" i="51"/>
  <c r="I221" i="51"/>
  <c r="G221" i="51"/>
  <c r="F221" i="51"/>
  <c r="E221" i="51"/>
  <c r="I220" i="51"/>
  <c r="G220" i="51"/>
  <c r="F220" i="51"/>
  <c r="E220" i="51"/>
  <c r="D220" i="51"/>
  <c r="C220" i="51"/>
  <c r="I219" i="51"/>
  <c r="Q219" i="51" s="1"/>
  <c r="G219" i="51"/>
  <c r="G255" i="112" s="1"/>
  <c r="F219" i="51"/>
  <c r="F255" i="112" s="1"/>
  <c r="E219" i="51"/>
  <c r="E255" i="112" s="1"/>
  <c r="D219" i="51"/>
  <c r="D255" i="112" s="1"/>
  <c r="C219" i="51"/>
  <c r="C255" i="112" s="1"/>
  <c r="I218" i="51"/>
  <c r="Q218" i="51" s="1"/>
  <c r="G218" i="51"/>
  <c r="G255" i="110" s="1"/>
  <c r="F218" i="51"/>
  <c r="F255" i="110" s="1"/>
  <c r="E218" i="51"/>
  <c r="E255" i="110" s="1"/>
  <c r="D218" i="51"/>
  <c r="D255" i="110" s="1"/>
  <c r="C218" i="51"/>
  <c r="C255" i="110" s="1"/>
  <c r="I217" i="51"/>
  <c r="Q217" i="51" s="1"/>
  <c r="F217" i="51"/>
  <c r="F255" i="96" s="1"/>
  <c r="E217" i="51"/>
  <c r="E255" i="96" s="1"/>
  <c r="D217" i="51"/>
  <c r="D255" i="96" s="1"/>
  <c r="C217" i="51"/>
  <c r="C255" i="96" s="1"/>
  <c r="I216" i="51"/>
  <c r="Q216" i="51" s="1"/>
  <c r="G216" i="51"/>
  <c r="G255" i="107" s="1"/>
  <c r="F216" i="51"/>
  <c r="F255" i="107" s="1"/>
  <c r="E216" i="51"/>
  <c r="E255" i="107" s="1"/>
  <c r="D216" i="51"/>
  <c r="D255" i="107" s="1"/>
  <c r="C216" i="51"/>
  <c r="C255" i="107" s="1"/>
  <c r="I215" i="51"/>
  <c r="Q215" i="51" s="1"/>
  <c r="G215" i="51"/>
  <c r="G255" i="93" s="1"/>
  <c r="F215" i="51"/>
  <c r="F255" i="93" s="1"/>
  <c r="E215" i="51"/>
  <c r="E255" i="93" s="1"/>
  <c r="D215" i="51"/>
  <c r="D255" i="93" s="1"/>
  <c r="C215" i="51"/>
  <c r="C255" i="93" s="1"/>
  <c r="I195" i="51"/>
  <c r="Q195" i="51" s="1"/>
  <c r="G195" i="51"/>
  <c r="G254" i="126" s="1"/>
  <c r="F195" i="51"/>
  <c r="F254" i="126" s="1"/>
  <c r="E195" i="51"/>
  <c r="E254" i="126" s="1"/>
  <c r="D195" i="51"/>
  <c r="D254" i="126" s="1"/>
  <c r="C195" i="51"/>
  <c r="C254" i="126" s="1"/>
  <c r="I194" i="51"/>
  <c r="Q194" i="51" s="1"/>
  <c r="D194" i="51"/>
  <c r="D254" i="102" s="1"/>
  <c r="C194" i="51"/>
  <c r="C254" i="102" s="1"/>
  <c r="I193" i="51"/>
  <c r="Q193" i="51" s="1"/>
  <c r="G193" i="51"/>
  <c r="G254" i="115" s="1"/>
  <c r="F193" i="51"/>
  <c r="F254" i="115" s="1"/>
  <c r="E193" i="51"/>
  <c r="E254" i="115" s="1"/>
  <c r="D193" i="51"/>
  <c r="D254" i="115" s="1"/>
  <c r="C193" i="51"/>
  <c r="C254" i="115" s="1"/>
  <c r="I192" i="51"/>
  <c r="G192" i="51"/>
  <c r="F192" i="51"/>
  <c r="E192" i="51"/>
  <c r="D192" i="51"/>
  <c r="C192" i="51"/>
  <c r="I191" i="51"/>
  <c r="G191" i="51"/>
  <c r="F191" i="51"/>
  <c r="E191" i="51"/>
  <c r="I190" i="51"/>
  <c r="G190" i="51"/>
  <c r="F190" i="51"/>
  <c r="E190" i="51"/>
  <c r="D190" i="51"/>
  <c r="C190" i="51"/>
  <c r="I189" i="51"/>
  <c r="Q189" i="51" s="1"/>
  <c r="G189" i="51"/>
  <c r="G254" i="112" s="1"/>
  <c r="F189" i="51"/>
  <c r="F254" i="112" s="1"/>
  <c r="E189" i="51"/>
  <c r="E254" i="112" s="1"/>
  <c r="D189" i="51"/>
  <c r="D254" i="112" s="1"/>
  <c r="C189" i="51"/>
  <c r="C254" i="112" s="1"/>
  <c r="I188" i="51"/>
  <c r="Q188" i="51" s="1"/>
  <c r="G188" i="51"/>
  <c r="G254" i="110" s="1"/>
  <c r="F188" i="51"/>
  <c r="F254" i="110" s="1"/>
  <c r="E188" i="51"/>
  <c r="E254" i="110" s="1"/>
  <c r="D188" i="51"/>
  <c r="D254" i="110" s="1"/>
  <c r="C188" i="51"/>
  <c r="C254" i="110" s="1"/>
  <c r="I187" i="51"/>
  <c r="Q187" i="51" s="1"/>
  <c r="F187" i="51"/>
  <c r="E187" i="51"/>
  <c r="D187" i="51"/>
  <c r="C187" i="51"/>
  <c r="I186" i="51"/>
  <c r="Q186" i="51" s="1"/>
  <c r="O199" i="51" s="1"/>
  <c r="G186" i="51"/>
  <c r="G254" i="107" s="1"/>
  <c r="F186" i="51"/>
  <c r="F254" i="107" s="1"/>
  <c r="E186" i="51"/>
  <c r="E254" i="107" s="1"/>
  <c r="D186" i="51"/>
  <c r="D254" i="107" s="1"/>
  <c r="C186" i="51"/>
  <c r="C254" i="107" s="1"/>
  <c r="I185" i="51"/>
  <c r="Q185" i="51" s="1"/>
  <c r="G185" i="51"/>
  <c r="G254" i="93" s="1"/>
  <c r="F185" i="51"/>
  <c r="F254" i="93" s="1"/>
  <c r="E185" i="51"/>
  <c r="E254" i="93" s="1"/>
  <c r="D185" i="51"/>
  <c r="D254" i="93" s="1"/>
  <c r="C185" i="51"/>
  <c r="C254" i="93" s="1"/>
  <c r="I165" i="51"/>
  <c r="Q165" i="51" s="1"/>
  <c r="G165" i="51"/>
  <c r="G253" i="126" s="1"/>
  <c r="F165" i="51"/>
  <c r="F253" i="126" s="1"/>
  <c r="E165" i="51"/>
  <c r="E253" i="126" s="1"/>
  <c r="D165" i="51"/>
  <c r="D253" i="126" s="1"/>
  <c r="C165" i="51"/>
  <c r="C253" i="126" s="1"/>
  <c r="I164" i="51"/>
  <c r="Q164" i="51" s="1"/>
  <c r="I163" i="51"/>
  <c r="Q163" i="51" s="1"/>
  <c r="G163" i="51"/>
  <c r="G253" i="115" s="1"/>
  <c r="F163" i="51"/>
  <c r="F253" i="115" s="1"/>
  <c r="E163" i="51"/>
  <c r="E253" i="115" s="1"/>
  <c r="D163" i="51"/>
  <c r="D253" i="115" s="1"/>
  <c r="C163" i="51"/>
  <c r="C253" i="115" s="1"/>
  <c r="I162" i="51"/>
  <c r="G162" i="51"/>
  <c r="F162" i="51"/>
  <c r="E162" i="51"/>
  <c r="D162" i="51"/>
  <c r="C162" i="51"/>
  <c r="I161" i="51"/>
  <c r="G161" i="51"/>
  <c r="F161" i="51"/>
  <c r="E161" i="51"/>
  <c r="I160" i="51"/>
  <c r="G160" i="51"/>
  <c r="F160" i="51"/>
  <c r="E160" i="51"/>
  <c r="D160" i="51"/>
  <c r="C160" i="51"/>
  <c r="I159" i="51"/>
  <c r="Q159" i="51" s="1"/>
  <c r="G159" i="51"/>
  <c r="G253" i="112" s="1"/>
  <c r="F159" i="51"/>
  <c r="F253" i="112" s="1"/>
  <c r="E159" i="51"/>
  <c r="E253" i="112" s="1"/>
  <c r="D159" i="51"/>
  <c r="D253" i="112" s="1"/>
  <c r="C159" i="51"/>
  <c r="C253" i="112" s="1"/>
  <c r="I158" i="51"/>
  <c r="Q158" i="51" s="1"/>
  <c r="G158" i="51"/>
  <c r="G253" i="110" s="1"/>
  <c r="F158" i="51"/>
  <c r="F253" i="110" s="1"/>
  <c r="E158" i="51"/>
  <c r="E253" i="110" s="1"/>
  <c r="D158" i="51"/>
  <c r="D253" i="110" s="1"/>
  <c r="C158" i="51"/>
  <c r="C253" i="110" s="1"/>
  <c r="I157" i="51"/>
  <c r="Q157" i="51" s="1"/>
  <c r="F157" i="51"/>
  <c r="F253" i="96" s="1"/>
  <c r="E157" i="51"/>
  <c r="E253" i="96" s="1"/>
  <c r="D157" i="51"/>
  <c r="D253" i="96" s="1"/>
  <c r="C157" i="51"/>
  <c r="C253" i="96" s="1"/>
  <c r="I156" i="51"/>
  <c r="Q156" i="51" s="1"/>
  <c r="G156" i="51"/>
  <c r="G253" i="107" s="1"/>
  <c r="F156" i="51"/>
  <c r="F253" i="107" s="1"/>
  <c r="E156" i="51"/>
  <c r="E253" i="107" s="1"/>
  <c r="D156" i="51"/>
  <c r="D253" i="107" s="1"/>
  <c r="C156" i="51"/>
  <c r="C253" i="107" s="1"/>
  <c r="I155" i="51"/>
  <c r="Q155" i="51" s="1"/>
  <c r="G155" i="51"/>
  <c r="G253" i="93" s="1"/>
  <c r="F155" i="51"/>
  <c r="F253" i="93" s="1"/>
  <c r="E155" i="51"/>
  <c r="E253" i="93" s="1"/>
  <c r="D155" i="51"/>
  <c r="D253" i="93" s="1"/>
  <c r="C155" i="51"/>
  <c r="C253" i="93" s="1"/>
  <c r="I135" i="51"/>
  <c r="Q135" i="51" s="1"/>
  <c r="G135" i="51"/>
  <c r="G252" i="126" s="1"/>
  <c r="F135" i="51"/>
  <c r="F252" i="126" s="1"/>
  <c r="E135" i="51"/>
  <c r="E252" i="126" s="1"/>
  <c r="D135" i="51"/>
  <c r="D252" i="126" s="1"/>
  <c r="C135" i="51"/>
  <c r="C252" i="126" s="1"/>
  <c r="I134" i="51"/>
  <c r="Q134" i="51" s="1"/>
  <c r="D134" i="51"/>
  <c r="D252" i="102" s="1"/>
  <c r="I133" i="51"/>
  <c r="Q133" i="51" s="1"/>
  <c r="G133" i="51"/>
  <c r="G252" i="115" s="1"/>
  <c r="F133" i="51"/>
  <c r="F252" i="115" s="1"/>
  <c r="E133" i="51"/>
  <c r="E252" i="115" s="1"/>
  <c r="D133" i="51"/>
  <c r="D252" i="115" s="1"/>
  <c r="C133" i="51"/>
  <c r="C252" i="115" s="1"/>
  <c r="I132" i="51"/>
  <c r="G132" i="51"/>
  <c r="F132" i="51"/>
  <c r="E132" i="51"/>
  <c r="D132" i="51"/>
  <c r="C132" i="51"/>
  <c r="I131" i="51"/>
  <c r="G131" i="51"/>
  <c r="F131" i="51"/>
  <c r="E131" i="51"/>
  <c r="I130" i="51"/>
  <c r="G130" i="51"/>
  <c r="F130" i="51"/>
  <c r="E130" i="51"/>
  <c r="D130" i="51"/>
  <c r="C130" i="51"/>
  <c r="I129" i="51"/>
  <c r="Q129" i="51" s="1"/>
  <c r="G129" i="51"/>
  <c r="G252" i="112" s="1"/>
  <c r="F129" i="51"/>
  <c r="F252" i="112" s="1"/>
  <c r="E129" i="51"/>
  <c r="E252" i="112" s="1"/>
  <c r="D129" i="51"/>
  <c r="D252" i="112" s="1"/>
  <c r="C129" i="51"/>
  <c r="C252" i="112" s="1"/>
  <c r="I128" i="51"/>
  <c r="Q128" i="51" s="1"/>
  <c r="G128" i="51"/>
  <c r="G252" i="110" s="1"/>
  <c r="F128" i="51"/>
  <c r="F252" i="110" s="1"/>
  <c r="E128" i="51"/>
  <c r="E252" i="110" s="1"/>
  <c r="D128" i="51"/>
  <c r="D252" i="110" s="1"/>
  <c r="C128" i="51"/>
  <c r="C252" i="110" s="1"/>
  <c r="I127" i="51"/>
  <c r="Q127" i="51" s="1"/>
  <c r="F127" i="51"/>
  <c r="F252" i="96" s="1"/>
  <c r="E127" i="51"/>
  <c r="E252" i="96" s="1"/>
  <c r="D127" i="51"/>
  <c r="D252" i="96" s="1"/>
  <c r="C127" i="51"/>
  <c r="C252" i="96" s="1"/>
  <c r="I126" i="51"/>
  <c r="Q126" i="51" s="1"/>
  <c r="G126" i="51"/>
  <c r="G252" i="107" s="1"/>
  <c r="F126" i="51"/>
  <c r="F252" i="107" s="1"/>
  <c r="E126" i="51"/>
  <c r="E252" i="107" s="1"/>
  <c r="D126" i="51"/>
  <c r="D252" i="107" s="1"/>
  <c r="C126" i="51"/>
  <c r="C252" i="107" s="1"/>
  <c r="I125" i="51"/>
  <c r="Q125" i="51" s="1"/>
  <c r="G125" i="51"/>
  <c r="G252" i="93" s="1"/>
  <c r="F125" i="51"/>
  <c r="F252" i="93" s="1"/>
  <c r="E125" i="51"/>
  <c r="E252" i="93" s="1"/>
  <c r="D125" i="51"/>
  <c r="D252" i="93" s="1"/>
  <c r="C125" i="51"/>
  <c r="C252" i="93" s="1"/>
  <c r="I105" i="51"/>
  <c r="Q105" i="51" s="1"/>
  <c r="G105" i="51"/>
  <c r="G251" i="126" s="1"/>
  <c r="F105" i="51"/>
  <c r="F251" i="126" s="1"/>
  <c r="E105" i="51"/>
  <c r="E251" i="126" s="1"/>
  <c r="D105" i="51"/>
  <c r="D251" i="126" s="1"/>
  <c r="C105" i="51"/>
  <c r="C251" i="126" s="1"/>
  <c r="I104" i="51"/>
  <c r="Q104" i="51" s="1"/>
  <c r="G104" i="51"/>
  <c r="G251" i="102" s="1"/>
  <c r="F104" i="51"/>
  <c r="F251" i="102" s="1"/>
  <c r="E104" i="51"/>
  <c r="E251" i="102" s="1"/>
  <c r="D104" i="51"/>
  <c r="D251" i="102" s="1"/>
  <c r="C104" i="51"/>
  <c r="C251" i="102" s="1"/>
  <c r="I103" i="51"/>
  <c r="Q103" i="51" s="1"/>
  <c r="G103" i="51"/>
  <c r="G251" i="115" s="1"/>
  <c r="F103" i="51"/>
  <c r="F251" i="115" s="1"/>
  <c r="E103" i="51"/>
  <c r="E251" i="115" s="1"/>
  <c r="D103" i="51"/>
  <c r="D251" i="115" s="1"/>
  <c r="C103" i="51"/>
  <c r="C251" i="115" s="1"/>
  <c r="I102" i="51"/>
  <c r="G102" i="51"/>
  <c r="F102" i="51"/>
  <c r="E102" i="51"/>
  <c r="D102" i="51"/>
  <c r="C102" i="51"/>
  <c r="I101" i="51"/>
  <c r="G101" i="51"/>
  <c r="F101" i="51"/>
  <c r="E101" i="51"/>
  <c r="I100" i="51"/>
  <c r="G100" i="51"/>
  <c r="F100" i="51"/>
  <c r="E100" i="51"/>
  <c r="D100" i="51"/>
  <c r="C100" i="51"/>
  <c r="I99" i="51"/>
  <c r="Q99" i="51" s="1"/>
  <c r="G99" i="51"/>
  <c r="G251" i="112" s="1"/>
  <c r="F99" i="51"/>
  <c r="F251" i="112" s="1"/>
  <c r="E99" i="51"/>
  <c r="E251" i="112" s="1"/>
  <c r="D99" i="51"/>
  <c r="D251" i="112" s="1"/>
  <c r="C99" i="51"/>
  <c r="C251" i="112" s="1"/>
  <c r="I98" i="51"/>
  <c r="Q98" i="51" s="1"/>
  <c r="G98" i="51"/>
  <c r="G251" i="110" s="1"/>
  <c r="F98" i="51"/>
  <c r="F251" i="110" s="1"/>
  <c r="E98" i="51"/>
  <c r="E251" i="110" s="1"/>
  <c r="D98" i="51"/>
  <c r="D251" i="110" s="1"/>
  <c r="C98" i="51"/>
  <c r="C251" i="110" s="1"/>
  <c r="I97" i="51"/>
  <c r="Q97" i="51" s="1"/>
  <c r="F97" i="51"/>
  <c r="F251" i="96" s="1"/>
  <c r="E97" i="51"/>
  <c r="E251" i="96" s="1"/>
  <c r="D97" i="51"/>
  <c r="D251" i="96" s="1"/>
  <c r="C97" i="51"/>
  <c r="C251" i="96" s="1"/>
  <c r="I96" i="51"/>
  <c r="Q96" i="51" s="1"/>
  <c r="G96" i="51"/>
  <c r="G251" i="107" s="1"/>
  <c r="F96" i="51"/>
  <c r="F251" i="107" s="1"/>
  <c r="E96" i="51"/>
  <c r="E251" i="107" s="1"/>
  <c r="D96" i="51"/>
  <c r="D251" i="107" s="1"/>
  <c r="C96" i="51"/>
  <c r="C251" i="107" s="1"/>
  <c r="I95" i="51"/>
  <c r="Q95" i="51" s="1"/>
  <c r="G95" i="51"/>
  <c r="G251" i="93" s="1"/>
  <c r="F95" i="51"/>
  <c r="F251" i="93" s="1"/>
  <c r="E95" i="51"/>
  <c r="E251" i="93" s="1"/>
  <c r="D95" i="51"/>
  <c r="D251" i="93" s="1"/>
  <c r="C95" i="51"/>
  <c r="C251" i="93" s="1"/>
  <c r="I75" i="51"/>
  <c r="Q75" i="51" s="1"/>
  <c r="G75" i="51"/>
  <c r="G250" i="126" s="1"/>
  <c r="F75" i="51"/>
  <c r="F250" i="126" s="1"/>
  <c r="E75" i="51"/>
  <c r="E250" i="126" s="1"/>
  <c r="D75" i="51"/>
  <c r="D250" i="126" s="1"/>
  <c r="C75" i="51"/>
  <c r="C250" i="126" s="1"/>
  <c r="I74" i="51"/>
  <c r="Q74" i="51" s="1"/>
  <c r="F74" i="51"/>
  <c r="F250" i="102" s="1"/>
  <c r="E74" i="51"/>
  <c r="E250" i="102" s="1"/>
  <c r="I73" i="51"/>
  <c r="Q73" i="51" s="1"/>
  <c r="G73" i="51"/>
  <c r="G250" i="115" s="1"/>
  <c r="F73" i="51"/>
  <c r="F250" i="115" s="1"/>
  <c r="E73" i="51"/>
  <c r="E250" i="115" s="1"/>
  <c r="D73" i="51"/>
  <c r="D250" i="115" s="1"/>
  <c r="C73" i="51"/>
  <c r="C250" i="115" s="1"/>
  <c r="I72" i="51"/>
  <c r="G72" i="51"/>
  <c r="F72" i="51"/>
  <c r="E72" i="51"/>
  <c r="D72" i="51"/>
  <c r="C72" i="51"/>
  <c r="I71" i="51"/>
  <c r="G71" i="51"/>
  <c r="F71" i="51"/>
  <c r="E71" i="51"/>
  <c r="I70" i="51"/>
  <c r="G70" i="51"/>
  <c r="F70" i="51"/>
  <c r="E70" i="51"/>
  <c r="D70" i="51"/>
  <c r="C70" i="51"/>
  <c r="I69" i="51"/>
  <c r="Q69" i="51" s="1"/>
  <c r="G69" i="51"/>
  <c r="G250" i="112" s="1"/>
  <c r="F69" i="51"/>
  <c r="F250" i="112" s="1"/>
  <c r="E69" i="51"/>
  <c r="E250" i="112" s="1"/>
  <c r="D69" i="51"/>
  <c r="D250" i="112" s="1"/>
  <c r="C69" i="51"/>
  <c r="C250" i="112" s="1"/>
  <c r="I68" i="51"/>
  <c r="Q68" i="51" s="1"/>
  <c r="G68" i="51"/>
  <c r="G250" i="110" s="1"/>
  <c r="F68" i="51"/>
  <c r="F250" i="110" s="1"/>
  <c r="E68" i="51"/>
  <c r="E250" i="110" s="1"/>
  <c r="D68" i="51"/>
  <c r="D250" i="110" s="1"/>
  <c r="C68" i="51"/>
  <c r="C250" i="110" s="1"/>
  <c r="I67" i="51"/>
  <c r="Q67" i="51" s="1"/>
  <c r="F67" i="51"/>
  <c r="E67" i="51"/>
  <c r="D67" i="51"/>
  <c r="C67" i="51"/>
  <c r="I66" i="51"/>
  <c r="Q66" i="51" s="1"/>
  <c r="G66" i="51"/>
  <c r="G250" i="107" s="1"/>
  <c r="F66" i="51"/>
  <c r="F250" i="107" s="1"/>
  <c r="E66" i="51"/>
  <c r="E250" i="107" s="1"/>
  <c r="D66" i="51"/>
  <c r="D250" i="107" s="1"/>
  <c r="C66" i="51"/>
  <c r="C250" i="107" s="1"/>
  <c r="I65" i="51"/>
  <c r="Q65" i="51" s="1"/>
  <c r="G65" i="51"/>
  <c r="G250" i="93" s="1"/>
  <c r="F65" i="51"/>
  <c r="F250" i="93" s="1"/>
  <c r="E65" i="51"/>
  <c r="E250" i="93" s="1"/>
  <c r="D65" i="51"/>
  <c r="D250" i="93" s="1"/>
  <c r="C65" i="51"/>
  <c r="C250" i="93" s="1"/>
  <c r="I45" i="51"/>
  <c r="Q45" i="51" s="1"/>
  <c r="G45" i="51"/>
  <c r="G249" i="126" s="1"/>
  <c r="F45" i="51"/>
  <c r="F249" i="126" s="1"/>
  <c r="E45" i="51"/>
  <c r="E249" i="126" s="1"/>
  <c r="D45" i="51"/>
  <c r="D249" i="126" s="1"/>
  <c r="C45" i="51"/>
  <c r="C249" i="126" s="1"/>
  <c r="I44" i="51"/>
  <c r="Q44" i="51" s="1"/>
  <c r="G44" i="51"/>
  <c r="G249" i="102" s="1"/>
  <c r="F44" i="51"/>
  <c r="F249" i="102" s="1"/>
  <c r="E44" i="51"/>
  <c r="E249" i="102" s="1"/>
  <c r="D44" i="51"/>
  <c r="D249" i="102" s="1"/>
  <c r="C44" i="51"/>
  <c r="C249" i="102" s="1"/>
  <c r="I43" i="51"/>
  <c r="Q43" i="51" s="1"/>
  <c r="G43" i="51"/>
  <c r="G249" i="115" s="1"/>
  <c r="F43" i="51"/>
  <c r="F249" i="115" s="1"/>
  <c r="E43" i="51"/>
  <c r="E249" i="115" s="1"/>
  <c r="D43" i="51"/>
  <c r="D249" i="115" s="1"/>
  <c r="C43" i="51"/>
  <c r="C249" i="115" s="1"/>
  <c r="I42" i="51"/>
  <c r="G42" i="51"/>
  <c r="F42" i="51"/>
  <c r="E42" i="51"/>
  <c r="D42" i="51"/>
  <c r="C42" i="51"/>
  <c r="I41" i="51"/>
  <c r="G41" i="51"/>
  <c r="F41" i="51"/>
  <c r="E41" i="51"/>
  <c r="I40" i="51"/>
  <c r="G40" i="51"/>
  <c r="F40" i="51"/>
  <c r="E40" i="51"/>
  <c r="D40" i="51"/>
  <c r="C40" i="51"/>
  <c r="I39" i="51"/>
  <c r="Q39" i="51" s="1"/>
  <c r="G39" i="51"/>
  <c r="G249" i="112" s="1"/>
  <c r="F39" i="51"/>
  <c r="F249" i="112" s="1"/>
  <c r="E39" i="51"/>
  <c r="E249" i="112" s="1"/>
  <c r="D39" i="51"/>
  <c r="D249" i="112" s="1"/>
  <c r="C39" i="51"/>
  <c r="C249" i="112" s="1"/>
  <c r="I38" i="51"/>
  <c r="Q38" i="51" s="1"/>
  <c r="G38" i="51"/>
  <c r="G249" i="110" s="1"/>
  <c r="F38" i="51"/>
  <c r="F249" i="110" s="1"/>
  <c r="E38" i="51"/>
  <c r="E249" i="110" s="1"/>
  <c r="D38" i="51"/>
  <c r="D249" i="110" s="1"/>
  <c r="C38" i="51"/>
  <c r="C249" i="110" s="1"/>
  <c r="I37" i="51"/>
  <c r="Q37" i="51" s="1"/>
  <c r="F37" i="51"/>
  <c r="F249" i="96" s="1"/>
  <c r="E37" i="51"/>
  <c r="E249" i="96" s="1"/>
  <c r="D37" i="51"/>
  <c r="D249" i="96" s="1"/>
  <c r="C37" i="51"/>
  <c r="C249" i="96" s="1"/>
  <c r="I36" i="51"/>
  <c r="Q36" i="51" s="1"/>
  <c r="G36" i="51"/>
  <c r="G249" i="107" s="1"/>
  <c r="F36" i="51"/>
  <c r="F249" i="107" s="1"/>
  <c r="E36" i="51"/>
  <c r="E249" i="107" s="1"/>
  <c r="D36" i="51"/>
  <c r="D249" i="107" s="1"/>
  <c r="C36" i="51"/>
  <c r="C249" i="107" s="1"/>
  <c r="I35" i="51"/>
  <c r="Q35" i="51" s="1"/>
  <c r="G35" i="51"/>
  <c r="G249" i="93" s="1"/>
  <c r="F35" i="51"/>
  <c r="F249" i="93" s="1"/>
  <c r="E35" i="51"/>
  <c r="E249" i="93" s="1"/>
  <c r="D35" i="51"/>
  <c r="D249" i="93" s="1"/>
  <c r="C35" i="51"/>
  <c r="C249" i="93" s="1"/>
  <c r="I195" i="50"/>
  <c r="Q195" i="50" s="1"/>
  <c r="G195" i="50"/>
  <c r="G247" i="126" s="1"/>
  <c r="F195" i="50"/>
  <c r="F247" i="126" s="1"/>
  <c r="E195" i="50"/>
  <c r="E247" i="126" s="1"/>
  <c r="D195" i="50"/>
  <c r="D247" i="126" s="1"/>
  <c r="C195" i="50"/>
  <c r="C247" i="126" s="1"/>
  <c r="I194" i="50"/>
  <c r="Q194" i="50" s="1"/>
  <c r="G194" i="50"/>
  <c r="G247" i="102" s="1"/>
  <c r="F194" i="50"/>
  <c r="F247" i="102" s="1"/>
  <c r="E194" i="50"/>
  <c r="E247" i="102" s="1"/>
  <c r="D194" i="50"/>
  <c r="D247" i="102" s="1"/>
  <c r="C194" i="50"/>
  <c r="C247" i="102" s="1"/>
  <c r="I193" i="50"/>
  <c r="Q193" i="50" s="1"/>
  <c r="G193" i="50"/>
  <c r="G247" i="115" s="1"/>
  <c r="F193" i="50"/>
  <c r="F247" i="115" s="1"/>
  <c r="E193" i="50"/>
  <c r="E247" i="115" s="1"/>
  <c r="D193" i="50"/>
  <c r="D247" i="115" s="1"/>
  <c r="C193" i="50"/>
  <c r="C247" i="115" s="1"/>
  <c r="I192" i="50"/>
  <c r="G192" i="50"/>
  <c r="F192" i="50"/>
  <c r="E192" i="50"/>
  <c r="D192" i="50"/>
  <c r="C192" i="50"/>
  <c r="I191" i="50"/>
  <c r="G191" i="50"/>
  <c r="F191" i="50"/>
  <c r="E191" i="50"/>
  <c r="I190" i="50"/>
  <c r="G190" i="50"/>
  <c r="F190" i="50"/>
  <c r="E190" i="50"/>
  <c r="D190" i="50"/>
  <c r="C190" i="50"/>
  <c r="I189" i="50"/>
  <c r="Q189" i="50" s="1"/>
  <c r="G189" i="50"/>
  <c r="G247" i="112" s="1"/>
  <c r="F189" i="50"/>
  <c r="F247" i="112" s="1"/>
  <c r="E189" i="50"/>
  <c r="E247" i="112" s="1"/>
  <c r="D189" i="50"/>
  <c r="D247" i="112" s="1"/>
  <c r="C189" i="50"/>
  <c r="C247" i="112" s="1"/>
  <c r="I188" i="50"/>
  <c r="Q188" i="50" s="1"/>
  <c r="G188" i="50"/>
  <c r="G247" i="110" s="1"/>
  <c r="F188" i="50"/>
  <c r="F247" i="110" s="1"/>
  <c r="E188" i="50"/>
  <c r="E247" i="110" s="1"/>
  <c r="D188" i="50"/>
  <c r="D247" i="110" s="1"/>
  <c r="C188" i="50"/>
  <c r="C247" i="110" s="1"/>
  <c r="I187" i="50"/>
  <c r="Q187" i="50" s="1"/>
  <c r="G187" i="50"/>
  <c r="F187" i="50"/>
  <c r="E187" i="50"/>
  <c r="D187" i="50"/>
  <c r="C187" i="50"/>
  <c r="I186" i="50"/>
  <c r="Q186" i="50" s="1"/>
  <c r="G186" i="50"/>
  <c r="G247" i="107" s="1"/>
  <c r="F186" i="50"/>
  <c r="F247" i="107" s="1"/>
  <c r="E186" i="50"/>
  <c r="E247" i="107" s="1"/>
  <c r="D186" i="50"/>
  <c r="D247" i="107" s="1"/>
  <c r="C186" i="50"/>
  <c r="C247" i="107" s="1"/>
  <c r="I185" i="50"/>
  <c r="Q185" i="50" s="1"/>
  <c r="G185" i="50"/>
  <c r="G247" i="93" s="1"/>
  <c r="F185" i="50"/>
  <c r="F247" i="93" s="1"/>
  <c r="E185" i="50"/>
  <c r="E247" i="93" s="1"/>
  <c r="D185" i="50"/>
  <c r="D247" i="93" s="1"/>
  <c r="C185" i="50"/>
  <c r="C247" i="93" s="1"/>
  <c r="I165" i="50"/>
  <c r="Q165" i="50" s="1"/>
  <c r="G165" i="50"/>
  <c r="G246" i="126" s="1"/>
  <c r="F165" i="50"/>
  <c r="F246" i="126" s="1"/>
  <c r="E165" i="50"/>
  <c r="E246" i="126" s="1"/>
  <c r="D165" i="50"/>
  <c r="D246" i="126" s="1"/>
  <c r="C165" i="50"/>
  <c r="C246" i="126" s="1"/>
  <c r="I164" i="50"/>
  <c r="Q164" i="50" s="1"/>
  <c r="G164" i="50"/>
  <c r="G246" i="102" s="1"/>
  <c r="F164" i="50"/>
  <c r="F246" i="102" s="1"/>
  <c r="E164" i="50"/>
  <c r="E246" i="102" s="1"/>
  <c r="D164" i="50"/>
  <c r="D246" i="102" s="1"/>
  <c r="C164" i="50"/>
  <c r="C246" i="102" s="1"/>
  <c r="I163" i="50"/>
  <c r="Q163" i="50" s="1"/>
  <c r="G163" i="50"/>
  <c r="G246" i="115" s="1"/>
  <c r="F163" i="50"/>
  <c r="F246" i="115" s="1"/>
  <c r="E163" i="50"/>
  <c r="E246" i="115" s="1"/>
  <c r="D163" i="50"/>
  <c r="D246" i="115" s="1"/>
  <c r="C163" i="50"/>
  <c r="C246" i="115" s="1"/>
  <c r="I162" i="50"/>
  <c r="G162" i="50"/>
  <c r="F162" i="50"/>
  <c r="E162" i="50"/>
  <c r="D162" i="50"/>
  <c r="C162" i="50"/>
  <c r="I161" i="50"/>
  <c r="G161" i="50"/>
  <c r="F161" i="50"/>
  <c r="E161" i="50"/>
  <c r="I160" i="50"/>
  <c r="G160" i="50"/>
  <c r="F160" i="50"/>
  <c r="E160" i="50"/>
  <c r="D160" i="50"/>
  <c r="C160" i="50"/>
  <c r="I159" i="50"/>
  <c r="Q159" i="50" s="1"/>
  <c r="G159" i="50"/>
  <c r="G246" i="112" s="1"/>
  <c r="F159" i="50"/>
  <c r="F246" i="112" s="1"/>
  <c r="E159" i="50"/>
  <c r="E246" i="112" s="1"/>
  <c r="D159" i="50"/>
  <c r="D246" i="112" s="1"/>
  <c r="C159" i="50"/>
  <c r="C246" i="112" s="1"/>
  <c r="I158" i="50"/>
  <c r="Q158" i="50" s="1"/>
  <c r="G158" i="50"/>
  <c r="G246" i="110" s="1"/>
  <c r="F158" i="50"/>
  <c r="F246" i="110" s="1"/>
  <c r="E158" i="50"/>
  <c r="E246" i="110" s="1"/>
  <c r="D158" i="50"/>
  <c r="D246" i="110" s="1"/>
  <c r="C158" i="50"/>
  <c r="C246" i="110" s="1"/>
  <c r="I157" i="50"/>
  <c r="Q157" i="50" s="1"/>
  <c r="G157" i="50"/>
  <c r="G246" i="96" s="1"/>
  <c r="F157" i="50"/>
  <c r="F246" i="96" s="1"/>
  <c r="E157" i="50"/>
  <c r="E246" i="96" s="1"/>
  <c r="D157" i="50"/>
  <c r="D246" i="96" s="1"/>
  <c r="C157" i="50"/>
  <c r="C246" i="96" s="1"/>
  <c r="I156" i="50"/>
  <c r="Q156" i="50" s="1"/>
  <c r="G156" i="50"/>
  <c r="G246" i="107" s="1"/>
  <c r="F156" i="50"/>
  <c r="F246" i="107" s="1"/>
  <c r="E156" i="50"/>
  <c r="E246" i="107" s="1"/>
  <c r="D156" i="50"/>
  <c r="C156" i="50"/>
  <c r="C246" i="107" s="1"/>
  <c r="I155" i="50"/>
  <c r="Q155" i="50" s="1"/>
  <c r="G155" i="50"/>
  <c r="G246" i="93" s="1"/>
  <c r="F155" i="50"/>
  <c r="F246" i="93" s="1"/>
  <c r="E155" i="50"/>
  <c r="E246" i="93" s="1"/>
  <c r="D155" i="50"/>
  <c r="D246" i="93" s="1"/>
  <c r="C155" i="50"/>
  <c r="C246" i="93" s="1"/>
  <c r="I135" i="50"/>
  <c r="Q135" i="50" s="1"/>
  <c r="G135" i="50"/>
  <c r="G245" i="126" s="1"/>
  <c r="F135" i="50"/>
  <c r="F245" i="126" s="1"/>
  <c r="E135" i="50"/>
  <c r="E245" i="126" s="1"/>
  <c r="D135" i="50"/>
  <c r="D245" i="126" s="1"/>
  <c r="C135" i="50"/>
  <c r="C245" i="126" s="1"/>
  <c r="I134" i="50"/>
  <c r="Q134" i="50" s="1"/>
  <c r="G134" i="50"/>
  <c r="G245" i="102" s="1"/>
  <c r="F134" i="50"/>
  <c r="F245" i="102" s="1"/>
  <c r="E134" i="50"/>
  <c r="E245" i="102" s="1"/>
  <c r="D134" i="50"/>
  <c r="D245" i="102" s="1"/>
  <c r="C134" i="50"/>
  <c r="C245" i="102" s="1"/>
  <c r="I133" i="50"/>
  <c r="Q133" i="50" s="1"/>
  <c r="G133" i="50"/>
  <c r="G245" i="115" s="1"/>
  <c r="F133" i="50"/>
  <c r="F245" i="115" s="1"/>
  <c r="E133" i="50"/>
  <c r="E245" i="115" s="1"/>
  <c r="D133" i="50"/>
  <c r="C133" i="50"/>
  <c r="C245" i="115" s="1"/>
  <c r="I132" i="50"/>
  <c r="G132" i="50"/>
  <c r="F132" i="50"/>
  <c r="E132" i="50"/>
  <c r="D132" i="50"/>
  <c r="C132" i="50"/>
  <c r="I131" i="50"/>
  <c r="G131" i="50"/>
  <c r="F131" i="50"/>
  <c r="E131" i="50"/>
  <c r="I130" i="50"/>
  <c r="G130" i="50"/>
  <c r="F130" i="50"/>
  <c r="E130" i="50"/>
  <c r="D130" i="50"/>
  <c r="C130" i="50"/>
  <c r="I129" i="50"/>
  <c r="Q129" i="50" s="1"/>
  <c r="G129" i="50"/>
  <c r="G245" i="112" s="1"/>
  <c r="F129" i="50"/>
  <c r="F245" i="112" s="1"/>
  <c r="E129" i="50"/>
  <c r="E245" i="112" s="1"/>
  <c r="D129" i="50"/>
  <c r="D245" i="112" s="1"/>
  <c r="C129" i="50"/>
  <c r="C245" i="112" s="1"/>
  <c r="I128" i="50"/>
  <c r="Q128" i="50" s="1"/>
  <c r="G128" i="50"/>
  <c r="G245" i="110" s="1"/>
  <c r="F128" i="50"/>
  <c r="F245" i="110" s="1"/>
  <c r="E128" i="50"/>
  <c r="E245" i="110" s="1"/>
  <c r="D128" i="50"/>
  <c r="D245" i="110" s="1"/>
  <c r="C128" i="50"/>
  <c r="C245" i="110" s="1"/>
  <c r="I127" i="50"/>
  <c r="Q127" i="50" s="1"/>
  <c r="G127" i="50"/>
  <c r="G245" i="96" s="1"/>
  <c r="F127" i="50"/>
  <c r="F245" i="96" s="1"/>
  <c r="E127" i="50"/>
  <c r="E245" i="96" s="1"/>
  <c r="D127" i="50"/>
  <c r="D245" i="96" s="1"/>
  <c r="C127" i="50"/>
  <c r="C245" i="96" s="1"/>
  <c r="I126" i="50"/>
  <c r="Q126" i="50" s="1"/>
  <c r="G126" i="50"/>
  <c r="G245" i="107" s="1"/>
  <c r="F126" i="50"/>
  <c r="F245" i="107" s="1"/>
  <c r="E126" i="50"/>
  <c r="E245" i="107" s="1"/>
  <c r="D126" i="50"/>
  <c r="D245" i="107" s="1"/>
  <c r="C126" i="50"/>
  <c r="C245" i="107" s="1"/>
  <c r="I125" i="50"/>
  <c r="Q125" i="50" s="1"/>
  <c r="G125" i="50"/>
  <c r="G245" i="93" s="1"/>
  <c r="F125" i="50"/>
  <c r="F245" i="93" s="1"/>
  <c r="E125" i="50"/>
  <c r="E245" i="93" s="1"/>
  <c r="D125" i="50"/>
  <c r="D245" i="93" s="1"/>
  <c r="C125" i="50"/>
  <c r="C245" i="93" s="1"/>
  <c r="I105" i="50"/>
  <c r="Q105" i="50" s="1"/>
  <c r="G105" i="50"/>
  <c r="G244" i="126" s="1"/>
  <c r="F105" i="50"/>
  <c r="F244" i="126" s="1"/>
  <c r="E105" i="50"/>
  <c r="E244" i="126" s="1"/>
  <c r="D105" i="50"/>
  <c r="D244" i="126" s="1"/>
  <c r="C105" i="50"/>
  <c r="C244" i="126" s="1"/>
  <c r="I104" i="50"/>
  <c r="Q104" i="50" s="1"/>
  <c r="G104" i="50"/>
  <c r="G244" i="102" s="1"/>
  <c r="F104" i="50"/>
  <c r="F244" i="102" s="1"/>
  <c r="E104" i="50"/>
  <c r="E244" i="102" s="1"/>
  <c r="D104" i="50"/>
  <c r="D244" i="102" s="1"/>
  <c r="C104" i="50"/>
  <c r="C244" i="102" s="1"/>
  <c r="I103" i="50"/>
  <c r="Q103" i="50" s="1"/>
  <c r="G103" i="50"/>
  <c r="G244" i="115" s="1"/>
  <c r="F103" i="50"/>
  <c r="F244" i="115" s="1"/>
  <c r="E103" i="50"/>
  <c r="E244" i="115" s="1"/>
  <c r="D103" i="50"/>
  <c r="D244" i="115" s="1"/>
  <c r="C103" i="50"/>
  <c r="C244" i="115" s="1"/>
  <c r="I102" i="50"/>
  <c r="G102" i="50"/>
  <c r="F102" i="50"/>
  <c r="E102" i="50"/>
  <c r="D102" i="50"/>
  <c r="C102" i="50"/>
  <c r="I101" i="50"/>
  <c r="G101" i="50"/>
  <c r="F101" i="50"/>
  <c r="E101" i="50"/>
  <c r="I100" i="50"/>
  <c r="G100" i="50"/>
  <c r="F100" i="50"/>
  <c r="E100" i="50"/>
  <c r="D100" i="50"/>
  <c r="C100" i="50"/>
  <c r="I99" i="50"/>
  <c r="Q99" i="50" s="1"/>
  <c r="G99" i="50"/>
  <c r="G244" i="112" s="1"/>
  <c r="F99" i="50"/>
  <c r="F244" i="112" s="1"/>
  <c r="E99" i="50"/>
  <c r="E244" i="112" s="1"/>
  <c r="D99" i="50"/>
  <c r="D244" i="112" s="1"/>
  <c r="C99" i="50"/>
  <c r="C244" i="112" s="1"/>
  <c r="I98" i="50"/>
  <c r="Q98" i="50" s="1"/>
  <c r="G98" i="50"/>
  <c r="G244" i="110" s="1"/>
  <c r="F98" i="50"/>
  <c r="F244" i="110" s="1"/>
  <c r="E98" i="50"/>
  <c r="E244" i="110" s="1"/>
  <c r="D98" i="50"/>
  <c r="D244" i="110" s="1"/>
  <c r="C98" i="50"/>
  <c r="C244" i="110" s="1"/>
  <c r="I97" i="50"/>
  <c r="Q97" i="50" s="1"/>
  <c r="G97" i="50"/>
  <c r="G244" i="96" s="1"/>
  <c r="F97" i="50"/>
  <c r="F244" i="96" s="1"/>
  <c r="E97" i="50"/>
  <c r="E244" i="96" s="1"/>
  <c r="D97" i="50"/>
  <c r="D244" i="96" s="1"/>
  <c r="C97" i="50"/>
  <c r="C244" i="96" s="1"/>
  <c r="I96" i="50"/>
  <c r="Q96" i="50" s="1"/>
  <c r="G96" i="50"/>
  <c r="G244" i="107" s="1"/>
  <c r="F96" i="50"/>
  <c r="F244" i="107" s="1"/>
  <c r="E96" i="50"/>
  <c r="E244" i="107" s="1"/>
  <c r="D96" i="50"/>
  <c r="D244" i="107" s="1"/>
  <c r="C96" i="50"/>
  <c r="C244" i="107" s="1"/>
  <c r="I95" i="50"/>
  <c r="Q95" i="50" s="1"/>
  <c r="G95" i="50"/>
  <c r="G244" i="93" s="1"/>
  <c r="F95" i="50"/>
  <c r="F244" i="93" s="1"/>
  <c r="E95" i="50"/>
  <c r="E244" i="93" s="1"/>
  <c r="D95" i="50"/>
  <c r="D244" i="93" s="1"/>
  <c r="C95" i="50"/>
  <c r="C244" i="93" s="1"/>
  <c r="I75" i="50"/>
  <c r="Q75" i="50" s="1"/>
  <c r="G75" i="50"/>
  <c r="G243" i="126" s="1"/>
  <c r="F75" i="50"/>
  <c r="F243" i="126" s="1"/>
  <c r="E75" i="50"/>
  <c r="E243" i="126" s="1"/>
  <c r="D75" i="50"/>
  <c r="D243" i="126" s="1"/>
  <c r="C75" i="50"/>
  <c r="C243" i="126" s="1"/>
  <c r="I74" i="50"/>
  <c r="Q74" i="50" s="1"/>
  <c r="G74" i="50"/>
  <c r="G243" i="102" s="1"/>
  <c r="F74" i="50"/>
  <c r="F243" i="102" s="1"/>
  <c r="E74" i="50"/>
  <c r="E243" i="102" s="1"/>
  <c r="D74" i="50"/>
  <c r="D243" i="102" s="1"/>
  <c r="C74" i="50"/>
  <c r="C243" i="102" s="1"/>
  <c r="I73" i="50"/>
  <c r="Q73" i="50" s="1"/>
  <c r="G73" i="50"/>
  <c r="G243" i="115" s="1"/>
  <c r="F73" i="50"/>
  <c r="F243" i="115" s="1"/>
  <c r="E73" i="50"/>
  <c r="E243" i="115" s="1"/>
  <c r="D73" i="50"/>
  <c r="D243" i="115" s="1"/>
  <c r="C73" i="50"/>
  <c r="C243" i="115" s="1"/>
  <c r="I72" i="50"/>
  <c r="G72" i="50"/>
  <c r="F72" i="50"/>
  <c r="E72" i="50"/>
  <c r="D72" i="50"/>
  <c r="C72" i="50"/>
  <c r="I71" i="50"/>
  <c r="G71" i="50"/>
  <c r="F71" i="50"/>
  <c r="E71" i="50"/>
  <c r="I70" i="50"/>
  <c r="G70" i="50"/>
  <c r="F70" i="50"/>
  <c r="E70" i="50"/>
  <c r="D70" i="50"/>
  <c r="C70" i="50"/>
  <c r="I69" i="50"/>
  <c r="Q69" i="50" s="1"/>
  <c r="G69" i="50"/>
  <c r="G243" i="112" s="1"/>
  <c r="F69" i="50"/>
  <c r="F243" i="112" s="1"/>
  <c r="E69" i="50"/>
  <c r="E243" i="112" s="1"/>
  <c r="D69" i="50"/>
  <c r="D243" i="112" s="1"/>
  <c r="C69" i="50"/>
  <c r="C243" i="112" s="1"/>
  <c r="I68" i="50"/>
  <c r="Q68" i="50" s="1"/>
  <c r="G68" i="50"/>
  <c r="G243" i="110" s="1"/>
  <c r="F68" i="50"/>
  <c r="F243" i="110" s="1"/>
  <c r="E68" i="50"/>
  <c r="E243" i="110" s="1"/>
  <c r="D68" i="50"/>
  <c r="D243" i="110" s="1"/>
  <c r="C68" i="50"/>
  <c r="C243" i="110" s="1"/>
  <c r="I67" i="50"/>
  <c r="Q67" i="50" s="1"/>
  <c r="G67" i="50"/>
  <c r="F67" i="50"/>
  <c r="E67" i="50"/>
  <c r="D67" i="50"/>
  <c r="C67" i="50"/>
  <c r="I66" i="50"/>
  <c r="Q66" i="50" s="1"/>
  <c r="G66" i="50"/>
  <c r="G243" i="107" s="1"/>
  <c r="F66" i="50"/>
  <c r="F243" i="107" s="1"/>
  <c r="E66" i="50"/>
  <c r="E243" i="107" s="1"/>
  <c r="D66" i="50"/>
  <c r="D243" i="107" s="1"/>
  <c r="C66" i="50"/>
  <c r="C243" i="107" s="1"/>
  <c r="I65" i="50"/>
  <c r="Q65" i="50" s="1"/>
  <c r="G65" i="50"/>
  <c r="G243" i="93" s="1"/>
  <c r="F65" i="50"/>
  <c r="F243" i="93" s="1"/>
  <c r="E65" i="50"/>
  <c r="E243" i="93" s="1"/>
  <c r="D65" i="50"/>
  <c r="D243" i="93" s="1"/>
  <c r="C65" i="50"/>
  <c r="C243" i="93" s="1"/>
  <c r="I45" i="50"/>
  <c r="Q45" i="50" s="1"/>
  <c r="G45" i="50"/>
  <c r="G242" i="126" s="1"/>
  <c r="F45" i="50"/>
  <c r="F242" i="126" s="1"/>
  <c r="E45" i="50"/>
  <c r="E242" i="126" s="1"/>
  <c r="D45" i="50"/>
  <c r="D242" i="126" s="1"/>
  <c r="C45" i="50"/>
  <c r="C242" i="126" s="1"/>
  <c r="I44" i="50"/>
  <c r="Q44" i="50" s="1"/>
  <c r="G44" i="50"/>
  <c r="G242" i="102" s="1"/>
  <c r="F44" i="50"/>
  <c r="F242" i="102" s="1"/>
  <c r="E44" i="50"/>
  <c r="E242" i="102" s="1"/>
  <c r="D44" i="50"/>
  <c r="D242" i="102" s="1"/>
  <c r="C44" i="50"/>
  <c r="C242" i="102" s="1"/>
  <c r="I43" i="50"/>
  <c r="Q43" i="50" s="1"/>
  <c r="G43" i="50"/>
  <c r="G242" i="115" s="1"/>
  <c r="F43" i="50"/>
  <c r="F242" i="115" s="1"/>
  <c r="E43" i="50"/>
  <c r="E242" i="115" s="1"/>
  <c r="D43" i="50"/>
  <c r="D242" i="115" s="1"/>
  <c r="C43" i="50"/>
  <c r="C242" i="115" s="1"/>
  <c r="I42" i="50"/>
  <c r="G42" i="50"/>
  <c r="F42" i="50"/>
  <c r="E42" i="50"/>
  <c r="D42" i="50"/>
  <c r="C42" i="50"/>
  <c r="I41" i="50"/>
  <c r="G41" i="50"/>
  <c r="F41" i="50"/>
  <c r="E41" i="50"/>
  <c r="I40" i="50"/>
  <c r="G40" i="50"/>
  <c r="F40" i="50"/>
  <c r="E40" i="50"/>
  <c r="D40" i="50"/>
  <c r="C40" i="50"/>
  <c r="I39" i="50"/>
  <c r="Q39" i="50" s="1"/>
  <c r="G39" i="50"/>
  <c r="G242" i="112" s="1"/>
  <c r="F39" i="50"/>
  <c r="F242" i="112" s="1"/>
  <c r="E39" i="50"/>
  <c r="E242" i="112" s="1"/>
  <c r="D39" i="50"/>
  <c r="D242" i="112" s="1"/>
  <c r="C39" i="50"/>
  <c r="C242" i="112" s="1"/>
  <c r="I38" i="50"/>
  <c r="Q38" i="50" s="1"/>
  <c r="G38" i="50"/>
  <c r="G242" i="110" s="1"/>
  <c r="F38" i="50"/>
  <c r="F242" i="110" s="1"/>
  <c r="E38" i="50"/>
  <c r="E242" i="110" s="1"/>
  <c r="D38" i="50"/>
  <c r="D242" i="110" s="1"/>
  <c r="C38" i="50"/>
  <c r="C242" i="110" s="1"/>
  <c r="I37" i="50"/>
  <c r="Q37" i="50" s="1"/>
  <c r="G37" i="50"/>
  <c r="G242" i="96" s="1"/>
  <c r="F37" i="50"/>
  <c r="F242" i="96" s="1"/>
  <c r="E37" i="50"/>
  <c r="E242" i="96" s="1"/>
  <c r="D37" i="50"/>
  <c r="D242" i="96" s="1"/>
  <c r="C37" i="50"/>
  <c r="C242" i="96" s="1"/>
  <c r="I36" i="50"/>
  <c r="Q36" i="50" s="1"/>
  <c r="G36" i="50"/>
  <c r="G242" i="107" s="1"/>
  <c r="F36" i="50"/>
  <c r="F242" i="107" s="1"/>
  <c r="E36" i="50"/>
  <c r="E242" i="107" s="1"/>
  <c r="D36" i="50"/>
  <c r="D242" i="107" s="1"/>
  <c r="C36" i="50"/>
  <c r="C242" i="107" s="1"/>
  <c r="I35" i="50"/>
  <c r="Q35" i="50" s="1"/>
  <c r="G35" i="50"/>
  <c r="G242" i="93" s="1"/>
  <c r="F35" i="50"/>
  <c r="F242" i="93" s="1"/>
  <c r="E35" i="50"/>
  <c r="E242" i="93" s="1"/>
  <c r="D35" i="50"/>
  <c r="D242" i="93" s="1"/>
  <c r="C35" i="50"/>
  <c r="C242" i="93" s="1"/>
  <c r="I165" i="48"/>
  <c r="Q165" i="48" s="1"/>
  <c r="G165" i="48"/>
  <c r="G240" i="126" s="1"/>
  <c r="F165" i="48"/>
  <c r="F240" i="126" s="1"/>
  <c r="E165" i="48"/>
  <c r="E240" i="126" s="1"/>
  <c r="D165" i="48"/>
  <c r="D240" i="126" s="1"/>
  <c r="C165" i="48"/>
  <c r="C240" i="126" s="1"/>
  <c r="I164" i="48"/>
  <c r="Q164" i="48" s="1"/>
  <c r="G164" i="48"/>
  <c r="G240" i="102" s="1"/>
  <c r="F164" i="48"/>
  <c r="F240" i="102" s="1"/>
  <c r="E164" i="48"/>
  <c r="E240" i="102" s="1"/>
  <c r="D164" i="48"/>
  <c r="D240" i="102" s="1"/>
  <c r="C164" i="48"/>
  <c r="C240" i="102" s="1"/>
  <c r="I163" i="48"/>
  <c r="Q163" i="48" s="1"/>
  <c r="G163" i="48"/>
  <c r="G240" i="115" s="1"/>
  <c r="F163" i="48"/>
  <c r="F240" i="115" s="1"/>
  <c r="E163" i="48"/>
  <c r="E240" i="115" s="1"/>
  <c r="D163" i="48"/>
  <c r="D240" i="115" s="1"/>
  <c r="C163" i="48"/>
  <c r="C240" i="115" s="1"/>
  <c r="I162" i="48"/>
  <c r="G162" i="48"/>
  <c r="F162" i="48"/>
  <c r="E162" i="48"/>
  <c r="D162" i="48"/>
  <c r="C162" i="48"/>
  <c r="I161" i="48"/>
  <c r="G161" i="48"/>
  <c r="F161" i="48"/>
  <c r="E161" i="48"/>
  <c r="I160" i="48"/>
  <c r="G160" i="48"/>
  <c r="F160" i="48"/>
  <c r="E160" i="48"/>
  <c r="D160" i="48"/>
  <c r="C160" i="48"/>
  <c r="I159" i="48"/>
  <c r="Q159" i="48" s="1"/>
  <c r="G159" i="48"/>
  <c r="G240" i="112" s="1"/>
  <c r="F159" i="48"/>
  <c r="F240" i="112" s="1"/>
  <c r="E159" i="48"/>
  <c r="E240" i="112" s="1"/>
  <c r="D159" i="48"/>
  <c r="D240" i="112" s="1"/>
  <c r="C159" i="48"/>
  <c r="C240" i="112" s="1"/>
  <c r="I158" i="48"/>
  <c r="Q158" i="48" s="1"/>
  <c r="G158" i="48"/>
  <c r="G240" i="110" s="1"/>
  <c r="F158" i="48"/>
  <c r="F240" i="110" s="1"/>
  <c r="E158" i="48"/>
  <c r="E240" i="110" s="1"/>
  <c r="D158" i="48"/>
  <c r="D240" i="110" s="1"/>
  <c r="C158" i="48"/>
  <c r="C240" i="110" s="1"/>
  <c r="I157" i="48"/>
  <c r="Q157" i="48" s="1"/>
  <c r="G157" i="48"/>
  <c r="G240" i="96" s="1"/>
  <c r="F157" i="48"/>
  <c r="F240" i="96" s="1"/>
  <c r="E157" i="48"/>
  <c r="E240" i="96" s="1"/>
  <c r="D157" i="48"/>
  <c r="D240" i="96" s="1"/>
  <c r="C157" i="48"/>
  <c r="C240" i="96" s="1"/>
  <c r="I156" i="48"/>
  <c r="Q156" i="48" s="1"/>
  <c r="G156" i="48"/>
  <c r="G240" i="107" s="1"/>
  <c r="F156" i="48"/>
  <c r="F240" i="107" s="1"/>
  <c r="E156" i="48"/>
  <c r="E240" i="107" s="1"/>
  <c r="D156" i="48"/>
  <c r="C156" i="48"/>
  <c r="C240" i="107" s="1"/>
  <c r="I155" i="48"/>
  <c r="Q155" i="48" s="1"/>
  <c r="G155" i="48"/>
  <c r="G240" i="93" s="1"/>
  <c r="F155" i="48"/>
  <c r="F240" i="93" s="1"/>
  <c r="E155" i="48"/>
  <c r="E240" i="93" s="1"/>
  <c r="D155" i="48"/>
  <c r="D240" i="93" s="1"/>
  <c r="C155" i="48"/>
  <c r="C240" i="93" s="1"/>
  <c r="I135" i="48"/>
  <c r="Q135" i="48" s="1"/>
  <c r="G135" i="48"/>
  <c r="G239" i="126" s="1"/>
  <c r="F135" i="48"/>
  <c r="F239" i="126" s="1"/>
  <c r="E135" i="48"/>
  <c r="E239" i="126" s="1"/>
  <c r="D135" i="48"/>
  <c r="D239" i="126" s="1"/>
  <c r="C135" i="48"/>
  <c r="C239" i="126" s="1"/>
  <c r="I134" i="48"/>
  <c r="Q134" i="48" s="1"/>
  <c r="G134" i="48"/>
  <c r="G239" i="102" s="1"/>
  <c r="F134" i="48"/>
  <c r="F239" i="102" s="1"/>
  <c r="E134" i="48"/>
  <c r="E239" i="102" s="1"/>
  <c r="D134" i="48"/>
  <c r="D239" i="102" s="1"/>
  <c r="C134" i="48"/>
  <c r="C239" i="102" s="1"/>
  <c r="I133" i="48"/>
  <c r="Q133" i="48" s="1"/>
  <c r="G133" i="48"/>
  <c r="G239" i="115" s="1"/>
  <c r="F133" i="48"/>
  <c r="F239" i="115" s="1"/>
  <c r="E133" i="48"/>
  <c r="E239" i="115" s="1"/>
  <c r="D133" i="48"/>
  <c r="D239" i="115" s="1"/>
  <c r="C133" i="48"/>
  <c r="C239" i="115" s="1"/>
  <c r="I132" i="48"/>
  <c r="G132" i="48"/>
  <c r="F132" i="48"/>
  <c r="E132" i="48"/>
  <c r="D132" i="48"/>
  <c r="C132" i="48"/>
  <c r="I131" i="48"/>
  <c r="G131" i="48"/>
  <c r="F131" i="48"/>
  <c r="E131" i="48"/>
  <c r="I130" i="48"/>
  <c r="G130" i="48"/>
  <c r="F130" i="48"/>
  <c r="E130" i="48"/>
  <c r="D130" i="48"/>
  <c r="C130" i="48"/>
  <c r="I129" i="48"/>
  <c r="Q129" i="48" s="1"/>
  <c r="G129" i="48"/>
  <c r="G239" i="112" s="1"/>
  <c r="F129" i="48"/>
  <c r="F239" i="112" s="1"/>
  <c r="E129" i="48"/>
  <c r="E239" i="112" s="1"/>
  <c r="D129" i="48"/>
  <c r="D239" i="112" s="1"/>
  <c r="C129" i="48"/>
  <c r="C239" i="112" s="1"/>
  <c r="I128" i="48"/>
  <c r="Q128" i="48" s="1"/>
  <c r="G128" i="48"/>
  <c r="G239" i="110" s="1"/>
  <c r="F128" i="48"/>
  <c r="F239" i="110" s="1"/>
  <c r="E128" i="48"/>
  <c r="E239" i="110" s="1"/>
  <c r="D128" i="48"/>
  <c r="D239" i="110" s="1"/>
  <c r="C128" i="48"/>
  <c r="C239" i="110" s="1"/>
  <c r="I127" i="48"/>
  <c r="Q127" i="48" s="1"/>
  <c r="G127" i="48"/>
  <c r="G239" i="96" s="1"/>
  <c r="F127" i="48"/>
  <c r="F239" i="96" s="1"/>
  <c r="E127" i="48"/>
  <c r="E239" i="96" s="1"/>
  <c r="D127" i="48"/>
  <c r="D239" i="96" s="1"/>
  <c r="C127" i="48"/>
  <c r="C239" i="96" s="1"/>
  <c r="I126" i="48"/>
  <c r="Q126" i="48" s="1"/>
  <c r="G126" i="48"/>
  <c r="G239" i="107" s="1"/>
  <c r="F126" i="48"/>
  <c r="F239" i="107" s="1"/>
  <c r="E126" i="48"/>
  <c r="E239" i="107" s="1"/>
  <c r="D126" i="48"/>
  <c r="D239" i="107" s="1"/>
  <c r="C126" i="48"/>
  <c r="C239" i="107" s="1"/>
  <c r="I125" i="48"/>
  <c r="Q125" i="48" s="1"/>
  <c r="G125" i="48"/>
  <c r="G239" i="93" s="1"/>
  <c r="F125" i="48"/>
  <c r="F239" i="93" s="1"/>
  <c r="E125" i="48"/>
  <c r="E239" i="93" s="1"/>
  <c r="D125" i="48"/>
  <c r="D239" i="93" s="1"/>
  <c r="C125" i="48"/>
  <c r="C239" i="93" s="1"/>
  <c r="I105" i="48"/>
  <c r="Q105" i="48" s="1"/>
  <c r="G105" i="48"/>
  <c r="G238" i="126" s="1"/>
  <c r="F105" i="48"/>
  <c r="F238" i="126" s="1"/>
  <c r="E105" i="48"/>
  <c r="E238" i="126" s="1"/>
  <c r="D105" i="48"/>
  <c r="D238" i="126" s="1"/>
  <c r="C105" i="48"/>
  <c r="C238" i="126" s="1"/>
  <c r="I104" i="48"/>
  <c r="Q104" i="48" s="1"/>
  <c r="G104" i="48"/>
  <c r="G238" i="102" s="1"/>
  <c r="F104" i="48"/>
  <c r="F238" i="102" s="1"/>
  <c r="E104" i="48"/>
  <c r="E238" i="102" s="1"/>
  <c r="D104" i="48"/>
  <c r="D238" i="102" s="1"/>
  <c r="C104" i="48"/>
  <c r="C238" i="102" s="1"/>
  <c r="I103" i="48"/>
  <c r="Q103" i="48" s="1"/>
  <c r="G103" i="48"/>
  <c r="G238" i="115" s="1"/>
  <c r="F103" i="48"/>
  <c r="F238" i="115" s="1"/>
  <c r="E103" i="48"/>
  <c r="E238" i="115" s="1"/>
  <c r="D103" i="48"/>
  <c r="D238" i="115" s="1"/>
  <c r="C103" i="48"/>
  <c r="C238" i="115" s="1"/>
  <c r="I102" i="48"/>
  <c r="G102" i="48"/>
  <c r="F102" i="48"/>
  <c r="E102" i="48"/>
  <c r="D102" i="48"/>
  <c r="C102" i="48"/>
  <c r="I101" i="48"/>
  <c r="G101" i="48"/>
  <c r="F101" i="48"/>
  <c r="E101" i="48"/>
  <c r="I100" i="48"/>
  <c r="G100" i="48"/>
  <c r="F100" i="48"/>
  <c r="E100" i="48"/>
  <c r="D100" i="48"/>
  <c r="C100" i="48"/>
  <c r="I99" i="48"/>
  <c r="Q99" i="48" s="1"/>
  <c r="G99" i="48"/>
  <c r="G238" i="112" s="1"/>
  <c r="F99" i="48"/>
  <c r="F238" i="112" s="1"/>
  <c r="E99" i="48"/>
  <c r="E238" i="112" s="1"/>
  <c r="D99" i="48"/>
  <c r="D238" i="112" s="1"/>
  <c r="C99" i="48"/>
  <c r="C238" i="112" s="1"/>
  <c r="I98" i="48"/>
  <c r="Q98" i="48" s="1"/>
  <c r="G98" i="48"/>
  <c r="G238" i="110" s="1"/>
  <c r="F98" i="48"/>
  <c r="F238" i="110" s="1"/>
  <c r="E98" i="48"/>
  <c r="E238" i="110" s="1"/>
  <c r="D98" i="48"/>
  <c r="D238" i="110" s="1"/>
  <c r="C98" i="48"/>
  <c r="C238" i="110" s="1"/>
  <c r="I97" i="48"/>
  <c r="Q97" i="48" s="1"/>
  <c r="G97" i="48"/>
  <c r="G238" i="96" s="1"/>
  <c r="F97" i="48"/>
  <c r="F238" i="96" s="1"/>
  <c r="E97" i="48"/>
  <c r="E238" i="96" s="1"/>
  <c r="D97" i="48"/>
  <c r="D238" i="96" s="1"/>
  <c r="C97" i="48"/>
  <c r="C238" i="96" s="1"/>
  <c r="I96" i="48"/>
  <c r="Q96" i="48" s="1"/>
  <c r="G96" i="48"/>
  <c r="G238" i="107" s="1"/>
  <c r="F96" i="48"/>
  <c r="F238" i="107" s="1"/>
  <c r="E96" i="48"/>
  <c r="E238" i="107" s="1"/>
  <c r="D96" i="48"/>
  <c r="D238" i="107" s="1"/>
  <c r="C96" i="48"/>
  <c r="C238" i="107" s="1"/>
  <c r="I95" i="48"/>
  <c r="Q95" i="48" s="1"/>
  <c r="G95" i="48"/>
  <c r="G238" i="93" s="1"/>
  <c r="F95" i="48"/>
  <c r="F238" i="93" s="1"/>
  <c r="E95" i="48"/>
  <c r="E238" i="93" s="1"/>
  <c r="D95" i="48"/>
  <c r="D238" i="93" s="1"/>
  <c r="C95" i="48"/>
  <c r="C238" i="93" s="1"/>
  <c r="I75" i="48"/>
  <c r="Q75" i="48" s="1"/>
  <c r="G75" i="48"/>
  <c r="G237" i="126" s="1"/>
  <c r="F75" i="48"/>
  <c r="F237" i="126" s="1"/>
  <c r="E75" i="48"/>
  <c r="E237" i="126" s="1"/>
  <c r="D75" i="48"/>
  <c r="D237" i="126" s="1"/>
  <c r="C75" i="48"/>
  <c r="C237" i="126" s="1"/>
  <c r="I74" i="48"/>
  <c r="Q74" i="48" s="1"/>
  <c r="G74" i="48"/>
  <c r="G237" i="102" s="1"/>
  <c r="F74" i="48"/>
  <c r="F237" i="102" s="1"/>
  <c r="E74" i="48"/>
  <c r="E237" i="102" s="1"/>
  <c r="D74" i="48"/>
  <c r="D237" i="102" s="1"/>
  <c r="C74" i="48"/>
  <c r="C237" i="102" s="1"/>
  <c r="I73" i="48"/>
  <c r="Q73" i="48" s="1"/>
  <c r="G73" i="48"/>
  <c r="G237" i="115" s="1"/>
  <c r="F73" i="48"/>
  <c r="F237" i="115" s="1"/>
  <c r="E73" i="48"/>
  <c r="E237" i="115" s="1"/>
  <c r="D73" i="48"/>
  <c r="D237" i="115" s="1"/>
  <c r="C73" i="48"/>
  <c r="C237" i="115" s="1"/>
  <c r="I72" i="48"/>
  <c r="G72" i="48"/>
  <c r="F72" i="48"/>
  <c r="E72" i="48"/>
  <c r="D72" i="48"/>
  <c r="C72" i="48"/>
  <c r="I71" i="48"/>
  <c r="G71" i="48"/>
  <c r="F71" i="48"/>
  <c r="E71" i="48"/>
  <c r="I70" i="48"/>
  <c r="G70" i="48"/>
  <c r="F70" i="48"/>
  <c r="E70" i="48"/>
  <c r="D70" i="48"/>
  <c r="C70" i="48"/>
  <c r="I69" i="48"/>
  <c r="Q69" i="48" s="1"/>
  <c r="G69" i="48"/>
  <c r="G237" i="112" s="1"/>
  <c r="F69" i="48"/>
  <c r="F237" i="112" s="1"/>
  <c r="E69" i="48"/>
  <c r="E237" i="112" s="1"/>
  <c r="D69" i="48"/>
  <c r="D237" i="112" s="1"/>
  <c r="C69" i="48"/>
  <c r="C237" i="112" s="1"/>
  <c r="I68" i="48"/>
  <c r="Q68" i="48" s="1"/>
  <c r="G68" i="48"/>
  <c r="G237" i="110" s="1"/>
  <c r="F68" i="48"/>
  <c r="F237" i="110" s="1"/>
  <c r="E68" i="48"/>
  <c r="E237" i="110" s="1"/>
  <c r="D68" i="48"/>
  <c r="D237" i="110" s="1"/>
  <c r="C68" i="48"/>
  <c r="C237" i="110" s="1"/>
  <c r="I67" i="48"/>
  <c r="Q67" i="48" s="1"/>
  <c r="G67" i="48"/>
  <c r="G237" i="96" s="1"/>
  <c r="F67" i="48"/>
  <c r="F237" i="96" s="1"/>
  <c r="E67" i="48"/>
  <c r="E237" i="96" s="1"/>
  <c r="D67" i="48"/>
  <c r="D237" i="96" s="1"/>
  <c r="C67" i="48"/>
  <c r="C237" i="96" s="1"/>
  <c r="I66" i="48"/>
  <c r="Q66" i="48" s="1"/>
  <c r="G66" i="48"/>
  <c r="G237" i="107" s="1"/>
  <c r="F66" i="48"/>
  <c r="F237" i="107" s="1"/>
  <c r="E66" i="48"/>
  <c r="E237" i="107" s="1"/>
  <c r="D66" i="48"/>
  <c r="D237" i="107" s="1"/>
  <c r="C66" i="48"/>
  <c r="C237" i="107" s="1"/>
  <c r="I65" i="48"/>
  <c r="Q65" i="48" s="1"/>
  <c r="G65" i="48"/>
  <c r="G237" i="93" s="1"/>
  <c r="F65" i="48"/>
  <c r="F237" i="93" s="1"/>
  <c r="E65" i="48"/>
  <c r="E237" i="93" s="1"/>
  <c r="D65" i="48"/>
  <c r="D237" i="93" s="1"/>
  <c r="C65" i="48"/>
  <c r="C237" i="93" s="1"/>
  <c r="I45" i="48"/>
  <c r="Q45" i="48" s="1"/>
  <c r="G45" i="48"/>
  <c r="G236" i="126" s="1"/>
  <c r="F45" i="48"/>
  <c r="F236" i="126" s="1"/>
  <c r="E45" i="48"/>
  <c r="E236" i="126" s="1"/>
  <c r="D45" i="48"/>
  <c r="D236" i="126" s="1"/>
  <c r="C45" i="48"/>
  <c r="C236" i="126" s="1"/>
  <c r="I44" i="48"/>
  <c r="Q44" i="48" s="1"/>
  <c r="G44" i="48"/>
  <c r="G236" i="102" s="1"/>
  <c r="F44" i="48"/>
  <c r="F236" i="102" s="1"/>
  <c r="E44" i="48"/>
  <c r="E236" i="102" s="1"/>
  <c r="D44" i="48"/>
  <c r="D236" i="102" s="1"/>
  <c r="C44" i="48"/>
  <c r="C236" i="102" s="1"/>
  <c r="I43" i="48"/>
  <c r="Q43" i="48" s="1"/>
  <c r="G43" i="48"/>
  <c r="G236" i="115" s="1"/>
  <c r="F43" i="48"/>
  <c r="F236" i="115" s="1"/>
  <c r="E43" i="48"/>
  <c r="E236" i="115" s="1"/>
  <c r="D43" i="48"/>
  <c r="D236" i="115" s="1"/>
  <c r="C43" i="48"/>
  <c r="C236" i="115" s="1"/>
  <c r="I42" i="48"/>
  <c r="G42" i="48"/>
  <c r="F42" i="48"/>
  <c r="E42" i="48"/>
  <c r="D42" i="48"/>
  <c r="C42" i="48"/>
  <c r="I41" i="48"/>
  <c r="G41" i="48"/>
  <c r="F41" i="48"/>
  <c r="E41" i="48"/>
  <c r="I40" i="48"/>
  <c r="G40" i="48"/>
  <c r="F40" i="48"/>
  <c r="E40" i="48"/>
  <c r="D40" i="48"/>
  <c r="C40" i="48"/>
  <c r="I39" i="48"/>
  <c r="Q39" i="48" s="1"/>
  <c r="G39" i="48"/>
  <c r="G236" i="112" s="1"/>
  <c r="F39" i="48"/>
  <c r="F236" i="112" s="1"/>
  <c r="E39" i="48"/>
  <c r="E236" i="112" s="1"/>
  <c r="D39" i="48"/>
  <c r="D236" i="112" s="1"/>
  <c r="C39" i="48"/>
  <c r="C236" i="112" s="1"/>
  <c r="I38" i="48"/>
  <c r="Q38" i="48" s="1"/>
  <c r="G38" i="48"/>
  <c r="G236" i="110" s="1"/>
  <c r="F38" i="48"/>
  <c r="F236" i="110" s="1"/>
  <c r="E38" i="48"/>
  <c r="E236" i="110" s="1"/>
  <c r="D38" i="48"/>
  <c r="D236" i="110" s="1"/>
  <c r="C38" i="48"/>
  <c r="C236" i="110" s="1"/>
  <c r="I37" i="48"/>
  <c r="Q37" i="48" s="1"/>
  <c r="G37" i="48"/>
  <c r="G236" i="96" s="1"/>
  <c r="F37" i="48"/>
  <c r="F236" i="96" s="1"/>
  <c r="E37" i="48"/>
  <c r="E236" i="96" s="1"/>
  <c r="D37" i="48"/>
  <c r="D236" i="96" s="1"/>
  <c r="C37" i="48"/>
  <c r="C236" i="96" s="1"/>
  <c r="I36" i="48"/>
  <c r="Q36" i="48" s="1"/>
  <c r="G36" i="48"/>
  <c r="G236" i="107" s="1"/>
  <c r="F36" i="48"/>
  <c r="F236" i="107" s="1"/>
  <c r="E36" i="48"/>
  <c r="E236" i="107" s="1"/>
  <c r="D36" i="48"/>
  <c r="D236" i="107" s="1"/>
  <c r="C36" i="48"/>
  <c r="C236" i="107" s="1"/>
  <c r="I35" i="48"/>
  <c r="Q35" i="48" s="1"/>
  <c r="G35" i="48"/>
  <c r="G236" i="93" s="1"/>
  <c r="F35" i="48"/>
  <c r="F236" i="93" s="1"/>
  <c r="E35" i="48"/>
  <c r="E236" i="93" s="1"/>
  <c r="D35" i="48"/>
  <c r="D236" i="93" s="1"/>
  <c r="C35" i="48"/>
  <c r="C236" i="93" s="1"/>
  <c r="I165" i="46"/>
  <c r="Q165" i="46" s="1"/>
  <c r="G165" i="46"/>
  <c r="G234" i="126" s="1"/>
  <c r="F165" i="46"/>
  <c r="F234" i="126" s="1"/>
  <c r="E165" i="46"/>
  <c r="E234" i="126" s="1"/>
  <c r="D165" i="46"/>
  <c r="D234" i="126" s="1"/>
  <c r="C165" i="46"/>
  <c r="C234" i="126" s="1"/>
  <c r="I164" i="46"/>
  <c r="Q164" i="46" s="1"/>
  <c r="I163" i="46"/>
  <c r="Q163" i="46" s="1"/>
  <c r="G163" i="46"/>
  <c r="G234" i="115" s="1"/>
  <c r="F163" i="46"/>
  <c r="F234" i="115" s="1"/>
  <c r="E163" i="46"/>
  <c r="E234" i="115" s="1"/>
  <c r="D163" i="46"/>
  <c r="D234" i="115" s="1"/>
  <c r="C163" i="46"/>
  <c r="C234" i="115" s="1"/>
  <c r="I162" i="46"/>
  <c r="G162" i="46"/>
  <c r="F162" i="46"/>
  <c r="E162" i="46"/>
  <c r="D162" i="46"/>
  <c r="C162" i="46"/>
  <c r="I161" i="46"/>
  <c r="G161" i="46"/>
  <c r="F161" i="46"/>
  <c r="E161" i="46"/>
  <c r="I160" i="46"/>
  <c r="G160" i="46"/>
  <c r="F160" i="46"/>
  <c r="E160" i="46"/>
  <c r="D160" i="46"/>
  <c r="C160" i="46"/>
  <c r="I159" i="46"/>
  <c r="Q159" i="46" s="1"/>
  <c r="G159" i="46"/>
  <c r="G234" i="112" s="1"/>
  <c r="F159" i="46"/>
  <c r="F234" i="112" s="1"/>
  <c r="E159" i="46"/>
  <c r="E234" i="112" s="1"/>
  <c r="D159" i="46"/>
  <c r="D234" i="112" s="1"/>
  <c r="C159" i="46"/>
  <c r="C234" i="112" s="1"/>
  <c r="I158" i="46"/>
  <c r="Q158" i="46" s="1"/>
  <c r="G158" i="46"/>
  <c r="G234" i="110" s="1"/>
  <c r="F158" i="46"/>
  <c r="F234" i="110" s="1"/>
  <c r="E158" i="46"/>
  <c r="E234" i="110" s="1"/>
  <c r="D158" i="46"/>
  <c r="D234" i="110" s="1"/>
  <c r="C158" i="46"/>
  <c r="C234" i="110" s="1"/>
  <c r="I157" i="46"/>
  <c r="Q157" i="46" s="1"/>
  <c r="G157" i="46"/>
  <c r="G234" i="96" s="1"/>
  <c r="F157" i="46"/>
  <c r="F234" i="96" s="1"/>
  <c r="E157" i="46"/>
  <c r="E234" i="96" s="1"/>
  <c r="D157" i="46"/>
  <c r="D234" i="96" s="1"/>
  <c r="C157" i="46"/>
  <c r="C234" i="96" s="1"/>
  <c r="I156" i="46"/>
  <c r="Q156" i="46" s="1"/>
  <c r="G156" i="46"/>
  <c r="G234" i="107" s="1"/>
  <c r="F156" i="46"/>
  <c r="F234" i="107" s="1"/>
  <c r="E156" i="46"/>
  <c r="E234" i="107" s="1"/>
  <c r="D156" i="46"/>
  <c r="D234" i="107" s="1"/>
  <c r="C156" i="46"/>
  <c r="C234" i="107" s="1"/>
  <c r="I155" i="46"/>
  <c r="Q155" i="46" s="1"/>
  <c r="G155" i="46"/>
  <c r="G234" i="93" s="1"/>
  <c r="F155" i="46"/>
  <c r="F234" i="93" s="1"/>
  <c r="E155" i="46"/>
  <c r="E234" i="93" s="1"/>
  <c r="D155" i="46"/>
  <c r="D234" i="93" s="1"/>
  <c r="C155" i="46"/>
  <c r="C234" i="93" s="1"/>
  <c r="I135" i="46"/>
  <c r="Q135" i="46" s="1"/>
  <c r="G135" i="46"/>
  <c r="G233" i="126" s="1"/>
  <c r="F135" i="46"/>
  <c r="F233" i="126" s="1"/>
  <c r="E135" i="46"/>
  <c r="E233" i="126" s="1"/>
  <c r="D135" i="46"/>
  <c r="D233" i="126" s="1"/>
  <c r="C135" i="46"/>
  <c r="C233" i="126" s="1"/>
  <c r="I134" i="46"/>
  <c r="Q134" i="46" s="1"/>
  <c r="G134" i="46"/>
  <c r="G233" i="102" s="1"/>
  <c r="F134" i="46"/>
  <c r="F233" i="102" s="1"/>
  <c r="E134" i="46"/>
  <c r="E233" i="102" s="1"/>
  <c r="D134" i="46"/>
  <c r="D233" i="102" s="1"/>
  <c r="C134" i="46"/>
  <c r="C233" i="102" s="1"/>
  <c r="I133" i="46"/>
  <c r="Q133" i="46" s="1"/>
  <c r="G133" i="46"/>
  <c r="G233" i="115" s="1"/>
  <c r="F133" i="46"/>
  <c r="F233" i="115" s="1"/>
  <c r="E133" i="46"/>
  <c r="E233" i="115" s="1"/>
  <c r="D133" i="46"/>
  <c r="D233" i="115" s="1"/>
  <c r="C133" i="46"/>
  <c r="C233" i="115" s="1"/>
  <c r="I132" i="46"/>
  <c r="G132" i="46"/>
  <c r="F132" i="46"/>
  <c r="E132" i="46"/>
  <c r="D132" i="46"/>
  <c r="C132" i="46"/>
  <c r="I131" i="46"/>
  <c r="G131" i="46"/>
  <c r="F131" i="46"/>
  <c r="E131" i="46"/>
  <c r="I130" i="46"/>
  <c r="G130" i="46"/>
  <c r="F130" i="46"/>
  <c r="E130" i="46"/>
  <c r="D130" i="46"/>
  <c r="C130" i="46"/>
  <c r="I129" i="46"/>
  <c r="Q129" i="46" s="1"/>
  <c r="G129" i="46"/>
  <c r="G233" i="112" s="1"/>
  <c r="F129" i="46"/>
  <c r="F233" i="112" s="1"/>
  <c r="E129" i="46"/>
  <c r="E233" i="112" s="1"/>
  <c r="D129" i="46"/>
  <c r="D233" i="112" s="1"/>
  <c r="C129" i="46"/>
  <c r="C233" i="112" s="1"/>
  <c r="I128" i="46"/>
  <c r="Q128" i="46" s="1"/>
  <c r="G128" i="46"/>
  <c r="G233" i="110" s="1"/>
  <c r="F128" i="46"/>
  <c r="F233" i="110" s="1"/>
  <c r="E128" i="46"/>
  <c r="E233" i="110" s="1"/>
  <c r="D128" i="46"/>
  <c r="D233" i="110" s="1"/>
  <c r="C128" i="46"/>
  <c r="C233" i="110" s="1"/>
  <c r="I127" i="46"/>
  <c r="Q127" i="46" s="1"/>
  <c r="G127" i="46"/>
  <c r="G233" i="96" s="1"/>
  <c r="F127" i="46"/>
  <c r="F233" i="96" s="1"/>
  <c r="E127" i="46"/>
  <c r="E233" i="96" s="1"/>
  <c r="D127" i="46"/>
  <c r="D233" i="96" s="1"/>
  <c r="C127" i="46"/>
  <c r="C233" i="96" s="1"/>
  <c r="I126" i="46"/>
  <c r="Q126" i="46" s="1"/>
  <c r="G126" i="46"/>
  <c r="G233" i="107" s="1"/>
  <c r="F126" i="46"/>
  <c r="F233" i="107" s="1"/>
  <c r="E126" i="46"/>
  <c r="E233" i="107" s="1"/>
  <c r="D126" i="46"/>
  <c r="D233" i="107" s="1"/>
  <c r="C126" i="46"/>
  <c r="C233" i="107" s="1"/>
  <c r="I125" i="46"/>
  <c r="Q125" i="46" s="1"/>
  <c r="G125" i="46"/>
  <c r="G233" i="93" s="1"/>
  <c r="F125" i="46"/>
  <c r="F233" i="93" s="1"/>
  <c r="E125" i="46"/>
  <c r="E233" i="93" s="1"/>
  <c r="D125" i="46"/>
  <c r="D233" i="93" s="1"/>
  <c r="C125" i="46"/>
  <c r="C233" i="93" s="1"/>
  <c r="I105" i="46"/>
  <c r="Q105" i="46" s="1"/>
  <c r="G105" i="46"/>
  <c r="G232" i="126" s="1"/>
  <c r="F105" i="46"/>
  <c r="F232" i="126" s="1"/>
  <c r="E105" i="46"/>
  <c r="E232" i="126" s="1"/>
  <c r="D105" i="46"/>
  <c r="D232" i="126" s="1"/>
  <c r="C105" i="46"/>
  <c r="C232" i="126" s="1"/>
  <c r="I104" i="46"/>
  <c r="Q104" i="46" s="1"/>
  <c r="I103" i="46"/>
  <c r="Q103" i="46" s="1"/>
  <c r="G103" i="46"/>
  <c r="G232" i="115" s="1"/>
  <c r="F103" i="46"/>
  <c r="F232" i="115" s="1"/>
  <c r="E103" i="46"/>
  <c r="E232" i="115" s="1"/>
  <c r="D103" i="46"/>
  <c r="D232" i="115" s="1"/>
  <c r="C103" i="46"/>
  <c r="C232" i="115" s="1"/>
  <c r="I102" i="46"/>
  <c r="G102" i="46"/>
  <c r="F102" i="46"/>
  <c r="E102" i="46"/>
  <c r="D102" i="46"/>
  <c r="C102" i="46"/>
  <c r="I101" i="46"/>
  <c r="G101" i="46"/>
  <c r="F101" i="46"/>
  <c r="E101" i="46"/>
  <c r="I100" i="46"/>
  <c r="G100" i="46"/>
  <c r="F100" i="46"/>
  <c r="E100" i="46"/>
  <c r="D100" i="46"/>
  <c r="C100" i="46"/>
  <c r="I99" i="46"/>
  <c r="Q99" i="46" s="1"/>
  <c r="G99" i="46"/>
  <c r="G232" i="112" s="1"/>
  <c r="F99" i="46"/>
  <c r="F232" i="112" s="1"/>
  <c r="E99" i="46"/>
  <c r="E232" i="112" s="1"/>
  <c r="D99" i="46"/>
  <c r="D232" i="112" s="1"/>
  <c r="C99" i="46"/>
  <c r="C232" i="112" s="1"/>
  <c r="I98" i="46"/>
  <c r="Q98" i="46" s="1"/>
  <c r="G98" i="46"/>
  <c r="G232" i="110" s="1"/>
  <c r="F98" i="46"/>
  <c r="F232" i="110" s="1"/>
  <c r="E98" i="46"/>
  <c r="E232" i="110" s="1"/>
  <c r="D98" i="46"/>
  <c r="D232" i="110" s="1"/>
  <c r="C98" i="46"/>
  <c r="C232" i="110" s="1"/>
  <c r="I97" i="46"/>
  <c r="Q97" i="46" s="1"/>
  <c r="G97" i="46"/>
  <c r="G232" i="96" s="1"/>
  <c r="F97" i="46"/>
  <c r="F232" i="96" s="1"/>
  <c r="E97" i="46"/>
  <c r="E232" i="96" s="1"/>
  <c r="D97" i="46"/>
  <c r="D232" i="96" s="1"/>
  <c r="C97" i="46"/>
  <c r="C232" i="96" s="1"/>
  <c r="I96" i="46"/>
  <c r="Q96" i="46" s="1"/>
  <c r="G96" i="46"/>
  <c r="G232" i="107" s="1"/>
  <c r="F96" i="46"/>
  <c r="F232" i="107" s="1"/>
  <c r="E96" i="46"/>
  <c r="E232" i="107" s="1"/>
  <c r="D96" i="46"/>
  <c r="D232" i="107" s="1"/>
  <c r="C96" i="46"/>
  <c r="C232" i="107" s="1"/>
  <c r="I95" i="46"/>
  <c r="Q95" i="46" s="1"/>
  <c r="G95" i="46"/>
  <c r="G232" i="93" s="1"/>
  <c r="F95" i="46"/>
  <c r="F232" i="93" s="1"/>
  <c r="E95" i="46"/>
  <c r="E232" i="93" s="1"/>
  <c r="D95" i="46"/>
  <c r="D232" i="93" s="1"/>
  <c r="C95" i="46"/>
  <c r="C232" i="93" s="1"/>
  <c r="I75" i="46"/>
  <c r="Q75" i="46" s="1"/>
  <c r="G75" i="46"/>
  <c r="G231" i="126" s="1"/>
  <c r="F75" i="46"/>
  <c r="F231" i="126" s="1"/>
  <c r="E75" i="46"/>
  <c r="E231" i="126" s="1"/>
  <c r="D75" i="46"/>
  <c r="D231" i="126" s="1"/>
  <c r="C75" i="46"/>
  <c r="C231" i="126" s="1"/>
  <c r="I74" i="46"/>
  <c r="Q74" i="46" s="1"/>
  <c r="I73" i="46"/>
  <c r="Q73" i="46" s="1"/>
  <c r="G73" i="46"/>
  <c r="G231" i="115" s="1"/>
  <c r="F73" i="46"/>
  <c r="F231" i="115" s="1"/>
  <c r="E73" i="46"/>
  <c r="E231" i="115" s="1"/>
  <c r="D73" i="46"/>
  <c r="D231" i="115" s="1"/>
  <c r="C73" i="46"/>
  <c r="C231" i="115" s="1"/>
  <c r="I72" i="46"/>
  <c r="P72" i="46"/>
  <c r="F72" i="46"/>
  <c r="E72" i="46"/>
  <c r="D72" i="46"/>
  <c r="C72" i="46"/>
  <c r="I71" i="46"/>
  <c r="G71" i="46"/>
  <c r="F71" i="46"/>
  <c r="E71" i="46"/>
  <c r="I70" i="46"/>
  <c r="G70" i="46"/>
  <c r="F70" i="46"/>
  <c r="E70" i="46"/>
  <c r="D70" i="46"/>
  <c r="C70" i="46"/>
  <c r="I69" i="46"/>
  <c r="Q69" i="46" s="1"/>
  <c r="G69" i="46"/>
  <c r="G231" i="112" s="1"/>
  <c r="F69" i="46"/>
  <c r="F231" i="112" s="1"/>
  <c r="E69" i="46"/>
  <c r="E231" i="112" s="1"/>
  <c r="I68" i="46"/>
  <c r="Q68" i="46" s="1"/>
  <c r="G68" i="46"/>
  <c r="G231" i="110" s="1"/>
  <c r="F68" i="46"/>
  <c r="F231" i="110" s="1"/>
  <c r="E68" i="46"/>
  <c r="E231" i="110" s="1"/>
  <c r="D68" i="46"/>
  <c r="D231" i="110" s="1"/>
  <c r="C68" i="46"/>
  <c r="C231" i="110" s="1"/>
  <c r="I67" i="46"/>
  <c r="Q67" i="46" s="1"/>
  <c r="G67" i="46"/>
  <c r="G231" i="96" s="1"/>
  <c r="F67" i="46"/>
  <c r="F231" i="96" s="1"/>
  <c r="E67" i="46"/>
  <c r="E231" i="96" s="1"/>
  <c r="D67" i="46"/>
  <c r="D231" i="96" s="1"/>
  <c r="C67" i="46"/>
  <c r="C231" i="96" s="1"/>
  <c r="I66" i="46"/>
  <c r="Q66" i="46" s="1"/>
  <c r="G66" i="46"/>
  <c r="G231" i="107" s="1"/>
  <c r="F66" i="46"/>
  <c r="F231" i="107" s="1"/>
  <c r="E66" i="46"/>
  <c r="E231" i="107" s="1"/>
  <c r="D66" i="46"/>
  <c r="D231" i="107" s="1"/>
  <c r="C66" i="46"/>
  <c r="C231" i="107" s="1"/>
  <c r="I65" i="46"/>
  <c r="Q65" i="46" s="1"/>
  <c r="G65" i="46"/>
  <c r="G231" i="93" s="1"/>
  <c r="F65" i="46"/>
  <c r="F231" i="93" s="1"/>
  <c r="E65" i="46"/>
  <c r="E231" i="93" s="1"/>
  <c r="D65" i="46"/>
  <c r="D231" i="93" s="1"/>
  <c r="C65" i="46"/>
  <c r="C231" i="93" s="1"/>
  <c r="I45" i="46"/>
  <c r="Q45" i="46" s="1"/>
  <c r="G45" i="46"/>
  <c r="G230" i="126" s="1"/>
  <c r="F45" i="46"/>
  <c r="F230" i="126" s="1"/>
  <c r="E45" i="46"/>
  <c r="E230" i="126" s="1"/>
  <c r="D45" i="46"/>
  <c r="D230" i="126" s="1"/>
  <c r="C45" i="46"/>
  <c r="C230" i="126" s="1"/>
  <c r="I44" i="46"/>
  <c r="Q44" i="46" s="1"/>
  <c r="G44" i="46"/>
  <c r="G230" i="102" s="1"/>
  <c r="F44" i="46"/>
  <c r="F230" i="102" s="1"/>
  <c r="E44" i="46"/>
  <c r="E230" i="102" s="1"/>
  <c r="D44" i="46"/>
  <c r="D230" i="102" s="1"/>
  <c r="C44" i="46"/>
  <c r="C230" i="102" s="1"/>
  <c r="I43" i="46"/>
  <c r="Q43" i="46" s="1"/>
  <c r="G43" i="46"/>
  <c r="G230" i="115" s="1"/>
  <c r="F43" i="46"/>
  <c r="F230" i="115" s="1"/>
  <c r="E43" i="46"/>
  <c r="E230" i="115" s="1"/>
  <c r="D43" i="46"/>
  <c r="D230" i="115" s="1"/>
  <c r="C43" i="46"/>
  <c r="C230" i="115" s="1"/>
  <c r="I42" i="46"/>
  <c r="G42" i="46"/>
  <c r="F42" i="46"/>
  <c r="E42" i="46"/>
  <c r="D42" i="46"/>
  <c r="C42" i="46"/>
  <c r="I41" i="46"/>
  <c r="G41" i="46"/>
  <c r="F41" i="46"/>
  <c r="E41" i="46"/>
  <c r="I40" i="46"/>
  <c r="G40" i="46"/>
  <c r="F40" i="46"/>
  <c r="E40" i="46"/>
  <c r="D40" i="46"/>
  <c r="C40" i="46"/>
  <c r="I39" i="46"/>
  <c r="Q39" i="46" s="1"/>
  <c r="G39" i="46"/>
  <c r="G230" i="112" s="1"/>
  <c r="F39" i="46"/>
  <c r="F230" i="112" s="1"/>
  <c r="E39" i="46"/>
  <c r="E230" i="112" s="1"/>
  <c r="D39" i="46"/>
  <c r="D230" i="112" s="1"/>
  <c r="C39" i="46"/>
  <c r="C230" i="112" s="1"/>
  <c r="I38" i="46"/>
  <c r="Q38" i="46" s="1"/>
  <c r="G38" i="46"/>
  <c r="G230" i="110" s="1"/>
  <c r="F38" i="46"/>
  <c r="F230" i="110" s="1"/>
  <c r="E38" i="46"/>
  <c r="E230" i="110" s="1"/>
  <c r="D38" i="46"/>
  <c r="D230" i="110" s="1"/>
  <c r="C38" i="46"/>
  <c r="C230" i="110" s="1"/>
  <c r="I37" i="46"/>
  <c r="Q37" i="46" s="1"/>
  <c r="G37" i="46"/>
  <c r="G230" i="96" s="1"/>
  <c r="F37" i="46"/>
  <c r="F230" i="96" s="1"/>
  <c r="E37" i="46"/>
  <c r="E230" i="96" s="1"/>
  <c r="D37" i="46"/>
  <c r="D230" i="96" s="1"/>
  <c r="C37" i="46"/>
  <c r="C230" i="96" s="1"/>
  <c r="I36" i="46"/>
  <c r="Q36" i="46" s="1"/>
  <c r="G36" i="46"/>
  <c r="G230" i="107" s="1"/>
  <c r="F36" i="46"/>
  <c r="F230" i="107" s="1"/>
  <c r="E36" i="46"/>
  <c r="E230" i="107" s="1"/>
  <c r="D36" i="46"/>
  <c r="D230" i="107" s="1"/>
  <c r="C36" i="46"/>
  <c r="C230" i="107" s="1"/>
  <c r="I35" i="46"/>
  <c r="Q35" i="46" s="1"/>
  <c r="G35" i="46"/>
  <c r="G230" i="93" s="1"/>
  <c r="F35" i="46"/>
  <c r="F230" i="93" s="1"/>
  <c r="E35" i="46"/>
  <c r="E230" i="93" s="1"/>
  <c r="D35" i="46"/>
  <c r="D230" i="93" s="1"/>
  <c r="C35" i="46"/>
  <c r="C230" i="93" s="1"/>
  <c r="I285" i="44"/>
  <c r="Q285" i="44" s="1"/>
  <c r="G285" i="44"/>
  <c r="G221" i="126" s="1"/>
  <c r="F285" i="44"/>
  <c r="F221" i="126" s="1"/>
  <c r="E285" i="44"/>
  <c r="E221" i="126" s="1"/>
  <c r="D285" i="44"/>
  <c r="D221" i="126" s="1"/>
  <c r="C285" i="44"/>
  <c r="C221" i="126" s="1"/>
  <c r="I284" i="44"/>
  <c r="Q284" i="44" s="1"/>
  <c r="G284" i="44"/>
  <c r="G221" i="102" s="1"/>
  <c r="F284" i="44"/>
  <c r="F221" i="102" s="1"/>
  <c r="E284" i="44"/>
  <c r="E221" i="102" s="1"/>
  <c r="D284" i="44"/>
  <c r="D221" i="102" s="1"/>
  <c r="C284" i="44"/>
  <c r="C221" i="102" s="1"/>
  <c r="I283" i="44"/>
  <c r="Q283" i="44" s="1"/>
  <c r="G283" i="44"/>
  <c r="G221" i="115" s="1"/>
  <c r="F283" i="44"/>
  <c r="F221" i="115" s="1"/>
  <c r="E283" i="44"/>
  <c r="E221" i="115" s="1"/>
  <c r="D283" i="44"/>
  <c r="D221" i="115" s="1"/>
  <c r="C283" i="44"/>
  <c r="C221" i="115" s="1"/>
  <c r="I282" i="44"/>
  <c r="G282" i="44"/>
  <c r="F282" i="44"/>
  <c r="E282" i="44"/>
  <c r="D282" i="44"/>
  <c r="C282" i="44"/>
  <c r="I281" i="44"/>
  <c r="G281" i="44"/>
  <c r="F281" i="44"/>
  <c r="E281" i="44"/>
  <c r="I280" i="44"/>
  <c r="G280" i="44"/>
  <c r="F280" i="44"/>
  <c r="E280" i="44"/>
  <c r="D280" i="44"/>
  <c r="C280" i="44"/>
  <c r="I279" i="44"/>
  <c r="Q279" i="44" s="1"/>
  <c r="G279" i="44"/>
  <c r="G221" i="112" s="1"/>
  <c r="F279" i="44"/>
  <c r="F221" i="112" s="1"/>
  <c r="E279" i="44"/>
  <c r="E221" i="112" s="1"/>
  <c r="D279" i="44"/>
  <c r="D221" i="112" s="1"/>
  <c r="C279" i="44"/>
  <c r="C221" i="112" s="1"/>
  <c r="I278" i="44"/>
  <c r="Q278" i="44" s="1"/>
  <c r="G278" i="44"/>
  <c r="G221" i="110" s="1"/>
  <c r="F278" i="44"/>
  <c r="F221" i="110" s="1"/>
  <c r="E278" i="44"/>
  <c r="E221" i="110" s="1"/>
  <c r="D278" i="44"/>
  <c r="D221" i="110" s="1"/>
  <c r="C278" i="44"/>
  <c r="C221" i="110" s="1"/>
  <c r="I277" i="44"/>
  <c r="Q277" i="44" s="1"/>
  <c r="F277" i="44"/>
  <c r="F221" i="96" s="1"/>
  <c r="E277" i="44"/>
  <c r="E221" i="96" s="1"/>
  <c r="D277" i="44"/>
  <c r="D221" i="96" s="1"/>
  <c r="C277" i="44"/>
  <c r="C221" i="96" s="1"/>
  <c r="I276" i="44"/>
  <c r="Q276" i="44" s="1"/>
  <c r="G276" i="44"/>
  <c r="G221" i="107" s="1"/>
  <c r="F276" i="44"/>
  <c r="F221" i="107" s="1"/>
  <c r="E276" i="44"/>
  <c r="E221" i="107" s="1"/>
  <c r="D276" i="44"/>
  <c r="D221" i="107" s="1"/>
  <c r="C276" i="44"/>
  <c r="C221" i="107" s="1"/>
  <c r="I275" i="44"/>
  <c r="Q275" i="44" s="1"/>
  <c r="G275" i="44"/>
  <c r="G221" i="93" s="1"/>
  <c r="F275" i="44"/>
  <c r="F221" i="93" s="1"/>
  <c r="E275" i="44"/>
  <c r="E221" i="93" s="1"/>
  <c r="D275" i="44"/>
  <c r="D221" i="93" s="1"/>
  <c r="C275" i="44"/>
  <c r="C221" i="93" s="1"/>
  <c r="I255" i="44"/>
  <c r="Q255" i="44" s="1"/>
  <c r="G255" i="44"/>
  <c r="G220" i="126" s="1"/>
  <c r="F255" i="44"/>
  <c r="F220" i="126" s="1"/>
  <c r="E255" i="44"/>
  <c r="E220" i="126" s="1"/>
  <c r="D255" i="44"/>
  <c r="D220" i="126" s="1"/>
  <c r="C255" i="44"/>
  <c r="C220" i="126" s="1"/>
  <c r="I254" i="44"/>
  <c r="Q254" i="44" s="1"/>
  <c r="G254" i="44"/>
  <c r="G220" i="102" s="1"/>
  <c r="F254" i="44"/>
  <c r="F220" i="102" s="1"/>
  <c r="E254" i="44"/>
  <c r="E220" i="102" s="1"/>
  <c r="D254" i="44"/>
  <c r="D220" i="102" s="1"/>
  <c r="C254" i="44"/>
  <c r="C220" i="102" s="1"/>
  <c r="I253" i="44"/>
  <c r="Q253" i="44" s="1"/>
  <c r="G253" i="44"/>
  <c r="G220" i="115" s="1"/>
  <c r="F253" i="44"/>
  <c r="F220" i="115" s="1"/>
  <c r="E253" i="44"/>
  <c r="E220" i="115" s="1"/>
  <c r="D253" i="44"/>
  <c r="D220" i="115" s="1"/>
  <c r="C253" i="44"/>
  <c r="C220" i="115" s="1"/>
  <c r="I252" i="44"/>
  <c r="G252" i="44"/>
  <c r="F252" i="44"/>
  <c r="E252" i="44"/>
  <c r="D252" i="44"/>
  <c r="C252" i="44"/>
  <c r="I251" i="44"/>
  <c r="G251" i="44"/>
  <c r="F251" i="44"/>
  <c r="E251" i="44"/>
  <c r="I250" i="44"/>
  <c r="G250" i="44"/>
  <c r="F250" i="44"/>
  <c r="E250" i="44"/>
  <c r="D250" i="44"/>
  <c r="C250" i="44"/>
  <c r="I249" i="44"/>
  <c r="Q249" i="44" s="1"/>
  <c r="G249" i="44"/>
  <c r="G220" i="112" s="1"/>
  <c r="F249" i="44"/>
  <c r="F220" i="112" s="1"/>
  <c r="E249" i="44"/>
  <c r="E220" i="112" s="1"/>
  <c r="D249" i="44"/>
  <c r="D220" i="112" s="1"/>
  <c r="C249" i="44"/>
  <c r="C220" i="112" s="1"/>
  <c r="I248" i="44"/>
  <c r="Q248" i="44" s="1"/>
  <c r="G248" i="44"/>
  <c r="G220" i="110" s="1"/>
  <c r="F248" i="44"/>
  <c r="F220" i="110" s="1"/>
  <c r="E248" i="44"/>
  <c r="E220" i="110" s="1"/>
  <c r="D248" i="44"/>
  <c r="D220" i="110" s="1"/>
  <c r="C248" i="44"/>
  <c r="C220" i="110" s="1"/>
  <c r="I247" i="44"/>
  <c r="Q247" i="44" s="1"/>
  <c r="G247" i="44"/>
  <c r="G220" i="96" s="1"/>
  <c r="F247" i="44"/>
  <c r="F220" i="96" s="1"/>
  <c r="E247" i="44"/>
  <c r="E220" i="96" s="1"/>
  <c r="D247" i="44"/>
  <c r="D220" i="96" s="1"/>
  <c r="C247" i="44"/>
  <c r="C220" i="96" s="1"/>
  <c r="I246" i="44"/>
  <c r="Q246" i="44" s="1"/>
  <c r="G246" i="44"/>
  <c r="G220" i="107" s="1"/>
  <c r="F246" i="44"/>
  <c r="F220" i="107" s="1"/>
  <c r="E246" i="44"/>
  <c r="E220" i="107" s="1"/>
  <c r="D246" i="44"/>
  <c r="D220" i="107" s="1"/>
  <c r="C246" i="44"/>
  <c r="C220" i="107" s="1"/>
  <c r="I245" i="44"/>
  <c r="Q245" i="44" s="1"/>
  <c r="G245" i="44"/>
  <c r="G220" i="93" s="1"/>
  <c r="F245" i="44"/>
  <c r="F220" i="93" s="1"/>
  <c r="E245" i="44"/>
  <c r="E220" i="93" s="1"/>
  <c r="D245" i="44"/>
  <c r="D220" i="93" s="1"/>
  <c r="C245" i="44"/>
  <c r="C220" i="93" s="1"/>
  <c r="I225" i="44"/>
  <c r="Q225" i="44" s="1"/>
  <c r="G225" i="44"/>
  <c r="G219" i="126" s="1"/>
  <c r="F225" i="44"/>
  <c r="F219" i="126" s="1"/>
  <c r="E225" i="44"/>
  <c r="E219" i="126" s="1"/>
  <c r="D225" i="44"/>
  <c r="D219" i="126" s="1"/>
  <c r="C225" i="44"/>
  <c r="C219" i="126" s="1"/>
  <c r="I224" i="44"/>
  <c r="Q224" i="44" s="1"/>
  <c r="G224" i="44"/>
  <c r="G219" i="102" s="1"/>
  <c r="F224" i="44"/>
  <c r="F219" i="102" s="1"/>
  <c r="E224" i="44"/>
  <c r="E219" i="102" s="1"/>
  <c r="D224" i="44"/>
  <c r="D219" i="102" s="1"/>
  <c r="C224" i="44"/>
  <c r="C219" i="102" s="1"/>
  <c r="I223" i="44"/>
  <c r="Q223" i="44" s="1"/>
  <c r="G223" i="44"/>
  <c r="G219" i="115" s="1"/>
  <c r="F223" i="44"/>
  <c r="F219" i="115" s="1"/>
  <c r="E223" i="44"/>
  <c r="E219" i="115" s="1"/>
  <c r="D223" i="44"/>
  <c r="D219" i="115" s="1"/>
  <c r="C223" i="44"/>
  <c r="C219" i="115" s="1"/>
  <c r="I222" i="44"/>
  <c r="G222" i="44"/>
  <c r="F222" i="44"/>
  <c r="E222" i="44"/>
  <c r="D222" i="44"/>
  <c r="C222" i="44"/>
  <c r="I221" i="44"/>
  <c r="G221" i="44"/>
  <c r="F221" i="44"/>
  <c r="E221" i="44"/>
  <c r="I220" i="44"/>
  <c r="G220" i="44"/>
  <c r="F220" i="44"/>
  <c r="E220" i="44"/>
  <c r="D220" i="44"/>
  <c r="C220" i="44"/>
  <c r="I219" i="44"/>
  <c r="Q219" i="44" s="1"/>
  <c r="G219" i="44"/>
  <c r="G219" i="112" s="1"/>
  <c r="F219" i="44"/>
  <c r="F219" i="112" s="1"/>
  <c r="E219" i="44"/>
  <c r="E219" i="112" s="1"/>
  <c r="D219" i="44"/>
  <c r="D219" i="112" s="1"/>
  <c r="C219" i="44"/>
  <c r="C219" i="112" s="1"/>
  <c r="I218" i="44"/>
  <c r="Q218" i="44" s="1"/>
  <c r="G218" i="44"/>
  <c r="G219" i="110" s="1"/>
  <c r="F218" i="44"/>
  <c r="F219" i="110" s="1"/>
  <c r="E218" i="44"/>
  <c r="E219" i="110" s="1"/>
  <c r="D218" i="44"/>
  <c r="D219" i="110" s="1"/>
  <c r="C218" i="44"/>
  <c r="C219" i="110" s="1"/>
  <c r="I217" i="44"/>
  <c r="Q217" i="44" s="1"/>
  <c r="G217" i="44"/>
  <c r="G219" i="96" s="1"/>
  <c r="F217" i="44"/>
  <c r="F219" i="96" s="1"/>
  <c r="E217" i="44"/>
  <c r="E219" i="96" s="1"/>
  <c r="D217" i="44"/>
  <c r="D219" i="96" s="1"/>
  <c r="C217" i="44"/>
  <c r="C219" i="96" s="1"/>
  <c r="I216" i="44"/>
  <c r="Q216" i="44" s="1"/>
  <c r="G216" i="44"/>
  <c r="G219" i="107" s="1"/>
  <c r="F216" i="44"/>
  <c r="F219" i="107" s="1"/>
  <c r="E216" i="44"/>
  <c r="E219" i="107" s="1"/>
  <c r="D216" i="44"/>
  <c r="D219" i="107" s="1"/>
  <c r="C216" i="44"/>
  <c r="C219" i="107" s="1"/>
  <c r="I215" i="44"/>
  <c r="Q215" i="44" s="1"/>
  <c r="G215" i="44"/>
  <c r="G219" i="93" s="1"/>
  <c r="F215" i="44"/>
  <c r="F219" i="93" s="1"/>
  <c r="E215" i="44"/>
  <c r="E219" i="93" s="1"/>
  <c r="D215" i="44"/>
  <c r="D219" i="93" s="1"/>
  <c r="C215" i="44"/>
  <c r="C219" i="93" s="1"/>
  <c r="I195" i="44"/>
  <c r="Q195" i="44" s="1"/>
  <c r="G195" i="44"/>
  <c r="G218" i="126" s="1"/>
  <c r="F195" i="44"/>
  <c r="F218" i="126" s="1"/>
  <c r="E195" i="44"/>
  <c r="E218" i="126" s="1"/>
  <c r="D195" i="44"/>
  <c r="D218" i="126" s="1"/>
  <c r="C195" i="44"/>
  <c r="C218" i="126" s="1"/>
  <c r="I194" i="44"/>
  <c r="Q194" i="44" s="1"/>
  <c r="G194" i="44"/>
  <c r="G218" i="102" s="1"/>
  <c r="F194" i="44"/>
  <c r="F218" i="102" s="1"/>
  <c r="E194" i="44"/>
  <c r="E218" i="102" s="1"/>
  <c r="D194" i="44"/>
  <c r="D218" i="102" s="1"/>
  <c r="C194" i="44"/>
  <c r="C218" i="102" s="1"/>
  <c r="I193" i="44"/>
  <c r="Q193" i="44" s="1"/>
  <c r="G193" i="44"/>
  <c r="G218" i="115" s="1"/>
  <c r="F193" i="44"/>
  <c r="F218" i="115" s="1"/>
  <c r="E193" i="44"/>
  <c r="E218" i="115" s="1"/>
  <c r="D193" i="44"/>
  <c r="D218" i="115" s="1"/>
  <c r="C193" i="44"/>
  <c r="C218" i="115" s="1"/>
  <c r="I192" i="44"/>
  <c r="G192" i="44"/>
  <c r="F192" i="44"/>
  <c r="E192" i="44"/>
  <c r="D192" i="44"/>
  <c r="C192" i="44"/>
  <c r="I191" i="44"/>
  <c r="G191" i="44"/>
  <c r="F191" i="44"/>
  <c r="E191" i="44"/>
  <c r="I190" i="44"/>
  <c r="G190" i="44"/>
  <c r="F190" i="44"/>
  <c r="E190" i="44"/>
  <c r="D190" i="44"/>
  <c r="C190" i="44"/>
  <c r="I189" i="44"/>
  <c r="Q189" i="44" s="1"/>
  <c r="G189" i="44"/>
  <c r="G218" i="112" s="1"/>
  <c r="F189" i="44"/>
  <c r="F218" i="112" s="1"/>
  <c r="E189" i="44"/>
  <c r="E218" i="112" s="1"/>
  <c r="D189" i="44"/>
  <c r="D218" i="112" s="1"/>
  <c r="C189" i="44"/>
  <c r="C218" i="112" s="1"/>
  <c r="I188" i="44"/>
  <c r="Q188" i="44" s="1"/>
  <c r="G188" i="44"/>
  <c r="G218" i="110" s="1"/>
  <c r="F188" i="44"/>
  <c r="F218" i="110" s="1"/>
  <c r="E188" i="44"/>
  <c r="E218" i="110" s="1"/>
  <c r="D188" i="44"/>
  <c r="D218" i="110" s="1"/>
  <c r="C188" i="44"/>
  <c r="C218" i="110" s="1"/>
  <c r="I187" i="44"/>
  <c r="Q187" i="44" s="1"/>
  <c r="G187" i="44"/>
  <c r="F187" i="44"/>
  <c r="E187" i="44"/>
  <c r="D187" i="44"/>
  <c r="C187" i="44"/>
  <c r="I186" i="44"/>
  <c r="Q186" i="44" s="1"/>
  <c r="G186" i="44"/>
  <c r="G218" i="107" s="1"/>
  <c r="F186" i="44"/>
  <c r="F218" i="107" s="1"/>
  <c r="E186" i="44"/>
  <c r="E218" i="107" s="1"/>
  <c r="D186" i="44"/>
  <c r="D218" i="107" s="1"/>
  <c r="C186" i="44"/>
  <c r="C218" i="107" s="1"/>
  <c r="I185" i="44"/>
  <c r="Q185" i="44" s="1"/>
  <c r="G185" i="44"/>
  <c r="G218" i="93" s="1"/>
  <c r="F185" i="44"/>
  <c r="F218" i="93" s="1"/>
  <c r="E185" i="44"/>
  <c r="E218" i="93" s="1"/>
  <c r="D185" i="44"/>
  <c r="D218" i="93" s="1"/>
  <c r="C185" i="44"/>
  <c r="C218" i="93" s="1"/>
  <c r="I165" i="44"/>
  <c r="Q165" i="44" s="1"/>
  <c r="G165" i="44"/>
  <c r="G217" i="126" s="1"/>
  <c r="F165" i="44"/>
  <c r="F217" i="126" s="1"/>
  <c r="E165" i="44"/>
  <c r="E217" i="126" s="1"/>
  <c r="D165" i="44"/>
  <c r="D217" i="126" s="1"/>
  <c r="C165" i="44"/>
  <c r="C217" i="126" s="1"/>
  <c r="I164" i="44"/>
  <c r="Q164" i="44" s="1"/>
  <c r="I163" i="44"/>
  <c r="Q163" i="44" s="1"/>
  <c r="G163" i="44"/>
  <c r="G217" i="115" s="1"/>
  <c r="F163" i="44"/>
  <c r="F217" i="115" s="1"/>
  <c r="E163" i="44"/>
  <c r="E217" i="115" s="1"/>
  <c r="D163" i="44"/>
  <c r="D217" i="115" s="1"/>
  <c r="C163" i="44"/>
  <c r="C217" i="115" s="1"/>
  <c r="I162" i="44"/>
  <c r="G162" i="44"/>
  <c r="F162" i="44"/>
  <c r="E162" i="44"/>
  <c r="D162" i="44"/>
  <c r="C162" i="44"/>
  <c r="I161" i="44"/>
  <c r="G161" i="44"/>
  <c r="F161" i="44"/>
  <c r="E161" i="44"/>
  <c r="I160" i="44"/>
  <c r="G160" i="44"/>
  <c r="F160" i="44"/>
  <c r="E160" i="44"/>
  <c r="D160" i="44"/>
  <c r="C160" i="44"/>
  <c r="I159" i="44"/>
  <c r="Q159" i="44" s="1"/>
  <c r="G159" i="44"/>
  <c r="G217" i="112" s="1"/>
  <c r="F159" i="44"/>
  <c r="F217" i="112" s="1"/>
  <c r="E159" i="44"/>
  <c r="E217" i="112" s="1"/>
  <c r="D159" i="44"/>
  <c r="D217" i="112" s="1"/>
  <c r="C159" i="44"/>
  <c r="C217" i="112" s="1"/>
  <c r="I158" i="44"/>
  <c r="Q158" i="44" s="1"/>
  <c r="G158" i="44"/>
  <c r="G217" i="110" s="1"/>
  <c r="F158" i="44"/>
  <c r="F217" i="110" s="1"/>
  <c r="E158" i="44"/>
  <c r="E217" i="110" s="1"/>
  <c r="D158" i="44"/>
  <c r="D217" i="110" s="1"/>
  <c r="C158" i="44"/>
  <c r="C217" i="110" s="1"/>
  <c r="I157" i="44"/>
  <c r="Q157" i="44" s="1"/>
  <c r="G157" i="44"/>
  <c r="G217" i="96" s="1"/>
  <c r="F157" i="44"/>
  <c r="F217" i="96" s="1"/>
  <c r="E157" i="44"/>
  <c r="E217" i="96" s="1"/>
  <c r="D157" i="44"/>
  <c r="D217" i="96" s="1"/>
  <c r="C157" i="44"/>
  <c r="C217" i="96" s="1"/>
  <c r="I156" i="44"/>
  <c r="Q156" i="44" s="1"/>
  <c r="G156" i="44"/>
  <c r="G217" i="107" s="1"/>
  <c r="F156" i="44"/>
  <c r="F217" i="107" s="1"/>
  <c r="E156" i="44"/>
  <c r="E217" i="107" s="1"/>
  <c r="D156" i="44"/>
  <c r="D217" i="107" s="1"/>
  <c r="C156" i="44"/>
  <c r="C217" i="107" s="1"/>
  <c r="I155" i="44"/>
  <c r="Q155" i="44" s="1"/>
  <c r="G155" i="44"/>
  <c r="G217" i="93" s="1"/>
  <c r="F155" i="44"/>
  <c r="F217" i="93" s="1"/>
  <c r="E155" i="44"/>
  <c r="E217" i="93" s="1"/>
  <c r="D155" i="44"/>
  <c r="D217" i="93" s="1"/>
  <c r="C155" i="44"/>
  <c r="C217" i="93" s="1"/>
  <c r="I135" i="44"/>
  <c r="Q135" i="44" s="1"/>
  <c r="G135" i="44"/>
  <c r="G216" i="126" s="1"/>
  <c r="F135" i="44"/>
  <c r="F216" i="126" s="1"/>
  <c r="E135" i="44"/>
  <c r="E216" i="126" s="1"/>
  <c r="D135" i="44"/>
  <c r="D216" i="126" s="1"/>
  <c r="C135" i="44"/>
  <c r="C216" i="126" s="1"/>
  <c r="I134" i="44"/>
  <c r="Q134" i="44" s="1"/>
  <c r="I133" i="44"/>
  <c r="Q133" i="44" s="1"/>
  <c r="G133" i="44"/>
  <c r="G216" i="115" s="1"/>
  <c r="F133" i="44"/>
  <c r="F216" i="115" s="1"/>
  <c r="E133" i="44"/>
  <c r="E216" i="115" s="1"/>
  <c r="D133" i="44"/>
  <c r="D216" i="115" s="1"/>
  <c r="C133" i="44"/>
  <c r="C216" i="115" s="1"/>
  <c r="I132" i="44"/>
  <c r="G132" i="44"/>
  <c r="F132" i="44"/>
  <c r="E132" i="44"/>
  <c r="D132" i="44"/>
  <c r="C132" i="44"/>
  <c r="I131" i="44"/>
  <c r="G131" i="44"/>
  <c r="F131" i="44"/>
  <c r="E131" i="44"/>
  <c r="I130" i="44"/>
  <c r="G130" i="44"/>
  <c r="F130" i="44"/>
  <c r="E130" i="44"/>
  <c r="D130" i="44"/>
  <c r="C130" i="44"/>
  <c r="I129" i="44"/>
  <c r="Q129" i="44" s="1"/>
  <c r="G129" i="44"/>
  <c r="G216" i="112" s="1"/>
  <c r="F129" i="44"/>
  <c r="F216" i="112" s="1"/>
  <c r="E129" i="44"/>
  <c r="E216" i="112" s="1"/>
  <c r="D129" i="44"/>
  <c r="D216" i="112" s="1"/>
  <c r="C129" i="44"/>
  <c r="C216" i="112" s="1"/>
  <c r="I128" i="44"/>
  <c r="Q128" i="44" s="1"/>
  <c r="G128" i="44"/>
  <c r="G216" i="110" s="1"/>
  <c r="F128" i="44"/>
  <c r="F216" i="110" s="1"/>
  <c r="E128" i="44"/>
  <c r="E216" i="110" s="1"/>
  <c r="D128" i="44"/>
  <c r="D216" i="110" s="1"/>
  <c r="C128" i="44"/>
  <c r="C216" i="110" s="1"/>
  <c r="I127" i="44"/>
  <c r="Q127" i="44" s="1"/>
  <c r="G127" i="44"/>
  <c r="G216" i="96" s="1"/>
  <c r="F127" i="44"/>
  <c r="F216" i="96" s="1"/>
  <c r="E127" i="44"/>
  <c r="E216" i="96" s="1"/>
  <c r="D127" i="44"/>
  <c r="D216" i="96" s="1"/>
  <c r="C127" i="44"/>
  <c r="C216" i="96" s="1"/>
  <c r="I126" i="44"/>
  <c r="Q126" i="44" s="1"/>
  <c r="G126" i="44"/>
  <c r="G216" i="107" s="1"/>
  <c r="F126" i="44"/>
  <c r="F216" i="107" s="1"/>
  <c r="E126" i="44"/>
  <c r="E216" i="107" s="1"/>
  <c r="D126" i="44"/>
  <c r="D216" i="107" s="1"/>
  <c r="C126" i="44"/>
  <c r="C216" i="107" s="1"/>
  <c r="I125" i="44"/>
  <c r="Q125" i="44" s="1"/>
  <c r="G125" i="44"/>
  <c r="G216" i="93" s="1"/>
  <c r="F125" i="44"/>
  <c r="F216" i="93" s="1"/>
  <c r="E125" i="44"/>
  <c r="E216" i="93" s="1"/>
  <c r="D125" i="44"/>
  <c r="D216" i="93" s="1"/>
  <c r="C125" i="44"/>
  <c r="C216" i="93" s="1"/>
  <c r="I105" i="44"/>
  <c r="Q105" i="44" s="1"/>
  <c r="G105" i="44"/>
  <c r="G215" i="126" s="1"/>
  <c r="F105" i="44"/>
  <c r="F215" i="126" s="1"/>
  <c r="E105" i="44"/>
  <c r="E215" i="126" s="1"/>
  <c r="D105" i="44"/>
  <c r="D215" i="126" s="1"/>
  <c r="C105" i="44"/>
  <c r="C215" i="126" s="1"/>
  <c r="I104" i="44"/>
  <c r="Q104" i="44" s="1"/>
  <c r="G104" i="44"/>
  <c r="G215" i="102" s="1"/>
  <c r="F104" i="44"/>
  <c r="F215" i="102" s="1"/>
  <c r="E104" i="44"/>
  <c r="E215" i="102" s="1"/>
  <c r="D104" i="44"/>
  <c r="D215" i="102" s="1"/>
  <c r="C104" i="44"/>
  <c r="C215" i="102" s="1"/>
  <c r="I103" i="44"/>
  <c r="Q103" i="44" s="1"/>
  <c r="G103" i="44"/>
  <c r="G215" i="115" s="1"/>
  <c r="F103" i="44"/>
  <c r="F215" i="115" s="1"/>
  <c r="E103" i="44"/>
  <c r="E215" i="115" s="1"/>
  <c r="D103" i="44"/>
  <c r="D215" i="115" s="1"/>
  <c r="C103" i="44"/>
  <c r="C215" i="115" s="1"/>
  <c r="I102" i="44"/>
  <c r="G102" i="44"/>
  <c r="F102" i="44"/>
  <c r="E102" i="44"/>
  <c r="D102" i="44"/>
  <c r="C102" i="44"/>
  <c r="I101" i="44"/>
  <c r="G101" i="44"/>
  <c r="F101" i="44"/>
  <c r="E101" i="44"/>
  <c r="I100" i="44"/>
  <c r="G100" i="44"/>
  <c r="F100" i="44"/>
  <c r="E100" i="44"/>
  <c r="D100" i="44"/>
  <c r="C100" i="44"/>
  <c r="I99" i="44"/>
  <c r="Q99" i="44" s="1"/>
  <c r="G99" i="44"/>
  <c r="G215" i="112" s="1"/>
  <c r="F99" i="44"/>
  <c r="F215" i="112" s="1"/>
  <c r="E99" i="44"/>
  <c r="E215" i="112" s="1"/>
  <c r="D99" i="44"/>
  <c r="D215" i="112" s="1"/>
  <c r="C99" i="44"/>
  <c r="C215" i="112" s="1"/>
  <c r="I98" i="44"/>
  <c r="Q98" i="44" s="1"/>
  <c r="G98" i="44"/>
  <c r="G215" i="110" s="1"/>
  <c r="F98" i="44"/>
  <c r="F215" i="110" s="1"/>
  <c r="E98" i="44"/>
  <c r="E215" i="110" s="1"/>
  <c r="D98" i="44"/>
  <c r="D215" i="110" s="1"/>
  <c r="C98" i="44"/>
  <c r="C215" i="110" s="1"/>
  <c r="I97" i="44"/>
  <c r="Q97" i="44" s="1"/>
  <c r="G97" i="44"/>
  <c r="G215" i="96" s="1"/>
  <c r="F97" i="44"/>
  <c r="F215" i="96" s="1"/>
  <c r="E97" i="44"/>
  <c r="E215" i="96" s="1"/>
  <c r="D97" i="44"/>
  <c r="D215" i="96" s="1"/>
  <c r="C97" i="44"/>
  <c r="C215" i="96" s="1"/>
  <c r="I96" i="44"/>
  <c r="Q96" i="44" s="1"/>
  <c r="G96" i="44"/>
  <c r="G215" i="107" s="1"/>
  <c r="F96" i="44"/>
  <c r="F215" i="107" s="1"/>
  <c r="E96" i="44"/>
  <c r="E215" i="107" s="1"/>
  <c r="D96" i="44"/>
  <c r="D215" i="107" s="1"/>
  <c r="C96" i="44"/>
  <c r="C215" i="107" s="1"/>
  <c r="I95" i="44"/>
  <c r="Q95" i="44" s="1"/>
  <c r="G95" i="44"/>
  <c r="G215" i="93" s="1"/>
  <c r="F95" i="44"/>
  <c r="F215" i="93" s="1"/>
  <c r="E95" i="44"/>
  <c r="E215" i="93" s="1"/>
  <c r="D95" i="44"/>
  <c r="D215" i="93" s="1"/>
  <c r="C95" i="44"/>
  <c r="C215" i="93" s="1"/>
  <c r="I75" i="44"/>
  <c r="Q75" i="44" s="1"/>
  <c r="G75" i="44"/>
  <c r="G214" i="126" s="1"/>
  <c r="F75" i="44"/>
  <c r="F214" i="126" s="1"/>
  <c r="E75" i="44"/>
  <c r="E214" i="126" s="1"/>
  <c r="D75" i="44"/>
  <c r="D214" i="126" s="1"/>
  <c r="C75" i="44"/>
  <c r="C214" i="126" s="1"/>
  <c r="I74" i="44"/>
  <c r="Q74" i="44" s="1"/>
  <c r="G74" i="44"/>
  <c r="G214" i="102" s="1"/>
  <c r="F74" i="44"/>
  <c r="F214" i="102" s="1"/>
  <c r="E74" i="44"/>
  <c r="E214" i="102" s="1"/>
  <c r="D74" i="44"/>
  <c r="D214" i="102" s="1"/>
  <c r="C74" i="44"/>
  <c r="C214" i="102" s="1"/>
  <c r="I73" i="44"/>
  <c r="Q73" i="44" s="1"/>
  <c r="G73" i="44"/>
  <c r="G214" i="115" s="1"/>
  <c r="F73" i="44"/>
  <c r="F214" i="115" s="1"/>
  <c r="E73" i="44"/>
  <c r="E214" i="115" s="1"/>
  <c r="D73" i="44"/>
  <c r="D214" i="115" s="1"/>
  <c r="C73" i="44"/>
  <c r="C214" i="115" s="1"/>
  <c r="I72" i="44"/>
  <c r="G72" i="44"/>
  <c r="F72" i="44"/>
  <c r="E72" i="44"/>
  <c r="D72" i="44"/>
  <c r="C72" i="44"/>
  <c r="I71" i="44"/>
  <c r="G71" i="44"/>
  <c r="F71" i="44"/>
  <c r="E71" i="44"/>
  <c r="I70" i="44"/>
  <c r="G70" i="44"/>
  <c r="F70" i="44"/>
  <c r="E70" i="44"/>
  <c r="D70" i="44"/>
  <c r="C70" i="44"/>
  <c r="I69" i="44"/>
  <c r="Q69" i="44" s="1"/>
  <c r="G69" i="44"/>
  <c r="G214" i="112" s="1"/>
  <c r="F69" i="44"/>
  <c r="F214" i="112" s="1"/>
  <c r="E69" i="44"/>
  <c r="E214" i="112" s="1"/>
  <c r="D69" i="44"/>
  <c r="D214" i="112" s="1"/>
  <c r="C69" i="44"/>
  <c r="C214" i="112" s="1"/>
  <c r="I68" i="44"/>
  <c r="Q68" i="44" s="1"/>
  <c r="G68" i="44"/>
  <c r="G214" i="110" s="1"/>
  <c r="F68" i="44"/>
  <c r="F214" i="110" s="1"/>
  <c r="E68" i="44"/>
  <c r="E214" i="110" s="1"/>
  <c r="D68" i="44"/>
  <c r="D214" i="110" s="1"/>
  <c r="C68" i="44"/>
  <c r="C214" i="110" s="1"/>
  <c r="I67" i="44"/>
  <c r="Q67" i="44" s="1"/>
  <c r="G67" i="44"/>
  <c r="F67" i="44"/>
  <c r="E67" i="44"/>
  <c r="D67" i="44"/>
  <c r="C67" i="44"/>
  <c r="I66" i="44"/>
  <c r="Q66" i="44" s="1"/>
  <c r="G66" i="44"/>
  <c r="G214" i="107" s="1"/>
  <c r="F66" i="44"/>
  <c r="F214" i="107" s="1"/>
  <c r="E66" i="44"/>
  <c r="E214" i="107" s="1"/>
  <c r="D66" i="44"/>
  <c r="D214" i="107" s="1"/>
  <c r="C66" i="44"/>
  <c r="C214" i="107" s="1"/>
  <c r="I65" i="44"/>
  <c r="Q65" i="44" s="1"/>
  <c r="E65" i="44"/>
  <c r="E214" i="93" s="1"/>
  <c r="D65" i="44"/>
  <c r="D214" i="93" s="1"/>
  <c r="C65" i="44"/>
  <c r="C214" i="93" s="1"/>
  <c r="I45" i="44"/>
  <c r="Q45" i="44" s="1"/>
  <c r="G45" i="44"/>
  <c r="G213" i="126" s="1"/>
  <c r="F45" i="44"/>
  <c r="F213" i="126" s="1"/>
  <c r="E45" i="44"/>
  <c r="E213" i="126" s="1"/>
  <c r="D45" i="44"/>
  <c r="D213" i="126" s="1"/>
  <c r="C45" i="44"/>
  <c r="C213" i="126" s="1"/>
  <c r="I44" i="44"/>
  <c r="Q44" i="44" s="1"/>
  <c r="G44" i="44"/>
  <c r="G213" i="102" s="1"/>
  <c r="F44" i="44"/>
  <c r="F213" i="102" s="1"/>
  <c r="E44" i="44"/>
  <c r="E213" i="102" s="1"/>
  <c r="D44" i="44"/>
  <c r="D213" i="102" s="1"/>
  <c r="C44" i="44"/>
  <c r="C213" i="102" s="1"/>
  <c r="I43" i="44"/>
  <c r="Q43" i="44" s="1"/>
  <c r="G43" i="44"/>
  <c r="G213" i="115" s="1"/>
  <c r="F43" i="44"/>
  <c r="F213" i="115" s="1"/>
  <c r="E43" i="44"/>
  <c r="E213" i="115" s="1"/>
  <c r="D43" i="44"/>
  <c r="D213" i="115" s="1"/>
  <c r="C43" i="44"/>
  <c r="C213" i="115" s="1"/>
  <c r="I42" i="44"/>
  <c r="G42" i="44"/>
  <c r="F42" i="44"/>
  <c r="E42" i="44"/>
  <c r="D42" i="44"/>
  <c r="C42" i="44"/>
  <c r="I41" i="44"/>
  <c r="G41" i="44"/>
  <c r="F41" i="44"/>
  <c r="E41" i="44"/>
  <c r="I40" i="44"/>
  <c r="G40" i="44"/>
  <c r="F40" i="44"/>
  <c r="E40" i="44"/>
  <c r="D40" i="44"/>
  <c r="C40" i="44"/>
  <c r="I39" i="44"/>
  <c r="Q39" i="44" s="1"/>
  <c r="G39" i="44"/>
  <c r="G213" i="112" s="1"/>
  <c r="F39" i="44"/>
  <c r="F213" i="112" s="1"/>
  <c r="E39" i="44"/>
  <c r="E213" i="112" s="1"/>
  <c r="D39" i="44"/>
  <c r="D213" i="112" s="1"/>
  <c r="C39" i="44"/>
  <c r="C213" i="112" s="1"/>
  <c r="I38" i="44"/>
  <c r="Q38" i="44" s="1"/>
  <c r="G38" i="44"/>
  <c r="G213" i="110" s="1"/>
  <c r="F38" i="44"/>
  <c r="F213" i="110" s="1"/>
  <c r="E38" i="44"/>
  <c r="E213" i="110" s="1"/>
  <c r="D38" i="44"/>
  <c r="D213" i="110" s="1"/>
  <c r="C38" i="44"/>
  <c r="C213" i="110" s="1"/>
  <c r="I37" i="44"/>
  <c r="Q37" i="44" s="1"/>
  <c r="G37" i="44"/>
  <c r="G213" i="96" s="1"/>
  <c r="F37" i="44"/>
  <c r="F213" i="96" s="1"/>
  <c r="E37" i="44"/>
  <c r="E213" i="96" s="1"/>
  <c r="D37" i="44"/>
  <c r="D213" i="96" s="1"/>
  <c r="C37" i="44"/>
  <c r="C213" i="96" s="1"/>
  <c r="I36" i="44"/>
  <c r="Q36" i="44" s="1"/>
  <c r="G36" i="44"/>
  <c r="G213" i="107" s="1"/>
  <c r="F36" i="44"/>
  <c r="F213" i="107" s="1"/>
  <c r="E36" i="44"/>
  <c r="E213" i="107" s="1"/>
  <c r="D36" i="44"/>
  <c r="D213" i="107" s="1"/>
  <c r="C36" i="44"/>
  <c r="C213" i="107" s="1"/>
  <c r="I35" i="44"/>
  <c r="Q35" i="44" s="1"/>
  <c r="G35" i="44"/>
  <c r="G213" i="93" s="1"/>
  <c r="F35" i="44"/>
  <c r="F213" i="93" s="1"/>
  <c r="E35" i="44"/>
  <c r="E213" i="93" s="1"/>
  <c r="D35" i="44"/>
  <c r="D213" i="93" s="1"/>
  <c r="C35" i="44"/>
  <c r="C213" i="93" s="1"/>
  <c r="I345" i="39"/>
  <c r="Q345" i="39" s="1"/>
  <c r="G345" i="39"/>
  <c r="G192" i="126" s="1"/>
  <c r="F345" i="39"/>
  <c r="F192" i="126" s="1"/>
  <c r="E345" i="39"/>
  <c r="E192" i="126" s="1"/>
  <c r="D345" i="39"/>
  <c r="D192" i="126" s="1"/>
  <c r="C345" i="39"/>
  <c r="C192" i="126" s="1"/>
  <c r="I344" i="39"/>
  <c r="Q344" i="39" s="1"/>
  <c r="G344" i="39"/>
  <c r="G192" i="102" s="1"/>
  <c r="F344" i="39"/>
  <c r="F192" i="102" s="1"/>
  <c r="E344" i="39"/>
  <c r="E192" i="102" s="1"/>
  <c r="D344" i="39"/>
  <c r="D192" i="102" s="1"/>
  <c r="C344" i="39"/>
  <c r="C192" i="102" s="1"/>
  <c r="I343" i="39"/>
  <c r="Q343" i="39" s="1"/>
  <c r="G343" i="39"/>
  <c r="G192" i="115" s="1"/>
  <c r="F343" i="39"/>
  <c r="F192" i="115" s="1"/>
  <c r="E343" i="39"/>
  <c r="E192" i="115" s="1"/>
  <c r="I342" i="39"/>
  <c r="G342" i="39"/>
  <c r="F342" i="39"/>
  <c r="E342" i="39"/>
  <c r="D342" i="39"/>
  <c r="C342" i="39"/>
  <c r="I341" i="39"/>
  <c r="G341" i="39"/>
  <c r="F341" i="39"/>
  <c r="E341" i="39"/>
  <c r="I340" i="39"/>
  <c r="G340" i="39"/>
  <c r="F340" i="39"/>
  <c r="E340" i="39"/>
  <c r="D340" i="39"/>
  <c r="C340" i="39"/>
  <c r="I339" i="39"/>
  <c r="Q339" i="39" s="1"/>
  <c r="G339" i="39"/>
  <c r="G192" i="112" s="1"/>
  <c r="F339" i="39"/>
  <c r="F192" i="112" s="1"/>
  <c r="E339" i="39"/>
  <c r="E192" i="112" s="1"/>
  <c r="D339" i="39"/>
  <c r="D192" i="112" s="1"/>
  <c r="C339" i="39"/>
  <c r="C192" i="112" s="1"/>
  <c r="I338" i="39"/>
  <c r="Q338" i="39" s="1"/>
  <c r="G338" i="39"/>
  <c r="G192" i="110" s="1"/>
  <c r="F338" i="39"/>
  <c r="F192" i="110" s="1"/>
  <c r="E338" i="39"/>
  <c r="E192" i="110" s="1"/>
  <c r="D338" i="39"/>
  <c r="D192" i="110" s="1"/>
  <c r="C338" i="39"/>
  <c r="C192" i="110" s="1"/>
  <c r="I337" i="39"/>
  <c r="Q337" i="39" s="1"/>
  <c r="F337" i="39"/>
  <c r="F192" i="96" s="1"/>
  <c r="E337" i="39"/>
  <c r="E192" i="96" s="1"/>
  <c r="D337" i="39"/>
  <c r="D192" i="96" s="1"/>
  <c r="C337" i="39"/>
  <c r="C192" i="96" s="1"/>
  <c r="I336" i="39"/>
  <c r="Q336" i="39" s="1"/>
  <c r="G336" i="39"/>
  <c r="G192" i="107" s="1"/>
  <c r="F336" i="39"/>
  <c r="F192" i="107" s="1"/>
  <c r="E336" i="39"/>
  <c r="E192" i="107" s="1"/>
  <c r="D336" i="39"/>
  <c r="D192" i="107" s="1"/>
  <c r="C336" i="39"/>
  <c r="C192" i="107" s="1"/>
  <c r="I335" i="39"/>
  <c r="Q335" i="39" s="1"/>
  <c r="G335" i="39"/>
  <c r="G192" i="93" s="1"/>
  <c r="F335" i="39"/>
  <c r="F192" i="93" s="1"/>
  <c r="E335" i="39"/>
  <c r="E192" i="93" s="1"/>
  <c r="D335" i="39"/>
  <c r="D192" i="93" s="1"/>
  <c r="C335" i="39"/>
  <c r="C192" i="93" s="1"/>
  <c r="I315" i="39"/>
  <c r="Q315" i="39" s="1"/>
  <c r="G315" i="39"/>
  <c r="G191" i="126" s="1"/>
  <c r="F315" i="39"/>
  <c r="F191" i="126" s="1"/>
  <c r="E315" i="39"/>
  <c r="E191" i="126" s="1"/>
  <c r="D315" i="39"/>
  <c r="D191" i="126" s="1"/>
  <c r="C315" i="39"/>
  <c r="C191" i="126" s="1"/>
  <c r="I314" i="39"/>
  <c r="Q314" i="39" s="1"/>
  <c r="G314" i="39"/>
  <c r="G191" i="102" s="1"/>
  <c r="F314" i="39"/>
  <c r="F191" i="102" s="1"/>
  <c r="E314" i="39"/>
  <c r="E191" i="102" s="1"/>
  <c r="D314" i="39"/>
  <c r="C314" i="39"/>
  <c r="C191" i="102" s="1"/>
  <c r="I313" i="39"/>
  <c r="Q313" i="39" s="1"/>
  <c r="G313" i="39"/>
  <c r="G191" i="115" s="1"/>
  <c r="F313" i="39"/>
  <c r="F191" i="115" s="1"/>
  <c r="E313" i="39"/>
  <c r="E191" i="115" s="1"/>
  <c r="I312" i="39"/>
  <c r="G312" i="39"/>
  <c r="F312" i="39"/>
  <c r="E312" i="39"/>
  <c r="D312" i="39"/>
  <c r="C312" i="39"/>
  <c r="I311" i="39"/>
  <c r="G311" i="39"/>
  <c r="F311" i="39"/>
  <c r="E311" i="39"/>
  <c r="I310" i="39"/>
  <c r="G310" i="39"/>
  <c r="F310" i="39"/>
  <c r="E310" i="39"/>
  <c r="D310" i="39"/>
  <c r="C310" i="39"/>
  <c r="I309" i="39"/>
  <c r="Q309" i="39" s="1"/>
  <c r="I308" i="39"/>
  <c r="Q308" i="39" s="1"/>
  <c r="G308" i="39"/>
  <c r="G191" i="110" s="1"/>
  <c r="F308" i="39"/>
  <c r="F191" i="110" s="1"/>
  <c r="E308" i="39"/>
  <c r="E191" i="110" s="1"/>
  <c r="D308" i="39"/>
  <c r="D191" i="110" s="1"/>
  <c r="C308" i="39"/>
  <c r="C191" i="110" s="1"/>
  <c r="I307" i="39"/>
  <c r="Q307" i="39" s="1"/>
  <c r="G307" i="39"/>
  <c r="G191" i="96" s="1"/>
  <c r="F307" i="39"/>
  <c r="F191" i="96" s="1"/>
  <c r="E307" i="39"/>
  <c r="E191" i="96" s="1"/>
  <c r="D307" i="39"/>
  <c r="D191" i="96" s="1"/>
  <c r="C307" i="39"/>
  <c r="C191" i="96" s="1"/>
  <c r="I306" i="39"/>
  <c r="Q306" i="39" s="1"/>
  <c r="G306" i="39"/>
  <c r="G191" i="107" s="1"/>
  <c r="F306" i="39"/>
  <c r="F191" i="107" s="1"/>
  <c r="E306" i="39"/>
  <c r="E191" i="107" s="1"/>
  <c r="D306" i="39"/>
  <c r="D191" i="107" s="1"/>
  <c r="C306" i="39"/>
  <c r="C191" i="107" s="1"/>
  <c r="I305" i="39"/>
  <c r="Q305" i="39" s="1"/>
  <c r="G305" i="39"/>
  <c r="G191" i="93" s="1"/>
  <c r="F305" i="39"/>
  <c r="F191" i="93" s="1"/>
  <c r="E305" i="39"/>
  <c r="E191" i="93" s="1"/>
  <c r="D305" i="39"/>
  <c r="D191" i="93" s="1"/>
  <c r="C305" i="39"/>
  <c r="C191" i="93" s="1"/>
  <c r="I285" i="39"/>
  <c r="Q285" i="39" s="1"/>
  <c r="G285" i="39"/>
  <c r="G190" i="126" s="1"/>
  <c r="F285" i="39"/>
  <c r="F190" i="126" s="1"/>
  <c r="E285" i="39"/>
  <c r="E190" i="126" s="1"/>
  <c r="D285" i="39"/>
  <c r="D190" i="126" s="1"/>
  <c r="C285" i="39"/>
  <c r="C190" i="126" s="1"/>
  <c r="I284" i="39"/>
  <c r="Q284" i="39" s="1"/>
  <c r="G284" i="39"/>
  <c r="G190" i="102" s="1"/>
  <c r="F284" i="39"/>
  <c r="F190" i="102" s="1"/>
  <c r="E284" i="39"/>
  <c r="E190" i="102" s="1"/>
  <c r="D284" i="39"/>
  <c r="D190" i="102" s="1"/>
  <c r="C284" i="39"/>
  <c r="C190" i="102" s="1"/>
  <c r="I283" i="39"/>
  <c r="Q283" i="39" s="1"/>
  <c r="G283" i="39"/>
  <c r="G190" i="115" s="1"/>
  <c r="F283" i="39"/>
  <c r="F190" i="115" s="1"/>
  <c r="E283" i="39"/>
  <c r="E190" i="115" s="1"/>
  <c r="I282" i="39"/>
  <c r="G282" i="39"/>
  <c r="F282" i="39"/>
  <c r="E282" i="39"/>
  <c r="D282" i="39"/>
  <c r="C282" i="39"/>
  <c r="I281" i="39"/>
  <c r="G281" i="39"/>
  <c r="F281" i="39"/>
  <c r="E281" i="39"/>
  <c r="I280" i="39"/>
  <c r="G280" i="39"/>
  <c r="F280" i="39"/>
  <c r="E280" i="39"/>
  <c r="D280" i="39"/>
  <c r="C280" i="39"/>
  <c r="I279" i="39"/>
  <c r="Q279" i="39" s="1"/>
  <c r="G279" i="39"/>
  <c r="G190" i="112" s="1"/>
  <c r="F279" i="39"/>
  <c r="F190" i="112" s="1"/>
  <c r="E279" i="39"/>
  <c r="E190" i="112" s="1"/>
  <c r="D279" i="39"/>
  <c r="D190" i="112" s="1"/>
  <c r="C279" i="39"/>
  <c r="C190" i="112" s="1"/>
  <c r="I278" i="39"/>
  <c r="Q278" i="39" s="1"/>
  <c r="G278" i="39"/>
  <c r="G190" i="110" s="1"/>
  <c r="F278" i="39"/>
  <c r="F190" i="110" s="1"/>
  <c r="E278" i="39"/>
  <c r="E190" i="110" s="1"/>
  <c r="D278" i="39"/>
  <c r="D190" i="110" s="1"/>
  <c r="C278" i="39"/>
  <c r="C190" i="110" s="1"/>
  <c r="I277" i="39"/>
  <c r="Q277" i="39" s="1"/>
  <c r="G277" i="39"/>
  <c r="G190" i="96" s="1"/>
  <c r="F277" i="39"/>
  <c r="F190" i="96" s="1"/>
  <c r="E277" i="39"/>
  <c r="E190" i="96" s="1"/>
  <c r="D277" i="39"/>
  <c r="D190" i="96" s="1"/>
  <c r="C277" i="39"/>
  <c r="C190" i="96" s="1"/>
  <c r="I276" i="39"/>
  <c r="Q276" i="39" s="1"/>
  <c r="I275" i="39"/>
  <c r="Q275" i="39" s="1"/>
  <c r="G275" i="39"/>
  <c r="G190" i="93" s="1"/>
  <c r="F275" i="39"/>
  <c r="F190" i="93" s="1"/>
  <c r="E275" i="39"/>
  <c r="E190" i="93" s="1"/>
  <c r="D275" i="39"/>
  <c r="D190" i="93" s="1"/>
  <c r="C275" i="39"/>
  <c r="C190" i="93" s="1"/>
  <c r="I255" i="39"/>
  <c r="Q255" i="39" s="1"/>
  <c r="G255" i="39"/>
  <c r="G189" i="126" s="1"/>
  <c r="F255" i="39"/>
  <c r="F189" i="126" s="1"/>
  <c r="E255" i="39"/>
  <c r="E189" i="126" s="1"/>
  <c r="D255" i="39"/>
  <c r="D189" i="126" s="1"/>
  <c r="C255" i="39"/>
  <c r="C189" i="126" s="1"/>
  <c r="I254" i="39"/>
  <c r="Q254" i="39" s="1"/>
  <c r="I253" i="39"/>
  <c r="Q253" i="39" s="1"/>
  <c r="E253" i="39"/>
  <c r="E189" i="115" s="1"/>
  <c r="I252" i="39"/>
  <c r="G252" i="39"/>
  <c r="F252" i="39"/>
  <c r="E252" i="39"/>
  <c r="D252" i="39"/>
  <c r="C252" i="39"/>
  <c r="I251" i="39"/>
  <c r="G251" i="39"/>
  <c r="F251" i="39"/>
  <c r="E251" i="39"/>
  <c r="I250" i="39"/>
  <c r="G250" i="39"/>
  <c r="F250" i="39"/>
  <c r="E250" i="39"/>
  <c r="D250" i="39"/>
  <c r="C250" i="39"/>
  <c r="I249" i="39"/>
  <c r="Q249" i="39" s="1"/>
  <c r="G249" i="39"/>
  <c r="G189" i="112" s="1"/>
  <c r="F249" i="39"/>
  <c r="F189" i="112" s="1"/>
  <c r="E249" i="39"/>
  <c r="E189" i="112" s="1"/>
  <c r="D249" i="39"/>
  <c r="D189" i="112" s="1"/>
  <c r="C249" i="39"/>
  <c r="C189" i="112" s="1"/>
  <c r="I248" i="39"/>
  <c r="Q248" i="39" s="1"/>
  <c r="G248" i="39"/>
  <c r="G189" i="110" s="1"/>
  <c r="F248" i="39"/>
  <c r="F189" i="110" s="1"/>
  <c r="E248" i="39"/>
  <c r="E189" i="110" s="1"/>
  <c r="D248" i="39"/>
  <c r="D189" i="110" s="1"/>
  <c r="C248" i="39"/>
  <c r="C189" i="110" s="1"/>
  <c r="I247" i="39"/>
  <c r="Q247" i="39" s="1"/>
  <c r="F247" i="39"/>
  <c r="F189" i="96" s="1"/>
  <c r="E247" i="39"/>
  <c r="E189" i="96" s="1"/>
  <c r="D247" i="39"/>
  <c r="D189" i="96" s="1"/>
  <c r="C247" i="39"/>
  <c r="C189" i="96" s="1"/>
  <c r="I246" i="39"/>
  <c r="Q246" i="39" s="1"/>
  <c r="I245" i="39"/>
  <c r="Q245" i="39" s="1"/>
  <c r="G245" i="39"/>
  <c r="G189" i="93" s="1"/>
  <c r="F245" i="39"/>
  <c r="F189" i="93" s="1"/>
  <c r="E245" i="39"/>
  <c r="E189" i="93" s="1"/>
  <c r="D245" i="39"/>
  <c r="D189" i="93" s="1"/>
  <c r="C245" i="39"/>
  <c r="C189" i="93" s="1"/>
  <c r="I225" i="39"/>
  <c r="Q225" i="39" s="1"/>
  <c r="G225" i="39"/>
  <c r="G188" i="126" s="1"/>
  <c r="F225" i="39"/>
  <c r="F188" i="126" s="1"/>
  <c r="E225" i="39"/>
  <c r="E188" i="126" s="1"/>
  <c r="D225" i="39"/>
  <c r="D188" i="126" s="1"/>
  <c r="C225" i="39"/>
  <c r="C188" i="126" s="1"/>
  <c r="I224" i="39"/>
  <c r="Q224" i="39" s="1"/>
  <c r="G224" i="39"/>
  <c r="G188" i="102" s="1"/>
  <c r="F224" i="39"/>
  <c r="F188" i="102" s="1"/>
  <c r="E224" i="39"/>
  <c r="E188" i="102" s="1"/>
  <c r="D224" i="39"/>
  <c r="D188" i="102" s="1"/>
  <c r="C224" i="39"/>
  <c r="C188" i="102" s="1"/>
  <c r="I223" i="39"/>
  <c r="Q223" i="39" s="1"/>
  <c r="G223" i="39"/>
  <c r="G188" i="115" s="1"/>
  <c r="F223" i="39"/>
  <c r="F188" i="115" s="1"/>
  <c r="E223" i="39"/>
  <c r="E188" i="115" s="1"/>
  <c r="I222" i="39"/>
  <c r="G222" i="39"/>
  <c r="F222" i="39"/>
  <c r="E222" i="39"/>
  <c r="D222" i="39"/>
  <c r="C222" i="39"/>
  <c r="I221" i="39"/>
  <c r="G221" i="39"/>
  <c r="F221" i="39"/>
  <c r="E221" i="39"/>
  <c r="I220" i="39"/>
  <c r="G220" i="39"/>
  <c r="F220" i="39"/>
  <c r="E220" i="39"/>
  <c r="D220" i="39"/>
  <c r="C220" i="39"/>
  <c r="I219" i="39"/>
  <c r="Q219" i="39" s="1"/>
  <c r="G219" i="39"/>
  <c r="G188" i="112" s="1"/>
  <c r="F219" i="39"/>
  <c r="F188" i="112" s="1"/>
  <c r="E219" i="39"/>
  <c r="E188" i="112" s="1"/>
  <c r="D219" i="39"/>
  <c r="D188" i="112" s="1"/>
  <c r="I218" i="39"/>
  <c r="Q218" i="39" s="1"/>
  <c r="G218" i="39"/>
  <c r="G188" i="110" s="1"/>
  <c r="F218" i="39"/>
  <c r="F188" i="110" s="1"/>
  <c r="E218" i="39"/>
  <c r="E188" i="110" s="1"/>
  <c r="D218" i="39"/>
  <c r="D188" i="110" s="1"/>
  <c r="C218" i="39"/>
  <c r="C188" i="110" s="1"/>
  <c r="I217" i="39"/>
  <c r="Q217" i="39" s="1"/>
  <c r="F217" i="39"/>
  <c r="F188" i="96" s="1"/>
  <c r="E217" i="39"/>
  <c r="E188" i="96" s="1"/>
  <c r="D217" i="39"/>
  <c r="D188" i="96" s="1"/>
  <c r="C217" i="39"/>
  <c r="C188" i="96" s="1"/>
  <c r="I216" i="39"/>
  <c r="Q216" i="39" s="1"/>
  <c r="G216" i="39"/>
  <c r="G188" i="107" s="1"/>
  <c r="F216" i="39"/>
  <c r="F188" i="107" s="1"/>
  <c r="E216" i="39"/>
  <c r="E188" i="107" s="1"/>
  <c r="D216" i="39"/>
  <c r="D188" i="107" s="1"/>
  <c r="C216" i="39"/>
  <c r="C188" i="107" s="1"/>
  <c r="I215" i="39"/>
  <c r="Q215" i="39" s="1"/>
  <c r="G215" i="39"/>
  <c r="G188" i="93" s="1"/>
  <c r="F215" i="39"/>
  <c r="F188" i="93" s="1"/>
  <c r="E215" i="39"/>
  <c r="E188" i="93" s="1"/>
  <c r="D215" i="39"/>
  <c r="D188" i="93" s="1"/>
  <c r="C215" i="39"/>
  <c r="C188" i="93" s="1"/>
  <c r="I195" i="39"/>
  <c r="Q195" i="39" s="1"/>
  <c r="G195" i="39"/>
  <c r="G187" i="126" s="1"/>
  <c r="F195" i="39"/>
  <c r="F187" i="126" s="1"/>
  <c r="E195" i="39"/>
  <c r="E187" i="126" s="1"/>
  <c r="D195" i="39"/>
  <c r="D187" i="126" s="1"/>
  <c r="C195" i="39"/>
  <c r="C187" i="126" s="1"/>
  <c r="I194" i="39"/>
  <c r="Q194" i="39" s="1"/>
  <c r="G194" i="39"/>
  <c r="G187" i="102" s="1"/>
  <c r="F194" i="39"/>
  <c r="F187" i="102" s="1"/>
  <c r="E194" i="39"/>
  <c r="E187" i="102" s="1"/>
  <c r="D194" i="39"/>
  <c r="D187" i="102" s="1"/>
  <c r="C194" i="39"/>
  <c r="C187" i="102" s="1"/>
  <c r="I193" i="39"/>
  <c r="Q193" i="39" s="1"/>
  <c r="G193" i="39"/>
  <c r="G187" i="115" s="1"/>
  <c r="F193" i="39"/>
  <c r="F187" i="115" s="1"/>
  <c r="E193" i="39"/>
  <c r="E187" i="115" s="1"/>
  <c r="I192" i="39"/>
  <c r="G192" i="39"/>
  <c r="F192" i="39"/>
  <c r="E192" i="39"/>
  <c r="D192" i="39"/>
  <c r="C192" i="39"/>
  <c r="I191" i="39"/>
  <c r="G191" i="39"/>
  <c r="F191" i="39"/>
  <c r="E191" i="39"/>
  <c r="I190" i="39"/>
  <c r="G190" i="39"/>
  <c r="F190" i="39"/>
  <c r="E190" i="39"/>
  <c r="D190" i="39"/>
  <c r="C190" i="39"/>
  <c r="I189" i="39"/>
  <c r="Q189" i="39" s="1"/>
  <c r="I188" i="39"/>
  <c r="Q188" i="39" s="1"/>
  <c r="G188" i="39"/>
  <c r="G187" i="110" s="1"/>
  <c r="F188" i="39"/>
  <c r="F187" i="110" s="1"/>
  <c r="E188" i="39"/>
  <c r="E187" i="110" s="1"/>
  <c r="D188" i="39"/>
  <c r="D187" i="110" s="1"/>
  <c r="C188" i="39"/>
  <c r="C187" i="110" s="1"/>
  <c r="I187" i="39"/>
  <c r="Q187" i="39" s="1"/>
  <c r="F187" i="39"/>
  <c r="E187" i="39"/>
  <c r="D187" i="39"/>
  <c r="C187" i="39"/>
  <c r="I186" i="39"/>
  <c r="Q186" i="39" s="1"/>
  <c r="G186" i="39"/>
  <c r="G187" i="107" s="1"/>
  <c r="F186" i="39"/>
  <c r="F187" i="107" s="1"/>
  <c r="E186" i="39"/>
  <c r="E187" i="107" s="1"/>
  <c r="D186" i="39"/>
  <c r="D187" i="107" s="1"/>
  <c r="C186" i="39"/>
  <c r="C187" i="107" s="1"/>
  <c r="I185" i="39"/>
  <c r="Q185" i="39" s="1"/>
  <c r="G185" i="39"/>
  <c r="G187" i="93" s="1"/>
  <c r="F185" i="39"/>
  <c r="F187" i="93" s="1"/>
  <c r="E185" i="39"/>
  <c r="E187" i="93" s="1"/>
  <c r="D185" i="39"/>
  <c r="D187" i="93" s="1"/>
  <c r="C185" i="39"/>
  <c r="C187" i="93" s="1"/>
  <c r="I165" i="39"/>
  <c r="Q165" i="39" s="1"/>
  <c r="G165" i="39"/>
  <c r="G186" i="126" s="1"/>
  <c r="F165" i="39"/>
  <c r="F186" i="126" s="1"/>
  <c r="E165" i="39"/>
  <c r="E186" i="126" s="1"/>
  <c r="D165" i="39"/>
  <c r="D186" i="126" s="1"/>
  <c r="C165" i="39"/>
  <c r="C186" i="126" s="1"/>
  <c r="I164" i="39"/>
  <c r="Q164" i="39" s="1"/>
  <c r="G164" i="39"/>
  <c r="G186" i="102" s="1"/>
  <c r="F164" i="39"/>
  <c r="F186" i="102" s="1"/>
  <c r="E164" i="39"/>
  <c r="E186" i="102" s="1"/>
  <c r="D164" i="39"/>
  <c r="D186" i="102" s="1"/>
  <c r="C164" i="39"/>
  <c r="C186" i="102" s="1"/>
  <c r="I163" i="39"/>
  <c r="Q163" i="39" s="1"/>
  <c r="G163" i="39"/>
  <c r="G186" i="115" s="1"/>
  <c r="F163" i="39"/>
  <c r="F186" i="115" s="1"/>
  <c r="E163" i="39"/>
  <c r="E186" i="115" s="1"/>
  <c r="I162" i="39"/>
  <c r="G162" i="39"/>
  <c r="F162" i="39"/>
  <c r="E162" i="39"/>
  <c r="D162" i="39"/>
  <c r="C162" i="39"/>
  <c r="I161" i="39"/>
  <c r="G161" i="39"/>
  <c r="F161" i="39"/>
  <c r="E161" i="39"/>
  <c r="I160" i="39"/>
  <c r="G160" i="39"/>
  <c r="F160" i="39"/>
  <c r="E160" i="39"/>
  <c r="D160" i="39"/>
  <c r="C160" i="39"/>
  <c r="I159" i="39"/>
  <c r="Q159" i="39" s="1"/>
  <c r="G159" i="39"/>
  <c r="G186" i="112" s="1"/>
  <c r="F159" i="39"/>
  <c r="F186" i="112" s="1"/>
  <c r="E159" i="39"/>
  <c r="E186" i="112" s="1"/>
  <c r="D159" i="39"/>
  <c r="D186" i="112" s="1"/>
  <c r="C159" i="39"/>
  <c r="C186" i="112" s="1"/>
  <c r="I158" i="39"/>
  <c r="Q158" i="39" s="1"/>
  <c r="G158" i="39"/>
  <c r="G186" i="110" s="1"/>
  <c r="F158" i="39"/>
  <c r="F186" i="110" s="1"/>
  <c r="E158" i="39"/>
  <c r="E186" i="110" s="1"/>
  <c r="D158" i="39"/>
  <c r="D186" i="110" s="1"/>
  <c r="C158" i="39"/>
  <c r="C186" i="110" s="1"/>
  <c r="I157" i="39"/>
  <c r="Q157" i="39" s="1"/>
  <c r="G157" i="39"/>
  <c r="G186" i="96" s="1"/>
  <c r="F157" i="39"/>
  <c r="F186" i="96" s="1"/>
  <c r="E157" i="39"/>
  <c r="E186" i="96" s="1"/>
  <c r="D157" i="39"/>
  <c r="D186" i="96" s="1"/>
  <c r="C157" i="39"/>
  <c r="C186" i="96" s="1"/>
  <c r="I156" i="39"/>
  <c r="Q156" i="39" s="1"/>
  <c r="G156" i="39"/>
  <c r="G186" i="107" s="1"/>
  <c r="F156" i="39"/>
  <c r="F186" i="107" s="1"/>
  <c r="E156" i="39"/>
  <c r="E186" i="107" s="1"/>
  <c r="D156" i="39"/>
  <c r="D186" i="107" s="1"/>
  <c r="C156" i="39"/>
  <c r="C186" i="107" s="1"/>
  <c r="I155" i="39"/>
  <c r="Q155" i="39" s="1"/>
  <c r="O168" i="39" s="1"/>
  <c r="G155" i="39"/>
  <c r="G186" i="93" s="1"/>
  <c r="F155" i="39"/>
  <c r="F186" i="93" s="1"/>
  <c r="E155" i="39"/>
  <c r="E186" i="93" s="1"/>
  <c r="D155" i="39"/>
  <c r="D186" i="93" s="1"/>
  <c r="C155" i="39"/>
  <c r="C186" i="93" s="1"/>
  <c r="I135" i="39"/>
  <c r="Q135" i="39" s="1"/>
  <c r="G135" i="39"/>
  <c r="G185" i="126" s="1"/>
  <c r="F135" i="39"/>
  <c r="F185" i="126" s="1"/>
  <c r="E135" i="39"/>
  <c r="E185" i="126" s="1"/>
  <c r="D135" i="39"/>
  <c r="D185" i="126" s="1"/>
  <c r="C135" i="39"/>
  <c r="C185" i="126" s="1"/>
  <c r="I134" i="39"/>
  <c r="Q134" i="39" s="1"/>
  <c r="G134" i="39"/>
  <c r="G185" i="102" s="1"/>
  <c r="F134" i="39"/>
  <c r="F185" i="102" s="1"/>
  <c r="E134" i="39"/>
  <c r="E185" i="102" s="1"/>
  <c r="D134" i="39"/>
  <c r="D185" i="102" s="1"/>
  <c r="C134" i="39"/>
  <c r="C185" i="102" s="1"/>
  <c r="I133" i="39"/>
  <c r="Q133" i="39" s="1"/>
  <c r="G133" i="39"/>
  <c r="G185" i="115" s="1"/>
  <c r="F133" i="39"/>
  <c r="F185" i="115" s="1"/>
  <c r="E133" i="39"/>
  <c r="E185" i="115" s="1"/>
  <c r="I132" i="39"/>
  <c r="G132" i="39"/>
  <c r="F132" i="39"/>
  <c r="E132" i="39"/>
  <c r="D132" i="39"/>
  <c r="C132" i="39"/>
  <c r="I131" i="39"/>
  <c r="G131" i="39"/>
  <c r="F131" i="39"/>
  <c r="E131" i="39"/>
  <c r="I130" i="39"/>
  <c r="G130" i="39"/>
  <c r="F130" i="39"/>
  <c r="E130" i="39"/>
  <c r="D130" i="39"/>
  <c r="C130" i="39"/>
  <c r="I129" i="39"/>
  <c r="Q129" i="39" s="1"/>
  <c r="G129" i="39"/>
  <c r="G185" i="112" s="1"/>
  <c r="F129" i="39"/>
  <c r="F185" i="112" s="1"/>
  <c r="E129" i="39"/>
  <c r="E185" i="112" s="1"/>
  <c r="D129" i="39"/>
  <c r="D185" i="112" s="1"/>
  <c r="C129" i="39"/>
  <c r="C185" i="112" s="1"/>
  <c r="I128" i="39"/>
  <c r="Q128" i="39" s="1"/>
  <c r="G128" i="39"/>
  <c r="G185" i="110" s="1"/>
  <c r="F128" i="39"/>
  <c r="F185" i="110" s="1"/>
  <c r="E128" i="39"/>
  <c r="E185" i="110" s="1"/>
  <c r="D128" i="39"/>
  <c r="D185" i="110" s="1"/>
  <c r="C128" i="39"/>
  <c r="C185" i="110" s="1"/>
  <c r="I127" i="39"/>
  <c r="Q127" i="39" s="1"/>
  <c r="G127" i="39"/>
  <c r="G185" i="96" s="1"/>
  <c r="F127" i="39"/>
  <c r="F185" i="96" s="1"/>
  <c r="E127" i="39"/>
  <c r="E185" i="96" s="1"/>
  <c r="D127" i="39"/>
  <c r="D185" i="96" s="1"/>
  <c r="C127" i="39"/>
  <c r="C185" i="96" s="1"/>
  <c r="I126" i="39"/>
  <c r="Q126" i="39" s="1"/>
  <c r="G126" i="39"/>
  <c r="G185" i="107" s="1"/>
  <c r="F126" i="39"/>
  <c r="F185" i="107" s="1"/>
  <c r="E126" i="39"/>
  <c r="E185" i="107" s="1"/>
  <c r="D126" i="39"/>
  <c r="D185" i="107" s="1"/>
  <c r="C126" i="39"/>
  <c r="C185" i="107" s="1"/>
  <c r="I125" i="39"/>
  <c r="Q125" i="39" s="1"/>
  <c r="G125" i="39"/>
  <c r="G185" i="93" s="1"/>
  <c r="F125" i="39"/>
  <c r="F185" i="93" s="1"/>
  <c r="E125" i="39"/>
  <c r="E185" i="93" s="1"/>
  <c r="D125" i="39"/>
  <c r="C125" i="39"/>
  <c r="C185" i="93" s="1"/>
  <c r="I105" i="39"/>
  <c r="Q105" i="39" s="1"/>
  <c r="G105" i="39"/>
  <c r="G184" i="126" s="1"/>
  <c r="F105" i="39"/>
  <c r="F184" i="126" s="1"/>
  <c r="E105" i="39"/>
  <c r="E184" i="126" s="1"/>
  <c r="D105" i="39"/>
  <c r="D184" i="126" s="1"/>
  <c r="C105" i="39"/>
  <c r="C184" i="126" s="1"/>
  <c r="I104" i="39"/>
  <c r="Q104" i="39" s="1"/>
  <c r="G104" i="39"/>
  <c r="G184" i="102" s="1"/>
  <c r="F104" i="39"/>
  <c r="F184" i="102" s="1"/>
  <c r="E104" i="39"/>
  <c r="E184" i="102" s="1"/>
  <c r="D104" i="39"/>
  <c r="D184" i="102" s="1"/>
  <c r="C104" i="39"/>
  <c r="C184" i="102" s="1"/>
  <c r="I103" i="39"/>
  <c r="Q103" i="39" s="1"/>
  <c r="G103" i="39"/>
  <c r="G184" i="115" s="1"/>
  <c r="F103" i="39"/>
  <c r="F184" i="115" s="1"/>
  <c r="E103" i="39"/>
  <c r="E184" i="115" s="1"/>
  <c r="I102" i="39"/>
  <c r="G102" i="39"/>
  <c r="F102" i="39"/>
  <c r="E102" i="39"/>
  <c r="D102" i="39"/>
  <c r="C102" i="39"/>
  <c r="I101" i="39"/>
  <c r="G101" i="39"/>
  <c r="F101" i="39"/>
  <c r="E101" i="39"/>
  <c r="I100" i="39"/>
  <c r="G100" i="39"/>
  <c r="F100" i="39"/>
  <c r="E100" i="39"/>
  <c r="D100" i="39"/>
  <c r="C100" i="39"/>
  <c r="I99" i="39"/>
  <c r="Q99" i="39" s="1"/>
  <c r="G99" i="39"/>
  <c r="G184" i="112" s="1"/>
  <c r="F99" i="39"/>
  <c r="F184" i="112" s="1"/>
  <c r="E99" i="39"/>
  <c r="E184" i="112" s="1"/>
  <c r="D99" i="39"/>
  <c r="D184" i="112" s="1"/>
  <c r="C99" i="39"/>
  <c r="C184" i="112" s="1"/>
  <c r="I98" i="39"/>
  <c r="Q98" i="39" s="1"/>
  <c r="G98" i="39"/>
  <c r="G184" i="110" s="1"/>
  <c r="F98" i="39"/>
  <c r="F184" i="110" s="1"/>
  <c r="E98" i="39"/>
  <c r="E184" i="110" s="1"/>
  <c r="D98" i="39"/>
  <c r="D184" i="110" s="1"/>
  <c r="C98" i="39"/>
  <c r="C184" i="110" s="1"/>
  <c r="I97" i="39"/>
  <c r="Q97" i="39" s="1"/>
  <c r="F97" i="39"/>
  <c r="F184" i="96" s="1"/>
  <c r="E97" i="39"/>
  <c r="E184" i="96" s="1"/>
  <c r="D97" i="39"/>
  <c r="D184" i="96" s="1"/>
  <c r="C97" i="39"/>
  <c r="C184" i="96" s="1"/>
  <c r="I96" i="39"/>
  <c r="Q96" i="39" s="1"/>
  <c r="G96" i="39"/>
  <c r="G184" i="107" s="1"/>
  <c r="F96" i="39"/>
  <c r="F184" i="107" s="1"/>
  <c r="E96" i="39"/>
  <c r="E184" i="107" s="1"/>
  <c r="D96" i="39"/>
  <c r="D184" i="107" s="1"/>
  <c r="C96" i="39"/>
  <c r="C184" i="107" s="1"/>
  <c r="I95" i="39"/>
  <c r="Q95" i="39" s="1"/>
  <c r="G95" i="39"/>
  <c r="G184" i="93" s="1"/>
  <c r="F95" i="39"/>
  <c r="F184" i="93" s="1"/>
  <c r="E95" i="39"/>
  <c r="E184" i="93" s="1"/>
  <c r="D95" i="39"/>
  <c r="D184" i="93" s="1"/>
  <c r="C95" i="39"/>
  <c r="C184" i="93" s="1"/>
  <c r="I75" i="39"/>
  <c r="Q75" i="39" s="1"/>
  <c r="G75" i="39"/>
  <c r="G183" i="126" s="1"/>
  <c r="F75" i="39"/>
  <c r="F183" i="126" s="1"/>
  <c r="E75" i="39"/>
  <c r="E183" i="126" s="1"/>
  <c r="D75" i="39"/>
  <c r="D183" i="126" s="1"/>
  <c r="C75" i="39"/>
  <c r="C183" i="126" s="1"/>
  <c r="I74" i="39"/>
  <c r="Q74" i="39" s="1"/>
  <c r="G74" i="39"/>
  <c r="G183" i="102" s="1"/>
  <c r="F74" i="39"/>
  <c r="F183" i="102" s="1"/>
  <c r="E74" i="39"/>
  <c r="E183" i="102" s="1"/>
  <c r="D74" i="39"/>
  <c r="D183" i="102" s="1"/>
  <c r="C74" i="39"/>
  <c r="C183" i="102" s="1"/>
  <c r="I73" i="39"/>
  <c r="Q73" i="39" s="1"/>
  <c r="G73" i="39"/>
  <c r="G183" i="115" s="1"/>
  <c r="F73" i="39"/>
  <c r="F183" i="115" s="1"/>
  <c r="E73" i="39"/>
  <c r="E183" i="115" s="1"/>
  <c r="I72" i="39"/>
  <c r="G72" i="39"/>
  <c r="F72" i="39"/>
  <c r="E72" i="39"/>
  <c r="D72" i="39"/>
  <c r="C72" i="39"/>
  <c r="I71" i="39"/>
  <c r="G71" i="39"/>
  <c r="F71" i="39"/>
  <c r="E71" i="39"/>
  <c r="I70" i="39"/>
  <c r="G70" i="39"/>
  <c r="F70" i="39"/>
  <c r="E70" i="39"/>
  <c r="D70" i="39"/>
  <c r="C70" i="39"/>
  <c r="I69" i="39"/>
  <c r="Q69" i="39" s="1"/>
  <c r="G69" i="39"/>
  <c r="G183" i="112" s="1"/>
  <c r="F69" i="39"/>
  <c r="F183" i="112" s="1"/>
  <c r="E69" i="39"/>
  <c r="E183" i="112" s="1"/>
  <c r="D69" i="39"/>
  <c r="D183" i="112" s="1"/>
  <c r="C69" i="39"/>
  <c r="C183" i="112" s="1"/>
  <c r="I68" i="39"/>
  <c r="Q68" i="39" s="1"/>
  <c r="G68" i="39"/>
  <c r="G183" i="110" s="1"/>
  <c r="F68" i="39"/>
  <c r="F183" i="110" s="1"/>
  <c r="E68" i="39"/>
  <c r="E183" i="110" s="1"/>
  <c r="D68" i="39"/>
  <c r="D183" i="110" s="1"/>
  <c r="C68" i="39"/>
  <c r="C183" i="110" s="1"/>
  <c r="I67" i="39"/>
  <c r="Q67" i="39" s="1"/>
  <c r="F67" i="39"/>
  <c r="E67" i="39"/>
  <c r="D67" i="39"/>
  <c r="C67" i="39"/>
  <c r="I66" i="39"/>
  <c r="Q66" i="39" s="1"/>
  <c r="G66" i="39"/>
  <c r="G183" i="107" s="1"/>
  <c r="F66" i="39"/>
  <c r="F183" i="107" s="1"/>
  <c r="E66" i="39"/>
  <c r="E183" i="107" s="1"/>
  <c r="D66" i="39"/>
  <c r="D183" i="107" s="1"/>
  <c r="C66" i="39"/>
  <c r="C183" i="107" s="1"/>
  <c r="I65" i="39"/>
  <c r="Q65" i="39" s="1"/>
  <c r="G65" i="39"/>
  <c r="G183" i="93" s="1"/>
  <c r="F65" i="39"/>
  <c r="F183" i="93" s="1"/>
  <c r="E65" i="39"/>
  <c r="E183" i="93" s="1"/>
  <c r="D65" i="39"/>
  <c r="D183" i="93" s="1"/>
  <c r="C65" i="39"/>
  <c r="C183" i="93" s="1"/>
  <c r="I45" i="39"/>
  <c r="Q45" i="39" s="1"/>
  <c r="G45" i="39"/>
  <c r="G182" i="126" s="1"/>
  <c r="F45" i="39"/>
  <c r="F182" i="126" s="1"/>
  <c r="E45" i="39"/>
  <c r="E182" i="126" s="1"/>
  <c r="D45" i="39"/>
  <c r="D182" i="126" s="1"/>
  <c r="C45" i="39"/>
  <c r="C182" i="126" s="1"/>
  <c r="I44" i="39"/>
  <c r="Q44" i="39" s="1"/>
  <c r="G44" i="39"/>
  <c r="G182" i="102" s="1"/>
  <c r="F44" i="39"/>
  <c r="F182" i="102" s="1"/>
  <c r="E44" i="39"/>
  <c r="E182" i="102" s="1"/>
  <c r="D44" i="39"/>
  <c r="D182" i="102" s="1"/>
  <c r="C44" i="39"/>
  <c r="C182" i="102" s="1"/>
  <c r="I43" i="39"/>
  <c r="Q43" i="39" s="1"/>
  <c r="G43" i="39"/>
  <c r="G182" i="115" s="1"/>
  <c r="F43" i="39"/>
  <c r="F182" i="115" s="1"/>
  <c r="E43" i="39"/>
  <c r="E182" i="115" s="1"/>
  <c r="D43" i="39"/>
  <c r="D182" i="115" s="1"/>
  <c r="C43" i="39"/>
  <c r="C182" i="115" s="1"/>
  <c r="I42" i="39"/>
  <c r="G42" i="39"/>
  <c r="F42" i="39"/>
  <c r="E42" i="39"/>
  <c r="D42" i="39"/>
  <c r="C42" i="39"/>
  <c r="I41" i="39"/>
  <c r="G41" i="39"/>
  <c r="F41" i="39"/>
  <c r="E41" i="39"/>
  <c r="I40" i="39"/>
  <c r="G40" i="39"/>
  <c r="F40" i="39"/>
  <c r="E40" i="39"/>
  <c r="D40" i="39"/>
  <c r="C40" i="39"/>
  <c r="I39" i="39"/>
  <c r="Q39" i="39" s="1"/>
  <c r="G39" i="39"/>
  <c r="G182" i="112" s="1"/>
  <c r="F39" i="39"/>
  <c r="F182" i="112" s="1"/>
  <c r="E39" i="39"/>
  <c r="E182" i="112" s="1"/>
  <c r="D39" i="39"/>
  <c r="D182" i="112" s="1"/>
  <c r="C39" i="39"/>
  <c r="C182" i="112" s="1"/>
  <c r="I38" i="39"/>
  <c r="Q38" i="39" s="1"/>
  <c r="G38" i="39"/>
  <c r="G182" i="110" s="1"/>
  <c r="F38" i="39"/>
  <c r="F182" i="110" s="1"/>
  <c r="E38" i="39"/>
  <c r="E182" i="110" s="1"/>
  <c r="D38" i="39"/>
  <c r="D182" i="110" s="1"/>
  <c r="C38" i="39"/>
  <c r="C182" i="110" s="1"/>
  <c r="I37" i="39"/>
  <c r="Q37" i="39" s="1"/>
  <c r="G37" i="39"/>
  <c r="G182" i="96" s="1"/>
  <c r="F37" i="39"/>
  <c r="F182" i="96" s="1"/>
  <c r="E37" i="39"/>
  <c r="E182" i="96" s="1"/>
  <c r="D37" i="39"/>
  <c r="D182" i="96" s="1"/>
  <c r="C37" i="39"/>
  <c r="C182" i="96" s="1"/>
  <c r="I36" i="39"/>
  <c r="Q36" i="39" s="1"/>
  <c r="G36" i="39"/>
  <c r="G182" i="107" s="1"/>
  <c r="F36" i="39"/>
  <c r="F182" i="107" s="1"/>
  <c r="E36" i="39"/>
  <c r="E182" i="107" s="1"/>
  <c r="D36" i="39"/>
  <c r="D182" i="107" s="1"/>
  <c r="C36" i="39"/>
  <c r="C182" i="107" s="1"/>
  <c r="I35" i="39"/>
  <c r="Q35" i="39" s="1"/>
  <c r="G35" i="39"/>
  <c r="G182" i="93" s="1"/>
  <c r="F35" i="39"/>
  <c r="F182" i="93" s="1"/>
  <c r="E35" i="39"/>
  <c r="E182" i="93" s="1"/>
  <c r="D35" i="39"/>
  <c r="D182" i="93" s="1"/>
  <c r="C35" i="39"/>
  <c r="C182" i="93" s="1"/>
  <c r="I345" i="37"/>
  <c r="Q345" i="37" s="1"/>
  <c r="G345" i="37"/>
  <c r="G180" i="126" s="1"/>
  <c r="F345" i="37"/>
  <c r="F180" i="126" s="1"/>
  <c r="E345" i="37"/>
  <c r="E180" i="126" s="1"/>
  <c r="D345" i="37"/>
  <c r="D180" i="126" s="1"/>
  <c r="C345" i="37"/>
  <c r="C180" i="126" s="1"/>
  <c r="I344" i="37"/>
  <c r="Q344" i="37" s="1"/>
  <c r="I343" i="37"/>
  <c r="Q343" i="37" s="1"/>
  <c r="G343" i="37"/>
  <c r="G180" i="115" s="1"/>
  <c r="F343" i="37"/>
  <c r="F180" i="115" s="1"/>
  <c r="E343" i="37"/>
  <c r="E180" i="115" s="1"/>
  <c r="I342" i="37"/>
  <c r="G342" i="37"/>
  <c r="F342" i="37"/>
  <c r="E342" i="37"/>
  <c r="D342" i="37"/>
  <c r="C342" i="37"/>
  <c r="I341" i="37"/>
  <c r="G341" i="37"/>
  <c r="F341" i="37"/>
  <c r="E341" i="37"/>
  <c r="I340" i="37"/>
  <c r="G340" i="37"/>
  <c r="F340" i="37"/>
  <c r="E340" i="37"/>
  <c r="D340" i="37"/>
  <c r="C340" i="37"/>
  <c r="I339" i="37"/>
  <c r="Q339" i="37" s="1"/>
  <c r="G339" i="37"/>
  <c r="G180" i="112" s="1"/>
  <c r="F339" i="37"/>
  <c r="F180" i="112" s="1"/>
  <c r="E339" i="37"/>
  <c r="E180" i="112" s="1"/>
  <c r="D339" i="37"/>
  <c r="D180" i="112" s="1"/>
  <c r="C339" i="37"/>
  <c r="C180" i="112" s="1"/>
  <c r="I338" i="37"/>
  <c r="Q338" i="37" s="1"/>
  <c r="G338" i="37"/>
  <c r="G180" i="110" s="1"/>
  <c r="F338" i="37"/>
  <c r="F180" i="110" s="1"/>
  <c r="E338" i="37"/>
  <c r="E180" i="110" s="1"/>
  <c r="D338" i="37"/>
  <c r="D180" i="110" s="1"/>
  <c r="C338" i="37"/>
  <c r="C180" i="110" s="1"/>
  <c r="I337" i="37"/>
  <c r="Q337" i="37" s="1"/>
  <c r="F337" i="37"/>
  <c r="F180" i="96" s="1"/>
  <c r="E337" i="37"/>
  <c r="E180" i="96" s="1"/>
  <c r="D337" i="37"/>
  <c r="D180" i="96" s="1"/>
  <c r="C337" i="37"/>
  <c r="C180" i="96" s="1"/>
  <c r="I336" i="37"/>
  <c r="Q336" i="37" s="1"/>
  <c r="G336" i="37"/>
  <c r="G180" i="107" s="1"/>
  <c r="F336" i="37"/>
  <c r="F180" i="107" s="1"/>
  <c r="E336" i="37"/>
  <c r="E180" i="107" s="1"/>
  <c r="D336" i="37"/>
  <c r="D180" i="107" s="1"/>
  <c r="C336" i="37"/>
  <c r="C180" i="107" s="1"/>
  <c r="I335" i="37"/>
  <c r="Q335" i="37" s="1"/>
  <c r="G335" i="37"/>
  <c r="G180" i="93" s="1"/>
  <c r="F335" i="37"/>
  <c r="F180" i="93" s="1"/>
  <c r="E335" i="37"/>
  <c r="E180" i="93" s="1"/>
  <c r="D335" i="37"/>
  <c r="D180" i="93" s="1"/>
  <c r="C335" i="37"/>
  <c r="C180" i="93" s="1"/>
  <c r="I315" i="37"/>
  <c r="Q315" i="37" s="1"/>
  <c r="G315" i="37"/>
  <c r="G179" i="126" s="1"/>
  <c r="F315" i="37"/>
  <c r="F179" i="126" s="1"/>
  <c r="E315" i="37"/>
  <c r="E179" i="126" s="1"/>
  <c r="D315" i="37"/>
  <c r="D179" i="126" s="1"/>
  <c r="C315" i="37"/>
  <c r="C179" i="126" s="1"/>
  <c r="I314" i="37"/>
  <c r="Q314" i="37" s="1"/>
  <c r="G314" i="37"/>
  <c r="G179" i="102" s="1"/>
  <c r="F314" i="37"/>
  <c r="F179" i="102" s="1"/>
  <c r="E314" i="37"/>
  <c r="E179" i="102" s="1"/>
  <c r="D314" i="37"/>
  <c r="D179" i="102" s="1"/>
  <c r="C314" i="37"/>
  <c r="C179" i="102" s="1"/>
  <c r="I313" i="37"/>
  <c r="Q313" i="37" s="1"/>
  <c r="G313" i="37"/>
  <c r="G179" i="115" s="1"/>
  <c r="F313" i="37"/>
  <c r="F179" i="115" s="1"/>
  <c r="E313" i="37"/>
  <c r="E179" i="115" s="1"/>
  <c r="I312" i="37"/>
  <c r="G312" i="37"/>
  <c r="F312" i="37"/>
  <c r="E312" i="37"/>
  <c r="D312" i="37"/>
  <c r="C312" i="37"/>
  <c r="I311" i="37"/>
  <c r="G311" i="37"/>
  <c r="F311" i="37"/>
  <c r="E311" i="37"/>
  <c r="I310" i="37"/>
  <c r="G310" i="37"/>
  <c r="F310" i="37"/>
  <c r="E310" i="37"/>
  <c r="D310" i="37"/>
  <c r="C310" i="37"/>
  <c r="I309" i="37"/>
  <c r="Q309" i="37" s="1"/>
  <c r="G309" i="37"/>
  <c r="G179" i="112" s="1"/>
  <c r="F309" i="37"/>
  <c r="F179" i="112" s="1"/>
  <c r="E309" i="37"/>
  <c r="E179" i="112" s="1"/>
  <c r="D309" i="37"/>
  <c r="D179" i="112" s="1"/>
  <c r="C309" i="37"/>
  <c r="C179" i="112" s="1"/>
  <c r="I308" i="37"/>
  <c r="Q308" i="37" s="1"/>
  <c r="G308" i="37"/>
  <c r="G179" i="110" s="1"/>
  <c r="F308" i="37"/>
  <c r="F179" i="110" s="1"/>
  <c r="E308" i="37"/>
  <c r="E179" i="110" s="1"/>
  <c r="D308" i="37"/>
  <c r="D179" i="110" s="1"/>
  <c r="C308" i="37"/>
  <c r="C179" i="110" s="1"/>
  <c r="I307" i="37"/>
  <c r="Q307" i="37" s="1"/>
  <c r="G307" i="37"/>
  <c r="G179" i="96" s="1"/>
  <c r="F307" i="37"/>
  <c r="F179" i="96" s="1"/>
  <c r="E307" i="37"/>
  <c r="E179" i="96" s="1"/>
  <c r="D307" i="37"/>
  <c r="D179" i="96" s="1"/>
  <c r="C307" i="37"/>
  <c r="C179" i="96" s="1"/>
  <c r="I306" i="37"/>
  <c r="Q306" i="37" s="1"/>
  <c r="G306" i="37"/>
  <c r="G179" i="107" s="1"/>
  <c r="F306" i="37"/>
  <c r="F179" i="107" s="1"/>
  <c r="E306" i="37"/>
  <c r="E179" i="107" s="1"/>
  <c r="D306" i="37"/>
  <c r="D179" i="107" s="1"/>
  <c r="C306" i="37"/>
  <c r="C179" i="107" s="1"/>
  <c r="I305" i="37"/>
  <c r="Q305" i="37" s="1"/>
  <c r="G305" i="37"/>
  <c r="G179" i="93" s="1"/>
  <c r="F305" i="37"/>
  <c r="F179" i="93" s="1"/>
  <c r="E305" i="37"/>
  <c r="E179" i="93" s="1"/>
  <c r="D305" i="37"/>
  <c r="D179" i="93" s="1"/>
  <c r="C305" i="37"/>
  <c r="C179" i="93" s="1"/>
  <c r="I285" i="37"/>
  <c r="Q285" i="37" s="1"/>
  <c r="G285" i="37"/>
  <c r="G178" i="126" s="1"/>
  <c r="F285" i="37"/>
  <c r="F178" i="126" s="1"/>
  <c r="E285" i="37"/>
  <c r="E178" i="126" s="1"/>
  <c r="D285" i="37"/>
  <c r="D178" i="126" s="1"/>
  <c r="C285" i="37"/>
  <c r="C178" i="126" s="1"/>
  <c r="I284" i="37"/>
  <c r="Q284" i="37" s="1"/>
  <c r="G284" i="37"/>
  <c r="G178" i="102" s="1"/>
  <c r="F284" i="37"/>
  <c r="F178" i="102" s="1"/>
  <c r="E284" i="37"/>
  <c r="E178" i="102" s="1"/>
  <c r="D284" i="37"/>
  <c r="D178" i="102" s="1"/>
  <c r="C284" i="37"/>
  <c r="C178" i="102" s="1"/>
  <c r="I283" i="37"/>
  <c r="Q283" i="37" s="1"/>
  <c r="G283" i="37"/>
  <c r="G178" i="115" s="1"/>
  <c r="F283" i="37"/>
  <c r="F178" i="115" s="1"/>
  <c r="E283" i="37"/>
  <c r="E178" i="115" s="1"/>
  <c r="I282" i="37"/>
  <c r="G282" i="37"/>
  <c r="F282" i="37"/>
  <c r="E282" i="37"/>
  <c r="D282" i="37"/>
  <c r="C282" i="37"/>
  <c r="I281" i="37"/>
  <c r="G281" i="37"/>
  <c r="F281" i="37"/>
  <c r="E281" i="37"/>
  <c r="I280" i="37"/>
  <c r="G280" i="37"/>
  <c r="F280" i="37"/>
  <c r="E280" i="37"/>
  <c r="D280" i="37"/>
  <c r="C280" i="37"/>
  <c r="I279" i="37"/>
  <c r="Q279" i="37" s="1"/>
  <c r="G279" i="37"/>
  <c r="G178" i="112" s="1"/>
  <c r="F279" i="37"/>
  <c r="F178" i="112" s="1"/>
  <c r="E279" i="37"/>
  <c r="E178" i="112" s="1"/>
  <c r="D279" i="37"/>
  <c r="D178" i="112" s="1"/>
  <c r="C279" i="37"/>
  <c r="C178" i="112" s="1"/>
  <c r="I278" i="37"/>
  <c r="Q278" i="37" s="1"/>
  <c r="G278" i="37"/>
  <c r="G178" i="110" s="1"/>
  <c r="F278" i="37"/>
  <c r="F178" i="110" s="1"/>
  <c r="E278" i="37"/>
  <c r="E178" i="110" s="1"/>
  <c r="D278" i="37"/>
  <c r="D178" i="110" s="1"/>
  <c r="C278" i="37"/>
  <c r="C178" i="110" s="1"/>
  <c r="I277" i="37"/>
  <c r="Q277" i="37" s="1"/>
  <c r="G277" i="37"/>
  <c r="G178" i="96" s="1"/>
  <c r="F277" i="37"/>
  <c r="F178" i="96" s="1"/>
  <c r="E277" i="37"/>
  <c r="E178" i="96" s="1"/>
  <c r="D277" i="37"/>
  <c r="D178" i="96" s="1"/>
  <c r="C277" i="37"/>
  <c r="C178" i="96" s="1"/>
  <c r="I276" i="37"/>
  <c r="Q276" i="37" s="1"/>
  <c r="G276" i="37"/>
  <c r="G178" i="107" s="1"/>
  <c r="F276" i="37"/>
  <c r="F178" i="107" s="1"/>
  <c r="E276" i="37"/>
  <c r="E178" i="107" s="1"/>
  <c r="D276" i="37"/>
  <c r="D178" i="107" s="1"/>
  <c r="C276" i="37"/>
  <c r="C178" i="107" s="1"/>
  <c r="I275" i="37"/>
  <c r="Q275" i="37" s="1"/>
  <c r="G275" i="37"/>
  <c r="G178" i="93" s="1"/>
  <c r="F275" i="37"/>
  <c r="F178" i="93" s="1"/>
  <c r="E275" i="37"/>
  <c r="E178" i="93" s="1"/>
  <c r="D275" i="37"/>
  <c r="D178" i="93" s="1"/>
  <c r="C275" i="37"/>
  <c r="C178" i="93" s="1"/>
  <c r="I255" i="37"/>
  <c r="Q255" i="37" s="1"/>
  <c r="G255" i="37"/>
  <c r="G177" i="126" s="1"/>
  <c r="F255" i="37"/>
  <c r="F177" i="126" s="1"/>
  <c r="E255" i="37"/>
  <c r="E177" i="126" s="1"/>
  <c r="D255" i="37"/>
  <c r="D177" i="126" s="1"/>
  <c r="C255" i="37"/>
  <c r="C177" i="126" s="1"/>
  <c r="I254" i="37"/>
  <c r="Q254" i="37" s="1"/>
  <c r="I253" i="37"/>
  <c r="Q253" i="37" s="1"/>
  <c r="G253" i="37"/>
  <c r="G177" i="115" s="1"/>
  <c r="F253" i="37"/>
  <c r="F177" i="115" s="1"/>
  <c r="E253" i="37"/>
  <c r="E177" i="115" s="1"/>
  <c r="I252" i="37"/>
  <c r="G252" i="37"/>
  <c r="F252" i="37"/>
  <c r="E252" i="37"/>
  <c r="D252" i="37"/>
  <c r="C252" i="37"/>
  <c r="I251" i="37"/>
  <c r="G251" i="37"/>
  <c r="F251" i="37"/>
  <c r="E251" i="37"/>
  <c r="I250" i="37"/>
  <c r="G250" i="37"/>
  <c r="F250" i="37"/>
  <c r="E250" i="37"/>
  <c r="D250" i="37"/>
  <c r="C250" i="37"/>
  <c r="I249" i="37"/>
  <c r="Q249" i="37" s="1"/>
  <c r="G249" i="37"/>
  <c r="G177" i="112" s="1"/>
  <c r="F249" i="37"/>
  <c r="F177" i="112" s="1"/>
  <c r="E249" i="37"/>
  <c r="E177" i="112" s="1"/>
  <c r="D249" i="37"/>
  <c r="D177" i="112" s="1"/>
  <c r="C249" i="37"/>
  <c r="C177" i="112" s="1"/>
  <c r="I248" i="37"/>
  <c r="Q248" i="37" s="1"/>
  <c r="G248" i="37"/>
  <c r="G177" i="110" s="1"/>
  <c r="F248" i="37"/>
  <c r="F177" i="110" s="1"/>
  <c r="E248" i="37"/>
  <c r="E177" i="110" s="1"/>
  <c r="D248" i="37"/>
  <c r="D177" i="110" s="1"/>
  <c r="C248" i="37"/>
  <c r="C177" i="110" s="1"/>
  <c r="I247" i="37"/>
  <c r="Q247" i="37" s="1"/>
  <c r="F247" i="37"/>
  <c r="F177" i="96" s="1"/>
  <c r="E247" i="37"/>
  <c r="E177" i="96" s="1"/>
  <c r="D247" i="37"/>
  <c r="D177" i="96" s="1"/>
  <c r="C247" i="37"/>
  <c r="C177" i="96" s="1"/>
  <c r="I246" i="37"/>
  <c r="Q246" i="37" s="1"/>
  <c r="G246" i="37"/>
  <c r="G177" i="107" s="1"/>
  <c r="F246" i="37"/>
  <c r="F177" i="107" s="1"/>
  <c r="E246" i="37"/>
  <c r="E177" i="107" s="1"/>
  <c r="D246" i="37"/>
  <c r="D177" i="107" s="1"/>
  <c r="C246" i="37"/>
  <c r="C177" i="107" s="1"/>
  <c r="I245" i="37"/>
  <c r="Q245" i="37" s="1"/>
  <c r="G245" i="37"/>
  <c r="G177" i="93" s="1"/>
  <c r="F245" i="37"/>
  <c r="F177" i="93" s="1"/>
  <c r="E245" i="37"/>
  <c r="E177" i="93" s="1"/>
  <c r="D245" i="37"/>
  <c r="D177" i="93" s="1"/>
  <c r="C245" i="37"/>
  <c r="C177" i="93" s="1"/>
  <c r="I225" i="37"/>
  <c r="Q225" i="37" s="1"/>
  <c r="G225" i="37"/>
  <c r="G176" i="126" s="1"/>
  <c r="F225" i="37"/>
  <c r="F176" i="126" s="1"/>
  <c r="E225" i="37"/>
  <c r="E176" i="126" s="1"/>
  <c r="D225" i="37"/>
  <c r="D176" i="126" s="1"/>
  <c r="C225" i="37"/>
  <c r="C176" i="126" s="1"/>
  <c r="I224" i="37"/>
  <c r="Q224" i="37" s="1"/>
  <c r="C224" i="37"/>
  <c r="C176" i="102" s="1"/>
  <c r="I223" i="37"/>
  <c r="Q223" i="37" s="1"/>
  <c r="G223" i="37"/>
  <c r="G176" i="115" s="1"/>
  <c r="F223" i="37"/>
  <c r="F176" i="115" s="1"/>
  <c r="E223" i="37"/>
  <c r="E176" i="115" s="1"/>
  <c r="I222" i="37"/>
  <c r="G222" i="37"/>
  <c r="F222" i="37"/>
  <c r="E222" i="37"/>
  <c r="D222" i="37"/>
  <c r="C222" i="37"/>
  <c r="I221" i="37"/>
  <c r="G221" i="37"/>
  <c r="F221" i="37"/>
  <c r="E221" i="37"/>
  <c r="I220" i="37"/>
  <c r="G220" i="37"/>
  <c r="F220" i="37"/>
  <c r="E220" i="37"/>
  <c r="D220" i="37"/>
  <c r="C220" i="37"/>
  <c r="I219" i="37"/>
  <c r="Q219" i="37" s="1"/>
  <c r="G219" i="37"/>
  <c r="G176" i="112" s="1"/>
  <c r="F219" i="37"/>
  <c r="F176" i="112" s="1"/>
  <c r="E219" i="37"/>
  <c r="E176" i="112" s="1"/>
  <c r="D219" i="37"/>
  <c r="D176" i="112" s="1"/>
  <c r="C219" i="37"/>
  <c r="C176" i="112" s="1"/>
  <c r="I218" i="37"/>
  <c r="Q218" i="37" s="1"/>
  <c r="G218" i="37"/>
  <c r="G176" i="110" s="1"/>
  <c r="F218" i="37"/>
  <c r="F176" i="110" s="1"/>
  <c r="E218" i="37"/>
  <c r="E176" i="110" s="1"/>
  <c r="D218" i="37"/>
  <c r="D176" i="110" s="1"/>
  <c r="C218" i="37"/>
  <c r="C176" i="110" s="1"/>
  <c r="I217" i="37"/>
  <c r="Q217" i="37" s="1"/>
  <c r="G217" i="37"/>
  <c r="G176" i="96" s="1"/>
  <c r="F217" i="37"/>
  <c r="F176" i="96" s="1"/>
  <c r="E217" i="37"/>
  <c r="E176" i="96" s="1"/>
  <c r="D217" i="37"/>
  <c r="D176" i="96" s="1"/>
  <c r="C217" i="37"/>
  <c r="C176" i="96" s="1"/>
  <c r="I216" i="37"/>
  <c r="Q216" i="37" s="1"/>
  <c r="G216" i="37"/>
  <c r="G176" i="107" s="1"/>
  <c r="F216" i="37"/>
  <c r="F176" i="107" s="1"/>
  <c r="E216" i="37"/>
  <c r="E176" i="107" s="1"/>
  <c r="D216" i="37"/>
  <c r="D176" i="107" s="1"/>
  <c r="C216" i="37"/>
  <c r="C176" i="107" s="1"/>
  <c r="I215" i="37"/>
  <c r="Q215" i="37" s="1"/>
  <c r="G215" i="37"/>
  <c r="G176" i="93" s="1"/>
  <c r="F215" i="37"/>
  <c r="F176" i="93" s="1"/>
  <c r="E215" i="37"/>
  <c r="E176" i="93" s="1"/>
  <c r="D215" i="37"/>
  <c r="D176" i="93" s="1"/>
  <c r="C215" i="37"/>
  <c r="C176" i="93" s="1"/>
  <c r="I195" i="37"/>
  <c r="Q195" i="37" s="1"/>
  <c r="G195" i="37"/>
  <c r="G175" i="126" s="1"/>
  <c r="F195" i="37"/>
  <c r="F175" i="126" s="1"/>
  <c r="E195" i="37"/>
  <c r="E175" i="126" s="1"/>
  <c r="D195" i="37"/>
  <c r="D175" i="126" s="1"/>
  <c r="C195" i="37"/>
  <c r="C175" i="126" s="1"/>
  <c r="I194" i="37"/>
  <c r="Q194" i="37" s="1"/>
  <c r="G194" i="37"/>
  <c r="G175" i="102" s="1"/>
  <c r="F194" i="37"/>
  <c r="F175" i="102" s="1"/>
  <c r="E194" i="37"/>
  <c r="E175" i="102" s="1"/>
  <c r="D194" i="37"/>
  <c r="D175" i="102" s="1"/>
  <c r="C194" i="37"/>
  <c r="C175" i="102" s="1"/>
  <c r="I193" i="37"/>
  <c r="Q193" i="37" s="1"/>
  <c r="G193" i="37"/>
  <c r="G175" i="115" s="1"/>
  <c r="F193" i="37"/>
  <c r="F175" i="115" s="1"/>
  <c r="E193" i="37"/>
  <c r="E175" i="115" s="1"/>
  <c r="D193" i="37"/>
  <c r="D175" i="115" s="1"/>
  <c r="C193" i="37"/>
  <c r="C175" i="115" s="1"/>
  <c r="I192" i="37"/>
  <c r="G192" i="37"/>
  <c r="F192" i="37"/>
  <c r="E192" i="37"/>
  <c r="D192" i="37"/>
  <c r="C192" i="37"/>
  <c r="I191" i="37"/>
  <c r="G191" i="37"/>
  <c r="F191" i="37"/>
  <c r="E191" i="37"/>
  <c r="I190" i="37"/>
  <c r="G190" i="37"/>
  <c r="F190" i="37"/>
  <c r="E190" i="37"/>
  <c r="D190" i="37"/>
  <c r="C190" i="37"/>
  <c r="I189" i="37"/>
  <c r="Q189" i="37" s="1"/>
  <c r="G189" i="37"/>
  <c r="F189" i="37"/>
  <c r="E189" i="37"/>
  <c r="D189" i="37"/>
  <c r="C189" i="37"/>
  <c r="I188" i="37"/>
  <c r="Q188" i="37" s="1"/>
  <c r="G188" i="37"/>
  <c r="G175" i="110" s="1"/>
  <c r="F188" i="37"/>
  <c r="F175" i="110" s="1"/>
  <c r="E188" i="37"/>
  <c r="E175" i="110" s="1"/>
  <c r="D188" i="37"/>
  <c r="D175" i="110" s="1"/>
  <c r="C188" i="37"/>
  <c r="C175" i="110" s="1"/>
  <c r="I187" i="37"/>
  <c r="Q187" i="37" s="1"/>
  <c r="F187" i="37"/>
  <c r="E187" i="37"/>
  <c r="D187" i="37"/>
  <c r="C187" i="37"/>
  <c r="I186" i="37"/>
  <c r="Q186" i="37" s="1"/>
  <c r="G186" i="37"/>
  <c r="G175" i="107" s="1"/>
  <c r="F186" i="37"/>
  <c r="F175" i="107" s="1"/>
  <c r="E186" i="37"/>
  <c r="E175" i="107" s="1"/>
  <c r="D186" i="37"/>
  <c r="D175" i="107" s="1"/>
  <c r="C186" i="37"/>
  <c r="C175" i="107" s="1"/>
  <c r="I185" i="37"/>
  <c r="Q185" i="37" s="1"/>
  <c r="G185" i="37"/>
  <c r="G175" i="93" s="1"/>
  <c r="F185" i="37"/>
  <c r="F175" i="93" s="1"/>
  <c r="E185" i="37"/>
  <c r="E175" i="93" s="1"/>
  <c r="D185" i="37"/>
  <c r="D175" i="93" s="1"/>
  <c r="C185" i="37"/>
  <c r="C175" i="93" s="1"/>
  <c r="I165" i="37"/>
  <c r="Q165" i="37" s="1"/>
  <c r="G165" i="37"/>
  <c r="G174" i="126" s="1"/>
  <c r="F165" i="37"/>
  <c r="F174" i="126" s="1"/>
  <c r="E165" i="37"/>
  <c r="E174" i="126" s="1"/>
  <c r="D165" i="37"/>
  <c r="D174" i="126" s="1"/>
  <c r="C165" i="37"/>
  <c r="C174" i="126" s="1"/>
  <c r="I164" i="37"/>
  <c r="Q164" i="37" s="1"/>
  <c r="G164" i="37"/>
  <c r="G174" i="102" s="1"/>
  <c r="F164" i="37"/>
  <c r="F174" i="102" s="1"/>
  <c r="E164" i="37"/>
  <c r="E174" i="102" s="1"/>
  <c r="D164" i="37"/>
  <c r="D174" i="102" s="1"/>
  <c r="C164" i="37"/>
  <c r="C174" i="102" s="1"/>
  <c r="I163" i="37"/>
  <c r="Q163" i="37" s="1"/>
  <c r="G163" i="37"/>
  <c r="G174" i="115" s="1"/>
  <c r="F163" i="37"/>
  <c r="F174" i="115" s="1"/>
  <c r="E163" i="37"/>
  <c r="E174" i="115" s="1"/>
  <c r="I162" i="37"/>
  <c r="G162" i="37"/>
  <c r="F162" i="37"/>
  <c r="E162" i="37"/>
  <c r="D162" i="37"/>
  <c r="C162" i="37"/>
  <c r="I161" i="37"/>
  <c r="G161" i="37"/>
  <c r="F161" i="37"/>
  <c r="E161" i="37"/>
  <c r="I160" i="37"/>
  <c r="G160" i="37"/>
  <c r="F160" i="37"/>
  <c r="E160" i="37"/>
  <c r="D160" i="37"/>
  <c r="C160" i="37"/>
  <c r="I159" i="37"/>
  <c r="Q159" i="37" s="1"/>
  <c r="G159" i="37"/>
  <c r="G174" i="112" s="1"/>
  <c r="F159" i="37"/>
  <c r="F174" i="112" s="1"/>
  <c r="E159" i="37"/>
  <c r="E174" i="112" s="1"/>
  <c r="D159" i="37"/>
  <c r="D174" i="112" s="1"/>
  <c r="C159" i="37"/>
  <c r="C174" i="112" s="1"/>
  <c r="I158" i="37"/>
  <c r="Q158" i="37" s="1"/>
  <c r="G158" i="37"/>
  <c r="G174" i="110" s="1"/>
  <c r="F158" i="37"/>
  <c r="F174" i="110" s="1"/>
  <c r="E158" i="37"/>
  <c r="E174" i="110" s="1"/>
  <c r="D158" i="37"/>
  <c r="D174" i="110" s="1"/>
  <c r="C158" i="37"/>
  <c r="C174" i="110" s="1"/>
  <c r="I157" i="37"/>
  <c r="Q157" i="37" s="1"/>
  <c r="F157" i="37"/>
  <c r="F174" i="96" s="1"/>
  <c r="E157" i="37"/>
  <c r="E174" i="96" s="1"/>
  <c r="D157" i="37"/>
  <c r="D174" i="96" s="1"/>
  <c r="C157" i="37"/>
  <c r="C174" i="96" s="1"/>
  <c r="I156" i="37"/>
  <c r="Q156" i="37" s="1"/>
  <c r="G156" i="37"/>
  <c r="G174" i="107" s="1"/>
  <c r="F156" i="37"/>
  <c r="F174" i="107" s="1"/>
  <c r="E156" i="37"/>
  <c r="E174" i="107" s="1"/>
  <c r="D156" i="37"/>
  <c r="D174" i="107" s="1"/>
  <c r="C156" i="37"/>
  <c r="C174" i="107" s="1"/>
  <c r="I155" i="37"/>
  <c r="Q155" i="37" s="1"/>
  <c r="G155" i="37"/>
  <c r="G174" i="93" s="1"/>
  <c r="F155" i="37"/>
  <c r="F174" i="93" s="1"/>
  <c r="E155" i="37"/>
  <c r="E174" i="93" s="1"/>
  <c r="D155" i="37"/>
  <c r="D174" i="93" s="1"/>
  <c r="C155" i="37"/>
  <c r="C174" i="93" s="1"/>
  <c r="I135" i="37"/>
  <c r="Q135" i="37" s="1"/>
  <c r="G135" i="37"/>
  <c r="G173" i="126" s="1"/>
  <c r="F135" i="37"/>
  <c r="F173" i="126" s="1"/>
  <c r="E135" i="37"/>
  <c r="E173" i="126" s="1"/>
  <c r="D135" i="37"/>
  <c r="D173" i="126" s="1"/>
  <c r="C135" i="37"/>
  <c r="C173" i="126" s="1"/>
  <c r="I134" i="37"/>
  <c r="Q134" i="37" s="1"/>
  <c r="I133" i="37"/>
  <c r="Q133" i="37" s="1"/>
  <c r="G133" i="37"/>
  <c r="G173" i="115" s="1"/>
  <c r="F133" i="37"/>
  <c r="F173" i="115" s="1"/>
  <c r="E133" i="37"/>
  <c r="E173" i="115" s="1"/>
  <c r="I132" i="37"/>
  <c r="G132" i="37"/>
  <c r="F132" i="37"/>
  <c r="E132" i="37"/>
  <c r="D132" i="37"/>
  <c r="C132" i="37"/>
  <c r="I131" i="37"/>
  <c r="G131" i="37"/>
  <c r="F131" i="37"/>
  <c r="E131" i="37"/>
  <c r="I130" i="37"/>
  <c r="G130" i="37"/>
  <c r="F130" i="37"/>
  <c r="E130" i="37"/>
  <c r="D130" i="37"/>
  <c r="C130" i="37"/>
  <c r="I129" i="37"/>
  <c r="Q129" i="37" s="1"/>
  <c r="G129" i="37"/>
  <c r="G173" i="112" s="1"/>
  <c r="F129" i="37"/>
  <c r="F173" i="112" s="1"/>
  <c r="E129" i="37"/>
  <c r="E173" i="112" s="1"/>
  <c r="I128" i="37"/>
  <c r="Q128" i="37" s="1"/>
  <c r="G128" i="37"/>
  <c r="G173" i="110" s="1"/>
  <c r="F128" i="37"/>
  <c r="F173" i="110" s="1"/>
  <c r="E128" i="37"/>
  <c r="E173" i="110" s="1"/>
  <c r="D128" i="37"/>
  <c r="D173" i="110" s="1"/>
  <c r="C128" i="37"/>
  <c r="C173" i="110" s="1"/>
  <c r="I127" i="37"/>
  <c r="Q127" i="37" s="1"/>
  <c r="F127" i="37"/>
  <c r="F173" i="96" s="1"/>
  <c r="E127" i="37"/>
  <c r="E173" i="96" s="1"/>
  <c r="D127" i="37"/>
  <c r="D173" i="96" s="1"/>
  <c r="C127" i="37"/>
  <c r="C173" i="96" s="1"/>
  <c r="I126" i="37"/>
  <c r="Q126" i="37" s="1"/>
  <c r="G126" i="37"/>
  <c r="G173" i="107" s="1"/>
  <c r="F126" i="37"/>
  <c r="F173" i="107" s="1"/>
  <c r="E126" i="37"/>
  <c r="E173" i="107" s="1"/>
  <c r="D126" i="37"/>
  <c r="D173" i="107" s="1"/>
  <c r="C126" i="37"/>
  <c r="C173" i="107" s="1"/>
  <c r="I125" i="37"/>
  <c r="Q125" i="37" s="1"/>
  <c r="G125" i="37"/>
  <c r="G173" i="93" s="1"/>
  <c r="F125" i="37"/>
  <c r="F173" i="93" s="1"/>
  <c r="E125" i="37"/>
  <c r="E173" i="93" s="1"/>
  <c r="D125" i="37"/>
  <c r="D173" i="93" s="1"/>
  <c r="C125" i="37"/>
  <c r="C173" i="93" s="1"/>
  <c r="I105" i="37"/>
  <c r="Q105" i="37" s="1"/>
  <c r="G105" i="37"/>
  <c r="G172" i="126" s="1"/>
  <c r="F105" i="37"/>
  <c r="F172" i="126" s="1"/>
  <c r="E105" i="37"/>
  <c r="E172" i="126" s="1"/>
  <c r="D105" i="37"/>
  <c r="D172" i="126" s="1"/>
  <c r="C105" i="37"/>
  <c r="C172" i="126" s="1"/>
  <c r="I104" i="37"/>
  <c r="Q104" i="37" s="1"/>
  <c r="G104" i="37"/>
  <c r="G172" i="102" s="1"/>
  <c r="F104" i="37"/>
  <c r="F172" i="102" s="1"/>
  <c r="E104" i="37"/>
  <c r="E172" i="102" s="1"/>
  <c r="D104" i="37"/>
  <c r="D172" i="102" s="1"/>
  <c r="C104" i="37"/>
  <c r="C172" i="102" s="1"/>
  <c r="I103" i="37"/>
  <c r="Q103" i="37" s="1"/>
  <c r="G103" i="37"/>
  <c r="G172" i="115" s="1"/>
  <c r="F103" i="37"/>
  <c r="F172" i="115" s="1"/>
  <c r="E103" i="37"/>
  <c r="E172" i="115" s="1"/>
  <c r="I102" i="37"/>
  <c r="G102" i="37"/>
  <c r="F102" i="37"/>
  <c r="E102" i="37"/>
  <c r="D102" i="37"/>
  <c r="C102" i="37"/>
  <c r="I101" i="37"/>
  <c r="G101" i="37"/>
  <c r="F101" i="37"/>
  <c r="E101" i="37"/>
  <c r="I100" i="37"/>
  <c r="G100" i="37"/>
  <c r="F100" i="37"/>
  <c r="E100" i="37"/>
  <c r="D100" i="37"/>
  <c r="C100" i="37"/>
  <c r="I99" i="37"/>
  <c r="Q99" i="37" s="1"/>
  <c r="G99" i="37"/>
  <c r="G172" i="112" s="1"/>
  <c r="F99" i="37"/>
  <c r="F172" i="112" s="1"/>
  <c r="E99" i="37"/>
  <c r="E172" i="112" s="1"/>
  <c r="D99" i="37"/>
  <c r="D172" i="112" s="1"/>
  <c r="C99" i="37"/>
  <c r="C172" i="112" s="1"/>
  <c r="I98" i="37"/>
  <c r="Q98" i="37" s="1"/>
  <c r="G98" i="37"/>
  <c r="G172" i="110" s="1"/>
  <c r="F98" i="37"/>
  <c r="F172" i="110" s="1"/>
  <c r="E98" i="37"/>
  <c r="E172" i="110" s="1"/>
  <c r="D98" i="37"/>
  <c r="D172" i="110" s="1"/>
  <c r="C98" i="37"/>
  <c r="C172" i="110" s="1"/>
  <c r="I97" i="37"/>
  <c r="Q97" i="37" s="1"/>
  <c r="F97" i="37"/>
  <c r="F172" i="96" s="1"/>
  <c r="E97" i="37"/>
  <c r="E172" i="96" s="1"/>
  <c r="D97" i="37"/>
  <c r="D172" i="96" s="1"/>
  <c r="C97" i="37"/>
  <c r="C172" i="96" s="1"/>
  <c r="I96" i="37"/>
  <c r="Q96" i="37" s="1"/>
  <c r="G96" i="37"/>
  <c r="G172" i="107" s="1"/>
  <c r="F96" i="37"/>
  <c r="F172" i="107" s="1"/>
  <c r="E96" i="37"/>
  <c r="E172" i="107" s="1"/>
  <c r="D96" i="37"/>
  <c r="D172" i="107" s="1"/>
  <c r="C96" i="37"/>
  <c r="C172" i="107" s="1"/>
  <c r="I95" i="37"/>
  <c r="Q95" i="37" s="1"/>
  <c r="G95" i="37"/>
  <c r="G172" i="93" s="1"/>
  <c r="F95" i="37"/>
  <c r="F172" i="93" s="1"/>
  <c r="E95" i="37"/>
  <c r="E172" i="93" s="1"/>
  <c r="D95" i="37"/>
  <c r="D172" i="93" s="1"/>
  <c r="C95" i="37"/>
  <c r="C172" i="93" s="1"/>
  <c r="I75" i="37"/>
  <c r="Q75" i="37" s="1"/>
  <c r="G75" i="37"/>
  <c r="G171" i="126" s="1"/>
  <c r="F75" i="37"/>
  <c r="F171" i="126" s="1"/>
  <c r="E75" i="37"/>
  <c r="E171" i="126" s="1"/>
  <c r="D75" i="37"/>
  <c r="D171" i="126" s="1"/>
  <c r="C75" i="37"/>
  <c r="C171" i="126" s="1"/>
  <c r="I74" i="37"/>
  <c r="Q74" i="37" s="1"/>
  <c r="G74" i="37"/>
  <c r="G171" i="102" s="1"/>
  <c r="F74" i="37"/>
  <c r="F171" i="102" s="1"/>
  <c r="E74" i="37"/>
  <c r="E171" i="102" s="1"/>
  <c r="D74" i="37"/>
  <c r="D171" i="102" s="1"/>
  <c r="C74" i="37"/>
  <c r="C171" i="102" s="1"/>
  <c r="I73" i="37"/>
  <c r="Q73" i="37" s="1"/>
  <c r="G73" i="37"/>
  <c r="G171" i="115" s="1"/>
  <c r="F73" i="37"/>
  <c r="F171" i="115" s="1"/>
  <c r="E73" i="37"/>
  <c r="E171" i="115" s="1"/>
  <c r="D73" i="37"/>
  <c r="D171" i="115" s="1"/>
  <c r="C73" i="37"/>
  <c r="C171" i="115" s="1"/>
  <c r="I72" i="37"/>
  <c r="G72" i="37"/>
  <c r="F72" i="37"/>
  <c r="E72" i="37"/>
  <c r="D72" i="37"/>
  <c r="C72" i="37"/>
  <c r="I71" i="37"/>
  <c r="G71" i="37"/>
  <c r="F71" i="37"/>
  <c r="E71" i="37"/>
  <c r="I70" i="37"/>
  <c r="G70" i="37"/>
  <c r="F70" i="37"/>
  <c r="E70" i="37"/>
  <c r="D70" i="37"/>
  <c r="C70" i="37"/>
  <c r="I69" i="37"/>
  <c r="Q69" i="37" s="1"/>
  <c r="G69" i="37"/>
  <c r="G171" i="112" s="1"/>
  <c r="F69" i="37"/>
  <c r="F171" i="112" s="1"/>
  <c r="E69" i="37"/>
  <c r="E171" i="112" s="1"/>
  <c r="D69" i="37"/>
  <c r="D171" i="112" s="1"/>
  <c r="C69" i="37"/>
  <c r="C171" i="112" s="1"/>
  <c r="I68" i="37"/>
  <c r="Q68" i="37" s="1"/>
  <c r="G68" i="37"/>
  <c r="G171" i="110" s="1"/>
  <c r="F68" i="37"/>
  <c r="F171" i="110" s="1"/>
  <c r="E68" i="37"/>
  <c r="E171" i="110" s="1"/>
  <c r="D68" i="37"/>
  <c r="D171" i="110" s="1"/>
  <c r="C68" i="37"/>
  <c r="C171" i="110" s="1"/>
  <c r="I67" i="37"/>
  <c r="Q67" i="37" s="1"/>
  <c r="G67" i="37"/>
  <c r="F67" i="37"/>
  <c r="E67" i="37"/>
  <c r="D67" i="37"/>
  <c r="C67" i="37"/>
  <c r="I66" i="37"/>
  <c r="Q66" i="37" s="1"/>
  <c r="G66" i="37"/>
  <c r="G171" i="107" s="1"/>
  <c r="F66" i="37"/>
  <c r="F171" i="107" s="1"/>
  <c r="E66" i="37"/>
  <c r="E171" i="107" s="1"/>
  <c r="D66" i="37"/>
  <c r="D171" i="107" s="1"/>
  <c r="C66" i="37"/>
  <c r="C171" i="107" s="1"/>
  <c r="I65" i="37"/>
  <c r="Q65" i="37" s="1"/>
  <c r="G65" i="37"/>
  <c r="G171" i="93" s="1"/>
  <c r="F65" i="37"/>
  <c r="F171" i="93" s="1"/>
  <c r="E65" i="37"/>
  <c r="E171" i="93" s="1"/>
  <c r="D65" i="37"/>
  <c r="D171" i="93" s="1"/>
  <c r="C65" i="37"/>
  <c r="C171" i="93" s="1"/>
  <c r="I45" i="37"/>
  <c r="Q45" i="37" s="1"/>
  <c r="G45" i="37"/>
  <c r="G170" i="126" s="1"/>
  <c r="F45" i="37"/>
  <c r="F170" i="126" s="1"/>
  <c r="E45" i="37"/>
  <c r="E170" i="126" s="1"/>
  <c r="D45" i="37"/>
  <c r="D170" i="126" s="1"/>
  <c r="C45" i="37"/>
  <c r="C170" i="126" s="1"/>
  <c r="I44" i="37"/>
  <c r="Q44" i="37" s="1"/>
  <c r="G44" i="37"/>
  <c r="G170" i="102" s="1"/>
  <c r="F44" i="37"/>
  <c r="F170" i="102" s="1"/>
  <c r="E44" i="37"/>
  <c r="E170" i="102" s="1"/>
  <c r="D44" i="37"/>
  <c r="D170" i="102" s="1"/>
  <c r="C44" i="37"/>
  <c r="C170" i="102" s="1"/>
  <c r="I43" i="37"/>
  <c r="Q43" i="37" s="1"/>
  <c r="G43" i="37"/>
  <c r="G170" i="115" s="1"/>
  <c r="F43" i="37"/>
  <c r="F170" i="115" s="1"/>
  <c r="E43" i="37"/>
  <c r="E170" i="115" s="1"/>
  <c r="D43" i="37"/>
  <c r="D170" i="115" s="1"/>
  <c r="C43" i="37"/>
  <c r="C170" i="115" s="1"/>
  <c r="I42" i="37"/>
  <c r="G42" i="37"/>
  <c r="F42" i="37"/>
  <c r="E42" i="37"/>
  <c r="D42" i="37"/>
  <c r="C42" i="37"/>
  <c r="I41" i="37"/>
  <c r="G41" i="37"/>
  <c r="F41" i="37"/>
  <c r="E41" i="37"/>
  <c r="I40" i="37"/>
  <c r="G40" i="37"/>
  <c r="F40" i="37"/>
  <c r="E40" i="37"/>
  <c r="D40" i="37"/>
  <c r="C40" i="37"/>
  <c r="I39" i="37"/>
  <c r="Q39" i="37" s="1"/>
  <c r="G39" i="37"/>
  <c r="G170" i="112" s="1"/>
  <c r="F39" i="37"/>
  <c r="F170" i="112" s="1"/>
  <c r="E39" i="37"/>
  <c r="E170" i="112" s="1"/>
  <c r="D39" i="37"/>
  <c r="D170" i="112" s="1"/>
  <c r="C39" i="37"/>
  <c r="C170" i="112" s="1"/>
  <c r="I38" i="37"/>
  <c r="Q38" i="37" s="1"/>
  <c r="G38" i="37"/>
  <c r="G170" i="110" s="1"/>
  <c r="F38" i="37"/>
  <c r="F170" i="110" s="1"/>
  <c r="E38" i="37"/>
  <c r="E170" i="110" s="1"/>
  <c r="D38" i="37"/>
  <c r="D170" i="110" s="1"/>
  <c r="C38" i="37"/>
  <c r="C170" i="110" s="1"/>
  <c r="I37" i="37"/>
  <c r="Q37" i="37" s="1"/>
  <c r="G37" i="37"/>
  <c r="G170" i="96" s="1"/>
  <c r="F37" i="37"/>
  <c r="F170" i="96" s="1"/>
  <c r="E37" i="37"/>
  <c r="E170" i="96" s="1"/>
  <c r="D37" i="37"/>
  <c r="D170" i="96" s="1"/>
  <c r="C37" i="37"/>
  <c r="C170" i="96" s="1"/>
  <c r="I36" i="37"/>
  <c r="Q36" i="37" s="1"/>
  <c r="G36" i="37"/>
  <c r="G170" i="107" s="1"/>
  <c r="F36" i="37"/>
  <c r="F170" i="107" s="1"/>
  <c r="E36" i="37"/>
  <c r="E170" i="107" s="1"/>
  <c r="D36" i="37"/>
  <c r="D170" i="107" s="1"/>
  <c r="C36" i="37"/>
  <c r="C170" i="107" s="1"/>
  <c r="I35" i="37"/>
  <c r="Q35" i="37" s="1"/>
  <c r="G35" i="37"/>
  <c r="G170" i="93" s="1"/>
  <c r="F35" i="37"/>
  <c r="F170" i="93" s="1"/>
  <c r="E35" i="37"/>
  <c r="E170" i="93" s="1"/>
  <c r="D35" i="37"/>
  <c r="D170" i="93" s="1"/>
  <c r="C35" i="37"/>
  <c r="C170" i="93" s="1"/>
  <c r="I315" i="35"/>
  <c r="Q315" i="35" s="1"/>
  <c r="G315" i="35"/>
  <c r="G168" i="126" s="1"/>
  <c r="F315" i="35"/>
  <c r="F168" i="126" s="1"/>
  <c r="E315" i="35"/>
  <c r="E168" i="126" s="1"/>
  <c r="D315" i="35"/>
  <c r="C315" i="35"/>
  <c r="C168" i="126" s="1"/>
  <c r="I314" i="35"/>
  <c r="Q314" i="35" s="1"/>
  <c r="G314" i="35"/>
  <c r="G168" i="102" s="1"/>
  <c r="F314" i="35"/>
  <c r="F168" i="102" s="1"/>
  <c r="E314" i="35"/>
  <c r="E168" i="102" s="1"/>
  <c r="D314" i="35"/>
  <c r="C314" i="35"/>
  <c r="C168" i="102" s="1"/>
  <c r="I313" i="35"/>
  <c r="G313" i="35"/>
  <c r="G168" i="115" s="1"/>
  <c r="F313" i="35"/>
  <c r="F168" i="115" s="1"/>
  <c r="E313" i="35"/>
  <c r="E168" i="115" s="1"/>
  <c r="D313" i="35"/>
  <c r="D168" i="115" s="1"/>
  <c r="C313" i="35"/>
  <c r="C168" i="115" s="1"/>
  <c r="I312" i="35"/>
  <c r="G312" i="35"/>
  <c r="F312" i="35"/>
  <c r="E312" i="35"/>
  <c r="D312" i="35"/>
  <c r="C312" i="35"/>
  <c r="I311" i="35"/>
  <c r="G311" i="35"/>
  <c r="F311" i="35"/>
  <c r="E311" i="35"/>
  <c r="I310" i="35"/>
  <c r="G310" i="35"/>
  <c r="F310" i="35"/>
  <c r="E310" i="35"/>
  <c r="D310" i="35"/>
  <c r="C310" i="35"/>
  <c r="I309" i="35"/>
  <c r="Q309" i="35" s="1"/>
  <c r="G309" i="35"/>
  <c r="G168" i="112" s="1"/>
  <c r="F309" i="35"/>
  <c r="F168" i="112" s="1"/>
  <c r="E309" i="35"/>
  <c r="E168" i="112" s="1"/>
  <c r="D309" i="35"/>
  <c r="C309" i="35"/>
  <c r="C168" i="112" s="1"/>
  <c r="I308" i="35"/>
  <c r="Q308" i="35" s="1"/>
  <c r="G308" i="35"/>
  <c r="G168" i="110" s="1"/>
  <c r="F308" i="35"/>
  <c r="F168" i="110" s="1"/>
  <c r="E308" i="35"/>
  <c r="E168" i="110" s="1"/>
  <c r="D308" i="35"/>
  <c r="C308" i="35"/>
  <c r="C168" i="110" s="1"/>
  <c r="I307" i="35"/>
  <c r="Q307" i="35" s="1"/>
  <c r="G307" i="35"/>
  <c r="G168" i="96" s="1"/>
  <c r="F307" i="35"/>
  <c r="F168" i="96" s="1"/>
  <c r="E307" i="35"/>
  <c r="E168" i="96" s="1"/>
  <c r="D307" i="35"/>
  <c r="C307" i="35"/>
  <c r="C168" i="96" s="1"/>
  <c r="I306" i="35"/>
  <c r="Q306" i="35" s="1"/>
  <c r="G306" i="35"/>
  <c r="G168" i="107" s="1"/>
  <c r="F306" i="35"/>
  <c r="F168" i="107" s="1"/>
  <c r="E306" i="35"/>
  <c r="E168" i="107" s="1"/>
  <c r="D306" i="35"/>
  <c r="C306" i="35"/>
  <c r="C168" i="107" s="1"/>
  <c r="I305" i="35"/>
  <c r="Q305" i="35" s="1"/>
  <c r="G305" i="35"/>
  <c r="G168" i="93" s="1"/>
  <c r="F305" i="35"/>
  <c r="F168" i="93" s="1"/>
  <c r="E305" i="35"/>
  <c r="E168" i="93" s="1"/>
  <c r="D305" i="35"/>
  <c r="D168" i="93" s="1"/>
  <c r="C305" i="35"/>
  <c r="C168" i="93" s="1"/>
  <c r="I285" i="35"/>
  <c r="E285" i="35"/>
  <c r="E167" i="126" s="1"/>
  <c r="D285" i="35"/>
  <c r="D167" i="126" s="1"/>
  <c r="C285" i="35"/>
  <c r="C167" i="126" s="1"/>
  <c r="I284" i="35"/>
  <c r="Q284" i="35" s="1"/>
  <c r="G284" i="35"/>
  <c r="G167" i="102" s="1"/>
  <c r="F284" i="35"/>
  <c r="F167" i="102" s="1"/>
  <c r="E284" i="35"/>
  <c r="E167" i="102" s="1"/>
  <c r="D284" i="35"/>
  <c r="C284" i="35"/>
  <c r="C167" i="102" s="1"/>
  <c r="I283" i="35"/>
  <c r="G283" i="35"/>
  <c r="G167" i="115" s="1"/>
  <c r="F283" i="35"/>
  <c r="F167" i="115" s="1"/>
  <c r="E283" i="35"/>
  <c r="E167" i="115" s="1"/>
  <c r="D283" i="35"/>
  <c r="D167" i="115" s="1"/>
  <c r="C283" i="35"/>
  <c r="C167" i="115" s="1"/>
  <c r="I282" i="35"/>
  <c r="G282" i="35"/>
  <c r="F282" i="35"/>
  <c r="E282" i="35"/>
  <c r="D282" i="35"/>
  <c r="C282" i="35"/>
  <c r="I281" i="35"/>
  <c r="G281" i="35"/>
  <c r="F281" i="35"/>
  <c r="E281" i="35"/>
  <c r="I280" i="35"/>
  <c r="G280" i="35"/>
  <c r="F280" i="35"/>
  <c r="E280" i="35"/>
  <c r="D280" i="35"/>
  <c r="C280" i="35"/>
  <c r="I279" i="35"/>
  <c r="Q279" i="35" s="1"/>
  <c r="G279" i="35"/>
  <c r="G167" i="112" s="1"/>
  <c r="F279" i="35"/>
  <c r="F167" i="112" s="1"/>
  <c r="E279" i="35"/>
  <c r="E167" i="112" s="1"/>
  <c r="D279" i="35"/>
  <c r="C279" i="35"/>
  <c r="C167" i="112" s="1"/>
  <c r="I278" i="35"/>
  <c r="Q278" i="35" s="1"/>
  <c r="G278" i="35"/>
  <c r="G167" i="110" s="1"/>
  <c r="F278" i="35"/>
  <c r="F167" i="110" s="1"/>
  <c r="E278" i="35"/>
  <c r="E167" i="110" s="1"/>
  <c r="D278" i="35"/>
  <c r="D167" i="110" s="1"/>
  <c r="C278" i="35"/>
  <c r="C167" i="110" s="1"/>
  <c r="I277" i="35"/>
  <c r="Q277" i="35" s="1"/>
  <c r="G277" i="35"/>
  <c r="G167" i="96" s="1"/>
  <c r="F277" i="35"/>
  <c r="F167" i="96" s="1"/>
  <c r="E277" i="35"/>
  <c r="E167" i="96" s="1"/>
  <c r="D277" i="35"/>
  <c r="C277" i="35"/>
  <c r="C167" i="96" s="1"/>
  <c r="I276" i="35"/>
  <c r="Q276" i="35" s="1"/>
  <c r="G276" i="35"/>
  <c r="G167" i="107" s="1"/>
  <c r="F276" i="35"/>
  <c r="F167" i="107" s="1"/>
  <c r="E276" i="35"/>
  <c r="E167" i="107" s="1"/>
  <c r="D276" i="35"/>
  <c r="D167" i="107" s="1"/>
  <c r="C276" i="35"/>
  <c r="C167" i="107" s="1"/>
  <c r="I275" i="35"/>
  <c r="Q275" i="35" s="1"/>
  <c r="G275" i="35"/>
  <c r="G167" i="93" s="1"/>
  <c r="F275" i="35"/>
  <c r="F167" i="93" s="1"/>
  <c r="E275" i="35"/>
  <c r="E167" i="93" s="1"/>
  <c r="D275" i="35"/>
  <c r="D167" i="93" s="1"/>
  <c r="C275" i="35"/>
  <c r="C167" i="93" s="1"/>
  <c r="I255" i="35"/>
  <c r="Q255" i="35" s="1"/>
  <c r="G255" i="35"/>
  <c r="G166" i="126" s="1"/>
  <c r="F255" i="35"/>
  <c r="F166" i="126" s="1"/>
  <c r="E255" i="35"/>
  <c r="E166" i="126" s="1"/>
  <c r="D255" i="35"/>
  <c r="C255" i="35"/>
  <c r="C166" i="126" s="1"/>
  <c r="I254" i="35"/>
  <c r="Q254" i="35" s="1"/>
  <c r="G254" i="35"/>
  <c r="G166" i="102" s="1"/>
  <c r="F254" i="35"/>
  <c r="F166" i="102" s="1"/>
  <c r="E254" i="35"/>
  <c r="E166" i="102" s="1"/>
  <c r="D254" i="35"/>
  <c r="C254" i="35"/>
  <c r="C166" i="102" s="1"/>
  <c r="I253" i="35"/>
  <c r="Q253" i="35" s="1"/>
  <c r="G253" i="35"/>
  <c r="G166" i="115" s="1"/>
  <c r="F253" i="35"/>
  <c r="F166" i="115" s="1"/>
  <c r="E253" i="35"/>
  <c r="E166" i="115" s="1"/>
  <c r="D253" i="35"/>
  <c r="C253" i="35"/>
  <c r="C166" i="115" s="1"/>
  <c r="I252" i="35"/>
  <c r="G252" i="35"/>
  <c r="F252" i="35"/>
  <c r="E252" i="35"/>
  <c r="D252" i="35"/>
  <c r="C252" i="35"/>
  <c r="I251" i="35"/>
  <c r="G251" i="35"/>
  <c r="F251" i="35"/>
  <c r="E251" i="35"/>
  <c r="I250" i="35"/>
  <c r="G250" i="35"/>
  <c r="F250" i="35"/>
  <c r="E250" i="35"/>
  <c r="D250" i="35"/>
  <c r="C250" i="35"/>
  <c r="I249" i="35"/>
  <c r="Q249" i="35" s="1"/>
  <c r="G249" i="35"/>
  <c r="G166" i="112" s="1"/>
  <c r="F249" i="35"/>
  <c r="F166" i="112" s="1"/>
  <c r="E249" i="35"/>
  <c r="E166" i="112" s="1"/>
  <c r="D249" i="35"/>
  <c r="D166" i="112" s="1"/>
  <c r="C249" i="35"/>
  <c r="C166" i="112" s="1"/>
  <c r="I248" i="35"/>
  <c r="Q248" i="35" s="1"/>
  <c r="G248" i="35"/>
  <c r="G166" i="110" s="1"/>
  <c r="F248" i="35"/>
  <c r="F166" i="110" s="1"/>
  <c r="E248" i="35"/>
  <c r="E166" i="110" s="1"/>
  <c r="D248" i="35"/>
  <c r="D166" i="110" s="1"/>
  <c r="C248" i="35"/>
  <c r="C166" i="110" s="1"/>
  <c r="I247" i="35"/>
  <c r="Q247" i="35" s="1"/>
  <c r="G247" i="35"/>
  <c r="G166" i="96" s="1"/>
  <c r="F247" i="35"/>
  <c r="F166" i="96" s="1"/>
  <c r="E247" i="35"/>
  <c r="E166" i="96" s="1"/>
  <c r="D247" i="35"/>
  <c r="D166" i="96" s="1"/>
  <c r="C247" i="35"/>
  <c r="C166" i="96" s="1"/>
  <c r="I246" i="35"/>
  <c r="Q246" i="35" s="1"/>
  <c r="G246" i="35"/>
  <c r="G166" i="107" s="1"/>
  <c r="F246" i="35"/>
  <c r="F166" i="107" s="1"/>
  <c r="E246" i="35"/>
  <c r="E166" i="107" s="1"/>
  <c r="D246" i="35"/>
  <c r="C246" i="35"/>
  <c r="C166" i="107" s="1"/>
  <c r="I245" i="35"/>
  <c r="Q245" i="35" s="1"/>
  <c r="G245" i="35"/>
  <c r="G166" i="93" s="1"/>
  <c r="F245" i="35"/>
  <c r="F166" i="93" s="1"/>
  <c r="E245" i="35"/>
  <c r="E166" i="93" s="1"/>
  <c r="D245" i="35"/>
  <c r="D166" i="93" s="1"/>
  <c r="C245" i="35"/>
  <c r="C166" i="93" s="1"/>
  <c r="I225" i="35"/>
  <c r="Q225" i="35" s="1"/>
  <c r="G225" i="35"/>
  <c r="G165" i="126" s="1"/>
  <c r="F225" i="35"/>
  <c r="F165" i="126" s="1"/>
  <c r="E225" i="35"/>
  <c r="E165" i="126" s="1"/>
  <c r="M225" i="35"/>
  <c r="D165" i="127" s="1"/>
  <c r="I224" i="35"/>
  <c r="Q224" i="35" s="1"/>
  <c r="G224" i="35"/>
  <c r="G165" i="102" s="1"/>
  <c r="F224" i="35"/>
  <c r="F165" i="102" s="1"/>
  <c r="E224" i="35"/>
  <c r="E165" i="102" s="1"/>
  <c r="D224" i="35"/>
  <c r="C224" i="35"/>
  <c r="C165" i="102" s="1"/>
  <c r="I223" i="35"/>
  <c r="G223" i="35"/>
  <c r="G165" i="115" s="1"/>
  <c r="F223" i="35"/>
  <c r="F165" i="115" s="1"/>
  <c r="E223" i="35"/>
  <c r="E165" i="115" s="1"/>
  <c r="D223" i="35"/>
  <c r="C223" i="35"/>
  <c r="C165" i="115" s="1"/>
  <c r="I222" i="35"/>
  <c r="G222" i="35"/>
  <c r="F222" i="35"/>
  <c r="E222" i="35"/>
  <c r="D222" i="35"/>
  <c r="C222" i="35"/>
  <c r="I221" i="35"/>
  <c r="G221" i="35"/>
  <c r="F221" i="35"/>
  <c r="E221" i="35"/>
  <c r="I220" i="35"/>
  <c r="G220" i="35"/>
  <c r="F220" i="35"/>
  <c r="E220" i="35"/>
  <c r="D220" i="35"/>
  <c r="C220" i="35"/>
  <c r="I219" i="35"/>
  <c r="Q219" i="35" s="1"/>
  <c r="G219" i="35"/>
  <c r="G165" i="112" s="1"/>
  <c r="F219" i="35"/>
  <c r="F165" i="112" s="1"/>
  <c r="E219" i="35"/>
  <c r="E165" i="112" s="1"/>
  <c r="D219" i="35"/>
  <c r="C219" i="35"/>
  <c r="C165" i="112" s="1"/>
  <c r="I218" i="35"/>
  <c r="Q218" i="35" s="1"/>
  <c r="G218" i="35"/>
  <c r="G165" i="110" s="1"/>
  <c r="F218" i="35"/>
  <c r="F165" i="110" s="1"/>
  <c r="E218" i="35"/>
  <c r="E165" i="110" s="1"/>
  <c r="D218" i="35"/>
  <c r="C218" i="35"/>
  <c r="C165" i="110" s="1"/>
  <c r="I217" i="35"/>
  <c r="Q217" i="35" s="1"/>
  <c r="G217" i="35"/>
  <c r="G165" i="96" s="1"/>
  <c r="F217" i="35"/>
  <c r="F165" i="96" s="1"/>
  <c r="E217" i="35"/>
  <c r="E165" i="96" s="1"/>
  <c r="D217" i="35"/>
  <c r="C217" i="35"/>
  <c r="C165" i="96" s="1"/>
  <c r="I216" i="35"/>
  <c r="Q216" i="35" s="1"/>
  <c r="G216" i="35"/>
  <c r="G165" i="107" s="1"/>
  <c r="F216" i="35"/>
  <c r="F165" i="107" s="1"/>
  <c r="E216" i="35"/>
  <c r="E165" i="107" s="1"/>
  <c r="D216" i="35"/>
  <c r="C216" i="35"/>
  <c r="C165" i="107" s="1"/>
  <c r="I215" i="35"/>
  <c r="Q215" i="35" s="1"/>
  <c r="G215" i="35"/>
  <c r="G165" i="93" s="1"/>
  <c r="F215" i="35"/>
  <c r="F165" i="93" s="1"/>
  <c r="E215" i="35"/>
  <c r="E165" i="93" s="1"/>
  <c r="D215" i="35"/>
  <c r="D165" i="93" s="1"/>
  <c r="C215" i="35"/>
  <c r="C165" i="93" s="1"/>
  <c r="I195" i="35"/>
  <c r="Q195" i="35" s="1"/>
  <c r="G195" i="35"/>
  <c r="G164" i="126" s="1"/>
  <c r="F195" i="35"/>
  <c r="F164" i="126" s="1"/>
  <c r="E195" i="35"/>
  <c r="E164" i="126" s="1"/>
  <c r="D195" i="35"/>
  <c r="C195" i="35"/>
  <c r="C164" i="126" s="1"/>
  <c r="I194" i="35"/>
  <c r="Q194" i="35" s="1"/>
  <c r="G194" i="35"/>
  <c r="G164" i="102" s="1"/>
  <c r="F194" i="35"/>
  <c r="F164" i="102" s="1"/>
  <c r="E194" i="35"/>
  <c r="E164" i="102" s="1"/>
  <c r="D194" i="35"/>
  <c r="C194" i="35"/>
  <c r="C164" i="102" s="1"/>
  <c r="I193" i="35"/>
  <c r="Q193" i="35" s="1"/>
  <c r="G193" i="35"/>
  <c r="G164" i="115" s="1"/>
  <c r="F193" i="35"/>
  <c r="F164" i="115" s="1"/>
  <c r="E193" i="35"/>
  <c r="E164" i="115" s="1"/>
  <c r="D193" i="35"/>
  <c r="C193" i="35"/>
  <c r="C164" i="115" s="1"/>
  <c r="I192" i="35"/>
  <c r="G192" i="35"/>
  <c r="F192" i="35"/>
  <c r="E192" i="35"/>
  <c r="D192" i="35"/>
  <c r="C192" i="35"/>
  <c r="I191" i="35"/>
  <c r="G191" i="35"/>
  <c r="F191" i="35"/>
  <c r="E191" i="35"/>
  <c r="I190" i="35"/>
  <c r="G190" i="35"/>
  <c r="F190" i="35"/>
  <c r="E190" i="35"/>
  <c r="D190" i="35"/>
  <c r="C190" i="35"/>
  <c r="I189" i="35"/>
  <c r="Q189" i="35" s="1"/>
  <c r="G189" i="35"/>
  <c r="G164" i="112" s="1"/>
  <c r="F189" i="35"/>
  <c r="F164" i="112" s="1"/>
  <c r="E189" i="35"/>
  <c r="E164" i="112" s="1"/>
  <c r="D189" i="35"/>
  <c r="D164" i="112" s="1"/>
  <c r="C189" i="35"/>
  <c r="C164" i="112" s="1"/>
  <c r="I188" i="35"/>
  <c r="Q188" i="35" s="1"/>
  <c r="G188" i="35"/>
  <c r="G164" i="110" s="1"/>
  <c r="F188" i="35"/>
  <c r="F164" i="110" s="1"/>
  <c r="E188" i="35"/>
  <c r="E164" i="110" s="1"/>
  <c r="D188" i="35"/>
  <c r="C188" i="35"/>
  <c r="C164" i="110" s="1"/>
  <c r="I187" i="35"/>
  <c r="Q187" i="35" s="1"/>
  <c r="G187" i="35"/>
  <c r="F187" i="35"/>
  <c r="E187" i="35"/>
  <c r="D187" i="35"/>
  <c r="M187" i="35" s="1"/>
  <c r="D164" i="109" s="1"/>
  <c r="C187" i="35"/>
  <c r="I186" i="35"/>
  <c r="Q186" i="35" s="1"/>
  <c r="G186" i="35"/>
  <c r="G164" i="107" s="1"/>
  <c r="F186" i="35"/>
  <c r="F164" i="107" s="1"/>
  <c r="E186" i="35"/>
  <c r="E164" i="107" s="1"/>
  <c r="D186" i="35"/>
  <c r="C186" i="35"/>
  <c r="C164" i="107" s="1"/>
  <c r="I185" i="35"/>
  <c r="Q185" i="35" s="1"/>
  <c r="G185" i="35"/>
  <c r="G164" i="93" s="1"/>
  <c r="F185" i="35"/>
  <c r="F164" i="93" s="1"/>
  <c r="E185" i="35"/>
  <c r="E164" i="93" s="1"/>
  <c r="D185" i="35"/>
  <c r="D164" i="93" s="1"/>
  <c r="C185" i="35"/>
  <c r="C164" i="93" s="1"/>
  <c r="I165" i="35"/>
  <c r="Q165" i="35" s="1"/>
  <c r="G165" i="35"/>
  <c r="G163" i="126" s="1"/>
  <c r="F165" i="35"/>
  <c r="F163" i="126" s="1"/>
  <c r="E165" i="35"/>
  <c r="E163" i="126" s="1"/>
  <c r="D165" i="35"/>
  <c r="C165" i="35"/>
  <c r="C163" i="126" s="1"/>
  <c r="I164" i="35"/>
  <c r="Q164" i="35" s="1"/>
  <c r="G164" i="35"/>
  <c r="G163" i="102" s="1"/>
  <c r="F164" i="35"/>
  <c r="F163" i="102" s="1"/>
  <c r="E164" i="35"/>
  <c r="E163" i="102" s="1"/>
  <c r="D164" i="35"/>
  <c r="C164" i="35"/>
  <c r="C163" i="102" s="1"/>
  <c r="I163" i="35"/>
  <c r="G163" i="35"/>
  <c r="G163" i="115" s="1"/>
  <c r="F163" i="35"/>
  <c r="F163" i="115" s="1"/>
  <c r="E163" i="35"/>
  <c r="E163" i="115" s="1"/>
  <c r="D163" i="35"/>
  <c r="C163" i="35"/>
  <c r="C163" i="115" s="1"/>
  <c r="I162" i="35"/>
  <c r="G162" i="35"/>
  <c r="F162" i="35"/>
  <c r="E162" i="35"/>
  <c r="D162" i="35"/>
  <c r="C162" i="35"/>
  <c r="I161" i="35"/>
  <c r="G161" i="35"/>
  <c r="F161" i="35"/>
  <c r="E161" i="35"/>
  <c r="I160" i="35"/>
  <c r="G160" i="35"/>
  <c r="F160" i="35"/>
  <c r="E160" i="35"/>
  <c r="D160" i="35"/>
  <c r="C160" i="35"/>
  <c r="I159" i="35"/>
  <c r="Q159" i="35" s="1"/>
  <c r="G159" i="35"/>
  <c r="G163" i="112" s="1"/>
  <c r="F159" i="35"/>
  <c r="F163" i="112" s="1"/>
  <c r="E159" i="35"/>
  <c r="E163" i="112" s="1"/>
  <c r="D159" i="35"/>
  <c r="D163" i="112" s="1"/>
  <c r="C159" i="35"/>
  <c r="C163" i="112" s="1"/>
  <c r="I158" i="35"/>
  <c r="Q158" i="35" s="1"/>
  <c r="G158" i="35"/>
  <c r="G163" i="110" s="1"/>
  <c r="F158" i="35"/>
  <c r="F163" i="110" s="1"/>
  <c r="E158" i="35"/>
  <c r="E163" i="110" s="1"/>
  <c r="D158" i="35"/>
  <c r="C158" i="35"/>
  <c r="C163" i="110" s="1"/>
  <c r="I157" i="35"/>
  <c r="Q157" i="35" s="1"/>
  <c r="G157" i="35"/>
  <c r="G163" i="96" s="1"/>
  <c r="F157" i="35"/>
  <c r="F163" i="96" s="1"/>
  <c r="E157" i="35"/>
  <c r="E163" i="96" s="1"/>
  <c r="D157" i="35"/>
  <c r="C157" i="35"/>
  <c r="C163" i="96" s="1"/>
  <c r="I156" i="35"/>
  <c r="Q156" i="35" s="1"/>
  <c r="G156" i="35"/>
  <c r="G163" i="107" s="1"/>
  <c r="F156" i="35"/>
  <c r="F163" i="107" s="1"/>
  <c r="E156" i="35"/>
  <c r="E163" i="107" s="1"/>
  <c r="D156" i="35"/>
  <c r="C156" i="35"/>
  <c r="C163" i="107" s="1"/>
  <c r="I155" i="35"/>
  <c r="Q155" i="35" s="1"/>
  <c r="G155" i="35"/>
  <c r="G163" i="93" s="1"/>
  <c r="F155" i="35"/>
  <c r="F163" i="93" s="1"/>
  <c r="E155" i="35"/>
  <c r="E163" i="93" s="1"/>
  <c r="D155" i="35"/>
  <c r="D163" i="93" s="1"/>
  <c r="C155" i="35"/>
  <c r="C163" i="93" s="1"/>
  <c r="I135" i="35"/>
  <c r="Q135" i="35" s="1"/>
  <c r="G135" i="35"/>
  <c r="G162" i="126" s="1"/>
  <c r="F135" i="35"/>
  <c r="F162" i="126" s="1"/>
  <c r="E135" i="35"/>
  <c r="E162" i="126" s="1"/>
  <c r="D135" i="35"/>
  <c r="C135" i="35"/>
  <c r="C162" i="126" s="1"/>
  <c r="I134" i="35"/>
  <c r="Q134" i="35" s="1"/>
  <c r="G134" i="35"/>
  <c r="G162" i="102" s="1"/>
  <c r="F134" i="35"/>
  <c r="F162" i="102" s="1"/>
  <c r="E134" i="35"/>
  <c r="E162" i="102" s="1"/>
  <c r="D134" i="35"/>
  <c r="C134" i="35"/>
  <c r="C162" i="102" s="1"/>
  <c r="I133" i="35"/>
  <c r="G133" i="35"/>
  <c r="G162" i="115" s="1"/>
  <c r="F133" i="35"/>
  <c r="F162" i="115" s="1"/>
  <c r="E133" i="35"/>
  <c r="E162" i="115" s="1"/>
  <c r="D133" i="35"/>
  <c r="C133" i="35"/>
  <c r="C162" i="115" s="1"/>
  <c r="I132" i="35"/>
  <c r="G132" i="35"/>
  <c r="F132" i="35"/>
  <c r="E132" i="35"/>
  <c r="D132" i="35"/>
  <c r="C132" i="35"/>
  <c r="I131" i="35"/>
  <c r="G131" i="35"/>
  <c r="F131" i="35"/>
  <c r="E131" i="35"/>
  <c r="I130" i="35"/>
  <c r="G130" i="35"/>
  <c r="F130" i="35"/>
  <c r="E130" i="35"/>
  <c r="D130" i="35"/>
  <c r="C130" i="35"/>
  <c r="I129" i="35"/>
  <c r="Q129" i="35" s="1"/>
  <c r="G129" i="35"/>
  <c r="G162" i="112" s="1"/>
  <c r="F129" i="35"/>
  <c r="F162" i="112" s="1"/>
  <c r="E129" i="35"/>
  <c r="E162" i="112" s="1"/>
  <c r="D129" i="35"/>
  <c r="C129" i="35"/>
  <c r="C162" i="112" s="1"/>
  <c r="I128" i="35"/>
  <c r="Q128" i="35" s="1"/>
  <c r="G128" i="35"/>
  <c r="G162" i="110" s="1"/>
  <c r="F128" i="35"/>
  <c r="F162" i="110" s="1"/>
  <c r="E128" i="35"/>
  <c r="E162" i="110" s="1"/>
  <c r="D128" i="35"/>
  <c r="C128" i="35"/>
  <c r="C162" i="110" s="1"/>
  <c r="I127" i="35"/>
  <c r="Q127" i="35" s="1"/>
  <c r="G127" i="35"/>
  <c r="G162" i="96" s="1"/>
  <c r="F127" i="35"/>
  <c r="F162" i="96" s="1"/>
  <c r="E127" i="35"/>
  <c r="E162" i="96" s="1"/>
  <c r="D127" i="35"/>
  <c r="C127" i="35"/>
  <c r="C162" i="96" s="1"/>
  <c r="I126" i="35"/>
  <c r="Q126" i="35" s="1"/>
  <c r="G126" i="35"/>
  <c r="G162" i="107" s="1"/>
  <c r="F126" i="35"/>
  <c r="F162" i="107" s="1"/>
  <c r="E126" i="35"/>
  <c r="E162" i="107" s="1"/>
  <c r="D126" i="35"/>
  <c r="C126" i="35"/>
  <c r="C162" i="107" s="1"/>
  <c r="I125" i="35"/>
  <c r="Q125" i="35" s="1"/>
  <c r="G125" i="35"/>
  <c r="G162" i="93" s="1"/>
  <c r="F125" i="35"/>
  <c r="F162" i="93" s="1"/>
  <c r="E125" i="35"/>
  <c r="E162" i="93" s="1"/>
  <c r="D125" i="35"/>
  <c r="D162" i="93" s="1"/>
  <c r="C125" i="35"/>
  <c r="C162" i="93" s="1"/>
  <c r="I105" i="35"/>
  <c r="Q105" i="35" s="1"/>
  <c r="G105" i="35"/>
  <c r="G161" i="126" s="1"/>
  <c r="F105" i="35"/>
  <c r="F161" i="126" s="1"/>
  <c r="E105" i="35"/>
  <c r="E161" i="126" s="1"/>
  <c r="D105" i="35"/>
  <c r="C105" i="35"/>
  <c r="C161" i="126" s="1"/>
  <c r="I104" i="35"/>
  <c r="Q104" i="35" s="1"/>
  <c r="G104" i="35"/>
  <c r="G161" i="102" s="1"/>
  <c r="F104" i="35"/>
  <c r="F161" i="102" s="1"/>
  <c r="E104" i="35"/>
  <c r="E161" i="102" s="1"/>
  <c r="D104" i="35"/>
  <c r="C104" i="35"/>
  <c r="C161" i="102" s="1"/>
  <c r="I103" i="35"/>
  <c r="Q103" i="35" s="1"/>
  <c r="G103" i="35"/>
  <c r="G161" i="115" s="1"/>
  <c r="F103" i="35"/>
  <c r="F161" i="115" s="1"/>
  <c r="E103" i="35"/>
  <c r="E161" i="115" s="1"/>
  <c r="D103" i="35"/>
  <c r="C103" i="35"/>
  <c r="C161" i="115" s="1"/>
  <c r="I102" i="35"/>
  <c r="G102" i="35"/>
  <c r="F102" i="35"/>
  <c r="E102" i="35"/>
  <c r="D102" i="35"/>
  <c r="C102" i="35"/>
  <c r="I101" i="35"/>
  <c r="G101" i="35"/>
  <c r="F101" i="35"/>
  <c r="E101" i="35"/>
  <c r="I100" i="35"/>
  <c r="G100" i="35"/>
  <c r="F100" i="35"/>
  <c r="E100" i="35"/>
  <c r="D100" i="35"/>
  <c r="C100" i="35"/>
  <c r="I99" i="35"/>
  <c r="Q99" i="35" s="1"/>
  <c r="G99" i="35"/>
  <c r="G161" i="112" s="1"/>
  <c r="F99" i="35"/>
  <c r="F161" i="112" s="1"/>
  <c r="E99" i="35"/>
  <c r="E161" i="112" s="1"/>
  <c r="D99" i="35"/>
  <c r="D161" i="112" s="1"/>
  <c r="C99" i="35"/>
  <c r="C161" i="112" s="1"/>
  <c r="I98" i="35"/>
  <c r="Q98" i="35" s="1"/>
  <c r="G98" i="35"/>
  <c r="G161" i="110" s="1"/>
  <c r="F98" i="35"/>
  <c r="F161" i="110" s="1"/>
  <c r="E98" i="35"/>
  <c r="E161" i="110" s="1"/>
  <c r="D98" i="35"/>
  <c r="D161" i="110" s="1"/>
  <c r="C98" i="35"/>
  <c r="C161" i="110" s="1"/>
  <c r="I97" i="35"/>
  <c r="Q97" i="35" s="1"/>
  <c r="G97" i="35"/>
  <c r="G161" i="96" s="1"/>
  <c r="F97" i="35"/>
  <c r="F161" i="96" s="1"/>
  <c r="E97" i="35"/>
  <c r="E161" i="96" s="1"/>
  <c r="D97" i="35"/>
  <c r="C97" i="35"/>
  <c r="C161" i="96" s="1"/>
  <c r="I96" i="35"/>
  <c r="Q96" i="35" s="1"/>
  <c r="G96" i="35"/>
  <c r="G161" i="107" s="1"/>
  <c r="F96" i="35"/>
  <c r="F161" i="107" s="1"/>
  <c r="E96" i="35"/>
  <c r="E161" i="107" s="1"/>
  <c r="D96" i="35"/>
  <c r="D161" i="107" s="1"/>
  <c r="C96" i="35"/>
  <c r="C161" i="107" s="1"/>
  <c r="I95" i="35"/>
  <c r="Q95" i="35" s="1"/>
  <c r="G95" i="35"/>
  <c r="G161" i="93" s="1"/>
  <c r="F95" i="35"/>
  <c r="F161" i="93" s="1"/>
  <c r="E95" i="35"/>
  <c r="E161" i="93" s="1"/>
  <c r="D95" i="35"/>
  <c r="D161" i="93" s="1"/>
  <c r="C95" i="35"/>
  <c r="C161" i="93" s="1"/>
  <c r="I75" i="35"/>
  <c r="Q75" i="35" s="1"/>
  <c r="G75" i="35"/>
  <c r="G160" i="126" s="1"/>
  <c r="F75" i="35"/>
  <c r="F160" i="126" s="1"/>
  <c r="E75" i="35"/>
  <c r="E160" i="126" s="1"/>
  <c r="D75" i="35"/>
  <c r="C75" i="35"/>
  <c r="C160" i="126" s="1"/>
  <c r="I74" i="35"/>
  <c r="Q74" i="35" s="1"/>
  <c r="G74" i="35"/>
  <c r="G160" i="102" s="1"/>
  <c r="F74" i="35"/>
  <c r="F160" i="102" s="1"/>
  <c r="E74" i="35"/>
  <c r="E160" i="102" s="1"/>
  <c r="D74" i="35"/>
  <c r="C74" i="35"/>
  <c r="C160" i="102" s="1"/>
  <c r="I73" i="35"/>
  <c r="Q73" i="35" s="1"/>
  <c r="G73" i="35"/>
  <c r="G160" i="115" s="1"/>
  <c r="F73" i="35"/>
  <c r="F160" i="115" s="1"/>
  <c r="E73" i="35"/>
  <c r="E160" i="115" s="1"/>
  <c r="D73" i="35"/>
  <c r="C73" i="35"/>
  <c r="C160" i="115" s="1"/>
  <c r="I72" i="35"/>
  <c r="G72" i="35"/>
  <c r="F72" i="35"/>
  <c r="E72" i="35"/>
  <c r="D72" i="35"/>
  <c r="C72" i="35"/>
  <c r="I71" i="35"/>
  <c r="G71" i="35"/>
  <c r="F71" i="35"/>
  <c r="E71" i="35"/>
  <c r="I70" i="35"/>
  <c r="G70" i="35"/>
  <c r="F70" i="35"/>
  <c r="E70" i="35"/>
  <c r="D70" i="35"/>
  <c r="C70" i="35"/>
  <c r="I69" i="35"/>
  <c r="Q69" i="35" s="1"/>
  <c r="G69" i="35"/>
  <c r="G160" i="112" s="1"/>
  <c r="F69" i="35"/>
  <c r="F160" i="112" s="1"/>
  <c r="E69" i="35"/>
  <c r="E160" i="112" s="1"/>
  <c r="D69" i="35"/>
  <c r="C69" i="35"/>
  <c r="C160" i="112" s="1"/>
  <c r="I68" i="35"/>
  <c r="Q68" i="35" s="1"/>
  <c r="G68" i="35"/>
  <c r="G160" i="110" s="1"/>
  <c r="F68" i="35"/>
  <c r="F160" i="110" s="1"/>
  <c r="E68" i="35"/>
  <c r="E160" i="110" s="1"/>
  <c r="D68" i="35"/>
  <c r="C68" i="35"/>
  <c r="C160" i="110" s="1"/>
  <c r="I67" i="35"/>
  <c r="Q67" i="35" s="1"/>
  <c r="G67" i="35"/>
  <c r="F67" i="35"/>
  <c r="E67" i="35"/>
  <c r="D67" i="35"/>
  <c r="C67" i="35"/>
  <c r="I66" i="35"/>
  <c r="Q66" i="35" s="1"/>
  <c r="G66" i="35"/>
  <c r="G160" i="107" s="1"/>
  <c r="F66" i="35"/>
  <c r="F160" i="107" s="1"/>
  <c r="E66" i="35"/>
  <c r="E160" i="107" s="1"/>
  <c r="D66" i="35"/>
  <c r="C66" i="35"/>
  <c r="C160" i="107" s="1"/>
  <c r="I65" i="35"/>
  <c r="Q65" i="35" s="1"/>
  <c r="G65" i="35"/>
  <c r="G160" i="93" s="1"/>
  <c r="F65" i="35"/>
  <c r="F160" i="93" s="1"/>
  <c r="E65" i="35"/>
  <c r="E160" i="93" s="1"/>
  <c r="D65" i="35"/>
  <c r="D160" i="93" s="1"/>
  <c r="C65" i="35"/>
  <c r="C160" i="93" s="1"/>
  <c r="I45" i="35"/>
  <c r="Q45" i="35" s="1"/>
  <c r="G45" i="35"/>
  <c r="G159" i="126" s="1"/>
  <c r="F45" i="35"/>
  <c r="F159" i="126" s="1"/>
  <c r="E45" i="35"/>
  <c r="E159" i="126" s="1"/>
  <c r="D45" i="35"/>
  <c r="C45" i="35"/>
  <c r="C159" i="126" s="1"/>
  <c r="I44" i="35"/>
  <c r="Q44" i="35" s="1"/>
  <c r="G44" i="35"/>
  <c r="G159" i="102" s="1"/>
  <c r="F44" i="35"/>
  <c r="F159" i="102" s="1"/>
  <c r="E44" i="35"/>
  <c r="E159" i="102" s="1"/>
  <c r="D44" i="35"/>
  <c r="C44" i="35"/>
  <c r="C159" i="102" s="1"/>
  <c r="I43" i="35"/>
  <c r="Q43" i="35" s="1"/>
  <c r="G43" i="35"/>
  <c r="G159" i="115" s="1"/>
  <c r="F43" i="35"/>
  <c r="F159" i="115" s="1"/>
  <c r="E43" i="35"/>
  <c r="E159" i="115" s="1"/>
  <c r="D43" i="35"/>
  <c r="C43" i="35"/>
  <c r="C159" i="115" s="1"/>
  <c r="I42" i="35"/>
  <c r="G42" i="35"/>
  <c r="F42" i="35"/>
  <c r="E42" i="35"/>
  <c r="D42" i="35"/>
  <c r="C42" i="35"/>
  <c r="I41" i="35"/>
  <c r="G41" i="35"/>
  <c r="F41" i="35"/>
  <c r="E41" i="35"/>
  <c r="I40" i="35"/>
  <c r="G40" i="35"/>
  <c r="F40" i="35"/>
  <c r="E40" i="35"/>
  <c r="D40" i="35"/>
  <c r="C40" i="35"/>
  <c r="I39" i="35"/>
  <c r="Q39" i="35" s="1"/>
  <c r="G39" i="35"/>
  <c r="G159" i="112" s="1"/>
  <c r="F39" i="35"/>
  <c r="F159" i="112" s="1"/>
  <c r="E39" i="35"/>
  <c r="E159" i="112" s="1"/>
  <c r="D39" i="35"/>
  <c r="D159" i="112" s="1"/>
  <c r="C39" i="35"/>
  <c r="C159" i="112" s="1"/>
  <c r="I38" i="35"/>
  <c r="Q38" i="35" s="1"/>
  <c r="G38" i="35"/>
  <c r="G159" i="110" s="1"/>
  <c r="F38" i="35"/>
  <c r="F159" i="110" s="1"/>
  <c r="E38" i="35"/>
  <c r="E159" i="110" s="1"/>
  <c r="D38" i="35"/>
  <c r="C38" i="35"/>
  <c r="C159" i="110" s="1"/>
  <c r="I37" i="35"/>
  <c r="Q37" i="35" s="1"/>
  <c r="G37" i="35"/>
  <c r="G159" i="96" s="1"/>
  <c r="F37" i="35"/>
  <c r="F159" i="96" s="1"/>
  <c r="E37" i="35"/>
  <c r="E159" i="96" s="1"/>
  <c r="D37" i="35"/>
  <c r="C37" i="35"/>
  <c r="C159" i="96" s="1"/>
  <c r="I36" i="35"/>
  <c r="Q36" i="35" s="1"/>
  <c r="G36" i="35"/>
  <c r="G159" i="107" s="1"/>
  <c r="F36" i="35"/>
  <c r="F159" i="107" s="1"/>
  <c r="E36" i="35"/>
  <c r="E159" i="107" s="1"/>
  <c r="D36" i="35"/>
  <c r="C36" i="35"/>
  <c r="C159" i="107" s="1"/>
  <c r="I35" i="35"/>
  <c r="Q35" i="35" s="1"/>
  <c r="G35" i="35"/>
  <c r="G159" i="93" s="1"/>
  <c r="F35" i="35"/>
  <c r="F159" i="93" s="1"/>
  <c r="E35" i="35"/>
  <c r="E159" i="93" s="1"/>
  <c r="D35" i="35"/>
  <c r="D159" i="93" s="1"/>
  <c r="C35" i="35"/>
  <c r="C159" i="93" s="1"/>
  <c r="I285" i="33"/>
  <c r="Q285" i="33" s="1"/>
  <c r="G285" i="33"/>
  <c r="G157" i="126" s="1"/>
  <c r="F285" i="33"/>
  <c r="F157" i="126" s="1"/>
  <c r="E285" i="33"/>
  <c r="E157" i="126" s="1"/>
  <c r="D285" i="33"/>
  <c r="D157" i="126" s="1"/>
  <c r="C285" i="33"/>
  <c r="C157" i="126" s="1"/>
  <c r="I284" i="33"/>
  <c r="Q284" i="33" s="1"/>
  <c r="G284" i="33"/>
  <c r="G157" i="102" s="1"/>
  <c r="F284" i="33"/>
  <c r="F157" i="102" s="1"/>
  <c r="E284" i="33"/>
  <c r="E157" i="102" s="1"/>
  <c r="D284" i="33"/>
  <c r="D157" i="102" s="1"/>
  <c r="C284" i="33"/>
  <c r="C157" i="102" s="1"/>
  <c r="I283" i="33"/>
  <c r="Q283" i="33" s="1"/>
  <c r="G283" i="33"/>
  <c r="G157" i="115" s="1"/>
  <c r="F283" i="33"/>
  <c r="F157" i="115" s="1"/>
  <c r="E283" i="33"/>
  <c r="E157" i="115" s="1"/>
  <c r="D283" i="33"/>
  <c r="D157" i="115" s="1"/>
  <c r="C283" i="33"/>
  <c r="C157" i="115" s="1"/>
  <c r="I282" i="33"/>
  <c r="G282" i="33"/>
  <c r="F282" i="33"/>
  <c r="E282" i="33"/>
  <c r="D282" i="33"/>
  <c r="C282" i="33"/>
  <c r="I281" i="33"/>
  <c r="G281" i="33"/>
  <c r="F281" i="33"/>
  <c r="E281" i="33"/>
  <c r="I280" i="33"/>
  <c r="G280" i="33"/>
  <c r="F280" i="33"/>
  <c r="E280" i="33"/>
  <c r="D280" i="33"/>
  <c r="C280" i="33"/>
  <c r="I279" i="33"/>
  <c r="Q279" i="33" s="1"/>
  <c r="G279" i="33"/>
  <c r="G157" i="112" s="1"/>
  <c r="F279" i="33"/>
  <c r="F157" i="112" s="1"/>
  <c r="E279" i="33"/>
  <c r="E157" i="112" s="1"/>
  <c r="D279" i="33"/>
  <c r="D157" i="112" s="1"/>
  <c r="C279" i="33"/>
  <c r="C157" i="112" s="1"/>
  <c r="I278" i="33"/>
  <c r="Q278" i="33" s="1"/>
  <c r="G278" i="33"/>
  <c r="G157" i="110" s="1"/>
  <c r="F278" i="33"/>
  <c r="F157" i="110" s="1"/>
  <c r="E278" i="33"/>
  <c r="E157" i="110" s="1"/>
  <c r="D278" i="33"/>
  <c r="D157" i="110" s="1"/>
  <c r="C278" i="33"/>
  <c r="C157" i="110" s="1"/>
  <c r="I277" i="33"/>
  <c r="Q277" i="33" s="1"/>
  <c r="F277" i="33"/>
  <c r="F157" i="96" s="1"/>
  <c r="E277" i="33"/>
  <c r="E157" i="96" s="1"/>
  <c r="D277" i="33"/>
  <c r="D157" i="96" s="1"/>
  <c r="C277" i="33"/>
  <c r="C157" i="96" s="1"/>
  <c r="I276" i="33"/>
  <c r="Q276" i="33" s="1"/>
  <c r="G276" i="33"/>
  <c r="G157" i="107" s="1"/>
  <c r="F276" i="33"/>
  <c r="F157" i="107" s="1"/>
  <c r="E276" i="33"/>
  <c r="E157" i="107" s="1"/>
  <c r="D276" i="33"/>
  <c r="D157" i="107" s="1"/>
  <c r="C276" i="33"/>
  <c r="C157" i="107" s="1"/>
  <c r="I275" i="33"/>
  <c r="Q275" i="33" s="1"/>
  <c r="G275" i="33"/>
  <c r="G157" i="93" s="1"/>
  <c r="F275" i="33"/>
  <c r="F157" i="93" s="1"/>
  <c r="E275" i="33"/>
  <c r="E157" i="93" s="1"/>
  <c r="D275" i="33"/>
  <c r="D157" i="93" s="1"/>
  <c r="C275" i="33"/>
  <c r="C157" i="93" s="1"/>
  <c r="I255" i="33"/>
  <c r="Q255" i="33" s="1"/>
  <c r="G255" i="33"/>
  <c r="G156" i="126" s="1"/>
  <c r="F255" i="33"/>
  <c r="F156" i="126" s="1"/>
  <c r="E255" i="33"/>
  <c r="E156" i="126" s="1"/>
  <c r="D255" i="33"/>
  <c r="D156" i="126" s="1"/>
  <c r="C255" i="33"/>
  <c r="C156" i="126" s="1"/>
  <c r="I254" i="33"/>
  <c r="Q254" i="33" s="1"/>
  <c r="G254" i="33"/>
  <c r="G156" i="102" s="1"/>
  <c r="F254" i="33"/>
  <c r="F156" i="102" s="1"/>
  <c r="E254" i="33"/>
  <c r="E156" i="102" s="1"/>
  <c r="D254" i="33"/>
  <c r="D156" i="102" s="1"/>
  <c r="C254" i="33"/>
  <c r="C156" i="102" s="1"/>
  <c r="I253" i="33"/>
  <c r="Q253" i="33" s="1"/>
  <c r="G253" i="33"/>
  <c r="G156" i="115" s="1"/>
  <c r="F253" i="33"/>
  <c r="F156" i="115" s="1"/>
  <c r="E253" i="33"/>
  <c r="E156" i="115" s="1"/>
  <c r="D253" i="33"/>
  <c r="D156" i="115" s="1"/>
  <c r="C253" i="33"/>
  <c r="C156" i="115" s="1"/>
  <c r="I252" i="33"/>
  <c r="G252" i="33"/>
  <c r="F252" i="33"/>
  <c r="E252" i="33"/>
  <c r="D252" i="33"/>
  <c r="C252" i="33"/>
  <c r="I251" i="33"/>
  <c r="G251" i="33"/>
  <c r="F251" i="33"/>
  <c r="E251" i="33"/>
  <c r="I250" i="33"/>
  <c r="G250" i="33"/>
  <c r="F250" i="33"/>
  <c r="E250" i="33"/>
  <c r="D250" i="33"/>
  <c r="C250" i="33"/>
  <c r="I249" i="33"/>
  <c r="Q249" i="33" s="1"/>
  <c r="G249" i="33"/>
  <c r="G156" i="112" s="1"/>
  <c r="F249" i="33"/>
  <c r="F156" i="112" s="1"/>
  <c r="E249" i="33"/>
  <c r="E156" i="112" s="1"/>
  <c r="D249" i="33"/>
  <c r="D156" i="112" s="1"/>
  <c r="C249" i="33"/>
  <c r="C156" i="112" s="1"/>
  <c r="I248" i="33"/>
  <c r="Q248" i="33" s="1"/>
  <c r="G248" i="33"/>
  <c r="G156" i="110" s="1"/>
  <c r="F248" i="33"/>
  <c r="F156" i="110" s="1"/>
  <c r="E248" i="33"/>
  <c r="E156" i="110" s="1"/>
  <c r="D248" i="33"/>
  <c r="D156" i="110" s="1"/>
  <c r="C248" i="33"/>
  <c r="C156" i="110" s="1"/>
  <c r="I247" i="33"/>
  <c r="Q247" i="33" s="1"/>
  <c r="F247" i="33"/>
  <c r="F156" i="96" s="1"/>
  <c r="E247" i="33"/>
  <c r="E156" i="96" s="1"/>
  <c r="D247" i="33"/>
  <c r="D156" i="96" s="1"/>
  <c r="C247" i="33"/>
  <c r="C156" i="96" s="1"/>
  <c r="I246" i="33"/>
  <c r="Q246" i="33" s="1"/>
  <c r="G246" i="33"/>
  <c r="G156" i="107" s="1"/>
  <c r="F246" i="33"/>
  <c r="F156" i="107" s="1"/>
  <c r="E246" i="33"/>
  <c r="E156" i="107" s="1"/>
  <c r="D246" i="33"/>
  <c r="D156" i="107" s="1"/>
  <c r="C246" i="33"/>
  <c r="C156" i="107" s="1"/>
  <c r="I245" i="33"/>
  <c r="Q245" i="33" s="1"/>
  <c r="G245" i="33"/>
  <c r="G156" i="93" s="1"/>
  <c r="F245" i="33"/>
  <c r="F156" i="93" s="1"/>
  <c r="E245" i="33"/>
  <c r="E156" i="93" s="1"/>
  <c r="D245" i="33"/>
  <c r="D156" i="93" s="1"/>
  <c r="C245" i="33"/>
  <c r="C156" i="93" s="1"/>
  <c r="I225" i="33"/>
  <c r="Q225" i="33" s="1"/>
  <c r="G225" i="33"/>
  <c r="G155" i="126" s="1"/>
  <c r="F225" i="33"/>
  <c r="F155" i="126" s="1"/>
  <c r="E225" i="33"/>
  <c r="E155" i="126" s="1"/>
  <c r="D225" i="33"/>
  <c r="D155" i="126" s="1"/>
  <c r="C225" i="33"/>
  <c r="C155" i="126" s="1"/>
  <c r="I224" i="33"/>
  <c r="Q224" i="33" s="1"/>
  <c r="G224" i="33"/>
  <c r="G155" i="102" s="1"/>
  <c r="F224" i="33"/>
  <c r="F155" i="102" s="1"/>
  <c r="E224" i="33"/>
  <c r="E155" i="102" s="1"/>
  <c r="D224" i="33"/>
  <c r="D155" i="102" s="1"/>
  <c r="C224" i="33"/>
  <c r="C155" i="102" s="1"/>
  <c r="I223" i="33"/>
  <c r="Q223" i="33" s="1"/>
  <c r="G223" i="33"/>
  <c r="G155" i="115" s="1"/>
  <c r="F223" i="33"/>
  <c r="F155" i="115" s="1"/>
  <c r="E223" i="33"/>
  <c r="E155" i="115" s="1"/>
  <c r="D223" i="33"/>
  <c r="D155" i="115" s="1"/>
  <c r="C223" i="33"/>
  <c r="C155" i="115" s="1"/>
  <c r="I222" i="33"/>
  <c r="G222" i="33"/>
  <c r="F222" i="33"/>
  <c r="E222" i="33"/>
  <c r="D222" i="33"/>
  <c r="C222" i="33"/>
  <c r="I221" i="33"/>
  <c r="G221" i="33"/>
  <c r="F221" i="33"/>
  <c r="E221" i="33"/>
  <c r="I220" i="33"/>
  <c r="G220" i="33"/>
  <c r="F220" i="33"/>
  <c r="E220" i="33"/>
  <c r="D220" i="33"/>
  <c r="C220" i="33"/>
  <c r="I219" i="33"/>
  <c r="Q219" i="33" s="1"/>
  <c r="G219" i="33"/>
  <c r="G155" i="112" s="1"/>
  <c r="F219" i="33"/>
  <c r="F155" i="112" s="1"/>
  <c r="E219" i="33"/>
  <c r="E155" i="112" s="1"/>
  <c r="D219" i="33"/>
  <c r="D155" i="112" s="1"/>
  <c r="C219" i="33"/>
  <c r="C155" i="112" s="1"/>
  <c r="I218" i="33"/>
  <c r="Q218" i="33" s="1"/>
  <c r="G218" i="33"/>
  <c r="G155" i="110" s="1"/>
  <c r="F218" i="33"/>
  <c r="F155" i="110" s="1"/>
  <c r="E218" i="33"/>
  <c r="E155" i="110" s="1"/>
  <c r="D218" i="33"/>
  <c r="D155" i="110" s="1"/>
  <c r="C218" i="33"/>
  <c r="C155" i="110" s="1"/>
  <c r="I217" i="33"/>
  <c r="Q217" i="33" s="1"/>
  <c r="F217" i="33"/>
  <c r="F155" i="96" s="1"/>
  <c r="E217" i="33"/>
  <c r="E155" i="96" s="1"/>
  <c r="D217" i="33"/>
  <c r="D155" i="96" s="1"/>
  <c r="C217" i="33"/>
  <c r="C155" i="96" s="1"/>
  <c r="I216" i="33"/>
  <c r="Q216" i="33" s="1"/>
  <c r="G216" i="33"/>
  <c r="G155" i="107" s="1"/>
  <c r="F216" i="33"/>
  <c r="F155" i="107" s="1"/>
  <c r="E216" i="33"/>
  <c r="E155" i="107" s="1"/>
  <c r="D216" i="33"/>
  <c r="D155" i="107" s="1"/>
  <c r="C216" i="33"/>
  <c r="C155" i="107" s="1"/>
  <c r="I215" i="33"/>
  <c r="Q215" i="33" s="1"/>
  <c r="G215" i="33"/>
  <c r="G155" i="93" s="1"/>
  <c r="F215" i="33"/>
  <c r="F155" i="93" s="1"/>
  <c r="E215" i="33"/>
  <c r="E155" i="93" s="1"/>
  <c r="D215" i="33"/>
  <c r="D155" i="93" s="1"/>
  <c r="C215" i="33"/>
  <c r="C155" i="93" s="1"/>
  <c r="I195" i="33"/>
  <c r="Q195" i="33" s="1"/>
  <c r="G195" i="33"/>
  <c r="G154" i="126" s="1"/>
  <c r="F195" i="33"/>
  <c r="F154" i="126" s="1"/>
  <c r="E195" i="33"/>
  <c r="E154" i="126" s="1"/>
  <c r="D195" i="33"/>
  <c r="D154" i="126" s="1"/>
  <c r="C195" i="33"/>
  <c r="C154" i="126" s="1"/>
  <c r="I194" i="33"/>
  <c r="Q194" i="33" s="1"/>
  <c r="G194" i="33"/>
  <c r="G154" i="102" s="1"/>
  <c r="F194" i="33"/>
  <c r="F154" i="102" s="1"/>
  <c r="E194" i="33"/>
  <c r="E154" i="102" s="1"/>
  <c r="D194" i="33"/>
  <c r="D154" i="102" s="1"/>
  <c r="C194" i="33"/>
  <c r="C154" i="102" s="1"/>
  <c r="I193" i="33"/>
  <c r="Q193" i="33" s="1"/>
  <c r="G193" i="33"/>
  <c r="G154" i="115" s="1"/>
  <c r="F193" i="33"/>
  <c r="F154" i="115" s="1"/>
  <c r="E193" i="33"/>
  <c r="E154" i="115" s="1"/>
  <c r="D193" i="33"/>
  <c r="D154" i="115" s="1"/>
  <c r="C193" i="33"/>
  <c r="C154" i="115" s="1"/>
  <c r="I192" i="33"/>
  <c r="G192" i="33"/>
  <c r="F192" i="33"/>
  <c r="E192" i="33"/>
  <c r="D192" i="33"/>
  <c r="C192" i="33"/>
  <c r="I191" i="33"/>
  <c r="G191" i="33"/>
  <c r="F191" i="33"/>
  <c r="E191" i="33"/>
  <c r="I190" i="33"/>
  <c r="G190" i="33"/>
  <c r="F190" i="33"/>
  <c r="E190" i="33"/>
  <c r="D190" i="33"/>
  <c r="C190" i="33"/>
  <c r="I189" i="33"/>
  <c r="Q189" i="33" s="1"/>
  <c r="G189" i="33"/>
  <c r="G154" i="112" s="1"/>
  <c r="F189" i="33"/>
  <c r="F154" i="112" s="1"/>
  <c r="E189" i="33"/>
  <c r="E154" i="112" s="1"/>
  <c r="D189" i="33"/>
  <c r="D154" i="112" s="1"/>
  <c r="C189" i="33"/>
  <c r="C154" i="112" s="1"/>
  <c r="I188" i="33"/>
  <c r="Q188" i="33" s="1"/>
  <c r="G188" i="33"/>
  <c r="G154" i="110" s="1"/>
  <c r="F188" i="33"/>
  <c r="F154" i="110" s="1"/>
  <c r="E188" i="33"/>
  <c r="E154" i="110" s="1"/>
  <c r="D188" i="33"/>
  <c r="D154" i="110" s="1"/>
  <c r="C188" i="33"/>
  <c r="C154" i="110" s="1"/>
  <c r="I187" i="33"/>
  <c r="Q187" i="33" s="1"/>
  <c r="F187" i="33"/>
  <c r="E187" i="33"/>
  <c r="D187" i="33"/>
  <c r="C187" i="33"/>
  <c r="I186" i="33"/>
  <c r="Q186" i="33" s="1"/>
  <c r="G186" i="33"/>
  <c r="G154" i="107" s="1"/>
  <c r="F186" i="33"/>
  <c r="F154" i="107" s="1"/>
  <c r="E186" i="33"/>
  <c r="E154" i="107" s="1"/>
  <c r="D186" i="33"/>
  <c r="D154" i="107" s="1"/>
  <c r="C186" i="33"/>
  <c r="C154" i="107" s="1"/>
  <c r="I185" i="33"/>
  <c r="Q185" i="33" s="1"/>
  <c r="G185" i="33"/>
  <c r="G154" i="93" s="1"/>
  <c r="F185" i="33"/>
  <c r="F154" i="93" s="1"/>
  <c r="E185" i="33"/>
  <c r="E154" i="93" s="1"/>
  <c r="D185" i="33"/>
  <c r="D154" i="93" s="1"/>
  <c r="C185" i="33"/>
  <c r="C154" i="93" s="1"/>
  <c r="I165" i="33"/>
  <c r="Q165" i="33" s="1"/>
  <c r="G165" i="33"/>
  <c r="G153" i="126" s="1"/>
  <c r="F165" i="33"/>
  <c r="F153" i="126" s="1"/>
  <c r="E165" i="33"/>
  <c r="E153" i="126" s="1"/>
  <c r="D165" i="33"/>
  <c r="D153" i="126" s="1"/>
  <c r="C165" i="33"/>
  <c r="C153" i="126" s="1"/>
  <c r="I164" i="33"/>
  <c r="Q164" i="33" s="1"/>
  <c r="G164" i="33"/>
  <c r="G153" i="102" s="1"/>
  <c r="F164" i="33"/>
  <c r="F153" i="102" s="1"/>
  <c r="E164" i="33"/>
  <c r="E153" i="102" s="1"/>
  <c r="D164" i="33"/>
  <c r="D153" i="102" s="1"/>
  <c r="C164" i="33"/>
  <c r="C153" i="102" s="1"/>
  <c r="I163" i="33"/>
  <c r="Q163" i="33" s="1"/>
  <c r="G163" i="33"/>
  <c r="G153" i="115" s="1"/>
  <c r="F163" i="33"/>
  <c r="F153" i="115" s="1"/>
  <c r="E163" i="33"/>
  <c r="E153" i="115" s="1"/>
  <c r="D163" i="33"/>
  <c r="D153" i="115" s="1"/>
  <c r="C163" i="33"/>
  <c r="C153" i="115" s="1"/>
  <c r="I162" i="33"/>
  <c r="G162" i="33"/>
  <c r="F162" i="33"/>
  <c r="E162" i="33"/>
  <c r="D162" i="33"/>
  <c r="C162" i="33"/>
  <c r="I161" i="33"/>
  <c r="G161" i="33"/>
  <c r="F161" i="33"/>
  <c r="E161" i="33"/>
  <c r="I160" i="33"/>
  <c r="G160" i="33"/>
  <c r="F160" i="33"/>
  <c r="E160" i="33"/>
  <c r="D160" i="33"/>
  <c r="C160" i="33"/>
  <c r="I159" i="33"/>
  <c r="Q159" i="33" s="1"/>
  <c r="G159" i="33"/>
  <c r="G153" i="112" s="1"/>
  <c r="F159" i="33"/>
  <c r="F153" i="112" s="1"/>
  <c r="E159" i="33"/>
  <c r="E153" i="112" s="1"/>
  <c r="D159" i="33"/>
  <c r="D153" i="112" s="1"/>
  <c r="C159" i="33"/>
  <c r="C153" i="112" s="1"/>
  <c r="I158" i="33"/>
  <c r="Q158" i="33" s="1"/>
  <c r="G158" i="33"/>
  <c r="G153" i="110" s="1"/>
  <c r="F158" i="33"/>
  <c r="F153" i="110" s="1"/>
  <c r="E158" i="33"/>
  <c r="E153" i="110" s="1"/>
  <c r="D158" i="33"/>
  <c r="D153" i="110" s="1"/>
  <c r="C158" i="33"/>
  <c r="C153" i="110" s="1"/>
  <c r="I157" i="33"/>
  <c r="Q157" i="33" s="1"/>
  <c r="F157" i="33"/>
  <c r="F153" i="96" s="1"/>
  <c r="E157" i="33"/>
  <c r="E153" i="96" s="1"/>
  <c r="D157" i="33"/>
  <c r="D153" i="96" s="1"/>
  <c r="C157" i="33"/>
  <c r="C153" i="96" s="1"/>
  <c r="I156" i="33"/>
  <c r="Q156" i="33" s="1"/>
  <c r="G156" i="33"/>
  <c r="G153" i="107" s="1"/>
  <c r="F156" i="33"/>
  <c r="F153" i="107" s="1"/>
  <c r="E156" i="33"/>
  <c r="E153" i="107" s="1"/>
  <c r="D156" i="33"/>
  <c r="D153" i="107" s="1"/>
  <c r="C156" i="33"/>
  <c r="C153" i="107" s="1"/>
  <c r="I155" i="33"/>
  <c r="Q155" i="33" s="1"/>
  <c r="G155" i="33"/>
  <c r="G153" i="93" s="1"/>
  <c r="F155" i="33"/>
  <c r="F153" i="93" s="1"/>
  <c r="E155" i="33"/>
  <c r="E153" i="93" s="1"/>
  <c r="D155" i="33"/>
  <c r="D153" i="93" s="1"/>
  <c r="C155" i="33"/>
  <c r="C153" i="93" s="1"/>
  <c r="I135" i="33"/>
  <c r="Q135" i="33" s="1"/>
  <c r="G135" i="33"/>
  <c r="G152" i="126" s="1"/>
  <c r="F135" i="33"/>
  <c r="F152" i="126" s="1"/>
  <c r="E135" i="33"/>
  <c r="E152" i="126" s="1"/>
  <c r="D135" i="33"/>
  <c r="D152" i="126" s="1"/>
  <c r="C135" i="33"/>
  <c r="C152" i="126" s="1"/>
  <c r="I134" i="33"/>
  <c r="Q134" i="33" s="1"/>
  <c r="G134" i="33"/>
  <c r="G152" i="102" s="1"/>
  <c r="F134" i="33"/>
  <c r="F152" i="102" s="1"/>
  <c r="E134" i="33"/>
  <c r="E152" i="102" s="1"/>
  <c r="D134" i="33"/>
  <c r="D152" i="102" s="1"/>
  <c r="C134" i="33"/>
  <c r="C152" i="102" s="1"/>
  <c r="I133" i="33"/>
  <c r="Q133" i="33" s="1"/>
  <c r="G133" i="33"/>
  <c r="G152" i="115" s="1"/>
  <c r="F133" i="33"/>
  <c r="F152" i="115" s="1"/>
  <c r="E133" i="33"/>
  <c r="E152" i="115" s="1"/>
  <c r="D133" i="33"/>
  <c r="D152" i="115" s="1"/>
  <c r="C133" i="33"/>
  <c r="C152" i="115" s="1"/>
  <c r="I132" i="33"/>
  <c r="G132" i="33"/>
  <c r="F132" i="33"/>
  <c r="E132" i="33"/>
  <c r="D132" i="33"/>
  <c r="C132" i="33"/>
  <c r="I131" i="33"/>
  <c r="G131" i="33"/>
  <c r="F131" i="33"/>
  <c r="E131" i="33"/>
  <c r="I130" i="33"/>
  <c r="G130" i="33"/>
  <c r="F130" i="33"/>
  <c r="E130" i="33"/>
  <c r="D130" i="33"/>
  <c r="C130" i="33"/>
  <c r="I129" i="33"/>
  <c r="Q129" i="33" s="1"/>
  <c r="G129" i="33"/>
  <c r="G152" i="112" s="1"/>
  <c r="F129" i="33"/>
  <c r="F152" i="112" s="1"/>
  <c r="E129" i="33"/>
  <c r="E152" i="112" s="1"/>
  <c r="D129" i="33"/>
  <c r="D152" i="112" s="1"/>
  <c r="C129" i="33"/>
  <c r="C152" i="112" s="1"/>
  <c r="I128" i="33"/>
  <c r="Q128" i="33" s="1"/>
  <c r="G128" i="33"/>
  <c r="G152" i="110" s="1"/>
  <c r="F128" i="33"/>
  <c r="F152" i="110" s="1"/>
  <c r="E128" i="33"/>
  <c r="E152" i="110" s="1"/>
  <c r="D128" i="33"/>
  <c r="D152" i="110" s="1"/>
  <c r="C128" i="33"/>
  <c r="C152" i="110" s="1"/>
  <c r="I127" i="33"/>
  <c r="Q127" i="33" s="1"/>
  <c r="G127" i="33"/>
  <c r="G152" i="96" s="1"/>
  <c r="F127" i="33"/>
  <c r="F152" i="96" s="1"/>
  <c r="E127" i="33"/>
  <c r="E152" i="96" s="1"/>
  <c r="D127" i="33"/>
  <c r="D152" i="96" s="1"/>
  <c r="C127" i="33"/>
  <c r="C152" i="96" s="1"/>
  <c r="I126" i="33"/>
  <c r="Q126" i="33" s="1"/>
  <c r="G126" i="33"/>
  <c r="G152" i="107" s="1"/>
  <c r="F126" i="33"/>
  <c r="F152" i="107" s="1"/>
  <c r="E126" i="33"/>
  <c r="E152" i="107" s="1"/>
  <c r="D126" i="33"/>
  <c r="D152" i="107" s="1"/>
  <c r="C126" i="33"/>
  <c r="C152" i="107" s="1"/>
  <c r="I125" i="33"/>
  <c r="Q125" i="33" s="1"/>
  <c r="G125" i="33"/>
  <c r="G152" i="93" s="1"/>
  <c r="F125" i="33"/>
  <c r="F152" i="93" s="1"/>
  <c r="E125" i="33"/>
  <c r="E152" i="93" s="1"/>
  <c r="D125" i="33"/>
  <c r="D152" i="93" s="1"/>
  <c r="C125" i="33"/>
  <c r="C152" i="93" s="1"/>
  <c r="I105" i="33"/>
  <c r="Q105" i="33" s="1"/>
  <c r="G105" i="33"/>
  <c r="G151" i="126" s="1"/>
  <c r="F105" i="33"/>
  <c r="F151" i="126" s="1"/>
  <c r="E105" i="33"/>
  <c r="E151" i="126" s="1"/>
  <c r="D105" i="33"/>
  <c r="D151" i="126" s="1"/>
  <c r="C105" i="33"/>
  <c r="C151" i="126" s="1"/>
  <c r="I104" i="33"/>
  <c r="Q104" i="33" s="1"/>
  <c r="I103" i="33"/>
  <c r="Q103" i="33" s="1"/>
  <c r="G103" i="33"/>
  <c r="G151" i="115" s="1"/>
  <c r="F103" i="33"/>
  <c r="F151" i="115" s="1"/>
  <c r="E103" i="33"/>
  <c r="E151" i="115" s="1"/>
  <c r="D103" i="33"/>
  <c r="D151" i="115" s="1"/>
  <c r="C103" i="33"/>
  <c r="C151" i="115" s="1"/>
  <c r="I102" i="33"/>
  <c r="G102" i="33"/>
  <c r="F102" i="33"/>
  <c r="E102" i="33"/>
  <c r="D102" i="33"/>
  <c r="C102" i="33"/>
  <c r="I101" i="33"/>
  <c r="G101" i="33"/>
  <c r="F101" i="33"/>
  <c r="E101" i="33"/>
  <c r="I100" i="33"/>
  <c r="G100" i="33"/>
  <c r="F100" i="33"/>
  <c r="E100" i="33"/>
  <c r="D100" i="33"/>
  <c r="C100" i="33"/>
  <c r="I99" i="33"/>
  <c r="Q99" i="33" s="1"/>
  <c r="G99" i="33"/>
  <c r="G151" i="112" s="1"/>
  <c r="F99" i="33"/>
  <c r="F151" i="112" s="1"/>
  <c r="E99" i="33"/>
  <c r="E151" i="112" s="1"/>
  <c r="D99" i="33"/>
  <c r="D151" i="112" s="1"/>
  <c r="C99" i="33"/>
  <c r="C151" i="112" s="1"/>
  <c r="I98" i="33"/>
  <c r="Q98" i="33" s="1"/>
  <c r="G98" i="33"/>
  <c r="G151" i="110" s="1"/>
  <c r="F98" i="33"/>
  <c r="F151" i="110" s="1"/>
  <c r="E98" i="33"/>
  <c r="E151" i="110" s="1"/>
  <c r="D98" i="33"/>
  <c r="D151" i="110" s="1"/>
  <c r="C98" i="33"/>
  <c r="C151" i="110" s="1"/>
  <c r="I97" i="33"/>
  <c r="Q97" i="33" s="1"/>
  <c r="F97" i="33"/>
  <c r="F151" i="96" s="1"/>
  <c r="E97" i="33"/>
  <c r="E151" i="96" s="1"/>
  <c r="D97" i="33"/>
  <c r="D151" i="96" s="1"/>
  <c r="C97" i="33"/>
  <c r="C151" i="96" s="1"/>
  <c r="I96" i="33"/>
  <c r="Q96" i="33" s="1"/>
  <c r="G96" i="33"/>
  <c r="G151" i="107" s="1"/>
  <c r="F96" i="33"/>
  <c r="F151" i="107" s="1"/>
  <c r="E96" i="33"/>
  <c r="E151" i="107" s="1"/>
  <c r="D96" i="33"/>
  <c r="D151" i="107" s="1"/>
  <c r="C96" i="33"/>
  <c r="C151" i="107" s="1"/>
  <c r="I95" i="33"/>
  <c r="Q95" i="33" s="1"/>
  <c r="G95" i="33"/>
  <c r="G151" i="93" s="1"/>
  <c r="F95" i="33"/>
  <c r="F151" i="93" s="1"/>
  <c r="E95" i="33"/>
  <c r="E151" i="93" s="1"/>
  <c r="D95" i="33"/>
  <c r="D151" i="93" s="1"/>
  <c r="C95" i="33"/>
  <c r="C151" i="93" s="1"/>
  <c r="I75" i="33"/>
  <c r="Q75" i="33" s="1"/>
  <c r="G75" i="33"/>
  <c r="G150" i="126" s="1"/>
  <c r="F75" i="33"/>
  <c r="F150" i="126" s="1"/>
  <c r="E75" i="33"/>
  <c r="E150" i="126" s="1"/>
  <c r="D75" i="33"/>
  <c r="D150" i="126" s="1"/>
  <c r="C75" i="33"/>
  <c r="C150" i="126" s="1"/>
  <c r="I74" i="33"/>
  <c r="Q74" i="33" s="1"/>
  <c r="G74" i="33"/>
  <c r="G150" i="102" s="1"/>
  <c r="F74" i="33"/>
  <c r="F150" i="102" s="1"/>
  <c r="E74" i="33"/>
  <c r="E150" i="102" s="1"/>
  <c r="D74" i="33"/>
  <c r="D150" i="102" s="1"/>
  <c r="C74" i="33"/>
  <c r="C150" i="102" s="1"/>
  <c r="I73" i="33"/>
  <c r="Q73" i="33" s="1"/>
  <c r="G73" i="33"/>
  <c r="G150" i="115" s="1"/>
  <c r="F73" i="33"/>
  <c r="F150" i="115" s="1"/>
  <c r="E73" i="33"/>
  <c r="E150" i="115" s="1"/>
  <c r="D73" i="33"/>
  <c r="D150" i="115" s="1"/>
  <c r="C73" i="33"/>
  <c r="C150" i="115" s="1"/>
  <c r="I72" i="33"/>
  <c r="G72" i="33"/>
  <c r="F72" i="33"/>
  <c r="E72" i="33"/>
  <c r="D72" i="33"/>
  <c r="C72" i="33"/>
  <c r="I71" i="33"/>
  <c r="G71" i="33"/>
  <c r="F71" i="33"/>
  <c r="E71" i="33"/>
  <c r="I70" i="33"/>
  <c r="G70" i="33"/>
  <c r="F70" i="33"/>
  <c r="E70" i="33"/>
  <c r="D70" i="33"/>
  <c r="C70" i="33"/>
  <c r="I69" i="33"/>
  <c r="Q69" i="33" s="1"/>
  <c r="G69" i="33"/>
  <c r="G150" i="112" s="1"/>
  <c r="F69" i="33"/>
  <c r="F150" i="112" s="1"/>
  <c r="E69" i="33"/>
  <c r="E150" i="112" s="1"/>
  <c r="D69" i="33"/>
  <c r="D150" i="112" s="1"/>
  <c r="C69" i="33"/>
  <c r="C150" i="112" s="1"/>
  <c r="I68" i="33"/>
  <c r="Q68" i="33" s="1"/>
  <c r="G68" i="33"/>
  <c r="G150" i="110" s="1"/>
  <c r="F68" i="33"/>
  <c r="F150" i="110" s="1"/>
  <c r="E68" i="33"/>
  <c r="E150" i="110" s="1"/>
  <c r="D68" i="33"/>
  <c r="D150" i="110" s="1"/>
  <c r="C68" i="33"/>
  <c r="C150" i="110" s="1"/>
  <c r="I67" i="33"/>
  <c r="Q67" i="33" s="1"/>
  <c r="F67" i="33"/>
  <c r="E67" i="33"/>
  <c r="D67" i="33"/>
  <c r="C67" i="33"/>
  <c r="I66" i="33"/>
  <c r="Q66" i="33" s="1"/>
  <c r="G66" i="33"/>
  <c r="G150" i="107" s="1"/>
  <c r="F66" i="33"/>
  <c r="F150" i="107" s="1"/>
  <c r="E66" i="33"/>
  <c r="E150" i="107" s="1"/>
  <c r="D66" i="33"/>
  <c r="D150" i="107" s="1"/>
  <c r="C66" i="33"/>
  <c r="C150" i="107" s="1"/>
  <c r="I65" i="33"/>
  <c r="Q65" i="33" s="1"/>
  <c r="G65" i="33"/>
  <c r="G150" i="93" s="1"/>
  <c r="F65" i="33"/>
  <c r="F150" i="93" s="1"/>
  <c r="E65" i="33"/>
  <c r="E150" i="93" s="1"/>
  <c r="D65" i="33"/>
  <c r="D150" i="93" s="1"/>
  <c r="C65" i="33"/>
  <c r="C150" i="93" s="1"/>
  <c r="I45" i="33"/>
  <c r="Q45" i="33" s="1"/>
  <c r="G45" i="33"/>
  <c r="G149" i="126" s="1"/>
  <c r="F45" i="33"/>
  <c r="F149" i="126" s="1"/>
  <c r="E45" i="33"/>
  <c r="E149" i="126" s="1"/>
  <c r="D45" i="33"/>
  <c r="D149" i="126" s="1"/>
  <c r="C45" i="33"/>
  <c r="C149" i="126" s="1"/>
  <c r="I44" i="33"/>
  <c r="Q44" i="33" s="1"/>
  <c r="G44" i="33"/>
  <c r="G149" i="102" s="1"/>
  <c r="F44" i="33"/>
  <c r="F149" i="102" s="1"/>
  <c r="E44" i="33"/>
  <c r="E149" i="102" s="1"/>
  <c r="D44" i="33"/>
  <c r="D149" i="102" s="1"/>
  <c r="C44" i="33"/>
  <c r="C149" i="102" s="1"/>
  <c r="I43" i="33"/>
  <c r="Q43" i="33" s="1"/>
  <c r="G43" i="33"/>
  <c r="G149" i="115" s="1"/>
  <c r="F43" i="33"/>
  <c r="F149" i="115" s="1"/>
  <c r="E43" i="33"/>
  <c r="E149" i="115" s="1"/>
  <c r="D43" i="33"/>
  <c r="D149" i="115" s="1"/>
  <c r="C43" i="33"/>
  <c r="C149" i="115" s="1"/>
  <c r="I42" i="33"/>
  <c r="G42" i="33"/>
  <c r="F42" i="33"/>
  <c r="E42" i="33"/>
  <c r="D42" i="33"/>
  <c r="C42" i="33"/>
  <c r="I41" i="33"/>
  <c r="G41" i="33"/>
  <c r="F41" i="33"/>
  <c r="E41" i="33"/>
  <c r="I40" i="33"/>
  <c r="G40" i="33"/>
  <c r="F40" i="33"/>
  <c r="E40" i="33"/>
  <c r="D40" i="33"/>
  <c r="C40" i="33"/>
  <c r="I39" i="33"/>
  <c r="Q39" i="33" s="1"/>
  <c r="G39" i="33"/>
  <c r="G149" i="112" s="1"/>
  <c r="F39" i="33"/>
  <c r="F149" i="112" s="1"/>
  <c r="E39" i="33"/>
  <c r="E149" i="112" s="1"/>
  <c r="D39" i="33"/>
  <c r="D149" i="112" s="1"/>
  <c r="C39" i="33"/>
  <c r="C149" i="112" s="1"/>
  <c r="I38" i="33"/>
  <c r="Q38" i="33" s="1"/>
  <c r="G38" i="33"/>
  <c r="G149" i="110" s="1"/>
  <c r="F38" i="33"/>
  <c r="F149" i="110" s="1"/>
  <c r="E38" i="33"/>
  <c r="E149" i="110" s="1"/>
  <c r="D38" i="33"/>
  <c r="D149" i="110" s="1"/>
  <c r="C38" i="33"/>
  <c r="C149" i="110" s="1"/>
  <c r="I37" i="33"/>
  <c r="Q37" i="33" s="1"/>
  <c r="G37" i="33"/>
  <c r="G149" i="96" s="1"/>
  <c r="F37" i="33"/>
  <c r="F149" i="96" s="1"/>
  <c r="E37" i="33"/>
  <c r="E149" i="96" s="1"/>
  <c r="D37" i="33"/>
  <c r="D149" i="96" s="1"/>
  <c r="C37" i="33"/>
  <c r="C149" i="96" s="1"/>
  <c r="I36" i="33"/>
  <c r="Q36" i="33" s="1"/>
  <c r="G36" i="33"/>
  <c r="G149" i="107" s="1"/>
  <c r="F36" i="33"/>
  <c r="F149" i="107" s="1"/>
  <c r="E36" i="33"/>
  <c r="E149" i="107" s="1"/>
  <c r="D36" i="33"/>
  <c r="D149" i="107" s="1"/>
  <c r="C36" i="33"/>
  <c r="C149" i="107" s="1"/>
  <c r="I35" i="33"/>
  <c r="Q35" i="33" s="1"/>
  <c r="G35" i="33"/>
  <c r="G149" i="93" s="1"/>
  <c r="F35" i="33"/>
  <c r="F149" i="93" s="1"/>
  <c r="E35" i="33"/>
  <c r="E149" i="93" s="1"/>
  <c r="D35" i="33"/>
  <c r="D149" i="93" s="1"/>
  <c r="C35" i="33"/>
  <c r="C149" i="93" s="1"/>
  <c r="I285" i="31"/>
  <c r="Q285" i="31" s="1"/>
  <c r="G285" i="31"/>
  <c r="G147" i="126" s="1"/>
  <c r="F285" i="31"/>
  <c r="F147" i="126" s="1"/>
  <c r="E285" i="31"/>
  <c r="E147" i="126" s="1"/>
  <c r="D285" i="31"/>
  <c r="D147" i="126" s="1"/>
  <c r="C285" i="31"/>
  <c r="C147" i="126" s="1"/>
  <c r="I284" i="31"/>
  <c r="Q284" i="31" s="1"/>
  <c r="G284" i="31"/>
  <c r="G147" i="102" s="1"/>
  <c r="F284" i="31"/>
  <c r="F147" i="102" s="1"/>
  <c r="E284" i="31"/>
  <c r="E147" i="102" s="1"/>
  <c r="D284" i="31"/>
  <c r="D147" i="102" s="1"/>
  <c r="C284" i="31"/>
  <c r="C147" i="102" s="1"/>
  <c r="I283" i="31"/>
  <c r="Q283" i="31" s="1"/>
  <c r="G283" i="31"/>
  <c r="G147" i="115" s="1"/>
  <c r="F283" i="31"/>
  <c r="F147" i="115" s="1"/>
  <c r="E283" i="31"/>
  <c r="E147" i="115" s="1"/>
  <c r="D283" i="31"/>
  <c r="D147" i="115" s="1"/>
  <c r="C283" i="31"/>
  <c r="C147" i="115" s="1"/>
  <c r="I282" i="31"/>
  <c r="G282" i="31"/>
  <c r="F282" i="31"/>
  <c r="E282" i="31"/>
  <c r="D282" i="31"/>
  <c r="C282" i="31"/>
  <c r="I281" i="31"/>
  <c r="G281" i="31"/>
  <c r="F281" i="31"/>
  <c r="E281" i="31"/>
  <c r="I280" i="31"/>
  <c r="G280" i="31"/>
  <c r="F280" i="31"/>
  <c r="E280" i="31"/>
  <c r="D280" i="31"/>
  <c r="C280" i="31"/>
  <c r="I279" i="31"/>
  <c r="Q279" i="31" s="1"/>
  <c r="G279" i="31"/>
  <c r="G147" i="112" s="1"/>
  <c r="F279" i="31"/>
  <c r="F147" i="112" s="1"/>
  <c r="E279" i="31"/>
  <c r="E147" i="112" s="1"/>
  <c r="D279" i="31"/>
  <c r="D147" i="112" s="1"/>
  <c r="C279" i="31"/>
  <c r="C147" i="112" s="1"/>
  <c r="I278" i="31"/>
  <c r="Q278" i="31" s="1"/>
  <c r="G278" i="31"/>
  <c r="G147" i="110" s="1"/>
  <c r="F278" i="31"/>
  <c r="F147" i="110" s="1"/>
  <c r="E278" i="31"/>
  <c r="E147" i="110" s="1"/>
  <c r="D278" i="31"/>
  <c r="D147" i="110" s="1"/>
  <c r="C278" i="31"/>
  <c r="C147" i="110" s="1"/>
  <c r="I277" i="31"/>
  <c r="Q277" i="31" s="1"/>
  <c r="F277" i="31"/>
  <c r="F147" i="96" s="1"/>
  <c r="E277" i="31"/>
  <c r="E147" i="96" s="1"/>
  <c r="D277" i="31"/>
  <c r="D147" i="96" s="1"/>
  <c r="C277" i="31"/>
  <c r="C147" i="96" s="1"/>
  <c r="I276" i="31"/>
  <c r="Q276" i="31" s="1"/>
  <c r="G276" i="31"/>
  <c r="G147" i="107" s="1"/>
  <c r="F276" i="31"/>
  <c r="F147" i="107" s="1"/>
  <c r="E276" i="31"/>
  <c r="E147" i="107" s="1"/>
  <c r="D276" i="31"/>
  <c r="D147" i="107" s="1"/>
  <c r="C276" i="31"/>
  <c r="C147" i="107" s="1"/>
  <c r="I275" i="31"/>
  <c r="Q275" i="31" s="1"/>
  <c r="G275" i="31"/>
  <c r="G147" i="93" s="1"/>
  <c r="F275" i="31"/>
  <c r="F147" i="93" s="1"/>
  <c r="E275" i="31"/>
  <c r="E147" i="93" s="1"/>
  <c r="D275" i="31"/>
  <c r="D147" i="93" s="1"/>
  <c r="C275" i="31"/>
  <c r="C147" i="93" s="1"/>
  <c r="I255" i="31"/>
  <c r="Q255" i="31" s="1"/>
  <c r="G255" i="31"/>
  <c r="G146" i="126" s="1"/>
  <c r="F255" i="31"/>
  <c r="F146" i="126" s="1"/>
  <c r="E255" i="31"/>
  <c r="E146" i="126" s="1"/>
  <c r="D255" i="31"/>
  <c r="D146" i="126" s="1"/>
  <c r="C255" i="31"/>
  <c r="C146" i="126" s="1"/>
  <c r="I254" i="31"/>
  <c r="Q254" i="31" s="1"/>
  <c r="G254" i="31"/>
  <c r="G146" i="102" s="1"/>
  <c r="F254" i="31"/>
  <c r="F146" i="102" s="1"/>
  <c r="E254" i="31"/>
  <c r="E146" i="102" s="1"/>
  <c r="D254" i="31"/>
  <c r="D146" i="102" s="1"/>
  <c r="C254" i="31"/>
  <c r="C146" i="102" s="1"/>
  <c r="I253" i="31"/>
  <c r="Q253" i="31" s="1"/>
  <c r="G253" i="31"/>
  <c r="G146" i="115" s="1"/>
  <c r="F253" i="31"/>
  <c r="F146" i="115" s="1"/>
  <c r="E253" i="31"/>
  <c r="E146" i="115" s="1"/>
  <c r="D253" i="31"/>
  <c r="D146" i="115" s="1"/>
  <c r="C253" i="31"/>
  <c r="C146" i="115" s="1"/>
  <c r="I252" i="31"/>
  <c r="G252" i="31"/>
  <c r="F252" i="31"/>
  <c r="E252" i="31"/>
  <c r="D252" i="31"/>
  <c r="C252" i="31"/>
  <c r="I251" i="31"/>
  <c r="G251" i="31"/>
  <c r="F251" i="31"/>
  <c r="E251" i="31"/>
  <c r="I250" i="31"/>
  <c r="G250" i="31"/>
  <c r="F250" i="31"/>
  <c r="E250" i="31"/>
  <c r="D250" i="31"/>
  <c r="C250" i="31"/>
  <c r="I249" i="31"/>
  <c r="Q249" i="31" s="1"/>
  <c r="G249" i="31"/>
  <c r="G146" i="112" s="1"/>
  <c r="F249" i="31"/>
  <c r="F146" i="112" s="1"/>
  <c r="E249" i="31"/>
  <c r="E146" i="112" s="1"/>
  <c r="D249" i="31"/>
  <c r="D146" i="112" s="1"/>
  <c r="C249" i="31"/>
  <c r="C146" i="112" s="1"/>
  <c r="I248" i="31"/>
  <c r="Q248" i="31" s="1"/>
  <c r="G248" i="31"/>
  <c r="G146" i="110" s="1"/>
  <c r="F248" i="31"/>
  <c r="F146" i="110" s="1"/>
  <c r="E248" i="31"/>
  <c r="E146" i="110" s="1"/>
  <c r="D248" i="31"/>
  <c r="D146" i="110" s="1"/>
  <c r="C248" i="31"/>
  <c r="C146" i="110" s="1"/>
  <c r="I247" i="31"/>
  <c r="Q247" i="31" s="1"/>
  <c r="F247" i="31"/>
  <c r="F146" i="96" s="1"/>
  <c r="E247" i="31"/>
  <c r="E146" i="96" s="1"/>
  <c r="D247" i="31"/>
  <c r="D146" i="96" s="1"/>
  <c r="C247" i="31"/>
  <c r="C146" i="96" s="1"/>
  <c r="I246" i="31"/>
  <c r="Q246" i="31" s="1"/>
  <c r="G246" i="31"/>
  <c r="G146" i="107" s="1"/>
  <c r="F246" i="31"/>
  <c r="F146" i="107" s="1"/>
  <c r="E246" i="31"/>
  <c r="E146" i="107" s="1"/>
  <c r="D246" i="31"/>
  <c r="D146" i="107" s="1"/>
  <c r="C246" i="31"/>
  <c r="C146" i="107" s="1"/>
  <c r="I245" i="31"/>
  <c r="Q245" i="31" s="1"/>
  <c r="G245" i="31"/>
  <c r="G146" i="93" s="1"/>
  <c r="F245" i="31"/>
  <c r="F146" i="93" s="1"/>
  <c r="E245" i="31"/>
  <c r="E146" i="93" s="1"/>
  <c r="D245" i="31"/>
  <c r="D146" i="93" s="1"/>
  <c r="C245" i="31"/>
  <c r="C146" i="93" s="1"/>
  <c r="I225" i="31"/>
  <c r="Q225" i="31" s="1"/>
  <c r="G225" i="31"/>
  <c r="G145" i="126" s="1"/>
  <c r="F225" i="31"/>
  <c r="F145" i="126" s="1"/>
  <c r="E225" i="31"/>
  <c r="E145" i="126" s="1"/>
  <c r="D225" i="31"/>
  <c r="D145" i="126" s="1"/>
  <c r="C225" i="31"/>
  <c r="C145" i="126" s="1"/>
  <c r="I224" i="31"/>
  <c r="Q224" i="31" s="1"/>
  <c r="G224" i="31"/>
  <c r="G145" i="102" s="1"/>
  <c r="F224" i="31"/>
  <c r="F145" i="102" s="1"/>
  <c r="E224" i="31"/>
  <c r="E145" i="102" s="1"/>
  <c r="D224" i="31"/>
  <c r="D145" i="102" s="1"/>
  <c r="C224" i="31"/>
  <c r="C145" i="102" s="1"/>
  <c r="I223" i="31"/>
  <c r="Q223" i="31" s="1"/>
  <c r="G223" i="31"/>
  <c r="G145" i="115" s="1"/>
  <c r="F223" i="31"/>
  <c r="F145" i="115" s="1"/>
  <c r="E223" i="31"/>
  <c r="E145" i="115" s="1"/>
  <c r="D223" i="31"/>
  <c r="D145" i="115" s="1"/>
  <c r="C223" i="31"/>
  <c r="C145" i="115" s="1"/>
  <c r="I222" i="31"/>
  <c r="G222" i="31"/>
  <c r="F222" i="31"/>
  <c r="E222" i="31"/>
  <c r="D222" i="31"/>
  <c r="C222" i="31"/>
  <c r="I221" i="31"/>
  <c r="P221" i="31"/>
  <c r="F221" i="31"/>
  <c r="E221" i="31"/>
  <c r="I220" i="31"/>
  <c r="G220" i="31"/>
  <c r="F220" i="31"/>
  <c r="E220" i="31"/>
  <c r="D220" i="31"/>
  <c r="C220" i="31"/>
  <c r="I219" i="31"/>
  <c r="Q219" i="31" s="1"/>
  <c r="G219" i="31"/>
  <c r="G145" i="112" s="1"/>
  <c r="F219" i="31"/>
  <c r="F145" i="112" s="1"/>
  <c r="E219" i="31"/>
  <c r="E145" i="112" s="1"/>
  <c r="D219" i="31"/>
  <c r="D145" i="112" s="1"/>
  <c r="C219" i="31"/>
  <c r="C145" i="112" s="1"/>
  <c r="I218" i="31"/>
  <c r="Q218" i="31" s="1"/>
  <c r="G218" i="31"/>
  <c r="G145" i="110" s="1"/>
  <c r="F218" i="31"/>
  <c r="F145" i="110" s="1"/>
  <c r="E218" i="31"/>
  <c r="E145" i="110" s="1"/>
  <c r="D218" i="31"/>
  <c r="D145" i="110" s="1"/>
  <c r="C218" i="31"/>
  <c r="C145" i="110" s="1"/>
  <c r="I217" i="31"/>
  <c r="Q217" i="31" s="1"/>
  <c r="F217" i="31"/>
  <c r="F145" i="96" s="1"/>
  <c r="E217" i="31"/>
  <c r="E145" i="96" s="1"/>
  <c r="D217" i="31"/>
  <c r="D145" i="96" s="1"/>
  <c r="C217" i="31"/>
  <c r="C145" i="96" s="1"/>
  <c r="I216" i="31"/>
  <c r="Q216" i="31" s="1"/>
  <c r="G216" i="31"/>
  <c r="G145" i="107" s="1"/>
  <c r="F216" i="31"/>
  <c r="F145" i="107" s="1"/>
  <c r="E216" i="31"/>
  <c r="E145" i="107" s="1"/>
  <c r="D216" i="31"/>
  <c r="D145" i="107" s="1"/>
  <c r="C216" i="31"/>
  <c r="C145" i="107" s="1"/>
  <c r="I215" i="31"/>
  <c r="Q215" i="31" s="1"/>
  <c r="G215" i="31"/>
  <c r="G145" i="93" s="1"/>
  <c r="F215" i="31"/>
  <c r="F145" i="93" s="1"/>
  <c r="E215" i="31"/>
  <c r="E145" i="93" s="1"/>
  <c r="D215" i="31"/>
  <c r="D145" i="93" s="1"/>
  <c r="C215" i="31"/>
  <c r="C145" i="93" s="1"/>
  <c r="I195" i="31"/>
  <c r="Q195" i="31" s="1"/>
  <c r="G195" i="31"/>
  <c r="G144" i="126" s="1"/>
  <c r="F195" i="31"/>
  <c r="F144" i="126" s="1"/>
  <c r="E195" i="31"/>
  <c r="E144" i="126" s="1"/>
  <c r="D195" i="31"/>
  <c r="D144" i="126" s="1"/>
  <c r="C195" i="31"/>
  <c r="C144" i="126" s="1"/>
  <c r="I194" i="31"/>
  <c r="Q194" i="31" s="1"/>
  <c r="G194" i="31"/>
  <c r="G144" i="102" s="1"/>
  <c r="F194" i="31"/>
  <c r="F144" i="102" s="1"/>
  <c r="E194" i="31"/>
  <c r="E144" i="102" s="1"/>
  <c r="D194" i="31"/>
  <c r="D144" i="102" s="1"/>
  <c r="C194" i="31"/>
  <c r="C144" i="102" s="1"/>
  <c r="I193" i="31"/>
  <c r="Q193" i="31" s="1"/>
  <c r="G193" i="31"/>
  <c r="G144" i="115" s="1"/>
  <c r="F193" i="31"/>
  <c r="F144" i="115" s="1"/>
  <c r="E193" i="31"/>
  <c r="E144" i="115" s="1"/>
  <c r="D193" i="31"/>
  <c r="D144" i="115" s="1"/>
  <c r="I192" i="31"/>
  <c r="G192" i="31"/>
  <c r="F192" i="31"/>
  <c r="E192" i="31"/>
  <c r="D192" i="31"/>
  <c r="C192" i="31"/>
  <c r="I191" i="31"/>
  <c r="G191" i="31"/>
  <c r="F191" i="31"/>
  <c r="E191" i="31"/>
  <c r="I190" i="31"/>
  <c r="G190" i="31"/>
  <c r="F190" i="31"/>
  <c r="E190" i="31"/>
  <c r="D190" i="31"/>
  <c r="C190" i="31"/>
  <c r="I189" i="31"/>
  <c r="Q189" i="31" s="1"/>
  <c r="G189" i="31"/>
  <c r="F189" i="31"/>
  <c r="E189" i="31"/>
  <c r="D189" i="31"/>
  <c r="C189" i="31"/>
  <c r="I188" i="31"/>
  <c r="Q188" i="31" s="1"/>
  <c r="G188" i="31"/>
  <c r="G144" i="110" s="1"/>
  <c r="F188" i="31"/>
  <c r="F144" i="110" s="1"/>
  <c r="E188" i="31"/>
  <c r="E144" i="110" s="1"/>
  <c r="D188" i="31"/>
  <c r="D144" i="110" s="1"/>
  <c r="C188" i="31"/>
  <c r="C144" i="110" s="1"/>
  <c r="I187" i="31"/>
  <c r="Q187" i="31" s="1"/>
  <c r="F187" i="31"/>
  <c r="E187" i="31"/>
  <c r="D187" i="31"/>
  <c r="C187" i="31"/>
  <c r="I186" i="31"/>
  <c r="Q186" i="31" s="1"/>
  <c r="G186" i="31"/>
  <c r="G144" i="107" s="1"/>
  <c r="F186" i="31"/>
  <c r="F144" i="107" s="1"/>
  <c r="E186" i="31"/>
  <c r="E144" i="107" s="1"/>
  <c r="D186" i="31"/>
  <c r="D144" i="107" s="1"/>
  <c r="C186" i="31"/>
  <c r="C144" i="107" s="1"/>
  <c r="I185" i="31"/>
  <c r="Q185" i="31" s="1"/>
  <c r="G185" i="31"/>
  <c r="G144" i="93" s="1"/>
  <c r="F185" i="31"/>
  <c r="F144" i="93" s="1"/>
  <c r="E185" i="31"/>
  <c r="E144" i="93" s="1"/>
  <c r="D185" i="31"/>
  <c r="D144" i="93" s="1"/>
  <c r="C185" i="31"/>
  <c r="C144" i="93" s="1"/>
  <c r="I165" i="31"/>
  <c r="Q165" i="31" s="1"/>
  <c r="G165" i="31"/>
  <c r="G143" i="126" s="1"/>
  <c r="F165" i="31"/>
  <c r="F143" i="126" s="1"/>
  <c r="E165" i="31"/>
  <c r="E143" i="126" s="1"/>
  <c r="D165" i="31"/>
  <c r="D143" i="126" s="1"/>
  <c r="C165" i="31"/>
  <c r="C143" i="126" s="1"/>
  <c r="I164" i="31"/>
  <c r="Q164" i="31" s="1"/>
  <c r="G164" i="31"/>
  <c r="G143" i="102" s="1"/>
  <c r="F164" i="31"/>
  <c r="F143" i="102" s="1"/>
  <c r="E164" i="31"/>
  <c r="E143" i="102" s="1"/>
  <c r="D164" i="31"/>
  <c r="D143" i="102" s="1"/>
  <c r="C164" i="31"/>
  <c r="C143" i="102" s="1"/>
  <c r="I163" i="31"/>
  <c r="Q163" i="31" s="1"/>
  <c r="G163" i="31"/>
  <c r="G143" i="115" s="1"/>
  <c r="F163" i="31"/>
  <c r="F143" i="115" s="1"/>
  <c r="E163" i="31"/>
  <c r="E143" i="115" s="1"/>
  <c r="D163" i="31"/>
  <c r="D143" i="115" s="1"/>
  <c r="I162" i="31"/>
  <c r="G162" i="31"/>
  <c r="F162" i="31"/>
  <c r="E162" i="31"/>
  <c r="D162" i="31"/>
  <c r="C162" i="31"/>
  <c r="I161" i="31"/>
  <c r="G161" i="31"/>
  <c r="F161" i="31"/>
  <c r="E161" i="31"/>
  <c r="I160" i="31"/>
  <c r="G160" i="31"/>
  <c r="F160" i="31"/>
  <c r="E160" i="31"/>
  <c r="D160" i="31"/>
  <c r="C160" i="31"/>
  <c r="I159" i="31"/>
  <c r="Q159" i="31" s="1"/>
  <c r="G159" i="31"/>
  <c r="G143" i="112" s="1"/>
  <c r="F159" i="31"/>
  <c r="F143" i="112" s="1"/>
  <c r="E159" i="31"/>
  <c r="E143" i="112" s="1"/>
  <c r="D159" i="31"/>
  <c r="D143" i="112" s="1"/>
  <c r="C159" i="31"/>
  <c r="C143" i="112" s="1"/>
  <c r="I158" i="31"/>
  <c r="Q158" i="31" s="1"/>
  <c r="G158" i="31"/>
  <c r="G143" i="110" s="1"/>
  <c r="F158" i="31"/>
  <c r="F143" i="110" s="1"/>
  <c r="E158" i="31"/>
  <c r="E143" i="110" s="1"/>
  <c r="D158" i="31"/>
  <c r="D143" i="110" s="1"/>
  <c r="C158" i="31"/>
  <c r="C143" i="110" s="1"/>
  <c r="I157" i="31"/>
  <c r="Q157" i="31" s="1"/>
  <c r="F157" i="31"/>
  <c r="F143" i="96" s="1"/>
  <c r="E157" i="31"/>
  <c r="E143" i="96" s="1"/>
  <c r="D157" i="31"/>
  <c r="D143" i="96" s="1"/>
  <c r="C157" i="31"/>
  <c r="C143" i="96" s="1"/>
  <c r="I156" i="31"/>
  <c r="Q156" i="31" s="1"/>
  <c r="G156" i="31"/>
  <c r="G143" i="107" s="1"/>
  <c r="F156" i="31"/>
  <c r="F143" i="107" s="1"/>
  <c r="E156" i="31"/>
  <c r="E143" i="107" s="1"/>
  <c r="D156" i="31"/>
  <c r="D143" i="107" s="1"/>
  <c r="C156" i="31"/>
  <c r="C143" i="107" s="1"/>
  <c r="I155" i="31"/>
  <c r="Q155" i="31" s="1"/>
  <c r="G155" i="31"/>
  <c r="G143" i="93" s="1"/>
  <c r="F155" i="31"/>
  <c r="F143" i="93" s="1"/>
  <c r="E155" i="31"/>
  <c r="E143" i="93" s="1"/>
  <c r="D155" i="31"/>
  <c r="D143" i="93" s="1"/>
  <c r="C155" i="31"/>
  <c r="C143" i="93" s="1"/>
  <c r="I135" i="31"/>
  <c r="Q135" i="31" s="1"/>
  <c r="G135" i="31"/>
  <c r="G142" i="126" s="1"/>
  <c r="F135" i="31"/>
  <c r="F142" i="126" s="1"/>
  <c r="E135" i="31"/>
  <c r="E142" i="126" s="1"/>
  <c r="D135" i="31"/>
  <c r="D142" i="126" s="1"/>
  <c r="C135" i="31"/>
  <c r="C142" i="126" s="1"/>
  <c r="I134" i="31"/>
  <c r="Q134" i="31" s="1"/>
  <c r="I133" i="31"/>
  <c r="Q133" i="31" s="1"/>
  <c r="G133" i="31"/>
  <c r="G142" i="115" s="1"/>
  <c r="F133" i="31"/>
  <c r="F142" i="115" s="1"/>
  <c r="E133" i="31"/>
  <c r="E142" i="115" s="1"/>
  <c r="D133" i="31"/>
  <c r="D142" i="115" s="1"/>
  <c r="C133" i="31"/>
  <c r="C142" i="115" s="1"/>
  <c r="I132" i="31"/>
  <c r="G132" i="31"/>
  <c r="F132" i="31"/>
  <c r="E132" i="31"/>
  <c r="D132" i="31"/>
  <c r="C132" i="31"/>
  <c r="I131" i="31"/>
  <c r="G131" i="31"/>
  <c r="F131" i="31"/>
  <c r="E131" i="31"/>
  <c r="I130" i="31"/>
  <c r="G130" i="31"/>
  <c r="F130" i="31"/>
  <c r="E130" i="31"/>
  <c r="D130" i="31"/>
  <c r="C130" i="31"/>
  <c r="I129" i="31"/>
  <c r="Q129" i="31" s="1"/>
  <c r="G129" i="31"/>
  <c r="G142" i="112" s="1"/>
  <c r="F129" i="31"/>
  <c r="F142" i="112" s="1"/>
  <c r="E129" i="31"/>
  <c r="E142" i="112" s="1"/>
  <c r="D129" i="31"/>
  <c r="D142" i="112" s="1"/>
  <c r="C129" i="31"/>
  <c r="C142" i="112" s="1"/>
  <c r="I128" i="31"/>
  <c r="Q128" i="31" s="1"/>
  <c r="G128" i="31"/>
  <c r="G142" i="110" s="1"/>
  <c r="F128" i="31"/>
  <c r="F142" i="110" s="1"/>
  <c r="E128" i="31"/>
  <c r="E142" i="110" s="1"/>
  <c r="D128" i="31"/>
  <c r="D142" i="110" s="1"/>
  <c r="C128" i="31"/>
  <c r="C142" i="110" s="1"/>
  <c r="I127" i="31"/>
  <c r="Q127" i="31" s="1"/>
  <c r="G127" i="31"/>
  <c r="G142" i="96" s="1"/>
  <c r="F127" i="31"/>
  <c r="F142" i="96" s="1"/>
  <c r="E127" i="31"/>
  <c r="E142" i="96" s="1"/>
  <c r="D127" i="31"/>
  <c r="D142" i="96" s="1"/>
  <c r="C127" i="31"/>
  <c r="C142" i="96" s="1"/>
  <c r="I126" i="31"/>
  <c r="Q126" i="31" s="1"/>
  <c r="G126" i="31"/>
  <c r="G142" i="107" s="1"/>
  <c r="F126" i="31"/>
  <c r="F142" i="107" s="1"/>
  <c r="E126" i="31"/>
  <c r="E142" i="107" s="1"/>
  <c r="D126" i="31"/>
  <c r="D142" i="107" s="1"/>
  <c r="C126" i="31"/>
  <c r="C142" i="107" s="1"/>
  <c r="I125" i="31"/>
  <c r="Q125" i="31" s="1"/>
  <c r="G125" i="31"/>
  <c r="G142" i="93" s="1"/>
  <c r="F125" i="31"/>
  <c r="F142" i="93" s="1"/>
  <c r="E125" i="31"/>
  <c r="E142" i="93" s="1"/>
  <c r="D125" i="31"/>
  <c r="D142" i="93" s="1"/>
  <c r="C125" i="31"/>
  <c r="C142" i="93" s="1"/>
  <c r="I105" i="31"/>
  <c r="Q105" i="31" s="1"/>
  <c r="G105" i="31"/>
  <c r="G141" i="126" s="1"/>
  <c r="F105" i="31"/>
  <c r="F141" i="126" s="1"/>
  <c r="E105" i="31"/>
  <c r="E141" i="126" s="1"/>
  <c r="D105" i="31"/>
  <c r="D141" i="126" s="1"/>
  <c r="C105" i="31"/>
  <c r="C141" i="126" s="1"/>
  <c r="I104" i="31"/>
  <c r="Q104" i="31" s="1"/>
  <c r="G104" i="31"/>
  <c r="G141" i="102" s="1"/>
  <c r="F104" i="31"/>
  <c r="F141" i="102" s="1"/>
  <c r="E104" i="31"/>
  <c r="E141" i="102" s="1"/>
  <c r="D104" i="31"/>
  <c r="D141" i="102" s="1"/>
  <c r="C104" i="31"/>
  <c r="C141" i="102" s="1"/>
  <c r="I103" i="31"/>
  <c r="Q103" i="31" s="1"/>
  <c r="G103" i="31"/>
  <c r="G141" i="115" s="1"/>
  <c r="F103" i="31"/>
  <c r="F141" i="115" s="1"/>
  <c r="E103" i="31"/>
  <c r="E141" i="115" s="1"/>
  <c r="D103" i="31"/>
  <c r="D141" i="115" s="1"/>
  <c r="C103" i="31"/>
  <c r="C141" i="115" s="1"/>
  <c r="I102" i="31"/>
  <c r="G102" i="31"/>
  <c r="F102" i="31"/>
  <c r="E102" i="31"/>
  <c r="D102" i="31"/>
  <c r="C102" i="31"/>
  <c r="I101" i="31"/>
  <c r="G101" i="31"/>
  <c r="F101" i="31"/>
  <c r="E101" i="31"/>
  <c r="I100" i="31"/>
  <c r="G100" i="31"/>
  <c r="F100" i="31"/>
  <c r="E100" i="31"/>
  <c r="D100" i="31"/>
  <c r="C100" i="31"/>
  <c r="I99" i="31"/>
  <c r="Q99" i="31" s="1"/>
  <c r="G99" i="31"/>
  <c r="G141" i="112" s="1"/>
  <c r="F99" i="31"/>
  <c r="F141" i="112" s="1"/>
  <c r="E99" i="31"/>
  <c r="E141" i="112" s="1"/>
  <c r="D99" i="31"/>
  <c r="D141" i="112" s="1"/>
  <c r="C99" i="31"/>
  <c r="C141" i="112" s="1"/>
  <c r="I98" i="31"/>
  <c r="Q98" i="31" s="1"/>
  <c r="G98" i="31"/>
  <c r="G141" i="110" s="1"/>
  <c r="F98" i="31"/>
  <c r="F141" i="110" s="1"/>
  <c r="E98" i="31"/>
  <c r="E141" i="110" s="1"/>
  <c r="D98" i="31"/>
  <c r="D141" i="110" s="1"/>
  <c r="C98" i="31"/>
  <c r="C141" i="110" s="1"/>
  <c r="I97" i="31"/>
  <c r="Q97" i="31" s="1"/>
  <c r="F97" i="31"/>
  <c r="F141" i="96" s="1"/>
  <c r="E97" i="31"/>
  <c r="E141" i="96" s="1"/>
  <c r="D97" i="31"/>
  <c r="D141" i="96" s="1"/>
  <c r="C97" i="31"/>
  <c r="C141" i="96" s="1"/>
  <c r="I96" i="31"/>
  <c r="Q96" i="31" s="1"/>
  <c r="G96" i="31"/>
  <c r="G141" i="107" s="1"/>
  <c r="F96" i="31"/>
  <c r="F141" i="107" s="1"/>
  <c r="E96" i="31"/>
  <c r="E141" i="107" s="1"/>
  <c r="D96" i="31"/>
  <c r="D141" i="107" s="1"/>
  <c r="C96" i="31"/>
  <c r="C141" i="107" s="1"/>
  <c r="I95" i="31"/>
  <c r="Q95" i="31" s="1"/>
  <c r="G95" i="31"/>
  <c r="G141" i="93" s="1"/>
  <c r="F95" i="31"/>
  <c r="F141" i="93" s="1"/>
  <c r="E95" i="31"/>
  <c r="E141" i="93" s="1"/>
  <c r="D95" i="31"/>
  <c r="D141" i="93" s="1"/>
  <c r="C95" i="31"/>
  <c r="C141" i="93" s="1"/>
  <c r="I75" i="31"/>
  <c r="Q75" i="31" s="1"/>
  <c r="I74" i="31"/>
  <c r="Q74" i="31" s="1"/>
  <c r="I73" i="31"/>
  <c r="Q73" i="31" s="1"/>
  <c r="I72" i="31"/>
  <c r="P72" i="31"/>
  <c r="O72" i="31"/>
  <c r="F140" i="100" s="1"/>
  <c r="N72" i="31"/>
  <c r="M72" i="31"/>
  <c r="D140" i="100" s="1"/>
  <c r="L72" i="31"/>
  <c r="I71" i="31"/>
  <c r="P71" i="31"/>
  <c r="O71" i="31"/>
  <c r="N71" i="31"/>
  <c r="I70" i="31"/>
  <c r="P70" i="31"/>
  <c r="O70" i="31"/>
  <c r="F140" i="97" s="1"/>
  <c r="N70" i="31"/>
  <c r="M70" i="31"/>
  <c r="D140" i="97" s="1"/>
  <c r="L70" i="31"/>
  <c r="I69" i="31"/>
  <c r="Q69" i="31" s="1"/>
  <c r="I68" i="31"/>
  <c r="Q68" i="31" s="1"/>
  <c r="I67" i="31"/>
  <c r="Q67" i="31" s="1"/>
  <c r="I66" i="31"/>
  <c r="Q66" i="31" s="1"/>
  <c r="I65" i="31"/>
  <c r="Q65" i="31" s="1"/>
  <c r="I45" i="31"/>
  <c r="Q45" i="31" s="1"/>
  <c r="G45" i="31"/>
  <c r="G139" i="126" s="1"/>
  <c r="F45" i="31"/>
  <c r="F139" i="126" s="1"/>
  <c r="E45" i="31"/>
  <c r="E139" i="126" s="1"/>
  <c r="D45" i="31"/>
  <c r="D139" i="126" s="1"/>
  <c r="C45" i="31"/>
  <c r="C139" i="126" s="1"/>
  <c r="I44" i="31"/>
  <c r="Q44" i="31" s="1"/>
  <c r="G44" i="31"/>
  <c r="G139" i="102" s="1"/>
  <c r="F44" i="31"/>
  <c r="F139" i="102" s="1"/>
  <c r="E44" i="31"/>
  <c r="E139" i="102" s="1"/>
  <c r="D44" i="31"/>
  <c r="D139" i="102" s="1"/>
  <c r="C44" i="31"/>
  <c r="C139" i="102" s="1"/>
  <c r="I43" i="31"/>
  <c r="Q43" i="31" s="1"/>
  <c r="G43" i="31"/>
  <c r="G139" i="115" s="1"/>
  <c r="F43" i="31"/>
  <c r="F139" i="115" s="1"/>
  <c r="E43" i="31"/>
  <c r="E139" i="115" s="1"/>
  <c r="D43" i="31"/>
  <c r="D139" i="115" s="1"/>
  <c r="C43" i="31"/>
  <c r="C139" i="115" s="1"/>
  <c r="I42" i="31"/>
  <c r="G42" i="31"/>
  <c r="F42" i="31"/>
  <c r="E42" i="31"/>
  <c r="D42" i="31"/>
  <c r="C42" i="31"/>
  <c r="I41" i="31"/>
  <c r="G41" i="31"/>
  <c r="F41" i="31"/>
  <c r="E41" i="31"/>
  <c r="I40" i="31"/>
  <c r="G40" i="31"/>
  <c r="F40" i="31"/>
  <c r="E40" i="31"/>
  <c r="D40" i="31"/>
  <c r="C40" i="31"/>
  <c r="I39" i="31"/>
  <c r="Q39" i="31" s="1"/>
  <c r="G39" i="31"/>
  <c r="G139" i="112" s="1"/>
  <c r="F39" i="31"/>
  <c r="F139" i="112" s="1"/>
  <c r="E39" i="31"/>
  <c r="E139" i="112" s="1"/>
  <c r="D39" i="31"/>
  <c r="D139" i="112" s="1"/>
  <c r="C39" i="31"/>
  <c r="C139" i="112" s="1"/>
  <c r="I38" i="31"/>
  <c r="Q38" i="31" s="1"/>
  <c r="G38" i="31"/>
  <c r="G139" i="110" s="1"/>
  <c r="F38" i="31"/>
  <c r="F139" i="110" s="1"/>
  <c r="E38" i="31"/>
  <c r="E139" i="110" s="1"/>
  <c r="D38" i="31"/>
  <c r="D139" i="110" s="1"/>
  <c r="C38" i="31"/>
  <c r="C139" i="110" s="1"/>
  <c r="I37" i="31"/>
  <c r="Q37" i="31" s="1"/>
  <c r="G37" i="31"/>
  <c r="G139" i="96" s="1"/>
  <c r="F37" i="31"/>
  <c r="F139" i="96" s="1"/>
  <c r="E37" i="31"/>
  <c r="E139" i="96" s="1"/>
  <c r="D37" i="31"/>
  <c r="D139" i="96" s="1"/>
  <c r="C37" i="31"/>
  <c r="C139" i="96" s="1"/>
  <c r="I36" i="31"/>
  <c r="Q36" i="31" s="1"/>
  <c r="G36" i="31"/>
  <c r="G139" i="107" s="1"/>
  <c r="F36" i="31"/>
  <c r="F139" i="107" s="1"/>
  <c r="E36" i="31"/>
  <c r="E139" i="107" s="1"/>
  <c r="D36" i="31"/>
  <c r="D139" i="107" s="1"/>
  <c r="C36" i="31"/>
  <c r="C139" i="107" s="1"/>
  <c r="I35" i="31"/>
  <c r="Q35" i="31" s="1"/>
  <c r="G35" i="31"/>
  <c r="G139" i="93" s="1"/>
  <c r="F35" i="31"/>
  <c r="F139" i="93" s="1"/>
  <c r="E35" i="31"/>
  <c r="E139" i="93" s="1"/>
  <c r="D35" i="31"/>
  <c r="D139" i="93" s="1"/>
  <c r="C35" i="31"/>
  <c r="C139" i="93" s="1"/>
  <c r="I195" i="29"/>
  <c r="Q195" i="29" s="1"/>
  <c r="G195" i="29"/>
  <c r="G137" i="126" s="1"/>
  <c r="F195" i="29"/>
  <c r="F137" i="126" s="1"/>
  <c r="E195" i="29"/>
  <c r="E137" i="126" s="1"/>
  <c r="D195" i="29"/>
  <c r="D137" i="126" s="1"/>
  <c r="C195" i="29"/>
  <c r="C137" i="126" s="1"/>
  <c r="I194" i="29"/>
  <c r="Q194" i="29" s="1"/>
  <c r="G194" i="29"/>
  <c r="G137" i="102" s="1"/>
  <c r="F194" i="29"/>
  <c r="F137" i="102" s="1"/>
  <c r="E194" i="29"/>
  <c r="E137" i="102" s="1"/>
  <c r="D194" i="29"/>
  <c r="D137" i="102" s="1"/>
  <c r="C194" i="29"/>
  <c r="C137" i="102" s="1"/>
  <c r="I193" i="29"/>
  <c r="Q193" i="29" s="1"/>
  <c r="H137" i="114" s="1"/>
  <c r="G193" i="29"/>
  <c r="G137" i="115" s="1"/>
  <c r="F193" i="29"/>
  <c r="F137" i="115" s="1"/>
  <c r="E193" i="29"/>
  <c r="E137" i="115" s="1"/>
  <c r="D193" i="29"/>
  <c r="D137" i="115" s="1"/>
  <c r="C193" i="29"/>
  <c r="C137" i="115" s="1"/>
  <c r="I192" i="29"/>
  <c r="G192" i="29"/>
  <c r="F192" i="29"/>
  <c r="E192" i="29"/>
  <c r="D192" i="29"/>
  <c r="C192" i="29"/>
  <c r="I191" i="29"/>
  <c r="G191" i="29"/>
  <c r="F191" i="29"/>
  <c r="E191" i="29"/>
  <c r="I190" i="29"/>
  <c r="G190" i="29"/>
  <c r="F190" i="29"/>
  <c r="E190" i="29"/>
  <c r="D190" i="29"/>
  <c r="C190" i="29"/>
  <c r="I189" i="29"/>
  <c r="Q189" i="29" s="1"/>
  <c r="G189" i="29"/>
  <c r="G137" i="112" s="1"/>
  <c r="F189" i="29"/>
  <c r="F137" i="112" s="1"/>
  <c r="E189" i="29"/>
  <c r="E137" i="112" s="1"/>
  <c r="D189" i="29"/>
  <c r="D137" i="112" s="1"/>
  <c r="C189" i="29"/>
  <c r="C137" i="112" s="1"/>
  <c r="I188" i="29"/>
  <c r="Q188" i="29" s="1"/>
  <c r="G188" i="29"/>
  <c r="G137" i="110" s="1"/>
  <c r="F188" i="29"/>
  <c r="F137" i="110" s="1"/>
  <c r="E188" i="29"/>
  <c r="E137" i="110" s="1"/>
  <c r="D188" i="29"/>
  <c r="D137" i="110" s="1"/>
  <c r="C188" i="29"/>
  <c r="C137" i="110" s="1"/>
  <c r="I187" i="29"/>
  <c r="Q187" i="29" s="1"/>
  <c r="G187" i="29"/>
  <c r="F187" i="29"/>
  <c r="E187" i="29"/>
  <c r="D187" i="29"/>
  <c r="C187" i="29"/>
  <c r="I186" i="29"/>
  <c r="Q186" i="29" s="1"/>
  <c r="G186" i="29"/>
  <c r="G137" i="107" s="1"/>
  <c r="F186" i="29"/>
  <c r="F137" i="107" s="1"/>
  <c r="E186" i="29"/>
  <c r="E137" i="107" s="1"/>
  <c r="D186" i="29"/>
  <c r="D137" i="107" s="1"/>
  <c r="C186" i="29"/>
  <c r="C137" i="107" s="1"/>
  <c r="I185" i="29"/>
  <c r="Q185" i="29" s="1"/>
  <c r="G185" i="29"/>
  <c r="G137" i="93" s="1"/>
  <c r="F185" i="29"/>
  <c r="F137" i="93" s="1"/>
  <c r="E185" i="29"/>
  <c r="E137" i="93" s="1"/>
  <c r="D185" i="29"/>
  <c r="D137" i="93" s="1"/>
  <c r="C185" i="29"/>
  <c r="C137" i="93" s="1"/>
  <c r="I165" i="29"/>
  <c r="Q165" i="29" s="1"/>
  <c r="G165" i="29"/>
  <c r="G136" i="126" s="1"/>
  <c r="F165" i="29"/>
  <c r="F136" i="126" s="1"/>
  <c r="E165" i="29"/>
  <c r="E136" i="126" s="1"/>
  <c r="D165" i="29"/>
  <c r="D136" i="126" s="1"/>
  <c r="C165" i="29"/>
  <c r="C136" i="126" s="1"/>
  <c r="I164" i="29"/>
  <c r="Q164" i="29" s="1"/>
  <c r="G164" i="29"/>
  <c r="G136" i="102" s="1"/>
  <c r="F164" i="29"/>
  <c r="F136" i="102" s="1"/>
  <c r="E164" i="29"/>
  <c r="E136" i="102" s="1"/>
  <c r="D164" i="29"/>
  <c r="D136" i="102" s="1"/>
  <c r="C164" i="29"/>
  <c r="C136" i="102" s="1"/>
  <c r="I163" i="29"/>
  <c r="Q163" i="29" s="1"/>
  <c r="G163" i="29"/>
  <c r="G136" i="115" s="1"/>
  <c r="F163" i="29"/>
  <c r="F136" i="115" s="1"/>
  <c r="E163" i="29"/>
  <c r="E136" i="115" s="1"/>
  <c r="D163" i="29"/>
  <c r="D136" i="115" s="1"/>
  <c r="C163" i="29"/>
  <c r="C136" i="115" s="1"/>
  <c r="I162" i="29"/>
  <c r="G162" i="29"/>
  <c r="F162" i="29"/>
  <c r="E162" i="29"/>
  <c r="D162" i="29"/>
  <c r="C162" i="29"/>
  <c r="I161" i="29"/>
  <c r="G161" i="29"/>
  <c r="F161" i="29"/>
  <c r="E161" i="29"/>
  <c r="I160" i="29"/>
  <c r="G160" i="29"/>
  <c r="F160" i="29"/>
  <c r="E160" i="29"/>
  <c r="D160" i="29"/>
  <c r="C160" i="29"/>
  <c r="I159" i="29"/>
  <c r="Q159" i="29" s="1"/>
  <c r="G159" i="29"/>
  <c r="G136" i="112" s="1"/>
  <c r="F159" i="29"/>
  <c r="F136" i="112" s="1"/>
  <c r="E159" i="29"/>
  <c r="E136" i="112" s="1"/>
  <c r="D159" i="29"/>
  <c r="D136" i="112" s="1"/>
  <c r="C159" i="29"/>
  <c r="C136" i="112" s="1"/>
  <c r="I158" i="29"/>
  <c r="Q158" i="29" s="1"/>
  <c r="G158" i="29"/>
  <c r="G136" i="110" s="1"/>
  <c r="F158" i="29"/>
  <c r="F136" i="110" s="1"/>
  <c r="E158" i="29"/>
  <c r="E136" i="110" s="1"/>
  <c r="D158" i="29"/>
  <c r="D136" i="110" s="1"/>
  <c r="C158" i="29"/>
  <c r="C136" i="110" s="1"/>
  <c r="I157" i="29"/>
  <c r="Q157" i="29" s="1"/>
  <c r="G157" i="29"/>
  <c r="G136" i="96" s="1"/>
  <c r="F157" i="29"/>
  <c r="F136" i="96" s="1"/>
  <c r="E157" i="29"/>
  <c r="E136" i="96" s="1"/>
  <c r="D157" i="29"/>
  <c r="D136" i="96" s="1"/>
  <c r="C157" i="29"/>
  <c r="C136" i="96" s="1"/>
  <c r="I156" i="29"/>
  <c r="Q156" i="29" s="1"/>
  <c r="G156" i="29"/>
  <c r="G136" i="107" s="1"/>
  <c r="F156" i="29"/>
  <c r="F136" i="107" s="1"/>
  <c r="E156" i="29"/>
  <c r="E136" i="107" s="1"/>
  <c r="D156" i="29"/>
  <c r="D136" i="107" s="1"/>
  <c r="C156" i="29"/>
  <c r="C136" i="107" s="1"/>
  <c r="I155" i="29"/>
  <c r="Q155" i="29" s="1"/>
  <c r="G155" i="29"/>
  <c r="G136" i="93" s="1"/>
  <c r="F155" i="29"/>
  <c r="F136" i="93" s="1"/>
  <c r="E155" i="29"/>
  <c r="E136" i="93" s="1"/>
  <c r="D155" i="29"/>
  <c r="D136" i="93" s="1"/>
  <c r="C155" i="29"/>
  <c r="C136" i="93" s="1"/>
  <c r="I135" i="29"/>
  <c r="Q135" i="29" s="1"/>
  <c r="G135" i="29"/>
  <c r="G135" i="126" s="1"/>
  <c r="F135" i="29"/>
  <c r="F135" i="126" s="1"/>
  <c r="E135" i="29"/>
  <c r="E135" i="126" s="1"/>
  <c r="D135" i="29"/>
  <c r="D135" i="126" s="1"/>
  <c r="C135" i="29"/>
  <c r="C135" i="126" s="1"/>
  <c r="I134" i="29"/>
  <c r="Q134" i="29" s="1"/>
  <c r="G134" i="29"/>
  <c r="G135" i="102" s="1"/>
  <c r="F134" i="29"/>
  <c r="F135" i="102" s="1"/>
  <c r="E134" i="29"/>
  <c r="E135" i="102" s="1"/>
  <c r="D134" i="29"/>
  <c r="D135" i="102" s="1"/>
  <c r="C134" i="29"/>
  <c r="C135" i="102" s="1"/>
  <c r="I133" i="29"/>
  <c r="Q133" i="29" s="1"/>
  <c r="H135" i="114" s="1"/>
  <c r="G133" i="29"/>
  <c r="G135" i="115" s="1"/>
  <c r="F133" i="29"/>
  <c r="F135" i="115" s="1"/>
  <c r="E133" i="29"/>
  <c r="E135" i="115" s="1"/>
  <c r="D133" i="29"/>
  <c r="D135" i="115" s="1"/>
  <c r="C133" i="29"/>
  <c r="C135" i="115" s="1"/>
  <c r="I132" i="29"/>
  <c r="G132" i="29"/>
  <c r="F132" i="29"/>
  <c r="E132" i="29"/>
  <c r="D132" i="29"/>
  <c r="C132" i="29"/>
  <c r="I131" i="29"/>
  <c r="G131" i="29"/>
  <c r="F131" i="29"/>
  <c r="E131" i="29"/>
  <c r="I130" i="29"/>
  <c r="G130" i="29"/>
  <c r="F130" i="29"/>
  <c r="E130" i="29"/>
  <c r="D130" i="29"/>
  <c r="C130" i="29"/>
  <c r="I129" i="29"/>
  <c r="Q129" i="29" s="1"/>
  <c r="G129" i="29"/>
  <c r="G135" i="112" s="1"/>
  <c r="F129" i="29"/>
  <c r="F135" i="112" s="1"/>
  <c r="E129" i="29"/>
  <c r="E135" i="112" s="1"/>
  <c r="D129" i="29"/>
  <c r="D135" i="112" s="1"/>
  <c r="C129" i="29"/>
  <c r="C135" i="112" s="1"/>
  <c r="I128" i="29"/>
  <c r="Q128" i="29" s="1"/>
  <c r="G128" i="29"/>
  <c r="G135" i="110" s="1"/>
  <c r="F128" i="29"/>
  <c r="F135" i="110" s="1"/>
  <c r="E128" i="29"/>
  <c r="E135" i="110" s="1"/>
  <c r="D128" i="29"/>
  <c r="D135" i="110" s="1"/>
  <c r="C128" i="29"/>
  <c r="C135" i="110" s="1"/>
  <c r="I127" i="29"/>
  <c r="Q127" i="29" s="1"/>
  <c r="G127" i="29"/>
  <c r="G135" i="96" s="1"/>
  <c r="F127" i="29"/>
  <c r="F135" i="96" s="1"/>
  <c r="E127" i="29"/>
  <c r="E135" i="96" s="1"/>
  <c r="D127" i="29"/>
  <c r="D135" i="96" s="1"/>
  <c r="C127" i="29"/>
  <c r="C135" i="96" s="1"/>
  <c r="I126" i="29"/>
  <c r="Q126" i="29" s="1"/>
  <c r="G126" i="29"/>
  <c r="G135" i="107" s="1"/>
  <c r="F126" i="29"/>
  <c r="F135" i="107" s="1"/>
  <c r="E126" i="29"/>
  <c r="E135" i="107" s="1"/>
  <c r="D126" i="29"/>
  <c r="D135" i="107" s="1"/>
  <c r="C126" i="29"/>
  <c r="C135" i="107" s="1"/>
  <c r="I125" i="29"/>
  <c r="Q125" i="29" s="1"/>
  <c r="G125" i="29"/>
  <c r="G135" i="93" s="1"/>
  <c r="F125" i="29"/>
  <c r="F135" i="93" s="1"/>
  <c r="E125" i="29"/>
  <c r="E135" i="93" s="1"/>
  <c r="D125" i="29"/>
  <c r="D135" i="93" s="1"/>
  <c r="C125" i="29"/>
  <c r="C135" i="93" s="1"/>
  <c r="I105" i="29"/>
  <c r="Q105" i="29" s="1"/>
  <c r="G105" i="29"/>
  <c r="G134" i="126" s="1"/>
  <c r="F105" i="29"/>
  <c r="F134" i="126" s="1"/>
  <c r="E105" i="29"/>
  <c r="E134" i="126" s="1"/>
  <c r="D105" i="29"/>
  <c r="D134" i="126" s="1"/>
  <c r="C105" i="29"/>
  <c r="C134" i="126" s="1"/>
  <c r="I104" i="29"/>
  <c r="Q104" i="29" s="1"/>
  <c r="G104" i="29"/>
  <c r="G134" i="102" s="1"/>
  <c r="F104" i="29"/>
  <c r="F134" i="102" s="1"/>
  <c r="E104" i="29"/>
  <c r="E134" i="102" s="1"/>
  <c r="D104" i="29"/>
  <c r="D134" i="102" s="1"/>
  <c r="C104" i="29"/>
  <c r="C134" i="102" s="1"/>
  <c r="I103" i="29"/>
  <c r="Q103" i="29" s="1"/>
  <c r="H134" i="114" s="1"/>
  <c r="G103" i="29"/>
  <c r="G134" i="115" s="1"/>
  <c r="F103" i="29"/>
  <c r="F134" i="115" s="1"/>
  <c r="E103" i="29"/>
  <c r="E134" i="115" s="1"/>
  <c r="D103" i="29"/>
  <c r="D134" i="115" s="1"/>
  <c r="C103" i="29"/>
  <c r="C134" i="115" s="1"/>
  <c r="I102" i="29"/>
  <c r="G102" i="29"/>
  <c r="F102" i="29"/>
  <c r="E102" i="29"/>
  <c r="D102" i="29"/>
  <c r="C102" i="29"/>
  <c r="I101" i="29"/>
  <c r="G101" i="29"/>
  <c r="F101" i="29"/>
  <c r="E101" i="29"/>
  <c r="I100" i="29"/>
  <c r="G100" i="29"/>
  <c r="F100" i="29"/>
  <c r="E100" i="29"/>
  <c r="D100" i="29"/>
  <c r="C100" i="29"/>
  <c r="I99" i="29"/>
  <c r="Q99" i="29" s="1"/>
  <c r="G99" i="29"/>
  <c r="G134" i="112" s="1"/>
  <c r="F99" i="29"/>
  <c r="F134" i="112" s="1"/>
  <c r="E99" i="29"/>
  <c r="E134" i="112" s="1"/>
  <c r="D99" i="29"/>
  <c r="D134" i="112" s="1"/>
  <c r="C99" i="29"/>
  <c r="C134" i="112" s="1"/>
  <c r="I98" i="29"/>
  <c r="Q98" i="29" s="1"/>
  <c r="G98" i="29"/>
  <c r="G134" i="110" s="1"/>
  <c r="F98" i="29"/>
  <c r="F134" i="110" s="1"/>
  <c r="E98" i="29"/>
  <c r="E134" i="110" s="1"/>
  <c r="D98" i="29"/>
  <c r="D134" i="110" s="1"/>
  <c r="C98" i="29"/>
  <c r="C134" i="110" s="1"/>
  <c r="I97" i="29"/>
  <c r="Q97" i="29" s="1"/>
  <c r="G97" i="29"/>
  <c r="G134" i="96" s="1"/>
  <c r="F97" i="29"/>
  <c r="F134" i="96" s="1"/>
  <c r="E97" i="29"/>
  <c r="E134" i="96" s="1"/>
  <c r="D97" i="29"/>
  <c r="D134" i="96" s="1"/>
  <c r="C97" i="29"/>
  <c r="C134" i="96" s="1"/>
  <c r="I96" i="29"/>
  <c r="Q96" i="29" s="1"/>
  <c r="G96" i="29"/>
  <c r="G134" i="107" s="1"/>
  <c r="F96" i="29"/>
  <c r="F134" i="107" s="1"/>
  <c r="E96" i="29"/>
  <c r="E134" i="107" s="1"/>
  <c r="D96" i="29"/>
  <c r="D134" i="107" s="1"/>
  <c r="C96" i="29"/>
  <c r="C134" i="107" s="1"/>
  <c r="I95" i="29"/>
  <c r="Q95" i="29" s="1"/>
  <c r="G95" i="29"/>
  <c r="G134" i="93" s="1"/>
  <c r="F95" i="29"/>
  <c r="F134" i="93" s="1"/>
  <c r="E95" i="29"/>
  <c r="E134" i="93" s="1"/>
  <c r="D95" i="29"/>
  <c r="D134" i="93" s="1"/>
  <c r="C95" i="29"/>
  <c r="C134" i="93" s="1"/>
  <c r="I75" i="29"/>
  <c r="Q75" i="29" s="1"/>
  <c r="G75" i="29"/>
  <c r="G133" i="126" s="1"/>
  <c r="F75" i="29"/>
  <c r="F133" i="126" s="1"/>
  <c r="E75" i="29"/>
  <c r="E133" i="126" s="1"/>
  <c r="D75" i="29"/>
  <c r="D133" i="126" s="1"/>
  <c r="C75" i="29"/>
  <c r="C133" i="126" s="1"/>
  <c r="I74" i="29"/>
  <c r="Q74" i="29" s="1"/>
  <c r="G74" i="29"/>
  <c r="G133" i="102" s="1"/>
  <c r="F74" i="29"/>
  <c r="F133" i="102" s="1"/>
  <c r="E74" i="29"/>
  <c r="E133" i="102" s="1"/>
  <c r="D74" i="29"/>
  <c r="D133" i="102" s="1"/>
  <c r="C74" i="29"/>
  <c r="C133" i="102" s="1"/>
  <c r="I73" i="29"/>
  <c r="Q73" i="29" s="1"/>
  <c r="H133" i="114" s="1"/>
  <c r="G73" i="29"/>
  <c r="G133" i="115" s="1"/>
  <c r="F73" i="29"/>
  <c r="F133" i="115" s="1"/>
  <c r="E73" i="29"/>
  <c r="E133" i="115" s="1"/>
  <c r="D73" i="29"/>
  <c r="D133" i="115" s="1"/>
  <c r="C73" i="29"/>
  <c r="C133" i="115" s="1"/>
  <c r="I72" i="29"/>
  <c r="G72" i="29"/>
  <c r="F72" i="29"/>
  <c r="E72" i="29"/>
  <c r="D72" i="29"/>
  <c r="C72" i="29"/>
  <c r="I71" i="29"/>
  <c r="G71" i="29"/>
  <c r="F71" i="29"/>
  <c r="E71" i="29"/>
  <c r="I70" i="29"/>
  <c r="G70" i="29"/>
  <c r="F70" i="29"/>
  <c r="E70" i="29"/>
  <c r="D70" i="29"/>
  <c r="C70" i="29"/>
  <c r="I69" i="29"/>
  <c r="Q69" i="29" s="1"/>
  <c r="G69" i="29"/>
  <c r="G133" i="112" s="1"/>
  <c r="F69" i="29"/>
  <c r="F133" i="112" s="1"/>
  <c r="E69" i="29"/>
  <c r="E133" i="112" s="1"/>
  <c r="D69" i="29"/>
  <c r="D133" i="112" s="1"/>
  <c r="C69" i="29"/>
  <c r="C133" i="112" s="1"/>
  <c r="I68" i="29"/>
  <c r="Q68" i="29" s="1"/>
  <c r="G68" i="29"/>
  <c r="G133" i="110" s="1"/>
  <c r="F68" i="29"/>
  <c r="F133" i="110" s="1"/>
  <c r="E68" i="29"/>
  <c r="E133" i="110" s="1"/>
  <c r="D68" i="29"/>
  <c r="D133" i="110" s="1"/>
  <c r="C68" i="29"/>
  <c r="C133" i="110" s="1"/>
  <c r="I67" i="29"/>
  <c r="Q67" i="29" s="1"/>
  <c r="G67" i="29"/>
  <c r="F67" i="29"/>
  <c r="E67" i="29"/>
  <c r="D67" i="29"/>
  <c r="C67" i="29"/>
  <c r="I66" i="29"/>
  <c r="Q66" i="29" s="1"/>
  <c r="G66" i="29"/>
  <c r="G133" i="107" s="1"/>
  <c r="F66" i="29"/>
  <c r="F133" i="107" s="1"/>
  <c r="E66" i="29"/>
  <c r="E133" i="107" s="1"/>
  <c r="D66" i="29"/>
  <c r="D133" i="107" s="1"/>
  <c r="C66" i="29"/>
  <c r="C133" i="107" s="1"/>
  <c r="I65" i="29"/>
  <c r="Q65" i="29" s="1"/>
  <c r="G65" i="29"/>
  <c r="G133" i="93" s="1"/>
  <c r="F65" i="29"/>
  <c r="F133" i="93" s="1"/>
  <c r="E65" i="29"/>
  <c r="E133" i="93" s="1"/>
  <c r="D65" i="29"/>
  <c r="D133" i="93" s="1"/>
  <c r="C65" i="29"/>
  <c r="C133" i="93" s="1"/>
  <c r="I45" i="29"/>
  <c r="Q45" i="29" s="1"/>
  <c r="G45" i="29"/>
  <c r="G132" i="126" s="1"/>
  <c r="F45" i="29"/>
  <c r="F132" i="126" s="1"/>
  <c r="E45" i="29"/>
  <c r="E132" i="126" s="1"/>
  <c r="D45" i="29"/>
  <c r="D132" i="126" s="1"/>
  <c r="C45" i="29"/>
  <c r="C132" i="126" s="1"/>
  <c r="I44" i="29"/>
  <c r="Q44" i="29" s="1"/>
  <c r="G44" i="29"/>
  <c r="G132" i="102" s="1"/>
  <c r="F44" i="29"/>
  <c r="F132" i="102" s="1"/>
  <c r="E44" i="29"/>
  <c r="E132" i="102" s="1"/>
  <c r="D44" i="29"/>
  <c r="D132" i="102" s="1"/>
  <c r="C44" i="29"/>
  <c r="C132" i="102" s="1"/>
  <c r="I43" i="29"/>
  <c r="Q43" i="29" s="1"/>
  <c r="H132" i="114" s="1"/>
  <c r="G43" i="29"/>
  <c r="G132" i="115" s="1"/>
  <c r="F43" i="29"/>
  <c r="F132" i="115" s="1"/>
  <c r="E43" i="29"/>
  <c r="E132" i="115" s="1"/>
  <c r="D43" i="29"/>
  <c r="D132" i="115" s="1"/>
  <c r="C43" i="29"/>
  <c r="C132" i="115" s="1"/>
  <c r="I42" i="29"/>
  <c r="G42" i="29"/>
  <c r="F42" i="29"/>
  <c r="E42" i="29"/>
  <c r="D42" i="29"/>
  <c r="C42" i="29"/>
  <c r="I41" i="29"/>
  <c r="G41" i="29"/>
  <c r="F41" i="29"/>
  <c r="E41" i="29"/>
  <c r="I40" i="29"/>
  <c r="G40" i="29"/>
  <c r="F40" i="29"/>
  <c r="E40" i="29"/>
  <c r="D40" i="29"/>
  <c r="C40" i="29"/>
  <c r="I39" i="29"/>
  <c r="Q39" i="29" s="1"/>
  <c r="G39" i="29"/>
  <c r="G132" i="112" s="1"/>
  <c r="F39" i="29"/>
  <c r="F132" i="112" s="1"/>
  <c r="E39" i="29"/>
  <c r="E132" i="112" s="1"/>
  <c r="D39" i="29"/>
  <c r="D132" i="112" s="1"/>
  <c r="C39" i="29"/>
  <c r="C132" i="112" s="1"/>
  <c r="I38" i="29"/>
  <c r="Q38" i="29" s="1"/>
  <c r="G38" i="29"/>
  <c r="G132" i="110" s="1"/>
  <c r="F38" i="29"/>
  <c r="F132" i="110" s="1"/>
  <c r="E38" i="29"/>
  <c r="E132" i="110" s="1"/>
  <c r="D38" i="29"/>
  <c r="D132" i="110" s="1"/>
  <c r="C38" i="29"/>
  <c r="C132" i="110" s="1"/>
  <c r="I37" i="29"/>
  <c r="Q37" i="29" s="1"/>
  <c r="G37" i="29"/>
  <c r="G132" i="96" s="1"/>
  <c r="F37" i="29"/>
  <c r="F132" i="96" s="1"/>
  <c r="E37" i="29"/>
  <c r="E132" i="96" s="1"/>
  <c r="D37" i="29"/>
  <c r="D132" i="96" s="1"/>
  <c r="C37" i="29"/>
  <c r="C132" i="96" s="1"/>
  <c r="I36" i="29"/>
  <c r="Q36" i="29" s="1"/>
  <c r="G36" i="29"/>
  <c r="G132" i="107" s="1"/>
  <c r="F36" i="29"/>
  <c r="F132" i="107" s="1"/>
  <c r="E36" i="29"/>
  <c r="E132" i="107" s="1"/>
  <c r="D36" i="29"/>
  <c r="D132" i="107" s="1"/>
  <c r="C36" i="29"/>
  <c r="C132" i="107" s="1"/>
  <c r="I35" i="29"/>
  <c r="Q35" i="29" s="1"/>
  <c r="G35" i="29"/>
  <c r="G132" i="93" s="1"/>
  <c r="F35" i="29"/>
  <c r="F132" i="93" s="1"/>
  <c r="E35" i="29"/>
  <c r="E132" i="93" s="1"/>
  <c r="D35" i="29"/>
  <c r="D132" i="93" s="1"/>
  <c r="C35" i="29"/>
  <c r="C132" i="93" s="1"/>
  <c r="I165" i="27"/>
  <c r="Q165" i="27" s="1"/>
  <c r="G165" i="27"/>
  <c r="G130" i="126" s="1"/>
  <c r="F165" i="27"/>
  <c r="F130" i="126" s="1"/>
  <c r="E165" i="27"/>
  <c r="E130" i="126" s="1"/>
  <c r="D165" i="27"/>
  <c r="D130" i="126" s="1"/>
  <c r="C165" i="27"/>
  <c r="C130" i="126" s="1"/>
  <c r="I164" i="27"/>
  <c r="Q164" i="27" s="1"/>
  <c r="G164" i="27"/>
  <c r="G130" i="102" s="1"/>
  <c r="F164" i="27"/>
  <c r="F130" i="102" s="1"/>
  <c r="E164" i="27"/>
  <c r="E130" i="102" s="1"/>
  <c r="D164" i="27"/>
  <c r="D130" i="102" s="1"/>
  <c r="C164" i="27"/>
  <c r="C130" i="102" s="1"/>
  <c r="I163" i="27"/>
  <c r="Q163" i="27" s="1"/>
  <c r="G163" i="27"/>
  <c r="G130" i="115" s="1"/>
  <c r="F163" i="27"/>
  <c r="F130" i="115" s="1"/>
  <c r="E163" i="27"/>
  <c r="E130" i="115" s="1"/>
  <c r="D163" i="27"/>
  <c r="D130" i="115" s="1"/>
  <c r="C163" i="27"/>
  <c r="C130" i="115" s="1"/>
  <c r="I162" i="27"/>
  <c r="G162" i="27"/>
  <c r="F162" i="27"/>
  <c r="E162" i="27"/>
  <c r="D162" i="27"/>
  <c r="C162" i="27"/>
  <c r="I161" i="27"/>
  <c r="G161" i="27"/>
  <c r="F161" i="27"/>
  <c r="E161" i="27"/>
  <c r="I160" i="27"/>
  <c r="G160" i="27"/>
  <c r="F160" i="27"/>
  <c r="E160" i="27"/>
  <c r="D160" i="27"/>
  <c r="C160" i="27"/>
  <c r="I159" i="27"/>
  <c r="Q159" i="27" s="1"/>
  <c r="G159" i="27"/>
  <c r="G130" i="112" s="1"/>
  <c r="F159" i="27"/>
  <c r="F130" i="112" s="1"/>
  <c r="E159" i="27"/>
  <c r="E130" i="112" s="1"/>
  <c r="D159" i="27"/>
  <c r="D130" i="112" s="1"/>
  <c r="C159" i="27"/>
  <c r="C130" i="112" s="1"/>
  <c r="I158" i="27"/>
  <c r="Q158" i="27" s="1"/>
  <c r="G158" i="27"/>
  <c r="G130" i="110" s="1"/>
  <c r="F158" i="27"/>
  <c r="F130" i="110" s="1"/>
  <c r="E158" i="27"/>
  <c r="E130" i="110" s="1"/>
  <c r="D158" i="27"/>
  <c r="D130" i="110" s="1"/>
  <c r="C158" i="27"/>
  <c r="C130" i="110" s="1"/>
  <c r="I157" i="27"/>
  <c r="Q157" i="27" s="1"/>
  <c r="G157" i="27"/>
  <c r="G130" i="96" s="1"/>
  <c r="F157" i="27"/>
  <c r="F130" i="96" s="1"/>
  <c r="E157" i="27"/>
  <c r="E130" i="96" s="1"/>
  <c r="D157" i="27"/>
  <c r="D130" i="96" s="1"/>
  <c r="C157" i="27"/>
  <c r="C130" i="96" s="1"/>
  <c r="I156" i="27"/>
  <c r="Q156" i="27" s="1"/>
  <c r="G156" i="27"/>
  <c r="G130" i="107" s="1"/>
  <c r="F156" i="27"/>
  <c r="F130" i="107" s="1"/>
  <c r="E156" i="27"/>
  <c r="E130" i="107" s="1"/>
  <c r="D156" i="27"/>
  <c r="D130" i="107" s="1"/>
  <c r="C156" i="27"/>
  <c r="C130" i="107" s="1"/>
  <c r="I155" i="27"/>
  <c r="Q155" i="27" s="1"/>
  <c r="G155" i="27"/>
  <c r="G130" i="93" s="1"/>
  <c r="F155" i="27"/>
  <c r="F130" i="93" s="1"/>
  <c r="E155" i="27"/>
  <c r="E130" i="93" s="1"/>
  <c r="D155" i="27"/>
  <c r="D130" i="93" s="1"/>
  <c r="C155" i="27"/>
  <c r="C130" i="93" s="1"/>
  <c r="I135" i="27"/>
  <c r="Q135" i="27" s="1"/>
  <c r="G135" i="27"/>
  <c r="G129" i="126" s="1"/>
  <c r="F135" i="27"/>
  <c r="F129" i="126" s="1"/>
  <c r="E135" i="27"/>
  <c r="E129" i="126" s="1"/>
  <c r="D135" i="27"/>
  <c r="D129" i="126" s="1"/>
  <c r="C135" i="27"/>
  <c r="C129" i="126" s="1"/>
  <c r="I134" i="27"/>
  <c r="Q134" i="27" s="1"/>
  <c r="G134" i="27"/>
  <c r="G129" i="102" s="1"/>
  <c r="F134" i="27"/>
  <c r="F129" i="102" s="1"/>
  <c r="E134" i="27"/>
  <c r="E129" i="102" s="1"/>
  <c r="D134" i="27"/>
  <c r="D129" i="102" s="1"/>
  <c r="C134" i="27"/>
  <c r="C129" i="102" s="1"/>
  <c r="I133" i="27"/>
  <c r="Q133" i="27" s="1"/>
  <c r="G133" i="27"/>
  <c r="G129" i="115" s="1"/>
  <c r="F133" i="27"/>
  <c r="F129" i="115" s="1"/>
  <c r="E133" i="27"/>
  <c r="E129" i="115" s="1"/>
  <c r="D133" i="27"/>
  <c r="D129" i="115" s="1"/>
  <c r="C133" i="27"/>
  <c r="C129" i="115" s="1"/>
  <c r="I132" i="27"/>
  <c r="G132" i="27"/>
  <c r="F132" i="27"/>
  <c r="E132" i="27"/>
  <c r="D132" i="27"/>
  <c r="C132" i="27"/>
  <c r="I131" i="27"/>
  <c r="G131" i="27"/>
  <c r="F131" i="27"/>
  <c r="E131" i="27"/>
  <c r="I130" i="27"/>
  <c r="G130" i="27"/>
  <c r="F130" i="27"/>
  <c r="E130" i="27"/>
  <c r="D130" i="27"/>
  <c r="C130" i="27"/>
  <c r="I129" i="27"/>
  <c r="Q129" i="27" s="1"/>
  <c r="G129" i="27"/>
  <c r="G129" i="112" s="1"/>
  <c r="F129" i="27"/>
  <c r="F129" i="112" s="1"/>
  <c r="E129" i="27"/>
  <c r="E129" i="112" s="1"/>
  <c r="D129" i="27"/>
  <c r="D129" i="112" s="1"/>
  <c r="C129" i="27"/>
  <c r="C129" i="112" s="1"/>
  <c r="I128" i="27"/>
  <c r="Q128" i="27" s="1"/>
  <c r="G128" i="27"/>
  <c r="G129" i="110" s="1"/>
  <c r="F128" i="27"/>
  <c r="F129" i="110" s="1"/>
  <c r="E128" i="27"/>
  <c r="E129" i="110" s="1"/>
  <c r="D128" i="27"/>
  <c r="D129" i="110" s="1"/>
  <c r="C128" i="27"/>
  <c r="C129" i="110" s="1"/>
  <c r="I127" i="27"/>
  <c r="Q127" i="27" s="1"/>
  <c r="G127" i="27"/>
  <c r="G129" i="96" s="1"/>
  <c r="F127" i="27"/>
  <c r="F129" i="96" s="1"/>
  <c r="E127" i="27"/>
  <c r="E129" i="96" s="1"/>
  <c r="D127" i="27"/>
  <c r="D129" i="96" s="1"/>
  <c r="C127" i="27"/>
  <c r="C129" i="96" s="1"/>
  <c r="I126" i="27"/>
  <c r="Q126" i="27" s="1"/>
  <c r="G126" i="27"/>
  <c r="G129" i="107" s="1"/>
  <c r="F126" i="27"/>
  <c r="F129" i="107" s="1"/>
  <c r="E126" i="27"/>
  <c r="E129" i="107" s="1"/>
  <c r="D126" i="27"/>
  <c r="D129" i="107" s="1"/>
  <c r="C126" i="27"/>
  <c r="C129" i="107" s="1"/>
  <c r="I125" i="27"/>
  <c r="Q125" i="27" s="1"/>
  <c r="G125" i="27"/>
  <c r="G129" i="93" s="1"/>
  <c r="F125" i="27"/>
  <c r="F129" i="93" s="1"/>
  <c r="E125" i="27"/>
  <c r="E129" i="93" s="1"/>
  <c r="D125" i="27"/>
  <c r="D129" i="93" s="1"/>
  <c r="C125" i="27"/>
  <c r="C129" i="93" s="1"/>
  <c r="I105" i="27"/>
  <c r="Q105" i="27" s="1"/>
  <c r="G105" i="27"/>
  <c r="G128" i="126" s="1"/>
  <c r="F105" i="27"/>
  <c r="F128" i="126" s="1"/>
  <c r="E105" i="27"/>
  <c r="E128" i="126" s="1"/>
  <c r="D105" i="27"/>
  <c r="D128" i="126" s="1"/>
  <c r="C105" i="27"/>
  <c r="C128" i="126" s="1"/>
  <c r="I104" i="27"/>
  <c r="Q104" i="27" s="1"/>
  <c r="G104" i="27"/>
  <c r="G128" i="102" s="1"/>
  <c r="F104" i="27"/>
  <c r="F128" i="102" s="1"/>
  <c r="E104" i="27"/>
  <c r="E128" i="102" s="1"/>
  <c r="D104" i="27"/>
  <c r="D128" i="102" s="1"/>
  <c r="C104" i="27"/>
  <c r="C128" i="102" s="1"/>
  <c r="I103" i="27"/>
  <c r="Q103" i="27" s="1"/>
  <c r="G103" i="27"/>
  <c r="G128" i="115" s="1"/>
  <c r="F103" i="27"/>
  <c r="F128" i="115" s="1"/>
  <c r="E103" i="27"/>
  <c r="E128" i="115" s="1"/>
  <c r="D103" i="27"/>
  <c r="D128" i="115" s="1"/>
  <c r="C103" i="27"/>
  <c r="C128" i="115" s="1"/>
  <c r="I102" i="27"/>
  <c r="G102" i="27"/>
  <c r="F102" i="27"/>
  <c r="E102" i="27"/>
  <c r="D102" i="27"/>
  <c r="C102" i="27"/>
  <c r="I101" i="27"/>
  <c r="G101" i="27"/>
  <c r="F101" i="27"/>
  <c r="E101" i="27"/>
  <c r="I100" i="27"/>
  <c r="G100" i="27"/>
  <c r="F100" i="27"/>
  <c r="E100" i="27"/>
  <c r="D100" i="27"/>
  <c r="C100" i="27"/>
  <c r="I99" i="27"/>
  <c r="Q99" i="27" s="1"/>
  <c r="G99" i="27"/>
  <c r="G128" i="112" s="1"/>
  <c r="F99" i="27"/>
  <c r="F128" i="112" s="1"/>
  <c r="E99" i="27"/>
  <c r="E128" i="112" s="1"/>
  <c r="D99" i="27"/>
  <c r="D128" i="112" s="1"/>
  <c r="C99" i="27"/>
  <c r="C128" i="112" s="1"/>
  <c r="I98" i="27"/>
  <c r="Q98" i="27" s="1"/>
  <c r="G98" i="27"/>
  <c r="G128" i="110" s="1"/>
  <c r="F98" i="27"/>
  <c r="F128" i="110" s="1"/>
  <c r="E98" i="27"/>
  <c r="E128" i="110" s="1"/>
  <c r="D98" i="27"/>
  <c r="D128" i="110" s="1"/>
  <c r="C98" i="27"/>
  <c r="C128" i="110" s="1"/>
  <c r="I97" i="27"/>
  <c r="Q97" i="27" s="1"/>
  <c r="G97" i="27"/>
  <c r="G128" i="96" s="1"/>
  <c r="F97" i="27"/>
  <c r="F128" i="96" s="1"/>
  <c r="E97" i="27"/>
  <c r="E128" i="96" s="1"/>
  <c r="D97" i="27"/>
  <c r="D128" i="96" s="1"/>
  <c r="C97" i="27"/>
  <c r="C128" i="96" s="1"/>
  <c r="I96" i="27"/>
  <c r="Q96" i="27" s="1"/>
  <c r="G96" i="27"/>
  <c r="G128" i="107" s="1"/>
  <c r="F96" i="27"/>
  <c r="F128" i="107" s="1"/>
  <c r="E96" i="27"/>
  <c r="E128" i="107" s="1"/>
  <c r="D96" i="27"/>
  <c r="D128" i="107" s="1"/>
  <c r="C96" i="27"/>
  <c r="C128" i="107" s="1"/>
  <c r="I95" i="27"/>
  <c r="Q95" i="27" s="1"/>
  <c r="G95" i="27"/>
  <c r="G128" i="93" s="1"/>
  <c r="F95" i="27"/>
  <c r="F128" i="93" s="1"/>
  <c r="E95" i="27"/>
  <c r="E128" i="93" s="1"/>
  <c r="D95" i="27"/>
  <c r="D128" i="93" s="1"/>
  <c r="C95" i="27"/>
  <c r="C128" i="93" s="1"/>
  <c r="I75" i="27"/>
  <c r="Q75" i="27" s="1"/>
  <c r="G75" i="27"/>
  <c r="G127" i="126" s="1"/>
  <c r="F75" i="27"/>
  <c r="F127" i="126" s="1"/>
  <c r="E75" i="27"/>
  <c r="E127" i="126" s="1"/>
  <c r="D75" i="27"/>
  <c r="D127" i="126" s="1"/>
  <c r="C75" i="27"/>
  <c r="C127" i="126" s="1"/>
  <c r="I74" i="27"/>
  <c r="Q74" i="27" s="1"/>
  <c r="G74" i="27"/>
  <c r="G127" i="102" s="1"/>
  <c r="F74" i="27"/>
  <c r="F127" i="102" s="1"/>
  <c r="E74" i="27"/>
  <c r="E127" i="102" s="1"/>
  <c r="D74" i="27"/>
  <c r="D127" i="102" s="1"/>
  <c r="C74" i="27"/>
  <c r="C127" i="102" s="1"/>
  <c r="I73" i="27"/>
  <c r="Q73" i="27" s="1"/>
  <c r="G73" i="27"/>
  <c r="G127" i="115" s="1"/>
  <c r="F73" i="27"/>
  <c r="F127" i="115" s="1"/>
  <c r="E73" i="27"/>
  <c r="E127" i="115" s="1"/>
  <c r="D73" i="27"/>
  <c r="D127" i="115" s="1"/>
  <c r="C73" i="27"/>
  <c r="C127" i="115" s="1"/>
  <c r="I72" i="27"/>
  <c r="G72" i="27"/>
  <c r="F72" i="27"/>
  <c r="E72" i="27"/>
  <c r="D72" i="27"/>
  <c r="C72" i="27"/>
  <c r="I71" i="27"/>
  <c r="G71" i="27"/>
  <c r="F71" i="27"/>
  <c r="E71" i="27"/>
  <c r="I70" i="27"/>
  <c r="G70" i="27"/>
  <c r="F70" i="27"/>
  <c r="E70" i="27"/>
  <c r="D70" i="27"/>
  <c r="C70" i="27"/>
  <c r="I69" i="27"/>
  <c r="Q69" i="27" s="1"/>
  <c r="G69" i="27"/>
  <c r="G127" i="112" s="1"/>
  <c r="F69" i="27"/>
  <c r="F127" i="112" s="1"/>
  <c r="E69" i="27"/>
  <c r="E127" i="112" s="1"/>
  <c r="D69" i="27"/>
  <c r="D127" i="112" s="1"/>
  <c r="C69" i="27"/>
  <c r="C127" i="112" s="1"/>
  <c r="I68" i="27"/>
  <c r="Q68" i="27" s="1"/>
  <c r="G68" i="27"/>
  <c r="G127" i="110" s="1"/>
  <c r="F68" i="27"/>
  <c r="F127" i="110" s="1"/>
  <c r="E68" i="27"/>
  <c r="E127" i="110" s="1"/>
  <c r="D68" i="27"/>
  <c r="D127" i="110" s="1"/>
  <c r="C68" i="27"/>
  <c r="C127" i="110" s="1"/>
  <c r="I67" i="27"/>
  <c r="Q67" i="27" s="1"/>
  <c r="F67" i="27"/>
  <c r="F127" i="96" s="1"/>
  <c r="E67" i="27"/>
  <c r="E127" i="96" s="1"/>
  <c r="D67" i="27"/>
  <c r="D127" i="96" s="1"/>
  <c r="C67" i="27"/>
  <c r="C127" i="96" s="1"/>
  <c r="I66" i="27"/>
  <c r="Q66" i="27" s="1"/>
  <c r="G66" i="27"/>
  <c r="G127" i="107" s="1"/>
  <c r="F66" i="27"/>
  <c r="F127" i="107" s="1"/>
  <c r="E66" i="27"/>
  <c r="E127" i="107" s="1"/>
  <c r="D66" i="27"/>
  <c r="D127" i="107" s="1"/>
  <c r="C66" i="27"/>
  <c r="C127" i="107" s="1"/>
  <c r="I65" i="27"/>
  <c r="Q65" i="27" s="1"/>
  <c r="G65" i="27"/>
  <c r="G127" i="93" s="1"/>
  <c r="F65" i="27"/>
  <c r="F127" i="93" s="1"/>
  <c r="E65" i="27"/>
  <c r="E127" i="93" s="1"/>
  <c r="D65" i="27"/>
  <c r="D127" i="93" s="1"/>
  <c r="C65" i="27"/>
  <c r="C127" i="93" s="1"/>
  <c r="I45" i="27"/>
  <c r="Q45" i="27" s="1"/>
  <c r="G45" i="27"/>
  <c r="G126" i="126" s="1"/>
  <c r="F45" i="27"/>
  <c r="F126" i="126" s="1"/>
  <c r="E45" i="27"/>
  <c r="E126" i="126" s="1"/>
  <c r="D45" i="27"/>
  <c r="D126" i="126" s="1"/>
  <c r="C45" i="27"/>
  <c r="C126" i="126" s="1"/>
  <c r="I44" i="27"/>
  <c r="Q44" i="27" s="1"/>
  <c r="G44" i="27"/>
  <c r="G126" i="102" s="1"/>
  <c r="F44" i="27"/>
  <c r="F126" i="102" s="1"/>
  <c r="E44" i="27"/>
  <c r="E126" i="102" s="1"/>
  <c r="D44" i="27"/>
  <c r="D126" i="102" s="1"/>
  <c r="C44" i="27"/>
  <c r="C126" i="102" s="1"/>
  <c r="I43" i="27"/>
  <c r="Q43" i="27" s="1"/>
  <c r="G43" i="27"/>
  <c r="G126" i="115" s="1"/>
  <c r="F43" i="27"/>
  <c r="F126" i="115" s="1"/>
  <c r="E43" i="27"/>
  <c r="E126" i="115" s="1"/>
  <c r="D43" i="27"/>
  <c r="D126" i="115" s="1"/>
  <c r="C43" i="27"/>
  <c r="C126" i="115" s="1"/>
  <c r="I42" i="27"/>
  <c r="G42" i="27"/>
  <c r="F42" i="27"/>
  <c r="E42" i="27"/>
  <c r="D42" i="27"/>
  <c r="C42" i="27"/>
  <c r="I41" i="27"/>
  <c r="G41" i="27"/>
  <c r="F41" i="27"/>
  <c r="E41" i="27"/>
  <c r="I40" i="27"/>
  <c r="G40" i="27"/>
  <c r="F40" i="27"/>
  <c r="E40" i="27"/>
  <c r="D40" i="27"/>
  <c r="C40" i="27"/>
  <c r="I39" i="27"/>
  <c r="Q39" i="27" s="1"/>
  <c r="G39" i="27"/>
  <c r="G126" i="112" s="1"/>
  <c r="F39" i="27"/>
  <c r="F126" i="112" s="1"/>
  <c r="E39" i="27"/>
  <c r="E126" i="112" s="1"/>
  <c r="D39" i="27"/>
  <c r="D126" i="112" s="1"/>
  <c r="C39" i="27"/>
  <c r="C126" i="112" s="1"/>
  <c r="I38" i="27"/>
  <c r="Q38" i="27" s="1"/>
  <c r="G38" i="27"/>
  <c r="G126" i="110" s="1"/>
  <c r="F38" i="27"/>
  <c r="F126" i="110" s="1"/>
  <c r="E38" i="27"/>
  <c r="E126" i="110" s="1"/>
  <c r="D38" i="27"/>
  <c r="D126" i="110" s="1"/>
  <c r="C38" i="27"/>
  <c r="C126" i="110" s="1"/>
  <c r="I37" i="27"/>
  <c r="Q37" i="27" s="1"/>
  <c r="G37" i="27"/>
  <c r="G126" i="96" s="1"/>
  <c r="F37" i="27"/>
  <c r="F126" i="96" s="1"/>
  <c r="E37" i="27"/>
  <c r="E126" i="96" s="1"/>
  <c r="D37" i="27"/>
  <c r="D126" i="96" s="1"/>
  <c r="C37" i="27"/>
  <c r="C126" i="96" s="1"/>
  <c r="I36" i="27"/>
  <c r="Q36" i="27" s="1"/>
  <c r="G36" i="27"/>
  <c r="G126" i="107" s="1"/>
  <c r="F36" i="27"/>
  <c r="F126" i="107" s="1"/>
  <c r="E36" i="27"/>
  <c r="E126" i="107" s="1"/>
  <c r="D36" i="27"/>
  <c r="D126" i="107" s="1"/>
  <c r="C36" i="27"/>
  <c r="C126" i="107" s="1"/>
  <c r="I35" i="27"/>
  <c r="Q35" i="27" s="1"/>
  <c r="G35" i="27"/>
  <c r="G126" i="93" s="1"/>
  <c r="F35" i="27"/>
  <c r="F126" i="93" s="1"/>
  <c r="E35" i="27"/>
  <c r="E126" i="93" s="1"/>
  <c r="D35" i="27"/>
  <c r="D126" i="93" s="1"/>
  <c r="C35" i="27"/>
  <c r="C126" i="93" s="1"/>
  <c r="I195" i="25"/>
  <c r="Q195" i="25" s="1"/>
  <c r="G195" i="25"/>
  <c r="G124" i="126" s="1"/>
  <c r="F195" i="25"/>
  <c r="F124" i="126" s="1"/>
  <c r="E195" i="25"/>
  <c r="E124" i="126" s="1"/>
  <c r="D195" i="25"/>
  <c r="D124" i="126" s="1"/>
  <c r="C195" i="25"/>
  <c r="C124" i="126" s="1"/>
  <c r="I194" i="25"/>
  <c r="Q194" i="25" s="1"/>
  <c r="G194" i="25"/>
  <c r="G124" i="102" s="1"/>
  <c r="F194" i="25"/>
  <c r="F124" i="102" s="1"/>
  <c r="E194" i="25"/>
  <c r="E124" i="102" s="1"/>
  <c r="D194" i="25"/>
  <c r="D124" i="102" s="1"/>
  <c r="C194" i="25"/>
  <c r="C124" i="102" s="1"/>
  <c r="I193" i="25"/>
  <c r="Q193" i="25" s="1"/>
  <c r="G193" i="25"/>
  <c r="G124" i="115" s="1"/>
  <c r="F193" i="25"/>
  <c r="F124" i="115" s="1"/>
  <c r="E193" i="25"/>
  <c r="E124" i="115" s="1"/>
  <c r="D193" i="25"/>
  <c r="D124" i="115" s="1"/>
  <c r="C193" i="25"/>
  <c r="C124" i="115" s="1"/>
  <c r="I192" i="25"/>
  <c r="G192" i="25"/>
  <c r="F192" i="25"/>
  <c r="E192" i="25"/>
  <c r="D192" i="25"/>
  <c r="C192" i="25"/>
  <c r="I191" i="25"/>
  <c r="G191" i="25"/>
  <c r="F191" i="25"/>
  <c r="E191" i="25"/>
  <c r="I190" i="25"/>
  <c r="G190" i="25"/>
  <c r="F190" i="25"/>
  <c r="E190" i="25"/>
  <c r="D190" i="25"/>
  <c r="C190" i="25"/>
  <c r="I189" i="25"/>
  <c r="Q189" i="25" s="1"/>
  <c r="G189" i="25"/>
  <c r="G124" i="112" s="1"/>
  <c r="F189" i="25"/>
  <c r="F124" i="112" s="1"/>
  <c r="E189" i="25"/>
  <c r="E124" i="112" s="1"/>
  <c r="D189" i="25"/>
  <c r="D124" i="112" s="1"/>
  <c r="C189" i="25"/>
  <c r="C124" i="112" s="1"/>
  <c r="I188" i="25"/>
  <c r="Q188" i="25" s="1"/>
  <c r="G188" i="25"/>
  <c r="G124" i="110" s="1"/>
  <c r="F188" i="25"/>
  <c r="F124" i="110" s="1"/>
  <c r="E188" i="25"/>
  <c r="E124" i="110" s="1"/>
  <c r="D188" i="25"/>
  <c r="D124" i="110" s="1"/>
  <c r="C188" i="25"/>
  <c r="C124" i="110" s="1"/>
  <c r="I187" i="25"/>
  <c r="Q187" i="25" s="1"/>
  <c r="G187" i="25"/>
  <c r="G124" i="96" s="1"/>
  <c r="F187" i="25"/>
  <c r="F124" i="96" s="1"/>
  <c r="E187" i="25"/>
  <c r="E124" i="96" s="1"/>
  <c r="D187" i="25"/>
  <c r="D124" i="96" s="1"/>
  <c r="C187" i="25"/>
  <c r="C124" i="96" s="1"/>
  <c r="I186" i="25"/>
  <c r="Q186" i="25" s="1"/>
  <c r="G186" i="25"/>
  <c r="G124" i="107" s="1"/>
  <c r="F186" i="25"/>
  <c r="F124" i="107" s="1"/>
  <c r="E186" i="25"/>
  <c r="E124" i="107" s="1"/>
  <c r="D186" i="25"/>
  <c r="D124" i="107" s="1"/>
  <c r="C186" i="25"/>
  <c r="C124" i="107" s="1"/>
  <c r="I185" i="25"/>
  <c r="Q185" i="25" s="1"/>
  <c r="G185" i="25"/>
  <c r="G124" i="93" s="1"/>
  <c r="F185" i="25"/>
  <c r="F124" i="93" s="1"/>
  <c r="E185" i="25"/>
  <c r="E124" i="93" s="1"/>
  <c r="D185" i="25"/>
  <c r="D124" i="93" s="1"/>
  <c r="C185" i="25"/>
  <c r="C124" i="93" s="1"/>
  <c r="I165" i="25"/>
  <c r="Q165" i="25" s="1"/>
  <c r="G165" i="25"/>
  <c r="G123" i="126" s="1"/>
  <c r="F165" i="25"/>
  <c r="F123" i="126" s="1"/>
  <c r="E165" i="25"/>
  <c r="E123" i="126" s="1"/>
  <c r="D165" i="25"/>
  <c r="D123" i="126" s="1"/>
  <c r="C165" i="25"/>
  <c r="C123" i="126" s="1"/>
  <c r="I164" i="25"/>
  <c r="Q164" i="25" s="1"/>
  <c r="G164" i="25"/>
  <c r="G123" i="102" s="1"/>
  <c r="F164" i="25"/>
  <c r="F123" i="102" s="1"/>
  <c r="E164" i="25"/>
  <c r="E123" i="102" s="1"/>
  <c r="D164" i="25"/>
  <c r="D123" i="102" s="1"/>
  <c r="C164" i="25"/>
  <c r="C123" i="102" s="1"/>
  <c r="I163" i="25"/>
  <c r="Q163" i="25" s="1"/>
  <c r="G163" i="25"/>
  <c r="G123" i="115" s="1"/>
  <c r="F163" i="25"/>
  <c r="F123" i="115" s="1"/>
  <c r="E163" i="25"/>
  <c r="E123" i="115" s="1"/>
  <c r="D163" i="25"/>
  <c r="D123" i="115" s="1"/>
  <c r="C163" i="25"/>
  <c r="C123" i="115" s="1"/>
  <c r="I162" i="25"/>
  <c r="G162" i="25"/>
  <c r="F162" i="25"/>
  <c r="E162" i="25"/>
  <c r="D162" i="25"/>
  <c r="C162" i="25"/>
  <c r="I161" i="25"/>
  <c r="G161" i="25"/>
  <c r="F161" i="25"/>
  <c r="E161" i="25"/>
  <c r="I160" i="25"/>
  <c r="G160" i="25"/>
  <c r="F160" i="25"/>
  <c r="E160" i="25"/>
  <c r="D160" i="25"/>
  <c r="C160" i="25"/>
  <c r="I159" i="25"/>
  <c r="Q159" i="25" s="1"/>
  <c r="G159" i="25"/>
  <c r="G123" i="112" s="1"/>
  <c r="F159" i="25"/>
  <c r="F123" i="112" s="1"/>
  <c r="E159" i="25"/>
  <c r="E123" i="112" s="1"/>
  <c r="D159" i="25"/>
  <c r="D123" i="112" s="1"/>
  <c r="C159" i="25"/>
  <c r="C123" i="112" s="1"/>
  <c r="I158" i="25"/>
  <c r="Q158" i="25" s="1"/>
  <c r="G158" i="25"/>
  <c r="G123" i="110" s="1"/>
  <c r="F158" i="25"/>
  <c r="F123" i="110" s="1"/>
  <c r="E158" i="25"/>
  <c r="E123" i="110" s="1"/>
  <c r="D158" i="25"/>
  <c r="D123" i="110" s="1"/>
  <c r="C158" i="25"/>
  <c r="C123" i="110" s="1"/>
  <c r="I157" i="25"/>
  <c r="Q157" i="25" s="1"/>
  <c r="G157" i="25"/>
  <c r="G123" i="96" s="1"/>
  <c r="F157" i="25"/>
  <c r="F123" i="96" s="1"/>
  <c r="E157" i="25"/>
  <c r="E123" i="96" s="1"/>
  <c r="D157" i="25"/>
  <c r="D123" i="96" s="1"/>
  <c r="C157" i="25"/>
  <c r="C123" i="96" s="1"/>
  <c r="I156" i="25"/>
  <c r="Q156" i="25" s="1"/>
  <c r="G156" i="25"/>
  <c r="G123" i="107" s="1"/>
  <c r="F156" i="25"/>
  <c r="F123" i="107" s="1"/>
  <c r="E156" i="25"/>
  <c r="E123" i="107" s="1"/>
  <c r="D156" i="25"/>
  <c r="D123" i="107" s="1"/>
  <c r="C156" i="25"/>
  <c r="C123" i="107" s="1"/>
  <c r="I155" i="25"/>
  <c r="Q155" i="25" s="1"/>
  <c r="G155" i="25"/>
  <c r="G123" i="93" s="1"/>
  <c r="F155" i="25"/>
  <c r="F123" i="93" s="1"/>
  <c r="E155" i="25"/>
  <c r="E123" i="93" s="1"/>
  <c r="D155" i="25"/>
  <c r="D123" i="93" s="1"/>
  <c r="C155" i="25"/>
  <c r="C123" i="93" s="1"/>
  <c r="I135" i="25"/>
  <c r="Q135" i="25" s="1"/>
  <c r="G135" i="25"/>
  <c r="G122" i="126" s="1"/>
  <c r="F135" i="25"/>
  <c r="F122" i="126" s="1"/>
  <c r="E135" i="25"/>
  <c r="E122" i="126" s="1"/>
  <c r="D135" i="25"/>
  <c r="D122" i="126" s="1"/>
  <c r="C135" i="25"/>
  <c r="C122" i="126" s="1"/>
  <c r="I134" i="25"/>
  <c r="Q134" i="25" s="1"/>
  <c r="G134" i="25"/>
  <c r="G122" i="102" s="1"/>
  <c r="F134" i="25"/>
  <c r="F122" i="102" s="1"/>
  <c r="E134" i="25"/>
  <c r="E122" i="102" s="1"/>
  <c r="D134" i="25"/>
  <c r="D122" i="102" s="1"/>
  <c r="C134" i="25"/>
  <c r="C122" i="102" s="1"/>
  <c r="I133" i="25"/>
  <c r="Q133" i="25" s="1"/>
  <c r="G133" i="25"/>
  <c r="G122" i="115" s="1"/>
  <c r="F133" i="25"/>
  <c r="F122" i="115" s="1"/>
  <c r="E133" i="25"/>
  <c r="E122" i="115" s="1"/>
  <c r="D133" i="25"/>
  <c r="D122" i="115" s="1"/>
  <c r="C133" i="25"/>
  <c r="C122" i="115" s="1"/>
  <c r="I132" i="25"/>
  <c r="G132" i="25"/>
  <c r="F132" i="25"/>
  <c r="E132" i="25"/>
  <c r="D132" i="25"/>
  <c r="C132" i="25"/>
  <c r="I131" i="25"/>
  <c r="G131" i="25"/>
  <c r="F131" i="25"/>
  <c r="E131" i="25"/>
  <c r="I130" i="25"/>
  <c r="G130" i="25"/>
  <c r="F130" i="25"/>
  <c r="E130" i="25"/>
  <c r="D130" i="25"/>
  <c r="C130" i="25"/>
  <c r="I129" i="25"/>
  <c r="Q129" i="25" s="1"/>
  <c r="G129" i="25"/>
  <c r="G122" i="112" s="1"/>
  <c r="F129" i="25"/>
  <c r="F122" i="112" s="1"/>
  <c r="E129" i="25"/>
  <c r="E122" i="112" s="1"/>
  <c r="D129" i="25"/>
  <c r="D122" i="112" s="1"/>
  <c r="C129" i="25"/>
  <c r="C122" i="112" s="1"/>
  <c r="I128" i="25"/>
  <c r="Q128" i="25" s="1"/>
  <c r="G128" i="25"/>
  <c r="G122" i="110" s="1"/>
  <c r="F128" i="25"/>
  <c r="F122" i="110" s="1"/>
  <c r="E128" i="25"/>
  <c r="E122" i="110" s="1"/>
  <c r="D128" i="25"/>
  <c r="D122" i="110" s="1"/>
  <c r="C128" i="25"/>
  <c r="C122" i="110" s="1"/>
  <c r="I127" i="25"/>
  <c r="Q127" i="25" s="1"/>
  <c r="G127" i="25"/>
  <c r="G122" i="96" s="1"/>
  <c r="F127" i="25"/>
  <c r="F122" i="96" s="1"/>
  <c r="E127" i="25"/>
  <c r="E122" i="96" s="1"/>
  <c r="D127" i="25"/>
  <c r="D122" i="96" s="1"/>
  <c r="C127" i="25"/>
  <c r="C122" i="96" s="1"/>
  <c r="I126" i="25"/>
  <c r="Q126" i="25" s="1"/>
  <c r="G126" i="25"/>
  <c r="G122" i="107" s="1"/>
  <c r="F126" i="25"/>
  <c r="F122" i="107" s="1"/>
  <c r="E126" i="25"/>
  <c r="E122" i="107" s="1"/>
  <c r="D126" i="25"/>
  <c r="D122" i="107" s="1"/>
  <c r="C126" i="25"/>
  <c r="C122" i="107" s="1"/>
  <c r="I125" i="25"/>
  <c r="Q125" i="25" s="1"/>
  <c r="G125" i="25"/>
  <c r="G122" i="93" s="1"/>
  <c r="F125" i="25"/>
  <c r="F122" i="93" s="1"/>
  <c r="E125" i="25"/>
  <c r="E122" i="93" s="1"/>
  <c r="D125" i="25"/>
  <c r="D122" i="93" s="1"/>
  <c r="C125" i="25"/>
  <c r="C122" i="93" s="1"/>
  <c r="I105" i="25"/>
  <c r="Q105" i="25" s="1"/>
  <c r="G105" i="25"/>
  <c r="G121" i="126" s="1"/>
  <c r="F105" i="25"/>
  <c r="F121" i="126" s="1"/>
  <c r="E105" i="25"/>
  <c r="E121" i="126" s="1"/>
  <c r="D105" i="25"/>
  <c r="D121" i="126" s="1"/>
  <c r="C105" i="25"/>
  <c r="C121" i="126" s="1"/>
  <c r="I104" i="25"/>
  <c r="Q104" i="25" s="1"/>
  <c r="G104" i="25"/>
  <c r="G121" i="102" s="1"/>
  <c r="F104" i="25"/>
  <c r="F121" i="102" s="1"/>
  <c r="E104" i="25"/>
  <c r="E121" i="102" s="1"/>
  <c r="D104" i="25"/>
  <c r="D121" i="102" s="1"/>
  <c r="C104" i="25"/>
  <c r="C121" i="102" s="1"/>
  <c r="I103" i="25"/>
  <c r="Q103" i="25" s="1"/>
  <c r="G103" i="25"/>
  <c r="G121" i="115" s="1"/>
  <c r="F103" i="25"/>
  <c r="F121" i="115" s="1"/>
  <c r="E103" i="25"/>
  <c r="E121" i="115" s="1"/>
  <c r="D103" i="25"/>
  <c r="D121" i="115" s="1"/>
  <c r="C103" i="25"/>
  <c r="C121" i="115" s="1"/>
  <c r="I102" i="25"/>
  <c r="G102" i="25"/>
  <c r="F102" i="25"/>
  <c r="E102" i="25"/>
  <c r="D102" i="25"/>
  <c r="C102" i="25"/>
  <c r="I101" i="25"/>
  <c r="G101" i="25"/>
  <c r="F101" i="25"/>
  <c r="E101" i="25"/>
  <c r="I100" i="25"/>
  <c r="G100" i="25"/>
  <c r="F100" i="25"/>
  <c r="E100" i="25"/>
  <c r="D100" i="25"/>
  <c r="C100" i="25"/>
  <c r="I99" i="25"/>
  <c r="Q99" i="25" s="1"/>
  <c r="G99" i="25"/>
  <c r="G121" i="112" s="1"/>
  <c r="F99" i="25"/>
  <c r="F121" i="112" s="1"/>
  <c r="E99" i="25"/>
  <c r="E121" i="112" s="1"/>
  <c r="D99" i="25"/>
  <c r="D121" i="112" s="1"/>
  <c r="C99" i="25"/>
  <c r="C121" i="112" s="1"/>
  <c r="I98" i="25"/>
  <c r="Q98" i="25" s="1"/>
  <c r="G98" i="25"/>
  <c r="G121" i="110" s="1"/>
  <c r="F98" i="25"/>
  <c r="F121" i="110" s="1"/>
  <c r="E98" i="25"/>
  <c r="E121" i="110" s="1"/>
  <c r="D98" i="25"/>
  <c r="D121" i="110" s="1"/>
  <c r="C98" i="25"/>
  <c r="C121" i="110" s="1"/>
  <c r="I97" i="25"/>
  <c r="Q97" i="25" s="1"/>
  <c r="G97" i="25"/>
  <c r="G121" i="96" s="1"/>
  <c r="F97" i="25"/>
  <c r="F121" i="96" s="1"/>
  <c r="E97" i="25"/>
  <c r="E121" i="96" s="1"/>
  <c r="D97" i="25"/>
  <c r="D121" i="96" s="1"/>
  <c r="C97" i="25"/>
  <c r="C121" i="96" s="1"/>
  <c r="I96" i="25"/>
  <c r="Q96" i="25" s="1"/>
  <c r="G96" i="25"/>
  <c r="G121" i="107" s="1"/>
  <c r="F96" i="25"/>
  <c r="F121" i="107" s="1"/>
  <c r="E96" i="25"/>
  <c r="E121" i="107" s="1"/>
  <c r="D96" i="25"/>
  <c r="D121" i="107" s="1"/>
  <c r="C96" i="25"/>
  <c r="C121" i="107" s="1"/>
  <c r="I95" i="25"/>
  <c r="Q95" i="25" s="1"/>
  <c r="G95" i="25"/>
  <c r="G121" i="93" s="1"/>
  <c r="F95" i="25"/>
  <c r="F121" i="93" s="1"/>
  <c r="E95" i="25"/>
  <c r="E121" i="93" s="1"/>
  <c r="D95" i="25"/>
  <c r="D121" i="93" s="1"/>
  <c r="C95" i="25"/>
  <c r="C121" i="93" s="1"/>
  <c r="I75" i="25"/>
  <c r="Q75" i="25" s="1"/>
  <c r="G75" i="25"/>
  <c r="G120" i="126" s="1"/>
  <c r="F75" i="25"/>
  <c r="F120" i="126" s="1"/>
  <c r="E75" i="25"/>
  <c r="E120" i="126" s="1"/>
  <c r="D75" i="25"/>
  <c r="D120" i="126" s="1"/>
  <c r="C75" i="25"/>
  <c r="C120" i="126" s="1"/>
  <c r="I74" i="25"/>
  <c r="Q74" i="25" s="1"/>
  <c r="G74" i="25"/>
  <c r="G120" i="102" s="1"/>
  <c r="F74" i="25"/>
  <c r="F120" i="102" s="1"/>
  <c r="E74" i="25"/>
  <c r="E120" i="102" s="1"/>
  <c r="D74" i="25"/>
  <c r="D120" i="102" s="1"/>
  <c r="C74" i="25"/>
  <c r="C120" i="102" s="1"/>
  <c r="I73" i="25"/>
  <c r="Q73" i="25" s="1"/>
  <c r="G73" i="25"/>
  <c r="G120" i="115" s="1"/>
  <c r="F73" i="25"/>
  <c r="F120" i="115" s="1"/>
  <c r="E73" i="25"/>
  <c r="E120" i="115" s="1"/>
  <c r="D73" i="25"/>
  <c r="C73" i="25"/>
  <c r="C120" i="115" s="1"/>
  <c r="I72" i="25"/>
  <c r="G72" i="25"/>
  <c r="F72" i="25"/>
  <c r="E72" i="25"/>
  <c r="D72" i="25"/>
  <c r="C72" i="25"/>
  <c r="I71" i="25"/>
  <c r="G71" i="25"/>
  <c r="F71" i="25"/>
  <c r="E71" i="25"/>
  <c r="I70" i="25"/>
  <c r="G70" i="25"/>
  <c r="F70" i="25"/>
  <c r="E70" i="25"/>
  <c r="D70" i="25"/>
  <c r="C70" i="25"/>
  <c r="I69" i="25"/>
  <c r="Q69" i="25" s="1"/>
  <c r="G69" i="25"/>
  <c r="G120" i="112" s="1"/>
  <c r="F69" i="25"/>
  <c r="F120" i="112" s="1"/>
  <c r="E69" i="25"/>
  <c r="E120" i="112" s="1"/>
  <c r="D69" i="25"/>
  <c r="D120" i="112" s="1"/>
  <c r="C69" i="25"/>
  <c r="C120" i="112" s="1"/>
  <c r="I68" i="25"/>
  <c r="Q68" i="25" s="1"/>
  <c r="G68" i="25"/>
  <c r="G120" i="110" s="1"/>
  <c r="F68" i="25"/>
  <c r="F120" i="110" s="1"/>
  <c r="E68" i="25"/>
  <c r="E120" i="110" s="1"/>
  <c r="D68" i="25"/>
  <c r="D120" i="110" s="1"/>
  <c r="C68" i="25"/>
  <c r="C120" i="110" s="1"/>
  <c r="I67" i="25"/>
  <c r="Q67" i="25" s="1"/>
  <c r="G67" i="25"/>
  <c r="G120" i="96" s="1"/>
  <c r="F67" i="25"/>
  <c r="F120" i="96" s="1"/>
  <c r="E67" i="25"/>
  <c r="E120" i="96" s="1"/>
  <c r="D67" i="25"/>
  <c r="D120" i="96" s="1"/>
  <c r="C67" i="25"/>
  <c r="C120" i="96" s="1"/>
  <c r="I66" i="25"/>
  <c r="Q66" i="25" s="1"/>
  <c r="G66" i="25"/>
  <c r="G120" i="107" s="1"/>
  <c r="F66" i="25"/>
  <c r="F120" i="107" s="1"/>
  <c r="E66" i="25"/>
  <c r="E120" i="107" s="1"/>
  <c r="D66" i="25"/>
  <c r="D120" i="107" s="1"/>
  <c r="C66" i="25"/>
  <c r="C120" i="107" s="1"/>
  <c r="I65" i="25"/>
  <c r="Q65" i="25" s="1"/>
  <c r="G65" i="25"/>
  <c r="G120" i="93" s="1"/>
  <c r="F65" i="25"/>
  <c r="F120" i="93" s="1"/>
  <c r="E65" i="25"/>
  <c r="E120" i="93" s="1"/>
  <c r="D65" i="25"/>
  <c r="D120" i="93" s="1"/>
  <c r="C65" i="25"/>
  <c r="C120" i="93" s="1"/>
  <c r="I45" i="25"/>
  <c r="Q45" i="25" s="1"/>
  <c r="G45" i="25"/>
  <c r="G119" i="126" s="1"/>
  <c r="F45" i="25"/>
  <c r="F119" i="126" s="1"/>
  <c r="E45" i="25"/>
  <c r="E119" i="126" s="1"/>
  <c r="D45" i="25"/>
  <c r="D119" i="126" s="1"/>
  <c r="C45" i="25"/>
  <c r="C119" i="126" s="1"/>
  <c r="I44" i="25"/>
  <c r="Q44" i="25" s="1"/>
  <c r="G44" i="25"/>
  <c r="G119" i="102" s="1"/>
  <c r="F44" i="25"/>
  <c r="F119" i="102" s="1"/>
  <c r="E44" i="25"/>
  <c r="E119" i="102" s="1"/>
  <c r="D44" i="25"/>
  <c r="D119" i="102" s="1"/>
  <c r="C44" i="25"/>
  <c r="C119" i="102" s="1"/>
  <c r="I43" i="25"/>
  <c r="Q43" i="25" s="1"/>
  <c r="G43" i="25"/>
  <c r="G119" i="115" s="1"/>
  <c r="F43" i="25"/>
  <c r="F119" i="115" s="1"/>
  <c r="E43" i="25"/>
  <c r="E119" i="115" s="1"/>
  <c r="D43" i="25"/>
  <c r="D119" i="115" s="1"/>
  <c r="C43" i="25"/>
  <c r="C119" i="115" s="1"/>
  <c r="I42" i="25"/>
  <c r="G42" i="25"/>
  <c r="F42" i="25"/>
  <c r="N42" i="25"/>
  <c r="M42" i="25"/>
  <c r="D119" i="100" s="1"/>
  <c r="C42" i="25"/>
  <c r="I41" i="25"/>
  <c r="G41" i="25"/>
  <c r="F41" i="25"/>
  <c r="E41" i="25"/>
  <c r="I40" i="25"/>
  <c r="P40" i="25"/>
  <c r="M53" i="25"/>
  <c r="L40" i="25"/>
  <c r="I39" i="25"/>
  <c r="G39" i="25"/>
  <c r="G119" i="112" s="1"/>
  <c r="F39" i="25"/>
  <c r="F119" i="112" s="1"/>
  <c r="D39" i="25"/>
  <c r="D119" i="112" s="1"/>
  <c r="I38" i="25"/>
  <c r="Q38" i="25" s="1"/>
  <c r="G38" i="25"/>
  <c r="G119" i="110" s="1"/>
  <c r="F38" i="25"/>
  <c r="F119" i="110" s="1"/>
  <c r="D38" i="25"/>
  <c r="D119" i="110" s="1"/>
  <c r="C38" i="25"/>
  <c r="C119" i="110" s="1"/>
  <c r="I37" i="25"/>
  <c r="Q37" i="25" s="1"/>
  <c r="G37" i="25"/>
  <c r="G119" i="96" s="1"/>
  <c r="F37" i="25"/>
  <c r="F119" i="96" s="1"/>
  <c r="E37" i="25"/>
  <c r="E119" i="96" s="1"/>
  <c r="D37" i="25"/>
  <c r="D119" i="96" s="1"/>
  <c r="C37" i="25"/>
  <c r="C119" i="96" s="1"/>
  <c r="I36" i="25"/>
  <c r="Q36" i="25" s="1"/>
  <c r="G36" i="25"/>
  <c r="G119" i="107" s="1"/>
  <c r="F36" i="25"/>
  <c r="F119" i="107" s="1"/>
  <c r="E36" i="25"/>
  <c r="E119" i="107" s="1"/>
  <c r="D36" i="25"/>
  <c r="D119" i="107" s="1"/>
  <c r="C36" i="25"/>
  <c r="C119" i="107" s="1"/>
  <c r="I35" i="25"/>
  <c r="Q35" i="25" s="1"/>
  <c r="G35" i="25"/>
  <c r="G119" i="93" s="1"/>
  <c r="F35" i="25"/>
  <c r="F119" i="93" s="1"/>
  <c r="D35" i="25"/>
  <c r="D119" i="93" s="1"/>
  <c r="C35" i="25"/>
  <c r="C119" i="93" s="1"/>
  <c r="G195" i="24"/>
  <c r="G117" i="126" s="1"/>
  <c r="F195" i="24"/>
  <c r="F117" i="126" s="1"/>
  <c r="E195" i="24"/>
  <c r="E117" i="126" s="1"/>
  <c r="D195" i="24"/>
  <c r="D117" i="126" s="1"/>
  <c r="C195" i="24"/>
  <c r="C117" i="126" s="1"/>
  <c r="G194" i="24"/>
  <c r="G117" i="102" s="1"/>
  <c r="F194" i="24"/>
  <c r="F117" i="102" s="1"/>
  <c r="E194" i="24"/>
  <c r="E117" i="102" s="1"/>
  <c r="D194" i="24"/>
  <c r="D117" i="102" s="1"/>
  <c r="C194" i="24"/>
  <c r="C117" i="102" s="1"/>
  <c r="G193" i="24"/>
  <c r="G117" i="115" s="1"/>
  <c r="F193" i="24"/>
  <c r="F117" i="115" s="1"/>
  <c r="E193" i="24"/>
  <c r="E117" i="115" s="1"/>
  <c r="D193" i="24"/>
  <c r="D117" i="115" s="1"/>
  <c r="C193" i="24"/>
  <c r="C117" i="115" s="1"/>
  <c r="G192" i="24"/>
  <c r="F192" i="24"/>
  <c r="E192" i="24"/>
  <c r="D192" i="24"/>
  <c r="C192" i="24"/>
  <c r="G191" i="24"/>
  <c r="F191" i="24"/>
  <c r="E191" i="24"/>
  <c r="G190" i="24"/>
  <c r="F190" i="24"/>
  <c r="E190" i="24"/>
  <c r="D190" i="24"/>
  <c r="C190" i="24"/>
  <c r="G189" i="24"/>
  <c r="G117" i="112" s="1"/>
  <c r="F189" i="24"/>
  <c r="F117" i="112" s="1"/>
  <c r="E189" i="24"/>
  <c r="E117" i="112" s="1"/>
  <c r="D189" i="24"/>
  <c r="D117" i="112" s="1"/>
  <c r="C189" i="24"/>
  <c r="C117" i="112" s="1"/>
  <c r="G188" i="24"/>
  <c r="G117" i="110" s="1"/>
  <c r="F188" i="24"/>
  <c r="F117" i="110" s="1"/>
  <c r="E188" i="24"/>
  <c r="E117" i="110" s="1"/>
  <c r="D188" i="24"/>
  <c r="D117" i="110" s="1"/>
  <c r="C188" i="24"/>
  <c r="C117" i="110" s="1"/>
  <c r="F187" i="24"/>
  <c r="F117" i="96" s="1"/>
  <c r="E187" i="24"/>
  <c r="E117" i="96" s="1"/>
  <c r="D187" i="24"/>
  <c r="D117" i="96" s="1"/>
  <c r="C187" i="24"/>
  <c r="C117" i="96" s="1"/>
  <c r="G186" i="24"/>
  <c r="G117" i="107" s="1"/>
  <c r="F186" i="24"/>
  <c r="F117" i="107" s="1"/>
  <c r="E186" i="24"/>
  <c r="E117" i="107" s="1"/>
  <c r="D186" i="24"/>
  <c r="D117" i="107" s="1"/>
  <c r="C186" i="24"/>
  <c r="C117" i="107" s="1"/>
  <c r="G185" i="24"/>
  <c r="G117" i="93" s="1"/>
  <c r="F185" i="24"/>
  <c r="F117" i="93" s="1"/>
  <c r="E185" i="24"/>
  <c r="E117" i="93" s="1"/>
  <c r="D185" i="24"/>
  <c r="D117" i="93" s="1"/>
  <c r="C185" i="24"/>
  <c r="C117" i="93" s="1"/>
  <c r="G165" i="24"/>
  <c r="G116" i="126" s="1"/>
  <c r="F165" i="24"/>
  <c r="F116" i="126" s="1"/>
  <c r="E165" i="24"/>
  <c r="E116" i="126" s="1"/>
  <c r="D165" i="24"/>
  <c r="D116" i="126" s="1"/>
  <c r="C165" i="24"/>
  <c r="C116" i="126" s="1"/>
  <c r="G163" i="24"/>
  <c r="G116" i="115" s="1"/>
  <c r="F163" i="24"/>
  <c r="F116" i="115" s="1"/>
  <c r="G162" i="24"/>
  <c r="F162" i="24"/>
  <c r="E162" i="24"/>
  <c r="D162" i="24"/>
  <c r="C162" i="24"/>
  <c r="G161" i="24"/>
  <c r="F161" i="24"/>
  <c r="E161" i="24"/>
  <c r="G160" i="24"/>
  <c r="F160" i="24"/>
  <c r="E160" i="24"/>
  <c r="D160" i="24"/>
  <c r="C160" i="24"/>
  <c r="G159" i="24"/>
  <c r="G116" i="112" s="1"/>
  <c r="F159" i="24"/>
  <c r="F116" i="112" s="1"/>
  <c r="E159" i="24"/>
  <c r="E116" i="112" s="1"/>
  <c r="D159" i="24"/>
  <c r="D116" i="112" s="1"/>
  <c r="C159" i="24"/>
  <c r="C116" i="112" s="1"/>
  <c r="G158" i="24"/>
  <c r="G116" i="110" s="1"/>
  <c r="F158" i="24"/>
  <c r="F116" i="110" s="1"/>
  <c r="E158" i="24"/>
  <c r="E116" i="110" s="1"/>
  <c r="D158" i="24"/>
  <c r="D116" i="110" s="1"/>
  <c r="C158" i="24"/>
  <c r="C116" i="110" s="1"/>
  <c r="F157" i="24"/>
  <c r="F116" i="96" s="1"/>
  <c r="E157" i="24"/>
  <c r="E116" i="96" s="1"/>
  <c r="D157" i="24"/>
  <c r="D116" i="96" s="1"/>
  <c r="C157" i="24"/>
  <c r="C116" i="96" s="1"/>
  <c r="C156" i="24"/>
  <c r="C116" i="107" s="1"/>
  <c r="G155" i="24"/>
  <c r="G116" i="93" s="1"/>
  <c r="F155" i="24"/>
  <c r="F116" i="93" s="1"/>
  <c r="E155" i="24"/>
  <c r="E116" i="93" s="1"/>
  <c r="D155" i="24"/>
  <c r="D116" i="93" s="1"/>
  <c r="C155" i="24"/>
  <c r="C116" i="93" s="1"/>
  <c r="F135" i="24"/>
  <c r="F115" i="126" s="1"/>
  <c r="E135" i="24"/>
  <c r="E115" i="126" s="1"/>
  <c r="D135" i="24"/>
  <c r="D115" i="126" s="1"/>
  <c r="C135" i="24"/>
  <c r="C115" i="126" s="1"/>
  <c r="G134" i="24"/>
  <c r="G115" i="102" s="1"/>
  <c r="F134" i="24"/>
  <c r="F115" i="102" s="1"/>
  <c r="E134" i="24"/>
  <c r="E115" i="102" s="1"/>
  <c r="D134" i="24"/>
  <c r="D115" i="102" s="1"/>
  <c r="C134" i="24"/>
  <c r="C115" i="102" s="1"/>
  <c r="G133" i="24"/>
  <c r="G115" i="115" s="1"/>
  <c r="F133" i="24"/>
  <c r="F115" i="115" s="1"/>
  <c r="E133" i="24"/>
  <c r="E115" i="115" s="1"/>
  <c r="D133" i="24"/>
  <c r="D115" i="115" s="1"/>
  <c r="G132" i="24"/>
  <c r="F132" i="24"/>
  <c r="E132" i="24"/>
  <c r="D132" i="24"/>
  <c r="C132" i="24"/>
  <c r="G131" i="24"/>
  <c r="F131" i="24"/>
  <c r="E131" i="24"/>
  <c r="G130" i="24"/>
  <c r="F130" i="24"/>
  <c r="E130" i="24"/>
  <c r="D130" i="24"/>
  <c r="C130" i="24"/>
  <c r="G129" i="24"/>
  <c r="G115" i="112" s="1"/>
  <c r="F129" i="24"/>
  <c r="F115" i="112" s="1"/>
  <c r="E129" i="24"/>
  <c r="E115" i="112" s="1"/>
  <c r="D129" i="24"/>
  <c r="D115" i="112" s="1"/>
  <c r="C129" i="24"/>
  <c r="C115" i="112" s="1"/>
  <c r="G128" i="24"/>
  <c r="G115" i="110" s="1"/>
  <c r="F128" i="24"/>
  <c r="F115" i="110" s="1"/>
  <c r="E128" i="24"/>
  <c r="E115" i="110" s="1"/>
  <c r="D128" i="24"/>
  <c r="D115" i="110" s="1"/>
  <c r="C128" i="24"/>
  <c r="C115" i="110" s="1"/>
  <c r="F127" i="24"/>
  <c r="F115" i="96" s="1"/>
  <c r="E127" i="24"/>
  <c r="E115" i="96" s="1"/>
  <c r="D127" i="24"/>
  <c r="D115" i="96" s="1"/>
  <c r="C127" i="24"/>
  <c r="C115" i="96" s="1"/>
  <c r="G126" i="24"/>
  <c r="G115" i="107" s="1"/>
  <c r="F126" i="24"/>
  <c r="F115" i="107" s="1"/>
  <c r="E126" i="24"/>
  <c r="E115" i="107" s="1"/>
  <c r="D126" i="24"/>
  <c r="D115" i="107" s="1"/>
  <c r="C126" i="24"/>
  <c r="C115" i="107" s="1"/>
  <c r="G125" i="24"/>
  <c r="G115" i="93" s="1"/>
  <c r="F125" i="24"/>
  <c r="F115" i="93" s="1"/>
  <c r="E125" i="24"/>
  <c r="E115" i="93" s="1"/>
  <c r="D125" i="24"/>
  <c r="D115" i="93" s="1"/>
  <c r="C125" i="24"/>
  <c r="C115" i="93" s="1"/>
  <c r="G105" i="24"/>
  <c r="G114" i="126" s="1"/>
  <c r="F105" i="24"/>
  <c r="F114" i="126" s="1"/>
  <c r="E105" i="24"/>
  <c r="E114" i="126" s="1"/>
  <c r="D105" i="24"/>
  <c r="C105" i="24"/>
  <c r="C114" i="126" s="1"/>
  <c r="G104" i="24"/>
  <c r="G114" i="102" s="1"/>
  <c r="F104" i="24"/>
  <c r="F114" i="102" s="1"/>
  <c r="E104" i="24"/>
  <c r="E114" i="102" s="1"/>
  <c r="D104" i="24"/>
  <c r="D114" i="102" s="1"/>
  <c r="C104" i="24"/>
  <c r="C114" i="102" s="1"/>
  <c r="G103" i="24"/>
  <c r="G114" i="115" s="1"/>
  <c r="F103" i="24"/>
  <c r="F114" i="115" s="1"/>
  <c r="E103" i="24"/>
  <c r="E114" i="115" s="1"/>
  <c r="D103" i="24"/>
  <c r="D114" i="115" s="1"/>
  <c r="C103" i="24"/>
  <c r="C114" i="115" s="1"/>
  <c r="G102" i="24"/>
  <c r="F102" i="24"/>
  <c r="E102" i="24"/>
  <c r="D102" i="24"/>
  <c r="C102" i="24"/>
  <c r="G101" i="24"/>
  <c r="F101" i="24"/>
  <c r="E101" i="24"/>
  <c r="G100" i="24"/>
  <c r="F100" i="24"/>
  <c r="E100" i="24"/>
  <c r="D100" i="24"/>
  <c r="C100" i="24"/>
  <c r="G99" i="24"/>
  <c r="G114" i="112" s="1"/>
  <c r="F99" i="24"/>
  <c r="F114" i="112" s="1"/>
  <c r="E99" i="24"/>
  <c r="E114" i="112" s="1"/>
  <c r="D99" i="24"/>
  <c r="D114" i="112" s="1"/>
  <c r="C99" i="24"/>
  <c r="C114" i="112" s="1"/>
  <c r="G98" i="24"/>
  <c r="G114" i="110" s="1"/>
  <c r="F98" i="24"/>
  <c r="F114" i="110" s="1"/>
  <c r="E98" i="24"/>
  <c r="E114" i="110" s="1"/>
  <c r="D98" i="24"/>
  <c r="D114" i="110" s="1"/>
  <c r="C98" i="24"/>
  <c r="C114" i="110" s="1"/>
  <c r="F97" i="24"/>
  <c r="F114" i="96" s="1"/>
  <c r="E97" i="24"/>
  <c r="E114" i="96" s="1"/>
  <c r="D97" i="24"/>
  <c r="D114" i="96" s="1"/>
  <c r="C97" i="24"/>
  <c r="C114" i="96" s="1"/>
  <c r="G96" i="24"/>
  <c r="G114" i="107" s="1"/>
  <c r="F96" i="24"/>
  <c r="F114" i="107" s="1"/>
  <c r="E96" i="24"/>
  <c r="E114" i="107" s="1"/>
  <c r="D96" i="24"/>
  <c r="D114" i="107" s="1"/>
  <c r="C96" i="24"/>
  <c r="C114" i="107" s="1"/>
  <c r="G95" i="24"/>
  <c r="G114" i="93" s="1"/>
  <c r="F95" i="24"/>
  <c r="F114" i="93" s="1"/>
  <c r="E95" i="24"/>
  <c r="E114" i="93" s="1"/>
  <c r="D95" i="24"/>
  <c r="D114" i="93" s="1"/>
  <c r="C95" i="24"/>
  <c r="C114" i="93" s="1"/>
  <c r="G75" i="24"/>
  <c r="G113" i="126" s="1"/>
  <c r="F75" i="24"/>
  <c r="F113" i="126" s="1"/>
  <c r="E75" i="24"/>
  <c r="E113" i="126" s="1"/>
  <c r="D75" i="24"/>
  <c r="D113" i="126" s="1"/>
  <c r="C75" i="24"/>
  <c r="C113" i="126" s="1"/>
  <c r="G74" i="24"/>
  <c r="G113" i="102" s="1"/>
  <c r="F74" i="24"/>
  <c r="F113" i="102" s="1"/>
  <c r="E74" i="24"/>
  <c r="E113" i="102" s="1"/>
  <c r="D74" i="24"/>
  <c r="D113" i="102" s="1"/>
  <c r="C74" i="24"/>
  <c r="C113" i="102" s="1"/>
  <c r="G73" i="24"/>
  <c r="G113" i="115" s="1"/>
  <c r="F73" i="24"/>
  <c r="F113" i="115" s="1"/>
  <c r="E73" i="24"/>
  <c r="E113" i="115" s="1"/>
  <c r="D73" i="24"/>
  <c r="D113" i="115" s="1"/>
  <c r="C73" i="24"/>
  <c r="C113" i="115" s="1"/>
  <c r="G72" i="24"/>
  <c r="F72" i="24"/>
  <c r="E72" i="24"/>
  <c r="D72" i="24"/>
  <c r="C72" i="24"/>
  <c r="G71" i="24"/>
  <c r="F71" i="24"/>
  <c r="E71" i="24"/>
  <c r="G70" i="24"/>
  <c r="F70" i="24"/>
  <c r="E70" i="24"/>
  <c r="D70" i="24"/>
  <c r="C70" i="24"/>
  <c r="G69" i="24"/>
  <c r="G113" i="112" s="1"/>
  <c r="F69" i="24"/>
  <c r="F113" i="112" s="1"/>
  <c r="E69" i="24"/>
  <c r="E113" i="112" s="1"/>
  <c r="D69" i="24"/>
  <c r="D113" i="112" s="1"/>
  <c r="C69" i="24"/>
  <c r="C113" i="112" s="1"/>
  <c r="G68" i="24"/>
  <c r="G113" i="110" s="1"/>
  <c r="F68" i="24"/>
  <c r="F113" i="110" s="1"/>
  <c r="E68" i="24"/>
  <c r="E113" i="110" s="1"/>
  <c r="D68" i="24"/>
  <c r="D113" i="110" s="1"/>
  <c r="C68" i="24"/>
  <c r="C113" i="110" s="1"/>
  <c r="F67" i="24"/>
  <c r="F113" i="96" s="1"/>
  <c r="E67" i="24"/>
  <c r="E113" i="96" s="1"/>
  <c r="D67" i="24"/>
  <c r="D113" i="96" s="1"/>
  <c r="C67" i="24"/>
  <c r="C113" i="96" s="1"/>
  <c r="G66" i="24"/>
  <c r="G113" i="107" s="1"/>
  <c r="F66" i="24"/>
  <c r="F113" i="107" s="1"/>
  <c r="E66" i="24"/>
  <c r="E113" i="107" s="1"/>
  <c r="D66" i="24"/>
  <c r="D113" i="107" s="1"/>
  <c r="C66" i="24"/>
  <c r="C113" i="107" s="1"/>
  <c r="G65" i="24"/>
  <c r="G113" i="93" s="1"/>
  <c r="F65" i="24"/>
  <c r="F113" i="93" s="1"/>
  <c r="E65" i="24"/>
  <c r="E113" i="93" s="1"/>
  <c r="D65" i="24"/>
  <c r="D113" i="93" s="1"/>
  <c r="C65" i="24"/>
  <c r="C113" i="93" s="1"/>
  <c r="F45" i="24"/>
  <c r="F112" i="126" s="1"/>
  <c r="E45" i="24"/>
  <c r="E112" i="126" s="1"/>
  <c r="D45" i="24"/>
  <c r="D112" i="126" s="1"/>
  <c r="C45" i="24"/>
  <c r="C112" i="126" s="1"/>
  <c r="G44" i="24"/>
  <c r="G112" i="102" s="1"/>
  <c r="F44" i="24"/>
  <c r="F112" i="102" s="1"/>
  <c r="E44" i="24"/>
  <c r="E112" i="102" s="1"/>
  <c r="D44" i="24"/>
  <c r="D112" i="102" s="1"/>
  <c r="C44" i="24"/>
  <c r="C112" i="102" s="1"/>
  <c r="G43" i="24"/>
  <c r="G112" i="115" s="1"/>
  <c r="F43" i="24"/>
  <c r="F112" i="115" s="1"/>
  <c r="E43" i="24"/>
  <c r="E112" i="115" s="1"/>
  <c r="D43" i="24"/>
  <c r="D112" i="115" s="1"/>
  <c r="C43" i="24"/>
  <c r="C112" i="115" s="1"/>
  <c r="G42" i="24"/>
  <c r="F42" i="24"/>
  <c r="E42" i="24"/>
  <c r="D42" i="24"/>
  <c r="C42" i="24"/>
  <c r="G41" i="24"/>
  <c r="F41" i="24"/>
  <c r="E41" i="24"/>
  <c r="G40" i="24"/>
  <c r="F40" i="24"/>
  <c r="E40" i="24"/>
  <c r="D40" i="24"/>
  <c r="C40" i="24"/>
  <c r="G39" i="24"/>
  <c r="G112" i="112" s="1"/>
  <c r="F39" i="24"/>
  <c r="F112" i="112" s="1"/>
  <c r="E39" i="24"/>
  <c r="E112" i="112" s="1"/>
  <c r="D39" i="24"/>
  <c r="D112" i="112" s="1"/>
  <c r="C39" i="24"/>
  <c r="C112" i="112" s="1"/>
  <c r="G38" i="24"/>
  <c r="G112" i="110" s="1"/>
  <c r="F38" i="24"/>
  <c r="F112" i="110" s="1"/>
  <c r="E38" i="24"/>
  <c r="E112" i="110" s="1"/>
  <c r="D38" i="24"/>
  <c r="D112" i="110" s="1"/>
  <c r="C38" i="24"/>
  <c r="C112" i="110" s="1"/>
  <c r="G37" i="24"/>
  <c r="G112" i="96" s="1"/>
  <c r="F37" i="24"/>
  <c r="F112" i="96" s="1"/>
  <c r="E37" i="24"/>
  <c r="E112" i="96" s="1"/>
  <c r="D37" i="24"/>
  <c r="D112" i="96" s="1"/>
  <c r="C37" i="24"/>
  <c r="C112" i="96" s="1"/>
  <c r="G36" i="24"/>
  <c r="G112" i="107" s="1"/>
  <c r="F36" i="24"/>
  <c r="F112" i="107" s="1"/>
  <c r="E36" i="24"/>
  <c r="E112" i="107" s="1"/>
  <c r="D36" i="24"/>
  <c r="D112" i="107" s="1"/>
  <c r="C36" i="24"/>
  <c r="C112" i="107" s="1"/>
  <c r="G35" i="24"/>
  <c r="G112" i="93" s="1"/>
  <c r="F35" i="24"/>
  <c r="F112" i="93" s="1"/>
  <c r="E35" i="24"/>
  <c r="E112" i="93" s="1"/>
  <c r="D35" i="24"/>
  <c r="D112" i="93" s="1"/>
  <c r="C35" i="24"/>
  <c r="C112" i="93" s="1"/>
  <c r="I135" i="22"/>
  <c r="Q135" i="22" s="1"/>
  <c r="G135" i="22"/>
  <c r="G110" i="126" s="1"/>
  <c r="F135" i="22"/>
  <c r="F110" i="126" s="1"/>
  <c r="E135" i="22"/>
  <c r="E110" i="126" s="1"/>
  <c r="D135" i="22"/>
  <c r="D110" i="126" s="1"/>
  <c r="C135" i="22"/>
  <c r="C110" i="126" s="1"/>
  <c r="I134" i="22"/>
  <c r="Q134" i="22" s="1"/>
  <c r="G134" i="22"/>
  <c r="G110" i="102" s="1"/>
  <c r="F134" i="22"/>
  <c r="F110" i="102" s="1"/>
  <c r="E134" i="22"/>
  <c r="E110" i="102" s="1"/>
  <c r="D134" i="22"/>
  <c r="D110" i="102" s="1"/>
  <c r="C134" i="22"/>
  <c r="C110" i="102" s="1"/>
  <c r="I133" i="22"/>
  <c r="Q133" i="22" s="1"/>
  <c r="G133" i="22"/>
  <c r="G110" i="115" s="1"/>
  <c r="F133" i="22"/>
  <c r="F110" i="115" s="1"/>
  <c r="E133" i="22"/>
  <c r="E110" i="115" s="1"/>
  <c r="D133" i="22"/>
  <c r="D110" i="115" s="1"/>
  <c r="C133" i="22"/>
  <c r="C110" i="115" s="1"/>
  <c r="I132" i="22"/>
  <c r="G132" i="22"/>
  <c r="F132" i="22"/>
  <c r="E132" i="22"/>
  <c r="D132" i="22"/>
  <c r="C132" i="22"/>
  <c r="I131" i="22"/>
  <c r="G131" i="22"/>
  <c r="F131" i="22"/>
  <c r="E131" i="22"/>
  <c r="I130" i="22"/>
  <c r="G130" i="22"/>
  <c r="F130" i="22"/>
  <c r="E130" i="22"/>
  <c r="D130" i="22"/>
  <c r="C130" i="22"/>
  <c r="I129" i="22"/>
  <c r="Q129" i="22" s="1"/>
  <c r="G129" i="22"/>
  <c r="G110" i="112" s="1"/>
  <c r="F129" i="22"/>
  <c r="F110" i="112" s="1"/>
  <c r="E129" i="22"/>
  <c r="E110" i="112" s="1"/>
  <c r="D129" i="22"/>
  <c r="D110" i="112" s="1"/>
  <c r="C129" i="22"/>
  <c r="C110" i="112" s="1"/>
  <c r="I128" i="22"/>
  <c r="Q128" i="22" s="1"/>
  <c r="G128" i="22"/>
  <c r="G110" i="110" s="1"/>
  <c r="F128" i="22"/>
  <c r="F110" i="110" s="1"/>
  <c r="E128" i="22"/>
  <c r="E110" i="110" s="1"/>
  <c r="D128" i="22"/>
  <c r="D110" i="110" s="1"/>
  <c r="C128" i="22"/>
  <c r="C110" i="110" s="1"/>
  <c r="I127" i="22"/>
  <c r="Q127" i="22" s="1"/>
  <c r="G127" i="22"/>
  <c r="G110" i="96" s="1"/>
  <c r="F127" i="22"/>
  <c r="F110" i="96" s="1"/>
  <c r="E127" i="22"/>
  <c r="E110" i="96" s="1"/>
  <c r="D127" i="22"/>
  <c r="D110" i="96" s="1"/>
  <c r="C127" i="22"/>
  <c r="C110" i="96" s="1"/>
  <c r="I126" i="22"/>
  <c r="Q126" i="22" s="1"/>
  <c r="G126" i="22"/>
  <c r="G110" i="107" s="1"/>
  <c r="F126" i="22"/>
  <c r="F110" i="107" s="1"/>
  <c r="E126" i="22"/>
  <c r="E110" i="107" s="1"/>
  <c r="D126" i="22"/>
  <c r="D110" i="107" s="1"/>
  <c r="C126" i="22"/>
  <c r="C110" i="107" s="1"/>
  <c r="I125" i="22"/>
  <c r="Q125" i="22" s="1"/>
  <c r="G125" i="22"/>
  <c r="G110" i="93" s="1"/>
  <c r="F125" i="22"/>
  <c r="F110" i="93" s="1"/>
  <c r="E125" i="22"/>
  <c r="E110" i="93" s="1"/>
  <c r="D125" i="22"/>
  <c r="D110" i="93" s="1"/>
  <c r="C125" i="22"/>
  <c r="C110" i="93" s="1"/>
  <c r="I105" i="22"/>
  <c r="Q105" i="22" s="1"/>
  <c r="G105" i="22"/>
  <c r="G109" i="126" s="1"/>
  <c r="F105" i="22"/>
  <c r="F109" i="126" s="1"/>
  <c r="E105" i="22"/>
  <c r="E109" i="126" s="1"/>
  <c r="D105" i="22"/>
  <c r="D109" i="126" s="1"/>
  <c r="C105" i="22"/>
  <c r="C109" i="126" s="1"/>
  <c r="I104" i="22"/>
  <c r="Q104" i="22" s="1"/>
  <c r="G104" i="22"/>
  <c r="G109" i="102" s="1"/>
  <c r="F104" i="22"/>
  <c r="F109" i="102" s="1"/>
  <c r="E104" i="22"/>
  <c r="E109" i="102" s="1"/>
  <c r="D104" i="22"/>
  <c r="D109" i="102" s="1"/>
  <c r="C104" i="22"/>
  <c r="C109" i="102" s="1"/>
  <c r="I103" i="22"/>
  <c r="Q103" i="22" s="1"/>
  <c r="G103" i="22"/>
  <c r="G109" i="115" s="1"/>
  <c r="F103" i="22"/>
  <c r="F109" i="115" s="1"/>
  <c r="I102" i="22"/>
  <c r="G102" i="22"/>
  <c r="F102" i="22"/>
  <c r="E102" i="22"/>
  <c r="D102" i="22"/>
  <c r="C102" i="22"/>
  <c r="I101" i="22"/>
  <c r="G101" i="22"/>
  <c r="F101" i="22"/>
  <c r="E101" i="22"/>
  <c r="I100" i="22"/>
  <c r="G100" i="22"/>
  <c r="F100" i="22"/>
  <c r="E100" i="22"/>
  <c r="D100" i="22"/>
  <c r="C100" i="22"/>
  <c r="I99" i="22"/>
  <c r="Q99" i="22" s="1"/>
  <c r="G99" i="22"/>
  <c r="G109" i="112" s="1"/>
  <c r="F99" i="22"/>
  <c r="F109" i="112" s="1"/>
  <c r="E99" i="22"/>
  <c r="E109" i="112" s="1"/>
  <c r="D99" i="22"/>
  <c r="D109" i="112" s="1"/>
  <c r="C99" i="22"/>
  <c r="C109" i="112" s="1"/>
  <c r="I98" i="22"/>
  <c r="Q98" i="22" s="1"/>
  <c r="G98" i="22"/>
  <c r="G109" i="110" s="1"/>
  <c r="F98" i="22"/>
  <c r="F109" i="110" s="1"/>
  <c r="E98" i="22"/>
  <c r="E109" i="110" s="1"/>
  <c r="D98" i="22"/>
  <c r="D109" i="110" s="1"/>
  <c r="C98" i="22"/>
  <c r="C109" i="110" s="1"/>
  <c r="I97" i="22"/>
  <c r="Q97" i="22" s="1"/>
  <c r="G97" i="22"/>
  <c r="G109" i="96" s="1"/>
  <c r="F97" i="22"/>
  <c r="F109" i="96" s="1"/>
  <c r="E97" i="22"/>
  <c r="E109" i="96" s="1"/>
  <c r="D97" i="22"/>
  <c r="D109" i="96" s="1"/>
  <c r="C97" i="22"/>
  <c r="C109" i="96" s="1"/>
  <c r="I96" i="22"/>
  <c r="Q96" i="22" s="1"/>
  <c r="G96" i="22"/>
  <c r="G109" i="107" s="1"/>
  <c r="F96" i="22"/>
  <c r="F109" i="107" s="1"/>
  <c r="E96" i="22"/>
  <c r="E109" i="107" s="1"/>
  <c r="D96" i="22"/>
  <c r="D109" i="107" s="1"/>
  <c r="C96" i="22"/>
  <c r="C109" i="107" s="1"/>
  <c r="I95" i="22"/>
  <c r="Q95" i="22" s="1"/>
  <c r="G95" i="22"/>
  <c r="G109" i="93" s="1"/>
  <c r="F95" i="22"/>
  <c r="F109" i="93" s="1"/>
  <c r="E95" i="22"/>
  <c r="E109" i="93" s="1"/>
  <c r="D95" i="22"/>
  <c r="D109" i="93" s="1"/>
  <c r="C95" i="22"/>
  <c r="C109" i="93" s="1"/>
  <c r="I75" i="22"/>
  <c r="Q75" i="22" s="1"/>
  <c r="G75" i="22"/>
  <c r="G108" i="126" s="1"/>
  <c r="F75" i="22"/>
  <c r="F108" i="126" s="1"/>
  <c r="E75" i="22"/>
  <c r="E108" i="126" s="1"/>
  <c r="D75" i="22"/>
  <c r="D108" i="126" s="1"/>
  <c r="C75" i="22"/>
  <c r="C108" i="126" s="1"/>
  <c r="I74" i="22"/>
  <c r="Q74" i="22" s="1"/>
  <c r="E74" i="22"/>
  <c r="E108" i="102" s="1"/>
  <c r="D74" i="22"/>
  <c r="D108" i="102" s="1"/>
  <c r="C74" i="22"/>
  <c r="C108" i="102" s="1"/>
  <c r="I73" i="22"/>
  <c r="Q73" i="22" s="1"/>
  <c r="G73" i="22"/>
  <c r="G108" i="115" s="1"/>
  <c r="F73" i="22"/>
  <c r="F108" i="115" s="1"/>
  <c r="E73" i="22"/>
  <c r="E108" i="115" s="1"/>
  <c r="D73" i="22"/>
  <c r="D108" i="115" s="1"/>
  <c r="C73" i="22"/>
  <c r="C108" i="115" s="1"/>
  <c r="I72" i="22"/>
  <c r="G72" i="22"/>
  <c r="F72" i="22"/>
  <c r="E72" i="22"/>
  <c r="D72" i="22"/>
  <c r="C72" i="22"/>
  <c r="I71" i="22"/>
  <c r="G71" i="22"/>
  <c r="F71" i="22"/>
  <c r="E71" i="22"/>
  <c r="I70" i="22"/>
  <c r="G70" i="22"/>
  <c r="F70" i="22"/>
  <c r="E70" i="22"/>
  <c r="D70" i="22"/>
  <c r="C70" i="22"/>
  <c r="I69" i="22"/>
  <c r="Q69" i="22" s="1"/>
  <c r="G69" i="22"/>
  <c r="G108" i="112" s="1"/>
  <c r="F69" i="22"/>
  <c r="F108" i="112" s="1"/>
  <c r="E69" i="22"/>
  <c r="E108" i="112" s="1"/>
  <c r="D69" i="22"/>
  <c r="D108" i="112" s="1"/>
  <c r="C69" i="22"/>
  <c r="C108" i="112" s="1"/>
  <c r="I68" i="22"/>
  <c r="Q68" i="22" s="1"/>
  <c r="G68" i="22"/>
  <c r="G108" i="110" s="1"/>
  <c r="F68" i="22"/>
  <c r="F108" i="110" s="1"/>
  <c r="E68" i="22"/>
  <c r="E108" i="110" s="1"/>
  <c r="D68" i="22"/>
  <c r="D108" i="110" s="1"/>
  <c r="C68" i="22"/>
  <c r="C108" i="110" s="1"/>
  <c r="I67" i="22"/>
  <c r="Q67" i="22" s="1"/>
  <c r="G67" i="22"/>
  <c r="G108" i="96" s="1"/>
  <c r="F67" i="22"/>
  <c r="F108" i="96" s="1"/>
  <c r="E67" i="22"/>
  <c r="E108" i="96" s="1"/>
  <c r="D67" i="22"/>
  <c r="D108" i="96" s="1"/>
  <c r="C67" i="22"/>
  <c r="C108" i="96" s="1"/>
  <c r="I66" i="22"/>
  <c r="Q66" i="22" s="1"/>
  <c r="G66" i="22"/>
  <c r="G108" i="107" s="1"/>
  <c r="F66" i="22"/>
  <c r="F108" i="107" s="1"/>
  <c r="E66" i="22"/>
  <c r="E108" i="107" s="1"/>
  <c r="D66" i="22"/>
  <c r="D108" i="107" s="1"/>
  <c r="C66" i="22"/>
  <c r="C108" i="107" s="1"/>
  <c r="I65" i="22"/>
  <c r="Q65" i="22" s="1"/>
  <c r="G65" i="22"/>
  <c r="G108" i="93" s="1"/>
  <c r="F65" i="22"/>
  <c r="F108" i="93" s="1"/>
  <c r="E65" i="22"/>
  <c r="E108" i="93" s="1"/>
  <c r="D65" i="22"/>
  <c r="D108" i="93" s="1"/>
  <c r="C65" i="22"/>
  <c r="C108" i="93" s="1"/>
  <c r="I45" i="22"/>
  <c r="Q45" i="22" s="1"/>
  <c r="F45" i="22"/>
  <c r="F107" i="126" s="1"/>
  <c r="E45" i="22"/>
  <c r="E107" i="126" s="1"/>
  <c r="D45" i="22"/>
  <c r="D107" i="126" s="1"/>
  <c r="C45" i="22"/>
  <c r="C107" i="126" s="1"/>
  <c r="I44" i="22"/>
  <c r="Q44" i="22" s="1"/>
  <c r="F44" i="22"/>
  <c r="F107" i="102" s="1"/>
  <c r="E44" i="22"/>
  <c r="E107" i="102" s="1"/>
  <c r="D44" i="22"/>
  <c r="D107" i="102" s="1"/>
  <c r="C44" i="22"/>
  <c r="C107" i="102" s="1"/>
  <c r="I43" i="22"/>
  <c r="Q43" i="22" s="1"/>
  <c r="G43" i="22"/>
  <c r="G107" i="115" s="1"/>
  <c r="F43" i="22"/>
  <c r="F107" i="115" s="1"/>
  <c r="E43" i="22"/>
  <c r="E107" i="115" s="1"/>
  <c r="D43" i="22"/>
  <c r="D107" i="115" s="1"/>
  <c r="I42" i="22"/>
  <c r="G42" i="22"/>
  <c r="F42" i="22"/>
  <c r="E42" i="22"/>
  <c r="D42" i="22"/>
  <c r="C42" i="22"/>
  <c r="I41" i="22"/>
  <c r="G41" i="22"/>
  <c r="F41" i="22"/>
  <c r="E41" i="22"/>
  <c r="I40" i="22"/>
  <c r="G40" i="22"/>
  <c r="F40" i="22"/>
  <c r="E40" i="22"/>
  <c r="D40" i="22"/>
  <c r="C40" i="22"/>
  <c r="I39" i="22"/>
  <c r="Q39" i="22" s="1"/>
  <c r="G39" i="22"/>
  <c r="G107" i="112" s="1"/>
  <c r="F39" i="22"/>
  <c r="F107" i="112" s="1"/>
  <c r="E39" i="22"/>
  <c r="E107" i="112" s="1"/>
  <c r="D39" i="22"/>
  <c r="D107" i="112" s="1"/>
  <c r="C39" i="22"/>
  <c r="C107" i="112" s="1"/>
  <c r="I38" i="22"/>
  <c r="Q38" i="22" s="1"/>
  <c r="G38" i="22"/>
  <c r="G107" i="110" s="1"/>
  <c r="F38" i="22"/>
  <c r="F107" i="110" s="1"/>
  <c r="E38" i="22"/>
  <c r="E107" i="110" s="1"/>
  <c r="D38" i="22"/>
  <c r="D107" i="110" s="1"/>
  <c r="C38" i="22"/>
  <c r="C107" i="110" s="1"/>
  <c r="I37" i="22"/>
  <c r="Q37" i="22" s="1"/>
  <c r="G37" i="22"/>
  <c r="G107" i="96" s="1"/>
  <c r="F37" i="22"/>
  <c r="F107" i="96" s="1"/>
  <c r="E37" i="22"/>
  <c r="E107" i="96" s="1"/>
  <c r="D37" i="22"/>
  <c r="D107" i="96" s="1"/>
  <c r="C37" i="22"/>
  <c r="C107" i="96" s="1"/>
  <c r="I36" i="22"/>
  <c r="Q36" i="22" s="1"/>
  <c r="G36" i="22"/>
  <c r="G107" i="107" s="1"/>
  <c r="F36" i="22"/>
  <c r="F107" i="107" s="1"/>
  <c r="E36" i="22"/>
  <c r="E107" i="107" s="1"/>
  <c r="D36" i="22"/>
  <c r="D107" i="107" s="1"/>
  <c r="C36" i="22"/>
  <c r="C107" i="107" s="1"/>
  <c r="I35" i="22"/>
  <c r="Q35" i="22" s="1"/>
  <c r="G35" i="22"/>
  <c r="G107" i="93" s="1"/>
  <c r="F35" i="22"/>
  <c r="F107" i="93" s="1"/>
  <c r="E35" i="22"/>
  <c r="E107" i="93" s="1"/>
  <c r="D35" i="22"/>
  <c r="D107" i="93" s="1"/>
  <c r="C35" i="22"/>
  <c r="C107" i="93" s="1"/>
  <c r="C17" i="20"/>
  <c r="D17" i="20"/>
  <c r="E17" i="20"/>
  <c r="F17" i="20"/>
  <c r="G17" i="20"/>
  <c r="C18" i="20"/>
  <c r="D18" i="20"/>
  <c r="E18" i="20"/>
  <c r="F18" i="20"/>
  <c r="G18" i="20"/>
  <c r="C19" i="20"/>
  <c r="D19" i="20"/>
  <c r="E19" i="20"/>
  <c r="F19" i="20"/>
  <c r="G19" i="20"/>
  <c r="C20" i="20"/>
  <c r="D20" i="20"/>
  <c r="E20" i="20"/>
  <c r="F20" i="20"/>
  <c r="G20" i="20"/>
  <c r="C21" i="20"/>
  <c r="D21" i="20"/>
  <c r="E21" i="20"/>
  <c r="F21" i="20"/>
  <c r="G21" i="20"/>
  <c r="C22" i="20"/>
  <c r="D22" i="20"/>
  <c r="E22" i="20"/>
  <c r="F22" i="20"/>
  <c r="G22" i="20"/>
  <c r="C23" i="20"/>
  <c r="D23" i="20"/>
  <c r="E23" i="20"/>
  <c r="F23" i="20"/>
  <c r="G23" i="20"/>
  <c r="C24" i="20"/>
  <c r="D24" i="20"/>
  <c r="E24" i="20"/>
  <c r="F24" i="20"/>
  <c r="G24" i="20"/>
  <c r="C25" i="20"/>
  <c r="D25" i="20"/>
  <c r="E25" i="20"/>
  <c r="F25" i="20"/>
  <c r="G25" i="20"/>
  <c r="C26" i="20"/>
  <c r="D26" i="20"/>
  <c r="E26" i="20"/>
  <c r="F26" i="20"/>
  <c r="G26" i="20"/>
  <c r="C27" i="20"/>
  <c r="D27" i="20"/>
  <c r="E27" i="20"/>
  <c r="F27" i="20"/>
  <c r="G27" i="20"/>
  <c r="C28" i="20"/>
  <c r="D28" i="20"/>
  <c r="E28" i="20"/>
  <c r="F28" i="20"/>
  <c r="G28" i="20"/>
  <c r="C29" i="20"/>
  <c r="D29" i="20"/>
  <c r="E29" i="20"/>
  <c r="F29" i="20"/>
  <c r="G29" i="20"/>
  <c r="C30" i="20"/>
  <c r="D30" i="20"/>
  <c r="E30" i="20"/>
  <c r="F30" i="20"/>
  <c r="G30" i="20"/>
  <c r="C31" i="20"/>
  <c r="D31" i="20"/>
  <c r="E31" i="20"/>
  <c r="F31" i="20"/>
  <c r="G31" i="20"/>
  <c r="I195" i="20"/>
  <c r="Q195" i="20" s="1"/>
  <c r="G195" i="20"/>
  <c r="G105" i="126" s="1"/>
  <c r="F195" i="20"/>
  <c r="F105" i="126" s="1"/>
  <c r="E195" i="20"/>
  <c r="E105" i="126" s="1"/>
  <c r="D195" i="20"/>
  <c r="D105" i="126" s="1"/>
  <c r="C195" i="20"/>
  <c r="C105" i="126" s="1"/>
  <c r="I194" i="20"/>
  <c r="Q194" i="20" s="1"/>
  <c r="G194" i="20"/>
  <c r="G105" i="102" s="1"/>
  <c r="F194" i="20"/>
  <c r="F105" i="102" s="1"/>
  <c r="E194" i="20"/>
  <c r="E105" i="102" s="1"/>
  <c r="D194" i="20"/>
  <c r="D105" i="102" s="1"/>
  <c r="C194" i="20"/>
  <c r="C105" i="102" s="1"/>
  <c r="I193" i="20"/>
  <c r="Q193" i="20" s="1"/>
  <c r="G193" i="20"/>
  <c r="G105" i="115" s="1"/>
  <c r="F193" i="20"/>
  <c r="F105" i="115" s="1"/>
  <c r="E193" i="20"/>
  <c r="E105" i="115" s="1"/>
  <c r="D193" i="20"/>
  <c r="D105" i="115" s="1"/>
  <c r="C193" i="20"/>
  <c r="C105" i="115" s="1"/>
  <c r="I192" i="20"/>
  <c r="G192" i="20"/>
  <c r="F192" i="20"/>
  <c r="E192" i="20"/>
  <c r="D192" i="20"/>
  <c r="C192" i="20"/>
  <c r="I191" i="20"/>
  <c r="G191" i="20"/>
  <c r="F191" i="20"/>
  <c r="E191" i="20"/>
  <c r="I190" i="20"/>
  <c r="G190" i="20"/>
  <c r="F190" i="20"/>
  <c r="E190" i="20"/>
  <c r="D190" i="20"/>
  <c r="C190" i="20"/>
  <c r="I189" i="20"/>
  <c r="Q189" i="20" s="1"/>
  <c r="G189" i="20"/>
  <c r="G105" i="112" s="1"/>
  <c r="F189" i="20"/>
  <c r="F105" i="112" s="1"/>
  <c r="E189" i="20"/>
  <c r="E105" i="112" s="1"/>
  <c r="D189" i="20"/>
  <c r="D105" i="112" s="1"/>
  <c r="C189" i="20"/>
  <c r="C105" i="112" s="1"/>
  <c r="I188" i="20"/>
  <c r="Q188" i="20" s="1"/>
  <c r="G188" i="20"/>
  <c r="G105" i="110" s="1"/>
  <c r="F188" i="20"/>
  <c r="F105" i="110" s="1"/>
  <c r="E188" i="20"/>
  <c r="E105" i="110" s="1"/>
  <c r="D188" i="20"/>
  <c r="D105" i="110" s="1"/>
  <c r="C188" i="20"/>
  <c r="C105" i="110" s="1"/>
  <c r="I187" i="20"/>
  <c r="Q187" i="20" s="1"/>
  <c r="F187" i="20"/>
  <c r="F105" i="96" s="1"/>
  <c r="E187" i="20"/>
  <c r="E105" i="96" s="1"/>
  <c r="D187" i="20"/>
  <c r="D105" i="96" s="1"/>
  <c r="C187" i="20"/>
  <c r="C105" i="96" s="1"/>
  <c r="I186" i="20"/>
  <c r="Q186" i="20" s="1"/>
  <c r="G186" i="20"/>
  <c r="G105" i="107" s="1"/>
  <c r="F186" i="20"/>
  <c r="F105" i="107" s="1"/>
  <c r="E186" i="20"/>
  <c r="E105" i="107" s="1"/>
  <c r="D186" i="20"/>
  <c r="D105" i="107" s="1"/>
  <c r="C186" i="20"/>
  <c r="C105" i="107" s="1"/>
  <c r="I185" i="20"/>
  <c r="Q185" i="20" s="1"/>
  <c r="G185" i="20"/>
  <c r="G105" i="93" s="1"/>
  <c r="F185" i="20"/>
  <c r="F105" i="93" s="1"/>
  <c r="E185" i="20"/>
  <c r="E105" i="93" s="1"/>
  <c r="D185" i="20"/>
  <c r="D105" i="93" s="1"/>
  <c r="C185" i="20"/>
  <c r="C105" i="93" s="1"/>
  <c r="I165" i="20"/>
  <c r="Q165" i="20" s="1"/>
  <c r="G165" i="20"/>
  <c r="G104" i="126" s="1"/>
  <c r="F165" i="20"/>
  <c r="F104" i="126" s="1"/>
  <c r="E165" i="20"/>
  <c r="E104" i="126" s="1"/>
  <c r="D165" i="20"/>
  <c r="D104" i="126" s="1"/>
  <c r="C165" i="20"/>
  <c r="C104" i="126" s="1"/>
  <c r="I164" i="20"/>
  <c r="Q164" i="20" s="1"/>
  <c r="I163" i="20"/>
  <c r="Q163" i="20" s="1"/>
  <c r="G163" i="20"/>
  <c r="G104" i="115" s="1"/>
  <c r="F163" i="20"/>
  <c r="F104" i="115" s="1"/>
  <c r="E163" i="20"/>
  <c r="E104" i="115" s="1"/>
  <c r="D163" i="20"/>
  <c r="D104" i="115" s="1"/>
  <c r="C163" i="20"/>
  <c r="C104" i="115" s="1"/>
  <c r="I162" i="20"/>
  <c r="G162" i="20"/>
  <c r="F162" i="20"/>
  <c r="E162" i="20"/>
  <c r="D162" i="20"/>
  <c r="C162" i="20"/>
  <c r="I161" i="20"/>
  <c r="G161" i="20"/>
  <c r="F161" i="20"/>
  <c r="E161" i="20"/>
  <c r="I160" i="20"/>
  <c r="G160" i="20"/>
  <c r="F160" i="20"/>
  <c r="E160" i="20"/>
  <c r="D160" i="20"/>
  <c r="C160" i="20"/>
  <c r="I159" i="20"/>
  <c r="Q159" i="20" s="1"/>
  <c r="G159" i="20"/>
  <c r="G104" i="112" s="1"/>
  <c r="F159" i="20"/>
  <c r="F104" i="112" s="1"/>
  <c r="E159" i="20"/>
  <c r="E104" i="112" s="1"/>
  <c r="D159" i="20"/>
  <c r="D104" i="112" s="1"/>
  <c r="C159" i="20"/>
  <c r="C104" i="112" s="1"/>
  <c r="I158" i="20"/>
  <c r="Q158" i="20" s="1"/>
  <c r="G158" i="20"/>
  <c r="G104" i="110" s="1"/>
  <c r="F158" i="20"/>
  <c r="F104" i="110" s="1"/>
  <c r="E158" i="20"/>
  <c r="E104" i="110" s="1"/>
  <c r="D158" i="20"/>
  <c r="D104" i="110" s="1"/>
  <c r="C158" i="20"/>
  <c r="C104" i="110" s="1"/>
  <c r="I157" i="20"/>
  <c r="Q157" i="20" s="1"/>
  <c r="F157" i="20"/>
  <c r="F104" i="96" s="1"/>
  <c r="E157" i="20"/>
  <c r="E104" i="96" s="1"/>
  <c r="D157" i="20"/>
  <c r="D104" i="96" s="1"/>
  <c r="C157" i="20"/>
  <c r="C104" i="96" s="1"/>
  <c r="I156" i="20"/>
  <c r="Q156" i="20" s="1"/>
  <c r="G156" i="20"/>
  <c r="G104" i="107" s="1"/>
  <c r="F156" i="20"/>
  <c r="F104" i="107" s="1"/>
  <c r="E156" i="20"/>
  <c r="E104" i="107" s="1"/>
  <c r="D156" i="20"/>
  <c r="D104" i="107" s="1"/>
  <c r="C156" i="20"/>
  <c r="C104" i="107" s="1"/>
  <c r="I155" i="20"/>
  <c r="Q155" i="20" s="1"/>
  <c r="G155" i="20"/>
  <c r="G104" i="93" s="1"/>
  <c r="F155" i="20"/>
  <c r="F104" i="93" s="1"/>
  <c r="E155" i="20"/>
  <c r="E104" i="93" s="1"/>
  <c r="D155" i="20"/>
  <c r="D104" i="93" s="1"/>
  <c r="C155" i="20"/>
  <c r="C104" i="93" s="1"/>
  <c r="I135" i="20"/>
  <c r="Q135" i="20" s="1"/>
  <c r="G135" i="20"/>
  <c r="G103" i="126" s="1"/>
  <c r="F135" i="20"/>
  <c r="F103" i="126" s="1"/>
  <c r="E135" i="20"/>
  <c r="E103" i="126" s="1"/>
  <c r="D135" i="20"/>
  <c r="D103" i="126" s="1"/>
  <c r="C135" i="20"/>
  <c r="C103" i="126" s="1"/>
  <c r="I134" i="20"/>
  <c r="Q134" i="20" s="1"/>
  <c r="G134" i="20"/>
  <c r="G103" i="102" s="1"/>
  <c r="F134" i="20"/>
  <c r="F103" i="102" s="1"/>
  <c r="E134" i="20"/>
  <c r="E103" i="102" s="1"/>
  <c r="D134" i="20"/>
  <c r="D103" i="102" s="1"/>
  <c r="C134" i="20"/>
  <c r="C103" i="102" s="1"/>
  <c r="I133" i="20"/>
  <c r="Q133" i="20" s="1"/>
  <c r="G133" i="20"/>
  <c r="G103" i="115" s="1"/>
  <c r="F133" i="20"/>
  <c r="F103" i="115" s="1"/>
  <c r="E133" i="20"/>
  <c r="E103" i="115" s="1"/>
  <c r="D133" i="20"/>
  <c r="D103" i="115" s="1"/>
  <c r="C133" i="20"/>
  <c r="C103" i="115" s="1"/>
  <c r="I132" i="20"/>
  <c r="G132" i="20"/>
  <c r="F132" i="20"/>
  <c r="E132" i="20"/>
  <c r="D132" i="20"/>
  <c r="C132" i="20"/>
  <c r="I131" i="20"/>
  <c r="G131" i="20"/>
  <c r="F131" i="20"/>
  <c r="E131" i="20"/>
  <c r="I130" i="20"/>
  <c r="G130" i="20"/>
  <c r="F130" i="20"/>
  <c r="E130" i="20"/>
  <c r="D130" i="20"/>
  <c r="C130" i="20"/>
  <c r="I129" i="20"/>
  <c r="Q129" i="20" s="1"/>
  <c r="G129" i="20"/>
  <c r="G103" i="112" s="1"/>
  <c r="F129" i="20"/>
  <c r="F103" i="112" s="1"/>
  <c r="E129" i="20"/>
  <c r="E103" i="112" s="1"/>
  <c r="D129" i="20"/>
  <c r="D103" i="112" s="1"/>
  <c r="C129" i="20"/>
  <c r="C103" i="112" s="1"/>
  <c r="I128" i="20"/>
  <c r="Q128" i="20" s="1"/>
  <c r="G128" i="20"/>
  <c r="G103" i="110" s="1"/>
  <c r="F128" i="20"/>
  <c r="F103" i="110" s="1"/>
  <c r="E128" i="20"/>
  <c r="E103" i="110" s="1"/>
  <c r="D128" i="20"/>
  <c r="D103" i="110" s="1"/>
  <c r="C128" i="20"/>
  <c r="C103" i="110" s="1"/>
  <c r="I127" i="20"/>
  <c r="Q127" i="20" s="1"/>
  <c r="F127" i="20"/>
  <c r="F103" i="96" s="1"/>
  <c r="E127" i="20"/>
  <c r="E103" i="96" s="1"/>
  <c r="D127" i="20"/>
  <c r="D103" i="96" s="1"/>
  <c r="C127" i="20"/>
  <c r="C103" i="96" s="1"/>
  <c r="I126" i="20"/>
  <c r="Q126" i="20" s="1"/>
  <c r="G126" i="20"/>
  <c r="G103" i="107" s="1"/>
  <c r="F126" i="20"/>
  <c r="F103" i="107" s="1"/>
  <c r="E126" i="20"/>
  <c r="E103" i="107" s="1"/>
  <c r="D126" i="20"/>
  <c r="D103" i="107" s="1"/>
  <c r="C126" i="20"/>
  <c r="C103" i="107" s="1"/>
  <c r="I125" i="20"/>
  <c r="Q125" i="20" s="1"/>
  <c r="G125" i="20"/>
  <c r="G103" i="93" s="1"/>
  <c r="F125" i="20"/>
  <c r="F103" i="93" s="1"/>
  <c r="E125" i="20"/>
  <c r="E103" i="93" s="1"/>
  <c r="D125" i="20"/>
  <c r="D103" i="93" s="1"/>
  <c r="C125" i="20"/>
  <c r="C103" i="93" s="1"/>
  <c r="I105" i="20"/>
  <c r="Q105" i="20" s="1"/>
  <c r="G105" i="20"/>
  <c r="G102" i="126" s="1"/>
  <c r="F105" i="20"/>
  <c r="F102" i="126" s="1"/>
  <c r="E105" i="20"/>
  <c r="E102" i="126" s="1"/>
  <c r="D105" i="20"/>
  <c r="D102" i="126" s="1"/>
  <c r="C105" i="20"/>
  <c r="C102" i="126" s="1"/>
  <c r="I104" i="20"/>
  <c r="Q104" i="20" s="1"/>
  <c r="G104" i="20"/>
  <c r="G102" i="102" s="1"/>
  <c r="F104" i="20"/>
  <c r="F102" i="102" s="1"/>
  <c r="E104" i="20"/>
  <c r="E102" i="102" s="1"/>
  <c r="D104" i="20"/>
  <c r="D102" i="102" s="1"/>
  <c r="C104" i="20"/>
  <c r="C102" i="102" s="1"/>
  <c r="I103" i="20"/>
  <c r="Q103" i="20" s="1"/>
  <c r="G103" i="20"/>
  <c r="G102" i="115" s="1"/>
  <c r="F103" i="20"/>
  <c r="F102" i="115" s="1"/>
  <c r="E103" i="20"/>
  <c r="E102" i="115" s="1"/>
  <c r="D103" i="20"/>
  <c r="D102" i="115" s="1"/>
  <c r="C103" i="20"/>
  <c r="C102" i="115" s="1"/>
  <c r="I102" i="20"/>
  <c r="G102" i="20"/>
  <c r="F102" i="20"/>
  <c r="E102" i="20"/>
  <c r="D102" i="20"/>
  <c r="C102" i="20"/>
  <c r="I101" i="20"/>
  <c r="G101" i="20"/>
  <c r="F101" i="20"/>
  <c r="E101" i="20"/>
  <c r="I100" i="20"/>
  <c r="G100" i="20"/>
  <c r="F100" i="20"/>
  <c r="E100" i="20"/>
  <c r="D100" i="20"/>
  <c r="C100" i="20"/>
  <c r="I99" i="20"/>
  <c r="Q99" i="20" s="1"/>
  <c r="G99" i="20"/>
  <c r="G102" i="112" s="1"/>
  <c r="F99" i="20"/>
  <c r="F102" i="112" s="1"/>
  <c r="E99" i="20"/>
  <c r="E102" i="112" s="1"/>
  <c r="D99" i="20"/>
  <c r="D102" i="112" s="1"/>
  <c r="C99" i="20"/>
  <c r="C102" i="112" s="1"/>
  <c r="I98" i="20"/>
  <c r="Q98" i="20" s="1"/>
  <c r="G98" i="20"/>
  <c r="G102" i="110" s="1"/>
  <c r="F98" i="20"/>
  <c r="F102" i="110" s="1"/>
  <c r="E98" i="20"/>
  <c r="E102" i="110" s="1"/>
  <c r="D98" i="20"/>
  <c r="D102" i="110" s="1"/>
  <c r="C98" i="20"/>
  <c r="C102" i="110" s="1"/>
  <c r="I97" i="20"/>
  <c r="Q97" i="20" s="1"/>
  <c r="F97" i="20"/>
  <c r="F102" i="96" s="1"/>
  <c r="E97" i="20"/>
  <c r="E102" i="96" s="1"/>
  <c r="D97" i="20"/>
  <c r="D102" i="96" s="1"/>
  <c r="C97" i="20"/>
  <c r="C102" i="96" s="1"/>
  <c r="I96" i="20"/>
  <c r="Q96" i="20" s="1"/>
  <c r="G96" i="20"/>
  <c r="G102" i="107" s="1"/>
  <c r="F96" i="20"/>
  <c r="F102" i="107" s="1"/>
  <c r="E96" i="20"/>
  <c r="E102" i="107" s="1"/>
  <c r="D96" i="20"/>
  <c r="D102" i="107" s="1"/>
  <c r="C96" i="20"/>
  <c r="C102" i="107" s="1"/>
  <c r="I95" i="20"/>
  <c r="Q95" i="20" s="1"/>
  <c r="G95" i="20"/>
  <c r="G102" i="93" s="1"/>
  <c r="F95" i="20"/>
  <c r="F102" i="93" s="1"/>
  <c r="E95" i="20"/>
  <c r="E102" i="93" s="1"/>
  <c r="D95" i="20"/>
  <c r="D102" i="93" s="1"/>
  <c r="C95" i="20"/>
  <c r="C102" i="93" s="1"/>
  <c r="I75" i="20"/>
  <c r="Q75" i="20" s="1"/>
  <c r="G75" i="20"/>
  <c r="G101" i="126" s="1"/>
  <c r="F75" i="20"/>
  <c r="F101" i="126" s="1"/>
  <c r="E75" i="20"/>
  <c r="E101" i="126" s="1"/>
  <c r="D75" i="20"/>
  <c r="D101" i="126" s="1"/>
  <c r="C75" i="20"/>
  <c r="C101" i="126" s="1"/>
  <c r="I74" i="20"/>
  <c r="Q74" i="20" s="1"/>
  <c r="G74" i="20"/>
  <c r="G101" i="102" s="1"/>
  <c r="F74" i="20"/>
  <c r="F101" i="102" s="1"/>
  <c r="E74" i="20"/>
  <c r="E101" i="102" s="1"/>
  <c r="D74" i="20"/>
  <c r="D101" i="102" s="1"/>
  <c r="C74" i="20"/>
  <c r="C101" i="102" s="1"/>
  <c r="I73" i="20"/>
  <c r="Q73" i="20" s="1"/>
  <c r="G73" i="20"/>
  <c r="G101" i="115" s="1"/>
  <c r="F73" i="20"/>
  <c r="F101" i="115" s="1"/>
  <c r="E73" i="20"/>
  <c r="E101" i="115" s="1"/>
  <c r="D73" i="20"/>
  <c r="D101" i="115" s="1"/>
  <c r="C73" i="20"/>
  <c r="C101" i="115" s="1"/>
  <c r="I72" i="20"/>
  <c r="G72" i="20"/>
  <c r="F72" i="20"/>
  <c r="E72" i="20"/>
  <c r="D72" i="20"/>
  <c r="C72" i="20"/>
  <c r="I71" i="20"/>
  <c r="G71" i="20"/>
  <c r="F71" i="20"/>
  <c r="E71" i="20"/>
  <c r="I70" i="20"/>
  <c r="G70" i="20"/>
  <c r="F70" i="20"/>
  <c r="E70" i="20"/>
  <c r="D70" i="20"/>
  <c r="C70" i="20"/>
  <c r="I69" i="20"/>
  <c r="Q69" i="20" s="1"/>
  <c r="G69" i="20"/>
  <c r="G101" i="112" s="1"/>
  <c r="F69" i="20"/>
  <c r="F101" i="112" s="1"/>
  <c r="E69" i="20"/>
  <c r="E101" i="112" s="1"/>
  <c r="D69" i="20"/>
  <c r="D101" i="112" s="1"/>
  <c r="C69" i="20"/>
  <c r="C101" i="112" s="1"/>
  <c r="I68" i="20"/>
  <c r="Q68" i="20" s="1"/>
  <c r="G68" i="20"/>
  <c r="G101" i="110" s="1"/>
  <c r="F68" i="20"/>
  <c r="F101" i="110" s="1"/>
  <c r="E68" i="20"/>
  <c r="E101" i="110" s="1"/>
  <c r="D68" i="20"/>
  <c r="D101" i="110" s="1"/>
  <c r="C68" i="20"/>
  <c r="C101" i="110" s="1"/>
  <c r="I67" i="20"/>
  <c r="Q67" i="20" s="1"/>
  <c r="F67" i="20"/>
  <c r="F101" i="96" s="1"/>
  <c r="E67" i="20"/>
  <c r="E101" i="96" s="1"/>
  <c r="D67" i="20"/>
  <c r="D101" i="96" s="1"/>
  <c r="C67" i="20"/>
  <c r="C101" i="96" s="1"/>
  <c r="I66" i="20"/>
  <c r="Q66" i="20" s="1"/>
  <c r="G66" i="20"/>
  <c r="G101" i="107" s="1"/>
  <c r="F66" i="20"/>
  <c r="F101" i="107" s="1"/>
  <c r="E66" i="20"/>
  <c r="E101" i="107" s="1"/>
  <c r="D66" i="20"/>
  <c r="D101" i="107" s="1"/>
  <c r="C66" i="20"/>
  <c r="C101" i="107" s="1"/>
  <c r="I65" i="20"/>
  <c r="Q65" i="20" s="1"/>
  <c r="G65" i="20"/>
  <c r="G101" i="93" s="1"/>
  <c r="F65" i="20"/>
  <c r="F101" i="93" s="1"/>
  <c r="E65" i="20"/>
  <c r="E101" i="93" s="1"/>
  <c r="D65" i="20"/>
  <c r="D101" i="93" s="1"/>
  <c r="C65" i="20"/>
  <c r="C101" i="93" s="1"/>
  <c r="I45" i="20"/>
  <c r="Q45" i="20" s="1"/>
  <c r="G45" i="20"/>
  <c r="G100" i="126" s="1"/>
  <c r="F45" i="20"/>
  <c r="F100" i="126" s="1"/>
  <c r="E45" i="20"/>
  <c r="E100" i="126" s="1"/>
  <c r="D45" i="20"/>
  <c r="D100" i="126" s="1"/>
  <c r="C45" i="20"/>
  <c r="C100" i="126" s="1"/>
  <c r="I44" i="20"/>
  <c r="Q44" i="20" s="1"/>
  <c r="F44" i="20"/>
  <c r="F100" i="102" s="1"/>
  <c r="E44" i="20"/>
  <c r="E100" i="102" s="1"/>
  <c r="D44" i="20"/>
  <c r="D100" i="102" s="1"/>
  <c r="C44" i="20"/>
  <c r="C100" i="102" s="1"/>
  <c r="I43" i="20"/>
  <c r="Q43" i="20" s="1"/>
  <c r="G43" i="20"/>
  <c r="G100" i="115" s="1"/>
  <c r="F43" i="20"/>
  <c r="F100" i="115" s="1"/>
  <c r="E43" i="20"/>
  <c r="E100" i="115" s="1"/>
  <c r="D43" i="20"/>
  <c r="D100" i="115" s="1"/>
  <c r="C43" i="20"/>
  <c r="C100" i="115" s="1"/>
  <c r="I42" i="20"/>
  <c r="G42" i="20"/>
  <c r="F42" i="20"/>
  <c r="E42" i="20"/>
  <c r="D42" i="20"/>
  <c r="C42" i="20"/>
  <c r="I41" i="20"/>
  <c r="G41" i="20"/>
  <c r="F41" i="20"/>
  <c r="E41" i="20"/>
  <c r="I40" i="20"/>
  <c r="G40" i="20"/>
  <c r="F40" i="20"/>
  <c r="E40" i="20"/>
  <c r="D40" i="20"/>
  <c r="C40" i="20"/>
  <c r="I39" i="20"/>
  <c r="Q39" i="20" s="1"/>
  <c r="G39" i="20"/>
  <c r="G100" i="112" s="1"/>
  <c r="F39" i="20"/>
  <c r="F100" i="112" s="1"/>
  <c r="E39" i="20"/>
  <c r="E100" i="112" s="1"/>
  <c r="D39" i="20"/>
  <c r="D100" i="112" s="1"/>
  <c r="C39" i="20"/>
  <c r="C100" i="112" s="1"/>
  <c r="I38" i="20"/>
  <c r="Q38" i="20" s="1"/>
  <c r="G38" i="20"/>
  <c r="G100" i="110" s="1"/>
  <c r="F38" i="20"/>
  <c r="F100" i="110" s="1"/>
  <c r="E38" i="20"/>
  <c r="E100" i="110" s="1"/>
  <c r="D38" i="20"/>
  <c r="C38" i="20"/>
  <c r="C100" i="110" s="1"/>
  <c r="I37" i="20"/>
  <c r="Q37" i="20" s="1"/>
  <c r="G37" i="20"/>
  <c r="G100" i="96" s="1"/>
  <c r="F37" i="20"/>
  <c r="F100" i="96" s="1"/>
  <c r="E37" i="20"/>
  <c r="E100" i="96" s="1"/>
  <c r="D37" i="20"/>
  <c r="D100" i="96" s="1"/>
  <c r="C37" i="20"/>
  <c r="C100" i="96" s="1"/>
  <c r="I36" i="20"/>
  <c r="Q36" i="20" s="1"/>
  <c r="G36" i="20"/>
  <c r="G100" i="107" s="1"/>
  <c r="F36" i="20"/>
  <c r="F100" i="107" s="1"/>
  <c r="E36" i="20"/>
  <c r="E100" i="107" s="1"/>
  <c r="D36" i="20"/>
  <c r="D100" i="107" s="1"/>
  <c r="C36" i="20"/>
  <c r="C100" i="107" s="1"/>
  <c r="I35" i="20"/>
  <c r="Q35" i="20" s="1"/>
  <c r="G35" i="20"/>
  <c r="G100" i="93" s="1"/>
  <c r="F35" i="20"/>
  <c r="F100" i="93" s="1"/>
  <c r="E35" i="20"/>
  <c r="E100" i="93" s="1"/>
  <c r="D35" i="20"/>
  <c r="D100" i="93" s="1"/>
  <c r="C35" i="20"/>
  <c r="C100" i="93" s="1"/>
  <c r="C17" i="19"/>
  <c r="D17" i="19"/>
  <c r="E17" i="19"/>
  <c r="F17" i="19"/>
  <c r="G17" i="19"/>
  <c r="C18" i="19"/>
  <c r="D18" i="19"/>
  <c r="E18" i="19"/>
  <c r="F18" i="19"/>
  <c r="G18" i="19"/>
  <c r="C19" i="19"/>
  <c r="D19" i="19"/>
  <c r="E19" i="19"/>
  <c r="F19" i="19"/>
  <c r="G19" i="19"/>
  <c r="C20" i="19"/>
  <c r="D20" i="19"/>
  <c r="E20" i="19"/>
  <c r="F20" i="19"/>
  <c r="G20" i="19"/>
  <c r="C21" i="19"/>
  <c r="D21" i="19"/>
  <c r="E21" i="19"/>
  <c r="F21" i="19"/>
  <c r="G21" i="19"/>
  <c r="C22" i="19"/>
  <c r="D22" i="19"/>
  <c r="E22" i="19"/>
  <c r="F22" i="19"/>
  <c r="G22" i="19"/>
  <c r="C23" i="19"/>
  <c r="D23" i="19"/>
  <c r="E23" i="19"/>
  <c r="F23" i="19"/>
  <c r="G23" i="19"/>
  <c r="C24" i="19"/>
  <c r="D24" i="19"/>
  <c r="E24" i="19"/>
  <c r="F24" i="19"/>
  <c r="G24" i="19"/>
  <c r="C25" i="19"/>
  <c r="D25" i="19"/>
  <c r="F25" i="19"/>
  <c r="G25" i="19"/>
  <c r="C26" i="19"/>
  <c r="D26" i="19"/>
  <c r="E26" i="19"/>
  <c r="F26" i="19"/>
  <c r="G26" i="19"/>
  <c r="C27" i="19"/>
  <c r="D27" i="19"/>
  <c r="E27" i="19"/>
  <c r="F27" i="19"/>
  <c r="G27" i="19"/>
  <c r="C28" i="19"/>
  <c r="D28" i="19"/>
  <c r="E28" i="19"/>
  <c r="F28" i="19"/>
  <c r="G28" i="19"/>
  <c r="C29" i="19"/>
  <c r="D29" i="19"/>
  <c r="E29" i="19"/>
  <c r="F29" i="19"/>
  <c r="G29" i="19"/>
  <c r="C30" i="19"/>
  <c r="D30" i="19"/>
  <c r="E30" i="19"/>
  <c r="F30" i="19"/>
  <c r="G30" i="19"/>
  <c r="C31" i="19"/>
  <c r="D31" i="19"/>
  <c r="E31" i="19"/>
  <c r="F31" i="19"/>
  <c r="G31" i="19"/>
  <c r="I255" i="19"/>
  <c r="Q255" i="19" s="1"/>
  <c r="G255" i="19"/>
  <c r="G98" i="126" s="1"/>
  <c r="F255" i="19"/>
  <c r="F98" i="126" s="1"/>
  <c r="E255" i="19"/>
  <c r="E98" i="126" s="1"/>
  <c r="D255" i="19"/>
  <c r="D98" i="126" s="1"/>
  <c r="C255" i="19"/>
  <c r="C98" i="126" s="1"/>
  <c r="I254" i="19"/>
  <c r="Q254" i="19" s="1"/>
  <c r="G254" i="19"/>
  <c r="G98" i="102" s="1"/>
  <c r="F254" i="19"/>
  <c r="F98" i="102" s="1"/>
  <c r="E254" i="19"/>
  <c r="E98" i="102" s="1"/>
  <c r="D254" i="19"/>
  <c r="D98" i="102" s="1"/>
  <c r="C254" i="19"/>
  <c r="C98" i="102" s="1"/>
  <c r="I253" i="19"/>
  <c r="Q253" i="19" s="1"/>
  <c r="G253" i="19"/>
  <c r="G98" i="115" s="1"/>
  <c r="F253" i="19"/>
  <c r="F98" i="115" s="1"/>
  <c r="E253" i="19"/>
  <c r="E98" i="115" s="1"/>
  <c r="D253" i="19"/>
  <c r="D98" i="115" s="1"/>
  <c r="C253" i="19"/>
  <c r="C98" i="115" s="1"/>
  <c r="I252" i="19"/>
  <c r="G252" i="19"/>
  <c r="F252" i="19"/>
  <c r="E252" i="19"/>
  <c r="D252" i="19"/>
  <c r="C252" i="19"/>
  <c r="I251" i="19"/>
  <c r="G251" i="19"/>
  <c r="F251" i="19"/>
  <c r="E251" i="19"/>
  <c r="I250" i="19"/>
  <c r="G250" i="19"/>
  <c r="F250" i="19"/>
  <c r="E250" i="19"/>
  <c r="D250" i="19"/>
  <c r="C250" i="19"/>
  <c r="I249" i="19"/>
  <c r="Q249" i="19" s="1"/>
  <c r="G249" i="19"/>
  <c r="G98" i="112" s="1"/>
  <c r="F249" i="19"/>
  <c r="F98" i="112" s="1"/>
  <c r="E249" i="19"/>
  <c r="E98" i="112" s="1"/>
  <c r="D249" i="19"/>
  <c r="D98" i="112" s="1"/>
  <c r="C249" i="19"/>
  <c r="C98" i="112" s="1"/>
  <c r="I248" i="19"/>
  <c r="Q248" i="19" s="1"/>
  <c r="G248" i="19"/>
  <c r="G98" i="110" s="1"/>
  <c r="F248" i="19"/>
  <c r="F98" i="110" s="1"/>
  <c r="E248" i="19"/>
  <c r="E98" i="110" s="1"/>
  <c r="D248" i="19"/>
  <c r="D98" i="110" s="1"/>
  <c r="C248" i="19"/>
  <c r="C98" i="110" s="1"/>
  <c r="I247" i="19"/>
  <c r="Q247" i="19" s="1"/>
  <c r="G247" i="19"/>
  <c r="G98" i="96" s="1"/>
  <c r="F247" i="19"/>
  <c r="F98" i="96" s="1"/>
  <c r="E247" i="19"/>
  <c r="E98" i="96" s="1"/>
  <c r="D247" i="19"/>
  <c r="D98" i="96" s="1"/>
  <c r="C247" i="19"/>
  <c r="C98" i="96" s="1"/>
  <c r="I246" i="19"/>
  <c r="Q246" i="19" s="1"/>
  <c r="G246" i="19"/>
  <c r="G98" i="107" s="1"/>
  <c r="F246" i="19"/>
  <c r="F98" i="107" s="1"/>
  <c r="E246" i="19"/>
  <c r="E98" i="107" s="1"/>
  <c r="D246" i="19"/>
  <c r="D98" i="107" s="1"/>
  <c r="C246" i="19"/>
  <c r="C98" i="107" s="1"/>
  <c r="I245" i="19"/>
  <c r="Q245" i="19" s="1"/>
  <c r="G245" i="19"/>
  <c r="G98" i="93" s="1"/>
  <c r="F245" i="19"/>
  <c r="F98" i="93" s="1"/>
  <c r="E245" i="19"/>
  <c r="E98" i="93" s="1"/>
  <c r="D245" i="19"/>
  <c r="D98" i="93" s="1"/>
  <c r="C245" i="19"/>
  <c r="C98" i="93" s="1"/>
  <c r="I225" i="19"/>
  <c r="Q225" i="19" s="1"/>
  <c r="G225" i="19"/>
  <c r="G97" i="126" s="1"/>
  <c r="F225" i="19"/>
  <c r="F97" i="126" s="1"/>
  <c r="E225" i="19"/>
  <c r="E97" i="126" s="1"/>
  <c r="D225" i="19"/>
  <c r="D97" i="126" s="1"/>
  <c r="C225" i="19"/>
  <c r="C97" i="126" s="1"/>
  <c r="I224" i="19"/>
  <c r="Q224" i="19" s="1"/>
  <c r="G224" i="19"/>
  <c r="G97" i="102" s="1"/>
  <c r="F224" i="19"/>
  <c r="F97" i="102" s="1"/>
  <c r="E224" i="19"/>
  <c r="E97" i="102" s="1"/>
  <c r="D224" i="19"/>
  <c r="D97" i="102" s="1"/>
  <c r="C224" i="19"/>
  <c r="C97" i="102" s="1"/>
  <c r="I223" i="19"/>
  <c r="Q223" i="19" s="1"/>
  <c r="G223" i="19"/>
  <c r="G97" i="115" s="1"/>
  <c r="F223" i="19"/>
  <c r="F97" i="115" s="1"/>
  <c r="E223" i="19"/>
  <c r="E97" i="115" s="1"/>
  <c r="D223" i="19"/>
  <c r="D97" i="115" s="1"/>
  <c r="C223" i="19"/>
  <c r="C97" i="115" s="1"/>
  <c r="I222" i="19"/>
  <c r="G222" i="19"/>
  <c r="F222" i="19"/>
  <c r="E222" i="19"/>
  <c r="D222" i="19"/>
  <c r="C222" i="19"/>
  <c r="I221" i="19"/>
  <c r="G221" i="19"/>
  <c r="F221" i="19"/>
  <c r="E221" i="19"/>
  <c r="I220" i="19"/>
  <c r="G220" i="19"/>
  <c r="F220" i="19"/>
  <c r="E220" i="19"/>
  <c r="D220" i="19"/>
  <c r="C220" i="19"/>
  <c r="I219" i="19"/>
  <c r="Q219" i="19" s="1"/>
  <c r="G219" i="19"/>
  <c r="G97" i="112" s="1"/>
  <c r="F219" i="19"/>
  <c r="F97" i="112" s="1"/>
  <c r="E219" i="19"/>
  <c r="E97" i="112" s="1"/>
  <c r="D219" i="19"/>
  <c r="D97" i="112" s="1"/>
  <c r="C219" i="19"/>
  <c r="C97" i="112" s="1"/>
  <c r="I218" i="19"/>
  <c r="Q218" i="19" s="1"/>
  <c r="G218" i="19"/>
  <c r="G97" i="110" s="1"/>
  <c r="F218" i="19"/>
  <c r="F97" i="110" s="1"/>
  <c r="E218" i="19"/>
  <c r="E97" i="110" s="1"/>
  <c r="D218" i="19"/>
  <c r="D97" i="110" s="1"/>
  <c r="C218" i="19"/>
  <c r="C97" i="110" s="1"/>
  <c r="I217" i="19"/>
  <c r="Q217" i="19" s="1"/>
  <c r="G217" i="19"/>
  <c r="G97" i="96" s="1"/>
  <c r="F217" i="19"/>
  <c r="F97" i="96" s="1"/>
  <c r="E217" i="19"/>
  <c r="E97" i="96" s="1"/>
  <c r="D217" i="19"/>
  <c r="D97" i="96" s="1"/>
  <c r="C217" i="19"/>
  <c r="C97" i="96" s="1"/>
  <c r="I216" i="19"/>
  <c r="Q216" i="19" s="1"/>
  <c r="G216" i="19"/>
  <c r="G97" i="107" s="1"/>
  <c r="F216" i="19"/>
  <c r="F97" i="107" s="1"/>
  <c r="E216" i="19"/>
  <c r="E97" i="107" s="1"/>
  <c r="D216" i="19"/>
  <c r="D97" i="107" s="1"/>
  <c r="C216" i="19"/>
  <c r="C97" i="107" s="1"/>
  <c r="I215" i="19"/>
  <c r="Q215" i="19" s="1"/>
  <c r="G215" i="19"/>
  <c r="G97" i="93" s="1"/>
  <c r="F215" i="19"/>
  <c r="F97" i="93" s="1"/>
  <c r="E215" i="19"/>
  <c r="E97" i="93" s="1"/>
  <c r="D215" i="19"/>
  <c r="D97" i="93" s="1"/>
  <c r="C215" i="19"/>
  <c r="C97" i="93" s="1"/>
  <c r="I195" i="19"/>
  <c r="Q195" i="19" s="1"/>
  <c r="G195" i="19"/>
  <c r="G96" i="126" s="1"/>
  <c r="F195" i="19"/>
  <c r="F96" i="126" s="1"/>
  <c r="E195" i="19"/>
  <c r="E96" i="126" s="1"/>
  <c r="D195" i="19"/>
  <c r="D96" i="126" s="1"/>
  <c r="C195" i="19"/>
  <c r="C96" i="126" s="1"/>
  <c r="I194" i="19"/>
  <c r="Q194" i="19" s="1"/>
  <c r="G194" i="19"/>
  <c r="G96" i="102" s="1"/>
  <c r="F194" i="19"/>
  <c r="F96" i="102" s="1"/>
  <c r="E194" i="19"/>
  <c r="E96" i="102" s="1"/>
  <c r="D194" i="19"/>
  <c r="D96" i="102" s="1"/>
  <c r="C194" i="19"/>
  <c r="C96" i="102" s="1"/>
  <c r="I193" i="19"/>
  <c r="Q193" i="19" s="1"/>
  <c r="G193" i="19"/>
  <c r="G96" i="115" s="1"/>
  <c r="F193" i="19"/>
  <c r="F96" i="115" s="1"/>
  <c r="E193" i="19"/>
  <c r="E96" i="115" s="1"/>
  <c r="D193" i="19"/>
  <c r="D96" i="115" s="1"/>
  <c r="C193" i="19"/>
  <c r="C96" i="115" s="1"/>
  <c r="I192" i="19"/>
  <c r="G192" i="19"/>
  <c r="F192" i="19"/>
  <c r="E192" i="19"/>
  <c r="D192" i="19"/>
  <c r="C192" i="19"/>
  <c r="I191" i="19"/>
  <c r="G191" i="19"/>
  <c r="F191" i="19"/>
  <c r="E191" i="19"/>
  <c r="I190" i="19"/>
  <c r="G190" i="19"/>
  <c r="F190" i="19"/>
  <c r="E190" i="19"/>
  <c r="D190" i="19"/>
  <c r="C190" i="19"/>
  <c r="I189" i="19"/>
  <c r="Q189" i="19" s="1"/>
  <c r="G189" i="19"/>
  <c r="G96" i="112" s="1"/>
  <c r="F189" i="19"/>
  <c r="F96" i="112" s="1"/>
  <c r="E189" i="19"/>
  <c r="E96" i="112" s="1"/>
  <c r="D189" i="19"/>
  <c r="D96" i="112" s="1"/>
  <c r="C189" i="19"/>
  <c r="C96" i="112" s="1"/>
  <c r="I188" i="19"/>
  <c r="Q188" i="19" s="1"/>
  <c r="G188" i="19"/>
  <c r="G96" i="110" s="1"/>
  <c r="F188" i="19"/>
  <c r="F96" i="110" s="1"/>
  <c r="E188" i="19"/>
  <c r="E96" i="110" s="1"/>
  <c r="D188" i="19"/>
  <c r="D96" i="110" s="1"/>
  <c r="C188" i="19"/>
  <c r="C96" i="110" s="1"/>
  <c r="I187" i="19"/>
  <c r="Q187" i="19" s="1"/>
  <c r="G187" i="19"/>
  <c r="G96" i="96" s="1"/>
  <c r="F187" i="19"/>
  <c r="F96" i="96" s="1"/>
  <c r="E187" i="19"/>
  <c r="E96" i="96" s="1"/>
  <c r="D187" i="19"/>
  <c r="D96" i="96" s="1"/>
  <c r="C187" i="19"/>
  <c r="C96" i="96" s="1"/>
  <c r="I186" i="19"/>
  <c r="Q186" i="19" s="1"/>
  <c r="G186" i="19"/>
  <c r="G96" i="107" s="1"/>
  <c r="F186" i="19"/>
  <c r="F96" i="107" s="1"/>
  <c r="E186" i="19"/>
  <c r="E96" i="107" s="1"/>
  <c r="D186" i="19"/>
  <c r="D96" i="107" s="1"/>
  <c r="C186" i="19"/>
  <c r="C96" i="107" s="1"/>
  <c r="I185" i="19"/>
  <c r="Q185" i="19" s="1"/>
  <c r="G185" i="19"/>
  <c r="G96" i="93" s="1"/>
  <c r="F185" i="19"/>
  <c r="F96" i="93" s="1"/>
  <c r="E185" i="19"/>
  <c r="E96" i="93" s="1"/>
  <c r="D185" i="19"/>
  <c r="D96" i="93" s="1"/>
  <c r="C185" i="19"/>
  <c r="C96" i="93" s="1"/>
  <c r="I165" i="19"/>
  <c r="Q165" i="19" s="1"/>
  <c r="G165" i="19"/>
  <c r="G95" i="126" s="1"/>
  <c r="F165" i="19"/>
  <c r="F95" i="126" s="1"/>
  <c r="E165" i="19"/>
  <c r="E95" i="126" s="1"/>
  <c r="D165" i="19"/>
  <c r="D95" i="126" s="1"/>
  <c r="C165" i="19"/>
  <c r="C95" i="126" s="1"/>
  <c r="I164" i="19"/>
  <c r="Q164" i="19" s="1"/>
  <c r="G164" i="19"/>
  <c r="G95" i="102" s="1"/>
  <c r="F164" i="19"/>
  <c r="F95" i="102" s="1"/>
  <c r="E164" i="19"/>
  <c r="E95" i="102" s="1"/>
  <c r="D164" i="19"/>
  <c r="D95" i="102" s="1"/>
  <c r="C164" i="19"/>
  <c r="C95" i="102" s="1"/>
  <c r="I163" i="19"/>
  <c r="Q163" i="19" s="1"/>
  <c r="G163" i="19"/>
  <c r="G95" i="115" s="1"/>
  <c r="F163" i="19"/>
  <c r="F95" i="115" s="1"/>
  <c r="E163" i="19"/>
  <c r="E95" i="115" s="1"/>
  <c r="D163" i="19"/>
  <c r="D95" i="115" s="1"/>
  <c r="C163" i="19"/>
  <c r="C95" i="115" s="1"/>
  <c r="I162" i="19"/>
  <c r="G162" i="19"/>
  <c r="F162" i="19"/>
  <c r="E162" i="19"/>
  <c r="D162" i="19"/>
  <c r="C162" i="19"/>
  <c r="I161" i="19"/>
  <c r="G161" i="19"/>
  <c r="F161" i="19"/>
  <c r="E161" i="19"/>
  <c r="I160" i="19"/>
  <c r="G160" i="19"/>
  <c r="F160" i="19"/>
  <c r="E160" i="19"/>
  <c r="D160" i="19"/>
  <c r="C160" i="19"/>
  <c r="I159" i="19"/>
  <c r="Q159" i="19" s="1"/>
  <c r="G159" i="19"/>
  <c r="G95" i="112" s="1"/>
  <c r="F159" i="19"/>
  <c r="F95" i="112" s="1"/>
  <c r="E159" i="19"/>
  <c r="E95" i="112" s="1"/>
  <c r="D159" i="19"/>
  <c r="D95" i="112" s="1"/>
  <c r="C159" i="19"/>
  <c r="C95" i="112" s="1"/>
  <c r="I158" i="19"/>
  <c r="Q158" i="19" s="1"/>
  <c r="G158" i="19"/>
  <c r="G95" i="110" s="1"/>
  <c r="F158" i="19"/>
  <c r="F95" i="110" s="1"/>
  <c r="E158" i="19"/>
  <c r="E95" i="110" s="1"/>
  <c r="D158" i="19"/>
  <c r="D95" i="110" s="1"/>
  <c r="C158" i="19"/>
  <c r="C95" i="110" s="1"/>
  <c r="I157" i="19"/>
  <c r="Q157" i="19" s="1"/>
  <c r="G157" i="19"/>
  <c r="G95" i="96" s="1"/>
  <c r="F157" i="19"/>
  <c r="F95" i="96" s="1"/>
  <c r="E157" i="19"/>
  <c r="E95" i="96" s="1"/>
  <c r="D157" i="19"/>
  <c r="D95" i="96" s="1"/>
  <c r="C157" i="19"/>
  <c r="C95" i="96" s="1"/>
  <c r="I156" i="19"/>
  <c r="Q156" i="19" s="1"/>
  <c r="G156" i="19"/>
  <c r="G95" i="107" s="1"/>
  <c r="F156" i="19"/>
  <c r="F95" i="107" s="1"/>
  <c r="E156" i="19"/>
  <c r="E95" i="107" s="1"/>
  <c r="D156" i="19"/>
  <c r="D95" i="107" s="1"/>
  <c r="C156" i="19"/>
  <c r="C95" i="107" s="1"/>
  <c r="I155" i="19"/>
  <c r="Q155" i="19" s="1"/>
  <c r="G155" i="19"/>
  <c r="G95" i="93" s="1"/>
  <c r="F155" i="19"/>
  <c r="F95" i="93" s="1"/>
  <c r="E155" i="19"/>
  <c r="E95" i="93" s="1"/>
  <c r="D155" i="19"/>
  <c r="D95" i="93" s="1"/>
  <c r="C155" i="19"/>
  <c r="C95" i="93" s="1"/>
  <c r="I135" i="19"/>
  <c r="Q135" i="19" s="1"/>
  <c r="G135" i="19"/>
  <c r="G94" i="126" s="1"/>
  <c r="F135" i="19"/>
  <c r="F94" i="126" s="1"/>
  <c r="E135" i="19"/>
  <c r="E94" i="126" s="1"/>
  <c r="D135" i="19"/>
  <c r="D94" i="126" s="1"/>
  <c r="C135" i="19"/>
  <c r="C94" i="126" s="1"/>
  <c r="I134" i="19"/>
  <c r="Q134" i="19" s="1"/>
  <c r="G134" i="19"/>
  <c r="G94" i="102" s="1"/>
  <c r="F134" i="19"/>
  <c r="F94" i="102" s="1"/>
  <c r="E134" i="19"/>
  <c r="E94" i="102" s="1"/>
  <c r="D134" i="19"/>
  <c r="D94" i="102" s="1"/>
  <c r="C134" i="19"/>
  <c r="C94" i="102" s="1"/>
  <c r="I133" i="19"/>
  <c r="Q133" i="19" s="1"/>
  <c r="G133" i="19"/>
  <c r="G94" i="115" s="1"/>
  <c r="F133" i="19"/>
  <c r="F94" i="115" s="1"/>
  <c r="E133" i="19"/>
  <c r="E94" i="115" s="1"/>
  <c r="D133" i="19"/>
  <c r="D94" i="115" s="1"/>
  <c r="C133" i="19"/>
  <c r="C94" i="115" s="1"/>
  <c r="I132" i="19"/>
  <c r="G132" i="19"/>
  <c r="F132" i="19"/>
  <c r="E132" i="19"/>
  <c r="D132" i="19"/>
  <c r="C132" i="19"/>
  <c r="I131" i="19"/>
  <c r="G131" i="19"/>
  <c r="F131" i="19"/>
  <c r="E131" i="19"/>
  <c r="I130" i="19"/>
  <c r="G130" i="19"/>
  <c r="F130" i="19"/>
  <c r="E130" i="19"/>
  <c r="D130" i="19"/>
  <c r="C130" i="19"/>
  <c r="I129" i="19"/>
  <c r="Q129" i="19" s="1"/>
  <c r="G129" i="19"/>
  <c r="G94" i="112" s="1"/>
  <c r="F129" i="19"/>
  <c r="F94" i="112" s="1"/>
  <c r="E129" i="19"/>
  <c r="E94" i="112" s="1"/>
  <c r="D129" i="19"/>
  <c r="D94" i="112" s="1"/>
  <c r="C129" i="19"/>
  <c r="C94" i="112" s="1"/>
  <c r="I128" i="19"/>
  <c r="Q128" i="19" s="1"/>
  <c r="G128" i="19"/>
  <c r="G94" i="110" s="1"/>
  <c r="F128" i="19"/>
  <c r="F94" i="110" s="1"/>
  <c r="E128" i="19"/>
  <c r="E94" i="110" s="1"/>
  <c r="D128" i="19"/>
  <c r="D94" i="110" s="1"/>
  <c r="C128" i="19"/>
  <c r="C94" i="110" s="1"/>
  <c r="I127" i="19"/>
  <c r="Q127" i="19" s="1"/>
  <c r="G127" i="19"/>
  <c r="G94" i="96" s="1"/>
  <c r="F127" i="19"/>
  <c r="F94" i="96" s="1"/>
  <c r="E127" i="19"/>
  <c r="E94" i="96" s="1"/>
  <c r="D127" i="19"/>
  <c r="D94" i="96" s="1"/>
  <c r="C127" i="19"/>
  <c r="C94" i="96" s="1"/>
  <c r="I126" i="19"/>
  <c r="Q126" i="19" s="1"/>
  <c r="G126" i="19"/>
  <c r="G94" i="107" s="1"/>
  <c r="F126" i="19"/>
  <c r="F94" i="107" s="1"/>
  <c r="E126" i="19"/>
  <c r="E94" i="107" s="1"/>
  <c r="D126" i="19"/>
  <c r="D94" i="107" s="1"/>
  <c r="C126" i="19"/>
  <c r="C94" i="107" s="1"/>
  <c r="I125" i="19"/>
  <c r="Q125" i="19" s="1"/>
  <c r="G125" i="19"/>
  <c r="G94" i="93" s="1"/>
  <c r="F125" i="19"/>
  <c r="F94" i="93" s="1"/>
  <c r="E125" i="19"/>
  <c r="E94" i="93" s="1"/>
  <c r="D125" i="19"/>
  <c r="D94" i="93" s="1"/>
  <c r="C125" i="19"/>
  <c r="C94" i="93" s="1"/>
  <c r="I105" i="19"/>
  <c r="Q105" i="19" s="1"/>
  <c r="G105" i="19"/>
  <c r="G93" i="126" s="1"/>
  <c r="F105" i="19"/>
  <c r="F93" i="126" s="1"/>
  <c r="E105" i="19"/>
  <c r="E93" i="126" s="1"/>
  <c r="D105" i="19"/>
  <c r="D93" i="126" s="1"/>
  <c r="C105" i="19"/>
  <c r="C93" i="126" s="1"/>
  <c r="I104" i="19"/>
  <c r="Q104" i="19" s="1"/>
  <c r="G104" i="19"/>
  <c r="G93" i="102" s="1"/>
  <c r="F104" i="19"/>
  <c r="F93" i="102" s="1"/>
  <c r="E104" i="19"/>
  <c r="E93" i="102" s="1"/>
  <c r="D104" i="19"/>
  <c r="D93" i="102" s="1"/>
  <c r="C104" i="19"/>
  <c r="C93" i="102" s="1"/>
  <c r="I103" i="19"/>
  <c r="Q103" i="19" s="1"/>
  <c r="G103" i="19"/>
  <c r="G93" i="115" s="1"/>
  <c r="F103" i="19"/>
  <c r="F93" i="115" s="1"/>
  <c r="E103" i="19"/>
  <c r="E93" i="115" s="1"/>
  <c r="D103" i="19"/>
  <c r="D93" i="115" s="1"/>
  <c r="C103" i="19"/>
  <c r="C93" i="115" s="1"/>
  <c r="I102" i="19"/>
  <c r="G102" i="19"/>
  <c r="F102" i="19"/>
  <c r="E102" i="19"/>
  <c r="D102" i="19"/>
  <c r="C102" i="19"/>
  <c r="I101" i="19"/>
  <c r="G101" i="19"/>
  <c r="F101" i="19"/>
  <c r="E101" i="19"/>
  <c r="I100" i="19"/>
  <c r="G100" i="19"/>
  <c r="F100" i="19"/>
  <c r="E100" i="19"/>
  <c r="D100" i="19"/>
  <c r="C100" i="19"/>
  <c r="I99" i="19"/>
  <c r="Q99" i="19" s="1"/>
  <c r="G99" i="19"/>
  <c r="G93" i="112" s="1"/>
  <c r="F99" i="19"/>
  <c r="F93" i="112" s="1"/>
  <c r="E99" i="19"/>
  <c r="E93" i="112" s="1"/>
  <c r="D99" i="19"/>
  <c r="D93" i="112" s="1"/>
  <c r="C99" i="19"/>
  <c r="C93" i="112" s="1"/>
  <c r="I98" i="19"/>
  <c r="Q98" i="19" s="1"/>
  <c r="G98" i="19"/>
  <c r="G93" i="110" s="1"/>
  <c r="F98" i="19"/>
  <c r="F93" i="110" s="1"/>
  <c r="E98" i="19"/>
  <c r="E93" i="110" s="1"/>
  <c r="D98" i="19"/>
  <c r="D93" i="110" s="1"/>
  <c r="C98" i="19"/>
  <c r="C93" i="110" s="1"/>
  <c r="I97" i="19"/>
  <c r="Q97" i="19" s="1"/>
  <c r="G97" i="19"/>
  <c r="G93" i="96" s="1"/>
  <c r="F97" i="19"/>
  <c r="F93" i="96" s="1"/>
  <c r="E97" i="19"/>
  <c r="E93" i="96" s="1"/>
  <c r="D97" i="19"/>
  <c r="D93" i="96" s="1"/>
  <c r="C97" i="19"/>
  <c r="C93" i="96" s="1"/>
  <c r="I96" i="19"/>
  <c r="Q96" i="19" s="1"/>
  <c r="G96" i="19"/>
  <c r="G93" i="107" s="1"/>
  <c r="F96" i="19"/>
  <c r="F93" i="107" s="1"/>
  <c r="E96" i="19"/>
  <c r="E93" i="107" s="1"/>
  <c r="D96" i="19"/>
  <c r="D93" i="107" s="1"/>
  <c r="C96" i="19"/>
  <c r="C93" i="107" s="1"/>
  <c r="I95" i="19"/>
  <c r="Q95" i="19" s="1"/>
  <c r="G95" i="19"/>
  <c r="G93" i="93" s="1"/>
  <c r="F95" i="19"/>
  <c r="F93" i="93" s="1"/>
  <c r="E95" i="19"/>
  <c r="E93" i="93" s="1"/>
  <c r="D95" i="19"/>
  <c r="D93" i="93" s="1"/>
  <c r="C95" i="19"/>
  <c r="C93" i="93" s="1"/>
  <c r="I75" i="19"/>
  <c r="Q75" i="19" s="1"/>
  <c r="G75" i="19"/>
  <c r="G92" i="126" s="1"/>
  <c r="F75" i="19"/>
  <c r="F92" i="126" s="1"/>
  <c r="E75" i="19"/>
  <c r="E92" i="126" s="1"/>
  <c r="D75" i="19"/>
  <c r="D92" i="126" s="1"/>
  <c r="C75" i="19"/>
  <c r="C92" i="126" s="1"/>
  <c r="I74" i="19"/>
  <c r="Q74" i="19" s="1"/>
  <c r="G74" i="19"/>
  <c r="G92" i="102" s="1"/>
  <c r="F74" i="19"/>
  <c r="F92" i="102" s="1"/>
  <c r="E74" i="19"/>
  <c r="E92" i="102" s="1"/>
  <c r="D74" i="19"/>
  <c r="D92" i="102" s="1"/>
  <c r="C74" i="19"/>
  <c r="C92" i="102" s="1"/>
  <c r="I73" i="19"/>
  <c r="Q73" i="19" s="1"/>
  <c r="G73" i="19"/>
  <c r="G92" i="115" s="1"/>
  <c r="F73" i="19"/>
  <c r="F92" i="115" s="1"/>
  <c r="E73" i="19"/>
  <c r="E92" i="115" s="1"/>
  <c r="D73" i="19"/>
  <c r="D92" i="115" s="1"/>
  <c r="C73" i="19"/>
  <c r="C92" i="115" s="1"/>
  <c r="I72" i="19"/>
  <c r="G72" i="19"/>
  <c r="F72" i="19"/>
  <c r="E72" i="19"/>
  <c r="D72" i="19"/>
  <c r="C72" i="19"/>
  <c r="I71" i="19"/>
  <c r="G71" i="19"/>
  <c r="F71" i="19"/>
  <c r="E71" i="19"/>
  <c r="I70" i="19"/>
  <c r="G70" i="19"/>
  <c r="F70" i="19"/>
  <c r="E70" i="19"/>
  <c r="D70" i="19"/>
  <c r="C70" i="19"/>
  <c r="I69" i="19"/>
  <c r="Q69" i="19" s="1"/>
  <c r="G69" i="19"/>
  <c r="G92" i="112" s="1"/>
  <c r="F69" i="19"/>
  <c r="F92" i="112" s="1"/>
  <c r="E69" i="19"/>
  <c r="E92" i="112" s="1"/>
  <c r="D69" i="19"/>
  <c r="D92" i="112" s="1"/>
  <c r="C69" i="19"/>
  <c r="C92" i="112" s="1"/>
  <c r="I68" i="19"/>
  <c r="Q68" i="19" s="1"/>
  <c r="G68" i="19"/>
  <c r="G92" i="110" s="1"/>
  <c r="F68" i="19"/>
  <c r="F92" i="110" s="1"/>
  <c r="E68" i="19"/>
  <c r="E92" i="110" s="1"/>
  <c r="D68" i="19"/>
  <c r="D92" i="110" s="1"/>
  <c r="C68" i="19"/>
  <c r="C92" i="110" s="1"/>
  <c r="I67" i="19"/>
  <c r="Q67" i="19" s="1"/>
  <c r="G67" i="19"/>
  <c r="G92" i="96" s="1"/>
  <c r="F67" i="19"/>
  <c r="F92" i="96" s="1"/>
  <c r="E67" i="19"/>
  <c r="E92" i="96" s="1"/>
  <c r="D67" i="19"/>
  <c r="D92" i="96" s="1"/>
  <c r="C67" i="19"/>
  <c r="C92" i="96" s="1"/>
  <c r="I66" i="19"/>
  <c r="Q66" i="19" s="1"/>
  <c r="G66" i="19"/>
  <c r="G92" i="107" s="1"/>
  <c r="F66" i="19"/>
  <c r="F92" i="107" s="1"/>
  <c r="E66" i="19"/>
  <c r="E92" i="107" s="1"/>
  <c r="D66" i="19"/>
  <c r="D92" i="107" s="1"/>
  <c r="C66" i="19"/>
  <c r="C92" i="107" s="1"/>
  <c r="I65" i="19"/>
  <c r="Q65" i="19" s="1"/>
  <c r="G65" i="19"/>
  <c r="G92" i="93" s="1"/>
  <c r="F65" i="19"/>
  <c r="F92" i="93" s="1"/>
  <c r="E65" i="19"/>
  <c r="E92" i="93" s="1"/>
  <c r="D65" i="19"/>
  <c r="D92" i="93" s="1"/>
  <c r="C65" i="19"/>
  <c r="C92" i="93" s="1"/>
  <c r="I45" i="19"/>
  <c r="Q45" i="19" s="1"/>
  <c r="G45" i="19"/>
  <c r="G91" i="126" s="1"/>
  <c r="F45" i="19"/>
  <c r="F91" i="126" s="1"/>
  <c r="E45" i="19"/>
  <c r="E91" i="126" s="1"/>
  <c r="D45" i="19"/>
  <c r="D91" i="126" s="1"/>
  <c r="C45" i="19"/>
  <c r="C91" i="126" s="1"/>
  <c r="I44" i="19"/>
  <c r="Q44" i="19" s="1"/>
  <c r="G44" i="19"/>
  <c r="G91" i="102" s="1"/>
  <c r="F44" i="19"/>
  <c r="F91" i="102" s="1"/>
  <c r="E44" i="19"/>
  <c r="E91" i="102" s="1"/>
  <c r="D44" i="19"/>
  <c r="D91" i="102" s="1"/>
  <c r="C44" i="19"/>
  <c r="C91" i="102" s="1"/>
  <c r="I43" i="19"/>
  <c r="Q43" i="19" s="1"/>
  <c r="G43" i="19"/>
  <c r="G91" i="115" s="1"/>
  <c r="F43" i="19"/>
  <c r="F91" i="115" s="1"/>
  <c r="E43" i="19"/>
  <c r="E91" i="115" s="1"/>
  <c r="D43" i="19"/>
  <c r="D91" i="115" s="1"/>
  <c r="C43" i="19"/>
  <c r="C91" i="115" s="1"/>
  <c r="I42" i="19"/>
  <c r="G42" i="19"/>
  <c r="F42" i="19"/>
  <c r="E42" i="19"/>
  <c r="D42" i="19"/>
  <c r="C42" i="19"/>
  <c r="I41" i="19"/>
  <c r="G41" i="19"/>
  <c r="F41" i="19"/>
  <c r="N41" i="19"/>
  <c r="I40" i="19"/>
  <c r="G40" i="19"/>
  <c r="F40" i="19"/>
  <c r="E40" i="19"/>
  <c r="D40" i="19"/>
  <c r="C40" i="19"/>
  <c r="I39" i="19"/>
  <c r="Q39" i="19" s="1"/>
  <c r="G39" i="19"/>
  <c r="G91" i="112" s="1"/>
  <c r="F39" i="19"/>
  <c r="F91" i="112" s="1"/>
  <c r="E39" i="19"/>
  <c r="E91" i="112" s="1"/>
  <c r="D39" i="19"/>
  <c r="D91" i="112" s="1"/>
  <c r="C39" i="19"/>
  <c r="C91" i="112" s="1"/>
  <c r="I38" i="19"/>
  <c r="Q38" i="19" s="1"/>
  <c r="G38" i="19"/>
  <c r="G91" i="110" s="1"/>
  <c r="F38" i="19"/>
  <c r="F91" i="110" s="1"/>
  <c r="E38" i="19"/>
  <c r="E91" i="110" s="1"/>
  <c r="D38" i="19"/>
  <c r="D91" i="110" s="1"/>
  <c r="C38" i="19"/>
  <c r="C91" i="110" s="1"/>
  <c r="I37" i="19"/>
  <c r="Q37" i="19" s="1"/>
  <c r="G37" i="19"/>
  <c r="G91" i="96" s="1"/>
  <c r="F37" i="19"/>
  <c r="F91" i="96" s="1"/>
  <c r="E37" i="19"/>
  <c r="E91" i="96" s="1"/>
  <c r="D37" i="19"/>
  <c r="D91" i="96" s="1"/>
  <c r="C37" i="19"/>
  <c r="C91" i="96" s="1"/>
  <c r="I36" i="19"/>
  <c r="Q36" i="19" s="1"/>
  <c r="G36" i="19"/>
  <c r="G91" i="107" s="1"/>
  <c r="F36" i="19"/>
  <c r="F91" i="107" s="1"/>
  <c r="E36" i="19"/>
  <c r="E91" i="107" s="1"/>
  <c r="D36" i="19"/>
  <c r="D91" i="107" s="1"/>
  <c r="C36" i="19"/>
  <c r="C91" i="107" s="1"/>
  <c r="I35" i="19"/>
  <c r="Q35" i="19" s="1"/>
  <c r="G35" i="19"/>
  <c r="G91" i="93" s="1"/>
  <c r="F35" i="19"/>
  <c r="F91" i="93" s="1"/>
  <c r="E35" i="19"/>
  <c r="E91" i="93" s="1"/>
  <c r="D35" i="19"/>
  <c r="D91" i="93" s="1"/>
  <c r="C35" i="19"/>
  <c r="C91" i="93" s="1"/>
  <c r="I15" i="78"/>
  <c r="Q15" i="78" s="1"/>
  <c r="I14" i="78"/>
  <c r="Q14" i="78" s="1"/>
  <c r="I13" i="78"/>
  <c r="Q13" i="78" s="1"/>
  <c r="K41" i="121" s="1"/>
  <c r="I12" i="78"/>
  <c r="I11" i="78"/>
  <c r="I10" i="78"/>
  <c r="I9" i="78"/>
  <c r="Q9" i="78" s="1"/>
  <c r="G41" i="121" s="1"/>
  <c r="I8" i="78"/>
  <c r="Q8" i="78" s="1"/>
  <c r="F41" i="121" s="1"/>
  <c r="I7" i="78"/>
  <c r="Q7" i="78" s="1"/>
  <c r="E41" i="121" s="1"/>
  <c r="I6" i="78"/>
  <c r="Q6" i="78" s="1"/>
  <c r="D41" i="121" s="1"/>
  <c r="I5" i="78"/>
  <c r="Q5" i="78" s="1"/>
  <c r="C41" i="121" s="1"/>
  <c r="I15" i="76"/>
  <c r="Q15" i="76" s="1"/>
  <c r="I14" i="76"/>
  <c r="Q14" i="76" s="1"/>
  <c r="I13" i="76"/>
  <c r="Q13" i="76" s="1"/>
  <c r="K40" i="121" s="1"/>
  <c r="I12" i="76"/>
  <c r="I11" i="76"/>
  <c r="I10" i="76"/>
  <c r="I9" i="76"/>
  <c r="Q9" i="76" s="1"/>
  <c r="G40" i="121" s="1"/>
  <c r="I8" i="76"/>
  <c r="Q8" i="76" s="1"/>
  <c r="F40" i="121" s="1"/>
  <c r="I7" i="76"/>
  <c r="Q7" i="76" s="1"/>
  <c r="E40" i="121" s="1"/>
  <c r="I6" i="76"/>
  <c r="Q6" i="76" s="1"/>
  <c r="D40" i="121" s="1"/>
  <c r="I5" i="76"/>
  <c r="Q5" i="76" s="1"/>
  <c r="C40" i="121" s="1"/>
  <c r="I15" i="74"/>
  <c r="Q15" i="74" s="1"/>
  <c r="I14" i="74"/>
  <c r="Q14" i="74" s="1"/>
  <c r="I13" i="74"/>
  <c r="Q13" i="74" s="1"/>
  <c r="K39" i="121" s="1"/>
  <c r="I12" i="74"/>
  <c r="I11" i="74"/>
  <c r="I10" i="74"/>
  <c r="I9" i="74"/>
  <c r="Q9" i="74" s="1"/>
  <c r="G39" i="121" s="1"/>
  <c r="I8" i="74"/>
  <c r="Q8" i="74" s="1"/>
  <c r="F39" i="121" s="1"/>
  <c r="I7" i="74"/>
  <c r="Q7" i="74" s="1"/>
  <c r="E39" i="121" s="1"/>
  <c r="I6" i="74"/>
  <c r="Q6" i="74" s="1"/>
  <c r="D39" i="121" s="1"/>
  <c r="I5" i="74"/>
  <c r="Q5" i="74" s="1"/>
  <c r="C39" i="121" s="1"/>
  <c r="I15" i="72"/>
  <c r="Q15" i="72" s="1"/>
  <c r="I14" i="72"/>
  <c r="Q14" i="72" s="1"/>
  <c r="I13" i="72"/>
  <c r="Q13" i="72" s="1"/>
  <c r="K38" i="121" s="1"/>
  <c r="I12" i="72"/>
  <c r="I11" i="72"/>
  <c r="I10" i="72"/>
  <c r="I9" i="72"/>
  <c r="Q9" i="72" s="1"/>
  <c r="G38" i="121" s="1"/>
  <c r="I8" i="72"/>
  <c r="Q8" i="72" s="1"/>
  <c r="F38" i="121" s="1"/>
  <c r="I7" i="72"/>
  <c r="Q7" i="72" s="1"/>
  <c r="E38" i="121" s="1"/>
  <c r="I6" i="72"/>
  <c r="Q6" i="72" s="1"/>
  <c r="D38" i="121" s="1"/>
  <c r="I5" i="72"/>
  <c r="Q5" i="72" s="1"/>
  <c r="C38" i="121" s="1"/>
  <c r="I15" i="70"/>
  <c r="Q15" i="70" s="1"/>
  <c r="I14" i="70"/>
  <c r="Q14" i="70" s="1"/>
  <c r="I13" i="70"/>
  <c r="Q13" i="70" s="1"/>
  <c r="K37" i="121" s="1"/>
  <c r="I12" i="70"/>
  <c r="I11" i="70"/>
  <c r="I10" i="70"/>
  <c r="I9" i="70"/>
  <c r="Q9" i="70" s="1"/>
  <c r="G37" i="121" s="1"/>
  <c r="I8" i="70"/>
  <c r="Q8" i="70" s="1"/>
  <c r="F37" i="121" s="1"/>
  <c r="I7" i="70"/>
  <c r="Q7" i="70" s="1"/>
  <c r="E37" i="121" s="1"/>
  <c r="I6" i="70"/>
  <c r="Q6" i="70" s="1"/>
  <c r="D37" i="121" s="1"/>
  <c r="I5" i="70"/>
  <c r="Q5" i="70" s="1"/>
  <c r="C37" i="121" s="1"/>
  <c r="I15" i="68"/>
  <c r="Q15" i="68" s="1"/>
  <c r="I14" i="68"/>
  <c r="Q14" i="68" s="1"/>
  <c r="I13" i="68"/>
  <c r="Q13" i="68" s="1"/>
  <c r="K36" i="121" s="1"/>
  <c r="I12" i="68"/>
  <c r="I11" i="68"/>
  <c r="I10" i="68"/>
  <c r="I9" i="68"/>
  <c r="Q9" i="68" s="1"/>
  <c r="G36" i="121" s="1"/>
  <c r="I8" i="68"/>
  <c r="Q8" i="68" s="1"/>
  <c r="F36" i="121" s="1"/>
  <c r="I7" i="68"/>
  <c r="Q7" i="68" s="1"/>
  <c r="E36" i="121" s="1"/>
  <c r="I6" i="68"/>
  <c r="Q6" i="68" s="1"/>
  <c r="D36" i="121" s="1"/>
  <c r="I5" i="68"/>
  <c r="Q5" i="68" s="1"/>
  <c r="C36" i="121" s="1"/>
  <c r="I15" i="67"/>
  <c r="Q15" i="67" s="1"/>
  <c r="I14" i="67"/>
  <c r="Q14" i="67" s="1"/>
  <c r="I13" i="67"/>
  <c r="Q13" i="67" s="1"/>
  <c r="K35" i="121" s="1"/>
  <c r="I12" i="67"/>
  <c r="I11" i="67"/>
  <c r="I10" i="67"/>
  <c r="I9" i="67"/>
  <c r="Q9" i="67" s="1"/>
  <c r="G35" i="121" s="1"/>
  <c r="I8" i="67"/>
  <c r="Q8" i="67" s="1"/>
  <c r="F35" i="121" s="1"/>
  <c r="I7" i="67"/>
  <c r="Q7" i="67" s="1"/>
  <c r="E35" i="121" s="1"/>
  <c r="I6" i="67"/>
  <c r="Q6" i="67" s="1"/>
  <c r="D35" i="121" s="1"/>
  <c r="I5" i="67"/>
  <c r="Q5" i="67" s="1"/>
  <c r="C35" i="121" s="1"/>
  <c r="G31" i="65"/>
  <c r="F31" i="65"/>
  <c r="E31" i="65"/>
  <c r="D31" i="65"/>
  <c r="C31" i="65"/>
  <c r="G30" i="65"/>
  <c r="F30" i="65"/>
  <c r="E30" i="65"/>
  <c r="D30" i="65"/>
  <c r="C30" i="65"/>
  <c r="G29" i="65"/>
  <c r="F29" i="65"/>
  <c r="E29" i="65"/>
  <c r="D29" i="65"/>
  <c r="C29" i="65"/>
  <c r="G28" i="65"/>
  <c r="F28" i="65"/>
  <c r="E28" i="65"/>
  <c r="D28" i="65"/>
  <c r="C28" i="65"/>
  <c r="G27" i="65"/>
  <c r="F27" i="65"/>
  <c r="E27" i="65"/>
  <c r="D27" i="65"/>
  <c r="C27" i="65"/>
  <c r="G26" i="65"/>
  <c r="F26" i="65"/>
  <c r="E26" i="65"/>
  <c r="D26" i="65"/>
  <c r="C26" i="65"/>
  <c r="G25" i="65"/>
  <c r="F25" i="65"/>
  <c r="E25" i="65"/>
  <c r="D25" i="65"/>
  <c r="C25" i="65"/>
  <c r="G24" i="65"/>
  <c r="F24" i="65"/>
  <c r="E24" i="65"/>
  <c r="D24" i="65"/>
  <c r="C24" i="65"/>
  <c r="G23" i="65"/>
  <c r="F23" i="65"/>
  <c r="E23" i="65"/>
  <c r="D23" i="65"/>
  <c r="C23" i="65"/>
  <c r="G22" i="65"/>
  <c r="F22" i="65"/>
  <c r="E22" i="65"/>
  <c r="D22" i="65"/>
  <c r="C22" i="65"/>
  <c r="G21" i="65"/>
  <c r="F21" i="65"/>
  <c r="E21" i="65"/>
  <c r="D21" i="65"/>
  <c r="C21" i="65"/>
  <c r="G20" i="65"/>
  <c r="F20" i="65"/>
  <c r="E20" i="65"/>
  <c r="D20" i="65"/>
  <c r="C20" i="65"/>
  <c r="G19" i="65"/>
  <c r="F19" i="65"/>
  <c r="E19" i="65"/>
  <c r="D19" i="65"/>
  <c r="C19" i="65"/>
  <c r="G18" i="65"/>
  <c r="F18" i="65"/>
  <c r="E18" i="65"/>
  <c r="D18" i="65"/>
  <c r="C18" i="65"/>
  <c r="G17" i="65"/>
  <c r="F17" i="65"/>
  <c r="E17" i="65"/>
  <c r="D17" i="65"/>
  <c r="C17" i="65"/>
  <c r="I15" i="65"/>
  <c r="Q15" i="65" s="1"/>
  <c r="I14" i="65"/>
  <c r="Q14" i="65" s="1"/>
  <c r="I13" i="65"/>
  <c r="Q13" i="65" s="1"/>
  <c r="K34" i="121" s="1"/>
  <c r="I12" i="65"/>
  <c r="I11" i="65"/>
  <c r="I10" i="65"/>
  <c r="I9" i="65"/>
  <c r="Q9" i="65" s="1"/>
  <c r="G34" i="121" s="1"/>
  <c r="I8" i="65"/>
  <c r="Q8" i="65" s="1"/>
  <c r="F34" i="121" s="1"/>
  <c r="I7" i="65"/>
  <c r="Q7" i="65" s="1"/>
  <c r="E34" i="121" s="1"/>
  <c r="I6" i="65"/>
  <c r="Q6" i="65" s="1"/>
  <c r="D34" i="121" s="1"/>
  <c r="I5" i="65"/>
  <c r="Q5" i="65" s="1"/>
  <c r="C34" i="121" s="1"/>
  <c r="I15" i="64"/>
  <c r="Q15" i="64" s="1"/>
  <c r="I14" i="64"/>
  <c r="Q14" i="64" s="1"/>
  <c r="I13" i="64"/>
  <c r="Q13" i="64" s="1"/>
  <c r="K33" i="121" s="1"/>
  <c r="I12" i="64"/>
  <c r="I11" i="64"/>
  <c r="I10" i="64"/>
  <c r="I9" i="64"/>
  <c r="Q9" i="64" s="1"/>
  <c r="G33" i="121" s="1"/>
  <c r="I8" i="64"/>
  <c r="Q8" i="64" s="1"/>
  <c r="F33" i="121" s="1"/>
  <c r="I7" i="64"/>
  <c r="Q7" i="64" s="1"/>
  <c r="E33" i="121" s="1"/>
  <c r="I6" i="64"/>
  <c r="Q6" i="64" s="1"/>
  <c r="D33" i="121" s="1"/>
  <c r="I5" i="64"/>
  <c r="Q5" i="64" s="1"/>
  <c r="C33" i="121" s="1"/>
  <c r="I15" i="62"/>
  <c r="Q15" i="62" s="1"/>
  <c r="I14" i="62"/>
  <c r="Q14" i="62" s="1"/>
  <c r="I13" i="62"/>
  <c r="Q13" i="62" s="1"/>
  <c r="K32" i="121" s="1"/>
  <c r="I12" i="62"/>
  <c r="I11" i="62"/>
  <c r="I10" i="62"/>
  <c r="I9" i="62"/>
  <c r="Q9" i="62" s="1"/>
  <c r="G32" i="121" s="1"/>
  <c r="I8" i="62"/>
  <c r="Q8" i="62" s="1"/>
  <c r="F32" i="121" s="1"/>
  <c r="I7" i="62"/>
  <c r="Q7" i="62" s="1"/>
  <c r="E32" i="121" s="1"/>
  <c r="I6" i="62"/>
  <c r="Q6" i="62" s="1"/>
  <c r="D32" i="121" s="1"/>
  <c r="I5" i="62"/>
  <c r="Q5" i="62" s="1"/>
  <c r="C32" i="121" s="1"/>
  <c r="I15" i="61"/>
  <c r="Q15" i="61" s="1"/>
  <c r="I14" i="61"/>
  <c r="Q14" i="61" s="1"/>
  <c r="I13" i="61"/>
  <c r="Q13" i="61" s="1"/>
  <c r="K31" i="121" s="1"/>
  <c r="I12" i="61"/>
  <c r="I11" i="61"/>
  <c r="I10" i="61"/>
  <c r="I9" i="61"/>
  <c r="Q9" i="61" s="1"/>
  <c r="G31" i="121" s="1"/>
  <c r="I8" i="61"/>
  <c r="Q8" i="61" s="1"/>
  <c r="F31" i="121" s="1"/>
  <c r="I7" i="61"/>
  <c r="Q7" i="61" s="1"/>
  <c r="E31" i="121" s="1"/>
  <c r="I6" i="61"/>
  <c r="Q6" i="61" s="1"/>
  <c r="D31" i="121" s="1"/>
  <c r="I5" i="61"/>
  <c r="Q5" i="61" s="1"/>
  <c r="C31" i="121" s="1"/>
  <c r="I15" i="59"/>
  <c r="Q15" i="59" s="1"/>
  <c r="I14" i="59"/>
  <c r="Q14" i="59" s="1"/>
  <c r="I13" i="59"/>
  <c r="Q13" i="59" s="1"/>
  <c r="K30" i="121" s="1"/>
  <c r="I12" i="59"/>
  <c r="I11" i="59"/>
  <c r="I10" i="59"/>
  <c r="I9" i="59"/>
  <c r="Q9" i="59" s="1"/>
  <c r="G30" i="121" s="1"/>
  <c r="I8" i="59"/>
  <c r="Q8" i="59" s="1"/>
  <c r="F30" i="121" s="1"/>
  <c r="I7" i="59"/>
  <c r="Q7" i="59" s="1"/>
  <c r="E30" i="121" s="1"/>
  <c r="I6" i="59"/>
  <c r="Q6" i="59" s="1"/>
  <c r="D30" i="121" s="1"/>
  <c r="I5" i="59"/>
  <c r="Q5" i="59" s="1"/>
  <c r="C30" i="121" s="1"/>
  <c r="I15" i="57"/>
  <c r="Q15" i="57" s="1"/>
  <c r="I14" i="57"/>
  <c r="Q14" i="57" s="1"/>
  <c r="I13" i="57"/>
  <c r="Q13" i="57" s="1"/>
  <c r="K29" i="121" s="1"/>
  <c r="I12" i="57"/>
  <c r="I11" i="57"/>
  <c r="I10" i="57"/>
  <c r="I9" i="57"/>
  <c r="Q9" i="57" s="1"/>
  <c r="G29" i="121" s="1"/>
  <c r="I8" i="57"/>
  <c r="Q8" i="57" s="1"/>
  <c r="F29" i="121" s="1"/>
  <c r="I7" i="57"/>
  <c r="Q7" i="57" s="1"/>
  <c r="E29" i="121" s="1"/>
  <c r="I6" i="57"/>
  <c r="Q6" i="57" s="1"/>
  <c r="D29" i="121" s="1"/>
  <c r="I5" i="57"/>
  <c r="Q5" i="57" s="1"/>
  <c r="C29" i="121" s="1"/>
  <c r="I15" i="55"/>
  <c r="Q15" i="55" s="1"/>
  <c r="I14" i="55"/>
  <c r="Q14" i="55" s="1"/>
  <c r="I13" i="55"/>
  <c r="Q13" i="55" s="1"/>
  <c r="K28" i="121" s="1"/>
  <c r="I12" i="55"/>
  <c r="I11" i="55"/>
  <c r="I10" i="55"/>
  <c r="I9" i="55"/>
  <c r="Q9" i="55" s="1"/>
  <c r="G28" i="121" s="1"/>
  <c r="I8" i="55"/>
  <c r="Q8" i="55" s="1"/>
  <c r="F28" i="121" s="1"/>
  <c r="I7" i="55"/>
  <c r="Q7" i="55" s="1"/>
  <c r="E28" i="121" s="1"/>
  <c r="I6" i="55"/>
  <c r="Q6" i="55" s="1"/>
  <c r="D28" i="121" s="1"/>
  <c r="I5" i="55"/>
  <c r="Q5" i="55" s="1"/>
  <c r="C28" i="121" s="1"/>
  <c r="I15" i="53"/>
  <c r="Q15" i="53" s="1"/>
  <c r="I14" i="53"/>
  <c r="Q14" i="53" s="1"/>
  <c r="I13" i="53"/>
  <c r="Q13" i="53" s="1"/>
  <c r="K27" i="121" s="1"/>
  <c r="I12" i="53"/>
  <c r="I11" i="53"/>
  <c r="I10" i="53"/>
  <c r="I9" i="53"/>
  <c r="Q9" i="53" s="1"/>
  <c r="G27" i="121" s="1"/>
  <c r="I8" i="53"/>
  <c r="Q8" i="53" s="1"/>
  <c r="F27" i="121" s="1"/>
  <c r="I7" i="53"/>
  <c r="Q7" i="53" s="1"/>
  <c r="E27" i="121" s="1"/>
  <c r="I6" i="53"/>
  <c r="Q6" i="53" s="1"/>
  <c r="D27" i="121" s="1"/>
  <c r="I5" i="53"/>
  <c r="Q5" i="53" s="1"/>
  <c r="C27" i="121" s="1"/>
  <c r="I15" i="51"/>
  <c r="Q15" i="51" s="1"/>
  <c r="I14" i="51"/>
  <c r="Q14" i="51" s="1"/>
  <c r="I13" i="51"/>
  <c r="Q13" i="51" s="1"/>
  <c r="K26" i="121" s="1"/>
  <c r="I12" i="51"/>
  <c r="I11" i="51"/>
  <c r="I10" i="51"/>
  <c r="I9" i="51"/>
  <c r="Q9" i="51" s="1"/>
  <c r="G26" i="121" s="1"/>
  <c r="I8" i="51"/>
  <c r="Q8" i="51" s="1"/>
  <c r="F26" i="121" s="1"/>
  <c r="I7" i="51"/>
  <c r="Q7" i="51" s="1"/>
  <c r="E26" i="121" s="1"/>
  <c r="I6" i="51"/>
  <c r="Q6" i="51" s="1"/>
  <c r="D26" i="121" s="1"/>
  <c r="I5" i="51"/>
  <c r="Q5" i="51" s="1"/>
  <c r="C26" i="121" s="1"/>
  <c r="I15" i="50"/>
  <c r="Q15" i="50" s="1"/>
  <c r="I14" i="50"/>
  <c r="Q14" i="50" s="1"/>
  <c r="I13" i="50"/>
  <c r="Q13" i="50" s="1"/>
  <c r="K25" i="121" s="1"/>
  <c r="I12" i="50"/>
  <c r="I11" i="50"/>
  <c r="I10" i="50"/>
  <c r="I9" i="50"/>
  <c r="Q9" i="50" s="1"/>
  <c r="G25" i="121" s="1"/>
  <c r="I8" i="50"/>
  <c r="Q8" i="50" s="1"/>
  <c r="F25" i="121" s="1"/>
  <c r="I7" i="50"/>
  <c r="Q7" i="50" s="1"/>
  <c r="E25" i="121" s="1"/>
  <c r="I6" i="50"/>
  <c r="Q6" i="50" s="1"/>
  <c r="D25" i="121" s="1"/>
  <c r="I5" i="50"/>
  <c r="Q5" i="50" s="1"/>
  <c r="C25" i="121" s="1"/>
  <c r="I15" i="48"/>
  <c r="Q15" i="48" s="1"/>
  <c r="I14" i="48"/>
  <c r="Q14" i="48" s="1"/>
  <c r="I13" i="48"/>
  <c r="Q13" i="48" s="1"/>
  <c r="K24" i="121" s="1"/>
  <c r="I12" i="48"/>
  <c r="I11" i="48"/>
  <c r="I10" i="48"/>
  <c r="I9" i="48"/>
  <c r="Q9" i="48" s="1"/>
  <c r="G24" i="121" s="1"/>
  <c r="I8" i="48"/>
  <c r="Q8" i="48" s="1"/>
  <c r="F24" i="121" s="1"/>
  <c r="I7" i="48"/>
  <c r="Q7" i="48" s="1"/>
  <c r="E24" i="121" s="1"/>
  <c r="I6" i="48"/>
  <c r="Q6" i="48" s="1"/>
  <c r="D24" i="121" s="1"/>
  <c r="I5" i="48"/>
  <c r="Q5" i="48" s="1"/>
  <c r="C24" i="121" s="1"/>
  <c r="I15" i="46"/>
  <c r="Q15" i="46" s="1"/>
  <c r="I14" i="46"/>
  <c r="Q14" i="46" s="1"/>
  <c r="L23" i="121" s="1"/>
  <c r="I13" i="46"/>
  <c r="Q13" i="46" s="1"/>
  <c r="K23" i="121" s="1"/>
  <c r="I12" i="46"/>
  <c r="I11" i="46"/>
  <c r="I10" i="46"/>
  <c r="I9" i="46"/>
  <c r="Q9" i="46" s="1"/>
  <c r="G23" i="121" s="1"/>
  <c r="I8" i="46"/>
  <c r="Q8" i="46" s="1"/>
  <c r="F23" i="121" s="1"/>
  <c r="I7" i="46"/>
  <c r="Q7" i="46" s="1"/>
  <c r="E23" i="121" s="1"/>
  <c r="I6" i="46"/>
  <c r="Q6" i="46" s="1"/>
  <c r="D23" i="121" s="1"/>
  <c r="I5" i="46"/>
  <c r="Q5" i="46" s="1"/>
  <c r="C23" i="121" s="1"/>
  <c r="I15" i="44"/>
  <c r="Q15" i="44" s="1"/>
  <c r="I14" i="44"/>
  <c r="Q14" i="44" s="1"/>
  <c r="I13" i="44"/>
  <c r="Q13" i="44" s="1"/>
  <c r="K21" i="121" s="1"/>
  <c r="I12" i="44"/>
  <c r="I11" i="44"/>
  <c r="I10" i="44"/>
  <c r="I9" i="44"/>
  <c r="Q9" i="44" s="1"/>
  <c r="G21" i="121" s="1"/>
  <c r="I8" i="44"/>
  <c r="Q8" i="44" s="1"/>
  <c r="F21" i="121" s="1"/>
  <c r="I7" i="44"/>
  <c r="Q7" i="44" s="1"/>
  <c r="E21" i="121" s="1"/>
  <c r="I6" i="44"/>
  <c r="Q6" i="44" s="1"/>
  <c r="D21" i="121" s="1"/>
  <c r="I5" i="44"/>
  <c r="Q5" i="44" s="1"/>
  <c r="C21" i="121" s="1"/>
  <c r="I15" i="39"/>
  <c r="Q15" i="39" s="1"/>
  <c r="I14" i="39"/>
  <c r="Q14" i="39" s="1"/>
  <c r="I13" i="39"/>
  <c r="Q13" i="39" s="1"/>
  <c r="K18" i="121" s="1"/>
  <c r="I12" i="39"/>
  <c r="I11" i="39"/>
  <c r="I10" i="39"/>
  <c r="I9" i="39"/>
  <c r="Q9" i="39" s="1"/>
  <c r="G18" i="121" s="1"/>
  <c r="I8" i="39"/>
  <c r="Q8" i="39" s="1"/>
  <c r="F18" i="121" s="1"/>
  <c r="I7" i="39"/>
  <c r="Q7" i="39" s="1"/>
  <c r="E18" i="121" s="1"/>
  <c r="I6" i="39"/>
  <c r="Q6" i="39" s="1"/>
  <c r="D18" i="121" s="1"/>
  <c r="I5" i="39"/>
  <c r="Q5" i="39" s="1"/>
  <c r="C18" i="121" s="1"/>
  <c r="I15" i="37"/>
  <c r="Q15" i="37" s="1"/>
  <c r="I14" i="37"/>
  <c r="Q14" i="37" s="1"/>
  <c r="I13" i="37"/>
  <c r="Q13" i="37" s="1"/>
  <c r="K17" i="121" s="1"/>
  <c r="I12" i="37"/>
  <c r="I11" i="37"/>
  <c r="I10" i="37"/>
  <c r="I9" i="37"/>
  <c r="Q9" i="37" s="1"/>
  <c r="G17" i="121" s="1"/>
  <c r="I8" i="37"/>
  <c r="Q8" i="37" s="1"/>
  <c r="F17" i="121" s="1"/>
  <c r="I7" i="37"/>
  <c r="Q7" i="37" s="1"/>
  <c r="E17" i="121" s="1"/>
  <c r="I6" i="37"/>
  <c r="Q6" i="37" s="1"/>
  <c r="D17" i="121" s="1"/>
  <c r="I5" i="37"/>
  <c r="Q5" i="37" s="1"/>
  <c r="C17" i="121" s="1"/>
  <c r="I15" i="35"/>
  <c r="Q15" i="35" s="1"/>
  <c r="I14" i="35"/>
  <c r="Q14" i="35" s="1"/>
  <c r="I13" i="35"/>
  <c r="Q13" i="35" s="1"/>
  <c r="K16" i="121" s="1"/>
  <c r="I12" i="35"/>
  <c r="I11" i="35"/>
  <c r="I10" i="35"/>
  <c r="I9" i="35"/>
  <c r="Q9" i="35" s="1"/>
  <c r="G16" i="121" s="1"/>
  <c r="I8" i="35"/>
  <c r="Q8" i="35" s="1"/>
  <c r="F16" i="121" s="1"/>
  <c r="I7" i="35"/>
  <c r="Q7" i="35" s="1"/>
  <c r="E16" i="121" s="1"/>
  <c r="I6" i="35"/>
  <c r="Q6" i="35" s="1"/>
  <c r="D16" i="121" s="1"/>
  <c r="I5" i="35"/>
  <c r="Q5" i="35" s="1"/>
  <c r="C16" i="121" s="1"/>
  <c r="I15" i="33"/>
  <c r="Q15" i="33" s="1"/>
  <c r="I14" i="33"/>
  <c r="Q14" i="33" s="1"/>
  <c r="I13" i="33"/>
  <c r="Q13" i="33" s="1"/>
  <c r="K15" i="121" s="1"/>
  <c r="I12" i="33"/>
  <c r="I11" i="33"/>
  <c r="I10" i="33"/>
  <c r="I9" i="33"/>
  <c r="Q9" i="33" s="1"/>
  <c r="G15" i="121" s="1"/>
  <c r="I8" i="33"/>
  <c r="Q8" i="33" s="1"/>
  <c r="F15" i="121" s="1"/>
  <c r="I7" i="33"/>
  <c r="Q7" i="33" s="1"/>
  <c r="E15" i="121" s="1"/>
  <c r="I6" i="33"/>
  <c r="Q6" i="33" s="1"/>
  <c r="D15" i="121" s="1"/>
  <c r="I5" i="33"/>
  <c r="Q5" i="33" s="1"/>
  <c r="C15" i="121" s="1"/>
  <c r="I15" i="31"/>
  <c r="Q15" i="31" s="1"/>
  <c r="I14" i="31"/>
  <c r="Q14" i="31" s="1"/>
  <c r="I13" i="31"/>
  <c r="Q13" i="31" s="1"/>
  <c r="K14" i="121" s="1"/>
  <c r="I12" i="31"/>
  <c r="I11" i="31"/>
  <c r="I10" i="31"/>
  <c r="I9" i="31"/>
  <c r="Q9" i="31" s="1"/>
  <c r="G14" i="121" s="1"/>
  <c r="I8" i="31"/>
  <c r="Q8" i="31" s="1"/>
  <c r="F14" i="121" s="1"/>
  <c r="I7" i="31"/>
  <c r="Q7" i="31" s="1"/>
  <c r="E14" i="121" s="1"/>
  <c r="I6" i="31"/>
  <c r="Q6" i="31" s="1"/>
  <c r="D14" i="121" s="1"/>
  <c r="I5" i="31"/>
  <c r="Q5" i="31" s="1"/>
  <c r="C14" i="121" s="1"/>
  <c r="I15" i="29"/>
  <c r="Q15" i="29" s="1"/>
  <c r="I14" i="29"/>
  <c r="Q14" i="29" s="1"/>
  <c r="I13" i="29"/>
  <c r="Q13" i="29" s="1"/>
  <c r="K13" i="121" s="1"/>
  <c r="I12" i="29"/>
  <c r="I11" i="29"/>
  <c r="I10" i="29"/>
  <c r="I9" i="29"/>
  <c r="Q9" i="29" s="1"/>
  <c r="G13" i="121" s="1"/>
  <c r="I8" i="29"/>
  <c r="Q8" i="29" s="1"/>
  <c r="F13" i="121" s="1"/>
  <c r="I7" i="29"/>
  <c r="Q7" i="29" s="1"/>
  <c r="E13" i="121" s="1"/>
  <c r="I6" i="29"/>
  <c r="Q6" i="29" s="1"/>
  <c r="D13" i="121" s="1"/>
  <c r="I5" i="29"/>
  <c r="Q5" i="29" s="1"/>
  <c r="C13" i="121" s="1"/>
  <c r="I15" i="27"/>
  <c r="Q15" i="27" s="1"/>
  <c r="I14" i="27"/>
  <c r="Q14" i="27" s="1"/>
  <c r="I13" i="27"/>
  <c r="Q13" i="27" s="1"/>
  <c r="K12" i="121" s="1"/>
  <c r="I12" i="27"/>
  <c r="I11" i="27"/>
  <c r="I10" i="27"/>
  <c r="I9" i="27"/>
  <c r="Q9" i="27" s="1"/>
  <c r="G12" i="121" s="1"/>
  <c r="I8" i="27"/>
  <c r="Q8" i="27" s="1"/>
  <c r="F12" i="121" s="1"/>
  <c r="I7" i="27"/>
  <c r="Q7" i="27" s="1"/>
  <c r="E12" i="121" s="1"/>
  <c r="I6" i="27"/>
  <c r="Q6" i="27" s="1"/>
  <c r="D12" i="121" s="1"/>
  <c r="I5" i="27"/>
  <c r="Q5" i="27" s="1"/>
  <c r="C12" i="121" s="1"/>
  <c r="I15" i="25"/>
  <c r="Q15" i="25" s="1"/>
  <c r="I14" i="25"/>
  <c r="Q14" i="25" s="1"/>
  <c r="I13" i="25"/>
  <c r="Q13" i="25" s="1"/>
  <c r="K11" i="121" s="1"/>
  <c r="I12" i="25"/>
  <c r="I11" i="25"/>
  <c r="I10" i="25"/>
  <c r="I9" i="25"/>
  <c r="Q9" i="25" s="1"/>
  <c r="G11" i="121" s="1"/>
  <c r="I8" i="25"/>
  <c r="Q8" i="25" s="1"/>
  <c r="F11" i="121" s="1"/>
  <c r="I7" i="25"/>
  <c r="Q7" i="25" s="1"/>
  <c r="E11" i="121" s="1"/>
  <c r="I6" i="25"/>
  <c r="Q6" i="25" s="1"/>
  <c r="D11" i="121" s="1"/>
  <c r="I5" i="25"/>
  <c r="Q5" i="25" s="1"/>
  <c r="C11" i="121" s="1"/>
  <c r="F7" i="22"/>
  <c r="I15" i="22"/>
  <c r="Q15" i="22" s="1"/>
  <c r="I14" i="22"/>
  <c r="Q14" i="22" s="1"/>
  <c r="I13" i="22"/>
  <c r="Q13" i="22" s="1"/>
  <c r="K9" i="121" s="1"/>
  <c r="I12" i="22"/>
  <c r="I11" i="22"/>
  <c r="I10" i="22"/>
  <c r="I9" i="22"/>
  <c r="Q9" i="22" s="1"/>
  <c r="G9" i="121" s="1"/>
  <c r="I8" i="22"/>
  <c r="Q8" i="22" s="1"/>
  <c r="F9" i="121" s="1"/>
  <c r="I7" i="22"/>
  <c r="Q7" i="22" s="1"/>
  <c r="E9" i="121" s="1"/>
  <c r="I6" i="22"/>
  <c r="Q6" i="22" s="1"/>
  <c r="D9" i="121" s="1"/>
  <c r="I5" i="22"/>
  <c r="Q5" i="22" s="1"/>
  <c r="C9" i="121" s="1"/>
  <c r="I15" i="20"/>
  <c r="Q15" i="20" s="1"/>
  <c r="I14" i="20"/>
  <c r="Q14" i="20" s="1"/>
  <c r="I13" i="20"/>
  <c r="Q13" i="20" s="1"/>
  <c r="K8" i="121" s="1"/>
  <c r="I12" i="20"/>
  <c r="I11" i="20"/>
  <c r="I10" i="20"/>
  <c r="I9" i="20"/>
  <c r="Q9" i="20" s="1"/>
  <c r="G8" i="121" s="1"/>
  <c r="I8" i="20"/>
  <c r="Q8" i="20" s="1"/>
  <c r="F8" i="121" s="1"/>
  <c r="I7" i="20"/>
  <c r="Q7" i="20" s="1"/>
  <c r="E8" i="121" s="1"/>
  <c r="I6" i="20"/>
  <c r="Q6" i="20" s="1"/>
  <c r="D8" i="121" s="1"/>
  <c r="I5" i="20"/>
  <c r="Q5" i="20" s="1"/>
  <c r="C8" i="121" s="1"/>
  <c r="I15" i="19"/>
  <c r="Q15" i="19" s="1"/>
  <c r="I14" i="19"/>
  <c r="Q14" i="19" s="1"/>
  <c r="I13" i="19"/>
  <c r="Q13" i="19" s="1"/>
  <c r="K7" i="121" s="1"/>
  <c r="I12" i="19"/>
  <c r="I11" i="19"/>
  <c r="I10" i="19"/>
  <c r="I9" i="19"/>
  <c r="Q9" i="19" s="1"/>
  <c r="G7" i="121" s="1"/>
  <c r="I8" i="19"/>
  <c r="Q8" i="19" s="1"/>
  <c r="F7" i="121" s="1"/>
  <c r="I7" i="19"/>
  <c r="Q7" i="19" s="1"/>
  <c r="E7" i="121" s="1"/>
  <c r="I6" i="19"/>
  <c r="Q6" i="19" s="1"/>
  <c r="D7" i="121" s="1"/>
  <c r="I5" i="19"/>
  <c r="Q5" i="19" s="1"/>
  <c r="C7" i="121" s="1"/>
  <c r="D17" i="17"/>
  <c r="E17" i="17"/>
  <c r="F17" i="17"/>
  <c r="G17" i="17"/>
  <c r="C18" i="17"/>
  <c r="D18" i="17"/>
  <c r="E18" i="17"/>
  <c r="F18" i="17"/>
  <c r="G18" i="17"/>
  <c r="C19" i="17"/>
  <c r="D19" i="17"/>
  <c r="E19" i="17"/>
  <c r="F19" i="17"/>
  <c r="G19" i="17"/>
  <c r="C20" i="17"/>
  <c r="D20" i="17"/>
  <c r="E20" i="17"/>
  <c r="F20" i="17"/>
  <c r="G20" i="17"/>
  <c r="C21" i="17"/>
  <c r="D21" i="17"/>
  <c r="E21" i="17"/>
  <c r="F21" i="17"/>
  <c r="G21" i="17"/>
  <c r="C22" i="17"/>
  <c r="D22" i="17"/>
  <c r="E22" i="17"/>
  <c r="F22" i="17"/>
  <c r="G22" i="17"/>
  <c r="C23" i="17"/>
  <c r="D23" i="17"/>
  <c r="E23" i="17"/>
  <c r="F23" i="17"/>
  <c r="G23" i="17"/>
  <c r="C24" i="17"/>
  <c r="D24" i="17"/>
  <c r="E24" i="17"/>
  <c r="F24" i="17"/>
  <c r="G24" i="17"/>
  <c r="C25" i="17"/>
  <c r="D25" i="17"/>
  <c r="E25" i="17"/>
  <c r="F25" i="17"/>
  <c r="G25" i="17"/>
  <c r="C26" i="17"/>
  <c r="D26" i="17"/>
  <c r="E26" i="17"/>
  <c r="F26" i="17"/>
  <c r="G26" i="17"/>
  <c r="C27" i="17"/>
  <c r="D27" i="17"/>
  <c r="E27" i="17"/>
  <c r="F27" i="17"/>
  <c r="G27" i="17"/>
  <c r="C28" i="17"/>
  <c r="D28" i="17"/>
  <c r="E28" i="17"/>
  <c r="F28" i="17"/>
  <c r="G28" i="17"/>
  <c r="C29" i="17"/>
  <c r="D29" i="17"/>
  <c r="E29" i="17"/>
  <c r="F29" i="17"/>
  <c r="G29" i="17"/>
  <c r="C30" i="17"/>
  <c r="D30" i="17"/>
  <c r="E30" i="17"/>
  <c r="F30" i="17"/>
  <c r="G30" i="17"/>
  <c r="C31" i="17"/>
  <c r="D31" i="17"/>
  <c r="E31" i="17"/>
  <c r="F31" i="17"/>
  <c r="G31" i="17"/>
  <c r="I225" i="17"/>
  <c r="Q225" i="17" s="1"/>
  <c r="G225" i="17"/>
  <c r="G89" i="126" s="1"/>
  <c r="F225" i="17"/>
  <c r="F89" i="126" s="1"/>
  <c r="E225" i="17"/>
  <c r="E89" i="126" s="1"/>
  <c r="D225" i="17"/>
  <c r="D89" i="126" s="1"/>
  <c r="C225" i="17"/>
  <c r="C89" i="126" s="1"/>
  <c r="I224" i="17"/>
  <c r="Q224" i="17" s="1"/>
  <c r="I223" i="17"/>
  <c r="Q223" i="17" s="1"/>
  <c r="G223" i="17"/>
  <c r="G89" i="115" s="1"/>
  <c r="F223" i="17"/>
  <c r="F89" i="115" s="1"/>
  <c r="E223" i="17"/>
  <c r="E89" i="115" s="1"/>
  <c r="D223" i="17"/>
  <c r="D89" i="115" s="1"/>
  <c r="C223" i="17"/>
  <c r="C89" i="115" s="1"/>
  <c r="I222" i="17"/>
  <c r="G222" i="17"/>
  <c r="F222" i="17"/>
  <c r="N222" i="17"/>
  <c r="D222" i="17"/>
  <c r="C222" i="17"/>
  <c r="I221" i="17"/>
  <c r="G221" i="17"/>
  <c r="F221" i="17"/>
  <c r="E221" i="17"/>
  <c r="I220" i="17"/>
  <c r="G220" i="17"/>
  <c r="F220" i="17"/>
  <c r="E220" i="17"/>
  <c r="D220" i="17"/>
  <c r="C220" i="17"/>
  <c r="I219" i="17"/>
  <c r="Q219" i="17" s="1"/>
  <c r="G219" i="17"/>
  <c r="G89" i="112" s="1"/>
  <c r="F219" i="17"/>
  <c r="F89" i="112" s="1"/>
  <c r="E219" i="17"/>
  <c r="E89" i="112" s="1"/>
  <c r="D219" i="17"/>
  <c r="D89" i="112" s="1"/>
  <c r="C219" i="17"/>
  <c r="C89" i="112" s="1"/>
  <c r="I218" i="17"/>
  <c r="Q218" i="17" s="1"/>
  <c r="G218" i="17"/>
  <c r="G89" i="110" s="1"/>
  <c r="F218" i="17"/>
  <c r="F89" i="110" s="1"/>
  <c r="E218" i="17"/>
  <c r="E89" i="110" s="1"/>
  <c r="D218" i="17"/>
  <c r="D89" i="110" s="1"/>
  <c r="C218" i="17"/>
  <c r="C89" i="110" s="1"/>
  <c r="I217" i="17"/>
  <c r="Q217" i="17" s="1"/>
  <c r="G217" i="17"/>
  <c r="G89" i="96" s="1"/>
  <c r="F217" i="17"/>
  <c r="F89" i="96" s="1"/>
  <c r="E217" i="17"/>
  <c r="E89" i="96" s="1"/>
  <c r="D217" i="17"/>
  <c r="D89" i="96" s="1"/>
  <c r="C217" i="17"/>
  <c r="C89" i="96" s="1"/>
  <c r="I216" i="17"/>
  <c r="Q216" i="17" s="1"/>
  <c r="G216" i="17"/>
  <c r="G89" i="107" s="1"/>
  <c r="F216" i="17"/>
  <c r="F89" i="107" s="1"/>
  <c r="E216" i="17"/>
  <c r="E89" i="107" s="1"/>
  <c r="D216" i="17"/>
  <c r="D89" i="107" s="1"/>
  <c r="C216" i="17"/>
  <c r="C89" i="107" s="1"/>
  <c r="I215" i="17"/>
  <c r="Q215" i="17" s="1"/>
  <c r="G215" i="17"/>
  <c r="G89" i="93" s="1"/>
  <c r="F215" i="17"/>
  <c r="F89" i="93" s="1"/>
  <c r="E215" i="17"/>
  <c r="E89" i="93" s="1"/>
  <c r="D215" i="17"/>
  <c r="C215" i="17"/>
  <c r="C89" i="93" s="1"/>
  <c r="I195" i="17"/>
  <c r="Q195" i="17" s="1"/>
  <c r="G195" i="17"/>
  <c r="G88" i="126" s="1"/>
  <c r="F195" i="17"/>
  <c r="F88" i="126" s="1"/>
  <c r="E195" i="17"/>
  <c r="E88" i="126" s="1"/>
  <c r="D195" i="17"/>
  <c r="D88" i="126" s="1"/>
  <c r="C195" i="17"/>
  <c r="C88" i="126" s="1"/>
  <c r="I194" i="17"/>
  <c r="Q194" i="17" s="1"/>
  <c r="G194" i="17"/>
  <c r="G88" i="102" s="1"/>
  <c r="F194" i="17"/>
  <c r="F88" i="102" s="1"/>
  <c r="E194" i="17"/>
  <c r="E88" i="102" s="1"/>
  <c r="D194" i="17"/>
  <c r="D88" i="102" s="1"/>
  <c r="C194" i="17"/>
  <c r="C88" i="102" s="1"/>
  <c r="I193" i="17"/>
  <c r="Q193" i="17" s="1"/>
  <c r="G193" i="17"/>
  <c r="G88" i="115" s="1"/>
  <c r="F193" i="17"/>
  <c r="F88" i="115" s="1"/>
  <c r="E193" i="17"/>
  <c r="E88" i="115" s="1"/>
  <c r="D193" i="17"/>
  <c r="D88" i="115" s="1"/>
  <c r="C193" i="17"/>
  <c r="C88" i="115" s="1"/>
  <c r="I192" i="17"/>
  <c r="G192" i="17"/>
  <c r="F192" i="17"/>
  <c r="E192" i="17"/>
  <c r="D192" i="17"/>
  <c r="C192" i="17"/>
  <c r="I191" i="17"/>
  <c r="G191" i="17"/>
  <c r="F191" i="17"/>
  <c r="E191" i="17"/>
  <c r="I190" i="17"/>
  <c r="G190" i="17"/>
  <c r="F190" i="17"/>
  <c r="E190" i="17"/>
  <c r="D190" i="17"/>
  <c r="C190" i="17"/>
  <c r="I189" i="17"/>
  <c r="Q189" i="17" s="1"/>
  <c r="G189" i="17"/>
  <c r="G88" i="112" s="1"/>
  <c r="F189" i="17"/>
  <c r="F88" i="112" s="1"/>
  <c r="E189" i="17"/>
  <c r="E88" i="112" s="1"/>
  <c r="D189" i="17"/>
  <c r="D88" i="112" s="1"/>
  <c r="C189" i="17"/>
  <c r="C88" i="112" s="1"/>
  <c r="I188" i="17"/>
  <c r="Q188" i="17" s="1"/>
  <c r="G188" i="17"/>
  <c r="G88" i="110" s="1"/>
  <c r="F188" i="17"/>
  <c r="F88" i="110" s="1"/>
  <c r="E188" i="17"/>
  <c r="E88" i="110" s="1"/>
  <c r="D188" i="17"/>
  <c r="D88" i="110" s="1"/>
  <c r="C188" i="17"/>
  <c r="C88" i="110" s="1"/>
  <c r="I187" i="17"/>
  <c r="Q187" i="17" s="1"/>
  <c r="G187" i="17"/>
  <c r="G88" i="96" s="1"/>
  <c r="F187" i="17"/>
  <c r="F88" i="96" s="1"/>
  <c r="E187" i="17"/>
  <c r="E88" i="96" s="1"/>
  <c r="D187" i="17"/>
  <c r="D88" i="96" s="1"/>
  <c r="C187" i="17"/>
  <c r="C88" i="96" s="1"/>
  <c r="I186" i="17"/>
  <c r="Q186" i="17" s="1"/>
  <c r="G186" i="17"/>
  <c r="G88" i="107" s="1"/>
  <c r="F186" i="17"/>
  <c r="F88" i="107" s="1"/>
  <c r="E186" i="17"/>
  <c r="E88" i="107" s="1"/>
  <c r="D186" i="17"/>
  <c r="D88" i="107" s="1"/>
  <c r="C186" i="17"/>
  <c r="C88" i="107" s="1"/>
  <c r="I185" i="17"/>
  <c r="Q185" i="17" s="1"/>
  <c r="G185" i="17"/>
  <c r="G88" i="93" s="1"/>
  <c r="F185" i="17"/>
  <c r="F88" i="93" s="1"/>
  <c r="E185" i="17"/>
  <c r="E88" i="93" s="1"/>
  <c r="D185" i="17"/>
  <c r="D88" i="93" s="1"/>
  <c r="C185" i="17"/>
  <c r="C88" i="93" s="1"/>
  <c r="I165" i="17"/>
  <c r="Q165" i="17" s="1"/>
  <c r="G165" i="17"/>
  <c r="G87" i="126" s="1"/>
  <c r="F165" i="17"/>
  <c r="F87" i="126" s="1"/>
  <c r="E165" i="17"/>
  <c r="E87" i="126" s="1"/>
  <c r="D165" i="17"/>
  <c r="D87" i="126" s="1"/>
  <c r="C165" i="17"/>
  <c r="C87" i="126" s="1"/>
  <c r="I164" i="17"/>
  <c r="Q164" i="17" s="1"/>
  <c r="G164" i="17"/>
  <c r="G87" i="102" s="1"/>
  <c r="F164" i="17"/>
  <c r="F87" i="102" s="1"/>
  <c r="E164" i="17"/>
  <c r="E87" i="102" s="1"/>
  <c r="D164" i="17"/>
  <c r="D87" i="102" s="1"/>
  <c r="C164" i="17"/>
  <c r="C87" i="102" s="1"/>
  <c r="I163" i="17"/>
  <c r="Q163" i="17" s="1"/>
  <c r="G163" i="17"/>
  <c r="G87" i="115" s="1"/>
  <c r="F163" i="17"/>
  <c r="F87" i="115" s="1"/>
  <c r="E163" i="17"/>
  <c r="E87" i="115" s="1"/>
  <c r="D163" i="17"/>
  <c r="D87" i="115" s="1"/>
  <c r="C163" i="17"/>
  <c r="C87" i="115" s="1"/>
  <c r="I162" i="17"/>
  <c r="G162" i="17"/>
  <c r="F162" i="17"/>
  <c r="E162" i="17"/>
  <c r="D162" i="17"/>
  <c r="C162" i="17"/>
  <c r="I161" i="17"/>
  <c r="G161" i="17"/>
  <c r="F161" i="17"/>
  <c r="E161" i="17"/>
  <c r="I160" i="17"/>
  <c r="G160" i="17"/>
  <c r="F160" i="17"/>
  <c r="E160" i="17"/>
  <c r="D160" i="17"/>
  <c r="C160" i="17"/>
  <c r="I159" i="17"/>
  <c r="Q159" i="17" s="1"/>
  <c r="G159" i="17"/>
  <c r="G87" i="112" s="1"/>
  <c r="F159" i="17"/>
  <c r="F87" i="112" s="1"/>
  <c r="E159" i="17"/>
  <c r="E87" i="112" s="1"/>
  <c r="D159" i="17"/>
  <c r="D87" i="112" s="1"/>
  <c r="C159" i="17"/>
  <c r="C87" i="112" s="1"/>
  <c r="I158" i="17"/>
  <c r="Q158" i="17" s="1"/>
  <c r="G158" i="17"/>
  <c r="G87" i="110" s="1"/>
  <c r="F158" i="17"/>
  <c r="F87" i="110" s="1"/>
  <c r="E158" i="17"/>
  <c r="E87" i="110" s="1"/>
  <c r="D158" i="17"/>
  <c r="D87" i="110" s="1"/>
  <c r="C158" i="17"/>
  <c r="C87" i="110" s="1"/>
  <c r="I157" i="17"/>
  <c r="Q157" i="17" s="1"/>
  <c r="G157" i="17"/>
  <c r="G87" i="96" s="1"/>
  <c r="F157" i="17"/>
  <c r="F87" i="96" s="1"/>
  <c r="E157" i="17"/>
  <c r="E87" i="96" s="1"/>
  <c r="D157" i="17"/>
  <c r="D87" i="96" s="1"/>
  <c r="C157" i="17"/>
  <c r="C87" i="96" s="1"/>
  <c r="I156" i="17"/>
  <c r="Q156" i="17" s="1"/>
  <c r="G156" i="17"/>
  <c r="G87" i="107" s="1"/>
  <c r="F156" i="17"/>
  <c r="F87" i="107" s="1"/>
  <c r="E156" i="17"/>
  <c r="E87" i="107" s="1"/>
  <c r="D156" i="17"/>
  <c r="D87" i="107" s="1"/>
  <c r="C156" i="17"/>
  <c r="C87" i="107" s="1"/>
  <c r="I155" i="17"/>
  <c r="Q155" i="17" s="1"/>
  <c r="G155" i="17"/>
  <c r="G87" i="93" s="1"/>
  <c r="F155" i="17"/>
  <c r="F87" i="93" s="1"/>
  <c r="E155" i="17"/>
  <c r="E87" i="93" s="1"/>
  <c r="D155" i="17"/>
  <c r="D87" i="93" s="1"/>
  <c r="C155" i="17"/>
  <c r="C87" i="93" s="1"/>
  <c r="I135" i="17"/>
  <c r="Q135" i="17" s="1"/>
  <c r="G135" i="17"/>
  <c r="G86" i="126" s="1"/>
  <c r="F135" i="17"/>
  <c r="F86" i="126" s="1"/>
  <c r="E135" i="17"/>
  <c r="E86" i="126" s="1"/>
  <c r="D135" i="17"/>
  <c r="D86" i="126" s="1"/>
  <c r="C135" i="17"/>
  <c r="C86" i="126" s="1"/>
  <c r="I134" i="17"/>
  <c r="Q134" i="17" s="1"/>
  <c r="G134" i="17"/>
  <c r="G86" i="102" s="1"/>
  <c r="F134" i="17"/>
  <c r="F86" i="102" s="1"/>
  <c r="E134" i="17"/>
  <c r="E86" i="102" s="1"/>
  <c r="D134" i="17"/>
  <c r="D86" i="102" s="1"/>
  <c r="C134" i="17"/>
  <c r="C86" i="102" s="1"/>
  <c r="I133" i="17"/>
  <c r="Q133" i="17" s="1"/>
  <c r="G133" i="17"/>
  <c r="G86" i="115" s="1"/>
  <c r="F133" i="17"/>
  <c r="F86" i="115" s="1"/>
  <c r="E133" i="17"/>
  <c r="E86" i="115" s="1"/>
  <c r="D133" i="17"/>
  <c r="D86" i="115" s="1"/>
  <c r="C133" i="17"/>
  <c r="C86" i="115" s="1"/>
  <c r="I132" i="17"/>
  <c r="G132" i="17"/>
  <c r="F132" i="17"/>
  <c r="E132" i="17"/>
  <c r="D132" i="17"/>
  <c r="C132" i="17"/>
  <c r="I131" i="17"/>
  <c r="G131" i="17"/>
  <c r="F131" i="17"/>
  <c r="E131" i="17"/>
  <c r="I130" i="17"/>
  <c r="G130" i="17"/>
  <c r="F130" i="17"/>
  <c r="E130" i="17"/>
  <c r="D130" i="17"/>
  <c r="C130" i="17"/>
  <c r="I129" i="17"/>
  <c r="Q129" i="17" s="1"/>
  <c r="G129" i="17"/>
  <c r="G86" i="112" s="1"/>
  <c r="F129" i="17"/>
  <c r="F86" i="112" s="1"/>
  <c r="E129" i="17"/>
  <c r="E86" i="112" s="1"/>
  <c r="D129" i="17"/>
  <c r="D86" i="112" s="1"/>
  <c r="C129" i="17"/>
  <c r="C86" i="112" s="1"/>
  <c r="I128" i="17"/>
  <c r="Q128" i="17" s="1"/>
  <c r="G128" i="17"/>
  <c r="G86" i="110" s="1"/>
  <c r="F128" i="17"/>
  <c r="F86" i="110" s="1"/>
  <c r="E128" i="17"/>
  <c r="E86" i="110" s="1"/>
  <c r="D128" i="17"/>
  <c r="D86" i="110" s="1"/>
  <c r="C128" i="17"/>
  <c r="C86" i="110" s="1"/>
  <c r="I127" i="17"/>
  <c r="Q127" i="17" s="1"/>
  <c r="G127" i="17"/>
  <c r="G86" i="96" s="1"/>
  <c r="F127" i="17"/>
  <c r="F86" i="96" s="1"/>
  <c r="E127" i="17"/>
  <c r="E86" i="96" s="1"/>
  <c r="D127" i="17"/>
  <c r="D86" i="96" s="1"/>
  <c r="C127" i="17"/>
  <c r="C86" i="96" s="1"/>
  <c r="I126" i="17"/>
  <c r="Q126" i="17" s="1"/>
  <c r="G126" i="17"/>
  <c r="G86" i="107" s="1"/>
  <c r="F126" i="17"/>
  <c r="F86" i="107" s="1"/>
  <c r="E126" i="17"/>
  <c r="E86" i="107" s="1"/>
  <c r="D126" i="17"/>
  <c r="D86" i="107" s="1"/>
  <c r="C126" i="17"/>
  <c r="C86" i="107" s="1"/>
  <c r="I125" i="17"/>
  <c r="Q125" i="17" s="1"/>
  <c r="G125" i="17"/>
  <c r="G86" i="93" s="1"/>
  <c r="F125" i="17"/>
  <c r="F86" i="93" s="1"/>
  <c r="E125" i="17"/>
  <c r="E86" i="93" s="1"/>
  <c r="D125" i="17"/>
  <c r="D86" i="93" s="1"/>
  <c r="C125" i="17"/>
  <c r="C86" i="93" s="1"/>
  <c r="I105" i="17"/>
  <c r="Q105" i="17" s="1"/>
  <c r="G105" i="17"/>
  <c r="G85" i="126" s="1"/>
  <c r="F105" i="17"/>
  <c r="F85" i="126" s="1"/>
  <c r="E105" i="17"/>
  <c r="E85" i="126" s="1"/>
  <c r="D105" i="17"/>
  <c r="D85" i="126" s="1"/>
  <c r="C105" i="17"/>
  <c r="C85" i="126" s="1"/>
  <c r="I104" i="17"/>
  <c r="Q104" i="17" s="1"/>
  <c r="G104" i="17"/>
  <c r="G85" i="102" s="1"/>
  <c r="F104" i="17"/>
  <c r="F85" i="102" s="1"/>
  <c r="E104" i="17"/>
  <c r="E85" i="102" s="1"/>
  <c r="D104" i="17"/>
  <c r="D85" i="102" s="1"/>
  <c r="C104" i="17"/>
  <c r="C85" i="102" s="1"/>
  <c r="I103" i="17"/>
  <c r="Q103" i="17" s="1"/>
  <c r="G103" i="17"/>
  <c r="G85" i="115" s="1"/>
  <c r="F103" i="17"/>
  <c r="F85" i="115" s="1"/>
  <c r="E103" i="17"/>
  <c r="E85" i="115" s="1"/>
  <c r="D103" i="17"/>
  <c r="D85" i="115" s="1"/>
  <c r="C103" i="17"/>
  <c r="C85" i="115" s="1"/>
  <c r="I102" i="17"/>
  <c r="G102" i="17"/>
  <c r="F102" i="17"/>
  <c r="E102" i="17"/>
  <c r="D102" i="17"/>
  <c r="C102" i="17"/>
  <c r="I101" i="17"/>
  <c r="G101" i="17"/>
  <c r="F101" i="17"/>
  <c r="E101" i="17"/>
  <c r="I100" i="17"/>
  <c r="G100" i="17"/>
  <c r="F100" i="17"/>
  <c r="E100" i="17"/>
  <c r="D100" i="17"/>
  <c r="C100" i="17"/>
  <c r="I99" i="17"/>
  <c r="Q99" i="17" s="1"/>
  <c r="G99" i="17"/>
  <c r="G85" i="112" s="1"/>
  <c r="F99" i="17"/>
  <c r="F85" i="112" s="1"/>
  <c r="E99" i="17"/>
  <c r="E85" i="112" s="1"/>
  <c r="D99" i="17"/>
  <c r="D85" i="112" s="1"/>
  <c r="C99" i="17"/>
  <c r="C85" i="112" s="1"/>
  <c r="I98" i="17"/>
  <c r="Q98" i="17" s="1"/>
  <c r="G98" i="17"/>
  <c r="G85" i="110" s="1"/>
  <c r="F98" i="17"/>
  <c r="F85" i="110" s="1"/>
  <c r="E98" i="17"/>
  <c r="E85" i="110" s="1"/>
  <c r="D98" i="17"/>
  <c r="D85" i="110" s="1"/>
  <c r="C98" i="17"/>
  <c r="C85" i="110" s="1"/>
  <c r="I97" i="17"/>
  <c r="Q97" i="17" s="1"/>
  <c r="G97" i="17"/>
  <c r="G85" i="96" s="1"/>
  <c r="F97" i="17"/>
  <c r="F85" i="96" s="1"/>
  <c r="E97" i="17"/>
  <c r="E85" i="96" s="1"/>
  <c r="D97" i="17"/>
  <c r="D85" i="96" s="1"/>
  <c r="C97" i="17"/>
  <c r="C85" i="96" s="1"/>
  <c r="I96" i="17"/>
  <c r="Q96" i="17" s="1"/>
  <c r="G96" i="17"/>
  <c r="G85" i="107" s="1"/>
  <c r="F96" i="17"/>
  <c r="F85" i="107" s="1"/>
  <c r="E96" i="17"/>
  <c r="E85" i="107" s="1"/>
  <c r="D96" i="17"/>
  <c r="D85" i="107" s="1"/>
  <c r="C96" i="17"/>
  <c r="C85" i="107" s="1"/>
  <c r="I95" i="17"/>
  <c r="Q95" i="17" s="1"/>
  <c r="G95" i="17"/>
  <c r="G85" i="93" s="1"/>
  <c r="F95" i="17"/>
  <c r="F85" i="93" s="1"/>
  <c r="E95" i="17"/>
  <c r="E85" i="93" s="1"/>
  <c r="D95" i="17"/>
  <c r="D85" i="93" s="1"/>
  <c r="C95" i="17"/>
  <c r="C85" i="93" s="1"/>
  <c r="I75" i="17"/>
  <c r="Q75" i="17" s="1"/>
  <c r="G75" i="17"/>
  <c r="G84" i="126" s="1"/>
  <c r="F75" i="17"/>
  <c r="F84" i="126" s="1"/>
  <c r="E75" i="17"/>
  <c r="E84" i="126" s="1"/>
  <c r="D75" i="17"/>
  <c r="D84" i="126" s="1"/>
  <c r="C75" i="17"/>
  <c r="C84" i="126" s="1"/>
  <c r="I74" i="17"/>
  <c r="Q74" i="17" s="1"/>
  <c r="G74" i="17"/>
  <c r="G84" i="102" s="1"/>
  <c r="F74" i="17"/>
  <c r="F84" i="102" s="1"/>
  <c r="E74" i="17"/>
  <c r="E84" i="102" s="1"/>
  <c r="D74" i="17"/>
  <c r="D84" i="102" s="1"/>
  <c r="C74" i="17"/>
  <c r="C84" i="102" s="1"/>
  <c r="I73" i="17"/>
  <c r="Q73" i="17" s="1"/>
  <c r="G73" i="17"/>
  <c r="G84" i="115" s="1"/>
  <c r="F73" i="17"/>
  <c r="F84" i="115" s="1"/>
  <c r="E73" i="17"/>
  <c r="E84" i="115" s="1"/>
  <c r="D73" i="17"/>
  <c r="D84" i="115" s="1"/>
  <c r="C73" i="17"/>
  <c r="C84" i="115" s="1"/>
  <c r="I72" i="17"/>
  <c r="G72" i="17"/>
  <c r="F72" i="17"/>
  <c r="E72" i="17"/>
  <c r="D72" i="17"/>
  <c r="C72" i="17"/>
  <c r="I71" i="17"/>
  <c r="G71" i="17"/>
  <c r="F71" i="17"/>
  <c r="E71" i="17"/>
  <c r="I70" i="17"/>
  <c r="G70" i="17"/>
  <c r="F70" i="17"/>
  <c r="E70" i="17"/>
  <c r="D70" i="17"/>
  <c r="C70" i="17"/>
  <c r="I69" i="17"/>
  <c r="Q69" i="17" s="1"/>
  <c r="G69" i="17"/>
  <c r="G84" i="112" s="1"/>
  <c r="F69" i="17"/>
  <c r="F84" i="112" s="1"/>
  <c r="E69" i="17"/>
  <c r="E84" i="112" s="1"/>
  <c r="D69" i="17"/>
  <c r="D84" i="112" s="1"/>
  <c r="C69" i="17"/>
  <c r="C84" i="112" s="1"/>
  <c r="I68" i="17"/>
  <c r="Q68" i="17" s="1"/>
  <c r="G68" i="17"/>
  <c r="G84" i="110" s="1"/>
  <c r="F68" i="17"/>
  <c r="F84" i="110" s="1"/>
  <c r="E68" i="17"/>
  <c r="E84" i="110" s="1"/>
  <c r="D68" i="17"/>
  <c r="D84" i="110" s="1"/>
  <c r="C68" i="17"/>
  <c r="C84" i="110" s="1"/>
  <c r="I67" i="17"/>
  <c r="Q67" i="17" s="1"/>
  <c r="G67" i="17"/>
  <c r="G84" i="96" s="1"/>
  <c r="F67" i="17"/>
  <c r="F84" i="96" s="1"/>
  <c r="E67" i="17"/>
  <c r="E84" i="96" s="1"/>
  <c r="D67" i="17"/>
  <c r="D84" i="96" s="1"/>
  <c r="C67" i="17"/>
  <c r="C84" i="96" s="1"/>
  <c r="I66" i="17"/>
  <c r="Q66" i="17" s="1"/>
  <c r="G66" i="17"/>
  <c r="G84" i="107" s="1"/>
  <c r="F66" i="17"/>
  <c r="F84" i="107" s="1"/>
  <c r="E66" i="17"/>
  <c r="E84" i="107" s="1"/>
  <c r="D66" i="17"/>
  <c r="D84" i="107" s="1"/>
  <c r="C66" i="17"/>
  <c r="C84" i="107" s="1"/>
  <c r="I65" i="17"/>
  <c r="Q65" i="17" s="1"/>
  <c r="G65" i="17"/>
  <c r="G84" i="93" s="1"/>
  <c r="F65" i="17"/>
  <c r="F84" i="93" s="1"/>
  <c r="E65" i="17"/>
  <c r="E84" i="93" s="1"/>
  <c r="D65" i="17"/>
  <c r="D84" i="93" s="1"/>
  <c r="C65" i="17"/>
  <c r="C84" i="93" s="1"/>
  <c r="I45" i="17"/>
  <c r="Q45" i="17" s="1"/>
  <c r="G45" i="17"/>
  <c r="G83" i="126" s="1"/>
  <c r="F45" i="17"/>
  <c r="F83" i="126" s="1"/>
  <c r="E45" i="17"/>
  <c r="E83" i="126" s="1"/>
  <c r="D45" i="17"/>
  <c r="D83" i="126" s="1"/>
  <c r="C45" i="17"/>
  <c r="C83" i="126" s="1"/>
  <c r="I44" i="17"/>
  <c r="Q44" i="17" s="1"/>
  <c r="G44" i="17"/>
  <c r="G83" i="102" s="1"/>
  <c r="F44" i="17"/>
  <c r="F83" i="102" s="1"/>
  <c r="E44" i="17"/>
  <c r="E83" i="102" s="1"/>
  <c r="D44" i="17"/>
  <c r="D83" i="102" s="1"/>
  <c r="C44" i="17"/>
  <c r="C83" i="102" s="1"/>
  <c r="I43" i="17"/>
  <c r="Q43" i="17" s="1"/>
  <c r="G43" i="17"/>
  <c r="G83" i="115" s="1"/>
  <c r="F43" i="17"/>
  <c r="F83" i="115" s="1"/>
  <c r="E43" i="17"/>
  <c r="E83" i="115" s="1"/>
  <c r="D43" i="17"/>
  <c r="D83" i="115" s="1"/>
  <c r="C43" i="17"/>
  <c r="C83" i="115" s="1"/>
  <c r="I42" i="17"/>
  <c r="G42" i="17"/>
  <c r="F42" i="17"/>
  <c r="E42" i="17"/>
  <c r="D42" i="17"/>
  <c r="C42" i="17"/>
  <c r="I41" i="17"/>
  <c r="G41" i="17"/>
  <c r="F41" i="17"/>
  <c r="E41" i="17"/>
  <c r="I40" i="17"/>
  <c r="G40" i="17"/>
  <c r="F40" i="17"/>
  <c r="E40" i="17"/>
  <c r="D40" i="17"/>
  <c r="C40" i="17"/>
  <c r="I39" i="17"/>
  <c r="Q39" i="17" s="1"/>
  <c r="G39" i="17"/>
  <c r="G83" i="112" s="1"/>
  <c r="F39" i="17"/>
  <c r="F83" i="112" s="1"/>
  <c r="E39" i="17"/>
  <c r="E83" i="112" s="1"/>
  <c r="D39" i="17"/>
  <c r="D83" i="112" s="1"/>
  <c r="C39" i="17"/>
  <c r="C83" i="112" s="1"/>
  <c r="I38" i="17"/>
  <c r="Q38" i="17" s="1"/>
  <c r="G38" i="17"/>
  <c r="G83" i="110" s="1"/>
  <c r="F38" i="17"/>
  <c r="F83" i="110" s="1"/>
  <c r="E38" i="17"/>
  <c r="E83" i="110" s="1"/>
  <c r="D38" i="17"/>
  <c r="D83" i="110" s="1"/>
  <c r="C38" i="17"/>
  <c r="C83" i="110" s="1"/>
  <c r="I37" i="17"/>
  <c r="Q37" i="17" s="1"/>
  <c r="G37" i="17"/>
  <c r="G83" i="96" s="1"/>
  <c r="F37" i="17"/>
  <c r="F83" i="96" s="1"/>
  <c r="E37" i="17"/>
  <c r="E83" i="96" s="1"/>
  <c r="D37" i="17"/>
  <c r="D83" i="96" s="1"/>
  <c r="C37" i="17"/>
  <c r="C83" i="96" s="1"/>
  <c r="I36" i="17"/>
  <c r="Q36" i="17" s="1"/>
  <c r="G36" i="17"/>
  <c r="G83" i="107" s="1"/>
  <c r="F36" i="17"/>
  <c r="F83" i="107" s="1"/>
  <c r="E36" i="17"/>
  <c r="E83" i="107" s="1"/>
  <c r="D36" i="17"/>
  <c r="D83" i="107" s="1"/>
  <c r="C36" i="17"/>
  <c r="C83" i="107" s="1"/>
  <c r="I35" i="17"/>
  <c r="Q35" i="17" s="1"/>
  <c r="G35" i="17"/>
  <c r="G83" i="93" s="1"/>
  <c r="F35" i="17"/>
  <c r="F83" i="93" s="1"/>
  <c r="E35" i="17"/>
  <c r="E83" i="93" s="1"/>
  <c r="D35" i="17"/>
  <c r="D83" i="93" s="1"/>
  <c r="C35" i="17"/>
  <c r="C83" i="93" s="1"/>
  <c r="I15" i="17"/>
  <c r="Q15" i="17" s="1"/>
  <c r="I14" i="17"/>
  <c r="Q14" i="17" s="1"/>
  <c r="I13" i="17"/>
  <c r="Q13" i="17" s="1"/>
  <c r="K6" i="121" s="1"/>
  <c r="I12" i="17"/>
  <c r="I11" i="17"/>
  <c r="I10" i="17"/>
  <c r="I9" i="17"/>
  <c r="Q9" i="17" s="1"/>
  <c r="G6" i="121" s="1"/>
  <c r="I8" i="17"/>
  <c r="Q8" i="17" s="1"/>
  <c r="F6" i="121" s="1"/>
  <c r="I7" i="17"/>
  <c r="Q7" i="17" s="1"/>
  <c r="E6" i="121" s="1"/>
  <c r="I6" i="17"/>
  <c r="Q6" i="17" s="1"/>
  <c r="D6" i="121" s="1"/>
  <c r="I5" i="17"/>
  <c r="Q5" i="17" s="1"/>
  <c r="C6" i="121" s="1"/>
  <c r="I375" i="15"/>
  <c r="Q375" i="15" s="1"/>
  <c r="G375" i="15"/>
  <c r="G81" i="126" s="1"/>
  <c r="F375" i="15"/>
  <c r="F81" i="126" s="1"/>
  <c r="E375" i="15"/>
  <c r="E81" i="126" s="1"/>
  <c r="D375" i="15"/>
  <c r="D81" i="126" s="1"/>
  <c r="C375" i="15"/>
  <c r="C81" i="126" s="1"/>
  <c r="I374" i="15"/>
  <c r="Q374" i="15" s="1"/>
  <c r="G374" i="15"/>
  <c r="G81" i="102" s="1"/>
  <c r="F374" i="15"/>
  <c r="F81" i="102" s="1"/>
  <c r="E374" i="15"/>
  <c r="E81" i="102" s="1"/>
  <c r="D374" i="15"/>
  <c r="D81" i="102" s="1"/>
  <c r="C374" i="15"/>
  <c r="C81" i="102" s="1"/>
  <c r="I373" i="15"/>
  <c r="Q373" i="15" s="1"/>
  <c r="G373" i="15"/>
  <c r="G81" i="115" s="1"/>
  <c r="F373" i="15"/>
  <c r="F81" i="115" s="1"/>
  <c r="E373" i="15"/>
  <c r="E81" i="115" s="1"/>
  <c r="D373" i="15"/>
  <c r="D81" i="115" s="1"/>
  <c r="C373" i="15"/>
  <c r="C81" i="115" s="1"/>
  <c r="I372" i="15"/>
  <c r="G372" i="15"/>
  <c r="F372" i="15"/>
  <c r="E372" i="15"/>
  <c r="D372" i="15"/>
  <c r="C372" i="15"/>
  <c r="I371" i="15"/>
  <c r="G371" i="15"/>
  <c r="F371" i="15"/>
  <c r="E371" i="15"/>
  <c r="I370" i="15"/>
  <c r="G370" i="15"/>
  <c r="F370" i="15"/>
  <c r="E370" i="15"/>
  <c r="D370" i="15"/>
  <c r="C370" i="15"/>
  <c r="I369" i="15"/>
  <c r="Q369" i="15" s="1"/>
  <c r="G369" i="15"/>
  <c r="G81" i="112" s="1"/>
  <c r="F369" i="15"/>
  <c r="F81" i="112" s="1"/>
  <c r="E369" i="15"/>
  <c r="E81" i="112" s="1"/>
  <c r="D369" i="15"/>
  <c r="D81" i="112" s="1"/>
  <c r="C369" i="15"/>
  <c r="C81" i="112" s="1"/>
  <c r="I368" i="15"/>
  <c r="Q368" i="15" s="1"/>
  <c r="G368" i="15"/>
  <c r="G81" i="110" s="1"/>
  <c r="F368" i="15"/>
  <c r="F81" i="110" s="1"/>
  <c r="E368" i="15"/>
  <c r="E81" i="110" s="1"/>
  <c r="D368" i="15"/>
  <c r="D81" i="110" s="1"/>
  <c r="C368" i="15"/>
  <c r="C81" i="110" s="1"/>
  <c r="I367" i="15"/>
  <c r="Q367" i="15" s="1"/>
  <c r="G367" i="15"/>
  <c r="G81" i="96" s="1"/>
  <c r="F367" i="15"/>
  <c r="F81" i="96" s="1"/>
  <c r="E367" i="15"/>
  <c r="E81" i="96" s="1"/>
  <c r="D367" i="15"/>
  <c r="D81" i="96" s="1"/>
  <c r="C367" i="15"/>
  <c r="C81" i="96" s="1"/>
  <c r="I366" i="15"/>
  <c r="Q366" i="15" s="1"/>
  <c r="G366" i="15"/>
  <c r="G81" i="107" s="1"/>
  <c r="F366" i="15"/>
  <c r="F81" i="107" s="1"/>
  <c r="E366" i="15"/>
  <c r="E81" i="107" s="1"/>
  <c r="D366" i="15"/>
  <c r="D81" i="107" s="1"/>
  <c r="C366" i="15"/>
  <c r="C81" i="107" s="1"/>
  <c r="I365" i="15"/>
  <c r="Q365" i="15" s="1"/>
  <c r="G365" i="15"/>
  <c r="G81" i="93" s="1"/>
  <c r="F365" i="15"/>
  <c r="F81" i="93" s="1"/>
  <c r="E365" i="15"/>
  <c r="E81" i="93" s="1"/>
  <c r="D365" i="15"/>
  <c r="D81" i="93" s="1"/>
  <c r="C365" i="15"/>
  <c r="C81" i="93" s="1"/>
  <c r="I345" i="15"/>
  <c r="Q345" i="15" s="1"/>
  <c r="G345" i="15"/>
  <c r="G80" i="126" s="1"/>
  <c r="F345" i="15"/>
  <c r="F80" i="126" s="1"/>
  <c r="E345" i="15"/>
  <c r="E80" i="126" s="1"/>
  <c r="D345" i="15"/>
  <c r="D80" i="126" s="1"/>
  <c r="C345" i="15"/>
  <c r="C80" i="126" s="1"/>
  <c r="I344" i="15"/>
  <c r="Q344" i="15" s="1"/>
  <c r="G344" i="15"/>
  <c r="G80" i="102" s="1"/>
  <c r="F344" i="15"/>
  <c r="F80" i="102" s="1"/>
  <c r="E344" i="15"/>
  <c r="E80" i="102" s="1"/>
  <c r="D344" i="15"/>
  <c r="D80" i="102" s="1"/>
  <c r="C344" i="15"/>
  <c r="C80" i="102" s="1"/>
  <c r="I343" i="15"/>
  <c r="Q343" i="15" s="1"/>
  <c r="G343" i="15"/>
  <c r="G80" i="115" s="1"/>
  <c r="F343" i="15"/>
  <c r="F80" i="115" s="1"/>
  <c r="E343" i="15"/>
  <c r="E80" i="115" s="1"/>
  <c r="D343" i="15"/>
  <c r="D80" i="115" s="1"/>
  <c r="C343" i="15"/>
  <c r="C80" i="115" s="1"/>
  <c r="I342" i="15"/>
  <c r="G342" i="15"/>
  <c r="F342" i="15"/>
  <c r="E342" i="15"/>
  <c r="D342" i="15"/>
  <c r="C342" i="15"/>
  <c r="I341" i="15"/>
  <c r="G341" i="15"/>
  <c r="F341" i="15"/>
  <c r="E341" i="15"/>
  <c r="I340" i="15"/>
  <c r="G340" i="15"/>
  <c r="F340" i="15"/>
  <c r="E340" i="15"/>
  <c r="D340" i="15"/>
  <c r="C340" i="15"/>
  <c r="I339" i="15"/>
  <c r="Q339" i="15" s="1"/>
  <c r="G339" i="15"/>
  <c r="G80" i="112" s="1"/>
  <c r="F339" i="15"/>
  <c r="F80" i="112" s="1"/>
  <c r="E339" i="15"/>
  <c r="E80" i="112" s="1"/>
  <c r="D339" i="15"/>
  <c r="D80" i="112" s="1"/>
  <c r="C339" i="15"/>
  <c r="C80" i="112" s="1"/>
  <c r="I338" i="15"/>
  <c r="Q338" i="15" s="1"/>
  <c r="G338" i="15"/>
  <c r="G80" i="110" s="1"/>
  <c r="F338" i="15"/>
  <c r="F80" i="110" s="1"/>
  <c r="E338" i="15"/>
  <c r="E80" i="110" s="1"/>
  <c r="D338" i="15"/>
  <c r="D80" i="110" s="1"/>
  <c r="C338" i="15"/>
  <c r="C80" i="110" s="1"/>
  <c r="I337" i="15"/>
  <c r="Q337" i="15" s="1"/>
  <c r="G337" i="15"/>
  <c r="G80" i="96" s="1"/>
  <c r="F337" i="15"/>
  <c r="F80" i="96" s="1"/>
  <c r="E337" i="15"/>
  <c r="E80" i="96" s="1"/>
  <c r="D337" i="15"/>
  <c r="D80" i="96" s="1"/>
  <c r="C337" i="15"/>
  <c r="C80" i="96" s="1"/>
  <c r="I336" i="15"/>
  <c r="Q336" i="15" s="1"/>
  <c r="G336" i="15"/>
  <c r="G80" i="107" s="1"/>
  <c r="F336" i="15"/>
  <c r="F80" i="107" s="1"/>
  <c r="E336" i="15"/>
  <c r="E80" i="107" s="1"/>
  <c r="D336" i="15"/>
  <c r="D80" i="107" s="1"/>
  <c r="C336" i="15"/>
  <c r="C80" i="107" s="1"/>
  <c r="I335" i="15"/>
  <c r="Q335" i="15" s="1"/>
  <c r="G335" i="15"/>
  <c r="G80" i="93" s="1"/>
  <c r="F335" i="15"/>
  <c r="F80" i="93" s="1"/>
  <c r="E335" i="15"/>
  <c r="E80" i="93" s="1"/>
  <c r="D335" i="15"/>
  <c r="D80" i="93" s="1"/>
  <c r="C335" i="15"/>
  <c r="C80" i="93" s="1"/>
  <c r="I315" i="15"/>
  <c r="Q315" i="15" s="1"/>
  <c r="G315" i="15"/>
  <c r="G79" i="126" s="1"/>
  <c r="F315" i="15"/>
  <c r="F79" i="126" s="1"/>
  <c r="E315" i="15"/>
  <c r="E79" i="126" s="1"/>
  <c r="D315" i="15"/>
  <c r="D79" i="126" s="1"/>
  <c r="C315" i="15"/>
  <c r="C79" i="126" s="1"/>
  <c r="I314" i="15"/>
  <c r="Q314" i="15" s="1"/>
  <c r="G314" i="15"/>
  <c r="G79" i="102" s="1"/>
  <c r="F314" i="15"/>
  <c r="F79" i="102" s="1"/>
  <c r="E314" i="15"/>
  <c r="E79" i="102" s="1"/>
  <c r="D314" i="15"/>
  <c r="D79" i="102" s="1"/>
  <c r="C314" i="15"/>
  <c r="C79" i="102" s="1"/>
  <c r="I313" i="15"/>
  <c r="Q313" i="15" s="1"/>
  <c r="G313" i="15"/>
  <c r="G79" i="115" s="1"/>
  <c r="F313" i="15"/>
  <c r="F79" i="115" s="1"/>
  <c r="E313" i="15"/>
  <c r="E79" i="115" s="1"/>
  <c r="D313" i="15"/>
  <c r="D79" i="115" s="1"/>
  <c r="C313" i="15"/>
  <c r="C79" i="115" s="1"/>
  <c r="I312" i="15"/>
  <c r="G312" i="15"/>
  <c r="F312" i="15"/>
  <c r="E312" i="15"/>
  <c r="D312" i="15"/>
  <c r="C312" i="15"/>
  <c r="I311" i="15"/>
  <c r="G311" i="15"/>
  <c r="F311" i="15"/>
  <c r="E311" i="15"/>
  <c r="I310" i="15"/>
  <c r="G310" i="15"/>
  <c r="F310" i="15"/>
  <c r="E310" i="15"/>
  <c r="D310" i="15"/>
  <c r="C310" i="15"/>
  <c r="I309" i="15"/>
  <c r="Q309" i="15" s="1"/>
  <c r="G309" i="15"/>
  <c r="G79" i="112" s="1"/>
  <c r="F309" i="15"/>
  <c r="F79" i="112" s="1"/>
  <c r="E309" i="15"/>
  <c r="E79" i="112" s="1"/>
  <c r="D309" i="15"/>
  <c r="D79" i="112" s="1"/>
  <c r="C309" i="15"/>
  <c r="C79" i="112" s="1"/>
  <c r="I308" i="15"/>
  <c r="Q308" i="15" s="1"/>
  <c r="G308" i="15"/>
  <c r="G79" i="110" s="1"/>
  <c r="F308" i="15"/>
  <c r="F79" i="110" s="1"/>
  <c r="E308" i="15"/>
  <c r="E79" i="110" s="1"/>
  <c r="D308" i="15"/>
  <c r="D79" i="110" s="1"/>
  <c r="C308" i="15"/>
  <c r="C79" i="110" s="1"/>
  <c r="I307" i="15"/>
  <c r="Q307" i="15" s="1"/>
  <c r="G307" i="15"/>
  <c r="G79" i="96" s="1"/>
  <c r="F307" i="15"/>
  <c r="F79" i="96" s="1"/>
  <c r="E307" i="15"/>
  <c r="E79" i="96" s="1"/>
  <c r="D307" i="15"/>
  <c r="D79" i="96" s="1"/>
  <c r="C307" i="15"/>
  <c r="C79" i="96" s="1"/>
  <c r="I306" i="15"/>
  <c r="Q306" i="15" s="1"/>
  <c r="G306" i="15"/>
  <c r="G79" i="107" s="1"/>
  <c r="F306" i="15"/>
  <c r="F79" i="107" s="1"/>
  <c r="E306" i="15"/>
  <c r="E79" i="107" s="1"/>
  <c r="D306" i="15"/>
  <c r="D79" i="107" s="1"/>
  <c r="C306" i="15"/>
  <c r="C79" i="107" s="1"/>
  <c r="I305" i="15"/>
  <c r="Q305" i="15" s="1"/>
  <c r="G305" i="15"/>
  <c r="G79" i="93" s="1"/>
  <c r="F305" i="15"/>
  <c r="F79" i="93" s="1"/>
  <c r="E305" i="15"/>
  <c r="E79" i="93" s="1"/>
  <c r="D305" i="15"/>
  <c r="D79" i="93" s="1"/>
  <c r="C305" i="15"/>
  <c r="C79" i="93" s="1"/>
  <c r="I285" i="15"/>
  <c r="Q285" i="15" s="1"/>
  <c r="G285" i="15"/>
  <c r="G78" i="126" s="1"/>
  <c r="F285" i="15"/>
  <c r="F78" i="126" s="1"/>
  <c r="E285" i="15"/>
  <c r="E78" i="126" s="1"/>
  <c r="D285" i="15"/>
  <c r="D78" i="126" s="1"/>
  <c r="C285" i="15"/>
  <c r="C78" i="126" s="1"/>
  <c r="I284" i="15"/>
  <c r="Q284" i="15" s="1"/>
  <c r="G284" i="15"/>
  <c r="G78" i="102" s="1"/>
  <c r="F284" i="15"/>
  <c r="F78" i="102" s="1"/>
  <c r="E284" i="15"/>
  <c r="E78" i="102" s="1"/>
  <c r="D284" i="15"/>
  <c r="D78" i="102" s="1"/>
  <c r="C284" i="15"/>
  <c r="C78" i="102" s="1"/>
  <c r="I283" i="15"/>
  <c r="Q283" i="15" s="1"/>
  <c r="G283" i="15"/>
  <c r="G78" i="115" s="1"/>
  <c r="F283" i="15"/>
  <c r="F78" i="115" s="1"/>
  <c r="E283" i="15"/>
  <c r="E78" i="115" s="1"/>
  <c r="D283" i="15"/>
  <c r="D78" i="115" s="1"/>
  <c r="C283" i="15"/>
  <c r="C78" i="115" s="1"/>
  <c r="I282" i="15"/>
  <c r="G282" i="15"/>
  <c r="F282" i="15"/>
  <c r="E282" i="15"/>
  <c r="D282" i="15"/>
  <c r="C282" i="15"/>
  <c r="I281" i="15"/>
  <c r="G281" i="15"/>
  <c r="F281" i="15"/>
  <c r="E281" i="15"/>
  <c r="I280" i="15"/>
  <c r="G280" i="15"/>
  <c r="F280" i="15"/>
  <c r="E280" i="15"/>
  <c r="D280" i="15"/>
  <c r="C280" i="15"/>
  <c r="I279" i="15"/>
  <c r="Q279" i="15" s="1"/>
  <c r="G279" i="15"/>
  <c r="G78" i="112" s="1"/>
  <c r="F279" i="15"/>
  <c r="F78" i="112" s="1"/>
  <c r="E279" i="15"/>
  <c r="E78" i="112" s="1"/>
  <c r="D279" i="15"/>
  <c r="D78" i="112" s="1"/>
  <c r="C279" i="15"/>
  <c r="C78" i="112" s="1"/>
  <c r="I278" i="15"/>
  <c r="Q278" i="15" s="1"/>
  <c r="G278" i="15"/>
  <c r="G78" i="110" s="1"/>
  <c r="F278" i="15"/>
  <c r="F78" i="110" s="1"/>
  <c r="E278" i="15"/>
  <c r="E78" i="110" s="1"/>
  <c r="D278" i="15"/>
  <c r="D78" i="110" s="1"/>
  <c r="C278" i="15"/>
  <c r="C78" i="110" s="1"/>
  <c r="I277" i="15"/>
  <c r="Q277" i="15" s="1"/>
  <c r="G277" i="15"/>
  <c r="G78" i="96" s="1"/>
  <c r="F277" i="15"/>
  <c r="F78" i="96" s="1"/>
  <c r="E277" i="15"/>
  <c r="E78" i="96" s="1"/>
  <c r="D277" i="15"/>
  <c r="D78" i="96" s="1"/>
  <c r="C277" i="15"/>
  <c r="C78" i="96" s="1"/>
  <c r="I276" i="15"/>
  <c r="Q276" i="15" s="1"/>
  <c r="G276" i="15"/>
  <c r="G78" i="107" s="1"/>
  <c r="F276" i="15"/>
  <c r="F78" i="107" s="1"/>
  <c r="E276" i="15"/>
  <c r="E78" i="107" s="1"/>
  <c r="D276" i="15"/>
  <c r="D78" i="107" s="1"/>
  <c r="C276" i="15"/>
  <c r="C78" i="107" s="1"/>
  <c r="I275" i="15"/>
  <c r="Q275" i="15" s="1"/>
  <c r="G275" i="15"/>
  <c r="G78" i="93" s="1"/>
  <c r="F275" i="15"/>
  <c r="F78" i="93" s="1"/>
  <c r="E275" i="15"/>
  <c r="E78" i="93" s="1"/>
  <c r="D275" i="15"/>
  <c r="D78" i="93" s="1"/>
  <c r="C275" i="15"/>
  <c r="C78" i="93" s="1"/>
  <c r="I255" i="15"/>
  <c r="Q255" i="15" s="1"/>
  <c r="G255" i="15"/>
  <c r="G77" i="126" s="1"/>
  <c r="F255" i="15"/>
  <c r="F77" i="126" s="1"/>
  <c r="E255" i="15"/>
  <c r="E77" i="126" s="1"/>
  <c r="D255" i="15"/>
  <c r="D77" i="126" s="1"/>
  <c r="C255" i="15"/>
  <c r="C77" i="126" s="1"/>
  <c r="I254" i="15"/>
  <c r="Q254" i="15" s="1"/>
  <c r="G254" i="15"/>
  <c r="G77" i="102" s="1"/>
  <c r="F254" i="15"/>
  <c r="F77" i="102" s="1"/>
  <c r="E254" i="15"/>
  <c r="E77" i="102" s="1"/>
  <c r="D254" i="15"/>
  <c r="D77" i="102" s="1"/>
  <c r="C254" i="15"/>
  <c r="C77" i="102" s="1"/>
  <c r="I253" i="15"/>
  <c r="Q253" i="15" s="1"/>
  <c r="G253" i="15"/>
  <c r="G77" i="115" s="1"/>
  <c r="F253" i="15"/>
  <c r="F77" i="115" s="1"/>
  <c r="E253" i="15"/>
  <c r="E77" i="115" s="1"/>
  <c r="D253" i="15"/>
  <c r="D77" i="115" s="1"/>
  <c r="C253" i="15"/>
  <c r="C77" i="115" s="1"/>
  <c r="I252" i="15"/>
  <c r="G252" i="15"/>
  <c r="F252" i="15"/>
  <c r="E252" i="15"/>
  <c r="D252" i="15"/>
  <c r="C252" i="15"/>
  <c r="I251" i="15"/>
  <c r="G251" i="15"/>
  <c r="F251" i="15"/>
  <c r="E251" i="15"/>
  <c r="I250" i="15"/>
  <c r="G250" i="15"/>
  <c r="F250" i="15"/>
  <c r="E250" i="15"/>
  <c r="D250" i="15"/>
  <c r="C250" i="15"/>
  <c r="I249" i="15"/>
  <c r="Q249" i="15" s="1"/>
  <c r="G249" i="15"/>
  <c r="G77" i="112" s="1"/>
  <c r="F249" i="15"/>
  <c r="F77" i="112" s="1"/>
  <c r="E249" i="15"/>
  <c r="E77" i="112" s="1"/>
  <c r="D249" i="15"/>
  <c r="D77" i="112" s="1"/>
  <c r="C249" i="15"/>
  <c r="C77" i="112" s="1"/>
  <c r="I248" i="15"/>
  <c r="Q248" i="15" s="1"/>
  <c r="G248" i="15"/>
  <c r="G77" i="110" s="1"/>
  <c r="F248" i="15"/>
  <c r="F77" i="110" s="1"/>
  <c r="E248" i="15"/>
  <c r="E77" i="110" s="1"/>
  <c r="D248" i="15"/>
  <c r="D77" i="110" s="1"/>
  <c r="C248" i="15"/>
  <c r="C77" i="110" s="1"/>
  <c r="I247" i="15"/>
  <c r="Q247" i="15" s="1"/>
  <c r="G247" i="15"/>
  <c r="G77" i="96" s="1"/>
  <c r="F247" i="15"/>
  <c r="F77" i="96" s="1"/>
  <c r="E247" i="15"/>
  <c r="E77" i="96" s="1"/>
  <c r="D247" i="15"/>
  <c r="D77" i="96" s="1"/>
  <c r="C247" i="15"/>
  <c r="C77" i="96" s="1"/>
  <c r="I246" i="15"/>
  <c r="Q246" i="15" s="1"/>
  <c r="G246" i="15"/>
  <c r="G77" i="107" s="1"/>
  <c r="F246" i="15"/>
  <c r="F77" i="107" s="1"/>
  <c r="E246" i="15"/>
  <c r="E77" i="107" s="1"/>
  <c r="D246" i="15"/>
  <c r="D77" i="107" s="1"/>
  <c r="C246" i="15"/>
  <c r="C77" i="107" s="1"/>
  <c r="I245" i="15"/>
  <c r="Q245" i="15" s="1"/>
  <c r="G245" i="15"/>
  <c r="G77" i="93" s="1"/>
  <c r="F245" i="15"/>
  <c r="F77" i="93" s="1"/>
  <c r="E245" i="15"/>
  <c r="E77" i="93" s="1"/>
  <c r="D245" i="15"/>
  <c r="D77" i="93" s="1"/>
  <c r="C245" i="15"/>
  <c r="C77" i="93" s="1"/>
  <c r="I225" i="15"/>
  <c r="Q225" i="15" s="1"/>
  <c r="G225" i="15"/>
  <c r="G76" i="126" s="1"/>
  <c r="F225" i="15"/>
  <c r="F76" i="126" s="1"/>
  <c r="E225" i="15"/>
  <c r="E76" i="126" s="1"/>
  <c r="D225" i="15"/>
  <c r="D76" i="126" s="1"/>
  <c r="C225" i="15"/>
  <c r="C76" i="126" s="1"/>
  <c r="I224" i="15"/>
  <c r="Q224" i="15" s="1"/>
  <c r="G224" i="15"/>
  <c r="G76" i="102" s="1"/>
  <c r="F224" i="15"/>
  <c r="F76" i="102" s="1"/>
  <c r="E224" i="15"/>
  <c r="E76" i="102" s="1"/>
  <c r="D224" i="15"/>
  <c r="D76" i="102" s="1"/>
  <c r="C224" i="15"/>
  <c r="C76" i="102" s="1"/>
  <c r="I223" i="15"/>
  <c r="Q223" i="15" s="1"/>
  <c r="G223" i="15"/>
  <c r="G76" i="115" s="1"/>
  <c r="F223" i="15"/>
  <c r="F76" i="115" s="1"/>
  <c r="E223" i="15"/>
  <c r="E76" i="115" s="1"/>
  <c r="D223" i="15"/>
  <c r="D76" i="115" s="1"/>
  <c r="C223" i="15"/>
  <c r="C76" i="115" s="1"/>
  <c r="I222" i="15"/>
  <c r="G222" i="15"/>
  <c r="F222" i="15"/>
  <c r="E222" i="15"/>
  <c r="D222" i="15"/>
  <c r="C222" i="15"/>
  <c r="I221" i="15"/>
  <c r="G221" i="15"/>
  <c r="F221" i="15"/>
  <c r="E221" i="15"/>
  <c r="I220" i="15"/>
  <c r="G220" i="15"/>
  <c r="F220" i="15"/>
  <c r="E220" i="15"/>
  <c r="D220" i="15"/>
  <c r="C220" i="15"/>
  <c r="I219" i="15"/>
  <c r="Q219" i="15" s="1"/>
  <c r="G219" i="15"/>
  <c r="G76" i="112" s="1"/>
  <c r="F219" i="15"/>
  <c r="F76" i="112" s="1"/>
  <c r="E219" i="15"/>
  <c r="E76" i="112" s="1"/>
  <c r="D219" i="15"/>
  <c r="D76" i="112" s="1"/>
  <c r="C219" i="15"/>
  <c r="C76" i="112" s="1"/>
  <c r="I218" i="15"/>
  <c r="Q218" i="15" s="1"/>
  <c r="G218" i="15"/>
  <c r="G76" i="110" s="1"/>
  <c r="F218" i="15"/>
  <c r="F76" i="110" s="1"/>
  <c r="E218" i="15"/>
  <c r="E76" i="110" s="1"/>
  <c r="D218" i="15"/>
  <c r="D76" i="110" s="1"/>
  <c r="C218" i="15"/>
  <c r="C76" i="110" s="1"/>
  <c r="I217" i="15"/>
  <c r="Q217" i="15" s="1"/>
  <c r="G217" i="15"/>
  <c r="G76" i="96" s="1"/>
  <c r="F217" i="15"/>
  <c r="F76" i="96" s="1"/>
  <c r="E217" i="15"/>
  <c r="E76" i="96" s="1"/>
  <c r="D217" i="15"/>
  <c r="D76" i="96" s="1"/>
  <c r="C217" i="15"/>
  <c r="C76" i="96" s="1"/>
  <c r="I216" i="15"/>
  <c r="Q216" i="15" s="1"/>
  <c r="G216" i="15"/>
  <c r="G76" i="107" s="1"/>
  <c r="F216" i="15"/>
  <c r="F76" i="107" s="1"/>
  <c r="E216" i="15"/>
  <c r="E76" i="107" s="1"/>
  <c r="D216" i="15"/>
  <c r="D76" i="107" s="1"/>
  <c r="C216" i="15"/>
  <c r="C76" i="107" s="1"/>
  <c r="I215" i="15"/>
  <c r="Q215" i="15" s="1"/>
  <c r="G215" i="15"/>
  <c r="G76" i="93" s="1"/>
  <c r="F215" i="15"/>
  <c r="F76" i="93" s="1"/>
  <c r="E215" i="15"/>
  <c r="E76" i="93" s="1"/>
  <c r="D215" i="15"/>
  <c r="D76" i="93" s="1"/>
  <c r="C215" i="15"/>
  <c r="C76" i="93" s="1"/>
  <c r="I195" i="15"/>
  <c r="Q195" i="15" s="1"/>
  <c r="G195" i="15"/>
  <c r="G75" i="126" s="1"/>
  <c r="F195" i="15"/>
  <c r="F75" i="126" s="1"/>
  <c r="E195" i="15"/>
  <c r="E75" i="126" s="1"/>
  <c r="D195" i="15"/>
  <c r="D75" i="126" s="1"/>
  <c r="C195" i="15"/>
  <c r="C75" i="126" s="1"/>
  <c r="I194" i="15"/>
  <c r="Q194" i="15" s="1"/>
  <c r="G194" i="15"/>
  <c r="G75" i="102" s="1"/>
  <c r="F194" i="15"/>
  <c r="F75" i="102" s="1"/>
  <c r="E194" i="15"/>
  <c r="E75" i="102" s="1"/>
  <c r="D194" i="15"/>
  <c r="D75" i="102" s="1"/>
  <c r="C194" i="15"/>
  <c r="C75" i="102" s="1"/>
  <c r="I193" i="15"/>
  <c r="Q193" i="15" s="1"/>
  <c r="G193" i="15"/>
  <c r="G75" i="115" s="1"/>
  <c r="F193" i="15"/>
  <c r="F75" i="115" s="1"/>
  <c r="E193" i="15"/>
  <c r="E75" i="115" s="1"/>
  <c r="D193" i="15"/>
  <c r="D75" i="115" s="1"/>
  <c r="C193" i="15"/>
  <c r="C75" i="115" s="1"/>
  <c r="I192" i="15"/>
  <c r="G192" i="15"/>
  <c r="F192" i="15"/>
  <c r="E192" i="15"/>
  <c r="D192" i="15"/>
  <c r="C192" i="15"/>
  <c r="I191" i="15"/>
  <c r="G191" i="15"/>
  <c r="F191" i="15"/>
  <c r="E191" i="15"/>
  <c r="I190" i="15"/>
  <c r="G190" i="15"/>
  <c r="F190" i="15"/>
  <c r="E190" i="15"/>
  <c r="D190" i="15"/>
  <c r="C190" i="15"/>
  <c r="I189" i="15"/>
  <c r="Q189" i="15" s="1"/>
  <c r="G189" i="15"/>
  <c r="G75" i="112" s="1"/>
  <c r="F189" i="15"/>
  <c r="F75" i="112" s="1"/>
  <c r="E189" i="15"/>
  <c r="E75" i="112" s="1"/>
  <c r="D189" i="15"/>
  <c r="D75" i="112" s="1"/>
  <c r="C189" i="15"/>
  <c r="C75" i="112" s="1"/>
  <c r="I188" i="15"/>
  <c r="Q188" i="15" s="1"/>
  <c r="G188" i="15"/>
  <c r="G75" i="110" s="1"/>
  <c r="F188" i="15"/>
  <c r="F75" i="110" s="1"/>
  <c r="E188" i="15"/>
  <c r="E75" i="110" s="1"/>
  <c r="D188" i="15"/>
  <c r="D75" i="110" s="1"/>
  <c r="C188" i="15"/>
  <c r="C75" i="110" s="1"/>
  <c r="I187" i="15"/>
  <c r="Q187" i="15" s="1"/>
  <c r="G187" i="15"/>
  <c r="G75" i="96" s="1"/>
  <c r="F187" i="15"/>
  <c r="F75" i="96" s="1"/>
  <c r="E187" i="15"/>
  <c r="E75" i="96" s="1"/>
  <c r="D187" i="15"/>
  <c r="D75" i="96" s="1"/>
  <c r="C187" i="15"/>
  <c r="C75" i="96" s="1"/>
  <c r="I186" i="15"/>
  <c r="Q186" i="15" s="1"/>
  <c r="G186" i="15"/>
  <c r="G75" i="107" s="1"/>
  <c r="F186" i="15"/>
  <c r="F75" i="107" s="1"/>
  <c r="E186" i="15"/>
  <c r="E75" i="107" s="1"/>
  <c r="D186" i="15"/>
  <c r="D75" i="107" s="1"/>
  <c r="C186" i="15"/>
  <c r="C75" i="107" s="1"/>
  <c r="I185" i="15"/>
  <c r="Q185" i="15" s="1"/>
  <c r="G185" i="15"/>
  <c r="G75" i="93" s="1"/>
  <c r="F185" i="15"/>
  <c r="F75" i="93" s="1"/>
  <c r="E185" i="15"/>
  <c r="E75" i="93" s="1"/>
  <c r="D185" i="15"/>
  <c r="D75" i="93" s="1"/>
  <c r="C185" i="15"/>
  <c r="C75" i="93" s="1"/>
  <c r="I165" i="15"/>
  <c r="Q165" i="15" s="1"/>
  <c r="G165" i="15"/>
  <c r="G74" i="126" s="1"/>
  <c r="F165" i="15"/>
  <c r="F74" i="126" s="1"/>
  <c r="E165" i="15"/>
  <c r="E74" i="126" s="1"/>
  <c r="D165" i="15"/>
  <c r="D74" i="126" s="1"/>
  <c r="C165" i="15"/>
  <c r="C74" i="126" s="1"/>
  <c r="I164" i="15"/>
  <c r="Q164" i="15" s="1"/>
  <c r="G164" i="15"/>
  <c r="G74" i="102" s="1"/>
  <c r="F164" i="15"/>
  <c r="F74" i="102" s="1"/>
  <c r="E164" i="15"/>
  <c r="E74" i="102" s="1"/>
  <c r="D164" i="15"/>
  <c r="D74" i="102" s="1"/>
  <c r="C164" i="15"/>
  <c r="C74" i="102" s="1"/>
  <c r="I163" i="15"/>
  <c r="Q163" i="15" s="1"/>
  <c r="G163" i="15"/>
  <c r="G74" i="115" s="1"/>
  <c r="F163" i="15"/>
  <c r="F74" i="115" s="1"/>
  <c r="E163" i="15"/>
  <c r="E74" i="115" s="1"/>
  <c r="D163" i="15"/>
  <c r="D74" i="115" s="1"/>
  <c r="C163" i="15"/>
  <c r="C74" i="115" s="1"/>
  <c r="I162" i="15"/>
  <c r="G162" i="15"/>
  <c r="F162" i="15"/>
  <c r="E162" i="15"/>
  <c r="D162" i="15"/>
  <c r="C162" i="15"/>
  <c r="I161" i="15"/>
  <c r="G161" i="15"/>
  <c r="F161" i="15"/>
  <c r="E161" i="15"/>
  <c r="I160" i="15"/>
  <c r="G160" i="15"/>
  <c r="F160" i="15"/>
  <c r="E160" i="15"/>
  <c r="D160" i="15"/>
  <c r="C160" i="15"/>
  <c r="I159" i="15"/>
  <c r="Q159" i="15" s="1"/>
  <c r="G159" i="15"/>
  <c r="G74" i="112" s="1"/>
  <c r="F159" i="15"/>
  <c r="F74" i="112" s="1"/>
  <c r="E159" i="15"/>
  <c r="E74" i="112" s="1"/>
  <c r="D159" i="15"/>
  <c r="D74" i="112" s="1"/>
  <c r="C159" i="15"/>
  <c r="C74" i="112" s="1"/>
  <c r="I158" i="15"/>
  <c r="Q158" i="15" s="1"/>
  <c r="G158" i="15"/>
  <c r="G74" i="110" s="1"/>
  <c r="F158" i="15"/>
  <c r="F74" i="110" s="1"/>
  <c r="E158" i="15"/>
  <c r="E74" i="110" s="1"/>
  <c r="D158" i="15"/>
  <c r="D74" i="110" s="1"/>
  <c r="C158" i="15"/>
  <c r="C74" i="110" s="1"/>
  <c r="I157" i="15"/>
  <c r="Q157" i="15" s="1"/>
  <c r="G157" i="15"/>
  <c r="G74" i="96" s="1"/>
  <c r="F157" i="15"/>
  <c r="F74" i="96" s="1"/>
  <c r="E157" i="15"/>
  <c r="E74" i="96" s="1"/>
  <c r="D157" i="15"/>
  <c r="D74" i="96" s="1"/>
  <c r="C157" i="15"/>
  <c r="C74" i="96" s="1"/>
  <c r="I156" i="15"/>
  <c r="Q156" i="15" s="1"/>
  <c r="G156" i="15"/>
  <c r="G74" i="107" s="1"/>
  <c r="F156" i="15"/>
  <c r="F74" i="107" s="1"/>
  <c r="E156" i="15"/>
  <c r="E74" i="107" s="1"/>
  <c r="D156" i="15"/>
  <c r="D74" i="107" s="1"/>
  <c r="C156" i="15"/>
  <c r="C74" i="107" s="1"/>
  <c r="I155" i="15"/>
  <c r="Q155" i="15" s="1"/>
  <c r="G155" i="15"/>
  <c r="G74" i="93" s="1"/>
  <c r="F155" i="15"/>
  <c r="F74" i="93" s="1"/>
  <c r="E155" i="15"/>
  <c r="E74" i="93" s="1"/>
  <c r="D155" i="15"/>
  <c r="D74" i="93" s="1"/>
  <c r="C155" i="15"/>
  <c r="C74" i="93" s="1"/>
  <c r="I135" i="15"/>
  <c r="Q135" i="15" s="1"/>
  <c r="G135" i="15"/>
  <c r="G73" i="126" s="1"/>
  <c r="F135" i="15"/>
  <c r="F73" i="126" s="1"/>
  <c r="E135" i="15"/>
  <c r="E73" i="126" s="1"/>
  <c r="D135" i="15"/>
  <c r="D73" i="126" s="1"/>
  <c r="C135" i="15"/>
  <c r="C73" i="126" s="1"/>
  <c r="I134" i="15"/>
  <c r="Q134" i="15" s="1"/>
  <c r="G134" i="15"/>
  <c r="G73" i="102" s="1"/>
  <c r="F134" i="15"/>
  <c r="F73" i="102" s="1"/>
  <c r="E134" i="15"/>
  <c r="E73" i="102" s="1"/>
  <c r="D134" i="15"/>
  <c r="D73" i="102" s="1"/>
  <c r="C134" i="15"/>
  <c r="C73" i="102" s="1"/>
  <c r="I133" i="15"/>
  <c r="Q133" i="15" s="1"/>
  <c r="G133" i="15"/>
  <c r="G73" i="115" s="1"/>
  <c r="F133" i="15"/>
  <c r="F73" i="115" s="1"/>
  <c r="E133" i="15"/>
  <c r="E73" i="115" s="1"/>
  <c r="D133" i="15"/>
  <c r="D73" i="115" s="1"/>
  <c r="C133" i="15"/>
  <c r="C73" i="115" s="1"/>
  <c r="I132" i="15"/>
  <c r="G132" i="15"/>
  <c r="F132" i="15"/>
  <c r="E132" i="15"/>
  <c r="D132" i="15"/>
  <c r="C132" i="15"/>
  <c r="I131" i="15"/>
  <c r="G131" i="15"/>
  <c r="F131" i="15"/>
  <c r="E131" i="15"/>
  <c r="I130" i="15"/>
  <c r="G130" i="15"/>
  <c r="F130" i="15"/>
  <c r="E130" i="15"/>
  <c r="D130" i="15"/>
  <c r="C130" i="15"/>
  <c r="I129" i="15"/>
  <c r="Q129" i="15" s="1"/>
  <c r="G129" i="15"/>
  <c r="G73" i="112" s="1"/>
  <c r="F129" i="15"/>
  <c r="F73" i="112" s="1"/>
  <c r="E129" i="15"/>
  <c r="E73" i="112" s="1"/>
  <c r="D129" i="15"/>
  <c r="D73" i="112" s="1"/>
  <c r="C129" i="15"/>
  <c r="C73" i="112" s="1"/>
  <c r="I128" i="15"/>
  <c r="Q128" i="15" s="1"/>
  <c r="G128" i="15"/>
  <c r="G73" i="110" s="1"/>
  <c r="F128" i="15"/>
  <c r="F73" i="110" s="1"/>
  <c r="E128" i="15"/>
  <c r="E73" i="110" s="1"/>
  <c r="D128" i="15"/>
  <c r="D73" i="110" s="1"/>
  <c r="C128" i="15"/>
  <c r="C73" i="110" s="1"/>
  <c r="I127" i="15"/>
  <c r="Q127" i="15" s="1"/>
  <c r="G127" i="15"/>
  <c r="G73" i="96" s="1"/>
  <c r="F127" i="15"/>
  <c r="F73" i="96" s="1"/>
  <c r="E127" i="15"/>
  <c r="E73" i="96" s="1"/>
  <c r="D127" i="15"/>
  <c r="D73" i="96" s="1"/>
  <c r="C127" i="15"/>
  <c r="C73" i="96" s="1"/>
  <c r="I126" i="15"/>
  <c r="Q126" i="15" s="1"/>
  <c r="G126" i="15"/>
  <c r="G73" i="107" s="1"/>
  <c r="F126" i="15"/>
  <c r="F73" i="107" s="1"/>
  <c r="E126" i="15"/>
  <c r="E73" i="107" s="1"/>
  <c r="D126" i="15"/>
  <c r="D73" i="107" s="1"/>
  <c r="C126" i="15"/>
  <c r="C73" i="107" s="1"/>
  <c r="I125" i="15"/>
  <c r="Q125" i="15" s="1"/>
  <c r="G125" i="15"/>
  <c r="G73" i="93" s="1"/>
  <c r="F125" i="15"/>
  <c r="F73" i="93" s="1"/>
  <c r="E125" i="15"/>
  <c r="E73" i="93" s="1"/>
  <c r="D125" i="15"/>
  <c r="D73" i="93" s="1"/>
  <c r="C125" i="15"/>
  <c r="C73" i="93" s="1"/>
  <c r="I105" i="15"/>
  <c r="Q105" i="15" s="1"/>
  <c r="G105" i="15"/>
  <c r="G72" i="126" s="1"/>
  <c r="F105" i="15"/>
  <c r="F72" i="126" s="1"/>
  <c r="E105" i="15"/>
  <c r="E72" i="126" s="1"/>
  <c r="D105" i="15"/>
  <c r="D72" i="126" s="1"/>
  <c r="C105" i="15"/>
  <c r="C72" i="126" s="1"/>
  <c r="I104" i="15"/>
  <c r="Q104" i="15" s="1"/>
  <c r="G104" i="15"/>
  <c r="G72" i="102" s="1"/>
  <c r="F104" i="15"/>
  <c r="F72" i="102" s="1"/>
  <c r="E104" i="15"/>
  <c r="E72" i="102" s="1"/>
  <c r="D104" i="15"/>
  <c r="D72" i="102" s="1"/>
  <c r="C104" i="15"/>
  <c r="C72" i="102" s="1"/>
  <c r="I103" i="15"/>
  <c r="Q103" i="15" s="1"/>
  <c r="G103" i="15"/>
  <c r="G72" i="115" s="1"/>
  <c r="F103" i="15"/>
  <c r="F72" i="115" s="1"/>
  <c r="E103" i="15"/>
  <c r="E72" i="115" s="1"/>
  <c r="D103" i="15"/>
  <c r="D72" i="115" s="1"/>
  <c r="C103" i="15"/>
  <c r="C72" i="115" s="1"/>
  <c r="I102" i="15"/>
  <c r="G102" i="15"/>
  <c r="F102" i="15"/>
  <c r="E102" i="15"/>
  <c r="D102" i="15"/>
  <c r="C102" i="15"/>
  <c r="I101" i="15"/>
  <c r="G101" i="15"/>
  <c r="F101" i="15"/>
  <c r="E101" i="15"/>
  <c r="I100" i="15"/>
  <c r="G100" i="15"/>
  <c r="F100" i="15"/>
  <c r="E100" i="15"/>
  <c r="D100" i="15"/>
  <c r="C100" i="15"/>
  <c r="I99" i="15"/>
  <c r="Q99" i="15" s="1"/>
  <c r="G99" i="15"/>
  <c r="G72" i="112" s="1"/>
  <c r="F99" i="15"/>
  <c r="F72" i="112" s="1"/>
  <c r="E99" i="15"/>
  <c r="E72" i="112" s="1"/>
  <c r="D99" i="15"/>
  <c r="D72" i="112" s="1"/>
  <c r="C99" i="15"/>
  <c r="C72" i="112" s="1"/>
  <c r="I98" i="15"/>
  <c r="Q98" i="15" s="1"/>
  <c r="G98" i="15"/>
  <c r="G72" i="110" s="1"/>
  <c r="F98" i="15"/>
  <c r="F72" i="110" s="1"/>
  <c r="E98" i="15"/>
  <c r="E72" i="110" s="1"/>
  <c r="D98" i="15"/>
  <c r="D72" i="110" s="1"/>
  <c r="C98" i="15"/>
  <c r="C72" i="110" s="1"/>
  <c r="I97" i="15"/>
  <c r="Q97" i="15" s="1"/>
  <c r="G97" i="15"/>
  <c r="G72" i="96" s="1"/>
  <c r="F97" i="15"/>
  <c r="F72" i="96" s="1"/>
  <c r="E97" i="15"/>
  <c r="E72" i="96" s="1"/>
  <c r="D97" i="15"/>
  <c r="D72" i="96" s="1"/>
  <c r="C97" i="15"/>
  <c r="C72" i="96" s="1"/>
  <c r="I96" i="15"/>
  <c r="Q96" i="15" s="1"/>
  <c r="G96" i="15"/>
  <c r="G72" i="107" s="1"/>
  <c r="F96" i="15"/>
  <c r="F72" i="107" s="1"/>
  <c r="E96" i="15"/>
  <c r="E72" i="107" s="1"/>
  <c r="D96" i="15"/>
  <c r="D72" i="107" s="1"/>
  <c r="C96" i="15"/>
  <c r="C72" i="107" s="1"/>
  <c r="I95" i="15"/>
  <c r="Q95" i="15" s="1"/>
  <c r="G95" i="15"/>
  <c r="G72" i="93" s="1"/>
  <c r="F95" i="15"/>
  <c r="F72" i="93" s="1"/>
  <c r="E95" i="15"/>
  <c r="E72" i="93" s="1"/>
  <c r="D95" i="15"/>
  <c r="D72" i="93" s="1"/>
  <c r="C95" i="15"/>
  <c r="C72" i="93" s="1"/>
  <c r="I75" i="15"/>
  <c r="G75" i="15"/>
  <c r="G71" i="126" s="1"/>
  <c r="F75" i="15"/>
  <c r="F71" i="126" s="1"/>
  <c r="E75" i="15"/>
  <c r="E71" i="126" s="1"/>
  <c r="D75" i="15"/>
  <c r="D71" i="126" s="1"/>
  <c r="C75" i="15"/>
  <c r="C71" i="126" s="1"/>
  <c r="I74" i="15"/>
  <c r="G74" i="15"/>
  <c r="G71" i="102" s="1"/>
  <c r="F74" i="15"/>
  <c r="F71" i="102" s="1"/>
  <c r="E74" i="15"/>
  <c r="E71" i="102" s="1"/>
  <c r="D74" i="15"/>
  <c r="D71" i="102" s="1"/>
  <c r="C74" i="15"/>
  <c r="C71" i="102" s="1"/>
  <c r="I73" i="15"/>
  <c r="G73" i="15"/>
  <c r="G71" i="115" s="1"/>
  <c r="F73" i="15"/>
  <c r="F71" i="115" s="1"/>
  <c r="E73" i="15"/>
  <c r="E71" i="115" s="1"/>
  <c r="D73" i="15"/>
  <c r="D71" i="115" s="1"/>
  <c r="C73" i="15"/>
  <c r="C71" i="115" s="1"/>
  <c r="I72" i="15"/>
  <c r="G72" i="15"/>
  <c r="F72" i="15"/>
  <c r="E72" i="15"/>
  <c r="D72" i="15"/>
  <c r="C72" i="15"/>
  <c r="I71" i="15"/>
  <c r="G71" i="15"/>
  <c r="F71" i="15"/>
  <c r="E71" i="15"/>
  <c r="I70" i="15"/>
  <c r="G70" i="15"/>
  <c r="F70" i="15"/>
  <c r="E70" i="15"/>
  <c r="D70" i="15"/>
  <c r="C70" i="15"/>
  <c r="I69" i="15"/>
  <c r="Q69" i="15" s="1"/>
  <c r="G69" i="15"/>
  <c r="G71" i="112" s="1"/>
  <c r="F69" i="15"/>
  <c r="F71" i="112" s="1"/>
  <c r="E69" i="15"/>
  <c r="E71" i="112" s="1"/>
  <c r="D69" i="15"/>
  <c r="D71" i="112" s="1"/>
  <c r="C69" i="15"/>
  <c r="C71" i="112" s="1"/>
  <c r="I68" i="15"/>
  <c r="Q68" i="15" s="1"/>
  <c r="G68" i="15"/>
  <c r="G71" i="110" s="1"/>
  <c r="F68" i="15"/>
  <c r="F71" i="110" s="1"/>
  <c r="E68" i="15"/>
  <c r="E71" i="110" s="1"/>
  <c r="D68" i="15"/>
  <c r="D71" i="110" s="1"/>
  <c r="C68" i="15"/>
  <c r="C71" i="110" s="1"/>
  <c r="I67" i="15"/>
  <c r="Q67" i="15" s="1"/>
  <c r="G67" i="15"/>
  <c r="G71" i="96" s="1"/>
  <c r="F67" i="15"/>
  <c r="F71" i="96" s="1"/>
  <c r="E67" i="15"/>
  <c r="E71" i="96" s="1"/>
  <c r="D67" i="15"/>
  <c r="D71" i="96" s="1"/>
  <c r="C67" i="15"/>
  <c r="C71" i="96" s="1"/>
  <c r="I66" i="15"/>
  <c r="Q66" i="15" s="1"/>
  <c r="G66" i="15"/>
  <c r="G71" i="107" s="1"/>
  <c r="F66" i="15"/>
  <c r="F71" i="107" s="1"/>
  <c r="E66" i="15"/>
  <c r="E71" i="107" s="1"/>
  <c r="D66" i="15"/>
  <c r="D71" i="107" s="1"/>
  <c r="C66" i="15"/>
  <c r="C71" i="107" s="1"/>
  <c r="I65" i="15"/>
  <c r="Q65" i="15" s="1"/>
  <c r="G65" i="15"/>
  <c r="G71" i="93" s="1"/>
  <c r="F65" i="15"/>
  <c r="F71" i="93" s="1"/>
  <c r="E65" i="15"/>
  <c r="E71" i="93" s="1"/>
  <c r="D65" i="15"/>
  <c r="D71" i="93" s="1"/>
  <c r="C65" i="15"/>
  <c r="C71" i="93" s="1"/>
  <c r="I45" i="15"/>
  <c r="Q45" i="15" s="1"/>
  <c r="G45" i="15"/>
  <c r="G70" i="126" s="1"/>
  <c r="F45" i="15"/>
  <c r="F70" i="126" s="1"/>
  <c r="E45" i="15"/>
  <c r="E70" i="126" s="1"/>
  <c r="D45" i="15"/>
  <c r="D70" i="126" s="1"/>
  <c r="C45" i="15"/>
  <c r="C70" i="126" s="1"/>
  <c r="I44" i="15"/>
  <c r="Q44" i="15" s="1"/>
  <c r="G44" i="15"/>
  <c r="G70" i="102" s="1"/>
  <c r="F44" i="15"/>
  <c r="F70" i="102" s="1"/>
  <c r="E44" i="15"/>
  <c r="E70" i="102" s="1"/>
  <c r="D44" i="15"/>
  <c r="D70" i="102" s="1"/>
  <c r="C44" i="15"/>
  <c r="C70" i="102" s="1"/>
  <c r="I43" i="15"/>
  <c r="Q43" i="15" s="1"/>
  <c r="G43" i="15"/>
  <c r="G70" i="115" s="1"/>
  <c r="F43" i="15"/>
  <c r="F70" i="115" s="1"/>
  <c r="E43" i="15"/>
  <c r="E70" i="115" s="1"/>
  <c r="D43" i="15"/>
  <c r="D70" i="115" s="1"/>
  <c r="C43" i="15"/>
  <c r="C70" i="115" s="1"/>
  <c r="I42" i="15"/>
  <c r="G42" i="15"/>
  <c r="F42" i="15"/>
  <c r="E42" i="15"/>
  <c r="D42" i="15"/>
  <c r="C42" i="15"/>
  <c r="I41" i="15"/>
  <c r="G41" i="15"/>
  <c r="F41" i="15"/>
  <c r="E41" i="15"/>
  <c r="I40" i="15"/>
  <c r="G40" i="15"/>
  <c r="F40" i="15"/>
  <c r="E40" i="15"/>
  <c r="D40" i="15"/>
  <c r="C40" i="15"/>
  <c r="I39" i="15"/>
  <c r="Q39" i="15" s="1"/>
  <c r="G39" i="15"/>
  <c r="G70" i="112" s="1"/>
  <c r="F39" i="15"/>
  <c r="F70" i="112" s="1"/>
  <c r="E39" i="15"/>
  <c r="E70" i="112" s="1"/>
  <c r="D39" i="15"/>
  <c r="D70" i="112" s="1"/>
  <c r="C39" i="15"/>
  <c r="C70" i="112" s="1"/>
  <c r="I38" i="15"/>
  <c r="Q38" i="15" s="1"/>
  <c r="G38" i="15"/>
  <c r="G70" i="110" s="1"/>
  <c r="F38" i="15"/>
  <c r="F70" i="110" s="1"/>
  <c r="E38" i="15"/>
  <c r="E70" i="110" s="1"/>
  <c r="D38" i="15"/>
  <c r="D70" i="110" s="1"/>
  <c r="C38" i="15"/>
  <c r="C70" i="110" s="1"/>
  <c r="I37" i="15"/>
  <c r="Q37" i="15" s="1"/>
  <c r="G37" i="15"/>
  <c r="G70" i="96" s="1"/>
  <c r="F37" i="15"/>
  <c r="F70" i="96" s="1"/>
  <c r="E37" i="15"/>
  <c r="E70" i="96" s="1"/>
  <c r="D37" i="15"/>
  <c r="D70" i="96" s="1"/>
  <c r="C37" i="15"/>
  <c r="C70" i="96" s="1"/>
  <c r="I36" i="15"/>
  <c r="Q36" i="15" s="1"/>
  <c r="G36" i="15"/>
  <c r="G70" i="107" s="1"/>
  <c r="F36" i="15"/>
  <c r="F70" i="107" s="1"/>
  <c r="E36" i="15"/>
  <c r="E70" i="107" s="1"/>
  <c r="D36" i="15"/>
  <c r="D70" i="107" s="1"/>
  <c r="C36" i="15"/>
  <c r="C70" i="107" s="1"/>
  <c r="I35" i="15"/>
  <c r="Q35" i="15" s="1"/>
  <c r="G35" i="15"/>
  <c r="G70" i="93" s="1"/>
  <c r="F35" i="15"/>
  <c r="F70" i="93" s="1"/>
  <c r="E35" i="15"/>
  <c r="E70" i="93" s="1"/>
  <c r="D35" i="15"/>
  <c r="D70" i="93" s="1"/>
  <c r="C35" i="15"/>
  <c r="C70" i="93" s="1"/>
  <c r="I15" i="15"/>
  <c r="Q15" i="15" s="1"/>
  <c r="I14" i="15"/>
  <c r="Q14" i="15" s="1"/>
  <c r="I13" i="15"/>
  <c r="Q13" i="15" s="1"/>
  <c r="K5" i="121" s="1"/>
  <c r="I12" i="15"/>
  <c r="I11" i="15"/>
  <c r="I10" i="15"/>
  <c r="I9" i="15"/>
  <c r="Q9" i="15" s="1"/>
  <c r="G5" i="121" s="1"/>
  <c r="I8" i="15"/>
  <c r="Q8" i="15" s="1"/>
  <c r="F5" i="121" s="1"/>
  <c r="I7" i="15"/>
  <c r="Q7" i="15" s="1"/>
  <c r="E5" i="121" s="1"/>
  <c r="I6" i="15"/>
  <c r="Q6" i="15" s="1"/>
  <c r="D5" i="121" s="1"/>
  <c r="I5" i="15"/>
  <c r="Q5" i="15" s="1"/>
  <c r="C5" i="121" s="1"/>
  <c r="D17" i="13"/>
  <c r="E17" i="13"/>
  <c r="F17" i="13"/>
  <c r="C18" i="13"/>
  <c r="D18" i="13"/>
  <c r="E18" i="13"/>
  <c r="F18" i="13"/>
  <c r="G18" i="13"/>
  <c r="C19" i="13"/>
  <c r="D19" i="13"/>
  <c r="E19" i="13"/>
  <c r="F19" i="13"/>
  <c r="C20" i="13"/>
  <c r="D20" i="13"/>
  <c r="E20" i="13"/>
  <c r="F20" i="13"/>
  <c r="G20" i="13"/>
  <c r="C21" i="13"/>
  <c r="D21" i="13"/>
  <c r="E21" i="13"/>
  <c r="F21" i="13"/>
  <c r="G21" i="13"/>
  <c r="C22" i="13"/>
  <c r="D22" i="13"/>
  <c r="E22" i="13"/>
  <c r="F22" i="13"/>
  <c r="G22" i="13"/>
  <c r="C23" i="13"/>
  <c r="D23" i="13"/>
  <c r="E23" i="13"/>
  <c r="F23" i="13"/>
  <c r="G23" i="13"/>
  <c r="C24" i="13"/>
  <c r="D24" i="13"/>
  <c r="E24" i="13"/>
  <c r="F24" i="13"/>
  <c r="G24" i="13"/>
  <c r="C25" i="13"/>
  <c r="D25" i="13"/>
  <c r="E25" i="13"/>
  <c r="F25" i="13"/>
  <c r="G25" i="13"/>
  <c r="C26" i="13"/>
  <c r="D26" i="13"/>
  <c r="E26" i="13"/>
  <c r="F26" i="13"/>
  <c r="G26" i="13"/>
  <c r="C27" i="13"/>
  <c r="D27" i="13"/>
  <c r="E27" i="13"/>
  <c r="F27" i="13"/>
  <c r="G27" i="13"/>
  <c r="C28" i="13"/>
  <c r="D28" i="13"/>
  <c r="E28" i="13"/>
  <c r="F28" i="13"/>
  <c r="G28" i="13"/>
  <c r="C29" i="13"/>
  <c r="D29" i="13"/>
  <c r="E29" i="13"/>
  <c r="F29" i="13"/>
  <c r="G29" i="13"/>
  <c r="C30" i="13"/>
  <c r="D30" i="13"/>
  <c r="E30" i="13"/>
  <c r="F30" i="13"/>
  <c r="G30" i="13"/>
  <c r="D31" i="13"/>
  <c r="E31" i="13"/>
  <c r="F31" i="13"/>
  <c r="G31" i="13"/>
  <c r="G5" i="13" s="1"/>
  <c r="C31" i="13"/>
  <c r="I255" i="13"/>
  <c r="Q255" i="13" s="1"/>
  <c r="F255" i="13"/>
  <c r="F68" i="126" s="1"/>
  <c r="E255" i="13"/>
  <c r="E68" i="126" s="1"/>
  <c r="D255" i="13"/>
  <c r="D68" i="126" s="1"/>
  <c r="C255" i="13"/>
  <c r="C68" i="126" s="1"/>
  <c r="I254" i="13"/>
  <c r="Q254" i="13" s="1"/>
  <c r="F254" i="13"/>
  <c r="F68" i="102" s="1"/>
  <c r="E254" i="13"/>
  <c r="E68" i="102" s="1"/>
  <c r="D254" i="13"/>
  <c r="D68" i="102" s="1"/>
  <c r="C254" i="13"/>
  <c r="C68" i="102" s="1"/>
  <c r="I253" i="13"/>
  <c r="Q253" i="13" s="1"/>
  <c r="G253" i="13"/>
  <c r="G68" i="115" s="1"/>
  <c r="F253" i="13"/>
  <c r="F68" i="115" s="1"/>
  <c r="E253" i="13"/>
  <c r="E68" i="115" s="1"/>
  <c r="D253" i="13"/>
  <c r="D68" i="115" s="1"/>
  <c r="C253" i="13"/>
  <c r="C68" i="115" s="1"/>
  <c r="I252" i="13"/>
  <c r="G252" i="13"/>
  <c r="F252" i="13"/>
  <c r="E252" i="13"/>
  <c r="D252" i="13"/>
  <c r="C252" i="13"/>
  <c r="I251" i="13"/>
  <c r="G251" i="13"/>
  <c r="F251" i="13"/>
  <c r="E251" i="13"/>
  <c r="I250" i="13"/>
  <c r="G250" i="13"/>
  <c r="F250" i="13"/>
  <c r="E250" i="13"/>
  <c r="D250" i="13"/>
  <c r="C250" i="13"/>
  <c r="I249" i="13"/>
  <c r="Q249" i="13" s="1"/>
  <c r="G249" i="13"/>
  <c r="G68" i="112" s="1"/>
  <c r="F249" i="13"/>
  <c r="F68" i="112" s="1"/>
  <c r="E249" i="13"/>
  <c r="E68" i="112" s="1"/>
  <c r="D249" i="13"/>
  <c r="D68" i="112" s="1"/>
  <c r="C249" i="13"/>
  <c r="C68" i="112" s="1"/>
  <c r="I248" i="13"/>
  <c r="Q248" i="13" s="1"/>
  <c r="G248" i="13"/>
  <c r="G68" i="110" s="1"/>
  <c r="F248" i="13"/>
  <c r="F68" i="110" s="1"/>
  <c r="E248" i="13"/>
  <c r="E68" i="110" s="1"/>
  <c r="D248" i="13"/>
  <c r="D68" i="110" s="1"/>
  <c r="C248" i="13"/>
  <c r="C68" i="110" s="1"/>
  <c r="I247" i="13"/>
  <c r="Q247" i="13" s="1"/>
  <c r="F247" i="13"/>
  <c r="F68" i="96" s="1"/>
  <c r="E247" i="13"/>
  <c r="E68" i="96" s="1"/>
  <c r="D247" i="13"/>
  <c r="D68" i="96" s="1"/>
  <c r="C247" i="13"/>
  <c r="C68" i="96" s="1"/>
  <c r="I246" i="13"/>
  <c r="Q246" i="13" s="1"/>
  <c r="G246" i="13"/>
  <c r="G68" i="107" s="1"/>
  <c r="F246" i="13"/>
  <c r="F68" i="107" s="1"/>
  <c r="E246" i="13"/>
  <c r="E68" i="107" s="1"/>
  <c r="D246" i="13"/>
  <c r="D68" i="107" s="1"/>
  <c r="C246" i="13"/>
  <c r="C68" i="107" s="1"/>
  <c r="I245" i="13"/>
  <c r="Q245" i="13" s="1"/>
  <c r="G245" i="13"/>
  <c r="G68" i="93" s="1"/>
  <c r="F245" i="13"/>
  <c r="F68" i="93" s="1"/>
  <c r="E245" i="13"/>
  <c r="E68" i="93" s="1"/>
  <c r="D245" i="13"/>
  <c r="D68" i="93" s="1"/>
  <c r="C245" i="13"/>
  <c r="C68" i="93" s="1"/>
  <c r="I225" i="13"/>
  <c r="Q225" i="13" s="1"/>
  <c r="G225" i="13"/>
  <c r="G67" i="126" s="1"/>
  <c r="F225" i="13"/>
  <c r="F67" i="126" s="1"/>
  <c r="E225" i="13"/>
  <c r="E67" i="126" s="1"/>
  <c r="D225" i="13"/>
  <c r="D67" i="126" s="1"/>
  <c r="C225" i="13"/>
  <c r="C67" i="126" s="1"/>
  <c r="I224" i="13"/>
  <c r="Q224" i="13" s="1"/>
  <c r="F224" i="13"/>
  <c r="F67" i="102" s="1"/>
  <c r="E224" i="13"/>
  <c r="E67" i="102" s="1"/>
  <c r="D224" i="13"/>
  <c r="D67" i="102" s="1"/>
  <c r="C224" i="13"/>
  <c r="C67" i="102" s="1"/>
  <c r="I223" i="13"/>
  <c r="Q223" i="13" s="1"/>
  <c r="G223" i="13"/>
  <c r="G67" i="115" s="1"/>
  <c r="F223" i="13"/>
  <c r="F67" i="115" s="1"/>
  <c r="E223" i="13"/>
  <c r="E67" i="115" s="1"/>
  <c r="D223" i="13"/>
  <c r="D67" i="115" s="1"/>
  <c r="I222" i="13"/>
  <c r="G222" i="13"/>
  <c r="F222" i="13"/>
  <c r="E222" i="13"/>
  <c r="D222" i="13"/>
  <c r="C222" i="13"/>
  <c r="I221" i="13"/>
  <c r="G221" i="13"/>
  <c r="F221" i="13"/>
  <c r="E221" i="13"/>
  <c r="I220" i="13"/>
  <c r="G220" i="13"/>
  <c r="F220" i="13"/>
  <c r="E220" i="13"/>
  <c r="D220" i="13"/>
  <c r="C220" i="13"/>
  <c r="I219" i="13"/>
  <c r="Q219" i="13" s="1"/>
  <c r="G219" i="13"/>
  <c r="G67" i="112" s="1"/>
  <c r="F219" i="13"/>
  <c r="F67" i="112" s="1"/>
  <c r="E219" i="13"/>
  <c r="E67" i="112" s="1"/>
  <c r="D219" i="13"/>
  <c r="D67" i="112" s="1"/>
  <c r="C219" i="13"/>
  <c r="C67" i="112" s="1"/>
  <c r="I218" i="13"/>
  <c r="Q218" i="13" s="1"/>
  <c r="G218" i="13"/>
  <c r="G67" i="110" s="1"/>
  <c r="F218" i="13"/>
  <c r="F67" i="110" s="1"/>
  <c r="E218" i="13"/>
  <c r="E67" i="110" s="1"/>
  <c r="D218" i="13"/>
  <c r="D67" i="110" s="1"/>
  <c r="C218" i="13"/>
  <c r="C67" i="110" s="1"/>
  <c r="I217" i="13"/>
  <c r="Q217" i="13" s="1"/>
  <c r="F217" i="13"/>
  <c r="F67" i="96" s="1"/>
  <c r="E217" i="13"/>
  <c r="E67" i="96" s="1"/>
  <c r="D217" i="13"/>
  <c r="D67" i="96" s="1"/>
  <c r="C217" i="13"/>
  <c r="C67" i="96" s="1"/>
  <c r="I216" i="13"/>
  <c r="Q216" i="13" s="1"/>
  <c r="G216" i="13"/>
  <c r="G67" i="107" s="1"/>
  <c r="F216" i="13"/>
  <c r="F67" i="107" s="1"/>
  <c r="E216" i="13"/>
  <c r="E67" i="107" s="1"/>
  <c r="D216" i="13"/>
  <c r="D67" i="107" s="1"/>
  <c r="C216" i="13"/>
  <c r="C67" i="107" s="1"/>
  <c r="I215" i="13"/>
  <c r="Q215" i="13" s="1"/>
  <c r="G215" i="13"/>
  <c r="G67" i="93" s="1"/>
  <c r="F215" i="13"/>
  <c r="F67" i="93" s="1"/>
  <c r="E215" i="13"/>
  <c r="E67" i="93" s="1"/>
  <c r="D215" i="13"/>
  <c r="D67" i="93" s="1"/>
  <c r="C215" i="13"/>
  <c r="C67" i="93" s="1"/>
  <c r="I195" i="13"/>
  <c r="Q195" i="13" s="1"/>
  <c r="G195" i="13"/>
  <c r="G66" i="126" s="1"/>
  <c r="F195" i="13"/>
  <c r="F66" i="126" s="1"/>
  <c r="E195" i="13"/>
  <c r="E66" i="126" s="1"/>
  <c r="D195" i="13"/>
  <c r="D66" i="126" s="1"/>
  <c r="C195" i="13"/>
  <c r="C66" i="126" s="1"/>
  <c r="I194" i="13"/>
  <c r="Q194" i="13" s="1"/>
  <c r="F194" i="13"/>
  <c r="F66" i="102" s="1"/>
  <c r="E194" i="13"/>
  <c r="E66" i="102" s="1"/>
  <c r="D194" i="13"/>
  <c r="D66" i="102" s="1"/>
  <c r="C194" i="13"/>
  <c r="C66" i="102" s="1"/>
  <c r="I193" i="13"/>
  <c r="Q193" i="13" s="1"/>
  <c r="G193" i="13"/>
  <c r="G66" i="115" s="1"/>
  <c r="F193" i="13"/>
  <c r="F66" i="115" s="1"/>
  <c r="E193" i="13"/>
  <c r="E66" i="115" s="1"/>
  <c r="D193" i="13"/>
  <c r="D66" i="115" s="1"/>
  <c r="C193" i="13"/>
  <c r="C66" i="115" s="1"/>
  <c r="I192" i="13"/>
  <c r="G192" i="13"/>
  <c r="F192" i="13"/>
  <c r="E192" i="13"/>
  <c r="D192" i="13"/>
  <c r="C192" i="13"/>
  <c r="I191" i="13"/>
  <c r="G191" i="13"/>
  <c r="F191" i="13"/>
  <c r="E191" i="13"/>
  <c r="I190" i="13"/>
  <c r="G190" i="13"/>
  <c r="F190" i="13"/>
  <c r="E190" i="13"/>
  <c r="D190" i="13"/>
  <c r="C190" i="13"/>
  <c r="I189" i="13"/>
  <c r="Q189" i="13" s="1"/>
  <c r="G189" i="13"/>
  <c r="G66" i="112" s="1"/>
  <c r="F189" i="13"/>
  <c r="F66" i="112" s="1"/>
  <c r="E189" i="13"/>
  <c r="E66" i="112" s="1"/>
  <c r="D189" i="13"/>
  <c r="D66" i="112" s="1"/>
  <c r="C189" i="13"/>
  <c r="C66" i="112" s="1"/>
  <c r="I188" i="13"/>
  <c r="Q188" i="13" s="1"/>
  <c r="G188" i="13"/>
  <c r="F188" i="13"/>
  <c r="E188" i="13"/>
  <c r="D188" i="13"/>
  <c r="C188" i="13"/>
  <c r="C66" i="110" s="1"/>
  <c r="I187" i="13"/>
  <c r="Q187" i="13" s="1"/>
  <c r="F187" i="13"/>
  <c r="F66" i="96" s="1"/>
  <c r="E187" i="13"/>
  <c r="E66" i="96" s="1"/>
  <c r="D187" i="13"/>
  <c r="D66" i="96" s="1"/>
  <c r="C187" i="13"/>
  <c r="C66" i="96" s="1"/>
  <c r="I186" i="13"/>
  <c r="Q186" i="13" s="1"/>
  <c r="F186" i="13"/>
  <c r="F66" i="107" s="1"/>
  <c r="E186" i="13"/>
  <c r="E66" i="107" s="1"/>
  <c r="D186" i="13"/>
  <c r="D66" i="107" s="1"/>
  <c r="C186" i="13"/>
  <c r="C66" i="107" s="1"/>
  <c r="I185" i="13"/>
  <c r="Q185" i="13" s="1"/>
  <c r="F185" i="13"/>
  <c r="F66" i="93" s="1"/>
  <c r="E185" i="13"/>
  <c r="E66" i="93" s="1"/>
  <c r="D185" i="13"/>
  <c r="D66" i="93" s="1"/>
  <c r="C185" i="13"/>
  <c r="C66" i="93" s="1"/>
  <c r="I165" i="13"/>
  <c r="Q165" i="13" s="1"/>
  <c r="F165" i="13"/>
  <c r="F65" i="126" s="1"/>
  <c r="E165" i="13"/>
  <c r="E65" i="126" s="1"/>
  <c r="D165" i="13"/>
  <c r="D65" i="126" s="1"/>
  <c r="C165" i="13"/>
  <c r="C65" i="126" s="1"/>
  <c r="I164" i="13"/>
  <c r="Q164" i="13" s="1"/>
  <c r="E164" i="13"/>
  <c r="E65" i="102" s="1"/>
  <c r="D164" i="13"/>
  <c r="D65" i="102" s="1"/>
  <c r="C164" i="13"/>
  <c r="C65" i="102" s="1"/>
  <c r="I163" i="13"/>
  <c r="Q163" i="13" s="1"/>
  <c r="G163" i="13"/>
  <c r="G65" i="115" s="1"/>
  <c r="F163" i="13"/>
  <c r="F65" i="115" s="1"/>
  <c r="E163" i="13"/>
  <c r="E65" i="115" s="1"/>
  <c r="D163" i="13"/>
  <c r="D65" i="115" s="1"/>
  <c r="C163" i="13"/>
  <c r="C65" i="115" s="1"/>
  <c r="I162" i="13"/>
  <c r="G162" i="13"/>
  <c r="F162" i="13"/>
  <c r="E162" i="13"/>
  <c r="D162" i="13"/>
  <c r="C162" i="13"/>
  <c r="I161" i="13"/>
  <c r="G161" i="13"/>
  <c r="F161" i="13"/>
  <c r="E161" i="13"/>
  <c r="I160" i="13"/>
  <c r="G160" i="13"/>
  <c r="F160" i="13"/>
  <c r="E160" i="13"/>
  <c r="D160" i="13"/>
  <c r="C160" i="13"/>
  <c r="I159" i="13"/>
  <c r="Q159" i="13" s="1"/>
  <c r="G159" i="13"/>
  <c r="G65" i="112" s="1"/>
  <c r="F159" i="13"/>
  <c r="F65" i="112" s="1"/>
  <c r="E159" i="13"/>
  <c r="E65" i="112" s="1"/>
  <c r="D159" i="13"/>
  <c r="D65" i="112" s="1"/>
  <c r="C159" i="13"/>
  <c r="C65" i="112" s="1"/>
  <c r="I158" i="13"/>
  <c r="Q158" i="13" s="1"/>
  <c r="G158" i="13"/>
  <c r="G65" i="110" s="1"/>
  <c r="F158" i="13"/>
  <c r="F65" i="110" s="1"/>
  <c r="E158" i="13"/>
  <c r="E65" i="110" s="1"/>
  <c r="D158" i="13"/>
  <c r="D65" i="110" s="1"/>
  <c r="C158" i="13"/>
  <c r="C65" i="110" s="1"/>
  <c r="I157" i="13"/>
  <c r="Q157" i="13" s="1"/>
  <c r="F157" i="13"/>
  <c r="F65" i="96" s="1"/>
  <c r="E157" i="13"/>
  <c r="E65" i="96" s="1"/>
  <c r="D157" i="13"/>
  <c r="D65" i="96" s="1"/>
  <c r="C157" i="13"/>
  <c r="C65" i="96" s="1"/>
  <c r="I156" i="13"/>
  <c r="Q156" i="13" s="1"/>
  <c r="G156" i="13"/>
  <c r="G65" i="107" s="1"/>
  <c r="F156" i="13"/>
  <c r="F65" i="107" s="1"/>
  <c r="E156" i="13"/>
  <c r="E65" i="107" s="1"/>
  <c r="D156" i="13"/>
  <c r="D65" i="107" s="1"/>
  <c r="C156" i="13"/>
  <c r="C65" i="107" s="1"/>
  <c r="I155" i="13"/>
  <c r="Q155" i="13" s="1"/>
  <c r="G155" i="13"/>
  <c r="G65" i="93" s="1"/>
  <c r="F155" i="13"/>
  <c r="F65" i="93" s="1"/>
  <c r="E155" i="13"/>
  <c r="E65" i="93" s="1"/>
  <c r="D155" i="13"/>
  <c r="D65" i="93" s="1"/>
  <c r="C155" i="13"/>
  <c r="C65" i="93" s="1"/>
  <c r="I135" i="13"/>
  <c r="Q135" i="13" s="1"/>
  <c r="G135" i="13"/>
  <c r="G64" i="126" s="1"/>
  <c r="F135" i="13"/>
  <c r="F64" i="126" s="1"/>
  <c r="E135" i="13"/>
  <c r="E64" i="126" s="1"/>
  <c r="D135" i="13"/>
  <c r="D64" i="126" s="1"/>
  <c r="C135" i="13"/>
  <c r="C64" i="126" s="1"/>
  <c r="I134" i="13"/>
  <c r="Q134" i="13" s="1"/>
  <c r="G134" i="13"/>
  <c r="G64" i="102" s="1"/>
  <c r="F134" i="13"/>
  <c r="F64" i="102" s="1"/>
  <c r="E134" i="13"/>
  <c r="E64" i="102" s="1"/>
  <c r="D134" i="13"/>
  <c r="D64" i="102" s="1"/>
  <c r="C134" i="13"/>
  <c r="C64" i="102" s="1"/>
  <c r="I133" i="13"/>
  <c r="Q133" i="13" s="1"/>
  <c r="G133" i="13"/>
  <c r="G64" i="115" s="1"/>
  <c r="F133" i="13"/>
  <c r="F64" i="115" s="1"/>
  <c r="E133" i="13"/>
  <c r="E64" i="115" s="1"/>
  <c r="D133" i="13"/>
  <c r="D64" i="115" s="1"/>
  <c r="I132" i="13"/>
  <c r="G132" i="13"/>
  <c r="F132" i="13"/>
  <c r="E132" i="13"/>
  <c r="D132" i="13"/>
  <c r="C132" i="13"/>
  <c r="I131" i="13"/>
  <c r="G131" i="13"/>
  <c r="F131" i="13"/>
  <c r="E131" i="13"/>
  <c r="I130" i="13"/>
  <c r="G130" i="13"/>
  <c r="F130" i="13"/>
  <c r="E130" i="13"/>
  <c r="D130" i="13"/>
  <c r="C130" i="13"/>
  <c r="I129" i="13"/>
  <c r="Q129" i="13" s="1"/>
  <c r="G129" i="13"/>
  <c r="G64" i="112" s="1"/>
  <c r="F129" i="13"/>
  <c r="F64" i="112" s="1"/>
  <c r="E129" i="13"/>
  <c r="E64" i="112" s="1"/>
  <c r="D129" i="13"/>
  <c r="D64" i="112" s="1"/>
  <c r="C129" i="13"/>
  <c r="C64" i="112" s="1"/>
  <c r="I128" i="13"/>
  <c r="Q128" i="13" s="1"/>
  <c r="G128" i="13"/>
  <c r="G64" i="110" s="1"/>
  <c r="F128" i="13"/>
  <c r="F64" i="110" s="1"/>
  <c r="E128" i="13"/>
  <c r="E64" i="110" s="1"/>
  <c r="D128" i="13"/>
  <c r="D64" i="110" s="1"/>
  <c r="C128" i="13"/>
  <c r="C64" i="110" s="1"/>
  <c r="I127" i="13"/>
  <c r="Q127" i="13" s="1"/>
  <c r="F127" i="13"/>
  <c r="F64" i="96" s="1"/>
  <c r="E127" i="13"/>
  <c r="E64" i="96" s="1"/>
  <c r="D127" i="13"/>
  <c r="D64" i="96" s="1"/>
  <c r="C127" i="13"/>
  <c r="C64" i="96" s="1"/>
  <c r="I126" i="13"/>
  <c r="Q126" i="13" s="1"/>
  <c r="G126" i="13"/>
  <c r="G64" i="107" s="1"/>
  <c r="F126" i="13"/>
  <c r="F64" i="107" s="1"/>
  <c r="E126" i="13"/>
  <c r="E64" i="107" s="1"/>
  <c r="D126" i="13"/>
  <c r="D64" i="107" s="1"/>
  <c r="C126" i="13"/>
  <c r="C64" i="107" s="1"/>
  <c r="I125" i="13"/>
  <c r="Q125" i="13" s="1"/>
  <c r="G125" i="13"/>
  <c r="G64" i="93" s="1"/>
  <c r="F125" i="13"/>
  <c r="F64" i="93" s="1"/>
  <c r="E125" i="13"/>
  <c r="E64" i="93" s="1"/>
  <c r="D125" i="13"/>
  <c r="D64" i="93" s="1"/>
  <c r="C125" i="13"/>
  <c r="C64" i="93" s="1"/>
  <c r="I105" i="13"/>
  <c r="Q105" i="13" s="1"/>
  <c r="G105" i="13"/>
  <c r="G63" i="126" s="1"/>
  <c r="F105" i="13"/>
  <c r="F63" i="126" s="1"/>
  <c r="E105" i="13"/>
  <c r="E63" i="126" s="1"/>
  <c r="D105" i="13"/>
  <c r="D63" i="126" s="1"/>
  <c r="C105" i="13"/>
  <c r="C63" i="126" s="1"/>
  <c r="I104" i="13"/>
  <c r="Q104" i="13" s="1"/>
  <c r="I103" i="13"/>
  <c r="Q103" i="13" s="1"/>
  <c r="G103" i="13"/>
  <c r="G63" i="115" s="1"/>
  <c r="F103" i="13"/>
  <c r="F63" i="115" s="1"/>
  <c r="E103" i="13"/>
  <c r="E63" i="115" s="1"/>
  <c r="D103" i="13"/>
  <c r="D63" i="115" s="1"/>
  <c r="I102" i="13"/>
  <c r="G102" i="13"/>
  <c r="F102" i="13"/>
  <c r="E102" i="13"/>
  <c r="D102" i="13"/>
  <c r="C102" i="13"/>
  <c r="I101" i="13"/>
  <c r="G101" i="13"/>
  <c r="F101" i="13"/>
  <c r="E101" i="13"/>
  <c r="I100" i="13"/>
  <c r="G100" i="13"/>
  <c r="F100" i="13"/>
  <c r="E100" i="13"/>
  <c r="D100" i="13"/>
  <c r="C100" i="13"/>
  <c r="I99" i="13"/>
  <c r="Q99" i="13" s="1"/>
  <c r="G99" i="13"/>
  <c r="G63" i="112" s="1"/>
  <c r="F99" i="13"/>
  <c r="F63" i="112" s="1"/>
  <c r="E99" i="13"/>
  <c r="E63" i="112" s="1"/>
  <c r="D99" i="13"/>
  <c r="D63" i="112" s="1"/>
  <c r="C99" i="13"/>
  <c r="C63" i="112" s="1"/>
  <c r="I98" i="13"/>
  <c r="Q98" i="13" s="1"/>
  <c r="G98" i="13"/>
  <c r="G63" i="110" s="1"/>
  <c r="F98" i="13"/>
  <c r="F63" i="110" s="1"/>
  <c r="E98" i="13"/>
  <c r="E63" i="110" s="1"/>
  <c r="D98" i="13"/>
  <c r="D63" i="110" s="1"/>
  <c r="C98" i="13"/>
  <c r="C63" i="110" s="1"/>
  <c r="I97" i="13"/>
  <c r="Q97" i="13" s="1"/>
  <c r="F97" i="13"/>
  <c r="F63" i="96" s="1"/>
  <c r="E97" i="13"/>
  <c r="E63" i="96" s="1"/>
  <c r="D97" i="13"/>
  <c r="D63" i="96" s="1"/>
  <c r="C97" i="13"/>
  <c r="C63" i="96" s="1"/>
  <c r="I96" i="13"/>
  <c r="Q96" i="13" s="1"/>
  <c r="D96" i="13"/>
  <c r="D63" i="107" s="1"/>
  <c r="C96" i="13"/>
  <c r="C63" i="107" s="1"/>
  <c r="I95" i="13"/>
  <c r="Q95" i="13" s="1"/>
  <c r="G95" i="13"/>
  <c r="G63" i="93" s="1"/>
  <c r="F95" i="13"/>
  <c r="F63" i="93" s="1"/>
  <c r="E95" i="13"/>
  <c r="E63" i="93" s="1"/>
  <c r="D95" i="13"/>
  <c r="D63" i="93" s="1"/>
  <c r="C95" i="13"/>
  <c r="C63" i="93" s="1"/>
  <c r="I75" i="13"/>
  <c r="Q75" i="13" s="1"/>
  <c r="F75" i="13"/>
  <c r="F62" i="126" s="1"/>
  <c r="E75" i="13"/>
  <c r="E62" i="126" s="1"/>
  <c r="D75" i="13"/>
  <c r="D62" i="126" s="1"/>
  <c r="C75" i="13"/>
  <c r="C62" i="126" s="1"/>
  <c r="I74" i="13"/>
  <c r="Q74" i="13" s="1"/>
  <c r="F74" i="13"/>
  <c r="F62" i="102" s="1"/>
  <c r="E74" i="13"/>
  <c r="E62" i="102" s="1"/>
  <c r="D74" i="13"/>
  <c r="D62" i="102" s="1"/>
  <c r="C74" i="13"/>
  <c r="C62" i="102" s="1"/>
  <c r="I73" i="13"/>
  <c r="Q73" i="13" s="1"/>
  <c r="F73" i="13"/>
  <c r="F62" i="115" s="1"/>
  <c r="E73" i="13"/>
  <c r="E62" i="115" s="1"/>
  <c r="D73" i="13"/>
  <c r="D62" i="115" s="1"/>
  <c r="C73" i="13"/>
  <c r="C62" i="115" s="1"/>
  <c r="I72" i="13"/>
  <c r="P72" i="13"/>
  <c r="F72" i="13"/>
  <c r="E72" i="13"/>
  <c r="D72" i="13"/>
  <c r="C72" i="13"/>
  <c r="I71" i="13"/>
  <c r="P71" i="13"/>
  <c r="F71" i="13"/>
  <c r="E71" i="13"/>
  <c r="I70" i="13"/>
  <c r="P70" i="13"/>
  <c r="F70" i="13"/>
  <c r="E70" i="13"/>
  <c r="D70" i="13"/>
  <c r="C70" i="13"/>
  <c r="I69" i="13"/>
  <c r="Q69" i="13" s="1"/>
  <c r="F69" i="13"/>
  <c r="F62" i="112" s="1"/>
  <c r="E69" i="13"/>
  <c r="E62" i="112" s="1"/>
  <c r="D69" i="13"/>
  <c r="D62" i="112" s="1"/>
  <c r="C69" i="13"/>
  <c r="C62" i="112" s="1"/>
  <c r="I68" i="13"/>
  <c r="Q68" i="13" s="1"/>
  <c r="F68" i="13"/>
  <c r="E68" i="13"/>
  <c r="D68" i="13"/>
  <c r="C68" i="13"/>
  <c r="C62" i="110" s="1"/>
  <c r="I67" i="13"/>
  <c r="Q67" i="13" s="1"/>
  <c r="F67" i="13"/>
  <c r="F62" i="96" s="1"/>
  <c r="E67" i="13"/>
  <c r="E62" i="96" s="1"/>
  <c r="D67" i="13"/>
  <c r="D62" i="96" s="1"/>
  <c r="C67" i="13"/>
  <c r="C62" i="96" s="1"/>
  <c r="I66" i="13"/>
  <c r="Q66" i="13" s="1"/>
  <c r="F66" i="13"/>
  <c r="F62" i="107" s="1"/>
  <c r="E66" i="13"/>
  <c r="E62" i="107" s="1"/>
  <c r="D66" i="13"/>
  <c r="D62" i="107" s="1"/>
  <c r="C66" i="13"/>
  <c r="C62" i="107" s="1"/>
  <c r="I65" i="13"/>
  <c r="Q65" i="13" s="1"/>
  <c r="G65" i="13"/>
  <c r="G62" i="93" s="1"/>
  <c r="F65" i="13"/>
  <c r="F62" i="93" s="1"/>
  <c r="E65" i="13"/>
  <c r="E62" i="93" s="1"/>
  <c r="D65" i="13"/>
  <c r="D62" i="93" s="1"/>
  <c r="C65" i="13"/>
  <c r="C62" i="93" s="1"/>
  <c r="I45" i="13"/>
  <c r="F45" i="13"/>
  <c r="F61" i="126" s="1"/>
  <c r="E45" i="13"/>
  <c r="E61" i="126" s="1"/>
  <c r="D45" i="13"/>
  <c r="D61" i="126" s="1"/>
  <c r="C45" i="13"/>
  <c r="C61" i="126" s="1"/>
  <c r="I44" i="13"/>
  <c r="F44" i="13"/>
  <c r="F61" i="102" s="1"/>
  <c r="E44" i="13"/>
  <c r="E61" i="102" s="1"/>
  <c r="D44" i="13"/>
  <c r="D61" i="102" s="1"/>
  <c r="C44" i="13"/>
  <c r="C61" i="102" s="1"/>
  <c r="I43" i="13"/>
  <c r="F43" i="13"/>
  <c r="F61" i="115" s="1"/>
  <c r="E43" i="13"/>
  <c r="E61" i="115" s="1"/>
  <c r="D43" i="13"/>
  <c r="D61" i="115" s="1"/>
  <c r="C43" i="13"/>
  <c r="C61" i="115" s="1"/>
  <c r="I42" i="13"/>
  <c r="N55" i="13"/>
  <c r="F42" i="13"/>
  <c r="E42" i="13"/>
  <c r="D42" i="13"/>
  <c r="C42" i="13"/>
  <c r="I41" i="13"/>
  <c r="N54" i="13"/>
  <c r="F41" i="13"/>
  <c r="E41" i="13"/>
  <c r="I40" i="13"/>
  <c r="G40" i="13"/>
  <c r="G61" i="122" s="1"/>
  <c r="F40" i="13"/>
  <c r="E40" i="13"/>
  <c r="D40" i="13"/>
  <c r="C40" i="13"/>
  <c r="I39" i="13"/>
  <c r="Q39" i="13" s="1"/>
  <c r="G39" i="13"/>
  <c r="G61" i="112" s="1"/>
  <c r="F39" i="13"/>
  <c r="F61" i="112" s="1"/>
  <c r="E39" i="13"/>
  <c r="E61" i="112" s="1"/>
  <c r="D39" i="13"/>
  <c r="D61" i="112" s="1"/>
  <c r="C39" i="13"/>
  <c r="C61" i="112" s="1"/>
  <c r="I38" i="13"/>
  <c r="F38" i="13"/>
  <c r="F61" i="110" s="1"/>
  <c r="E38" i="13"/>
  <c r="E61" i="110" s="1"/>
  <c r="D38" i="13"/>
  <c r="D61" i="110" s="1"/>
  <c r="C38" i="13"/>
  <c r="C61" i="110" s="1"/>
  <c r="I37" i="13"/>
  <c r="E37" i="13"/>
  <c r="E61" i="96" s="1"/>
  <c r="D37" i="13"/>
  <c r="D61" i="96" s="1"/>
  <c r="C37" i="13"/>
  <c r="C61" i="96" s="1"/>
  <c r="I36" i="13"/>
  <c r="F36" i="13"/>
  <c r="F61" i="107" s="1"/>
  <c r="E36" i="13"/>
  <c r="E61" i="107" s="1"/>
  <c r="D36" i="13"/>
  <c r="D61" i="107" s="1"/>
  <c r="C36" i="13"/>
  <c r="C61" i="107" s="1"/>
  <c r="I35" i="13"/>
  <c r="F35" i="13"/>
  <c r="F61" i="93" s="1"/>
  <c r="E35" i="13"/>
  <c r="E61" i="93" s="1"/>
  <c r="D35" i="13"/>
  <c r="D61" i="93" s="1"/>
  <c r="C35" i="13"/>
  <c r="C61" i="93" s="1"/>
  <c r="I15" i="13"/>
  <c r="Q15" i="13" s="1"/>
  <c r="I14" i="13"/>
  <c r="Q14" i="13" s="1"/>
  <c r="I13" i="13"/>
  <c r="Q13" i="13" s="1"/>
  <c r="I12" i="13"/>
  <c r="I11" i="13"/>
  <c r="I10" i="13"/>
  <c r="I9" i="13"/>
  <c r="Q9" i="13" s="1"/>
  <c r="I8" i="13"/>
  <c r="Q8" i="13" s="1"/>
  <c r="I7" i="13"/>
  <c r="Q7" i="13" s="1"/>
  <c r="I6" i="13"/>
  <c r="Q6" i="13" s="1"/>
  <c r="I5" i="13"/>
  <c r="Q5" i="13" s="1"/>
  <c r="C18" i="45"/>
  <c r="D18" i="45"/>
  <c r="E18" i="45"/>
  <c r="F18" i="45"/>
  <c r="G18" i="45"/>
  <c r="C19" i="45"/>
  <c r="D19" i="45"/>
  <c r="F19" i="45"/>
  <c r="C20" i="45"/>
  <c r="D20" i="45"/>
  <c r="E20" i="45"/>
  <c r="F20" i="45"/>
  <c r="G20" i="45"/>
  <c r="C21" i="45"/>
  <c r="D21" i="45"/>
  <c r="E21" i="45"/>
  <c r="F21" i="45"/>
  <c r="G21" i="45"/>
  <c r="C22" i="45"/>
  <c r="D22" i="45"/>
  <c r="E22" i="45"/>
  <c r="F22" i="45"/>
  <c r="G22" i="45"/>
  <c r="C23" i="45"/>
  <c r="D23" i="45"/>
  <c r="E23" i="45"/>
  <c r="F23" i="45"/>
  <c r="G23" i="45"/>
  <c r="C24" i="45"/>
  <c r="D24" i="45"/>
  <c r="E24" i="45"/>
  <c r="F24" i="45"/>
  <c r="G24" i="45"/>
  <c r="C25" i="45"/>
  <c r="D25" i="45"/>
  <c r="E25" i="45"/>
  <c r="F25" i="45"/>
  <c r="G25" i="45"/>
  <c r="C26" i="45"/>
  <c r="D26" i="45"/>
  <c r="E26" i="45"/>
  <c r="F26" i="45"/>
  <c r="G26" i="45"/>
  <c r="C27" i="45"/>
  <c r="D27" i="45"/>
  <c r="E27" i="45"/>
  <c r="F27" i="45"/>
  <c r="G27" i="45"/>
  <c r="C28" i="45"/>
  <c r="D28" i="45"/>
  <c r="E28" i="45"/>
  <c r="F28" i="45"/>
  <c r="G28" i="45"/>
  <c r="C29" i="45"/>
  <c r="D29" i="45"/>
  <c r="E29" i="45"/>
  <c r="F29" i="45"/>
  <c r="G29" i="45"/>
  <c r="C30" i="45"/>
  <c r="D30" i="45"/>
  <c r="E30" i="45"/>
  <c r="F30" i="45"/>
  <c r="G30" i="45"/>
  <c r="C31" i="45"/>
  <c r="D31" i="45"/>
  <c r="E31" i="45"/>
  <c r="F31" i="45"/>
  <c r="G31" i="45"/>
  <c r="D17" i="45"/>
  <c r="E17" i="45"/>
  <c r="F17" i="45"/>
  <c r="F5" i="45" s="1"/>
  <c r="G17" i="45"/>
  <c r="I15" i="45"/>
  <c r="Q15" i="45" s="1"/>
  <c r="I14" i="45"/>
  <c r="I13" i="45"/>
  <c r="Q13" i="45" s="1"/>
  <c r="K22" i="121" s="1"/>
  <c r="I12" i="45"/>
  <c r="I11" i="45"/>
  <c r="I10" i="45"/>
  <c r="I9" i="45"/>
  <c r="Q9" i="45" s="1"/>
  <c r="G22" i="121" s="1"/>
  <c r="I8" i="45"/>
  <c r="Q8" i="45" s="1"/>
  <c r="F22" i="121" s="1"/>
  <c r="I7" i="45"/>
  <c r="Q7" i="45" s="1"/>
  <c r="E22" i="121" s="1"/>
  <c r="I6" i="45"/>
  <c r="Q6" i="45" s="1"/>
  <c r="D22" i="121" s="1"/>
  <c r="I5" i="45"/>
  <c r="Q5" i="45" s="1"/>
  <c r="C22" i="121" s="1"/>
  <c r="E199" i="45"/>
  <c r="I195" i="45"/>
  <c r="Q195" i="45" s="1"/>
  <c r="G195" i="45"/>
  <c r="G228" i="126" s="1"/>
  <c r="F195" i="45"/>
  <c r="F228" i="126" s="1"/>
  <c r="E195" i="45"/>
  <c r="E228" i="126" s="1"/>
  <c r="D195" i="45"/>
  <c r="D228" i="126" s="1"/>
  <c r="C195" i="45"/>
  <c r="C228" i="126" s="1"/>
  <c r="I194" i="45"/>
  <c r="Q194" i="45" s="1"/>
  <c r="G194" i="45"/>
  <c r="G228" i="102" s="1"/>
  <c r="F194" i="45"/>
  <c r="F228" i="102" s="1"/>
  <c r="E194" i="45"/>
  <c r="E228" i="102" s="1"/>
  <c r="D194" i="45"/>
  <c r="D228" i="102" s="1"/>
  <c r="C194" i="45"/>
  <c r="C228" i="102" s="1"/>
  <c r="I193" i="45"/>
  <c r="Q193" i="45" s="1"/>
  <c r="G193" i="45"/>
  <c r="G228" i="115" s="1"/>
  <c r="F193" i="45"/>
  <c r="F228" i="115" s="1"/>
  <c r="E193" i="45"/>
  <c r="E228" i="115" s="1"/>
  <c r="D193" i="45"/>
  <c r="D228" i="115" s="1"/>
  <c r="C193" i="45"/>
  <c r="C228" i="115" s="1"/>
  <c r="I192" i="45"/>
  <c r="G192" i="45"/>
  <c r="F192" i="45"/>
  <c r="E192" i="45"/>
  <c r="D192" i="45"/>
  <c r="C192" i="45"/>
  <c r="I191" i="45"/>
  <c r="G191" i="45"/>
  <c r="F191" i="45"/>
  <c r="E191" i="45"/>
  <c r="I190" i="45"/>
  <c r="G190" i="45"/>
  <c r="F190" i="45"/>
  <c r="E190" i="45"/>
  <c r="D190" i="45"/>
  <c r="C190" i="45"/>
  <c r="I189" i="45"/>
  <c r="Q189" i="45" s="1"/>
  <c r="G189" i="45"/>
  <c r="G228" i="112" s="1"/>
  <c r="F189" i="45"/>
  <c r="F228" i="112" s="1"/>
  <c r="E189" i="45"/>
  <c r="E228" i="112" s="1"/>
  <c r="D189" i="45"/>
  <c r="D228" i="112" s="1"/>
  <c r="C189" i="45"/>
  <c r="C228" i="112" s="1"/>
  <c r="I188" i="45"/>
  <c r="Q188" i="45" s="1"/>
  <c r="G188" i="45"/>
  <c r="G228" i="110" s="1"/>
  <c r="F188" i="45"/>
  <c r="F228" i="110" s="1"/>
  <c r="E188" i="45"/>
  <c r="E228" i="110" s="1"/>
  <c r="D188" i="45"/>
  <c r="D228" i="110" s="1"/>
  <c r="C188" i="45"/>
  <c r="C228" i="110" s="1"/>
  <c r="I187" i="45"/>
  <c r="Q187" i="45" s="1"/>
  <c r="G187" i="45"/>
  <c r="F187" i="45"/>
  <c r="D187" i="45"/>
  <c r="C187" i="45"/>
  <c r="I186" i="45"/>
  <c r="Q186" i="45" s="1"/>
  <c r="G186" i="45"/>
  <c r="G228" i="107" s="1"/>
  <c r="F186" i="45"/>
  <c r="F228" i="107" s="1"/>
  <c r="E186" i="45"/>
  <c r="E228" i="107" s="1"/>
  <c r="D186" i="45"/>
  <c r="D228" i="107" s="1"/>
  <c r="C186" i="45"/>
  <c r="C228" i="107" s="1"/>
  <c r="I185" i="45"/>
  <c r="Q185" i="45" s="1"/>
  <c r="G185" i="45"/>
  <c r="G228" i="93" s="1"/>
  <c r="F185" i="45"/>
  <c r="F228" i="93" s="1"/>
  <c r="E185" i="45"/>
  <c r="E228" i="93" s="1"/>
  <c r="D185" i="45"/>
  <c r="D228" i="93" s="1"/>
  <c r="C185" i="45"/>
  <c r="C228" i="93" s="1"/>
  <c r="I165" i="45"/>
  <c r="Q165" i="45" s="1"/>
  <c r="G165" i="45"/>
  <c r="G227" i="126" s="1"/>
  <c r="F165" i="45"/>
  <c r="F227" i="126" s="1"/>
  <c r="E165" i="45"/>
  <c r="E227" i="126" s="1"/>
  <c r="D165" i="45"/>
  <c r="D227" i="126" s="1"/>
  <c r="C165" i="45"/>
  <c r="C227" i="126" s="1"/>
  <c r="I164" i="45"/>
  <c r="Q164" i="45" s="1"/>
  <c r="G164" i="45"/>
  <c r="G227" i="102" s="1"/>
  <c r="F164" i="45"/>
  <c r="F227" i="102" s="1"/>
  <c r="E164" i="45"/>
  <c r="E227" i="102" s="1"/>
  <c r="D164" i="45"/>
  <c r="D227" i="102" s="1"/>
  <c r="C164" i="45"/>
  <c r="C227" i="102" s="1"/>
  <c r="I163" i="45"/>
  <c r="Q163" i="45" s="1"/>
  <c r="G163" i="45"/>
  <c r="G227" i="115" s="1"/>
  <c r="F163" i="45"/>
  <c r="F227" i="115" s="1"/>
  <c r="E163" i="45"/>
  <c r="E227" i="115" s="1"/>
  <c r="D163" i="45"/>
  <c r="D227" i="115" s="1"/>
  <c r="C163" i="45"/>
  <c r="C227" i="115" s="1"/>
  <c r="I162" i="45"/>
  <c r="G162" i="45"/>
  <c r="F162" i="45"/>
  <c r="E162" i="45"/>
  <c r="D162" i="45"/>
  <c r="C162" i="45"/>
  <c r="I161" i="45"/>
  <c r="G161" i="45"/>
  <c r="F161" i="45"/>
  <c r="E161" i="45"/>
  <c r="I160" i="45"/>
  <c r="G160" i="45"/>
  <c r="F160" i="45"/>
  <c r="E160" i="45"/>
  <c r="D160" i="45"/>
  <c r="C160" i="45"/>
  <c r="I159" i="45"/>
  <c r="Q159" i="45" s="1"/>
  <c r="G159" i="45"/>
  <c r="G227" i="112" s="1"/>
  <c r="F159" i="45"/>
  <c r="F227" i="112" s="1"/>
  <c r="E159" i="45"/>
  <c r="E227" i="112" s="1"/>
  <c r="D159" i="45"/>
  <c r="D227" i="112" s="1"/>
  <c r="C159" i="45"/>
  <c r="C227" i="112" s="1"/>
  <c r="I158" i="45"/>
  <c r="Q158" i="45" s="1"/>
  <c r="G158" i="45"/>
  <c r="G227" i="110" s="1"/>
  <c r="F158" i="45"/>
  <c r="F227" i="110" s="1"/>
  <c r="E158" i="45"/>
  <c r="E227" i="110" s="1"/>
  <c r="D158" i="45"/>
  <c r="D227" i="110" s="1"/>
  <c r="C158" i="45"/>
  <c r="C227" i="110" s="1"/>
  <c r="I157" i="45"/>
  <c r="Q157" i="45" s="1"/>
  <c r="G157" i="45"/>
  <c r="G227" i="96" s="1"/>
  <c r="F157" i="45"/>
  <c r="F227" i="96" s="1"/>
  <c r="E157" i="45"/>
  <c r="E227" i="96" s="1"/>
  <c r="D157" i="45"/>
  <c r="D227" i="96" s="1"/>
  <c r="C157" i="45"/>
  <c r="C227" i="96" s="1"/>
  <c r="I156" i="45"/>
  <c r="Q156" i="45" s="1"/>
  <c r="G156" i="45"/>
  <c r="G227" i="107" s="1"/>
  <c r="F156" i="45"/>
  <c r="F227" i="107" s="1"/>
  <c r="E156" i="45"/>
  <c r="E227" i="107" s="1"/>
  <c r="D156" i="45"/>
  <c r="D227" i="107" s="1"/>
  <c r="C156" i="45"/>
  <c r="C227" i="107" s="1"/>
  <c r="I155" i="45"/>
  <c r="Q155" i="45" s="1"/>
  <c r="G155" i="45"/>
  <c r="G227" i="93" s="1"/>
  <c r="F155" i="45"/>
  <c r="F227" i="93" s="1"/>
  <c r="E155" i="45"/>
  <c r="E227" i="93" s="1"/>
  <c r="D155" i="45"/>
  <c r="D227" i="93" s="1"/>
  <c r="C155" i="45"/>
  <c r="C227" i="93" s="1"/>
  <c r="I135" i="45"/>
  <c r="G135" i="45"/>
  <c r="G226" i="126" s="1"/>
  <c r="F135" i="45"/>
  <c r="F226" i="126" s="1"/>
  <c r="E135" i="45"/>
  <c r="E226" i="126" s="1"/>
  <c r="D135" i="45"/>
  <c r="D226" i="126" s="1"/>
  <c r="C135" i="45"/>
  <c r="C226" i="126" s="1"/>
  <c r="I134" i="45"/>
  <c r="G134" i="45"/>
  <c r="G226" i="102" s="1"/>
  <c r="F134" i="45"/>
  <c r="F226" i="102" s="1"/>
  <c r="E134" i="45"/>
  <c r="E226" i="102" s="1"/>
  <c r="D134" i="45"/>
  <c r="D226" i="102" s="1"/>
  <c r="C134" i="45"/>
  <c r="C226" i="102" s="1"/>
  <c r="I133" i="45"/>
  <c r="G133" i="45"/>
  <c r="G226" i="115" s="1"/>
  <c r="F133" i="45"/>
  <c r="F226" i="115" s="1"/>
  <c r="E133" i="45"/>
  <c r="E226" i="115" s="1"/>
  <c r="D133" i="45"/>
  <c r="D226" i="115" s="1"/>
  <c r="C133" i="45"/>
  <c r="C226" i="115" s="1"/>
  <c r="I132" i="45"/>
  <c r="G132" i="45"/>
  <c r="G226" i="124" s="1"/>
  <c r="F132" i="45"/>
  <c r="E132" i="45"/>
  <c r="D132" i="45"/>
  <c r="C132" i="45"/>
  <c r="I131" i="45"/>
  <c r="G131" i="45"/>
  <c r="G226" i="123" s="1"/>
  <c r="F131" i="45"/>
  <c r="E131" i="45"/>
  <c r="I130" i="45"/>
  <c r="G130" i="45"/>
  <c r="G226" i="122" s="1"/>
  <c r="F130" i="45"/>
  <c r="E130" i="45"/>
  <c r="D130" i="45"/>
  <c r="C130" i="45"/>
  <c r="I129" i="45"/>
  <c r="G129" i="45"/>
  <c r="G226" i="112" s="1"/>
  <c r="F129" i="45"/>
  <c r="F226" i="112" s="1"/>
  <c r="E129" i="45"/>
  <c r="E226" i="112" s="1"/>
  <c r="D129" i="45"/>
  <c r="D226" i="112" s="1"/>
  <c r="C129" i="45"/>
  <c r="C226" i="112" s="1"/>
  <c r="I128" i="45"/>
  <c r="G128" i="45"/>
  <c r="G226" i="110" s="1"/>
  <c r="F128" i="45"/>
  <c r="F226" i="110" s="1"/>
  <c r="E128" i="45"/>
  <c r="E226" i="110" s="1"/>
  <c r="D128" i="45"/>
  <c r="D226" i="110" s="1"/>
  <c r="C128" i="45"/>
  <c r="C226" i="110" s="1"/>
  <c r="I127" i="45"/>
  <c r="G127" i="45"/>
  <c r="G226" i="96" s="1"/>
  <c r="F127" i="45"/>
  <c r="F226" i="96" s="1"/>
  <c r="E127" i="45"/>
  <c r="E226" i="96" s="1"/>
  <c r="D127" i="45"/>
  <c r="D226" i="96" s="1"/>
  <c r="C127" i="45"/>
  <c r="C226" i="96" s="1"/>
  <c r="I126" i="45"/>
  <c r="G126" i="45"/>
  <c r="G226" i="107" s="1"/>
  <c r="F126" i="45"/>
  <c r="F226" i="107" s="1"/>
  <c r="E126" i="45"/>
  <c r="E226" i="107" s="1"/>
  <c r="D126" i="45"/>
  <c r="D226" i="107" s="1"/>
  <c r="C126" i="45"/>
  <c r="C226" i="107" s="1"/>
  <c r="I125" i="45"/>
  <c r="G125" i="45"/>
  <c r="G226" i="93" s="1"/>
  <c r="F125" i="45"/>
  <c r="F226" i="93" s="1"/>
  <c r="E125" i="45"/>
  <c r="E226" i="93" s="1"/>
  <c r="D125" i="45"/>
  <c r="D226" i="93" s="1"/>
  <c r="C125" i="45"/>
  <c r="C226" i="93" s="1"/>
  <c r="G97" i="45"/>
  <c r="G225" i="96" s="1"/>
  <c r="I105" i="45"/>
  <c r="Q105" i="45" s="1"/>
  <c r="G105" i="45"/>
  <c r="G225" i="126" s="1"/>
  <c r="F105" i="45"/>
  <c r="F225" i="126" s="1"/>
  <c r="E105" i="45"/>
  <c r="E225" i="126" s="1"/>
  <c r="D105" i="45"/>
  <c r="D225" i="126" s="1"/>
  <c r="C105" i="45"/>
  <c r="C225" i="126" s="1"/>
  <c r="I104" i="45"/>
  <c r="Q104" i="45" s="1"/>
  <c r="G104" i="45"/>
  <c r="G225" i="102" s="1"/>
  <c r="F104" i="45"/>
  <c r="F225" i="102" s="1"/>
  <c r="E104" i="45"/>
  <c r="E225" i="102" s="1"/>
  <c r="D104" i="45"/>
  <c r="D225" i="102" s="1"/>
  <c r="C104" i="45"/>
  <c r="C225" i="102" s="1"/>
  <c r="I103" i="45"/>
  <c r="Q103" i="45" s="1"/>
  <c r="G103" i="45"/>
  <c r="G225" i="115" s="1"/>
  <c r="F103" i="45"/>
  <c r="F225" i="115" s="1"/>
  <c r="E103" i="45"/>
  <c r="E225" i="115" s="1"/>
  <c r="D103" i="45"/>
  <c r="D225" i="115" s="1"/>
  <c r="C103" i="45"/>
  <c r="C225" i="115" s="1"/>
  <c r="I102" i="45"/>
  <c r="G102" i="45"/>
  <c r="F102" i="45"/>
  <c r="E102" i="45"/>
  <c r="D102" i="45"/>
  <c r="C102" i="45"/>
  <c r="I101" i="45"/>
  <c r="G101" i="45"/>
  <c r="F101" i="45"/>
  <c r="E101" i="45"/>
  <c r="I100" i="45"/>
  <c r="G100" i="45"/>
  <c r="F100" i="45"/>
  <c r="E100" i="45"/>
  <c r="D100" i="45"/>
  <c r="C100" i="45"/>
  <c r="I99" i="45"/>
  <c r="Q99" i="45" s="1"/>
  <c r="G99" i="45"/>
  <c r="G225" i="112" s="1"/>
  <c r="F99" i="45"/>
  <c r="F225" i="112" s="1"/>
  <c r="E99" i="45"/>
  <c r="E225" i="112" s="1"/>
  <c r="D99" i="45"/>
  <c r="D225" i="112" s="1"/>
  <c r="C99" i="45"/>
  <c r="C225" i="112" s="1"/>
  <c r="I98" i="45"/>
  <c r="Q98" i="45" s="1"/>
  <c r="G98" i="45"/>
  <c r="G225" i="110" s="1"/>
  <c r="F98" i="45"/>
  <c r="F225" i="110" s="1"/>
  <c r="E98" i="45"/>
  <c r="E225" i="110" s="1"/>
  <c r="D98" i="45"/>
  <c r="D225" i="110" s="1"/>
  <c r="C98" i="45"/>
  <c r="C225" i="110" s="1"/>
  <c r="I97" i="45"/>
  <c r="Q97" i="45" s="1"/>
  <c r="F97" i="45"/>
  <c r="F225" i="96" s="1"/>
  <c r="E97" i="45"/>
  <c r="E225" i="96" s="1"/>
  <c r="D97" i="45"/>
  <c r="D225" i="96" s="1"/>
  <c r="C97" i="45"/>
  <c r="C225" i="96" s="1"/>
  <c r="I96" i="45"/>
  <c r="Q96" i="45" s="1"/>
  <c r="G96" i="45"/>
  <c r="G225" i="107" s="1"/>
  <c r="F96" i="45"/>
  <c r="F225" i="107" s="1"/>
  <c r="E96" i="45"/>
  <c r="E225" i="107" s="1"/>
  <c r="D96" i="45"/>
  <c r="D225" i="107" s="1"/>
  <c r="C96" i="45"/>
  <c r="C225" i="107" s="1"/>
  <c r="I95" i="45"/>
  <c r="Q95" i="45" s="1"/>
  <c r="G95" i="45"/>
  <c r="G225" i="93" s="1"/>
  <c r="F95" i="45"/>
  <c r="F225" i="93" s="1"/>
  <c r="E95" i="45"/>
  <c r="E225" i="93" s="1"/>
  <c r="D95" i="45"/>
  <c r="D225" i="93" s="1"/>
  <c r="C95" i="45"/>
  <c r="C225" i="93" s="1"/>
  <c r="I75" i="45"/>
  <c r="Q75" i="45" s="1"/>
  <c r="G75" i="45"/>
  <c r="G224" i="126" s="1"/>
  <c r="F75" i="45"/>
  <c r="F224" i="126" s="1"/>
  <c r="E75" i="45"/>
  <c r="E224" i="126" s="1"/>
  <c r="D75" i="45"/>
  <c r="D224" i="126" s="1"/>
  <c r="C75" i="45"/>
  <c r="C224" i="126" s="1"/>
  <c r="I74" i="45"/>
  <c r="Q74" i="45" s="1"/>
  <c r="G74" i="45"/>
  <c r="G224" i="102" s="1"/>
  <c r="F74" i="45"/>
  <c r="F224" i="102" s="1"/>
  <c r="E74" i="45"/>
  <c r="E224" i="102" s="1"/>
  <c r="D74" i="45"/>
  <c r="D224" i="102" s="1"/>
  <c r="C74" i="45"/>
  <c r="C224" i="102" s="1"/>
  <c r="I73" i="45"/>
  <c r="Q73" i="45" s="1"/>
  <c r="G73" i="45"/>
  <c r="G224" i="115" s="1"/>
  <c r="F73" i="45"/>
  <c r="F224" i="115" s="1"/>
  <c r="E73" i="45"/>
  <c r="E224" i="115" s="1"/>
  <c r="D73" i="45"/>
  <c r="D224" i="115" s="1"/>
  <c r="C73" i="45"/>
  <c r="C224" i="115" s="1"/>
  <c r="I72" i="45"/>
  <c r="G72" i="45"/>
  <c r="F72" i="45"/>
  <c r="E72" i="45"/>
  <c r="D72" i="45"/>
  <c r="C72" i="45"/>
  <c r="I71" i="45"/>
  <c r="G71" i="45"/>
  <c r="F71" i="45"/>
  <c r="E71" i="45"/>
  <c r="I70" i="45"/>
  <c r="G70" i="45"/>
  <c r="F70" i="45"/>
  <c r="E70" i="45"/>
  <c r="D70" i="45"/>
  <c r="C70" i="45"/>
  <c r="I69" i="45"/>
  <c r="Q69" i="45" s="1"/>
  <c r="G69" i="45"/>
  <c r="G224" i="112" s="1"/>
  <c r="F69" i="45"/>
  <c r="F224" i="112" s="1"/>
  <c r="E69" i="45"/>
  <c r="E224" i="112" s="1"/>
  <c r="D69" i="45"/>
  <c r="D224" i="112" s="1"/>
  <c r="C69" i="45"/>
  <c r="C224" i="112" s="1"/>
  <c r="I68" i="45"/>
  <c r="Q68" i="45" s="1"/>
  <c r="G68" i="45"/>
  <c r="G224" i="110" s="1"/>
  <c r="F68" i="45"/>
  <c r="F224" i="110" s="1"/>
  <c r="E68" i="45"/>
  <c r="E224" i="110" s="1"/>
  <c r="D68" i="45"/>
  <c r="D224" i="110" s="1"/>
  <c r="C68" i="45"/>
  <c r="C224" i="110" s="1"/>
  <c r="I67" i="45"/>
  <c r="Q67" i="45" s="1"/>
  <c r="G67" i="45"/>
  <c r="F67" i="45"/>
  <c r="E67" i="45"/>
  <c r="D67" i="45"/>
  <c r="C67" i="45"/>
  <c r="I66" i="45"/>
  <c r="Q66" i="45" s="1"/>
  <c r="G66" i="45"/>
  <c r="G224" i="107" s="1"/>
  <c r="F66" i="45"/>
  <c r="F224" i="107" s="1"/>
  <c r="E66" i="45"/>
  <c r="E224" i="107" s="1"/>
  <c r="D66" i="45"/>
  <c r="D224" i="107" s="1"/>
  <c r="C66" i="45"/>
  <c r="C224" i="107" s="1"/>
  <c r="I65" i="45"/>
  <c r="Q65" i="45" s="1"/>
  <c r="G65" i="45"/>
  <c r="G224" i="93" s="1"/>
  <c r="F65" i="45"/>
  <c r="F224" i="93" s="1"/>
  <c r="E65" i="45"/>
  <c r="E224" i="93" s="1"/>
  <c r="D65" i="45"/>
  <c r="D224" i="93" s="1"/>
  <c r="C65" i="45"/>
  <c r="C224" i="93" s="1"/>
  <c r="I45" i="45"/>
  <c r="Q45" i="45" s="1"/>
  <c r="G45" i="45"/>
  <c r="G223" i="126" s="1"/>
  <c r="F45" i="45"/>
  <c r="F223" i="126" s="1"/>
  <c r="E45" i="45"/>
  <c r="E223" i="126" s="1"/>
  <c r="D45" i="45"/>
  <c r="D223" i="126" s="1"/>
  <c r="C45" i="45"/>
  <c r="C223" i="126" s="1"/>
  <c r="I44" i="45"/>
  <c r="Q44" i="45" s="1"/>
  <c r="G44" i="45"/>
  <c r="G223" i="102" s="1"/>
  <c r="F44" i="45"/>
  <c r="F223" i="102" s="1"/>
  <c r="E44" i="45"/>
  <c r="E223" i="102" s="1"/>
  <c r="D44" i="45"/>
  <c r="D223" i="102" s="1"/>
  <c r="C44" i="45"/>
  <c r="C223" i="102" s="1"/>
  <c r="I43" i="45"/>
  <c r="Q43" i="45" s="1"/>
  <c r="G43" i="45"/>
  <c r="G223" i="115" s="1"/>
  <c r="F43" i="45"/>
  <c r="F223" i="115" s="1"/>
  <c r="E43" i="45"/>
  <c r="E223" i="115" s="1"/>
  <c r="D43" i="45"/>
  <c r="D223" i="115" s="1"/>
  <c r="C43" i="45"/>
  <c r="C223" i="115" s="1"/>
  <c r="I42" i="45"/>
  <c r="G42" i="45"/>
  <c r="F42" i="45"/>
  <c r="E42" i="45"/>
  <c r="D42" i="45"/>
  <c r="C42" i="45"/>
  <c r="I41" i="45"/>
  <c r="G41" i="45"/>
  <c r="F41" i="45"/>
  <c r="E41" i="45"/>
  <c r="I40" i="45"/>
  <c r="G40" i="45"/>
  <c r="F40" i="45"/>
  <c r="E40" i="45"/>
  <c r="D40" i="45"/>
  <c r="C40" i="45"/>
  <c r="I39" i="45"/>
  <c r="Q39" i="45" s="1"/>
  <c r="G39" i="45"/>
  <c r="G223" i="112" s="1"/>
  <c r="F39" i="45"/>
  <c r="F223" i="112" s="1"/>
  <c r="E39" i="45"/>
  <c r="E223" i="112" s="1"/>
  <c r="D39" i="45"/>
  <c r="D223" i="112" s="1"/>
  <c r="C39" i="45"/>
  <c r="C223" i="112" s="1"/>
  <c r="I38" i="45"/>
  <c r="Q38" i="45" s="1"/>
  <c r="G38" i="45"/>
  <c r="G223" i="110" s="1"/>
  <c r="F38" i="45"/>
  <c r="F223" i="110" s="1"/>
  <c r="E38" i="45"/>
  <c r="E223" i="110" s="1"/>
  <c r="D38" i="45"/>
  <c r="D223" i="110" s="1"/>
  <c r="C38" i="45"/>
  <c r="C223" i="110" s="1"/>
  <c r="I37" i="45"/>
  <c r="Q37" i="45" s="1"/>
  <c r="G37" i="45"/>
  <c r="G223" i="96" s="1"/>
  <c r="F37" i="45"/>
  <c r="F223" i="96" s="1"/>
  <c r="E37" i="45"/>
  <c r="E223" i="96" s="1"/>
  <c r="D37" i="45"/>
  <c r="D223" i="96" s="1"/>
  <c r="C37" i="45"/>
  <c r="C223" i="96" s="1"/>
  <c r="I36" i="45"/>
  <c r="Q36" i="45" s="1"/>
  <c r="G36" i="45"/>
  <c r="G223" i="107" s="1"/>
  <c r="F36" i="45"/>
  <c r="F223" i="107" s="1"/>
  <c r="E36" i="45"/>
  <c r="E223" i="107" s="1"/>
  <c r="D36" i="45"/>
  <c r="D223" i="107" s="1"/>
  <c r="C36" i="45"/>
  <c r="C223" i="107" s="1"/>
  <c r="I35" i="45"/>
  <c r="Q35" i="45" s="1"/>
  <c r="G35" i="45"/>
  <c r="G223" i="93" s="1"/>
  <c r="F35" i="45"/>
  <c r="F223" i="93" s="1"/>
  <c r="E35" i="45"/>
  <c r="E223" i="93" s="1"/>
  <c r="D35" i="45"/>
  <c r="D223" i="93" s="1"/>
  <c r="C35" i="45"/>
  <c r="C223" i="93" s="1"/>
  <c r="L42" i="45" l="1"/>
  <c r="C223" i="124"/>
  <c r="M42" i="45"/>
  <c r="D223" i="100" s="1"/>
  <c r="D223" i="124"/>
  <c r="N42" i="45"/>
  <c r="E223" i="124"/>
  <c r="O42" i="45"/>
  <c r="F223" i="100" s="1"/>
  <c r="F223" i="124"/>
  <c r="P42" i="45"/>
  <c r="G223" i="124"/>
  <c r="O57" i="45"/>
  <c r="H223" i="125"/>
  <c r="O58" i="45"/>
  <c r="H223" i="127"/>
  <c r="L72" i="45"/>
  <c r="C224" i="124"/>
  <c r="M72" i="45"/>
  <c r="D224" i="100" s="1"/>
  <c r="D224" i="124"/>
  <c r="N72" i="45"/>
  <c r="E224" i="124"/>
  <c r="O72" i="45"/>
  <c r="F224" i="100" s="1"/>
  <c r="F224" i="124"/>
  <c r="P72" i="45"/>
  <c r="G224" i="124"/>
  <c r="O87" i="45"/>
  <c r="H224" i="125"/>
  <c r="O88" i="45"/>
  <c r="H224" i="127"/>
  <c r="L102" i="45"/>
  <c r="C225" i="124"/>
  <c r="M102" i="45"/>
  <c r="D225" i="100" s="1"/>
  <c r="D225" i="124"/>
  <c r="N102" i="45"/>
  <c r="E225" i="124"/>
  <c r="O102" i="45"/>
  <c r="F225" i="100" s="1"/>
  <c r="F225" i="124"/>
  <c r="P102" i="45"/>
  <c r="G225" i="124"/>
  <c r="O117" i="45"/>
  <c r="H225" i="125"/>
  <c r="O118" i="45"/>
  <c r="H225" i="127"/>
  <c r="L132" i="45"/>
  <c r="C226" i="124"/>
  <c r="M132" i="45"/>
  <c r="D226" i="100" s="1"/>
  <c r="D226" i="124"/>
  <c r="N132" i="45"/>
  <c r="E226" i="124"/>
  <c r="O132" i="45"/>
  <c r="F226" i="100" s="1"/>
  <c r="F226" i="124"/>
  <c r="L162" i="45"/>
  <c r="C227" i="124"/>
  <c r="M162" i="45"/>
  <c r="D227" i="100" s="1"/>
  <c r="D227" i="124"/>
  <c r="N162" i="45"/>
  <c r="E227" i="124"/>
  <c r="O162" i="45"/>
  <c r="F227" i="100" s="1"/>
  <c r="F227" i="124"/>
  <c r="P162" i="45"/>
  <c r="G227" i="124"/>
  <c r="O177" i="45"/>
  <c r="H227" i="125"/>
  <c r="O178" i="45"/>
  <c r="H227" i="127"/>
  <c r="L192" i="45"/>
  <c r="C228" i="124"/>
  <c r="M192" i="45"/>
  <c r="D228" i="100" s="1"/>
  <c r="D228" i="124"/>
  <c r="N192" i="45"/>
  <c r="E228" i="124"/>
  <c r="O192" i="45"/>
  <c r="F228" i="100" s="1"/>
  <c r="F228" i="124"/>
  <c r="P192" i="45"/>
  <c r="G228" i="124"/>
  <c r="O207" i="45"/>
  <c r="H228" i="125"/>
  <c r="O208" i="45"/>
  <c r="H228" i="127"/>
  <c r="O28" i="45"/>
  <c r="M22" i="121"/>
  <c r="H222" i="127"/>
  <c r="H22" i="127"/>
  <c r="C60" i="121"/>
  <c r="C4" i="121"/>
  <c r="D60" i="121"/>
  <c r="D4" i="121"/>
  <c r="E60" i="121"/>
  <c r="E4" i="121"/>
  <c r="F60" i="121"/>
  <c r="F4" i="121"/>
  <c r="G60" i="121"/>
  <c r="G4" i="121"/>
  <c r="K60" i="121"/>
  <c r="K4" i="121"/>
  <c r="O27" i="13"/>
  <c r="L60" i="121"/>
  <c r="L4" i="121"/>
  <c r="H60" i="125"/>
  <c r="H4" i="125"/>
  <c r="O28" i="13"/>
  <c r="M60" i="121"/>
  <c r="M4" i="121"/>
  <c r="H60" i="127"/>
  <c r="H4" i="127"/>
  <c r="L42" i="13"/>
  <c r="C61" i="124"/>
  <c r="M42" i="13"/>
  <c r="D61" i="100" s="1"/>
  <c r="D61" i="124"/>
  <c r="N42" i="13"/>
  <c r="E61" i="124"/>
  <c r="O42" i="13"/>
  <c r="F61" i="100" s="1"/>
  <c r="F61" i="124"/>
  <c r="L72" i="13"/>
  <c r="C62" i="124"/>
  <c r="M72" i="13"/>
  <c r="D62" i="100" s="1"/>
  <c r="D62" i="124"/>
  <c r="N72" i="13"/>
  <c r="E62" i="124"/>
  <c r="O72" i="13"/>
  <c r="F62" i="100" s="1"/>
  <c r="F62" i="124"/>
  <c r="O87" i="13"/>
  <c r="H62" i="125"/>
  <c r="O88" i="13"/>
  <c r="H62" i="127"/>
  <c r="L102" i="13"/>
  <c r="C63" i="124"/>
  <c r="M102" i="13"/>
  <c r="D63" i="100" s="1"/>
  <c r="D63" i="124"/>
  <c r="N102" i="13"/>
  <c r="E63" i="124"/>
  <c r="O102" i="13"/>
  <c r="F63" i="100" s="1"/>
  <c r="F63" i="124"/>
  <c r="P102" i="13"/>
  <c r="G63" i="124"/>
  <c r="O117" i="13"/>
  <c r="H63" i="125"/>
  <c r="O118" i="13"/>
  <c r="H63" i="127"/>
  <c r="L132" i="13"/>
  <c r="C64" i="124"/>
  <c r="M132" i="13"/>
  <c r="D64" i="100" s="1"/>
  <c r="D64" i="124"/>
  <c r="N132" i="13"/>
  <c r="E64" i="124"/>
  <c r="O132" i="13"/>
  <c r="F64" i="100" s="1"/>
  <c r="F64" i="124"/>
  <c r="P132" i="13"/>
  <c r="G64" i="124"/>
  <c r="O147" i="13"/>
  <c r="H64" i="125"/>
  <c r="O148" i="13"/>
  <c r="H64" i="127"/>
  <c r="L162" i="13"/>
  <c r="C65" i="124"/>
  <c r="M162" i="13"/>
  <c r="D65" i="100" s="1"/>
  <c r="D65" i="124"/>
  <c r="N162" i="13"/>
  <c r="E65" i="124"/>
  <c r="O162" i="13"/>
  <c r="F65" i="100" s="1"/>
  <c r="F65" i="124"/>
  <c r="P162" i="13"/>
  <c r="G65" i="124"/>
  <c r="O177" i="13"/>
  <c r="H65" i="125"/>
  <c r="O178" i="13"/>
  <c r="H65" i="127"/>
  <c r="L192" i="13"/>
  <c r="C66" i="124"/>
  <c r="M192" i="13"/>
  <c r="D66" i="100" s="1"/>
  <c r="D66" i="124"/>
  <c r="N192" i="13"/>
  <c r="E66" i="124"/>
  <c r="O192" i="13"/>
  <c r="F66" i="100" s="1"/>
  <c r="F66" i="124"/>
  <c r="P192" i="13"/>
  <c r="G66" i="124"/>
  <c r="O207" i="13"/>
  <c r="H66" i="125"/>
  <c r="O208" i="13"/>
  <c r="H66" i="127"/>
  <c r="L222" i="13"/>
  <c r="C67" i="124"/>
  <c r="M222" i="13"/>
  <c r="D67" i="100" s="1"/>
  <c r="D67" i="124"/>
  <c r="N222" i="13"/>
  <c r="E67" i="124"/>
  <c r="O222" i="13"/>
  <c r="F67" i="100" s="1"/>
  <c r="F67" i="124"/>
  <c r="P222" i="13"/>
  <c r="G67" i="124"/>
  <c r="O237" i="13"/>
  <c r="H67" i="125"/>
  <c r="O238" i="13"/>
  <c r="H67" i="127"/>
  <c r="L252" i="13"/>
  <c r="C68" i="124"/>
  <c r="M252" i="13"/>
  <c r="D68" i="100" s="1"/>
  <c r="D68" i="124"/>
  <c r="N252" i="13"/>
  <c r="E68" i="124"/>
  <c r="O252" i="13"/>
  <c r="F68" i="100" s="1"/>
  <c r="F68" i="124"/>
  <c r="P252" i="13"/>
  <c r="G68" i="124"/>
  <c r="O267" i="13"/>
  <c r="H68" i="125"/>
  <c r="O268" i="13"/>
  <c r="H68" i="127"/>
  <c r="O27" i="15"/>
  <c r="L5" i="121"/>
  <c r="H69" i="125"/>
  <c r="H5" i="125"/>
  <c r="O28" i="15"/>
  <c r="M5" i="121"/>
  <c r="H69" i="127"/>
  <c r="H5" i="127"/>
  <c r="L42" i="15"/>
  <c r="C70" i="124"/>
  <c r="M42" i="15"/>
  <c r="D70" i="100" s="1"/>
  <c r="D70" i="124"/>
  <c r="N42" i="15"/>
  <c r="E70" i="124"/>
  <c r="O42" i="15"/>
  <c r="F70" i="100" s="1"/>
  <c r="F70" i="124"/>
  <c r="P42" i="15"/>
  <c r="G70" i="124"/>
  <c r="O57" i="15"/>
  <c r="H70" i="125"/>
  <c r="O58" i="15"/>
  <c r="H70" i="127"/>
  <c r="L72" i="15"/>
  <c r="C71" i="124"/>
  <c r="M72" i="15"/>
  <c r="D71" i="100" s="1"/>
  <c r="D71" i="124"/>
  <c r="N72" i="15"/>
  <c r="E71" i="124"/>
  <c r="O72" i="15"/>
  <c r="F71" i="100" s="1"/>
  <c r="F71" i="124"/>
  <c r="P72" i="15"/>
  <c r="G71" i="124"/>
  <c r="L102" i="15"/>
  <c r="C72" i="124"/>
  <c r="M102" i="15"/>
  <c r="D72" i="100" s="1"/>
  <c r="D72" i="124"/>
  <c r="N102" i="15"/>
  <c r="E72" i="124"/>
  <c r="O102" i="15"/>
  <c r="F72" i="100" s="1"/>
  <c r="F72" i="124"/>
  <c r="P102" i="15"/>
  <c r="G72" i="124"/>
  <c r="O117" i="15"/>
  <c r="H72" i="125"/>
  <c r="O118" i="15"/>
  <c r="H72" i="127"/>
  <c r="L132" i="15"/>
  <c r="C73" i="124"/>
  <c r="M132" i="15"/>
  <c r="D73" i="100" s="1"/>
  <c r="D73" i="124"/>
  <c r="N132" i="15"/>
  <c r="E73" i="124"/>
  <c r="O132" i="15"/>
  <c r="F73" i="100" s="1"/>
  <c r="F73" i="124"/>
  <c r="P132" i="15"/>
  <c r="G73" i="124"/>
  <c r="O147" i="15"/>
  <c r="H73" i="125"/>
  <c r="O148" i="15"/>
  <c r="H73" i="127"/>
  <c r="L162" i="15"/>
  <c r="C74" i="124"/>
  <c r="M162" i="15"/>
  <c r="D74" i="100" s="1"/>
  <c r="D74" i="124"/>
  <c r="N162" i="15"/>
  <c r="E74" i="124"/>
  <c r="O162" i="15"/>
  <c r="F74" i="100" s="1"/>
  <c r="F74" i="124"/>
  <c r="P162" i="15"/>
  <c r="G74" i="124"/>
  <c r="O177" i="15"/>
  <c r="H74" i="125"/>
  <c r="O178" i="15"/>
  <c r="H74" i="127"/>
  <c r="L192" i="15"/>
  <c r="C75" i="124"/>
  <c r="M192" i="15"/>
  <c r="D75" i="100" s="1"/>
  <c r="D75" i="124"/>
  <c r="N192" i="15"/>
  <c r="E75" i="124"/>
  <c r="O192" i="15"/>
  <c r="F75" i="100" s="1"/>
  <c r="F75" i="124"/>
  <c r="P192" i="15"/>
  <c r="G75" i="124"/>
  <c r="O207" i="15"/>
  <c r="H75" i="125"/>
  <c r="O208" i="15"/>
  <c r="H75" i="127"/>
  <c r="L222" i="15"/>
  <c r="C76" i="124"/>
  <c r="M222" i="15"/>
  <c r="D76" i="100" s="1"/>
  <c r="D76" i="124"/>
  <c r="N222" i="15"/>
  <c r="E76" i="124"/>
  <c r="O222" i="15"/>
  <c r="F76" i="100" s="1"/>
  <c r="F76" i="124"/>
  <c r="P222" i="15"/>
  <c r="G76" i="124"/>
  <c r="O237" i="15"/>
  <c r="H76" i="125"/>
  <c r="O238" i="15"/>
  <c r="H76" i="127"/>
  <c r="L252" i="15"/>
  <c r="C77" i="124"/>
  <c r="M252" i="15"/>
  <c r="D77" i="100" s="1"/>
  <c r="D77" i="124"/>
  <c r="N252" i="15"/>
  <c r="E77" i="124"/>
  <c r="O252" i="15"/>
  <c r="F77" i="100" s="1"/>
  <c r="F77" i="124"/>
  <c r="P252" i="15"/>
  <c r="G77" i="124"/>
  <c r="O267" i="15"/>
  <c r="H77" i="125"/>
  <c r="O268" i="15"/>
  <c r="H77" i="127"/>
  <c r="L282" i="15"/>
  <c r="C78" i="124"/>
  <c r="M282" i="15"/>
  <c r="D78" i="100" s="1"/>
  <c r="D78" i="124"/>
  <c r="N282" i="15"/>
  <c r="E78" i="124"/>
  <c r="O282" i="15"/>
  <c r="F78" i="100" s="1"/>
  <c r="F78" i="124"/>
  <c r="P282" i="15"/>
  <c r="G78" i="124"/>
  <c r="O297" i="15"/>
  <c r="H78" i="125"/>
  <c r="O298" i="15"/>
  <c r="H78" i="127"/>
  <c r="L312" i="15"/>
  <c r="C79" i="124"/>
  <c r="M312" i="15"/>
  <c r="D79" i="100" s="1"/>
  <c r="D79" i="124"/>
  <c r="N312" i="15"/>
  <c r="E79" i="124"/>
  <c r="O312" i="15"/>
  <c r="F79" i="100" s="1"/>
  <c r="F79" i="124"/>
  <c r="P312" i="15"/>
  <c r="G79" i="124"/>
  <c r="O327" i="15"/>
  <c r="H79" i="125"/>
  <c r="O328" i="15"/>
  <c r="H79" i="127"/>
  <c r="L342" i="15"/>
  <c r="C80" i="124"/>
  <c r="M342" i="15"/>
  <c r="D80" i="100" s="1"/>
  <c r="D80" i="124"/>
  <c r="N342" i="15"/>
  <c r="E80" i="124"/>
  <c r="O342" i="15"/>
  <c r="F80" i="100" s="1"/>
  <c r="F80" i="124"/>
  <c r="P342" i="15"/>
  <c r="G80" i="124"/>
  <c r="O357" i="15"/>
  <c r="H80" i="125"/>
  <c r="O358" i="15"/>
  <c r="H80" i="127"/>
  <c r="L372" i="15"/>
  <c r="C81" i="124"/>
  <c r="M372" i="15"/>
  <c r="D81" i="100" s="1"/>
  <c r="D81" i="124"/>
  <c r="N372" i="15"/>
  <c r="E81" i="124"/>
  <c r="O372" i="15"/>
  <c r="F81" i="100" s="1"/>
  <c r="F81" i="124"/>
  <c r="P372" i="15"/>
  <c r="G81" i="124"/>
  <c r="O387" i="15"/>
  <c r="H81" i="125"/>
  <c r="O388" i="15"/>
  <c r="H81" i="127"/>
  <c r="O27" i="17"/>
  <c r="L6" i="121"/>
  <c r="H82" i="125"/>
  <c r="H6" i="125"/>
  <c r="O28" i="17"/>
  <c r="M6" i="121"/>
  <c r="H82" i="127"/>
  <c r="H6" i="127"/>
  <c r="L42" i="17"/>
  <c r="C83" i="124"/>
  <c r="M42" i="17"/>
  <c r="D83" i="100" s="1"/>
  <c r="D83" i="124"/>
  <c r="N42" i="17"/>
  <c r="E83" i="124"/>
  <c r="O42" i="17"/>
  <c r="F83" i="100" s="1"/>
  <c r="F83" i="124"/>
  <c r="P42" i="17"/>
  <c r="G83" i="124"/>
  <c r="O57" i="17"/>
  <c r="H83" i="125"/>
  <c r="O58" i="17"/>
  <c r="H83" i="127"/>
  <c r="L72" i="17"/>
  <c r="C84" i="124"/>
  <c r="M72" i="17"/>
  <c r="D84" i="100" s="1"/>
  <c r="D84" i="124"/>
  <c r="N72" i="17"/>
  <c r="E84" i="124"/>
  <c r="O72" i="17"/>
  <c r="F84" i="100" s="1"/>
  <c r="F84" i="124"/>
  <c r="P72" i="17"/>
  <c r="G84" i="124"/>
  <c r="O87" i="17"/>
  <c r="H84" i="125"/>
  <c r="O88" i="17"/>
  <c r="H84" i="127"/>
  <c r="L102" i="17"/>
  <c r="C85" i="124"/>
  <c r="M102" i="17"/>
  <c r="D85" i="100" s="1"/>
  <c r="D85" i="124"/>
  <c r="N102" i="17"/>
  <c r="E85" i="124"/>
  <c r="O102" i="17"/>
  <c r="F85" i="100" s="1"/>
  <c r="F85" i="124"/>
  <c r="P102" i="17"/>
  <c r="G85" i="124"/>
  <c r="O117" i="17"/>
  <c r="H85" i="125"/>
  <c r="O118" i="17"/>
  <c r="H85" i="127"/>
  <c r="L132" i="17"/>
  <c r="C86" i="124"/>
  <c r="M132" i="17"/>
  <c r="D86" i="100" s="1"/>
  <c r="D86" i="124"/>
  <c r="N132" i="17"/>
  <c r="E86" i="124"/>
  <c r="O132" i="17"/>
  <c r="F86" i="100" s="1"/>
  <c r="F86" i="124"/>
  <c r="P132" i="17"/>
  <c r="G86" i="124"/>
  <c r="O147" i="17"/>
  <c r="H86" i="125"/>
  <c r="O148" i="17"/>
  <c r="H86" i="127"/>
  <c r="L162" i="17"/>
  <c r="C87" i="124"/>
  <c r="M162" i="17"/>
  <c r="D87" i="100" s="1"/>
  <c r="D87" i="124"/>
  <c r="N162" i="17"/>
  <c r="E87" i="124"/>
  <c r="O162" i="17"/>
  <c r="F87" i="100" s="1"/>
  <c r="F87" i="124"/>
  <c r="P162" i="17"/>
  <c r="G87" i="124"/>
  <c r="O177" i="17"/>
  <c r="H87" i="125"/>
  <c r="O178" i="17"/>
  <c r="H87" i="127"/>
  <c r="L192" i="17"/>
  <c r="C88" i="124"/>
  <c r="M192" i="17"/>
  <c r="D88" i="100" s="1"/>
  <c r="D88" i="124"/>
  <c r="N192" i="17"/>
  <c r="E88" i="124"/>
  <c r="O192" i="17"/>
  <c r="F88" i="100" s="1"/>
  <c r="F88" i="124"/>
  <c r="P192" i="17"/>
  <c r="G88" i="124"/>
  <c r="O207" i="17"/>
  <c r="H88" i="125"/>
  <c r="O208" i="17"/>
  <c r="H88" i="127"/>
  <c r="L222" i="17"/>
  <c r="C89" i="124"/>
  <c r="M222" i="17"/>
  <c r="D89" i="100" s="1"/>
  <c r="D89" i="124"/>
  <c r="O222" i="17"/>
  <c r="F89" i="100" s="1"/>
  <c r="F89" i="124"/>
  <c r="P222" i="17"/>
  <c r="G89" i="124"/>
  <c r="O237" i="17"/>
  <c r="H89" i="125"/>
  <c r="O238" i="17"/>
  <c r="H89" i="127"/>
  <c r="O27" i="19"/>
  <c r="L7" i="121"/>
  <c r="H90" i="125"/>
  <c r="H7" i="125"/>
  <c r="O28" i="19"/>
  <c r="M7" i="121"/>
  <c r="H90" i="127"/>
  <c r="H7" i="127"/>
  <c r="O27" i="20"/>
  <c r="L8" i="121"/>
  <c r="H99" i="125"/>
  <c r="H8" i="125"/>
  <c r="O28" i="20"/>
  <c r="M8" i="121"/>
  <c r="H99" i="127"/>
  <c r="H8" i="127"/>
  <c r="O27" i="22"/>
  <c r="L9" i="121"/>
  <c r="H106" i="125"/>
  <c r="H9" i="125"/>
  <c r="O28" i="22"/>
  <c r="M9" i="121"/>
  <c r="H106" i="127"/>
  <c r="H9" i="127"/>
  <c r="O27" i="25"/>
  <c r="L11" i="121"/>
  <c r="H118" i="125"/>
  <c r="H11" i="125"/>
  <c r="O28" i="25"/>
  <c r="M11" i="121"/>
  <c r="H118" i="127"/>
  <c r="H11" i="127"/>
  <c r="O27" i="27"/>
  <c r="L12" i="121"/>
  <c r="H125" i="125"/>
  <c r="H12" i="125"/>
  <c r="O28" i="27"/>
  <c r="M12" i="121"/>
  <c r="H125" i="127"/>
  <c r="H12" i="127"/>
  <c r="O27" i="29"/>
  <c r="L13" i="121"/>
  <c r="H131" i="125"/>
  <c r="H13" i="125"/>
  <c r="O28" i="29"/>
  <c r="M13" i="121"/>
  <c r="H131" i="127"/>
  <c r="H13" i="127"/>
  <c r="O27" i="31"/>
  <c r="L14" i="121"/>
  <c r="H138" i="125"/>
  <c r="H14" i="125"/>
  <c r="O28" i="31"/>
  <c r="M14" i="121"/>
  <c r="H138" i="127"/>
  <c r="H14" i="127"/>
  <c r="O27" i="33"/>
  <c r="L15" i="121"/>
  <c r="H148" i="125"/>
  <c r="H15" i="125"/>
  <c r="O28" i="33"/>
  <c r="M15" i="121"/>
  <c r="H148" i="127"/>
  <c r="H15" i="127"/>
  <c r="O27" i="35"/>
  <c r="L16" i="121"/>
  <c r="H158" i="125"/>
  <c r="H16" i="125"/>
  <c r="O28" i="35"/>
  <c r="M16" i="121"/>
  <c r="H158" i="127"/>
  <c r="H16" i="127"/>
  <c r="O27" i="37"/>
  <c r="L17" i="121"/>
  <c r="H17" i="125"/>
  <c r="O28" i="37"/>
  <c r="M17" i="121"/>
  <c r="H17" i="127"/>
  <c r="O27" i="39"/>
  <c r="L18" i="121"/>
  <c r="H181" i="125"/>
  <c r="H18" i="125"/>
  <c r="M18" i="121"/>
  <c r="H181" i="127"/>
  <c r="H18" i="127"/>
  <c r="O27" i="44"/>
  <c r="L21" i="121"/>
  <c r="H212" i="125"/>
  <c r="H21" i="125"/>
  <c r="O28" i="44"/>
  <c r="M21" i="121"/>
  <c r="H212" i="127"/>
  <c r="H21" i="127"/>
  <c r="O28" i="46"/>
  <c r="M23" i="121"/>
  <c r="H229" i="127"/>
  <c r="H23" i="127"/>
  <c r="O27" i="48"/>
  <c r="L24" i="121"/>
  <c r="H235" i="125"/>
  <c r="H24" i="125"/>
  <c r="O28" i="48"/>
  <c r="M24" i="121"/>
  <c r="H235" i="127"/>
  <c r="H24" i="127"/>
  <c r="O27" i="50"/>
  <c r="L25" i="121"/>
  <c r="H241" i="125"/>
  <c r="H25" i="125"/>
  <c r="O28" i="50"/>
  <c r="M25" i="121"/>
  <c r="H241" i="127"/>
  <c r="H25" i="127"/>
  <c r="O27" i="51"/>
  <c r="L26" i="121"/>
  <c r="H248" i="125"/>
  <c r="H26" i="125"/>
  <c r="O28" i="51"/>
  <c r="M26" i="121"/>
  <c r="H248" i="127"/>
  <c r="H26" i="127"/>
  <c r="O27" i="53"/>
  <c r="L27" i="121"/>
  <c r="H261" i="125"/>
  <c r="H27" i="125"/>
  <c r="O28" i="53"/>
  <c r="M27" i="121"/>
  <c r="H261" i="127"/>
  <c r="H27" i="127"/>
  <c r="O27" i="55"/>
  <c r="L28" i="121"/>
  <c r="H276" i="125"/>
  <c r="H28" i="125"/>
  <c r="O28" i="55"/>
  <c r="M28" i="121"/>
  <c r="H276" i="127"/>
  <c r="H28" i="127"/>
  <c r="O27" i="57"/>
  <c r="L29" i="121"/>
  <c r="H285" i="125"/>
  <c r="H29" i="125"/>
  <c r="O28" i="57"/>
  <c r="M29" i="121"/>
  <c r="H285" i="127"/>
  <c r="H29" i="127"/>
  <c r="O27" i="59"/>
  <c r="L30" i="121"/>
  <c r="H295" i="125"/>
  <c r="H30" i="125"/>
  <c r="O28" i="59"/>
  <c r="M30" i="121"/>
  <c r="H295" i="127"/>
  <c r="H30" i="127"/>
  <c r="O27" i="61"/>
  <c r="L31" i="121"/>
  <c r="H306" i="125"/>
  <c r="H31" i="125"/>
  <c r="M31" i="121"/>
  <c r="H306" i="127"/>
  <c r="H31" i="127"/>
  <c r="O27" i="62"/>
  <c r="L32" i="121"/>
  <c r="H319" i="125"/>
  <c r="H32" i="125"/>
  <c r="O28" i="62"/>
  <c r="M32" i="121"/>
  <c r="H319" i="127"/>
  <c r="H32" i="127"/>
  <c r="O27" i="64"/>
  <c r="L33" i="121"/>
  <c r="H329" i="125"/>
  <c r="H33" i="125"/>
  <c r="O28" i="64"/>
  <c r="M33" i="121"/>
  <c r="H329" i="127"/>
  <c r="H33" i="127"/>
  <c r="O27" i="65"/>
  <c r="L34" i="121"/>
  <c r="H341" i="125"/>
  <c r="H34" i="125"/>
  <c r="O28" i="65"/>
  <c r="M34" i="121"/>
  <c r="H341" i="127"/>
  <c r="H34" i="127"/>
  <c r="O27" i="67"/>
  <c r="L35" i="121"/>
  <c r="H349" i="125"/>
  <c r="H35" i="125"/>
  <c r="O28" i="67"/>
  <c r="M35" i="121"/>
  <c r="H349" i="127"/>
  <c r="H35" i="127"/>
  <c r="O27" i="68"/>
  <c r="L36" i="121"/>
  <c r="H359" i="125"/>
  <c r="H36" i="125"/>
  <c r="O28" i="68"/>
  <c r="M36" i="121"/>
  <c r="H359" i="127"/>
  <c r="H36" i="127"/>
  <c r="O27" i="70"/>
  <c r="L37" i="121"/>
  <c r="H366" i="125"/>
  <c r="H37" i="125"/>
  <c r="O28" i="70"/>
  <c r="M37" i="121"/>
  <c r="H366" i="127"/>
  <c r="H37" i="127"/>
  <c r="O27" i="72"/>
  <c r="L38" i="121"/>
  <c r="H372" i="125"/>
  <c r="H38" i="125"/>
  <c r="O28" i="72"/>
  <c r="M38" i="121"/>
  <c r="H372" i="127"/>
  <c r="H38" i="127"/>
  <c r="O27" i="74"/>
  <c r="L39" i="121"/>
  <c r="H382" i="125"/>
  <c r="H39" i="125"/>
  <c r="O28" i="74"/>
  <c r="M39" i="121"/>
  <c r="H382" i="127"/>
  <c r="H39" i="127"/>
  <c r="O27" i="76"/>
  <c r="L40" i="121"/>
  <c r="H398" i="125"/>
  <c r="H40" i="125"/>
  <c r="O28" i="76"/>
  <c r="M40" i="121"/>
  <c r="H398" i="127"/>
  <c r="H40" i="127"/>
  <c r="L42" i="19"/>
  <c r="C91" i="124"/>
  <c r="M42" i="19"/>
  <c r="D91" i="100" s="1"/>
  <c r="D91" i="124"/>
  <c r="N42" i="19"/>
  <c r="E91" i="124"/>
  <c r="O42" i="19"/>
  <c r="F91" i="100" s="1"/>
  <c r="F91" i="124"/>
  <c r="P42" i="19"/>
  <c r="G91" i="124"/>
  <c r="O57" i="19"/>
  <c r="H91" i="125"/>
  <c r="O58" i="19"/>
  <c r="H91" i="127"/>
  <c r="L72" i="19"/>
  <c r="C92" i="124"/>
  <c r="M72" i="19"/>
  <c r="D92" i="100" s="1"/>
  <c r="D92" i="124"/>
  <c r="N72" i="19"/>
  <c r="E92" i="124"/>
  <c r="O72" i="19"/>
  <c r="F92" i="100" s="1"/>
  <c r="F92" i="124"/>
  <c r="P72" i="19"/>
  <c r="G92" i="124"/>
  <c r="O87" i="19"/>
  <c r="H92" i="125"/>
  <c r="O88" i="19"/>
  <c r="H92" i="127"/>
  <c r="L102" i="19"/>
  <c r="C93" i="124"/>
  <c r="M102" i="19"/>
  <c r="D93" i="100" s="1"/>
  <c r="D93" i="124"/>
  <c r="N102" i="19"/>
  <c r="E93" i="124"/>
  <c r="O102" i="19"/>
  <c r="F93" i="100" s="1"/>
  <c r="F93" i="124"/>
  <c r="P102" i="19"/>
  <c r="G93" i="124"/>
  <c r="O117" i="19"/>
  <c r="H93" i="125"/>
  <c r="O118" i="19"/>
  <c r="H93" i="127"/>
  <c r="L132" i="19"/>
  <c r="C94" i="124"/>
  <c r="M132" i="19"/>
  <c r="D94" i="100" s="1"/>
  <c r="D94" i="124"/>
  <c r="N132" i="19"/>
  <c r="E94" i="124"/>
  <c r="O132" i="19"/>
  <c r="F94" i="100" s="1"/>
  <c r="F94" i="124"/>
  <c r="P132" i="19"/>
  <c r="G94" i="124"/>
  <c r="O147" i="19"/>
  <c r="H94" i="125"/>
  <c r="O148" i="19"/>
  <c r="H94" i="127"/>
  <c r="L162" i="19"/>
  <c r="C95" i="124"/>
  <c r="M162" i="19"/>
  <c r="D95" i="100" s="1"/>
  <c r="D95" i="124"/>
  <c r="N162" i="19"/>
  <c r="E95" i="124"/>
  <c r="O162" i="19"/>
  <c r="F95" i="100" s="1"/>
  <c r="F95" i="124"/>
  <c r="P162" i="19"/>
  <c r="G95" i="124"/>
  <c r="O177" i="19"/>
  <c r="H95" i="125"/>
  <c r="O178" i="19"/>
  <c r="H95" i="127"/>
  <c r="L192" i="19"/>
  <c r="C96" i="124"/>
  <c r="M192" i="19"/>
  <c r="D96" i="100" s="1"/>
  <c r="D96" i="124"/>
  <c r="N192" i="19"/>
  <c r="E96" i="124"/>
  <c r="O192" i="19"/>
  <c r="F96" i="100" s="1"/>
  <c r="F96" i="124"/>
  <c r="P192" i="19"/>
  <c r="G96" i="124"/>
  <c r="O207" i="19"/>
  <c r="H96" i="125"/>
  <c r="O208" i="19"/>
  <c r="H96" i="127"/>
  <c r="L222" i="19"/>
  <c r="C97" i="124"/>
  <c r="M222" i="19"/>
  <c r="D97" i="100" s="1"/>
  <c r="D97" i="124"/>
  <c r="N222" i="19"/>
  <c r="E97" i="124"/>
  <c r="O222" i="19"/>
  <c r="F97" i="100" s="1"/>
  <c r="F97" i="124"/>
  <c r="P222" i="19"/>
  <c r="G97" i="124"/>
  <c r="O237" i="19"/>
  <c r="H97" i="125"/>
  <c r="O238" i="19"/>
  <c r="H97" i="127"/>
  <c r="L252" i="19"/>
  <c r="C98" i="124"/>
  <c r="M252" i="19"/>
  <c r="D98" i="100" s="1"/>
  <c r="D98" i="124"/>
  <c r="N252" i="19"/>
  <c r="E98" i="124"/>
  <c r="O252" i="19"/>
  <c r="F98" i="100" s="1"/>
  <c r="F98" i="124"/>
  <c r="P252" i="19"/>
  <c r="G98" i="124"/>
  <c r="O267" i="19"/>
  <c r="H98" i="125"/>
  <c r="O268" i="19"/>
  <c r="H98" i="127"/>
  <c r="L42" i="20"/>
  <c r="C100" i="124"/>
  <c r="M42" i="20"/>
  <c r="D100" i="100" s="1"/>
  <c r="D100" i="124"/>
  <c r="N42" i="20"/>
  <c r="E100" i="124"/>
  <c r="O42" i="20"/>
  <c r="F100" i="100" s="1"/>
  <c r="F100" i="124"/>
  <c r="P42" i="20"/>
  <c r="G100" i="124"/>
  <c r="O57" i="20"/>
  <c r="H100" i="125"/>
  <c r="O58" i="20"/>
  <c r="H100" i="127"/>
  <c r="L72" i="20"/>
  <c r="C101" i="124"/>
  <c r="M72" i="20"/>
  <c r="D101" i="100" s="1"/>
  <c r="D101" i="124"/>
  <c r="N72" i="20"/>
  <c r="E101" i="124"/>
  <c r="O72" i="20"/>
  <c r="F101" i="100" s="1"/>
  <c r="F101" i="124"/>
  <c r="P72" i="20"/>
  <c r="G101" i="124"/>
  <c r="O87" i="20"/>
  <c r="H101" i="125"/>
  <c r="O88" i="20"/>
  <c r="H101" i="127"/>
  <c r="L102" i="20"/>
  <c r="C102" i="124"/>
  <c r="M102" i="20"/>
  <c r="D102" i="100" s="1"/>
  <c r="D102" i="124"/>
  <c r="N102" i="20"/>
  <c r="E102" i="124"/>
  <c r="O102" i="20"/>
  <c r="F102" i="100" s="1"/>
  <c r="F102" i="124"/>
  <c r="P102" i="20"/>
  <c r="G102" i="124"/>
  <c r="O117" i="20"/>
  <c r="H102" i="125"/>
  <c r="O118" i="20"/>
  <c r="H102" i="127"/>
  <c r="L132" i="20"/>
  <c r="C103" i="124"/>
  <c r="M132" i="20"/>
  <c r="D103" i="100" s="1"/>
  <c r="D103" i="124"/>
  <c r="N132" i="20"/>
  <c r="E103" i="124"/>
  <c r="O132" i="20"/>
  <c r="F103" i="100" s="1"/>
  <c r="F103" i="124"/>
  <c r="P132" i="20"/>
  <c r="G103" i="124"/>
  <c r="O147" i="20"/>
  <c r="H103" i="125"/>
  <c r="O148" i="20"/>
  <c r="H103" i="127"/>
  <c r="L162" i="20"/>
  <c r="C104" i="124"/>
  <c r="M162" i="20"/>
  <c r="D104" i="100" s="1"/>
  <c r="D104" i="124"/>
  <c r="N162" i="20"/>
  <c r="E104" i="124"/>
  <c r="O162" i="20"/>
  <c r="F104" i="100" s="1"/>
  <c r="F104" i="124"/>
  <c r="P162" i="20"/>
  <c r="G104" i="124"/>
  <c r="O177" i="20"/>
  <c r="H104" i="125"/>
  <c r="O178" i="20"/>
  <c r="H104" i="127"/>
  <c r="L192" i="20"/>
  <c r="C105" i="124"/>
  <c r="M192" i="20"/>
  <c r="D105" i="100" s="1"/>
  <c r="D105" i="124"/>
  <c r="N192" i="20"/>
  <c r="E105" i="124"/>
  <c r="O192" i="20"/>
  <c r="F105" i="100" s="1"/>
  <c r="F105" i="124"/>
  <c r="P192" i="20"/>
  <c r="G105" i="124"/>
  <c r="O207" i="20"/>
  <c r="H105" i="125"/>
  <c r="O208" i="20"/>
  <c r="H105" i="127"/>
  <c r="L42" i="22"/>
  <c r="C107" i="124"/>
  <c r="M42" i="22"/>
  <c r="D107" i="100" s="1"/>
  <c r="D107" i="124"/>
  <c r="N42" i="22"/>
  <c r="E107" i="124"/>
  <c r="O42" i="22"/>
  <c r="F107" i="100" s="1"/>
  <c r="F107" i="124"/>
  <c r="P42" i="22"/>
  <c r="G107" i="124"/>
  <c r="O57" i="22"/>
  <c r="H107" i="125"/>
  <c r="O58" i="22"/>
  <c r="H107" i="127"/>
  <c r="L72" i="22"/>
  <c r="C108" i="124"/>
  <c r="M72" i="22"/>
  <c r="D108" i="100" s="1"/>
  <c r="D108" i="124"/>
  <c r="N72" i="22"/>
  <c r="E108" i="124"/>
  <c r="O72" i="22"/>
  <c r="F108" i="100" s="1"/>
  <c r="F108" i="124"/>
  <c r="P72" i="22"/>
  <c r="G108" i="124"/>
  <c r="O87" i="22"/>
  <c r="H108" i="125"/>
  <c r="O88" i="22"/>
  <c r="H108" i="127"/>
  <c r="L102" i="22"/>
  <c r="C109" i="124"/>
  <c r="M102" i="22"/>
  <c r="D109" i="100" s="1"/>
  <c r="D109" i="124"/>
  <c r="N102" i="22"/>
  <c r="E109" i="124"/>
  <c r="O102" i="22"/>
  <c r="F109" i="100" s="1"/>
  <c r="F109" i="124"/>
  <c r="P102" i="22"/>
  <c r="G109" i="124"/>
  <c r="O117" i="22"/>
  <c r="H109" i="125"/>
  <c r="O118" i="22"/>
  <c r="H109" i="127"/>
  <c r="L132" i="22"/>
  <c r="C110" i="124"/>
  <c r="M132" i="22"/>
  <c r="D110" i="100" s="1"/>
  <c r="D110" i="124"/>
  <c r="N132" i="22"/>
  <c r="E110" i="124"/>
  <c r="O132" i="22"/>
  <c r="F110" i="100" s="1"/>
  <c r="F110" i="124"/>
  <c r="P132" i="22"/>
  <c r="G110" i="124"/>
  <c r="O147" i="22"/>
  <c r="H110" i="125"/>
  <c r="O148" i="22"/>
  <c r="H110" i="127"/>
  <c r="L42" i="24"/>
  <c r="C112" i="124"/>
  <c r="M42" i="24"/>
  <c r="D112" i="100" s="1"/>
  <c r="D112" i="124"/>
  <c r="N42" i="24"/>
  <c r="E112" i="124"/>
  <c r="O42" i="24"/>
  <c r="F112" i="100" s="1"/>
  <c r="F112" i="124"/>
  <c r="P42" i="24"/>
  <c r="G112" i="124"/>
  <c r="L72" i="24"/>
  <c r="C113" i="124"/>
  <c r="M72" i="24"/>
  <c r="D113" i="100" s="1"/>
  <c r="D113" i="124"/>
  <c r="N72" i="24"/>
  <c r="E113" i="124"/>
  <c r="O72" i="24"/>
  <c r="F113" i="100" s="1"/>
  <c r="F113" i="124"/>
  <c r="P72" i="24"/>
  <c r="G113" i="124"/>
  <c r="L102" i="24"/>
  <c r="C114" i="124"/>
  <c r="M102" i="24"/>
  <c r="D114" i="100" s="1"/>
  <c r="D114" i="124"/>
  <c r="N102" i="24"/>
  <c r="E114" i="124"/>
  <c r="O102" i="24"/>
  <c r="F114" i="100" s="1"/>
  <c r="F114" i="124"/>
  <c r="P102" i="24"/>
  <c r="G114" i="124"/>
  <c r="M105" i="24"/>
  <c r="D114" i="127" s="1"/>
  <c r="D114" i="126"/>
  <c r="L132" i="24"/>
  <c r="C115" i="124"/>
  <c r="M132" i="24"/>
  <c r="D115" i="100" s="1"/>
  <c r="D115" i="124"/>
  <c r="N132" i="24"/>
  <c r="E115" i="124"/>
  <c r="O132" i="24"/>
  <c r="F115" i="100" s="1"/>
  <c r="F115" i="124"/>
  <c r="P132" i="24"/>
  <c r="G115" i="124"/>
  <c r="L162" i="24"/>
  <c r="C116" i="124"/>
  <c r="M162" i="24"/>
  <c r="D116" i="100" s="1"/>
  <c r="D116" i="124"/>
  <c r="N162" i="24"/>
  <c r="E116" i="124"/>
  <c r="O162" i="24"/>
  <c r="F116" i="100" s="1"/>
  <c r="F116" i="124"/>
  <c r="P162" i="24"/>
  <c r="G116" i="124"/>
  <c r="L192" i="24"/>
  <c r="C117" i="124"/>
  <c r="M192" i="24"/>
  <c r="D117" i="100" s="1"/>
  <c r="D117" i="124"/>
  <c r="N192" i="24"/>
  <c r="E117" i="124"/>
  <c r="O192" i="24"/>
  <c r="F117" i="100" s="1"/>
  <c r="F117" i="124"/>
  <c r="P192" i="24"/>
  <c r="G117" i="124"/>
  <c r="L42" i="25"/>
  <c r="C119" i="124"/>
  <c r="O42" i="25"/>
  <c r="F119" i="100" s="1"/>
  <c r="F119" i="124"/>
  <c r="P42" i="25"/>
  <c r="G119" i="124"/>
  <c r="O57" i="25"/>
  <c r="H119" i="125"/>
  <c r="O58" i="25"/>
  <c r="H119" i="127"/>
  <c r="L72" i="25"/>
  <c r="C120" i="124"/>
  <c r="M72" i="25"/>
  <c r="D120" i="100" s="1"/>
  <c r="D120" i="124"/>
  <c r="N72" i="25"/>
  <c r="E120" i="124"/>
  <c r="O72" i="25"/>
  <c r="F120" i="100" s="1"/>
  <c r="F120" i="124"/>
  <c r="P72" i="25"/>
  <c r="G120" i="124"/>
  <c r="M73" i="25"/>
  <c r="D120" i="114" s="1"/>
  <c r="D120" i="115"/>
  <c r="O87" i="25"/>
  <c r="H120" i="125"/>
  <c r="O88" i="25"/>
  <c r="H120" i="127"/>
  <c r="L102" i="25"/>
  <c r="C121" i="124"/>
  <c r="M102" i="25"/>
  <c r="D121" i="100" s="1"/>
  <c r="D121" i="124"/>
  <c r="N102" i="25"/>
  <c r="E121" i="124"/>
  <c r="O102" i="25"/>
  <c r="F121" i="100" s="1"/>
  <c r="F121" i="124"/>
  <c r="P102" i="25"/>
  <c r="G121" i="124"/>
  <c r="O117" i="25"/>
  <c r="H121" i="125"/>
  <c r="O118" i="25"/>
  <c r="H121" i="127"/>
  <c r="L132" i="25"/>
  <c r="C122" i="124"/>
  <c r="M132" i="25"/>
  <c r="D122" i="100" s="1"/>
  <c r="D122" i="124"/>
  <c r="N132" i="25"/>
  <c r="E122" i="124"/>
  <c r="O132" i="25"/>
  <c r="F122" i="100" s="1"/>
  <c r="F122" i="124"/>
  <c r="P132" i="25"/>
  <c r="G122" i="124"/>
  <c r="O147" i="25"/>
  <c r="H122" i="125"/>
  <c r="O148" i="25"/>
  <c r="H122" i="127"/>
  <c r="L162" i="25"/>
  <c r="C123" i="124"/>
  <c r="M162" i="25"/>
  <c r="D123" i="100" s="1"/>
  <c r="D123" i="124"/>
  <c r="N162" i="25"/>
  <c r="E123" i="124"/>
  <c r="O162" i="25"/>
  <c r="F123" i="100" s="1"/>
  <c r="F123" i="124"/>
  <c r="P162" i="25"/>
  <c r="G123" i="124"/>
  <c r="O177" i="25"/>
  <c r="H123" i="125"/>
  <c r="O178" i="25"/>
  <c r="H123" i="127"/>
  <c r="L192" i="25"/>
  <c r="C124" i="124"/>
  <c r="M192" i="25"/>
  <c r="D124" i="100" s="1"/>
  <c r="D124" i="124"/>
  <c r="N192" i="25"/>
  <c r="E124" i="124"/>
  <c r="O192" i="25"/>
  <c r="F124" i="100" s="1"/>
  <c r="F124" i="124"/>
  <c r="P192" i="25"/>
  <c r="G124" i="124"/>
  <c r="O207" i="25"/>
  <c r="H124" i="125"/>
  <c r="O208" i="25"/>
  <c r="H124" i="127"/>
  <c r="L42" i="27"/>
  <c r="C126" i="124"/>
  <c r="M42" i="27"/>
  <c r="D126" i="100" s="1"/>
  <c r="D126" i="124"/>
  <c r="N42" i="27"/>
  <c r="E126" i="124"/>
  <c r="O42" i="27"/>
  <c r="F126" i="100" s="1"/>
  <c r="F126" i="124"/>
  <c r="P42" i="27"/>
  <c r="G126" i="124"/>
  <c r="O57" i="27"/>
  <c r="H126" i="125"/>
  <c r="O58" i="27"/>
  <c r="H126" i="127"/>
  <c r="L72" i="27"/>
  <c r="C127" i="124"/>
  <c r="M72" i="27"/>
  <c r="D127" i="100" s="1"/>
  <c r="D127" i="124"/>
  <c r="N72" i="27"/>
  <c r="E127" i="124"/>
  <c r="O72" i="27"/>
  <c r="F127" i="100" s="1"/>
  <c r="F127" i="124"/>
  <c r="P72" i="27"/>
  <c r="G127" i="124"/>
  <c r="O87" i="27"/>
  <c r="H127" i="125"/>
  <c r="O88" i="27"/>
  <c r="H127" i="127"/>
  <c r="L102" i="27"/>
  <c r="C128" i="124"/>
  <c r="M102" i="27"/>
  <c r="D128" i="100" s="1"/>
  <c r="D128" i="124"/>
  <c r="N102" i="27"/>
  <c r="E128" i="124"/>
  <c r="O102" i="27"/>
  <c r="F128" i="100" s="1"/>
  <c r="F128" i="124"/>
  <c r="P102" i="27"/>
  <c r="G128" i="124"/>
  <c r="O117" i="27"/>
  <c r="H128" i="125"/>
  <c r="O118" i="27"/>
  <c r="H128" i="127"/>
  <c r="L132" i="27"/>
  <c r="C129" i="124"/>
  <c r="M132" i="27"/>
  <c r="D129" i="100" s="1"/>
  <c r="D129" i="124"/>
  <c r="N132" i="27"/>
  <c r="E129" i="124"/>
  <c r="O132" i="27"/>
  <c r="F129" i="100" s="1"/>
  <c r="F129" i="124"/>
  <c r="P132" i="27"/>
  <c r="G129" i="124"/>
  <c r="O147" i="27"/>
  <c r="H129" i="125"/>
  <c r="O148" i="27"/>
  <c r="H129" i="127"/>
  <c r="L162" i="27"/>
  <c r="C130" i="124"/>
  <c r="M162" i="27"/>
  <c r="D130" i="100" s="1"/>
  <c r="D130" i="124"/>
  <c r="N162" i="27"/>
  <c r="E130" i="124"/>
  <c r="O162" i="27"/>
  <c r="F130" i="100" s="1"/>
  <c r="F130" i="124"/>
  <c r="P162" i="27"/>
  <c r="G130" i="124"/>
  <c r="O177" i="27"/>
  <c r="H130" i="125"/>
  <c r="O178" i="27"/>
  <c r="H130" i="127"/>
  <c r="L42" i="29"/>
  <c r="C132" i="124"/>
  <c r="M42" i="29"/>
  <c r="D132" i="100" s="1"/>
  <c r="D132" i="124"/>
  <c r="N42" i="29"/>
  <c r="E132" i="124"/>
  <c r="O42" i="29"/>
  <c r="F132" i="100" s="1"/>
  <c r="F132" i="124"/>
  <c r="P42" i="29"/>
  <c r="G132" i="124"/>
  <c r="O57" i="29"/>
  <c r="H132" i="125"/>
  <c r="O58" i="29"/>
  <c r="H132" i="127"/>
  <c r="L72" i="29"/>
  <c r="C133" i="124"/>
  <c r="M72" i="29"/>
  <c r="D133" i="100" s="1"/>
  <c r="D133" i="124"/>
  <c r="N72" i="29"/>
  <c r="E133" i="124"/>
  <c r="O72" i="29"/>
  <c r="F133" i="100" s="1"/>
  <c r="F133" i="124"/>
  <c r="P72" i="29"/>
  <c r="G133" i="124"/>
  <c r="O87" i="29"/>
  <c r="H133" i="125"/>
  <c r="O88" i="29"/>
  <c r="H133" i="127"/>
  <c r="L102" i="29"/>
  <c r="C134" i="124"/>
  <c r="M102" i="29"/>
  <c r="D134" i="100" s="1"/>
  <c r="D134" i="124"/>
  <c r="N102" i="29"/>
  <c r="E134" i="124"/>
  <c r="O102" i="29"/>
  <c r="F134" i="100" s="1"/>
  <c r="F134" i="124"/>
  <c r="P102" i="29"/>
  <c r="G134" i="124"/>
  <c r="O117" i="29"/>
  <c r="H134" i="125"/>
  <c r="O118" i="29"/>
  <c r="H134" i="127"/>
  <c r="L132" i="29"/>
  <c r="C135" i="124"/>
  <c r="M132" i="29"/>
  <c r="D135" i="100" s="1"/>
  <c r="D135" i="124"/>
  <c r="N132" i="29"/>
  <c r="E135" i="124"/>
  <c r="O132" i="29"/>
  <c r="F135" i="100" s="1"/>
  <c r="F135" i="124"/>
  <c r="P132" i="29"/>
  <c r="G135" i="124"/>
  <c r="O147" i="29"/>
  <c r="H135" i="125"/>
  <c r="O148" i="29"/>
  <c r="H135" i="127"/>
  <c r="L162" i="29"/>
  <c r="C136" i="124"/>
  <c r="M162" i="29"/>
  <c r="D136" i="100" s="1"/>
  <c r="D136" i="124"/>
  <c r="N162" i="29"/>
  <c r="E136" i="124"/>
  <c r="O162" i="29"/>
  <c r="F136" i="100" s="1"/>
  <c r="F136" i="124"/>
  <c r="P162" i="29"/>
  <c r="G136" i="124"/>
  <c r="O176" i="29"/>
  <c r="H136" i="114"/>
  <c r="O177" i="29"/>
  <c r="H136" i="125"/>
  <c r="O178" i="29"/>
  <c r="H136" i="127"/>
  <c r="L192" i="29"/>
  <c r="C137" i="124"/>
  <c r="M192" i="29"/>
  <c r="D137" i="100" s="1"/>
  <c r="D137" i="124"/>
  <c r="N192" i="29"/>
  <c r="E137" i="124"/>
  <c r="O192" i="29"/>
  <c r="F137" i="100" s="1"/>
  <c r="F137" i="124"/>
  <c r="P192" i="29"/>
  <c r="G137" i="124"/>
  <c r="O207" i="29"/>
  <c r="H137" i="125"/>
  <c r="O208" i="29"/>
  <c r="H137" i="127"/>
  <c r="L42" i="31"/>
  <c r="C139" i="124"/>
  <c r="M42" i="31"/>
  <c r="D139" i="100" s="1"/>
  <c r="D139" i="124"/>
  <c r="N42" i="31"/>
  <c r="E139" i="124"/>
  <c r="O42" i="31"/>
  <c r="F139" i="100" s="1"/>
  <c r="F139" i="124"/>
  <c r="P42" i="31"/>
  <c r="G139" i="124"/>
  <c r="O57" i="31"/>
  <c r="H139" i="125"/>
  <c r="O58" i="31"/>
  <c r="H139" i="127"/>
  <c r="O87" i="31"/>
  <c r="H140" i="125"/>
  <c r="O88" i="31"/>
  <c r="H140" i="127"/>
  <c r="L102" i="31"/>
  <c r="C141" i="124"/>
  <c r="M102" i="31"/>
  <c r="D141" i="100" s="1"/>
  <c r="D141" i="124"/>
  <c r="N102" i="31"/>
  <c r="E141" i="124"/>
  <c r="O102" i="31"/>
  <c r="F141" i="100" s="1"/>
  <c r="F141" i="124"/>
  <c r="P102" i="31"/>
  <c r="G141" i="124"/>
  <c r="O117" i="31"/>
  <c r="H141" i="125"/>
  <c r="O118" i="31"/>
  <c r="H141" i="127"/>
  <c r="L132" i="31"/>
  <c r="C142" i="124"/>
  <c r="M132" i="31"/>
  <c r="D142" i="100" s="1"/>
  <c r="D142" i="124"/>
  <c r="N132" i="31"/>
  <c r="E142" i="124"/>
  <c r="O132" i="31"/>
  <c r="F142" i="100" s="1"/>
  <c r="F142" i="124"/>
  <c r="P132" i="31"/>
  <c r="G142" i="124"/>
  <c r="O147" i="31"/>
  <c r="H142" i="125"/>
  <c r="O148" i="31"/>
  <c r="H142" i="127"/>
  <c r="L162" i="31"/>
  <c r="C143" i="124"/>
  <c r="M162" i="31"/>
  <c r="D143" i="100" s="1"/>
  <c r="D143" i="124"/>
  <c r="N162" i="31"/>
  <c r="E143" i="124"/>
  <c r="O162" i="31"/>
  <c r="F143" i="100" s="1"/>
  <c r="F143" i="124"/>
  <c r="P162" i="31"/>
  <c r="G143" i="124"/>
  <c r="O177" i="31"/>
  <c r="H143" i="125"/>
  <c r="O178" i="31"/>
  <c r="H143" i="127"/>
  <c r="L192" i="31"/>
  <c r="C144" i="124"/>
  <c r="M192" i="31"/>
  <c r="D144" i="100" s="1"/>
  <c r="D144" i="124"/>
  <c r="N192" i="31"/>
  <c r="E144" i="124"/>
  <c r="O192" i="31"/>
  <c r="F144" i="100" s="1"/>
  <c r="F144" i="124"/>
  <c r="P192" i="31"/>
  <c r="G144" i="124"/>
  <c r="O207" i="31"/>
  <c r="H144" i="125"/>
  <c r="O208" i="31"/>
  <c r="H144" i="127"/>
  <c r="L222" i="31"/>
  <c r="C145" i="124"/>
  <c r="M222" i="31"/>
  <c r="D145" i="100" s="1"/>
  <c r="D145" i="124"/>
  <c r="N222" i="31"/>
  <c r="E145" i="124"/>
  <c r="O222" i="31"/>
  <c r="F145" i="100" s="1"/>
  <c r="F145" i="124"/>
  <c r="P222" i="31"/>
  <c r="G145" i="124"/>
  <c r="O237" i="31"/>
  <c r="H145" i="125"/>
  <c r="O238" i="31"/>
  <c r="H145" i="127"/>
  <c r="L252" i="31"/>
  <c r="C146" i="124"/>
  <c r="M252" i="31"/>
  <c r="D146" i="100" s="1"/>
  <c r="D146" i="124"/>
  <c r="N252" i="31"/>
  <c r="E146" i="124"/>
  <c r="O252" i="31"/>
  <c r="F146" i="100" s="1"/>
  <c r="F146" i="124"/>
  <c r="P252" i="31"/>
  <c r="G146" i="124"/>
  <c r="O267" i="31"/>
  <c r="H146" i="125"/>
  <c r="O268" i="31"/>
  <c r="H146" i="127"/>
  <c r="L282" i="31"/>
  <c r="C147" i="124"/>
  <c r="M282" i="31"/>
  <c r="D147" i="100" s="1"/>
  <c r="D147" i="124"/>
  <c r="N282" i="31"/>
  <c r="E147" i="124"/>
  <c r="O282" i="31"/>
  <c r="F147" i="100" s="1"/>
  <c r="F147" i="124"/>
  <c r="P282" i="31"/>
  <c r="G147" i="124"/>
  <c r="O297" i="31"/>
  <c r="H147" i="125"/>
  <c r="O298" i="31"/>
  <c r="H147" i="127"/>
  <c r="L42" i="33"/>
  <c r="C149" i="124"/>
  <c r="M42" i="33"/>
  <c r="D149" i="100" s="1"/>
  <c r="D149" i="124"/>
  <c r="N42" i="33"/>
  <c r="E149" i="124"/>
  <c r="O42" i="33"/>
  <c r="F149" i="100" s="1"/>
  <c r="F149" i="124"/>
  <c r="P42" i="33"/>
  <c r="G149" i="124"/>
  <c r="O57" i="33"/>
  <c r="H149" i="125"/>
  <c r="O58" i="33"/>
  <c r="H149" i="127"/>
  <c r="L72" i="33"/>
  <c r="C150" i="124"/>
  <c r="M72" i="33"/>
  <c r="D150" i="100" s="1"/>
  <c r="D150" i="124"/>
  <c r="N72" i="33"/>
  <c r="E150" i="124"/>
  <c r="O72" i="33"/>
  <c r="F150" i="100" s="1"/>
  <c r="F150" i="124"/>
  <c r="P72" i="33"/>
  <c r="G150" i="124"/>
  <c r="O87" i="33"/>
  <c r="H150" i="125"/>
  <c r="O88" i="33"/>
  <c r="H150" i="127"/>
  <c r="L102" i="33"/>
  <c r="C151" i="124"/>
  <c r="M102" i="33"/>
  <c r="D151" i="100" s="1"/>
  <c r="D151" i="124"/>
  <c r="N102" i="33"/>
  <c r="E151" i="124"/>
  <c r="O102" i="33"/>
  <c r="F151" i="100" s="1"/>
  <c r="F151" i="124"/>
  <c r="P102" i="33"/>
  <c r="G151" i="124"/>
  <c r="O117" i="33"/>
  <c r="H151" i="125"/>
  <c r="O118" i="33"/>
  <c r="H151" i="127"/>
  <c r="L132" i="33"/>
  <c r="C152" i="124"/>
  <c r="M132" i="33"/>
  <c r="D152" i="100" s="1"/>
  <c r="D152" i="124"/>
  <c r="N132" i="33"/>
  <c r="E152" i="124"/>
  <c r="O132" i="33"/>
  <c r="F152" i="100" s="1"/>
  <c r="F152" i="124"/>
  <c r="P132" i="33"/>
  <c r="G152" i="124"/>
  <c r="O147" i="33"/>
  <c r="H152" i="125"/>
  <c r="O148" i="33"/>
  <c r="H152" i="127"/>
  <c r="L162" i="33"/>
  <c r="C153" i="124"/>
  <c r="M162" i="33"/>
  <c r="D153" i="100" s="1"/>
  <c r="D153" i="124"/>
  <c r="N162" i="33"/>
  <c r="E153" i="124"/>
  <c r="O162" i="33"/>
  <c r="F153" i="100" s="1"/>
  <c r="F153" i="124"/>
  <c r="P162" i="33"/>
  <c r="G153" i="124"/>
  <c r="O177" i="33"/>
  <c r="H153" i="125"/>
  <c r="O178" i="33"/>
  <c r="H153" i="127"/>
  <c r="L192" i="33"/>
  <c r="C154" i="124"/>
  <c r="M192" i="33"/>
  <c r="D154" i="100" s="1"/>
  <c r="D154" i="124"/>
  <c r="N192" i="33"/>
  <c r="E154" i="124"/>
  <c r="O192" i="33"/>
  <c r="F154" i="100" s="1"/>
  <c r="F154" i="124"/>
  <c r="P192" i="33"/>
  <c r="G154" i="124"/>
  <c r="O207" i="33"/>
  <c r="H154" i="125"/>
  <c r="O208" i="33"/>
  <c r="H154" i="127"/>
  <c r="L222" i="33"/>
  <c r="C155" i="124"/>
  <c r="M222" i="33"/>
  <c r="D155" i="100" s="1"/>
  <c r="D155" i="124"/>
  <c r="N222" i="33"/>
  <c r="E155" i="124"/>
  <c r="O222" i="33"/>
  <c r="F155" i="100" s="1"/>
  <c r="F155" i="124"/>
  <c r="P222" i="33"/>
  <c r="G155" i="124"/>
  <c r="O237" i="33"/>
  <c r="H155" i="125"/>
  <c r="O238" i="33"/>
  <c r="H155" i="127"/>
  <c r="L252" i="33"/>
  <c r="C156" i="124"/>
  <c r="M252" i="33"/>
  <c r="D156" i="100" s="1"/>
  <c r="D156" i="124"/>
  <c r="N252" i="33"/>
  <c r="E156" i="124"/>
  <c r="O252" i="33"/>
  <c r="F156" i="100" s="1"/>
  <c r="F156" i="124"/>
  <c r="P252" i="33"/>
  <c r="G156" i="124"/>
  <c r="O267" i="33"/>
  <c r="H156" i="125"/>
  <c r="O268" i="33"/>
  <c r="H156" i="127"/>
  <c r="L282" i="33"/>
  <c r="C157" i="124"/>
  <c r="M282" i="33"/>
  <c r="D157" i="100" s="1"/>
  <c r="D157" i="124"/>
  <c r="N282" i="33"/>
  <c r="E157" i="124"/>
  <c r="O282" i="33"/>
  <c r="F157" i="100" s="1"/>
  <c r="F157" i="124"/>
  <c r="P282" i="33"/>
  <c r="G157" i="124"/>
  <c r="O297" i="33"/>
  <c r="H157" i="125"/>
  <c r="O298" i="33"/>
  <c r="H157" i="127"/>
  <c r="L42" i="35"/>
  <c r="C159" i="124"/>
  <c r="M42" i="35"/>
  <c r="D159" i="100" s="1"/>
  <c r="D159" i="124"/>
  <c r="N42" i="35"/>
  <c r="E159" i="124"/>
  <c r="O42" i="35"/>
  <c r="F159" i="100" s="1"/>
  <c r="F159" i="124"/>
  <c r="P42" i="35"/>
  <c r="G159" i="124"/>
  <c r="M43" i="35"/>
  <c r="D159" i="114" s="1"/>
  <c r="D159" i="115"/>
  <c r="M44" i="35"/>
  <c r="D159" i="125" s="1"/>
  <c r="D159" i="102"/>
  <c r="O57" i="35"/>
  <c r="H159" i="125"/>
  <c r="M45" i="35"/>
  <c r="D159" i="127" s="1"/>
  <c r="D159" i="126"/>
  <c r="O58" i="35"/>
  <c r="H159" i="127"/>
  <c r="L72" i="35"/>
  <c r="C160" i="124"/>
  <c r="M72" i="35"/>
  <c r="D160" i="100" s="1"/>
  <c r="D160" i="124"/>
  <c r="N72" i="35"/>
  <c r="E160" i="124"/>
  <c r="O72" i="35"/>
  <c r="F160" i="100" s="1"/>
  <c r="F160" i="124"/>
  <c r="P72" i="35"/>
  <c r="G160" i="124"/>
  <c r="M73" i="35"/>
  <c r="D160" i="114" s="1"/>
  <c r="D160" i="115"/>
  <c r="M74" i="35"/>
  <c r="D160" i="125" s="1"/>
  <c r="D160" i="102"/>
  <c r="O87" i="35"/>
  <c r="H160" i="125"/>
  <c r="M75" i="35"/>
  <c r="D160" i="127" s="1"/>
  <c r="D160" i="126"/>
  <c r="O88" i="35"/>
  <c r="H160" i="127"/>
  <c r="L102" i="35"/>
  <c r="C161" i="124"/>
  <c r="M102" i="35"/>
  <c r="D161" i="100" s="1"/>
  <c r="D161" i="124"/>
  <c r="N102" i="35"/>
  <c r="E161" i="124"/>
  <c r="O102" i="35"/>
  <c r="F161" i="100" s="1"/>
  <c r="F161" i="124"/>
  <c r="P102" i="35"/>
  <c r="G161" i="124"/>
  <c r="M103" i="35"/>
  <c r="D161" i="114" s="1"/>
  <c r="D161" i="115"/>
  <c r="M104" i="35"/>
  <c r="D161" i="125" s="1"/>
  <c r="D161" i="102"/>
  <c r="O117" i="35"/>
  <c r="H161" i="125"/>
  <c r="M105" i="35"/>
  <c r="D161" i="127" s="1"/>
  <c r="D161" i="126"/>
  <c r="O118" i="35"/>
  <c r="H161" i="127"/>
  <c r="L132" i="35"/>
  <c r="C162" i="124"/>
  <c r="M132" i="35"/>
  <c r="D162" i="100" s="1"/>
  <c r="D162" i="124"/>
  <c r="N132" i="35"/>
  <c r="E162" i="124"/>
  <c r="O132" i="35"/>
  <c r="F162" i="100" s="1"/>
  <c r="F162" i="124"/>
  <c r="P132" i="35"/>
  <c r="G162" i="124"/>
  <c r="M133" i="35"/>
  <c r="D162" i="114" s="1"/>
  <c r="D162" i="115"/>
  <c r="M134" i="35"/>
  <c r="D162" i="125" s="1"/>
  <c r="D162" i="102"/>
  <c r="O147" i="35"/>
  <c r="H162" i="125"/>
  <c r="M135" i="35"/>
  <c r="D162" i="127" s="1"/>
  <c r="D162" i="126"/>
  <c r="O148" i="35"/>
  <c r="H162" i="127"/>
  <c r="L162" i="35"/>
  <c r="C163" i="124"/>
  <c r="M162" i="35"/>
  <c r="D163" i="100" s="1"/>
  <c r="D163" i="124"/>
  <c r="N162" i="35"/>
  <c r="E163" i="124"/>
  <c r="O162" i="35"/>
  <c r="F163" i="100" s="1"/>
  <c r="F163" i="124"/>
  <c r="P162" i="35"/>
  <c r="G163" i="124"/>
  <c r="M163" i="35"/>
  <c r="D163" i="114" s="1"/>
  <c r="D163" i="115"/>
  <c r="M164" i="35"/>
  <c r="D163" i="125" s="1"/>
  <c r="D163" i="102"/>
  <c r="O177" i="35"/>
  <c r="H163" i="125"/>
  <c r="M165" i="35"/>
  <c r="D163" i="127" s="1"/>
  <c r="D163" i="126"/>
  <c r="O178" i="35"/>
  <c r="H163" i="127"/>
  <c r="L192" i="35"/>
  <c r="C164" i="124"/>
  <c r="M192" i="35"/>
  <c r="D164" i="100" s="1"/>
  <c r="D164" i="124"/>
  <c r="N192" i="35"/>
  <c r="E164" i="124"/>
  <c r="O192" i="35"/>
  <c r="F164" i="100" s="1"/>
  <c r="F164" i="124"/>
  <c r="P192" i="35"/>
  <c r="G164" i="124"/>
  <c r="M193" i="35"/>
  <c r="D164" i="114" s="1"/>
  <c r="D164" i="115"/>
  <c r="M194" i="35"/>
  <c r="D164" i="125" s="1"/>
  <c r="D164" i="102"/>
  <c r="O207" i="35"/>
  <c r="H164" i="125"/>
  <c r="M195" i="35"/>
  <c r="D164" i="127" s="1"/>
  <c r="D164" i="126"/>
  <c r="O208" i="35"/>
  <c r="H164" i="127"/>
  <c r="L222" i="35"/>
  <c r="C165" i="124"/>
  <c r="M222" i="35"/>
  <c r="D165" i="100" s="1"/>
  <c r="D165" i="124"/>
  <c r="N222" i="35"/>
  <c r="E165" i="124"/>
  <c r="O222" i="35"/>
  <c r="F165" i="100" s="1"/>
  <c r="F165" i="124"/>
  <c r="P222" i="35"/>
  <c r="G165" i="124"/>
  <c r="M223" i="35"/>
  <c r="D165" i="114" s="1"/>
  <c r="D165" i="115"/>
  <c r="M224" i="35"/>
  <c r="D165" i="125" s="1"/>
  <c r="D165" i="102"/>
  <c r="O237" i="35"/>
  <c r="H165" i="125"/>
  <c r="O238" i="35"/>
  <c r="H165" i="127"/>
  <c r="L252" i="35"/>
  <c r="C166" i="124"/>
  <c r="M252" i="35"/>
  <c r="D166" i="100" s="1"/>
  <c r="D166" i="124"/>
  <c r="N252" i="35"/>
  <c r="E166" i="124"/>
  <c r="O252" i="35"/>
  <c r="F166" i="100" s="1"/>
  <c r="F166" i="124"/>
  <c r="P252" i="35"/>
  <c r="G166" i="124"/>
  <c r="M253" i="35"/>
  <c r="D166" i="114" s="1"/>
  <c r="D166" i="115"/>
  <c r="M254" i="35"/>
  <c r="D166" i="125" s="1"/>
  <c r="D166" i="102"/>
  <c r="O267" i="35"/>
  <c r="H166" i="125"/>
  <c r="M255" i="35"/>
  <c r="D166" i="127" s="1"/>
  <c r="D166" i="126"/>
  <c r="O268" i="35"/>
  <c r="H166" i="127"/>
  <c r="L282" i="35"/>
  <c r="C167" i="124"/>
  <c r="M282" i="35"/>
  <c r="D167" i="100" s="1"/>
  <c r="D167" i="124"/>
  <c r="N282" i="35"/>
  <c r="E167" i="124"/>
  <c r="O282" i="35"/>
  <c r="F167" i="100" s="1"/>
  <c r="F167" i="124"/>
  <c r="P282" i="35"/>
  <c r="G167" i="124"/>
  <c r="M284" i="35"/>
  <c r="D167" i="125" s="1"/>
  <c r="D167" i="102"/>
  <c r="O297" i="35"/>
  <c r="H167" i="125"/>
  <c r="L312" i="35"/>
  <c r="C168" i="124"/>
  <c r="M312" i="35"/>
  <c r="D168" i="100" s="1"/>
  <c r="D168" i="124"/>
  <c r="N312" i="35"/>
  <c r="E168" i="124"/>
  <c r="O312" i="35"/>
  <c r="F168" i="100" s="1"/>
  <c r="F168" i="124"/>
  <c r="P312" i="35"/>
  <c r="G168" i="124"/>
  <c r="M314" i="35"/>
  <c r="D168" i="125" s="1"/>
  <c r="D168" i="102"/>
  <c r="O327" i="35"/>
  <c r="H168" i="125"/>
  <c r="M315" i="35"/>
  <c r="D168" i="127" s="1"/>
  <c r="D168" i="126"/>
  <c r="O328" i="35"/>
  <c r="H168" i="127"/>
  <c r="L42" i="37"/>
  <c r="C170" i="124"/>
  <c r="M42" i="37"/>
  <c r="D170" i="100" s="1"/>
  <c r="D170" i="124"/>
  <c r="N42" i="37"/>
  <c r="E170" i="124"/>
  <c r="O42" i="37"/>
  <c r="F170" i="100" s="1"/>
  <c r="F170" i="124"/>
  <c r="P42" i="37"/>
  <c r="G170" i="124"/>
  <c r="O57" i="37"/>
  <c r="H170" i="125"/>
  <c r="O58" i="37"/>
  <c r="H170" i="127"/>
  <c r="L72" i="37"/>
  <c r="C171" i="124"/>
  <c r="M72" i="37"/>
  <c r="D171" i="100" s="1"/>
  <c r="D171" i="124"/>
  <c r="N72" i="37"/>
  <c r="E171" i="124"/>
  <c r="O72" i="37"/>
  <c r="F171" i="100" s="1"/>
  <c r="F171" i="124"/>
  <c r="P72" i="37"/>
  <c r="G171" i="124"/>
  <c r="O87" i="37"/>
  <c r="H171" i="125"/>
  <c r="O88" i="37"/>
  <c r="H171" i="127"/>
  <c r="L102" i="37"/>
  <c r="C172" i="124"/>
  <c r="M102" i="37"/>
  <c r="D172" i="100" s="1"/>
  <c r="D172" i="124"/>
  <c r="N102" i="37"/>
  <c r="E172" i="124"/>
  <c r="O102" i="37"/>
  <c r="F172" i="100" s="1"/>
  <c r="F172" i="124"/>
  <c r="P102" i="37"/>
  <c r="G172" i="124"/>
  <c r="O117" i="37"/>
  <c r="H172" i="125"/>
  <c r="O118" i="37"/>
  <c r="H172" i="127"/>
  <c r="L132" i="37"/>
  <c r="C173" i="124"/>
  <c r="M132" i="37"/>
  <c r="D173" i="100" s="1"/>
  <c r="D173" i="124"/>
  <c r="N132" i="37"/>
  <c r="E173" i="124"/>
  <c r="O132" i="37"/>
  <c r="F173" i="100" s="1"/>
  <c r="F173" i="124"/>
  <c r="P132" i="37"/>
  <c r="G173" i="124"/>
  <c r="O147" i="37"/>
  <c r="H173" i="125"/>
  <c r="O148" i="37"/>
  <c r="H173" i="127"/>
  <c r="L162" i="37"/>
  <c r="C174" i="124"/>
  <c r="M162" i="37"/>
  <c r="D174" i="100" s="1"/>
  <c r="D174" i="124"/>
  <c r="N162" i="37"/>
  <c r="E174" i="124"/>
  <c r="O162" i="37"/>
  <c r="F174" i="100" s="1"/>
  <c r="F174" i="124"/>
  <c r="P162" i="37"/>
  <c r="G174" i="124"/>
  <c r="O177" i="37"/>
  <c r="H174" i="125"/>
  <c r="O178" i="37"/>
  <c r="H174" i="127"/>
  <c r="L192" i="37"/>
  <c r="C175" i="124"/>
  <c r="M192" i="37"/>
  <c r="D175" i="100" s="1"/>
  <c r="D175" i="124"/>
  <c r="N192" i="37"/>
  <c r="E175" i="124"/>
  <c r="O192" i="37"/>
  <c r="F175" i="100" s="1"/>
  <c r="F175" i="124"/>
  <c r="P192" i="37"/>
  <c r="G175" i="124"/>
  <c r="O207" i="37"/>
  <c r="H175" i="125"/>
  <c r="O208" i="37"/>
  <c r="H175" i="127"/>
  <c r="L222" i="37"/>
  <c r="C176" i="124"/>
  <c r="M222" i="37"/>
  <c r="D176" i="100" s="1"/>
  <c r="D176" i="124"/>
  <c r="N222" i="37"/>
  <c r="E176" i="124"/>
  <c r="O222" i="37"/>
  <c r="F176" i="100" s="1"/>
  <c r="F176" i="124"/>
  <c r="P222" i="37"/>
  <c r="G176" i="124"/>
  <c r="O237" i="37"/>
  <c r="H176" i="125"/>
  <c r="O238" i="37"/>
  <c r="H176" i="127"/>
  <c r="L252" i="37"/>
  <c r="C177" i="124"/>
  <c r="M252" i="37"/>
  <c r="D177" i="100" s="1"/>
  <c r="D177" i="124"/>
  <c r="N252" i="37"/>
  <c r="E177" i="124"/>
  <c r="O252" i="37"/>
  <c r="F177" i="100" s="1"/>
  <c r="F177" i="124"/>
  <c r="P252" i="37"/>
  <c r="G177" i="124"/>
  <c r="O267" i="37"/>
  <c r="H177" i="125"/>
  <c r="O268" i="37"/>
  <c r="H177" i="127"/>
  <c r="L282" i="37"/>
  <c r="C178" i="124"/>
  <c r="M282" i="37"/>
  <c r="D178" i="100" s="1"/>
  <c r="D178" i="124"/>
  <c r="N282" i="37"/>
  <c r="E178" i="124"/>
  <c r="O282" i="37"/>
  <c r="F178" i="100" s="1"/>
  <c r="F178" i="124"/>
  <c r="P282" i="37"/>
  <c r="G178" i="124"/>
  <c r="O297" i="37"/>
  <c r="H178" i="125"/>
  <c r="O298" i="37"/>
  <c r="H178" i="127"/>
  <c r="L312" i="37"/>
  <c r="C179" i="124"/>
  <c r="M312" i="37"/>
  <c r="D179" i="100" s="1"/>
  <c r="D179" i="124"/>
  <c r="N312" i="37"/>
  <c r="E179" i="124"/>
  <c r="O312" i="37"/>
  <c r="F179" i="100" s="1"/>
  <c r="F179" i="124"/>
  <c r="P312" i="37"/>
  <c r="G179" i="124"/>
  <c r="O327" i="37"/>
  <c r="H179" i="125"/>
  <c r="O328" i="37"/>
  <c r="H179" i="127"/>
  <c r="L342" i="37"/>
  <c r="C180" i="124"/>
  <c r="M342" i="37"/>
  <c r="D180" i="100" s="1"/>
  <c r="D180" i="124"/>
  <c r="N342" i="37"/>
  <c r="E180" i="124"/>
  <c r="O342" i="37"/>
  <c r="F180" i="100" s="1"/>
  <c r="F180" i="124"/>
  <c r="P342" i="37"/>
  <c r="G180" i="124"/>
  <c r="O357" i="37"/>
  <c r="H180" i="125"/>
  <c r="O358" i="37"/>
  <c r="H180" i="127"/>
  <c r="L42" i="39"/>
  <c r="C182" i="124"/>
  <c r="M42" i="39"/>
  <c r="D182" i="100" s="1"/>
  <c r="D182" i="124"/>
  <c r="N42" i="39"/>
  <c r="E182" i="124"/>
  <c r="O42" i="39"/>
  <c r="F182" i="100" s="1"/>
  <c r="F182" i="124"/>
  <c r="P42" i="39"/>
  <c r="G182" i="124"/>
  <c r="O57" i="39"/>
  <c r="H182" i="125"/>
  <c r="O58" i="39"/>
  <c r="H182" i="127"/>
  <c r="L72" i="39"/>
  <c r="C183" i="124"/>
  <c r="M72" i="39"/>
  <c r="D183" i="100" s="1"/>
  <c r="D183" i="124"/>
  <c r="N72" i="39"/>
  <c r="E183" i="124"/>
  <c r="O72" i="39"/>
  <c r="F183" i="100" s="1"/>
  <c r="F183" i="124"/>
  <c r="P72" i="39"/>
  <c r="G183" i="124"/>
  <c r="O87" i="39"/>
  <c r="H183" i="125"/>
  <c r="O88" i="39"/>
  <c r="H183" i="127"/>
  <c r="L102" i="39"/>
  <c r="C184" i="124"/>
  <c r="M102" i="39"/>
  <c r="D184" i="100" s="1"/>
  <c r="D184" i="124"/>
  <c r="N102" i="39"/>
  <c r="E184" i="124"/>
  <c r="O102" i="39"/>
  <c r="F184" i="100" s="1"/>
  <c r="F184" i="124"/>
  <c r="P102" i="39"/>
  <c r="G184" i="124"/>
  <c r="O117" i="39"/>
  <c r="H184" i="125"/>
  <c r="O118" i="39"/>
  <c r="H184" i="127"/>
  <c r="L132" i="39"/>
  <c r="C185" i="124"/>
  <c r="M132" i="39"/>
  <c r="D185" i="100" s="1"/>
  <c r="D185" i="124"/>
  <c r="N132" i="39"/>
  <c r="E185" i="124"/>
  <c r="O132" i="39"/>
  <c r="F185" i="100" s="1"/>
  <c r="F185" i="124"/>
  <c r="P132" i="39"/>
  <c r="G185" i="124"/>
  <c r="O147" i="39"/>
  <c r="H185" i="125"/>
  <c r="O148" i="39"/>
  <c r="H185" i="127"/>
  <c r="L162" i="39"/>
  <c r="C186" i="124"/>
  <c r="M162" i="39"/>
  <c r="D186" i="100" s="1"/>
  <c r="D186" i="124"/>
  <c r="N162" i="39"/>
  <c r="E186" i="124"/>
  <c r="O162" i="39"/>
  <c r="F186" i="100" s="1"/>
  <c r="F186" i="124"/>
  <c r="P162" i="39"/>
  <c r="G186" i="124"/>
  <c r="O177" i="39"/>
  <c r="H186" i="125"/>
  <c r="O178" i="39"/>
  <c r="H186" i="127"/>
  <c r="L192" i="39"/>
  <c r="C187" i="124"/>
  <c r="M192" i="39"/>
  <c r="D187" i="100" s="1"/>
  <c r="D187" i="124"/>
  <c r="N192" i="39"/>
  <c r="E187" i="124"/>
  <c r="O192" i="39"/>
  <c r="F187" i="100" s="1"/>
  <c r="F187" i="124"/>
  <c r="P192" i="39"/>
  <c r="G187" i="124"/>
  <c r="O207" i="39"/>
  <c r="H187" i="125"/>
  <c r="O208" i="39"/>
  <c r="H187" i="127"/>
  <c r="L222" i="39"/>
  <c r="C188" i="124"/>
  <c r="M222" i="39"/>
  <c r="D188" i="100" s="1"/>
  <c r="D188" i="124"/>
  <c r="N222" i="39"/>
  <c r="E188" i="124"/>
  <c r="O222" i="39"/>
  <c r="F188" i="100" s="1"/>
  <c r="F188" i="124"/>
  <c r="P222" i="39"/>
  <c r="G188" i="124"/>
  <c r="O237" i="39"/>
  <c r="H188" i="125"/>
  <c r="O238" i="39"/>
  <c r="H188" i="127"/>
  <c r="L252" i="39"/>
  <c r="C189" i="124"/>
  <c r="M252" i="39"/>
  <c r="D189" i="100" s="1"/>
  <c r="D189" i="124"/>
  <c r="N252" i="39"/>
  <c r="E189" i="124"/>
  <c r="O252" i="39"/>
  <c r="F189" i="100" s="1"/>
  <c r="F189" i="124"/>
  <c r="P252" i="39"/>
  <c r="G189" i="124"/>
  <c r="O267" i="39"/>
  <c r="H189" i="125"/>
  <c r="O268" i="39"/>
  <c r="H189" i="127"/>
  <c r="L282" i="39"/>
  <c r="C190" i="124"/>
  <c r="M282" i="39"/>
  <c r="D190" i="100" s="1"/>
  <c r="D190" i="124"/>
  <c r="N282" i="39"/>
  <c r="E190" i="124"/>
  <c r="O282" i="39"/>
  <c r="F190" i="100" s="1"/>
  <c r="F190" i="124"/>
  <c r="P282" i="39"/>
  <c r="G190" i="124"/>
  <c r="O297" i="39"/>
  <c r="H190" i="125"/>
  <c r="O298" i="39"/>
  <c r="H190" i="127"/>
  <c r="L312" i="39"/>
  <c r="C191" i="124"/>
  <c r="M312" i="39"/>
  <c r="D191" i="100" s="1"/>
  <c r="D191" i="124"/>
  <c r="N312" i="39"/>
  <c r="E191" i="124"/>
  <c r="O312" i="39"/>
  <c r="F191" i="100" s="1"/>
  <c r="F191" i="124"/>
  <c r="P312" i="39"/>
  <c r="G191" i="124"/>
  <c r="M314" i="39"/>
  <c r="D191" i="125" s="1"/>
  <c r="D191" i="102"/>
  <c r="O327" i="39"/>
  <c r="H191" i="125"/>
  <c r="O328" i="39"/>
  <c r="H191" i="127"/>
  <c r="L342" i="39"/>
  <c r="C192" i="124"/>
  <c r="M342" i="39"/>
  <c r="D192" i="100" s="1"/>
  <c r="D192" i="124"/>
  <c r="N342" i="39"/>
  <c r="E192" i="124"/>
  <c r="O342" i="39"/>
  <c r="F192" i="100" s="1"/>
  <c r="F192" i="124"/>
  <c r="P342" i="39"/>
  <c r="G192" i="124"/>
  <c r="O357" i="39"/>
  <c r="H192" i="125"/>
  <c r="O358" i="39"/>
  <c r="H192" i="127"/>
  <c r="L42" i="44"/>
  <c r="C213" i="124"/>
  <c r="M42" i="44"/>
  <c r="D213" i="100" s="1"/>
  <c r="D213" i="124"/>
  <c r="N42" i="44"/>
  <c r="E213" i="124"/>
  <c r="O42" i="44"/>
  <c r="F213" i="100" s="1"/>
  <c r="F213" i="124"/>
  <c r="P42" i="44"/>
  <c r="G213" i="124"/>
  <c r="O57" i="44"/>
  <c r="H213" i="125"/>
  <c r="O58" i="44"/>
  <c r="H213" i="127"/>
  <c r="L72" i="44"/>
  <c r="C214" i="124"/>
  <c r="M72" i="44"/>
  <c r="D214" i="100" s="1"/>
  <c r="D214" i="124"/>
  <c r="N72" i="44"/>
  <c r="E214" i="124"/>
  <c r="O72" i="44"/>
  <c r="F214" i="100" s="1"/>
  <c r="F214" i="124"/>
  <c r="P72" i="44"/>
  <c r="G214" i="124"/>
  <c r="O87" i="44"/>
  <c r="H214" i="125"/>
  <c r="O88" i="44"/>
  <c r="H214" i="127"/>
  <c r="L102" i="44"/>
  <c r="C215" i="124"/>
  <c r="M102" i="44"/>
  <c r="D215" i="100" s="1"/>
  <c r="D215" i="124"/>
  <c r="N102" i="44"/>
  <c r="E215" i="124"/>
  <c r="O102" i="44"/>
  <c r="F215" i="100" s="1"/>
  <c r="F215" i="124"/>
  <c r="P102" i="44"/>
  <c r="G215" i="124"/>
  <c r="O117" i="44"/>
  <c r="H215" i="125"/>
  <c r="O118" i="44"/>
  <c r="H215" i="127"/>
  <c r="L132" i="44"/>
  <c r="C216" i="124"/>
  <c r="M132" i="44"/>
  <c r="D216" i="100" s="1"/>
  <c r="D216" i="124"/>
  <c r="N132" i="44"/>
  <c r="E216" i="124"/>
  <c r="O132" i="44"/>
  <c r="F216" i="100" s="1"/>
  <c r="F216" i="124"/>
  <c r="P132" i="44"/>
  <c r="G216" i="124"/>
  <c r="O147" i="44"/>
  <c r="H216" i="125"/>
  <c r="O148" i="44"/>
  <c r="H216" i="127"/>
  <c r="L162" i="44"/>
  <c r="C217" i="124"/>
  <c r="M162" i="44"/>
  <c r="D217" i="100" s="1"/>
  <c r="D217" i="124"/>
  <c r="N162" i="44"/>
  <c r="E217" i="124"/>
  <c r="O162" i="44"/>
  <c r="F217" i="100" s="1"/>
  <c r="F217" i="124"/>
  <c r="P162" i="44"/>
  <c r="G217" i="124"/>
  <c r="O177" i="44"/>
  <c r="H217" i="125"/>
  <c r="O178" i="44"/>
  <c r="H217" i="127"/>
  <c r="L192" i="44"/>
  <c r="C218" i="124"/>
  <c r="M192" i="44"/>
  <c r="D218" i="100" s="1"/>
  <c r="D218" i="124"/>
  <c r="N192" i="44"/>
  <c r="E218" i="124"/>
  <c r="O192" i="44"/>
  <c r="F218" i="100" s="1"/>
  <c r="F218" i="124"/>
  <c r="P192" i="44"/>
  <c r="G218" i="124"/>
  <c r="O207" i="44"/>
  <c r="H218" i="125"/>
  <c r="O208" i="44"/>
  <c r="H218" i="127"/>
  <c r="L222" i="44"/>
  <c r="C219" i="124"/>
  <c r="M222" i="44"/>
  <c r="D219" i="100" s="1"/>
  <c r="D219" i="124"/>
  <c r="N222" i="44"/>
  <c r="E219" i="124"/>
  <c r="O222" i="44"/>
  <c r="F219" i="100" s="1"/>
  <c r="F219" i="124"/>
  <c r="P222" i="44"/>
  <c r="G219" i="124"/>
  <c r="O237" i="44"/>
  <c r="H219" i="125"/>
  <c r="O238" i="44"/>
  <c r="H219" i="127"/>
  <c r="L252" i="44"/>
  <c r="C220" i="124"/>
  <c r="M252" i="44"/>
  <c r="D220" i="100" s="1"/>
  <c r="D220" i="124"/>
  <c r="N252" i="44"/>
  <c r="E220" i="124"/>
  <c r="O252" i="44"/>
  <c r="F220" i="100" s="1"/>
  <c r="F220" i="124"/>
  <c r="P252" i="44"/>
  <c r="G220" i="124"/>
  <c r="O267" i="44"/>
  <c r="H220" i="125"/>
  <c r="O268" i="44"/>
  <c r="H220" i="127"/>
  <c r="L282" i="44"/>
  <c r="C221" i="124"/>
  <c r="M282" i="44"/>
  <c r="D221" i="100" s="1"/>
  <c r="D221" i="124"/>
  <c r="N282" i="44"/>
  <c r="E221" i="124"/>
  <c r="O282" i="44"/>
  <c r="F221" i="100" s="1"/>
  <c r="F221" i="124"/>
  <c r="P282" i="44"/>
  <c r="G221" i="124"/>
  <c r="O297" i="44"/>
  <c r="H221" i="125"/>
  <c r="O298" i="44"/>
  <c r="H221" i="127"/>
  <c r="L42" i="46"/>
  <c r="C230" i="124"/>
  <c r="M42" i="46"/>
  <c r="D230" i="100" s="1"/>
  <c r="D230" i="124"/>
  <c r="N42" i="46"/>
  <c r="E230" i="124"/>
  <c r="O42" i="46"/>
  <c r="F230" i="100" s="1"/>
  <c r="F230" i="124"/>
  <c r="P42" i="46"/>
  <c r="G230" i="124"/>
  <c r="O58" i="46"/>
  <c r="H230" i="127"/>
  <c r="L72" i="46"/>
  <c r="C231" i="124"/>
  <c r="M72" i="46"/>
  <c r="D231" i="100" s="1"/>
  <c r="D231" i="124"/>
  <c r="N72" i="46"/>
  <c r="E231" i="124"/>
  <c r="O72" i="46"/>
  <c r="F231" i="100" s="1"/>
  <c r="F231" i="124"/>
  <c r="O87" i="46"/>
  <c r="H231" i="125"/>
  <c r="O88" i="46"/>
  <c r="H231" i="127"/>
  <c r="L102" i="46"/>
  <c r="C232" i="124"/>
  <c r="M102" i="46"/>
  <c r="D232" i="100" s="1"/>
  <c r="D232" i="124"/>
  <c r="N102" i="46"/>
  <c r="E232" i="124"/>
  <c r="O102" i="46"/>
  <c r="F232" i="100" s="1"/>
  <c r="F232" i="124"/>
  <c r="P102" i="46"/>
  <c r="G232" i="124"/>
  <c r="O117" i="46"/>
  <c r="H232" i="125"/>
  <c r="O118" i="46"/>
  <c r="H232" i="127"/>
  <c r="L132" i="46"/>
  <c r="C233" i="124"/>
  <c r="M132" i="46"/>
  <c r="D233" i="100" s="1"/>
  <c r="D233" i="124"/>
  <c r="N132" i="46"/>
  <c r="E233" i="124"/>
  <c r="O132" i="46"/>
  <c r="F233" i="100" s="1"/>
  <c r="F233" i="124"/>
  <c r="P132" i="46"/>
  <c r="G233" i="124"/>
  <c r="O147" i="46"/>
  <c r="H233" i="125"/>
  <c r="O148" i="46"/>
  <c r="H233" i="127"/>
  <c r="L162" i="46"/>
  <c r="C234" i="124"/>
  <c r="M162" i="46"/>
  <c r="D234" i="100" s="1"/>
  <c r="D234" i="124"/>
  <c r="N162" i="46"/>
  <c r="E234" i="124"/>
  <c r="O162" i="46"/>
  <c r="F234" i="100" s="1"/>
  <c r="F234" i="124"/>
  <c r="P162" i="46"/>
  <c r="G234" i="124"/>
  <c r="O177" i="46"/>
  <c r="H234" i="125"/>
  <c r="O178" i="46"/>
  <c r="H234" i="127"/>
  <c r="L42" i="48"/>
  <c r="C236" i="124"/>
  <c r="M42" i="48"/>
  <c r="D236" i="100" s="1"/>
  <c r="D236" i="124"/>
  <c r="N42" i="48"/>
  <c r="E236" i="124"/>
  <c r="O42" i="48"/>
  <c r="F236" i="100" s="1"/>
  <c r="F236" i="124"/>
  <c r="P42" i="48"/>
  <c r="G236" i="124"/>
  <c r="O57" i="48"/>
  <c r="H236" i="125"/>
  <c r="O58" i="48"/>
  <c r="H236" i="127"/>
  <c r="L72" i="48"/>
  <c r="C237" i="124"/>
  <c r="M72" i="48"/>
  <c r="D237" i="100" s="1"/>
  <c r="D237" i="124"/>
  <c r="N72" i="48"/>
  <c r="E237" i="124"/>
  <c r="O72" i="48"/>
  <c r="F237" i="100" s="1"/>
  <c r="F237" i="124"/>
  <c r="P72" i="48"/>
  <c r="G237" i="124"/>
  <c r="O87" i="48"/>
  <c r="H237" i="125"/>
  <c r="O88" i="48"/>
  <c r="H237" i="127"/>
  <c r="L102" i="48"/>
  <c r="C238" i="124"/>
  <c r="M102" i="48"/>
  <c r="D238" i="100" s="1"/>
  <c r="D238" i="124"/>
  <c r="N102" i="48"/>
  <c r="E238" i="124"/>
  <c r="O102" i="48"/>
  <c r="F238" i="100" s="1"/>
  <c r="F238" i="124"/>
  <c r="P102" i="48"/>
  <c r="G238" i="124"/>
  <c r="O117" i="48"/>
  <c r="H238" i="125"/>
  <c r="O118" i="48"/>
  <c r="H238" i="127"/>
  <c r="L132" i="48"/>
  <c r="C239" i="124"/>
  <c r="M132" i="48"/>
  <c r="D239" i="100" s="1"/>
  <c r="D239" i="124"/>
  <c r="N132" i="48"/>
  <c r="E239" i="124"/>
  <c r="O132" i="48"/>
  <c r="F239" i="100" s="1"/>
  <c r="F239" i="124"/>
  <c r="P132" i="48"/>
  <c r="G239" i="124"/>
  <c r="O147" i="48"/>
  <c r="H239" i="125"/>
  <c r="O148" i="48"/>
  <c r="H239" i="127"/>
  <c r="L162" i="48"/>
  <c r="C240" i="124"/>
  <c r="M162" i="48"/>
  <c r="D240" i="100" s="1"/>
  <c r="D240" i="124"/>
  <c r="N162" i="48"/>
  <c r="E240" i="124"/>
  <c r="O162" i="48"/>
  <c r="F240" i="100" s="1"/>
  <c r="F240" i="124"/>
  <c r="P162" i="48"/>
  <c r="G240" i="124"/>
  <c r="O177" i="48"/>
  <c r="H240" i="125"/>
  <c r="O178" i="48"/>
  <c r="H240" i="127"/>
  <c r="L42" i="50"/>
  <c r="C242" i="124"/>
  <c r="M42" i="50"/>
  <c r="D242" i="100" s="1"/>
  <c r="D242" i="124"/>
  <c r="N42" i="50"/>
  <c r="E242" i="124"/>
  <c r="O42" i="50"/>
  <c r="F242" i="100" s="1"/>
  <c r="F242" i="124"/>
  <c r="P42" i="50"/>
  <c r="G242" i="124"/>
  <c r="O57" i="50"/>
  <c r="H242" i="125"/>
  <c r="O58" i="50"/>
  <c r="H242" i="127"/>
  <c r="L72" i="50"/>
  <c r="C243" i="124"/>
  <c r="M72" i="50"/>
  <c r="D243" i="100" s="1"/>
  <c r="D243" i="124"/>
  <c r="N72" i="50"/>
  <c r="E243" i="124"/>
  <c r="O72" i="50"/>
  <c r="F243" i="100" s="1"/>
  <c r="F243" i="124"/>
  <c r="P72" i="50"/>
  <c r="G243" i="124"/>
  <c r="O87" i="50"/>
  <c r="H243" i="125"/>
  <c r="O88" i="50"/>
  <c r="H243" i="127"/>
  <c r="L102" i="50"/>
  <c r="C244" i="124"/>
  <c r="M102" i="50"/>
  <c r="D244" i="100" s="1"/>
  <c r="D244" i="124"/>
  <c r="N102" i="50"/>
  <c r="E244" i="124"/>
  <c r="O102" i="50"/>
  <c r="F244" i="100" s="1"/>
  <c r="F244" i="124"/>
  <c r="P102" i="50"/>
  <c r="G244" i="124"/>
  <c r="O117" i="50"/>
  <c r="H244" i="125"/>
  <c r="O118" i="50"/>
  <c r="H244" i="127"/>
  <c r="L132" i="50"/>
  <c r="C245" i="124"/>
  <c r="M132" i="50"/>
  <c r="D245" i="100" s="1"/>
  <c r="D245" i="124"/>
  <c r="N132" i="50"/>
  <c r="E245" i="124"/>
  <c r="O132" i="50"/>
  <c r="F245" i="100" s="1"/>
  <c r="F245" i="124"/>
  <c r="P132" i="50"/>
  <c r="G245" i="124"/>
  <c r="M133" i="50"/>
  <c r="D245" i="114" s="1"/>
  <c r="D245" i="115"/>
  <c r="O147" i="50"/>
  <c r="H245" i="125"/>
  <c r="O148" i="50"/>
  <c r="H245" i="127"/>
  <c r="L162" i="50"/>
  <c r="C246" i="124"/>
  <c r="M162" i="50"/>
  <c r="D246" i="100" s="1"/>
  <c r="D246" i="124"/>
  <c r="N162" i="50"/>
  <c r="E246" i="124"/>
  <c r="O162" i="50"/>
  <c r="F246" i="100" s="1"/>
  <c r="F246" i="124"/>
  <c r="P162" i="50"/>
  <c r="G246" i="124"/>
  <c r="O177" i="50"/>
  <c r="H246" i="125"/>
  <c r="O178" i="50"/>
  <c r="H246" i="127"/>
  <c r="L192" i="50"/>
  <c r="C247" i="124"/>
  <c r="M192" i="50"/>
  <c r="D247" i="100" s="1"/>
  <c r="D247" i="124"/>
  <c r="N192" i="50"/>
  <c r="E247" i="124"/>
  <c r="O192" i="50"/>
  <c r="F247" i="100" s="1"/>
  <c r="F247" i="124"/>
  <c r="P192" i="50"/>
  <c r="G247" i="124"/>
  <c r="O207" i="50"/>
  <c r="H247" i="125"/>
  <c r="O208" i="50"/>
  <c r="H247" i="127"/>
  <c r="L42" i="51"/>
  <c r="C249" i="124"/>
  <c r="M42" i="51"/>
  <c r="D249" i="100" s="1"/>
  <c r="D249" i="124"/>
  <c r="N42" i="51"/>
  <c r="E249" i="124"/>
  <c r="O42" i="51"/>
  <c r="F249" i="100" s="1"/>
  <c r="F249" i="124"/>
  <c r="P42" i="51"/>
  <c r="G249" i="124"/>
  <c r="O57" i="51"/>
  <c r="H249" i="125"/>
  <c r="O58" i="51"/>
  <c r="H249" i="127"/>
  <c r="L72" i="51"/>
  <c r="C250" i="124"/>
  <c r="M72" i="51"/>
  <c r="D250" i="100" s="1"/>
  <c r="D250" i="124"/>
  <c r="N72" i="51"/>
  <c r="E250" i="124"/>
  <c r="O72" i="51"/>
  <c r="F250" i="100" s="1"/>
  <c r="F250" i="124"/>
  <c r="P72" i="51"/>
  <c r="G250" i="124"/>
  <c r="O87" i="51"/>
  <c r="H250" i="125"/>
  <c r="O88" i="51"/>
  <c r="H250" i="127"/>
  <c r="L102" i="51"/>
  <c r="C251" i="124"/>
  <c r="M102" i="51"/>
  <c r="D251" i="100" s="1"/>
  <c r="D251" i="124"/>
  <c r="N102" i="51"/>
  <c r="E251" i="124"/>
  <c r="O102" i="51"/>
  <c r="F251" i="100" s="1"/>
  <c r="F251" i="124"/>
  <c r="P102" i="51"/>
  <c r="G251" i="124"/>
  <c r="O117" i="51"/>
  <c r="H251" i="125"/>
  <c r="O118" i="51"/>
  <c r="H251" i="127"/>
  <c r="L132" i="51"/>
  <c r="C252" i="124"/>
  <c r="M132" i="51"/>
  <c r="D252" i="100" s="1"/>
  <c r="D252" i="124"/>
  <c r="N132" i="51"/>
  <c r="E252" i="124"/>
  <c r="O132" i="51"/>
  <c r="F252" i="100" s="1"/>
  <c r="F252" i="124"/>
  <c r="P132" i="51"/>
  <c r="G252" i="124"/>
  <c r="O147" i="51"/>
  <c r="H252" i="125"/>
  <c r="O148" i="51"/>
  <c r="H252" i="127"/>
  <c r="L162" i="51"/>
  <c r="C253" i="124"/>
  <c r="M162" i="51"/>
  <c r="D253" i="100" s="1"/>
  <c r="D253" i="124"/>
  <c r="N162" i="51"/>
  <c r="E253" i="124"/>
  <c r="O162" i="51"/>
  <c r="F253" i="100" s="1"/>
  <c r="F253" i="124"/>
  <c r="P162" i="51"/>
  <c r="G253" i="124"/>
  <c r="O177" i="51"/>
  <c r="H253" i="125"/>
  <c r="O178" i="51"/>
  <c r="H253" i="127"/>
  <c r="L192" i="51"/>
  <c r="C254" i="124"/>
  <c r="M192" i="51"/>
  <c r="D254" i="100" s="1"/>
  <c r="D254" i="124"/>
  <c r="N192" i="51"/>
  <c r="E254" i="124"/>
  <c r="O192" i="51"/>
  <c r="F254" i="100" s="1"/>
  <c r="F254" i="124"/>
  <c r="P192" i="51"/>
  <c r="G254" i="124"/>
  <c r="O207" i="51"/>
  <c r="H254" i="125"/>
  <c r="O208" i="51"/>
  <c r="H254" i="127"/>
  <c r="L222" i="51"/>
  <c r="C255" i="124"/>
  <c r="M222" i="51"/>
  <c r="D255" i="100" s="1"/>
  <c r="D255" i="124"/>
  <c r="N222" i="51"/>
  <c r="E255" i="124"/>
  <c r="O222" i="51"/>
  <c r="F255" i="100" s="1"/>
  <c r="F255" i="124"/>
  <c r="P222" i="51"/>
  <c r="G255" i="124"/>
  <c r="O237" i="51"/>
  <c r="H255" i="125"/>
  <c r="O238" i="51"/>
  <c r="H255" i="127"/>
  <c r="L252" i="51"/>
  <c r="C256" i="124"/>
  <c r="M252" i="51"/>
  <c r="D256" i="100" s="1"/>
  <c r="D256" i="124"/>
  <c r="N252" i="51"/>
  <c r="E256" i="124"/>
  <c r="O252" i="51"/>
  <c r="F256" i="100" s="1"/>
  <c r="F256" i="124"/>
  <c r="P252" i="51"/>
  <c r="G256" i="124"/>
  <c r="O267" i="51"/>
  <c r="H256" i="125"/>
  <c r="O268" i="51"/>
  <c r="H256" i="127"/>
  <c r="L282" i="51"/>
  <c r="C257" i="124"/>
  <c r="M282" i="51"/>
  <c r="D257" i="100" s="1"/>
  <c r="D257" i="124"/>
  <c r="N282" i="51"/>
  <c r="E257" i="124"/>
  <c r="O282" i="51"/>
  <c r="F257" i="100" s="1"/>
  <c r="F257" i="124"/>
  <c r="P282" i="51"/>
  <c r="G257" i="124"/>
  <c r="O297" i="51"/>
  <c r="H257" i="125"/>
  <c r="O298" i="51"/>
  <c r="H257" i="127"/>
  <c r="L312" i="51"/>
  <c r="C258" i="124"/>
  <c r="M312" i="51"/>
  <c r="D258" i="100" s="1"/>
  <c r="D258" i="124"/>
  <c r="N312" i="51"/>
  <c r="E258" i="124"/>
  <c r="O312" i="51"/>
  <c r="F258" i="100" s="1"/>
  <c r="F258" i="124"/>
  <c r="P312" i="51"/>
  <c r="G258" i="124"/>
  <c r="O327" i="51"/>
  <c r="H258" i="125"/>
  <c r="O328" i="51"/>
  <c r="H258" i="127"/>
  <c r="L342" i="51"/>
  <c r="C259" i="124"/>
  <c r="M342" i="51"/>
  <c r="D259" i="100" s="1"/>
  <c r="D259" i="124"/>
  <c r="N342" i="51"/>
  <c r="E259" i="124"/>
  <c r="O342" i="51"/>
  <c r="F259" i="100" s="1"/>
  <c r="F259" i="124"/>
  <c r="P342" i="51"/>
  <c r="G259" i="124"/>
  <c r="O357" i="51"/>
  <c r="H259" i="125"/>
  <c r="O358" i="51"/>
  <c r="H259" i="127"/>
  <c r="L372" i="51"/>
  <c r="C260" i="124"/>
  <c r="M372" i="51"/>
  <c r="D260" i="100" s="1"/>
  <c r="D260" i="124"/>
  <c r="N372" i="51"/>
  <c r="E260" i="124"/>
  <c r="O372" i="51"/>
  <c r="F260" i="100" s="1"/>
  <c r="F260" i="124"/>
  <c r="P372" i="51"/>
  <c r="G260" i="124"/>
  <c r="O387" i="51"/>
  <c r="H260" i="125"/>
  <c r="O388" i="51"/>
  <c r="H260" i="127"/>
  <c r="L42" i="53"/>
  <c r="C262" i="124"/>
  <c r="M42" i="53"/>
  <c r="D262" i="100" s="1"/>
  <c r="D262" i="124"/>
  <c r="N42" i="53"/>
  <c r="E262" i="124"/>
  <c r="O42" i="53"/>
  <c r="F262" i="100" s="1"/>
  <c r="F262" i="124"/>
  <c r="P42" i="53"/>
  <c r="G262" i="124"/>
  <c r="O57" i="53"/>
  <c r="H262" i="125"/>
  <c r="O58" i="53"/>
  <c r="H262" i="127"/>
  <c r="L72" i="53"/>
  <c r="C263" i="124"/>
  <c r="M72" i="53"/>
  <c r="D263" i="100" s="1"/>
  <c r="D263" i="124"/>
  <c r="N72" i="53"/>
  <c r="E263" i="124"/>
  <c r="O72" i="53"/>
  <c r="F263" i="100" s="1"/>
  <c r="F263" i="124"/>
  <c r="P72" i="53"/>
  <c r="G263" i="124"/>
  <c r="O87" i="53"/>
  <c r="H263" i="125"/>
  <c r="O88" i="53"/>
  <c r="H263" i="127"/>
  <c r="L102" i="53"/>
  <c r="C264" i="124"/>
  <c r="M102" i="53"/>
  <c r="D264" i="100" s="1"/>
  <c r="D264" i="124"/>
  <c r="N102" i="53"/>
  <c r="E264" i="124"/>
  <c r="O102" i="53"/>
  <c r="F264" i="100" s="1"/>
  <c r="F264" i="124"/>
  <c r="P102" i="53"/>
  <c r="G264" i="124"/>
  <c r="O117" i="53"/>
  <c r="H264" i="125"/>
  <c r="O118" i="53"/>
  <c r="H264" i="127"/>
  <c r="L132" i="53"/>
  <c r="C265" i="124"/>
  <c r="M132" i="53"/>
  <c r="D265" i="100" s="1"/>
  <c r="D265" i="124"/>
  <c r="N132" i="53"/>
  <c r="E265" i="124"/>
  <c r="O132" i="53"/>
  <c r="F265" i="100" s="1"/>
  <c r="F265" i="124"/>
  <c r="P132" i="53"/>
  <c r="G265" i="124"/>
  <c r="O147" i="53"/>
  <c r="H265" i="125"/>
  <c r="O148" i="53"/>
  <c r="H265" i="127"/>
  <c r="L162" i="53"/>
  <c r="C266" i="124"/>
  <c r="M162" i="53"/>
  <c r="D266" i="100" s="1"/>
  <c r="D266" i="124"/>
  <c r="N162" i="53"/>
  <c r="E266" i="124"/>
  <c r="O162" i="53"/>
  <c r="F266" i="100" s="1"/>
  <c r="F266" i="124"/>
  <c r="P162" i="53"/>
  <c r="G266" i="124"/>
  <c r="O177" i="53"/>
  <c r="H266" i="125"/>
  <c r="O178" i="53"/>
  <c r="H266" i="127"/>
  <c r="L192" i="53"/>
  <c r="C267" i="124"/>
  <c r="M192" i="53"/>
  <c r="D267" i="100" s="1"/>
  <c r="D267" i="124"/>
  <c r="N192" i="53"/>
  <c r="E267" i="124"/>
  <c r="O192" i="53"/>
  <c r="F267" i="100" s="1"/>
  <c r="F267" i="124"/>
  <c r="P192" i="53"/>
  <c r="G267" i="124"/>
  <c r="O207" i="53"/>
  <c r="H267" i="125"/>
  <c r="O208" i="53"/>
  <c r="H267" i="127"/>
  <c r="L222" i="53"/>
  <c r="C268" i="124"/>
  <c r="M222" i="53"/>
  <c r="D268" i="100" s="1"/>
  <c r="D268" i="124"/>
  <c r="N222" i="53"/>
  <c r="E268" i="124"/>
  <c r="O222" i="53"/>
  <c r="F268" i="100" s="1"/>
  <c r="F268" i="124"/>
  <c r="P222" i="53"/>
  <c r="G268" i="124"/>
  <c r="O237" i="53"/>
  <c r="H268" i="125"/>
  <c r="O238" i="53"/>
  <c r="H268" i="127"/>
  <c r="L252" i="53"/>
  <c r="C269" i="124"/>
  <c r="M252" i="53"/>
  <c r="D269" i="100" s="1"/>
  <c r="D269" i="124"/>
  <c r="N252" i="53"/>
  <c r="E269" i="124"/>
  <c r="O252" i="53"/>
  <c r="F269" i="100" s="1"/>
  <c r="F269" i="124"/>
  <c r="P252" i="53"/>
  <c r="G269" i="124"/>
  <c r="O267" i="53"/>
  <c r="H269" i="125"/>
  <c r="O268" i="53"/>
  <c r="H269" i="127"/>
  <c r="L282" i="53"/>
  <c r="C270" i="124"/>
  <c r="M282" i="53"/>
  <c r="D270" i="100" s="1"/>
  <c r="D270" i="124"/>
  <c r="N282" i="53"/>
  <c r="E270" i="124"/>
  <c r="O282" i="53"/>
  <c r="F270" i="100" s="1"/>
  <c r="F270" i="124"/>
  <c r="P282" i="53"/>
  <c r="G270" i="124"/>
  <c r="O297" i="53"/>
  <c r="H270" i="125"/>
  <c r="O298" i="53"/>
  <c r="H270" i="127"/>
  <c r="L312" i="53"/>
  <c r="C271" i="124"/>
  <c r="M312" i="53"/>
  <c r="D271" i="100" s="1"/>
  <c r="D271" i="124"/>
  <c r="N312" i="53"/>
  <c r="E271" i="124"/>
  <c r="O312" i="53"/>
  <c r="F271" i="100" s="1"/>
  <c r="F271" i="124"/>
  <c r="P312" i="53"/>
  <c r="G271" i="124"/>
  <c r="O327" i="53"/>
  <c r="H271" i="125"/>
  <c r="O328" i="53"/>
  <c r="H271" i="127"/>
  <c r="L342" i="53"/>
  <c r="C272" i="124"/>
  <c r="M342" i="53"/>
  <c r="D272" i="100" s="1"/>
  <c r="D272" i="124"/>
  <c r="N342" i="53"/>
  <c r="E272" i="124"/>
  <c r="O342" i="53"/>
  <c r="F272" i="100" s="1"/>
  <c r="F272" i="124"/>
  <c r="P342" i="53"/>
  <c r="G272" i="124"/>
  <c r="O357" i="53"/>
  <c r="H272" i="125"/>
  <c r="O358" i="53"/>
  <c r="H272" i="127"/>
  <c r="L372" i="53"/>
  <c r="C273" i="124"/>
  <c r="M372" i="53"/>
  <c r="D273" i="100" s="1"/>
  <c r="D273" i="124"/>
  <c r="N372" i="53"/>
  <c r="E273" i="124"/>
  <c r="O372" i="53"/>
  <c r="F273" i="100" s="1"/>
  <c r="F273" i="124"/>
  <c r="P372" i="53"/>
  <c r="G273" i="124"/>
  <c r="O387" i="53"/>
  <c r="H273" i="125"/>
  <c r="O388" i="53"/>
  <c r="H273" i="127"/>
  <c r="L402" i="53"/>
  <c r="C274" i="124"/>
  <c r="M402" i="53"/>
  <c r="D274" i="100" s="1"/>
  <c r="D274" i="124"/>
  <c r="N402" i="53"/>
  <c r="E274" i="124"/>
  <c r="O402" i="53"/>
  <c r="F274" i="100" s="1"/>
  <c r="F274" i="124"/>
  <c r="P402" i="53"/>
  <c r="G274" i="124"/>
  <c r="O417" i="53"/>
  <c r="H274" i="125"/>
  <c r="O418" i="53"/>
  <c r="H274" i="127"/>
  <c r="L432" i="53"/>
  <c r="C275" i="124"/>
  <c r="M432" i="53"/>
  <c r="D275" i="100" s="1"/>
  <c r="D275" i="124"/>
  <c r="N432" i="53"/>
  <c r="E275" i="124"/>
  <c r="O432" i="53"/>
  <c r="F275" i="100" s="1"/>
  <c r="F275" i="124"/>
  <c r="P432" i="53"/>
  <c r="G275" i="124"/>
  <c r="O447" i="53"/>
  <c r="H275" i="125"/>
  <c r="O448" i="53"/>
  <c r="H275" i="127"/>
  <c r="L42" i="55"/>
  <c r="C277" i="124"/>
  <c r="M42" i="55"/>
  <c r="D277" i="100" s="1"/>
  <c r="D277" i="124"/>
  <c r="N42" i="55"/>
  <c r="E277" i="124"/>
  <c r="O42" i="55"/>
  <c r="F277" i="100" s="1"/>
  <c r="F277" i="124"/>
  <c r="P42" i="55"/>
  <c r="G277" i="124"/>
  <c r="O57" i="55"/>
  <c r="H277" i="125"/>
  <c r="O58" i="55"/>
  <c r="H277" i="127"/>
  <c r="L72" i="55"/>
  <c r="C278" i="124"/>
  <c r="M72" i="55"/>
  <c r="D278" i="100" s="1"/>
  <c r="D278" i="124"/>
  <c r="N72" i="55"/>
  <c r="E278" i="124"/>
  <c r="O72" i="55"/>
  <c r="F278" i="100" s="1"/>
  <c r="F278" i="124"/>
  <c r="P72" i="55"/>
  <c r="G278" i="124"/>
  <c r="O87" i="55"/>
  <c r="H278" i="125"/>
  <c r="O88" i="55"/>
  <c r="H278" i="127"/>
  <c r="L102" i="55"/>
  <c r="C279" i="124"/>
  <c r="M102" i="55"/>
  <c r="D279" i="100" s="1"/>
  <c r="D279" i="124"/>
  <c r="N102" i="55"/>
  <c r="E279" i="124"/>
  <c r="O102" i="55"/>
  <c r="F279" i="100" s="1"/>
  <c r="F279" i="124"/>
  <c r="P102" i="55"/>
  <c r="G279" i="124"/>
  <c r="O117" i="55"/>
  <c r="H279" i="125"/>
  <c r="O118" i="55"/>
  <c r="H279" i="127"/>
  <c r="L132" i="55"/>
  <c r="C280" i="124"/>
  <c r="M132" i="55"/>
  <c r="D280" i="100" s="1"/>
  <c r="D280" i="124"/>
  <c r="N132" i="55"/>
  <c r="E280" i="124"/>
  <c r="O132" i="55"/>
  <c r="F280" i="100" s="1"/>
  <c r="F280" i="124"/>
  <c r="P132" i="55"/>
  <c r="G280" i="124"/>
  <c r="O147" i="55"/>
  <c r="H280" i="125"/>
  <c r="O148" i="55"/>
  <c r="H280" i="127"/>
  <c r="L162" i="55"/>
  <c r="C281" i="124"/>
  <c r="M162" i="55"/>
  <c r="D281" i="100" s="1"/>
  <c r="D281" i="124"/>
  <c r="N162" i="55"/>
  <c r="E281" i="124"/>
  <c r="O162" i="55"/>
  <c r="F281" i="100" s="1"/>
  <c r="F281" i="124"/>
  <c r="P162" i="55"/>
  <c r="G281" i="124"/>
  <c r="O177" i="55"/>
  <c r="H281" i="125"/>
  <c r="O178" i="55"/>
  <c r="H281" i="127"/>
  <c r="L192" i="55"/>
  <c r="C282" i="124"/>
  <c r="M192" i="55"/>
  <c r="D282" i="100" s="1"/>
  <c r="D282" i="124"/>
  <c r="N192" i="55"/>
  <c r="E282" i="124"/>
  <c r="O192" i="55"/>
  <c r="F282" i="100" s="1"/>
  <c r="F282" i="124"/>
  <c r="P192" i="55"/>
  <c r="G282" i="124"/>
  <c r="M193" i="55"/>
  <c r="D282" i="114" s="1"/>
  <c r="D282" i="115"/>
  <c r="O207" i="55"/>
  <c r="H282" i="125"/>
  <c r="O208" i="55"/>
  <c r="H282" i="127"/>
  <c r="L222" i="55"/>
  <c r="C283" i="124"/>
  <c r="M222" i="55"/>
  <c r="D283" i="100" s="1"/>
  <c r="D283" i="124"/>
  <c r="N222" i="55"/>
  <c r="E283" i="124"/>
  <c r="O222" i="55"/>
  <c r="F283" i="100" s="1"/>
  <c r="F283" i="124"/>
  <c r="P222" i="55"/>
  <c r="G283" i="124"/>
  <c r="O237" i="55"/>
  <c r="H283" i="125"/>
  <c r="O238" i="55"/>
  <c r="H283" i="127"/>
  <c r="L252" i="55"/>
  <c r="C284" i="124"/>
  <c r="M252" i="55"/>
  <c r="D284" i="100" s="1"/>
  <c r="D284" i="124"/>
  <c r="N252" i="55"/>
  <c r="E284" i="124"/>
  <c r="O252" i="55"/>
  <c r="F284" i="100" s="1"/>
  <c r="F284" i="124"/>
  <c r="P252" i="55"/>
  <c r="G284" i="124"/>
  <c r="O267" i="55"/>
  <c r="H284" i="125"/>
  <c r="O268" i="55"/>
  <c r="H284" i="127"/>
  <c r="L42" i="57"/>
  <c r="C286" i="124"/>
  <c r="M42" i="57"/>
  <c r="D286" i="100" s="1"/>
  <c r="D286" i="124"/>
  <c r="N42" i="57"/>
  <c r="E286" i="124"/>
  <c r="O42" i="57"/>
  <c r="F286" i="100" s="1"/>
  <c r="F286" i="124"/>
  <c r="P42" i="57"/>
  <c r="G286" i="124"/>
  <c r="O57" i="57"/>
  <c r="H286" i="125"/>
  <c r="O58" i="57"/>
  <c r="H286" i="127"/>
  <c r="L72" i="57"/>
  <c r="C287" i="124"/>
  <c r="M72" i="57"/>
  <c r="D287" i="100" s="1"/>
  <c r="D287" i="124"/>
  <c r="N72" i="57"/>
  <c r="E287" i="124"/>
  <c r="O72" i="57"/>
  <c r="F287" i="100" s="1"/>
  <c r="F287" i="124"/>
  <c r="P72" i="57"/>
  <c r="G287" i="124"/>
  <c r="O87" i="57"/>
  <c r="H287" i="125"/>
  <c r="O88" i="57"/>
  <c r="H287" i="127"/>
  <c r="L102" i="57"/>
  <c r="C288" i="124"/>
  <c r="M102" i="57"/>
  <c r="D288" i="100" s="1"/>
  <c r="D288" i="124"/>
  <c r="N102" i="57"/>
  <c r="E288" i="124"/>
  <c r="O102" i="57"/>
  <c r="F288" i="100" s="1"/>
  <c r="F288" i="124"/>
  <c r="P102" i="57"/>
  <c r="G288" i="124"/>
  <c r="O117" i="57"/>
  <c r="H288" i="125"/>
  <c r="O118" i="57"/>
  <c r="H288" i="127"/>
  <c r="L132" i="57"/>
  <c r="C289" i="124"/>
  <c r="M132" i="57"/>
  <c r="D289" i="100" s="1"/>
  <c r="D289" i="124"/>
  <c r="N132" i="57"/>
  <c r="E289" i="124"/>
  <c r="O132" i="57"/>
  <c r="F289" i="100" s="1"/>
  <c r="F289" i="124"/>
  <c r="P132" i="57"/>
  <c r="G289" i="124"/>
  <c r="O147" i="57"/>
  <c r="H289" i="125"/>
  <c r="O148" i="57"/>
  <c r="H289" i="127"/>
  <c r="L162" i="57"/>
  <c r="C290" i="124"/>
  <c r="M162" i="57"/>
  <c r="D290" i="100" s="1"/>
  <c r="D290" i="124"/>
  <c r="N162" i="57"/>
  <c r="E290" i="124"/>
  <c r="O162" i="57"/>
  <c r="F290" i="100" s="1"/>
  <c r="F290" i="124"/>
  <c r="P162" i="57"/>
  <c r="G290" i="124"/>
  <c r="O177" i="57"/>
  <c r="H290" i="125"/>
  <c r="O178" i="57"/>
  <c r="H290" i="127"/>
  <c r="L192" i="57"/>
  <c r="C291" i="124"/>
  <c r="M192" i="57"/>
  <c r="D291" i="100" s="1"/>
  <c r="D291" i="124"/>
  <c r="N192" i="57"/>
  <c r="E291" i="124"/>
  <c r="O192" i="57"/>
  <c r="F291" i="100" s="1"/>
  <c r="F291" i="124"/>
  <c r="P192" i="57"/>
  <c r="G291" i="124"/>
  <c r="O207" i="57"/>
  <c r="H291" i="125"/>
  <c r="O208" i="57"/>
  <c r="H291" i="127"/>
  <c r="L222" i="57"/>
  <c r="C292" i="124"/>
  <c r="M222" i="57"/>
  <c r="D292" i="100" s="1"/>
  <c r="D292" i="124"/>
  <c r="N222" i="57"/>
  <c r="E292" i="124"/>
  <c r="O222" i="57"/>
  <c r="F292" i="100" s="1"/>
  <c r="F292" i="124"/>
  <c r="P222" i="57"/>
  <c r="G292" i="124"/>
  <c r="O237" i="57"/>
  <c r="H292" i="125"/>
  <c r="O238" i="57"/>
  <c r="H292" i="127"/>
  <c r="L252" i="57"/>
  <c r="C293" i="124"/>
  <c r="M252" i="57"/>
  <c r="D293" i="100" s="1"/>
  <c r="D293" i="124"/>
  <c r="N252" i="57"/>
  <c r="E293" i="124"/>
  <c r="O252" i="57"/>
  <c r="F293" i="100" s="1"/>
  <c r="F293" i="124"/>
  <c r="P252" i="57"/>
  <c r="G293" i="124"/>
  <c r="M254" i="57"/>
  <c r="D293" i="125" s="1"/>
  <c r="D293" i="102"/>
  <c r="O267" i="57"/>
  <c r="H293" i="125"/>
  <c r="O268" i="57"/>
  <c r="H293" i="127"/>
  <c r="L282" i="57"/>
  <c r="C294" i="124"/>
  <c r="M282" i="57"/>
  <c r="D294" i="100" s="1"/>
  <c r="D294" i="124"/>
  <c r="N282" i="57"/>
  <c r="E294" i="124"/>
  <c r="O282" i="57"/>
  <c r="F294" i="100" s="1"/>
  <c r="F294" i="124"/>
  <c r="P282" i="57"/>
  <c r="G294" i="124"/>
  <c r="O297" i="57"/>
  <c r="H294" i="125"/>
  <c r="O298" i="57"/>
  <c r="H294" i="127"/>
  <c r="L42" i="59"/>
  <c r="C296" i="124"/>
  <c r="M42" i="59"/>
  <c r="D296" i="100" s="1"/>
  <c r="D296" i="124"/>
  <c r="N42" i="59"/>
  <c r="E296" i="124"/>
  <c r="O42" i="59"/>
  <c r="F296" i="100" s="1"/>
  <c r="F296" i="124"/>
  <c r="P42" i="59"/>
  <c r="G296" i="124"/>
  <c r="O57" i="59"/>
  <c r="H296" i="125"/>
  <c r="O58" i="59"/>
  <c r="H296" i="127"/>
  <c r="L72" i="59"/>
  <c r="C297" i="124"/>
  <c r="M72" i="59"/>
  <c r="D297" i="100" s="1"/>
  <c r="D297" i="124"/>
  <c r="N72" i="59"/>
  <c r="E297" i="124"/>
  <c r="O72" i="59"/>
  <c r="F297" i="100" s="1"/>
  <c r="F297" i="124"/>
  <c r="P72" i="59"/>
  <c r="G297" i="124"/>
  <c r="O87" i="59"/>
  <c r="H297" i="125"/>
  <c r="O88" i="59"/>
  <c r="H297" i="127"/>
  <c r="L102" i="59"/>
  <c r="C298" i="124"/>
  <c r="M102" i="59"/>
  <c r="D298" i="100" s="1"/>
  <c r="D298" i="124"/>
  <c r="N102" i="59"/>
  <c r="E298" i="124"/>
  <c r="O102" i="59"/>
  <c r="F298" i="100" s="1"/>
  <c r="F298" i="124"/>
  <c r="P102" i="59"/>
  <c r="G298" i="124"/>
  <c r="O117" i="59"/>
  <c r="H298" i="125"/>
  <c r="O118" i="59"/>
  <c r="H298" i="127"/>
  <c r="L132" i="59"/>
  <c r="C299" i="124"/>
  <c r="M132" i="59"/>
  <c r="D299" i="100" s="1"/>
  <c r="D299" i="124"/>
  <c r="N132" i="59"/>
  <c r="E299" i="124"/>
  <c r="O132" i="59"/>
  <c r="F299" i="100" s="1"/>
  <c r="F299" i="124"/>
  <c r="P132" i="59"/>
  <c r="G299" i="124"/>
  <c r="O147" i="59"/>
  <c r="H299" i="125"/>
  <c r="O148" i="59"/>
  <c r="H299" i="127"/>
  <c r="L162" i="59"/>
  <c r="C300" i="124"/>
  <c r="M162" i="59"/>
  <c r="D300" i="100" s="1"/>
  <c r="D300" i="124"/>
  <c r="N162" i="59"/>
  <c r="E300" i="124"/>
  <c r="O162" i="59"/>
  <c r="F300" i="100" s="1"/>
  <c r="F300" i="124"/>
  <c r="P162" i="59"/>
  <c r="G300" i="124"/>
  <c r="O177" i="59"/>
  <c r="H300" i="125"/>
  <c r="O178" i="59"/>
  <c r="H300" i="127"/>
  <c r="L192" i="59"/>
  <c r="C301" i="124"/>
  <c r="M192" i="59"/>
  <c r="D301" i="100" s="1"/>
  <c r="D301" i="124"/>
  <c r="N192" i="59"/>
  <c r="E301" i="124"/>
  <c r="O192" i="59"/>
  <c r="F301" i="100" s="1"/>
  <c r="F301" i="124"/>
  <c r="P192" i="59"/>
  <c r="G301" i="124"/>
  <c r="O207" i="59"/>
  <c r="H301" i="125"/>
  <c r="O208" i="59"/>
  <c r="H301" i="127"/>
  <c r="L222" i="59"/>
  <c r="C302" i="124"/>
  <c r="M222" i="59"/>
  <c r="D302" i="100" s="1"/>
  <c r="D302" i="124"/>
  <c r="N222" i="59"/>
  <c r="E302" i="124"/>
  <c r="O222" i="59"/>
  <c r="F302" i="100" s="1"/>
  <c r="F302" i="124"/>
  <c r="P222" i="59"/>
  <c r="G302" i="124"/>
  <c r="O237" i="59"/>
  <c r="H302" i="125"/>
  <c r="O238" i="59"/>
  <c r="H302" i="127"/>
  <c r="L252" i="59"/>
  <c r="C303" i="124"/>
  <c r="M252" i="59"/>
  <c r="D303" i="100" s="1"/>
  <c r="D303" i="124"/>
  <c r="N252" i="59"/>
  <c r="E303" i="124"/>
  <c r="O252" i="59"/>
  <c r="F303" i="100" s="1"/>
  <c r="F303" i="124"/>
  <c r="P252" i="59"/>
  <c r="G303" i="124"/>
  <c r="O267" i="59"/>
  <c r="H303" i="125"/>
  <c r="O268" i="59"/>
  <c r="H303" i="127"/>
  <c r="L282" i="59"/>
  <c r="C304" i="124"/>
  <c r="M282" i="59"/>
  <c r="D304" i="100" s="1"/>
  <c r="D304" i="124"/>
  <c r="N282" i="59"/>
  <c r="E304" i="124"/>
  <c r="O282" i="59"/>
  <c r="F304" i="100" s="1"/>
  <c r="F304" i="124"/>
  <c r="P282" i="59"/>
  <c r="G304" i="124"/>
  <c r="O297" i="59"/>
  <c r="H304" i="125"/>
  <c r="O298" i="59"/>
  <c r="H304" i="127"/>
  <c r="L312" i="59"/>
  <c r="C305" i="124"/>
  <c r="M312" i="59"/>
  <c r="D305" i="100" s="1"/>
  <c r="D305" i="124"/>
  <c r="N312" i="59"/>
  <c r="E305" i="124"/>
  <c r="O312" i="59"/>
  <c r="F305" i="100" s="1"/>
  <c r="F305" i="124"/>
  <c r="P312" i="59"/>
  <c r="G305" i="124"/>
  <c r="M313" i="59"/>
  <c r="D305" i="114" s="1"/>
  <c r="D305" i="115"/>
  <c r="O327" i="59"/>
  <c r="H305" i="125"/>
  <c r="O328" i="59"/>
  <c r="H305" i="127"/>
  <c r="L42" i="61"/>
  <c r="C307" i="124"/>
  <c r="M42" i="61"/>
  <c r="D307" i="100" s="1"/>
  <c r="D307" i="124"/>
  <c r="N42" i="61"/>
  <c r="E307" i="124"/>
  <c r="O42" i="61"/>
  <c r="F307" i="100" s="1"/>
  <c r="F307" i="124"/>
  <c r="P42" i="61"/>
  <c r="G307" i="124"/>
  <c r="O57" i="61"/>
  <c r="H307" i="125"/>
  <c r="O58" i="61"/>
  <c r="H307" i="127"/>
  <c r="L72" i="61"/>
  <c r="C308" i="124"/>
  <c r="M72" i="61"/>
  <c r="D308" i="100" s="1"/>
  <c r="D308" i="124"/>
  <c r="N72" i="61"/>
  <c r="E308" i="124"/>
  <c r="O72" i="61"/>
  <c r="F308" i="100" s="1"/>
  <c r="F308" i="124"/>
  <c r="P72" i="61"/>
  <c r="G308" i="124"/>
  <c r="O87" i="61"/>
  <c r="H308" i="125"/>
  <c r="O88" i="61"/>
  <c r="H308" i="127"/>
  <c r="L102" i="61"/>
  <c r="C309" i="124"/>
  <c r="M102" i="61"/>
  <c r="D309" i="100" s="1"/>
  <c r="D309" i="124"/>
  <c r="N102" i="61"/>
  <c r="E309" i="124"/>
  <c r="O102" i="61"/>
  <c r="F309" i="100" s="1"/>
  <c r="F309" i="124"/>
  <c r="P102" i="61"/>
  <c r="G309" i="124"/>
  <c r="O117" i="61"/>
  <c r="H309" i="125"/>
  <c r="O118" i="61"/>
  <c r="H309" i="127"/>
  <c r="L132" i="61"/>
  <c r="C310" i="124"/>
  <c r="M132" i="61"/>
  <c r="D310" i="100" s="1"/>
  <c r="D310" i="124"/>
  <c r="N132" i="61"/>
  <c r="E310" i="124"/>
  <c r="O132" i="61"/>
  <c r="F310" i="100" s="1"/>
  <c r="F310" i="124"/>
  <c r="P132" i="61"/>
  <c r="G310" i="124"/>
  <c r="O147" i="61"/>
  <c r="H310" i="125"/>
  <c r="O148" i="61"/>
  <c r="H310" i="127"/>
  <c r="L162" i="61"/>
  <c r="C311" i="124"/>
  <c r="M162" i="61"/>
  <c r="D311" i="100" s="1"/>
  <c r="D311" i="124"/>
  <c r="N162" i="61"/>
  <c r="E311" i="124"/>
  <c r="O162" i="61"/>
  <c r="F311" i="100" s="1"/>
  <c r="F311" i="124"/>
  <c r="P162" i="61"/>
  <c r="G311" i="124"/>
  <c r="O177" i="61"/>
  <c r="H311" i="125"/>
  <c r="O178" i="61"/>
  <c r="H311" i="127"/>
  <c r="L192" i="61"/>
  <c r="C312" i="124"/>
  <c r="M192" i="61"/>
  <c r="D312" i="100" s="1"/>
  <c r="D312" i="124"/>
  <c r="N192" i="61"/>
  <c r="E312" i="124"/>
  <c r="O192" i="61"/>
  <c r="F312" i="100" s="1"/>
  <c r="F312" i="124"/>
  <c r="P192" i="61"/>
  <c r="G312" i="124"/>
  <c r="O207" i="61"/>
  <c r="H312" i="125"/>
  <c r="O208" i="61"/>
  <c r="H312" i="127"/>
  <c r="L222" i="61"/>
  <c r="C313" i="124"/>
  <c r="M222" i="61"/>
  <c r="D313" i="100" s="1"/>
  <c r="D313" i="124"/>
  <c r="N222" i="61"/>
  <c r="E313" i="124"/>
  <c r="O222" i="61"/>
  <c r="F313" i="100" s="1"/>
  <c r="F313" i="124"/>
  <c r="P222" i="61"/>
  <c r="G313" i="124"/>
  <c r="O237" i="61"/>
  <c r="H313" i="125"/>
  <c r="O238" i="61"/>
  <c r="H313" i="127"/>
  <c r="L252" i="61"/>
  <c r="C314" i="124"/>
  <c r="M252" i="61"/>
  <c r="D314" i="100" s="1"/>
  <c r="D314" i="124"/>
  <c r="N252" i="61"/>
  <c r="E314" i="124"/>
  <c r="O252" i="61"/>
  <c r="F314" i="100" s="1"/>
  <c r="F314" i="124"/>
  <c r="P252" i="61"/>
  <c r="G314" i="124"/>
  <c r="O267" i="61"/>
  <c r="H314" i="125"/>
  <c r="O268" i="61"/>
  <c r="H314" i="127"/>
  <c r="L282" i="61"/>
  <c r="C315" i="124"/>
  <c r="M282" i="61"/>
  <c r="D315" i="100" s="1"/>
  <c r="D315" i="124"/>
  <c r="N282" i="61"/>
  <c r="E315" i="124"/>
  <c r="O282" i="61"/>
  <c r="F315" i="100" s="1"/>
  <c r="F315" i="124"/>
  <c r="P282" i="61"/>
  <c r="G315" i="124"/>
  <c r="O297" i="61"/>
  <c r="H315" i="125"/>
  <c r="O298" i="61"/>
  <c r="H315" i="127"/>
  <c r="L312" i="61"/>
  <c r="C316" i="124"/>
  <c r="M312" i="61"/>
  <c r="D316" i="100" s="1"/>
  <c r="D316" i="124"/>
  <c r="N312" i="61"/>
  <c r="E316" i="124"/>
  <c r="O312" i="61"/>
  <c r="F316" i="100" s="1"/>
  <c r="F316" i="124"/>
  <c r="P312" i="61"/>
  <c r="G316" i="124"/>
  <c r="O327" i="61"/>
  <c r="H316" i="125"/>
  <c r="O328" i="61"/>
  <c r="H316" i="127"/>
  <c r="L342" i="61"/>
  <c r="C317" i="124"/>
  <c r="M342" i="61"/>
  <c r="D317" i="100" s="1"/>
  <c r="D317" i="124"/>
  <c r="N342" i="61"/>
  <c r="E317" i="124"/>
  <c r="O342" i="61"/>
  <c r="F317" i="100" s="1"/>
  <c r="F317" i="124"/>
  <c r="P342" i="61"/>
  <c r="G317" i="124"/>
  <c r="O357" i="61"/>
  <c r="H317" i="125"/>
  <c r="O358" i="61"/>
  <c r="H317" i="127"/>
  <c r="L372" i="61"/>
  <c r="C318" i="124"/>
  <c r="M372" i="61"/>
  <c r="D318" i="100" s="1"/>
  <c r="D318" i="124"/>
  <c r="N372" i="61"/>
  <c r="E318" i="124"/>
  <c r="O372" i="61"/>
  <c r="F318" i="100" s="1"/>
  <c r="F318" i="124"/>
  <c r="P372" i="61"/>
  <c r="G318" i="124"/>
  <c r="M373" i="61"/>
  <c r="D318" i="114" s="1"/>
  <c r="D318" i="115"/>
  <c r="O387" i="61"/>
  <c r="H318" i="125"/>
  <c r="O388" i="61"/>
  <c r="H318" i="127"/>
  <c r="L42" i="62"/>
  <c r="C320" i="124"/>
  <c r="M42" i="62"/>
  <c r="D320" i="100" s="1"/>
  <c r="D320" i="124"/>
  <c r="N42" i="62"/>
  <c r="E320" i="124"/>
  <c r="O42" i="62"/>
  <c r="F320" i="100" s="1"/>
  <c r="F320" i="124"/>
  <c r="P42" i="62"/>
  <c r="G320" i="124"/>
  <c r="O57" i="62"/>
  <c r="H320" i="125"/>
  <c r="O58" i="62"/>
  <c r="H320" i="127"/>
  <c r="L72" i="62"/>
  <c r="C321" i="124"/>
  <c r="M72" i="62"/>
  <c r="D321" i="100" s="1"/>
  <c r="D321" i="124"/>
  <c r="N72" i="62"/>
  <c r="E321" i="124"/>
  <c r="O72" i="62"/>
  <c r="F321" i="100" s="1"/>
  <c r="F321" i="124"/>
  <c r="P72" i="62"/>
  <c r="G321" i="124"/>
  <c r="O87" i="62"/>
  <c r="H321" i="125"/>
  <c r="O88" i="62"/>
  <c r="H321" i="127"/>
  <c r="L102" i="62"/>
  <c r="C322" i="124"/>
  <c r="M102" i="62"/>
  <c r="D322" i="100" s="1"/>
  <c r="D322" i="124"/>
  <c r="N102" i="62"/>
  <c r="E322" i="124"/>
  <c r="O102" i="62"/>
  <c r="F322" i="100" s="1"/>
  <c r="F322" i="124"/>
  <c r="P102" i="62"/>
  <c r="G322" i="124"/>
  <c r="O117" i="62"/>
  <c r="H322" i="125"/>
  <c r="O118" i="62"/>
  <c r="H322" i="127"/>
  <c r="L132" i="62"/>
  <c r="C323" i="124"/>
  <c r="M132" i="62"/>
  <c r="D323" i="100" s="1"/>
  <c r="D323" i="124"/>
  <c r="N132" i="62"/>
  <c r="E323" i="124"/>
  <c r="O132" i="62"/>
  <c r="F323" i="100" s="1"/>
  <c r="F323" i="124"/>
  <c r="P132" i="62"/>
  <c r="G323" i="124"/>
  <c r="O147" i="62"/>
  <c r="H323" i="125"/>
  <c r="O148" i="62"/>
  <c r="H323" i="127"/>
  <c r="L162" i="62"/>
  <c r="C324" i="124"/>
  <c r="M162" i="62"/>
  <c r="D324" i="100" s="1"/>
  <c r="D324" i="124"/>
  <c r="N162" i="62"/>
  <c r="E324" i="124"/>
  <c r="O162" i="62"/>
  <c r="F324" i="100" s="1"/>
  <c r="F324" i="124"/>
  <c r="P162" i="62"/>
  <c r="G324" i="124"/>
  <c r="O177" i="62"/>
  <c r="H324" i="125"/>
  <c r="O178" i="62"/>
  <c r="H324" i="127"/>
  <c r="L192" i="62"/>
  <c r="C325" i="124"/>
  <c r="M192" i="62"/>
  <c r="D325" i="100" s="1"/>
  <c r="D325" i="124"/>
  <c r="N192" i="62"/>
  <c r="E325" i="124"/>
  <c r="O192" i="62"/>
  <c r="F325" i="100" s="1"/>
  <c r="F325" i="124"/>
  <c r="P192" i="62"/>
  <c r="G325" i="124"/>
  <c r="O207" i="62"/>
  <c r="H325" i="125"/>
  <c r="O208" i="62"/>
  <c r="H325" i="127"/>
  <c r="L222" i="62"/>
  <c r="C326" i="124"/>
  <c r="M222" i="62"/>
  <c r="D326" i="100" s="1"/>
  <c r="D326" i="124"/>
  <c r="N222" i="62"/>
  <c r="E326" i="124"/>
  <c r="O222" i="62"/>
  <c r="F326" i="100" s="1"/>
  <c r="F326" i="124"/>
  <c r="P222" i="62"/>
  <c r="G326" i="124"/>
  <c r="O237" i="62"/>
  <c r="H326" i="125"/>
  <c r="O238" i="62"/>
  <c r="H326" i="127"/>
  <c r="L252" i="62"/>
  <c r="C327" i="124"/>
  <c r="M252" i="62"/>
  <c r="D327" i="100" s="1"/>
  <c r="D327" i="124"/>
  <c r="N252" i="62"/>
  <c r="E327" i="124"/>
  <c r="O252" i="62"/>
  <c r="F327" i="100" s="1"/>
  <c r="F327" i="124"/>
  <c r="P252" i="62"/>
  <c r="G327" i="124"/>
  <c r="O267" i="62"/>
  <c r="H327" i="125"/>
  <c r="O268" i="62"/>
  <c r="H327" i="127"/>
  <c r="L282" i="62"/>
  <c r="C328" i="124"/>
  <c r="M282" i="62"/>
  <c r="D328" i="100" s="1"/>
  <c r="D328" i="124"/>
  <c r="N282" i="62"/>
  <c r="E328" i="124"/>
  <c r="O282" i="62"/>
  <c r="F328" i="100" s="1"/>
  <c r="F328" i="124"/>
  <c r="P282" i="62"/>
  <c r="G328" i="124"/>
  <c r="O297" i="62"/>
  <c r="H328" i="125"/>
  <c r="M285" i="62"/>
  <c r="D328" i="127" s="1"/>
  <c r="D328" i="126"/>
  <c r="O298" i="62"/>
  <c r="H328" i="127"/>
  <c r="L42" i="64"/>
  <c r="C330" i="124"/>
  <c r="M42" i="64"/>
  <c r="D330" i="100" s="1"/>
  <c r="D330" i="124"/>
  <c r="N42" i="64"/>
  <c r="E330" i="124"/>
  <c r="O42" i="64"/>
  <c r="F330" i="100" s="1"/>
  <c r="F330" i="124"/>
  <c r="P42" i="64"/>
  <c r="G330" i="124"/>
  <c r="O57" i="64"/>
  <c r="H330" i="125"/>
  <c r="O58" i="64"/>
  <c r="H330" i="127"/>
  <c r="L72" i="64"/>
  <c r="C331" i="124"/>
  <c r="M72" i="64"/>
  <c r="D331" i="100" s="1"/>
  <c r="D331" i="124"/>
  <c r="N72" i="64"/>
  <c r="E331" i="124"/>
  <c r="O72" i="64"/>
  <c r="F331" i="100" s="1"/>
  <c r="F331" i="124"/>
  <c r="P72" i="64"/>
  <c r="G331" i="124"/>
  <c r="O87" i="64"/>
  <c r="H331" i="125"/>
  <c r="O88" i="64"/>
  <c r="H331" i="127"/>
  <c r="L102" i="64"/>
  <c r="C332" i="124"/>
  <c r="M102" i="64"/>
  <c r="D332" i="100" s="1"/>
  <c r="D332" i="124"/>
  <c r="N102" i="64"/>
  <c r="E332" i="124"/>
  <c r="O102" i="64"/>
  <c r="F332" i="100" s="1"/>
  <c r="F332" i="124"/>
  <c r="P102" i="64"/>
  <c r="G332" i="124"/>
  <c r="O117" i="64"/>
  <c r="H332" i="125"/>
  <c r="O118" i="64"/>
  <c r="H332" i="127"/>
  <c r="L132" i="64"/>
  <c r="C333" i="124"/>
  <c r="M132" i="64"/>
  <c r="D333" i="100" s="1"/>
  <c r="D333" i="124"/>
  <c r="N132" i="64"/>
  <c r="E333" i="124"/>
  <c r="O132" i="64"/>
  <c r="F333" i="100" s="1"/>
  <c r="F333" i="124"/>
  <c r="P132" i="64"/>
  <c r="G333" i="124"/>
  <c r="O147" i="64"/>
  <c r="H333" i="125"/>
  <c r="O148" i="64"/>
  <c r="H333" i="127"/>
  <c r="L162" i="64"/>
  <c r="C334" i="124"/>
  <c r="M162" i="64"/>
  <c r="D334" i="100" s="1"/>
  <c r="D334" i="124"/>
  <c r="N162" i="64"/>
  <c r="E334" i="124"/>
  <c r="O162" i="64"/>
  <c r="F334" i="100" s="1"/>
  <c r="F334" i="124"/>
  <c r="P162" i="64"/>
  <c r="G334" i="124"/>
  <c r="O177" i="64"/>
  <c r="H334" i="125"/>
  <c r="O178" i="64"/>
  <c r="H334" i="127"/>
  <c r="L192" i="64"/>
  <c r="C335" i="124"/>
  <c r="M192" i="64"/>
  <c r="D335" i="100" s="1"/>
  <c r="D335" i="124"/>
  <c r="N192" i="64"/>
  <c r="E335" i="124"/>
  <c r="O192" i="64"/>
  <c r="F335" i="100" s="1"/>
  <c r="F335" i="124"/>
  <c r="P192" i="64"/>
  <c r="G335" i="124"/>
  <c r="O207" i="64"/>
  <c r="H335" i="125"/>
  <c r="O208" i="64"/>
  <c r="H335" i="127"/>
  <c r="L222" i="64"/>
  <c r="C336" i="124"/>
  <c r="M222" i="64"/>
  <c r="D336" i="100" s="1"/>
  <c r="D336" i="124"/>
  <c r="N222" i="64"/>
  <c r="E336" i="124"/>
  <c r="O222" i="64"/>
  <c r="F336" i="100" s="1"/>
  <c r="F336" i="124"/>
  <c r="P222" i="64"/>
  <c r="G336" i="124"/>
  <c r="O237" i="64"/>
  <c r="H336" i="125"/>
  <c r="O238" i="64"/>
  <c r="H336" i="127"/>
  <c r="L252" i="64"/>
  <c r="C337" i="124"/>
  <c r="M252" i="64"/>
  <c r="D337" i="100" s="1"/>
  <c r="D337" i="124"/>
  <c r="N252" i="64"/>
  <c r="E337" i="124"/>
  <c r="O252" i="64"/>
  <c r="F337" i="100" s="1"/>
  <c r="F337" i="124"/>
  <c r="P252" i="64"/>
  <c r="G337" i="124"/>
  <c r="O267" i="64"/>
  <c r="H337" i="125"/>
  <c r="O268" i="64"/>
  <c r="H337" i="127"/>
  <c r="L282" i="64"/>
  <c r="C338" i="124"/>
  <c r="M282" i="64"/>
  <c r="D338" i="100" s="1"/>
  <c r="D338" i="124"/>
  <c r="N282" i="64"/>
  <c r="E338" i="124"/>
  <c r="O282" i="64"/>
  <c r="F338" i="100" s="1"/>
  <c r="F338" i="124"/>
  <c r="P282" i="64"/>
  <c r="G338" i="124"/>
  <c r="O297" i="64"/>
  <c r="H338" i="125"/>
  <c r="O298" i="64"/>
  <c r="H338" i="127"/>
  <c r="L312" i="64"/>
  <c r="C339" i="124"/>
  <c r="M312" i="64"/>
  <c r="D339" i="100" s="1"/>
  <c r="D339" i="124"/>
  <c r="N312" i="64"/>
  <c r="E339" i="124"/>
  <c r="O312" i="64"/>
  <c r="F339" i="100" s="1"/>
  <c r="F339" i="124"/>
  <c r="P312" i="64"/>
  <c r="G339" i="124"/>
  <c r="O327" i="64"/>
  <c r="H339" i="125"/>
  <c r="O328" i="64"/>
  <c r="H339" i="127"/>
  <c r="L342" i="64"/>
  <c r="C340" i="124"/>
  <c r="M342" i="64"/>
  <c r="D340" i="100" s="1"/>
  <c r="D340" i="124"/>
  <c r="N342" i="64"/>
  <c r="E340" i="124"/>
  <c r="O342" i="64"/>
  <c r="F340" i="100" s="1"/>
  <c r="F340" i="124"/>
  <c r="P342" i="64"/>
  <c r="G340" i="124"/>
  <c r="O357" i="64"/>
  <c r="H340" i="125"/>
  <c r="O358" i="64"/>
  <c r="H340" i="127"/>
  <c r="L42" i="65"/>
  <c r="C342" i="124"/>
  <c r="M42" i="65"/>
  <c r="D342" i="100" s="1"/>
  <c r="D342" i="124"/>
  <c r="N42" i="65"/>
  <c r="E342" i="124"/>
  <c r="O42" i="65"/>
  <c r="F342" i="100" s="1"/>
  <c r="F342" i="124"/>
  <c r="P42" i="65"/>
  <c r="G342" i="124"/>
  <c r="O57" i="65"/>
  <c r="H342" i="125"/>
  <c r="O58" i="65"/>
  <c r="H342" i="127"/>
  <c r="L72" i="65"/>
  <c r="C343" i="124"/>
  <c r="M72" i="65"/>
  <c r="D343" i="100" s="1"/>
  <c r="D343" i="124"/>
  <c r="N72" i="65"/>
  <c r="E343" i="124"/>
  <c r="O72" i="65"/>
  <c r="F343" i="100" s="1"/>
  <c r="F343" i="124"/>
  <c r="P72" i="65"/>
  <c r="G343" i="124"/>
  <c r="O87" i="65"/>
  <c r="H343" i="125"/>
  <c r="O88" i="65"/>
  <c r="H343" i="127"/>
  <c r="L102" i="65"/>
  <c r="C344" i="124"/>
  <c r="M102" i="65"/>
  <c r="D344" i="100" s="1"/>
  <c r="D344" i="124"/>
  <c r="N102" i="65"/>
  <c r="E344" i="124"/>
  <c r="O102" i="65"/>
  <c r="F344" i="100" s="1"/>
  <c r="F344" i="124"/>
  <c r="P102" i="65"/>
  <c r="G344" i="124"/>
  <c r="O117" i="65"/>
  <c r="H344" i="125"/>
  <c r="O118" i="65"/>
  <c r="H344" i="127"/>
  <c r="L132" i="65"/>
  <c r="C345" i="124"/>
  <c r="M132" i="65"/>
  <c r="D345" i="100" s="1"/>
  <c r="D345" i="124"/>
  <c r="N132" i="65"/>
  <c r="E345" i="124"/>
  <c r="O132" i="65"/>
  <c r="F345" i="100" s="1"/>
  <c r="F345" i="124"/>
  <c r="P132" i="65"/>
  <c r="G345" i="124"/>
  <c r="O147" i="65"/>
  <c r="H345" i="125"/>
  <c r="O148" i="65"/>
  <c r="H345" i="127"/>
  <c r="L162" i="65"/>
  <c r="C346" i="124"/>
  <c r="M162" i="65"/>
  <c r="D346" i="100" s="1"/>
  <c r="D346" i="124"/>
  <c r="N162" i="65"/>
  <c r="E346" i="124"/>
  <c r="O162" i="65"/>
  <c r="F346" i="100" s="1"/>
  <c r="F346" i="124"/>
  <c r="P162" i="65"/>
  <c r="G346" i="124"/>
  <c r="O177" i="65"/>
  <c r="H346" i="125"/>
  <c r="O178" i="65"/>
  <c r="H346" i="127"/>
  <c r="L192" i="65"/>
  <c r="C347" i="124"/>
  <c r="M192" i="65"/>
  <c r="D347" i="100" s="1"/>
  <c r="D347" i="124"/>
  <c r="N192" i="65"/>
  <c r="E347" i="124"/>
  <c r="O192" i="65"/>
  <c r="F347" i="100" s="1"/>
  <c r="F347" i="124"/>
  <c r="P192" i="65"/>
  <c r="G347" i="124"/>
  <c r="O207" i="65"/>
  <c r="H347" i="125"/>
  <c r="O208" i="65"/>
  <c r="H347" i="127"/>
  <c r="L222" i="65"/>
  <c r="C348" i="124"/>
  <c r="M222" i="65"/>
  <c r="D348" i="100" s="1"/>
  <c r="D348" i="124"/>
  <c r="N222" i="65"/>
  <c r="E348" i="124"/>
  <c r="O222" i="65"/>
  <c r="F348" i="100" s="1"/>
  <c r="F348" i="124"/>
  <c r="P222" i="65"/>
  <c r="G348" i="124"/>
  <c r="O237" i="65"/>
  <c r="H348" i="125"/>
  <c r="O238" i="65"/>
  <c r="H348" i="127"/>
  <c r="L42" i="67"/>
  <c r="C350" i="124"/>
  <c r="M42" i="67"/>
  <c r="D350" i="100" s="1"/>
  <c r="D350" i="124"/>
  <c r="N42" i="67"/>
  <c r="E350" i="124"/>
  <c r="O42" i="67"/>
  <c r="F350" i="100" s="1"/>
  <c r="F350" i="124"/>
  <c r="P42" i="67"/>
  <c r="G350" i="124"/>
  <c r="O56" i="67"/>
  <c r="H350" i="125"/>
  <c r="O57" i="67"/>
  <c r="H350" i="127"/>
  <c r="L72" i="67"/>
  <c r="C351" i="124"/>
  <c r="M72" i="67"/>
  <c r="D351" i="100" s="1"/>
  <c r="D351" i="124"/>
  <c r="N72" i="67"/>
  <c r="E351" i="124"/>
  <c r="O72" i="67"/>
  <c r="F351" i="100" s="1"/>
  <c r="F351" i="124"/>
  <c r="P72" i="67"/>
  <c r="G351" i="124"/>
  <c r="O87" i="67"/>
  <c r="H351" i="125"/>
  <c r="O88" i="67"/>
  <c r="H351" i="127"/>
  <c r="L102" i="67"/>
  <c r="C352" i="124"/>
  <c r="M102" i="67"/>
  <c r="D352" i="100" s="1"/>
  <c r="D352" i="124"/>
  <c r="N102" i="67"/>
  <c r="E352" i="124"/>
  <c r="O102" i="67"/>
  <c r="F352" i="100" s="1"/>
  <c r="F352" i="124"/>
  <c r="P102" i="67"/>
  <c r="G352" i="124"/>
  <c r="O117" i="67"/>
  <c r="H352" i="125"/>
  <c r="O118" i="67"/>
  <c r="H352" i="127"/>
  <c r="L132" i="67"/>
  <c r="C353" i="124"/>
  <c r="M132" i="67"/>
  <c r="D353" i="100" s="1"/>
  <c r="D353" i="124"/>
  <c r="N132" i="67"/>
  <c r="E353" i="124"/>
  <c r="O132" i="67"/>
  <c r="F353" i="100" s="1"/>
  <c r="F353" i="124"/>
  <c r="P132" i="67"/>
  <c r="G353" i="124"/>
  <c r="O147" i="67"/>
  <c r="H353" i="125"/>
  <c r="O148" i="67"/>
  <c r="H353" i="127"/>
  <c r="L162" i="67"/>
  <c r="C354" i="124"/>
  <c r="M162" i="67"/>
  <c r="D354" i="100" s="1"/>
  <c r="D354" i="124"/>
  <c r="N162" i="67"/>
  <c r="E354" i="124"/>
  <c r="O162" i="67"/>
  <c r="F354" i="100" s="1"/>
  <c r="F354" i="124"/>
  <c r="P162" i="67"/>
  <c r="G354" i="124"/>
  <c r="O177" i="67"/>
  <c r="H354" i="125"/>
  <c r="O178" i="67"/>
  <c r="H354" i="127"/>
  <c r="L192" i="67"/>
  <c r="C355" i="124"/>
  <c r="M192" i="67"/>
  <c r="D355" i="100" s="1"/>
  <c r="D355" i="124"/>
  <c r="N192" i="67"/>
  <c r="E355" i="124"/>
  <c r="O192" i="67"/>
  <c r="F355" i="100" s="1"/>
  <c r="F355" i="124"/>
  <c r="P192" i="67"/>
  <c r="G355" i="124"/>
  <c r="O207" i="67"/>
  <c r="H355" i="125"/>
  <c r="O208" i="67"/>
  <c r="H355" i="127"/>
  <c r="L222" i="67"/>
  <c r="C356" i="124"/>
  <c r="M222" i="67"/>
  <c r="D356" i="100" s="1"/>
  <c r="D356" i="124"/>
  <c r="N222" i="67"/>
  <c r="E356" i="124"/>
  <c r="O222" i="67"/>
  <c r="F356" i="100" s="1"/>
  <c r="F356" i="124"/>
  <c r="P222" i="67"/>
  <c r="G356" i="124"/>
  <c r="O237" i="67"/>
  <c r="H356" i="125"/>
  <c r="O238" i="67"/>
  <c r="H356" i="127"/>
  <c r="L252" i="67"/>
  <c r="C357" i="124"/>
  <c r="M252" i="67"/>
  <c r="D357" i="100" s="1"/>
  <c r="D357" i="124"/>
  <c r="N252" i="67"/>
  <c r="E357" i="124"/>
  <c r="O252" i="67"/>
  <c r="F357" i="100" s="1"/>
  <c r="F357" i="124"/>
  <c r="P252" i="67"/>
  <c r="G357" i="124"/>
  <c r="O267" i="67"/>
  <c r="H357" i="125"/>
  <c r="O268" i="67"/>
  <c r="H357" i="127"/>
  <c r="L282" i="67"/>
  <c r="C358" i="124"/>
  <c r="M282" i="67"/>
  <c r="D358" i="100" s="1"/>
  <c r="D358" i="124"/>
  <c r="N282" i="67"/>
  <c r="E358" i="124"/>
  <c r="O282" i="67"/>
  <c r="F358" i="100" s="1"/>
  <c r="F358" i="124"/>
  <c r="P282" i="67"/>
  <c r="G358" i="124"/>
  <c r="O297" i="67"/>
  <c r="H358" i="125"/>
  <c r="O298" i="67"/>
  <c r="H358" i="127"/>
  <c r="L42" i="68"/>
  <c r="C360" i="124"/>
  <c r="M42" i="68"/>
  <c r="D360" i="100" s="1"/>
  <c r="D360" i="124"/>
  <c r="N42" i="68"/>
  <c r="E360" i="124"/>
  <c r="O42" i="68"/>
  <c r="F360" i="100" s="1"/>
  <c r="F360" i="124"/>
  <c r="P42" i="68"/>
  <c r="G360" i="124"/>
  <c r="O57" i="68"/>
  <c r="H360" i="125"/>
  <c r="O58" i="68"/>
  <c r="H360" i="127"/>
  <c r="L72" i="68"/>
  <c r="C361" i="124"/>
  <c r="M72" i="68"/>
  <c r="D361" i="100" s="1"/>
  <c r="D361" i="124"/>
  <c r="N72" i="68"/>
  <c r="E361" i="124"/>
  <c r="O72" i="68"/>
  <c r="F361" i="100" s="1"/>
  <c r="F361" i="124"/>
  <c r="P72" i="68"/>
  <c r="G361" i="124"/>
  <c r="O87" i="68"/>
  <c r="H361" i="125"/>
  <c r="O88" i="68"/>
  <c r="H361" i="127"/>
  <c r="L102" i="68"/>
  <c r="C362" i="124"/>
  <c r="M102" i="68"/>
  <c r="D362" i="100" s="1"/>
  <c r="D362" i="124"/>
  <c r="N102" i="68"/>
  <c r="E362" i="124"/>
  <c r="O102" i="68"/>
  <c r="F362" i="100" s="1"/>
  <c r="F362" i="124"/>
  <c r="P102" i="68"/>
  <c r="G362" i="124"/>
  <c r="O117" i="68"/>
  <c r="H362" i="125"/>
  <c r="O118" i="68"/>
  <c r="H362" i="127"/>
  <c r="L132" i="68"/>
  <c r="C363" i="124"/>
  <c r="M132" i="68"/>
  <c r="D363" i="100" s="1"/>
  <c r="D363" i="124"/>
  <c r="N132" i="68"/>
  <c r="E363" i="124"/>
  <c r="O132" i="68"/>
  <c r="F363" i="100" s="1"/>
  <c r="F363" i="124"/>
  <c r="P132" i="68"/>
  <c r="G363" i="124"/>
  <c r="O147" i="68"/>
  <c r="H363" i="125"/>
  <c r="O148" i="68"/>
  <c r="H363" i="127"/>
  <c r="L162" i="68"/>
  <c r="C364" i="124"/>
  <c r="M162" i="68"/>
  <c r="D364" i="100" s="1"/>
  <c r="D364" i="124"/>
  <c r="N162" i="68"/>
  <c r="E364" i="124"/>
  <c r="O162" i="68"/>
  <c r="F364" i="100" s="1"/>
  <c r="F364" i="124"/>
  <c r="P162" i="68"/>
  <c r="G364" i="124"/>
  <c r="M163" i="68"/>
  <c r="D364" i="114" s="1"/>
  <c r="D364" i="115"/>
  <c r="O177" i="68"/>
  <c r="H364" i="125"/>
  <c r="O178" i="68"/>
  <c r="H364" i="127"/>
  <c r="L192" i="68"/>
  <c r="C365" i="124"/>
  <c r="M192" i="68"/>
  <c r="D365" i="100" s="1"/>
  <c r="D365" i="124"/>
  <c r="N192" i="68"/>
  <c r="E365" i="124"/>
  <c r="O192" i="68"/>
  <c r="F365" i="100" s="1"/>
  <c r="F365" i="124"/>
  <c r="P192" i="68"/>
  <c r="G365" i="124"/>
  <c r="O207" i="68"/>
  <c r="H365" i="125"/>
  <c r="O208" i="68"/>
  <c r="H365" i="127"/>
  <c r="L42" i="70"/>
  <c r="C367" i="124"/>
  <c r="M42" i="70"/>
  <c r="D367" i="100" s="1"/>
  <c r="D367" i="124"/>
  <c r="N42" i="70"/>
  <c r="E367" i="124"/>
  <c r="O42" i="70"/>
  <c r="F367" i="100" s="1"/>
  <c r="F367" i="124"/>
  <c r="P42" i="70"/>
  <c r="G367" i="124"/>
  <c r="O57" i="70"/>
  <c r="H367" i="125"/>
  <c r="O58" i="70"/>
  <c r="H367" i="127"/>
  <c r="L72" i="70"/>
  <c r="C368" i="124"/>
  <c r="M72" i="70"/>
  <c r="D368" i="100" s="1"/>
  <c r="D368" i="124"/>
  <c r="N72" i="70"/>
  <c r="E368" i="124"/>
  <c r="O72" i="70"/>
  <c r="F368" i="100" s="1"/>
  <c r="F368" i="124"/>
  <c r="P72" i="70"/>
  <c r="G368" i="124"/>
  <c r="O87" i="70"/>
  <c r="H368" i="125"/>
  <c r="O88" i="70"/>
  <c r="H368" i="127"/>
  <c r="L102" i="70"/>
  <c r="C369" i="124"/>
  <c r="M102" i="70"/>
  <c r="D369" i="100" s="1"/>
  <c r="D369" i="124"/>
  <c r="N102" i="70"/>
  <c r="E369" i="124"/>
  <c r="O102" i="70"/>
  <c r="F369" i="100" s="1"/>
  <c r="F369" i="124"/>
  <c r="P102" i="70"/>
  <c r="G369" i="124"/>
  <c r="M103" i="70"/>
  <c r="D369" i="114" s="1"/>
  <c r="D369" i="115"/>
  <c r="O117" i="70"/>
  <c r="H369" i="125"/>
  <c r="O118" i="70"/>
  <c r="H369" i="127"/>
  <c r="L132" i="70"/>
  <c r="C370" i="124"/>
  <c r="M132" i="70"/>
  <c r="D370" i="100" s="1"/>
  <c r="D370" i="124"/>
  <c r="N132" i="70"/>
  <c r="E370" i="124"/>
  <c r="O132" i="70"/>
  <c r="F370" i="100" s="1"/>
  <c r="F370" i="124"/>
  <c r="P132" i="70"/>
  <c r="G370" i="124"/>
  <c r="O147" i="70"/>
  <c r="H370" i="125"/>
  <c r="O148" i="70"/>
  <c r="H370" i="127"/>
  <c r="L162" i="70"/>
  <c r="C371" i="124"/>
  <c r="M162" i="70"/>
  <c r="D371" i="100" s="1"/>
  <c r="D371" i="124"/>
  <c r="N162" i="70"/>
  <c r="E371" i="124"/>
  <c r="O162" i="70"/>
  <c r="F371" i="100" s="1"/>
  <c r="F371" i="124"/>
  <c r="P162" i="70"/>
  <c r="G371" i="124"/>
  <c r="O177" i="70"/>
  <c r="H371" i="125"/>
  <c r="O178" i="70"/>
  <c r="H371" i="127"/>
  <c r="L42" i="72"/>
  <c r="C373" i="124"/>
  <c r="M42" i="72"/>
  <c r="D373" i="100" s="1"/>
  <c r="D373" i="124"/>
  <c r="N42" i="72"/>
  <c r="E373" i="124"/>
  <c r="O42" i="72"/>
  <c r="F373" i="100" s="1"/>
  <c r="F373" i="124"/>
  <c r="P42" i="72"/>
  <c r="G373" i="124"/>
  <c r="O57" i="72"/>
  <c r="H373" i="125"/>
  <c r="O58" i="72"/>
  <c r="H373" i="127"/>
  <c r="O87" i="72"/>
  <c r="H374" i="125"/>
  <c r="O88" i="72"/>
  <c r="H374" i="127"/>
  <c r="L102" i="72"/>
  <c r="C375" i="124"/>
  <c r="M102" i="72"/>
  <c r="D375" i="100" s="1"/>
  <c r="D375" i="124"/>
  <c r="N102" i="72"/>
  <c r="E375" i="124"/>
  <c r="O102" i="72"/>
  <c r="F375" i="100" s="1"/>
  <c r="F375" i="124"/>
  <c r="P102" i="72"/>
  <c r="G375" i="124"/>
  <c r="O117" i="72"/>
  <c r="H375" i="125"/>
  <c r="O118" i="72"/>
  <c r="H375" i="127"/>
  <c r="L132" i="72"/>
  <c r="C376" i="124"/>
  <c r="M132" i="72"/>
  <c r="D376" i="100" s="1"/>
  <c r="D376" i="124"/>
  <c r="N132" i="72"/>
  <c r="E376" i="124"/>
  <c r="O132" i="72"/>
  <c r="F376" i="100" s="1"/>
  <c r="F376" i="124"/>
  <c r="P132" i="72"/>
  <c r="G376" i="124"/>
  <c r="O147" i="72"/>
  <c r="H376" i="125"/>
  <c r="O148" i="72"/>
  <c r="H376" i="127"/>
  <c r="L162" i="72"/>
  <c r="C377" i="124"/>
  <c r="M162" i="72"/>
  <c r="D377" i="100" s="1"/>
  <c r="D377" i="124"/>
  <c r="N162" i="72"/>
  <c r="E377" i="124"/>
  <c r="O162" i="72"/>
  <c r="F377" i="100" s="1"/>
  <c r="F377" i="124"/>
  <c r="P162" i="72"/>
  <c r="G377" i="124"/>
  <c r="O177" i="72"/>
  <c r="H377" i="125"/>
  <c r="O178" i="72"/>
  <c r="H377" i="127"/>
  <c r="L192" i="72"/>
  <c r="C378" i="124"/>
  <c r="M192" i="72"/>
  <c r="D378" i="100" s="1"/>
  <c r="D378" i="124"/>
  <c r="N192" i="72"/>
  <c r="E378" i="124"/>
  <c r="O192" i="72"/>
  <c r="F378" i="100" s="1"/>
  <c r="F378" i="124"/>
  <c r="P192" i="72"/>
  <c r="G378" i="124"/>
  <c r="O207" i="72"/>
  <c r="H378" i="125"/>
  <c r="O208" i="72"/>
  <c r="H378" i="127"/>
  <c r="L222" i="72"/>
  <c r="C379" i="124"/>
  <c r="M222" i="72"/>
  <c r="D379" i="100" s="1"/>
  <c r="D379" i="124"/>
  <c r="N222" i="72"/>
  <c r="E379" i="124"/>
  <c r="O222" i="72"/>
  <c r="F379" i="100" s="1"/>
  <c r="F379" i="124"/>
  <c r="P222" i="72"/>
  <c r="G379" i="124"/>
  <c r="O237" i="72"/>
  <c r="H379" i="125"/>
  <c r="O238" i="72"/>
  <c r="H379" i="127"/>
  <c r="L252" i="72"/>
  <c r="C380" i="124"/>
  <c r="M252" i="72"/>
  <c r="D380" i="100" s="1"/>
  <c r="D380" i="124"/>
  <c r="N252" i="72"/>
  <c r="E380" i="124"/>
  <c r="O252" i="72"/>
  <c r="F380" i="100" s="1"/>
  <c r="F380" i="124"/>
  <c r="P252" i="72"/>
  <c r="G380" i="124"/>
  <c r="O267" i="72"/>
  <c r="H380" i="125"/>
  <c r="O268" i="72"/>
  <c r="H380" i="127"/>
  <c r="L282" i="72"/>
  <c r="C381" i="124"/>
  <c r="M282" i="72"/>
  <c r="D381" i="100" s="1"/>
  <c r="D381" i="124"/>
  <c r="N282" i="72"/>
  <c r="E381" i="124"/>
  <c r="O282" i="72"/>
  <c r="F381" i="100" s="1"/>
  <c r="F381" i="124"/>
  <c r="P282" i="72"/>
  <c r="G381" i="124"/>
  <c r="O297" i="72"/>
  <c r="H381" i="125"/>
  <c r="O298" i="72"/>
  <c r="H381" i="127"/>
  <c r="L42" i="74"/>
  <c r="C383" i="124"/>
  <c r="M42" i="74"/>
  <c r="D383" i="100" s="1"/>
  <c r="D383" i="124"/>
  <c r="N42" i="74"/>
  <c r="E383" i="124"/>
  <c r="O42" i="74"/>
  <c r="F383" i="100" s="1"/>
  <c r="F383" i="124"/>
  <c r="P42" i="74"/>
  <c r="G383" i="124"/>
  <c r="O57" i="74"/>
  <c r="H383" i="125"/>
  <c r="O58" i="74"/>
  <c r="H383" i="127"/>
  <c r="L72" i="74"/>
  <c r="C384" i="124"/>
  <c r="M72" i="74"/>
  <c r="D384" i="100" s="1"/>
  <c r="D384" i="124"/>
  <c r="N72" i="74"/>
  <c r="E384" i="124"/>
  <c r="O72" i="74"/>
  <c r="F384" i="100" s="1"/>
  <c r="F384" i="124"/>
  <c r="P72" i="74"/>
  <c r="G384" i="124"/>
  <c r="O87" i="74"/>
  <c r="H384" i="125"/>
  <c r="O88" i="74"/>
  <c r="H384" i="127"/>
  <c r="L102" i="74"/>
  <c r="C385" i="124"/>
  <c r="M102" i="74"/>
  <c r="D385" i="100" s="1"/>
  <c r="D385" i="124"/>
  <c r="N102" i="74"/>
  <c r="E385" i="124"/>
  <c r="O102" i="74"/>
  <c r="F385" i="100" s="1"/>
  <c r="F385" i="124"/>
  <c r="P102" i="74"/>
  <c r="G385" i="124"/>
  <c r="O117" i="74"/>
  <c r="H385" i="125"/>
  <c r="O118" i="74"/>
  <c r="H385" i="127"/>
  <c r="L132" i="74"/>
  <c r="C386" i="124"/>
  <c r="M132" i="74"/>
  <c r="D386" i="100" s="1"/>
  <c r="D386" i="124"/>
  <c r="N132" i="74"/>
  <c r="E386" i="124"/>
  <c r="O132" i="74"/>
  <c r="F386" i="100" s="1"/>
  <c r="F386" i="124"/>
  <c r="P132" i="74"/>
  <c r="G386" i="124"/>
  <c r="O147" i="74"/>
  <c r="H386" i="125"/>
  <c r="O148" i="74"/>
  <c r="H386" i="127"/>
  <c r="L162" i="74"/>
  <c r="C387" i="124"/>
  <c r="M162" i="74"/>
  <c r="D387" i="100" s="1"/>
  <c r="D387" i="124"/>
  <c r="N162" i="74"/>
  <c r="E387" i="124"/>
  <c r="O162" i="74"/>
  <c r="F387" i="100" s="1"/>
  <c r="F387" i="124"/>
  <c r="P162" i="74"/>
  <c r="G387" i="124"/>
  <c r="O177" i="74"/>
  <c r="H387" i="125"/>
  <c r="O178" i="74"/>
  <c r="H387" i="127"/>
  <c r="L192" i="74"/>
  <c r="C388" i="124"/>
  <c r="M192" i="74"/>
  <c r="D388" i="100" s="1"/>
  <c r="D388" i="124"/>
  <c r="N192" i="74"/>
  <c r="E388" i="124"/>
  <c r="O192" i="74"/>
  <c r="F388" i="100" s="1"/>
  <c r="F388" i="124"/>
  <c r="P192" i="74"/>
  <c r="G388" i="124"/>
  <c r="O207" i="74"/>
  <c r="H388" i="125"/>
  <c r="O208" i="74"/>
  <c r="H388" i="127"/>
  <c r="L222" i="74"/>
  <c r="C389" i="124"/>
  <c r="M222" i="74"/>
  <c r="D389" i="100" s="1"/>
  <c r="D389" i="124"/>
  <c r="N222" i="74"/>
  <c r="E389" i="124"/>
  <c r="O222" i="74"/>
  <c r="F389" i="100" s="1"/>
  <c r="F389" i="124"/>
  <c r="P222" i="74"/>
  <c r="G389" i="124"/>
  <c r="O237" i="74"/>
  <c r="H389" i="125"/>
  <c r="O238" i="74"/>
  <c r="H389" i="127"/>
  <c r="L252" i="74"/>
  <c r="C390" i="124"/>
  <c r="M252" i="74"/>
  <c r="D390" i="100" s="1"/>
  <c r="D390" i="124"/>
  <c r="N252" i="74"/>
  <c r="E390" i="124"/>
  <c r="O252" i="74"/>
  <c r="F390" i="100" s="1"/>
  <c r="F390" i="124"/>
  <c r="P252" i="74"/>
  <c r="G390" i="124"/>
  <c r="O267" i="74"/>
  <c r="H390" i="125"/>
  <c r="O268" i="74"/>
  <c r="H390" i="127"/>
  <c r="L282" i="74"/>
  <c r="C391" i="124"/>
  <c r="M282" i="74"/>
  <c r="D391" i="100" s="1"/>
  <c r="D391" i="124"/>
  <c r="N282" i="74"/>
  <c r="E391" i="124"/>
  <c r="O282" i="74"/>
  <c r="F391" i="100" s="1"/>
  <c r="F391" i="124"/>
  <c r="P282" i="74"/>
  <c r="G391" i="124"/>
  <c r="O297" i="74"/>
  <c r="H391" i="125"/>
  <c r="O298" i="74"/>
  <c r="H391" i="127"/>
  <c r="L312" i="74"/>
  <c r="C392" i="124"/>
  <c r="M312" i="74"/>
  <c r="D392" i="100" s="1"/>
  <c r="D392" i="124"/>
  <c r="N312" i="74"/>
  <c r="E392" i="124"/>
  <c r="O312" i="74"/>
  <c r="F392" i="100" s="1"/>
  <c r="F392" i="124"/>
  <c r="P312" i="74"/>
  <c r="G392" i="124"/>
  <c r="O327" i="74"/>
  <c r="H392" i="125"/>
  <c r="O328" i="74"/>
  <c r="H392" i="127"/>
  <c r="L342" i="74"/>
  <c r="C393" i="124"/>
  <c r="M342" i="74"/>
  <c r="D393" i="100" s="1"/>
  <c r="D393" i="124"/>
  <c r="N342" i="74"/>
  <c r="E393" i="124"/>
  <c r="O342" i="74"/>
  <c r="F393" i="100" s="1"/>
  <c r="F393" i="124"/>
  <c r="P342" i="74"/>
  <c r="G393" i="124"/>
  <c r="O357" i="74"/>
  <c r="H393" i="125"/>
  <c r="O358" i="74"/>
  <c r="H393" i="127"/>
  <c r="L372" i="74"/>
  <c r="C394" i="124"/>
  <c r="M372" i="74"/>
  <c r="D394" i="100" s="1"/>
  <c r="D394" i="124"/>
  <c r="N372" i="74"/>
  <c r="E394" i="124"/>
  <c r="O372" i="74"/>
  <c r="F394" i="100" s="1"/>
  <c r="F394" i="124"/>
  <c r="P372" i="74"/>
  <c r="G394" i="124"/>
  <c r="O387" i="74"/>
  <c r="H394" i="125"/>
  <c r="O388" i="74"/>
  <c r="H394" i="127"/>
  <c r="L402" i="74"/>
  <c r="C395" i="124"/>
  <c r="M402" i="74"/>
  <c r="D395" i="100" s="1"/>
  <c r="D395" i="124"/>
  <c r="N402" i="74"/>
  <c r="E395" i="124"/>
  <c r="O402" i="74"/>
  <c r="F395" i="100" s="1"/>
  <c r="F395" i="124"/>
  <c r="P402" i="74"/>
  <c r="G395" i="124"/>
  <c r="O417" i="74"/>
  <c r="H395" i="125"/>
  <c r="O418" i="74"/>
  <c r="H395" i="127"/>
  <c r="L432" i="74"/>
  <c r="C396" i="124"/>
  <c r="M432" i="74"/>
  <c r="D396" i="100" s="1"/>
  <c r="D396" i="124"/>
  <c r="N432" i="74"/>
  <c r="E396" i="124"/>
  <c r="O432" i="74"/>
  <c r="F396" i="100" s="1"/>
  <c r="F396" i="124"/>
  <c r="P432" i="74"/>
  <c r="G396" i="124"/>
  <c r="L462" i="74"/>
  <c r="C397" i="124"/>
  <c r="M462" i="74"/>
  <c r="D397" i="100" s="1"/>
  <c r="D397" i="124"/>
  <c r="N462" i="74"/>
  <c r="E397" i="124"/>
  <c r="O462" i="74"/>
  <c r="F397" i="100" s="1"/>
  <c r="F397" i="124"/>
  <c r="P462" i="74"/>
  <c r="G397" i="124"/>
  <c r="O477" i="74"/>
  <c r="H397" i="125"/>
  <c r="O478" i="74"/>
  <c r="H397" i="127"/>
  <c r="L42" i="76"/>
  <c r="C399" i="124"/>
  <c r="M42" i="76"/>
  <c r="D399" i="100" s="1"/>
  <c r="D399" i="124"/>
  <c r="N42" i="76"/>
  <c r="E399" i="124"/>
  <c r="O42" i="76"/>
  <c r="F399" i="100" s="1"/>
  <c r="F399" i="124"/>
  <c r="P42" i="76"/>
  <c r="G399" i="124"/>
  <c r="O57" i="76"/>
  <c r="H399" i="125"/>
  <c r="O58" i="76"/>
  <c r="H399" i="127"/>
  <c r="L72" i="76"/>
  <c r="C400" i="124"/>
  <c r="M72" i="76"/>
  <c r="D400" i="100" s="1"/>
  <c r="D400" i="124"/>
  <c r="N72" i="76"/>
  <c r="E400" i="124"/>
  <c r="O72" i="76"/>
  <c r="F400" i="100" s="1"/>
  <c r="F400" i="124"/>
  <c r="P72" i="76"/>
  <c r="G400" i="124"/>
  <c r="O87" i="76"/>
  <c r="H400" i="125"/>
  <c r="O88" i="76"/>
  <c r="H400" i="127"/>
  <c r="L102" i="76"/>
  <c r="C401" i="124"/>
  <c r="M102" i="76"/>
  <c r="D401" i="100" s="1"/>
  <c r="D401" i="124"/>
  <c r="N102" i="76"/>
  <c r="E401" i="124"/>
  <c r="O102" i="76"/>
  <c r="F401" i="100" s="1"/>
  <c r="F401" i="124"/>
  <c r="P102" i="76"/>
  <c r="G401" i="124"/>
  <c r="O117" i="76"/>
  <c r="H401" i="125"/>
  <c r="O118" i="76"/>
  <c r="H401" i="127"/>
  <c r="L132" i="76"/>
  <c r="C402" i="124"/>
  <c r="M132" i="76"/>
  <c r="D402" i="100" s="1"/>
  <c r="D402" i="124"/>
  <c r="N132" i="76"/>
  <c r="E402" i="124"/>
  <c r="O132" i="76"/>
  <c r="F402" i="100" s="1"/>
  <c r="F402" i="124"/>
  <c r="P132" i="76"/>
  <c r="G402" i="124"/>
  <c r="O147" i="76"/>
  <c r="H402" i="125"/>
  <c r="O148" i="76"/>
  <c r="H402" i="127"/>
  <c r="L162" i="76"/>
  <c r="C403" i="124"/>
  <c r="M162" i="76"/>
  <c r="D403" i="100" s="1"/>
  <c r="D403" i="124"/>
  <c r="N162" i="76"/>
  <c r="E403" i="124"/>
  <c r="O162" i="76"/>
  <c r="F403" i="100" s="1"/>
  <c r="F403" i="124"/>
  <c r="P162" i="76"/>
  <c r="G403" i="124"/>
  <c r="O177" i="76"/>
  <c r="H403" i="125"/>
  <c r="O178" i="76"/>
  <c r="H403" i="127"/>
  <c r="L192" i="76"/>
  <c r="C404" i="124"/>
  <c r="M192" i="76"/>
  <c r="D404" i="100" s="1"/>
  <c r="D404" i="124"/>
  <c r="N192" i="76"/>
  <c r="E404" i="124"/>
  <c r="O192" i="76"/>
  <c r="F404" i="100" s="1"/>
  <c r="F404" i="124"/>
  <c r="P192" i="76"/>
  <c r="G404" i="124"/>
  <c r="O207" i="76"/>
  <c r="H404" i="125"/>
  <c r="O208" i="76"/>
  <c r="H404" i="127"/>
  <c r="L222" i="76"/>
  <c r="C405" i="124"/>
  <c r="M222" i="76"/>
  <c r="D405" i="100" s="1"/>
  <c r="D405" i="124"/>
  <c r="N222" i="76"/>
  <c r="E405" i="124"/>
  <c r="O222" i="76"/>
  <c r="F405" i="100" s="1"/>
  <c r="F405" i="124"/>
  <c r="P222" i="76"/>
  <c r="G405" i="124"/>
  <c r="O237" i="76"/>
  <c r="H405" i="125"/>
  <c r="O238" i="76"/>
  <c r="H405" i="127"/>
  <c r="L252" i="76"/>
  <c r="C406" i="124"/>
  <c r="M252" i="76"/>
  <c r="D406" i="100" s="1"/>
  <c r="D406" i="124"/>
  <c r="N252" i="76"/>
  <c r="E406" i="124"/>
  <c r="O252" i="76"/>
  <c r="F406" i="100" s="1"/>
  <c r="F406" i="124"/>
  <c r="P252" i="76"/>
  <c r="G406" i="124"/>
  <c r="O267" i="76"/>
  <c r="H406" i="125"/>
  <c r="O268" i="76"/>
  <c r="H406" i="127"/>
  <c r="J27" i="89"/>
  <c r="L53" i="118"/>
  <c r="E53" i="125"/>
  <c r="J28" i="89"/>
  <c r="M53" i="118"/>
  <c r="E53" i="127"/>
  <c r="K28" i="89"/>
  <c r="M53" i="119"/>
  <c r="F53" i="127"/>
  <c r="K27" i="89"/>
  <c r="L53" i="119"/>
  <c r="F53" i="125"/>
  <c r="L53" i="120"/>
  <c r="G53" i="125"/>
  <c r="K27" i="92"/>
  <c r="L56" i="119"/>
  <c r="F56" i="125"/>
  <c r="J27" i="92"/>
  <c r="L56" i="118"/>
  <c r="E56" i="125"/>
  <c r="M55" i="120"/>
  <c r="G55" i="127"/>
  <c r="K27" i="91"/>
  <c r="L55" i="119"/>
  <c r="F55" i="125"/>
  <c r="K28" i="91"/>
  <c r="M55" i="119"/>
  <c r="F55" i="127"/>
  <c r="J27" i="91"/>
  <c r="L55" i="118"/>
  <c r="E55" i="125"/>
  <c r="J28" i="91"/>
  <c r="M55" i="118"/>
  <c r="E55" i="127"/>
  <c r="M56" i="120"/>
  <c r="G56" i="127"/>
  <c r="J28" i="92"/>
  <c r="M56" i="118"/>
  <c r="E56" i="127"/>
  <c r="K28" i="92"/>
  <c r="M56" i="119"/>
  <c r="F56" i="127"/>
  <c r="L56" i="120"/>
  <c r="G56" i="125"/>
  <c r="L54" i="120"/>
  <c r="G54" i="125"/>
  <c r="K27" i="90"/>
  <c r="L54" i="119"/>
  <c r="F54" i="125"/>
  <c r="J27" i="90"/>
  <c r="L54" i="118"/>
  <c r="E54" i="125"/>
  <c r="K28" i="90"/>
  <c r="M54" i="119"/>
  <c r="F54" i="127"/>
  <c r="M54" i="120"/>
  <c r="G54" i="127"/>
  <c r="M52" i="120"/>
  <c r="G52" i="127"/>
  <c r="J28" i="88"/>
  <c r="M52" i="118"/>
  <c r="E52" i="127"/>
  <c r="L52" i="120"/>
  <c r="G52" i="125"/>
  <c r="K27" i="88"/>
  <c r="L52" i="119"/>
  <c r="F52" i="125"/>
  <c r="K28" i="88"/>
  <c r="M52" i="119"/>
  <c r="F52" i="127"/>
  <c r="L55" i="120"/>
  <c r="G55" i="125"/>
  <c r="M53" i="120"/>
  <c r="G53" i="127"/>
  <c r="J28" i="90"/>
  <c r="M54" i="118"/>
  <c r="E54" i="127"/>
  <c r="J27" i="88"/>
  <c r="L52" i="118"/>
  <c r="E52" i="125"/>
  <c r="O58" i="78"/>
  <c r="H408" i="127"/>
  <c r="L72" i="78"/>
  <c r="C409" i="124"/>
  <c r="O117" i="78"/>
  <c r="H410" i="125"/>
  <c r="N132" i="78"/>
  <c r="E411" i="124"/>
  <c r="O147" i="78"/>
  <c r="H411" i="125"/>
  <c r="N162" i="78"/>
  <c r="E412" i="124"/>
  <c r="O192" i="78"/>
  <c r="F413" i="100" s="1"/>
  <c r="F413" i="124"/>
  <c r="O208" i="78"/>
  <c r="H413" i="127"/>
  <c r="L222" i="78"/>
  <c r="C414" i="124"/>
  <c r="M252" i="78"/>
  <c r="D415" i="100" s="1"/>
  <c r="D415" i="124"/>
  <c r="O267" i="78"/>
  <c r="H415" i="125"/>
  <c r="N282" i="78"/>
  <c r="E416" i="124"/>
  <c r="O312" i="78"/>
  <c r="F417" i="100" s="1"/>
  <c r="F417" i="124"/>
  <c r="O328" i="78"/>
  <c r="H417" i="127"/>
  <c r="O27" i="78"/>
  <c r="L41" i="121"/>
  <c r="H407" i="125"/>
  <c r="H41" i="125"/>
  <c r="P42" i="78"/>
  <c r="G408" i="124"/>
  <c r="O162" i="78"/>
  <c r="F412" i="100" s="1"/>
  <c r="F412" i="124"/>
  <c r="O178" i="78"/>
  <c r="H412" i="127"/>
  <c r="P192" i="78"/>
  <c r="G413" i="124"/>
  <c r="O298" i="78"/>
  <c r="H416" i="127"/>
  <c r="P312" i="78"/>
  <c r="G417" i="124"/>
  <c r="O28" i="78"/>
  <c r="H407" i="127"/>
  <c r="H41" i="127"/>
  <c r="M41" i="121"/>
  <c r="M42" i="78"/>
  <c r="D408" i="100" s="1"/>
  <c r="D408" i="124"/>
  <c r="O57" i="78"/>
  <c r="H408" i="125"/>
  <c r="N72" i="78"/>
  <c r="E409" i="124"/>
  <c r="O102" i="78"/>
  <c r="F410" i="100" s="1"/>
  <c r="F410" i="124"/>
  <c r="O118" i="78"/>
  <c r="H410" i="127"/>
  <c r="L132" i="78"/>
  <c r="C411" i="124"/>
  <c r="P132" i="78"/>
  <c r="G411" i="124"/>
  <c r="O148" i="78"/>
  <c r="H411" i="127"/>
  <c r="L162" i="78"/>
  <c r="C412" i="124"/>
  <c r="P162" i="78"/>
  <c r="G412" i="124"/>
  <c r="M192" i="78"/>
  <c r="D413" i="100" s="1"/>
  <c r="D413" i="124"/>
  <c r="O207" i="78"/>
  <c r="H413" i="125"/>
  <c r="N222" i="78"/>
  <c r="E414" i="124"/>
  <c r="O252" i="78"/>
  <c r="F415" i="100" s="1"/>
  <c r="F415" i="124"/>
  <c r="O268" i="78"/>
  <c r="H415" i="127"/>
  <c r="L282" i="78"/>
  <c r="C416" i="124"/>
  <c r="P282" i="78"/>
  <c r="G416" i="124"/>
  <c r="M312" i="78"/>
  <c r="D417" i="100" s="1"/>
  <c r="D417" i="124"/>
  <c r="O327" i="78"/>
  <c r="H417" i="125"/>
  <c r="O42" i="78"/>
  <c r="F408" i="100" s="1"/>
  <c r="F408" i="124"/>
  <c r="P72" i="78"/>
  <c r="G409" i="124"/>
  <c r="M102" i="78"/>
  <c r="D410" i="100" s="1"/>
  <c r="D410" i="124"/>
  <c r="P222" i="78"/>
  <c r="G414" i="124"/>
  <c r="L42" i="78"/>
  <c r="C408" i="124"/>
  <c r="M72" i="78"/>
  <c r="D409" i="100" s="1"/>
  <c r="D409" i="124"/>
  <c r="O87" i="78"/>
  <c r="H409" i="125"/>
  <c r="N102" i="78"/>
  <c r="E410" i="124"/>
  <c r="O132" i="78"/>
  <c r="F411" i="100" s="1"/>
  <c r="F411" i="124"/>
  <c r="L192" i="78"/>
  <c r="C413" i="124"/>
  <c r="M222" i="78"/>
  <c r="D414" i="100" s="1"/>
  <c r="D414" i="124"/>
  <c r="O237" i="78"/>
  <c r="H414" i="125"/>
  <c r="N252" i="78"/>
  <c r="E415" i="124"/>
  <c r="O282" i="78"/>
  <c r="F416" i="100" s="1"/>
  <c r="F416" i="124"/>
  <c r="L312" i="78"/>
  <c r="C417" i="124"/>
  <c r="N42" i="78"/>
  <c r="E408" i="124"/>
  <c r="O72" i="78"/>
  <c r="F409" i="100" s="1"/>
  <c r="F409" i="124"/>
  <c r="O88" i="78"/>
  <c r="H409" i="127"/>
  <c r="L102" i="78"/>
  <c r="C410" i="124"/>
  <c r="P102" i="78"/>
  <c r="G410" i="124"/>
  <c r="M132" i="78"/>
  <c r="D411" i="100" s="1"/>
  <c r="D411" i="124"/>
  <c r="M162" i="78"/>
  <c r="D412" i="100" s="1"/>
  <c r="D412" i="124"/>
  <c r="O177" i="78"/>
  <c r="H412" i="125"/>
  <c r="N192" i="78"/>
  <c r="E413" i="124"/>
  <c r="O222" i="78"/>
  <c r="F414" i="100" s="1"/>
  <c r="F414" i="124"/>
  <c r="O238" i="78"/>
  <c r="H414" i="127"/>
  <c r="L252" i="78"/>
  <c r="C415" i="124"/>
  <c r="P252" i="78"/>
  <c r="G415" i="124"/>
  <c r="M282" i="78"/>
  <c r="D416" i="100" s="1"/>
  <c r="D416" i="124"/>
  <c r="O297" i="78"/>
  <c r="H416" i="125"/>
  <c r="N312" i="78"/>
  <c r="E417" i="124"/>
  <c r="O57" i="46"/>
  <c r="H230" i="125"/>
  <c r="O27" i="46"/>
  <c r="H229" i="125"/>
  <c r="H23" i="125"/>
  <c r="L40" i="45"/>
  <c r="C223" i="122"/>
  <c r="P41" i="45"/>
  <c r="G223" i="123"/>
  <c r="E224" i="96"/>
  <c r="E228" i="96"/>
  <c r="L130" i="45"/>
  <c r="C226" i="122"/>
  <c r="L160" i="45"/>
  <c r="C227" i="122"/>
  <c r="P161" i="45"/>
  <c r="G227" i="123"/>
  <c r="O40" i="13"/>
  <c r="F61" i="97" s="1"/>
  <c r="F61" i="122"/>
  <c r="M40" i="45"/>
  <c r="D223" i="97" s="1"/>
  <c r="D223" i="122"/>
  <c r="F224" i="96"/>
  <c r="F228" i="96"/>
  <c r="N101" i="45"/>
  <c r="E225" i="123"/>
  <c r="M130" i="45"/>
  <c r="D226" i="97" s="1"/>
  <c r="D226" i="122"/>
  <c r="M160" i="45"/>
  <c r="D227" i="97" s="1"/>
  <c r="D227" i="122"/>
  <c r="N191" i="45"/>
  <c r="E228" i="123"/>
  <c r="L40" i="13"/>
  <c r="C61" i="122"/>
  <c r="O70" i="13"/>
  <c r="F62" i="97" s="1"/>
  <c r="F62" i="122"/>
  <c r="N100" i="13"/>
  <c r="E63" i="122"/>
  <c r="N101" i="13"/>
  <c r="E63" i="123"/>
  <c r="M130" i="13"/>
  <c r="D64" i="97" s="1"/>
  <c r="D64" i="122"/>
  <c r="O221" i="13"/>
  <c r="F67" i="123"/>
  <c r="M70" i="15"/>
  <c r="D71" i="97" s="1"/>
  <c r="D71" i="122"/>
  <c r="M100" i="15"/>
  <c r="D72" i="97" s="1"/>
  <c r="D72" i="122"/>
  <c r="M160" i="15"/>
  <c r="D74" i="97" s="1"/>
  <c r="D74" i="122"/>
  <c r="M190" i="15"/>
  <c r="D75" i="97" s="1"/>
  <c r="D75" i="122"/>
  <c r="M250" i="15"/>
  <c r="D77" i="97" s="1"/>
  <c r="D77" i="122"/>
  <c r="M310" i="15"/>
  <c r="D79" i="97" s="1"/>
  <c r="D79" i="122"/>
  <c r="M370" i="15"/>
  <c r="D81" i="97" s="1"/>
  <c r="D81" i="122"/>
  <c r="N40" i="17"/>
  <c r="E83" i="122"/>
  <c r="N41" i="17"/>
  <c r="E83" i="123"/>
  <c r="N71" i="17"/>
  <c r="E84" i="123"/>
  <c r="N101" i="17"/>
  <c r="E85" i="123"/>
  <c r="N131" i="17"/>
  <c r="E86" i="123"/>
  <c r="N161" i="17"/>
  <c r="E87" i="123"/>
  <c r="N191" i="17"/>
  <c r="E88" i="123"/>
  <c r="N220" i="17"/>
  <c r="E89" i="122"/>
  <c r="N40" i="45"/>
  <c r="E223" i="122"/>
  <c r="N41" i="45"/>
  <c r="E223" i="123"/>
  <c r="C228" i="96"/>
  <c r="C224" i="96"/>
  <c r="G224" i="96"/>
  <c r="G228" i="96"/>
  <c r="N70" i="45"/>
  <c r="E224" i="122"/>
  <c r="N71" i="45"/>
  <c r="E224" i="123"/>
  <c r="O100" i="45"/>
  <c r="F225" i="97" s="1"/>
  <c r="F225" i="122"/>
  <c r="O101" i="45"/>
  <c r="F225" i="123"/>
  <c r="N130" i="45"/>
  <c r="E226" i="122"/>
  <c r="N131" i="45"/>
  <c r="E226" i="123"/>
  <c r="N160" i="45"/>
  <c r="E227" i="122"/>
  <c r="N161" i="45"/>
  <c r="E227" i="123"/>
  <c r="O190" i="45"/>
  <c r="F228" i="97" s="1"/>
  <c r="F228" i="122"/>
  <c r="O191" i="45"/>
  <c r="F228" i="123"/>
  <c r="M40" i="13"/>
  <c r="D61" i="97" s="1"/>
  <c r="D61" i="122"/>
  <c r="E62" i="110"/>
  <c r="E66" i="110"/>
  <c r="L70" i="13"/>
  <c r="C62" i="122"/>
  <c r="O100" i="13"/>
  <c r="F63" i="97" s="1"/>
  <c r="F63" i="122"/>
  <c r="O101" i="13"/>
  <c r="F63" i="123"/>
  <c r="N130" i="13"/>
  <c r="E64" i="122"/>
  <c r="N131" i="13"/>
  <c r="E64" i="123"/>
  <c r="L160" i="13"/>
  <c r="C65" i="122"/>
  <c r="P160" i="13"/>
  <c r="G65" i="122"/>
  <c r="P161" i="13"/>
  <c r="G65" i="123"/>
  <c r="N190" i="13"/>
  <c r="E66" i="122"/>
  <c r="N191" i="13"/>
  <c r="E66" i="123"/>
  <c r="L220" i="13"/>
  <c r="C67" i="122"/>
  <c r="P220" i="13"/>
  <c r="G67" i="122"/>
  <c r="P221" i="13"/>
  <c r="G67" i="123"/>
  <c r="O250" i="13"/>
  <c r="F68" i="97" s="1"/>
  <c r="F68" i="122"/>
  <c r="O251" i="13"/>
  <c r="F68" i="123"/>
  <c r="N40" i="15"/>
  <c r="E70" i="122"/>
  <c r="N41" i="15"/>
  <c r="E70" i="123"/>
  <c r="N70" i="15"/>
  <c r="E71" i="122"/>
  <c r="N71" i="15"/>
  <c r="E71" i="123"/>
  <c r="N100" i="15"/>
  <c r="E72" i="122"/>
  <c r="N101" i="15"/>
  <c r="E72" i="99" s="1"/>
  <c r="E72" i="123"/>
  <c r="N130" i="15"/>
  <c r="E73" i="122"/>
  <c r="N131" i="15"/>
  <c r="E73" i="123"/>
  <c r="N160" i="15"/>
  <c r="E74" i="122"/>
  <c r="N161" i="15"/>
  <c r="E74" i="123"/>
  <c r="N190" i="15"/>
  <c r="E75" i="122"/>
  <c r="N191" i="15"/>
  <c r="E75" i="123"/>
  <c r="N220" i="15"/>
  <c r="E76" i="122"/>
  <c r="N221" i="15"/>
  <c r="E76" i="123"/>
  <c r="N250" i="15"/>
  <c r="E77" i="122"/>
  <c r="N251" i="15"/>
  <c r="E77" i="123"/>
  <c r="N280" i="15"/>
  <c r="E78" i="122"/>
  <c r="N281" i="15"/>
  <c r="E78" i="123"/>
  <c r="N310" i="15"/>
  <c r="E79" i="122"/>
  <c r="N311" i="15"/>
  <c r="E79" i="123"/>
  <c r="N340" i="15"/>
  <c r="E80" i="122"/>
  <c r="N341" i="15"/>
  <c r="E80" i="123"/>
  <c r="N370" i="15"/>
  <c r="E81" i="122"/>
  <c r="N371" i="15"/>
  <c r="E81" i="123"/>
  <c r="O40" i="17"/>
  <c r="F83" i="97" s="1"/>
  <c r="F83" i="122"/>
  <c r="O41" i="17"/>
  <c r="F83" i="123"/>
  <c r="O70" i="17"/>
  <c r="F84" i="97" s="1"/>
  <c r="F84" i="122"/>
  <c r="O71" i="17"/>
  <c r="F84" i="123"/>
  <c r="O100" i="17"/>
  <c r="F85" i="97" s="1"/>
  <c r="F85" i="122"/>
  <c r="O101" i="17"/>
  <c r="F85" i="123"/>
  <c r="O130" i="17"/>
  <c r="F86" i="97" s="1"/>
  <c r="F86" i="122"/>
  <c r="O131" i="17"/>
  <c r="F86" i="123"/>
  <c r="O160" i="17"/>
  <c r="F87" i="97" s="1"/>
  <c r="F87" i="122"/>
  <c r="O161" i="17"/>
  <c r="F87" i="123"/>
  <c r="O190" i="17"/>
  <c r="F88" i="97" s="1"/>
  <c r="F88" i="122"/>
  <c r="O191" i="17"/>
  <c r="F88" i="123"/>
  <c r="O220" i="17"/>
  <c r="F89" i="97" s="1"/>
  <c r="F89" i="122"/>
  <c r="O221" i="17"/>
  <c r="F89" i="123"/>
  <c r="M40" i="19"/>
  <c r="D91" i="97" s="1"/>
  <c r="D91" i="122"/>
  <c r="M70" i="19"/>
  <c r="D92" i="97" s="1"/>
  <c r="D92" i="122"/>
  <c r="M100" i="19"/>
  <c r="D93" i="97" s="1"/>
  <c r="D93" i="122"/>
  <c r="M130" i="19"/>
  <c r="D94" i="97" s="1"/>
  <c r="D94" i="122"/>
  <c r="M160" i="19"/>
  <c r="D95" i="97" s="1"/>
  <c r="D95" i="122"/>
  <c r="M190" i="19"/>
  <c r="D96" i="97" s="1"/>
  <c r="D96" i="122"/>
  <c r="M220" i="19"/>
  <c r="D97" i="97" s="1"/>
  <c r="D97" i="122"/>
  <c r="M250" i="19"/>
  <c r="D98" i="97" s="1"/>
  <c r="D98" i="122"/>
  <c r="O40" i="20"/>
  <c r="F100" i="97" s="1"/>
  <c r="F100" i="122"/>
  <c r="O41" i="20"/>
  <c r="F100" i="123"/>
  <c r="M70" i="20"/>
  <c r="D101" i="97" s="1"/>
  <c r="D101" i="122"/>
  <c r="N100" i="20"/>
  <c r="E102" i="122"/>
  <c r="N101" i="20"/>
  <c r="E102" i="123"/>
  <c r="O130" i="20"/>
  <c r="F103" i="97" s="1"/>
  <c r="F103" i="122"/>
  <c r="O131" i="20"/>
  <c r="F103" i="123"/>
  <c r="L160" i="20"/>
  <c r="C104" i="122"/>
  <c r="P160" i="20"/>
  <c r="G104" i="122"/>
  <c r="P161" i="20"/>
  <c r="G104" i="123"/>
  <c r="N190" i="20"/>
  <c r="E105" i="122"/>
  <c r="N191" i="20"/>
  <c r="E105" i="123"/>
  <c r="O40" i="22"/>
  <c r="F107" i="97" s="1"/>
  <c r="F107" i="122"/>
  <c r="O41" i="22"/>
  <c r="F107" i="123"/>
  <c r="N70" i="22"/>
  <c r="E108" i="122"/>
  <c r="N71" i="22"/>
  <c r="E108" i="123"/>
  <c r="L100" i="22"/>
  <c r="C109" i="122"/>
  <c r="P100" i="22"/>
  <c r="G109" i="122"/>
  <c r="P101" i="22"/>
  <c r="G109" i="123"/>
  <c r="O130" i="22"/>
  <c r="F110" i="97" s="1"/>
  <c r="F110" i="122"/>
  <c r="O131" i="22"/>
  <c r="F110" i="123"/>
  <c r="L40" i="24"/>
  <c r="C112" i="122"/>
  <c r="P40" i="24"/>
  <c r="G112" i="122"/>
  <c r="M70" i="24"/>
  <c r="D113" i="97" s="1"/>
  <c r="D113" i="122"/>
  <c r="N71" i="24"/>
  <c r="E113" i="123"/>
  <c r="M100" i="24"/>
  <c r="D114" i="97" s="1"/>
  <c r="D114" i="122"/>
  <c r="N101" i="24"/>
  <c r="E114" i="123"/>
  <c r="M130" i="24"/>
  <c r="D115" i="97" s="1"/>
  <c r="D115" i="122"/>
  <c r="N131" i="24"/>
  <c r="E115" i="123"/>
  <c r="O160" i="24"/>
  <c r="F116" i="97" s="1"/>
  <c r="F116" i="122"/>
  <c r="P161" i="24"/>
  <c r="G116" i="123"/>
  <c r="O190" i="24"/>
  <c r="F117" i="97" s="1"/>
  <c r="F117" i="122"/>
  <c r="P191" i="24"/>
  <c r="G117" i="123"/>
  <c r="O41" i="25"/>
  <c r="F119" i="123"/>
  <c r="O70" i="25"/>
  <c r="F120" i="97" s="1"/>
  <c r="F120" i="122"/>
  <c r="O71" i="25"/>
  <c r="F120" i="123"/>
  <c r="O100" i="25"/>
  <c r="F121" i="97" s="1"/>
  <c r="F121" i="122"/>
  <c r="O101" i="25"/>
  <c r="F121" i="123"/>
  <c r="O130" i="25"/>
  <c r="F122" i="97" s="1"/>
  <c r="F122" i="122"/>
  <c r="O131" i="25"/>
  <c r="F122" i="123"/>
  <c r="O160" i="25"/>
  <c r="F123" i="97" s="1"/>
  <c r="F123" i="122"/>
  <c r="O161" i="25"/>
  <c r="F123" i="123"/>
  <c r="O190" i="25"/>
  <c r="F124" i="97" s="1"/>
  <c r="F124" i="122"/>
  <c r="O191" i="25"/>
  <c r="F124" i="123"/>
  <c r="O40" i="27"/>
  <c r="F126" i="97" s="1"/>
  <c r="F126" i="122"/>
  <c r="O41" i="27"/>
  <c r="F126" i="123"/>
  <c r="L70" i="27"/>
  <c r="C127" i="122"/>
  <c r="P70" i="27"/>
  <c r="G127" i="122"/>
  <c r="P71" i="27"/>
  <c r="G127" i="123"/>
  <c r="L100" i="27"/>
  <c r="C128" i="122"/>
  <c r="P100" i="27"/>
  <c r="G128" i="122"/>
  <c r="P101" i="27"/>
  <c r="G128" i="123"/>
  <c r="L130" i="27"/>
  <c r="C129" i="122"/>
  <c r="P130" i="27"/>
  <c r="G129" i="122"/>
  <c r="P131" i="27"/>
  <c r="G129" i="123"/>
  <c r="L160" i="27"/>
  <c r="C130" i="122"/>
  <c r="P160" i="27"/>
  <c r="G130" i="122"/>
  <c r="P161" i="27"/>
  <c r="G130" i="123"/>
  <c r="L40" i="29"/>
  <c r="C132" i="122"/>
  <c r="P40" i="29"/>
  <c r="G132" i="122"/>
  <c r="P41" i="29"/>
  <c r="G132" i="123"/>
  <c r="E133" i="96"/>
  <c r="E137" i="96"/>
  <c r="L70" i="29"/>
  <c r="C133" i="122"/>
  <c r="P70" i="29"/>
  <c r="G133" i="122"/>
  <c r="P71" i="29"/>
  <c r="G133" i="123"/>
  <c r="L100" i="29"/>
  <c r="C134" i="122"/>
  <c r="P100" i="29"/>
  <c r="G134" i="122"/>
  <c r="P101" i="29"/>
  <c r="G134" i="123"/>
  <c r="L130" i="29"/>
  <c r="C135" i="122"/>
  <c r="P130" i="29"/>
  <c r="G135" i="122"/>
  <c r="P131" i="29"/>
  <c r="G135" i="123"/>
  <c r="L160" i="29"/>
  <c r="C136" i="122"/>
  <c r="P160" i="29"/>
  <c r="G136" i="122"/>
  <c r="P161" i="29"/>
  <c r="G136" i="123"/>
  <c r="L190" i="29"/>
  <c r="C137" i="122"/>
  <c r="P190" i="29"/>
  <c r="G137" i="122"/>
  <c r="P191" i="29"/>
  <c r="G137" i="123"/>
  <c r="L40" i="31"/>
  <c r="C139" i="122"/>
  <c r="P40" i="31"/>
  <c r="G139" i="122"/>
  <c r="P41" i="31"/>
  <c r="G139" i="123"/>
  <c r="M100" i="31"/>
  <c r="D141" i="97" s="1"/>
  <c r="D141" i="122"/>
  <c r="M130" i="31"/>
  <c r="D142" i="97" s="1"/>
  <c r="D142" i="122"/>
  <c r="O160" i="31"/>
  <c r="F143" i="97" s="1"/>
  <c r="F143" i="122"/>
  <c r="O161" i="31"/>
  <c r="F143" i="123"/>
  <c r="M190" i="31"/>
  <c r="D144" i="97" s="1"/>
  <c r="D144" i="122"/>
  <c r="O220" i="31"/>
  <c r="F145" i="97" s="1"/>
  <c r="F145" i="122"/>
  <c r="O221" i="31"/>
  <c r="F145" i="123"/>
  <c r="L250" i="31"/>
  <c r="C146" i="122"/>
  <c r="P250" i="31"/>
  <c r="G146" i="122"/>
  <c r="P251" i="31"/>
  <c r="G146" i="123"/>
  <c r="M280" i="31"/>
  <c r="D147" i="97" s="1"/>
  <c r="D147" i="122"/>
  <c r="M40" i="33"/>
  <c r="D149" i="97" s="1"/>
  <c r="D149" i="122"/>
  <c r="F150" i="96"/>
  <c r="F154" i="96"/>
  <c r="N70" i="33"/>
  <c r="E150" i="122"/>
  <c r="N71" i="33"/>
  <c r="E150" i="123"/>
  <c r="O100" i="33"/>
  <c r="F151" i="97" s="1"/>
  <c r="F151" i="122"/>
  <c r="O101" i="33"/>
  <c r="F151" i="123"/>
  <c r="L130" i="33"/>
  <c r="C152" i="122"/>
  <c r="P130" i="33"/>
  <c r="G152" i="122"/>
  <c r="P131" i="33"/>
  <c r="G152" i="123"/>
  <c r="M160" i="33"/>
  <c r="D153" i="97" s="1"/>
  <c r="D153" i="122"/>
  <c r="N190" i="33"/>
  <c r="E154" i="122"/>
  <c r="N191" i="33"/>
  <c r="E154" i="123"/>
  <c r="O220" i="33"/>
  <c r="F155" i="97" s="1"/>
  <c r="F155" i="122"/>
  <c r="O221" i="33"/>
  <c r="F155" i="123"/>
  <c r="L250" i="33"/>
  <c r="C156" i="122"/>
  <c r="P250" i="33"/>
  <c r="G156" i="122"/>
  <c r="P251" i="33"/>
  <c r="G156" i="123"/>
  <c r="M280" i="33"/>
  <c r="D157" i="97" s="1"/>
  <c r="D157" i="122"/>
  <c r="M38" i="35"/>
  <c r="D159" i="111" s="1"/>
  <c r="D159" i="110"/>
  <c r="M40" i="35"/>
  <c r="D159" i="97" s="1"/>
  <c r="D159" i="122"/>
  <c r="F160" i="96"/>
  <c r="F164" i="96"/>
  <c r="M68" i="35"/>
  <c r="D160" i="111" s="1"/>
  <c r="D160" i="110"/>
  <c r="M70" i="35"/>
  <c r="D160" i="97" s="1"/>
  <c r="D160" i="122"/>
  <c r="M100" i="35"/>
  <c r="D161" i="97" s="1"/>
  <c r="D161" i="122"/>
  <c r="M128" i="35"/>
  <c r="D162" i="111" s="1"/>
  <c r="D162" i="110"/>
  <c r="M130" i="35"/>
  <c r="D162" i="97" s="1"/>
  <c r="D162" i="122"/>
  <c r="M158" i="35"/>
  <c r="D163" i="111" s="1"/>
  <c r="D163" i="110"/>
  <c r="M160" i="35"/>
  <c r="D163" i="97" s="1"/>
  <c r="D163" i="122"/>
  <c r="M188" i="35"/>
  <c r="D164" i="111" s="1"/>
  <c r="D164" i="110"/>
  <c r="M190" i="35"/>
  <c r="D164" i="97" s="1"/>
  <c r="D164" i="122"/>
  <c r="M218" i="35"/>
  <c r="D165" i="111" s="1"/>
  <c r="D165" i="110"/>
  <c r="M220" i="35"/>
  <c r="D165" i="97" s="1"/>
  <c r="D165" i="122"/>
  <c r="N250" i="35"/>
  <c r="E166" i="122"/>
  <c r="N251" i="35"/>
  <c r="E166" i="123"/>
  <c r="N280" i="35"/>
  <c r="E167" i="122"/>
  <c r="N281" i="35"/>
  <c r="E167" i="123"/>
  <c r="L310" i="35"/>
  <c r="C168" i="122"/>
  <c r="P310" i="35"/>
  <c r="G168" i="122"/>
  <c r="P311" i="35"/>
  <c r="G168" i="123"/>
  <c r="L40" i="37"/>
  <c r="C170" i="122"/>
  <c r="P40" i="37"/>
  <c r="G170" i="122"/>
  <c r="P41" i="37"/>
  <c r="G170" i="123"/>
  <c r="E171" i="96"/>
  <c r="E175" i="96"/>
  <c r="L70" i="37"/>
  <c r="C171" i="122"/>
  <c r="P70" i="37"/>
  <c r="G171" i="122"/>
  <c r="P71" i="37"/>
  <c r="G171" i="123"/>
  <c r="M100" i="37"/>
  <c r="D172" i="97" s="1"/>
  <c r="D172" i="122"/>
  <c r="N130" i="37"/>
  <c r="E173" i="122"/>
  <c r="N131" i="37"/>
  <c r="E173" i="123"/>
  <c r="N160" i="37"/>
  <c r="E174" i="122"/>
  <c r="N161" i="37"/>
  <c r="E174" i="123"/>
  <c r="M190" i="37"/>
  <c r="D175" i="97" s="1"/>
  <c r="D175" i="122"/>
  <c r="M220" i="37"/>
  <c r="D176" i="97" s="1"/>
  <c r="D176" i="122"/>
  <c r="L250" i="37"/>
  <c r="C177" i="122"/>
  <c r="P250" i="37"/>
  <c r="G177" i="122"/>
  <c r="P251" i="37"/>
  <c r="G177" i="123"/>
  <c r="O280" i="37"/>
  <c r="F178" i="97" s="1"/>
  <c r="F178" i="122"/>
  <c r="O281" i="37"/>
  <c r="F178" i="123"/>
  <c r="M310" i="37"/>
  <c r="D179" i="97" s="1"/>
  <c r="D179" i="122"/>
  <c r="L340" i="37"/>
  <c r="C180" i="122"/>
  <c r="P340" i="37"/>
  <c r="G180" i="122"/>
  <c r="P341" i="37"/>
  <c r="G180" i="123"/>
  <c r="O40" i="39"/>
  <c r="F182" i="97" s="1"/>
  <c r="F182" i="122"/>
  <c r="O41" i="39"/>
  <c r="F182" i="123"/>
  <c r="D183" i="96"/>
  <c r="D187" i="96"/>
  <c r="L70" i="39"/>
  <c r="C183" i="122"/>
  <c r="P70" i="39"/>
  <c r="G183" i="122"/>
  <c r="P71" i="39"/>
  <c r="G183" i="123"/>
  <c r="O100" i="39"/>
  <c r="F184" i="97" s="1"/>
  <c r="F184" i="122"/>
  <c r="O101" i="39"/>
  <c r="F184" i="123"/>
  <c r="M130" i="39"/>
  <c r="D185" i="97" s="1"/>
  <c r="D185" i="122"/>
  <c r="O160" i="39"/>
  <c r="F186" i="97" s="1"/>
  <c r="F186" i="122"/>
  <c r="O161" i="39"/>
  <c r="F186" i="123"/>
  <c r="O190" i="39"/>
  <c r="F187" i="97" s="1"/>
  <c r="F187" i="122"/>
  <c r="O191" i="39"/>
  <c r="F187" i="123"/>
  <c r="O220" i="39"/>
  <c r="F188" i="97" s="1"/>
  <c r="F188" i="122"/>
  <c r="O221" i="39"/>
  <c r="F188" i="123"/>
  <c r="O250" i="39"/>
  <c r="F189" i="97" s="1"/>
  <c r="F189" i="122"/>
  <c r="O251" i="39"/>
  <c r="F189" i="123"/>
  <c r="M280" i="39"/>
  <c r="D190" i="97" s="1"/>
  <c r="D190" i="122"/>
  <c r="L310" i="39"/>
  <c r="C191" i="122"/>
  <c r="P310" i="39"/>
  <c r="G191" i="122"/>
  <c r="P311" i="39"/>
  <c r="G191" i="123"/>
  <c r="O340" i="39"/>
  <c r="F192" i="97" s="1"/>
  <c r="F192" i="122"/>
  <c r="O341" i="39"/>
  <c r="F192" i="123"/>
  <c r="M40" i="44"/>
  <c r="D213" i="97" s="1"/>
  <c r="D213" i="122"/>
  <c r="D214" i="96"/>
  <c r="D218" i="96"/>
  <c r="O70" i="44"/>
  <c r="F214" i="97" s="1"/>
  <c r="F214" i="122"/>
  <c r="O71" i="44"/>
  <c r="F214" i="123"/>
  <c r="O100" i="44"/>
  <c r="F215" i="97" s="1"/>
  <c r="F215" i="122"/>
  <c r="O101" i="44"/>
  <c r="F215" i="123"/>
  <c r="O130" i="44"/>
  <c r="F216" i="97" s="1"/>
  <c r="F216" i="122"/>
  <c r="O131" i="44"/>
  <c r="F216" i="123"/>
  <c r="L160" i="44"/>
  <c r="C217" i="122"/>
  <c r="P160" i="44"/>
  <c r="G217" i="122"/>
  <c r="P161" i="44"/>
  <c r="G217" i="123"/>
  <c r="M190" i="44"/>
  <c r="D218" i="97" s="1"/>
  <c r="D218" i="122"/>
  <c r="M220" i="44"/>
  <c r="D219" i="97" s="1"/>
  <c r="D219" i="122"/>
  <c r="M250" i="44"/>
  <c r="D220" i="97" s="1"/>
  <c r="D220" i="122"/>
  <c r="N280" i="44"/>
  <c r="E221" i="122"/>
  <c r="N281" i="44"/>
  <c r="E221" i="123"/>
  <c r="N40" i="46"/>
  <c r="E230" i="122"/>
  <c r="N41" i="46"/>
  <c r="E230" i="123"/>
  <c r="L70" i="46"/>
  <c r="C231" i="122"/>
  <c r="P70" i="46"/>
  <c r="G231" i="122"/>
  <c r="P71" i="46"/>
  <c r="G231" i="123"/>
  <c r="M100" i="46"/>
  <c r="D232" i="97" s="1"/>
  <c r="D232" i="122"/>
  <c r="N130" i="46"/>
  <c r="E233" i="122"/>
  <c r="N131" i="46"/>
  <c r="E233" i="123"/>
  <c r="N160" i="46"/>
  <c r="E234" i="122"/>
  <c r="N161" i="46"/>
  <c r="E234" i="123"/>
  <c r="O40" i="48"/>
  <c r="F236" i="97" s="1"/>
  <c r="F236" i="122"/>
  <c r="O41" i="48"/>
  <c r="F236" i="123"/>
  <c r="O70" i="48"/>
  <c r="F237" i="97" s="1"/>
  <c r="F237" i="122"/>
  <c r="O71" i="48"/>
  <c r="F237" i="123"/>
  <c r="O100" i="48"/>
  <c r="F238" i="97" s="1"/>
  <c r="F238" i="122"/>
  <c r="O101" i="48"/>
  <c r="F238" i="123"/>
  <c r="O130" i="48"/>
  <c r="F239" i="97" s="1"/>
  <c r="F239" i="122"/>
  <c r="O131" i="48"/>
  <c r="F239" i="123"/>
  <c r="O160" i="48"/>
  <c r="F240" i="97" s="1"/>
  <c r="F240" i="122"/>
  <c r="O161" i="48"/>
  <c r="F240" i="123"/>
  <c r="O40" i="50"/>
  <c r="F242" i="97" s="1"/>
  <c r="F242" i="122"/>
  <c r="O41" i="50"/>
  <c r="F242" i="123"/>
  <c r="D243" i="96"/>
  <c r="D247" i="96"/>
  <c r="O70" i="50"/>
  <c r="F243" i="97" s="1"/>
  <c r="F243" i="122"/>
  <c r="O71" i="50"/>
  <c r="F243" i="123"/>
  <c r="O100" i="50"/>
  <c r="F244" i="97" s="1"/>
  <c r="F244" i="122"/>
  <c r="O101" i="50"/>
  <c r="F244" i="123"/>
  <c r="O130" i="50"/>
  <c r="F245" i="97" s="1"/>
  <c r="F245" i="122"/>
  <c r="O131" i="50"/>
  <c r="F245" i="123"/>
  <c r="O160" i="50"/>
  <c r="F246" i="97" s="1"/>
  <c r="F246" i="122"/>
  <c r="O161" i="50"/>
  <c r="F246" i="123"/>
  <c r="O190" i="50"/>
  <c r="F247" i="97" s="1"/>
  <c r="F247" i="122"/>
  <c r="O191" i="50"/>
  <c r="F247" i="123"/>
  <c r="L40" i="51"/>
  <c r="C249" i="122"/>
  <c r="P40" i="51"/>
  <c r="G249" i="122"/>
  <c r="P41" i="51"/>
  <c r="G249" i="123"/>
  <c r="E250" i="96"/>
  <c r="E254" i="96"/>
  <c r="M70" i="51"/>
  <c r="D250" i="97" s="1"/>
  <c r="D250" i="122"/>
  <c r="M100" i="51"/>
  <c r="D251" i="97" s="1"/>
  <c r="D251" i="122"/>
  <c r="N130" i="51"/>
  <c r="E252" i="122"/>
  <c r="N131" i="51"/>
  <c r="E252" i="123"/>
  <c r="O160" i="51"/>
  <c r="F253" i="97" s="1"/>
  <c r="F253" i="122"/>
  <c r="O161" i="51"/>
  <c r="F253" i="123"/>
  <c r="M190" i="51"/>
  <c r="D254" i="97" s="1"/>
  <c r="D254" i="122"/>
  <c r="M220" i="51"/>
  <c r="D255" i="97" s="1"/>
  <c r="D255" i="122"/>
  <c r="N250" i="51"/>
  <c r="E256" i="122"/>
  <c r="N251" i="51"/>
  <c r="E256" i="123"/>
  <c r="L280" i="51"/>
  <c r="C257" i="122"/>
  <c r="P280" i="51"/>
  <c r="G257" i="122"/>
  <c r="P281" i="51"/>
  <c r="G257" i="123"/>
  <c r="O310" i="51"/>
  <c r="F258" i="97" s="1"/>
  <c r="F258" i="122"/>
  <c r="O311" i="51"/>
  <c r="F258" i="123"/>
  <c r="O340" i="51"/>
  <c r="F259" i="97" s="1"/>
  <c r="F259" i="122"/>
  <c r="O341" i="51"/>
  <c r="F259" i="123"/>
  <c r="L370" i="51"/>
  <c r="C260" i="122"/>
  <c r="P370" i="51"/>
  <c r="G260" i="122"/>
  <c r="P371" i="51"/>
  <c r="G260" i="123"/>
  <c r="L40" i="53"/>
  <c r="C262" i="122"/>
  <c r="P40" i="53"/>
  <c r="G262" i="122"/>
  <c r="P41" i="53"/>
  <c r="G262" i="123"/>
  <c r="E263" i="96"/>
  <c r="E267" i="96"/>
  <c r="L70" i="53"/>
  <c r="C263" i="122"/>
  <c r="P70" i="53"/>
  <c r="G263" i="122"/>
  <c r="P71" i="53"/>
  <c r="G263" i="123"/>
  <c r="M100" i="53"/>
  <c r="D264" i="97" s="1"/>
  <c r="D264" i="122"/>
  <c r="M130" i="53"/>
  <c r="D265" i="97" s="1"/>
  <c r="D265" i="122"/>
  <c r="N160" i="53"/>
  <c r="E266" i="122"/>
  <c r="N161" i="53"/>
  <c r="E266" i="123"/>
  <c r="N190" i="53"/>
  <c r="E267" i="122"/>
  <c r="N191" i="53"/>
  <c r="E267" i="123"/>
  <c r="N220" i="53"/>
  <c r="E268" i="122"/>
  <c r="N221" i="53"/>
  <c r="E268" i="123"/>
  <c r="N250" i="53"/>
  <c r="E269" i="122"/>
  <c r="N251" i="53"/>
  <c r="E269" i="123"/>
  <c r="N280" i="53"/>
  <c r="E270" i="122"/>
  <c r="N281" i="53"/>
  <c r="E270" i="123"/>
  <c r="O310" i="53"/>
  <c r="F271" i="97" s="1"/>
  <c r="F271" i="122"/>
  <c r="O311" i="53"/>
  <c r="F271" i="123"/>
  <c r="O340" i="53"/>
  <c r="F272" i="97" s="1"/>
  <c r="F272" i="122"/>
  <c r="O341" i="53"/>
  <c r="F272" i="123"/>
  <c r="O370" i="53"/>
  <c r="F273" i="97" s="1"/>
  <c r="F273" i="122"/>
  <c r="O371" i="53"/>
  <c r="F273" i="123"/>
  <c r="O400" i="53"/>
  <c r="F274" i="97" s="1"/>
  <c r="F274" i="122"/>
  <c r="O401" i="53"/>
  <c r="F274" i="123"/>
  <c r="O430" i="53"/>
  <c r="F275" i="97" s="1"/>
  <c r="F275" i="122"/>
  <c r="O431" i="53"/>
  <c r="F275" i="123"/>
  <c r="O40" i="55"/>
  <c r="F277" i="97" s="1"/>
  <c r="F277" i="122"/>
  <c r="O41" i="55"/>
  <c r="F277" i="123"/>
  <c r="D278" i="96"/>
  <c r="D282" i="96"/>
  <c r="L70" i="55"/>
  <c r="C278" i="122"/>
  <c r="P70" i="55"/>
  <c r="G278" i="122"/>
  <c r="P71" i="55"/>
  <c r="G278" i="123"/>
  <c r="M100" i="55"/>
  <c r="D279" i="97" s="1"/>
  <c r="D279" i="122"/>
  <c r="N130" i="55"/>
  <c r="E280" i="122"/>
  <c r="N131" i="55"/>
  <c r="E280" i="123"/>
  <c r="O160" i="55"/>
  <c r="F281" i="97" s="1"/>
  <c r="F281" i="122"/>
  <c r="O161" i="55"/>
  <c r="F281" i="123"/>
  <c r="L190" i="55"/>
  <c r="C282" i="122"/>
  <c r="P190" i="55"/>
  <c r="G282" i="122"/>
  <c r="P191" i="55"/>
  <c r="G282" i="123"/>
  <c r="M220" i="55"/>
  <c r="D283" i="97" s="1"/>
  <c r="D283" i="122"/>
  <c r="N250" i="55"/>
  <c r="E284" i="122"/>
  <c r="N251" i="55"/>
  <c r="E284" i="123"/>
  <c r="N40" i="57"/>
  <c r="E286" i="122"/>
  <c r="N41" i="57"/>
  <c r="E286" i="123"/>
  <c r="C291" i="96"/>
  <c r="C287" i="96"/>
  <c r="G287" i="96"/>
  <c r="G291" i="96"/>
  <c r="N70" i="57"/>
  <c r="E287" i="122"/>
  <c r="N71" i="57"/>
  <c r="E287" i="123"/>
  <c r="N100" i="57"/>
  <c r="E288" i="122"/>
  <c r="N101" i="57"/>
  <c r="E288" i="123"/>
  <c r="N130" i="57"/>
  <c r="E289" i="122"/>
  <c r="N131" i="57"/>
  <c r="E289" i="123"/>
  <c r="N160" i="57"/>
  <c r="E290" i="122"/>
  <c r="N161" i="57"/>
  <c r="E290" i="123"/>
  <c r="N190" i="57"/>
  <c r="E291" i="122"/>
  <c r="N191" i="57"/>
  <c r="E291" i="123"/>
  <c r="N220" i="57"/>
  <c r="E292" i="122"/>
  <c r="N221" i="57"/>
  <c r="E292" i="123"/>
  <c r="N250" i="57"/>
  <c r="E293" i="122"/>
  <c r="N251" i="57"/>
  <c r="E293" i="123"/>
  <c r="O280" i="57"/>
  <c r="F294" i="97" s="1"/>
  <c r="F294" i="122"/>
  <c r="O281" i="57"/>
  <c r="F294" i="123"/>
  <c r="L40" i="59"/>
  <c r="C296" i="122"/>
  <c r="P40" i="59"/>
  <c r="G296" i="122"/>
  <c r="P41" i="59"/>
  <c r="G296" i="123"/>
  <c r="E297" i="96"/>
  <c r="E301" i="96"/>
  <c r="L70" i="59"/>
  <c r="C297" i="122"/>
  <c r="P70" i="59"/>
  <c r="G297" i="122"/>
  <c r="P71" i="59"/>
  <c r="G297" i="123"/>
  <c r="L100" i="59"/>
  <c r="C298" i="122"/>
  <c r="P100" i="59"/>
  <c r="G298" i="122"/>
  <c r="P101" i="59"/>
  <c r="G298" i="123"/>
  <c r="L130" i="59"/>
  <c r="C299" i="122"/>
  <c r="P130" i="59"/>
  <c r="G299" i="122"/>
  <c r="P131" i="59"/>
  <c r="G299" i="123"/>
  <c r="L160" i="59"/>
  <c r="C300" i="122"/>
  <c r="P160" i="59"/>
  <c r="G300" i="122"/>
  <c r="P161" i="59"/>
  <c r="G300" i="123"/>
  <c r="L190" i="59"/>
  <c r="C301" i="122"/>
  <c r="P190" i="59"/>
  <c r="G301" i="122"/>
  <c r="P191" i="59"/>
  <c r="G301" i="123"/>
  <c r="L220" i="59"/>
  <c r="C302" i="122"/>
  <c r="P220" i="59"/>
  <c r="G302" i="122"/>
  <c r="P221" i="59"/>
  <c r="G302" i="123"/>
  <c r="L250" i="59"/>
  <c r="C303" i="122"/>
  <c r="P250" i="59"/>
  <c r="G303" i="122"/>
  <c r="P251" i="59"/>
  <c r="G303" i="123"/>
  <c r="L280" i="59"/>
  <c r="C304" i="122"/>
  <c r="P280" i="59"/>
  <c r="G304" i="122"/>
  <c r="P281" i="59"/>
  <c r="G304" i="123"/>
  <c r="L310" i="59"/>
  <c r="C305" i="122"/>
  <c r="P310" i="59"/>
  <c r="G305" i="122"/>
  <c r="P311" i="59"/>
  <c r="G305" i="123"/>
  <c r="L40" i="61"/>
  <c r="C307" i="122"/>
  <c r="P40" i="61"/>
  <c r="G307" i="122"/>
  <c r="P41" i="61"/>
  <c r="G307" i="123"/>
  <c r="E308" i="96"/>
  <c r="E312" i="96"/>
  <c r="M70" i="61"/>
  <c r="D308" i="97" s="1"/>
  <c r="D308" i="122"/>
  <c r="N100" i="61"/>
  <c r="E309" i="122"/>
  <c r="N101" i="61"/>
  <c r="E309" i="123"/>
  <c r="O130" i="61"/>
  <c r="F310" i="97" s="1"/>
  <c r="F310" i="122"/>
  <c r="O131" i="61"/>
  <c r="F310" i="123"/>
  <c r="L160" i="61"/>
  <c r="C311" i="122"/>
  <c r="P160" i="61"/>
  <c r="G311" i="122"/>
  <c r="P161" i="61"/>
  <c r="G311" i="123"/>
  <c r="M190" i="61"/>
  <c r="D312" i="97" s="1"/>
  <c r="D312" i="122"/>
  <c r="N220" i="61"/>
  <c r="E313" i="122"/>
  <c r="N221" i="61"/>
  <c r="E313" i="123"/>
  <c r="O250" i="61"/>
  <c r="F314" i="97" s="1"/>
  <c r="F314" i="122"/>
  <c r="O251" i="61"/>
  <c r="F314" i="123"/>
  <c r="L280" i="61"/>
  <c r="C315" i="122"/>
  <c r="P280" i="61"/>
  <c r="G315" i="122"/>
  <c r="P281" i="61"/>
  <c r="G315" i="123"/>
  <c r="M310" i="61"/>
  <c r="D316" i="97" s="1"/>
  <c r="D316" i="122"/>
  <c r="N340" i="61"/>
  <c r="E317" i="122"/>
  <c r="N341" i="61"/>
  <c r="E317" i="123"/>
  <c r="O370" i="61"/>
  <c r="F318" i="97" s="1"/>
  <c r="F318" i="122"/>
  <c r="O371" i="61"/>
  <c r="F318" i="123"/>
  <c r="L40" i="62"/>
  <c r="C320" i="122"/>
  <c r="P40" i="62"/>
  <c r="G320" i="122"/>
  <c r="P41" i="62"/>
  <c r="G320" i="123"/>
  <c r="E321" i="96"/>
  <c r="E325" i="96"/>
  <c r="M70" i="62"/>
  <c r="D321" i="97" s="1"/>
  <c r="D321" i="122"/>
  <c r="N100" i="62"/>
  <c r="E322" i="122"/>
  <c r="N101" i="62"/>
  <c r="E322" i="123"/>
  <c r="O130" i="62"/>
  <c r="F323" i="97" s="1"/>
  <c r="F323" i="122"/>
  <c r="O131" i="62"/>
  <c r="F323" i="123"/>
  <c r="L160" i="62"/>
  <c r="C324" i="122"/>
  <c r="P160" i="62"/>
  <c r="G324" i="122"/>
  <c r="P161" i="62"/>
  <c r="G324" i="123"/>
  <c r="M190" i="62"/>
  <c r="D325" i="97" s="1"/>
  <c r="D325" i="122"/>
  <c r="M220" i="62"/>
  <c r="D326" i="97" s="1"/>
  <c r="D326" i="122"/>
  <c r="N250" i="62"/>
  <c r="E327" i="122"/>
  <c r="N251" i="62"/>
  <c r="E327" i="123"/>
  <c r="N280" i="62"/>
  <c r="E328" i="122"/>
  <c r="N281" i="62"/>
  <c r="E328" i="123"/>
  <c r="N40" i="64"/>
  <c r="E330" i="122"/>
  <c r="N41" i="64"/>
  <c r="E330" i="123"/>
  <c r="C335" i="96"/>
  <c r="C331" i="96"/>
  <c r="G331" i="96"/>
  <c r="G335" i="96"/>
  <c r="N70" i="64"/>
  <c r="E331" i="122"/>
  <c r="N71" i="64"/>
  <c r="E331" i="123"/>
  <c r="N100" i="64"/>
  <c r="E332" i="122"/>
  <c r="N101" i="64"/>
  <c r="E332" i="123"/>
  <c r="N130" i="64"/>
  <c r="E333" i="122"/>
  <c r="N131" i="64"/>
  <c r="E333" i="123"/>
  <c r="N160" i="64"/>
  <c r="E334" i="122"/>
  <c r="N161" i="64"/>
  <c r="E334" i="123"/>
  <c r="N190" i="64"/>
  <c r="E335" i="122"/>
  <c r="N191" i="64"/>
  <c r="E335" i="123"/>
  <c r="N220" i="64"/>
  <c r="E336" i="122"/>
  <c r="N221" i="64"/>
  <c r="E336" i="123"/>
  <c r="N250" i="64"/>
  <c r="E337" i="122"/>
  <c r="N251" i="64"/>
  <c r="E337" i="123"/>
  <c r="M280" i="64"/>
  <c r="D338" i="97" s="1"/>
  <c r="D338" i="122"/>
  <c r="L310" i="64"/>
  <c r="C339" i="122"/>
  <c r="P310" i="64"/>
  <c r="G339" i="122"/>
  <c r="P311" i="64"/>
  <c r="G339" i="123"/>
  <c r="L340" i="64"/>
  <c r="C340" i="122"/>
  <c r="P340" i="64"/>
  <c r="G340" i="122"/>
  <c r="P341" i="64"/>
  <c r="G340" i="123"/>
  <c r="N40" i="65"/>
  <c r="E342" i="122"/>
  <c r="N41" i="65"/>
  <c r="E342" i="123"/>
  <c r="C343" i="96"/>
  <c r="C347" i="96"/>
  <c r="G343" i="96"/>
  <c r="G347" i="96"/>
  <c r="N70" i="65"/>
  <c r="E343" i="122"/>
  <c r="N71" i="65"/>
  <c r="E343" i="123"/>
  <c r="N100" i="65"/>
  <c r="E344" i="122"/>
  <c r="N101" i="65"/>
  <c r="E344" i="123"/>
  <c r="N130" i="65"/>
  <c r="E345" i="122"/>
  <c r="N131" i="65"/>
  <c r="E345" i="123"/>
  <c r="L160" i="65"/>
  <c r="C346" i="122"/>
  <c r="P160" i="65"/>
  <c r="G346" i="122"/>
  <c r="P161" i="65"/>
  <c r="G346" i="123"/>
  <c r="M190" i="65"/>
  <c r="D347" i="97" s="1"/>
  <c r="D347" i="122"/>
  <c r="M220" i="65"/>
  <c r="D348" i="97" s="1"/>
  <c r="D348" i="122"/>
  <c r="M40" i="67"/>
  <c r="D350" i="97" s="1"/>
  <c r="D350" i="122"/>
  <c r="F351" i="96"/>
  <c r="F355" i="96"/>
  <c r="M70" i="67"/>
  <c r="D351" i="97" s="1"/>
  <c r="D351" i="122"/>
  <c r="M100" i="67"/>
  <c r="D352" i="97" s="1"/>
  <c r="D352" i="122"/>
  <c r="M130" i="67"/>
  <c r="D353" i="97" s="1"/>
  <c r="D353" i="122"/>
  <c r="M160" i="67"/>
  <c r="D354" i="97" s="1"/>
  <c r="D354" i="122"/>
  <c r="M190" i="67"/>
  <c r="D355" i="97" s="1"/>
  <c r="D355" i="122"/>
  <c r="M220" i="67"/>
  <c r="D356" i="97" s="1"/>
  <c r="D356" i="122"/>
  <c r="M250" i="67"/>
  <c r="D357" i="97" s="1"/>
  <c r="D357" i="122"/>
  <c r="M280" i="67"/>
  <c r="D358" i="97" s="1"/>
  <c r="D358" i="122"/>
  <c r="M40" i="68"/>
  <c r="D360" i="97" s="1"/>
  <c r="D360" i="122"/>
  <c r="C361" i="96"/>
  <c r="C365" i="96"/>
  <c r="G361" i="96"/>
  <c r="G365" i="96"/>
  <c r="N70" i="68"/>
  <c r="E361" i="122"/>
  <c r="N71" i="68"/>
  <c r="E361" i="123"/>
  <c r="N100" i="68"/>
  <c r="E362" i="122"/>
  <c r="N101" i="68"/>
  <c r="E362" i="123"/>
  <c r="N130" i="68"/>
  <c r="E363" i="122"/>
  <c r="N131" i="68"/>
  <c r="E363" i="123"/>
  <c r="N160" i="68"/>
  <c r="E364" i="122"/>
  <c r="N161" i="68"/>
  <c r="E364" i="123"/>
  <c r="N190" i="68"/>
  <c r="E365" i="122"/>
  <c r="N191" i="68"/>
  <c r="E365" i="123"/>
  <c r="N40" i="70"/>
  <c r="E367" i="122"/>
  <c r="N41" i="70"/>
  <c r="E367" i="123"/>
  <c r="N70" i="70"/>
  <c r="E368" i="122"/>
  <c r="N71" i="70"/>
  <c r="E368" i="123"/>
  <c r="N100" i="70"/>
  <c r="E369" i="122"/>
  <c r="N101" i="70"/>
  <c r="E369" i="123"/>
  <c r="N130" i="70"/>
  <c r="E370" i="122"/>
  <c r="N131" i="70"/>
  <c r="E370" i="123"/>
  <c r="N160" i="70"/>
  <c r="E371" i="122"/>
  <c r="N161" i="70"/>
  <c r="E371" i="123"/>
  <c r="N40" i="72"/>
  <c r="E373" i="122"/>
  <c r="N41" i="72"/>
  <c r="E373" i="123"/>
  <c r="C378" i="96"/>
  <c r="C374" i="96"/>
  <c r="G374" i="96"/>
  <c r="G378" i="96"/>
  <c r="N100" i="72"/>
  <c r="E375" i="122"/>
  <c r="N101" i="72"/>
  <c r="E375" i="123"/>
  <c r="O130" i="72"/>
  <c r="F376" i="97" s="1"/>
  <c r="F376" i="122"/>
  <c r="O131" i="72"/>
  <c r="F376" i="123"/>
  <c r="O160" i="72"/>
  <c r="F377" i="97" s="1"/>
  <c r="F377" i="122"/>
  <c r="L190" i="72"/>
  <c r="C378" i="122"/>
  <c r="P190" i="72"/>
  <c r="G378" i="122"/>
  <c r="P191" i="72"/>
  <c r="G378" i="123"/>
  <c r="M220" i="72"/>
  <c r="D379" i="97" s="1"/>
  <c r="D379" i="122"/>
  <c r="M250" i="72"/>
  <c r="D380" i="97" s="1"/>
  <c r="D380" i="122"/>
  <c r="N280" i="72"/>
  <c r="E381" i="122"/>
  <c r="N281" i="72"/>
  <c r="E381" i="123"/>
  <c r="N40" i="74"/>
  <c r="E383" i="122"/>
  <c r="N41" i="74"/>
  <c r="E383" i="123"/>
  <c r="C388" i="96"/>
  <c r="C384" i="96"/>
  <c r="G384" i="96"/>
  <c r="G388" i="96"/>
  <c r="N70" i="74"/>
  <c r="E384" i="122"/>
  <c r="N71" i="74"/>
  <c r="E384" i="123"/>
  <c r="L100" i="74"/>
  <c r="C385" i="122"/>
  <c r="P100" i="74"/>
  <c r="G385" i="122"/>
  <c r="P101" i="74"/>
  <c r="G385" i="123"/>
  <c r="O130" i="74"/>
  <c r="F386" i="97" s="1"/>
  <c r="F386" i="122"/>
  <c r="O131" i="74"/>
  <c r="F386" i="123"/>
  <c r="M160" i="74"/>
  <c r="D387" i="97" s="1"/>
  <c r="D387" i="122"/>
  <c r="O190" i="74"/>
  <c r="F388" i="97" s="1"/>
  <c r="F388" i="122"/>
  <c r="O191" i="74"/>
  <c r="F388" i="123"/>
  <c r="M220" i="74"/>
  <c r="D389" i="97" s="1"/>
  <c r="D389" i="122"/>
  <c r="N250" i="74"/>
  <c r="E390" i="122"/>
  <c r="N251" i="74"/>
  <c r="E390" i="123"/>
  <c r="O280" i="74"/>
  <c r="F391" i="97" s="1"/>
  <c r="F391" i="122"/>
  <c r="O281" i="74"/>
  <c r="F391" i="123"/>
  <c r="M310" i="74"/>
  <c r="D392" i="97" s="1"/>
  <c r="D392" i="122"/>
  <c r="L340" i="74"/>
  <c r="C393" i="122"/>
  <c r="P340" i="74"/>
  <c r="G393" i="122"/>
  <c r="P341" i="74"/>
  <c r="G393" i="123"/>
  <c r="M370" i="74"/>
  <c r="D394" i="97" s="1"/>
  <c r="D394" i="122"/>
  <c r="N400" i="74"/>
  <c r="E395" i="122"/>
  <c r="N401" i="74"/>
  <c r="E395" i="123"/>
  <c r="O430" i="74"/>
  <c r="F396" i="97" s="1"/>
  <c r="F396" i="122"/>
  <c r="O431" i="74"/>
  <c r="F396" i="123"/>
  <c r="P461" i="74"/>
  <c r="G397" i="123"/>
  <c r="L40" i="76"/>
  <c r="C399" i="122"/>
  <c r="P40" i="76"/>
  <c r="G399" i="122"/>
  <c r="P41" i="76"/>
  <c r="G399" i="123"/>
  <c r="E404" i="96"/>
  <c r="E400" i="96"/>
  <c r="M70" i="76"/>
  <c r="D400" i="97" s="1"/>
  <c r="D400" i="122"/>
  <c r="O100" i="76"/>
  <c r="F401" i="97" s="1"/>
  <c r="F401" i="122"/>
  <c r="O101" i="76"/>
  <c r="F401" i="123"/>
  <c r="L130" i="76"/>
  <c r="C402" i="122"/>
  <c r="P130" i="76"/>
  <c r="G402" i="122"/>
  <c r="P131" i="76"/>
  <c r="G402" i="123"/>
  <c r="L160" i="76"/>
  <c r="C403" i="122"/>
  <c r="P160" i="76"/>
  <c r="G403" i="122"/>
  <c r="P161" i="76"/>
  <c r="G403" i="123"/>
  <c r="M190" i="76"/>
  <c r="D404" i="97" s="1"/>
  <c r="D404" i="122"/>
  <c r="N220" i="76"/>
  <c r="E405" i="122"/>
  <c r="N221" i="76"/>
  <c r="E405" i="123"/>
  <c r="O250" i="76"/>
  <c r="F406" i="97" s="1"/>
  <c r="F406" i="122"/>
  <c r="O251" i="76"/>
  <c r="F406" i="123"/>
  <c r="O40" i="78"/>
  <c r="F408" i="97" s="1"/>
  <c r="F408" i="122"/>
  <c r="O41" i="78"/>
  <c r="F408" i="99" s="1"/>
  <c r="F408" i="123"/>
  <c r="D413" i="96"/>
  <c r="D409" i="96"/>
  <c r="L70" i="78"/>
  <c r="C409" i="97" s="1"/>
  <c r="C409" i="122"/>
  <c r="P70" i="78"/>
  <c r="G409" i="97" s="1"/>
  <c r="G409" i="122"/>
  <c r="P71" i="78"/>
  <c r="G409" i="99" s="1"/>
  <c r="G409" i="123"/>
  <c r="M100" i="78"/>
  <c r="D410" i="97" s="1"/>
  <c r="D410" i="122"/>
  <c r="N130" i="78"/>
  <c r="E411" i="97" s="1"/>
  <c r="E411" i="122"/>
  <c r="N131" i="78"/>
  <c r="E411" i="99" s="1"/>
  <c r="E411" i="123"/>
  <c r="N160" i="78"/>
  <c r="E412" i="97" s="1"/>
  <c r="E412" i="122"/>
  <c r="N161" i="78"/>
  <c r="E412" i="99" s="1"/>
  <c r="E412" i="123"/>
  <c r="O190" i="78"/>
  <c r="F413" i="97" s="1"/>
  <c r="F413" i="122"/>
  <c r="O191" i="78"/>
  <c r="F413" i="99" s="1"/>
  <c r="F413" i="123"/>
  <c r="L220" i="78"/>
  <c r="C414" i="97" s="1"/>
  <c r="C414" i="122"/>
  <c r="P220" i="78"/>
  <c r="G414" i="97" s="1"/>
  <c r="G414" i="122"/>
  <c r="P221" i="78"/>
  <c r="G414" i="99" s="1"/>
  <c r="G414" i="123"/>
  <c r="M250" i="78"/>
  <c r="D415" i="97" s="1"/>
  <c r="D415" i="122"/>
  <c r="N280" i="78"/>
  <c r="E416" i="97" s="1"/>
  <c r="E416" i="122"/>
  <c r="N281" i="78"/>
  <c r="E416" i="99" s="1"/>
  <c r="E416" i="123"/>
  <c r="O310" i="78"/>
  <c r="F417" i="97" s="1"/>
  <c r="F417" i="122"/>
  <c r="O311" i="78"/>
  <c r="F417" i="99" s="1"/>
  <c r="F417" i="123"/>
  <c r="D62" i="110"/>
  <c r="D66" i="110"/>
  <c r="O161" i="13"/>
  <c r="F65" i="123"/>
  <c r="N251" i="13"/>
  <c r="E68" i="123"/>
  <c r="M130" i="15"/>
  <c r="D73" i="97" s="1"/>
  <c r="D73" i="122"/>
  <c r="O40" i="45"/>
  <c r="F223" i="97" s="1"/>
  <c r="F223" i="122"/>
  <c r="O41" i="45"/>
  <c r="F223" i="123"/>
  <c r="D224" i="96"/>
  <c r="D228" i="96"/>
  <c r="O70" i="45"/>
  <c r="F224" i="97" s="1"/>
  <c r="F224" i="122"/>
  <c r="O71" i="45"/>
  <c r="F224" i="123"/>
  <c r="L100" i="45"/>
  <c r="C225" i="122"/>
  <c r="P100" i="45"/>
  <c r="G225" i="122"/>
  <c r="P101" i="45"/>
  <c r="G225" i="123"/>
  <c r="O130" i="45"/>
  <c r="F226" i="97" s="1"/>
  <c r="F226" i="122"/>
  <c r="O131" i="45"/>
  <c r="F226" i="123"/>
  <c r="O160" i="45"/>
  <c r="F227" i="97" s="1"/>
  <c r="F227" i="122"/>
  <c r="O161" i="45"/>
  <c r="F227" i="123"/>
  <c r="L190" i="45"/>
  <c r="C228" i="122"/>
  <c r="P190" i="45"/>
  <c r="G228" i="122"/>
  <c r="P191" i="45"/>
  <c r="G228" i="123"/>
  <c r="N40" i="13"/>
  <c r="E61" i="122"/>
  <c r="N41" i="13"/>
  <c r="E61" i="123"/>
  <c r="F62" i="110"/>
  <c r="F66" i="110"/>
  <c r="M70" i="13"/>
  <c r="D62" i="97" s="1"/>
  <c r="D62" i="122"/>
  <c r="L100" i="13"/>
  <c r="C63" i="122"/>
  <c r="P100" i="13"/>
  <c r="G63" i="122"/>
  <c r="P101" i="13"/>
  <c r="G63" i="123"/>
  <c r="O130" i="13"/>
  <c r="F64" i="97" s="1"/>
  <c r="F64" i="122"/>
  <c r="O131" i="13"/>
  <c r="F64" i="123"/>
  <c r="M160" i="13"/>
  <c r="D65" i="97" s="1"/>
  <c r="D65" i="122"/>
  <c r="O190" i="13"/>
  <c r="F66" i="97" s="1"/>
  <c r="F66" i="122"/>
  <c r="O191" i="13"/>
  <c r="F66" i="123"/>
  <c r="M220" i="13"/>
  <c r="D67" i="97" s="1"/>
  <c r="D67" i="122"/>
  <c r="L250" i="13"/>
  <c r="C68" i="122"/>
  <c r="P250" i="13"/>
  <c r="G68" i="122"/>
  <c r="P251" i="13"/>
  <c r="G68" i="123"/>
  <c r="O40" i="15"/>
  <c r="F70" i="97" s="1"/>
  <c r="F70" i="122"/>
  <c r="O41" i="15"/>
  <c r="F70" i="123"/>
  <c r="O70" i="15"/>
  <c r="F71" i="97" s="1"/>
  <c r="F71" i="122"/>
  <c r="O71" i="15"/>
  <c r="F71" i="123"/>
  <c r="O100" i="15"/>
  <c r="F72" i="97" s="1"/>
  <c r="F72" i="122"/>
  <c r="O101" i="15"/>
  <c r="F72" i="99" s="1"/>
  <c r="F72" i="123"/>
  <c r="O130" i="15"/>
  <c r="F73" i="97" s="1"/>
  <c r="F73" i="122"/>
  <c r="O131" i="15"/>
  <c r="F73" i="123"/>
  <c r="O160" i="15"/>
  <c r="F74" i="97" s="1"/>
  <c r="F74" i="122"/>
  <c r="O161" i="15"/>
  <c r="F74" i="123"/>
  <c r="O190" i="15"/>
  <c r="F75" i="97" s="1"/>
  <c r="F75" i="122"/>
  <c r="O191" i="15"/>
  <c r="F75" i="123"/>
  <c r="O220" i="15"/>
  <c r="F76" i="97" s="1"/>
  <c r="F76" i="122"/>
  <c r="O221" i="15"/>
  <c r="F76" i="123"/>
  <c r="O250" i="15"/>
  <c r="F77" i="97" s="1"/>
  <c r="F77" i="122"/>
  <c r="O251" i="15"/>
  <c r="F77" i="123"/>
  <c r="O280" i="15"/>
  <c r="F78" i="97" s="1"/>
  <c r="F78" i="122"/>
  <c r="O281" i="15"/>
  <c r="F78" i="123"/>
  <c r="O310" i="15"/>
  <c r="F79" i="97" s="1"/>
  <c r="F79" i="122"/>
  <c r="O311" i="15"/>
  <c r="F79" i="123"/>
  <c r="O340" i="15"/>
  <c r="F80" i="97" s="1"/>
  <c r="F80" i="122"/>
  <c r="O341" i="15"/>
  <c r="F80" i="123"/>
  <c r="O370" i="15"/>
  <c r="F81" i="97" s="1"/>
  <c r="F81" i="122"/>
  <c r="O371" i="15"/>
  <c r="F81" i="123"/>
  <c r="L40" i="17"/>
  <c r="C83" i="122"/>
  <c r="P40" i="17"/>
  <c r="G83" i="122"/>
  <c r="P41" i="17"/>
  <c r="G83" i="123"/>
  <c r="L70" i="17"/>
  <c r="C84" i="122"/>
  <c r="P70" i="17"/>
  <c r="G84" i="122"/>
  <c r="P71" i="17"/>
  <c r="G84" i="123"/>
  <c r="L100" i="17"/>
  <c r="C85" i="122"/>
  <c r="P100" i="17"/>
  <c r="G85" i="122"/>
  <c r="P101" i="17"/>
  <c r="G85" i="123"/>
  <c r="L130" i="17"/>
  <c r="C86" i="122"/>
  <c r="P130" i="17"/>
  <c r="G86" i="122"/>
  <c r="P131" i="17"/>
  <c r="G86" i="123"/>
  <c r="L160" i="17"/>
  <c r="C87" i="122"/>
  <c r="P160" i="17"/>
  <c r="G87" i="122"/>
  <c r="P161" i="17"/>
  <c r="G87" i="123"/>
  <c r="L190" i="17"/>
  <c r="C88" i="122"/>
  <c r="P190" i="17"/>
  <c r="G88" i="122"/>
  <c r="P191" i="17"/>
  <c r="G88" i="123"/>
  <c r="L220" i="17"/>
  <c r="C89" i="122"/>
  <c r="P220" i="17"/>
  <c r="G89" i="122"/>
  <c r="P221" i="17"/>
  <c r="G89" i="123"/>
  <c r="F9" i="96"/>
  <c r="F106" i="96"/>
  <c r="N40" i="19"/>
  <c r="E91" i="122"/>
  <c r="N70" i="19"/>
  <c r="E92" i="122"/>
  <c r="N71" i="19"/>
  <c r="E92" i="123"/>
  <c r="N100" i="19"/>
  <c r="E93" i="122"/>
  <c r="N101" i="19"/>
  <c r="E93" i="123"/>
  <c r="N130" i="19"/>
  <c r="E94" i="122"/>
  <c r="N131" i="19"/>
  <c r="E94" i="123"/>
  <c r="N160" i="19"/>
  <c r="E95" i="122"/>
  <c r="N161" i="19"/>
  <c r="E95" i="123"/>
  <c r="N190" i="19"/>
  <c r="E96" i="122"/>
  <c r="N191" i="19"/>
  <c r="E96" i="123"/>
  <c r="N220" i="19"/>
  <c r="E97" i="122"/>
  <c r="N221" i="19"/>
  <c r="E97" i="123"/>
  <c r="N250" i="19"/>
  <c r="E98" i="122"/>
  <c r="N251" i="19"/>
  <c r="E98" i="123"/>
  <c r="L40" i="20"/>
  <c r="C100" i="122"/>
  <c r="P40" i="20"/>
  <c r="G100" i="122"/>
  <c r="P41" i="20"/>
  <c r="G100" i="123"/>
  <c r="N70" i="20"/>
  <c r="E101" i="122"/>
  <c r="N71" i="20"/>
  <c r="E101" i="123"/>
  <c r="O100" i="20"/>
  <c r="F102" i="97" s="1"/>
  <c r="F102" i="122"/>
  <c r="O101" i="20"/>
  <c r="F102" i="123"/>
  <c r="L130" i="20"/>
  <c r="C103" i="122"/>
  <c r="P130" i="20"/>
  <c r="G103" i="122"/>
  <c r="P131" i="20"/>
  <c r="G103" i="123"/>
  <c r="M160" i="20"/>
  <c r="D104" i="97" s="1"/>
  <c r="D104" i="122"/>
  <c r="O190" i="20"/>
  <c r="F105" i="97" s="1"/>
  <c r="F105" i="122"/>
  <c r="O191" i="20"/>
  <c r="F105" i="123"/>
  <c r="L40" i="22"/>
  <c r="C107" i="122"/>
  <c r="P40" i="22"/>
  <c r="G107" i="122"/>
  <c r="P41" i="22"/>
  <c r="G107" i="123"/>
  <c r="O70" i="22"/>
  <c r="F108" i="97" s="1"/>
  <c r="F108" i="122"/>
  <c r="O71" i="22"/>
  <c r="F108" i="123"/>
  <c r="M100" i="22"/>
  <c r="D109" i="97" s="1"/>
  <c r="D109" i="122"/>
  <c r="L130" i="22"/>
  <c r="C110" i="122"/>
  <c r="P130" i="22"/>
  <c r="G110" i="122"/>
  <c r="P131" i="22"/>
  <c r="G110" i="123"/>
  <c r="M40" i="24"/>
  <c r="D112" i="97" s="1"/>
  <c r="D112" i="122"/>
  <c r="N41" i="24"/>
  <c r="E112" i="123"/>
  <c r="N70" i="24"/>
  <c r="E113" i="122"/>
  <c r="O71" i="24"/>
  <c r="F113" i="123"/>
  <c r="N100" i="24"/>
  <c r="E114" i="122"/>
  <c r="O101" i="24"/>
  <c r="F114" i="123"/>
  <c r="N130" i="24"/>
  <c r="E115" i="122"/>
  <c r="O131" i="24"/>
  <c r="F115" i="123"/>
  <c r="L160" i="24"/>
  <c r="C116" i="122"/>
  <c r="P160" i="24"/>
  <c r="G116" i="122"/>
  <c r="L190" i="24"/>
  <c r="C117" i="122"/>
  <c r="P190" i="24"/>
  <c r="G117" i="122"/>
  <c r="P41" i="25"/>
  <c r="G119" i="123"/>
  <c r="L70" i="25"/>
  <c r="C120" i="122"/>
  <c r="P70" i="25"/>
  <c r="G120" i="122"/>
  <c r="P71" i="25"/>
  <c r="G120" i="123"/>
  <c r="L100" i="25"/>
  <c r="C121" i="122"/>
  <c r="P100" i="25"/>
  <c r="G121" i="122"/>
  <c r="P101" i="25"/>
  <c r="G121" i="123"/>
  <c r="L130" i="25"/>
  <c r="C122" i="122"/>
  <c r="P130" i="25"/>
  <c r="G122" i="122"/>
  <c r="P131" i="25"/>
  <c r="G122" i="123"/>
  <c r="L160" i="25"/>
  <c r="C123" i="122"/>
  <c r="P160" i="25"/>
  <c r="G123" i="122"/>
  <c r="P161" i="25"/>
  <c r="G123" i="123"/>
  <c r="L190" i="25"/>
  <c r="C124" i="122"/>
  <c r="P190" i="25"/>
  <c r="G124" i="122"/>
  <c r="P191" i="25"/>
  <c r="G124" i="123"/>
  <c r="L40" i="27"/>
  <c r="C126" i="122"/>
  <c r="P40" i="27"/>
  <c r="G126" i="122"/>
  <c r="P41" i="27"/>
  <c r="G126" i="123"/>
  <c r="M70" i="27"/>
  <c r="D127" i="97" s="1"/>
  <c r="D127" i="122"/>
  <c r="M100" i="27"/>
  <c r="D128" i="97" s="1"/>
  <c r="D128" i="122"/>
  <c r="M130" i="27"/>
  <c r="D129" i="97" s="1"/>
  <c r="D129" i="122"/>
  <c r="M160" i="27"/>
  <c r="D130" i="97" s="1"/>
  <c r="D130" i="122"/>
  <c r="M40" i="29"/>
  <c r="D132" i="97" s="1"/>
  <c r="D132" i="122"/>
  <c r="F133" i="96"/>
  <c r="F137" i="96"/>
  <c r="M70" i="29"/>
  <c r="D133" i="97" s="1"/>
  <c r="D133" i="122"/>
  <c r="M100" i="29"/>
  <c r="D134" i="97" s="1"/>
  <c r="D134" i="122"/>
  <c r="M130" i="29"/>
  <c r="D135" i="97" s="1"/>
  <c r="D135" i="122"/>
  <c r="M160" i="29"/>
  <c r="D136" i="97" s="1"/>
  <c r="D136" i="122"/>
  <c r="M190" i="29"/>
  <c r="D137" i="97" s="1"/>
  <c r="D137" i="122"/>
  <c r="M40" i="31"/>
  <c r="D139" i="97" s="1"/>
  <c r="D139" i="122"/>
  <c r="N100" i="31"/>
  <c r="E141" i="122"/>
  <c r="N101" i="31"/>
  <c r="E141" i="123"/>
  <c r="N130" i="31"/>
  <c r="E142" i="122"/>
  <c r="N131" i="31"/>
  <c r="E142" i="123"/>
  <c r="L160" i="31"/>
  <c r="C143" i="122"/>
  <c r="P160" i="31"/>
  <c r="G143" i="122"/>
  <c r="P161" i="31"/>
  <c r="G143" i="123"/>
  <c r="N190" i="31"/>
  <c r="E144" i="122"/>
  <c r="N191" i="31"/>
  <c r="E144" i="123"/>
  <c r="L220" i="31"/>
  <c r="C145" i="122"/>
  <c r="P220" i="31"/>
  <c r="G145" i="122"/>
  <c r="M250" i="31"/>
  <c r="D146" i="97" s="1"/>
  <c r="D146" i="122"/>
  <c r="N280" i="31"/>
  <c r="E147" i="122"/>
  <c r="N281" i="31"/>
  <c r="E147" i="123"/>
  <c r="N40" i="33"/>
  <c r="E149" i="122"/>
  <c r="N41" i="33"/>
  <c r="E149" i="123"/>
  <c r="C150" i="96"/>
  <c r="C154" i="96"/>
  <c r="O70" i="33"/>
  <c r="F150" i="97" s="1"/>
  <c r="F150" i="122"/>
  <c r="O71" i="33"/>
  <c r="F150" i="123"/>
  <c r="L100" i="33"/>
  <c r="C151" i="122"/>
  <c r="P100" i="33"/>
  <c r="G151" i="122"/>
  <c r="P101" i="33"/>
  <c r="G151" i="123"/>
  <c r="M130" i="33"/>
  <c r="D152" i="97" s="1"/>
  <c r="D152" i="122"/>
  <c r="N160" i="33"/>
  <c r="E153" i="122"/>
  <c r="N161" i="33"/>
  <c r="E153" i="123"/>
  <c r="O190" i="33"/>
  <c r="F154" i="97" s="1"/>
  <c r="F154" i="122"/>
  <c r="O191" i="33"/>
  <c r="F154" i="123"/>
  <c r="L220" i="33"/>
  <c r="C155" i="122"/>
  <c r="P220" i="33"/>
  <c r="G155" i="122"/>
  <c r="P221" i="33"/>
  <c r="G155" i="123"/>
  <c r="M250" i="33"/>
  <c r="D156" i="97" s="1"/>
  <c r="D156" i="122"/>
  <c r="N280" i="33"/>
  <c r="E157" i="122"/>
  <c r="N281" i="33"/>
  <c r="E157" i="123"/>
  <c r="N40" i="35"/>
  <c r="E159" i="122"/>
  <c r="N41" i="35"/>
  <c r="E159" i="123"/>
  <c r="C164" i="96"/>
  <c r="C160" i="96"/>
  <c r="G160" i="96"/>
  <c r="G164" i="96"/>
  <c r="N70" i="35"/>
  <c r="E160" i="122"/>
  <c r="N71" i="35"/>
  <c r="E160" i="123"/>
  <c r="N100" i="35"/>
  <c r="E161" i="122"/>
  <c r="N101" i="35"/>
  <c r="E161" i="123"/>
  <c r="N130" i="35"/>
  <c r="E162" i="122"/>
  <c r="N131" i="35"/>
  <c r="E162" i="123"/>
  <c r="N160" i="35"/>
  <c r="E163" i="122"/>
  <c r="N161" i="35"/>
  <c r="E163" i="123"/>
  <c r="N190" i="35"/>
  <c r="E164" i="122"/>
  <c r="N191" i="35"/>
  <c r="E164" i="123"/>
  <c r="N220" i="35"/>
  <c r="E165" i="122"/>
  <c r="N221" i="35"/>
  <c r="E165" i="123"/>
  <c r="O250" i="35"/>
  <c r="F166" i="97" s="1"/>
  <c r="F166" i="122"/>
  <c r="O251" i="35"/>
  <c r="F166" i="123"/>
  <c r="M277" i="35"/>
  <c r="D167" i="109" s="1"/>
  <c r="D167" i="96"/>
  <c r="M279" i="35"/>
  <c r="D167" i="113" s="1"/>
  <c r="D167" i="112"/>
  <c r="O280" i="35"/>
  <c r="F167" i="97" s="1"/>
  <c r="F167" i="122"/>
  <c r="O281" i="35"/>
  <c r="F167" i="123"/>
  <c r="M308" i="35"/>
  <c r="D168" i="111" s="1"/>
  <c r="D168" i="110"/>
  <c r="M310" i="35"/>
  <c r="D168" i="97" s="1"/>
  <c r="D168" i="122"/>
  <c r="M40" i="37"/>
  <c r="D170" i="97" s="1"/>
  <c r="D170" i="122"/>
  <c r="F171" i="96"/>
  <c r="F175" i="96"/>
  <c r="M70" i="37"/>
  <c r="D171" i="97" s="1"/>
  <c r="D171" i="122"/>
  <c r="N100" i="37"/>
  <c r="E172" i="122"/>
  <c r="N101" i="37"/>
  <c r="E172" i="123"/>
  <c r="O130" i="37"/>
  <c r="F173" i="97" s="1"/>
  <c r="F173" i="122"/>
  <c r="O131" i="37"/>
  <c r="F173" i="123"/>
  <c r="O160" i="37"/>
  <c r="F174" i="97" s="1"/>
  <c r="F174" i="122"/>
  <c r="O161" i="37"/>
  <c r="F174" i="123"/>
  <c r="N190" i="37"/>
  <c r="E175" i="122"/>
  <c r="N191" i="37"/>
  <c r="E175" i="123"/>
  <c r="N220" i="37"/>
  <c r="E176" i="122"/>
  <c r="N221" i="37"/>
  <c r="E176" i="123"/>
  <c r="M250" i="37"/>
  <c r="D177" i="97" s="1"/>
  <c r="D177" i="122"/>
  <c r="L280" i="37"/>
  <c r="C178" i="122"/>
  <c r="P280" i="37"/>
  <c r="G178" i="122"/>
  <c r="P281" i="37"/>
  <c r="G178" i="123"/>
  <c r="N310" i="37"/>
  <c r="E179" i="122"/>
  <c r="N311" i="37"/>
  <c r="E179" i="123"/>
  <c r="M340" i="37"/>
  <c r="D180" i="97" s="1"/>
  <c r="D180" i="122"/>
  <c r="L40" i="39"/>
  <c r="C182" i="122"/>
  <c r="P40" i="39"/>
  <c r="G182" i="122"/>
  <c r="P41" i="39"/>
  <c r="G182" i="123"/>
  <c r="E183" i="96"/>
  <c r="E187" i="96"/>
  <c r="M70" i="39"/>
  <c r="D183" i="97" s="1"/>
  <c r="D183" i="122"/>
  <c r="L100" i="39"/>
  <c r="C184" i="122"/>
  <c r="P100" i="39"/>
  <c r="G184" i="122"/>
  <c r="P101" i="39"/>
  <c r="G184" i="123"/>
  <c r="N130" i="39"/>
  <c r="E185" i="122"/>
  <c r="N131" i="39"/>
  <c r="E185" i="123"/>
  <c r="L160" i="39"/>
  <c r="C186" i="122"/>
  <c r="P160" i="39"/>
  <c r="G186" i="122"/>
  <c r="P161" i="39"/>
  <c r="G186" i="123"/>
  <c r="L190" i="39"/>
  <c r="C187" i="122"/>
  <c r="P190" i="39"/>
  <c r="G187" i="122"/>
  <c r="P191" i="39"/>
  <c r="G187" i="123"/>
  <c r="L220" i="39"/>
  <c r="C188" i="122"/>
  <c r="P220" i="39"/>
  <c r="G188" i="122"/>
  <c r="P221" i="39"/>
  <c r="G188" i="123"/>
  <c r="L250" i="39"/>
  <c r="C189" i="122"/>
  <c r="P250" i="39"/>
  <c r="G189" i="122"/>
  <c r="P251" i="39"/>
  <c r="G189" i="123"/>
  <c r="N280" i="39"/>
  <c r="E190" i="122"/>
  <c r="N281" i="39"/>
  <c r="E190" i="123"/>
  <c r="M310" i="39"/>
  <c r="D191" i="97" s="1"/>
  <c r="D191" i="122"/>
  <c r="L340" i="39"/>
  <c r="C192" i="122"/>
  <c r="P340" i="39"/>
  <c r="G192" i="122"/>
  <c r="P341" i="39"/>
  <c r="G192" i="123"/>
  <c r="N40" i="44"/>
  <c r="E213" i="122"/>
  <c r="N41" i="44"/>
  <c r="E213" i="123"/>
  <c r="E214" i="96"/>
  <c r="E218" i="96"/>
  <c r="L70" i="44"/>
  <c r="C214" i="122"/>
  <c r="P70" i="44"/>
  <c r="G214" i="122"/>
  <c r="P71" i="44"/>
  <c r="G214" i="123"/>
  <c r="L100" i="44"/>
  <c r="C215" i="122"/>
  <c r="P100" i="44"/>
  <c r="G215" i="122"/>
  <c r="P101" i="44"/>
  <c r="G215" i="123"/>
  <c r="L130" i="44"/>
  <c r="C216" i="122"/>
  <c r="P130" i="44"/>
  <c r="G216" i="122"/>
  <c r="P131" i="44"/>
  <c r="G216" i="123"/>
  <c r="M160" i="44"/>
  <c r="D217" i="97" s="1"/>
  <c r="D217" i="122"/>
  <c r="N190" i="44"/>
  <c r="E218" i="122"/>
  <c r="N191" i="44"/>
  <c r="E218" i="123"/>
  <c r="N220" i="44"/>
  <c r="E219" i="122"/>
  <c r="N221" i="44"/>
  <c r="E219" i="123"/>
  <c r="N250" i="44"/>
  <c r="E220" i="122"/>
  <c r="N251" i="44"/>
  <c r="E220" i="123"/>
  <c r="O280" i="44"/>
  <c r="F221" i="97" s="1"/>
  <c r="F221" i="122"/>
  <c r="O281" i="44"/>
  <c r="F221" i="123"/>
  <c r="O40" i="46"/>
  <c r="F230" i="97" s="1"/>
  <c r="F230" i="122"/>
  <c r="O41" i="46"/>
  <c r="F230" i="123"/>
  <c r="M70" i="46"/>
  <c r="D231" i="97" s="1"/>
  <c r="D231" i="122"/>
  <c r="N100" i="46"/>
  <c r="E232" i="122"/>
  <c r="N101" i="46"/>
  <c r="E232" i="123"/>
  <c r="O130" i="46"/>
  <c r="F233" i="97" s="1"/>
  <c r="F233" i="122"/>
  <c r="O131" i="46"/>
  <c r="F233" i="123"/>
  <c r="O160" i="46"/>
  <c r="F234" i="97" s="1"/>
  <c r="F234" i="122"/>
  <c r="O161" i="46"/>
  <c r="F234" i="123"/>
  <c r="L40" i="48"/>
  <c r="C236" i="122"/>
  <c r="P40" i="48"/>
  <c r="G236" i="122"/>
  <c r="P41" i="48"/>
  <c r="G236" i="123"/>
  <c r="L70" i="48"/>
  <c r="C237" i="122"/>
  <c r="P70" i="48"/>
  <c r="G237" i="122"/>
  <c r="P71" i="48"/>
  <c r="G237" i="123"/>
  <c r="L100" i="48"/>
  <c r="C238" i="122"/>
  <c r="P100" i="48"/>
  <c r="G238" i="122"/>
  <c r="P101" i="48"/>
  <c r="G238" i="123"/>
  <c r="L130" i="48"/>
  <c r="C239" i="122"/>
  <c r="P130" i="48"/>
  <c r="G239" i="122"/>
  <c r="P131" i="48"/>
  <c r="G239" i="123"/>
  <c r="L160" i="48"/>
  <c r="C240" i="122"/>
  <c r="P160" i="48"/>
  <c r="G240" i="122"/>
  <c r="P161" i="48"/>
  <c r="G240" i="123"/>
  <c r="L40" i="50"/>
  <c r="C242" i="122"/>
  <c r="P40" i="50"/>
  <c r="G242" i="122"/>
  <c r="P41" i="50"/>
  <c r="G242" i="123"/>
  <c r="E243" i="96"/>
  <c r="E247" i="96"/>
  <c r="L70" i="50"/>
  <c r="C243" i="122"/>
  <c r="P70" i="50"/>
  <c r="G243" i="122"/>
  <c r="P71" i="50"/>
  <c r="G243" i="123"/>
  <c r="L100" i="50"/>
  <c r="C244" i="122"/>
  <c r="P100" i="50"/>
  <c r="G244" i="122"/>
  <c r="P101" i="50"/>
  <c r="G244" i="123"/>
  <c r="L130" i="50"/>
  <c r="C245" i="122"/>
  <c r="P130" i="50"/>
  <c r="G245" i="122"/>
  <c r="P131" i="50"/>
  <c r="G245" i="123"/>
  <c r="L160" i="50"/>
  <c r="C246" i="122"/>
  <c r="P160" i="50"/>
  <c r="G246" i="122"/>
  <c r="P161" i="50"/>
  <c r="G246" i="123"/>
  <c r="L190" i="50"/>
  <c r="C247" i="122"/>
  <c r="P190" i="50"/>
  <c r="G247" i="122"/>
  <c r="P191" i="50"/>
  <c r="G247" i="123"/>
  <c r="M40" i="51"/>
  <c r="D249" i="97" s="1"/>
  <c r="D249" i="122"/>
  <c r="F250" i="96"/>
  <c r="F254" i="96"/>
  <c r="N70" i="51"/>
  <c r="E250" i="122"/>
  <c r="N71" i="51"/>
  <c r="E250" i="123"/>
  <c r="N100" i="51"/>
  <c r="E251" i="122"/>
  <c r="N101" i="51"/>
  <c r="E251" i="123"/>
  <c r="O130" i="51"/>
  <c r="F252" i="97" s="1"/>
  <c r="F252" i="122"/>
  <c r="O131" i="51"/>
  <c r="F252" i="123"/>
  <c r="L160" i="51"/>
  <c r="C253" i="122"/>
  <c r="P160" i="51"/>
  <c r="G253" i="122"/>
  <c r="P161" i="51"/>
  <c r="G253" i="123"/>
  <c r="N190" i="51"/>
  <c r="E254" i="122"/>
  <c r="N191" i="51"/>
  <c r="E254" i="123"/>
  <c r="N220" i="51"/>
  <c r="E255" i="122"/>
  <c r="N221" i="51"/>
  <c r="E255" i="123"/>
  <c r="O250" i="51"/>
  <c r="F256" i="97" s="1"/>
  <c r="F256" i="122"/>
  <c r="O251" i="51"/>
  <c r="F256" i="123"/>
  <c r="M280" i="51"/>
  <c r="D257" i="97" s="1"/>
  <c r="D257" i="122"/>
  <c r="L310" i="51"/>
  <c r="C258" i="122"/>
  <c r="P310" i="51"/>
  <c r="G258" i="122"/>
  <c r="P311" i="51"/>
  <c r="G258" i="123"/>
  <c r="L340" i="51"/>
  <c r="C259" i="122"/>
  <c r="P340" i="51"/>
  <c r="G259" i="122"/>
  <c r="P341" i="51"/>
  <c r="G259" i="123"/>
  <c r="M370" i="51"/>
  <c r="D260" i="97" s="1"/>
  <c r="D260" i="122"/>
  <c r="M40" i="53"/>
  <c r="D262" i="97" s="1"/>
  <c r="D262" i="122"/>
  <c r="F263" i="96"/>
  <c r="F267" i="96"/>
  <c r="M70" i="53"/>
  <c r="D263" i="97" s="1"/>
  <c r="D263" i="122"/>
  <c r="N100" i="53"/>
  <c r="E264" i="122"/>
  <c r="N101" i="53"/>
  <c r="E264" i="123"/>
  <c r="N130" i="53"/>
  <c r="E265" i="122"/>
  <c r="N131" i="53"/>
  <c r="E265" i="123"/>
  <c r="O160" i="53"/>
  <c r="F266" i="97" s="1"/>
  <c r="F266" i="122"/>
  <c r="O161" i="53"/>
  <c r="F266" i="123"/>
  <c r="O190" i="53"/>
  <c r="F267" i="97" s="1"/>
  <c r="F267" i="122"/>
  <c r="O191" i="53"/>
  <c r="F267" i="123"/>
  <c r="O220" i="53"/>
  <c r="F268" i="97" s="1"/>
  <c r="F268" i="122"/>
  <c r="O221" i="53"/>
  <c r="F268" i="123"/>
  <c r="O250" i="53"/>
  <c r="F269" i="97" s="1"/>
  <c r="F269" i="122"/>
  <c r="O251" i="53"/>
  <c r="F269" i="123"/>
  <c r="O280" i="53"/>
  <c r="F270" i="97" s="1"/>
  <c r="F270" i="122"/>
  <c r="O281" i="53"/>
  <c r="F270" i="123"/>
  <c r="L310" i="53"/>
  <c r="C271" i="122"/>
  <c r="P310" i="53"/>
  <c r="G271" i="122"/>
  <c r="P311" i="53"/>
  <c r="G271" i="123"/>
  <c r="L340" i="53"/>
  <c r="C272" i="122"/>
  <c r="P340" i="53"/>
  <c r="G272" i="122"/>
  <c r="P341" i="53"/>
  <c r="G272" i="123"/>
  <c r="L370" i="53"/>
  <c r="C273" i="122"/>
  <c r="P370" i="53"/>
  <c r="G273" i="122"/>
  <c r="P371" i="53"/>
  <c r="G273" i="123"/>
  <c r="L400" i="53"/>
  <c r="C274" i="122"/>
  <c r="P400" i="53"/>
  <c r="G274" i="122"/>
  <c r="P401" i="53"/>
  <c r="G274" i="123"/>
  <c r="L430" i="53"/>
  <c r="C275" i="122"/>
  <c r="P430" i="53"/>
  <c r="G275" i="122"/>
  <c r="P431" i="53"/>
  <c r="G275" i="123"/>
  <c r="L40" i="55"/>
  <c r="C277" i="122"/>
  <c r="P40" i="55"/>
  <c r="G277" i="122"/>
  <c r="P41" i="55"/>
  <c r="G277" i="123"/>
  <c r="E278" i="96"/>
  <c r="E282" i="96"/>
  <c r="M70" i="55"/>
  <c r="D278" i="97" s="1"/>
  <c r="D278" i="122"/>
  <c r="N100" i="55"/>
  <c r="E279" i="122"/>
  <c r="N101" i="55"/>
  <c r="E279" i="123"/>
  <c r="O130" i="55"/>
  <c r="F280" i="97" s="1"/>
  <c r="F280" i="122"/>
  <c r="O131" i="55"/>
  <c r="F280" i="123"/>
  <c r="L160" i="55"/>
  <c r="C281" i="122"/>
  <c r="P160" i="55"/>
  <c r="G281" i="122"/>
  <c r="P161" i="55"/>
  <c r="G281" i="123"/>
  <c r="M190" i="55"/>
  <c r="D282" i="97" s="1"/>
  <c r="D282" i="122"/>
  <c r="N220" i="55"/>
  <c r="E283" i="122"/>
  <c r="N221" i="55"/>
  <c r="E283" i="123"/>
  <c r="O250" i="55"/>
  <c r="F284" i="97" s="1"/>
  <c r="F284" i="122"/>
  <c r="O251" i="55"/>
  <c r="F284" i="123"/>
  <c r="O40" i="57"/>
  <c r="F286" i="97" s="1"/>
  <c r="F286" i="122"/>
  <c r="O41" i="57"/>
  <c r="F286" i="123"/>
  <c r="D287" i="96"/>
  <c r="D291" i="96"/>
  <c r="O70" i="57"/>
  <c r="F287" i="97" s="1"/>
  <c r="F287" i="122"/>
  <c r="O71" i="57"/>
  <c r="F287" i="123"/>
  <c r="O100" i="57"/>
  <c r="F288" i="97" s="1"/>
  <c r="F288" i="122"/>
  <c r="O101" i="57"/>
  <c r="F288" i="123"/>
  <c r="O130" i="57"/>
  <c r="F289" i="97" s="1"/>
  <c r="F289" i="122"/>
  <c r="O131" i="57"/>
  <c r="F289" i="123"/>
  <c r="O160" i="57"/>
  <c r="F290" i="97" s="1"/>
  <c r="F290" i="122"/>
  <c r="O161" i="57"/>
  <c r="F290" i="123"/>
  <c r="O190" i="57"/>
  <c r="F291" i="97" s="1"/>
  <c r="F291" i="122"/>
  <c r="O191" i="57"/>
  <c r="F291" i="123"/>
  <c r="O220" i="57"/>
  <c r="F292" i="97" s="1"/>
  <c r="F292" i="122"/>
  <c r="O221" i="57"/>
  <c r="F292" i="123"/>
  <c r="O250" i="57"/>
  <c r="F293" i="97" s="1"/>
  <c r="F293" i="122"/>
  <c r="O251" i="57"/>
  <c r="F293" i="123"/>
  <c r="L280" i="57"/>
  <c r="C294" i="122"/>
  <c r="P280" i="57"/>
  <c r="G294" i="122"/>
  <c r="P281" i="57"/>
  <c r="G294" i="123"/>
  <c r="M40" i="59"/>
  <c r="D296" i="97" s="1"/>
  <c r="D296" i="122"/>
  <c r="F297" i="96"/>
  <c r="F301" i="96"/>
  <c r="M70" i="59"/>
  <c r="D297" i="97" s="1"/>
  <c r="D297" i="122"/>
  <c r="M100" i="59"/>
  <c r="D298" i="97" s="1"/>
  <c r="D298" i="122"/>
  <c r="M130" i="59"/>
  <c r="D299" i="97" s="1"/>
  <c r="D299" i="122"/>
  <c r="M160" i="59"/>
  <c r="D300" i="97" s="1"/>
  <c r="D300" i="122"/>
  <c r="M190" i="59"/>
  <c r="D301" i="97" s="1"/>
  <c r="D301" i="122"/>
  <c r="M220" i="59"/>
  <c r="D302" i="97" s="1"/>
  <c r="D302" i="122"/>
  <c r="M250" i="59"/>
  <c r="D303" i="97" s="1"/>
  <c r="D303" i="122"/>
  <c r="M280" i="59"/>
  <c r="D304" i="97" s="1"/>
  <c r="D304" i="122"/>
  <c r="M310" i="59"/>
  <c r="D305" i="97" s="1"/>
  <c r="D305" i="122"/>
  <c r="M40" i="61"/>
  <c r="D307" i="97" s="1"/>
  <c r="D307" i="122"/>
  <c r="F308" i="96"/>
  <c r="F312" i="96"/>
  <c r="N70" i="61"/>
  <c r="E308" i="122"/>
  <c r="N71" i="61"/>
  <c r="E308" i="123"/>
  <c r="O100" i="61"/>
  <c r="F309" i="97" s="1"/>
  <c r="F309" i="122"/>
  <c r="O101" i="61"/>
  <c r="F309" i="123"/>
  <c r="L130" i="61"/>
  <c r="C310" i="122"/>
  <c r="P130" i="61"/>
  <c r="G310" i="122"/>
  <c r="P131" i="61"/>
  <c r="G310" i="123"/>
  <c r="M160" i="61"/>
  <c r="D311" i="97" s="1"/>
  <c r="D311" i="122"/>
  <c r="N190" i="61"/>
  <c r="E312" i="122"/>
  <c r="N191" i="61"/>
  <c r="E312" i="123"/>
  <c r="O220" i="61"/>
  <c r="F313" i="97" s="1"/>
  <c r="F313" i="122"/>
  <c r="O221" i="61"/>
  <c r="F313" i="123"/>
  <c r="L250" i="61"/>
  <c r="C314" i="122"/>
  <c r="P250" i="61"/>
  <c r="G314" i="122"/>
  <c r="P251" i="61"/>
  <c r="G314" i="123"/>
  <c r="M280" i="61"/>
  <c r="D315" i="97" s="1"/>
  <c r="D315" i="122"/>
  <c r="N310" i="61"/>
  <c r="E316" i="122"/>
  <c r="N311" i="61"/>
  <c r="E316" i="123"/>
  <c r="O340" i="61"/>
  <c r="F317" i="97" s="1"/>
  <c r="F317" i="122"/>
  <c r="O341" i="61"/>
  <c r="F317" i="123"/>
  <c r="L370" i="61"/>
  <c r="C318" i="122"/>
  <c r="P370" i="61"/>
  <c r="G318" i="122"/>
  <c r="P371" i="61"/>
  <c r="G318" i="123"/>
  <c r="M40" i="62"/>
  <c r="D320" i="97" s="1"/>
  <c r="D320" i="122"/>
  <c r="F321" i="96"/>
  <c r="F325" i="96"/>
  <c r="N70" i="62"/>
  <c r="E321" i="122"/>
  <c r="N71" i="62"/>
  <c r="E321" i="123"/>
  <c r="O100" i="62"/>
  <c r="F322" i="97" s="1"/>
  <c r="F322" i="122"/>
  <c r="O101" i="62"/>
  <c r="F322" i="123"/>
  <c r="L130" i="62"/>
  <c r="C323" i="122"/>
  <c r="P130" i="62"/>
  <c r="G323" i="122"/>
  <c r="P131" i="62"/>
  <c r="G323" i="123"/>
  <c r="M160" i="62"/>
  <c r="D324" i="97" s="1"/>
  <c r="D324" i="122"/>
  <c r="N190" i="62"/>
  <c r="E325" i="122"/>
  <c r="N191" i="62"/>
  <c r="E325" i="123"/>
  <c r="N220" i="62"/>
  <c r="E326" i="122"/>
  <c r="N221" i="62"/>
  <c r="E326" i="123"/>
  <c r="O250" i="62"/>
  <c r="F327" i="97" s="1"/>
  <c r="F327" i="122"/>
  <c r="O251" i="62"/>
  <c r="F327" i="123"/>
  <c r="O280" i="62"/>
  <c r="F328" i="97" s="1"/>
  <c r="F328" i="122"/>
  <c r="O281" i="62"/>
  <c r="F328" i="123"/>
  <c r="O40" i="64"/>
  <c r="F330" i="97" s="1"/>
  <c r="F330" i="122"/>
  <c r="O41" i="64"/>
  <c r="F330" i="123"/>
  <c r="D331" i="96"/>
  <c r="D335" i="96"/>
  <c r="O70" i="64"/>
  <c r="F331" i="97" s="1"/>
  <c r="F331" i="122"/>
  <c r="O71" i="64"/>
  <c r="F331" i="123"/>
  <c r="O100" i="64"/>
  <c r="F332" i="97" s="1"/>
  <c r="F332" i="122"/>
  <c r="O101" i="64"/>
  <c r="F332" i="123"/>
  <c r="O130" i="64"/>
  <c r="F333" i="97" s="1"/>
  <c r="F333" i="122"/>
  <c r="O131" i="64"/>
  <c r="F333" i="123"/>
  <c r="O160" i="64"/>
  <c r="F334" i="97" s="1"/>
  <c r="F334" i="122"/>
  <c r="O161" i="64"/>
  <c r="F334" i="123"/>
  <c r="O190" i="64"/>
  <c r="F335" i="97" s="1"/>
  <c r="F335" i="122"/>
  <c r="O191" i="64"/>
  <c r="F335" i="123"/>
  <c r="O220" i="64"/>
  <c r="F336" i="97" s="1"/>
  <c r="F336" i="122"/>
  <c r="O221" i="64"/>
  <c r="F336" i="123"/>
  <c r="O250" i="64"/>
  <c r="F337" i="97" s="1"/>
  <c r="F337" i="122"/>
  <c r="O251" i="64"/>
  <c r="F337" i="123"/>
  <c r="N280" i="64"/>
  <c r="E338" i="122"/>
  <c r="N281" i="64"/>
  <c r="E338" i="123"/>
  <c r="M310" i="64"/>
  <c r="D339" i="97" s="1"/>
  <c r="D339" i="122"/>
  <c r="M340" i="64"/>
  <c r="D340" i="97" s="1"/>
  <c r="D340" i="122"/>
  <c r="O40" i="65"/>
  <c r="F342" i="97" s="1"/>
  <c r="F342" i="122"/>
  <c r="O41" i="65"/>
  <c r="F342" i="123"/>
  <c r="D343" i="96"/>
  <c r="D347" i="96"/>
  <c r="O70" i="65"/>
  <c r="F343" i="97" s="1"/>
  <c r="F343" i="122"/>
  <c r="O71" i="65"/>
  <c r="F343" i="123"/>
  <c r="O100" i="65"/>
  <c r="F344" i="97" s="1"/>
  <c r="F344" i="122"/>
  <c r="O101" i="65"/>
  <c r="F344" i="123"/>
  <c r="O130" i="65"/>
  <c r="F345" i="97" s="1"/>
  <c r="F345" i="122"/>
  <c r="O131" i="65"/>
  <c r="F345" i="123"/>
  <c r="M160" i="65"/>
  <c r="D346" i="97" s="1"/>
  <c r="D346" i="122"/>
  <c r="N190" i="65"/>
  <c r="E347" i="122"/>
  <c r="N191" i="65"/>
  <c r="E347" i="123"/>
  <c r="N220" i="65"/>
  <c r="E348" i="122"/>
  <c r="N221" i="65"/>
  <c r="E348" i="123"/>
  <c r="N40" i="67"/>
  <c r="E350" i="122"/>
  <c r="N41" i="67"/>
  <c r="E350" i="123"/>
  <c r="C355" i="96"/>
  <c r="C351" i="96"/>
  <c r="G351" i="96"/>
  <c r="G355" i="96"/>
  <c r="N70" i="67"/>
  <c r="E351" i="122"/>
  <c r="N71" i="67"/>
  <c r="E351" i="123"/>
  <c r="N100" i="67"/>
  <c r="E352" i="122"/>
  <c r="N101" i="67"/>
  <c r="E352" i="123"/>
  <c r="N130" i="67"/>
  <c r="E353" i="122"/>
  <c r="N131" i="67"/>
  <c r="E353" i="123"/>
  <c r="N160" i="67"/>
  <c r="E354" i="122"/>
  <c r="N161" i="67"/>
  <c r="E354" i="123"/>
  <c r="N190" i="67"/>
  <c r="E355" i="122"/>
  <c r="N191" i="67"/>
  <c r="E355" i="123"/>
  <c r="N220" i="67"/>
  <c r="E356" i="122"/>
  <c r="N221" i="67"/>
  <c r="E356" i="123"/>
  <c r="N250" i="67"/>
  <c r="E357" i="122"/>
  <c r="N251" i="67"/>
  <c r="E357" i="123"/>
  <c r="N280" i="67"/>
  <c r="E358" i="122"/>
  <c r="N281" i="67"/>
  <c r="E358" i="123"/>
  <c r="N40" i="68"/>
  <c r="E360" i="122"/>
  <c r="N41" i="68"/>
  <c r="E360" i="123"/>
  <c r="D361" i="96"/>
  <c r="D365" i="96"/>
  <c r="O70" i="68"/>
  <c r="F361" i="97" s="1"/>
  <c r="F361" i="122"/>
  <c r="O71" i="68"/>
  <c r="F361" i="123"/>
  <c r="O100" i="68"/>
  <c r="F362" i="97" s="1"/>
  <c r="F362" i="122"/>
  <c r="O101" i="68"/>
  <c r="F362" i="123"/>
  <c r="O130" i="68"/>
  <c r="F363" i="97" s="1"/>
  <c r="F363" i="122"/>
  <c r="O131" i="68"/>
  <c r="F363" i="123"/>
  <c r="O160" i="68"/>
  <c r="F364" i="97" s="1"/>
  <c r="F364" i="122"/>
  <c r="O161" i="68"/>
  <c r="F364" i="123"/>
  <c r="O190" i="68"/>
  <c r="F365" i="97" s="1"/>
  <c r="F365" i="122"/>
  <c r="O191" i="68"/>
  <c r="F365" i="123"/>
  <c r="M37" i="70"/>
  <c r="D367" i="109" s="1"/>
  <c r="D367" i="96"/>
  <c r="O40" i="70"/>
  <c r="F367" i="97" s="1"/>
  <c r="F367" i="122"/>
  <c r="O41" i="70"/>
  <c r="F367" i="123"/>
  <c r="O70" i="70"/>
  <c r="F368" i="97" s="1"/>
  <c r="F368" i="122"/>
  <c r="O71" i="70"/>
  <c r="F368" i="123"/>
  <c r="O100" i="70"/>
  <c r="F369" i="97" s="1"/>
  <c r="F369" i="122"/>
  <c r="O101" i="70"/>
  <c r="F369" i="123"/>
  <c r="O130" i="70"/>
  <c r="F370" i="97" s="1"/>
  <c r="F370" i="122"/>
  <c r="O131" i="70"/>
  <c r="F370" i="123"/>
  <c r="O160" i="70"/>
  <c r="F371" i="97" s="1"/>
  <c r="F371" i="122"/>
  <c r="O161" i="70"/>
  <c r="F371" i="123"/>
  <c r="O40" i="72"/>
  <c r="F373" i="97" s="1"/>
  <c r="F373" i="122"/>
  <c r="O41" i="72"/>
  <c r="F373" i="123"/>
  <c r="D374" i="96"/>
  <c r="D378" i="96"/>
  <c r="O100" i="72"/>
  <c r="F375" i="97" s="1"/>
  <c r="F375" i="122"/>
  <c r="O101" i="72"/>
  <c r="F375" i="123"/>
  <c r="L130" i="72"/>
  <c r="C376" i="122"/>
  <c r="P130" i="72"/>
  <c r="G376" i="122"/>
  <c r="P131" i="72"/>
  <c r="G376" i="123"/>
  <c r="L160" i="72"/>
  <c r="C377" i="122"/>
  <c r="P160" i="72"/>
  <c r="G377" i="122"/>
  <c r="M190" i="72"/>
  <c r="D378" i="97" s="1"/>
  <c r="D378" i="122"/>
  <c r="N220" i="72"/>
  <c r="E379" i="122"/>
  <c r="N221" i="72"/>
  <c r="E379" i="123"/>
  <c r="N250" i="72"/>
  <c r="E380" i="122"/>
  <c r="N251" i="72"/>
  <c r="E380" i="123"/>
  <c r="O280" i="72"/>
  <c r="F381" i="97" s="1"/>
  <c r="F381" i="122"/>
  <c r="O281" i="72"/>
  <c r="F381" i="123"/>
  <c r="O40" i="74"/>
  <c r="F383" i="97" s="1"/>
  <c r="F383" i="122"/>
  <c r="O41" i="74"/>
  <c r="F383" i="123"/>
  <c r="D388" i="96"/>
  <c r="D384" i="96"/>
  <c r="O70" i="74"/>
  <c r="F384" i="97" s="1"/>
  <c r="F384" i="122"/>
  <c r="O71" i="74"/>
  <c r="F384" i="123"/>
  <c r="M100" i="74"/>
  <c r="D385" i="97" s="1"/>
  <c r="D385" i="122"/>
  <c r="L130" i="74"/>
  <c r="C386" i="122"/>
  <c r="P130" i="74"/>
  <c r="G386" i="122"/>
  <c r="P131" i="74"/>
  <c r="G386" i="123"/>
  <c r="N160" i="74"/>
  <c r="E387" i="122"/>
  <c r="N161" i="74"/>
  <c r="E387" i="123"/>
  <c r="L190" i="74"/>
  <c r="C388" i="122"/>
  <c r="P190" i="74"/>
  <c r="G388" i="122"/>
  <c r="P191" i="74"/>
  <c r="G388" i="123"/>
  <c r="N220" i="74"/>
  <c r="E389" i="122"/>
  <c r="N221" i="74"/>
  <c r="E389" i="123"/>
  <c r="O250" i="74"/>
  <c r="F390" i="97" s="1"/>
  <c r="F390" i="122"/>
  <c r="O251" i="74"/>
  <c r="F390" i="123"/>
  <c r="L280" i="74"/>
  <c r="C391" i="122"/>
  <c r="P280" i="74"/>
  <c r="G391" i="122"/>
  <c r="P281" i="74"/>
  <c r="G391" i="123"/>
  <c r="N310" i="74"/>
  <c r="E392" i="122"/>
  <c r="N311" i="74"/>
  <c r="E392" i="123"/>
  <c r="M340" i="74"/>
  <c r="D393" i="97" s="1"/>
  <c r="D393" i="122"/>
  <c r="N370" i="74"/>
  <c r="E394" i="122"/>
  <c r="N371" i="74"/>
  <c r="E394" i="123"/>
  <c r="O400" i="74"/>
  <c r="F395" i="97" s="1"/>
  <c r="F395" i="122"/>
  <c r="O401" i="74"/>
  <c r="F395" i="123"/>
  <c r="L430" i="74"/>
  <c r="C396" i="122"/>
  <c r="P430" i="74"/>
  <c r="G396" i="122"/>
  <c r="P431" i="74"/>
  <c r="G396" i="123"/>
  <c r="D397" i="97"/>
  <c r="D397" i="122"/>
  <c r="M40" i="76"/>
  <c r="D399" i="97" s="1"/>
  <c r="D399" i="122"/>
  <c r="F404" i="96"/>
  <c r="F400" i="96"/>
  <c r="N70" i="76"/>
  <c r="E400" i="122"/>
  <c r="N71" i="76"/>
  <c r="E400" i="123"/>
  <c r="L100" i="76"/>
  <c r="C401" i="122"/>
  <c r="P100" i="76"/>
  <c r="G401" i="122"/>
  <c r="P101" i="76"/>
  <c r="G401" i="123"/>
  <c r="M130" i="76"/>
  <c r="D402" i="97" s="1"/>
  <c r="D402" i="122"/>
  <c r="M160" i="76"/>
  <c r="D403" i="97" s="1"/>
  <c r="D403" i="122"/>
  <c r="N190" i="76"/>
  <c r="E404" i="122"/>
  <c r="N191" i="76"/>
  <c r="E404" i="123"/>
  <c r="O220" i="76"/>
  <c r="F405" i="97" s="1"/>
  <c r="F405" i="122"/>
  <c r="O221" i="76"/>
  <c r="F405" i="123"/>
  <c r="L250" i="76"/>
  <c r="C406" i="122"/>
  <c r="P250" i="76"/>
  <c r="G406" i="122"/>
  <c r="P251" i="76"/>
  <c r="G406" i="123"/>
  <c r="L40" i="78"/>
  <c r="L53" i="78" s="1"/>
  <c r="C408" i="122"/>
  <c r="P40" i="78"/>
  <c r="N53" i="78" s="1"/>
  <c r="G408" i="122"/>
  <c r="P41" i="78"/>
  <c r="N54" i="78" s="1"/>
  <c r="G408" i="123"/>
  <c r="E409" i="96"/>
  <c r="E413" i="96"/>
  <c r="M70" i="78"/>
  <c r="D409" i="97" s="1"/>
  <c r="D409" i="122"/>
  <c r="N100" i="78"/>
  <c r="M113" i="78" s="1"/>
  <c r="E410" i="122"/>
  <c r="N101" i="78"/>
  <c r="L114" i="78" s="1"/>
  <c r="E410" i="123"/>
  <c r="O130" i="78"/>
  <c r="F411" i="97" s="1"/>
  <c r="F411" i="122"/>
  <c r="O131" i="78"/>
  <c r="M144" i="78" s="1"/>
  <c r="F411" i="123"/>
  <c r="O160" i="78"/>
  <c r="F412" i="97" s="1"/>
  <c r="F412" i="122"/>
  <c r="O161" i="78"/>
  <c r="M174" i="78" s="1"/>
  <c r="F412" i="123"/>
  <c r="L190" i="78"/>
  <c r="L203" i="78" s="1"/>
  <c r="C413" i="122"/>
  <c r="P190" i="78"/>
  <c r="N203" i="78" s="1"/>
  <c r="G413" i="122"/>
  <c r="P191" i="78"/>
  <c r="N204" i="78" s="1"/>
  <c r="G413" i="123"/>
  <c r="M220" i="78"/>
  <c r="D414" i="97" s="1"/>
  <c r="D414" i="122"/>
  <c r="N250" i="78"/>
  <c r="M263" i="78" s="1"/>
  <c r="E415" i="122"/>
  <c r="N251" i="78"/>
  <c r="L264" i="78" s="1"/>
  <c r="E415" i="123"/>
  <c r="O280" i="78"/>
  <c r="F416" i="97" s="1"/>
  <c r="F416" i="122"/>
  <c r="O281" i="78"/>
  <c r="M294" i="78" s="1"/>
  <c r="F416" i="123"/>
  <c r="L310" i="78"/>
  <c r="L323" i="78" s="1"/>
  <c r="C417" i="122"/>
  <c r="P310" i="78"/>
  <c r="N323" i="78" s="1"/>
  <c r="G417" i="122"/>
  <c r="P311" i="78"/>
  <c r="N324" i="78" s="1"/>
  <c r="G417" i="123"/>
  <c r="P40" i="45"/>
  <c r="G223" i="122"/>
  <c r="P71" i="45"/>
  <c r="G224" i="123"/>
  <c r="M100" i="45"/>
  <c r="D225" i="97" s="1"/>
  <c r="D225" i="122"/>
  <c r="P160" i="45"/>
  <c r="G227" i="122"/>
  <c r="N70" i="13"/>
  <c r="E62" i="122"/>
  <c r="N71" i="13"/>
  <c r="E62" i="123"/>
  <c r="M100" i="13"/>
  <c r="D63" i="97" s="1"/>
  <c r="D63" i="122"/>
  <c r="L130" i="13"/>
  <c r="C64" i="122"/>
  <c r="P130" i="13"/>
  <c r="G64" i="122"/>
  <c r="P131" i="13"/>
  <c r="G64" i="123"/>
  <c r="N160" i="13"/>
  <c r="E65" i="122"/>
  <c r="N161" i="13"/>
  <c r="E65" i="123"/>
  <c r="L190" i="13"/>
  <c r="C66" i="122"/>
  <c r="P190" i="13"/>
  <c r="G66" i="122"/>
  <c r="P191" i="13"/>
  <c r="G66" i="123"/>
  <c r="N220" i="13"/>
  <c r="E67" i="122"/>
  <c r="N221" i="13"/>
  <c r="E67" i="123"/>
  <c r="M250" i="13"/>
  <c r="D68" i="97" s="1"/>
  <c r="D68" i="122"/>
  <c r="L40" i="15"/>
  <c r="C70" i="122"/>
  <c r="P40" i="15"/>
  <c r="G70" i="122"/>
  <c r="P41" i="15"/>
  <c r="G70" i="123"/>
  <c r="L70" i="15"/>
  <c r="C71" i="122"/>
  <c r="P70" i="15"/>
  <c r="G71" i="122"/>
  <c r="P71" i="15"/>
  <c r="G71" i="123"/>
  <c r="L100" i="15"/>
  <c r="C72" i="122"/>
  <c r="P100" i="15"/>
  <c r="G72" i="122"/>
  <c r="P101" i="15"/>
  <c r="G72" i="123"/>
  <c r="L130" i="15"/>
  <c r="C73" i="122"/>
  <c r="P130" i="15"/>
  <c r="G73" i="122"/>
  <c r="P131" i="15"/>
  <c r="G73" i="123"/>
  <c r="L160" i="15"/>
  <c r="C74" i="122"/>
  <c r="P160" i="15"/>
  <c r="G74" i="122"/>
  <c r="P161" i="15"/>
  <c r="G74" i="123"/>
  <c r="L190" i="15"/>
  <c r="C75" i="122"/>
  <c r="P190" i="15"/>
  <c r="G75" i="122"/>
  <c r="P191" i="15"/>
  <c r="G75" i="123"/>
  <c r="L220" i="15"/>
  <c r="C76" i="122"/>
  <c r="P220" i="15"/>
  <c r="G76" i="122"/>
  <c r="P221" i="15"/>
  <c r="G76" i="123"/>
  <c r="L250" i="15"/>
  <c r="C77" i="122"/>
  <c r="P250" i="15"/>
  <c r="G77" i="122"/>
  <c r="P251" i="15"/>
  <c r="G77" i="123"/>
  <c r="L280" i="15"/>
  <c r="C78" i="122"/>
  <c r="P280" i="15"/>
  <c r="G78" i="122"/>
  <c r="P281" i="15"/>
  <c r="G78" i="123"/>
  <c r="L310" i="15"/>
  <c r="C79" i="122"/>
  <c r="P310" i="15"/>
  <c r="G79" i="122"/>
  <c r="P311" i="15"/>
  <c r="G79" i="123"/>
  <c r="L340" i="15"/>
  <c r="C80" i="122"/>
  <c r="P340" i="15"/>
  <c r="G80" i="122"/>
  <c r="P341" i="15"/>
  <c r="G80" i="123"/>
  <c r="L370" i="15"/>
  <c r="C81" i="122"/>
  <c r="P370" i="15"/>
  <c r="G81" i="122"/>
  <c r="P371" i="15"/>
  <c r="G81" i="123"/>
  <c r="M40" i="17"/>
  <c r="D83" i="97" s="1"/>
  <c r="D83" i="122"/>
  <c r="M70" i="17"/>
  <c r="D84" i="97" s="1"/>
  <c r="D84" i="122"/>
  <c r="M100" i="17"/>
  <c r="D85" i="97" s="1"/>
  <c r="D85" i="122"/>
  <c r="M130" i="17"/>
  <c r="D86" i="97" s="1"/>
  <c r="D86" i="122"/>
  <c r="M160" i="17"/>
  <c r="D87" i="97" s="1"/>
  <c r="D87" i="122"/>
  <c r="M190" i="17"/>
  <c r="D88" i="97" s="1"/>
  <c r="D88" i="122"/>
  <c r="M220" i="17"/>
  <c r="D89" i="97" s="1"/>
  <c r="D89" i="122"/>
  <c r="O40" i="19"/>
  <c r="F91" i="97" s="1"/>
  <c r="F91" i="122"/>
  <c r="O41" i="19"/>
  <c r="F91" i="123"/>
  <c r="O70" i="19"/>
  <c r="F92" i="97" s="1"/>
  <c r="F92" i="122"/>
  <c r="O71" i="19"/>
  <c r="F92" i="123"/>
  <c r="O100" i="19"/>
  <c r="F93" i="97" s="1"/>
  <c r="F93" i="122"/>
  <c r="O101" i="19"/>
  <c r="F93" i="123"/>
  <c r="O130" i="19"/>
  <c r="F94" i="97" s="1"/>
  <c r="F94" i="122"/>
  <c r="O131" i="19"/>
  <c r="F94" i="123"/>
  <c r="O160" i="19"/>
  <c r="F95" i="97" s="1"/>
  <c r="F95" i="122"/>
  <c r="O161" i="19"/>
  <c r="F95" i="123"/>
  <c r="O190" i="19"/>
  <c r="F96" i="97" s="1"/>
  <c r="F96" i="122"/>
  <c r="O191" i="19"/>
  <c r="F96" i="123"/>
  <c r="O220" i="19"/>
  <c r="F97" i="97" s="1"/>
  <c r="F97" i="122"/>
  <c r="O221" i="19"/>
  <c r="F97" i="123"/>
  <c r="O250" i="19"/>
  <c r="F98" i="97" s="1"/>
  <c r="F98" i="122"/>
  <c r="O251" i="19"/>
  <c r="F98" i="123"/>
  <c r="M38" i="20"/>
  <c r="D100" i="111" s="1"/>
  <c r="D100" i="110"/>
  <c r="M40" i="20"/>
  <c r="D100" i="97" s="1"/>
  <c r="D100" i="122"/>
  <c r="O70" i="20"/>
  <c r="F101" i="97" s="1"/>
  <c r="F101" i="122"/>
  <c r="O71" i="20"/>
  <c r="F101" i="123"/>
  <c r="L100" i="20"/>
  <c r="C102" i="122"/>
  <c r="P100" i="20"/>
  <c r="G102" i="122"/>
  <c r="P101" i="20"/>
  <c r="G102" i="123"/>
  <c r="M130" i="20"/>
  <c r="D103" i="97" s="1"/>
  <c r="D103" i="122"/>
  <c r="N160" i="20"/>
  <c r="E104" i="122"/>
  <c r="N161" i="20"/>
  <c r="E104" i="123"/>
  <c r="L190" i="20"/>
  <c r="C105" i="122"/>
  <c r="P190" i="20"/>
  <c r="G105" i="122"/>
  <c r="P191" i="20"/>
  <c r="G105" i="123"/>
  <c r="M40" i="22"/>
  <c r="D107" i="97" s="1"/>
  <c r="D107" i="122"/>
  <c r="L70" i="22"/>
  <c r="C108" i="122"/>
  <c r="P70" i="22"/>
  <c r="G108" i="122"/>
  <c r="P71" i="22"/>
  <c r="G108" i="123"/>
  <c r="N100" i="22"/>
  <c r="E109" i="122"/>
  <c r="N101" i="22"/>
  <c r="E109" i="123"/>
  <c r="M130" i="22"/>
  <c r="D110" i="97" s="1"/>
  <c r="D110" i="122"/>
  <c r="N40" i="24"/>
  <c r="E112" i="122"/>
  <c r="O41" i="24"/>
  <c r="F112" i="123"/>
  <c r="O70" i="24"/>
  <c r="F113" i="97" s="1"/>
  <c r="F113" i="122"/>
  <c r="P71" i="24"/>
  <c r="G113" i="123"/>
  <c r="O100" i="24"/>
  <c r="F114" i="97" s="1"/>
  <c r="F114" i="122"/>
  <c r="P101" i="24"/>
  <c r="G114" i="123"/>
  <c r="O130" i="24"/>
  <c r="F115" i="97" s="1"/>
  <c r="F115" i="122"/>
  <c r="P131" i="24"/>
  <c r="G115" i="123"/>
  <c r="M160" i="24"/>
  <c r="D116" i="97" s="1"/>
  <c r="D116" i="122"/>
  <c r="N161" i="24"/>
  <c r="E116" i="123"/>
  <c r="M190" i="24"/>
  <c r="D117" i="97" s="1"/>
  <c r="D117" i="122"/>
  <c r="N191" i="24"/>
  <c r="E117" i="123"/>
  <c r="M70" i="25"/>
  <c r="D120" i="97" s="1"/>
  <c r="D120" i="122"/>
  <c r="M100" i="25"/>
  <c r="D121" i="97" s="1"/>
  <c r="D121" i="122"/>
  <c r="M130" i="25"/>
  <c r="D122" i="97" s="1"/>
  <c r="D122" i="122"/>
  <c r="M160" i="25"/>
  <c r="D123" i="97" s="1"/>
  <c r="D123" i="122"/>
  <c r="M190" i="25"/>
  <c r="D124" i="97" s="1"/>
  <c r="D124" i="122"/>
  <c r="M40" i="27"/>
  <c r="D126" i="97" s="1"/>
  <c r="D126" i="122"/>
  <c r="N70" i="27"/>
  <c r="E127" i="122"/>
  <c r="N71" i="27"/>
  <c r="E127" i="123"/>
  <c r="N100" i="27"/>
  <c r="E128" i="122"/>
  <c r="N101" i="27"/>
  <c r="E128" i="123"/>
  <c r="N130" i="27"/>
  <c r="E129" i="122"/>
  <c r="N131" i="27"/>
  <c r="E129" i="123"/>
  <c r="N160" i="27"/>
  <c r="E130" i="122"/>
  <c r="N161" i="27"/>
  <c r="E130" i="123"/>
  <c r="N40" i="29"/>
  <c r="E132" i="122"/>
  <c r="N41" i="29"/>
  <c r="E132" i="123"/>
  <c r="C133" i="96"/>
  <c r="C137" i="96"/>
  <c r="G137" i="96"/>
  <c r="G133" i="96"/>
  <c r="N70" i="29"/>
  <c r="E133" i="122"/>
  <c r="N71" i="29"/>
  <c r="E133" i="123"/>
  <c r="N100" i="29"/>
  <c r="E134" i="122"/>
  <c r="N101" i="29"/>
  <c r="E134" i="123"/>
  <c r="N130" i="29"/>
  <c r="E135" i="122"/>
  <c r="N131" i="29"/>
  <c r="E135" i="123"/>
  <c r="N160" i="29"/>
  <c r="E136" i="122"/>
  <c r="N161" i="29"/>
  <c r="E136" i="123"/>
  <c r="N190" i="29"/>
  <c r="E137" i="122"/>
  <c r="N191" i="29"/>
  <c r="E137" i="123"/>
  <c r="N40" i="31"/>
  <c r="E139" i="122"/>
  <c r="N41" i="31"/>
  <c r="E139" i="123"/>
  <c r="O100" i="31"/>
  <c r="F141" i="97" s="1"/>
  <c r="F141" i="122"/>
  <c r="O101" i="31"/>
  <c r="F141" i="123"/>
  <c r="O130" i="31"/>
  <c r="F142" i="97" s="1"/>
  <c r="F142" i="122"/>
  <c r="O131" i="31"/>
  <c r="F142" i="123"/>
  <c r="M160" i="31"/>
  <c r="D143" i="97" s="1"/>
  <c r="D143" i="122"/>
  <c r="O190" i="31"/>
  <c r="F144" i="97" s="1"/>
  <c r="F144" i="122"/>
  <c r="O191" i="31"/>
  <c r="F144" i="123"/>
  <c r="M220" i="31"/>
  <c r="D145" i="97" s="1"/>
  <c r="D145" i="122"/>
  <c r="N250" i="31"/>
  <c r="E146" i="122"/>
  <c r="N251" i="31"/>
  <c r="E146" i="123"/>
  <c r="O280" i="31"/>
  <c r="F147" i="97" s="1"/>
  <c r="F147" i="122"/>
  <c r="O281" i="31"/>
  <c r="F147" i="123"/>
  <c r="O40" i="33"/>
  <c r="F149" i="97" s="1"/>
  <c r="F149" i="122"/>
  <c r="O41" i="33"/>
  <c r="F149" i="123"/>
  <c r="D150" i="96"/>
  <c r="D154" i="96"/>
  <c r="L70" i="33"/>
  <c r="C150" i="122"/>
  <c r="P70" i="33"/>
  <c r="G150" i="122"/>
  <c r="P71" i="33"/>
  <c r="G150" i="123"/>
  <c r="M100" i="33"/>
  <c r="D151" i="97" s="1"/>
  <c r="D151" i="122"/>
  <c r="N130" i="33"/>
  <c r="E152" i="122"/>
  <c r="N131" i="33"/>
  <c r="E152" i="123"/>
  <c r="O160" i="33"/>
  <c r="F153" i="97" s="1"/>
  <c r="F153" i="122"/>
  <c r="O161" i="33"/>
  <c r="F153" i="123"/>
  <c r="L190" i="33"/>
  <c r="C154" i="122"/>
  <c r="P190" i="33"/>
  <c r="G154" i="122"/>
  <c r="P191" i="33"/>
  <c r="G154" i="123"/>
  <c r="M220" i="33"/>
  <c r="D155" i="97" s="1"/>
  <c r="D155" i="122"/>
  <c r="N250" i="33"/>
  <c r="E156" i="122"/>
  <c r="N251" i="33"/>
  <c r="E156" i="123"/>
  <c r="O280" i="33"/>
  <c r="F157" i="97" s="1"/>
  <c r="F157" i="122"/>
  <c r="O281" i="33"/>
  <c r="F157" i="123"/>
  <c r="M37" i="35"/>
  <c r="D159" i="109" s="1"/>
  <c r="D159" i="96"/>
  <c r="O40" i="35"/>
  <c r="F159" i="97" s="1"/>
  <c r="F159" i="122"/>
  <c r="O41" i="35"/>
  <c r="F159" i="123"/>
  <c r="M67" i="35"/>
  <c r="D160" i="109" s="1"/>
  <c r="D160" i="96"/>
  <c r="D164" i="96"/>
  <c r="M69" i="35"/>
  <c r="D160" i="113" s="1"/>
  <c r="D160" i="112"/>
  <c r="O70" i="35"/>
  <c r="F160" i="97" s="1"/>
  <c r="F160" i="122"/>
  <c r="O71" i="35"/>
  <c r="F160" i="123"/>
  <c r="M97" i="35"/>
  <c r="D161" i="109" s="1"/>
  <c r="D161" i="96"/>
  <c r="O100" i="35"/>
  <c r="F161" i="97" s="1"/>
  <c r="F161" i="122"/>
  <c r="O101" i="35"/>
  <c r="F161" i="123"/>
  <c r="M127" i="35"/>
  <c r="D162" i="109" s="1"/>
  <c r="D162" i="96"/>
  <c r="M129" i="35"/>
  <c r="D162" i="113" s="1"/>
  <c r="D162" i="112"/>
  <c r="O130" i="35"/>
  <c r="F162" i="97" s="1"/>
  <c r="F162" i="122"/>
  <c r="O131" i="35"/>
  <c r="F162" i="123"/>
  <c r="M157" i="35"/>
  <c r="D163" i="109" s="1"/>
  <c r="D163" i="96"/>
  <c r="O160" i="35"/>
  <c r="F163" i="97" s="1"/>
  <c r="F163" i="122"/>
  <c r="O161" i="35"/>
  <c r="F163" i="123"/>
  <c r="O190" i="35"/>
  <c r="F164" i="97" s="1"/>
  <c r="F164" i="122"/>
  <c r="O191" i="35"/>
  <c r="F164" i="123"/>
  <c r="M217" i="35"/>
  <c r="D165" i="109" s="1"/>
  <c r="D165" i="96"/>
  <c r="M219" i="35"/>
  <c r="D165" i="113" s="1"/>
  <c r="D165" i="112"/>
  <c r="O220" i="35"/>
  <c r="F165" i="97" s="1"/>
  <c r="F165" i="122"/>
  <c r="O221" i="35"/>
  <c r="F165" i="123"/>
  <c r="L250" i="35"/>
  <c r="C166" i="122"/>
  <c r="P250" i="35"/>
  <c r="G166" i="122"/>
  <c r="P251" i="35"/>
  <c r="G166" i="123"/>
  <c r="L280" i="35"/>
  <c r="C167" i="122"/>
  <c r="P280" i="35"/>
  <c r="G167" i="122"/>
  <c r="P281" i="35"/>
  <c r="G167" i="123"/>
  <c r="N310" i="35"/>
  <c r="E168" i="122"/>
  <c r="N311" i="35"/>
  <c r="E168" i="123"/>
  <c r="N40" i="37"/>
  <c r="E170" i="122"/>
  <c r="N41" i="37"/>
  <c r="E170" i="123"/>
  <c r="C171" i="96"/>
  <c r="C175" i="96"/>
  <c r="G171" i="96"/>
  <c r="G175" i="96"/>
  <c r="N70" i="37"/>
  <c r="E171" i="122"/>
  <c r="N71" i="37"/>
  <c r="E171" i="123"/>
  <c r="O100" i="37"/>
  <c r="F172" i="97" s="1"/>
  <c r="F172" i="122"/>
  <c r="O101" i="37"/>
  <c r="F172" i="123"/>
  <c r="L130" i="37"/>
  <c r="C173" i="122"/>
  <c r="P130" i="37"/>
  <c r="G173" i="122"/>
  <c r="P131" i="37"/>
  <c r="G173" i="123"/>
  <c r="L160" i="37"/>
  <c r="C174" i="122"/>
  <c r="P160" i="37"/>
  <c r="G174" i="122"/>
  <c r="P161" i="37"/>
  <c r="G174" i="123"/>
  <c r="O190" i="37"/>
  <c r="F175" i="97" s="1"/>
  <c r="F175" i="122"/>
  <c r="O191" i="37"/>
  <c r="F175" i="123"/>
  <c r="O220" i="37"/>
  <c r="F176" i="97" s="1"/>
  <c r="F176" i="122"/>
  <c r="O221" i="37"/>
  <c r="F176" i="123"/>
  <c r="N250" i="37"/>
  <c r="E177" i="122"/>
  <c r="N251" i="37"/>
  <c r="E177" i="123"/>
  <c r="M280" i="37"/>
  <c r="D178" i="97" s="1"/>
  <c r="D178" i="122"/>
  <c r="O310" i="37"/>
  <c r="F179" i="97" s="1"/>
  <c r="F179" i="122"/>
  <c r="O311" i="37"/>
  <c r="F179" i="123"/>
  <c r="N340" i="37"/>
  <c r="E180" i="122"/>
  <c r="N341" i="37"/>
  <c r="E180" i="123"/>
  <c r="M40" i="39"/>
  <c r="D182" i="97" s="1"/>
  <c r="D182" i="122"/>
  <c r="F183" i="96"/>
  <c r="F187" i="96"/>
  <c r="N70" i="39"/>
  <c r="E183" i="122"/>
  <c r="N71" i="39"/>
  <c r="E183" i="123"/>
  <c r="M100" i="39"/>
  <c r="D184" i="97" s="1"/>
  <c r="D184" i="122"/>
  <c r="O130" i="39"/>
  <c r="F185" i="97" s="1"/>
  <c r="F185" i="122"/>
  <c r="O131" i="39"/>
  <c r="F185" i="123"/>
  <c r="M160" i="39"/>
  <c r="D186" i="97" s="1"/>
  <c r="D186" i="122"/>
  <c r="M190" i="39"/>
  <c r="D187" i="97" s="1"/>
  <c r="D187" i="122"/>
  <c r="M220" i="39"/>
  <c r="D188" i="97" s="1"/>
  <c r="D188" i="122"/>
  <c r="M250" i="39"/>
  <c r="D189" i="97" s="1"/>
  <c r="D189" i="122"/>
  <c r="O280" i="39"/>
  <c r="F190" i="97" s="1"/>
  <c r="F190" i="122"/>
  <c r="O281" i="39"/>
  <c r="F190" i="123"/>
  <c r="N310" i="39"/>
  <c r="E191" i="122"/>
  <c r="N311" i="39"/>
  <c r="E191" i="123"/>
  <c r="M340" i="39"/>
  <c r="D192" i="97" s="1"/>
  <c r="D192" i="122"/>
  <c r="O40" i="44"/>
  <c r="F213" i="97" s="1"/>
  <c r="F213" i="122"/>
  <c r="O41" i="44"/>
  <c r="F213" i="123"/>
  <c r="F214" i="96"/>
  <c r="F218" i="96"/>
  <c r="M70" i="44"/>
  <c r="D214" i="97" s="1"/>
  <c r="D214" i="122"/>
  <c r="M100" i="44"/>
  <c r="D215" i="97" s="1"/>
  <c r="D215" i="122"/>
  <c r="M130" i="44"/>
  <c r="D216" i="97" s="1"/>
  <c r="D216" i="122"/>
  <c r="N160" i="44"/>
  <c r="E217" i="122"/>
  <c r="N161" i="44"/>
  <c r="E217" i="123"/>
  <c r="O190" i="44"/>
  <c r="F218" i="97" s="1"/>
  <c r="F218" i="122"/>
  <c r="O191" i="44"/>
  <c r="F218" i="123"/>
  <c r="O220" i="44"/>
  <c r="F219" i="97" s="1"/>
  <c r="F219" i="122"/>
  <c r="O221" i="44"/>
  <c r="F219" i="123"/>
  <c r="O250" i="44"/>
  <c r="F220" i="97" s="1"/>
  <c r="F220" i="122"/>
  <c r="O251" i="44"/>
  <c r="F220" i="123"/>
  <c r="L280" i="44"/>
  <c r="C221" i="122"/>
  <c r="P280" i="44"/>
  <c r="G221" i="122"/>
  <c r="P281" i="44"/>
  <c r="G221" i="123"/>
  <c r="L40" i="46"/>
  <c r="C230" i="122"/>
  <c r="P40" i="46"/>
  <c r="G230" i="122"/>
  <c r="P41" i="46"/>
  <c r="G230" i="123"/>
  <c r="N70" i="46"/>
  <c r="E231" i="122"/>
  <c r="N71" i="46"/>
  <c r="E231" i="123"/>
  <c r="O100" i="46"/>
  <c r="F232" i="97" s="1"/>
  <c r="F232" i="122"/>
  <c r="O101" i="46"/>
  <c r="F232" i="123"/>
  <c r="L130" i="46"/>
  <c r="C233" i="122"/>
  <c r="P130" i="46"/>
  <c r="G233" i="122"/>
  <c r="P131" i="46"/>
  <c r="G233" i="123"/>
  <c r="L160" i="46"/>
  <c r="C234" i="122"/>
  <c r="P160" i="46"/>
  <c r="G234" i="122"/>
  <c r="P161" i="46"/>
  <c r="G234" i="123"/>
  <c r="M40" i="48"/>
  <c r="D236" i="97" s="1"/>
  <c r="D236" i="122"/>
  <c r="M70" i="48"/>
  <c r="D237" i="97" s="1"/>
  <c r="D237" i="122"/>
  <c r="M100" i="48"/>
  <c r="D238" i="97" s="1"/>
  <c r="D238" i="122"/>
  <c r="M130" i="48"/>
  <c r="D239" i="97" s="1"/>
  <c r="D239" i="122"/>
  <c r="M160" i="48"/>
  <c r="D240" i="97" s="1"/>
  <c r="D240" i="122"/>
  <c r="M40" i="50"/>
  <c r="D242" i="97" s="1"/>
  <c r="D242" i="122"/>
  <c r="F243" i="96"/>
  <c r="F247" i="96"/>
  <c r="M70" i="50"/>
  <c r="D243" i="97" s="1"/>
  <c r="D243" i="122"/>
  <c r="M100" i="50"/>
  <c r="D244" i="97" s="1"/>
  <c r="D244" i="122"/>
  <c r="M130" i="50"/>
  <c r="D245" i="97" s="1"/>
  <c r="D245" i="122"/>
  <c r="M160" i="50"/>
  <c r="D246" i="97" s="1"/>
  <c r="D246" i="122"/>
  <c r="M190" i="50"/>
  <c r="D247" i="97" s="1"/>
  <c r="D247" i="122"/>
  <c r="N40" i="51"/>
  <c r="E249" i="122"/>
  <c r="N41" i="51"/>
  <c r="E249" i="123"/>
  <c r="C250" i="96"/>
  <c r="C254" i="96"/>
  <c r="O70" i="51"/>
  <c r="F250" i="97" s="1"/>
  <c r="F250" i="122"/>
  <c r="O71" i="51"/>
  <c r="F250" i="123"/>
  <c r="O100" i="51"/>
  <c r="F251" i="97" s="1"/>
  <c r="F251" i="122"/>
  <c r="O101" i="51"/>
  <c r="F251" i="123"/>
  <c r="L130" i="51"/>
  <c r="C252" i="122"/>
  <c r="P130" i="51"/>
  <c r="G252" i="122"/>
  <c r="P131" i="51"/>
  <c r="G252" i="123"/>
  <c r="M160" i="51"/>
  <c r="D253" i="97" s="1"/>
  <c r="D253" i="122"/>
  <c r="O190" i="51"/>
  <c r="F254" i="97" s="1"/>
  <c r="F254" i="122"/>
  <c r="O191" i="51"/>
  <c r="F254" i="123"/>
  <c r="O220" i="51"/>
  <c r="F255" i="97" s="1"/>
  <c r="F255" i="122"/>
  <c r="O221" i="51"/>
  <c r="F255" i="123"/>
  <c r="L250" i="51"/>
  <c r="C256" i="122"/>
  <c r="P250" i="51"/>
  <c r="G256" i="122"/>
  <c r="P251" i="51"/>
  <c r="G256" i="123"/>
  <c r="N280" i="51"/>
  <c r="E257" i="122"/>
  <c r="N281" i="51"/>
  <c r="E257" i="123"/>
  <c r="M310" i="51"/>
  <c r="D258" i="97" s="1"/>
  <c r="D258" i="122"/>
  <c r="M340" i="51"/>
  <c r="D259" i="97" s="1"/>
  <c r="D259" i="122"/>
  <c r="N370" i="51"/>
  <c r="E260" i="122"/>
  <c r="N371" i="51"/>
  <c r="E260" i="123"/>
  <c r="N40" i="53"/>
  <c r="E262" i="122"/>
  <c r="N41" i="53"/>
  <c r="E262" i="123"/>
  <c r="C267" i="96"/>
  <c r="C263" i="96"/>
  <c r="G263" i="96"/>
  <c r="G267" i="96"/>
  <c r="N70" i="53"/>
  <c r="E263" i="122"/>
  <c r="N71" i="53"/>
  <c r="E263" i="123"/>
  <c r="O100" i="53"/>
  <c r="F264" i="97" s="1"/>
  <c r="F264" i="122"/>
  <c r="O101" i="53"/>
  <c r="F264" i="123"/>
  <c r="O130" i="53"/>
  <c r="F265" i="97" s="1"/>
  <c r="F265" i="122"/>
  <c r="O131" i="53"/>
  <c r="F265" i="123"/>
  <c r="L160" i="53"/>
  <c r="C266" i="122"/>
  <c r="P160" i="53"/>
  <c r="G266" i="122"/>
  <c r="P161" i="53"/>
  <c r="G266" i="123"/>
  <c r="L190" i="53"/>
  <c r="C267" i="122"/>
  <c r="P190" i="53"/>
  <c r="G267" i="122"/>
  <c r="P191" i="53"/>
  <c r="G267" i="123"/>
  <c r="L220" i="53"/>
  <c r="C268" i="122"/>
  <c r="P220" i="53"/>
  <c r="G268" i="122"/>
  <c r="P221" i="53"/>
  <c r="G268" i="123"/>
  <c r="L250" i="53"/>
  <c r="C269" i="122"/>
  <c r="P250" i="53"/>
  <c r="G269" i="122"/>
  <c r="P251" i="53"/>
  <c r="G269" i="123"/>
  <c r="L280" i="53"/>
  <c r="C270" i="122"/>
  <c r="P280" i="53"/>
  <c r="G270" i="122"/>
  <c r="P281" i="53"/>
  <c r="G270" i="123"/>
  <c r="M310" i="53"/>
  <c r="D271" i="97" s="1"/>
  <c r="D271" i="122"/>
  <c r="M340" i="53"/>
  <c r="D272" i="97" s="1"/>
  <c r="D272" i="122"/>
  <c r="M370" i="53"/>
  <c r="D273" i="97" s="1"/>
  <c r="D273" i="122"/>
  <c r="M400" i="53"/>
  <c r="D274" i="97" s="1"/>
  <c r="D274" i="122"/>
  <c r="M430" i="53"/>
  <c r="D275" i="97" s="1"/>
  <c r="D275" i="122"/>
  <c r="M40" i="55"/>
  <c r="D277" i="97" s="1"/>
  <c r="D277" i="122"/>
  <c r="F278" i="96"/>
  <c r="F282" i="96"/>
  <c r="N70" i="55"/>
  <c r="E278" i="122"/>
  <c r="N71" i="55"/>
  <c r="E278" i="123"/>
  <c r="O100" i="55"/>
  <c r="F279" i="97" s="1"/>
  <c r="F279" i="122"/>
  <c r="O101" i="55"/>
  <c r="F279" i="123"/>
  <c r="L130" i="55"/>
  <c r="C280" i="122"/>
  <c r="P130" i="55"/>
  <c r="G280" i="122"/>
  <c r="P131" i="55"/>
  <c r="G280" i="123"/>
  <c r="M160" i="55"/>
  <c r="D281" i="97" s="1"/>
  <c r="D281" i="122"/>
  <c r="N190" i="55"/>
  <c r="E282" i="122"/>
  <c r="N191" i="55"/>
  <c r="E282" i="123"/>
  <c r="O220" i="55"/>
  <c r="F283" i="97" s="1"/>
  <c r="F283" i="122"/>
  <c r="O221" i="55"/>
  <c r="F283" i="123"/>
  <c r="L250" i="55"/>
  <c r="C284" i="122"/>
  <c r="P250" i="55"/>
  <c r="G284" i="122"/>
  <c r="P251" i="55"/>
  <c r="G284" i="123"/>
  <c r="L40" i="57"/>
  <c r="C286" i="122"/>
  <c r="P40" i="57"/>
  <c r="G286" i="122"/>
  <c r="P41" i="57"/>
  <c r="G286" i="123"/>
  <c r="E287" i="96"/>
  <c r="E291" i="96"/>
  <c r="L70" i="57"/>
  <c r="C287" i="122"/>
  <c r="P70" i="57"/>
  <c r="G287" i="122"/>
  <c r="P71" i="57"/>
  <c r="G287" i="123"/>
  <c r="L100" i="57"/>
  <c r="C288" i="122"/>
  <c r="P100" i="57"/>
  <c r="G288" i="122"/>
  <c r="P101" i="57"/>
  <c r="G288" i="123"/>
  <c r="L130" i="57"/>
  <c r="C289" i="122"/>
  <c r="P130" i="57"/>
  <c r="G289" i="122"/>
  <c r="P131" i="57"/>
  <c r="G289" i="123"/>
  <c r="L160" i="57"/>
  <c r="C290" i="122"/>
  <c r="P160" i="57"/>
  <c r="G290" i="122"/>
  <c r="P161" i="57"/>
  <c r="G290" i="123"/>
  <c r="L190" i="57"/>
  <c r="C291" i="122"/>
  <c r="P190" i="57"/>
  <c r="G291" i="122"/>
  <c r="P191" i="57"/>
  <c r="G291" i="123"/>
  <c r="L220" i="57"/>
  <c r="C292" i="122"/>
  <c r="P220" i="57"/>
  <c r="G292" i="122"/>
  <c r="P221" i="57"/>
  <c r="G292" i="123"/>
  <c r="L250" i="57"/>
  <c r="C293" i="122"/>
  <c r="P250" i="57"/>
  <c r="G293" i="122"/>
  <c r="P251" i="57"/>
  <c r="G293" i="123"/>
  <c r="M280" i="57"/>
  <c r="D294" i="97" s="1"/>
  <c r="D294" i="122"/>
  <c r="N40" i="59"/>
  <c r="E296" i="122"/>
  <c r="N41" i="59"/>
  <c r="E296" i="123"/>
  <c r="C297" i="96"/>
  <c r="C301" i="96"/>
  <c r="G297" i="96"/>
  <c r="G301" i="96"/>
  <c r="N70" i="59"/>
  <c r="E297" i="122"/>
  <c r="N71" i="59"/>
  <c r="E297" i="123"/>
  <c r="N100" i="59"/>
  <c r="E298" i="122"/>
  <c r="N101" i="59"/>
  <c r="E298" i="123"/>
  <c r="N130" i="59"/>
  <c r="E299" i="122"/>
  <c r="N131" i="59"/>
  <c r="E299" i="123"/>
  <c r="N160" i="59"/>
  <c r="E300" i="122"/>
  <c r="N161" i="59"/>
  <c r="E300" i="123"/>
  <c r="N190" i="59"/>
  <c r="E301" i="122"/>
  <c r="N191" i="59"/>
  <c r="E301" i="123"/>
  <c r="N220" i="59"/>
  <c r="E302" i="122"/>
  <c r="N221" i="59"/>
  <c r="E302" i="123"/>
  <c r="N250" i="59"/>
  <c r="E303" i="122"/>
  <c r="N251" i="59"/>
  <c r="E303" i="123"/>
  <c r="N280" i="59"/>
  <c r="E304" i="122"/>
  <c r="N281" i="59"/>
  <c r="E304" i="123"/>
  <c r="N310" i="59"/>
  <c r="E305" i="122"/>
  <c r="N311" i="59"/>
  <c r="E305" i="123"/>
  <c r="N40" i="61"/>
  <c r="E307" i="122"/>
  <c r="N41" i="61"/>
  <c r="E307" i="123"/>
  <c r="C312" i="96"/>
  <c r="C308" i="96"/>
  <c r="O70" i="61"/>
  <c r="F308" i="97" s="1"/>
  <c r="F308" i="122"/>
  <c r="O71" i="61"/>
  <c r="F308" i="123"/>
  <c r="L100" i="61"/>
  <c r="C309" i="122"/>
  <c r="P100" i="61"/>
  <c r="G309" i="122"/>
  <c r="P101" i="61"/>
  <c r="G309" i="123"/>
  <c r="M130" i="61"/>
  <c r="D310" i="97" s="1"/>
  <c r="D310" i="122"/>
  <c r="N160" i="61"/>
  <c r="E311" i="122"/>
  <c r="N161" i="61"/>
  <c r="E311" i="123"/>
  <c r="O190" i="61"/>
  <c r="F312" i="97" s="1"/>
  <c r="F312" i="122"/>
  <c r="O191" i="61"/>
  <c r="F312" i="123"/>
  <c r="L220" i="61"/>
  <c r="C313" i="122"/>
  <c r="P220" i="61"/>
  <c r="G313" i="122"/>
  <c r="P221" i="61"/>
  <c r="G313" i="123"/>
  <c r="M250" i="61"/>
  <c r="D314" i="97" s="1"/>
  <c r="D314" i="122"/>
  <c r="N280" i="61"/>
  <c r="E315" i="122"/>
  <c r="N281" i="61"/>
  <c r="E315" i="123"/>
  <c r="O310" i="61"/>
  <c r="F316" i="97" s="1"/>
  <c r="F316" i="122"/>
  <c r="O311" i="61"/>
  <c r="F316" i="123"/>
  <c r="L340" i="61"/>
  <c r="C317" i="122"/>
  <c r="P340" i="61"/>
  <c r="G317" i="122"/>
  <c r="P341" i="61"/>
  <c r="G317" i="123"/>
  <c r="M370" i="61"/>
  <c r="D318" i="97" s="1"/>
  <c r="D318" i="122"/>
  <c r="N40" i="62"/>
  <c r="E320" i="122"/>
  <c r="N41" i="62"/>
  <c r="E320" i="123"/>
  <c r="C321" i="96"/>
  <c r="C325" i="96"/>
  <c r="O70" i="62"/>
  <c r="F321" i="97" s="1"/>
  <c r="F321" i="122"/>
  <c r="O71" i="62"/>
  <c r="F321" i="123"/>
  <c r="L100" i="62"/>
  <c r="C322" i="122"/>
  <c r="P100" i="62"/>
  <c r="G322" i="122"/>
  <c r="P101" i="62"/>
  <c r="G322" i="123"/>
  <c r="M130" i="62"/>
  <c r="D323" i="97" s="1"/>
  <c r="D323" i="122"/>
  <c r="N160" i="62"/>
  <c r="E324" i="122"/>
  <c r="N161" i="62"/>
  <c r="E324" i="123"/>
  <c r="O190" i="62"/>
  <c r="F325" i="97" s="1"/>
  <c r="F325" i="122"/>
  <c r="O191" i="62"/>
  <c r="F325" i="123"/>
  <c r="O220" i="62"/>
  <c r="F326" i="97" s="1"/>
  <c r="F326" i="122"/>
  <c r="O221" i="62"/>
  <c r="F326" i="123"/>
  <c r="L250" i="62"/>
  <c r="C327" i="122"/>
  <c r="P250" i="62"/>
  <c r="G327" i="122"/>
  <c r="P251" i="62"/>
  <c r="G327" i="123"/>
  <c r="L280" i="62"/>
  <c r="C328" i="122"/>
  <c r="P280" i="62"/>
  <c r="G328" i="122"/>
  <c r="P281" i="62"/>
  <c r="G328" i="123"/>
  <c r="L40" i="64"/>
  <c r="C330" i="122"/>
  <c r="P40" i="64"/>
  <c r="G330" i="122"/>
  <c r="P41" i="64"/>
  <c r="G330" i="123"/>
  <c r="E331" i="96"/>
  <c r="E335" i="96"/>
  <c r="L70" i="64"/>
  <c r="C331" i="122"/>
  <c r="P70" i="64"/>
  <c r="G331" i="122"/>
  <c r="P71" i="64"/>
  <c r="G331" i="123"/>
  <c r="L100" i="64"/>
  <c r="C332" i="122"/>
  <c r="P100" i="64"/>
  <c r="G332" i="122"/>
  <c r="P101" i="64"/>
  <c r="G332" i="123"/>
  <c r="L130" i="64"/>
  <c r="C333" i="122"/>
  <c r="P130" i="64"/>
  <c r="G333" i="122"/>
  <c r="P131" i="64"/>
  <c r="G333" i="123"/>
  <c r="L160" i="64"/>
  <c r="C334" i="122"/>
  <c r="P160" i="64"/>
  <c r="G334" i="122"/>
  <c r="P161" i="64"/>
  <c r="G334" i="123"/>
  <c r="L190" i="64"/>
  <c r="C335" i="122"/>
  <c r="P190" i="64"/>
  <c r="G335" i="122"/>
  <c r="P191" i="64"/>
  <c r="G335" i="123"/>
  <c r="L220" i="64"/>
  <c r="C336" i="122"/>
  <c r="P220" i="64"/>
  <c r="G336" i="122"/>
  <c r="P221" i="64"/>
  <c r="G336" i="123"/>
  <c r="L250" i="64"/>
  <c r="C337" i="122"/>
  <c r="P250" i="64"/>
  <c r="G337" i="122"/>
  <c r="P251" i="64"/>
  <c r="G337" i="123"/>
  <c r="O280" i="64"/>
  <c r="F338" i="97" s="1"/>
  <c r="F338" i="122"/>
  <c r="O281" i="64"/>
  <c r="F338" i="123"/>
  <c r="N310" i="64"/>
  <c r="E339" i="122"/>
  <c r="N311" i="64"/>
  <c r="E339" i="123"/>
  <c r="N340" i="64"/>
  <c r="E340" i="122"/>
  <c r="N341" i="64"/>
  <c r="E340" i="123"/>
  <c r="L40" i="65"/>
  <c r="C342" i="122"/>
  <c r="P40" i="65"/>
  <c r="G342" i="122"/>
  <c r="P41" i="65"/>
  <c r="G342" i="123"/>
  <c r="E343" i="96"/>
  <c r="E347" i="96"/>
  <c r="L70" i="65"/>
  <c r="C343" i="122"/>
  <c r="P70" i="65"/>
  <c r="G343" i="122"/>
  <c r="P71" i="65"/>
  <c r="G343" i="123"/>
  <c r="L100" i="65"/>
  <c r="C344" i="122"/>
  <c r="P100" i="65"/>
  <c r="G344" i="122"/>
  <c r="P101" i="65"/>
  <c r="G344" i="123"/>
  <c r="L130" i="65"/>
  <c r="C345" i="122"/>
  <c r="P130" i="65"/>
  <c r="G345" i="122"/>
  <c r="P131" i="65"/>
  <c r="G345" i="123"/>
  <c r="N160" i="65"/>
  <c r="E346" i="122"/>
  <c r="N161" i="65"/>
  <c r="E346" i="123"/>
  <c r="O190" i="65"/>
  <c r="F347" i="97" s="1"/>
  <c r="F347" i="122"/>
  <c r="O191" i="65"/>
  <c r="F347" i="123"/>
  <c r="O220" i="65"/>
  <c r="F348" i="97" s="1"/>
  <c r="F348" i="122"/>
  <c r="O221" i="65"/>
  <c r="F348" i="123"/>
  <c r="O40" i="67"/>
  <c r="F350" i="97" s="1"/>
  <c r="F350" i="122"/>
  <c r="O41" i="67"/>
  <c r="F350" i="123"/>
  <c r="D351" i="96"/>
  <c r="D355" i="96"/>
  <c r="O70" i="67"/>
  <c r="F351" i="97" s="1"/>
  <c r="F351" i="122"/>
  <c r="O71" i="67"/>
  <c r="F351" i="123"/>
  <c r="O100" i="67"/>
  <c r="F352" i="97" s="1"/>
  <c r="F352" i="122"/>
  <c r="O101" i="67"/>
  <c r="F352" i="123"/>
  <c r="O130" i="67"/>
  <c r="F353" i="97" s="1"/>
  <c r="F353" i="122"/>
  <c r="O131" i="67"/>
  <c r="F353" i="123"/>
  <c r="O160" i="67"/>
  <c r="F354" i="97" s="1"/>
  <c r="F354" i="122"/>
  <c r="O161" i="67"/>
  <c r="F354" i="123"/>
  <c r="O190" i="67"/>
  <c r="F355" i="97" s="1"/>
  <c r="F355" i="122"/>
  <c r="O191" i="67"/>
  <c r="F355" i="123"/>
  <c r="O220" i="67"/>
  <c r="F356" i="97" s="1"/>
  <c r="F356" i="122"/>
  <c r="O221" i="67"/>
  <c r="F356" i="123"/>
  <c r="O250" i="67"/>
  <c r="F357" i="97" s="1"/>
  <c r="F357" i="122"/>
  <c r="O251" i="67"/>
  <c r="F357" i="123"/>
  <c r="O280" i="67"/>
  <c r="F358" i="97" s="1"/>
  <c r="F358" i="122"/>
  <c r="O281" i="67"/>
  <c r="F358" i="123"/>
  <c r="O40" i="68"/>
  <c r="F360" i="97" s="1"/>
  <c r="F360" i="122"/>
  <c r="O41" i="68"/>
  <c r="F360" i="123"/>
  <c r="E361" i="96"/>
  <c r="E365" i="96"/>
  <c r="L70" i="68"/>
  <c r="C361" i="122"/>
  <c r="P70" i="68"/>
  <c r="G361" i="122"/>
  <c r="P71" i="68"/>
  <c r="G361" i="123"/>
  <c r="L100" i="68"/>
  <c r="C362" i="122"/>
  <c r="P100" i="68"/>
  <c r="G362" i="122"/>
  <c r="P101" i="68"/>
  <c r="G362" i="123"/>
  <c r="L130" i="68"/>
  <c r="C363" i="122"/>
  <c r="P130" i="68"/>
  <c r="G363" i="122"/>
  <c r="P131" i="68"/>
  <c r="G363" i="123"/>
  <c r="L160" i="68"/>
  <c r="C364" i="122"/>
  <c r="P160" i="68"/>
  <c r="G364" i="122"/>
  <c r="P161" i="68"/>
  <c r="G364" i="123"/>
  <c r="L190" i="68"/>
  <c r="C365" i="122"/>
  <c r="P190" i="68"/>
  <c r="G365" i="122"/>
  <c r="P191" i="68"/>
  <c r="G365" i="123"/>
  <c r="L40" i="70"/>
  <c r="C367" i="122"/>
  <c r="P40" i="70"/>
  <c r="G367" i="122"/>
  <c r="P41" i="70"/>
  <c r="G367" i="123"/>
  <c r="L70" i="70"/>
  <c r="C368" i="122"/>
  <c r="P70" i="70"/>
  <c r="G368" i="122"/>
  <c r="P71" i="70"/>
  <c r="G368" i="123"/>
  <c r="L100" i="70"/>
  <c r="C369" i="122"/>
  <c r="P100" i="70"/>
  <c r="G369" i="122"/>
  <c r="P101" i="70"/>
  <c r="G369" i="123"/>
  <c r="L130" i="70"/>
  <c r="C370" i="122"/>
  <c r="P130" i="70"/>
  <c r="G370" i="122"/>
  <c r="P131" i="70"/>
  <c r="G370" i="123"/>
  <c r="L160" i="70"/>
  <c r="C371" i="122"/>
  <c r="P160" i="70"/>
  <c r="G371" i="122"/>
  <c r="P161" i="70"/>
  <c r="G371" i="123"/>
  <c r="L40" i="72"/>
  <c r="C373" i="122"/>
  <c r="P40" i="72"/>
  <c r="G373" i="122"/>
  <c r="P41" i="72"/>
  <c r="G373" i="123"/>
  <c r="E374" i="96"/>
  <c r="E378" i="96"/>
  <c r="L100" i="72"/>
  <c r="C375" i="122"/>
  <c r="P100" i="72"/>
  <c r="G375" i="122"/>
  <c r="P101" i="72"/>
  <c r="G375" i="123"/>
  <c r="M130" i="72"/>
  <c r="D376" i="97" s="1"/>
  <c r="D376" i="122"/>
  <c r="M160" i="72"/>
  <c r="D377" i="97" s="1"/>
  <c r="D377" i="122"/>
  <c r="N190" i="72"/>
  <c r="E378" i="122"/>
  <c r="N191" i="72"/>
  <c r="E378" i="123"/>
  <c r="O220" i="72"/>
  <c r="F379" i="97" s="1"/>
  <c r="F379" i="122"/>
  <c r="O221" i="72"/>
  <c r="F379" i="123"/>
  <c r="O250" i="72"/>
  <c r="F380" i="97" s="1"/>
  <c r="F380" i="122"/>
  <c r="O251" i="72"/>
  <c r="F380" i="123"/>
  <c r="L280" i="72"/>
  <c r="C381" i="122"/>
  <c r="P280" i="72"/>
  <c r="G381" i="122"/>
  <c r="P281" i="72"/>
  <c r="G381" i="123"/>
  <c r="L40" i="74"/>
  <c r="C383" i="122"/>
  <c r="P40" i="74"/>
  <c r="G383" i="122"/>
  <c r="P41" i="74"/>
  <c r="G383" i="123"/>
  <c r="E388" i="96"/>
  <c r="E384" i="96"/>
  <c r="L70" i="74"/>
  <c r="C384" i="122"/>
  <c r="P70" i="74"/>
  <c r="G384" i="122"/>
  <c r="P71" i="74"/>
  <c r="G384" i="123"/>
  <c r="N100" i="74"/>
  <c r="E385" i="122"/>
  <c r="N101" i="74"/>
  <c r="E385" i="123"/>
  <c r="M130" i="74"/>
  <c r="D386" i="97" s="1"/>
  <c r="D386" i="122"/>
  <c r="O160" i="74"/>
  <c r="F387" i="97" s="1"/>
  <c r="F387" i="122"/>
  <c r="O161" i="74"/>
  <c r="F387" i="123"/>
  <c r="M190" i="74"/>
  <c r="D388" i="97" s="1"/>
  <c r="D388" i="122"/>
  <c r="O220" i="74"/>
  <c r="F389" i="97" s="1"/>
  <c r="F389" i="122"/>
  <c r="O221" i="74"/>
  <c r="F389" i="123"/>
  <c r="L250" i="74"/>
  <c r="C390" i="122"/>
  <c r="P250" i="74"/>
  <c r="G390" i="122"/>
  <c r="P251" i="74"/>
  <c r="G390" i="123"/>
  <c r="M280" i="74"/>
  <c r="D391" i="97" s="1"/>
  <c r="D391" i="122"/>
  <c r="O310" i="74"/>
  <c r="F392" i="97" s="1"/>
  <c r="F392" i="122"/>
  <c r="O311" i="74"/>
  <c r="F392" i="123"/>
  <c r="N340" i="74"/>
  <c r="E393" i="122"/>
  <c r="N341" i="74"/>
  <c r="E393" i="123"/>
  <c r="O370" i="74"/>
  <c r="F394" i="97" s="1"/>
  <c r="F394" i="122"/>
  <c r="O371" i="74"/>
  <c r="F394" i="123"/>
  <c r="L400" i="74"/>
  <c r="C395" i="122"/>
  <c r="P400" i="74"/>
  <c r="G395" i="122"/>
  <c r="P401" i="74"/>
  <c r="G395" i="123"/>
  <c r="M430" i="74"/>
  <c r="D396" i="97" s="1"/>
  <c r="D396" i="122"/>
  <c r="N461" i="74"/>
  <c r="E397" i="123"/>
  <c r="N40" i="76"/>
  <c r="E399" i="122"/>
  <c r="N41" i="76"/>
  <c r="E399" i="123"/>
  <c r="C404" i="96"/>
  <c r="C400" i="96"/>
  <c r="O70" i="76"/>
  <c r="F400" i="97" s="1"/>
  <c r="F400" i="122"/>
  <c r="O71" i="76"/>
  <c r="F400" i="123"/>
  <c r="M100" i="76"/>
  <c r="D401" i="97" s="1"/>
  <c r="D401" i="122"/>
  <c r="N130" i="76"/>
  <c r="E402" i="122"/>
  <c r="N131" i="76"/>
  <c r="E402" i="123"/>
  <c r="N160" i="76"/>
  <c r="E403" i="122"/>
  <c r="N161" i="76"/>
  <c r="E403" i="123"/>
  <c r="O190" i="76"/>
  <c r="F404" i="97" s="1"/>
  <c r="F404" i="122"/>
  <c r="O191" i="76"/>
  <c r="F404" i="123"/>
  <c r="L220" i="76"/>
  <c r="C405" i="122"/>
  <c r="P220" i="76"/>
  <c r="G405" i="122"/>
  <c r="P221" i="76"/>
  <c r="G405" i="123"/>
  <c r="M250" i="76"/>
  <c r="D406" i="97" s="1"/>
  <c r="D406" i="122"/>
  <c r="M40" i="78"/>
  <c r="D408" i="97" s="1"/>
  <c r="D408" i="122"/>
  <c r="F409" i="96"/>
  <c r="F413" i="96"/>
  <c r="N70" i="78"/>
  <c r="E409" i="122"/>
  <c r="N71" i="78"/>
  <c r="E409" i="123"/>
  <c r="O100" i="78"/>
  <c r="F410" i="97" s="1"/>
  <c r="F410" i="122"/>
  <c r="O101" i="78"/>
  <c r="F410" i="123"/>
  <c r="L130" i="78"/>
  <c r="C411" i="122"/>
  <c r="P130" i="78"/>
  <c r="G411" i="122"/>
  <c r="P131" i="78"/>
  <c r="G411" i="123"/>
  <c r="L160" i="78"/>
  <c r="C412" i="122"/>
  <c r="P160" i="78"/>
  <c r="G412" i="122"/>
  <c r="P161" i="78"/>
  <c r="G412" i="123"/>
  <c r="M190" i="78"/>
  <c r="D413" i="97" s="1"/>
  <c r="D413" i="122"/>
  <c r="N220" i="78"/>
  <c r="E414" i="122"/>
  <c r="N221" i="78"/>
  <c r="E414" i="123"/>
  <c r="O250" i="78"/>
  <c r="F415" i="97" s="1"/>
  <c r="F415" i="122"/>
  <c r="O251" i="78"/>
  <c r="F415" i="123"/>
  <c r="L280" i="78"/>
  <c r="C416" i="122"/>
  <c r="P280" i="78"/>
  <c r="G416" i="122"/>
  <c r="P281" i="78"/>
  <c r="G416" i="123"/>
  <c r="M310" i="78"/>
  <c r="D417" i="97" s="1"/>
  <c r="D417" i="122"/>
  <c r="L70" i="45"/>
  <c r="C224" i="122"/>
  <c r="P70" i="45"/>
  <c r="G224" i="122"/>
  <c r="M190" i="45"/>
  <c r="D228" i="97" s="1"/>
  <c r="D228" i="122"/>
  <c r="O41" i="13"/>
  <c r="F61" i="123"/>
  <c r="M70" i="45"/>
  <c r="D224" i="97" s="1"/>
  <c r="D224" i="122"/>
  <c r="N100" i="45"/>
  <c r="E225" i="122"/>
  <c r="N190" i="45"/>
  <c r="E228" i="122"/>
  <c r="O71" i="13"/>
  <c r="F62" i="123"/>
  <c r="O160" i="13"/>
  <c r="F65" i="97" s="1"/>
  <c r="F65" i="122"/>
  <c r="M190" i="13"/>
  <c r="D66" i="97" s="1"/>
  <c r="D66" i="122"/>
  <c r="O220" i="13"/>
  <c r="F67" i="97" s="1"/>
  <c r="F67" i="122"/>
  <c r="N250" i="13"/>
  <c r="E68" i="122"/>
  <c r="M40" i="15"/>
  <c r="D70" i="97" s="1"/>
  <c r="D70" i="122"/>
  <c r="M220" i="15"/>
  <c r="D76" i="97" s="1"/>
  <c r="D76" i="122"/>
  <c r="M280" i="15"/>
  <c r="D78" i="97" s="1"/>
  <c r="D78" i="122"/>
  <c r="M340" i="15"/>
  <c r="D80" i="97" s="1"/>
  <c r="D80" i="122"/>
  <c r="N70" i="17"/>
  <c r="E84" i="122"/>
  <c r="N100" i="17"/>
  <c r="E85" i="122"/>
  <c r="N130" i="17"/>
  <c r="E86" i="122"/>
  <c r="N160" i="17"/>
  <c r="E87" i="122"/>
  <c r="N190" i="17"/>
  <c r="E88" i="122"/>
  <c r="N221" i="17"/>
  <c r="E89" i="123"/>
  <c r="L40" i="19"/>
  <c r="C91" i="122"/>
  <c r="P40" i="19"/>
  <c r="G91" i="122"/>
  <c r="P41" i="19"/>
  <c r="G91" i="123"/>
  <c r="L70" i="19"/>
  <c r="C92" i="122"/>
  <c r="P70" i="19"/>
  <c r="G92" i="122"/>
  <c r="P71" i="19"/>
  <c r="G92" i="123"/>
  <c r="L100" i="19"/>
  <c r="C93" i="122"/>
  <c r="P100" i="19"/>
  <c r="G93" i="122"/>
  <c r="P101" i="19"/>
  <c r="G93" i="123"/>
  <c r="L130" i="19"/>
  <c r="C94" i="122"/>
  <c r="P130" i="19"/>
  <c r="G94" i="122"/>
  <c r="P131" i="19"/>
  <c r="G94" i="123"/>
  <c r="L160" i="19"/>
  <c r="C95" i="122"/>
  <c r="P160" i="19"/>
  <c r="G95" i="122"/>
  <c r="P161" i="19"/>
  <c r="G95" i="123"/>
  <c r="L190" i="19"/>
  <c r="C96" i="122"/>
  <c r="P190" i="19"/>
  <c r="G96" i="122"/>
  <c r="P191" i="19"/>
  <c r="G96" i="123"/>
  <c r="L220" i="19"/>
  <c r="C97" i="122"/>
  <c r="P220" i="19"/>
  <c r="G97" i="122"/>
  <c r="P221" i="19"/>
  <c r="G97" i="123"/>
  <c r="L250" i="19"/>
  <c r="C98" i="122"/>
  <c r="P250" i="19"/>
  <c r="G98" i="122"/>
  <c r="P251" i="19"/>
  <c r="G98" i="123"/>
  <c r="N40" i="20"/>
  <c r="E100" i="122"/>
  <c r="N41" i="20"/>
  <c r="E100" i="123"/>
  <c r="L70" i="20"/>
  <c r="C101" i="122"/>
  <c r="P70" i="20"/>
  <c r="G101" i="122"/>
  <c r="P71" i="20"/>
  <c r="G101" i="123"/>
  <c r="M100" i="20"/>
  <c r="D102" i="97" s="1"/>
  <c r="D102" i="122"/>
  <c r="N130" i="20"/>
  <c r="E103" i="122"/>
  <c r="N131" i="20"/>
  <c r="E103" i="123"/>
  <c r="O160" i="20"/>
  <c r="F104" i="97" s="1"/>
  <c r="F104" i="122"/>
  <c r="O161" i="20"/>
  <c r="F104" i="123"/>
  <c r="M190" i="20"/>
  <c r="D105" i="97" s="1"/>
  <c r="D105" i="122"/>
  <c r="N40" i="22"/>
  <c r="E107" i="122"/>
  <c r="N41" i="22"/>
  <c r="E107" i="123"/>
  <c r="M70" i="22"/>
  <c r="D108" i="97" s="1"/>
  <c r="D108" i="122"/>
  <c r="O100" i="22"/>
  <c r="F109" i="97" s="1"/>
  <c r="F109" i="122"/>
  <c r="O101" i="22"/>
  <c r="F109" i="123"/>
  <c r="N130" i="22"/>
  <c r="E110" i="122"/>
  <c r="N131" i="22"/>
  <c r="E110" i="123"/>
  <c r="O40" i="24"/>
  <c r="F112" i="97" s="1"/>
  <c r="F112" i="122"/>
  <c r="P41" i="24"/>
  <c r="G112" i="123"/>
  <c r="L70" i="24"/>
  <c r="C113" i="122"/>
  <c r="P70" i="24"/>
  <c r="G113" i="122"/>
  <c r="L100" i="24"/>
  <c r="C114" i="122"/>
  <c r="P100" i="24"/>
  <c r="G114" i="122"/>
  <c r="L130" i="24"/>
  <c r="C115" i="122"/>
  <c r="P130" i="24"/>
  <c r="G115" i="122"/>
  <c r="N160" i="24"/>
  <c r="E116" i="122"/>
  <c r="O161" i="24"/>
  <c r="F116" i="123"/>
  <c r="N190" i="24"/>
  <c r="E117" i="122"/>
  <c r="O191" i="24"/>
  <c r="F117" i="123"/>
  <c r="N41" i="25"/>
  <c r="E119" i="123"/>
  <c r="N70" i="25"/>
  <c r="E120" i="122"/>
  <c r="N71" i="25"/>
  <c r="E120" i="123"/>
  <c r="N100" i="25"/>
  <c r="E121" i="122"/>
  <c r="N101" i="25"/>
  <c r="E121" i="123"/>
  <c r="N130" i="25"/>
  <c r="E122" i="122"/>
  <c r="N131" i="25"/>
  <c r="E122" i="123"/>
  <c r="N160" i="25"/>
  <c r="E123" i="122"/>
  <c r="N161" i="25"/>
  <c r="E123" i="123"/>
  <c r="N190" i="25"/>
  <c r="E124" i="122"/>
  <c r="N191" i="25"/>
  <c r="E124" i="123"/>
  <c r="N40" i="27"/>
  <c r="E126" i="122"/>
  <c r="N41" i="27"/>
  <c r="E126" i="123"/>
  <c r="O70" i="27"/>
  <c r="F127" i="97" s="1"/>
  <c r="F127" i="122"/>
  <c r="O71" i="27"/>
  <c r="F127" i="123"/>
  <c r="O100" i="27"/>
  <c r="F128" i="97" s="1"/>
  <c r="F128" i="122"/>
  <c r="O101" i="27"/>
  <c r="F128" i="123"/>
  <c r="O130" i="27"/>
  <c r="F129" i="97" s="1"/>
  <c r="F129" i="122"/>
  <c r="O131" i="27"/>
  <c r="F129" i="123"/>
  <c r="O160" i="27"/>
  <c r="F130" i="97" s="1"/>
  <c r="F130" i="122"/>
  <c r="O161" i="27"/>
  <c r="F130" i="123"/>
  <c r="O40" i="29"/>
  <c r="F132" i="97" s="1"/>
  <c r="F132" i="122"/>
  <c r="O41" i="29"/>
  <c r="F132" i="123"/>
  <c r="D133" i="96"/>
  <c r="D137" i="96"/>
  <c r="O70" i="29"/>
  <c r="F133" i="97" s="1"/>
  <c r="F133" i="122"/>
  <c r="O71" i="29"/>
  <c r="F133" i="123"/>
  <c r="O100" i="29"/>
  <c r="F134" i="97" s="1"/>
  <c r="F134" i="122"/>
  <c r="O101" i="29"/>
  <c r="F134" i="123"/>
  <c r="O130" i="29"/>
  <c r="F135" i="97" s="1"/>
  <c r="F135" i="122"/>
  <c r="O131" i="29"/>
  <c r="F135" i="123"/>
  <c r="O160" i="29"/>
  <c r="F136" i="97" s="1"/>
  <c r="F136" i="122"/>
  <c r="O161" i="29"/>
  <c r="F136" i="123"/>
  <c r="O190" i="29"/>
  <c r="F137" i="97" s="1"/>
  <c r="F137" i="122"/>
  <c r="O191" i="29"/>
  <c r="F137" i="123"/>
  <c r="O40" i="31"/>
  <c r="F139" i="97" s="1"/>
  <c r="F139" i="122"/>
  <c r="O41" i="31"/>
  <c r="F139" i="123"/>
  <c r="L100" i="31"/>
  <c r="C141" i="122"/>
  <c r="P100" i="31"/>
  <c r="G141" i="122"/>
  <c r="P101" i="31"/>
  <c r="G141" i="123"/>
  <c r="L130" i="31"/>
  <c r="C142" i="122"/>
  <c r="P130" i="31"/>
  <c r="G142" i="122"/>
  <c r="P131" i="31"/>
  <c r="G142" i="123"/>
  <c r="N160" i="31"/>
  <c r="E143" i="122"/>
  <c r="N161" i="31"/>
  <c r="E143" i="123"/>
  <c r="L190" i="31"/>
  <c r="C144" i="122"/>
  <c r="P190" i="31"/>
  <c r="G144" i="122"/>
  <c r="P191" i="31"/>
  <c r="G144" i="123"/>
  <c r="N220" i="31"/>
  <c r="E145" i="122"/>
  <c r="N221" i="31"/>
  <c r="E145" i="123"/>
  <c r="O250" i="31"/>
  <c r="F146" i="97" s="1"/>
  <c r="F146" i="122"/>
  <c r="O251" i="31"/>
  <c r="F146" i="123"/>
  <c r="L280" i="31"/>
  <c r="C147" i="122"/>
  <c r="P280" i="31"/>
  <c r="G147" i="122"/>
  <c r="P281" i="31"/>
  <c r="G147" i="123"/>
  <c r="L40" i="33"/>
  <c r="C149" i="122"/>
  <c r="P40" i="33"/>
  <c r="G149" i="122"/>
  <c r="P41" i="33"/>
  <c r="G149" i="123"/>
  <c r="E150" i="96"/>
  <c r="E154" i="96"/>
  <c r="M70" i="33"/>
  <c r="D150" i="97" s="1"/>
  <c r="D150" i="122"/>
  <c r="N100" i="33"/>
  <c r="E151" i="122"/>
  <c r="N101" i="33"/>
  <c r="E151" i="123"/>
  <c r="O130" i="33"/>
  <c r="F152" i="97" s="1"/>
  <c r="F152" i="122"/>
  <c r="O131" i="33"/>
  <c r="F152" i="123"/>
  <c r="L160" i="33"/>
  <c r="C153" i="122"/>
  <c r="P160" i="33"/>
  <c r="G153" i="122"/>
  <c r="P161" i="33"/>
  <c r="G153" i="123"/>
  <c r="M190" i="33"/>
  <c r="D154" i="97" s="1"/>
  <c r="D154" i="122"/>
  <c r="N220" i="33"/>
  <c r="E155" i="122"/>
  <c r="N221" i="33"/>
  <c r="E155" i="123"/>
  <c r="O250" i="33"/>
  <c r="F156" i="97" s="1"/>
  <c r="F156" i="122"/>
  <c r="O251" i="33"/>
  <c r="F156" i="123"/>
  <c r="L280" i="33"/>
  <c r="C157" i="122"/>
  <c r="P280" i="33"/>
  <c r="G157" i="122"/>
  <c r="P281" i="33"/>
  <c r="G157" i="123"/>
  <c r="L40" i="35"/>
  <c r="C159" i="122"/>
  <c r="P40" i="35"/>
  <c r="G159" i="122"/>
  <c r="P41" i="35"/>
  <c r="G159" i="123"/>
  <c r="E160" i="96"/>
  <c r="E164" i="96"/>
  <c r="L70" i="35"/>
  <c r="C160" i="122"/>
  <c r="P70" i="35"/>
  <c r="G160" i="122"/>
  <c r="P71" i="35"/>
  <c r="G160" i="123"/>
  <c r="L100" i="35"/>
  <c r="C161" i="122"/>
  <c r="P100" i="35"/>
  <c r="G161" i="122"/>
  <c r="P101" i="35"/>
  <c r="G161" i="123"/>
  <c r="L130" i="35"/>
  <c r="C162" i="122"/>
  <c r="P130" i="35"/>
  <c r="G162" i="122"/>
  <c r="P131" i="35"/>
  <c r="G162" i="123"/>
  <c r="L160" i="35"/>
  <c r="C163" i="122"/>
  <c r="P160" i="35"/>
  <c r="G163" i="122"/>
  <c r="P161" i="35"/>
  <c r="G163" i="123"/>
  <c r="L190" i="35"/>
  <c r="C164" i="122"/>
  <c r="P190" i="35"/>
  <c r="G164" i="122"/>
  <c r="P191" i="35"/>
  <c r="G164" i="123"/>
  <c r="L220" i="35"/>
  <c r="C165" i="122"/>
  <c r="P220" i="35"/>
  <c r="G165" i="122"/>
  <c r="P221" i="35"/>
  <c r="G165" i="123"/>
  <c r="M250" i="35"/>
  <c r="D166" i="97" s="1"/>
  <c r="D166" i="122"/>
  <c r="M280" i="35"/>
  <c r="D167" i="97" s="1"/>
  <c r="D167" i="122"/>
  <c r="M307" i="35"/>
  <c r="D168" i="109" s="1"/>
  <c r="D168" i="96"/>
  <c r="M309" i="35"/>
  <c r="D168" i="113" s="1"/>
  <c r="D168" i="112"/>
  <c r="O310" i="35"/>
  <c r="F168" i="97" s="1"/>
  <c r="F168" i="122"/>
  <c r="O311" i="35"/>
  <c r="F168" i="123"/>
  <c r="O40" i="37"/>
  <c r="F170" i="97" s="1"/>
  <c r="F170" i="122"/>
  <c r="O41" i="37"/>
  <c r="F170" i="123"/>
  <c r="D171" i="96"/>
  <c r="D175" i="96"/>
  <c r="O70" i="37"/>
  <c r="F171" i="97" s="1"/>
  <c r="F171" i="122"/>
  <c r="O71" i="37"/>
  <c r="F171" i="123"/>
  <c r="L100" i="37"/>
  <c r="C172" i="122"/>
  <c r="P100" i="37"/>
  <c r="G172" i="122"/>
  <c r="P101" i="37"/>
  <c r="G172" i="123"/>
  <c r="M130" i="37"/>
  <c r="D173" i="97" s="1"/>
  <c r="D173" i="122"/>
  <c r="M160" i="37"/>
  <c r="D174" i="97" s="1"/>
  <c r="D174" i="122"/>
  <c r="L190" i="37"/>
  <c r="C175" i="122"/>
  <c r="P190" i="37"/>
  <c r="G175" i="122"/>
  <c r="P191" i="37"/>
  <c r="G175" i="123"/>
  <c r="L220" i="37"/>
  <c r="C176" i="122"/>
  <c r="P220" i="37"/>
  <c r="G176" i="122"/>
  <c r="P221" i="37"/>
  <c r="G176" i="123"/>
  <c r="O250" i="37"/>
  <c r="F177" i="97" s="1"/>
  <c r="F177" i="122"/>
  <c r="O251" i="37"/>
  <c r="F177" i="123"/>
  <c r="N280" i="37"/>
  <c r="E178" i="122"/>
  <c r="N281" i="37"/>
  <c r="E178" i="123"/>
  <c r="L310" i="37"/>
  <c r="C179" i="122"/>
  <c r="P310" i="37"/>
  <c r="G179" i="122"/>
  <c r="P311" i="37"/>
  <c r="G179" i="123"/>
  <c r="O340" i="37"/>
  <c r="F180" i="97" s="1"/>
  <c r="F180" i="122"/>
  <c r="O341" i="37"/>
  <c r="F180" i="123"/>
  <c r="N40" i="39"/>
  <c r="E182" i="122"/>
  <c r="N41" i="39"/>
  <c r="E182" i="123"/>
  <c r="C183" i="96"/>
  <c r="C187" i="96"/>
  <c r="O70" i="39"/>
  <c r="F183" i="97" s="1"/>
  <c r="F183" i="122"/>
  <c r="O71" i="39"/>
  <c r="F183" i="123"/>
  <c r="N100" i="39"/>
  <c r="E184" i="122"/>
  <c r="N101" i="39"/>
  <c r="E184" i="123"/>
  <c r="L130" i="39"/>
  <c r="C185" i="122"/>
  <c r="P130" i="39"/>
  <c r="G185" i="122"/>
  <c r="P131" i="39"/>
  <c r="G185" i="123"/>
  <c r="N160" i="39"/>
  <c r="E186" i="122"/>
  <c r="N161" i="39"/>
  <c r="E186" i="123"/>
  <c r="N190" i="39"/>
  <c r="E187" i="122"/>
  <c r="N191" i="39"/>
  <c r="E187" i="123"/>
  <c r="N220" i="39"/>
  <c r="E188" i="122"/>
  <c r="N221" i="39"/>
  <c r="E188" i="123"/>
  <c r="N250" i="39"/>
  <c r="E189" i="122"/>
  <c r="N251" i="39"/>
  <c r="E189" i="123"/>
  <c r="L280" i="39"/>
  <c r="C190" i="122"/>
  <c r="P280" i="39"/>
  <c r="G190" i="122"/>
  <c r="P281" i="39"/>
  <c r="G190" i="123"/>
  <c r="O310" i="39"/>
  <c r="F191" i="97" s="1"/>
  <c r="F191" i="122"/>
  <c r="O311" i="39"/>
  <c r="F191" i="123"/>
  <c r="N340" i="39"/>
  <c r="E192" i="122"/>
  <c r="N341" i="39"/>
  <c r="E192" i="123"/>
  <c r="L40" i="44"/>
  <c r="C213" i="122"/>
  <c r="P40" i="44"/>
  <c r="G213" i="122"/>
  <c r="P41" i="44"/>
  <c r="G213" i="123"/>
  <c r="C214" i="96"/>
  <c r="C218" i="96"/>
  <c r="G214" i="96"/>
  <c r="G218" i="96"/>
  <c r="N70" i="44"/>
  <c r="E214" i="122"/>
  <c r="N71" i="44"/>
  <c r="E214" i="123"/>
  <c r="N100" i="44"/>
  <c r="E215" i="122"/>
  <c r="N101" i="44"/>
  <c r="E215" i="123"/>
  <c r="N130" i="44"/>
  <c r="E216" i="122"/>
  <c r="N131" i="44"/>
  <c r="E216" i="123"/>
  <c r="O160" i="44"/>
  <c r="F217" i="97" s="1"/>
  <c r="F217" i="122"/>
  <c r="O161" i="44"/>
  <c r="F217" i="123"/>
  <c r="L190" i="44"/>
  <c r="C218" i="122"/>
  <c r="P190" i="44"/>
  <c r="G218" i="122"/>
  <c r="P191" i="44"/>
  <c r="G218" i="123"/>
  <c r="L220" i="44"/>
  <c r="C219" i="122"/>
  <c r="P220" i="44"/>
  <c r="G219" i="122"/>
  <c r="P221" i="44"/>
  <c r="G219" i="123"/>
  <c r="L250" i="44"/>
  <c r="C220" i="122"/>
  <c r="P250" i="44"/>
  <c r="G220" i="122"/>
  <c r="P251" i="44"/>
  <c r="G220" i="123"/>
  <c r="M280" i="44"/>
  <c r="D221" i="97" s="1"/>
  <c r="D221" i="122"/>
  <c r="M40" i="46"/>
  <c r="D230" i="97" s="1"/>
  <c r="D230" i="122"/>
  <c r="O70" i="46"/>
  <c r="F231" i="97" s="1"/>
  <c r="F231" i="122"/>
  <c r="O71" i="46"/>
  <c r="F231" i="123"/>
  <c r="L100" i="46"/>
  <c r="C232" i="122"/>
  <c r="P100" i="46"/>
  <c r="G232" i="122"/>
  <c r="P101" i="46"/>
  <c r="G232" i="123"/>
  <c r="M130" i="46"/>
  <c r="D233" i="97" s="1"/>
  <c r="D233" i="122"/>
  <c r="M160" i="46"/>
  <c r="D234" i="97" s="1"/>
  <c r="D234" i="122"/>
  <c r="N40" i="48"/>
  <c r="E236" i="122"/>
  <c r="N41" i="48"/>
  <c r="E236" i="123"/>
  <c r="N70" i="48"/>
  <c r="E237" i="122"/>
  <c r="N71" i="48"/>
  <c r="E237" i="123"/>
  <c r="N100" i="48"/>
  <c r="E238" i="122"/>
  <c r="N101" i="48"/>
  <c r="E238" i="123"/>
  <c r="N130" i="48"/>
  <c r="E239" i="122"/>
  <c r="N131" i="48"/>
  <c r="E239" i="123"/>
  <c r="N160" i="48"/>
  <c r="E240" i="122"/>
  <c r="N161" i="48"/>
  <c r="E240" i="123"/>
  <c r="N40" i="50"/>
  <c r="E242" i="122"/>
  <c r="N41" i="50"/>
  <c r="E242" i="123"/>
  <c r="C243" i="96"/>
  <c r="C247" i="96"/>
  <c r="G243" i="96"/>
  <c r="G247" i="96"/>
  <c r="N70" i="50"/>
  <c r="E243" i="122"/>
  <c r="N71" i="50"/>
  <c r="E243" i="123"/>
  <c r="N100" i="50"/>
  <c r="E244" i="122"/>
  <c r="N101" i="50"/>
  <c r="E244" i="123"/>
  <c r="N130" i="50"/>
  <c r="E245" i="122"/>
  <c r="N131" i="50"/>
  <c r="E245" i="123"/>
  <c r="N160" i="50"/>
  <c r="E246" i="122"/>
  <c r="N161" i="50"/>
  <c r="E246" i="123"/>
  <c r="N190" i="50"/>
  <c r="E247" i="122"/>
  <c r="N191" i="50"/>
  <c r="E247" i="123"/>
  <c r="O40" i="51"/>
  <c r="F249" i="97" s="1"/>
  <c r="F249" i="122"/>
  <c r="O41" i="51"/>
  <c r="F249" i="123"/>
  <c r="D250" i="96"/>
  <c r="D254" i="96"/>
  <c r="L70" i="51"/>
  <c r="C250" i="122"/>
  <c r="P70" i="51"/>
  <c r="G250" i="122"/>
  <c r="P71" i="51"/>
  <c r="G250" i="123"/>
  <c r="L100" i="51"/>
  <c r="C251" i="122"/>
  <c r="P100" i="51"/>
  <c r="G251" i="122"/>
  <c r="P101" i="51"/>
  <c r="G251" i="123"/>
  <c r="M130" i="51"/>
  <c r="D252" i="97" s="1"/>
  <c r="D252" i="122"/>
  <c r="N160" i="51"/>
  <c r="E253" i="122"/>
  <c r="N161" i="51"/>
  <c r="E253" i="123"/>
  <c r="L190" i="51"/>
  <c r="C254" i="122"/>
  <c r="P190" i="51"/>
  <c r="G254" i="122"/>
  <c r="P191" i="51"/>
  <c r="G254" i="123"/>
  <c r="L220" i="51"/>
  <c r="C255" i="122"/>
  <c r="P220" i="51"/>
  <c r="G255" i="122"/>
  <c r="P221" i="51"/>
  <c r="G255" i="123"/>
  <c r="M250" i="51"/>
  <c r="D256" i="97" s="1"/>
  <c r="D256" i="122"/>
  <c r="O280" i="51"/>
  <c r="F257" i="97" s="1"/>
  <c r="F257" i="122"/>
  <c r="O281" i="51"/>
  <c r="F257" i="123"/>
  <c r="N310" i="51"/>
  <c r="E258" i="122"/>
  <c r="N311" i="51"/>
  <c r="E258" i="123"/>
  <c r="N340" i="51"/>
  <c r="E259" i="122"/>
  <c r="N341" i="51"/>
  <c r="E259" i="123"/>
  <c r="O370" i="51"/>
  <c r="F260" i="97" s="1"/>
  <c r="F260" i="122"/>
  <c r="O371" i="51"/>
  <c r="F260" i="123"/>
  <c r="O40" i="53"/>
  <c r="F262" i="97" s="1"/>
  <c r="F262" i="122"/>
  <c r="O41" i="53"/>
  <c r="F262" i="123"/>
  <c r="D263" i="96"/>
  <c r="D267" i="96"/>
  <c r="O70" i="53"/>
  <c r="F263" i="97" s="1"/>
  <c r="F263" i="122"/>
  <c r="O71" i="53"/>
  <c r="F263" i="123"/>
  <c r="L100" i="53"/>
  <c r="C264" i="122"/>
  <c r="P100" i="53"/>
  <c r="G264" i="122"/>
  <c r="P101" i="53"/>
  <c r="G264" i="123"/>
  <c r="L130" i="53"/>
  <c r="C265" i="122"/>
  <c r="P130" i="53"/>
  <c r="G265" i="122"/>
  <c r="P131" i="53"/>
  <c r="G265" i="123"/>
  <c r="M160" i="53"/>
  <c r="D266" i="97" s="1"/>
  <c r="D266" i="122"/>
  <c r="M190" i="53"/>
  <c r="D267" i="97" s="1"/>
  <c r="D267" i="122"/>
  <c r="M220" i="53"/>
  <c r="D268" i="97" s="1"/>
  <c r="D268" i="122"/>
  <c r="M250" i="53"/>
  <c r="D269" i="97" s="1"/>
  <c r="D269" i="122"/>
  <c r="M280" i="53"/>
  <c r="D270" i="97" s="1"/>
  <c r="D270" i="122"/>
  <c r="N310" i="53"/>
  <c r="E271" i="122"/>
  <c r="N311" i="53"/>
  <c r="E271" i="123"/>
  <c r="N340" i="53"/>
  <c r="E272" i="122"/>
  <c r="N341" i="53"/>
  <c r="E272" i="123"/>
  <c r="N370" i="53"/>
  <c r="E273" i="122"/>
  <c r="N371" i="53"/>
  <c r="E273" i="123"/>
  <c r="N400" i="53"/>
  <c r="E274" i="122"/>
  <c r="N401" i="53"/>
  <c r="E274" i="123"/>
  <c r="N430" i="53"/>
  <c r="E275" i="122"/>
  <c r="N431" i="53"/>
  <c r="E275" i="123"/>
  <c r="N40" i="55"/>
  <c r="E277" i="122"/>
  <c r="N41" i="55"/>
  <c r="E277" i="123"/>
  <c r="C282" i="96"/>
  <c r="C278" i="96"/>
  <c r="O70" i="55"/>
  <c r="F278" i="97" s="1"/>
  <c r="F278" i="122"/>
  <c r="O71" i="55"/>
  <c r="F278" i="123"/>
  <c r="L100" i="55"/>
  <c r="C279" i="122"/>
  <c r="P100" i="55"/>
  <c r="G279" i="122"/>
  <c r="P101" i="55"/>
  <c r="G279" i="123"/>
  <c r="M130" i="55"/>
  <c r="D280" i="97" s="1"/>
  <c r="D280" i="122"/>
  <c r="N160" i="55"/>
  <c r="E281" i="122"/>
  <c r="N161" i="55"/>
  <c r="E281" i="123"/>
  <c r="O190" i="55"/>
  <c r="F282" i="97" s="1"/>
  <c r="F282" i="122"/>
  <c r="O191" i="55"/>
  <c r="F282" i="123"/>
  <c r="L220" i="55"/>
  <c r="C283" i="122"/>
  <c r="P220" i="55"/>
  <c r="G283" i="122"/>
  <c r="P221" i="55"/>
  <c r="G283" i="123"/>
  <c r="M250" i="55"/>
  <c r="D284" i="97" s="1"/>
  <c r="D284" i="122"/>
  <c r="M40" i="57"/>
  <c r="D286" i="97" s="1"/>
  <c r="D286" i="122"/>
  <c r="F287" i="96"/>
  <c r="F291" i="96"/>
  <c r="M70" i="57"/>
  <c r="D287" i="97" s="1"/>
  <c r="D287" i="122"/>
  <c r="M100" i="57"/>
  <c r="D288" i="97" s="1"/>
  <c r="D288" i="122"/>
  <c r="M130" i="57"/>
  <c r="D289" i="97" s="1"/>
  <c r="D289" i="122"/>
  <c r="M160" i="57"/>
  <c r="D290" i="97" s="1"/>
  <c r="D290" i="122"/>
  <c r="M190" i="57"/>
  <c r="D291" i="97" s="1"/>
  <c r="D291" i="122"/>
  <c r="M220" i="57"/>
  <c r="D292" i="97" s="1"/>
  <c r="D292" i="122"/>
  <c r="M250" i="57"/>
  <c r="D293" i="97" s="1"/>
  <c r="D293" i="122"/>
  <c r="N280" i="57"/>
  <c r="E294" i="122"/>
  <c r="N281" i="57"/>
  <c r="E294" i="123"/>
  <c r="O40" i="59"/>
  <c r="F296" i="97" s="1"/>
  <c r="F296" i="122"/>
  <c r="O41" i="59"/>
  <c r="F296" i="123"/>
  <c r="D297" i="96"/>
  <c r="D301" i="96"/>
  <c r="O70" i="59"/>
  <c r="F297" i="97" s="1"/>
  <c r="F297" i="122"/>
  <c r="O71" i="59"/>
  <c r="F297" i="123"/>
  <c r="O100" i="59"/>
  <c r="F298" i="97" s="1"/>
  <c r="F298" i="122"/>
  <c r="O101" i="59"/>
  <c r="F298" i="123"/>
  <c r="O130" i="59"/>
  <c r="F299" i="97" s="1"/>
  <c r="F299" i="122"/>
  <c r="O131" i="59"/>
  <c r="F299" i="123"/>
  <c r="O160" i="59"/>
  <c r="F300" i="97" s="1"/>
  <c r="F300" i="122"/>
  <c r="O161" i="59"/>
  <c r="F300" i="123"/>
  <c r="O190" i="59"/>
  <c r="F301" i="97" s="1"/>
  <c r="F301" i="122"/>
  <c r="O191" i="59"/>
  <c r="F301" i="123"/>
  <c r="O220" i="59"/>
  <c r="F302" i="97" s="1"/>
  <c r="F302" i="122"/>
  <c r="O221" i="59"/>
  <c r="F302" i="123"/>
  <c r="O250" i="59"/>
  <c r="F303" i="97" s="1"/>
  <c r="F303" i="122"/>
  <c r="O251" i="59"/>
  <c r="F303" i="123"/>
  <c r="O280" i="59"/>
  <c r="F304" i="97" s="1"/>
  <c r="F304" i="122"/>
  <c r="O281" i="59"/>
  <c r="F304" i="123"/>
  <c r="O310" i="59"/>
  <c r="F305" i="97" s="1"/>
  <c r="F305" i="122"/>
  <c r="O311" i="59"/>
  <c r="F305" i="123"/>
  <c r="O40" i="61"/>
  <c r="F307" i="97" s="1"/>
  <c r="F307" i="122"/>
  <c r="O41" i="61"/>
  <c r="F307" i="123"/>
  <c r="D308" i="96"/>
  <c r="D312" i="96"/>
  <c r="L70" i="61"/>
  <c r="C308" i="122"/>
  <c r="P70" i="61"/>
  <c r="G308" i="122"/>
  <c r="P71" i="61"/>
  <c r="G308" i="123"/>
  <c r="M100" i="61"/>
  <c r="D309" i="97" s="1"/>
  <c r="D309" i="122"/>
  <c r="N130" i="61"/>
  <c r="E310" i="122"/>
  <c r="N131" i="61"/>
  <c r="E310" i="123"/>
  <c r="O160" i="61"/>
  <c r="F311" i="97" s="1"/>
  <c r="F311" i="122"/>
  <c r="O161" i="61"/>
  <c r="F311" i="123"/>
  <c r="L190" i="61"/>
  <c r="C312" i="122"/>
  <c r="P190" i="61"/>
  <c r="G312" i="122"/>
  <c r="P191" i="61"/>
  <c r="G312" i="123"/>
  <c r="M220" i="61"/>
  <c r="D313" i="97" s="1"/>
  <c r="D313" i="122"/>
  <c r="N250" i="61"/>
  <c r="E314" i="122"/>
  <c r="N251" i="61"/>
  <c r="E314" i="123"/>
  <c r="O280" i="61"/>
  <c r="F315" i="97" s="1"/>
  <c r="F315" i="122"/>
  <c r="O281" i="61"/>
  <c r="F315" i="123"/>
  <c r="L310" i="61"/>
  <c r="C316" i="122"/>
  <c r="P310" i="61"/>
  <c r="G316" i="122"/>
  <c r="P311" i="61"/>
  <c r="G316" i="123"/>
  <c r="M340" i="61"/>
  <c r="D317" i="97" s="1"/>
  <c r="D317" i="122"/>
  <c r="N370" i="61"/>
  <c r="E318" i="122"/>
  <c r="O40" i="62"/>
  <c r="F320" i="97" s="1"/>
  <c r="F320" i="122"/>
  <c r="O41" i="62"/>
  <c r="F320" i="123"/>
  <c r="D321" i="96"/>
  <c r="D325" i="96"/>
  <c r="L70" i="62"/>
  <c r="C321" i="122"/>
  <c r="P70" i="62"/>
  <c r="G321" i="122"/>
  <c r="P71" i="62"/>
  <c r="G321" i="123"/>
  <c r="M100" i="62"/>
  <c r="D322" i="97" s="1"/>
  <c r="D322" i="122"/>
  <c r="N130" i="62"/>
  <c r="E323" i="122"/>
  <c r="N131" i="62"/>
  <c r="E323" i="123"/>
  <c r="O160" i="62"/>
  <c r="F324" i="97" s="1"/>
  <c r="F324" i="122"/>
  <c r="O161" i="62"/>
  <c r="F324" i="123"/>
  <c r="L190" i="62"/>
  <c r="C325" i="122"/>
  <c r="P190" i="62"/>
  <c r="G325" i="122"/>
  <c r="P191" i="62"/>
  <c r="G325" i="123"/>
  <c r="L220" i="62"/>
  <c r="C326" i="122"/>
  <c r="P220" i="62"/>
  <c r="G326" i="122"/>
  <c r="P221" i="62"/>
  <c r="G326" i="123"/>
  <c r="M250" i="62"/>
  <c r="D327" i="97" s="1"/>
  <c r="D327" i="122"/>
  <c r="M280" i="62"/>
  <c r="D328" i="97" s="1"/>
  <c r="D328" i="122"/>
  <c r="M40" i="64"/>
  <c r="D330" i="97" s="1"/>
  <c r="D330" i="122"/>
  <c r="F331" i="96"/>
  <c r="F335" i="96"/>
  <c r="M70" i="64"/>
  <c r="D331" i="97" s="1"/>
  <c r="D331" i="122"/>
  <c r="M100" i="64"/>
  <c r="D332" i="97" s="1"/>
  <c r="D332" i="122"/>
  <c r="M130" i="64"/>
  <c r="D333" i="97" s="1"/>
  <c r="D333" i="122"/>
  <c r="M160" i="64"/>
  <c r="D334" i="97" s="1"/>
  <c r="D334" i="122"/>
  <c r="M190" i="64"/>
  <c r="D335" i="97" s="1"/>
  <c r="D335" i="122"/>
  <c r="M220" i="64"/>
  <c r="D336" i="97" s="1"/>
  <c r="D336" i="122"/>
  <c r="M250" i="64"/>
  <c r="D337" i="97" s="1"/>
  <c r="D337" i="122"/>
  <c r="L280" i="64"/>
  <c r="C338" i="122"/>
  <c r="P280" i="64"/>
  <c r="G338" i="122"/>
  <c r="P281" i="64"/>
  <c r="G338" i="123"/>
  <c r="O310" i="64"/>
  <c r="F339" i="97" s="1"/>
  <c r="F339" i="122"/>
  <c r="O311" i="64"/>
  <c r="F339" i="123"/>
  <c r="O340" i="64"/>
  <c r="F340" i="97" s="1"/>
  <c r="F340" i="122"/>
  <c r="O341" i="64"/>
  <c r="F340" i="123"/>
  <c r="M40" i="65"/>
  <c r="D342" i="97" s="1"/>
  <c r="D342" i="122"/>
  <c r="F343" i="96"/>
  <c r="F347" i="96"/>
  <c r="M70" i="65"/>
  <c r="D343" i="97" s="1"/>
  <c r="D343" i="122"/>
  <c r="M100" i="65"/>
  <c r="D344" i="97" s="1"/>
  <c r="D344" i="122"/>
  <c r="M130" i="65"/>
  <c r="D345" i="97" s="1"/>
  <c r="D345" i="122"/>
  <c r="O160" i="65"/>
  <c r="F346" i="97" s="1"/>
  <c r="F346" i="122"/>
  <c r="O161" i="65"/>
  <c r="F346" i="123"/>
  <c r="L190" i="65"/>
  <c r="C347" i="122"/>
  <c r="P190" i="65"/>
  <c r="G347" i="122"/>
  <c r="P191" i="65"/>
  <c r="G347" i="123"/>
  <c r="L220" i="65"/>
  <c r="C348" i="122"/>
  <c r="P220" i="65"/>
  <c r="G348" i="122"/>
  <c r="P221" i="65"/>
  <c r="G348" i="123"/>
  <c r="L40" i="67"/>
  <c r="C350" i="122"/>
  <c r="P40" i="67"/>
  <c r="G350" i="122"/>
  <c r="P41" i="67"/>
  <c r="G350" i="123"/>
  <c r="E351" i="96"/>
  <c r="E355" i="96"/>
  <c r="L70" i="67"/>
  <c r="C351" i="122"/>
  <c r="P70" i="67"/>
  <c r="G351" i="122"/>
  <c r="P71" i="67"/>
  <c r="G351" i="123"/>
  <c r="L100" i="67"/>
  <c r="C352" i="122"/>
  <c r="P100" i="67"/>
  <c r="G352" i="122"/>
  <c r="P101" i="67"/>
  <c r="G352" i="123"/>
  <c r="L130" i="67"/>
  <c r="C353" i="122"/>
  <c r="P130" i="67"/>
  <c r="G353" i="122"/>
  <c r="P131" i="67"/>
  <c r="G353" i="123"/>
  <c r="L160" i="67"/>
  <c r="C354" i="122"/>
  <c r="P160" i="67"/>
  <c r="G354" i="122"/>
  <c r="P161" i="67"/>
  <c r="G354" i="123"/>
  <c r="L190" i="67"/>
  <c r="C355" i="122"/>
  <c r="P190" i="67"/>
  <c r="G355" i="122"/>
  <c r="P191" i="67"/>
  <c r="G355" i="123"/>
  <c r="L220" i="67"/>
  <c r="C356" i="122"/>
  <c r="P220" i="67"/>
  <c r="G356" i="122"/>
  <c r="P221" i="67"/>
  <c r="G356" i="123"/>
  <c r="L250" i="67"/>
  <c r="C357" i="122"/>
  <c r="P250" i="67"/>
  <c r="G357" i="122"/>
  <c r="P251" i="67"/>
  <c r="G357" i="123"/>
  <c r="L280" i="67"/>
  <c r="C358" i="122"/>
  <c r="P280" i="67"/>
  <c r="G358" i="122"/>
  <c r="P281" i="67"/>
  <c r="G358" i="123"/>
  <c r="L40" i="68"/>
  <c r="C360" i="122"/>
  <c r="P40" i="68"/>
  <c r="G360" i="122"/>
  <c r="P41" i="68"/>
  <c r="G360" i="123"/>
  <c r="F361" i="96"/>
  <c r="F365" i="96"/>
  <c r="M70" i="68"/>
  <c r="D361" i="97" s="1"/>
  <c r="D361" i="122"/>
  <c r="M100" i="68"/>
  <c r="D362" i="97" s="1"/>
  <c r="D362" i="122"/>
  <c r="M130" i="68"/>
  <c r="D363" i="97" s="1"/>
  <c r="D363" i="122"/>
  <c r="M160" i="68"/>
  <c r="D364" i="97" s="1"/>
  <c r="D364" i="122"/>
  <c r="M190" i="68"/>
  <c r="D365" i="97" s="1"/>
  <c r="D365" i="122"/>
  <c r="M40" i="70"/>
  <c r="D367" i="97" s="1"/>
  <c r="D367" i="122"/>
  <c r="M70" i="70"/>
  <c r="D368" i="97" s="1"/>
  <c r="D368" i="122"/>
  <c r="M100" i="70"/>
  <c r="D369" i="97" s="1"/>
  <c r="D369" i="122"/>
  <c r="M130" i="70"/>
  <c r="D370" i="97" s="1"/>
  <c r="D370" i="122"/>
  <c r="M160" i="70"/>
  <c r="D371" i="97" s="1"/>
  <c r="D371" i="122"/>
  <c r="M40" i="72"/>
  <c r="D373" i="97" s="1"/>
  <c r="D373" i="122"/>
  <c r="F374" i="96"/>
  <c r="F378" i="96"/>
  <c r="M100" i="72"/>
  <c r="D375" i="97" s="1"/>
  <c r="D375" i="122"/>
  <c r="N130" i="72"/>
  <c r="E376" i="122"/>
  <c r="N131" i="72"/>
  <c r="E376" i="123"/>
  <c r="N160" i="72"/>
  <c r="E377" i="122"/>
  <c r="N161" i="72"/>
  <c r="E377" i="123"/>
  <c r="O190" i="72"/>
  <c r="F378" i="97" s="1"/>
  <c r="F378" i="122"/>
  <c r="O191" i="72"/>
  <c r="F378" i="123"/>
  <c r="L220" i="72"/>
  <c r="C379" i="122"/>
  <c r="P220" i="72"/>
  <c r="G379" i="122"/>
  <c r="P221" i="72"/>
  <c r="G379" i="123"/>
  <c r="L250" i="72"/>
  <c r="C380" i="122"/>
  <c r="P250" i="72"/>
  <c r="G380" i="122"/>
  <c r="P251" i="72"/>
  <c r="G380" i="123"/>
  <c r="M280" i="72"/>
  <c r="D381" i="97" s="1"/>
  <c r="D381" i="122"/>
  <c r="M40" i="74"/>
  <c r="D383" i="97" s="1"/>
  <c r="D383" i="122"/>
  <c r="F384" i="96"/>
  <c r="F388" i="96"/>
  <c r="M70" i="74"/>
  <c r="D384" i="97" s="1"/>
  <c r="D384" i="122"/>
  <c r="O100" i="74"/>
  <c r="F385" i="97" s="1"/>
  <c r="F385" i="122"/>
  <c r="O101" i="74"/>
  <c r="F385" i="123"/>
  <c r="N130" i="74"/>
  <c r="E386" i="122"/>
  <c r="N131" i="74"/>
  <c r="E386" i="123"/>
  <c r="L160" i="74"/>
  <c r="C387" i="122"/>
  <c r="P160" i="74"/>
  <c r="G387" i="122"/>
  <c r="P161" i="74"/>
  <c r="G387" i="123"/>
  <c r="N190" i="74"/>
  <c r="E388" i="122"/>
  <c r="N191" i="74"/>
  <c r="E388" i="123"/>
  <c r="L220" i="74"/>
  <c r="C389" i="122"/>
  <c r="P220" i="74"/>
  <c r="G389" i="122"/>
  <c r="P221" i="74"/>
  <c r="G389" i="123"/>
  <c r="M250" i="74"/>
  <c r="D390" i="97" s="1"/>
  <c r="D390" i="122"/>
  <c r="N280" i="74"/>
  <c r="E391" i="122"/>
  <c r="N281" i="74"/>
  <c r="E391" i="123"/>
  <c r="L310" i="74"/>
  <c r="C392" i="122"/>
  <c r="P310" i="74"/>
  <c r="G392" i="122"/>
  <c r="P311" i="74"/>
  <c r="G392" i="123"/>
  <c r="O340" i="74"/>
  <c r="F393" i="97" s="1"/>
  <c r="F393" i="122"/>
  <c r="O341" i="74"/>
  <c r="F393" i="123"/>
  <c r="L370" i="74"/>
  <c r="C394" i="122"/>
  <c r="P370" i="74"/>
  <c r="G394" i="122"/>
  <c r="P371" i="74"/>
  <c r="G394" i="123"/>
  <c r="M400" i="74"/>
  <c r="D395" i="97" s="1"/>
  <c r="D395" i="122"/>
  <c r="N430" i="74"/>
  <c r="E396" i="122"/>
  <c r="N431" i="74"/>
  <c r="E396" i="123"/>
  <c r="F397" i="97"/>
  <c r="F397" i="122"/>
  <c r="O461" i="74"/>
  <c r="F397" i="123"/>
  <c r="M39" i="76"/>
  <c r="D399" i="113" s="1"/>
  <c r="D399" i="112"/>
  <c r="O40" i="76"/>
  <c r="F399" i="97" s="1"/>
  <c r="F399" i="122"/>
  <c r="O41" i="76"/>
  <c r="F399" i="123"/>
  <c r="D400" i="96"/>
  <c r="D404" i="96"/>
  <c r="L70" i="76"/>
  <c r="C400" i="122"/>
  <c r="P70" i="76"/>
  <c r="G400" i="122"/>
  <c r="P71" i="76"/>
  <c r="G400" i="123"/>
  <c r="N100" i="76"/>
  <c r="E401" i="122"/>
  <c r="N101" i="76"/>
  <c r="E401" i="123"/>
  <c r="O130" i="76"/>
  <c r="F402" i="97" s="1"/>
  <c r="F402" i="122"/>
  <c r="O131" i="76"/>
  <c r="F402" i="123"/>
  <c r="O160" i="76"/>
  <c r="F403" i="97" s="1"/>
  <c r="F403" i="122"/>
  <c r="O161" i="76"/>
  <c r="F403" i="123"/>
  <c r="L190" i="76"/>
  <c r="C404" i="122"/>
  <c r="P190" i="76"/>
  <c r="G404" i="122"/>
  <c r="P191" i="76"/>
  <c r="G404" i="123"/>
  <c r="M220" i="76"/>
  <c r="D405" i="97" s="1"/>
  <c r="D405" i="122"/>
  <c r="N250" i="76"/>
  <c r="E406" i="122"/>
  <c r="N251" i="76"/>
  <c r="E406" i="123"/>
  <c r="N40" i="78"/>
  <c r="E408" i="122"/>
  <c r="N41" i="78"/>
  <c r="E408" i="123"/>
  <c r="C409" i="96"/>
  <c r="C413" i="96"/>
  <c r="O70" i="78"/>
  <c r="F409" i="97" s="1"/>
  <c r="F409" i="122"/>
  <c r="O71" i="78"/>
  <c r="F409" i="123"/>
  <c r="L100" i="78"/>
  <c r="C410" i="122"/>
  <c r="P100" i="78"/>
  <c r="G410" i="122"/>
  <c r="P101" i="78"/>
  <c r="G410" i="123"/>
  <c r="M130" i="78"/>
  <c r="D411" i="97" s="1"/>
  <c r="D411" i="122"/>
  <c r="M160" i="78"/>
  <c r="D412" i="97" s="1"/>
  <c r="D412" i="122"/>
  <c r="N190" i="78"/>
  <c r="E413" i="122"/>
  <c r="N191" i="78"/>
  <c r="E413" i="123"/>
  <c r="O220" i="78"/>
  <c r="F414" i="97" s="1"/>
  <c r="F414" i="122"/>
  <c r="O221" i="78"/>
  <c r="F414" i="123"/>
  <c r="L250" i="78"/>
  <c r="C415" i="122"/>
  <c r="P250" i="78"/>
  <c r="G415" i="122"/>
  <c r="P251" i="78"/>
  <c r="G415" i="123"/>
  <c r="M280" i="78"/>
  <c r="D416" i="97" s="1"/>
  <c r="D416" i="122"/>
  <c r="N310" i="78"/>
  <c r="E417" i="122"/>
  <c r="N311" i="78"/>
  <c r="E417" i="123"/>
  <c r="E19" i="45"/>
  <c r="M55" i="13"/>
  <c r="E61" i="100"/>
  <c r="M84" i="13"/>
  <c r="F62" i="99"/>
  <c r="M113" i="13"/>
  <c r="E63" i="97"/>
  <c r="N115" i="13"/>
  <c r="G63" i="100"/>
  <c r="M174" i="13"/>
  <c r="F65" i="99"/>
  <c r="M234" i="13"/>
  <c r="F67" i="99"/>
  <c r="M263" i="13"/>
  <c r="E68" i="97"/>
  <c r="L265" i="13"/>
  <c r="C68" i="100"/>
  <c r="M53" i="17"/>
  <c r="E83" i="97"/>
  <c r="L54" i="17"/>
  <c r="E83" i="99"/>
  <c r="L55" i="17"/>
  <c r="C83" i="100"/>
  <c r="N55" i="17"/>
  <c r="G83" i="100"/>
  <c r="M83" i="17"/>
  <c r="E84" i="97"/>
  <c r="L84" i="17"/>
  <c r="E84" i="99"/>
  <c r="L85" i="17"/>
  <c r="C84" i="100"/>
  <c r="N85" i="17"/>
  <c r="G84" i="100"/>
  <c r="M113" i="17"/>
  <c r="E85" i="97"/>
  <c r="L114" i="17"/>
  <c r="E85" i="99"/>
  <c r="L115" i="17"/>
  <c r="C85" i="100"/>
  <c r="N115" i="17"/>
  <c r="G85" i="100"/>
  <c r="M143" i="17"/>
  <c r="E86" i="97"/>
  <c r="L144" i="17"/>
  <c r="E86" i="99"/>
  <c r="L145" i="17"/>
  <c r="C86" i="100"/>
  <c r="N145" i="17"/>
  <c r="G86" i="100"/>
  <c r="M173" i="17"/>
  <c r="E87" i="97"/>
  <c r="L174" i="17"/>
  <c r="E87" i="99"/>
  <c r="L175" i="17"/>
  <c r="C87" i="100"/>
  <c r="N175" i="17"/>
  <c r="G87" i="100"/>
  <c r="M203" i="17"/>
  <c r="E88" i="97"/>
  <c r="L204" i="17"/>
  <c r="E88" i="99"/>
  <c r="L205" i="17"/>
  <c r="C88" i="100"/>
  <c r="N205" i="17"/>
  <c r="G88" i="100"/>
  <c r="M233" i="17"/>
  <c r="E89" i="97"/>
  <c r="L234" i="17"/>
  <c r="E89" i="99"/>
  <c r="L235" i="17"/>
  <c r="C89" i="100"/>
  <c r="N235" i="17"/>
  <c r="G89" i="100"/>
  <c r="F6" i="110"/>
  <c r="L53" i="19"/>
  <c r="C91" i="97"/>
  <c r="N53" i="19"/>
  <c r="G91" i="97"/>
  <c r="N54" i="19"/>
  <c r="G91" i="99"/>
  <c r="M55" i="19"/>
  <c r="E91" i="100"/>
  <c r="L83" i="19"/>
  <c r="C92" i="97"/>
  <c r="N83" i="19"/>
  <c r="G92" i="97"/>
  <c r="N84" i="19"/>
  <c r="G92" i="99"/>
  <c r="M85" i="19"/>
  <c r="E92" i="100"/>
  <c r="L113" i="19"/>
  <c r="C93" i="97"/>
  <c r="N113" i="19"/>
  <c r="G93" i="97"/>
  <c r="N114" i="19"/>
  <c r="G93" i="99"/>
  <c r="M115" i="19"/>
  <c r="E93" i="100"/>
  <c r="L143" i="19"/>
  <c r="C94" i="97"/>
  <c r="N143" i="19"/>
  <c r="G94" i="97"/>
  <c r="N144" i="19"/>
  <c r="G94" i="99"/>
  <c r="M145" i="19"/>
  <c r="E94" i="100"/>
  <c r="L173" i="19"/>
  <c r="C95" i="97"/>
  <c r="N173" i="19"/>
  <c r="G95" i="97"/>
  <c r="N174" i="19"/>
  <c r="G95" i="99"/>
  <c r="M175" i="19"/>
  <c r="E95" i="100"/>
  <c r="L203" i="19"/>
  <c r="C96" i="97"/>
  <c r="N203" i="19"/>
  <c r="G96" i="97"/>
  <c r="N204" i="19"/>
  <c r="G96" i="99"/>
  <c r="M205" i="19"/>
  <c r="E96" i="100"/>
  <c r="L233" i="19"/>
  <c r="C97" i="97"/>
  <c r="N233" i="19"/>
  <c r="G97" i="97"/>
  <c r="N234" i="19"/>
  <c r="G97" i="99"/>
  <c r="M235" i="19"/>
  <c r="E97" i="100"/>
  <c r="L263" i="19"/>
  <c r="C98" i="97"/>
  <c r="N263" i="19"/>
  <c r="G98" i="97"/>
  <c r="N264" i="19"/>
  <c r="G98" i="99"/>
  <c r="M265" i="19"/>
  <c r="E98" i="100"/>
  <c r="M53" i="20"/>
  <c r="E100" i="97"/>
  <c r="L54" i="20"/>
  <c r="E100" i="99"/>
  <c r="L55" i="20"/>
  <c r="C100" i="100"/>
  <c r="N55" i="20"/>
  <c r="G100" i="100"/>
  <c r="L83" i="20"/>
  <c r="C101" i="97"/>
  <c r="N83" i="20"/>
  <c r="G101" i="97"/>
  <c r="N84" i="20"/>
  <c r="G101" i="99"/>
  <c r="M85" i="20"/>
  <c r="E101" i="100"/>
  <c r="M143" i="20"/>
  <c r="E103" i="97"/>
  <c r="L144" i="20"/>
  <c r="E103" i="99"/>
  <c r="L145" i="20"/>
  <c r="C103" i="100"/>
  <c r="N145" i="20"/>
  <c r="G103" i="100"/>
  <c r="M174" i="20"/>
  <c r="F104" i="99"/>
  <c r="M53" i="22"/>
  <c r="E107" i="97"/>
  <c r="L54" i="22"/>
  <c r="E107" i="99"/>
  <c r="L55" i="22"/>
  <c r="C107" i="100"/>
  <c r="N55" i="22"/>
  <c r="G107" i="100"/>
  <c r="M114" i="22"/>
  <c r="F109" i="99"/>
  <c r="M143" i="22"/>
  <c r="E110" i="97"/>
  <c r="L144" i="22"/>
  <c r="E110" i="99"/>
  <c r="L145" i="22"/>
  <c r="C110" i="100"/>
  <c r="N145" i="22"/>
  <c r="G110" i="100"/>
  <c r="N54" i="24"/>
  <c r="G112" i="99"/>
  <c r="L83" i="24"/>
  <c r="C113" i="97"/>
  <c r="N83" i="24"/>
  <c r="G113" i="97"/>
  <c r="L85" i="24"/>
  <c r="C113" i="100"/>
  <c r="N85" i="24"/>
  <c r="G113" i="100"/>
  <c r="L113" i="24"/>
  <c r="C114" i="97"/>
  <c r="N113" i="24"/>
  <c r="G114" i="97"/>
  <c r="L115" i="24"/>
  <c r="C114" i="100"/>
  <c r="N115" i="24"/>
  <c r="G114" i="100"/>
  <c r="L143" i="24"/>
  <c r="C115" i="97"/>
  <c r="N143" i="24"/>
  <c r="G115" i="97"/>
  <c r="L145" i="24"/>
  <c r="C115" i="100"/>
  <c r="N145" i="24"/>
  <c r="G115" i="100"/>
  <c r="M173" i="24"/>
  <c r="E116" i="97"/>
  <c r="M174" i="24"/>
  <c r="F116" i="99"/>
  <c r="M175" i="24"/>
  <c r="E116" i="100"/>
  <c r="M203" i="24"/>
  <c r="E117" i="97"/>
  <c r="M204" i="24"/>
  <c r="F117" i="99"/>
  <c r="M205" i="24"/>
  <c r="E117" i="100"/>
  <c r="L53" i="25"/>
  <c r="C119" i="97"/>
  <c r="L54" i="25"/>
  <c r="E119" i="99"/>
  <c r="L55" i="25"/>
  <c r="C119" i="100"/>
  <c r="N55" i="25"/>
  <c r="G119" i="100"/>
  <c r="M83" i="25"/>
  <c r="E120" i="97"/>
  <c r="L84" i="25"/>
  <c r="E120" i="99"/>
  <c r="L85" i="25"/>
  <c r="C120" i="100"/>
  <c r="N85" i="25"/>
  <c r="G120" i="100"/>
  <c r="M113" i="25"/>
  <c r="E121" i="97"/>
  <c r="L114" i="25"/>
  <c r="E121" i="99"/>
  <c r="L115" i="25"/>
  <c r="C121" i="100"/>
  <c r="N115" i="25"/>
  <c r="G121" i="100"/>
  <c r="M143" i="25"/>
  <c r="E122" i="97"/>
  <c r="L144" i="25"/>
  <c r="E122" i="99"/>
  <c r="L145" i="25"/>
  <c r="C122" i="100"/>
  <c r="N145" i="25"/>
  <c r="G122" i="100"/>
  <c r="M173" i="25"/>
  <c r="E123" i="97"/>
  <c r="L174" i="25"/>
  <c r="E123" i="99"/>
  <c r="L175" i="25"/>
  <c r="C123" i="100"/>
  <c r="N175" i="25"/>
  <c r="G123" i="100"/>
  <c r="M203" i="25"/>
  <c r="E124" i="97"/>
  <c r="L204" i="25"/>
  <c r="E124" i="99"/>
  <c r="L205" i="25"/>
  <c r="C124" i="100"/>
  <c r="N205" i="25"/>
  <c r="G124" i="100"/>
  <c r="M53" i="27"/>
  <c r="E126" i="97"/>
  <c r="L54" i="27"/>
  <c r="E126" i="99"/>
  <c r="L55" i="27"/>
  <c r="C126" i="100"/>
  <c r="N55" i="27"/>
  <c r="G126" i="100"/>
  <c r="M84" i="27"/>
  <c r="F127" i="99"/>
  <c r="M114" i="27"/>
  <c r="F128" i="99"/>
  <c r="M144" i="27"/>
  <c r="F129" i="99"/>
  <c r="M174" i="27"/>
  <c r="F130" i="99"/>
  <c r="M54" i="29"/>
  <c r="F132" i="99"/>
  <c r="M84" i="29"/>
  <c r="F133" i="99"/>
  <c r="M114" i="29"/>
  <c r="F134" i="99"/>
  <c r="M144" i="29"/>
  <c r="F135" i="99"/>
  <c r="M174" i="29"/>
  <c r="F136" i="99"/>
  <c r="M204" i="29"/>
  <c r="F137" i="99"/>
  <c r="M54" i="31"/>
  <c r="F139" i="99"/>
  <c r="L83" i="31"/>
  <c r="C140" i="97"/>
  <c r="N83" i="31"/>
  <c r="G140" i="97"/>
  <c r="N84" i="31"/>
  <c r="G140" i="99"/>
  <c r="M85" i="31"/>
  <c r="E140" i="100"/>
  <c r="L113" i="31"/>
  <c r="C141" i="97"/>
  <c r="N113" i="31"/>
  <c r="G141" i="97"/>
  <c r="N114" i="31"/>
  <c r="G141" i="99"/>
  <c r="M115" i="31"/>
  <c r="E141" i="100"/>
  <c r="L143" i="31"/>
  <c r="C142" i="97"/>
  <c r="N143" i="31"/>
  <c r="G142" i="97"/>
  <c r="N144" i="31"/>
  <c r="G142" i="99"/>
  <c r="M145" i="31"/>
  <c r="E142" i="100"/>
  <c r="M173" i="31"/>
  <c r="E143" i="97"/>
  <c r="L174" i="31"/>
  <c r="E143" i="99"/>
  <c r="L175" i="31"/>
  <c r="C143" i="100"/>
  <c r="N175" i="31"/>
  <c r="G143" i="100"/>
  <c r="L203" i="31"/>
  <c r="C144" i="97"/>
  <c r="N203" i="31"/>
  <c r="G144" i="97"/>
  <c r="N204" i="31"/>
  <c r="G144" i="99"/>
  <c r="M205" i="31"/>
  <c r="E144" i="100"/>
  <c r="M233" i="31"/>
  <c r="E145" i="97"/>
  <c r="L234" i="31"/>
  <c r="E145" i="99"/>
  <c r="L235" i="31"/>
  <c r="C145" i="100"/>
  <c r="N235" i="31"/>
  <c r="G145" i="100"/>
  <c r="M264" i="31"/>
  <c r="F146" i="99"/>
  <c r="L293" i="31"/>
  <c r="C147" i="97"/>
  <c r="N293" i="31"/>
  <c r="G147" i="97"/>
  <c r="N294" i="31"/>
  <c r="G147" i="99"/>
  <c r="M295" i="31"/>
  <c r="E147" i="100"/>
  <c r="L53" i="33"/>
  <c r="C149" i="97"/>
  <c r="N53" i="33"/>
  <c r="G149" i="97"/>
  <c r="N54" i="33"/>
  <c r="G149" i="99"/>
  <c r="M55" i="33"/>
  <c r="E149" i="100"/>
  <c r="M113" i="33"/>
  <c r="E151" i="97"/>
  <c r="L114" i="33"/>
  <c r="E151" i="99"/>
  <c r="L115" i="33"/>
  <c r="C151" i="100"/>
  <c r="N115" i="33"/>
  <c r="G151" i="100"/>
  <c r="M144" i="33"/>
  <c r="F152" i="99"/>
  <c r="L173" i="33"/>
  <c r="C153" i="97"/>
  <c r="N173" i="33"/>
  <c r="G153" i="97"/>
  <c r="N174" i="33"/>
  <c r="G153" i="99"/>
  <c r="M175" i="33"/>
  <c r="E153" i="100"/>
  <c r="M233" i="33"/>
  <c r="E155" i="97"/>
  <c r="L234" i="33"/>
  <c r="E155" i="99"/>
  <c r="L235" i="33"/>
  <c r="C155" i="100"/>
  <c r="N235" i="33"/>
  <c r="G155" i="100"/>
  <c r="M264" i="33"/>
  <c r="F156" i="99"/>
  <c r="L293" i="33"/>
  <c r="C157" i="97"/>
  <c r="N293" i="33"/>
  <c r="G157" i="97"/>
  <c r="N294" i="33"/>
  <c r="G157" i="99"/>
  <c r="M295" i="33"/>
  <c r="E157" i="100"/>
  <c r="L53" i="35"/>
  <c r="C159" i="97"/>
  <c r="N53" i="35"/>
  <c r="G159" i="97"/>
  <c r="N54" i="35"/>
  <c r="G159" i="99"/>
  <c r="M55" i="35"/>
  <c r="E159" i="100"/>
  <c r="L83" i="35"/>
  <c r="C160" i="97"/>
  <c r="N83" i="35"/>
  <c r="G160" i="97"/>
  <c r="N84" i="35"/>
  <c r="G160" i="99"/>
  <c r="M85" i="35"/>
  <c r="E160" i="100"/>
  <c r="L113" i="35"/>
  <c r="C161" i="97"/>
  <c r="N113" i="35"/>
  <c r="G161" i="97"/>
  <c r="N114" i="35"/>
  <c r="G161" i="99"/>
  <c r="M115" i="35"/>
  <c r="E161" i="100"/>
  <c r="L143" i="35"/>
  <c r="C162" i="97"/>
  <c r="N143" i="35"/>
  <c r="G162" i="97"/>
  <c r="N144" i="35"/>
  <c r="G162" i="99"/>
  <c r="M145" i="35"/>
  <c r="E162" i="100"/>
  <c r="L173" i="35"/>
  <c r="C163" i="97"/>
  <c r="N173" i="35"/>
  <c r="G163" i="97"/>
  <c r="N174" i="35"/>
  <c r="G163" i="99"/>
  <c r="M175" i="35"/>
  <c r="E163" i="100"/>
  <c r="L203" i="35"/>
  <c r="C164" i="97"/>
  <c r="N203" i="35"/>
  <c r="G164" i="97"/>
  <c r="N204" i="35"/>
  <c r="G164" i="99"/>
  <c r="M205" i="35"/>
  <c r="E164" i="100"/>
  <c r="L233" i="35"/>
  <c r="C165" i="97"/>
  <c r="N233" i="35"/>
  <c r="G165" i="97"/>
  <c r="N234" i="35"/>
  <c r="G165" i="99"/>
  <c r="M235" i="35"/>
  <c r="E165" i="100"/>
  <c r="M246" i="35"/>
  <c r="D166" i="108" s="1"/>
  <c r="D166" i="107"/>
  <c r="M324" i="35"/>
  <c r="F168" i="99"/>
  <c r="M54" i="37"/>
  <c r="F170" i="99"/>
  <c r="M84" i="37"/>
  <c r="F171" i="99"/>
  <c r="L113" i="37"/>
  <c r="C172" i="97"/>
  <c r="N113" i="37"/>
  <c r="G172" i="97"/>
  <c r="N114" i="37"/>
  <c r="G172" i="99"/>
  <c r="M115" i="37"/>
  <c r="E172" i="100"/>
  <c r="L203" i="37"/>
  <c r="C175" i="97"/>
  <c r="N203" i="37"/>
  <c r="G175" i="97"/>
  <c r="N204" i="37"/>
  <c r="G175" i="99"/>
  <c r="M205" i="37"/>
  <c r="E175" i="100"/>
  <c r="L233" i="37"/>
  <c r="C176" i="97"/>
  <c r="N233" i="37"/>
  <c r="G176" i="97"/>
  <c r="N234" i="37"/>
  <c r="G176" i="99"/>
  <c r="M235" i="37"/>
  <c r="E176" i="100"/>
  <c r="M264" i="37"/>
  <c r="F177" i="99"/>
  <c r="M293" i="37"/>
  <c r="E178" i="97"/>
  <c r="L294" i="37"/>
  <c r="E178" i="99"/>
  <c r="L295" i="37"/>
  <c r="C178" i="100"/>
  <c r="N295" i="37"/>
  <c r="G178" i="100"/>
  <c r="L323" i="37"/>
  <c r="C179" i="97"/>
  <c r="N323" i="37"/>
  <c r="G179" i="97"/>
  <c r="N324" i="37"/>
  <c r="G179" i="99"/>
  <c r="M325" i="37"/>
  <c r="E179" i="100"/>
  <c r="M354" i="37"/>
  <c r="F180" i="99"/>
  <c r="M53" i="39"/>
  <c r="E182" i="97"/>
  <c r="L54" i="39"/>
  <c r="E182" i="99"/>
  <c r="L55" i="39"/>
  <c r="C182" i="100"/>
  <c r="N55" i="39"/>
  <c r="G182" i="100"/>
  <c r="M84" i="39"/>
  <c r="F183" i="99"/>
  <c r="M113" i="39"/>
  <c r="E184" i="97"/>
  <c r="L114" i="39"/>
  <c r="E184" i="99"/>
  <c r="L115" i="39"/>
  <c r="C184" i="100"/>
  <c r="N115" i="39"/>
  <c r="G184" i="100"/>
  <c r="L143" i="39"/>
  <c r="C185" i="97"/>
  <c r="N143" i="39"/>
  <c r="G185" i="97"/>
  <c r="N144" i="39"/>
  <c r="G185" i="99"/>
  <c r="M145" i="39"/>
  <c r="E185" i="100"/>
  <c r="M173" i="39"/>
  <c r="E186" i="97"/>
  <c r="L174" i="39"/>
  <c r="E186" i="99"/>
  <c r="L175" i="39"/>
  <c r="C186" i="100"/>
  <c r="N175" i="39"/>
  <c r="G186" i="100"/>
  <c r="M203" i="39"/>
  <c r="E187" i="97"/>
  <c r="L204" i="39"/>
  <c r="E187" i="99"/>
  <c r="L205" i="39"/>
  <c r="C187" i="100"/>
  <c r="N205" i="39"/>
  <c r="G187" i="100"/>
  <c r="M233" i="39"/>
  <c r="E188" i="97"/>
  <c r="L234" i="39"/>
  <c r="E188" i="99"/>
  <c r="L235" i="39"/>
  <c r="C188" i="100"/>
  <c r="N235" i="39"/>
  <c r="G188" i="100"/>
  <c r="M263" i="39"/>
  <c r="E189" i="97"/>
  <c r="L264" i="39"/>
  <c r="E189" i="99"/>
  <c r="L265" i="39"/>
  <c r="C189" i="100"/>
  <c r="N265" i="39"/>
  <c r="G189" i="100"/>
  <c r="L293" i="39"/>
  <c r="C190" i="97"/>
  <c r="N293" i="39"/>
  <c r="G190" i="97"/>
  <c r="N294" i="39"/>
  <c r="G190" i="99"/>
  <c r="M295" i="39"/>
  <c r="E190" i="100"/>
  <c r="M324" i="39"/>
  <c r="F191" i="99"/>
  <c r="M353" i="39"/>
  <c r="E192" i="97"/>
  <c r="L354" i="39"/>
  <c r="E192" i="99"/>
  <c r="L355" i="39"/>
  <c r="C192" i="100"/>
  <c r="N355" i="39"/>
  <c r="G192" i="100"/>
  <c r="L53" i="44"/>
  <c r="C213" i="97"/>
  <c r="N53" i="44"/>
  <c r="G213" i="97"/>
  <c r="N54" i="44"/>
  <c r="G213" i="99"/>
  <c r="M55" i="44"/>
  <c r="E213" i="100"/>
  <c r="M83" i="44"/>
  <c r="E214" i="97"/>
  <c r="L84" i="44"/>
  <c r="E214" i="99"/>
  <c r="L85" i="44"/>
  <c r="C214" i="100"/>
  <c r="N85" i="44"/>
  <c r="G214" i="100"/>
  <c r="M113" i="44"/>
  <c r="E215" i="97"/>
  <c r="L114" i="44"/>
  <c r="E215" i="99"/>
  <c r="L115" i="44"/>
  <c r="C215" i="100"/>
  <c r="N115" i="44"/>
  <c r="G215" i="100"/>
  <c r="M143" i="44"/>
  <c r="E216" i="97"/>
  <c r="L144" i="44"/>
  <c r="E216" i="99"/>
  <c r="L145" i="44"/>
  <c r="C216" i="100"/>
  <c r="N145" i="44"/>
  <c r="G216" i="100"/>
  <c r="M174" i="44"/>
  <c r="F217" i="99"/>
  <c r="L203" i="44"/>
  <c r="C218" i="97"/>
  <c r="N203" i="44"/>
  <c r="G218" i="97"/>
  <c r="N204" i="44"/>
  <c r="G218" i="99"/>
  <c r="M205" i="44"/>
  <c r="E218" i="100"/>
  <c r="L233" i="44"/>
  <c r="C219" i="97"/>
  <c r="N233" i="44"/>
  <c r="G219" i="97"/>
  <c r="N234" i="44"/>
  <c r="G219" i="99"/>
  <c r="M235" i="44"/>
  <c r="E219" i="100"/>
  <c r="L263" i="44"/>
  <c r="C220" i="97"/>
  <c r="N263" i="44"/>
  <c r="G220" i="97"/>
  <c r="N264" i="44"/>
  <c r="G220" i="99"/>
  <c r="M265" i="44"/>
  <c r="E220" i="100"/>
  <c r="M84" i="46"/>
  <c r="F231" i="99"/>
  <c r="L113" i="46"/>
  <c r="C232" i="97"/>
  <c r="N113" i="46"/>
  <c r="G232" i="97"/>
  <c r="N114" i="46"/>
  <c r="G232" i="99"/>
  <c r="M115" i="46"/>
  <c r="E232" i="100"/>
  <c r="M53" i="48"/>
  <c r="E236" i="97"/>
  <c r="L54" i="48"/>
  <c r="E236" i="99"/>
  <c r="L55" i="48"/>
  <c r="C236" i="100"/>
  <c r="N55" i="48"/>
  <c r="G236" i="100"/>
  <c r="M83" i="48"/>
  <c r="E237" i="97"/>
  <c r="L84" i="48"/>
  <c r="E237" i="99"/>
  <c r="L85" i="48"/>
  <c r="C237" i="100"/>
  <c r="N85" i="48"/>
  <c r="G237" i="100"/>
  <c r="M113" i="48"/>
  <c r="E238" i="97"/>
  <c r="L114" i="48"/>
  <c r="E238" i="99"/>
  <c r="L115" i="48"/>
  <c r="C238" i="100"/>
  <c r="N115" i="48"/>
  <c r="G238" i="100"/>
  <c r="M143" i="48"/>
  <c r="E239" i="97"/>
  <c r="L144" i="48"/>
  <c r="E239" i="99"/>
  <c r="L145" i="48"/>
  <c r="C239" i="100"/>
  <c r="N145" i="48"/>
  <c r="G239" i="100"/>
  <c r="M173" i="48"/>
  <c r="E240" i="97"/>
  <c r="L174" i="48"/>
  <c r="E240" i="99"/>
  <c r="L175" i="48"/>
  <c r="C240" i="100"/>
  <c r="N175" i="48"/>
  <c r="G240" i="100"/>
  <c r="M53" i="50"/>
  <c r="E242" i="97"/>
  <c r="L54" i="50"/>
  <c r="E242" i="99"/>
  <c r="L55" i="50"/>
  <c r="C242" i="100"/>
  <c r="N55" i="50"/>
  <c r="G242" i="100"/>
  <c r="M83" i="50"/>
  <c r="E243" i="97"/>
  <c r="L84" i="50"/>
  <c r="E243" i="99"/>
  <c r="L85" i="50"/>
  <c r="C243" i="100"/>
  <c r="N85" i="50"/>
  <c r="G243" i="100"/>
  <c r="M113" i="50"/>
  <c r="E244" i="97"/>
  <c r="L114" i="50"/>
  <c r="E244" i="99"/>
  <c r="L115" i="50"/>
  <c r="C244" i="100"/>
  <c r="N115" i="50"/>
  <c r="G244" i="100"/>
  <c r="M143" i="50"/>
  <c r="E245" i="97"/>
  <c r="L144" i="50"/>
  <c r="E245" i="99"/>
  <c r="L145" i="50"/>
  <c r="C245" i="100"/>
  <c r="N145" i="50"/>
  <c r="G245" i="100"/>
  <c r="M173" i="50"/>
  <c r="E246" i="97"/>
  <c r="L174" i="50"/>
  <c r="E246" i="99"/>
  <c r="L175" i="50"/>
  <c r="C246" i="100"/>
  <c r="N175" i="50"/>
  <c r="G246" i="100"/>
  <c r="M203" i="50"/>
  <c r="E247" i="97"/>
  <c r="L204" i="50"/>
  <c r="E247" i="99"/>
  <c r="L205" i="50"/>
  <c r="C247" i="100"/>
  <c r="N205" i="50"/>
  <c r="G247" i="100"/>
  <c r="M54" i="51"/>
  <c r="F249" i="99"/>
  <c r="L83" i="51"/>
  <c r="C250" i="97"/>
  <c r="N83" i="51"/>
  <c r="G250" i="97"/>
  <c r="N84" i="51"/>
  <c r="G250" i="99"/>
  <c r="M85" i="51"/>
  <c r="E250" i="100"/>
  <c r="L113" i="51"/>
  <c r="C251" i="97"/>
  <c r="N113" i="51"/>
  <c r="G251" i="97"/>
  <c r="N114" i="51"/>
  <c r="G251" i="99"/>
  <c r="M115" i="51"/>
  <c r="E251" i="100"/>
  <c r="M173" i="51"/>
  <c r="E253" i="97"/>
  <c r="L174" i="51"/>
  <c r="E253" i="99"/>
  <c r="L175" i="51"/>
  <c r="C253" i="100"/>
  <c r="N175" i="51"/>
  <c r="G253" i="100"/>
  <c r="L203" i="51"/>
  <c r="C254" i="97"/>
  <c r="N203" i="51"/>
  <c r="G254" i="97"/>
  <c r="N204" i="51"/>
  <c r="G254" i="99"/>
  <c r="M205" i="51"/>
  <c r="E254" i="100"/>
  <c r="L233" i="51"/>
  <c r="C255" i="97"/>
  <c r="N233" i="51"/>
  <c r="G255" i="97"/>
  <c r="N234" i="51"/>
  <c r="G255" i="99"/>
  <c r="M235" i="51"/>
  <c r="E255" i="100"/>
  <c r="M294" i="51"/>
  <c r="F257" i="99"/>
  <c r="M323" i="51"/>
  <c r="E258" i="97"/>
  <c r="L324" i="51"/>
  <c r="E258" i="99"/>
  <c r="L325" i="51"/>
  <c r="C258" i="100"/>
  <c r="N325" i="51"/>
  <c r="G258" i="100"/>
  <c r="M353" i="51"/>
  <c r="E259" i="97"/>
  <c r="L354" i="51"/>
  <c r="E259" i="99"/>
  <c r="L355" i="51"/>
  <c r="C259" i="100"/>
  <c r="N355" i="51"/>
  <c r="G259" i="100"/>
  <c r="M384" i="51"/>
  <c r="F260" i="99"/>
  <c r="M54" i="53"/>
  <c r="F262" i="99"/>
  <c r="M84" i="53"/>
  <c r="F263" i="99"/>
  <c r="L113" i="53"/>
  <c r="C264" i="97"/>
  <c r="N113" i="53"/>
  <c r="G264" i="97"/>
  <c r="N114" i="53"/>
  <c r="G264" i="99"/>
  <c r="M115" i="53"/>
  <c r="E264" i="100"/>
  <c r="L143" i="53"/>
  <c r="C265" i="97"/>
  <c r="N143" i="53"/>
  <c r="G265" i="97"/>
  <c r="N144" i="53"/>
  <c r="G265" i="99"/>
  <c r="M145" i="53"/>
  <c r="E265" i="100"/>
  <c r="M323" i="53"/>
  <c r="E271" i="97"/>
  <c r="L324" i="53"/>
  <c r="E271" i="99"/>
  <c r="L325" i="53"/>
  <c r="C271" i="100"/>
  <c r="N325" i="53"/>
  <c r="G271" i="100"/>
  <c r="M353" i="53"/>
  <c r="E272" i="97"/>
  <c r="L354" i="53"/>
  <c r="E272" i="99"/>
  <c r="L355" i="53"/>
  <c r="C272" i="100"/>
  <c r="N355" i="53"/>
  <c r="G272" i="100"/>
  <c r="M383" i="53"/>
  <c r="E273" i="97"/>
  <c r="L384" i="53"/>
  <c r="E273" i="99"/>
  <c r="L385" i="53"/>
  <c r="C273" i="100"/>
  <c r="N385" i="53"/>
  <c r="G273" i="100"/>
  <c r="M413" i="53"/>
  <c r="E274" i="97"/>
  <c r="L414" i="53"/>
  <c r="E274" i="99"/>
  <c r="L415" i="53"/>
  <c r="C274" i="100"/>
  <c r="N415" i="53"/>
  <c r="G274" i="100"/>
  <c r="M443" i="53"/>
  <c r="E275" i="97"/>
  <c r="L444" i="53"/>
  <c r="E275" i="99"/>
  <c r="L445" i="53"/>
  <c r="C275" i="100"/>
  <c r="N445" i="53"/>
  <c r="G275" i="100"/>
  <c r="M53" i="55"/>
  <c r="E277" i="97"/>
  <c r="L54" i="55"/>
  <c r="E277" i="99"/>
  <c r="L55" i="55"/>
  <c r="C277" i="100"/>
  <c r="N55" i="55"/>
  <c r="G277" i="100"/>
  <c r="M84" i="55"/>
  <c r="F278" i="99"/>
  <c r="L113" i="55"/>
  <c r="C279" i="97"/>
  <c r="N113" i="55"/>
  <c r="G279" i="97"/>
  <c r="N114" i="55"/>
  <c r="G279" i="99"/>
  <c r="M115" i="55"/>
  <c r="E279" i="100"/>
  <c r="M173" i="55"/>
  <c r="E281" i="97"/>
  <c r="L174" i="55"/>
  <c r="E281" i="99"/>
  <c r="L175" i="55"/>
  <c r="C281" i="100"/>
  <c r="N175" i="55"/>
  <c r="G281" i="100"/>
  <c r="M204" i="55"/>
  <c r="F282" i="99"/>
  <c r="L233" i="55"/>
  <c r="C283" i="97"/>
  <c r="N233" i="55"/>
  <c r="G283" i="97"/>
  <c r="N234" i="55"/>
  <c r="G283" i="99"/>
  <c r="M235" i="55"/>
  <c r="E283" i="100"/>
  <c r="M293" i="57"/>
  <c r="E294" i="97"/>
  <c r="L294" i="57"/>
  <c r="E294" i="99"/>
  <c r="L295" i="57"/>
  <c r="C294" i="100"/>
  <c r="N295" i="57"/>
  <c r="G294" i="100"/>
  <c r="M54" i="59"/>
  <c r="F296" i="99"/>
  <c r="M84" i="59"/>
  <c r="F297" i="99"/>
  <c r="M114" i="59"/>
  <c r="F298" i="99"/>
  <c r="M144" i="59"/>
  <c r="F299" i="99"/>
  <c r="M174" i="59"/>
  <c r="F300" i="99"/>
  <c r="M204" i="59"/>
  <c r="F301" i="99"/>
  <c r="M234" i="59"/>
  <c r="F302" i="99"/>
  <c r="M264" i="59"/>
  <c r="F303" i="99"/>
  <c r="M294" i="59"/>
  <c r="F304" i="99"/>
  <c r="M324" i="59"/>
  <c r="F305" i="99"/>
  <c r="M54" i="61"/>
  <c r="F307" i="99"/>
  <c r="L83" i="61"/>
  <c r="C308" i="97"/>
  <c r="N83" i="61"/>
  <c r="G308" i="97"/>
  <c r="N84" i="61"/>
  <c r="G308" i="99"/>
  <c r="M85" i="61"/>
  <c r="E308" i="100"/>
  <c r="M143" i="61"/>
  <c r="E310" i="97"/>
  <c r="L144" i="61"/>
  <c r="E310" i="99"/>
  <c r="L145" i="61"/>
  <c r="C310" i="100"/>
  <c r="N145" i="61"/>
  <c r="G310" i="100"/>
  <c r="M174" i="61"/>
  <c r="F311" i="99"/>
  <c r="L203" i="61"/>
  <c r="C312" i="97"/>
  <c r="N203" i="61"/>
  <c r="G312" i="97"/>
  <c r="N204" i="61"/>
  <c r="G312" i="99"/>
  <c r="M205" i="61"/>
  <c r="E312" i="100"/>
  <c r="M263" i="61"/>
  <c r="E314" i="97"/>
  <c r="L264" i="61"/>
  <c r="E314" i="99"/>
  <c r="L265" i="61"/>
  <c r="C314" i="100"/>
  <c r="N265" i="61"/>
  <c r="G314" i="100"/>
  <c r="M294" i="61"/>
  <c r="F315" i="99"/>
  <c r="L323" i="61"/>
  <c r="C316" i="97"/>
  <c r="N323" i="61"/>
  <c r="G316" i="97"/>
  <c r="N324" i="61"/>
  <c r="G316" i="99"/>
  <c r="M325" i="61"/>
  <c r="E316" i="100"/>
  <c r="M383" i="61"/>
  <c r="E318" i="97"/>
  <c r="L384" i="61"/>
  <c r="E318" i="99"/>
  <c r="L385" i="61"/>
  <c r="C318" i="100"/>
  <c r="N385" i="61"/>
  <c r="G318" i="100"/>
  <c r="M54" i="62"/>
  <c r="F320" i="99"/>
  <c r="L83" i="62"/>
  <c r="C321" i="97"/>
  <c r="N83" i="62"/>
  <c r="G321" i="97"/>
  <c r="N84" i="62"/>
  <c r="G321" i="99"/>
  <c r="M85" i="62"/>
  <c r="E321" i="100"/>
  <c r="M143" i="62"/>
  <c r="E323" i="97"/>
  <c r="L144" i="62"/>
  <c r="E323" i="99"/>
  <c r="L145" i="62"/>
  <c r="C323" i="100"/>
  <c r="N145" i="62"/>
  <c r="G323" i="100"/>
  <c r="M174" i="62"/>
  <c r="F324" i="99"/>
  <c r="L203" i="62"/>
  <c r="C325" i="97"/>
  <c r="N203" i="62"/>
  <c r="G325" i="97"/>
  <c r="N204" i="62"/>
  <c r="G325" i="99"/>
  <c r="M205" i="62"/>
  <c r="E325" i="100"/>
  <c r="L233" i="62"/>
  <c r="C326" i="97"/>
  <c r="N233" i="62"/>
  <c r="G326" i="97"/>
  <c r="N234" i="62"/>
  <c r="G326" i="99"/>
  <c r="M235" i="62"/>
  <c r="E326" i="100"/>
  <c r="L293" i="64"/>
  <c r="C338" i="97"/>
  <c r="N293" i="64"/>
  <c r="G338" i="97"/>
  <c r="N294" i="64"/>
  <c r="G338" i="99"/>
  <c r="M295" i="64"/>
  <c r="E338" i="100"/>
  <c r="M324" i="64"/>
  <c r="F339" i="99"/>
  <c r="M354" i="64"/>
  <c r="F340" i="99"/>
  <c r="M173" i="65"/>
  <c r="E346" i="97"/>
  <c r="L174" i="65"/>
  <c r="E346" i="99"/>
  <c r="L175" i="65"/>
  <c r="C346" i="100"/>
  <c r="N175" i="65"/>
  <c r="G346" i="100"/>
  <c r="M204" i="65"/>
  <c r="F347" i="99"/>
  <c r="M234" i="65"/>
  <c r="F348" i="99"/>
  <c r="M54" i="67"/>
  <c r="F350" i="99"/>
  <c r="M84" i="67"/>
  <c r="F351" i="99"/>
  <c r="M114" i="67"/>
  <c r="F352" i="99"/>
  <c r="M144" i="67"/>
  <c r="F353" i="99"/>
  <c r="M174" i="67"/>
  <c r="F354" i="99"/>
  <c r="M204" i="67"/>
  <c r="F355" i="99"/>
  <c r="M234" i="67"/>
  <c r="F356" i="99"/>
  <c r="M264" i="67"/>
  <c r="F357" i="99"/>
  <c r="M294" i="67"/>
  <c r="F358" i="99"/>
  <c r="M54" i="68"/>
  <c r="F360" i="99"/>
  <c r="L83" i="68"/>
  <c r="C361" i="97"/>
  <c r="N83" i="68"/>
  <c r="G361" i="97"/>
  <c r="N84" i="68"/>
  <c r="G361" i="99"/>
  <c r="M85" i="68"/>
  <c r="E361" i="100"/>
  <c r="L113" i="68"/>
  <c r="C362" i="97"/>
  <c r="N113" i="68"/>
  <c r="G362" i="97"/>
  <c r="N114" i="68"/>
  <c r="G362" i="99"/>
  <c r="M115" i="68"/>
  <c r="E362" i="100"/>
  <c r="L143" i="68"/>
  <c r="C363" i="97"/>
  <c r="N143" i="68"/>
  <c r="G363" i="97"/>
  <c r="N144" i="68"/>
  <c r="G363" i="99"/>
  <c r="M145" i="68"/>
  <c r="E363" i="100"/>
  <c r="L173" i="68"/>
  <c r="C364" i="97"/>
  <c r="N173" i="68"/>
  <c r="G364" i="97"/>
  <c r="N174" i="68"/>
  <c r="G364" i="99"/>
  <c r="M175" i="68"/>
  <c r="E364" i="100"/>
  <c r="L203" i="68"/>
  <c r="C365" i="97"/>
  <c r="N203" i="68"/>
  <c r="G365" i="97"/>
  <c r="N204" i="68"/>
  <c r="G365" i="99"/>
  <c r="M205" i="68"/>
  <c r="E365" i="100"/>
  <c r="L53" i="70"/>
  <c r="C367" i="97"/>
  <c r="N53" i="70"/>
  <c r="G367" i="97"/>
  <c r="N54" i="70"/>
  <c r="G367" i="99"/>
  <c r="M55" i="70"/>
  <c r="E367" i="100"/>
  <c r="L83" i="70"/>
  <c r="C368" i="97"/>
  <c r="N83" i="70"/>
  <c r="G368" i="97"/>
  <c r="N84" i="70"/>
  <c r="G368" i="99"/>
  <c r="M85" i="70"/>
  <c r="E368" i="100"/>
  <c r="L113" i="70"/>
  <c r="C369" i="97"/>
  <c r="N113" i="70"/>
  <c r="G369" i="97"/>
  <c r="N114" i="70"/>
  <c r="G369" i="99"/>
  <c r="M115" i="70"/>
  <c r="E369" i="100"/>
  <c r="L143" i="70"/>
  <c r="C370" i="97"/>
  <c r="N143" i="70"/>
  <c r="G370" i="97"/>
  <c r="N144" i="70"/>
  <c r="G370" i="99"/>
  <c r="M145" i="70"/>
  <c r="E370" i="100"/>
  <c r="L173" i="70"/>
  <c r="C371" i="97"/>
  <c r="N173" i="70"/>
  <c r="G371" i="97"/>
  <c r="N174" i="70"/>
  <c r="G371" i="99"/>
  <c r="M175" i="70"/>
  <c r="E371" i="100"/>
  <c r="L53" i="72"/>
  <c r="C373" i="97"/>
  <c r="N53" i="72"/>
  <c r="G373" i="97"/>
  <c r="N54" i="72"/>
  <c r="G373" i="99"/>
  <c r="M55" i="72"/>
  <c r="E373" i="100"/>
  <c r="L113" i="72"/>
  <c r="C375" i="97"/>
  <c r="N113" i="72"/>
  <c r="G375" i="97"/>
  <c r="N114" i="72"/>
  <c r="G375" i="99"/>
  <c r="M115" i="72"/>
  <c r="E375" i="100"/>
  <c r="M203" i="72"/>
  <c r="E378" i="97"/>
  <c r="L204" i="72"/>
  <c r="E378" i="99"/>
  <c r="L205" i="72"/>
  <c r="C378" i="100"/>
  <c r="N205" i="72"/>
  <c r="G378" i="100"/>
  <c r="M234" i="72"/>
  <c r="F379" i="99"/>
  <c r="M264" i="72"/>
  <c r="F380" i="99"/>
  <c r="L293" i="72"/>
  <c r="C381" i="97"/>
  <c r="N293" i="72"/>
  <c r="G381" i="97"/>
  <c r="N294" i="72"/>
  <c r="G381" i="99"/>
  <c r="M295" i="72"/>
  <c r="E381" i="100"/>
  <c r="L53" i="74"/>
  <c r="C383" i="97"/>
  <c r="N53" i="74"/>
  <c r="G383" i="97"/>
  <c r="N54" i="74"/>
  <c r="G383" i="99"/>
  <c r="M55" i="74"/>
  <c r="E383" i="100"/>
  <c r="L83" i="74"/>
  <c r="C384" i="97"/>
  <c r="N83" i="74"/>
  <c r="G384" i="97"/>
  <c r="N84" i="74"/>
  <c r="G384" i="99"/>
  <c r="M85" i="74"/>
  <c r="E384" i="100"/>
  <c r="M113" i="74"/>
  <c r="E385" i="97"/>
  <c r="L114" i="74"/>
  <c r="E385" i="99"/>
  <c r="L115" i="74"/>
  <c r="C385" i="100"/>
  <c r="N115" i="74"/>
  <c r="G385" i="100"/>
  <c r="M174" i="74"/>
  <c r="F387" i="99"/>
  <c r="M234" i="74"/>
  <c r="F389" i="99"/>
  <c r="L263" i="74"/>
  <c r="C390" i="97"/>
  <c r="N263" i="74"/>
  <c r="G390" i="97"/>
  <c r="N264" i="74"/>
  <c r="G390" i="99"/>
  <c r="M265" i="74"/>
  <c r="E390" i="100"/>
  <c r="M324" i="74"/>
  <c r="F392" i="99"/>
  <c r="M353" i="74"/>
  <c r="E393" i="97"/>
  <c r="L354" i="74"/>
  <c r="E393" i="99"/>
  <c r="L355" i="74"/>
  <c r="C393" i="100"/>
  <c r="N355" i="74"/>
  <c r="G393" i="100"/>
  <c r="M384" i="74"/>
  <c r="F394" i="99"/>
  <c r="L413" i="74"/>
  <c r="C395" i="97"/>
  <c r="N413" i="74"/>
  <c r="G395" i="97"/>
  <c r="N414" i="74"/>
  <c r="G395" i="99"/>
  <c r="M415" i="74"/>
  <c r="E395" i="100"/>
  <c r="M473" i="74"/>
  <c r="E397" i="97"/>
  <c r="L474" i="74"/>
  <c r="E397" i="99"/>
  <c r="L475" i="74"/>
  <c r="C397" i="100"/>
  <c r="N475" i="74"/>
  <c r="G397" i="100"/>
  <c r="M53" i="76"/>
  <c r="E399" i="97"/>
  <c r="L54" i="76"/>
  <c r="E399" i="99"/>
  <c r="L55" i="76"/>
  <c r="C399" i="100"/>
  <c r="N55" i="76"/>
  <c r="G399" i="100"/>
  <c r="M84" i="76"/>
  <c r="F400" i="99"/>
  <c r="M143" i="76"/>
  <c r="E402" i="97"/>
  <c r="L144" i="76"/>
  <c r="E402" i="99"/>
  <c r="L145" i="76"/>
  <c r="C402" i="100"/>
  <c r="N145" i="76"/>
  <c r="G402" i="100"/>
  <c r="M173" i="76"/>
  <c r="E403" i="97"/>
  <c r="L174" i="76"/>
  <c r="E403" i="99"/>
  <c r="L175" i="76"/>
  <c r="C403" i="100"/>
  <c r="N175" i="76"/>
  <c r="G403" i="100"/>
  <c r="M204" i="76"/>
  <c r="F404" i="99"/>
  <c r="L233" i="76"/>
  <c r="C405" i="97"/>
  <c r="N233" i="76"/>
  <c r="G405" i="97"/>
  <c r="N234" i="76"/>
  <c r="G405" i="99"/>
  <c r="M235" i="76"/>
  <c r="E405" i="100"/>
  <c r="M83" i="78"/>
  <c r="E409" i="97"/>
  <c r="L84" i="78"/>
  <c r="E409" i="99"/>
  <c r="L85" i="78"/>
  <c r="C409" i="100"/>
  <c r="N85" i="78"/>
  <c r="G409" i="100"/>
  <c r="M114" i="78"/>
  <c r="F410" i="99"/>
  <c r="L143" i="78"/>
  <c r="C411" i="97"/>
  <c r="N143" i="78"/>
  <c r="G411" i="97"/>
  <c r="N144" i="78"/>
  <c r="G411" i="99"/>
  <c r="M145" i="78"/>
  <c r="E411" i="100"/>
  <c r="L173" i="78"/>
  <c r="C412" i="97"/>
  <c r="N173" i="78"/>
  <c r="G412" i="97"/>
  <c r="N174" i="78"/>
  <c r="G412" i="99"/>
  <c r="M175" i="78"/>
  <c r="E412" i="100"/>
  <c r="M233" i="78"/>
  <c r="E414" i="97"/>
  <c r="L234" i="78"/>
  <c r="E414" i="99"/>
  <c r="L235" i="78"/>
  <c r="C414" i="100"/>
  <c r="N235" i="78"/>
  <c r="G414" i="100"/>
  <c r="M264" i="78"/>
  <c r="F415" i="99"/>
  <c r="L293" i="78"/>
  <c r="C416" i="97"/>
  <c r="N293" i="78"/>
  <c r="G416" i="97"/>
  <c r="N294" i="78"/>
  <c r="G416" i="99"/>
  <c r="M295" i="78"/>
  <c r="E416" i="100"/>
  <c r="M54" i="45"/>
  <c r="F223" i="99"/>
  <c r="N114" i="45"/>
  <c r="G225" i="99"/>
  <c r="L203" i="45"/>
  <c r="C228" i="97"/>
  <c r="M205" i="45"/>
  <c r="E228" i="100"/>
  <c r="N53" i="45"/>
  <c r="G223" i="97"/>
  <c r="M55" i="45"/>
  <c r="E223" i="100"/>
  <c r="N83" i="45"/>
  <c r="G224" i="97"/>
  <c r="M85" i="45"/>
  <c r="E224" i="100"/>
  <c r="M113" i="45"/>
  <c r="E225" i="97"/>
  <c r="L114" i="45"/>
  <c r="E225" i="99"/>
  <c r="L115" i="45"/>
  <c r="C225" i="100"/>
  <c r="N115" i="45"/>
  <c r="G225" i="100"/>
  <c r="M203" i="45"/>
  <c r="E228" i="97"/>
  <c r="L204" i="45"/>
  <c r="E228" i="99"/>
  <c r="L205" i="45"/>
  <c r="C228" i="100"/>
  <c r="N205" i="45"/>
  <c r="G228" i="100"/>
  <c r="L53" i="13"/>
  <c r="C61" i="97"/>
  <c r="L114" i="13"/>
  <c r="E63" i="99"/>
  <c r="L115" i="13"/>
  <c r="C63" i="100"/>
  <c r="L264" i="13"/>
  <c r="E68" i="99"/>
  <c r="N265" i="13"/>
  <c r="G68" i="100"/>
  <c r="M53" i="45"/>
  <c r="E223" i="97"/>
  <c r="L54" i="45"/>
  <c r="E223" i="99"/>
  <c r="L55" i="45"/>
  <c r="C223" i="100"/>
  <c r="N55" i="45"/>
  <c r="G223" i="100"/>
  <c r="M83" i="45"/>
  <c r="E224" i="97"/>
  <c r="L84" i="45"/>
  <c r="E224" i="99"/>
  <c r="L85" i="45"/>
  <c r="C224" i="100"/>
  <c r="N85" i="45"/>
  <c r="G224" i="100"/>
  <c r="M114" i="45"/>
  <c r="F225" i="99"/>
  <c r="M143" i="45"/>
  <c r="E226" i="97"/>
  <c r="L144" i="45"/>
  <c r="E226" i="99"/>
  <c r="L145" i="45"/>
  <c r="C226" i="100"/>
  <c r="P132" i="45"/>
  <c r="G226" i="100" s="1"/>
  <c r="M173" i="45"/>
  <c r="E227" i="97"/>
  <c r="L174" i="45"/>
  <c r="E227" i="99"/>
  <c r="L175" i="45"/>
  <c r="C227" i="100"/>
  <c r="N175" i="45"/>
  <c r="G227" i="100"/>
  <c r="M204" i="45"/>
  <c r="F228" i="99"/>
  <c r="F22" i="93"/>
  <c r="F222" i="93"/>
  <c r="L83" i="13"/>
  <c r="C62" i="97"/>
  <c r="N83" i="13"/>
  <c r="G62" i="97"/>
  <c r="N84" i="13"/>
  <c r="G62" i="99"/>
  <c r="M85" i="13"/>
  <c r="E62" i="100"/>
  <c r="M114" i="13"/>
  <c r="F63" i="99"/>
  <c r="M143" i="13"/>
  <c r="E64" i="97"/>
  <c r="L144" i="13"/>
  <c r="E64" i="99"/>
  <c r="L145" i="13"/>
  <c r="C64" i="100"/>
  <c r="N145" i="13"/>
  <c r="G64" i="100"/>
  <c r="L173" i="13"/>
  <c r="C65" i="97"/>
  <c r="N173" i="13"/>
  <c r="G65" i="97"/>
  <c r="N174" i="13"/>
  <c r="G65" i="99"/>
  <c r="M175" i="13"/>
  <c r="E65" i="100"/>
  <c r="M203" i="13"/>
  <c r="E66" i="97"/>
  <c r="L204" i="13"/>
  <c r="E66" i="99"/>
  <c r="L205" i="13"/>
  <c r="C66" i="100"/>
  <c r="N205" i="13"/>
  <c r="G66" i="100"/>
  <c r="L233" i="13"/>
  <c r="C67" i="97"/>
  <c r="N233" i="13"/>
  <c r="G67" i="97"/>
  <c r="N234" i="13"/>
  <c r="G67" i="99"/>
  <c r="M235" i="13"/>
  <c r="E67" i="100"/>
  <c r="M264" i="13"/>
  <c r="F68" i="99"/>
  <c r="M53" i="15"/>
  <c r="E70" i="97"/>
  <c r="L54" i="15"/>
  <c r="E70" i="99"/>
  <c r="L55" i="15"/>
  <c r="C70" i="100"/>
  <c r="N55" i="15"/>
  <c r="G70" i="100"/>
  <c r="M83" i="15"/>
  <c r="E71" i="97"/>
  <c r="L84" i="15"/>
  <c r="E71" i="99"/>
  <c r="L85" i="15"/>
  <c r="C71" i="100"/>
  <c r="N85" i="15"/>
  <c r="G71" i="100"/>
  <c r="M113" i="15"/>
  <c r="E72" i="97"/>
  <c r="L115" i="15"/>
  <c r="C72" i="100"/>
  <c r="N115" i="15"/>
  <c r="G72" i="100"/>
  <c r="M143" i="15"/>
  <c r="E73" i="97"/>
  <c r="L144" i="15"/>
  <c r="E73" i="99"/>
  <c r="L145" i="15"/>
  <c r="C73" i="100"/>
  <c r="N145" i="15"/>
  <c r="G73" i="100"/>
  <c r="M173" i="15"/>
  <c r="E74" i="97"/>
  <c r="L174" i="15"/>
  <c r="E74" i="99"/>
  <c r="L175" i="15"/>
  <c r="C74" i="100"/>
  <c r="N175" i="15"/>
  <c r="G74" i="100"/>
  <c r="M203" i="15"/>
  <c r="E75" i="97"/>
  <c r="L204" i="15"/>
  <c r="E75" i="99"/>
  <c r="L205" i="15"/>
  <c r="C75" i="100"/>
  <c r="N205" i="15"/>
  <c r="G75" i="100"/>
  <c r="M233" i="15"/>
  <c r="E76" i="97"/>
  <c r="L234" i="15"/>
  <c r="E76" i="99"/>
  <c r="L235" i="15"/>
  <c r="C76" i="100"/>
  <c r="N235" i="15"/>
  <c r="G76" i="100"/>
  <c r="M263" i="15"/>
  <c r="E77" i="97"/>
  <c r="L264" i="15"/>
  <c r="E77" i="99"/>
  <c r="L265" i="15"/>
  <c r="C77" i="100"/>
  <c r="N265" i="15"/>
  <c r="G77" i="100"/>
  <c r="M293" i="15"/>
  <c r="E78" i="97"/>
  <c r="L294" i="15"/>
  <c r="E78" i="99"/>
  <c r="L295" i="15"/>
  <c r="C78" i="100"/>
  <c r="N295" i="15"/>
  <c r="G78" i="100"/>
  <c r="M323" i="15"/>
  <c r="E79" i="97"/>
  <c r="L324" i="15"/>
  <c r="E79" i="99"/>
  <c r="L325" i="15"/>
  <c r="C79" i="100"/>
  <c r="N325" i="15"/>
  <c r="G79" i="100"/>
  <c r="M353" i="15"/>
  <c r="E80" i="97"/>
  <c r="L354" i="15"/>
  <c r="E80" i="99"/>
  <c r="L355" i="15"/>
  <c r="C80" i="100"/>
  <c r="N355" i="15"/>
  <c r="G80" i="100"/>
  <c r="M383" i="15"/>
  <c r="E81" i="97"/>
  <c r="L384" i="15"/>
  <c r="E81" i="99"/>
  <c r="L385" i="15"/>
  <c r="C81" i="100"/>
  <c r="N385" i="15"/>
  <c r="G81" i="100"/>
  <c r="M54" i="17"/>
  <c r="F83" i="99"/>
  <c r="M84" i="17"/>
  <c r="F84" i="99"/>
  <c r="M114" i="17"/>
  <c r="F85" i="99"/>
  <c r="M144" i="17"/>
  <c r="F86" i="99"/>
  <c r="M174" i="17"/>
  <c r="F87" i="99"/>
  <c r="M204" i="17"/>
  <c r="F88" i="99"/>
  <c r="M215" i="17"/>
  <c r="D89" i="106" s="1"/>
  <c r="D89" i="93"/>
  <c r="M234" i="17"/>
  <c r="F89" i="99"/>
  <c r="E6" i="110"/>
  <c r="M54" i="20"/>
  <c r="F100" i="99"/>
  <c r="M113" i="20"/>
  <c r="E102" i="97"/>
  <c r="L114" i="20"/>
  <c r="E102" i="99"/>
  <c r="L115" i="20"/>
  <c r="C102" i="100"/>
  <c r="N115" i="20"/>
  <c r="G102" i="100"/>
  <c r="M144" i="20"/>
  <c r="F103" i="99"/>
  <c r="L173" i="20"/>
  <c r="C104" i="97"/>
  <c r="N173" i="20"/>
  <c r="G104" i="97"/>
  <c r="N174" i="20"/>
  <c r="G104" i="99"/>
  <c r="M175" i="20"/>
  <c r="E104" i="100"/>
  <c r="M203" i="20"/>
  <c r="E105" i="97"/>
  <c r="L204" i="20"/>
  <c r="E105" i="99"/>
  <c r="L205" i="20"/>
  <c r="C105" i="100"/>
  <c r="N205" i="20"/>
  <c r="G105" i="100"/>
  <c r="M54" i="22"/>
  <c r="F107" i="99"/>
  <c r="M83" i="22"/>
  <c r="E108" i="97"/>
  <c r="L84" i="22"/>
  <c r="E108" i="99"/>
  <c r="L85" i="22"/>
  <c r="C108" i="100"/>
  <c r="N85" i="22"/>
  <c r="G108" i="100"/>
  <c r="L113" i="22"/>
  <c r="C109" i="97"/>
  <c r="N113" i="22"/>
  <c r="G109" i="97"/>
  <c r="N114" i="22"/>
  <c r="G109" i="99"/>
  <c r="M115" i="22"/>
  <c r="E109" i="100"/>
  <c r="M144" i="22"/>
  <c r="F110" i="99"/>
  <c r="L53" i="24"/>
  <c r="C112" i="97"/>
  <c r="N53" i="24"/>
  <c r="G112" i="97"/>
  <c r="L55" i="24"/>
  <c r="C112" i="100"/>
  <c r="N55" i="24"/>
  <c r="G112" i="100"/>
  <c r="L84" i="24"/>
  <c r="E113" i="99"/>
  <c r="L114" i="24"/>
  <c r="E114" i="99"/>
  <c r="L144" i="24"/>
  <c r="E115" i="99"/>
  <c r="N174" i="24"/>
  <c r="G116" i="99"/>
  <c r="N204" i="24"/>
  <c r="G117" i="99"/>
  <c r="M54" i="25"/>
  <c r="F119" i="99"/>
  <c r="M84" i="25"/>
  <c r="F120" i="99"/>
  <c r="M114" i="25"/>
  <c r="F121" i="99"/>
  <c r="M144" i="25"/>
  <c r="F122" i="99"/>
  <c r="M174" i="25"/>
  <c r="F123" i="99"/>
  <c r="M204" i="25"/>
  <c r="F124" i="99"/>
  <c r="M54" i="27"/>
  <c r="F126" i="99"/>
  <c r="L83" i="27"/>
  <c r="C127" i="97"/>
  <c r="N83" i="27"/>
  <c r="G127" i="97"/>
  <c r="N84" i="27"/>
  <c r="G127" i="99"/>
  <c r="M85" i="27"/>
  <c r="E127" i="100"/>
  <c r="L113" i="27"/>
  <c r="C128" i="97"/>
  <c r="N113" i="27"/>
  <c r="G128" i="97"/>
  <c r="N114" i="27"/>
  <c r="G128" i="99"/>
  <c r="M115" i="27"/>
  <c r="E128" i="100"/>
  <c r="L143" i="27"/>
  <c r="C129" i="97"/>
  <c r="N143" i="27"/>
  <c r="G129" i="97"/>
  <c r="N144" i="27"/>
  <c r="G129" i="99"/>
  <c r="M145" i="27"/>
  <c r="E129" i="100"/>
  <c r="L173" i="27"/>
  <c r="C130" i="97"/>
  <c r="N173" i="27"/>
  <c r="G130" i="97"/>
  <c r="N174" i="27"/>
  <c r="G130" i="99"/>
  <c r="M175" i="27"/>
  <c r="E130" i="100"/>
  <c r="L53" i="29"/>
  <c r="C132" i="97"/>
  <c r="N53" i="29"/>
  <c r="G132" i="97"/>
  <c r="N54" i="29"/>
  <c r="G132" i="99"/>
  <c r="M55" i="29"/>
  <c r="E132" i="100"/>
  <c r="L83" i="29"/>
  <c r="C133" i="97"/>
  <c r="N83" i="29"/>
  <c r="G133" i="97"/>
  <c r="N84" i="29"/>
  <c r="G133" i="99"/>
  <c r="M85" i="29"/>
  <c r="E133" i="100"/>
  <c r="L113" i="29"/>
  <c r="C134" i="97"/>
  <c r="N113" i="29"/>
  <c r="G134" i="97"/>
  <c r="N114" i="29"/>
  <c r="G134" i="99"/>
  <c r="M115" i="29"/>
  <c r="E134" i="100"/>
  <c r="L143" i="29"/>
  <c r="C135" i="97"/>
  <c r="N143" i="29"/>
  <c r="G135" i="97"/>
  <c r="N144" i="29"/>
  <c r="G135" i="99"/>
  <c r="M145" i="29"/>
  <c r="E135" i="100"/>
  <c r="L173" i="29"/>
  <c r="C136" i="97"/>
  <c r="N173" i="29"/>
  <c r="G136" i="97"/>
  <c r="N174" i="29"/>
  <c r="G136" i="99"/>
  <c r="M175" i="29"/>
  <c r="E136" i="100"/>
  <c r="L203" i="29"/>
  <c r="C137" i="97"/>
  <c r="N203" i="29"/>
  <c r="G137" i="97"/>
  <c r="N204" i="29"/>
  <c r="G137" i="99"/>
  <c r="M205" i="29"/>
  <c r="E137" i="100"/>
  <c r="L53" i="31"/>
  <c r="C139" i="97"/>
  <c r="N53" i="31"/>
  <c r="G139" i="97"/>
  <c r="N54" i="31"/>
  <c r="G139" i="99"/>
  <c r="M55" i="31"/>
  <c r="E139" i="100"/>
  <c r="M174" i="31"/>
  <c r="F143" i="99"/>
  <c r="M234" i="31"/>
  <c r="F145" i="99"/>
  <c r="L263" i="31"/>
  <c r="C146" i="97"/>
  <c r="N263" i="31"/>
  <c r="G146" i="97"/>
  <c r="N264" i="31"/>
  <c r="G146" i="99"/>
  <c r="M265" i="31"/>
  <c r="E146" i="100"/>
  <c r="M83" i="33"/>
  <c r="E150" i="97"/>
  <c r="L84" i="33"/>
  <c r="E150" i="99"/>
  <c r="L85" i="33"/>
  <c r="C150" i="100"/>
  <c r="N85" i="33"/>
  <c r="G150" i="100"/>
  <c r="M114" i="33"/>
  <c r="F151" i="99"/>
  <c r="L143" i="33"/>
  <c r="C152" i="97"/>
  <c r="N143" i="33"/>
  <c r="G152" i="97"/>
  <c r="N144" i="33"/>
  <c r="G152" i="99"/>
  <c r="M145" i="33"/>
  <c r="E152" i="100"/>
  <c r="M203" i="33"/>
  <c r="E154" i="97"/>
  <c r="L204" i="33"/>
  <c r="E154" i="99"/>
  <c r="L205" i="33"/>
  <c r="C154" i="100"/>
  <c r="N205" i="33"/>
  <c r="G154" i="100"/>
  <c r="M234" i="33"/>
  <c r="F155" i="99"/>
  <c r="L263" i="33"/>
  <c r="C156" i="97"/>
  <c r="N263" i="33"/>
  <c r="G156" i="97"/>
  <c r="N264" i="33"/>
  <c r="G156" i="99"/>
  <c r="M265" i="33"/>
  <c r="E156" i="100"/>
  <c r="M36" i="35"/>
  <c r="D159" i="108" s="1"/>
  <c r="D159" i="107"/>
  <c r="M66" i="35"/>
  <c r="D160" i="108" s="1"/>
  <c r="D160" i="107"/>
  <c r="M126" i="35"/>
  <c r="D162" i="108" s="1"/>
  <c r="D162" i="107"/>
  <c r="M156" i="35"/>
  <c r="D163" i="108" s="1"/>
  <c r="D163" i="107"/>
  <c r="M186" i="35"/>
  <c r="D164" i="108" s="1"/>
  <c r="D164" i="107"/>
  <c r="M216" i="35"/>
  <c r="D165" i="108" s="1"/>
  <c r="D165" i="107"/>
  <c r="M263" i="35"/>
  <c r="E166" i="97"/>
  <c r="L264" i="35"/>
  <c r="E166" i="99"/>
  <c r="L265" i="35"/>
  <c r="C166" i="100"/>
  <c r="N265" i="35"/>
  <c r="G166" i="100"/>
  <c r="M293" i="35"/>
  <c r="E167" i="97"/>
  <c r="L294" i="35"/>
  <c r="E167" i="99"/>
  <c r="L295" i="35"/>
  <c r="C167" i="100"/>
  <c r="N295" i="35"/>
  <c r="G167" i="100"/>
  <c r="L323" i="35"/>
  <c r="C168" i="97"/>
  <c r="N323" i="35"/>
  <c r="G168" i="97"/>
  <c r="N324" i="35"/>
  <c r="G168" i="99"/>
  <c r="M325" i="35"/>
  <c r="E168" i="100"/>
  <c r="L53" i="37"/>
  <c r="C170" i="97"/>
  <c r="N53" i="37"/>
  <c r="G170" i="97"/>
  <c r="N54" i="37"/>
  <c r="G170" i="99"/>
  <c r="M55" i="37"/>
  <c r="E170" i="100"/>
  <c r="L83" i="37"/>
  <c r="C171" i="97"/>
  <c r="N83" i="37"/>
  <c r="G171" i="97"/>
  <c r="N84" i="37"/>
  <c r="G171" i="99"/>
  <c r="M85" i="37"/>
  <c r="E171" i="100"/>
  <c r="M143" i="37"/>
  <c r="E173" i="97"/>
  <c r="L144" i="37"/>
  <c r="E173" i="99"/>
  <c r="L145" i="37"/>
  <c r="C173" i="100"/>
  <c r="N145" i="37"/>
  <c r="G173" i="100"/>
  <c r="M173" i="37"/>
  <c r="E174" i="97"/>
  <c r="L174" i="37"/>
  <c r="E174" i="99"/>
  <c r="L175" i="37"/>
  <c r="C174" i="100"/>
  <c r="N175" i="37"/>
  <c r="G174" i="100"/>
  <c r="L263" i="37"/>
  <c r="C177" i="97"/>
  <c r="N263" i="37"/>
  <c r="G177" i="97"/>
  <c r="N264" i="37"/>
  <c r="G177" i="99"/>
  <c r="M265" i="37"/>
  <c r="E177" i="100"/>
  <c r="M294" i="37"/>
  <c r="F178" i="99"/>
  <c r="L353" i="37"/>
  <c r="C180" i="97"/>
  <c r="N353" i="37"/>
  <c r="G180" i="97"/>
  <c r="N354" i="37"/>
  <c r="G180" i="99"/>
  <c r="M355" i="37"/>
  <c r="E180" i="100"/>
  <c r="M54" i="39"/>
  <c r="F182" i="99"/>
  <c r="L83" i="39"/>
  <c r="C183" i="97"/>
  <c r="N83" i="39"/>
  <c r="G183" i="97"/>
  <c r="N84" i="39"/>
  <c r="G183" i="99"/>
  <c r="M85" i="39"/>
  <c r="E183" i="100"/>
  <c r="M114" i="39"/>
  <c r="F184" i="99"/>
  <c r="M174" i="39"/>
  <c r="F186" i="99"/>
  <c r="M204" i="39"/>
  <c r="F187" i="99"/>
  <c r="M234" i="39"/>
  <c r="F188" i="99"/>
  <c r="M264" i="39"/>
  <c r="F189" i="99"/>
  <c r="L323" i="39"/>
  <c r="C191" i="97"/>
  <c r="N323" i="39"/>
  <c r="G191" i="97"/>
  <c r="N324" i="39"/>
  <c r="G191" i="99"/>
  <c r="M325" i="39"/>
  <c r="E191" i="100"/>
  <c r="M354" i="39"/>
  <c r="F192" i="99"/>
  <c r="M84" i="44"/>
  <c r="F214" i="99"/>
  <c r="M114" i="44"/>
  <c r="F215" i="99"/>
  <c r="M144" i="44"/>
  <c r="F216" i="99"/>
  <c r="L173" i="44"/>
  <c r="C217" i="97"/>
  <c r="N173" i="44"/>
  <c r="G217" i="97"/>
  <c r="N174" i="44"/>
  <c r="G217" i="99"/>
  <c r="M175" i="44"/>
  <c r="E217" i="100"/>
  <c r="M293" i="44"/>
  <c r="E221" i="97"/>
  <c r="L294" i="44"/>
  <c r="E221" i="99"/>
  <c r="L295" i="44"/>
  <c r="C221" i="100"/>
  <c r="N295" i="44"/>
  <c r="G221" i="100"/>
  <c r="M53" i="46"/>
  <c r="E230" i="97"/>
  <c r="L54" i="46"/>
  <c r="E230" i="99"/>
  <c r="L55" i="46"/>
  <c r="C230" i="100"/>
  <c r="N55" i="46"/>
  <c r="G230" i="100"/>
  <c r="L83" i="46"/>
  <c r="C231" i="97"/>
  <c r="N83" i="46"/>
  <c r="G231" i="97"/>
  <c r="N84" i="46"/>
  <c r="G231" i="99"/>
  <c r="M85" i="46"/>
  <c r="E231" i="100"/>
  <c r="M143" i="46"/>
  <c r="E233" i="97"/>
  <c r="L144" i="46"/>
  <c r="E233" i="99"/>
  <c r="L145" i="46"/>
  <c r="C233" i="100"/>
  <c r="N145" i="46"/>
  <c r="G233" i="100"/>
  <c r="M173" i="46"/>
  <c r="E234" i="97"/>
  <c r="L174" i="46"/>
  <c r="E234" i="99"/>
  <c r="L175" i="46"/>
  <c r="C234" i="100"/>
  <c r="N175" i="46"/>
  <c r="G234" i="100"/>
  <c r="M54" i="48"/>
  <c r="F236" i="99"/>
  <c r="M84" i="48"/>
  <c r="F237" i="99"/>
  <c r="M114" i="48"/>
  <c r="F238" i="99"/>
  <c r="M144" i="48"/>
  <c r="F239" i="99"/>
  <c r="M174" i="48"/>
  <c r="F240" i="99"/>
  <c r="M54" i="50"/>
  <c r="F242" i="99"/>
  <c r="M84" i="50"/>
  <c r="F243" i="99"/>
  <c r="M114" i="50"/>
  <c r="F244" i="99"/>
  <c r="M144" i="50"/>
  <c r="F245" i="99"/>
  <c r="M174" i="50"/>
  <c r="F246" i="99"/>
  <c r="M204" i="50"/>
  <c r="F247" i="99"/>
  <c r="L53" i="51"/>
  <c r="C249" i="97"/>
  <c r="N53" i="51"/>
  <c r="G249" i="97"/>
  <c r="N54" i="51"/>
  <c r="G249" i="99"/>
  <c r="M55" i="51"/>
  <c r="E249" i="100"/>
  <c r="M143" i="51"/>
  <c r="E252" i="97"/>
  <c r="L144" i="51"/>
  <c r="E252" i="99"/>
  <c r="L145" i="51"/>
  <c r="C252" i="100"/>
  <c r="N145" i="51"/>
  <c r="G252" i="100"/>
  <c r="M174" i="51"/>
  <c r="F253" i="99"/>
  <c r="M263" i="51"/>
  <c r="E256" i="97"/>
  <c r="L264" i="51"/>
  <c r="E256" i="99"/>
  <c r="L265" i="51"/>
  <c r="C256" i="100"/>
  <c r="N265" i="51"/>
  <c r="G256" i="100"/>
  <c r="L293" i="51"/>
  <c r="C257" i="97"/>
  <c r="N293" i="51"/>
  <c r="G257" i="97"/>
  <c r="N294" i="51"/>
  <c r="G257" i="99"/>
  <c r="M295" i="51"/>
  <c r="E257" i="100"/>
  <c r="M324" i="51"/>
  <c r="F258" i="99"/>
  <c r="M354" i="51"/>
  <c r="F259" i="99"/>
  <c r="L383" i="51"/>
  <c r="C260" i="97"/>
  <c r="N383" i="51"/>
  <c r="G260" i="97"/>
  <c r="N384" i="51"/>
  <c r="G260" i="99"/>
  <c r="M385" i="51"/>
  <c r="E260" i="100"/>
  <c r="L53" i="53"/>
  <c r="C262" i="97"/>
  <c r="N53" i="53"/>
  <c r="G262" i="97"/>
  <c r="N54" i="53"/>
  <c r="G262" i="99"/>
  <c r="M55" i="53"/>
  <c r="E262" i="100"/>
  <c r="L83" i="53"/>
  <c r="C263" i="97"/>
  <c r="N83" i="53"/>
  <c r="G263" i="97"/>
  <c r="N84" i="53"/>
  <c r="G263" i="99"/>
  <c r="M85" i="53"/>
  <c r="E263" i="100"/>
  <c r="M173" i="53"/>
  <c r="E266" i="97"/>
  <c r="L174" i="53"/>
  <c r="E266" i="99"/>
  <c r="L175" i="53"/>
  <c r="C266" i="100"/>
  <c r="N175" i="53"/>
  <c r="G266" i="100"/>
  <c r="M203" i="53"/>
  <c r="E267" i="97"/>
  <c r="L204" i="53"/>
  <c r="E267" i="99"/>
  <c r="L205" i="53"/>
  <c r="C267" i="100"/>
  <c r="N205" i="53"/>
  <c r="G267" i="100"/>
  <c r="M233" i="53"/>
  <c r="E268" i="97"/>
  <c r="L234" i="53"/>
  <c r="E268" i="99"/>
  <c r="L235" i="53"/>
  <c r="C268" i="100"/>
  <c r="N235" i="53"/>
  <c r="G268" i="100"/>
  <c r="M263" i="53"/>
  <c r="E269" i="97"/>
  <c r="L264" i="53"/>
  <c r="E269" i="99"/>
  <c r="L265" i="53"/>
  <c r="C269" i="100"/>
  <c r="N265" i="53"/>
  <c r="G269" i="100"/>
  <c r="M293" i="53"/>
  <c r="E270" i="97"/>
  <c r="L294" i="53"/>
  <c r="E270" i="99"/>
  <c r="L295" i="53"/>
  <c r="C270" i="100"/>
  <c r="N295" i="53"/>
  <c r="G270" i="100"/>
  <c r="M324" i="53"/>
  <c r="F271" i="99"/>
  <c r="M354" i="53"/>
  <c r="F272" i="99"/>
  <c r="M384" i="53"/>
  <c r="F273" i="99"/>
  <c r="M414" i="53"/>
  <c r="F274" i="99"/>
  <c r="M444" i="53"/>
  <c r="F275" i="99"/>
  <c r="M54" i="55"/>
  <c r="F277" i="99"/>
  <c r="L83" i="55"/>
  <c r="C278" i="97"/>
  <c r="N83" i="55"/>
  <c r="G278" i="97"/>
  <c r="N84" i="55"/>
  <c r="G278" i="99"/>
  <c r="M85" i="55"/>
  <c r="E278" i="100"/>
  <c r="M143" i="55"/>
  <c r="E280" i="97"/>
  <c r="L144" i="55"/>
  <c r="E280" i="99"/>
  <c r="L145" i="55"/>
  <c r="C280" i="100"/>
  <c r="N145" i="55"/>
  <c r="G280" i="100"/>
  <c r="M174" i="55"/>
  <c r="F281" i="99"/>
  <c r="L203" i="55"/>
  <c r="C282" i="97"/>
  <c r="N203" i="55"/>
  <c r="G282" i="97"/>
  <c r="N204" i="55"/>
  <c r="G282" i="99"/>
  <c r="M205" i="55"/>
  <c r="E282" i="100"/>
  <c r="M263" i="55"/>
  <c r="E284" i="97"/>
  <c r="L264" i="55"/>
  <c r="E284" i="99"/>
  <c r="L265" i="55"/>
  <c r="C284" i="100"/>
  <c r="N265" i="55"/>
  <c r="G284" i="100"/>
  <c r="M53" i="57"/>
  <c r="E286" i="97"/>
  <c r="L54" i="57"/>
  <c r="E286" i="99"/>
  <c r="L55" i="57"/>
  <c r="C286" i="100"/>
  <c r="N55" i="57"/>
  <c r="G286" i="100"/>
  <c r="M83" i="57"/>
  <c r="E287" i="97"/>
  <c r="L84" i="57"/>
  <c r="E287" i="99"/>
  <c r="L85" i="57"/>
  <c r="C287" i="100"/>
  <c r="N85" i="57"/>
  <c r="G287" i="100"/>
  <c r="M113" i="57"/>
  <c r="E288" i="97"/>
  <c r="L114" i="57"/>
  <c r="E288" i="99"/>
  <c r="L115" i="57"/>
  <c r="C288" i="100"/>
  <c r="N115" i="57"/>
  <c r="G288" i="100"/>
  <c r="M143" i="57"/>
  <c r="E289" i="97"/>
  <c r="L144" i="57"/>
  <c r="E289" i="99"/>
  <c r="L145" i="57"/>
  <c r="C289" i="100"/>
  <c r="N145" i="57"/>
  <c r="G289" i="100"/>
  <c r="M173" i="57"/>
  <c r="E290" i="97"/>
  <c r="L174" i="57"/>
  <c r="E290" i="99"/>
  <c r="L175" i="57"/>
  <c r="C290" i="100"/>
  <c r="N175" i="57"/>
  <c r="G290" i="100"/>
  <c r="M203" i="57"/>
  <c r="E291" i="97"/>
  <c r="L204" i="57"/>
  <c r="E291" i="99"/>
  <c r="L205" i="57"/>
  <c r="C291" i="100"/>
  <c r="N205" i="57"/>
  <c r="G291" i="100"/>
  <c r="M233" i="57"/>
  <c r="E292" i="97"/>
  <c r="L234" i="57"/>
  <c r="E292" i="99"/>
  <c r="L235" i="57"/>
  <c r="C292" i="100"/>
  <c r="N235" i="57"/>
  <c r="G292" i="100"/>
  <c r="M263" i="57"/>
  <c r="E293" i="97"/>
  <c r="L264" i="57"/>
  <c r="E293" i="99"/>
  <c r="L265" i="57"/>
  <c r="C293" i="100"/>
  <c r="N265" i="57"/>
  <c r="G293" i="100"/>
  <c r="M294" i="57"/>
  <c r="F294" i="99"/>
  <c r="L53" i="59"/>
  <c r="C296" i="97"/>
  <c r="N53" i="59"/>
  <c r="G296" i="97"/>
  <c r="N54" i="59"/>
  <c r="G296" i="99"/>
  <c r="M55" i="59"/>
  <c r="E296" i="100"/>
  <c r="L83" i="59"/>
  <c r="C297" i="97"/>
  <c r="N83" i="59"/>
  <c r="G297" i="97"/>
  <c r="N84" i="59"/>
  <c r="G297" i="99"/>
  <c r="M85" i="59"/>
  <c r="E297" i="100"/>
  <c r="L113" i="59"/>
  <c r="C298" i="97"/>
  <c r="N113" i="59"/>
  <c r="G298" i="97"/>
  <c r="N114" i="59"/>
  <c r="G298" i="99"/>
  <c r="M115" i="59"/>
  <c r="E298" i="100"/>
  <c r="L143" i="59"/>
  <c r="C299" i="97"/>
  <c r="N143" i="59"/>
  <c r="G299" i="97"/>
  <c r="N144" i="59"/>
  <c r="G299" i="99"/>
  <c r="M145" i="59"/>
  <c r="E299" i="100"/>
  <c r="L173" i="59"/>
  <c r="C300" i="97"/>
  <c r="N173" i="59"/>
  <c r="G300" i="97"/>
  <c r="N174" i="59"/>
  <c r="G300" i="99"/>
  <c r="M175" i="59"/>
  <c r="E300" i="100"/>
  <c r="L203" i="59"/>
  <c r="C301" i="97"/>
  <c r="N203" i="59"/>
  <c r="G301" i="97"/>
  <c r="N204" i="59"/>
  <c r="G301" i="99"/>
  <c r="M205" i="59"/>
  <c r="E301" i="100"/>
  <c r="L233" i="59"/>
  <c r="C302" i="97"/>
  <c r="N233" i="59"/>
  <c r="G302" i="97"/>
  <c r="N234" i="59"/>
  <c r="G302" i="99"/>
  <c r="M235" i="59"/>
  <c r="E302" i="100"/>
  <c r="L263" i="59"/>
  <c r="C303" i="97"/>
  <c r="N263" i="59"/>
  <c r="G303" i="97"/>
  <c r="N264" i="59"/>
  <c r="G303" i="99"/>
  <c r="M265" i="59"/>
  <c r="E303" i="100"/>
  <c r="L293" i="59"/>
  <c r="C304" i="97"/>
  <c r="N293" i="59"/>
  <c r="G304" i="97"/>
  <c r="N294" i="59"/>
  <c r="G304" i="99"/>
  <c r="M295" i="59"/>
  <c r="E304" i="100"/>
  <c r="L323" i="59"/>
  <c r="C305" i="97"/>
  <c r="N323" i="59"/>
  <c r="G305" i="97"/>
  <c r="N324" i="59"/>
  <c r="G305" i="99"/>
  <c r="M325" i="59"/>
  <c r="E305" i="100"/>
  <c r="L53" i="61"/>
  <c r="C307" i="97"/>
  <c r="N53" i="61"/>
  <c r="G307" i="97"/>
  <c r="N54" i="61"/>
  <c r="G307" i="99"/>
  <c r="M55" i="61"/>
  <c r="E307" i="100"/>
  <c r="M113" i="61"/>
  <c r="E309" i="97"/>
  <c r="L114" i="61"/>
  <c r="E309" i="99"/>
  <c r="L115" i="61"/>
  <c r="C309" i="100"/>
  <c r="N115" i="61"/>
  <c r="G309" i="100"/>
  <c r="M144" i="61"/>
  <c r="F310" i="99"/>
  <c r="L173" i="61"/>
  <c r="C311" i="97"/>
  <c r="N173" i="61"/>
  <c r="G311" i="97"/>
  <c r="N174" i="61"/>
  <c r="G311" i="99"/>
  <c r="M175" i="61"/>
  <c r="E311" i="100"/>
  <c r="M233" i="61"/>
  <c r="E313" i="97"/>
  <c r="L234" i="61"/>
  <c r="E313" i="99"/>
  <c r="L235" i="61"/>
  <c r="C313" i="100"/>
  <c r="N235" i="61"/>
  <c r="G313" i="100"/>
  <c r="M264" i="61"/>
  <c r="F314" i="99"/>
  <c r="L293" i="61"/>
  <c r="C315" i="97"/>
  <c r="N293" i="61"/>
  <c r="G315" i="97"/>
  <c r="N294" i="61"/>
  <c r="G315" i="99"/>
  <c r="M295" i="61"/>
  <c r="E315" i="100"/>
  <c r="M353" i="61"/>
  <c r="E317" i="97"/>
  <c r="L354" i="61"/>
  <c r="E317" i="99"/>
  <c r="L355" i="61"/>
  <c r="C317" i="100"/>
  <c r="N355" i="61"/>
  <c r="G317" i="100"/>
  <c r="M384" i="61"/>
  <c r="F318" i="99"/>
  <c r="L53" i="62"/>
  <c r="C320" i="97"/>
  <c r="N53" i="62"/>
  <c r="G320" i="97"/>
  <c r="N54" i="62"/>
  <c r="G320" i="99"/>
  <c r="M55" i="62"/>
  <c r="E320" i="100"/>
  <c r="M113" i="62"/>
  <c r="E322" i="97"/>
  <c r="L114" i="62"/>
  <c r="E322" i="99"/>
  <c r="L115" i="62"/>
  <c r="C322" i="100"/>
  <c r="N115" i="62"/>
  <c r="G322" i="100"/>
  <c r="M144" i="62"/>
  <c r="F323" i="99"/>
  <c r="L173" i="62"/>
  <c r="C324" i="97"/>
  <c r="N173" i="62"/>
  <c r="G324" i="97"/>
  <c r="N174" i="62"/>
  <c r="G324" i="99"/>
  <c r="M175" i="62"/>
  <c r="E324" i="100"/>
  <c r="M263" i="62"/>
  <c r="E327" i="97"/>
  <c r="L264" i="62"/>
  <c r="E327" i="99"/>
  <c r="L265" i="62"/>
  <c r="C327" i="100"/>
  <c r="N265" i="62"/>
  <c r="G327" i="100"/>
  <c r="M293" i="62"/>
  <c r="E328" i="97"/>
  <c r="L294" i="62"/>
  <c r="E328" i="99"/>
  <c r="L295" i="62"/>
  <c r="C328" i="100"/>
  <c r="N295" i="62"/>
  <c r="G328" i="100"/>
  <c r="M53" i="64"/>
  <c r="E330" i="97"/>
  <c r="L54" i="64"/>
  <c r="E330" i="99"/>
  <c r="L55" i="64"/>
  <c r="C330" i="100"/>
  <c r="N55" i="64"/>
  <c r="G330" i="100"/>
  <c r="M83" i="64"/>
  <c r="E331" i="97"/>
  <c r="L84" i="64"/>
  <c r="E331" i="99"/>
  <c r="L85" i="64"/>
  <c r="C331" i="100"/>
  <c r="N85" i="64"/>
  <c r="G331" i="100"/>
  <c r="M113" i="64"/>
  <c r="E332" i="97"/>
  <c r="L114" i="64"/>
  <c r="E332" i="99"/>
  <c r="L115" i="64"/>
  <c r="C332" i="100"/>
  <c r="N115" i="64"/>
  <c r="G332" i="100"/>
  <c r="M143" i="64"/>
  <c r="E333" i="97"/>
  <c r="L144" i="64"/>
  <c r="E333" i="99"/>
  <c r="L145" i="64"/>
  <c r="C333" i="100"/>
  <c r="N145" i="64"/>
  <c r="G333" i="100"/>
  <c r="M173" i="64"/>
  <c r="E334" i="97"/>
  <c r="L174" i="64"/>
  <c r="E334" i="99"/>
  <c r="L175" i="64"/>
  <c r="C334" i="100"/>
  <c r="N175" i="64"/>
  <c r="G334" i="100"/>
  <c r="M203" i="64"/>
  <c r="E335" i="97"/>
  <c r="L204" i="64"/>
  <c r="E335" i="99"/>
  <c r="L205" i="64"/>
  <c r="C335" i="100"/>
  <c r="N205" i="64"/>
  <c r="G335" i="100"/>
  <c r="M233" i="64"/>
  <c r="E336" i="97"/>
  <c r="L234" i="64"/>
  <c r="E336" i="99"/>
  <c r="L235" i="64"/>
  <c r="C336" i="100"/>
  <c r="N235" i="64"/>
  <c r="G336" i="100"/>
  <c r="M263" i="64"/>
  <c r="E337" i="97"/>
  <c r="L264" i="64"/>
  <c r="E337" i="99"/>
  <c r="L265" i="64"/>
  <c r="C337" i="100"/>
  <c r="N265" i="64"/>
  <c r="G337" i="100"/>
  <c r="L323" i="64"/>
  <c r="C339" i="97"/>
  <c r="N323" i="64"/>
  <c r="G339" i="97"/>
  <c r="N324" i="64"/>
  <c r="G339" i="99"/>
  <c r="M325" i="64"/>
  <c r="E339" i="100"/>
  <c r="L353" i="64"/>
  <c r="C340" i="97"/>
  <c r="N353" i="64"/>
  <c r="G340" i="97"/>
  <c r="N354" i="64"/>
  <c r="G340" i="99"/>
  <c r="M355" i="64"/>
  <c r="E340" i="100"/>
  <c r="M53" i="65"/>
  <c r="E342" i="97"/>
  <c r="L54" i="65"/>
  <c r="E342" i="99"/>
  <c r="L55" i="65"/>
  <c r="C342" i="100"/>
  <c r="N55" i="65"/>
  <c r="G342" i="100"/>
  <c r="M83" i="65"/>
  <c r="E343" i="97"/>
  <c r="L84" i="65"/>
  <c r="E343" i="99"/>
  <c r="L85" i="65"/>
  <c r="C343" i="100"/>
  <c r="N85" i="65"/>
  <c r="G343" i="100"/>
  <c r="M113" i="65"/>
  <c r="E344" i="97"/>
  <c r="L114" i="65"/>
  <c r="E344" i="99"/>
  <c r="L115" i="65"/>
  <c r="C344" i="100"/>
  <c r="N115" i="65"/>
  <c r="G344" i="100"/>
  <c r="M143" i="65"/>
  <c r="E345" i="97"/>
  <c r="L144" i="65"/>
  <c r="E345" i="99"/>
  <c r="L145" i="65"/>
  <c r="C345" i="100"/>
  <c r="N145" i="65"/>
  <c r="G345" i="100"/>
  <c r="M174" i="65"/>
  <c r="F346" i="99"/>
  <c r="L203" i="65"/>
  <c r="C347" i="97"/>
  <c r="N203" i="65"/>
  <c r="G347" i="97"/>
  <c r="N204" i="65"/>
  <c r="G347" i="99"/>
  <c r="M205" i="65"/>
  <c r="E347" i="100"/>
  <c r="L233" i="65"/>
  <c r="C348" i="97"/>
  <c r="N233" i="65"/>
  <c r="G348" i="97"/>
  <c r="N234" i="65"/>
  <c r="G348" i="99"/>
  <c r="M235" i="65"/>
  <c r="E348" i="100"/>
  <c r="L53" i="67"/>
  <c r="C350" i="97"/>
  <c r="N53" i="67"/>
  <c r="G350" i="97"/>
  <c r="N54" i="67"/>
  <c r="G350" i="99"/>
  <c r="M55" i="67"/>
  <c r="E350" i="100"/>
  <c r="L83" i="67"/>
  <c r="C351" i="97"/>
  <c r="N83" i="67"/>
  <c r="G351" i="97"/>
  <c r="N84" i="67"/>
  <c r="G351" i="99"/>
  <c r="M85" i="67"/>
  <c r="E351" i="100"/>
  <c r="L113" i="67"/>
  <c r="C352" i="97"/>
  <c r="N113" i="67"/>
  <c r="G352" i="97"/>
  <c r="N114" i="67"/>
  <c r="G352" i="99"/>
  <c r="M115" i="67"/>
  <c r="E352" i="100"/>
  <c r="L143" i="67"/>
  <c r="C353" i="97"/>
  <c r="N143" i="67"/>
  <c r="G353" i="97"/>
  <c r="N144" i="67"/>
  <c r="G353" i="99"/>
  <c r="M145" i="67"/>
  <c r="E353" i="100"/>
  <c r="L173" i="67"/>
  <c r="C354" i="97"/>
  <c r="N173" i="67"/>
  <c r="G354" i="97"/>
  <c r="N174" i="67"/>
  <c r="G354" i="99"/>
  <c r="M175" i="67"/>
  <c r="E354" i="100"/>
  <c r="L203" i="67"/>
  <c r="C355" i="97"/>
  <c r="N203" i="67"/>
  <c r="G355" i="97"/>
  <c r="N204" i="67"/>
  <c r="G355" i="99"/>
  <c r="M205" i="67"/>
  <c r="E355" i="100"/>
  <c r="L233" i="67"/>
  <c r="C356" i="97"/>
  <c r="N233" i="67"/>
  <c r="G356" i="97"/>
  <c r="N234" i="67"/>
  <c r="G356" i="99"/>
  <c r="M235" i="67"/>
  <c r="E356" i="100"/>
  <c r="L263" i="67"/>
  <c r="C357" i="97"/>
  <c r="N263" i="67"/>
  <c r="G357" i="97"/>
  <c r="N264" i="67"/>
  <c r="G357" i="99"/>
  <c r="M265" i="67"/>
  <c r="E357" i="100"/>
  <c r="L293" i="67"/>
  <c r="C358" i="97"/>
  <c r="N293" i="67"/>
  <c r="G358" i="97"/>
  <c r="N294" i="67"/>
  <c r="G358" i="99"/>
  <c r="M295" i="67"/>
  <c r="E358" i="100"/>
  <c r="L53" i="68"/>
  <c r="C360" i="97"/>
  <c r="N53" i="68"/>
  <c r="G360" i="97"/>
  <c r="N54" i="68"/>
  <c r="G360" i="99"/>
  <c r="M55" i="68"/>
  <c r="E360" i="100"/>
  <c r="M36" i="70"/>
  <c r="D367" i="108" s="1"/>
  <c r="D367" i="107"/>
  <c r="M143" i="72"/>
  <c r="E376" i="97"/>
  <c r="L144" i="72"/>
  <c r="E376" i="99"/>
  <c r="L145" i="72"/>
  <c r="C376" i="100"/>
  <c r="N145" i="72"/>
  <c r="G376" i="100"/>
  <c r="M173" i="72"/>
  <c r="E377" i="97"/>
  <c r="L174" i="72"/>
  <c r="E377" i="99"/>
  <c r="L175" i="72"/>
  <c r="C377" i="100"/>
  <c r="N175" i="72"/>
  <c r="G377" i="100"/>
  <c r="M204" i="72"/>
  <c r="F378" i="99"/>
  <c r="L233" i="72"/>
  <c r="C379" i="97"/>
  <c r="N233" i="72"/>
  <c r="G379" i="97"/>
  <c r="N234" i="72"/>
  <c r="G379" i="99"/>
  <c r="M235" i="72"/>
  <c r="E379" i="100"/>
  <c r="L263" i="72"/>
  <c r="C380" i="97"/>
  <c r="N263" i="72"/>
  <c r="G380" i="97"/>
  <c r="N264" i="72"/>
  <c r="G380" i="99"/>
  <c r="M265" i="72"/>
  <c r="E380" i="100"/>
  <c r="M114" i="74"/>
  <c r="F385" i="99"/>
  <c r="M143" i="74"/>
  <c r="E386" i="97"/>
  <c r="L144" i="74"/>
  <c r="E386" i="99"/>
  <c r="L145" i="74"/>
  <c r="C386" i="100"/>
  <c r="N145" i="74"/>
  <c r="G386" i="100"/>
  <c r="L173" i="74"/>
  <c r="C387" i="97"/>
  <c r="N173" i="74"/>
  <c r="G387" i="97"/>
  <c r="N174" i="74"/>
  <c r="G387" i="99"/>
  <c r="M175" i="74"/>
  <c r="E387" i="100"/>
  <c r="M203" i="74"/>
  <c r="E388" i="97"/>
  <c r="L204" i="74"/>
  <c r="E388" i="99"/>
  <c r="L205" i="74"/>
  <c r="C388" i="100"/>
  <c r="N205" i="74"/>
  <c r="G388" i="100"/>
  <c r="L233" i="74"/>
  <c r="C389" i="97"/>
  <c r="N233" i="74"/>
  <c r="G389" i="97"/>
  <c r="N234" i="74"/>
  <c r="G389" i="99"/>
  <c r="M235" i="74"/>
  <c r="E389" i="100"/>
  <c r="M293" i="74"/>
  <c r="E391" i="97"/>
  <c r="L294" i="74"/>
  <c r="E391" i="99"/>
  <c r="L295" i="74"/>
  <c r="C391" i="100"/>
  <c r="N295" i="74"/>
  <c r="G391" i="100"/>
  <c r="L323" i="74"/>
  <c r="C392" i="97"/>
  <c r="N323" i="74"/>
  <c r="G392" i="97"/>
  <c r="N324" i="74"/>
  <c r="G392" i="99"/>
  <c r="M325" i="74"/>
  <c r="E392" i="100"/>
  <c r="M354" i="74"/>
  <c r="F393" i="99"/>
  <c r="L383" i="74"/>
  <c r="C394" i="97"/>
  <c r="N383" i="74"/>
  <c r="G394" i="97"/>
  <c r="N384" i="74"/>
  <c r="G394" i="99"/>
  <c r="M385" i="74"/>
  <c r="E394" i="100"/>
  <c r="M443" i="74"/>
  <c r="D396" i="125" s="1"/>
  <c r="E396" i="97"/>
  <c r="L444" i="74"/>
  <c r="E396" i="99"/>
  <c r="L445" i="74"/>
  <c r="C396" i="100"/>
  <c r="N445" i="74"/>
  <c r="G396" i="100"/>
  <c r="M474" i="74"/>
  <c r="F397" i="99"/>
  <c r="M35" i="76"/>
  <c r="D399" i="106" s="1"/>
  <c r="D399" i="93"/>
  <c r="M54" i="76"/>
  <c r="F399" i="99"/>
  <c r="L83" i="76"/>
  <c r="C400" i="97"/>
  <c r="N83" i="76"/>
  <c r="G400" i="97"/>
  <c r="N84" i="76"/>
  <c r="G400" i="99"/>
  <c r="M85" i="76"/>
  <c r="E400" i="100"/>
  <c r="M113" i="76"/>
  <c r="E401" i="97"/>
  <c r="L114" i="76"/>
  <c r="E401" i="99"/>
  <c r="L115" i="76"/>
  <c r="C401" i="100"/>
  <c r="N115" i="76"/>
  <c r="G401" i="100"/>
  <c r="M144" i="76"/>
  <c r="F402" i="99"/>
  <c r="M174" i="76"/>
  <c r="F403" i="99"/>
  <c r="L203" i="76"/>
  <c r="C404" i="97"/>
  <c r="N203" i="76"/>
  <c r="G404" i="97"/>
  <c r="N204" i="76"/>
  <c r="G404" i="99"/>
  <c r="M205" i="76"/>
  <c r="E404" i="100"/>
  <c r="M263" i="76"/>
  <c r="E406" i="97"/>
  <c r="L264" i="76"/>
  <c r="E406" i="99"/>
  <c r="L265" i="76"/>
  <c r="C406" i="100"/>
  <c r="N265" i="76"/>
  <c r="G406" i="100"/>
  <c r="M53" i="78"/>
  <c r="E408" i="97"/>
  <c r="L54" i="78"/>
  <c r="E408" i="99"/>
  <c r="L55" i="78"/>
  <c r="C408" i="100"/>
  <c r="N55" i="78"/>
  <c r="G408" i="100"/>
  <c r="M84" i="78"/>
  <c r="F409" i="99"/>
  <c r="L113" i="78"/>
  <c r="C410" i="97"/>
  <c r="N113" i="78"/>
  <c r="G410" i="97"/>
  <c r="N114" i="78"/>
  <c r="G410" i="99"/>
  <c r="M115" i="78"/>
  <c r="E410" i="100"/>
  <c r="M203" i="78"/>
  <c r="E413" i="97"/>
  <c r="L204" i="78"/>
  <c r="E413" i="99"/>
  <c r="L205" i="78"/>
  <c r="C413" i="100"/>
  <c r="N205" i="78"/>
  <c r="G413" i="100"/>
  <c r="M234" i="78"/>
  <c r="F414" i="99"/>
  <c r="L263" i="78"/>
  <c r="C415" i="97"/>
  <c r="N263" i="78"/>
  <c r="G415" i="97"/>
  <c r="N264" i="78"/>
  <c r="G415" i="99"/>
  <c r="M265" i="78"/>
  <c r="E415" i="100"/>
  <c r="M323" i="78"/>
  <c r="E417" i="97"/>
  <c r="L324" i="78"/>
  <c r="E417" i="99"/>
  <c r="L325" i="78"/>
  <c r="C417" i="100"/>
  <c r="N325" i="78"/>
  <c r="G417" i="100"/>
  <c r="M84" i="45"/>
  <c r="F224" i="99"/>
  <c r="N113" i="45"/>
  <c r="G225" i="97"/>
  <c r="M144" i="45"/>
  <c r="F226" i="99"/>
  <c r="M174" i="45"/>
  <c r="F227" i="99"/>
  <c r="N203" i="45"/>
  <c r="G228" i="97"/>
  <c r="M53" i="13"/>
  <c r="E61" i="97"/>
  <c r="L54" i="13"/>
  <c r="E61" i="99"/>
  <c r="L55" i="13"/>
  <c r="C61" i="100"/>
  <c r="L113" i="13"/>
  <c r="C63" i="97"/>
  <c r="N113" i="13"/>
  <c r="G63" i="97"/>
  <c r="N114" i="13"/>
  <c r="G63" i="99"/>
  <c r="M115" i="13"/>
  <c r="E63" i="100"/>
  <c r="M144" i="13"/>
  <c r="F64" i="99"/>
  <c r="M204" i="13"/>
  <c r="F66" i="99"/>
  <c r="L263" i="13"/>
  <c r="C68" i="97"/>
  <c r="N263" i="13"/>
  <c r="G68" i="97"/>
  <c r="N264" i="13"/>
  <c r="G68" i="99"/>
  <c r="M265" i="13"/>
  <c r="E68" i="100"/>
  <c r="M54" i="15"/>
  <c r="F70" i="99"/>
  <c r="M84" i="15"/>
  <c r="F71" i="99"/>
  <c r="M144" i="15"/>
  <c r="F73" i="99"/>
  <c r="M174" i="15"/>
  <c r="F74" i="99"/>
  <c r="M204" i="15"/>
  <c r="F75" i="99"/>
  <c r="M234" i="15"/>
  <c r="F76" i="99"/>
  <c r="M264" i="15"/>
  <c r="F77" i="99"/>
  <c r="M294" i="15"/>
  <c r="F78" i="99"/>
  <c r="M324" i="15"/>
  <c r="F79" i="99"/>
  <c r="M354" i="15"/>
  <c r="F80" i="99"/>
  <c r="M384" i="15"/>
  <c r="F81" i="99"/>
  <c r="L53" i="17"/>
  <c r="C83" i="97"/>
  <c r="N53" i="17"/>
  <c r="G83" i="97"/>
  <c r="N54" i="17"/>
  <c r="G83" i="99"/>
  <c r="M55" i="17"/>
  <c r="E83" i="100"/>
  <c r="L83" i="17"/>
  <c r="C84" i="97"/>
  <c r="N83" i="17"/>
  <c r="G84" i="97"/>
  <c r="N84" i="17"/>
  <c r="G84" i="99"/>
  <c r="M85" i="17"/>
  <c r="E84" i="100"/>
  <c r="L113" i="17"/>
  <c r="C85" i="97"/>
  <c r="N113" i="17"/>
  <c r="G85" i="97"/>
  <c r="N114" i="17"/>
  <c r="G85" i="99"/>
  <c r="M115" i="17"/>
  <c r="E85" i="100"/>
  <c r="L143" i="17"/>
  <c r="C86" i="97"/>
  <c r="N143" i="17"/>
  <c r="G86" i="97"/>
  <c r="N144" i="17"/>
  <c r="G86" i="99"/>
  <c r="M145" i="17"/>
  <c r="E86" i="100"/>
  <c r="L173" i="17"/>
  <c r="C87" i="97"/>
  <c r="N173" i="17"/>
  <c r="G87" i="97"/>
  <c r="N174" i="17"/>
  <c r="G87" i="99"/>
  <c r="M175" i="17"/>
  <c r="E87" i="100"/>
  <c r="L203" i="17"/>
  <c r="C88" i="97"/>
  <c r="N203" i="17"/>
  <c r="G88" i="97"/>
  <c r="N204" i="17"/>
  <c r="G88" i="99"/>
  <c r="M205" i="17"/>
  <c r="E88" i="100"/>
  <c r="L233" i="17"/>
  <c r="C89" i="97"/>
  <c r="N233" i="17"/>
  <c r="G89" i="97"/>
  <c r="N234" i="17"/>
  <c r="G89" i="99"/>
  <c r="M235" i="17"/>
  <c r="E89" i="100"/>
  <c r="D6" i="110"/>
  <c r="M53" i="19"/>
  <c r="E91" i="97"/>
  <c r="L54" i="19"/>
  <c r="E91" i="99"/>
  <c r="L55" i="19"/>
  <c r="C91" i="100"/>
  <c r="N55" i="19"/>
  <c r="G91" i="100"/>
  <c r="M83" i="19"/>
  <c r="E92" i="97"/>
  <c r="L84" i="19"/>
  <c r="E92" i="99"/>
  <c r="L85" i="19"/>
  <c r="C92" i="100"/>
  <c r="N85" i="19"/>
  <c r="G92" i="100"/>
  <c r="M113" i="19"/>
  <c r="E93" i="97"/>
  <c r="L114" i="19"/>
  <c r="E93" i="99"/>
  <c r="L115" i="19"/>
  <c r="C93" i="100"/>
  <c r="N115" i="19"/>
  <c r="G93" i="100"/>
  <c r="M143" i="19"/>
  <c r="E94" i="97"/>
  <c r="L144" i="19"/>
  <c r="E94" i="99"/>
  <c r="L145" i="19"/>
  <c r="C94" i="100"/>
  <c r="N145" i="19"/>
  <c r="G94" i="100"/>
  <c r="M173" i="19"/>
  <c r="E95" i="97"/>
  <c r="L174" i="19"/>
  <c r="E95" i="99"/>
  <c r="L175" i="19"/>
  <c r="C95" i="100"/>
  <c r="N175" i="19"/>
  <c r="G95" i="100"/>
  <c r="M203" i="19"/>
  <c r="E96" i="97"/>
  <c r="L204" i="19"/>
  <c r="E96" i="99"/>
  <c r="L205" i="19"/>
  <c r="C96" i="100"/>
  <c r="N205" i="19"/>
  <c r="G96" i="100"/>
  <c r="M233" i="19"/>
  <c r="E97" i="97"/>
  <c r="L234" i="19"/>
  <c r="E97" i="99"/>
  <c r="L235" i="19"/>
  <c r="C97" i="100"/>
  <c r="N235" i="19"/>
  <c r="G97" i="100"/>
  <c r="M263" i="19"/>
  <c r="E98" i="97"/>
  <c r="L264" i="19"/>
  <c r="E98" i="99"/>
  <c r="L265" i="19"/>
  <c r="C98" i="100"/>
  <c r="N265" i="19"/>
  <c r="G98" i="100"/>
  <c r="L53" i="20"/>
  <c r="C100" i="97"/>
  <c r="N53" i="20"/>
  <c r="G100" i="97"/>
  <c r="N54" i="20"/>
  <c r="G100" i="99"/>
  <c r="M55" i="20"/>
  <c r="E100" i="100"/>
  <c r="M83" i="20"/>
  <c r="E101" i="97"/>
  <c r="L84" i="20"/>
  <c r="E101" i="99"/>
  <c r="L85" i="20"/>
  <c r="C101" i="100"/>
  <c r="N85" i="20"/>
  <c r="G101" i="100"/>
  <c r="M114" i="20"/>
  <c r="F102" i="99"/>
  <c r="L143" i="20"/>
  <c r="C103" i="97"/>
  <c r="N143" i="20"/>
  <c r="G103" i="97"/>
  <c r="N144" i="20"/>
  <c r="G103" i="99"/>
  <c r="M145" i="20"/>
  <c r="E103" i="100"/>
  <c r="M204" i="20"/>
  <c r="F105" i="99"/>
  <c r="L53" i="22"/>
  <c r="C107" i="97"/>
  <c r="N53" i="22"/>
  <c r="G107" i="97"/>
  <c r="N54" i="22"/>
  <c r="G107" i="99"/>
  <c r="M55" i="22"/>
  <c r="E107" i="100"/>
  <c r="M84" i="22"/>
  <c r="F108" i="99"/>
  <c r="L143" i="22"/>
  <c r="C110" i="97"/>
  <c r="N143" i="22"/>
  <c r="G110" i="97"/>
  <c r="N144" i="22"/>
  <c r="G110" i="99"/>
  <c r="M145" i="22"/>
  <c r="E110" i="100"/>
  <c r="L54" i="24"/>
  <c r="E112" i="99"/>
  <c r="M83" i="24"/>
  <c r="E113" i="97"/>
  <c r="M84" i="24"/>
  <c r="F113" i="99"/>
  <c r="M85" i="24"/>
  <c r="E113" i="100"/>
  <c r="M113" i="24"/>
  <c r="E114" i="97"/>
  <c r="M114" i="24"/>
  <c r="F114" i="99"/>
  <c r="M115" i="24"/>
  <c r="E114" i="100"/>
  <c r="M143" i="24"/>
  <c r="E115" i="97"/>
  <c r="M144" i="24"/>
  <c r="F115" i="99"/>
  <c r="M145" i="24"/>
  <c r="E115" i="100"/>
  <c r="L173" i="24"/>
  <c r="C116" i="97"/>
  <c r="N173" i="24"/>
  <c r="G116" i="97"/>
  <c r="L175" i="24"/>
  <c r="C116" i="100"/>
  <c r="N175" i="24"/>
  <c r="G116" i="100"/>
  <c r="L203" i="24"/>
  <c r="C117" i="97"/>
  <c r="N203" i="24"/>
  <c r="G117" i="97"/>
  <c r="L205" i="24"/>
  <c r="C117" i="100"/>
  <c r="N205" i="24"/>
  <c r="G117" i="100"/>
  <c r="N53" i="25"/>
  <c r="G119" i="97"/>
  <c r="N54" i="25"/>
  <c r="G119" i="99"/>
  <c r="M55" i="25"/>
  <c r="E119" i="100"/>
  <c r="L83" i="25"/>
  <c r="C120" i="97"/>
  <c r="N83" i="25"/>
  <c r="G120" i="97"/>
  <c r="N84" i="25"/>
  <c r="G120" i="99"/>
  <c r="M85" i="25"/>
  <c r="E120" i="100"/>
  <c r="L113" i="25"/>
  <c r="C121" i="97"/>
  <c r="N113" i="25"/>
  <c r="G121" i="97"/>
  <c r="N114" i="25"/>
  <c r="G121" i="99"/>
  <c r="M115" i="25"/>
  <c r="E121" i="100"/>
  <c r="L143" i="25"/>
  <c r="C122" i="97"/>
  <c r="N143" i="25"/>
  <c r="G122" i="97"/>
  <c r="N144" i="25"/>
  <c r="G122" i="99"/>
  <c r="M145" i="25"/>
  <c r="E122" i="100"/>
  <c r="L173" i="25"/>
  <c r="C123" i="97"/>
  <c r="N173" i="25"/>
  <c r="G123" i="97"/>
  <c r="N174" i="25"/>
  <c r="G123" i="99"/>
  <c r="M175" i="25"/>
  <c r="E123" i="100"/>
  <c r="L203" i="25"/>
  <c r="C124" i="97"/>
  <c r="N203" i="25"/>
  <c r="G124" i="97"/>
  <c r="N204" i="25"/>
  <c r="G124" i="99"/>
  <c r="M205" i="25"/>
  <c r="E124" i="100"/>
  <c r="L53" i="27"/>
  <c r="C126" i="97"/>
  <c r="N53" i="27"/>
  <c r="G126" i="97"/>
  <c r="N54" i="27"/>
  <c r="G126" i="99"/>
  <c r="M55" i="27"/>
  <c r="E126" i="100"/>
  <c r="M83" i="31"/>
  <c r="E140" i="97"/>
  <c r="L84" i="31"/>
  <c r="E140" i="99"/>
  <c r="L85" i="31"/>
  <c r="C140" i="100"/>
  <c r="N85" i="31"/>
  <c r="G140" i="100"/>
  <c r="M113" i="31"/>
  <c r="E141" i="97"/>
  <c r="L114" i="31"/>
  <c r="E141" i="99"/>
  <c r="L115" i="31"/>
  <c r="C141" i="100"/>
  <c r="N115" i="31"/>
  <c r="G141" i="100"/>
  <c r="M143" i="31"/>
  <c r="E142" i="97"/>
  <c r="L144" i="31"/>
  <c r="E142" i="99"/>
  <c r="L145" i="31"/>
  <c r="C142" i="100"/>
  <c r="N145" i="31"/>
  <c r="G142" i="100"/>
  <c r="L173" i="31"/>
  <c r="C143" i="97"/>
  <c r="N173" i="31"/>
  <c r="G143" i="97"/>
  <c r="N174" i="31"/>
  <c r="G143" i="99"/>
  <c r="M175" i="31"/>
  <c r="E143" i="100"/>
  <c r="M203" i="31"/>
  <c r="E144" i="97"/>
  <c r="L204" i="31"/>
  <c r="E144" i="99"/>
  <c r="L205" i="31"/>
  <c r="C144" i="100"/>
  <c r="N205" i="31"/>
  <c r="G144" i="100"/>
  <c r="L233" i="31"/>
  <c r="C145" i="97"/>
  <c r="N233" i="31"/>
  <c r="G145" i="97"/>
  <c r="N234" i="31"/>
  <c r="G145" i="99"/>
  <c r="M235" i="31"/>
  <c r="E145" i="100"/>
  <c r="M293" i="31"/>
  <c r="E147" i="97"/>
  <c r="L294" i="31"/>
  <c r="E147" i="99"/>
  <c r="L295" i="31"/>
  <c r="C147" i="100"/>
  <c r="N295" i="31"/>
  <c r="G147" i="100"/>
  <c r="M53" i="33"/>
  <c r="E149" i="97"/>
  <c r="L54" i="33"/>
  <c r="E149" i="99"/>
  <c r="L55" i="33"/>
  <c r="C149" i="100"/>
  <c r="N55" i="33"/>
  <c r="G149" i="100"/>
  <c r="M84" i="33"/>
  <c r="F150" i="99"/>
  <c r="L113" i="33"/>
  <c r="C151" i="97"/>
  <c r="N113" i="33"/>
  <c r="G151" i="97"/>
  <c r="N114" i="33"/>
  <c r="G151" i="99"/>
  <c r="M115" i="33"/>
  <c r="E151" i="100"/>
  <c r="M173" i="33"/>
  <c r="E153" i="97"/>
  <c r="L174" i="33"/>
  <c r="E153" i="99"/>
  <c r="L175" i="33"/>
  <c r="C153" i="100"/>
  <c r="N175" i="33"/>
  <c r="G153" i="100"/>
  <c r="M204" i="33"/>
  <c r="F154" i="99"/>
  <c r="L233" i="33"/>
  <c r="C155" i="97"/>
  <c r="N233" i="33"/>
  <c r="G155" i="97"/>
  <c r="N234" i="33"/>
  <c r="G155" i="99"/>
  <c r="M235" i="33"/>
  <c r="E155" i="100"/>
  <c r="M293" i="33"/>
  <c r="E157" i="97"/>
  <c r="L294" i="33"/>
  <c r="E157" i="99"/>
  <c r="L295" i="33"/>
  <c r="C157" i="100"/>
  <c r="N295" i="33"/>
  <c r="G157" i="100"/>
  <c r="M53" i="35"/>
  <c r="E159" i="97"/>
  <c r="L54" i="35"/>
  <c r="E159" i="99"/>
  <c r="L55" i="35"/>
  <c r="C159" i="100"/>
  <c r="N55" i="35"/>
  <c r="G159" i="100"/>
  <c r="M83" i="35"/>
  <c r="E160" i="97"/>
  <c r="L84" i="35"/>
  <c r="E160" i="99"/>
  <c r="L85" i="35"/>
  <c r="C160" i="100"/>
  <c r="N85" i="35"/>
  <c r="G160" i="100"/>
  <c r="M113" i="35"/>
  <c r="E161" i="97"/>
  <c r="L114" i="35"/>
  <c r="E161" i="99"/>
  <c r="L115" i="35"/>
  <c r="C161" i="100"/>
  <c r="N115" i="35"/>
  <c r="G161" i="100"/>
  <c r="M143" i="35"/>
  <c r="E162" i="97"/>
  <c r="L144" i="35"/>
  <c r="E162" i="99"/>
  <c r="L145" i="35"/>
  <c r="C162" i="100"/>
  <c r="N145" i="35"/>
  <c r="G162" i="100"/>
  <c r="M173" i="35"/>
  <c r="E163" i="97"/>
  <c r="L174" i="35"/>
  <c r="E163" i="99"/>
  <c r="L175" i="35"/>
  <c r="C163" i="100"/>
  <c r="N175" i="35"/>
  <c r="G163" i="100"/>
  <c r="M203" i="35"/>
  <c r="E164" i="97"/>
  <c r="L204" i="35"/>
  <c r="E164" i="99"/>
  <c r="L205" i="35"/>
  <c r="C164" i="100"/>
  <c r="N205" i="35"/>
  <c r="G164" i="100"/>
  <c r="M233" i="35"/>
  <c r="E165" i="97"/>
  <c r="L234" i="35"/>
  <c r="E165" i="99"/>
  <c r="L235" i="35"/>
  <c r="C165" i="100"/>
  <c r="N235" i="35"/>
  <c r="G165" i="100"/>
  <c r="M264" i="35"/>
  <c r="F166" i="99"/>
  <c r="M294" i="35"/>
  <c r="F167" i="99"/>
  <c r="M306" i="35"/>
  <c r="D168" i="108" s="1"/>
  <c r="D168" i="107"/>
  <c r="M113" i="37"/>
  <c r="E172" i="97"/>
  <c r="L114" i="37"/>
  <c r="E172" i="99"/>
  <c r="L115" i="37"/>
  <c r="C172" i="100"/>
  <c r="N115" i="37"/>
  <c r="G172" i="100"/>
  <c r="M144" i="37"/>
  <c r="F173" i="99"/>
  <c r="M174" i="37"/>
  <c r="F174" i="99"/>
  <c r="M203" i="37"/>
  <c r="E175" i="97"/>
  <c r="L204" i="37"/>
  <c r="E175" i="99"/>
  <c r="L205" i="37"/>
  <c r="C175" i="100"/>
  <c r="N205" i="37"/>
  <c r="G175" i="100"/>
  <c r="M233" i="37"/>
  <c r="E176" i="97"/>
  <c r="L234" i="37"/>
  <c r="E176" i="99"/>
  <c r="L235" i="37"/>
  <c r="C176" i="100"/>
  <c r="N235" i="37"/>
  <c r="G176" i="100"/>
  <c r="L293" i="37"/>
  <c r="C178" i="97"/>
  <c r="N293" i="37"/>
  <c r="G178" i="97"/>
  <c r="N294" i="37"/>
  <c r="G178" i="99"/>
  <c r="M295" i="37"/>
  <c r="E178" i="100"/>
  <c r="M323" i="37"/>
  <c r="E179" i="97"/>
  <c r="L324" i="37"/>
  <c r="E179" i="99"/>
  <c r="L325" i="37"/>
  <c r="C179" i="100"/>
  <c r="N325" i="37"/>
  <c r="G179" i="100"/>
  <c r="L53" i="39"/>
  <c r="C182" i="97"/>
  <c r="N53" i="39"/>
  <c r="G182" i="97"/>
  <c r="N54" i="39"/>
  <c r="G182" i="99"/>
  <c r="M55" i="39"/>
  <c r="E182" i="100"/>
  <c r="L113" i="39"/>
  <c r="C184" i="97"/>
  <c r="N113" i="39"/>
  <c r="G184" i="97"/>
  <c r="N114" i="39"/>
  <c r="G184" i="99"/>
  <c r="M115" i="39"/>
  <c r="E184" i="100"/>
  <c r="M143" i="39"/>
  <c r="E185" i="97"/>
  <c r="L144" i="39"/>
  <c r="E185" i="99"/>
  <c r="L145" i="39"/>
  <c r="C185" i="100"/>
  <c r="N145" i="39"/>
  <c r="G185" i="100"/>
  <c r="L173" i="39"/>
  <c r="C186" i="97"/>
  <c r="N173" i="39"/>
  <c r="G186" i="97"/>
  <c r="N174" i="39"/>
  <c r="G186" i="99"/>
  <c r="M175" i="39"/>
  <c r="E186" i="100"/>
  <c r="L203" i="39"/>
  <c r="C187" i="97"/>
  <c r="N203" i="39"/>
  <c r="G187" i="97"/>
  <c r="N204" i="39"/>
  <c r="G187" i="99"/>
  <c r="M205" i="39"/>
  <c r="E187" i="100"/>
  <c r="L233" i="39"/>
  <c r="C188" i="97"/>
  <c r="N233" i="39"/>
  <c r="G188" i="97"/>
  <c r="N234" i="39"/>
  <c r="G188" i="99"/>
  <c r="M235" i="39"/>
  <c r="E188" i="100"/>
  <c r="L263" i="39"/>
  <c r="C189" i="97"/>
  <c r="N263" i="39"/>
  <c r="G189" i="97"/>
  <c r="N264" i="39"/>
  <c r="G189" i="99"/>
  <c r="M265" i="39"/>
  <c r="E189" i="100"/>
  <c r="M293" i="39"/>
  <c r="E190" i="97"/>
  <c r="L294" i="39"/>
  <c r="E190" i="99"/>
  <c r="L295" i="39"/>
  <c r="C190" i="100"/>
  <c r="N295" i="39"/>
  <c r="G190" i="100"/>
  <c r="L353" i="39"/>
  <c r="C192" i="97"/>
  <c r="N353" i="39"/>
  <c r="G192" i="97"/>
  <c r="N354" i="39"/>
  <c r="G192" i="99"/>
  <c r="M355" i="39"/>
  <c r="E192" i="100"/>
  <c r="M53" i="44"/>
  <c r="E213" i="97"/>
  <c r="L54" i="44"/>
  <c r="E213" i="99"/>
  <c r="L55" i="44"/>
  <c r="C213" i="100"/>
  <c r="N55" i="44"/>
  <c r="G213" i="100"/>
  <c r="L83" i="44"/>
  <c r="C214" i="97"/>
  <c r="N83" i="44"/>
  <c r="G214" i="97"/>
  <c r="N84" i="44"/>
  <c r="G214" i="99"/>
  <c r="M85" i="44"/>
  <c r="E214" i="100"/>
  <c r="L113" i="44"/>
  <c r="C215" i="97"/>
  <c r="N113" i="44"/>
  <c r="G215" i="97"/>
  <c r="N114" i="44"/>
  <c r="G215" i="99"/>
  <c r="M115" i="44"/>
  <c r="E215" i="100"/>
  <c r="L143" i="44"/>
  <c r="C216" i="97"/>
  <c r="N143" i="44"/>
  <c r="G216" i="97"/>
  <c r="N144" i="44"/>
  <c r="G216" i="99"/>
  <c r="M145" i="44"/>
  <c r="E216" i="100"/>
  <c r="M203" i="44"/>
  <c r="E218" i="97"/>
  <c r="L204" i="44"/>
  <c r="E218" i="99"/>
  <c r="L205" i="44"/>
  <c r="C218" i="100"/>
  <c r="N205" i="44"/>
  <c r="G218" i="100"/>
  <c r="M233" i="44"/>
  <c r="E219" i="97"/>
  <c r="L234" i="44"/>
  <c r="E219" i="99"/>
  <c r="L235" i="44"/>
  <c r="C219" i="100"/>
  <c r="N235" i="44"/>
  <c r="G219" i="100"/>
  <c r="M263" i="44"/>
  <c r="E220" i="97"/>
  <c r="L264" i="44"/>
  <c r="E220" i="99"/>
  <c r="L265" i="44"/>
  <c r="C220" i="100"/>
  <c r="N265" i="44"/>
  <c r="G220" i="100"/>
  <c r="M294" i="44"/>
  <c r="F221" i="99"/>
  <c r="M54" i="46"/>
  <c r="F230" i="99"/>
  <c r="M113" i="46"/>
  <c r="E232" i="97"/>
  <c r="L114" i="46"/>
  <c r="E232" i="99"/>
  <c r="L115" i="46"/>
  <c r="C232" i="100"/>
  <c r="N115" i="46"/>
  <c r="G232" i="100"/>
  <c r="M144" i="46"/>
  <c r="F233" i="99"/>
  <c r="M174" i="46"/>
  <c r="F234" i="99"/>
  <c r="L53" i="48"/>
  <c r="C236" i="97"/>
  <c r="N53" i="48"/>
  <c r="G236" i="97"/>
  <c r="N54" i="48"/>
  <c r="G236" i="99"/>
  <c r="M55" i="48"/>
  <c r="E236" i="100"/>
  <c r="L83" i="48"/>
  <c r="C237" i="97"/>
  <c r="N83" i="48"/>
  <c r="G237" i="97"/>
  <c r="N84" i="48"/>
  <c r="G237" i="99"/>
  <c r="M85" i="48"/>
  <c r="E237" i="100"/>
  <c r="L113" i="48"/>
  <c r="C238" i="97"/>
  <c r="N113" i="48"/>
  <c r="G238" i="97"/>
  <c r="N114" i="48"/>
  <c r="G238" i="99"/>
  <c r="M115" i="48"/>
  <c r="E238" i="100"/>
  <c r="L143" i="48"/>
  <c r="C239" i="97"/>
  <c r="N143" i="48"/>
  <c r="G239" i="97"/>
  <c r="N144" i="48"/>
  <c r="G239" i="99"/>
  <c r="M145" i="48"/>
  <c r="E239" i="100"/>
  <c r="L173" i="48"/>
  <c r="C240" i="97"/>
  <c r="N173" i="48"/>
  <c r="G240" i="97"/>
  <c r="N174" i="48"/>
  <c r="G240" i="99"/>
  <c r="M175" i="48"/>
  <c r="E240" i="100"/>
  <c r="L53" i="50"/>
  <c r="C242" i="97"/>
  <c r="N53" i="50"/>
  <c r="G242" i="97"/>
  <c r="N54" i="50"/>
  <c r="G242" i="99"/>
  <c r="M55" i="50"/>
  <c r="E242" i="100"/>
  <c r="L83" i="50"/>
  <c r="C243" i="97"/>
  <c r="N83" i="50"/>
  <c r="G243" i="97"/>
  <c r="N84" i="50"/>
  <c r="G243" i="99"/>
  <c r="M85" i="50"/>
  <c r="E243" i="100"/>
  <c r="L113" i="50"/>
  <c r="C244" i="97"/>
  <c r="N113" i="50"/>
  <c r="G244" i="97"/>
  <c r="N114" i="50"/>
  <c r="G244" i="99"/>
  <c r="M115" i="50"/>
  <c r="E244" i="100"/>
  <c r="L143" i="50"/>
  <c r="C245" i="97"/>
  <c r="N143" i="50"/>
  <c r="G245" i="97"/>
  <c r="N144" i="50"/>
  <c r="G245" i="99"/>
  <c r="M145" i="50"/>
  <c r="E245" i="100"/>
  <c r="L173" i="50"/>
  <c r="C246" i="97"/>
  <c r="N173" i="50"/>
  <c r="G246" i="97"/>
  <c r="N174" i="50"/>
  <c r="G246" i="99"/>
  <c r="M175" i="50"/>
  <c r="E246" i="100"/>
  <c r="L203" i="50"/>
  <c r="C247" i="97"/>
  <c r="N203" i="50"/>
  <c r="G247" i="97"/>
  <c r="N204" i="50"/>
  <c r="G247" i="99"/>
  <c r="M205" i="50"/>
  <c r="E247" i="100"/>
  <c r="M83" i="51"/>
  <c r="E250" i="97"/>
  <c r="L84" i="51"/>
  <c r="E250" i="99"/>
  <c r="L85" i="51"/>
  <c r="C250" i="100"/>
  <c r="N85" i="51"/>
  <c r="G250" i="100"/>
  <c r="M113" i="51"/>
  <c r="E251" i="97"/>
  <c r="L114" i="51"/>
  <c r="E251" i="99"/>
  <c r="L115" i="51"/>
  <c r="C251" i="100"/>
  <c r="N115" i="51"/>
  <c r="G251" i="100"/>
  <c r="M144" i="51"/>
  <c r="F252" i="99"/>
  <c r="L173" i="51"/>
  <c r="C253" i="97"/>
  <c r="N173" i="51"/>
  <c r="G253" i="97"/>
  <c r="N174" i="51"/>
  <c r="G253" i="99"/>
  <c r="M175" i="51"/>
  <c r="E253" i="100"/>
  <c r="M203" i="51"/>
  <c r="E254" i="97"/>
  <c r="L204" i="51"/>
  <c r="E254" i="99"/>
  <c r="L205" i="51"/>
  <c r="C254" i="100"/>
  <c r="N205" i="51"/>
  <c r="G254" i="100"/>
  <c r="M233" i="51"/>
  <c r="E255" i="97"/>
  <c r="L234" i="51"/>
  <c r="E255" i="99"/>
  <c r="L235" i="51"/>
  <c r="C255" i="100"/>
  <c r="N235" i="51"/>
  <c r="G255" i="100"/>
  <c r="M264" i="51"/>
  <c r="F256" i="99"/>
  <c r="L323" i="51"/>
  <c r="C258" i="97"/>
  <c r="N323" i="51"/>
  <c r="G258" i="97"/>
  <c r="N324" i="51"/>
  <c r="G258" i="99"/>
  <c r="M325" i="51"/>
  <c r="E258" i="100"/>
  <c r="L353" i="51"/>
  <c r="C259" i="97"/>
  <c r="N353" i="51"/>
  <c r="G259" i="97"/>
  <c r="N354" i="51"/>
  <c r="G259" i="99"/>
  <c r="M355" i="51"/>
  <c r="E259" i="100"/>
  <c r="M113" i="53"/>
  <c r="E264" i="97"/>
  <c r="L114" i="53"/>
  <c r="E264" i="99"/>
  <c r="L115" i="53"/>
  <c r="C264" i="100"/>
  <c r="N115" i="53"/>
  <c r="G264" i="100"/>
  <c r="M143" i="53"/>
  <c r="E265" i="97"/>
  <c r="L144" i="53"/>
  <c r="E265" i="99"/>
  <c r="L145" i="53"/>
  <c r="C265" i="100"/>
  <c r="N145" i="53"/>
  <c r="G265" i="100"/>
  <c r="M174" i="53"/>
  <c r="F266" i="99"/>
  <c r="M204" i="53"/>
  <c r="F267" i="99"/>
  <c r="M234" i="53"/>
  <c r="F268" i="99"/>
  <c r="M264" i="53"/>
  <c r="F269" i="99"/>
  <c r="M294" i="53"/>
  <c r="F270" i="99"/>
  <c r="L323" i="53"/>
  <c r="C271" i="97"/>
  <c r="N323" i="53"/>
  <c r="G271" i="97"/>
  <c r="N324" i="53"/>
  <c r="G271" i="99"/>
  <c r="M325" i="53"/>
  <c r="E271" i="100"/>
  <c r="L353" i="53"/>
  <c r="C272" i="97"/>
  <c r="N353" i="53"/>
  <c r="G272" i="97"/>
  <c r="N354" i="53"/>
  <c r="G272" i="99"/>
  <c r="M355" i="53"/>
  <c r="E272" i="100"/>
  <c r="L383" i="53"/>
  <c r="C273" i="97"/>
  <c r="N383" i="53"/>
  <c r="G273" i="97"/>
  <c r="N384" i="53"/>
  <c r="G273" i="99"/>
  <c r="M385" i="53"/>
  <c r="E273" i="100"/>
  <c r="L413" i="53"/>
  <c r="C274" i="97"/>
  <c r="N413" i="53"/>
  <c r="G274" i="97"/>
  <c r="N414" i="53"/>
  <c r="G274" i="99"/>
  <c r="M415" i="53"/>
  <c r="E274" i="100"/>
  <c r="L443" i="53"/>
  <c r="C275" i="97"/>
  <c r="N443" i="53"/>
  <c r="G275" i="97"/>
  <c r="N444" i="53"/>
  <c r="G275" i="99"/>
  <c r="M445" i="53"/>
  <c r="E275" i="100"/>
  <c r="L53" i="55"/>
  <c r="C277" i="97"/>
  <c r="N53" i="55"/>
  <c r="G277" i="97"/>
  <c r="N54" i="55"/>
  <c r="G277" i="99"/>
  <c r="M55" i="55"/>
  <c r="E277" i="100"/>
  <c r="M113" i="55"/>
  <c r="E279" i="97"/>
  <c r="L114" i="55"/>
  <c r="E279" i="99"/>
  <c r="L115" i="55"/>
  <c r="C279" i="100"/>
  <c r="N115" i="55"/>
  <c r="G279" i="100"/>
  <c r="M144" i="55"/>
  <c r="F280" i="99"/>
  <c r="L173" i="55"/>
  <c r="C281" i="97"/>
  <c r="N173" i="55"/>
  <c r="G281" i="97"/>
  <c r="N174" i="55"/>
  <c r="G281" i="99"/>
  <c r="M175" i="55"/>
  <c r="E281" i="100"/>
  <c r="M216" i="55"/>
  <c r="D283" i="108" s="1"/>
  <c r="D283" i="107"/>
  <c r="M233" i="55"/>
  <c r="E283" i="97"/>
  <c r="L234" i="55"/>
  <c r="E283" i="99"/>
  <c r="L235" i="55"/>
  <c r="C283" i="100"/>
  <c r="N235" i="55"/>
  <c r="G283" i="100"/>
  <c r="M264" i="55"/>
  <c r="F284" i="99"/>
  <c r="M54" i="57"/>
  <c r="F286" i="99"/>
  <c r="M84" i="57"/>
  <c r="F287" i="99"/>
  <c r="M114" i="57"/>
  <c r="F288" i="99"/>
  <c r="M144" i="57"/>
  <c r="F289" i="99"/>
  <c r="M174" i="57"/>
  <c r="F290" i="99"/>
  <c r="M204" i="57"/>
  <c r="F291" i="99"/>
  <c r="M234" i="57"/>
  <c r="F292" i="99"/>
  <c r="M264" i="57"/>
  <c r="F293" i="99"/>
  <c r="L293" i="57"/>
  <c r="C294" i="97"/>
  <c r="N293" i="57"/>
  <c r="G294" i="97"/>
  <c r="N294" i="57"/>
  <c r="G294" i="99"/>
  <c r="M295" i="57"/>
  <c r="E294" i="100"/>
  <c r="M83" i="61"/>
  <c r="E308" i="97"/>
  <c r="L84" i="61"/>
  <c r="E308" i="99"/>
  <c r="L85" i="61"/>
  <c r="C308" i="100"/>
  <c r="N85" i="61"/>
  <c r="G308" i="100"/>
  <c r="M114" i="61"/>
  <c r="F309" i="99"/>
  <c r="L143" i="61"/>
  <c r="C310" i="97"/>
  <c r="N143" i="61"/>
  <c r="G310" i="97"/>
  <c r="N144" i="61"/>
  <c r="G310" i="99"/>
  <c r="M145" i="61"/>
  <c r="E310" i="100"/>
  <c r="M203" i="61"/>
  <c r="E312" i="97"/>
  <c r="L204" i="61"/>
  <c r="E312" i="99"/>
  <c r="L205" i="61"/>
  <c r="C312" i="100"/>
  <c r="N205" i="61"/>
  <c r="G312" i="100"/>
  <c r="M234" i="61"/>
  <c r="F313" i="99"/>
  <c r="L263" i="61"/>
  <c r="C314" i="97"/>
  <c r="N263" i="61"/>
  <c r="G314" i="97"/>
  <c r="N264" i="61"/>
  <c r="G314" i="99"/>
  <c r="M265" i="61"/>
  <c r="E314" i="100"/>
  <c r="M323" i="61"/>
  <c r="E316" i="97"/>
  <c r="L324" i="61"/>
  <c r="E316" i="99"/>
  <c r="L325" i="61"/>
  <c r="C316" i="100"/>
  <c r="N325" i="61"/>
  <c r="G316" i="100"/>
  <c r="M354" i="61"/>
  <c r="F317" i="99"/>
  <c r="L383" i="61"/>
  <c r="C318" i="97"/>
  <c r="N383" i="61"/>
  <c r="G318" i="97"/>
  <c r="N384" i="61"/>
  <c r="G318" i="99"/>
  <c r="M385" i="61"/>
  <c r="E318" i="100"/>
  <c r="M83" i="62"/>
  <c r="E321" i="97"/>
  <c r="L84" i="62"/>
  <c r="E321" i="99"/>
  <c r="L85" i="62"/>
  <c r="C321" i="100"/>
  <c r="N85" i="62"/>
  <c r="G321" i="100"/>
  <c r="M114" i="62"/>
  <c r="F322" i="99"/>
  <c r="L143" i="62"/>
  <c r="C323" i="97"/>
  <c r="N143" i="62"/>
  <c r="G323" i="97"/>
  <c r="N144" i="62"/>
  <c r="G323" i="99"/>
  <c r="M145" i="62"/>
  <c r="E323" i="100"/>
  <c r="M203" i="62"/>
  <c r="E325" i="97"/>
  <c r="L204" i="62"/>
  <c r="E325" i="99"/>
  <c r="L205" i="62"/>
  <c r="C325" i="100"/>
  <c r="N205" i="62"/>
  <c r="G325" i="100"/>
  <c r="M233" i="62"/>
  <c r="E326" i="97"/>
  <c r="L234" i="62"/>
  <c r="E326" i="99"/>
  <c r="L235" i="62"/>
  <c r="C326" i="100"/>
  <c r="N235" i="62"/>
  <c r="G326" i="100"/>
  <c r="M264" i="62"/>
  <c r="F327" i="99"/>
  <c r="M294" i="62"/>
  <c r="F328" i="99"/>
  <c r="M54" i="64"/>
  <c r="F330" i="99"/>
  <c r="M84" i="64"/>
  <c r="F331" i="99"/>
  <c r="M114" i="64"/>
  <c r="F332" i="99"/>
  <c r="M144" i="64"/>
  <c r="F333" i="99"/>
  <c r="M174" i="64"/>
  <c r="F334" i="99"/>
  <c r="M204" i="64"/>
  <c r="F335" i="99"/>
  <c r="M234" i="64"/>
  <c r="F336" i="99"/>
  <c r="M264" i="64"/>
  <c r="F337" i="99"/>
  <c r="M293" i="64"/>
  <c r="E338" i="97"/>
  <c r="L294" i="64"/>
  <c r="E338" i="99"/>
  <c r="L295" i="64"/>
  <c r="C338" i="100"/>
  <c r="N295" i="64"/>
  <c r="G338" i="100"/>
  <c r="M54" i="65"/>
  <c r="F342" i="99"/>
  <c r="M84" i="65"/>
  <c r="F343" i="99"/>
  <c r="M114" i="65"/>
  <c r="F344" i="99"/>
  <c r="M144" i="65"/>
  <c r="F345" i="99"/>
  <c r="L173" i="65"/>
  <c r="C346" i="97"/>
  <c r="N173" i="65"/>
  <c r="G346" i="97"/>
  <c r="N174" i="65"/>
  <c r="G346" i="99"/>
  <c r="M175" i="65"/>
  <c r="E346" i="100"/>
  <c r="M83" i="68"/>
  <c r="E361" i="97"/>
  <c r="L84" i="68"/>
  <c r="E361" i="99"/>
  <c r="L85" i="68"/>
  <c r="C361" i="100"/>
  <c r="N85" i="68"/>
  <c r="G361" i="100"/>
  <c r="M113" i="68"/>
  <c r="E362" i="97"/>
  <c r="L114" i="68"/>
  <c r="E362" i="99"/>
  <c r="L115" i="68"/>
  <c r="C362" i="100"/>
  <c r="N115" i="68"/>
  <c r="G362" i="100"/>
  <c r="M143" i="68"/>
  <c r="E363" i="97"/>
  <c r="L144" i="68"/>
  <c r="E363" i="99"/>
  <c r="L145" i="68"/>
  <c r="C363" i="100"/>
  <c r="N145" i="68"/>
  <c r="G363" i="100"/>
  <c r="M173" i="68"/>
  <c r="E364" i="97"/>
  <c r="L174" i="68"/>
  <c r="E364" i="99"/>
  <c r="L175" i="68"/>
  <c r="C364" i="100"/>
  <c r="N175" i="68"/>
  <c r="G364" i="100"/>
  <c r="M203" i="68"/>
  <c r="E365" i="97"/>
  <c r="L204" i="68"/>
  <c r="E365" i="99"/>
  <c r="L205" i="68"/>
  <c r="C365" i="100"/>
  <c r="N205" i="68"/>
  <c r="G365" i="100"/>
  <c r="M53" i="70"/>
  <c r="E367" i="97"/>
  <c r="L54" i="70"/>
  <c r="E367" i="99"/>
  <c r="L55" i="70"/>
  <c r="C367" i="100"/>
  <c r="N55" i="70"/>
  <c r="G367" i="100"/>
  <c r="M83" i="70"/>
  <c r="E368" i="97"/>
  <c r="L84" i="70"/>
  <c r="E368" i="99"/>
  <c r="L85" i="70"/>
  <c r="C368" i="100"/>
  <c r="N85" i="70"/>
  <c r="G368" i="100"/>
  <c r="M113" i="70"/>
  <c r="E369" i="97"/>
  <c r="L114" i="70"/>
  <c r="E369" i="99"/>
  <c r="L115" i="70"/>
  <c r="C369" i="100"/>
  <c r="N115" i="70"/>
  <c r="G369" i="100"/>
  <c r="M143" i="70"/>
  <c r="E370" i="97"/>
  <c r="L144" i="70"/>
  <c r="E370" i="99"/>
  <c r="L145" i="70"/>
  <c r="C370" i="100"/>
  <c r="N145" i="70"/>
  <c r="G370" i="100"/>
  <c r="M173" i="70"/>
  <c r="E371" i="97"/>
  <c r="L174" i="70"/>
  <c r="E371" i="99"/>
  <c r="L175" i="70"/>
  <c r="C371" i="100"/>
  <c r="N175" i="70"/>
  <c r="G371" i="100"/>
  <c r="M53" i="72"/>
  <c r="E373" i="97"/>
  <c r="L54" i="72"/>
  <c r="E373" i="99"/>
  <c r="L55" i="72"/>
  <c r="C373" i="100"/>
  <c r="N55" i="72"/>
  <c r="G373" i="100"/>
  <c r="M113" i="72"/>
  <c r="E375" i="97"/>
  <c r="L114" i="72"/>
  <c r="E375" i="99"/>
  <c r="L115" i="72"/>
  <c r="C375" i="100"/>
  <c r="N115" i="72"/>
  <c r="G375" i="100"/>
  <c r="M144" i="72"/>
  <c r="F376" i="99"/>
  <c r="M174" i="72"/>
  <c r="F377" i="99"/>
  <c r="L203" i="72"/>
  <c r="C378" i="97"/>
  <c r="N203" i="72"/>
  <c r="G378" i="97"/>
  <c r="N204" i="72"/>
  <c r="G378" i="99"/>
  <c r="M205" i="72"/>
  <c r="E378" i="100"/>
  <c r="M293" i="72"/>
  <c r="E381" i="97"/>
  <c r="L294" i="72"/>
  <c r="E381" i="99"/>
  <c r="L295" i="72"/>
  <c r="C381" i="100"/>
  <c r="N295" i="72"/>
  <c r="G381" i="100"/>
  <c r="M53" i="74"/>
  <c r="E383" i="97"/>
  <c r="L54" i="74"/>
  <c r="E383" i="99"/>
  <c r="L55" i="74"/>
  <c r="C383" i="100"/>
  <c r="N55" i="74"/>
  <c r="G383" i="100"/>
  <c r="M83" i="74"/>
  <c r="E384" i="97"/>
  <c r="L84" i="74"/>
  <c r="E384" i="99"/>
  <c r="L85" i="74"/>
  <c r="C384" i="100"/>
  <c r="N85" i="74"/>
  <c r="G384" i="100"/>
  <c r="L113" i="74"/>
  <c r="C385" i="97"/>
  <c r="N113" i="74"/>
  <c r="G385" i="97"/>
  <c r="N114" i="74"/>
  <c r="G385" i="99"/>
  <c r="M115" i="74"/>
  <c r="E385" i="100"/>
  <c r="M144" i="74"/>
  <c r="F386" i="99"/>
  <c r="M204" i="74"/>
  <c r="F388" i="99"/>
  <c r="M263" i="74"/>
  <c r="E390" i="97"/>
  <c r="L264" i="74"/>
  <c r="E390" i="99"/>
  <c r="L265" i="74"/>
  <c r="C390" i="100"/>
  <c r="N265" i="74"/>
  <c r="G390" i="100"/>
  <c r="M294" i="74"/>
  <c r="F391" i="99"/>
  <c r="L353" i="74"/>
  <c r="C393" i="97"/>
  <c r="N353" i="74"/>
  <c r="G393" i="97"/>
  <c r="N354" i="74"/>
  <c r="G393" i="99"/>
  <c r="M355" i="74"/>
  <c r="E393" i="100"/>
  <c r="M413" i="74"/>
  <c r="E395" i="97"/>
  <c r="L414" i="74"/>
  <c r="E395" i="99"/>
  <c r="L415" i="74"/>
  <c r="C395" i="100"/>
  <c r="N415" i="74"/>
  <c r="G395" i="100"/>
  <c r="M444" i="74"/>
  <c r="F396" i="99"/>
  <c r="L473" i="74"/>
  <c r="C397" i="97"/>
  <c r="N473" i="74"/>
  <c r="G397" i="97"/>
  <c r="N474" i="74"/>
  <c r="G397" i="99"/>
  <c r="M475" i="74"/>
  <c r="E397" i="100"/>
  <c r="L53" i="76"/>
  <c r="C399" i="97"/>
  <c r="N53" i="76"/>
  <c r="G399" i="97"/>
  <c r="N54" i="76"/>
  <c r="G399" i="99"/>
  <c r="M55" i="76"/>
  <c r="E399" i="100"/>
  <c r="M114" i="76"/>
  <c r="F401" i="99"/>
  <c r="L143" i="76"/>
  <c r="C402" i="97"/>
  <c r="N143" i="76"/>
  <c r="G402" i="97"/>
  <c r="N144" i="76"/>
  <c r="G402" i="99"/>
  <c r="M145" i="76"/>
  <c r="E402" i="100"/>
  <c r="L173" i="76"/>
  <c r="C403" i="97"/>
  <c r="N173" i="76"/>
  <c r="G403" i="97"/>
  <c r="N174" i="76"/>
  <c r="G403" i="99"/>
  <c r="M175" i="76"/>
  <c r="E403" i="100"/>
  <c r="M233" i="76"/>
  <c r="E405" i="97"/>
  <c r="L234" i="76"/>
  <c r="E405" i="99"/>
  <c r="L235" i="76"/>
  <c r="C405" i="100"/>
  <c r="N235" i="76"/>
  <c r="G405" i="100"/>
  <c r="M264" i="76"/>
  <c r="F406" i="99"/>
  <c r="M54" i="78"/>
  <c r="L83" i="78"/>
  <c r="N83" i="78"/>
  <c r="N84" i="78"/>
  <c r="M85" i="78"/>
  <c r="E409" i="100"/>
  <c r="M143" i="78"/>
  <c r="L144" i="78"/>
  <c r="L145" i="78"/>
  <c r="C411" i="100"/>
  <c r="N145" i="78"/>
  <c r="G411" i="100"/>
  <c r="M173" i="78"/>
  <c r="L174" i="78"/>
  <c r="L175" i="78"/>
  <c r="C412" i="100"/>
  <c r="N175" i="78"/>
  <c r="G412" i="100"/>
  <c r="M204" i="78"/>
  <c r="L233" i="78"/>
  <c r="N233" i="78"/>
  <c r="N234" i="78"/>
  <c r="M235" i="78"/>
  <c r="E414" i="100"/>
  <c r="M293" i="78"/>
  <c r="L294" i="78"/>
  <c r="L295" i="78"/>
  <c r="C416" i="100"/>
  <c r="N295" i="78"/>
  <c r="G416" i="100"/>
  <c r="M324" i="78"/>
  <c r="L113" i="45"/>
  <c r="C225" i="97"/>
  <c r="M115" i="45"/>
  <c r="E225" i="100"/>
  <c r="N204" i="45"/>
  <c r="G228" i="99"/>
  <c r="L53" i="45"/>
  <c r="C223" i="97"/>
  <c r="N54" i="45"/>
  <c r="G223" i="99"/>
  <c r="L83" i="45"/>
  <c r="C224" i="97"/>
  <c r="N84" i="45"/>
  <c r="G224" i="99"/>
  <c r="L143" i="45"/>
  <c r="C226" i="97"/>
  <c r="P130" i="45"/>
  <c r="G226" i="97" s="1"/>
  <c r="P131" i="45"/>
  <c r="G226" i="99" s="1"/>
  <c r="M145" i="45"/>
  <c r="E226" i="100"/>
  <c r="L173" i="45"/>
  <c r="C227" i="97"/>
  <c r="N173" i="45"/>
  <c r="G227" i="97"/>
  <c r="N174" i="45"/>
  <c r="G227" i="99"/>
  <c r="M175" i="45"/>
  <c r="E227" i="100"/>
  <c r="M54" i="13"/>
  <c r="F61" i="99"/>
  <c r="M83" i="13"/>
  <c r="E62" i="97"/>
  <c r="L84" i="13"/>
  <c r="E62" i="99"/>
  <c r="L85" i="13"/>
  <c r="C62" i="100"/>
  <c r="N85" i="13"/>
  <c r="G62" i="100"/>
  <c r="L143" i="13"/>
  <c r="C64" i="97"/>
  <c r="N143" i="13"/>
  <c r="G64" i="97"/>
  <c r="N144" i="13"/>
  <c r="G64" i="99"/>
  <c r="M145" i="13"/>
  <c r="E64" i="100"/>
  <c r="M173" i="13"/>
  <c r="E65" i="97"/>
  <c r="L174" i="13"/>
  <c r="E65" i="99"/>
  <c r="L175" i="13"/>
  <c r="C65" i="100"/>
  <c r="N175" i="13"/>
  <c r="G65" i="100"/>
  <c r="L203" i="13"/>
  <c r="C66" i="97"/>
  <c r="N203" i="13"/>
  <c r="G66" i="97"/>
  <c r="N204" i="13"/>
  <c r="G66" i="99"/>
  <c r="M205" i="13"/>
  <c r="E66" i="100"/>
  <c r="M233" i="13"/>
  <c r="E67" i="97"/>
  <c r="L234" i="13"/>
  <c r="E67" i="99"/>
  <c r="L235" i="13"/>
  <c r="C67" i="100"/>
  <c r="N235" i="13"/>
  <c r="G67" i="100"/>
  <c r="G60" i="93"/>
  <c r="G4" i="93"/>
  <c r="L53" i="15"/>
  <c r="C70" i="97"/>
  <c r="N53" i="15"/>
  <c r="G70" i="97"/>
  <c r="N54" i="15"/>
  <c r="G70" i="99"/>
  <c r="M55" i="15"/>
  <c r="E70" i="100"/>
  <c r="L83" i="15"/>
  <c r="C71" i="97"/>
  <c r="N83" i="15"/>
  <c r="G71" i="97"/>
  <c r="N84" i="15"/>
  <c r="G71" i="99"/>
  <c r="M85" i="15"/>
  <c r="E71" i="100"/>
  <c r="L113" i="15"/>
  <c r="C72" i="97"/>
  <c r="N113" i="15"/>
  <c r="G72" i="97"/>
  <c r="N114" i="15"/>
  <c r="G72" i="99"/>
  <c r="M115" i="15"/>
  <c r="E72" i="100"/>
  <c r="L143" i="15"/>
  <c r="C73" i="97"/>
  <c r="N143" i="15"/>
  <c r="G73" i="97"/>
  <c r="N144" i="15"/>
  <c r="G73" i="99"/>
  <c r="M145" i="15"/>
  <c r="E73" i="100"/>
  <c r="L173" i="15"/>
  <c r="C74" i="97"/>
  <c r="N173" i="15"/>
  <c r="G74" i="97"/>
  <c r="N174" i="15"/>
  <c r="G74" i="99"/>
  <c r="M175" i="15"/>
  <c r="E74" i="100"/>
  <c r="L203" i="15"/>
  <c r="C75" i="97"/>
  <c r="N203" i="15"/>
  <c r="G75" i="97"/>
  <c r="N204" i="15"/>
  <c r="G75" i="99"/>
  <c r="M205" i="15"/>
  <c r="E75" i="100"/>
  <c r="L233" i="15"/>
  <c r="C76" i="97"/>
  <c r="N233" i="15"/>
  <c r="G76" i="97"/>
  <c r="N234" i="15"/>
  <c r="G76" i="99"/>
  <c r="M235" i="15"/>
  <c r="E76" i="100"/>
  <c r="L263" i="15"/>
  <c r="C77" i="97"/>
  <c r="N263" i="15"/>
  <c r="G77" i="97"/>
  <c r="N264" i="15"/>
  <c r="G77" i="99"/>
  <c r="M265" i="15"/>
  <c r="E77" i="100"/>
  <c r="L293" i="15"/>
  <c r="C78" i="97"/>
  <c r="N293" i="15"/>
  <c r="G78" i="97"/>
  <c r="N294" i="15"/>
  <c r="G78" i="99"/>
  <c r="M295" i="15"/>
  <c r="E78" i="100"/>
  <c r="L323" i="15"/>
  <c r="C79" i="97"/>
  <c r="N323" i="15"/>
  <c r="G79" i="97"/>
  <c r="N324" i="15"/>
  <c r="G79" i="99"/>
  <c r="M325" i="15"/>
  <c r="E79" i="100"/>
  <c r="L353" i="15"/>
  <c r="C80" i="97"/>
  <c r="N353" i="15"/>
  <c r="G80" i="97"/>
  <c r="N354" i="15"/>
  <c r="G80" i="99"/>
  <c r="M355" i="15"/>
  <c r="E80" i="100"/>
  <c r="L383" i="15"/>
  <c r="C81" i="97"/>
  <c r="N383" i="15"/>
  <c r="G81" i="97"/>
  <c r="N384" i="15"/>
  <c r="G81" i="99"/>
  <c r="M385" i="15"/>
  <c r="E81" i="100"/>
  <c r="G6" i="110"/>
  <c r="M54" i="19"/>
  <c r="F91" i="99"/>
  <c r="M84" i="19"/>
  <c r="F92" i="99"/>
  <c r="M114" i="19"/>
  <c r="F93" i="99"/>
  <c r="M144" i="19"/>
  <c r="F94" i="99"/>
  <c r="M174" i="19"/>
  <c r="F95" i="99"/>
  <c r="M204" i="19"/>
  <c r="F96" i="99"/>
  <c r="M234" i="19"/>
  <c r="F97" i="99"/>
  <c r="M264" i="19"/>
  <c r="F98" i="99"/>
  <c r="M84" i="20"/>
  <c r="F101" i="99"/>
  <c r="L113" i="20"/>
  <c r="C102" i="97"/>
  <c r="N113" i="20"/>
  <c r="G102" i="97"/>
  <c r="N114" i="20"/>
  <c r="G102" i="99"/>
  <c r="M115" i="20"/>
  <c r="E102" i="100"/>
  <c r="M173" i="20"/>
  <c r="E104" i="97"/>
  <c r="L174" i="20"/>
  <c r="E104" i="99"/>
  <c r="L175" i="20"/>
  <c r="C104" i="100"/>
  <c r="N175" i="20"/>
  <c r="G104" i="100"/>
  <c r="L203" i="20"/>
  <c r="C105" i="97"/>
  <c r="N203" i="20"/>
  <c r="G105" i="97"/>
  <c r="N204" i="20"/>
  <c r="G105" i="99"/>
  <c r="M205" i="20"/>
  <c r="E105" i="100"/>
  <c r="L83" i="22"/>
  <c r="C108" i="97"/>
  <c r="N83" i="22"/>
  <c r="G108" i="97"/>
  <c r="N84" i="22"/>
  <c r="G108" i="99"/>
  <c r="M85" i="22"/>
  <c r="E108" i="100"/>
  <c r="M113" i="22"/>
  <c r="E109" i="97"/>
  <c r="L114" i="22"/>
  <c r="E109" i="99"/>
  <c r="L115" i="22"/>
  <c r="C109" i="100"/>
  <c r="N115" i="22"/>
  <c r="G109" i="100"/>
  <c r="M53" i="24"/>
  <c r="E112" i="97"/>
  <c r="M54" i="24"/>
  <c r="F112" i="99"/>
  <c r="M55" i="24"/>
  <c r="E112" i="100"/>
  <c r="N84" i="24"/>
  <c r="G113" i="99"/>
  <c r="N114" i="24"/>
  <c r="G114" i="99"/>
  <c r="N144" i="24"/>
  <c r="G115" i="99"/>
  <c r="L174" i="24"/>
  <c r="E116" i="99"/>
  <c r="L204" i="24"/>
  <c r="E117" i="99"/>
  <c r="M83" i="27"/>
  <c r="E127" i="97"/>
  <c r="L84" i="27"/>
  <c r="E127" i="99"/>
  <c r="L85" i="27"/>
  <c r="C127" i="100"/>
  <c r="N85" i="27"/>
  <c r="G127" i="100"/>
  <c r="M113" i="27"/>
  <c r="E128" i="97"/>
  <c r="L114" i="27"/>
  <c r="E128" i="99"/>
  <c r="L115" i="27"/>
  <c r="C128" i="100"/>
  <c r="N115" i="27"/>
  <c r="G128" i="100"/>
  <c r="M143" i="27"/>
  <c r="E129" i="97"/>
  <c r="L144" i="27"/>
  <c r="E129" i="99"/>
  <c r="L145" i="27"/>
  <c r="C129" i="100"/>
  <c r="N145" i="27"/>
  <c r="G129" i="100"/>
  <c r="M173" i="27"/>
  <c r="E130" i="97"/>
  <c r="L174" i="27"/>
  <c r="E130" i="99"/>
  <c r="L175" i="27"/>
  <c r="C130" i="100"/>
  <c r="N175" i="27"/>
  <c r="G130" i="100"/>
  <c r="M53" i="29"/>
  <c r="E132" i="97"/>
  <c r="L54" i="29"/>
  <c r="E132" i="99"/>
  <c r="L55" i="29"/>
  <c r="C132" i="100"/>
  <c r="N55" i="29"/>
  <c r="G132" i="100"/>
  <c r="M83" i="29"/>
  <c r="E133" i="97"/>
  <c r="L84" i="29"/>
  <c r="E133" i="99"/>
  <c r="L85" i="29"/>
  <c r="C133" i="100"/>
  <c r="N85" i="29"/>
  <c r="G133" i="100"/>
  <c r="M113" i="29"/>
  <c r="E134" i="97"/>
  <c r="L114" i="29"/>
  <c r="E134" i="99"/>
  <c r="L115" i="29"/>
  <c r="C134" i="100"/>
  <c r="N115" i="29"/>
  <c r="G134" i="100"/>
  <c r="M143" i="29"/>
  <c r="E135" i="97"/>
  <c r="L144" i="29"/>
  <c r="E135" i="99"/>
  <c r="L145" i="29"/>
  <c r="C135" i="100"/>
  <c r="N145" i="29"/>
  <c r="G135" i="100"/>
  <c r="M173" i="29"/>
  <c r="E136" i="97"/>
  <c r="L174" i="29"/>
  <c r="E136" i="99"/>
  <c r="L175" i="29"/>
  <c r="C136" i="100"/>
  <c r="N175" i="29"/>
  <c r="G136" i="100"/>
  <c r="M203" i="29"/>
  <c r="E137" i="97"/>
  <c r="L204" i="29"/>
  <c r="E137" i="99"/>
  <c r="L205" i="29"/>
  <c r="C137" i="100"/>
  <c r="N205" i="29"/>
  <c r="G137" i="100"/>
  <c r="M53" i="31"/>
  <c r="E139" i="97"/>
  <c r="L54" i="31"/>
  <c r="E139" i="99"/>
  <c r="L55" i="31"/>
  <c r="C139" i="100"/>
  <c r="N55" i="31"/>
  <c r="G139" i="100"/>
  <c r="M84" i="31"/>
  <c r="F140" i="99"/>
  <c r="M114" i="31"/>
  <c r="F141" i="99"/>
  <c r="M144" i="31"/>
  <c r="F142" i="99"/>
  <c r="M204" i="31"/>
  <c r="F144" i="99"/>
  <c r="M263" i="31"/>
  <c r="E146" i="97"/>
  <c r="L264" i="31"/>
  <c r="E146" i="99"/>
  <c r="L265" i="31"/>
  <c r="C146" i="100"/>
  <c r="N265" i="31"/>
  <c r="G146" i="100"/>
  <c r="M294" i="31"/>
  <c r="F147" i="99"/>
  <c r="M54" i="33"/>
  <c r="F149" i="99"/>
  <c r="L83" i="33"/>
  <c r="C150" i="97"/>
  <c r="N83" i="33"/>
  <c r="G150" i="97"/>
  <c r="N84" i="33"/>
  <c r="G150" i="99"/>
  <c r="M85" i="33"/>
  <c r="E150" i="100"/>
  <c r="M143" i="33"/>
  <c r="E152" i="97"/>
  <c r="L144" i="33"/>
  <c r="E152" i="99"/>
  <c r="L145" i="33"/>
  <c r="C152" i="100"/>
  <c r="N145" i="33"/>
  <c r="G152" i="100"/>
  <c r="M174" i="33"/>
  <c r="F153" i="99"/>
  <c r="L203" i="33"/>
  <c r="C154" i="97"/>
  <c r="N203" i="33"/>
  <c r="G154" i="97"/>
  <c r="N204" i="33"/>
  <c r="G154" i="99"/>
  <c r="M205" i="33"/>
  <c r="E154" i="100"/>
  <c r="M263" i="33"/>
  <c r="E156" i="97"/>
  <c r="L264" i="33"/>
  <c r="E156" i="99"/>
  <c r="L265" i="33"/>
  <c r="C156" i="100"/>
  <c r="N265" i="33"/>
  <c r="G156" i="100"/>
  <c r="M294" i="33"/>
  <c r="F157" i="99"/>
  <c r="M54" i="35"/>
  <c r="F159" i="99"/>
  <c r="M84" i="35"/>
  <c r="F160" i="99"/>
  <c r="M114" i="35"/>
  <c r="F161" i="99"/>
  <c r="M144" i="35"/>
  <c r="F162" i="99"/>
  <c r="M174" i="35"/>
  <c r="F163" i="99"/>
  <c r="M204" i="35"/>
  <c r="F164" i="99"/>
  <c r="M234" i="35"/>
  <c r="F165" i="99"/>
  <c r="L263" i="35"/>
  <c r="C166" i="97"/>
  <c r="N263" i="35"/>
  <c r="G166" i="97"/>
  <c r="N264" i="35"/>
  <c r="G166" i="99"/>
  <c r="M265" i="35"/>
  <c r="E166" i="100"/>
  <c r="L293" i="35"/>
  <c r="C167" i="97"/>
  <c r="N293" i="35"/>
  <c r="G167" i="97"/>
  <c r="N294" i="35"/>
  <c r="G167" i="99"/>
  <c r="M295" i="35"/>
  <c r="E167" i="100"/>
  <c r="M323" i="35"/>
  <c r="E168" i="97"/>
  <c r="L324" i="35"/>
  <c r="E168" i="99"/>
  <c r="L325" i="35"/>
  <c r="C168" i="100"/>
  <c r="N325" i="35"/>
  <c r="G168" i="100"/>
  <c r="M53" i="37"/>
  <c r="E170" i="97"/>
  <c r="L54" i="37"/>
  <c r="E170" i="99"/>
  <c r="L55" i="37"/>
  <c r="C170" i="100"/>
  <c r="N55" i="37"/>
  <c r="G170" i="100"/>
  <c r="M83" i="37"/>
  <c r="E171" i="97"/>
  <c r="L84" i="37"/>
  <c r="E171" i="99"/>
  <c r="L85" i="37"/>
  <c r="C171" i="100"/>
  <c r="N85" i="37"/>
  <c r="G171" i="100"/>
  <c r="M114" i="37"/>
  <c r="F172" i="99"/>
  <c r="L143" i="37"/>
  <c r="C173" i="97"/>
  <c r="N143" i="37"/>
  <c r="G173" i="97"/>
  <c r="N144" i="37"/>
  <c r="G173" i="99"/>
  <c r="M145" i="37"/>
  <c r="E173" i="100"/>
  <c r="L173" i="37"/>
  <c r="C174" i="97"/>
  <c r="N173" i="37"/>
  <c r="G174" i="97"/>
  <c r="N174" i="37"/>
  <c r="G174" i="99"/>
  <c r="M175" i="37"/>
  <c r="E174" i="100"/>
  <c r="M204" i="37"/>
  <c r="F175" i="99"/>
  <c r="M234" i="37"/>
  <c r="F176" i="99"/>
  <c r="M263" i="37"/>
  <c r="E177" i="97"/>
  <c r="L264" i="37"/>
  <c r="E177" i="99"/>
  <c r="L265" i="37"/>
  <c r="C177" i="100"/>
  <c r="N265" i="37"/>
  <c r="G177" i="100"/>
  <c r="M324" i="37"/>
  <c r="F179" i="99"/>
  <c r="M353" i="37"/>
  <c r="E180" i="97"/>
  <c r="L354" i="37"/>
  <c r="E180" i="99"/>
  <c r="L355" i="37"/>
  <c r="C180" i="100"/>
  <c r="N355" i="37"/>
  <c r="G180" i="100"/>
  <c r="M83" i="39"/>
  <c r="E183" i="97"/>
  <c r="L84" i="39"/>
  <c r="E183" i="99"/>
  <c r="L85" i="39"/>
  <c r="C183" i="100"/>
  <c r="N85" i="39"/>
  <c r="G183" i="100"/>
  <c r="M125" i="39"/>
  <c r="D185" i="106" s="1"/>
  <c r="D185" i="93"/>
  <c r="M144" i="39"/>
  <c r="F185" i="99"/>
  <c r="M294" i="39"/>
  <c r="F190" i="99"/>
  <c r="M323" i="39"/>
  <c r="E191" i="97"/>
  <c r="L324" i="39"/>
  <c r="E191" i="99"/>
  <c r="L325" i="39"/>
  <c r="C191" i="100"/>
  <c r="N325" i="39"/>
  <c r="G191" i="100"/>
  <c r="M54" i="44"/>
  <c r="F213" i="99"/>
  <c r="M173" i="44"/>
  <c r="E217" i="97"/>
  <c r="L174" i="44"/>
  <c r="E217" i="99"/>
  <c r="L175" i="44"/>
  <c r="C217" i="100"/>
  <c r="N175" i="44"/>
  <c r="G217" i="100"/>
  <c r="M204" i="44"/>
  <c r="F218" i="99"/>
  <c r="M234" i="44"/>
  <c r="F219" i="99"/>
  <c r="M264" i="44"/>
  <c r="F220" i="99"/>
  <c r="L293" i="44"/>
  <c r="C221" i="97"/>
  <c r="N293" i="44"/>
  <c r="G221" i="97"/>
  <c r="N294" i="44"/>
  <c r="G221" i="99"/>
  <c r="M295" i="44"/>
  <c r="E221" i="100"/>
  <c r="L53" i="46"/>
  <c r="C230" i="97"/>
  <c r="N53" i="46"/>
  <c r="G230" i="97"/>
  <c r="N54" i="46"/>
  <c r="G230" i="99"/>
  <c r="M55" i="46"/>
  <c r="E230" i="100"/>
  <c r="M83" i="46"/>
  <c r="E231" i="97"/>
  <c r="L84" i="46"/>
  <c r="E231" i="99"/>
  <c r="L85" i="46"/>
  <c r="C231" i="100"/>
  <c r="N85" i="46"/>
  <c r="G231" i="100"/>
  <c r="M114" i="46"/>
  <c r="F232" i="99"/>
  <c r="L143" i="46"/>
  <c r="C233" i="97"/>
  <c r="N143" i="46"/>
  <c r="G233" i="97"/>
  <c r="N144" i="46"/>
  <c r="G233" i="99"/>
  <c r="M145" i="46"/>
  <c r="E233" i="100"/>
  <c r="L173" i="46"/>
  <c r="C234" i="97"/>
  <c r="N173" i="46"/>
  <c r="G234" i="97"/>
  <c r="N174" i="46"/>
  <c r="G234" i="99"/>
  <c r="M175" i="46"/>
  <c r="E234" i="100"/>
  <c r="M156" i="48"/>
  <c r="D240" i="108" s="1"/>
  <c r="D240" i="107"/>
  <c r="M156" i="50"/>
  <c r="D246" i="108" s="1"/>
  <c r="D246" i="107"/>
  <c r="M53" i="51"/>
  <c r="E249" i="97"/>
  <c r="L54" i="51"/>
  <c r="E249" i="99"/>
  <c r="L55" i="51"/>
  <c r="C249" i="100"/>
  <c r="N55" i="51"/>
  <c r="G249" i="100"/>
  <c r="M84" i="51"/>
  <c r="F250" i="99"/>
  <c r="M114" i="51"/>
  <c r="F251" i="99"/>
  <c r="L143" i="51"/>
  <c r="C252" i="97"/>
  <c r="N143" i="51"/>
  <c r="G252" i="97"/>
  <c r="N144" i="51"/>
  <c r="G252" i="99"/>
  <c r="M145" i="51"/>
  <c r="E252" i="100"/>
  <c r="M204" i="51"/>
  <c r="F254" i="99"/>
  <c r="M234" i="51"/>
  <c r="F255" i="99"/>
  <c r="L263" i="51"/>
  <c r="C256" i="97"/>
  <c r="N263" i="51"/>
  <c r="G256" i="97"/>
  <c r="N264" i="51"/>
  <c r="G256" i="99"/>
  <c r="M265" i="51"/>
  <c r="E256" i="100"/>
  <c r="M293" i="51"/>
  <c r="E257" i="97"/>
  <c r="L294" i="51"/>
  <c r="E257" i="99"/>
  <c r="L295" i="51"/>
  <c r="C257" i="100"/>
  <c r="N295" i="51"/>
  <c r="G257" i="100"/>
  <c r="M383" i="51"/>
  <c r="E260" i="97"/>
  <c r="L384" i="51"/>
  <c r="E260" i="99"/>
  <c r="L385" i="51"/>
  <c r="C260" i="100"/>
  <c r="N385" i="51"/>
  <c r="G260" i="100"/>
  <c r="M53" i="53"/>
  <c r="E262" i="97"/>
  <c r="L54" i="53"/>
  <c r="E262" i="99"/>
  <c r="L55" i="53"/>
  <c r="C262" i="100"/>
  <c r="N55" i="53"/>
  <c r="G262" i="100"/>
  <c r="M83" i="53"/>
  <c r="E263" i="97"/>
  <c r="L84" i="53"/>
  <c r="E263" i="99"/>
  <c r="L85" i="53"/>
  <c r="C263" i="100"/>
  <c r="N85" i="53"/>
  <c r="G263" i="100"/>
  <c r="M114" i="53"/>
  <c r="F264" i="99"/>
  <c r="M144" i="53"/>
  <c r="F265" i="99"/>
  <c r="L173" i="53"/>
  <c r="C266" i="97"/>
  <c r="N173" i="53"/>
  <c r="G266" i="97"/>
  <c r="N174" i="53"/>
  <c r="G266" i="99"/>
  <c r="M175" i="53"/>
  <c r="E266" i="100"/>
  <c r="L203" i="53"/>
  <c r="C267" i="97"/>
  <c r="N203" i="53"/>
  <c r="G267" i="97"/>
  <c r="N204" i="53"/>
  <c r="G267" i="99"/>
  <c r="M205" i="53"/>
  <c r="E267" i="100"/>
  <c r="L233" i="53"/>
  <c r="C268" i="97"/>
  <c r="N233" i="53"/>
  <c r="G268" i="97"/>
  <c r="N234" i="53"/>
  <c r="G268" i="99"/>
  <c r="M235" i="53"/>
  <c r="E268" i="100"/>
  <c r="L263" i="53"/>
  <c r="C269" i="97"/>
  <c r="N263" i="53"/>
  <c r="G269" i="97"/>
  <c r="N264" i="53"/>
  <c r="G269" i="99"/>
  <c r="M265" i="53"/>
  <c r="E269" i="100"/>
  <c r="L293" i="53"/>
  <c r="C270" i="97"/>
  <c r="N293" i="53"/>
  <c r="G270" i="97"/>
  <c r="N294" i="53"/>
  <c r="G270" i="99"/>
  <c r="M295" i="53"/>
  <c r="E270" i="100"/>
  <c r="M83" i="55"/>
  <c r="E278" i="97"/>
  <c r="L84" i="55"/>
  <c r="E278" i="99"/>
  <c r="L85" i="55"/>
  <c r="C278" i="100"/>
  <c r="N85" i="55"/>
  <c r="G278" i="100"/>
  <c r="M114" i="55"/>
  <c r="F279" i="99"/>
  <c r="L143" i="55"/>
  <c r="C280" i="97"/>
  <c r="N143" i="55"/>
  <c r="G280" i="97"/>
  <c r="N144" i="55"/>
  <c r="G280" i="99"/>
  <c r="M145" i="55"/>
  <c r="E280" i="100"/>
  <c r="M203" i="55"/>
  <c r="E282" i="97"/>
  <c r="L204" i="55"/>
  <c r="E282" i="99"/>
  <c r="L205" i="55"/>
  <c r="C282" i="100"/>
  <c r="N205" i="55"/>
  <c r="G282" i="100"/>
  <c r="M234" i="55"/>
  <c r="F283" i="99"/>
  <c r="L263" i="55"/>
  <c r="C284" i="97"/>
  <c r="N263" i="55"/>
  <c r="G284" i="97"/>
  <c r="N264" i="55"/>
  <c r="G284" i="99"/>
  <c r="M265" i="55"/>
  <c r="E284" i="100"/>
  <c r="L53" i="57"/>
  <c r="C286" i="97"/>
  <c r="N53" i="57"/>
  <c r="G286" i="97"/>
  <c r="N54" i="57"/>
  <c r="G286" i="99"/>
  <c r="M55" i="57"/>
  <c r="E286" i="100"/>
  <c r="L83" i="57"/>
  <c r="C287" i="97"/>
  <c r="N83" i="57"/>
  <c r="G287" i="97"/>
  <c r="N84" i="57"/>
  <c r="G287" i="99"/>
  <c r="M85" i="57"/>
  <c r="E287" i="100"/>
  <c r="L113" i="57"/>
  <c r="C288" i="97"/>
  <c r="N113" i="57"/>
  <c r="G288" i="97"/>
  <c r="N114" i="57"/>
  <c r="G288" i="99"/>
  <c r="M115" i="57"/>
  <c r="E288" i="100"/>
  <c r="L143" i="57"/>
  <c r="C289" i="97"/>
  <c r="N143" i="57"/>
  <c r="G289" i="97"/>
  <c r="N144" i="57"/>
  <c r="G289" i="99"/>
  <c r="M145" i="57"/>
  <c r="E289" i="100"/>
  <c r="L173" i="57"/>
  <c r="C290" i="97"/>
  <c r="N173" i="57"/>
  <c r="G290" i="97"/>
  <c r="N174" i="57"/>
  <c r="G290" i="99"/>
  <c r="M175" i="57"/>
  <c r="E290" i="100"/>
  <c r="L203" i="57"/>
  <c r="C291" i="97"/>
  <c r="N203" i="57"/>
  <c r="G291" i="97"/>
  <c r="N204" i="57"/>
  <c r="G291" i="99"/>
  <c r="M205" i="57"/>
  <c r="E291" i="100"/>
  <c r="L233" i="57"/>
  <c r="C292" i="97"/>
  <c r="N233" i="57"/>
  <c r="G292" i="97"/>
  <c r="N234" i="57"/>
  <c r="G292" i="99"/>
  <c r="M235" i="57"/>
  <c r="E292" i="100"/>
  <c r="L263" i="57"/>
  <c r="C293" i="97"/>
  <c r="N263" i="57"/>
  <c r="G293" i="97"/>
  <c r="N264" i="57"/>
  <c r="G293" i="99"/>
  <c r="M265" i="57"/>
  <c r="E293" i="100"/>
  <c r="M53" i="59"/>
  <c r="E296" i="97"/>
  <c r="L54" i="59"/>
  <c r="E296" i="99"/>
  <c r="L55" i="59"/>
  <c r="C296" i="100"/>
  <c r="N55" i="59"/>
  <c r="G296" i="100"/>
  <c r="M83" i="59"/>
  <c r="E297" i="97"/>
  <c r="L84" i="59"/>
  <c r="E297" i="99"/>
  <c r="L85" i="59"/>
  <c r="C297" i="100"/>
  <c r="N85" i="59"/>
  <c r="G297" i="100"/>
  <c r="M113" i="59"/>
  <c r="E298" i="97"/>
  <c r="L114" i="59"/>
  <c r="E298" i="99"/>
  <c r="L115" i="59"/>
  <c r="C298" i="100"/>
  <c r="N115" i="59"/>
  <c r="G298" i="100"/>
  <c r="M143" i="59"/>
  <c r="E299" i="97"/>
  <c r="L144" i="59"/>
  <c r="E299" i="99"/>
  <c r="L145" i="59"/>
  <c r="C299" i="100"/>
  <c r="N145" i="59"/>
  <c r="G299" i="100"/>
  <c r="M173" i="59"/>
  <c r="E300" i="97"/>
  <c r="L174" i="59"/>
  <c r="E300" i="99"/>
  <c r="L175" i="59"/>
  <c r="C300" i="100"/>
  <c r="N175" i="59"/>
  <c r="G300" i="100"/>
  <c r="M203" i="59"/>
  <c r="E301" i="97"/>
  <c r="L204" i="59"/>
  <c r="E301" i="99"/>
  <c r="L205" i="59"/>
  <c r="C301" i="100"/>
  <c r="N205" i="59"/>
  <c r="G301" i="100"/>
  <c r="M233" i="59"/>
  <c r="E302" i="97"/>
  <c r="L234" i="59"/>
  <c r="E302" i="99"/>
  <c r="L235" i="59"/>
  <c r="C302" i="100"/>
  <c r="N235" i="59"/>
  <c r="G302" i="100"/>
  <c r="M263" i="59"/>
  <c r="E303" i="97"/>
  <c r="L264" i="59"/>
  <c r="E303" i="99"/>
  <c r="L265" i="59"/>
  <c r="C303" i="100"/>
  <c r="N265" i="59"/>
  <c r="G303" i="100"/>
  <c r="M293" i="59"/>
  <c r="E304" i="97"/>
  <c r="L294" i="59"/>
  <c r="E304" i="99"/>
  <c r="L295" i="59"/>
  <c r="C304" i="100"/>
  <c r="N295" i="59"/>
  <c r="G304" i="100"/>
  <c r="M323" i="59"/>
  <c r="E305" i="97"/>
  <c r="L324" i="59"/>
  <c r="E305" i="99"/>
  <c r="L325" i="59"/>
  <c r="C305" i="100"/>
  <c r="N325" i="59"/>
  <c r="G305" i="100"/>
  <c r="M53" i="61"/>
  <c r="E307" i="97"/>
  <c r="L54" i="61"/>
  <c r="E307" i="99"/>
  <c r="L55" i="61"/>
  <c r="C307" i="100"/>
  <c r="N55" i="61"/>
  <c r="G307" i="100"/>
  <c r="M84" i="61"/>
  <c r="F308" i="99"/>
  <c r="L113" i="61"/>
  <c r="C309" i="97"/>
  <c r="N113" i="61"/>
  <c r="G309" i="97"/>
  <c r="N114" i="61"/>
  <c r="G309" i="99"/>
  <c r="M115" i="61"/>
  <c r="E309" i="100"/>
  <c r="M173" i="61"/>
  <c r="E311" i="97"/>
  <c r="L174" i="61"/>
  <c r="E311" i="99"/>
  <c r="L175" i="61"/>
  <c r="C311" i="100"/>
  <c r="N175" i="61"/>
  <c r="G311" i="100"/>
  <c r="M204" i="61"/>
  <c r="F312" i="99"/>
  <c r="L233" i="61"/>
  <c r="C313" i="97"/>
  <c r="N233" i="61"/>
  <c r="G313" i="97"/>
  <c r="N234" i="61"/>
  <c r="G313" i="99"/>
  <c r="M235" i="61"/>
  <c r="E313" i="100"/>
  <c r="M293" i="61"/>
  <c r="E315" i="97"/>
  <c r="L294" i="61"/>
  <c r="E315" i="99"/>
  <c r="L295" i="61"/>
  <c r="C315" i="100"/>
  <c r="N295" i="61"/>
  <c r="G315" i="100"/>
  <c r="M324" i="61"/>
  <c r="F316" i="99"/>
  <c r="L353" i="61"/>
  <c r="C317" i="97"/>
  <c r="N353" i="61"/>
  <c r="G317" i="97"/>
  <c r="N354" i="61"/>
  <c r="G317" i="99"/>
  <c r="M355" i="61"/>
  <c r="E317" i="100"/>
  <c r="M53" i="62"/>
  <c r="E320" i="97"/>
  <c r="L54" i="62"/>
  <c r="E320" i="99"/>
  <c r="L55" i="62"/>
  <c r="C320" i="100"/>
  <c r="N55" i="62"/>
  <c r="G320" i="100"/>
  <c r="M84" i="62"/>
  <c r="F321" i="99"/>
  <c r="L113" i="62"/>
  <c r="C322" i="97"/>
  <c r="N113" i="62"/>
  <c r="G322" i="97"/>
  <c r="N114" i="62"/>
  <c r="G322" i="99"/>
  <c r="M115" i="62"/>
  <c r="E322" i="100"/>
  <c r="M173" i="62"/>
  <c r="E324" i="97"/>
  <c r="L174" i="62"/>
  <c r="E324" i="99"/>
  <c r="L175" i="62"/>
  <c r="C324" i="100"/>
  <c r="N175" i="62"/>
  <c r="G324" i="100"/>
  <c r="M204" i="62"/>
  <c r="F325" i="99"/>
  <c r="M234" i="62"/>
  <c r="F326" i="99"/>
  <c r="L263" i="62"/>
  <c r="C327" i="97"/>
  <c r="N263" i="62"/>
  <c r="G327" i="97"/>
  <c r="N264" i="62"/>
  <c r="G327" i="99"/>
  <c r="M265" i="62"/>
  <c r="E327" i="100"/>
  <c r="L293" i="62"/>
  <c r="C328" i="97"/>
  <c r="N293" i="62"/>
  <c r="G328" i="97"/>
  <c r="N294" i="62"/>
  <c r="G328" i="99"/>
  <c r="M295" i="62"/>
  <c r="E328" i="100"/>
  <c r="L53" i="64"/>
  <c r="C330" i="97"/>
  <c r="N53" i="64"/>
  <c r="G330" i="97"/>
  <c r="N54" i="64"/>
  <c r="G330" i="99"/>
  <c r="M55" i="64"/>
  <c r="E330" i="100"/>
  <c r="L83" i="64"/>
  <c r="C331" i="97"/>
  <c r="N83" i="64"/>
  <c r="G331" i="97"/>
  <c r="N84" i="64"/>
  <c r="G331" i="99"/>
  <c r="M85" i="64"/>
  <c r="E331" i="100"/>
  <c r="L113" i="64"/>
  <c r="C332" i="97"/>
  <c r="N113" i="64"/>
  <c r="G332" i="97"/>
  <c r="N114" i="64"/>
  <c r="G332" i="99"/>
  <c r="M115" i="64"/>
  <c r="E332" i="100"/>
  <c r="L143" i="64"/>
  <c r="C333" i="97"/>
  <c r="N143" i="64"/>
  <c r="G333" i="97"/>
  <c r="N144" i="64"/>
  <c r="G333" i="99"/>
  <c r="M145" i="64"/>
  <c r="E333" i="100"/>
  <c r="L173" i="64"/>
  <c r="C334" i="97"/>
  <c r="N173" i="64"/>
  <c r="G334" i="97"/>
  <c r="N174" i="64"/>
  <c r="G334" i="99"/>
  <c r="M175" i="64"/>
  <c r="E334" i="100"/>
  <c r="L203" i="64"/>
  <c r="C335" i="97"/>
  <c r="N203" i="64"/>
  <c r="G335" i="97"/>
  <c r="N204" i="64"/>
  <c r="G335" i="99"/>
  <c r="M205" i="64"/>
  <c r="E335" i="100"/>
  <c r="L233" i="64"/>
  <c r="C336" i="97"/>
  <c r="N233" i="64"/>
  <c r="G336" i="97"/>
  <c r="N234" i="64"/>
  <c r="G336" i="99"/>
  <c r="M235" i="64"/>
  <c r="E336" i="100"/>
  <c r="L263" i="64"/>
  <c r="C337" i="97"/>
  <c r="N263" i="64"/>
  <c r="G337" i="97"/>
  <c r="N264" i="64"/>
  <c r="G337" i="99"/>
  <c r="M265" i="64"/>
  <c r="E337" i="100"/>
  <c r="M294" i="64"/>
  <c r="F338" i="99"/>
  <c r="M323" i="64"/>
  <c r="E339" i="97"/>
  <c r="L324" i="64"/>
  <c r="E339" i="99"/>
  <c r="L325" i="64"/>
  <c r="C339" i="100"/>
  <c r="N325" i="64"/>
  <c r="G339" i="100"/>
  <c r="M353" i="64"/>
  <c r="E340" i="97"/>
  <c r="L354" i="64"/>
  <c r="E340" i="99"/>
  <c r="L355" i="64"/>
  <c r="C340" i="100"/>
  <c r="N355" i="64"/>
  <c r="G340" i="100"/>
  <c r="L53" i="65"/>
  <c r="C342" i="97"/>
  <c r="N53" i="65"/>
  <c r="G342" i="97"/>
  <c r="N54" i="65"/>
  <c r="G342" i="99"/>
  <c r="M55" i="65"/>
  <c r="E342" i="100"/>
  <c r="L83" i="65"/>
  <c r="C343" i="97"/>
  <c r="N83" i="65"/>
  <c r="G343" i="97"/>
  <c r="N84" i="65"/>
  <c r="G343" i="99"/>
  <c r="M85" i="65"/>
  <c r="E343" i="100"/>
  <c r="L113" i="65"/>
  <c r="C344" i="97"/>
  <c r="N113" i="65"/>
  <c r="G344" i="97"/>
  <c r="N114" i="65"/>
  <c r="G344" i="99"/>
  <c r="M115" i="65"/>
  <c r="E344" i="100"/>
  <c r="L143" i="65"/>
  <c r="C345" i="97"/>
  <c r="N143" i="65"/>
  <c r="G345" i="97"/>
  <c r="N144" i="65"/>
  <c r="G345" i="99"/>
  <c r="M145" i="65"/>
  <c r="E345" i="100"/>
  <c r="M203" i="65"/>
  <c r="E347" i="97"/>
  <c r="L204" i="65"/>
  <c r="E347" i="99"/>
  <c r="L205" i="65"/>
  <c r="C347" i="100"/>
  <c r="N205" i="65"/>
  <c r="G347" i="100"/>
  <c r="M233" i="65"/>
  <c r="E348" i="97"/>
  <c r="L234" i="65"/>
  <c r="E348" i="99"/>
  <c r="L235" i="65"/>
  <c r="C348" i="100"/>
  <c r="N235" i="65"/>
  <c r="G348" i="100"/>
  <c r="M53" i="67"/>
  <c r="E350" i="97"/>
  <c r="L54" i="67"/>
  <c r="E350" i="99"/>
  <c r="L55" i="67"/>
  <c r="C350" i="100"/>
  <c r="N55" i="67"/>
  <c r="G350" i="100"/>
  <c r="M83" i="67"/>
  <c r="E351" i="97"/>
  <c r="L84" i="67"/>
  <c r="E351" i="99"/>
  <c r="L85" i="67"/>
  <c r="C351" i="100"/>
  <c r="N85" i="67"/>
  <c r="G351" i="100"/>
  <c r="M113" i="67"/>
  <c r="E352" i="97"/>
  <c r="L114" i="67"/>
  <c r="E352" i="99"/>
  <c r="L115" i="67"/>
  <c r="C352" i="100"/>
  <c r="N115" i="67"/>
  <c r="G352" i="100"/>
  <c r="M143" i="67"/>
  <c r="E353" i="97"/>
  <c r="L144" i="67"/>
  <c r="E353" i="99"/>
  <c r="L145" i="67"/>
  <c r="C353" i="100"/>
  <c r="N145" i="67"/>
  <c r="G353" i="100"/>
  <c r="M173" i="67"/>
  <c r="E354" i="97"/>
  <c r="L174" i="67"/>
  <c r="E354" i="99"/>
  <c r="L175" i="67"/>
  <c r="C354" i="100"/>
  <c r="N175" i="67"/>
  <c r="G354" i="100"/>
  <c r="M203" i="67"/>
  <c r="E355" i="97"/>
  <c r="L204" i="67"/>
  <c r="E355" i="99"/>
  <c r="L205" i="67"/>
  <c r="C355" i="100"/>
  <c r="N205" i="67"/>
  <c r="G355" i="100"/>
  <c r="M233" i="67"/>
  <c r="E356" i="97"/>
  <c r="L234" i="67"/>
  <c r="E356" i="99"/>
  <c r="L235" i="67"/>
  <c r="C356" i="100"/>
  <c r="N235" i="67"/>
  <c r="G356" i="100"/>
  <c r="M263" i="67"/>
  <c r="E357" i="97"/>
  <c r="L264" i="67"/>
  <c r="E357" i="99"/>
  <c r="L265" i="67"/>
  <c r="C357" i="100"/>
  <c r="N265" i="67"/>
  <c r="G357" i="100"/>
  <c r="M293" i="67"/>
  <c r="E358" i="97"/>
  <c r="L294" i="67"/>
  <c r="E358" i="99"/>
  <c r="L295" i="67"/>
  <c r="C358" i="100"/>
  <c r="N295" i="67"/>
  <c r="G358" i="100"/>
  <c r="M53" i="68"/>
  <c r="E360" i="97"/>
  <c r="L54" i="68"/>
  <c r="E360" i="99"/>
  <c r="L55" i="68"/>
  <c r="C360" i="100"/>
  <c r="N55" i="68"/>
  <c r="G360" i="100"/>
  <c r="M84" i="68"/>
  <c r="F361" i="99"/>
  <c r="M114" i="68"/>
  <c r="F362" i="99"/>
  <c r="M144" i="68"/>
  <c r="F363" i="99"/>
  <c r="M174" i="68"/>
  <c r="F364" i="99"/>
  <c r="M204" i="68"/>
  <c r="F365" i="99"/>
  <c r="M54" i="70"/>
  <c r="F367" i="99"/>
  <c r="M84" i="70"/>
  <c r="F368" i="99"/>
  <c r="M114" i="70"/>
  <c r="F369" i="99"/>
  <c r="M144" i="70"/>
  <c r="F370" i="99"/>
  <c r="M174" i="70"/>
  <c r="F371" i="99"/>
  <c r="M54" i="72"/>
  <c r="F373" i="99"/>
  <c r="M114" i="72"/>
  <c r="F375" i="99"/>
  <c r="L143" i="72"/>
  <c r="C376" i="97"/>
  <c r="N143" i="72"/>
  <c r="G376" i="97"/>
  <c r="N144" i="72"/>
  <c r="G376" i="99"/>
  <c r="M145" i="72"/>
  <c r="E376" i="100"/>
  <c r="L173" i="72"/>
  <c r="C377" i="97"/>
  <c r="N173" i="72"/>
  <c r="G377" i="97"/>
  <c r="N174" i="72"/>
  <c r="G377" i="99"/>
  <c r="M175" i="72"/>
  <c r="E377" i="100"/>
  <c r="M233" i="72"/>
  <c r="E379" i="97"/>
  <c r="L234" i="72"/>
  <c r="E379" i="99"/>
  <c r="L235" i="72"/>
  <c r="C379" i="100"/>
  <c r="N235" i="72"/>
  <c r="G379" i="100"/>
  <c r="M263" i="72"/>
  <c r="E380" i="97"/>
  <c r="L264" i="72"/>
  <c r="E380" i="99"/>
  <c r="L265" i="72"/>
  <c r="C380" i="100"/>
  <c r="N265" i="72"/>
  <c r="G380" i="100"/>
  <c r="M294" i="72"/>
  <c r="F381" i="99"/>
  <c r="M54" i="74"/>
  <c r="F383" i="99"/>
  <c r="M84" i="74"/>
  <c r="F384" i="99"/>
  <c r="L143" i="74"/>
  <c r="C386" i="97"/>
  <c r="N143" i="74"/>
  <c r="G386" i="97"/>
  <c r="N144" i="74"/>
  <c r="G386" i="99"/>
  <c r="M145" i="74"/>
  <c r="E386" i="100"/>
  <c r="M173" i="74"/>
  <c r="E387" i="97"/>
  <c r="L174" i="74"/>
  <c r="E387" i="99"/>
  <c r="L175" i="74"/>
  <c r="C387" i="100"/>
  <c r="N175" i="74"/>
  <c r="G387" i="100"/>
  <c r="L203" i="74"/>
  <c r="C388" i="97"/>
  <c r="N203" i="74"/>
  <c r="G388" i="97"/>
  <c r="N204" i="74"/>
  <c r="G388" i="99"/>
  <c r="M205" i="74"/>
  <c r="E388" i="100"/>
  <c r="M233" i="74"/>
  <c r="E389" i="97"/>
  <c r="L234" i="74"/>
  <c r="E389" i="99"/>
  <c r="L235" i="74"/>
  <c r="C389" i="100"/>
  <c r="N235" i="74"/>
  <c r="G389" i="100"/>
  <c r="M264" i="74"/>
  <c r="F390" i="99"/>
  <c r="L293" i="74"/>
  <c r="C391" i="97"/>
  <c r="N293" i="74"/>
  <c r="G391" i="97"/>
  <c r="N294" i="74"/>
  <c r="G391" i="99"/>
  <c r="M295" i="74"/>
  <c r="E391" i="100"/>
  <c r="M323" i="74"/>
  <c r="E392" i="97"/>
  <c r="L324" i="74"/>
  <c r="E392" i="99"/>
  <c r="L325" i="74"/>
  <c r="C392" i="100"/>
  <c r="N325" i="74"/>
  <c r="G392" i="100"/>
  <c r="M383" i="74"/>
  <c r="E394" i="97"/>
  <c r="L384" i="74"/>
  <c r="E394" i="99"/>
  <c r="L385" i="74"/>
  <c r="C394" i="100"/>
  <c r="N385" i="74"/>
  <c r="G394" i="100"/>
  <c r="M414" i="74"/>
  <c r="F395" i="99"/>
  <c r="L443" i="74"/>
  <c r="C396" i="125" s="1"/>
  <c r="C396" i="97"/>
  <c r="N443" i="74"/>
  <c r="E396" i="125" s="1"/>
  <c r="G396" i="97"/>
  <c r="N444" i="74"/>
  <c r="G396" i="99"/>
  <c r="M445" i="74"/>
  <c r="E396" i="100"/>
  <c r="M83" i="76"/>
  <c r="E400" i="97"/>
  <c r="L84" i="76"/>
  <c r="E400" i="99"/>
  <c r="L85" i="76"/>
  <c r="C400" i="100"/>
  <c r="N85" i="76"/>
  <c r="G400" i="100"/>
  <c r="L113" i="76"/>
  <c r="C401" i="97"/>
  <c r="N113" i="76"/>
  <c r="G401" i="97"/>
  <c r="N114" i="76"/>
  <c r="G401" i="99"/>
  <c r="M115" i="76"/>
  <c r="E401" i="100"/>
  <c r="M203" i="76"/>
  <c r="E404" i="97"/>
  <c r="L204" i="76"/>
  <c r="E404" i="99"/>
  <c r="L205" i="76"/>
  <c r="C404" i="100"/>
  <c r="N205" i="76"/>
  <c r="G404" i="100"/>
  <c r="M234" i="76"/>
  <c r="F405" i="99"/>
  <c r="L263" i="76"/>
  <c r="C406" i="97"/>
  <c r="N263" i="76"/>
  <c r="G406" i="97"/>
  <c r="N264" i="76"/>
  <c r="G406" i="99"/>
  <c r="M265" i="76"/>
  <c r="E406" i="100"/>
  <c r="C408" i="97"/>
  <c r="G408" i="97"/>
  <c r="G408" i="99"/>
  <c r="M55" i="78"/>
  <c r="E408" i="100"/>
  <c r="E410" i="97"/>
  <c r="E410" i="99"/>
  <c r="L115" i="78"/>
  <c r="C410" i="100"/>
  <c r="N115" i="78"/>
  <c r="G410" i="100"/>
  <c r="F411" i="99"/>
  <c r="F412" i="99"/>
  <c r="C413" i="97"/>
  <c r="G413" i="97"/>
  <c r="G413" i="99"/>
  <c r="M205" i="78"/>
  <c r="E413" i="100"/>
  <c r="E415" i="97"/>
  <c r="E415" i="99"/>
  <c r="L265" i="78"/>
  <c r="C415" i="100"/>
  <c r="N265" i="78"/>
  <c r="G415" i="100"/>
  <c r="F416" i="99"/>
  <c r="C417" i="97"/>
  <c r="G417" i="97"/>
  <c r="G417" i="99"/>
  <c r="M325" i="78"/>
  <c r="E417" i="100"/>
  <c r="H223" i="114"/>
  <c r="O56" i="45"/>
  <c r="H224" i="108"/>
  <c r="O79" i="45"/>
  <c r="H225" i="108"/>
  <c r="O109" i="45"/>
  <c r="Q128" i="45"/>
  <c r="P128" i="45"/>
  <c r="G226" i="111" s="1"/>
  <c r="Q133" i="45"/>
  <c r="P133" i="45"/>
  <c r="Q135" i="45"/>
  <c r="P135" i="45"/>
  <c r="G226" i="127" s="1"/>
  <c r="O26" i="13"/>
  <c r="H4" i="114"/>
  <c r="H60" i="114"/>
  <c r="O141" i="13"/>
  <c r="H64" i="111"/>
  <c r="O172" i="13"/>
  <c r="H65" i="113"/>
  <c r="O206" i="13"/>
  <c r="H66" i="114"/>
  <c r="O56" i="15"/>
  <c r="H70" i="114"/>
  <c r="O111" i="15"/>
  <c r="H72" i="111"/>
  <c r="H73" i="114"/>
  <c r="O146" i="15"/>
  <c r="O206" i="15"/>
  <c r="H75" i="114"/>
  <c r="O231" i="15"/>
  <c r="H76" i="111"/>
  <c r="O259" i="15"/>
  <c r="H77" i="108"/>
  <c r="O296" i="15"/>
  <c r="H78" i="114"/>
  <c r="O326" i="15"/>
  <c r="H79" i="114"/>
  <c r="O351" i="15"/>
  <c r="H80" i="111"/>
  <c r="O379" i="15"/>
  <c r="H81" i="108"/>
  <c r="O21" i="17"/>
  <c r="H82" i="111"/>
  <c r="H6" i="111"/>
  <c r="O22" i="20"/>
  <c r="H99" i="113"/>
  <c r="H8" i="113"/>
  <c r="N7" i="129" s="1"/>
  <c r="H12" i="109"/>
  <c r="H125" i="109"/>
  <c r="O20" i="27"/>
  <c r="H138" i="106"/>
  <c r="H14" i="106"/>
  <c r="O18" i="31"/>
  <c r="H138" i="114"/>
  <c r="H14" i="114"/>
  <c r="O26" i="31"/>
  <c r="O22" i="39"/>
  <c r="H181" i="113"/>
  <c r="H18" i="113"/>
  <c r="N17" i="129" s="1"/>
  <c r="O21" i="48"/>
  <c r="H235" i="111"/>
  <c r="H24" i="111"/>
  <c r="O18" i="50"/>
  <c r="H241" i="106"/>
  <c r="H25" i="106"/>
  <c r="H248" i="108"/>
  <c r="H26" i="108"/>
  <c r="O19" i="51"/>
  <c r="O22" i="57"/>
  <c r="H285" i="113"/>
  <c r="H29" i="113"/>
  <c r="N28" i="129" s="1"/>
  <c r="O22" i="76"/>
  <c r="H398" i="113"/>
  <c r="H40" i="113"/>
  <c r="N39" i="129" s="1"/>
  <c r="H225" i="109"/>
  <c r="O110" i="45"/>
  <c r="H225" i="113"/>
  <c r="O112" i="45"/>
  <c r="H228" i="109"/>
  <c r="O200" i="45"/>
  <c r="H228" i="113"/>
  <c r="O202" i="45"/>
  <c r="O18" i="45"/>
  <c r="H222" i="106"/>
  <c r="H22" i="106"/>
  <c r="O22" i="45"/>
  <c r="H222" i="113"/>
  <c r="H22" i="113"/>
  <c r="N21" i="129" s="1"/>
  <c r="O26" i="45"/>
  <c r="H222" i="114"/>
  <c r="H22" i="114"/>
  <c r="O19" i="13"/>
  <c r="H60" i="108"/>
  <c r="H4" i="108"/>
  <c r="O79" i="13"/>
  <c r="H62" i="108"/>
  <c r="O86" i="13"/>
  <c r="H62" i="114"/>
  <c r="O108" i="13"/>
  <c r="H63" i="106"/>
  <c r="O110" i="13"/>
  <c r="H63" i="109"/>
  <c r="O112" i="13"/>
  <c r="H63" i="113"/>
  <c r="O139" i="13"/>
  <c r="H64" i="108"/>
  <c r="O168" i="13"/>
  <c r="H65" i="106"/>
  <c r="O199" i="13"/>
  <c r="H66" i="108"/>
  <c r="O228" i="13"/>
  <c r="H67" i="106"/>
  <c r="O236" i="13"/>
  <c r="H67" i="114"/>
  <c r="O260" i="13"/>
  <c r="H68" i="109"/>
  <c r="O262" i="13"/>
  <c r="H68" i="113"/>
  <c r="O21" i="15"/>
  <c r="H69" i="111"/>
  <c r="H5" i="111"/>
  <c r="O18" i="17"/>
  <c r="H82" i="106"/>
  <c r="H6" i="106"/>
  <c r="O22" i="17"/>
  <c r="H82" i="113"/>
  <c r="H6" i="113"/>
  <c r="N5" i="129" s="1"/>
  <c r="O26" i="17"/>
  <c r="H82" i="114"/>
  <c r="H6" i="114"/>
  <c r="O48" i="17"/>
  <c r="H83" i="106"/>
  <c r="O50" i="17"/>
  <c r="H83" i="109"/>
  <c r="O52" i="17"/>
  <c r="H83" i="113"/>
  <c r="O78" i="17"/>
  <c r="H84" i="106"/>
  <c r="O80" i="17"/>
  <c r="H84" i="109"/>
  <c r="O82" i="17"/>
  <c r="H84" i="113"/>
  <c r="O108" i="17"/>
  <c r="H85" i="106"/>
  <c r="O110" i="17"/>
  <c r="H85" i="109"/>
  <c r="O112" i="17"/>
  <c r="H85" i="113"/>
  <c r="O138" i="17"/>
  <c r="H86" i="106"/>
  <c r="O140" i="17"/>
  <c r="H86" i="109"/>
  <c r="O142" i="17"/>
  <c r="H86" i="113"/>
  <c r="O168" i="17"/>
  <c r="H87" i="106"/>
  <c r="O170" i="17"/>
  <c r="H87" i="109"/>
  <c r="O172" i="17"/>
  <c r="H87" i="113"/>
  <c r="O198" i="17"/>
  <c r="H88" i="106"/>
  <c r="O200" i="17"/>
  <c r="H88" i="109"/>
  <c r="O202" i="17"/>
  <c r="H88" i="113"/>
  <c r="O228" i="17"/>
  <c r="H89" i="106"/>
  <c r="O230" i="17"/>
  <c r="H89" i="109"/>
  <c r="O232" i="17"/>
  <c r="H89" i="113"/>
  <c r="O18" i="19"/>
  <c r="H90" i="106"/>
  <c r="H7" i="106"/>
  <c r="O22" i="19"/>
  <c r="H90" i="113"/>
  <c r="H7" i="113"/>
  <c r="N6" i="129" s="1"/>
  <c r="O26" i="19"/>
  <c r="H90" i="114"/>
  <c r="H7" i="114"/>
  <c r="O19" i="20"/>
  <c r="H99" i="108"/>
  <c r="H8" i="108"/>
  <c r="O20" i="22"/>
  <c r="H9" i="109"/>
  <c r="H106" i="109"/>
  <c r="H118" i="109"/>
  <c r="H11" i="109"/>
  <c r="O20" i="25"/>
  <c r="H125" i="111"/>
  <c r="H12" i="111"/>
  <c r="O21" i="27"/>
  <c r="O18" i="29"/>
  <c r="H131" i="106"/>
  <c r="H13" i="106"/>
  <c r="O22" i="29"/>
  <c r="H131" i="113"/>
  <c r="H13" i="113"/>
  <c r="N12" i="129" s="1"/>
  <c r="O26" i="29"/>
  <c r="H131" i="114"/>
  <c r="H13" i="114"/>
  <c r="H138" i="108"/>
  <c r="H14" i="108"/>
  <c r="O19" i="31"/>
  <c r="O20" i="33"/>
  <c r="H148" i="109"/>
  <c r="H15" i="109"/>
  <c r="O21" i="35"/>
  <c r="H158" i="111"/>
  <c r="H16" i="111"/>
  <c r="O18" i="37"/>
  <c r="H17" i="106"/>
  <c r="H169" i="106"/>
  <c r="O22" i="37"/>
  <c r="H169" i="113"/>
  <c r="H17" i="113"/>
  <c r="N16" i="129" s="1"/>
  <c r="O26" i="37"/>
  <c r="H17" i="114"/>
  <c r="O19" i="39"/>
  <c r="H181" i="108"/>
  <c r="H18" i="108"/>
  <c r="O20" i="44"/>
  <c r="H21" i="109"/>
  <c r="H212" i="109"/>
  <c r="O21" i="46"/>
  <c r="H229" i="111"/>
  <c r="H23" i="111"/>
  <c r="O18" i="48"/>
  <c r="H235" i="106"/>
  <c r="H24" i="106"/>
  <c r="O22" i="48"/>
  <c r="H235" i="113"/>
  <c r="H24" i="113"/>
  <c r="N23" i="129" s="1"/>
  <c r="O26" i="48"/>
  <c r="H235" i="114"/>
  <c r="H24" i="114"/>
  <c r="O19" i="50"/>
  <c r="H25" i="108"/>
  <c r="H241" i="108"/>
  <c r="H26" i="109"/>
  <c r="H248" i="109"/>
  <c r="O20" i="51"/>
  <c r="H261" i="111"/>
  <c r="H27" i="111"/>
  <c r="O21" i="53"/>
  <c r="O18" i="55"/>
  <c r="H276" i="106"/>
  <c r="H28" i="106"/>
  <c r="O22" i="55"/>
  <c r="H276" i="113"/>
  <c r="H28" i="113"/>
  <c r="N27" i="129" s="1"/>
  <c r="O26" i="55"/>
  <c r="H276" i="114"/>
  <c r="H28" i="114"/>
  <c r="O19" i="57"/>
  <c r="H285" i="108"/>
  <c r="H29" i="108"/>
  <c r="O20" i="59"/>
  <c r="H295" i="109"/>
  <c r="H30" i="109"/>
  <c r="O21" i="61"/>
  <c r="H306" i="111"/>
  <c r="H31" i="111"/>
  <c r="O18" i="62"/>
  <c r="H319" i="106"/>
  <c r="H32" i="106"/>
  <c r="O22" i="62"/>
  <c r="H319" i="113"/>
  <c r="H32" i="113"/>
  <c r="N31" i="129" s="1"/>
  <c r="O26" i="62"/>
  <c r="H319" i="114"/>
  <c r="H32" i="114"/>
  <c r="O19" i="64"/>
  <c r="H329" i="108"/>
  <c r="H33" i="108"/>
  <c r="O20" i="65"/>
  <c r="H34" i="109"/>
  <c r="H341" i="109"/>
  <c r="O18" i="67"/>
  <c r="H349" i="106"/>
  <c r="H35" i="106"/>
  <c r="O22" i="67"/>
  <c r="H349" i="113"/>
  <c r="H35" i="113"/>
  <c r="N34" i="129" s="1"/>
  <c r="O26" i="67"/>
  <c r="H35" i="114"/>
  <c r="H349" i="114"/>
  <c r="O19" i="68"/>
  <c r="H359" i="108"/>
  <c r="H36" i="108"/>
  <c r="O20" i="70"/>
  <c r="H37" i="109"/>
  <c r="H366" i="109"/>
  <c r="O21" i="72"/>
  <c r="H374" i="111"/>
  <c r="H38" i="111"/>
  <c r="O18" i="74"/>
  <c r="H382" i="106"/>
  <c r="H39" i="106"/>
  <c r="O22" i="74"/>
  <c r="H382" i="113"/>
  <c r="H39" i="113"/>
  <c r="N38" i="129" s="1"/>
  <c r="O26" i="74"/>
  <c r="H39" i="114"/>
  <c r="H382" i="114"/>
  <c r="O19" i="76"/>
  <c r="H398" i="108"/>
  <c r="H40" i="108"/>
  <c r="O20" i="78"/>
  <c r="H41" i="109"/>
  <c r="H407" i="109"/>
  <c r="O49" i="19"/>
  <c r="H91" i="108"/>
  <c r="O51" i="19"/>
  <c r="H91" i="111"/>
  <c r="O56" i="19"/>
  <c r="H91" i="114"/>
  <c r="O79" i="19"/>
  <c r="H92" i="108"/>
  <c r="O81" i="19"/>
  <c r="H92" i="111"/>
  <c r="O86" i="19"/>
  <c r="H92" i="114"/>
  <c r="O109" i="19"/>
  <c r="H93" i="108"/>
  <c r="O111" i="19"/>
  <c r="H93" i="111"/>
  <c r="O116" i="19"/>
  <c r="H93" i="114"/>
  <c r="O139" i="19"/>
  <c r="H94" i="108"/>
  <c r="O141" i="19"/>
  <c r="H94" i="111"/>
  <c r="O146" i="19"/>
  <c r="H94" i="114"/>
  <c r="O169" i="19"/>
  <c r="H95" i="108"/>
  <c r="O171" i="19"/>
  <c r="H95" i="111"/>
  <c r="O176" i="19"/>
  <c r="H95" i="114"/>
  <c r="O199" i="19"/>
  <c r="H96" i="108"/>
  <c r="O201" i="19"/>
  <c r="H96" i="111"/>
  <c r="O206" i="19"/>
  <c r="H96" i="114"/>
  <c r="O229" i="19"/>
  <c r="H97" i="108"/>
  <c r="O231" i="19"/>
  <c r="H97" i="111"/>
  <c r="O236" i="19"/>
  <c r="H97" i="114"/>
  <c r="O259" i="19"/>
  <c r="H98" i="108"/>
  <c r="O261" i="19"/>
  <c r="H98" i="111"/>
  <c r="O266" i="19"/>
  <c r="H98" i="114"/>
  <c r="H100" i="106"/>
  <c r="O48" i="20"/>
  <c r="H100" i="109"/>
  <c r="O50" i="20"/>
  <c r="H100" i="113"/>
  <c r="O52" i="20"/>
  <c r="H101" i="111"/>
  <c r="O81" i="20"/>
  <c r="H101" i="114"/>
  <c r="O86" i="20"/>
  <c r="H102" i="108"/>
  <c r="O109" i="20"/>
  <c r="H103" i="109"/>
  <c r="O140" i="20"/>
  <c r="H103" i="113"/>
  <c r="O142" i="20"/>
  <c r="H104" i="106"/>
  <c r="O168" i="20"/>
  <c r="H105" i="108"/>
  <c r="O199" i="20"/>
  <c r="H107" i="106"/>
  <c r="O48" i="22"/>
  <c r="H107" i="109"/>
  <c r="O50" i="22"/>
  <c r="H107" i="113"/>
  <c r="O52" i="22"/>
  <c r="H110" i="106"/>
  <c r="O138" i="22"/>
  <c r="H110" i="109"/>
  <c r="O140" i="22"/>
  <c r="H110" i="113"/>
  <c r="O142" i="22"/>
  <c r="H120" i="106"/>
  <c r="O78" i="25"/>
  <c r="H120" i="109"/>
  <c r="O80" i="25"/>
  <c r="H120" i="113"/>
  <c r="O82" i="25"/>
  <c r="H121" i="106"/>
  <c r="O108" i="25"/>
  <c r="H121" i="109"/>
  <c r="O110" i="25"/>
  <c r="H121" i="113"/>
  <c r="O112" i="25"/>
  <c r="H122" i="106"/>
  <c r="O138" i="25"/>
  <c r="H122" i="109"/>
  <c r="O140" i="25"/>
  <c r="H122" i="113"/>
  <c r="O142" i="25"/>
  <c r="H123" i="106"/>
  <c r="O168" i="25"/>
  <c r="H123" i="109"/>
  <c r="O170" i="25"/>
  <c r="H123" i="113"/>
  <c r="O172" i="25"/>
  <c r="H124" i="106"/>
  <c r="O198" i="25"/>
  <c r="H124" i="109"/>
  <c r="O200" i="25"/>
  <c r="H124" i="113"/>
  <c r="O202" i="25"/>
  <c r="H126" i="106"/>
  <c r="O48" i="27"/>
  <c r="H126" i="109"/>
  <c r="O50" i="27"/>
  <c r="H126" i="113"/>
  <c r="O52" i="27"/>
  <c r="H127" i="106"/>
  <c r="O78" i="27"/>
  <c r="H140" i="109"/>
  <c r="O80" i="31"/>
  <c r="H141" i="111"/>
  <c r="O111" i="31"/>
  <c r="H141" i="114"/>
  <c r="O116" i="31"/>
  <c r="H142" i="108"/>
  <c r="O139" i="31"/>
  <c r="H142" i="111"/>
  <c r="O141" i="31"/>
  <c r="H142" i="114"/>
  <c r="O146" i="31"/>
  <c r="H143" i="109"/>
  <c r="O170" i="31"/>
  <c r="H143" i="113"/>
  <c r="O172" i="31"/>
  <c r="H144" i="111"/>
  <c r="O201" i="31"/>
  <c r="H145" i="109"/>
  <c r="O230" i="31"/>
  <c r="H145" i="113"/>
  <c r="O232" i="31"/>
  <c r="H146" i="106"/>
  <c r="O258" i="31"/>
  <c r="H147" i="111"/>
  <c r="O291" i="31"/>
  <c r="H147" i="114"/>
  <c r="O296" i="31"/>
  <c r="H149" i="108"/>
  <c r="O49" i="33"/>
  <c r="H149" i="111"/>
  <c r="O51" i="33"/>
  <c r="H149" i="114"/>
  <c r="O56" i="33"/>
  <c r="H150" i="108"/>
  <c r="O79" i="33"/>
  <c r="H151" i="109"/>
  <c r="O110" i="33"/>
  <c r="H151" i="113"/>
  <c r="O112" i="33"/>
  <c r="H153" i="111"/>
  <c r="O171" i="33"/>
  <c r="H153" i="114"/>
  <c r="O176" i="33"/>
  <c r="H154" i="108"/>
  <c r="O199" i="33"/>
  <c r="H155" i="109"/>
  <c r="O230" i="33"/>
  <c r="H155" i="113"/>
  <c r="O232" i="33"/>
  <c r="H156" i="106"/>
  <c r="O258" i="33"/>
  <c r="H157" i="111"/>
  <c r="O291" i="33"/>
  <c r="H157" i="114"/>
  <c r="O296" i="33"/>
  <c r="O49" i="35"/>
  <c r="H159" i="108"/>
  <c r="O51" i="35"/>
  <c r="H159" i="111"/>
  <c r="O56" i="35"/>
  <c r="H159" i="114"/>
  <c r="H160" i="108"/>
  <c r="O79" i="35"/>
  <c r="H160" i="111"/>
  <c r="O81" i="35"/>
  <c r="H160" i="114"/>
  <c r="O86" i="35"/>
  <c r="O109" i="35"/>
  <c r="H161" i="108"/>
  <c r="O111" i="35"/>
  <c r="H161" i="111"/>
  <c r="O116" i="35"/>
  <c r="H161" i="114"/>
  <c r="O139" i="35"/>
  <c r="H162" i="108"/>
  <c r="O141" i="35"/>
  <c r="H162" i="111"/>
  <c r="O169" i="35"/>
  <c r="H163" i="108"/>
  <c r="O171" i="35"/>
  <c r="H163" i="111"/>
  <c r="O199" i="35"/>
  <c r="H164" i="108"/>
  <c r="O201" i="35"/>
  <c r="H164" i="111"/>
  <c r="O206" i="35"/>
  <c r="H164" i="114"/>
  <c r="O229" i="35"/>
  <c r="H165" i="108"/>
  <c r="O231" i="35"/>
  <c r="H165" i="111"/>
  <c r="H172" i="111"/>
  <c r="O111" i="37"/>
  <c r="H173" i="106"/>
  <c r="O138" i="37"/>
  <c r="H174" i="108"/>
  <c r="O169" i="37"/>
  <c r="H175" i="111"/>
  <c r="O201" i="37"/>
  <c r="H175" i="114"/>
  <c r="O206" i="37"/>
  <c r="H176" i="108"/>
  <c r="O229" i="37"/>
  <c r="H176" i="111"/>
  <c r="O231" i="37"/>
  <c r="H177" i="106"/>
  <c r="O258" i="37"/>
  <c r="H178" i="106"/>
  <c r="O288" i="37"/>
  <c r="O290" i="37"/>
  <c r="H178" i="109"/>
  <c r="H178" i="113"/>
  <c r="O292" i="37"/>
  <c r="H178" i="114"/>
  <c r="O296" i="37"/>
  <c r="H179" i="108"/>
  <c r="O319" i="37"/>
  <c r="H179" i="111"/>
  <c r="O321" i="37"/>
  <c r="H180" i="106"/>
  <c r="O348" i="37"/>
  <c r="H182" i="106"/>
  <c r="O48" i="39"/>
  <c r="H182" i="109"/>
  <c r="O50" i="39"/>
  <c r="H182" i="113"/>
  <c r="O52" i="39"/>
  <c r="H183" i="106"/>
  <c r="O78" i="39"/>
  <c r="H184" i="109"/>
  <c r="O110" i="39"/>
  <c r="H184" i="113"/>
  <c r="O112" i="39"/>
  <c r="H184" i="114"/>
  <c r="O116" i="39"/>
  <c r="H185" i="108"/>
  <c r="O139" i="39"/>
  <c r="H185" i="111"/>
  <c r="O141" i="39"/>
  <c r="H186" i="109"/>
  <c r="O170" i="39"/>
  <c r="H186" i="113"/>
  <c r="O172" i="39"/>
  <c r="H186" i="114"/>
  <c r="O176" i="39"/>
  <c r="H187" i="108"/>
  <c r="O199" i="39"/>
  <c r="H187" i="113"/>
  <c r="O202" i="39"/>
  <c r="H187" i="114"/>
  <c r="O206" i="39"/>
  <c r="H188" i="108"/>
  <c r="O229" i="39"/>
  <c r="H188" i="113"/>
  <c r="O232" i="39"/>
  <c r="H188" i="114"/>
  <c r="O236" i="39"/>
  <c r="H189" i="109"/>
  <c r="O260" i="39"/>
  <c r="H189" i="113"/>
  <c r="O262" i="39"/>
  <c r="H190" i="108"/>
  <c r="O289" i="39"/>
  <c r="H190" i="111"/>
  <c r="O291" i="39"/>
  <c r="H191" i="106"/>
  <c r="O318" i="39"/>
  <c r="H191" i="109"/>
  <c r="O320" i="39"/>
  <c r="H192" i="109"/>
  <c r="O350" i="39"/>
  <c r="H192" i="113"/>
  <c r="O352" i="39"/>
  <c r="H192" i="114"/>
  <c r="O356" i="39"/>
  <c r="H213" i="108"/>
  <c r="O49" i="44"/>
  <c r="H223" i="111"/>
  <c r="O51" i="45"/>
  <c r="H224" i="111"/>
  <c r="O81" i="45"/>
  <c r="H224" i="114"/>
  <c r="O86" i="45"/>
  <c r="H227" i="108"/>
  <c r="O169" i="45"/>
  <c r="H228" i="108"/>
  <c r="O199" i="45"/>
  <c r="O18" i="13"/>
  <c r="H4" i="106"/>
  <c r="H60" i="106"/>
  <c r="O82" i="13"/>
  <c r="H62" i="113"/>
  <c r="O198" i="13"/>
  <c r="H66" i="106"/>
  <c r="O230" i="13"/>
  <c r="H67" i="109"/>
  <c r="O20" i="15"/>
  <c r="H5" i="109"/>
  <c r="H69" i="109"/>
  <c r="O49" i="15"/>
  <c r="H70" i="108"/>
  <c r="O81" i="15"/>
  <c r="H71" i="111"/>
  <c r="O116" i="15"/>
  <c r="H72" i="114"/>
  <c r="H73" i="111"/>
  <c r="O141" i="15"/>
  <c r="O171" i="15"/>
  <c r="H74" i="111"/>
  <c r="O199" i="15"/>
  <c r="H75" i="108"/>
  <c r="O236" i="15"/>
  <c r="H76" i="114"/>
  <c r="O261" i="15"/>
  <c r="H77" i="111"/>
  <c r="O289" i="15"/>
  <c r="H78" i="108"/>
  <c r="O321" i="15"/>
  <c r="H79" i="111"/>
  <c r="O349" i="15"/>
  <c r="H80" i="108"/>
  <c r="O386" i="15"/>
  <c r="H81" i="114"/>
  <c r="O26" i="20"/>
  <c r="H99" i="114"/>
  <c r="H8" i="114"/>
  <c r="H118" i="108"/>
  <c r="H11" i="108"/>
  <c r="O19" i="25"/>
  <c r="H138" i="113"/>
  <c r="H14" i="113"/>
  <c r="N13" i="129" s="1"/>
  <c r="O22" i="31"/>
  <c r="O21" i="37"/>
  <c r="H169" i="111"/>
  <c r="H17" i="111"/>
  <c r="O19" i="44"/>
  <c r="H21" i="108"/>
  <c r="H212" i="108"/>
  <c r="O20" i="46"/>
  <c r="H23" i="109"/>
  <c r="H229" i="109"/>
  <c r="O26" i="50"/>
  <c r="H241" i="114"/>
  <c r="H25" i="114"/>
  <c r="H261" i="109"/>
  <c r="H27" i="109"/>
  <c r="O20" i="53"/>
  <c r="O18" i="57"/>
  <c r="H285" i="106"/>
  <c r="H29" i="106"/>
  <c r="O19" i="59"/>
  <c r="H295" i="108"/>
  <c r="H30" i="108"/>
  <c r="O20" i="61"/>
  <c r="H306" i="109"/>
  <c r="H31" i="109"/>
  <c r="O18" i="64"/>
  <c r="H329" i="106"/>
  <c r="H33" i="106"/>
  <c r="O26" i="64"/>
  <c r="H329" i="114"/>
  <c r="H33" i="114"/>
  <c r="O22" i="68"/>
  <c r="H359" i="113"/>
  <c r="H36" i="113"/>
  <c r="N35" i="129" s="1"/>
  <c r="O19" i="70"/>
  <c r="H366" i="108"/>
  <c r="H37" i="108"/>
  <c r="O20" i="72"/>
  <c r="H38" i="109"/>
  <c r="H374" i="109"/>
  <c r="O21" i="74"/>
  <c r="H382" i="111"/>
  <c r="H39" i="111"/>
  <c r="O18" i="76"/>
  <c r="H398" i="106"/>
  <c r="H40" i="106"/>
  <c r="O19" i="78"/>
  <c r="H407" i="108"/>
  <c r="H41" i="108"/>
  <c r="H102" i="111"/>
  <c r="O111" i="20"/>
  <c r="H104" i="109"/>
  <c r="O170" i="20"/>
  <c r="H105" i="111"/>
  <c r="O201" i="20"/>
  <c r="H105" i="114"/>
  <c r="O206" i="20"/>
  <c r="H108" i="108"/>
  <c r="O79" i="22"/>
  <c r="H108" i="114"/>
  <c r="O86" i="22"/>
  <c r="H109" i="106"/>
  <c r="O108" i="22"/>
  <c r="H109" i="113"/>
  <c r="O112" i="22"/>
  <c r="H127" i="109"/>
  <c r="O80" i="27"/>
  <c r="H128" i="113"/>
  <c r="O112" i="27"/>
  <c r="H129" i="113"/>
  <c r="O142" i="27"/>
  <c r="H130" i="109"/>
  <c r="O170" i="27"/>
  <c r="H132" i="109"/>
  <c r="O50" i="29"/>
  <c r="H133" i="106"/>
  <c r="O78" i="29"/>
  <c r="H133" i="113"/>
  <c r="O82" i="29"/>
  <c r="H134" i="106"/>
  <c r="O108" i="29"/>
  <c r="H134" i="113"/>
  <c r="O112" i="29"/>
  <c r="H135" i="106"/>
  <c r="O138" i="29"/>
  <c r="H135" i="113"/>
  <c r="O142" i="29"/>
  <c r="H136" i="106"/>
  <c r="O168" i="29"/>
  <c r="H136" i="113"/>
  <c r="O172" i="29"/>
  <c r="H137" i="106"/>
  <c r="O198" i="29"/>
  <c r="H137" i="113"/>
  <c r="O202" i="29"/>
  <c r="H139" i="106"/>
  <c r="O48" i="31"/>
  <c r="H139" i="113"/>
  <c r="O52" i="31"/>
  <c r="H140" i="108"/>
  <c r="O79" i="31"/>
  <c r="H141" i="106"/>
  <c r="O108" i="31"/>
  <c r="H143" i="108"/>
  <c r="O169" i="31"/>
  <c r="H144" i="106"/>
  <c r="O198" i="31"/>
  <c r="H146" i="109"/>
  <c r="O260" i="31"/>
  <c r="H150" i="111"/>
  <c r="O81" i="33"/>
  <c r="H152" i="106"/>
  <c r="O138" i="33"/>
  <c r="H152" i="113"/>
  <c r="O142" i="33"/>
  <c r="H153" i="106"/>
  <c r="O168" i="33"/>
  <c r="H154" i="114"/>
  <c r="O206" i="33"/>
  <c r="H155" i="108"/>
  <c r="O229" i="33"/>
  <c r="H156" i="113"/>
  <c r="O262" i="33"/>
  <c r="O261" i="35"/>
  <c r="H166" i="111"/>
  <c r="O291" i="35"/>
  <c r="H167" i="111"/>
  <c r="H170" i="106"/>
  <c r="O48" i="37"/>
  <c r="H170" i="109"/>
  <c r="O50" i="37"/>
  <c r="H171" i="109"/>
  <c r="O80" i="37"/>
  <c r="H172" i="106"/>
  <c r="O108" i="37"/>
  <c r="H173" i="109"/>
  <c r="O140" i="37"/>
  <c r="H177" i="109"/>
  <c r="O260" i="37"/>
  <c r="H177" i="114"/>
  <c r="O266" i="37"/>
  <c r="H180" i="109"/>
  <c r="O350" i="37"/>
  <c r="H180" i="114"/>
  <c r="O356" i="37"/>
  <c r="H183" i="113"/>
  <c r="O82" i="39"/>
  <c r="H187" i="111"/>
  <c r="O201" i="39"/>
  <c r="H189" i="108"/>
  <c r="O259" i="39"/>
  <c r="H190" i="106"/>
  <c r="O288" i="39"/>
  <c r="H191" i="114"/>
  <c r="O326" i="39"/>
  <c r="H192" i="108"/>
  <c r="O349" i="39"/>
  <c r="O168" i="44"/>
  <c r="H217" i="106"/>
  <c r="O172" i="44"/>
  <c r="H217" i="113"/>
  <c r="H221" i="111"/>
  <c r="O291" i="44"/>
  <c r="H221" i="114"/>
  <c r="O296" i="44"/>
  <c r="H230" i="108"/>
  <c r="O49" i="46"/>
  <c r="H230" i="114"/>
  <c r="O56" i="46"/>
  <c r="H231" i="108"/>
  <c r="O79" i="46"/>
  <c r="H231" i="113"/>
  <c r="O82" i="46"/>
  <c r="H233" i="108"/>
  <c r="O139" i="46"/>
  <c r="O171" i="46"/>
  <c r="H234" i="111"/>
  <c r="O52" i="51"/>
  <c r="H249" i="113"/>
  <c r="O141" i="51"/>
  <c r="H252" i="111"/>
  <c r="O261" i="51"/>
  <c r="H256" i="111"/>
  <c r="O292" i="51"/>
  <c r="H257" i="113"/>
  <c r="O319" i="51"/>
  <c r="H258" i="108"/>
  <c r="O380" i="51"/>
  <c r="H260" i="109"/>
  <c r="O50" i="53"/>
  <c r="H262" i="109"/>
  <c r="O80" i="53"/>
  <c r="H263" i="109"/>
  <c r="O171" i="53"/>
  <c r="H266" i="111"/>
  <c r="O199" i="53"/>
  <c r="H267" i="108"/>
  <c r="O231" i="53"/>
  <c r="H268" i="111"/>
  <c r="O236" i="53"/>
  <c r="H268" i="114"/>
  <c r="O259" i="53"/>
  <c r="H269" i="108"/>
  <c r="O266" i="53"/>
  <c r="H269" i="114"/>
  <c r="O289" i="53"/>
  <c r="H270" i="108"/>
  <c r="O296" i="53"/>
  <c r="H270" i="114"/>
  <c r="O82" i="55"/>
  <c r="H278" i="113"/>
  <c r="O141" i="55"/>
  <c r="H280" i="111"/>
  <c r="O146" i="55"/>
  <c r="H280" i="114"/>
  <c r="H225" i="111"/>
  <c r="O111" i="45"/>
  <c r="H225" i="114"/>
  <c r="O116" i="45"/>
  <c r="H228" i="111"/>
  <c r="O201" i="45"/>
  <c r="H228" i="114"/>
  <c r="O206" i="45"/>
  <c r="O20" i="45"/>
  <c r="H222" i="109"/>
  <c r="H22" i="109"/>
  <c r="O21" i="13"/>
  <c r="H60" i="111"/>
  <c r="H4" i="111"/>
  <c r="O52" i="13"/>
  <c r="H61" i="113"/>
  <c r="O81" i="13"/>
  <c r="H62" i="111"/>
  <c r="O111" i="13"/>
  <c r="H63" i="111"/>
  <c r="O138" i="13"/>
  <c r="H64" i="106"/>
  <c r="O146" i="13"/>
  <c r="H64" i="114"/>
  <c r="O169" i="13"/>
  <c r="H65" i="108"/>
  <c r="O229" i="13"/>
  <c r="H67" i="108"/>
  <c r="O261" i="13"/>
  <c r="H68" i="111"/>
  <c r="O266" i="13"/>
  <c r="H68" i="114"/>
  <c r="O19" i="15"/>
  <c r="H69" i="108"/>
  <c r="H5" i="108"/>
  <c r="O20" i="17"/>
  <c r="H82" i="109"/>
  <c r="H6" i="109"/>
  <c r="O49" i="17"/>
  <c r="H83" i="108"/>
  <c r="O51" i="17"/>
  <c r="H83" i="111"/>
  <c r="O56" i="17"/>
  <c r="H83" i="114"/>
  <c r="O79" i="17"/>
  <c r="H84" i="108"/>
  <c r="O81" i="17"/>
  <c r="H84" i="111"/>
  <c r="O86" i="17"/>
  <c r="H84" i="114"/>
  <c r="O109" i="17"/>
  <c r="H85" i="108"/>
  <c r="O111" i="17"/>
  <c r="H85" i="111"/>
  <c r="O116" i="17"/>
  <c r="H85" i="114"/>
  <c r="O139" i="17"/>
  <c r="H86" i="108"/>
  <c r="O141" i="17"/>
  <c r="H86" i="111"/>
  <c r="O146" i="17"/>
  <c r="H86" i="114"/>
  <c r="O169" i="17"/>
  <c r="H87" i="108"/>
  <c r="O171" i="17"/>
  <c r="H87" i="111"/>
  <c r="O176" i="17"/>
  <c r="H87" i="114"/>
  <c r="O199" i="17"/>
  <c r="H88" i="108"/>
  <c r="O201" i="17"/>
  <c r="H88" i="111"/>
  <c r="O206" i="17"/>
  <c r="H88" i="114"/>
  <c r="O229" i="17"/>
  <c r="H89" i="108"/>
  <c r="O231" i="17"/>
  <c r="H89" i="111"/>
  <c r="O236" i="17"/>
  <c r="H89" i="114"/>
  <c r="O20" i="19"/>
  <c r="H90" i="109"/>
  <c r="H7" i="109"/>
  <c r="O21" i="20"/>
  <c r="H99" i="111"/>
  <c r="H8" i="111"/>
  <c r="O18" i="22"/>
  <c r="H106" i="106"/>
  <c r="H9" i="106"/>
  <c r="O22" i="22"/>
  <c r="H106" i="113"/>
  <c r="H9" i="113"/>
  <c r="N8" i="129" s="1"/>
  <c r="O26" i="22"/>
  <c r="H106" i="114"/>
  <c r="H9" i="114"/>
  <c r="H118" i="106"/>
  <c r="H11" i="106"/>
  <c r="O18" i="25"/>
  <c r="H118" i="113"/>
  <c r="H11" i="113"/>
  <c r="N10" i="129" s="1"/>
  <c r="O22" i="25"/>
  <c r="H118" i="114"/>
  <c r="H11" i="114"/>
  <c r="O26" i="25"/>
  <c r="H12" i="108"/>
  <c r="H125" i="108"/>
  <c r="O19" i="27"/>
  <c r="O20" i="29"/>
  <c r="H13" i="109"/>
  <c r="H131" i="109"/>
  <c r="H138" i="111"/>
  <c r="H14" i="111"/>
  <c r="O21" i="31"/>
  <c r="O18" i="33"/>
  <c r="H148" i="106"/>
  <c r="H15" i="106"/>
  <c r="O22" i="33"/>
  <c r="H148" i="113"/>
  <c r="H15" i="113"/>
  <c r="N14" i="129" s="1"/>
  <c r="O26" i="33"/>
  <c r="H15" i="114"/>
  <c r="H148" i="114"/>
  <c r="O20" i="37"/>
  <c r="H17" i="109"/>
  <c r="H169" i="109"/>
  <c r="O21" i="39"/>
  <c r="H181" i="111"/>
  <c r="H18" i="111"/>
  <c r="O18" i="44"/>
  <c r="H21" i="106"/>
  <c r="H212" i="106"/>
  <c r="O22" i="44"/>
  <c r="H212" i="113"/>
  <c r="H21" i="113"/>
  <c r="N20" i="129" s="1"/>
  <c r="O26" i="44"/>
  <c r="H212" i="114"/>
  <c r="H21" i="114"/>
  <c r="O19" i="46"/>
  <c r="H229" i="108"/>
  <c r="H23" i="108"/>
  <c r="O20" i="48"/>
  <c r="H235" i="109"/>
  <c r="H24" i="109"/>
  <c r="O21" i="50"/>
  <c r="H241" i="111"/>
  <c r="H25" i="111"/>
  <c r="H248" i="106"/>
  <c r="O18" i="51"/>
  <c r="H26" i="106"/>
  <c r="H248" i="113"/>
  <c r="H26" i="113"/>
  <c r="N25" i="129" s="1"/>
  <c r="O22" i="51"/>
  <c r="H248" i="114"/>
  <c r="H26" i="114"/>
  <c r="O26" i="51"/>
  <c r="H261" i="108"/>
  <c r="H27" i="108"/>
  <c r="O19" i="53"/>
  <c r="H223" i="108"/>
  <c r="O49" i="45"/>
  <c r="Q126" i="45"/>
  <c r="P126" i="45"/>
  <c r="G226" i="108" s="1"/>
  <c r="H227" i="111"/>
  <c r="O171" i="45"/>
  <c r="H227" i="114"/>
  <c r="O176" i="45"/>
  <c r="O21" i="45"/>
  <c r="H222" i="111"/>
  <c r="H22" i="111"/>
  <c r="O22" i="13"/>
  <c r="H60" i="113"/>
  <c r="H4" i="113"/>
  <c r="N3" i="129" s="1"/>
  <c r="O78" i="13"/>
  <c r="H62" i="106"/>
  <c r="O109" i="13"/>
  <c r="H63" i="108"/>
  <c r="O170" i="13"/>
  <c r="H65" i="109"/>
  <c r="O201" i="13"/>
  <c r="H66" i="111"/>
  <c r="O232" i="13"/>
  <c r="H67" i="113"/>
  <c r="O259" i="13"/>
  <c r="H68" i="108"/>
  <c r="O51" i="15"/>
  <c r="H70" i="111"/>
  <c r="O79" i="15"/>
  <c r="H71" i="108"/>
  <c r="O109" i="15"/>
  <c r="H72" i="108"/>
  <c r="H73" i="108"/>
  <c r="O139" i="15"/>
  <c r="O169" i="15"/>
  <c r="H74" i="108"/>
  <c r="O176" i="15"/>
  <c r="H74" i="114"/>
  <c r="O201" i="15"/>
  <c r="H75" i="111"/>
  <c r="O229" i="15"/>
  <c r="H76" i="108"/>
  <c r="O266" i="15"/>
  <c r="H77" i="114"/>
  <c r="O291" i="15"/>
  <c r="H78" i="111"/>
  <c r="O319" i="15"/>
  <c r="H79" i="108"/>
  <c r="O356" i="15"/>
  <c r="H80" i="114"/>
  <c r="O381" i="15"/>
  <c r="H81" i="111"/>
  <c r="O21" i="19"/>
  <c r="H90" i="111"/>
  <c r="H7" i="111"/>
  <c r="O18" i="20"/>
  <c r="H8" i="106"/>
  <c r="H99" i="106"/>
  <c r="O19" i="22"/>
  <c r="H106" i="108"/>
  <c r="H9" i="108"/>
  <c r="O21" i="29"/>
  <c r="H131" i="111"/>
  <c r="H13" i="111"/>
  <c r="O19" i="33"/>
  <c r="H148" i="108"/>
  <c r="H15" i="108"/>
  <c r="O20" i="35"/>
  <c r="H16" i="109"/>
  <c r="H158" i="109"/>
  <c r="O18" i="39"/>
  <c r="H181" i="106"/>
  <c r="H18" i="106"/>
  <c r="O26" i="39"/>
  <c r="H181" i="114"/>
  <c r="H18" i="114"/>
  <c r="O22" i="50"/>
  <c r="H241" i="113"/>
  <c r="H25" i="113"/>
  <c r="N24" i="129" s="1"/>
  <c r="O21" i="55"/>
  <c r="H276" i="111"/>
  <c r="H28" i="111"/>
  <c r="O26" i="57"/>
  <c r="H285" i="114"/>
  <c r="H29" i="114"/>
  <c r="O21" i="62"/>
  <c r="H319" i="111"/>
  <c r="H32" i="111"/>
  <c r="O22" i="64"/>
  <c r="H329" i="113"/>
  <c r="H33" i="113"/>
  <c r="N32" i="129" s="1"/>
  <c r="O19" i="65"/>
  <c r="H341" i="108"/>
  <c r="H34" i="108"/>
  <c r="O21" i="67"/>
  <c r="H349" i="111"/>
  <c r="H35" i="111"/>
  <c r="O18" i="68"/>
  <c r="H359" i="106"/>
  <c r="H36" i="106"/>
  <c r="O26" i="68"/>
  <c r="H359" i="114"/>
  <c r="H36" i="114"/>
  <c r="O26" i="76"/>
  <c r="H398" i="114"/>
  <c r="H40" i="114"/>
  <c r="H101" i="106"/>
  <c r="O78" i="20"/>
  <c r="H102" i="114"/>
  <c r="O116" i="20"/>
  <c r="H103" i="108"/>
  <c r="O139" i="20"/>
  <c r="H104" i="113"/>
  <c r="O172" i="20"/>
  <c r="H108" i="111"/>
  <c r="O81" i="22"/>
  <c r="H109" i="109"/>
  <c r="O110" i="22"/>
  <c r="H119" i="108"/>
  <c r="O49" i="25"/>
  <c r="H127" i="113"/>
  <c r="O82" i="27"/>
  <c r="H128" i="106"/>
  <c r="O108" i="27"/>
  <c r="H128" i="109"/>
  <c r="O110" i="27"/>
  <c r="H129" i="106"/>
  <c r="O138" i="27"/>
  <c r="H129" i="109"/>
  <c r="O140" i="27"/>
  <c r="H130" i="106"/>
  <c r="O168" i="27"/>
  <c r="H130" i="113"/>
  <c r="O172" i="27"/>
  <c r="H132" i="106"/>
  <c r="O48" i="29"/>
  <c r="H132" i="113"/>
  <c r="O52" i="29"/>
  <c r="H133" i="109"/>
  <c r="O80" i="29"/>
  <c r="H134" i="109"/>
  <c r="O110" i="29"/>
  <c r="H135" i="109"/>
  <c r="O140" i="29"/>
  <c r="H136" i="109"/>
  <c r="O170" i="29"/>
  <c r="H137" i="109"/>
  <c r="O200" i="29"/>
  <c r="H139" i="109"/>
  <c r="O50" i="31"/>
  <c r="H140" i="114"/>
  <c r="O86" i="31"/>
  <c r="H144" i="114"/>
  <c r="O206" i="31"/>
  <c r="H145" i="108"/>
  <c r="O229" i="31"/>
  <c r="H146" i="113"/>
  <c r="O262" i="31"/>
  <c r="H147" i="106"/>
  <c r="O288" i="31"/>
  <c r="H150" i="114"/>
  <c r="O86" i="33"/>
  <c r="H151" i="108"/>
  <c r="O109" i="33"/>
  <c r="H152" i="109"/>
  <c r="O140" i="33"/>
  <c r="H154" i="111"/>
  <c r="O201" i="33"/>
  <c r="H156" i="109"/>
  <c r="O260" i="33"/>
  <c r="H157" i="106"/>
  <c r="O288" i="33"/>
  <c r="O259" i="35"/>
  <c r="H166" i="108"/>
  <c r="O266" i="35"/>
  <c r="H166" i="114"/>
  <c r="O289" i="35"/>
  <c r="H167" i="108"/>
  <c r="O318" i="35"/>
  <c r="H168" i="106"/>
  <c r="O320" i="35"/>
  <c r="H168" i="109"/>
  <c r="O322" i="35"/>
  <c r="H168" i="113"/>
  <c r="H170" i="113"/>
  <c r="O52" i="37"/>
  <c r="H171" i="106"/>
  <c r="O78" i="37"/>
  <c r="H171" i="113"/>
  <c r="O82" i="37"/>
  <c r="H174" i="111"/>
  <c r="O171" i="37"/>
  <c r="H175" i="106"/>
  <c r="O198" i="37"/>
  <c r="H177" i="113"/>
  <c r="O262" i="37"/>
  <c r="H180" i="113"/>
  <c r="O352" i="37"/>
  <c r="H183" i="109"/>
  <c r="O80" i="39"/>
  <c r="H183" i="114"/>
  <c r="O86" i="39"/>
  <c r="H184" i="108"/>
  <c r="O109" i="39"/>
  <c r="H188" i="111"/>
  <c r="O231" i="39"/>
  <c r="H191" i="113"/>
  <c r="O322" i="39"/>
  <c r="O170" i="44"/>
  <c r="H217" i="109"/>
  <c r="H230" i="111"/>
  <c r="O51" i="46"/>
  <c r="H231" i="111"/>
  <c r="O81" i="46"/>
  <c r="H233" i="111"/>
  <c r="O141" i="46"/>
  <c r="H233" i="114"/>
  <c r="O146" i="46"/>
  <c r="H234" i="108"/>
  <c r="O169" i="46"/>
  <c r="O176" i="46"/>
  <c r="H234" i="114"/>
  <c r="O50" i="51"/>
  <c r="H249" i="109"/>
  <c r="O78" i="51"/>
  <c r="H250" i="106"/>
  <c r="O108" i="51"/>
  <c r="H251" i="106"/>
  <c r="O146" i="51"/>
  <c r="H252" i="114"/>
  <c r="O169" i="51"/>
  <c r="H253" i="108"/>
  <c r="O198" i="51"/>
  <c r="H254" i="108"/>
  <c r="H254" i="106"/>
  <c r="O228" i="51"/>
  <c r="H255" i="106"/>
  <c r="O266" i="51"/>
  <c r="H256" i="114"/>
  <c r="O290" i="51"/>
  <c r="H257" i="109"/>
  <c r="O382" i="51"/>
  <c r="H260" i="113"/>
  <c r="O48" i="53"/>
  <c r="H262" i="106"/>
  <c r="O52" i="53"/>
  <c r="H262" i="113"/>
  <c r="O78" i="53"/>
  <c r="H263" i="106"/>
  <c r="O82" i="53"/>
  <c r="H263" i="113"/>
  <c r="O146" i="53"/>
  <c r="H265" i="114"/>
  <c r="O169" i="53"/>
  <c r="H266" i="108"/>
  <c r="O176" i="53"/>
  <c r="H266" i="114"/>
  <c r="O201" i="53"/>
  <c r="H267" i="111"/>
  <c r="O206" i="53"/>
  <c r="H267" i="114"/>
  <c r="O229" i="53"/>
  <c r="H268" i="108"/>
  <c r="O261" i="53"/>
  <c r="H269" i="111"/>
  <c r="O291" i="53"/>
  <c r="H270" i="111"/>
  <c r="O80" i="55"/>
  <c r="H278" i="109"/>
  <c r="O108" i="55"/>
  <c r="H279" i="106"/>
  <c r="H223" i="106"/>
  <c r="O48" i="45"/>
  <c r="H223" i="109"/>
  <c r="O50" i="45"/>
  <c r="H223" i="113"/>
  <c r="O52" i="45"/>
  <c r="H224" i="106"/>
  <c r="O78" i="45"/>
  <c r="H224" i="109"/>
  <c r="O80" i="45"/>
  <c r="H224" i="113"/>
  <c r="O82" i="45"/>
  <c r="H225" i="106"/>
  <c r="O108" i="45"/>
  <c r="Q125" i="45"/>
  <c r="P125" i="45"/>
  <c r="Q127" i="45"/>
  <c r="P127" i="45"/>
  <c r="G226" i="109" s="1"/>
  <c r="Q129" i="45"/>
  <c r="P129" i="45"/>
  <c r="G226" i="113" s="1"/>
  <c r="Q134" i="45"/>
  <c r="P134" i="45"/>
  <c r="G226" i="125" s="1"/>
  <c r="H227" i="106"/>
  <c r="O168" i="45"/>
  <c r="H227" i="109"/>
  <c r="O170" i="45"/>
  <c r="H227" i="113"/>
  <c r="O172" i="45"/>
  <c r="H228" i="106"/>
  <c r="O198" i="45"/>
  <c r="O19" i="45"/>
  <c r="H222" i="108"/>
  <c r="H22" i="108"/>
  <c r="Q14" i="45"/>
  <c r="O20" i="13"/>
  <c r="H4" i="109"/>
  <c r="H60" i="109"/>
  <c r="O80" i="13"/>
  <c r="H62" i="109"/>
  <c r="O116" i="13"/>
  <c r="H63" i="114"/>
  <c r="O140" i="13"/>
  <c r="H64" i="109"/>
  <c r="O142" i="13"/>
  <c r="H64" i="113"/>
  <c r="O171" i="13"/>
  <c r="H65" i="111"/>
  <c r="O176" i="13"/>
  <c r="H65" i="114"/>
  <c r="O200" i="13"/>
  <c r="H66" i="109"/>
  <c r="O202" i="13"/>
  <c r="H66" i="113"/>
  <c r="O231" i="13"/>
  <c r="H67" i="111"/>
  <c r="O258" i="13"/>
  <c r="H68" i="106"/>
  <c r="O18" i="15"/>
  <c r="H69" i="106"/>
  <c r="H5" i="106"/>
  <c r="O22" i="15"/>
  <c r="H69" i="113"/>
  <c r="H5" i="113"/>
  <c r="N4" i="129" s="1"/>
  <c r="O26" i="15"/>
  <c r="H69" i="114"/>
  <c r="H5" i="114"/>
  <c r="O48" i="15"/>
  <c r="H70" i="106"/>
  <c r="O50" i="15"/>
  <c r="H70" i="109"/>
  <c r="O52" i="15"/>
  <c r="H70" i="113"/>
  <c r="O78" i="15"/>
  <c r="H71" i="106"/>
  <c r="O80" i="15"/>
  <c r="H71" i="109"/>
  <c r="O82" i="15"/>
  <c r="H71" i="113"/>
  <c r="O108" i="15"/>
  <c r="H72" i="106"/>
  <c r="O110" i="15"/>
  <c r="H72" i="109"/>
  <c r="O112" i="15"/>
  <c r="H72" i="113"/>
  <c r="O138" i="15"/>
  <c r="H73" i="106"/>
  <c r="H73" i="109"/>
  <c r="O140" i="15"/>
  <c r="H73" i="113"/>
  <c r="O142" i="15"/>
  <c r="O168" i="15"/>
  <c r="H74" i="106"/>
  <c r="O170" i="15"/>
  <c r="H74" i="109"/>
  <c r="O172" i="15"/>
  <c r="H74" i="113"/>
  <c r="O198" i="15"/>
  <c r="H75" i="106"/>
  <c r="O200" i="15"/>
  <c r="H75" i="109"/>
  <c r="O202" i="15"/>
  <c r="H75" i="113"/>
  <c r="O228" i="15"/>
  <c r="H76" i="106"/>
  <c r="O230" i="15"/>
  <c r="H76" i="109"/>
  <c r="O232" i="15"/>
  <c r="H76" i="113"/>
  <c r="O258" i="15"/>
  <c r="H77" i="106"/>
  <c r="O260" i="15"/>
  <c r="H77" i="109"/>
  <c r="O262" i="15"/>
  <c r="H77" i="113"/>
  <c r="O288" i="15"/>
  <c r="H78" i="106"/>
  <c r="O290" i="15"/>
  <c r="H78" i="109"/>
  <c r="O292" i="15"/>
  <c r="H78" i="113"/>
  <c r="O318" i="15"/>
  <c r="H79" i="106"/>
  <c r="O320" i="15"/>
  <c r="H79" i="109"/>
  <c r="O322" i="15"/>
  <c r="H79" i="113"/>
  <c r="O348" i="15"/>
  <c r="H80" i="106"/>
  <c r="O350" i="15"/>
  <c r="H80" i="109"/>
  <c r="O352" i="15"/>
  <c r="H80" i="113"/>
  <c r="O378" i="15"/>
  <c r="H81" i="106"/>
  <c r="O380" i="15"/>
  <c r="H81" i="109"/>
  <c r="O382" i="15"/>
  <c r="H81" i="113"/>
  <c r="O19" i="17"/>
  <c r="H6" i="108"/>
  <c r="H82" i="108"/>
  <c r="O19" i="19"/>
  <c r="H7" i="108"/>
  <c r="H90" i="108"/>
  <c r="O20" i="20"/>
  <c r="H99" i="109"/>
  <c r="H8" i="109"/>
  <c r="O21" i="22"/>
  <c r="H106" i="111"/>
  <c r="H9" i="111"/>
  <c r="H118" i="111"/>
  <c r="H11" i="111"/>
  <c r="O21" i="25"/>
  <c r="H12" i="106"/>
  <c r="H125" i="106"/>
  <c r="O18" i="27"/>
  <c r="H125" i="113"/>
  <c r="H12" i="113"/>
  <c r="N11" i="129" s="1"/>
  <c r="O22" i="27"/>
  <c r="H125" i="114"/>
  <c r="H12" i="114"/>
  <c r="O26" i="27"/>
  <c r="O19" i="29"/>
  <c r="H131" i="108"/>
  <c r="H13" i="108"/>
  <c r="H138" i="109"/>
  <c r="H14" i="109"/>
  <c r="O20" i="31"/>
  <c r="O21" i="33"/>
  <c r="H148" i="111"/>
  <c r="H15" i="111"/>
  <c r="O22" i="35"/>
  <c r="H158" i="113"/>
  <c r="H16" i="113"/>
  <c r="N15" i="129" s="1"/>
  <c r="O26" i="35"/>
  <c r="H158" i="114"/>
  <c r="H16" i="114"/>
  <c r="H213" i="111"/>
  <c r="O51" i="44"/>
  <c r="H213" i="114"/>
  <c r="O56" i="44"/>
  <c r="H214" i="106"/>
  <c r="O78" i="44"/>
  <c r="H214" i="109"/>
  <c r="O80" i="44"/>
  <c r="H214" i="113"/>
  <c r="O82" i="44"/>
  <c r="H215" i="106"/>
  <c r="O108" i="44"/>
  <c r="H215" i="109"/>
  <c r="O110" i="44"/>
  <c r="H215" i="113"/>
  <c r="O112" i="44"/>
  <c r="O138" i="44"/>
  <c r="H216" i="106"/>
  <c r="O140" i="44"/>
  <c r="H216" i="109"/>
  <c r="O142" i="44"/>
  <c r="H216" i="113"/>
  <c r="H218" i="108"/>
  <c r="O199" i="44"/>
  <c r="H218" i="111"/>
  <c r="O201" i="44"/>
  <c r="H218" i="114"/>
  <c r="O206" i="44"/>
  <c r="H219" i="108"/>
  <c r="O229" i="44"/>
  <c r="H219" i="111"/>
  <c r="O231" i="44"/>
  <c r="H219" i="114"/>
  <c r="O236" i="44"/>
  <c r="H220" i="108"/>
  <c r="O259" i="44"/>
  <c r="H220" i="111"/>
  <c r="O261" i="44"/>
  <c r="H220" i="114"/>
  <c r="O266" i="44"/>
  <c r="H221" i="108"/>
  <c r="O289" i="44"/>
  <c r="O109" i="46"/>
  <c r="H232" i="108"/>
  <c r="O111" i="46"/>
  <c r="H232" i="111"/>
  <c r="O116" i="46"/>
  <c r="H232" i="114"/>
  <c r="O48" i="48"/>
  <c r="H236" i="106"/>
  <c r="H236" i="109"/>
  <c r="O50" i="48"/>
  <c r="H236" i="113"/>
  <c r="O52" i="48"/>
  <c r="O78" i="48"/>
  <c r="H237" i="106"/>
  <c r="H237" i="109"/>
  <c r="O80" i="48"/>
  <c r="O82" i="48"/>
  <c r="H237" i="113"/>
  <c r="O108" i="48"/>
  <c r="H238" i="106"/>
  <c r="H238" i="109"/>
  <c r="O110" i="48"/>
  <c r="O112" i="48"/>
  <c r="H238" i="113"/>
  <c r="O138" i="48"/>
  <c r="H239" i="106"/>
  <c r="H239" i="109"/>
  <c r="O140" i="48"/>
  <c r="O142" i="48"/>
  <c r="H239" i="113"/>
  <c r="O168" i="48"/>
  <c r="H240" i="106"/>
  <c r="H240" i="109"/>
  <c r="O170" i="48"/>
  <c r="O172" i="48"/>
  <c r="H240" i="113"/>
  <c r="O48" i="50"/>
  <c r="H242" i="106"/>
  <c r="H242" i="109"/>
  <c r="O50" i="50"/>
  <c r="O52" i="50"/>
  <c r="H242" i="113"/>
  <c r="H243" i="106"/>
  <c r="O78" i="50"/>
  <c r="H243" i="109"/>
  <c r="O80" i="50"/>
  <c r="H243" i="113"/>
  <c r="O82" i="50"/>
  <c r="H244" i="106"/>
  <c r="O108" i="50"/>
  <c r="H244" i="109"/>
  <c r="O110" i="50"/>
  <c r="O112" i="50"/>
  <c r="H244" i="113"/>
  <c r="H245" i="106"/>
  <c r="O138" i="50"/>
  <c r="O140" i="50"/>
  <c r="H245" i="109"/>
  <c r="O142" i="50"/>
  <c r="H245" i="113"/>
  <c r="H246" i="106"/>
  <c r="O168" i="50"/>
  <c r="H246" i="109"/>
  <c r="O170" i="50"/>
  <c r="O172" i="50"/>
  <c r="H246" i="113"/>
  <c r="H247" i="106"/>
  <c r="O198" i="50"/>
  <c r="O200" i="50"/>
  <c r="H247" i="109"/>
  <c r="H247" i="113"/>
  <c r="O202" i="50"/>
  <c r="O48" i="51"/>
  <c r="H249" i="106"/>
  <c r="O81" i="51"/>
  <c r="H250" i="111"/>
  <c r="O86" i="51"/>
  <c r="H250" i="114"/>
  <c r="O111" i="51"/>
  <c r="H251" i="111"/>
  <c r="O116" i="51"/>
  <c r="H251" i="114"/>
  <c r="O139" i="51"/>
  <c r="H252" i="108"/>
  <c r="O170" i="51"/>
  <c r="H253" i="109"/>
  <c r="O172" i="51"/>
  <c r="H253" i="113"/>
  <c r="O201" i="51"/>
  <c r="H254" i="111"/>
  <c r="O206" i="51"/>
  <c r="H254" i="114"/>
  <c r="O231" i="51"/>
  <c r="H255" i="111"/>
  <c r="O236" i="51"/>
  <c r="H255" i="114"/>
  <c r="O259" i="51"/>
  <c r="H256" i="108"/>
  <c r="O320" i="51"/>
  <c r="H258" i="109"/>
  <c r="O322" i="51"/>
  <c r="H258" i="113"/>
  <c r="O348" i="51"/>
  <c r="H259" i="106"/>
  <c r="O350" i="51"/>
  <c r="H259" i="109"/>
  <c r="O352" i="51"/>
  <c r="H259" i="113"/>
  <c r="O378" i="51"/>
  <c r="H260" i="106"/>
  <c r="O109" i="53"/>
  <c r="H264" i="108"/>
  <c r="O111" i="53"/>
  <c r="H264" i="111"/>
  <c r="O116" i="53"/>
  <c r="H264" i="114"/>
  <c r="O139" i="53"/>
  <c r="H265" i="108"/>
  <c r="O141" i="53"/>
  <c r="H265" i="111"/>
  <c r="O318" i="53"/>
  <c r="H271" i="106"/>
  <c r="O320" i="53"/>
  <c r="H271" i="109"/>
  <c r="O322" i="53"/>
  <c r="H271" i="113"/>
  <c r="O348" i="53"/>
  <c r="H272" i="106"/>
  <c r="O350" i="53"/>
  <c r="H272" i="109"/>
  <c r="O352" i="53"/>
  <c r="H272" i="113"/>
  <c r="O378" i="53"/>
  <c r="H273" i="106"/>
  <c r="O380" i="53"/>
  <c r="H273" i="109"/>
  <c r="O382" i="53"/>
  <c r="H273" i="113"/>
  <c r="O408" i="53"/>
  <c r="H274" i="106"/>
  <c r="O410" i="53"/>
  <c r="H274" i="109"/>
  <c r="O412" i="53"/>
  <c r="H274" i="113"/>
  <c r="O438" i="53"/>
  <c r="H275" i="106"/>
  <c r="O440" i="53"/>
  <c r="H275" i="109"/>
  <c r="O442" i="53"/>
  <c r="H275" i="113"/>
  <c r="O48" i="55"/>
  <c r="H277" i="106"/>
  <c r="O50" i="55"/>
  <c r="H277" i="109"/>
  <c r="O52" i="55"/>
  <c r="H277" i="113"/>
  <c r="O78" i="55"/>
  <c r="H278" i="106"/>
  <c r="O111" i="55"/>
  <c r="H279" i="111"/>
  <c r="O116" i="55"/>
  <c r="H279" i="114"/>
  <c r="O139" i="55"/>
  <c r="H280" i="108"/>
  <c r="O170" i="55"/>
  <c r="H281" i="109"/>
  <c r="O172" i="55"/>
  <c r="H281" i="113"/>
  <c r="O198" i="55"/>
  <c r="H282" i="106"/>
  <c r="O231" i="55"/>
  <c r="H283" i="111"/>
  <c r="O236" i="55"/>
  <c r="H283" i="114"/>
  <c r="O259" i="55"/>
  <c r="H284" i="108"/>
  <c r="O290" i="57"/>
  <c r="H294" i="109"/>
  <c r="O292" i="57"/>
  <c r="H294" i="113"/>
  <c r="O81" i="61"/>
  <c r="H308" i="111"/>
  <c r="O86" i="61"/>
  <c r="H308" i="114"/>
  <c r="O109" i="61"/>
  <c r="H309" i="108"/>
  <c r="O140" i="61"/>
  <c r="H310" i="109"/>
  <c r="O142" i="61"/>
  <c r="H310" i="113"/>
  <c r="O168" i="61"/>
  <c r="H311" i="106"/>
  <c r="O201" i="61"/>
  <c r="H312" i="111"/>
  <c r="O206" i="61"/>
  <c r="H312" i="114"/>
  <c r="O229" i="61"/>
  <c r="H313" i="108"/>
  <c r="O260" i="61"/>
  <c r="H314" i="109"/>
  <c r="O262" i="61"/>
  <c r="H314" i="113"/>
  <c r="O288" i="61"/>
  <c r="H315" i="106"/>
  <c r="O321" i="61"/>
  <c r="H316" i="111"/>
  <c r="O326" i="61"/>
  <c r="H316" i="114"/>
  <c r="O349" i="61"/>
  <c r="H317" i="108"/>
  <c r="O380" i="61"/>
  <c r="H318" i="109"/>
  <c r="O382" i="61"/>
  <c r="H318" i="113"/>
  <c r="O48" i="62"/>
  <c r="H320" i="106"/>
  <c r="O81" i="62"/>
  <c r="H321" i="111"/>
  <c r="O86" i="62"/>
  <c r="H321" i="114"/>
  <c r="O109" i="62"/>
  <c r="H322" i="108"/>
  <c r="O140" i="62"/>
  <c r="H323" i="109"/>
  <c r="O142" i="62"/>
  <c r="H323" i="113"/>
  <c r="O168" i="62"/>
  <c r="H324" i="106"/>
  <c r="O201" i="62"/>
  <c r="H325" i="111"/>
  <c r="O206" i="62"/>
  <c r="H325" i="114"/>
  <c r="O229" i="62"/>
  <c r="H326" i="108"/>
  <c r="O231" i="62"/>
  <c r="H326" i="111"/>
  <c r="O236" i="62"/>
  <c r="H326" i="114"/>
  <c r="O259" i="62"/>
  <c r="H327" i="108"/>
  <c r="O291" i="64"/>
  <c r="H338" i="111"/>
  <c r="O296" i="64"/>
  <c r="H338" i="114"/>
  <c r="O170" i="65"/>
  <c r="H346" i="109"/>
  <c r="O172" i="65"/>
  <c r="H346" i="113"/>
  <c r="O79" i="68"/>
  <c r="H361" i="108"/>
  <c r="O81" i="68"/>
  <c r="H361" i="111"/>
  <c r="O86" i="68"/>
  <c r="H361" i="114"/>
  <c r="O109" i="68"/>
  <c r="H362" i="108"/>
  <c r="O111" i="68"/>
  <c r="H362" i="111"/>
  <c r="O116" i="68"/>
  <c r="H362" i="114"/>
  <c r="O139" i="68"/>
  <c r="H363" i="108"/>
  <c r="O141" i="68"/>
  <c r="H363" i="111"/>
  <c r="O146" i="68"/>
  <c r="H363" i="114"/>
  <c r="O169" i="68"/>
  <c r="H364" i="108"/>
  <c r="O171" i="68"/>
  <c r="H364" i="111"/>
  <c r="O176" i="68"/>
  <c r="H364" i="114"/>
  <c r="O199" i="68"/>
  <c r="H365" i="108"/>
  <c r="O201" i="68"/>
  <c r="H365" i="111"/>
  <c r="O206" i="68"/>
  <c r="H365" i="114"/>
  <c r="O49" i="70"/>
  <c r="H367" i="108"/>
  <c r="O51" i="70"/>
  <c r="H367" i="111"/>
  <c r="O56" i="70"/>
  <c r="H367" i="114"/>
  <c r="O79" i="70"/>
  <c r="H368" i="108"/>
  <c r="O81" i="70"/>
  <c r="H368" i="111"/>
  <c r="O86" i="70"/>
  <c r="H368" i="114"/>
  <c r="O109" i="70"/>
  <c r="H369" i="108"/>
  <c r="O111" i="70"/>
  <c r="H369" i="111"/>
  <c r="O116" i="70"/>
  <c r="H369" i="114"/>
  <c r="O139" i="70"/>
  <c r="H370" i="108"/>
  <c r="O141" i="70"/>
  <c r="H370" i="111"/>
  <c r="O146" i="70"/>
  <c r="H370" i="114"/>
  <c r="O169" i="70"/>
  <c r="H371" i="108"/>
  <c r="O171" i="70"/>
  <c r="H371" i="111"/>
  <c r="O176" i="70"/>
  <c r="H371" i="114"/>
  <c r="O49" i="72"/>
  <c r="H373" i="108"/>
  <c r="O51" i="72"/>
  <c r="H373" i="111"/>
  <c r="O56" i="72"/>
  <c r="H373" i="114"/>
  <c r="O109" i="72"/>
  <c r="H375" i="108"/>
  <c r="O111" i="72"/>
  <c r="H375" i="111"/>
  <c r="O116" i="72"/>
  <c r="H375" i="114"/>
  <c r="O139" i="72"/>
  <c r="H376" i="108"/>
  <c r="O200" i="72"/>
  <c r="H378" i="109"/>
  <c r="O202" i="72"/>
  <c r="H378" i="113"/>
  <c r="O228" i="72"/>
  <c r="H379" i="106"/>
  <c r="O291" i="72"/>
  <c r="H381" i="111"/>
  <c r="O296" i="72"/>
  <c r="H381" i="114"/>
  <c r="O49" i="74"/>
  <c r="H383" i="108"/>
  <c r="O51" i="74"/>
  <c r="H383" i="111"/>
  <c r="O56" i="74"/>
  <c r="H383" i="114"/>
  <c r="O79" i="74"/>
  <c r="H384" i="108"/>
  <c r="O81" i="74"/>
  <c r="H384" i="111"/>
  <c r="O86" i="74"/>
  <c r="H384" i="114"/>
  <c r="O110" i="74"/>
  <c r="H385" i="109"/>
  <c r="O112" i="74"/>
  <c r="H385" i="113"/>
  <c r="O138" i="74"/>
  <c r="H386" i="106"/>
  <c r="O139" i="74"/>
  <c r="H386" i="108"/>
  <c r="O168" i="74"/>
  <c r="H387" i="106"/>
  <c r="O199" i="74"/>
  <c r="H388" i="108"/>
  <c r="O228" i="74"/>
  <c r="H389" i="106"/>
  <c r="O261" i="74"/>
  <c r="H390" i="111"/>
  <c r="O266" i="74"/>
  <c r="H390" i="114"/>
  <c r="O289" i="74"/>
  <c r="H391" i="108"/>
  <c r="O350" i="74"/>
  <c r="H393" i="109"/>
  <c r="O352" i="74"/>
  <c r="H393" i="113"/>
  <c r="O378" i="74"/>
  <c r="H394" i="106"/>
  <c r="O411" i="74"/>
  <c r="H395" i="111"/>
  <c r="O416" i="74"/>
  <c r="H395" i="114"/>
  <c r="O439" i="74"/>
  <c r="H396" i="108"/>
  <c r="O470" i="74"/>
  <c r="H397" i="109"/>
  <c r="O472" i="74"/>
  <c r="H397" i="113"/>
  <c r="O48" i="76"/>
  <c r="H399" i="106"/>
  <c r="O50" i="76"/>
  <c r="H399" i="109"/>
  <c r="O52" i="76"/>
  <c r="H399" i="113"/>
  <c r="O78" i="76"/>
  <c r="H400" i="106"/>
  <c r="O111" i="76"/>
  <c r="H401" i="111"/>
  <c r="O140" i="76"/>
  <c r="H402" i="109"/>
  <c r="O142" i="76"/>
  <c r="H402" i="113"/>
  <c r="O168" i="76"/>
  <c r="H403" i="106"/>
  <c r="O170" i="76"/>
  <c r="H403" i="109"/>
  <c r="O172" i="76"/>
  <c r="H403" i="113"/>
  <c r="O198" i="76"/>
  <c r="H404" i="106"/>
  <c r="O231" i="76"/>
  <c r="H405" i="111"/>
  <c r="O236" i="76"/>
  <c r="H405" i="114"/>
  <c r="O259" i="76"/>
  <c r="H406" i="108"/>
  <c r="O80" i="78"/>
  <c r="H409" i="109"/>
  <c r="O82" i="78"/>
  <c r="H409" i="113"/>
  <c r="O108" i="78"/>
  <c r="H410" i="106"/>
  <c r="O141" i="78"/>
  <c r="H411" i="111"/>
  <c r="O146" i="78"/>
  <c r="H411" i="114"/>
  <c r="O171" i="78"/>
  <c r="H412" i="111"/>
  <c r="O176" i="78"/>
  <c r="H412" i="114"/>
  <c r="O199" i="78"/>
  <c r="H413" i="108"/>
  <c r="O230" i="78"/>
  <c r="H414" i="109"/>
  <c r="O232" i="78"/>
  <c r="H414" i="113"/>
  <c r="O258" i="78"/>
  <c r="H415" i="106"/>
  <c r="O291" i="78"/>
  <c r="H416" i="111"/>
  <c r="O296" i="78"/>
  <c r="H416" i="114"/>
  <c r="O319" i="78"/>
  <c r="H417" i="108"/>
  <c r="K18" i="89"/>
  <c r="C53" i="119"/>
  <c r="F53" i="106"/>
  <c r="J22" i="92"/>
  <c r="G56" i="118"/>
  <c r="E56" i="113"/>
  <c r="K18" i="92"/>
  <c r="C56" i="119"/>
  <c r="F56" i="106"/>
  <c r="K19" i="92"/>
  <c r="D56" i="119"/>
  <c r="F56" i="108"/>
  <c r="C55" i="120"/>
  <c r="G55" i="106"/>
  <c r="G55" i="120"/>
  <c r="G55" i="113"/>
  <c r="E54" i="120"/>
  <c r="G54" i="109"/>
  <c r="M53" i="129" s="1"/>
  <c r="K21" i="88"/>
  <c r="F52" i="119"/>
  <c r="F52" i="111"/>
  <c r="K18" i="91"/>
  <c r="C55" i="119"/>
  <c r="F55" i="106"/>
  <c r="J21" i="91"/>
  <c r="F55" i="118"/>
  <c r="E55" i="111"/>
  <c r="J21" i="92"/>
  <c r="F56" i="118"/>
  <c r="E56" i="111"/>
  <c r="D54" i="120"/>
  <c r="G54" i="108"/>
  <c r="C53" i="120"/>
  <c r="G53" i="106"/>
  <c r="J21" i="88"/>
  <c r="F52" i="118"/>
  <c r="E52" i="111"/>
  <c r="G52" i="120"/>
  <c r="G52" i="113"/>
  <c r="E52" i="120"/>
  <c r="G52" i="109"/>
  <c r="M51" i="129" s="1"/>
  <c r="K19" i="90"/>
  <c r="D54" i="119"/>
  <c r="F54" i="108"/>
  <c r="O20" i="55"/>
  <c r="H28" i="109"/>
  <c r="H276" i="109"/>
  <c r="O21" i="57"/>
  <c r="H285" i="111"/>
  <c r="H29" i="111"/>
  <c r="O18" i="59"/>
  <c r="H295" i="106"/>
  <c r="H30" i="106"/>
  <c r="O22" i="59"/>
  <c r="H295" i="113"/>
  <c r="H30" i="113"/>
  <c r="N29" i="129" s="1"/>
  <c r="O26" i="59"/>
  <c r="H295" i="114"/>
  <c r="H30" i="114"/>
  <c r="O19" i="61"/>
  <c r="H306" i="108"/>
  <c r="H31" i="108"/>
  <c r="O20" i="62"/>
  <c r="H319" i="109"/>
  <c r="H32" i="109"/>
  <c r="O21" i="64"/>
  <c r="H329" i="111"/>
  <c r="H33" i="111"/>
  <c r="O18" i="65"/>
  <c r="H341" i="106"/>
  <c r="H34" i="106"/>
  <c r="O22" i="65"/>
  <c r="H341" i="113"/>
  <c r="H34" i="113"/>
  <c r="N33" i="129" s="1"/>
  <c r="O26" i="65"/>
  <c r="H34" i="114"/>
  <c r="H341" i="114"/>
  <c r="O20" i="67"/>
  <c r="H349" i="109"/>
  <c r="H35" i="109"/>
  <c r="O21" i="68"/>
  <c r="H359" i="111"/>
  <c r="H36" i="111"/>
  <c r="O18" i="70"/>
  <c r="H366" i="106"/>
  <c r="H37" i="106"/>
  <c r="O22" i="70"/>
  <c r="H366" i="113"/>
  <c r="H37" i="113"/>
  <c r="N36" i="129" s="1"/>
  <c r="O26" i="70"/>
  <c r="H366" i="114"/>
  <c r="H37" i="114"/>
  <c r="O19" i="72"/>
  <c r="H374" i="108"/>
  <c r="H38" i="108"/>
  <c r="O20" i="74"/>
  <c r="H39" i="109"/>
  <c r="H382" i="109"/>
  <c r="O21" i="76"/>
  <c r="H398" i="111"/>
  <c r="H40" i="111"/>
  <c r="O18" i="78"/>
  <c r="H407" i="106"/>
  <c r="H41" i="106"/>
  <c r="O22" i="78"/>
  <c r="H407" i="113"/>
  <c r="H41" i="113"/>
  <c r="N40" i="129" s="1"/>
  <c r="O26" i="78"/>
  <c r="H407" i="114"/>
  <c r="H41" i="114"/>
  <c r="O48" i="19"/>
  <c r="H91" i="106"/>
  <c r="O50" i="19"/>
  <c r="H91" i="109"/>
  <c r="O52" i="19"/>
  <c r="H91" i="113"/>
  <c r="O78" i="19"/>
  <c r="H92" i="106"/>
  <c r="O80" i="19"/>
  <c r="H92" i="109"/>
  <c r="O82" i="19"/>
  <c r="H92" i="113"/>
  <c r="O108" i="19"/>
  <c r="H93" i="106"/>
  <c r="O110" i="19"/>
  <c r="H93" i="109"/>
  <c r="O112" i="19"/>
  <c r="H93" i="113"/>
  <c r="O138" i="19"/>
  <c r="H94" i="106"/>
  <c r="O140" i="19"/>
  <c r="H94" i="109"/>
  <c r="O142" i="19"/>
  <c r="H94" i="113"/>
  <c r="O168" i="19"/>
  <c r="H95" i="106"/>
  <c r="O170" i="19"/>
  <c r="H95" i="109"/>
  <c r="O172" i="19"/>
  <c r="H95" i="113"/>
  <c r="O198" i="19"/>
  <c r="H96" i="106"/>
  <c r="O200" i="19"/>
  <c r="H96" i="109"/>
  <c r="O202" i="19"/>
  <c r="H96" i="113"/>
  <c r="O228" i="19"/>
  <c r="H97" i="106"/>
  <c r="O230" i="19"/>
  <c r="H97" i="109"/>
  <c r="O232" i="19"/>
  <c r="H97" i="113"/>
  <c r="O258" i="19"/>
  <c r="H98" i="106"/>
  <c r="O260" i="19"/>
  <c r="H98" i="109"/>
  <c r="O262" i="19"/>
  <c r="H98" i="113"/>
  <c r="H100" i="108"/>
  <c r="O49" i="20"/>
  <c r="H100" i="111"/>
  <c r="O51" i="20"/>
  <c r="H100" i="114"/>
  <c r="O56" i="20"/>
  <c r="H101" i="109"/>
  <c r="O80" i="20"/>
  <c r="H101" i="113"/>
  <c r="O82" i="20"/>
  <c r="H102" i="106"/>
  <c r="O108" i="20"/>
  <c r="H103" i="111"/>
  <c r="O141" i="20"/>
  <c r="H103" i="114"/>
  <c r="O146" i="20"/>
  <c r="H104" i="108"/>
  <c r="O169" i="20"/>
  <c r="H105" i="106"/>
  <c r="O198" i="20"/>
  <c r="H107" i="108"/>
  <c r="O49" i="22"/>
  <c r="H107" i="111"/>
  <c r="O51" i="22"/>
  <c r="H109" i="114"/>
  <c r="O116" i="22"/>
  <c r="H110" i="108"/>
  <c r="O139" i="22"/>
  <c r="H110" i="111"/>
  <c r="O141" i="22"/>
  <c r="H110" i="114"/>
  <c r="O146" i="22"/>
  <c r="H119" i="111"/>
  <c r="O51" i="25"/>
  <c r="N39" i="25"/>
  <c r="Q39" i="25"/>
  <c r="H119" i="114"/>
  <c r="O56" i="25"/>
  <c r="H120" i="108"/>
  <c r="O79" i="25"/>
  <c r="H120" i="111"/>
  <c r="O81" i="25"/>
  <c r="H120" i="114"/>
  <c r="O86" i="25"/>
  <c r="H121" i="108"/>
  <c r="O109" i="25"/>
  <c r="H121" i="111"/>
  <c r="O111" i="25"/>
  <c r="H121" i="114"/>
  <c r="O116" i="25"/>
  <c r="H122" i="108"/>
  <c r="O139" i="25"/>
  <c r="H122" i="111"/>
  <c r="O141" i="25"/>
  <c r="H122" i="114"/>
  <c r="O146" i="25"/>
  <c r="H123" i="108"/>
  <c r="O169" i="25"/>
  <c r="H123" i="111"/>
  <c r="O171" i="25"/>
  <c r="H123" i="114"/>
  <c r="O176" i="25"/>
  <c r="H124" i="108"/>
  <c r="O199" i="25"/>
  <c r="H124" i="111"/>
  <c r="O201" i="25"/>
  <c r="H124" i="114"/>
  <c r="O206" i="25"/>
  <c r="H126" i="108"/>
  <c r="O49" i="27"/>
  <c r="H126" i="111"/>
  <c r="O51" i="27"/>
  <c r="H126" i="114"/>
  <c r="O56" i="27"/>
  <c r="H127" i="108"/>
  <c r="O79" i="27"/>
  <c r="H140" i="106"/>
  <c r="O78" i="31"/>
  <c r="H140" i="113"/>
  <c r="O82" i="31"/>
  <c r="H141" i="109"/>
  <c r="O110" i="31"/>
  <c r="H141" i="113"/>
  <c r="O112" i="31"/>
  <c r="H142" i="106"/>
  <c r="O138" i="31"/>
  <c r="H142" i="109"/>
  <c r="O140" i="31"/>
  <c r="H142" i="113"/>
  <c r="O142" i="31"/>
  <c r="H143" i="111"/>
  <c r="O171" i="31"/>
  <c r="H144" i="109"/>
  <c r="O200" i="31"/>
  <c r="H144" i="113"/>
  <c r="O202" i="31"/>
  <c r="H145" i="111"/>
  <c r="O231" i="31"/>
  <c r="H145" i="114"/>
  <c r="O236" i="31"/>
  <c r="H146" i="108"/>
  <c r="O259" i="31"/>
  <c r="H147" i="109"/>
  <c r="O290" i="31"/>
  <c r="H147" i="113"/>
  <c r="O292" i="31"/>
  <c r="H149" i="106"/>
  <c r="O48" i="33"/>
  <c r="H149" i="109"/>
  <c r="O50" i="33"/>
  <c r="H149" i="113"/>
  <c r="O52" i="33"/>
  <c r="H150" i="106"/>
  <c r="O78" i="33"/>
  <c r="H151" i="111"/>
  <c r="O111" i="33"/>
  <c r="H151" i="114"/>
  <c r="O116" i="33"/>
  <c r="H153" i="109"/>
  <c r="O170" i="33"/>
  <c r="H153" i="113"/>
  <c r="O172" i="33"/>
  <c r="H154" i="106"/>
  <c r="O198" i="33"/>
  <c r="H155" i="111"/>
  <c r="O231" i="33"/>
  <c r="H155" i="114"/>
  <c r="O236" i="33"/>
  <c r="H156" i="108"/>
  <c r="O259" i="33"/>
  <c r="H157" i="109"/>
  <c r="O290" i="33"/>
  <c r="H157" i="113"/>
  <c r="O292" i="33"/>
  <c r="O48" i="35"/>
  <c r="H159" i="106"/>
  <c r="O50" i="35"/>
  <c r="H159" i="109"/>
  <c r="O52" i="35"/>
  <c r="H159" i="113"/>
  <c r="H160" i="106"/>
  <c r="O78" i="35"/>
  <c r="H160" i="109"/>
  <c r="O80" i="35"/>
  <c r="H160" i="113"/>
  <c r="O82" i="35"/>
  <c r="O108" i="35"/>
  <c r="H161" i="106"/>
  <c r="O110" i="35"/>
  <c r="H161" i="109"/>
  <c r="O112" i="35"/>
  <c r="H161" i="113"/>
  <c r="O138" i="35"/>
  <c r="H162" i="106"/>
  <c r="O140" i="35"/>
  <c r="H162" i="109"/>
  <c r="O142" i="35"/>
  <c r="H162" i="113"/>
  <c r="O168" i="35"/>
  <c r="H163" i="106"/>
  <c r="O170" i="35"/>
  <c r="H163" i="109"/>
  <c r="O172" i="35"/>
  <c r="H163" i="113"/>
  <c r="O198" i="35"/>
  <c r="H164" i="106"/>
  <c r="O200" i="35"/>
  <c r="H164" i="109"/>
  <c r="O202" i="35"/>
  <c r="H164" i="113"/>
  <c r="O228" i="35"/>
  <c r="H165" i="106"/>
  <c r="O230" i="35"/>
  <c r="H165" i="109"/>
  <c r="O232" i="35"/>
  <c r="H165" i="113"/>
  <c r="H172" i="109"/>
  <c r="O110" i="37"/>
  <c r="H172" i="113"/>
  <c r="O112" i="37"/>
  <c r="H172" i="114"/>
  <c r="O116" i="37"/>
  <c r="H173" i="108"/>
  <c r="O139" i="37"/>
  <c r="H174" i="106"/>
  <c r="O168" i="37"/>
  <c r="H175" i="109"/>
  <c r="O200" i="37"/>
  <c r="H175" i="113"/>
  <c r="O202" i="37"/>
  <c r="H176" i="106"/>
  <c r="O228" i="37"/>
  <c r="H176" i="109"/>
  <c r="O230" i="37"/>
  <c r="H176" i="113"/>
  <c r="O232" i="37"/>
  <c r="H176" i="114"/>
  <c r="O236" i="37"/>
  <c r="H177" i="108"/>
  <c r="O259" i="37"/>
  <c r="H178" i="108"/>
  <c r="O289" i="37"/>
  <c r="H178" i="111"/>
  <c r="O291" i="37"/>
  <c r="H179" i="106"/>
  <c r="O318" i="37"/>
  <c r="H179" i="109"/>
  <c r="O320" i="37"/>
  <c r="H179" i="113"/>
  <c r="O322" i="37"/>
  <c r="H179" i="114"/>
  <c r="O326" i="37"/>
  <c r="H180" i="108"/>
  <c r="O349" i="37"/>
  <c r="H182" i="108"/>
  <c r="O49" i="39"/>
  <c r="H182" i="111"/>
  <c r="O51" i="39"/>
  <c r="H182" i="114"/>
  <c r="O56" i="39"/>
  <c r="H183" i="108"/>
  <c r="O79" i="39"/>
  <c r="H184" i="111"/>
  <c r="O111" i="39"/>
  <c r="H185" i="106"/>
  <c r="O138" i="39"/>
  <c r="H185" i="109"/>
  <c r="O140" i="39"/>
  <c r="H185" i="113"/>
  <c r="O142" i="39"/>
  <c r="H185" i="114"/>
  <c r="O146" i="39"/>
  <c r="H186" i="108"/>
  <c r="O169" i="39"/>
  <c r="H186" i="111"/>
  <c r="O171" i="39"/>
  <c r="H187" i="106"/>
  <c r="O198" i="39"/>
  <c r="H188" i="106"/>
  <c r="O228" i="39"/>
  <c r="H189" i="106"/>
  <c r="O258" i="39"/>
  <c r="H189" i="111"/>
  <c r="O261" i="39"/>
  <c r="H189" i="114"/>
  <c r="O266" i="39"/>
  <c r="H190" i="109"/>
  <c r="O290" i="39"/>
  <c r="H190" i="113"/>
  <c r="O292" i="39"/>
  <c r="H190" i="114"/>
  <c r="O296" i="39"/>
  <c r="H191" i="108"/>
  <c r="O319" i="39"/>
  <c r="H191" i="111"/>
  <c r="O321" i="39"/>
  <c r="H192" i="111"/>
  <c r="O351" i="39"/>
  <c r="H213" i="106"/>
  <c r="O48" i="44"/>
  <c r="H213" i="109"/>
  <c r="O50" i="44"/>
  <c r="H213" i="113"/>
  <c r="O52" i="44"/>
  <c r="H214" i="108"/>
  <c r="O79" i="44"/>
  <c r="H214" i="111"/>
  <c r="O81" i="44"/>
  <c r="H214" i="114"/>
  <c r="O86" i="44"/>
  <c r="H215" i="108"/>
  <c r="O109" i="44"/>
  <c r="H215" i="111"/>
  <c r="O111" i="44"/>
  <c r="H215" i="114"/>
  <c r="O116" i="44"/>
  <c r="O139" i="44"/>
  <c r="H216" i="108"/>
  <c r="O141" i="44"/>
  <c r="H216" i="111"/>
  <c r="O146" i="44"/>
  <c r="H216" i="114"/>
  <c r="H218" i="106"/>
  <c r="O198" i="44"/>
  <c r="H218" i="109"/>
  <c r="O200" i="44"/>
  <c r="H218" i="113"/>
  <c r="O202" i="44"/>
  <c r="H219" i="106"/>
  <c r="O228" i="44"/>
  <c r="H219" i="109"/>
  <c r="O230" i="44"/>
  <c r="H219" i="113"/>
  <c r="O232" i="44"/>
  <c r="H220" i="106"/>
  <c r="O258" i="44"/>
  <c r="H220" i="109"/>
  <c r="O260" i="44"/>
  <c r="H220" i="113"/>
  <c r="O262" i="44"/>
  <c r="H221" i="106"/>
  <c r="O288" i="44"/>
  <c r="O108" i="46"/>
  <c r="H232" i="106"/>
  <c r="O110" i="46"/>
  <c r="H232" i="109"/>
  <c r="O112" i="46"/>
  <c r="H232" i="113"/>
  <c r="H236" i="108"/>
  <c r="O49" i="48"/>
  <c r="H236" i="111"/>
  <c r="O51" i="48"/>
  <c r="H236" i="114"/>
  <c r="O56" i="48"/>
  <c r="H237" i="108"/>
  <c r="O79" i="48"/>
  <c r="O81" i="48"/>
  <c r="H237" i="111"/>
  <c r="O86" i="48"/>
  <c r="H237" i="114"/>
  <c r="H238" i="108"/>
  <c r="O109" i="48"/>
  <c r="O111" i="48"/>
  <c r="H238" i="111"/>
  <c r="O116" i="48"/>
  <c r="H238" i="114"/>
  <c r="H239" i="108"/>
  <c r="O139" i="48"/>
  <c r="O141" i="48"/>
  <c r="H239" i="111"/>
  <c r="O146" i="48"/>
  <c r="H239" i="114"/>
  <c r="H240" i="108"/>
  <c r="O169" i="48"/>
  <c r="O171" i="48"/>
  <c r="H240" i="111"/>
  <c r="O176" i="48"/>
  <c r="H240" i="114"/>
  <c r="H242" i="108"/>
  <c r="O49" i="50"/>
  <c r="O51" i="50"/>
  <c r="H242" i="111"/>
  <c r="O56" i="50"/>
  <c r="H242" i="114"/>
  <c r="H243" i="108"/>
  <c r="O79" i="50"/>
  <c r="O81" i="50"/>
  <c r="H243" i="111"/>
  <c r="H243" i="114"/>
  <c r="O86" i="50"/>
  <c r="H244" i="108"/>
  <c r="O109" i="50"/>
  <c r="H244" i="111"/>
  <c r="O111" i="50"/>
  <c r="O116" i="50"/>
  <c r="H244" i="114"/>
  <c r="H245" i="108"/>
  <c r="O139" i="50"/>
  <c r="H245" i="111"/>
  <c r="O141" i="50"/>
  <c r="O146" i="50"/>
  <c r="H245" i="114"/>
  <c r="O169" i="50"/>
  <c r="H246" i="108"/>
  <c r="H246" i="111"/>
  <c r="O171" i="50"/>
  <c r="O176" i="50"/>
  <c r="H246" i="114"/>
  <c r="H247" i="108"/>
  <c r="O199" i="50"/>
  <c r="O201" i="50"/>
  <c r="H247" i="111"/>
  <c r="H247" i="114"/>
  <c r="O206" i="50"/>
  <c r="O49" i="51"/>
  <c r="H249" i="108"/>
  <c r="O80" i="51"/>
  <c r="H250" i="109"/>
  <c r="O82" i="51"/>
  <c r="H250" i="113"/>
  <c r="O110" i="51"/>
  <c r="H251" i="109"/>
  <c r="O112" i="51"/>
  <c r="H251" i="113"/>
  <c r="O138" i="51"/>
  <c r="H252" i="106"/>
  <c r="O171" i="51"/>
  <c r="H253" i="111"/>
  <c r="O176" i="51"/>
  <c r="H253" i="114"/>
  <c r="O200" i="51"/>
  <c r="H254" i="109"/>
  <c r="O202" i="51"/>
  <c r="H254" i="113"/>
  <c r="O230" i="51"/>
  <c r="H255" i="109"/>
  <c r="O232" i="51"/>
  <c r="H255" i="113"/>
  <c r="O258" i="51"/>
  <c r="H256" i="106"/>
  <c r="O19" i="37"/>
  <c r="H17" i="108"/>
  <c r="H169" i="108"/>
  <c r="O20" i="39"/>
  <c r="H18" i="109"/>
  <c r="H181" i="109"/>
  <c r="O28" i="39"/>
  <c r="H186" i="106"/>
  <c r="O21" i="44"/>
  <c r="H212" i="111"/>
  <c r="H21" i="111"/>
  <c r="O18" i="46"/>
  <c r="H229" i="106"/>
  <c r="H23" i="106"/>
  <c r="O22" i="46"/>
  <c r="H229" i="113"/>
  <c r="H23" i="113"/>
  <c r="N22" i="129" s="1"/>
  <c r="O26" i="46"/>
  <c r="H229" i="114"/>
  <c r="H23" i="114"/>
  <c r="O19" i="48"/>
  <c r="H24" i="108"/>
  <c r="H235" i="108"/>
  <c r="O20" i="50"/>
  <c r="H25" i="109"/>
  <c r="H241" i="109"/>
  <c r="H248" i="111"/>
  <c r="H26" i="111"/>
  <c r="O21" i="51"/>
  <c r="H261" i="106"/>
  <c r="O18" i="53"/>
  <c r="H27" i="106"/>
  <c r="H261" i="113"/>
  <c r="H27" i="113"/>
  <c r="N26" i="129" s="1"/>
  <c r="O22" i="53"/>
  <c r="H261" i="114"/>
  <c r="H27" i="114"/>
  <c r="O26" i="53"/>
  <c r="O19" i="55"/>
  <c r="H276" i="108"/>
  <c r="H28" i="108"/>
  <c r="O20" i="57"/>
  <c r="H29" i="109"/>
  <c r="H285" i="109"/>
  <c r="O21" i="59"/>
  <c r="H295" i="111"/>
  <c r="H30" i="111"/>
  <c r="O18" i="61"/>
  <c r="H306" i="106"/>
  <c r="H31" i="106"/>
  <c r="O22" i="61"/>
  <c r="H306" i="113"/>
  <c r="H31" i="113"/>
  <c r="N30" i="129" s="1"/>
  <c r="O26" i="61"/>
  <c r="H31" i="114"/>
  <c r="H306" i="114"/>
  <c r="O19" i="62"/>
  <c r="H319" i="108"/>
  <c r="H32" i="108"/>
  <c r="O20" i="64"/>
  <c r="H33" i="109"/>
  <c r="H329" i="109"/>
  <c r="O21" i="65"/>
  <c r="H341" i="111"/>
  <c r="H34" i="111"/>
  <c r="O19" i="67"/>
  <c r="H349" i="108"/>
  <c r="H35" i="108"/>
  <c r="O20" i="68"/>
  <c r="H359" i="109"/>
  <c r="H36" i="109"/>
  <c r="O21" i="70"/>
  <c r="H366" i="111"/>
  <c r="H37" i="111"/>
  <c r="O18" i="72"/>
  <c r="H38" i="106"/>
  <c r="O22" i="72"/>
  <c r="H374" i="113"/>
  <c r="H38" i="113"/>
  <c r="N37" i="129" s="1"/>
  <c r="O26" i="72"/>
  <c r="H374" i="114"/>
  <c r="H38" i="114"/>
  <c r="O19" i="74"/>
  <c r="H382" i="108"/>
  <c r="H39" i="108"/>
  <c r="O20" i="76"/>
  <c r="H40" i="109"/>
  <c r="H398" i="109"/>
  <c r="O21" i="78"/>
  <c r="H407" i="111"/>
  <c r="H41" i="111"/>
  <c r="H101" i="108"/>
  <c r="O79" i="20"/>
  <c r="H102" i="109"/>
  <c r="O110" i="20"/>
  <c r="H102" i="113"/>
  <c r="O112" i="20"/>
  <c r="H103" i="106"/>
  <c r="O138" i="20"/>
  <c r="H104" i="111"/>
  <c r="O171" i="20"/>
  <c r="H104" i="114"/>
  <c r="O176" i="20"/>
  <c r="H105" i="109"/>
  <c r="O200" i="20"/>
  <c r="H105" i="113"/>
  <c r="O202" i="20"/>
  <c r="H107" i="114"/>
  <c r="O56" i="22"/>
  <c r="H108" i="106"/>
  <c r="O78" i="22"/>
  <c r="O80" i="22"/>
  <c r="H108" i="109"/>
  <c r="H108" i="113"/>
  <c r="O82" i="22"/>
  <c r="H109" i="108"/>
  <c r="O109" i="22"/>
  <c r="H109" i="111"/>
  <c r="O111" i="22"/>
  <c r="H119" i="106"/>
  <c r="O48" i="25"/>
  <c r="H119" i="109"/>
  <c r="O50" i="25"/>
  <c r="H127" i="111"/>
  <c r="O81" i="27"/>
  <c r="H127" i="114"/>
  <c r="O86" i="27"/>
  <c r="H128" i="108"/>
  <c r="O109" i="27"/>
  <c r="H128" i="111"/>
  <c r="O111" i="27"/>
  <c r="H128" i="114"/>
  <c r="O116" i="27"/>
  <c r="H129" i="108"/>
  <c r="O139" i="27"/>
  <c r="H129" i="111"/>
  <c r="O141" i="27"/>
  <c r="H129" i="114"/>
  <c r="O146" i="27"/>
  <c r="H130" i="108"/>
  <c r="O169" i="27"/>
  <c r="H130" i="111"/>
  <c r="O171" i="27"/>
  <c r="H130" i="114"/>
  <c r="O176" i="27"/>
  <c r="H132" i="108"/>
  <c r="O49" i="29"/>
  <c r="H132" i="111"/>
  <c r="O51" i="29"/>
  <c r="O56" i="29"/>
  <c r="H133" i="108"/>
  <c r="O79" i="29"/>
  <c r="H133" i="111"/>
  <c r="O81" i="29"/>
  <c r="O86" i="29"/>
  <c r="H134" i="108"/>
  <c r="O109" i="29"/>
  <c r="H134" i="111"/>
  <c r="O111" i="29"/>
  <c r="O116" i="29"/>
  <c r="H135" i="108"/>
  <c r="O139" i="29"/>
  <c r="H135" i="111"/>
  <c r="O141" i="29"/>
  <c r="O146" i="29"/>
  <c r="H136" i="108"/>
  <c r="O169" i="29"/>
  <c r="H136" i="111"/>
  <c r="O171" i="29"/>
  <c r="H137" i="108"/>
  <c r="O199" i="29"/>
  <c r="H137" i="111"/>
  <c r="O201" i="29"/>
  <c r="O206" i="29"/>
  <c r="H139" i="108"/>
  <c r="O49" i="31"/>
  <c r="H139" i="111"/>
  <c r="O51" i="31"/>
  <c r="H139" i="114"/>
  <c r="O56" i="31"/>
  <c r="H140" i="111"/>
  <c r="O81" i="31"/>
  <c r="H141" i="108"/>
  <c r="O109" i="31"/>
  <c r="H143" i="106"/>
  <c r="O168" i="31"/>
  <c r="H143" i="114"/>
  <c r="O176" i="31"/>
  <c r="H144" i="108"/>
  <c r="O199" i="31"/>
  <c r="H145" i="106"/>
  <c r="O228" i="31"/>
  <c r="H146" i="111"/>
  <c r="O261" i="31"/>
  <c r="H146" i="114"/>
  <c r="O266" i="31"/>
  <c r="H147" i="108"/>
  <c r="O289" i="31"/>
  <c r="H150" i="109"/>
  <c r="O80" i="33"/>
  <c r="H150" i="113"/>
  <c r="O82" i="33"/>
  <c r="H151" i="106"/>
  <c r="O108" i="33"/>
  <c r="H152" i="108"/>
  <c r="O139" i="33"/>
  <c r="H152" i="111"/>
  <c r="O141" i="33"/>
  <c r="H152" i="114"/>
  <c r="O146" i="33"/>
  <c r="H153" i="108"/>
  <c r="O169" i="33"/>
  <c r="H154" i="109"/>
  <c r="O200" i="33"/>
  <c r="H154" i="113"/>
  <c r="O202" i="33"/>
  <c r="H155" i="106"/>
  <c r="O228" i="33"/>
  <c r="H156" i="111"/>
  <c r="O261" i="33"/>
  <c r="H156" i="114"/>
  <c r="O266" i="33"/>
  <c r="H157" i="108"/>
  <c r="O289" i="33"/>
  <c r="O258" i="35"/>
  <c r="H166" i="106"/>
  <c r="O260" i="35"/>
  <c r="H166" i="109"/>
  <c r="O262" i="35"/>
  <c r="H166" i="113"/>
  <c r="O288" i="35"/>
  <c r="H167" i="106"/>
  <c r="O290" i="35"/>
  <c r="H167" i="109"/>
  <c r="O292" i="35"/>
  <c r="H167" i="113"/>
  <c r="O319" i="35"/>
  <c r="H168" i="108"/>
  <c r="O321" i="35"/>
  <c r="H168" i="111"/>
  <c r="H170" i="108"/>
  <c r="O49" i="37"/>
  <c r="H170" i="111"/>
  <c r="O51" i="37"/>
  <c r="H170" i="114"/>
  <c r="O56" i="37"/>
  <c r="H171" i="108"/>
  <c r="O79" i="37"/>
  <c r="H171" i="111"/>
  <c r="O81" i="37"/>
  <c r="H171" i="114"/>
  <c r="O86" i="37"/>
  <c r="H172" i="108"/>
  <c r="O109" i="37"/>
  <c r="H173" i="111"/>
  <c r="O141" i="37"/>
  <c r="H173" i="113"/>
  <c r="O142" i="37"/>
  <c r="H173" i="114"/>
  <c r="O146" i="37"/>
  <c r="H174" i="109"/>
  <c r="O170" i="37"/>
  <c r="H174" i="113"/>
  <c r="O172" i="37"/>
  <c r="H174" i="114"/>
  <c r="O176" i="37"/>
  <c r="H175" i="108"/>
  <c r="O199" i="37"/>
  <c r="H177" i="111"/>
  <c r="O261" i="37"/>
  <c r="H180" i="111"/>
  <c r="O351" i="37"/>
  <c r="H183" i="111"/>
  <c r="O81" i="39"/>
  <c r="H184" i="106"/>
  <c r="O108" i="39"/>
  <c r="H187" i="109"/>
  <c r="O200" i="39"/>
  <c r="H188" i="109"/>
  <c r="O230" i="39"/>
  <c r="H192" i="106"/>
  <c r="O348" i="39"/>
  <c r="O169" i="44"/>
  <c r="H217" i="108"/>
  <c r="O171" i="44"/>
  <c r="H217" i="111"/>
  <c r="O176" i="44"/>
  <c r="H217" i="114"/>
  <c r="H221" i="109"/>
  <c r="O290" i="44"/>
  <c r="H221" i="113"/>
  <c r="O292" i="44"/>
  <c r="H230" i="106"/>
  <c r="O48" i="46"/>
  <c r="H230" i="109"/>
  <c r="O50" i="46"/>
  <c r="H230" i="113"/>
  <c r="O52" i="46"/>
  <c r="H231" i="106"/>
  <c r="O78" i="46"/>
  <c r="H231" i="109"/>
  <c r="O80" i="46"/>
  <c r="H231" i="114"/>
  <c r="O86" i="46"/>
  <c r="H233" i="106"/>
  <c r="O138" i="46"/>
  <c r="H233" i="109"/>
  <c r="O140" i="46"/>
  <c r="H233" i="113"/>
  <c r="O142" i="46"/>
  <c r="O168" i="46"/>
  <c r="H234" i="106"/>
  <c r="O170" i="46"/>
  <c r="H234" i="109"/>
  <c r="O172" i="46"/>
  <c r="H234" i="113"/>
  <c r="O51" i="51"/>
  <c r="H249" i="111"/>
  <c r="O56" i="51"/>
  <c r="H249" i="114"/>
  <c r="O79" i="51"/>
  <c r="H250" i="108"/>
  <c r="O109" i="51"/>
  <c r="H251" i="108"/>
  <c r="O140" i="51"/>
  <c r="H252" i="109"/>
  <c r="O142" i="51"/>
  <c r="H252" i="113"/>
  <c r="O168" i="51"/>
  <c r="H253" i="106"/>
  <c r="O229" i="51"/>
  <c r="H255" i="108"/>
  <c r="O260" i="51"/>
  <c r="H256" i="109"/>
  <c r="O262" i="51"/>
  <c r="H256" i="113"/>
  <c r="O288" i="51"/>
  <c r="H257" i="106"/>
  <c r="O291" i="51"/>
  <c r="H257" i="111"/>
  <c r="O296" i="51"/>
  <c r="H257" i="114"/>
  <c r="O318" i="51"/>
  <c r="H258" i="106"/>
  <c r="O381" i="51"/>
  <c r="H260" i="111"/>
  <c r="O386" i="51"/>
  <c r="H260" i="114"/>
  <c r="O49" i="53"/>
  <c r="H262" i="108"/>
  <c r="O51" i="53"/>
  <c r="H262" i="111"/>
  <c r="O56" i="53"/>
  <c r="H262" i="114"/>
  <c r="O79" i="53"/>
  <c r="H263" i="108"/>
  <c r="O81" i="53"/>
  <c r="H263" i="111"/>
  <c r="O86" i="53"/>
  <c r="H263" i="114"/>
  <c r="O168" i="53"/>
  <c r="H266" i="106"/>
  <c r="O170" i="53"/>
  <c r="H266" i="109"/>
  <c r="O172" i="53"/>
  <c r="H266" i="113"/>
  <c r="O198" i="53"/>
  <c r="H267" i="106"/>
  <c r="O200" i="53"/>
  <c r="H267" i="109"/>
  <c r="O202" i="53"/>
  <c r="H267" i="113"/>
  <c r="O228" i="53"/>
  <c r="H268" i="106"/>
  <c r="O230" i="53"/>
  <c r="H268" i="109"/>
  <c r="O232" i="53"/>
  <c r="H268" i="113"/>
  <c r="O258" i="53"/>
  <c r="H269" i="106"/>
  <c r="O260" i="53"/>
  <c r="H269" i="109"/>
  <c r="O262" i="53"/>
  <c r="H269" i="113"/>
  <c r="O288" i="53"/>
  <c r="H270" i="106"/>
  <c r="O290" i="53"/>
  <c r="H270" i="109"/>
  <c r="O292" i="53"/>
  <c r="H270" i="113"/>
  <c r="O81" i="55"/>
  <c r="H278" i="111"/>
  <c r="O86" i="55"/>
  <c r="H278" i="114"/>
  <c r="O109" i="55"/>
  <c r="H279" i="108"/>
  <c r="O140" i="55"/>
  <c r="H280" i="109"/>
  <c r="O142" i="55"/>
  <c r="H280" i="113"/>
  <c r="O169" i="55"/>
  <c r="H281" i="108"/>
  <c r="O200" i="55"/>
  <c r="H282" i="109"/>
  <c r="O202" i="55"/>
  <c r="H282" i="113"/>
  <c r="O228" i="55"/>
  <c r="H283" i="106"/>
  <c r="O261" i="55"/>
  <c r="H284" i="111"/>
  <c r="O266" i="55"/>
  <c r="H284" i="114"/>
  <c r="O49" i="57"/>
  <c r="H286" i="108"/>
  <c r="O51" i="57"/>
  <c r="H286" i="111"/>
  <c r="O56" i="57"/>
  <c r="H286" i="114"/>
  <c r="O79" i="57"/>
  <c r="H287" i="108"/>
  <c r="O81" i="57"/>
  <c r="H287" i="111"/>
  <c r="O109" i="57"/>
  <c r="H288" i="108"/>
  <c r="O111" i="57"/>
  <c r="H288" i="111"/>
  <c r="O116" i="57"/>
  <c r="H288" i="114"/>
  <c r="O139" i="57"/>
  <c r="H289" i="108"/>
  <c r="O141" i="57"/>
  <c r="H289" i="111"/>
  <c r="O146" i="57"/>
  <c r="H289" i="114"/>
  <c r="O169" i="57"/>
  <c r="H290" i="108"/>
  <c r="O171" i="57"/>
  <c r="H290" i="111"/>
  <c r="O176" i="57"/>
  <c r="H290" i="114"/>
  <c r="O199" i="57"/>
  <c r="H291" i="108"/>
  <c r="O201" i="57"/>
  <c r="H291" i="111"/>
  <c r="O206" i="57"/>
  <c r="H291" i="114"/>
  <c r="O229" i="57"/>
  <c r="H292" i="108"/>
  <c r="O231" i="57"/>
  <c r="H292" i="111"/>
  <c r="O236" i="57"/>
  <c r="H292" i="114"/>
  <c r="O259" i="57"/>
  <c r="H293" i="108"/>
  <c r="O261" i="57"/>
  <c r="H293" i="111"/>
  <c r="O266" i="57"/>
  <c r="H293" i="114"/>
  <c r="O48" i="59"/>
  <c r="H296" i="106"/>
  <c r="O50" i="59"/>
  <c r="H296" i="109"/>
  <c r="O52" i="59"/>
  <c r="H296" i="113"/>
  <c r="O78" i="59"/>
  <c r="H297" i="106"/>
  <c r="O80" i="59"/>
  <c r="H297" i="109"/>
  <c r="O82" i="59"/>
  <c r="H297" i="113"/>
  <c r="O108" i="59"/>
  <c r="H298" i="106"/>
  <c r="O110" i="59"/>
  <c r="H298" i="109"/>
  <c r="O112" i="59"/>
  <c r="H298" i="113"/>
  <c r="O138" i="59"/>
  <c r="H299" i="106"/>
  <c r="O140" i="59"/>
  <c r="H299" i="109"/>
  <c r="O142" i="59"/>
  <c r="H299" i="113"/>
  <c r="O168" i="59"/>
  <c r="H300" i="106"/>
  <c r="O170" i="59"/>
  <c r="H300" i="109"/>
  <c r="O172" i="59"/>
  <c r="H300" i="113"/>
  <c r="O198" i="59"/>
  <c r="H301" i="106"/>
  <c r="O200" i="59"/>
  <c r="H301" i="109"/>
  <c r="O202" i="59"/>
  <c r="H301" i="113"/>
  <c r="O228" i="59"/>
  <c r="H302" i="106"/>
  <c r="O230" i="59"/>
  <c r="H302" i="109"/>
  <c r="O232" i="59"/>
  <c r="H302" i="113"/>
  <c r="O258" i="59"/>
  <c r="H303" i="106"/>
  <c r="O260" i="59"/>
  <c r="H303" i="109"/>
  <c r="O262" i="59"/>
  <c r="H303" i="113"/>
  <c r="O288" i="59"/>
  <c r="H304" i="106"/>
  <c r="O290" i="59"/>
  <c r="H304" i="109"/>
  <c r="O292" i="59"/>
  <c r="H304" i="113"/>
  <c r="O318" i="59"/>
  <c r="H305" i="106"/>
  <c r="O320" i="59"/>
  <c r="H305" i="109"/>
  <c r="O322" i="59"/>
  <c r="H305" i="113"/>
  <c r="O48" i="61"/>
  <c r="H307" i="106"/>
  <c r="O50" i="61"/>
  <c r="H307" i="109"/>
  <c r="O52" i="61"/>
  <c r="H307" i="113"/>
  <c r="O78" i="61"/>
  <c r="H308" i="106"/>
  <c r="O111" i="61"/>
  <c r="H309" i="111"/>
  <c r="O116" i="61"/>
  <c r="H309" i="114"/>
  <c r="O139" i="61"/>
  <c r="H310" i="108"/>
  <c r="O170" i="61"/>
  <c r="H311" i="109"/>
  <c r="O172" i="61"/>
  <c r="H311" i="113"/>
  <c r="O198" i="61"/>
  <c r="H312" i="106"/>
  <c r="O231" i="61"/>
  <c r="H313" i="111"/>
  <c r="O236" i="61"/>
  <c r="H313" i="114"/>
  <c r="O259" i="61"/>
  <c r="H314" i="108"/>
  <c r="O290" i="61"/>
  <c r="H315" i="109"/>
  <c r="O292" i="61"/>
  <c r="H315" i="113"/>
  <c r="O318" i="61"/>
  <c r="H316" i="106"/>
  <c r="O351" i="61"/>
  <c r="H317" i="111"/>
  <c r="O356" i="61"/>
  <c r="H317" i="114"/>
  <c r="O379" i="61"/>
  <c r="H318" i="108"/>
  <c r="O50" i="62"/>
  <c r="H320" i="109"/>
  <c r="O52" i="62"/>
  <c r="H320" i="113"/>
  <c r="O78" i="62"/>
  <c r="H321" i="106"/>
  <c r="O111" i="62"/>
  <c r="H322" i="111"/>
  <c r="O116" i="62"/>
  <c r="H322" i="114"/>
  <c r="O170" i="62"/>
  <c r="H324" i="109"/>
  <c r="O172" i="62"/>
  <c r="H324" i="113"/>
  <c r="O198" i="62"/>
  <c r="H325" i="106"/>
  <c r="O261" i="62"/>
  <c r="H327" i="111"/>
  <c r="O266" i="62"/>
  <c r="H327" i="114"/>
  <c r="O289" i="62"/>
  <c r="H328" i="108"/>
  <c r="O291" i="62"/>
  <c r="H328" i="111"/>
  <c r="O296" i="62"/>
  <c r="H328" i="114"/>
  <c r="O49" i="64"/>
  <c r="H330" i="108"/>
  <c r="O51" i="64"/>
  <c r="H330" i="111"/>
  <c r="O56" i="64"/>
  <c r="H330" i="114"/>
  <c r="O79" i="64"/>
  <c r="H331" i="108"/>
  <c r="O81" i="64"/>
  <c r="H331" i="111"/>
  <c r="O86" i="64"/>
  <c r="H331" i="114"/>
  <c r="O109" i="64"/>
  <c r="H332" i="108"/>
  <c r="O111" i="64"/>
  <c r="H332" i="111"/>
  <c r="O116" i="64"/>
  <c r="H332" i="114"/>
  <c r="O139" i="64"/>
  <c r="H333" i="108"/>
  <c r="O141" i="64"/>
  <c r="H333" i="111"/>
  <c r="O146" i="64"/>
  <c r="H333" i="114"/>
  <c r="O169" i="64"/>
  <c r="H334" i="108"/>
  <c r="O171" i="64"/>
  <c r="H334" i="111"/>
  <c r="O176" i="64"/>
  <c r="H334" i="114"/>
  <c r="O199" i="64"/>
  <c r="H335" i="108"/>
  <c r="O201" i="64"/>
  <c r="H335" i="111"/>
  <c r="O206" i="64"/>
  <c r="H335" i="114"/>
  <c r="O229" i="64"/>
  <c r="H336" i="108"/>
  <c r="O231" i="64"/>
  <c r="H336" i="111"/>
  <c r="O236" i="64"/>
  <c r="H336" i="114"/>
  <c r="O259" i="64"/>
  <c r="H337" i="108"/>
  <c r="O261" i="64"/>
  <c r="H337" i="111"/>
  <c r="O266" i="64"/>
  <c r="H337" i="114"/>
  <c r="O318" i="64"/>
  <c r="H339" i="106"/>
  <c r="O320" i="64"/>
  <c r="H339" i="109"/>
  <c r="O322" i="64"/>
  <c r="H339" i="113"/>
  <c r="O348" i="64"/>
  <c r="H340" i="106"/>
  <c r="O350" i="64"/>
  <c r="H340" i="109"/>
  <c r="O352" i="64"/>
  <c r="H340" i="113"/>
  <c r="O49" i="65"/>
  <c r="H342" i="108"/>
  <c r="O51" i="65"/>
  <c r="H342" i="111"/>
  <c r="O56" i="65"/>
  <c r="H342" i="114"/>
  <c r="O79" i="65"/>
  <c r="H343" i="108"/>
  <c r="O81" i="65"/>
  <c r="H343" i="111"/>
  <c r="O86" i="65"/>
  <c r="H343" i="114"/>
  <c r="O109" i="65"/>
  <c r="H344" i="108"/>
  <c r="O111" i="65"/>
  <c r="H344" i="111"/>
  <c r="O116" i="65"/>
  <c r="H344" i="114"/>
  <c r="O139" i="65"/>
  <c r="H345" i="108"/>
  <c r="O141" i="65"/>
  <c r="H345" i="111"/>
  <c r="O146" i="65"/>
  <c r="H345" i="114"/>
  <c r="O198" i="65"/>
  <c r="H347" i="106"/>
  <c r="O200" i="65"/>
  <c r="H347" i="109"/>
  <c r="O202" i="65"/>
  <c r="H347" i="113"/>
  <c r="O228" i="65"/>
  <c r="H348" i="106"/>
  <c r="O230" i="65"/>
  <c r="H348" i="109"/>
  <c r="O232" i="65"/>
  <c r="H348" i="113"/>
  <c r="O49" i="67"/>
  <c r="H350" i="109"/>
  <c r="O51" i="67"/>
  <c r="H350" i="113"/>
  <c r="O78" i="67"/>
  <c r="H351" i="106"/>
  <c r="O80" i="67"/>
  <c r="H351" i="109"/>
  <c r="O82" i="67"/>
  <c r="H351" i="113"/>
  <c r="O108" i="67"/>
  <c r="H352" i="106"/>
  <c r="O110" i="67"/>
  <c r="H352" i="109"/>
  <c r="O112" i="67"/>
  <c r="H352" i="113"/>
  <c r="O138" i="67"/>
  <c r="H353" i="106"/>
  <c r="O140" i="67"/>
  <c r="H353" i="109"/>
  <c r="O142" i="67"/>
  <c r="H353" i="113"/>
  <c r="O168" i="67"/>
  <c r="H354" i="106"/>
  <c r="O170" i="67"/>
  <c r="H354" i="109"/>
  <c r="O172" i="67"/>
  <c r="H354" i="113"/>
  <c r="O198" i="67"/>
  <c r="H355" i="106"/>
  <c r="O200" i="67"/>
  <c r="H355" i="109"/>
  <c r="O202" i="67"/>
  <c r="H355" i="113"/>
  <c r="O228" i="67"/>
  <c r="H356" i="106"/>
  <c r="O230" i="67"/>
  <c r="H356" i="109"/>
  <c r="O232" i="67"/>
  <c r="H356" i="113"/>
  <c r="O258" i="67"/>
  <c r="H357" i="106"/>
  <c r="O260" i="67"/>
  <c r="H357" i="109"/>
  <c r="O262" i="67"/>
  <c r="H357" i="113"/>
  <c r="O288" i="67"/>
  <c r="H358" i="106"/>
  <c r="O290" i="67"/>
  <c r="H358" i="109"/>
  <c r="O292" i="67"/>
  <c r="H358" i="113"/>
  <c r="O48" i="68"/>
  <c r="H360" i="106"/>
  <c r="O50" i="68"/>
  <c r="H360" i="109"/>
  <c r="O52" i="68"/>
  <c r="H360" i="113"/>
  <c r="O141" i="72"/>
  <c r="H376" i="111"/>
  <c r="O146" i="72"/>
  <c r="H376" i="114"/>
  <c r="O169" i="72"/>
  <c r="H377" i="108"/>
  <c r="O171" i="72"/>
  <c r="H377" i="111"/>
  <c r="O176" i="72"/>
  <c r="H377" i="114"/>
  <c r="O199" i="72"/>
  <c r="H378" i="108"/>
  <c r="O230" i="72"/>
  <c r="H379" i="109"/>
  <c r="O232" i="72"/>
  <c r="H379" i="113"/>
  <c r="O258" i="72"/>
  <c r="H380" i="106"/>
  <c r="O260" i="72"/>
  <c r="H380" i="109"/>
  <c r="O262" i="72"/>
  <c r="H380" i="113"/>
  <c r="O288" i="72"/>
  <c r="H381" i="106"/>
  <c r="O109" i="74"/>
  <c r="H385" i="108"/>
  <c r="O141" i="74"/>
  <c r="H386" i="111"/>
  <c r="O146" i="74"/>
  <c r="H386" i="114"/>
  <c r="O170" i="74"/>
  <c r="H387" i="109"/>
  <c r="O172" i="74"/>
  <c r="H387" i="113"/>
  <c r="O198" i="74"/>
  <c r="H388" i="106"/>
  <c r="O201" i="74"/>
  <c r="H388" i="111"/>
  <c r="O206" i="74"/>
  <c r="H388" i="114"/>
  <c r="O230" i="74"/>
  <c r="H389" i="109"/>
  <c r="O232" i="74"/>
  <c r="H389" i="113"/>
  <c r="O258" i="74"/>
  <c r="H390" i="106"/>
  <c r="O291" i="74"/>
  <c r="H391" i="111"/>
  <c r="O296" i="74"/>
  <c r="H391" i="114"/>
  <c r="O320" i="74"/>
  <c r="H392" i="109"/>
  <c r="O322" i="74"/>
  <c r="H392" i="113"/>
  <c r="O349" i="74"/>
  <c r="H393" i="108"/>
  <c r="O380" i="74"/>
  <c r="H394" i="109"/>
  <c r="O382" i="74"/>
  <c r="H394" i="113"/>
  <c r="O408" i="74"/>
  <c r="H395" i="106"/>
  <c r="O441" i="74"/>
  <c r="H396" i="111"/>
  <c r="O446" i="74"/>
  <c r="H396" i="114"/>
  <c r="O469" i="74"/>
  <c r="H397" i="108"/>
  <c r="O80" i="76"/>
  <c r="H400" i="109"/>
  <c r="O82" i="76"/>
  <c r="H400" i="113"/>
  <c r="O108" i="76"/>
  <c r="H401" i="106"/>
  <c r="O116" i="76"/>
  <c r="H401" i="114"/>
  <c r="O139" i="76"/>
  <c r="H402" i="108"/>
  <c r="O200" i="76"/>
  <c r="H404" i="109"/>
  <c r="O202" i="76"/>
  <c r="H404" i="113"/>
  <c r="O228" i="76"/>
  <c r="H405" i="106"/>
  <c r="O261" i="76"/>
  <c r="H406" i="111"/>
  <c r="O266" i="76"/>
  <c r="H406" i="114"/>
  <c r="O49" i="78"/>
  <c r="H408" i="108"/>
  <c r="O51" i="78"/>
  <c r="H408" i="111"/>
  <c r="O56" i="78"/>
  <c r="H408" i="114"/>
  <c r="O79" i="78"/>
  <c r="H409" i="108"/>
  <c r="O110" i="78"/>
  <c r="H410" i="109"/>
  <c r="O112" i="78"/>
  <c r="H410" i="113"/>
  <c r="O138" i="78"/>
  <c r="H411" i="106"/>
  <c r="O168" i="78"/>
  <c r="H412" i="106"/>
  <c r="O201" i="78"/>
  <c r="H413" i="111"/>
  <c r="O206" i="78"/>
  <c r="H413" i="114"/>
  <c r="O229" i="78"/>
  <c r="H414" i="108"/>
  <c r="O260" i="78"/>
  <c r="H415" i="109"/>
  <c r="O262" i="78"/>
  <c r="H415" i="113"/>
  <c r="O288" i="78"/>
  <c r="H416" i="106"/>
  <c r="O321" i="78"/>
  <c r="H417" i="111"/>
  <c r="O326" i="78"/>
  <c r="H417" i="114"/>
  <c r="J18" i="89"/>
  <c r="C53" i="118"/>
  <c r="E53" i="106"/>
  <c r="K26" i="89"/>
  <c r="K53" i="119"/>
  <c r="F53" i="114"/>
  <c r="J26" i="89"/>
  <c r="E53" i="114"/>
  <c r="J19" i="92"/>
  <c r="D56" i="118"/>
  <c r="E56" i="108"/>
  <c r="K22" i="92"/>
  <c r="G56" i="119"/>
  <c r="F56" i="113"/>
  <c r="J20" i="92"/>
  <c r="E56" i="118"/>
  <c r="E56" i="109"/>
  <c r="K55" i="120"/>
  <c r="G55" i="114"/>
  <c r="J20" i="91"/>
  <c r="E55" i="118"/>
  <c r="E55" i="109"/>
  <c r="K21" i="90"/>
  <c r="F54" i="119"/>
  <c r="F54" i="111"/>
  <c r="J21" i="90"/>
  <c r="F54" i="118"/>
  <c r="E54" i="111"/>
  <c r="K21" i="91"/>
  <c r="F55" i="119"/>
  <c r="F55" i="111"/>
  <c r="K22" i="91"/>
  <c r="G55" i="119"/>
  <c r="F55" i="113"/>
  <c r="K20" i="91"/>
  <c r="E55" i="119"/>
  <c r="F55" i="109"/>
  <c r="F55" i="120"/>
  <c r="G55" i="111"/>
  <c r="D56" i="120"/>
  <c r="G56" i="108"/>
  <c r="K20" i="92"/>
  <c r="E56" i="119"/>
  <c r="F56" i="109"/>
  <c r="K19" i="91"/>
  <c r="D55" i="119"/>
  <c r="F55" i="108"/>
  <c r="K18" i="90"/>
  <c r="C54" i="119"/>
  <c r="F54" i="106"/>
  <c r="G54" i="120"/>
  <c r="G54" i="113"/>
  <c r="K22" i="90"/>
  <c r="G54" i="119"/>
  <c r="F54" i="113"/>
  <c r="J20" i="89"/>
  <c r="E53" i="118"/>
  <c r="E53" i="109"/>
  <c r="K22" i="88"/>
  <c r="G52" i="119"/>
  <c r="F52" i="113"/>
  <c r="F52" i="120"/>
  <c r="G52" i="111"/>
  <c r="J19" i="88"/>
  <c r="D52" i="118"/>
  <c r="E52" i="108"/>
  <c r="J18" i="88"/>
  <c r="C52" i="118"/>
  <c r="E52" i="106"/>
  <c r="K26" i="90"/>
  <c r="K54" i="119"/>
  <c r="F54" i="114"/>
  <c r="K21" i="89"/>
  <c r="F53" i="119"/>
  <c r="F53" i="111"/>
  <c r="J22" i="90"/>
  <c r="G54" i="118"/>
  <c r="E54" i="113"/>
  <c r="O289" i="51"/>
  <c r="H257" i="108"/>
  <c r="O321" i="51"/>
  <c r="H258" i="111"/>
  <c r="O326" i="51"/>
  <c r="H258" i="114"/>
  <c r="O349" i="51"/>
  <c r="H259" i="108"/>
  <c r="O351" i="51"/>
  <c r="H259" i="111"/>
  <c r="O356" i="51"/>
  <c r="H259" i="114"/>
  <c r="O379" i="51"/>
  <c r="H260" i="108"/>
  <c r="O108" i="53"/>
  <c r="H264" i="106"/>
  <c r="O110" i="53"/>
  <c r="H264" i="109"/>
  <c r="O112" i="53"/>
  <c r="H264" i="113"/>
  <c r="O138" i="53"/>
  <c r="H265" i="106"/>
  <c r="O140" i="53"/>
  <c r="H265" i="109"/>
  <c r="O142" i="53"/>
  <c r="H265" i="113"/>
  <c r="O319" i="53"/>
  <c r="H271" i="108"/>
  <c r="O321" i="53"/>
  <c r="H271" i="111"/>
  <c r="O326" i="53"/>
  <c r="H271" i="114"/>
  <c r="O349" i="53"/>
  <c r="H272" i="108"/>
  <c r="O351" i="53"/>
  <c r="H272" i="111"/>
  <c r="O356" i="53"/>
  <c r="H272" i="114"/>
  <c r="O379" i="53"/>
  <c r="H273" i="108"/>
  <c r="O381" i="53"/>
  <c r="H273" i="111"/>
  <c r="O386" i="53"/>
  <c r="H273" i="114"/>
  <c r="O409" i="53"/>
  <c r="H274" i="108"/>
  <c r="O411" i="53"/>
  <c r="H274" i="111"/>
  <c r="O416" i="53"/>
  <c r="H274" i="114"/>
  <c r="O439" i="53"/>
  <c r="H275" i="108"/>
  <c r="O441" i="53"/>
  <c r="H275" i="111"/>
  <c r="O446" i="53"/>
  <c r="H275" i="114"/>
  <c r="O49" i="55"/>
  <c r="H277" i="108"/>
  <c r="O51" i="55"/>
  <c r="H277" i="111"/>
  <c r="O56" i="55"/>
  <c r="H277" i="114"/>
  <c r="O79" i="55"/>
  <c r="H278" i="108"/>
  <c r="O110" i="55"/>
  <c r="H279" i="109"/>
  <c r="O112" i="55"/>
  <c r="H279" i="113"/>
  <c r="O138" i="55"/>
  <c r="H280" i="106"/>
  <c r="O171" i="55"/>
  <c r="H281" i="111"/>
  <c r="O176" i="55"/>
  <c r="H281" i="114"/>
  <c r="O199" i="55"/>
  <c r="H282" i="108"/>
  <c r="O230" i="55"/>
  <c r="H283" i="109"/>
  <c r="O232" i="55"/>
  <c r="H283" i="113"/>
  <c r="O258" i="55"/>
  <c r="H284" i="106"/>
  <c r="O289" i="57"/>
  <c r="H294" i="108"/>
  <c r="O291" i="57"/>
  <c r="H294" i="111"/>
  <c r="O296" i="57"/>
  <c r="H294" i="114"/>
  <c r="O80" i="61"/>
  <c r="H308" i="109"/>
  <c r="O82" i="61"/>
  <c r="H308" i="113"/>
  <c r="O108" i="61"/>
  <c r="H309" i="106"/>
  <c r="O141" i="61"/>
  <c r="H310" i="111"/>
  <c r="O146" i="61"/>
  <c r="H310" i="114"/>
  <c r="O169" i="61"/>
  <c r="H311" i="108"/>
  <c r="O200" i="61"/>
  <c r="H312" i="109"/>
  <c r="O202" i="61"/>
  <c r="H312" i="113"/>
  <c r="O228" i="61"/>
  <c r="H313" i="106"/>
  <c r="O261" i="61"/>
  <c r="H314" i="111"/>
  <c r="O266" i="61"/>
  <c r="H314" i="114"/>
  <c r="O289" i="61"/>
  <c r="H315" i="108"/>
  <c r="O320" i="61"/>
  <c r="H316" i="109"/>
  <c r="O322" i="61"/>
  <c r="H316" i="113"/>
  <c r="O348" i="61"/>
  <c r="H317" i="106"/>
  <c r="O381" i="61"/>
  <c r="H318" i="111"/>
  <c r="O386" i="61"/>
  <c r="H318" i="114"/>
  <c r="O49" i="62"/>
  <c r="H320" i="108"/>
  <c r="O80" i="62"/>
  <c r="H321" i="109"/>
  <c r="O82" i="62"/>
  <c r="H321" i="113"/>
  <c r="O108" i="62"/>
  <c r="H322" i="106"/>
  <c r="O141" i="62"/>
  <c r="H323" i="111"/>
  <c r="O146" i="62"/>
  <c r="H323" i="114"/>
  <c r="O169" i="62"/>
  <c r="H324" i="108"/>
  <c r="O200" i="62"/>
  <c r="H325" i="109"/>
  <c r="O202" i="62"/>
  <c r="H325" i="113"/>
  <c r="O228" i="62"/>
  <c r="H326" i="106"/>
  <c r="O230" i="62"/>
  <c r="H326" i="109"/>
  <c r="O232" i="62"/>
  <c r="H326" i="113"/>
  <c r="O258" i="62"/>
  <c r="H327" i="106"/>
  <c r="O290" i="64"/>
  <c r="H338" i="109"/>
  <c r="O292" i="64"/>
  <c r="H338" i="113"/>
  <c r="O169" i="65"/>
  <c r="H346" i="108"/>
  <c r="O171" i="65"/>
  <c r="H346" i="111"/>
  <c r="O176" i="65"/>
  <c r="H346" i="114"/>
  <c r="O78" i="68"/>
  <c r="H361" i="106"/>
  <c r="O80" i="68"/>
  <c r="H361" i="109"/>
  <c r="O82" i="68"/>
  <c r="H361" i="113"/>
  <c r="O108" i="68"/>
  <c r="H362" i="106"/>
  <c r="O110" i="68"/>
  <c r="H362" i="109"/>
  <c r="O112" i="68"/>
  <c r="H362" i="113"/>
  <c r="O138" i="68"/>
  <c r="H363" i="106"/>
  <c r="O140" i="68"/>
  <c r="H363" i="109"/>
  <c r="O142" i="68"/>
  <c r="H363" i="113"/>
  <c r="O168" i="68"/>
  <c r="H364" i="106"/>
  <c r="O170" i="68"/>
  <c r="H364" i="109"/>
  <c r="O172" i="68"/>
  <c r="H364" i="113"/>
  <c r="O198" i="68"/>
  <c r="H365" i="106"/>
  <c r="O200" i="68"/>
  <c r="H365" i="109"/>
  <c r="O202" i="68"/>
  <c r="H365" i="113"/>
  <c r="O48" i="70"/>
  <c r="H367" i="106"/>
  <c r="O50" i="70"/>
  <c r="H367" i="109"/>
  <c r="O52" i="70"/>
  <c r="H367" i="113"/>
  <c r="O78" i="70"/>
  <c r="H368" i="106"/>
  <c r="O80" i="70"/>
  <c r="H368" i="109"/>
  <c r="O82" i="70"/>
  <c r="H368" i="113"/>
  <c r="O108" i="70"/>
  <c r="H369" i="106"/>
  <c r="O110" i="70"/>
  <c r="H369" i="109"/>
  <c r="O112" i="70"/>
  <c r="H369" i="113"/>
  <c r="O138" i="70"/>
  <c r="H370" i="106"/>
  <c r="O140" i="70"/>
  <c r="H370" i="109"/>
  <c r="O142" i="70"/>
  <c r="H370" i="113"/>
  <c r="O168" i="70"/>
  <c r="H371" i="106"/>
  <c r="O170" i="70"/>
  <c r="H371" i="109"/>
  <c r="O172" i="70"/>
  <c r="H371" i="113"/>
  <c r="O48" i="72"/>
  <c r="H373" i="106"/>
  <c r="O50" i="72"/>
  <c r="H373" i="109"/>
  <c r="O52" i="72"/>
  <c r="H373" i="113"/>
  <c r="O78" i="72"/>
  <c r="H374" i="106"/>
  <c r="O108" i="72"/>
  <c r="H375" i="106"/>
  <c r="O110" i="72"/>
  <c r="H375" i="109"/>
  <c r="O112" i="72"/>
  <c r="H375" i="113"/>
  <c r="O138" i="72"/>
  <c r="H376" i="106"/>
  <c r="O201" i="72"/>
  <c r="H378" i="111"/>
  <c r="O206" i="72"/>
  <c r="H378" i="114"/>
  <c r="O229" i="72"/>
  <c r="H379" i="108"/>
  <c r="O290" i="72"/>
  <c r="H381" i="109"/>
  <c r="O292" i="72"/>
  <c r="H381" i="113"/>
  <c r="O48" i="74"/>
  <c r="H383" i="106"/>
  <c r="O50" i="74"/>
  <c r="H383" i="109"/>
  <c r="O52" i="74"/>
  <c r="H383" i="113"/>
  <c r="O78" i="74"/>
  <c r="H384" i="106"/>
  <c r="O80" i="74"/>
  <c r="H384" i="109"/>
  <c r="O82" i="74"/>
  <c r="H384" i="113"/>
  <c r="O108" i="74"/>
  <c r="H385" i="106"/>
  <c r="O111" i="74"/>
  <c r="H385" i="111"/>
  <c r="O116" i="74"/>
  <c r="H385" i="114"/>
  <c r="O169" i="74"/>
  <c r="H387" i="108"/>
  <c r="O229" i="74"/>
  <c r="H389" i="108"/>
  <c r="O260" i="74"/>
  <c r="H390" i="109"/>
  <c r="O262" i="74"/>
  <c r="H390" i="113"/>
  <c r="O288" i="74"/>
  <c r="H391" i="106"/>
  <c r="O319" i="74"/>
  <c r="H392" i="108"/>
  <c r="O351" i="74"/>
  <c r="H393" i="111"/>
  <c r="O356" i="74"/>
  <c r="H393" i="114"/>
  <c r="O379" i="74"/>
  <c r="H394" i="108"/>
  <c r="O410" i="74"/>
  <c r="H395" i="109"/>
  <c r="O412" i="74"/>
  <c r="H395" i="113"/>
  <c r="O438" i="74"/>
  <c r="H396" i="106"/>
  <c r="O471" i="74"/>
  <c r="H397" i="111"/>
  <c r="O476" i="74"/>
  <c r="H397" i="114"/>
  <c r="O49" i="76"/>
  <c r="H399" i="108"/>
  <c r="O51" i="76"/>
  <c r="H399" i="111"/>
  <c r="O56" i="76"/>
  <c r="H399" i="114"/>
  <c r="O79" i="76"/>
  <c r="H400" i="108"/>
  <c r="O110" i="76"/>
  <c r="H401" i="109"/>
  <c r="O141" i="76"/>
  <c r="H402" i="111"/>
  <c r="O146" i="76"/>
  <c r="H402" i="114"/>
  <c r="O169" i="76"/>
  <c r="H403" i="108"/>
  <c r="O171" i="76"/>
  <c r="H403" i="111"/>
  <c r="O176" i="76"/>
  <c r="H403" i="114"/>
  <c r="O199" i="76"/>
  <c r="H404" i="108"/>
  <c r="O230" i="76"/>
  <c r="H405" i="109"/>
  <c r="O232" i="76"/>
  <c r="H405" i="113"/>
  <c r="O258" i="76"/>
  <c r="H406" i="106"/>
  <c r="O81" i="78"/>
  <c r="H409" i="111"/>
  <c r="O86" i="78"/>
  <c r="H409" i="114"/>
  <c r="O109" i="78"/>
  <c r="H410" i="108"/>
  <c r="O140" i="78"/>
  <c r="H411" i="109"/>
  <c r="O142" i="78"/>
  <c r="H411" i="113"/>
  <c r="O170" i="78"/>
  <c r="H412" i="109"/>
  <c r="O172" i="78"/>
  <c r="H412" i="113"/>
  <c r="O198" i="78"/>
  <c r="H413" i="106"/>
  <c r="O231" i="78"/>
  <c r="H414" i="111"/>
  <c r="O236" i="78"/>
  <c r="H414" i="114"/>
  <c r="O259" i="78"/>
  <c r="H415" i="108"/>
  <c r="O290" i="78"/>
  <c r="H416" i="109"/>
  <c r="O292" i="78"/>
  <c r="H416" i="113"/>
  <c r="O318" i="78"/>
  <c r="H417" i="106"/>
  <c r="J22" i="89"/>
  <c r="G53" i="118"/>
  <c r="E53" i="113"/>
  <c r="G53" i="120"/>
  <c r="G53" i="113"/>
  <c r="K19" i="89"/>
  <c r="D53" i="119"/>
  <c r="F53" i="108"/>
  <c r="J19" i="89"/>
  <c r="D53" i="118"/>
  <c r="E53" i="108"/>
  <c r="J26" i="92"/>
  <c r="E56" i="114"/>
  <c r="K26" i="92"/>
  <c r="K56" i="119"/>
  <c r="F56" i="114"/>
  <c r="J18" i="91"/>
  <c r="C55" i="118"/>
  <c r="E55" i="106"/>
  <c r="J20" i="90"/>
  <c r="E54" i="118"/>
  <c r="E54" i="109"/>
  <c r="K20" i="90"/>
  <c r="E54" i="119"/>
  <c r="F54" i="109"/>
  <c r="K26" i="91"/>
  <c r="K55" i="119"/>
  <c r="F55" i="114"/>
  <c r="D55" i="120"/>
  <c r="G55" i="108"/>
  <c r="E56" i="120"/>
  <c r="G56" i="109"/>
  <c r="M55" i="129" s="1"/>
  <c r="K21" i="92"/>
  <c r="F56" i="119"/>
  <c r="F56" i="111"/>
  <c r="C54" i="120"/>
  <c r="G54" i="106"/>
  <c r="K54" i="120"/>
  <c r="G54" i="114"/>
  <c r="K20" i="89"/>
  <c r="E53" i="119"/>
  <c r="F53" i="109"/>
  <c r="K26" i="88"/>
  <c r="K52" i="119"/>
  <c r="F52" i="114"/>
  <c r="J26" i="88"/>
  <c r="E52" i="114"/>
  <c r="J20" i="88"/>
  <c r="E52" i="118"/>
  <c r="E52" i="109"/>
  <c r="J22" i="88"/>
  <c r="G52" i="118"/>
  <c r="E52" i="113"/>
  <c r="C52" i="120"/>
  <c r="G52" i="106"/>
  <c r="K19" i="88"/>
  <c r="D52" i="119"/>
  <c r="F52" i="108"/>
  <c r="L26" i="92"/>
  <c r="K56" i="120"/>
  <c r="G56" i="114"/>
  <c r="O168" i="55"/>
  <c r="H281" i="106"/>
  <c r="O201" i="55"/>
  <c r="H282" i="111"/>
  <c r="O206" i="55"/>
  <c r="H282" i="114"/>
  <c r="O229" i="55"/>
  <c r="H283" i="108"/>
  <c r="O260" i="55"/>
  <c r="H284" i="109"/>
  <c r="O262" i="55"/>
  <c r="H284" i="113"/>
  <c r="O48" i="57"/>
  <c r="H286" i="106"/>
  <c r="O50" i="57"/>
  <c r="H286" i="109"/>
  <c r="O52" i="57"/>
  <c r="H286" i="113"/>
  <c r="O78" i="57"/>
  <c r="H287" i="106"/>
  <c r="O80" i="57"/>
  <c r="H287" i="109"/>
  <c r="O82" i="57"/>
  <c r="H287" i="113"/>
  <c r="O108" i="57"/>
  <c r="H288" i="106"/>
  <c r="O110" i="57"/>
  <c r="H288" i="109"/>
  <c r="O112" i="57"/>
  <c r="H288" i="113"/>
  <c r="O138" i="57"/>
  <c r="H289" i="106"/>
  <c r="O140" i="57"/>
  <c r="H289" i="109"/>
  <c r="O142" i="57"/>
  <c r="H289" i="113"/>
  <c r="O168" i="57"/>
  <c r="H290" i="106"/>
  <c r="O170" i="57"/>
  <c r="H290" i="109"/>
  <c r="O172" i="57"/>
  <c r="H290" i="113"/>
  <c r="O198" i="57"/>
  <c r="H291" i="106"/>
  <c r="O200" i="57"/>
  <c r="H291" i="109"/>
  <c r="O202" i="57"/>
  <c r="H291" i="113"/>
  <c r="O228" i="57"/>
  <c r="H292" i="106"/>
  <c r="O230" i="57"/>
  <c r="H292" i="109"/>
  <c r="O232" i="57"/>
  <c r="H292" i="113"/>
  <c r="O258" i="57"/>
  <c r="H293" i="106"/>
  <c r="O260" i="57"/>
  <c r="H293" i="109"/>
  <c r="O262" i="57"/>
  <c r="H293" i="113"/>
  <c r="O288" i="57"/>
  <c r="H294" i="106"/>
  <c r="O49" i="59"/>
  <c r="H296" i="108"/>
  <c r="O51" i="59"/>
  <c r="H296" i="111"/>
  <c r="O56" i="59"/>
  <c r="H296" i="114"/>
  <c r="O79" i="59"/>
  <c r="H297" i="108"/>
  <c r="O81" i="59"/>
  <c r="H297" i="111"/>
  <c r="O86" i="59"/>
  <c r="H297" i="114"/>
  <c r="O109" i="59"/>
  <c r="H298" i="108"/>
  <c r="O111" i="59"/>
  <c r="H298" i="111"/>
  <c r="O116" i="59"/>
  <c r="H298" i="114"/>
  <c r="O139" i="59"/>
  <c r="H299" i="108"/>
  <c r="O141" i="59"/>
  <c r="H299" i="111"/>
  <c r="O146" i="59"/>
  <c r="H299" i="114"/>
  <c r="O169" i="59"/>
  <c r="H300" i="108"/>
  <c r="O171" i="59"/>
  <c r="H300" i="111"/>
  <c r="O176" i="59"/>
  <c r="H300" i="114"/>
  <c r="O199" i="59"/>
  <c r="H301" i="108"/>
  <c r="O201" i="59"/>
  <c r="H301" i="111"/>
  <c r="O206" i="59"/>
  <c r="H301" i="114"/>
  <c r="O229" i="59"/>
  <c r="H302" i="108"/>
  <c r="O231" i="59"/>
  <c r="H302" i="111"/>
  <c r="O236" i="59"/>
  <c r="H302" i="114"/>
  <c r="O259" i="59"/>
  <c r="H303" i="108"/>
  <c r="O261" i="59"/>
  <c r="H303" i="111"/>
  <c r="O266" i="59"/>
  <c r="H303" i="114"/>
  <c r="O289" i="59"/>
  <c r="H304" i="108"/>
  <c r="O291" i="59"/>
  <c r="H304" i="111"/>
  <c r="O296" i="59"/>
  <c r="H304" i="114"/>
  <c r="O319" i="59"/>
  <c r="H305" i="108"/>
  <c r="O321" i="59"/>
  <c r="H305" i="111"/>
  <c r="O326" i="59"/>
  <c r="H305" i="114"/>
  <c r="O49" i="61"/>
  <c r="H307" i="108"/>
  <c r="O51" i="61"/>
  <c r="H307" i="111"/>
  <c r="O56" i="61"/>
  <c r="H307" i="114"/>
  <c r="O79" i="61"/>
  <c r="H308" i="108"/>
  <c r="O110" i="61"/>
  <c r="H309" i="109"/>
  <c r="O112" i="61"/>
  <c r="H309" i="113"/>
  <c r="O138" i="61"/>
  <c r="H310" i="106"/>
  <c r="O171" i="61"/>
  <c r="H311" i="111"/>
  <c r="O176" i="61"/>
  <c r="H311" i="114"/>
  <c r="O199" i="61"/>
  <c r="H312" i="108"/>
  <c r="O230" i="61"/>
  <c r="H313" i="109"/>
  <c r="O232" i="61"/>
  <c r="H313" i="113"/>
  <c r="O258" i="61"/>
  <c r="H314" i="106"/>
  <c r="O291" i="61"/>
  <c r="H315" i="111"/>
  <c r="O296" i="61"/>
  <c r="H315" i="114"/>
  <c r="O319" i="61"/>
  <c r="H316" i="108"/>
  <c r="O350" i="61"/>
  <c r="H317" i="109"/>
  <c r="O352" i="61"/>
  <c r="H317" i="113"/>
  <c r="O378" i="61"/>
  <c r="H318" i="106"/>
  <c r="O51" i="62"/>
  <c r="H320" i="111"/>
  <c r="O56" i="62"/>
  <c r="H320" i="114"/>
  <c r="O79" i="62"/>
  <c r="H321" i="108"/>
  <c r="O110" i="62"/>
  <c r="H322" i="109"/>
  <c r="O112" i="62"/>
  <c r="H322" i="113"/>
  <c r="O138" i="62"/>
  <c r="H323" i="108"/>
  <c r="H323" i="106"/>
  <c r="O171" i="62"/>
  <c r="H324" i="111"/>
  <c r="O176" i="62"/>
  <c r="H324" i="114"/>
  <c r="O199" i="62"/>
  <c r="H325" i="108"/>
  <c r="O260" i="62"/>
  <c r="H327" i="109"/>
  <c r="O262" i="62"/>
  <c r="H327" i="113"/>
  <c r="O288" i="62"/>
  <c r="H328" i="106"/>
  <c r="O290" i="62"/>
  <c r="H328" i="109"/>
  <c r="O292" i="62"/>
  <c r="H328" i="113"/>
  <c r="O48" i="64"/>
  <c r="H330" i="106"/>
  <c r="O50" i="64"/>
  <c r="H330" i="109"/>
  <c r="O52" i="64"/>
  <c r="H330" i="113"/>
  <c r="O78" i="64"/>
  <c r="H331" i="106"/>
  <c r="O80" i="64"/>
  <c r="H331" i="109"/>
  <c r="O82" i="64"/>
  <c r="H331" i="113"/>
  <c r="O108" i="64"/>
  <c r="H332" i="106"/>
  <c r="O110" i="64"/>
  <c r="H332" i="109"/>
  <c r="O112" i="64"/>
  <c r="H332" i="113"/>
  <c r="O138" i="64"/>
  <c r="H333" i="106"/>
  <c r="O140" i="64"/>
  <c r="H333" i="109"/>
  <c r="O142" i="64"/>
  <c r="H333" i="113"/>
  <c r="O168" i="64"/>
  <c r="H334" i="106"/>
  <c r="O170" i="64"/>
  <c r="H334" i="109"/>
  <c r="O172" i="64"/>
  <c r="H334" i="113"/>
  <c r="O198" i="64"/>
  <c r="H335" i="106"/>
  <c r="O200" i="64"/>
  <c r="H335" i="109"/>
  <c r="O202" i="64"/>
  <c r="H335" i="113"/>
  <c r="O228" i="64"/>
  <c r="H336" i="106"/>
  <c r="O230" i="64"/>
  <c r="H336" i="109"/>
  <c r="O232" i="64"/>
  <c r="H336" i="113"/>
  <c r="O258" i="64"/>
  <c r="H337" i="106"/>
  <c r="O260" i="64"/>
  <c r="H337" i="109"/>
  <c r="O262" i="64"/>
  <c r="H337" i="113"/>
  <c r="O288" i="64"/>
  <c r="H338" i="106"/>
  <c r="O289" i="64"/>
  <c r="H338" i="108"/>
  <c r="O319" i="64"/>
  <c r="H339" i="108"/>
  <c r="O321" i="64"/>
  <c r="H339" i="111"/>
  <c r="O326" i="64"/>
  <c r="H339" i="114"/>
  <c r="O349" i="64"/>
  <c r="H340" i="108"/>
  <c r="O351" i="64"/>
  <c r="H340" i="111"/>
  <c r="O356" i="64"/>
  <c r="H340" i="114"/>
  <c r="O48" i="65"/>
  <c r="H342" i="106"/>
  <c r="O50" i="65"/>
  <c r="H342" i="109"/>
  <c r="O52" i="65"/>
  <c r="H342" i="113"/>
  <c r="O78" i="65"/>
  <c r="H343" i="106"/>
  <c r="O80" i="65"/>
  <c r="H343" i="109"/>
  <c r="O82" i="65"/>
  <c r="H343" i="113"/>
  <c r="O108" i="65"/>
  <c r="H344" i="106"/>
  <c r="O110" i="65"/>
  <c r="H344" i="109"/>
  <c r="O112" i="65"/>
  <c r="H344" i="113"/>
  <c r="O138" i="65"/>
  <c r="H345" i="106"/>
  <c r="O140" i="65"/>
  <c r="H345" i="109"/>
  <c r="O142" i="65"/>
  <c r="H345" i="113"/>
  <c r="O168" i="65"/>
  <c r="H346" i="106"/>
  <c r="O199" i="65"/>
  <c r="H347" i="108"/>
  <c r="O201" i="65"/>
  <c r="H347" i="111"/>
  <c r="O206" i="65"/>
  <c r="H347" i="114"/>
  <c r="O229" i="65"/>
  <c r="H348" i="108"/>
  <c r="O231" i="65"/>
  <c r="H348" i="111"/>
  <c r="O236" i="65"/>
  <c r="H348" i="114"/>
  <c r="O48" i="67"/>
  <c r="H350" i="108"/>
  <c r="O50" i="67"/>
  <c r="H350" i="111"/>
  <c r="O55" i="67"/>
  <c r="H350" i="114"/>
  <c r="O79" i="67"/>
  <c r="H351" i="108"/>
  <c r="O81" i="67"/>
  <c r="H351" i="111"/>
  <c r="O86" i="67"/>
  <c r="H351" i="114"/>
  <c r="O109" i="67"/>
  <c r="H352" i="108"/>
  <c r="O111" i="67"/>
  <c r="H352" i="111"/>
  <c r="O116" i="67"/>
  <c r="H352" i="114"/>
  <c r="O139" i="67"/>
  <c r="H353" i="108"/>
  <c r="O141" i="67"/>
  <c r="H353" i="111"/>
  <c r="O146" i="67"/>
  <c r="H353" i="114"/>
  <c r="O169" i="67"/>
  <c r="H354" i="108"/>
  <c r="O171" i="67"/>
  <c r="H354" i="111"/>
  <c r="O176" i="67"/>
  <c r="H354" i="114"/>
  <c r="O199" i="67"/>
  <c r="H355" i="108"/>
  <c r="O201" i="67"/>
  <c r="H355" i="111"/>
  <c r="O206" i="67"/>
  <c r="H355" i="114"/>
  <c r="O229" i="67"/>
  <c r="H356" i="108"/>
  <c r="O231" i="67"/>
  <c r="H356" i="111"/>
  <c r="O236" i="67"/>
  <c r="H356" i="114"/>
  <c r="O259" i="67"/>
  <c r="H357" i="108"/>
  <c r="O261" i="67"/>
  <c r="H357" i="111"/>
  <c r="O266" i="67"/>
  <c r="H357" i="114"/>
  <c r="O289" i="67"/>
  <c r="H358" i="108"/>
  <c r="O291" i="67"/>
  <c r="H358" i="111"/>
  <c r="O296" i="67"/>
  <c r="H358" i="114"/>
  <c r="O49" i="68"/>
  <c r="H360" i="108"/>
  <c r="O51" i="68"/>
  <c r="H360" i="111"/>
  <c r="O56" i="68"/>
  <c r="H360" i="114"/>
  <c r="O140" i="72"/>
  <c r="H376" i="109"/>
  <c r="O142" i="72"/>
  <c r="H376" i="113"/>
  <c r="O168" i="72"/>
  <c r="H377" i="106"/>
  <c r="O170" i="72"/>
  <c r="H377" i="109"/>
  <c r="O172" i="72"/>
  <c r="H377" i="113"/>
  <c r="O198" i="72"/>
  <c r="H378" i="106"/>
  <c r="O231" i="72"/>
  <c r="H379" i="111"/>
  <c r="O236" i="72"/>
  <c r="H379" i="114"/>
  <c r="O259" i="72"/>
  <c r="H380" i="108"/>
  <c r="O261" i="72"/>
  <c r="H380" i="111"/>
  <c r="O266" i="72"/>
  <c r="H380" i="114"/>
  <c r="O289" i="72"/>
  <c r="H381" i="108"/>
  <c r="O140" i="74"/>
  <c r="H386" i="109"/>
  <c r="O142" i="74"/>
  <c r="H386" i="113"/>
  <c r="O171" i="74"/>
  <c r="H387" i="111"/>
  <c r="O176" i="74"/>
  <c r="H387" i="114"/>
  <c r="O200" i="74"/>
  <c r="H388" i="109"/>
  <c r="O202" i="74"/>
  <c r="H388" i="113"/>
  <c r="O231" i="74"/>
  <c r="H389" i="111"/>
  <c r="O236" i="74"/>
  <c r="H389" i="114"/>
  <c r="O259" i="74"/>
  <c r="H390" i="108"/>
  <c r="O290" i="74"/>
  <c r="H391" i="109"/>
  <c r="O292" i="74"/>
  <c r="H391" i="113"/>
  <c r="O318" i="74"/>
  <c r="H392" i="106"/>
  <c r="O321" i="74"/>
  <c r="H392" i="111"/>
  <c r="O326" i="74"/>
  <c r="H392" i="114"/>
  <c r="O348" i="74"/>
  <c r="H393" i="106"/>
  <c r="O381" i="74"/>
  <c r="H394" i="111"/>
  <c r="O386" i="74"/>
  <c r="H394" i="114"/>
  <c r="O409" i="74"/>
  <c r="H395" i="108"/>
  <c r="O440" i="74"/>
  <c r="H396" i="109"/>
  <c r="O442" i="74"/>
  <c r="H396" i="113"/>
  <c r="O468" i="74"/>
  <c r="H397" i="106"/>
  <c r="O81" i="76"/>
  <c r="H400" i="111"/>
  <c r="O86" i="76"/>
  <c r="H400" i="114"/>
  <c r="O109" i="76"/>
  <c r="H401" i="108"/>
  <c r="O112" i="76"/>
  <c r="H401" i="113"/>
  <c r="O138" i="76"/>
  <c r="H402" i="106"/>
  <c r="O201" i="76"/>
  <c r="H404" i="111"/>
  <c r="O206" i="76"/>
  <c r="H404" i="114"/>
  <c r="O229" i="76"/>
  <c r="H405" i="108"/>
  <c r="O260" i="76"/>
  <c r="H406" i="109"/>
  <c r="O262" i="76"/>
  <c r="H406" i="113"/>
  <c r="O48" i="78"/>
  <c r="H408" i="106"/>
  <c r="O50" i="78"/>
  <c r="H408" i="109"/>
  <c r="O52" i="78"/>
  <c r="H408" i="113"/>
  <c r="O78" i="78"/>
  <c r="H409" i="106"/>
  <c r="O111" i="78"/>
  <c r="H410" i="111"/>
  <c r="O116" i="78"/>
  <c r="H410" i="114"/>
  <c r="O139" i="78"/>
  <c r="H411" i="108"/>
  <c r="O169" i="78"/>
  <c r="H412" i="108"/>
  <c r="O200" i="78"/>
  <c r="H413" i="109"/>
  <c r="O202" i="78"/>
  <c r="H413" i="113"/>
  <c r="O228" i="78"/>
  <c r="H414" i="106"/>
  <c r="O261" i="78"/>
  <c r="H415" i="111"/>
  <c r="O266" i="78"/>
  <c r="H415" i="114"/>
  <c r="O289" i="78"/>
  <c r="H416" i="108"/>
  <c r="O320" i="78"/>
  <c r="H417" i="109"/>
  <c r="O322" i="78"/>
  <c r="H417" i="113"/>
  <c r="K22" i="89"/>
  <c r="G53" i="119"/>
  <c r="F53" i="113"/>
  <c r="K53" i="120"/>
  <c r="G53" i="114"/>
  <c r="J18" i="92"/>
  <c r="C56" i="118"/>
  <c r="E56" i="106"/>
  <c r="C56" i="120"/>
  <c r="G56" i="106"/>
  <c r="J22" i="91"/>
  <c r="G55" i="118"/>
  <c r="E55" i="113"/>
  <c r="J26" i="91"/>
  <c r="E55" i="114"/>
  <c r="J18" i="90"/>
  <c r="C54" i="118"/>
  <c r="E54" i="106"/>
  <c r="E55" i="120"/>
  <c r="G55" i="109"/>
  <c r="M54" i="129" s="1"/>
  <c r="J19" i="91"/>
  <c r="D55" i="118"/>
  <c r="E55" i="108"/>
  <c r="F56" i="120"/>
  <c r="G56" i="111"/>
  <c r="G56" i="120"/>
  <c r="G56" i="113"/>
  <c r="J26" i="90"/>
  <c r="E54" i="114"/>
  <c r="F54" i="120"/>
  <c r="G54" i="111"/>
  <c r="J21" i="89"/>
  <c r="F53" i="118"/>
  <c r="E53" i="111"/>
  <c r="K18" i="88"/>
  <c r="C52" i="119"/>
  <c r="F52" i="106"/>
  <c r="K20" i="88"/>
  <c r="E52" i="119"/>
  <c r="F52" i="109"/>
  <c r="K52" i="120"/>
  <c r="G52" i="114"/>
  <c r="D52" i="120"/>
  <c r="G52" i="108"/>
  <c r="J19" i="90"/>
  <c r="D54" i="118"/>
  <c r="E54" i="108"/>
  <c r="F53" i="120"/>
  <c r="G53" i="111"/>
  <c r="O18" i="35"/>
  <c r="H16" i="106"/>
  <c r="H158" i="106"/>
  <c r="O19" i="35"/>
  <c r="H158" i="108"/>
  <c r="H16" i="108"/>
  <c r="M313" i="35"/>
  <c r="D168" i="114" s="1"/>
  <c r="M278" i="35"/>
  <c r="D167" i="111" s="1"/>
  <c r="M249" i="35"/>
  <c r="D166" i="113" s="1"/>
  <c r="M276" i="35"/>
  <c r="D167" i="108" s="1"/>
  <c r="M65" i="35"/>
  <c r="D160" i="106" s="1"/>
  <c r="M185" i="35"/>
  <c r="D164" i="106" s="1"/>
  <c r="Q223" i="35"/>
  <c r="Q313" i="35"/>
  <c r="M245" i="35"/>
  <c r="D166" i="106" s="1"/>
  <c r="M305" i="35"/>
  <c r="D168" i="106" s="1"/>
  <c r="M125" i="35"/>
  <c r="D162" i="106" s="1"/>
  <c r="Q163" i="35"/>
  <c r="M275" i="35"/>
  <c r="D167" i="106" s="1"/>
  <c r="M95" i="35"/>
  <c r="D161" i="106" s="1"/>
  <c r="Q133" i="35"/>
  <c r="M215" i="35"/>
  <c r="D165" i="106" s="1"/>
  <c r="Q283" i="35"/>
  <c r="M35" i="35"/>
  <c r="D159" i="106" s="1"/>
  <c r="P285" i="35"/>
  <c r="Q285" i="35"/>
  <c r="F6" i="45"/>
  <c r="O6" i="45" s="1"/>
  <c r="F5" i="20"/>
  <c r="P187" i="55"/>
  <c r="N73" i="57"/>
  <c r="Q73" i="57"/>
  <c r="O128" i="22"/>
  <c r="F110" i="111" s="1"/>
  <c r="P105" i="22"/>
  <c r="P128" i="22"/>
  <c r="M283" i="35"/>
  <c r="D167" i="114" s="1"/>
  <c r="O158" i="35"/>
  <c r="F163" i="111" s="1"/>
  <c r="M285" i="35"/>
  <c r="D167" i="127" s="1"/>
  <c r="F13" i="45"/>
  <c r="D10" i="45"/>
  <c r="L163" i="50"/>
  <c r="P216" i="51"/>
  <c r="L277" i="57"/>
  <c r="L103" i="70"/>
  <c r="Q38" i="13"/>
  <c r="P38" i="13"/>
  <c r="G61" i="111" s="1"/>
  <c r="Q44" i="13"/>
  <c r="P44" i="13"/>
  <c r="G61" i="125" s="1"/>
  <c r="Q74" i="15"/>
  <c r="E6" i="45"/>
  <c r="F12" i="45"/>
  <c r="P39" i="13"/>
  <c r="G61" i="113" s="1"/>
  <c r="Q45" i="13"/>
  <c r="P45" i="13"/>
  <c r="P96" i="15"/>
  <c r="P98" i="15"/>
  <c r="P103" i="15"/>
  <c r="P105" i="15"/>
  <c r="P215" i="59"/>
  <c r="P313" i="61"/>
  <c r="F14" i="45"/>
  <c r="P35" i="13"/>
  <c r="Q35" i="13"/>
  <c r="Q73" i="15"/>
  <c r="Q75" i="15"/>
  <c r="F8" i="45"/>
  <c r="C15" i="45"/>
  <c r="C10" i="45"/>
  <c r="Q36" i="13"/>
  <c r="P36" i="13"/>
  <c r="P37" i="13"/>
  <c r="G61" i="109" s="1"/>
  <c r="Q37" i="13"/>
  <c r="P40" i="13"/>
  <c r="P43" i="13"/>
  <c r="G61" i="114" s="1"/>
  <c r="Q43" i="13"/>
  <c r="P95" i="15"/>
  <c r="G72" i="106" s="1"/>
  <c r="P97" i="15"/>
  <c r="P99" i="15"/>
  <c r="L114" i="15"/>
  <c r="M114" i="15"/>
  <c r="P104" i="15"/>
  <c r="O128" i="35"/>
  <c r="F162" i="111" s="1"/>
  <c r="N255" i="76"/>
  <c r="B533" i="104"/>
  <c r="L283" i="35"/>
  <c r="P283" i="35"/>
  <c r="P97" i="46"/>
  <c r="M159" i="35"/>
  <c r="D163" i="113" s="1"/>
  <c r="M99" i="35"/>
  <c r="D161" i="113" s="1"/>
  <c r="P97" i="45"/>
  <c r="M248" i="35"/>
  <c r="D166" i="111" s="1"/>
  <c r="M98" i="35"/>
  <c r="D161" i="111" s="1"/>
  <c r="M155" i="35"/>
  <c r="D163" i="106" s="1"/>
  <c r="M247" i="35"/>
  <c r="D166" i="109" s="1"/>
  <c r="N248" i="35"/>
  <c r="N255" i="35"/>
  <c r="L39" i="24"/>
  <c r="O38" i="27"/>
  <c r="F126" i="111" s="1"/>
  <c r="L66" i="29"/>
  <c r="O75" i="35"/>
  <c r="F160" i="127" s="1"/>
  <c r="L99" i="35"/>
  <c r="P99" i="35"/>
  <c r="O215" i="35"/>
  <c r="F165" i="106" s="1"/>
  <c r="P223" i="35"/>
  <c r="L248" i="35"/>
  <c r="P248" i="35"/>
  <c r="L255" i="35"/>
  <c r="P255" i="35"/>
  <c r="O309" i="35"/>
  <c r="F168" i="113" s="1"/>
  <c r="L344" i="39"/>
  <c r="P134" i="48"/>
  <c r="P159" i="51"/>
  <c r="P193" i="51"/>
  <c r="L338" i="61"/>
  <c r="P338" i="61"/>
  <c r="L95" i="67"/>
  <c r="O128" i="70"/>
  <c r="F370" i="111" s="1"/>
  <c r="O195" i="72"/>
  <c r="F378" i="127" s="1"/>
  <c r="P96" i="22"/>
  <c r="P66" i="25"/>
  <c r="P135" i="25"/>
  <c r="L67" i="35"/>
  <c r="P67" i="35"/>
  <c r="L75" i="35"/>
  <c r="P75" i="35"/>
  <c r="L125" i="35"/>
  <c r="P125" i="35"/>
  <c r="L155" i="35"/>
  <c r="P155" i="35"/>
  <c r="L159" i="35"/>
  <c r="P159" i="35"/>
  <c r="L189" i="35"/>
  <c r="P189" i="35"/>
  <c r="L215" i="35"/>
  <c r="P215" i="35"/>
  <c r="L219" i="35"/>
  <c r="P219" i="35"/>
  <c r="P245" i="37"/>
  <c r="L155" i="46"/>
  <c r="N74" i="57"/>
  <c r="B651" i="104"/>
  <c r="L28" i="90"/>
  <c r="B652" i="104"/>
  <c r="L28" i="91"/>
  <c r="B233" i="104"/>
  <c r="L21" i="92"/>
  <c r="L28" i="88"/>
  <c r="B649" i="104"/>
  <c r="B650" i="104"/>
  <c r="L28" i="89"/>
  <c r="O275" i="35"/>
  <c r="F167" i="106" s="1"/>
  <c r="L193" i="50"/>
  <c r="N159" i="51"/>
  <c r="N338" i="61"/>
  <c r="B232" i="104"/>
  <c r="L21" i="91"/>
  <c r="L21" i="88"/>
  <c r="B229" i="104"/>
  <c r="B230" i="104"/>
  <c r="L21" i="89"/>
  <c r="B231" i="104"/>
  <c r="L21" i="90"/>
  <c r="P194" i="45"/>
  <c r="L38" i="35"/>
  <c r="P38" i="35"/>
  <c r="L65" i="35"/>
  <c r="P65" i="35"/>
  <c r="L69" i="35"/>
  <c r="P69" i="35"/>
  <c r="L73" i="35"/>
  <c r="P73" i="35"/>
  <c r="O99" i="35"/>
  <c r="F161" i="113" s="1"/>
  <c r="L104" i="35"/>
  <c r="P104" i="35"/>
  <c r="L187" i="35"/>
  <c r="P187" i="35"/>
  <c r="L245" i="35"/>
  <c r="O248" i="35"/>
  <c r="F166" i="111" s="1"/>
  <c r="L275" i="35"/>
  <c r="P275" i="35"/>
  <c r="O306" i="35"/>
  <c r="F168" i="108" s="1"/>
  <c r="L307" i="35"/>
  <c r="P307" i="35"/>
  <c r="P99" i="37"/>
  <c r="P156" i="46"/>
  <c r="O134" i="48"/>
  <c r="F239" i="125" s="1"/>
  <c r="O194" i="50"/>
  <c r="F247" i="125" s="1"/>
  <c r="N248" i="55"/>
  <c r="P37" i="57"/>
  <c r="P74" i="57"/>
  <c r="P134" i="57"/>
  <c r="L164" i="70"/>
  <c r="B653" i="104"/>
  <c r="L28" i="92"/>
  <c r="N283" i="59"/>
  <c r="N313" i="35"/>
  <c r="O283" i="59"/>
  <c r="F304" i="114" s="1"/>
  <c r="L163" i="35"/>
  <c r="P163" i="35"/>
  <c r="L193" i="35"/>
  <c r="P193" i="35"/>
  <c r="O223" i="35"/>
  <c r="F165" i="114" s="1"/>
  <c r="P283" i="59"/>
  <c r="B531" i="104"/>
  <c r="L26" i="90"/>
  <c r="N73" i="25"/>
  <c r="P133" i="35"/>
  <c r="B532" i="104"/>
  <c r="L26" i="91"/>
  <c r="L73" i="25"/>
  <c r="L133" i="35"/>
  <c r="L253" i="35"/>
  <c r="O283" i="35"/>
  <c r="F167" i="114" s="1"/>
  <c r="P43" i="51"/>
  <c r="P283" i="51"/>
  <c r="O163" i="70"/>
  <c r="F371" i="114" s="1"/>
  <c r="B530" i="104"/>
  <c r="L26" i="89"/>
  <c r="L26" i="88"/>
  <c r="B529" i="104"/>
  <c r="O73" i="25"/>
  <c r="F120" i="114" s="1"/>
  <c r="O133" i="35"/>
  <c r="F162" i="114" s="1"/>
  <c r="N283" i="35"/>
  <c r="O283" i="51"/>
  <c r="F257" i="114" s="1"/>
  <c r="N133" i="70"/>
  <c r="N163" i="70"/>
  <c r="L159" i="46"/>
  <c r="B291" i="104"/>
  <c r="L22" i="90"/>
  <c r="M189" i="35"/>
  <c r="D164" i="113" s="1"/>
  <c r="B292" i="104"/>
  <c r="L22" i="91"/>
  <c r="L22" i="88"/>
  <c r="B289" i="104"/>
  <c r="O39" i="31"/>
  <c r="F139" i="113" s="1"/>
  <c r="N219" i="35"/>
  <c r="O249" i="35"/>
  <c r="F166" i="113" s="1"/>
  <c r="N69" i="65"/>
  <c r="B293" i="104"/>
  <c r="L22" i="92"/>
  <c r="M39" i="35"/>
  <c r="D159" i="113" s="1"/>
  <c r="L249" i="35"/>
  <c r="P249" i="35"/>
  <c r="L39" i="39"/>
  <c r="B290" i="104"/>
  <c r="L22" i="89"/>
  <c r="B113" i="104"/>
  <c r="L19" i="92"/>
  <c r="O216" i="35"/>
  <c r="F165" i="108" s="1"/>
  <c r="L246" i="35"/>
  <c r="P246" i="35"/>
  <c r="N216" i="55"/>
  <c r="O126" i="70"/>
  <c r="F370" i="108" s="1"/>
  <c r="L19" i="88"/>
  <c r="B109" i="104"/>
  <c r="N216" i="57"/>
  <c r="B111" i="104"/>
  <c r="L19" i="90"/>
  <c r="L186" i="35"/>
  <c r="P186" i="35"/>
  <c r="L216" i="35"/>
  <c r="P216" i="35"/>
  <c r="P36" i="51"/>
  <c r="O216" i="55"/>
  <c r="F283" i="108" s="1"/>
  <c r="P336" i="61"/>
  <c r="O96" i="67"/>
  <c r="F352" i="108" s="1"/>
  <c r="P96" i="68"/>
  <c r="P156" i="70"/>
  <c r="B112" i="104"/>
  <c r="L19" i="91"/>
  <c r="L18" i="88"/>
  <c r="B48" i="104"/>
  <c r="B53" i="104"/>
  <c r="L18" i="92"/>
  <c r="B50" i="104"/>
  <c r="L18" i="90"/>
  <c r="N305" i="35"/>
  <c r="L95" i="35"/>
  <c r="P95" i="35"/>
  <c r="O125" i="35"/>
  <c r="F162" i="106" s="1"/>
  <c r="L245" i="39"/>
  <c r="O185" i="65"/>
  <c r="F347" i="106" s="1"/>
  <c r="O215" i="65"/>
  <c r="F348" i="106" s="1"/>
  <c r="B51" i="104"/>
  <c r="L18" i="91"/>
  <c r="B49" i="104"/>
  <c r="L18" i="89"/>
  <c r="B172" i="104"/>
  <c r="L20" i="91"/>
  <c r="B173" i="104"/>
  <c r="L20" i="92"/>
  <c r="O37" i="35"/>
  <c r="F159" i="109" s="1"/>
  <c r="L37" i="35"/>
  <c r="P37" i="35"/>
  <c r="P97" i="57"/>
  <c r="B171" i="104"/>
  <c r="L20" i="90"/>
  <c r="L20" i="88"/>
  <c r="B169" i="104"/>
  <c r="N74" i="25"/>
  <c r="O224" i="35"/>
  <c r="F165" i="125" s="1"/>
  <c r="O344" i="37"/>
  <c r="F180" i="125" s="1"/>
  <c r="O314" i="59"/>
  <c r="F305" i="125" s="1"/>
  <c r="L104" i="29"/>
  <c r="L224" i="35"/>
  <c r="P224" i="35"/>
  <c r="O314" i="35"/>
  <c r="F168" i="125" s="1"/>
  <c r="P164" i="59"/>
  <c r="P224" i="59"/>
  <c r="O284" i="67"/>
  <c r="F358" i="125" s="1"/>
  <c r="B591" i="104"/>
  <c r="L27" i="90"/>
  <c r="L27" i="88"/>
  <c r="B589" i="104"/>
  <c r="L44" i="35"/>
  <c r="P44" i="35"/>
  <c r="L134" i="35"/>
  <c r="P134" i="35"/>
  <c r="B590" i="104"/>
  <c r="L27" i="89"/>
  <c r="B593" i="104"/>
  <c r="L27" i="92"/>
  <c r="B592" i="104"/>
  <c r="L27" i="91"/>
  <c r="P45" i="78"/>
  <c r="O186" i="68"/>
  <c r="F365" i="108" s="1"/>
  <c r="L163" i="68"/>
  <c r="O43" i="35"/>
  <c r="F159" i="114" s="1"/>
  <c r="N65" i="35"/>
  <c r="O66" i="35"/>
  <c r="F160" i="108" s="1"/>
  <c r="N69" i="35"/>
  <c r="N73" i="35"/>
  <c r="O74" i="35"/>
  <c r="F160" i="125" s="1"/>
  <c r="N104" i="35"/>
  <c r="O105" i="35"/>
  <c r="F161" i="127" s="1"/>
  <c r="N155" i="35"/>
  <c r="O156" i="35"/>
  <c r="F163" i="108" s="1"/>
  <c r="N159" i="35"/>
  <c r="O164" i="35"/>
  <c r="F163" i="125" s="1"/>
  <c r="N186" i="35"/>
  <c r="N187" i="35"/>
  <c r="O188" i="35"/>
  <c r="F164" i="111" s="1"/>
  <c r="O195" i="35"/>
  <c r="F164" i="127" s="1"/>
  <c r="O218" i="35"/>
  <c r="F165" i="111" s="1"/>
  <c r="N246" i="35"/>
  <c r="O247" i="35"/>
  <c r="F166" i="109" s="1"/>
  <c r="O285" i="35"/>
  <c r="F167" i="127" s="1"/>
  <c r="L305" i="35"/>
  <c r="P305" i="35"/>
  <c r="O308" i="35"/>
  <c r="F168" i="111" s="1"/>
  <c r="L309" i="35"/>
  <c r="P309" i="35"/>
  <c r="L313" i="35"/>
  <c r="P313" i="35"/>
  <c r="N156" i="35"/>
  <c r="N164" i="35"/>
  <c r="N195" i="35"/>
  <c r="N218" i="35"/>
  <c r="P253" i="35"/>
  <c r="L35" i="35"/>
  <c r="P35" i="35"/>
  <c r="O38" i="35"/>
  <c r="F159" i="111" s="1"/>
  <c r="L39" i="35"/>
  <c r="P39" i="35"/>
  <c r="L43" i="35"/>
  <c r="P43" i="35"/>
  <c r="O65" i="35"/>
  <c r="F160" i="106" s="1"/>
  <c r="L66" i="35"/>
  <c r="P66" i="35"/>
  <c r="O69" i="35"/>
  <c r="F160" i="113" s="1"/>
  <c r="O73" i="35"/>
  <c r="F160" i="114" s="1"/>
  <c r="L74" i="35"/>
  <c r="P74" i="35"/>
  <c r="L97" i="35"/>
  <c r="P97" i="35"/>
  <c r="O104" i="35"/>
  <c r="F161" i="125" s="1"/>
  <c r="O155" i="35"/>
  <c r="F163" i="106" s="1"/>
  <c r="N158" i="35"/>
  <c r="O159" i="35"/>
  <c r="F163" i="113" s="1"/>
  <c r="O163" i="35"/>
  <c r="F163" i="114" s="1"/>
  <c r="L164" i="35"/>
  <c r="P164" i="35"/>
  <c r="O186" i="35"/>
  <c r="F164" i="108" s="1"/>
  <c r="O187" i="35"/>
  <c r="F164" i="109" s="1"/>
  <c r="L195" i="35"/>
  <c r="P195" i="35"/>
  <c r="N216" i="35"/>
  <c r="L218" i="35"/>
  <c r="P218" i="35"/>
  <c r="L223" i="35"/>
  <c r="N224" i="35"/>
  <c r="O246" i="35"/>
  <c r="F166" i="108" s="1"/>
  <c r="N249" i="35"/>
  <c r="N275" i="35"/>
  <c r="O276" i="35"/>
  <c r="F167" i="108" s="1"/>
  <c r="L277" i="35"/>
  <c r="P277" i="35"/>
  <c r="O284" i="35"/>
  <c r="F167" i="125" s="1"/>
  <c r="L285" i="35"/>
  <c r="O307" i="35"/>
  <c r="F168" i="109" s="1"/>
  <c r="L315" i="35"/>
  <c r="F7" i="35"/>
  <c r="O96" i="35"/>
  <c r="F161" i="108" s="1"/>
  <c r="O254" i="35"/>
  <c r="F166" i="125" s="1"/>
  <c r="N247" i="35"/>
  <c r="P245" i="35"/>
  <c r="N225" i="35"/>
  <c r="N217" i="35"/>
  <c r="O194" i="35"/>
  <c r="F164" i="125" s="1"/>
  <c r="N185" i="35"/>
  <c r="N165" i="35"/>
  <c r="E14" i="35"/>
  <c r="N157" i="35"/>
  <c r="C7" i="35"/>
  <c r="O134" i="35"/>
  <c r="F162" i="125" s="1"/>
  <c r="C5" i="35"/>
  <c r="C9" i="35"/>
  <c r="F5" i="35"/>
  <c r="F9" i="35"/>
  <c r="F14" i="35"/>
  <c r="N129" i="35"/>
  <c r="N127" i="35"/>
  <c r="O126" i="35"/>
  <c r="F162" i="108" s="1"/>
  <c r="D5" i="35"/>
  <c r="D9" i="35"/>
  <c r="C14" i="35"/>
  <c r="D14" i="35"/>
  <c r="L96" i="35"/>
  <c r="P96" i="35"/>
  <c r="P279" i="35"/>
  <c r="L279" i="35"/>
  <c r="N36" i="35"/>
  <c r="N68" i="35"/>
  <c r="N98" i="35"/>
  <c r="L129" i="35"/>
  <c r="N35" i="35"/>
  <c r="O36" i="35"/>
  <c r="F159" i="108" s="1"/>
  <c r="N39" i="35"/>
  <c r="N44" i="35"/>
  <c r="O45" i="35"/>
  <c r="F159" i="127" s="1"/>
  <c r="O68" i="35"/>
  <c r="F160" i="111" s="1"/>
  <c r="N95" i="35"/>
  <c r="N96" i="35"/>
  <c r="O98" i="35"/>
  <c r="F161" i="111" s="1"/>
  <c r="N134" i="35"/>
  <c r="M96" i="35"/>
  <c r="D161" i="108" s="1"/>
  <c r="O35" i="35"/>
  <c r="F159" i="106" s="1"/>
  <c r="L36" i="35"/>
  <c r="P36" i="35"/>
  <c r="N38" i="35"/>
  <c r="O39" i="35"/>
  <c r="F159" i="113" s="1"/>
  <c r="N43" i="35"/>
  <c r="O44" i="35"/>
  <c r="F159" i="125" s="1"/>
  <c r="L45" i="35"/>
  <c r="P45" i="35"/>
  <c r="N66" i="35"/>
  <c r="O67" i="35"/>
  <c r="F160" i="109" s="1"/>
  <c r="L68" i="35"/>
  <c r="P68" i="35"/>
  <c r="N74" i="35"/>
  <c r="O95" i="35"/>
  <c r="F161" i="106" s="1"/>
  <c r="O97" i="35"/>
  <c r="F161" i="109" s="1"/>
  <c r="L98" i="35"/>
  <c r="P98" i="35"/>
  <c r="L103" i="35"/>
  <c r="P103" i="35"/>
  <c r="L126" i="35"/>
  <c r="P126" i="35"/>
  <c r="P129" i="35"/>
  <c r="N135" i="35"/>
  <c r="N188" i="35"/>
  <c r="N194" i="35"/>
  <c r="O219" i="35"/>
  <c r="F165" i="113" s="1"/>
  <c r="N245" i="35"/>
  <c r="L247" i="35"/>
  <c r="P247" i="35"/>
  <c r="N253" i="35"/>
  <c r="N254" i="35"/>
  <c r="O255" i="35"/>
  <c r="F166" i="127" s="1"/>
  <c r="N276" i="35"/>
  <c r="N277" i="35"/>
  <c r="N278" i="35"/>
  <c r="N279" i="35"/>
  <c r="N284" i="35"/>
  <c r="N285" i="35"/>
  <c r="L306" i="35"/>
  <c r="P306" i="35"/>
  <c r="L308" i="35"/>
  <c r="P308" i="35"/>
  <c r="L314" i="35"/>
  <c r="P314" i="35"/>
  <c r="O315" i="35"/>
  <c r="F168" i="127" s="1"/>
  <c r="N103" i="35"/>
  <c r="L105" i="35"/>
  <c r="P105" i="35"/>
  <c r="N126" i="35"/>
  <c r="O129" i="35"/>
  <c r="F162" i="113" s="1"/>
  <c r="N133" i="35"/>
  <c r="L156" i="35"/>
  <c r="P156" i="35"/>
  <c r="O157" i="35"/>
  <c r="F163" i="109" s="1"/>
  <c r="L158" i="35"/>
  <c r="P158" i="35"/>
  <c r="O165" i="35"/>
  <c r="F163" i="127" s="1"/>
  <c r="O185" i="35"/>
  <c r="F164" i="106" s="1"/>
  <c r="N189" i="35"/>
  <c r="N193" i="35"/>
  <c r="O217" i="35"/>
  <c r="F165" i="109" s="1"/>
  <c r="O225" i="35"/>
  <c r="F165" i="127" s="1"/>
  <c r="O245" i="35"/>
  <c r="F166" i="106" s="1"/>
  <c r="O253" i="35"/>
  <c r="F166" i="114" s="1"/>
  <c r="O278" i="35"/>
  <c r="F167" i="111" s="1"/>
  <c r="O279" i="35"/>
  <c r="F167" i="113" s="1"/>
  <c r="P315" i="35"/>
  <c r="N99" i="35"/>
  <c r="O103" i="35"/>
  <c r="F161" i="114" s="1"/>
  <c r="N105" i="35"/>
  <c r="N125" i="35"/>
  <c r="L128" i="35"/>
  <c r="P128" i="35"/>
  <c r="L157" i="35"/>
  <c r="P157" i="35"/>
  <c r="N163" i="35"/>
  <c r="L165" i="35"/>
  <c r="P165" i="35"/>
  <c r="L185" i="35"/>
  <c r="P185" i="35"/>
  <c r="L188" i="35"/>
  <c r="P188" i="35"/>
  <c r="O189" i="35"/>
  <c r="F164" i="113" s="1"/>
  <c r="O193" i="35"/>
  <c r="F164" i="114" s="1"/>
  <c r="L194" i="35"/>
  <c r="P194" i="35"/>
  <c r="N215" i="35"/>
  <c r="L217" i="35"/>
  <c r="P217" i="35"/>
  <c r="N223" i="35"/>
  <c r="L225" i="35"/>
  <c r="P225" i="35"/>
  <c r="L254" i="35"/>
  <c r="P254" i="35"/>
  <c r="L276" i="35"/>
  <c r="P276" i="35"/>
  <c r="O277" i="35"/>
  <c r="F167" i="109" s="1"/>
  <c r="L278" i="35"/>
  <c r="P278" i="35"/>
  <c r="L284" i="35"/>
  <c r="P284" i="35"/>
  <c r="O305" i="35"/>
  <c r="F168" i="106" s="1"/>
  <c r="N306" i="35"/>
  <c r="N307" i="35"/>
  <c r="N308" i="35"/>
  <c r="N309" i="35"/>
  <c r="O313" i="35"/>
  <c r="F168" i="114" s="1"/>
  <c r="N314" i="35"/>
  <c r="N315" i="35"/>
  <c r="N97" i="35"/>
  <c r="N75" i="35"/>
  <c r="N67" i="35"/>
  <c r="N37" i="35"/>
  <c r="N45" i="35"/>
  <c r="F9" i="70"/>
  <c r="F14" i="70"/>
  <c r="D5" i="55"/>
  <c r="C7" i="51"/>
  <c r="F9" i="51"/>
  <c r="F14" i="51"/>
  <c r="E7" i="45"/>
  <c r="E8" i="45"/>
  <c r="E14" i="45"/>
  <c r="F7" i="45"/>
  <c r="D8" i="45"/>
  <c r="E5" i="45"/>
  <c r="M98" i="45"/>
  <c r="D225" i="111" s="1"/>
  <c r="M128" i="45"/>
  <c r="D226" i="111" s="1"/>
  <c r="E9" i="45"/>
  <c r="N9" i="45" s="1"/>
  <c r="N133" i="45"/>
  <c r="F9" i="45"/>
  <c r="L97" i="45"/>
  <c r="P96" i="45"/>
  <c r="M97" i="45"/>
  <c r="D225" i="109" s="1"/>
  <c r="L68" i="45"/>
  <c r="N97" i="45"/>
  <c r="O73" i="45"/>
  <c r="F224" i="114" s="1"/>
  <c r="M104" i="45"/>
  <c r="D225" i="125" s="1"/>
  <c r="M156" i="45"/>
  <c r="D227" i="108" s="1"/>
  <c r="M187" i="45"/>
  <c r="D228" i="109" s="1"/>
  <c r="O126" i="45"/>
  <c r="F226" i="108" s="1"/>
  <c r="M75" i="45"/>
  <c r="D224" i="127" s="1"/>
  <c r="O95" i="45"/>
  <c r="F225" i="106" s="1"/>
  <c r="E11" i="45"/>
  <c r="M43" i="45"/>
  <c r="D223" i="114" s="1"/>
  <c r="M66" i="45"/>
  <c r="D224" i="108" s="1"/>
  <c r="M193" i="45"/>
  <c r="D228" i="114" s="1"/>
  <c r="D5" i="45"/>
  <c r="F15" i="45"/>
  <c r="F10" i="45"/>
  <c r="N43" i="45"/>
  <c r="M185" i="45"/>
  <c r="D228" i="106" s="1"/>
  <c r="M189" i="45"/>
  <c r="D228" i="113" s="1"/>
  <c r="E15" i="45"/>
  <c r="F11" i="45"/>
  <c r="O43" i="45"/>
  <c r="F223" i="114" s="1"/>
  <c r="M65" i="45"/>
  <c r="D224" i="106" s="1"/>
  <c r="N125" i="45"/>
  <c r="N129" i="45"/>
  <c r="M188" i="45"/>
  <c r="D228" i="111" s="1"/>
  <c r="O189" i="45"/>
  <c r="F228" i="113" s="1"/>
  <c r="D12" i="45"/>
  <c r="N147" i="45"/>
  <c r="M155" i="45"/>
  <c r="D227" i="106" s="1"/>
  <c r="D13" i="45"/>
  <c r="M127" i="45"/>
  <c r="D226" i="109" s="1"/>
  <c r="O97" i="45"/>
  <c r="F225" i="109" s="1"/>
  <c r="P105" i="45"/>
  <c r="O164" i="45"/>
  <c r="F227" i="125" s="1"/>
  <c r="M96" i="45"/>
  <c r="D225" i="108" s="1"/>
  <c r="M194" i="45"/>
  <c r="D228" i="125" s="1"/>
  <c r="P44" i="45"/>
  <c r="O67" i="45"/>
  <c r="F224" i="109" s="1"/>
  <c r="O96" i="45"/>
  <c r="F225" i="108" s="1"/>
  <c r="O187" i="45"/>
  <c r="F228" i="109" s="1"/>
  <c r="D14" i="45"/>
  <c r="D9" i="45"/>
  <c r="D7" i="45"/>
  <c r="N99" i="45"/>
  <c r="N148" i="45"/>
  <c r="M165" i="45"/>
  <c r="D227" i="127" s="1"/>
  <c r="P186" i="45"/>
  <c r="D15" i="45"/>
  <c r="M37" i="45"/>
  <c r="D223" i="109" s="1"/>
  <c r="D6" i="45"/>
  <c r="M35" i="45"/>
  <c r="D223" i="106" s="1"/>
  <c r="N37" i="45"/>
  <c r="N44" i="45"/>
  <c r="P65" i="45"/>
  <c r="L67" i="45"/>
  <c r="M73" i="45"/>
  <c r="D224" i="114" s="1"/>
  <c r="N75" i="45"/>
  <c r="O133" i="45"/>
  <c r="F226" i="114" s="1"/>
  <c r="L193" i="45"/>
  <c r="E12" i="45"/>
  <c r="P104" i="45"/>
  <c r="M159" i="45"/>
  <c r="D227" i="113" s="1"/>
  <c r="M164" i="45"/>
  <c r="D227" i="125" s="1"/>
  <c r="N185" i="45"/>
  <c r="P39" i="45"/>
  <c r="P43" i="45"/>
  <c r="P67" i="45"/>
  <c r="N103" i="45"/>
  <c r="L125" i="45"/>
  <c r="L129" i="45"/>
  <c r="M135" i="45"/>
  <c r="D226" i="127" s="1"/>
  <c r="M163" i="45"/>
  <c r="D227" i="114" s="1"/>
  <c r="N164" i="45"/>
  <c r="O188" i="45"/>
  <c r="F228" i="111" s="1"/>
  <c r="P193" i="45"/>
  <c r="M45" i="45"/>
  <c r="D223" i="127" s="1"/>
  <c r="M69" i="45"/>
  <c r="D224" i="113" s="1"/>
  <c r="M125" i="45"/>
  <c r="D226" i="106" s="1"/>
  <c r="M158" i="45"/>
  <c r="D227" i="111" s="1"/>
  <c r="M186" i="45"/>
  <c r="D228" i="108" s="1"/>
  <c r="N193" i="45"/>
  <c r="M195" i="45"/>
  <c r="D228" i="127" s="1"/>
  <c r="G15" i="45"/>
  <c r="G10" i="45"/>
  <c r="L44" i="45"/>
  <c r="N69" i="45"/>
  <c r="M105" i="45"/>
  <c r="D225" i="127" s="1"/>
  <c r="M133" i="45"/>
  <c r="D226" i="114" s="1"/>
  <c r="N134" i="45"/>
  <c r="M157" i="45"/>
  <c r="D227" i="109" s="1"/>
  <c r="N158" i="45"/>
  <c r="L194" i="45"/>
  <c r="E13" i="45"/>
  <c r="M36" i="45"/>
  <c r="D223" i="108" s="1"/>
  <c r="L35" i="45"/>
  <c r="M44" i="45"/>
  <c r="D223" i="125" s="1"/>
  <c r="M68" i="45"/>
  <c r="D224" i="111" s="1"/>
  <c r="L73" i="45"/>
  <c r="N95" i="45"/>
  <c r="M99" i="45"/>
  <c r="D225" i="113" s="1"/>
  <c r="O158" i="45"/>
  <c r="F227" i="111" s="1"/>
  <c r="M278" i="44"/>
  <c r="D221" i="111" s="1"/>
  <c r="L194" i="44"/>
  <c r="N194" i="44"/>
  <c r="O164" i="44"/>
  <c r="F217" i="125" s="1"/>
  <c r="N219" i="44"/>
  <c r="P219" i="44"/>
  <c r="L103" i="44"/>
  <c r="M36" i="44"/>
  <c r="D213" i="108" s="1"/>
  <c r="L99" i="44"/>
  <c r="N35" i="44"/>
  <c r="P43" i="44"/>
  <c r="P73" i="44"/>
  <c r="M155" i="44"/>
  <c r="D217" i="106" s="1"/>
  <c r="O35" i="44"/>
  <c r="F213" i="106" s="1"/>
  <c r="O278" i="44"/>
  <c r="F221" i="111" s="1"/>
  <c r="P35" i="44"/>
  <c r="P95" i="44"/>
  <c r="O155" i="44"/>
  <c r="F217" i="106" s="1"/>
  <c r="M163" i="44"/>
  <c r="D217" i="114" s="1"/>
  <c r="O245" i="44"/>
  <c r="F220" i="106" s="1"/>
  <c r="O95" i="44"/>
  <c r="F215" i="106" s="1"/>
  <c r="L135" i="44"/>
  <c r="L189" i="44"/>
  <c r="L193" i="44"/>
  <c r="O279" i="44"/>
  <c r="F221" i="113" s="1"/>
  <c r="P283" i="44"/>
  <c r="L69" i="44"/>
  <c r="M135" i="44"/>
  <c r="D216" i="127" s="1"/>
  <c r="N189" i="44"/>
  <c r="N193" i="44"/>
  <c r="O37" i="44"/>
  <c r="F213" i="109" s="1"/>
  <c r="O104" i="44"/>
  <c r="F215" i="125" s="1"/>
  <c r="P224" i="44"/>
  <c r="P247" i="44"/>
  <c r="P189" i="44"/>
  <c r="P216" i="44"/>
  <c r="L35" i="44"/>
  <c r="N36" i="44"/>
  <c r="O156" i="44"/>
  <c r="F217" i="108" s="1"/>
  <c r="N163" i="44"/>
  <c r="P164" i="44"/>
  <c r="M194" i="44"/>
  <c r="D218" i="125" s="1"/>
  <c r="O195" i="44"/>
  <c r="F218" i="127" s="1"/>
  <c r="P245" i="44"/>
  <c r="O66" i="44"/>
  <c r="F214" i="108" s="1"/>
  <c r="O163" i="44"/>
  <c r="F217" i="114" s="1"/>
  <c r="P195" i="44"/>
  <c r="M75" i="44"/>
  <c r="D214" i="127" s="1"/>
  <c r="P104" i="44"/>
  <c r="N223" i="44"/>
  <c r="M37" i="44"/>
  <c r="D213" i="109" s="1"/>
  <c r="O127" i="44"/>
  <c r="F216" i="109" s="1"/>
  <c r="O223" i="44"/>
  <c r="F219" i="114" s="1"/>
  <c r="M245" i="44"/>
  <c r="D220" i="106" s="1"/>
  <c r="O246" i="44"/>
  <c r="F220" i="108" s="1"/>
  <c r="N247" i="44"/>
  <c r="L249" i="44"/>
  <c r="L36" i="44"/>
  <c r="P38" i="44"/>
  <c r="P68" i="44"/>
  <c r="P127" i="44"/>
  <c r="L163" i="44"/>
  <c r="M195" i="44"/>
  <c r="D218" i="127" s="1"/>
  <c r="O219" i="44"/>
  <c r="F219" i="113" s="1"/>
  <c r="P223" i="44"/>
  <c r="P66" i="44"/>
  <c r="L95" i="44"/>
  <c r="N96" i="44"/>
  <c r="L104" i="44"/>
  <c r="L164" i="44"/>
  <c r="P185" i="44"/>
  <c r="O189" i="44"/>
  <c r="F218" i="113" s="1"/>
  <c r="O193" i="44"/>
  <c r="F218" i="114" s="1"/>
  <c r="M275" i="44"/>
  <c r="D221" i="106" s="1"/>
  <c r="O65" i="44"/>
  <c r="F214" i="106" s="1"/>
  <c r="M95" i="44"/>
  <c r="D215" i="106" s="1"/>
  <c r="O96" i="44"/>
  <c r="F215" i="108" s="1"/>
  <c r="M104" i="44"/>
  <c r="D215" i="125" s="1"/>
  <c r="M156" i="44"/>
  <c r="D217" i="108" s="1"/>
  <c r="M164" i="44"/>
  <c r="D217" i="125" s="1"/>
  <c r="P193" i="44"/>
  <c r="L219" i="44"/>
  <c r="L223" i="44"/>
  <c r="N275" i="44"/>
  <c r="O276" i="44"/>
  <c r="F221" i="108" s="1"/>
  <c r="O38" i="44"/>
  <c r="F213" i="111" s="1"/>
  <c r="P65" i="44"/>
  <c r="L155" i="44"/>
  <c r="N156" i="44"/>
  <c r="M219" i="44"/>
  <c r="D219" i="113" s="1"/>
  <c r="M223" i="44"/>
  <c r="D219" i="114" s="1"/>
  <c r="O224" i="44"/>
  <c r="F219" i="125" s="1"/>
  <c r="O275" i="44"/>
  <c r="F221" i="106" s="1"/>
  <c r="P276" i="44"/>
  <c r="O283" i="44"/>
  <c r="F221" i="114" s="1"/>
  <c r="P156" i="44"/>
  <c r="M35" i="44"/>
  <c r="D213" i="106" s="1"/>
  <c r="L65" i="44"/>
  <c r="O135" i="44"/>
  <c r="F216" i="127" s="1"/>
  <c r="P155" i="44"/>
  <c r="P278" i="44"/>
  <c r="F7" i="44"/>
  <c r="M96" i="44"/>
  <c r="D215" i="108" s="1"/>
  <c r="M105" i="44"/>
  <c r="D215" i="127" s="1"/>
  <c r="L224" i="44"/>
  <c r="L275" i="44"/>
  <c r="L37" i="44"/>
  <c r="P39" i="44"/>
  <c r="L45" i="44"/>
  <c r="M65" i="44"/>
  <c r="D214" i="106" s="1"/>
  <c r="N66" i="44"/>
  <c r="L96" i="44"/>
  <c r="O125" i="44"/>
  <c r="F216" i="106" s="1"/>
  <c r="P126" i="44"/>
  <c r="L156" i="44"/>
  <c r="O158" i="44"/>
  <c r="F217" i="111" s="1"/>
  <c r="P159" i="44"/>
  <c r="P188" i="44"/>
  <c r="O215" i="44"/>
  <c r="F219" i="106" s="1"/>
  <c r="L218" i="44"/>
  <c r="N224" i="44"/>
  <c r="L253" i="44"/>
  <c r="L255" i="44"/>
  <c r="N276" i="44"/>
  <c r="P158" i="44"/>
  <c r="P215" i="44"/>
  <c r="P284" i="44"/>
  <c r="O36" i="44"/>
  <c r="F213" i="108" s="1"/>
  <c r="P37" i="44"/>
  <c r="N104" i="44"/>
  <c r="L126" i="44"/>
  <c r="P128" i="44"/>
  <c r="L134" i="44"/>
  <c r="N155" i="44"/>
  <c r="L159" i="44"/>
  <c r="N164" i="44"/>
  <c r="L188" i="44"/>
  <c r="M189" i="44"/>
  <c r="D218" i="113" s="1"/>
  <c r="M193" i="44"/>
  <c r="D218" i="114" s="1"/>
  <c r="O194" i="44"/>
  <c r="F218" i="125" s="1"/>
  <c r="L225" i="44"/>
  <c r="N245" i="44"/>
  <c r="P246" i="44"/>
  <c r="L277" i="44"/>
  <c r="N278" i="44"/>
  <c r="P279" i="44"/>
  <c r="G7" i="44"/>
  <c r="M67" i="44"/>
  <c r="D214" i="109" s="1"/>
  <c r="L125" i="44"/>
  <c r="M126" i="44"/>
  <c r="D216" i="108" s="1"/>
  <c r="L158" i="44"/>
  <c r="M159" i="44"/>
  <c r="D217" i="113" s="1"/>
  <c r="P165" i="44"/>
  <c r="L186" i="44"/>
  <c r="L187" i="44"/>
  <c r="M188" i="44"/>
  <c r="D218" i="111" s="1"/>
  <c r="M225" i="44"/>
  <c r="D219" i="127" s="1"/>
  <c r="M277" i="44"/>
  <c r="D221" i="109" s="1"/>
  <c r="L66" i="44"/>
  <c r="M125" i="44"/>
  <c r="D216" i="106" s="1"/>
  <c r="N126" i="44"/>
  <c r="L157" i="44"/>
  <c r="M158" i="44"/>
  <c r="D217" i="111" s="1"/>
  <c r="N159" i="44"/>
  <c r="N188" i="44"/>
  <c r="L276" i="44"/>
  <c r="M66" i="44"/>
  <c r="D214" i="108" s="1"/>
  <c r="N125" i="44"/>
  <c r="O126" i="44"/>
  <c r="F216" i="108" s="1"/>
  <c r="M157" i="44"/>
  <c r="D217" i="109" s="1"/>
  <c r="O159" i="44"/>
  <c r="F217" i="113" s="1"/>
  <c r="O188" i="44"/>
  <c r="F218" i="111" s="1"/>
  <c r="M224" i="44"/>
  <c r="D219" i="125" s="1"/>
  <c r="O225" i="44"/>
  <c r="F219" i="127" s="1"/>
  <c r="M276" i="44"/>
  <c r="D221" i="108" s="1"/>
  <c r="O277" i="44"/>
  <c r="F221" i="109" s="1"/>
  <c r="P36" i="44"/>
  <c r="L44" i="44"/>
  <c r="M45" i="44"/>
  <c r="D213" i="127" s="1"/>
  <c r="L74" i="44"/>
  <c r="P96" i="44"/>
  <c r="L98" i="44"/>
  <c r="M99" i="44"/>
  <c r="D215" i="113" s="1"/>
  <c r="M103" i="44"/>
  <c r="D215" i="114" s="1"/>
  <c r="P125" i="44"/>
  <c r="L129" i="44"/>
  <c r="L133" i="44"/>
  <c r="M134" i="44"/>
  <c r="D216" i="125" s="1"/>
  <c r="P157" i="44"/>
  <c r="P163" i="44"/>
  <c r="M186" i="44"/>
  <c r="D218" i="108" s="1"/>
  <c r="M187" i="44"/>
  <c r="D218" i="109" s="1"/>
  <c r="P194" i="44"/>
  <c r="L217" i="44"/>
  <c r="M218" i="44"/>
  <c r="D219" i="111" s="1"/>
  <c r="P225" i="44"/>
  <c r="L248" i="44"/>
  <c r="M249" i="44"/>
  <c r="D220" i="113" s="1"/>
  <c r="L254" i="44"/>
  <c r="M255" i="44"/>
  <c r="D220" i="127" s="1"/>
  <c r="P277" i="44"/>
  <c r="L285" i="44"/>
  <c r="L39" i="44"/>
  <c r="L43" i="44"/>
  <c r="M44" i="44"/>
  <c r="D213" i="125" s="1"/>
  <c r="L68" i="44"/>
  <c r="M69" i="44"/>
  <c r="D214" i="113" s="1"/>
  <c r="L73" i="44"/>
  <c r="M74" i="44"/>
  <c r="D214" i="125" s="1"/>
  <c r="M98" i="44"/>
  <c r="D215" i="111" s="1"/>
  <c r="L128" i="44"/>
  <c r="M129" i="44"/>
  <c r="D216" i="113" s="1"/>
  <c r="M133" i="44"/>
  <c r="D216" i="114" s="1"/>
  <c r="N134" i="44"/>
  <c r="L185" i="44"/>
  <c r="N186" i="44"/>
  <c r="L216" i="44"/>
  <c r="M217" i="44"/>
  <c r="D219" i="109" s="1"/>
  <c r="N218" i="44"/>
  <c r="N225" i="44"/>
  <c r="L247" i="44"/>
  <c r="M248" i="44"/>
  <c r="D220" i="111" s="1"/>
  <c r="N249" i="44"/>
  <c r="M253" i="44"/>
  <c r="D220" i="114" s="1"/>
  <c r="M254" i="44"/>
  <c r="D220" i="125" s="1"/>
  <c r="L284" i="44"/>
  <c r="M285" i="44"/>
  <c r="D221" i="127" s="1"/>
  <c r="L38" i="44"/>
  <c r="M39" i="44"/>
  <c r="D213" i="113" s="1"/>
  <c r="M43" i="44"/>
  <c r="D213" i="114" s="1"/>
  <c r="N44" i="44"/>
  <c r="O45" i="44"/>
  <c r="F213" i="127" s="1"/>
  <c r="M68" i="44"/>
  <c r="D214" i="111" s="1"/>
  <c r="M73" i="44"/>
  <c r="D214" i="114" s="1"/>
  <c r="N74" i="44"/>
  <c r="O99" i="44"/>
  <c r="F215" i="113" s="1"/>
  <c r="O103" i="44"/>
  <c r="F215" i="114" s="1"/>
  <c r="L127" i="44"/>
  <c r="M128" i="44"/>
  <c r="D216" i="111" s="1"/>
  <c r="N129" i="44"/>
  <c r="N133" i="44"/>
  <c r="O134" i="44"/>
  <c r="F216" i="125" s="1"/>
  <c r="P135" i="44"/>
  <c r="L165" i="44"/>
  <c r="M185" i="44"/>
  <c r="D218" i="106" s="1"/>
  <c r="O186" i="44"/>
  <c r="F218" i="108" s="1"/>
  <c r="O187" i="44"/>
  <c r="F218" i="109" s="1"/>
  <c r="L215" i="44"/>
  <c r="M216" i="44"/>
  <c r="D219" i="108" s="1"/>
  <c r="O218" i="44"/>
  <c r="F219" i="111" s="1"/>
  <c r="L246" i="44"/>
  <c r="M247" i="44"/>
  <c r="D220" i="109" s="1"/>
  <c r="N248" i="44"/>
  <c r="O249" i="44"/>
  <c r="F220" i="113" s="1"/>
  <c r="N253" i="44"/>
  <c r="N254" i="44"/>
  <c r="O255" i="44"/>
  <c r="F220" i="127" s="1"/>
  <c r="P275" i="44"/>
  <c r="L279" i="44"/>
  <c r="L283" i="44"/>
  <c r="M284" i="44"/>
  <c r="D221" i="125" s="1"/>
  <c r="C7" i="44"/>
  <c r="M38" i="44"/>
  <c r="D213" i="111" s="1"/>
  <c r="N39" i="44"/>
  <c r="N43" i="44"/>
  <c r="O44" i="44"/>
  <c r="F213" i="125" s="1"/>
  <c r="P45" i="44"/>
  <c r="O69" i="44"/>
  <c r="F214" i="113" s="1"/>
  <c r="O74" i="44"/>
  <c r="F214" i="125" s="1"/>
  <c r="M97" i="44"/>
  <c r="D215" i="109" s="1"/>
  <c r="P99" i="44"/>
  <c r="P103" i="44"/>
  <c r="M127" i="44"/>
  <c r="D216" i="109" s="1"/>
  <c r="N128" i="44"/>
  <c r="O129" i="44"/>
  <c r="F216" i="113" s="1"/>
  <c r="O133" i="44"/>
  <c r="F216" i="114" s="1"/>
  <c r="P134" i="44"/>
  <c r="M165" i="44"/>
  <c r="D217" i="127" s="1"/>
  <c r="N185" i="44"/>
  <c r="P186" i="44"/>
  <c r="P187" i="44"/>
  <c r="L195" i="44"/>
  <c r="M215" i="44"/>
  <c r="D219" i="106" s="1"/>
  <c r="N216" i="44"/>
  <c r="O217" i="44"/>
  <c r="F219" i="109" s="1"/>
  <c r="P218" i="44"/>
  <c r="L245" i="44"/>
  <c r="M246" i="44"/>
  <c r="D220" i="108" s="1"/>
  <c r="O248" i="44"/>
  <c r="F220" i="111" s="1"/>
  <c r="P249" i="44"/>
  <c r="O253" i="44"/>
  <c r="F220" i="114" s="1"/>
  <c r="O254" i="44"/>
  <c r="F220" i="125" s="1"/>
  <c r="P255" i="44"/>
  <c r="L278" i="44"/>
  <c r="M279" i="44"/>
  <c r="D221" i="113" s="1"/>
  <c r="M283" i="44"/>
  <c r="D221" i="114" s="1"/>
  <c r="N284" i="44"/>
  <c r="O285" i="44"/>
  <c r="F221" i="127" s="1"/>
  <c r="N38" i="44"/>
  <c r="O39" i="44"/>
  <c r="F213" i="113" s="1"/>
  <c r="O43" i="44"/>
  <c r="F213" i="114" s="1"/>
  <c r="P44" i="44"/>
  <c r="P69" i="44"/>
  <c r="O73" i="44"/>
  <c r="F214" i="114" s="1"/>
  <c r="P74" i="44"/>
  <c r="P98" i="44"/>
  <c r="O128" i="44"/>
  <c r="F216" i="111" s="1"/>
  <c r="P129" i="44"/>
  <c r="P133" i="44"/>
  <c r="O185" i="44"/>
  <c r="F218" i="106" s="1"/>
  <c r="N215" i="44"/>
  <c r="O216" i="44"/>
  <c r="F219" i="108" s="1"/>
  <c r="P217" i="44"/>
  <c r="N246" i="44"/>
  <c r="O247" i="44"/>
  <c r="F220" i="109" s="1"/>
  <c r="P248" i="44"/>
  <c r="P253" i="44"/>
  <c r="P254" i="44"/>
  <c r="N279" i="44"/>
  <c r="N283" i="44"/>
  <c r="O284" i="44"/>
  <c r="F221" i="125" s="1"/>
  <c r="P285" i="44"/>
  <c r="G7" i="39"/>
  <c r="N344" i="39"/>
  <c r="O344" i="39"/>
  <c r="F192" i="125" s="1"/>
  <c r="P275" i="39"/>
  <c r="P279" i="39"/>
  <c r="L315" i="39"/>
  <c r="P336" i="39"/>
  <c r="M187" i="39"/>
  <c r="D187" i="109" s="1"/>
  <c r="P245" i="39"/>
  <c r="M315" i="39"/>
  <c r="D191" i="127" s="1"/>
  <c r="M215" i="39"/>
  <c r="D188" i="106" s="1"/>
  <c r="L215" i="39"/>
  <c r="O255" i="39"/>
  <c r="F189" i="127" s="1"/>
  <c r="O278" i="39"/>
  <c r="F190" i="111" s="1"/>
  <c r="O335" i="39"/>
  <c r="F192" i="106" s="1"/>
  <c r="L314" i="39"/>
  <c r="P335" i="39"/>
  <c r="N245" i="39"/>
  <c r="M73" i="39"/>
  <c r="D183" i="114" s="1"/>
  <c r="P253" i="39"/>
  <c r="P314" i="39"/>
  <c r="P337" i="39"/>
  <c r="M335" i="39"/>
  <c r="D192" i="106" s="1"/>
  <c r="M278" i="39"/>
  <c r="D190" i="111" s="1"/>
  <c r="O305" i="39"/>
  <c r="F191" i="106" s="1"/>
  <c r="N335" i="39"/>
  <c r="P187" i="39"/>
  <c r="M285" i="39"/>
  <c r="D190" i="127" s="1"/>
  <c r="M339" i="39"/>
  <c r="D192" i="113" s="1"/>
  <c r="M343" i="39"/>
  <c r="D192" i="114" s="1"/>
  <c r="P345" i="39"/>
  <c r="M74" i="39"/>
  <c r="D183" i="125" s="1"/>
  <c r="O189" i="39"/>
  <c r="F187" i="113" s="1"/>
  <c r="O247" i="39"/>
  <c r="F189" i="109" s="1"/>
  <c r="P344" i="39"/>
  <c r="M38" i="39"/>
  <c r="D182" i="111" s="1"/>
  <c r="O39" i="39"/>
  <c r="F182" i="113" s="1"/>
  <c r="O65" i="39"/>
  <c r="F183" i="106" s="1"/>
  <c r="M68" i="39"/>
  <c r="D183" i="111" s="1"/>
  <c r="M75" i="39"/>
  <c r="D183" i="127" s="1"/>
  <c r="O95" i="39"/>
  <c r="F184" i="106" s="1"/>
  <c r="O99" i="39"/>
  <c r="F184" i="113" s="1"/>
  <c r="L186" i="39"/>
  <c r="P188" i="39"/>
  <c r="P254" i="39"/>
  <c r="N314" i="39"/>
  <c r="L345" i="39"/>
  <c r="E7" i="39"/>
  <c r="P39" i="39"/>
  <c r="P133" i="39"/>
  <c r="M155" i="39"/>
  <c r="P164" i="39"/>
  <c r="O163" i="39"/>
  <c r="F186" i="114" s="1"/>
  <c r="N336" i="39"/>
  <c r="M39" i="39"/>
  <c r="D182" i="113" s="1"/>
  <c r="M69" i="39"/>
  <c r="D183" i="113" s="1"/>
  <c r="N215" i="39"/>
  <c r="O224" i="39"/>
  <c r="F188" i="125" s="1"/>
  <c r="M246" i="39"/>
  <c r="D189" i="108" s="1"/>
  <c r="N254" i="39"/>
  <c r="N315" i="39"/>
  <c r="N39" i="39"/>
  <c r="O103" i="39"/>
  <c r="F184" i="114" s="1"/>
  <c r="O126" i="39"/>
  <c r="F185" i="108" s="1"/>
  <c r="O188" i="39"/>
  <c r="F187" i="111" s="1"/>
  <c r="O215" i="39"/>
  <c r="F188" i="106" s="1"/>
  <c r="O254" i="39"/>
  <c r="F189" i="125" s="1"/>
  <c r="F7" i="39"/>
  <c r="M37" i="39"/>
  <c r="D182" i="109" s="1"/>
  <c r="O38" i="39"/>
  <c r="F182" i="111" s="1"/>
  <c r="M44" i="39"/>
  <c r="D182" i="125" s="1"/>
  <c r="O45" i="39"/>
  <c r="F182" i="127" s="1"/>
  <c r="O68" i="39"/>
  <c r="F183" i="111" s="1"/>
  <c r="O69" i="39"/>
  <c r="F183" i="113" s="1"/>
  <c r="O73" i="39"/>
  <c r="F183" i="114" s="1"/>
  <c r="O155" i="39"/>
  <c r="O159" i="39"/>
  <c r="F186" i="113" s="1"/>
  <c r="M185" i="39"/>
  <c r="D187" i="106" s="1"/>
  <c r="N186" i="39"/>
  <c r="M217" i="39"/>
  <c r="D188" i="109" s="1"/>
  <c r="O218" i="39"/>
  <c r="F188" i="111" s="1"/>
  <c r="M225" i="39"/>
  <c r="D188" i="127" s="1"/>
  <c r="O246" i="39"/>
  <c r="F189" i="108" s="1"/>
  <c r="N253" i="39"/>
  <c r="P315" i="39"/>
  <c r="L43" i="39"/>
  <c r="N44" i="39"/>
  <c r="P45" i="39"/>
  <c r="P68" i="39"/>
  <c r="L99" i="39"/>
  <c r="L103" i="39"/>
  <c r="O135" i="39"/>
  <c r="F185" i="127" s="1"/>
  <c r="O245" i="39"/>
  <c r="F189" i="106" s="1"/>
  <c r="O253" i="39"/>
  <c r="F189" i="114" s="1"/>
  <c r="O44" i="39"/>
  <c r="F182" i="125" s="1"/>
  <c r="M99" i="39"/>
  <c r="D184" i="113" s="1"/>
  <c r="M103" i="39"/>
  <c r="D184" i="114" s="1"/>
  <c r="O104" i="39"/>
  <c r="F184" i="125" s="1"/>
  <c r="O127" i="39"/>
  <c r="F185" i="109" s="1"/>
  <c r="M157" i="39"/>
  <c r="D186" i="109" s="1"/>
  <c r="O158" i="39"/>
  <c r="F186" i="111" s="1"/>
  <c r="O185" i="39"/>
  <c r="F187" i="106" s="1"/>
  <c r="O193" i="39"/>
  <c r="F187" i="114" s="1"/>
  <c r="M216" i="39"/>
  <c r="D188" i="108" s="1"/>
  <c r="O217" i="39"/>
  <c r="F188" i="109" s="1"/>
  <c r="O249" i="39"/>
  <c r="F189" i="113" s="1"/>
  <c r="M305" i="39"/>
  <c r="D191" i="106" s="1"/>
  <c r="O306" i="39"/>
  <c r="F191" i="108" s="1"/>
  <c r="N43" i="39"/>
  <c r="P44" i="39"/>
  <c r="P185" i="39"/>
  <c r="O279" i="39"/>
  <c r="F190" i="113" s="1"/>
  <c r="L38" i="39"/>
  <c r="P43" i="39"/>
  <c r="P66" i="39"/>
  <c r="L68" i="39"/>
  <c r="P99" i="39"/>
  <c r="P103" i="39"/>
  <c r="L155" i="39"/>
  <c r="L168" i="39" s="1"/>
  <c r="L246" i="39"/>
  <c r="L37" i="39"/>
  <c r="N38" i="39"/>
  <c r="N68" i="39"/>
  <c r="N73" i="39"/>
  <c r="N155" i="39"/>
  <c r="M168" i="39" s="1"/>
  <c r="L185" i="39"/>
  <c r="M245" i="39"/>
  <c r="D189" i="106" s="1"/>
  <c r="N246" i="39"/>
  <c r="M253" i="39"/>
  <c r="D189" i="114" s="1"/>
  <c r="O96" i="39"/>
  <c r="F184" i="108" s="1"/>
  <c r="M104" i="39"/>
  <c r="D184" i="125" s="1"/>
  <c r="M135" i="39"/>
  <c r="D185" i="127" s="1"/>
  <c r="O156" i="39"/>
  <c r="F186" i="108" s="1"/>
  <c r="O219" i="39"/>
  <c r="F188" i="113" s="1"/>
  <c r="M247" i="39"/>
  <c r="D189" i="109" s="1"/>
  <c r="O248" i="39"/>
  <c r="F189" i="111" s="1"/>
  <c r="M279" i="39"/>
  <c r="D190" i="113" s="1"/>
  <c r="O284" i="39"/>
  <c r="F190" i="125" s="1"/>
  <c r="O307" i="39"/>
  <c r="F191" i="109" s="1"/>
  <c r="P35" i="39"/>
  <c r="M43" i="39"/>
  <c r="D182" i="114" s="1"/>
  <c r="P96" i="39"/>
  <c r="N104" i="39"/>
  <c r="P128" i="39"/>
  <c r="P156" i="39"/>
  <c r="M186" i="39"/>
  <c r="D187" i="108" s="1"/>
  <c r="P195" i="39"/>
  <c r="N218" i="39"/>
  <c r="L225" i="39"/>
  <c r="P248" i="39"/>
  <c r="N279" i="39"/>
  <c r="P284" i="39"/>
  <c r="N306" i="39"/>
  <c r="M345" i="39"/>
  <c r="D192" i="127" s="1"/>
  <c r="O43" i="39"/>
  <c r="F182" i="114" s="1"/>
  <c r="L74" i="39"/>
  <c r="P95" i="39"/>
  <c r="N126" i="39"/>
  <c r="P135" i="39"/>
  <c r="N158" i="39"/>
  <c r="N185" i="39"/>
  <c r="O186" i="39"/>
  <c r="F187" i="108" s="1"/>
  <c r="P194" i="39"/>
  <c r="L216" i="39"/>
  <c r="P218" i="39"/>
  <c r="N225" i="39"/>
  <c r="P247" i="39"/>
  <c r="P278" i="39"/>
  <c r="L285" i="39"/>
  <c r="N305" i="39"/>
  <c r="P306" i="39"/>
  <c r="O336" i="39"/>
  <c r="F192" i="108" s="1"/>
  <c r="L339" i="39"/>
  <c r="L343" i="39"/>
  <c r="M344" i="39"/>
  <c r="D192" i="125" s="1"/>
  <c r="O37" i="39"/>
  <c r="F182" i="109" s="1"/>
  <c r="N74" i="39"/>
  <c r="P75" i="39"/>
  <c r="N125" i="39"/>
  <c r="P126" i="39"/>
  <c r="L156" i="39"/>
  <c r="P158" i="39"/>
  <c r="L195" i="39"/>
  <c r="N216" i="39"/>
  <c r="P217" i="39"/>
  <c r="N249" i="39"/>
  <c r="L284" i="39"/>
  <c r="P305" i="39"/>
  <c r="N339" i="39"/>
  <c r="N343" i="39"/>
  <c r="P37" i="39"/>
  <c r="O74" i="39"/>
  <c r="F183" i="125" s="1"/>
  <c r="N98" i="39"/>
  <c r="M105" i="39"/>
  <c r="D184" i="127" s="1"/>
  <c r="O125" i="39"/>
  <c r="F185" i="106" s="1"/>
  <c r="M156" i="39"/>
  <c r="D186" i="108" s="1"/>
  <c r="O157" i="39"/>
  <c r="F186" i="109" s="1"/>
  <c r="M195" i="39"/>
  <c r="D187" i="127" s="1"/>
  <c r="O216" i="39"/>
  <c r="F188" i="108" s="1"/>
  <c r="M248" i="39"/>
  <c r="D189" i="111" s="1"/>
  <c r="M284" i="39"/>
  <c r="D190" i="125" s="1"/>
  <c r="O339" i="39"/>
  <c r="F192" i="113" s="1"/>
  <c r="N96" i="39"/>
  <c r="L104" i="39"/>
  <c r="P125" i="39"/>
  <c r="L135" i="39"/>
  <c r="N156" i="39"/>
  <c r="P157" i="39"/>
  <c r="P216" i="39"/>
  <c r="O223" i="39"/>
  <c r="F188" i="114" s="1"/>
  <c r="L247" i="39"/>
  <c r="N248" i="39"/>
  <c r="P249" i="39"/>
  <c r="L278" i="39"/>
  <c r="L279" i="39"/>
  <c r="N284" i="39"/>
  <c r="P285" i="39"/>
  <c r="P308" i="39"/>
  <c r="O315" i="39"/>
  <c r="F191" i="127" s="1"/>
  <c r="O35" i="39"/>
  <c r="F182" i="106" s="1"/>
  <c r="P36" i="39"/>
  <c r="L44" i="39"/>
  <c r="M45" i="39"/>
  <c r="D182" i="127" s="1"/>
  <c r="O66" i="39"/>
  <c r="F183" i="108" s="1"/>
  <c r="P67" i="39"/>
  <c r="L75" i="39"/>
  <c r="M95" i="39"/>
  <c r="D184" i="106" s="1"/>
  <c r="M96" i="39"/>
  <c r="D184" i="108" s="1"/>
  <c r="P98" i="39"/>
  <c r="N103" i="39"/>
  <c r="L125" i="39"/>
  <c r="M126" i="39"/>
  <c r="D185" i="108" s="1"/>
  <c r="O128" i="39"/>
  <c r="F185" i="111" s="1"/>
  <c r="O133" i="39"/>
  <c r="F185" i="114" s="1"/>
  <c r="P134" i="39"/>
  <c r="L157" i="39"/>
  <c r="M158" i="39"/>
  <c r="D186" i="111" s="1"/>
  <c r="N159" i="39"/>
  <c r="N163" i="39"/>
  <c r="O164" i="39"/>
  <c r="F186" i="125" s="1"/>
  <c r="P165" i="39"/>
  <c r="L187" i="39"/>
  <c r="M188" i="39"/>
  <c r="D187" i="111" s="1"/>
  <c r="N189" i="39"/>
  <c r="N193" i="39"/>
  <c r="O194" i="39"/>
  <c r="F187" i="125" s="1"/>
  <c r="L217" i="39"/>
  <c r="M218" i="39"/>
  <c r="D188" i="111" s="1"/>
  <c r="N219" i="39"/>
  <c r="N223" i="39"/>
  <c r="P224" i="39"/>
  <c r="L248" i="39"/>
  <c r="M249" i="39"/>
  <c r="D189" i="113" s="1"/>
  <c r="L253" i="39"/>
  <c r="M254" i="39"/>
  <c r="D189" i="125" s="1"/>
  <c r="O275" i="39"/>
  <c r="F190" i="106" s="1"/>
  <c r="P277" i="39"/>
  <c r="P283" i="39"/>
  <c r="L305" i="39"/>
  <c r="M306" i="39"/>
  <c r="D191" i="108" s="1"/>
  <c r="N307" i="39"/>
  <c r="O308" i="39"/>
  <c r="F191" i="111" s="1"/>
  <c r="P309" i="39"/>
  <c r="L335" i="39"/>
  <c r="M336" i="39"/>
  <c r="D192" i="108" s="1"/>
  <c r="P338" i="39"/>
  <c r="L67" i="39"/>
  <c r="P127" i="39"/>
  <c r="P129" i="39"/>
  <c r="P159" i="39"/>
  <c r="P163" i="39"/>
  <c r="P189" i="39"/>
  <c r="P193" i="39"/>
  <c r="P219" i="39"/>
  <c r="P255" i="39"/>
  <c r="O276" i="39"/>
  <c r="F190" i="108" s="1"/>
  <c r="P307" i="39"/>
  <c r="P276" i="39"/>
  <c r="L36" i="39"/>
  <c r="L98" i="39"/>
  <c r="L129" i="39"/>
  <c r="L134" i="39"/>
  <c r="L165" i="39"/>
  <c r="L224" i="39"/>
  <c r="L276" i="39"/>
  <c r="L277" i="39"/>
  <c r="L283" i="39"/>
  <c r="L309" i="39"/>
  <c r="L338" i="39"/>
  <c r="L35" i="39"/>
  <c r="M36" i="39"/>
  <c r="D182" i="108" s="1"/>
  <c r="L66" i="39"/>
  <c r="M67" i="39"/>
  <c r="D183" i="109" s="1"/>
  <c r="L95" i="39"/>
  <c r="M98" i="39"/>
  <c r="D184" i="111" s="1"/>
  <c r="L128" i="39"/>
  <c r="M129" i="39"/>
  <c r="D185" i="113" s="1"/>
  <c r="L133" i="39"/>
  <c r="M134" i="39"/>
  <c r="D185" i="125" s="1"/>
  <c r="L164" i="39"/>
  <c r="M165" i="39"/>
  <c r="D186" i="127" s="1"/>
  <c r="L194" i="39"/>
  <c r="M224" i="39"/>
  <c r="D188" i="125" s="1"/>
  <c r="L275" i="39"/>
  <c r="M276" i="39"/>
  <c r="D190" i="108" s="1"/>
  <c r="M277" i="39"/>
  <c r="D190" i="109" s="1"/>
  <c r="M283" i="39"/>
  <c r="D190" i="114" s="1"/>
  <c r="L308" i="39"/>
  <c r="M309" i="39"/>
  <c r="D191" i="113" s="1"/>
  <c r="M313" i="39"/>
  <c r="D191" i="114" s="1"/>
  <c r="L337" i="39"/>
  <c r="M338" i="39"/>
  <c r="D192" i="111" s="1"/>
  <c r="M35" i="39"/>
  <c r="D182" i="106" s="1"/>
  <c r="N36" i="39"/>
  <c r="P38" i="39"/>
  <c r="M66" i="39"/>
  <c r="D183" i="108" s="1"/>
  <c r="P74" i="39"/>
  <c r="P104" i="39"/>
  <c r="L127" i="39"/>
  <c r="M128" i="39"/>
  <c r="D185" i="111" s="1"/>
  <c r="N129" i="39"/>
  <c r="M133" i="39"/>
  <c r="D185" i="114" s="1"/>
  <c r="N134" i="39"/>
  <c r="P155" i="39"/>
  <c r="N168" i="39" s="1"/>
  <c r="L159" i="39"/>
  <c r="L163" i="39"/>
  <c r="M164" i="39"/>
  <c r="D186" i="125" s="1"/>
  <c r="P186" i="39"/>
  <c r="L189" i="39"/>
  <c r="L193" i="39"/>
  <c r="M194" i="39"/>
  <c r="D187" i="125" s="1"/>
  <c r="P215" i="39"/>
  <c r="L219" i="39"/>
  <c r="L223" i="39"/>
  <c r="N224" i="39"/>
  <c r="O225" i="39"/>
  <c r="F188" i="127" s="1"/>
  <c r="P246" i="39"/>
  <c r="L255" i="39"/>
  <c r="M275" i="39"/>
  <c r="D190" i="106" s="1"/>
  <c r="N276" i="39"/>
  <c r="N283" i="39"/>
  <c r="O285" i="39"/>
  <c r="F190" i="127" s="1"/>
  <c r="L307" i="39"/>
  <c r="M308" i="39"/>
  <c r="D191" i="111" s="1"/>
  <c r="N309" i="39"/>
  <c r="N313" i="39"/>
  <c r="M337" i="39"/>
  <c r="D192" i="109" s="1"/>
  <c r="O343" i="39"/>
  <c r="F192" i="114" s="1"/>
  <c r="N35" i="39"/>
  <c r="O36" i="39"/>
  <c r="F182" i="108" s="1"/>
  <c r="L45" i="39"/>
  <c r="M65" i="39"/>
  <c r="D183" i="106" s="1"/>
  <c r="N66" i="39"/>
  <c r="O67" i="39"/>
  <c r="F183" i="109" s="1"/>
  <c r="L96" i="39"/>
  <c r="M97" i="39"/>
  <c r="D184" i="109" s="1"/>
  <c r="L126" i="39"/>
  <c r="M127" i="39"/>
  <c r="D185" i="109" s="1"/>
  <c r="N128" i="39"/>
  <c r="O129" i="39"/>
  <c r="F185" i="113" s="1"/>
  <c r="N133" i="39"/>
  <c r="O134" i="39"/>
  <c r="F185" i="125" s="1"/>
  <c r="L158" i="39"/>
  <c r="M159" i="39"/>
  <c r="D186" i="113" s="1"/>
  <c r="M163" i="39"/>
  <c r="D186" i="114" s="1"/>
  <c r="N164" i="39"/>
  <c r="O165" i="39"/>
  <c r="F186" i="127" s="1"/>
  <c r="L188" i="39"/>
  <c r="M189" i="39"/>
  <c r="D187" i="113" s="1"/>
  <c r="M193" i="39"/>
  <c r="D187" i="114" s="1"/>
  <c r="N194" i="39"/>
  <c r="L218" i="39"/>
  <c r="M219" i="39"/>
  <c r="D188" i="113" s="1"/>
  <c r="M223" i="39"/>
  <c r="D188" i="114" s="1"/>
  <c r="P225" i="39"/>
  <c r="L249" i="39"/>
  <c r="L254" i="39"/>
  <c r="M255" i="39"/>
  <c r="D189" i="127" s="1"/>
  <c r="N275" i="39"/>
  <c r="O283" i="39"/>
  <c r="F190" i="114" s="1"/>
  <c r="L306" i="39"/>
  <c r="M307" i="39"/>
  <c r="D191" i="109" s="1"/>
  <c r="N308" i="39"/>
  <c r="O309" i="39"/>
  <c r="F191" i="113" s="1"/>
  <c r="O313" i="39"/>
  <c r="F191" i="114" s="1"/>
  <c r="L336" i="39"/>
  <c r="O338" i="39"/>
  <c r="F192" i="111" s="1"/>
  <c r="P339" i="39"/>
  <c r="P343" i="39"/>
  <c r="L103" i="37"/>
  <c r="M103" i="37"/>
  <c r="D172" i="114" s="1"/>
  <c r="N103" i="37"/>
  <c r="O103" i="37"/>
  <c r="F172" i="114" s="1"/>
  <c r="M245" i="37"/>
  <c r="D177" i="106" s="1"/>
  <c r="P103" i="37"/>
  <c r="N245" i="37"/>
  <c r="M344" i="37"/>
  <c r="D180" i="125" s="1"/>
  <c r="O245" i="37"/>
  <c r="F177" i="106" s="1"/>
  <c r="N344" i="37"/>
  <c r="L314" i="37"/>
  <c r="M314" i="37"/>
  <c r="D179" i="125" s="1"/>
  <c r="L37" i="37"/>
  <c r="L127" i="37"/>
  <c r="M37" i="37"/>
  <c r="D170" i="109" s="1"/>
  <c r="M67" i="37"/>
  <c r="D171" i="109" s="1"/>
  <c r="M127" i="37"/>
  <c r="D173" i="109" s="1"/>
  <c r="O253" i="37"/>
  <c r="F177" i="114" s="1"/>
  <c r="O127" i="37"/>
  <c r="F173" i="109" s="1"/>
  <c r="P37" i="37"/>
  <c r="M68" i="37"/>
  <c r="D171" i="111" s="1"/>
  <c r="O99" i="37"/>
  <c r="F172" i="113" s="1"/>
  <c r="P248" i="37"/>
  <c r="P305" i="37"/>
  <c r="O335" i="37"/>
  <c r="F180" i="106" s="1"/>
  <c r="P315" i="37"/>
  <c r="L99" i="37"/>
  <c r="M164" i="37"/>
  <c r="D174" i="125" s="1"/>
  <c r="M225" i="37"/>
  <c r="D176" i="127" s="1"/>
  <c r="L225" i="37"/>
  <c r="M99" i="37"/>
  <c r="D172" i="113" s="1"/>
  <c r="N99" i="37"/>
  <c r="O39" i="37"/>
  <c r="F170" i="113" s="1"/>
  <c r="O104" i="37"/>
  <c r="F172" i="125" s="1"/>
  <c r="O128" i="37"/>
  <c r="F173" i="111" s="1"/>
  <c r="P35" i="37"/>
  <c r="P95" i="37"/>
  <c r="P104" i="37"/>
  <c r="N164" i="37"/>
  <c r="O195" i="37"/>
  <c r="F175" i="127" s="1"/>
  <c r="E7" i="37"/>
  <c r="O74" i="37"/>
  <c r="F171" i="125" s="1"/>
  <c r="M129" i="37"/>
  <c r="D173" i="113" s="1"/>
  <c r="N133" i="37"/>
  <c r="P218" i="37"/>
  <c r="L339" i="37"/>
  <c r="L343" i="37"/>
  <c r="N73" i="37"/>
  <c r="L128" i="37"/>
  <c r="N186" i="37"/>
  <c r="L338" i="37"/>
  <c r="M339" i="37"/>
  <c r="D180" i="113" s="1"/>
  <c r="M343" i="37"/>
  <c r="D180" i="114" s="1"/>
  <c r="M128" i="37"/>
  <c r="D173" i="111" s="1"/>
  <c r="P156" i="37"/>
  <c r="O285" i="37"/>
  <c r="F178" i="127" s="1"/>
  <c r="N315" i="37"/>
  <c r="M338" i="37"/>
  <c r="D180" i="111" s="1"/>
  <c r="N339" i="37"/>
  <c r="N343" i="37"/>
  <c r="N69" i="37"/>
  <c r="N104" i="37"/>
  <c r="N128" i="37"/>
  <c r="O155" i="37"/>
  <c r="F174" i="106" s="1"/>
  <c r="O315" i="37"/>
  <c r="F179" i="127" s="1"/>
  <c r="N338" i="37"/>
  <c r="O339" i="37"/>
  <c r="F180" i="113" s="1"/>
  <c r="M66" i="37"/>
  <c r="D171" i="108" s="1"/>
  <c r="L165" i="37"/>
  <c r="L215" i="37"/>
  <c r="L277" i="37"/>
  <c r="M278" i="37"/>
  <c r="D178" i="111" s="1"/>
  <c r="N279" i="37"/>
  <c r="N283" i="37"/>
  <c r="L66" i="37"/>
  <c r="M35" i="37"/>
  <c r="D170" i="106" s="1"/>
  <c r="O43" i="37"/>
  <c r="F170" i="114" s="1"/>
  <c r="O67" i="37"/>
  <c r="F171" i="109" s="1"/>
  <c r="M165" i="37"/>
  <c r="D174" i="127" s="1"/>
  <c r="O185" i="37"/>
  <c r="F175" i="106" s="1"/>
  <c r="M277" i="37"/>
  <c r="D178" i="109" s="1"/>
  <c r="N278" i="37"/>
  <c r="O279" i="37"/>
  <c r="F178" i="113" s="1"/>
  <c r="O283" i="37"/>
  <c r="F178" i="114" s="1"/>
  <c r="O66" i="37"/>
  <c r="F171" i="108" s="1"/>
  <c r="P67" i="37"/>
  <c r="L164" i="37"/>
  <c r="P185" i="37"/>
  <c r="L245" i="37"/>
  <c r="N246" i="37"/>
  <c r="N255" i="37"/>
  <c r="O278" i="37"/>
  <c r="F178" i="111" s="1"/>
  <c r="P279" i="37"/>
  <c r="P283" i="37"/>
  <c r="L344" i="37"/>
  <c r="P134" i="37"/>
  <c r="L67" i="37"/>
  <c r="L158" i="37"/>
  <c r="L279" i="37"/>
  <c r="L283" i="37"/>
  <c r="M185" i="37"/>
  <c r="D175" i="106" s="1"/>
  <c r="L278" i="37"/>
  <c r="M279" i="37"/>
  <c r="D178" i="113" s="1"/>
  <c r="M283" i="37"/>
  <c r="D178" i="114" s="1"/>
  <c r="M36" i="37"/>
  <c r="D170" i="108" s="1"/>
  <c r="O38" i="37"/>
  <c r="F170" i="111" s="1"/>
  <c r="L69" i="37"/>
  <c r="L73" i="37"/>
  <c r="O75" i="37"/>
  <c r="F171" i="127" s="1"/>
  <c r="M97" i="37"/>
  <c r="D172" i="109" s="1"/>
  <c r="O98" i="37"/>
  <c r="F172" i="111" s="1"/>
  <c r="L133" i="37"/>
  <c r="N134" i="37"/>
  <c r="O135" i="37"/>
  <c r="F173" i="127" s="1"/>
  <c r="N158" i="37"/>
  <c r="O159" i="37"/>
  <c r="F174" i="113" s="1"/>
  <c r="O163" i="37"/>
  <c r="F174" i="114" s="1"/>
  <c r="P164" i="37"/>
  <c r="P188" i="37"/>
  <c r="L194" i="37"/>
  <c r="M195" i="37"/>
  <c r="D175" i="127" s="1"/>
  <c r="N215" i="37"/>
  <c r="O216" i="37"/>
  <c r="F176" i="108" s="1"/>
  <c r="O275" i="37"/>
  <c r="F178" i="106" s="1"/>
  <c r="P277" i="37"/>
  <c r="L308" i="37"/>
  <c r="M309" i="37"/>
  <c r="D179" i="113" s="1"/>
  <c r="M313" i="37"/>
  <c r="D179" i="114" s="1"/>
  <c r="L345" i="37"/>
  <c r="L35" i="37"/>
  <c r="N36" i="37"/>
  <c r="O37" i="37"/>
  <c r="F170" i="109" s="1"/>
  <c r="P38" i="37"/>
  <c r="L68" i="37"/>
  <c r="M69" i="37"/>
  <c r="D171" i="113" s="1"/>
  <c r="M73" i="37"/>
  <c r="D171" i="114" s="1"/>
  <c r="N74" i="37"/>
  <c r="L129" i="37"/>
  <c r="M133" i="37"/>
  <c r="D173" i="114" s="1"/>
  <c r="O134" i="37"/>
  <c r="F173" i="125" s="1"/>
  <c r="P135" i="37"/>
  <c r="O158" i="37"/>
  <c r="F174" i="111" s="1"/>
  <c r="P159" i="37"/>
  <c r="L185" i="37"/>
  <c r="O187" i="37"/>
  <c r="F175" i="109" s="1"/>
  <c r="M194" i="37"/>
  <c r="D175" i="125" s="1"/>
  <c r="O215" i="37"/>
  <c r="F176" i="106" s="1"/>
  <c r="P216" i="37"/>
  <c r="O247" i="37"/>
  <c r="F177" i="109" s="1"/>
  <c r="L307" i="37"/>
  <c r="M308" i="37"/>
  <c r="D179" i="111" s="1"/>
  <c r="N309" i="37"/>
  <c r="N313" i="37"/>
  <c r="P314" i="37"/>
  <c r="M345" i="37"/>
  <c r="D180" i="127" s="1"/>
  <c r="N284" i="37"/>
  <c r="M307" i="37"/>
  <c r="D179" i="109" s="1"/>
  <c r="N308" i="37"/>
  <c r="O309" i="37"/>
  <c r="F179" i="113" s="1"/>
  <c r="O313" i="37"/>
  <c r="F179" i="114" s="1"/>
  <c r="N35" i="37"/>
  <c r="P45" i="37"/>
  <c r="N68" i="37"/>
  <c r="O69" i="37"/>
  <c r="F171" i="113" s="1"/>
  <c r="O73" i="37"/>
  <c r="F171" i="114" s="1"/>
  <c r="P74" i="37"/>
  <c r="P97" i="37"/>
  <c r="P125" i="37"/>
  <c r="N129" i="37"/>
  <c r="N185" i="37"/>
  <c r="O186" i="37"/>
  <c r="F175" i="108" s="1"/>
  <c r="O194" i="37"/>
  <c r="F175" i="125" s="1"/>
  <c r="P195" i="37"/>
  <c r="O246" i="37"/>
  <c r="F177" i="108" s="1"/>
  <c r="P275" i="37"/>
  <c r="O284" i="37"/>
  <c r="F178" i="125" s="1"/>
  <c r="O308" i="37"/>
  <c r="F179" i="111" s="1"/>
  <c r="P313" i="37"/>
  <c r="P336" i="37"/>
  <c r="O345" i="37"/>
  <c r="F180" i="127" s="1"/>
  <c r="O35" i="37"/>
  <c r="F170" i="106" s="1"/>
  <c r="P44" i="37"/>
  <c r="P69" i="37"/>
  <c r="P73" i="37"/>
  <c r="O105" i="37"/>
  <c r="F172" i="127" s="1"/>
  <c r="O129" i="37"/>
  <c r="F173" i="113" s="1"/>
  <c r="P186" i="37"/>
  <c r="P246" i="37"/>
  <c r="P254" i="37"/>
  <c r="P284" i="37"/>
  <c r="P308" i="37"/>
  <c r="P345" i="37"/>
  <c r="L98" i="37"/>
  <c r="L159" i="37"/>
  <c r="L163" i="37"/>
  <c r="L216" i="37"/>
  <c r="L224" i="37"/>
  <c r="L275" i="37"/>
  <c r="L276" i="37"/>
  <c r="O44" i="37"/>
  <c r="F170" i="125" s="1"/>
  <c r="M98" i="37"/>
  <c r="D172" i="111" s="1"/>
  <c r="M159" i="37"/>
  <c r="D174" i="113" s="1"/>
  <c r="M163" i="37"/>
  <c r="D174" i="114" s="1"/>
  <c r="M216" i="37"/>
  <c r="D176" i="108" s="1"/>
  <c r="M224" i="37"/>
  <c r="D176" i="125" s="1"/>
  <c r="M275" i="37"/>
  <c r="D178" i="106" s="1"/>
  <c r="M276" i="37"/>
  <c r="D178" i="108" s="1"/>
  <c r="O343" i="37"/>
  <c r="F180" i="114" s="1"/>
  <c r="P344" i="37"/>
  <c r="L36" i="37"/>
  <c r="N38" i="37"/>
  <c r="L97" i="37"/>
  <c r="P128" i="37"/>
  <c r="M134" i="37"/>
  <c r="D173" i="125" s="1"/>
  <c r="M158" i="37"/>
  <c r="D174" i="111" s="1"/>
  <c r="N159" i="37"/>
  <c r="N163" i="37"/>
  <c r="O164" i="37"/>
  <c r="F174" i="125" s="1"/>
  <c r="L195" i="37"/>
  <c r="M215" i="37"/>
  <c r="D176" i="106" s="1"/>
  <c r="N216" i="37"/>
  <c r="P249" i="37"/>
  <c r="L309" i="37"/>
  <c r="L313" i="37"/>
  <c r="N314" i="37"/>
  <c r="P339" i="37"/>
  <c r="P343" i="37"/>
  <c r="M38" i="37"/>
  <c r="D170" i="111" s="1"/>
  <c r="N39" i="37"/>
  <c r="N43" i="37"/>
  <c r="O45" i="37"/>
  <c r="F170" i="127" s="1"/>
  <c r="P65" i="37"/>
  <c r="M74" i="37"/>
  <c r="D171" i="125" s="1"/>
  <c r="O95" i="37"/>
  <c r="F172" i="106" s="1"/>
  <c r="M104" i="37"/>
  <c r="D172" i="125" s="1"/>
  <c r="O125" i="37"/>
  <c r="F173" i="106" s="1"/>
  <c r="P126" i="37"/>
  <c r="L134" i="37"/>
  <c r="M135" i="37"/>
  <c r="D173" i="127" s="1"/>
  <c r="N155" i="37"/>
  <c r="O156" i="37"/>
  <c r="F174" i="108" s="1"/>
  <c r="P157" i="37"/>
  <c r="M186" i="37"/>
  <c r="D175" i="108" s="1"/>
  <c r="N187" i="37"/>
  <c r="O188" i="37"/>
  <c r="F175" i="111" s="1"/>
  <c r="P189" i="37"/>
  <c r="P193" i="37"/>
  <c r="O218" i="37"/>
  <c r="F176" i="111" s="1"/>
  <c r="P219" i="37"/>
  <c r="P223" i="37"/>
  <c r="M246" i="37"/>
  <c r="D177" i="108" s="1"/>
  <c r="O248" i="37"/>
  <c r="F177" i="111" s="1"/>
  <c r="N253" i="37"/>
  <c r="O254" i="37"/>
  <c r="F177" i="125" s="1"/>
  <c r="P255" i="37"/>
  <c r="M284" i="37"/>
  <c r="D178" i="125" s="1"/>
  <c r="O305" i="37"/>
  <c r="F179" i="106" s="1"/>
  <c r="P306" i="37"/>
  <c r="M315" i="37"/>
  <c r="D179" i="127" s="1"/>
  <c r="N335" i="37"/>
  <c r="O336" i="37"/>
  <c r="F180" i="108" s="1"/>
  <c r="P337" i="37"/>
  <c r="P39" i="37"/>
  <c r="P43" i="37"/>
  <c r="P75" i="37"/>
  <c r="P105" i="37"/>
  <c r="P155" i="37"/>
  <c r="P187" i="37"/>
  <c r="P217" i="37"/>
  <c r="P247" i="37"/>
  <c r="P253" i="37"/>
  <c r="P285" i="37"/>
  <c r="P335" i="37"/>
  <c r="O36" i="37"/>
  <c r="F170" i="108" s="1"/>
  <c r="L65" i="37"/>
  <c r="O68" i="37"/>
  <c r="F171" i="111" s="1"/>
  <c r="L126" i="37"/>
  <c r="O133" i="37"/>
  <c r="F173" i="114" s="1"/>
  <c r="L157" i="37"/>
  <c r="O165" i="37"/>
  <c r="F174" i="127" s="1"/>
  <c r="L189" i="37"/>
  <c r="L193" i="37"/>
  <c r="L219" i="37"/>
  <c r="L223" i="37"/>
  <c r="L249" i="37"/>
  <c r="L255" i="37"/>
  <c r="L306" i="37"/>
  <c r="L337" i="37"/>
  <c r="P36" i="37"/>
  <c r="L44" i="37"/>
  <c r="L45" i="37"/>
  <c r="M65" i="37"/>
  <c r="D171" i="106" s="1"/>
  <c r="N66" i="37"/>
  <c r="P68" i="37"/>
  <c r="L95" i="37"/>
  <c r="M96" i="37"/>
  <c r="D172" i="108" s="1"/>
  <c r="P98" i="37"/>
  <c r="L125" i="37"/>
  <c r="M126" i="37"/>
  <c r="D173" i="108" s="1"/>
  <c r="P129" i="37"/>
  <c r="P133" i="37"/>
  <c r="L156" i="37"/>
  <c r="M157" i="37"/>
  <c r="D174" i="109" s="1"/>
  <c r="P165" i="37"/>
  <c r="L188" i="37"/>
  <c r="M189" i="37"/>
  <c r="D175" i="113" s="1"/>
  <c r="M193" i="37"/>
  <c r="D175" i="114" s="1"/>
  <c r="N194" i="37"/>
  <c r="P215" i="37"/>
  <c r="L218" i="37"/>
  <c r="M219" i="37"/>
  <c r="D176" i="113" s="1"/>
  <c r="M223" i="37"/>
  <c r="D176" i="114" s="1"/>
  <c r="N224" i="37"/>
  <c r="P225" i="37"/>
  <c r="L248" i="37"/>
  <c r="M249" i="37"/>
  <c r="D177" i="113" s="1"/>
  <c r="L254" i="37"/>
  <c r="M255" i="37"/>
  <c r="D177" i="127" s="1"/>
  <c r="N275" i="37"/>
  <c r="N276" i="37"/>
  <c r="O277" i="37"/>
  <c r="F178" i="109" s="1"/>
  <c r="P278" i="37"/>
  <c r="L305" i="37"/>
  <c r="M306" i="37"/>
  <c r="D179" i="108" s="1"/>
  <c r="P309" i="37"/>
  <c r="L336" i="37"/>
  <c r="M337" i="37"/>
  <c r="D180" i="109" s="1"/>
  <c r="L39" i="37"/>
  <c r="L43" i="37"/>
  <c r="M44" i="37"/>
  <c r="D170" i="125" s="1"/>
  <c r="M45" i="37"/>
  <c r="D170" i="127" s="1"/>
  <c r="N65" i="37"/>
  <c r="L75" i="37"/>
  <c r="M95" i="37"/>
  <c r="D172" i="106" s="1"/>
  <c r="N96" i="37"/>
  <c r="L105" i="37"/>
  <c r="M125" i="37"/>
  <c r="D173" i="106" s="1"/>
  <c r="N126" i="37"/>
  <c r="L155" i="37"/>
  <c r="M156" i="37"/>
  <c r="D174" i="108" s="1"/>
  <c r="L187" i="37"/>
  <c r="M188" i="37"/>
  <c r="D175" i="111" s="1"/>
  <c r="N189" i="37"/>
  <c r="N193" i="37"/>
  <c r="L217" i="37"/>
  <c r="M218" i="37"/>
  <c r="D176" i="111" s="1"/>
  <c r="N219" i="37"/>
  <c r="N223" i="37"/>
  <c r="O224" i="37"/>
  <c r="F176" i="125" s="1"/>
  <c r="L247" i="37"/>
  <c r="M248" i="37"/>
  <c r="D177" i="111" s="1"/>
  <c r="N249" i="37"/>
  <c r="L253" i="37"/>
  <c r="M254" i="37"/>
  <c r="D177" i="125" s="1"/>
  <c r="O276" i="37"/>
  <c r="F178" i="108" s="1"/>
  <c r="L285" i="37"/>
  <c r="M305" i="37"/>
  <c r="D179" i="106" s="1"/>
  <c r="N306" i="37"/>
  <c r="O307" i="37"/>
  <c r="F179" i="109" s="1"/>
  <c r="L335" i="37"/>
  <c r="M336" i="37"/>
  <c r="D180" i="108" s="1"/>
  <c r="O338" i="37"/>
  <c r="F180" i="111" s="1"/>
  <c r="L38" i="37"/>
  <c r="M39" i="37"/>
  <c r="D170" i="113" s="1"/>
  <c r="M43" i="37"/>
  <c r="D170" i="114" s="1"/>
  <c r="N44" i="37"/>
  <c r="O65" i="37"/>
  <c r="F171" i="106" s="1"/>
  <c r="P66" i="37"/>
  <c r="L74" i="37"/>
  <c r="M75" i="37"/>
  <c r="D171" i="127" s="1"/>
  <c r="N95" i="37"/>
  <c r="O96" i="37"/>
  <c r="F172" i="108" s="1"/>
  <c r="L104" i="37"/>
  <c r="M105" i="37"/>
  <c r="D172" i="127" s="1"/>
  <c r="N125" i="37"/>
  <c r="O126" i="37"/>
  <c r="F173" i="108" s="1"/>
  <c r="P127" i="37"/>
  <c r="L135" i="37"/>
  <c r="M155" i="37"/>
  <c r="D174" i="106" s="1"/>
  <c r="N156" i="37"/>
  <c r="O157" i="37"/>
  <c r="F174" i="109" s="1"/>
  <c r="P158" i="37"/>
  <c r="P163" i="37"/>
  <c r="L186" i="37"/>
  <c r="M187" i="37"/>
  <c r="D175" i="109" s="1"/>
  <c r="N188" i="37"/>
  <c r="O189" i="37"/>
  <c r="F175" i="113" s="1"/>
  <c r="O193" i="37"/>
  <c r="F175" i="114" s="1"/>
  <c r="P194" i="37"/>
  <c r="M217" i="37"/>
  <c r="D176" i="109" s="1"/>
  <c r="O219" i="37"/>
  <c r="F176" i="113" s="1"/>
  <c r="O223" i="37"/>
  <c r="F176" i="114" s="1"/>
  <c r="P224" i="37"/>
  <c r="L246" i="37"/>
  <c r="M247" i="37"/>
  <c r="D177" i="109" s="1"/>
  <c r="N248" i="37"/>
  <c r="O249" i="37"/>
  <c r="F177" i="113" s="1"/>
  <c r="M253" i="37"/>
  <c r="D177" i="114" s="1"/>
  <c r="N254" i="37"/>
  <c r="O255" i="37"/>
  <c r="F177" i="127" s="1"/>
  <c r="P276" i="37"/>
  <c r="L284" i="37"/>
  <c r="M285" i="37"/>
  <c r="D178" i="127" s="1"/>
  <c r="N305" i="37"/>
  <c r="O306" i="37"/>
  <c r="F179" i="108" s="1"/>
  <c r="P307" i="37"/>
  <c r="L315" i="37"/>
  <c r="M335" i="37"/>
  <c r="D180" i="106" s="1"/>
  <c r="N336" i="37"/>
  <c r="O337" i="37"/>
  <c r="F180" i="109" s="1"/>
  <c r="P338" i="37"/>
  <c r="N185" i="33"/>
  <c r="P185" i="33"/>
  <c r="L95" i="33"/>
  <c r="O35" i="33"/>
  <c r="F149" i="106" s="1"/>
  <c r="O65" i="33"/>
  <c r="F150" i="106" s="1"/>
  <c r="N67" i="33"/>
  <c r="P283" i="33"/>
  <c r="N193" i="33"/>
  <c r="M44" i="33"/>
  <c r="D149" i="125" s="1"/>
  <c r="P217" i="33"/>
  <c r="M249" i="33"/>
  <c r="D156" i="113" s="1"/>
  <c r="L217" i="33"/>
  <c r="N285" i="33"/>
  <c r="P133" i="33"/>
  <c r="L185" i="33"/>
  <c r="O128" i="33"/>
  <c r="F152" i="111" s="1"/>
  <c r="O217" i="33"/>
  <c r="F155" i="109" s="1"/>
  <c r="O248" i="33"/>
  <c r="F156" i="111" s="1"/>
  <c r="N73" i="33"/>
  <c r="O278" i="33"/>
  <c r="F157" i="111" s="1"/>
  <c r="M38" i="33"/>
  <c r="D149" i="111" s="1"/>
  <c r="M45" i="33"/>
  <c r="D149" i="127" s="1"/>
  <c r="M186" i="33"/>
  <c r="D154" i="108" s="1"/>
  <c r="M217" i="33"/>
  <c r="D155" i="109" s="1"/>
  <c r="M248" i="33"/>
  <c r="D156" i="111" s="1"/>
  <c r="O249" i="33"/>
  <c r="F156" i="113" s="1"/>
  <c r="L126" i="33"/>
  <c r="P186" i="33"/>
  <c r="P225" i="33"/>
  <c r="M126" i="33"/>
  <c r="D152" i="108" s="1"/>
  <c r="M215" i="33"/>
  <c r="D155" i="106" s="1"/>
  <c r="N126" i="33"/>
  <c r="O126" i="33"/>
  <c r="F152" i="108" s="1"/>
  <c r="M65" i="33"/>
  <c r="D150" i="106" s="1"/>
  <c r="P126" i="33"/>
  <c r="P165" i="33"/>
  <c r="L186" i="33"/>
  <c r="O74" i="33"/>
  <c r="F150" i="125" s="1"/>
  <c r="O97" i="33"/>
  <c r="F151" i="109" s="1"/>
  <c r="N186" i="33"/>
  <c r="P97" i="33"/>
  <c r="O275" i="33"/>
  <c r="F157" i="106" s="1"/>
  <c r="P39" i="33"/>
  <c r="N69" i="33"/>
  <c r="N96" i="33"/>
  <c r="M104" i="33"/>
  <c r="D151" i="125" s="1"/>
  <c r="N156" i="33"/>
  <c r="L218" i="33"/>
  <c r="N219" i="33"/>
  <c r="O38" i="33"/>
  <c r="F149" i="111" s="1"/>
  <c r="O69" i="33"/>
  <c r="F150" i="113" s="1"/>
  <c r="O96" i="33"/>
  <c r="F151" i="108" s="1"/>
  <c r="O105" i="33"/>
  <c r="F151" i="127" s="1"/>
  <c r="O156" i="33"/>
  <c r="F153" i="108" s="1"/>
  <c r="P279" i="33"/>
  <c r="P38" i="33"/>
  <c r="P45" i="33"/>
  <c r="L75" i="33"/>
  <c r="N95" i="33"/>
  <c r="P96" i="33"/>
  <c r="P105" i="33"/>
  <c r="P129" i="33"/>
  <c r="M135" i="33"/>
  <c r="D152" i="127" s="1"/>
  <c r="N218" i="33"/>
  <c r="L275" i="33"/>
  <c r="L35" i="33"/>
  <c r="N43" i="33"/>
  <c r="P44" i="33"/>
  <c r="N75" i="33"/>
  <c r="P128" i="33"/>
  <c r="N163" i="33"/>
  <c r="M165" i="33"/>
  <c r="D153" i="127" s="1"/>
  <c r="O193" i="33"/>
  <c r="F154" i="114" s="1"/>
  <c r="P194" i="33"/>
  <c r="M275" i="33"/>
  <c r="D157" i="106" s="1"/>
  <c r="M35" i="33"/>
  <c r="D149" i="106" s="1"/>
  <c r="M74" i="33"/>
  <c r="D150" i="125" s="1"/>
  <c r="N275" i="33"/>
  <c r="N35" i="33"/>
  <c r="N39" i="33"/>
  <c r="P43" i="33"/>
  <c r="L69" i="33"/>
  <c r="P75" i="33"/>
  <c r="L96" i="33"/>
  <c r="L105" i="33"/>
  <c r="L156" i="33"/>
  <c r="P158" i="33"/>
  <c r="M96" i="33"/>
  <c r="D151" i="108" s="1"/>
  <c r="M105" i="33"/>
  <c r="D151" i="127" s="1"/>
  <c r="M254" i="33"/>
  <c r="D156" i="125" s="1"/>
  <c r="N38" i="33"/>
  <c r="M69" i="33"/>
  <c r="D150" i="113" s="1"/>
  <c r="L155" i="33"/>
  <c r="M156" i="33"/>
  <c r="D153" i="108" s="1"/>
  <c r="O185" i="33"/>
  <c r="F154" i="106" s="1"/>
  <c r="M218" i="33"/>
  <c r="D155" i="111" s="1"/>
  <c r="P248" i="33"/>
  <c r="L276" i="33"/>
  <c r="P278" i="33"/>
  <c r="L285" i="33"/>
  <c r="M155" i="33"/>
  <c r="D153" i="106" s="1"/>
  <c r="M276" i="33"/>
  <c r="D157" i="108" s="1"/>
  <c r="M285" i="33"/>
  <c r="D157" i="127" s="1"/>
  <c r="L36" i="33"/>
  <c r="L125" i="33"/>
  <c r="N188" i="33"/>
  <c r="L216" i="33"/>
  <c r="O218" i="33"/>
  <c r="F155" i="111" s="1"/>
  <c r="N247" i="33"/>
  <c r="P249" i="33"/>
  <c r="L255" i="33"/>
  <c r="N276" i="33"/>
  <c r="F7" i="33"/>
  <c r="M36" i="33"/>
  <c r="D149" i="108" s="1"/>
  <c r="M66" i="33"/>
  <c r="D150" i="108" s="1"/>
  <c r="P69" i="33"/>
  <c r="M125" i="33"/>
  <c r="D152" i="106" s="1"/>
  <c r="O155" i="33"/>
  <c r="F153" i="106" s="1"/>
  <c r="P156" i="33"/>
  <c r="O188" i="33"/>
  <c r="F154" i="111" s="1"/>
  <c r="P189" i="33"/>
  <c r="P193" i="33"/>
  <c r="M216" i="33"/>
  <c r="D155" i="108" s="1"/>
  <c r="P218" i="33"/>
  <c r="M255" i="33"/>
  <c r="D156" i="127" s="1"/>
  <c r="O276" i="33"/>
  <c r="F157" i="108" s="1"/>
  <c r="N36" i="33"/>
  <c r="N65" i="33"/>
  <c r="P98" i="33"/>
  <c r="N125" i="33"/>
  <c r="P155" i="33"/>
  <c r="P188" i="33"/>
  <c r="N216" i="33"/>
  <c r="N224" i="33"/>
  <c r="L248" i="33"/>
  <c r="L249" i="33"/>
  <c r="P276" i="33"/>
  <c r="O36" i="33"/>
  <c r="F149" i="108" s="1"/>
  <c r="O125" i="33"/>
  <c r="F152" i="106" s="1"/>
  <c r="O224" i="33"/>
  <c r="F155" i="125" s="1"/>
  <c r="O216" i="33"/>
  <c r="F155" i="108" s="1"/>
  <c r="P36" i="33"/>
  <c r="L38" i="33"/>
  <c r="P66" i="33"/>
  <c r="O67" i="33"/>
  <c r="F150" i="109" s="1"/>
  <c r="M75" i="33"/>
  <c r="D150" i="127" s="1"/>
  <c r="P125" i="33"/>
  <c r="P163" i="33"/>
  <c r="L165" i="33"/>
  <c r="M185" i="33"/>
  <c r="D154" i="106" s="1"/>
  <c r="P216" i="33"/>
  <c r="N223" i="33"/>
  <c r="P224" i="33"/>
  <c r="M246" i="33"/>
  <c r="D156" i="108" s="1"/>
  <c r="M247" i="33"/>
  <c r="D156" i="109" s="1"/>
  <c r="N248" i="33"/>
  <c r="N249" i="33"/>
  <c r="N278" i="33"/>
  <c r="O37" i="33"/>
  <c r="F149" i="109" s="1"/>
  <c r="L65" i="33"/>
  <c r="L67" i="33"/>
  <c r="L73" i="33"/>
  <c r="O95" i="33"/>
  <c r="F151" i="106" s="1"/>
  <c r="O134" i="33"/>
  <c r="F152" i="125" s="1"/>
  <c r="O187" i="33"/>
  <c r="F154" i="109" s="1"/>
  <c r="O219" i="33"/>
  <c r="F155" i="113" s="1"/>
  <c r="O223" i="33"/>
  <c r="F155" i="114" s="1"/>
  <c r="P245" i="33"/>
  <c r="O277" i="33"/>
  <c r="F157" i="109" s="1"/>
  <c r="P37" i="33"/>
  <c r="L44" i="33"/>
  <c r="L45" i="33"/>
  <c r="L66" i="33"/>
  <c r="M67" i="33"/>
  <c r="D150" i="109" s="1"/>
  <c r="M68" i="33"/>
  <c r="D150" i="111" s="1"/>
  <c r="M73" i="33"/>
  <c r="D150" i="114" s="1"/>
  <c r="O75" i="33"/>
  <c r="F150" i="127" s="1"/>
  <c r="P95" i="33"/>
  <c r="L104" i="33"/>
  <c r="P127" i="33"/>
  <c r="L135" i="33"/>
  <c r="O186" i="33"/>
  <c r="F154" i="108" s="1"/>
  <c r="P187" i="33"/>
  <c r="L215" i="33"/>
  <c r="P219" i="33"/>
  <c r="P223" i="33"/>
  <c r="L246" i="33"/>
  <c r="L247" i="33"/>
  <c r="L254" i="33"/>
  <c r="P277" i="33"/>
  <c r="L99" i="33"/>
  <c r="L103" i="33"/>
  <c r="L159" i="33"/>
  <c r="L164" i="33"/>
  <c r="N187" i="33"/>
  <c r="L195" i="33"/>
  <c r="L245" i="33"/>
  <c r="L253" i="33"/>
  <c r="L284" i="33"/>
  <c r="L134" i="33"/>
  <c r="P35" i="33"/>
  <c r="L39" i="33"/>
  <c r="L43" i="33"/>
  <c r="N44" i="33"/>
  <c r="O68" i="33"/>
  <c r="F150" i="111" s="1"/>
  <c r="O73" i="33"/>
  <c r="F150" i="114" s="1"/>
  <c r="L98" i="33"/>
  <c r="M99" i="33"/>
  <c r="D151" i="113" s="1"/>
  <c r="M103" i="33"/>
  <c r="D151" i="114" s="1"/>
  <c r="N104" i="33"/>
  <c r="L129" i="33"/>
  <c r="L133" i="33"/>
  <c r="M134" i="33"/>
  <c r="D152" i="125" s="1"/>
  <c r="L158" i="33"/>
  <c r="M159" i="33"/>
  <c r="D153" i="113" s="1"/>
  <c r="L163" i="33"/>
  <c r="M164" i="33"/>
  <c r="D153" i="125" s="1"/>
  <c r="L189" i="33"/>
  <c r="L194" i="33"/>
  <c r="M195" i="33"/>
  <c r="D154" i="127" s="1"/>
  <c r="N215" i="33"/>
  <c r="L225" i="33"/>
  <c r="M245" i="33"/>
  <c r="D156" i="106" s="1"/>
  <c r="N246" i="33"/>
  <c r="M253" i="33"/>
  <c r="D156" i="114" s="1"/>
  <c r="N254" i="33"/>
  <c r="O255" i="33"/>
  <c r="F156" i="127" s="1"/>
  <c r="P275" i="33"/>
  <c r="L279" i="33"/>
  <c r="L283" i="33"/>
  <c r="M284" i="33"/>
  <c r="D157" i="125" s="1"/>
  <c r="C7" i="33"/>
  <c r="M39" i="33"/>
  <c r="D149" i="113" s="1"/>
  <c r="M43" i="33"/>
  <c r="D149" i="114" s="1"/>
  <c r="O44" i="33"/>
  <c r="F149" i="125" s="1"/>
  <c r="O45" i="33"/>
  <c r="F149" i="127" s="1"/>
  <c r="P65" i="33"/>
  <c r="O66" i="33"/>
  <c r="F150" i="108" s="1"/>
  <c r="P67" i="33"/>
  <c r="P73" i="33"/>
  <c r="L97" i="33"/>
  <c r="M98" i="33"/>
  <c r="D151" i="111" s="1"/>
  <c r="N99" i="33"/>
  <c r="N103" i="33"/>
  <c r="O104" i="33"/>
  <c r="F151" i="125" s="1"/>
  <c r="L128" i="33"/>
  <c r="M129" i="33"/>
  <c r="D152" i="113" s="1"/>
  <c r="M133" i="33"/>
  <c r="D152" i="114" s="1"/>
  <c r="N134" i="33"/>
  <c r="M158" i="33"/>
  <c r="D153" i="111" s="1"/>
  <c r="M163" i="33"/>
  <c r="D153" i="114" s="1"/>
  <c r="N164" i="33"/>
  <c r="L188" i="33"/>
  <c r="M189" i="33"/>
  <c r="D154" i="113" s="1"/>
  <c r="L193" i="33"/>
  <c r="M194" i="33"/>
  <c r="D154" i="125" s="1"/>
  <c r="O215" i="33"/>
  <c r="F155" i="106" s="1"/>
  <c r="L224" i="33"/>
  <c r="M225" i="33"/>
  <c r="D155" i="127" s="1"/>
  <c r="N245" i="33"/>
  <c r="O246" i="33"/>
  <c r="F156" i="108" s="1"/>
  <c r="O247" i="33"/>
  <c r="F156" i="109" s="1"/>
  <c r="N253" i="33"/>
  <c r="O254" i="33"/>
  <c r="F156" i="125" s="1"/>
  <c r="P255" i="33"/>
  <c r="L278" i="33"/>
  <c r="M279" i="33"/>
  <c r="D157" i="113" s="1"/>
  <c r="M283" i="33"/>
  <c r="D157" i="114" s="1"/>
  <c r="N284" i="33"/>
  <c r="O285" i="33"/>
  <c r="F157" i="127" s="1"/>
  <c r="L37" i="33"/>
  <c r="M97" i="33"/>
  <c r="D151" i="109" s="1"/>
  <c r="N98" i="33"/>
  <c r="O99" i="33"/>
  <c r="F151" i="113" s="1"/>
  <c r="O103" i="33"/>
  <c r="F151" i="114" s="1"/>
  <c r="P104" i="33"/>
  <c r="L127" i="33"/>
  <c r="M128" i="33"/>
  <c r="D152" i="111" s="1"/>
  <c r="N129" i="33"/>
  <c r="N133" i="33"/>
  <c r="P135" i="33"/>
  <c r="O159" i="33"/>
  <c r="F153" i="113" s="1"/>
  <c r="O164" i="33"/>
  <c r="F153" i="125" s="1"/>
  <c r="L187" i="33"/>
  <c r="M188" i="33"/>
  <c r="D154" i="111" s="1"/>
  <c r="N189" i="33"/>
  <c r="M193" i="33"/>
  <c r="D154" i="114" s="1"/>
  <c r="N194" i="33"/>
  <c r="O195" i="33"/>
  <c r="F154" i="127" s="1"/>
  <c r="P215" i="33"/>
  <c r="L219" i="33"/>
  <c r="L223" i="33"/>
  <c r="M224" i="33"/>
  <c r="D155" i="125" s="1"/>
  <c r="O245" i="33"/>
  <c r="F156" i="106" s="1"/>
  <c r="P246" i="33"/>
  <c r="P247" i="33"/>
  <c r="O253" i="33"/>
  <c r="F156" i="114" s="1"/>
  <c r="P254" i="33"/>
  <c r="N255" i="33"/>
  <c r="L277" i="33"/>
  <c r="M278" i="33"/>
  <c r="D157" i="111" s="1"/>
  <c r="N279" i="33"/>
  <c r="N283" i="33"/>
  <c r="O284" i="33"/>
  <c r="F157" i="125" s="1"/>
  <c r="P285" i="33"/>
  <c r="M37" i="33"/>
  <c r="D149" i="109" s="1"/>
  <c r="O39" i="33"/>
  <c r="F149" i="113" s="1"/>
  <c r="O43" i="33"/>
  <c r="F149" i="114" s="1"/>
  <c r="M95" i="33"/>
  <c r="D151" i="106" s="1"/>
  <c r="O98" i="33"/>
  <c r="F151" i="111" s="1"/>
  <c r="P99" i="33"/>
  <c r="P103" i="33"/>
  <c r="M127" i="33"/>
  <c r="D152" i="109" s="1"/>
  <c r="O129" i="33"/>
  <c r="F152" i="113" s="1"/>
  <c r="O133" i="33"/>
  <c r="F152" i="114" s="1"/>
  <c r="P134" i="33"/>
  <c r="M157" i="33"/>
  <c r="D153" i="109" s="1"/>
  <c r="P159" i="33"/>
  <c r="O163" i="33"/>
  <c r="F153" i="114" s="1"/>
  <c r="P164" i="33"/>
  <c r="M187" i="33"/>
  <c r="D154" i="109" s="1"/>
  <c r="O189" i="33"/>
  <c r="F154" i="113" s="1"/>
  <c r="O194" i="33"/>
  <c r="F154" i="125" s="1"/>
  <c r="P195" i="33"/>
  <c r="M219" i="33"/>
  <c r="D155" i="113" s="1"/>
  <c r="M223" i="33"/>
  <c r="D155" i="114" s="1"/>
  <c r="O225" i="33"/>
  <c r="F155" i="127" s="1"/>
  <c r="P253" i="33"/>
  <c r="M277" i="33"/>
  <c r="D157" i="109" s="1"/>
  <c r="O279" i="33"/>
  <c r="F157" i="113" s="1"/>
  <c r="O283" i="33"/>
  <c r="F157" i="114" s="1"/>
  <c r="P284" i="33"/>
  <c r="O65" i="31"/>
  <c r="F140" i="106" s="1"/>
  <c r="O254" i="31"/>
  <c r="F146" i="125" s="1"/>
  <c r="P248" i="31"/>
  <c r="O255" i="31"/>
  <c r="F146" i="127" s="1"/>
  <c r="M73" i="31"/>
  <c r="D140" i="114" s="1"/>
  <c r="M39" i="31"/>
  <c r="D139" i="113" s="1"/>
  <c r="O73" i="31"/>
  <c r="F140" i="114" s="1"/>
  <c r="O126" i="31"/>
  <c r="F142" i="108" s="1"/>
  <c r="N248" i="31"/>
  <c r="N156" i="31"/>
  <c r="N194" i="31"/>
  <c r="L38" i="31"/>
  <c r="L68" i="31"/>
  <c r="N69" i="31"/>
  <c r="M68" i="31"/>
  <c r="D140" i="111" s="1"/>
  <c r="M188" i="31"/>
  <c r="D144" i="111" s="1"/>
  <c r="N253" i="31"/>
  <c r="P254" i="31"/>
  <c r="M104" i="31"/>
  <c r="D141" i="125" s="1"/>
  <c r="M69" i="31"/>
  <c r="D140" i="113" s="1"/>
  <c r="P279" i="31"/>
  <c r="N38" i="31"/>
  <c r="O69" i="31"/>
  <c r="F140" i="113" s="1"/>
  <c r="P69" i="31"/>
  <c r="P224" i="31"/>
  <c r="M134" i="31"/>
  <c r="D142" i="125" s="1"/>
  <c r="N66" i="31"/>
  <c r="O74" i="31"/>
  <c r="F140" i="125" s="1"/>
  <c r="O97" i="31"/>
  <c r="F141" i="109" s="1"/>
  <c r="L217" i="31"/>
  <c r="N218" i="31"/>
  <c r="O43" i="31"/>
  <c r="F139" i="114" s="1"/>
  <c r="L69" i="31"/>
  <c r="P74" i="31"/>
  <c r="O157" i="31"/>
  <c r="F143" i="109" s="1"/>
  <c r="O195" i="31"/>
  <c r="F144" i="127" s="1"/>
  <c r="P249" i="31"/>
  <c r="P283" i="31"/>
  <c r="L186" i="31"/>
  <c r="P188" i="31"/>
  <c r="P253" i="31"/>
  <c r="L193" i="31"/>
  <c r="L224" i="31"/>
  <c r="L65" i="31"/>
  <c r="L74" i="31"/>
  <c r="L105" i="31"/>
  <c r="M224" i="31"/>
  <c r="D145" i="125" s="1"/>
  <c r="L254" i="31"/>
  <c r="L255" i="31"/>
  <c r="P68" i="31"/>
  <c r="M74" i="31"/>
  <c r="D140" i="125" s="1"/>
  <c r="O125" i="31"/>
  <c r="F142" i="106" s="1"/>
  <c r="O129" i="31"/>
  <c r="F142" i="113" s="1"/>
  <c r="N159" i="31"/>
  <c r="N224" i="31"/>
  <c r="M254" i="31"/>
  <c r="D146" i="125" s="1"/>
  <c r="M255" i="31"/>
  <c r="D146" i="127" s="1"/>
  <c r="N74" i="31"/>
  <c r="P75" i="31"/>
  <c r="L104" i="31"/>
  <c r="L165" i="31"/>
  <c r="L188" i="31"/>
  <c r="O193" i="31"/>
  <c r="F144" i="114" s="1"/>
  <c r="M219" i="31"/>
  <c r="D145" i="113" s="1"/>
  <c r="N254" i="31"/>
  <c r="N255" i="31"/>
  <c r="O279" i="31"/>
  <c r="F147" i="113" s="1"/>
  <c r="M37" i="31"/>
  <c r="D139" i="109" s="1"/>
  <c r="M223" i="31"/>
  <c r="D145" i="114" s="1"/>
  <c r="M285" i="31"/>
  <c r="D147" i="127" s="1"/>
  <c r="L126" i="31"/>
  <c r="L157" i="31"/>
  <c r="N158" i="31"/>
  <c r="N276" i="31"/>
  <c r="M43" i="31"/>
  <c r="D139" i="114" s="1"/>
  <c r="L75" i="31"/>
  <c r="N95" i="31"/>
  <c r="M126" i="31"/>
  <c r="D142" i="108" s="1"/>
  <c r="L156" i="31"/>
  <c r="M157" i="31"/>
  <c r="D143" i="109" s="1"/>
  <c r="L218" i="31"/>
  <c r="O223" i="31"/>
  <c r="F145" i="114" s="1"/>
  <c r="M275" i="31"/>
  <c r="D147" i="106" s="1"/>
  <c r="L279" i="31"/>
  <c r="L283" i="31"/>
  <c r="M284" i="31"/>
  <c r="D147" i="125" s="1"/>
  <c r="M75" i="31"/>
  <c r="D140" i="127" s="1"/>
  <c r="M125" i="31"/>
  <c r="D142" i="106" s="1"/>
  <c r="N126" i="31"/>
  <c r="O134" i="31"/>
  <c r="F142" i="125" s="1"/>
  <c r="P158" i="31"/>
  <c r="O165" i="31"/>
  <c r="F143" i="127" s="1"/>
  <c r="O188" i="31"/>
  <c r="F144" i="111" s="1"/>
  <c r="O219" i="31"/>
  <c r="F145" i="113" s="1"/>
  <c r="O246" i="31"/>
  <c r="F146" i="108" s="1"/>
  <c r="M279" i="31"/>
  <c r="D147" i="113" s="1"/>
  <c r="M283" i="31"/>
  <c r="D147" i="114" s="1"/>
  <c r="M97" i="31"/>
  <c r="D141" i="109" s="1"/>
  <c r="P126" i="31"/>
  <c r="O156" i="31"/>
  <c r="F143" i="108" s="1"/>
  <c r="P157" i="31"/>
  <c r="M186" i="31"/>
  <c r="D144" i="108" s="1"/>
  <c r="M217" i="31"/>
  <c r="D145" i="109" s="1"/>
  <c r="M248" i="31"/>
  <c r="D146" i="111" s="1"/>
  <c r="M249" i="31"/>
  <c r="D146" i="113" s="1"/>
  <c r="M253" i="31"/>
  <c r="D146" i="114" s="1"/>
  <c r="O283" i="31"/>
  <c r="F147" i="114" s="1"/>
  <c r="P65" i="31"/>
  <c r="L158" i="31"/>
  <c r="O38" i="31"/>
  <c r="F139" i="111" s="1"/>
  <c r="P39" i="31"/>
  <c r="P43" i="31"/>
  <c r="O66" i="31"/>
  <c r="F140" i="108" s="1"/>
  <c r="P73" i="31"/>
  <c r="O96" i="31"/>
  <c r="F141" i="108" s="1"/>
  <c r="P97" i="31"/>
  <c r="L99" i="31"/>
  <c r="O105" i="31"/>
  <c r="F141" i="127" s="1"/>
  <c r="P125" i="31"/>
  <c r="O133" i="31"/>
  <c r="F142" i="114" s="1"/>
  <c r="P134" i="31"/>
  <c r="L155" i="31"/>
  <c r="M156" i="31"/>
  <c r="D143" i="108" s="1"/>
  <c r="O158" i="31"/>
  <c r="F143" i="111" s="1"/>
  <c r="M165" i="31"/>
  <c r="D143" i="127" s="1"/>
  <c r="L189" i="31"/>
  <c r="M193" i="31"/>
  <c r="D144" i="114" s="1"/>
  <c r="O218" i="31"/>
  <c r="F145" i="111" s="1"/>
  <c r="P219" i="31"/>
  <c r="P223" i="31"/>
  <c r="L275" i="31"/>
  <c r="L284" i="31"/>
  <c r="M99" i="31"/>
  <c r="D141" i="113" s="1"/>
  <c r="M155" i="31"/>
  <c r="D143" i="106" s="1"/>
  <c r="M189" i="31"/>
  <c r="D144" i="113" s="1"/>
  <c r="L35" i="31"/>
  <c r="L44" i="31"/>
  <c r="L127" i="31"/>
  <c r="N128" i="31"/>
  <c r="L187" i="31"/>
  <c r="N189" i="31"/>
  <c r="L215" i="31"/>
  <c r="L225" i="31"/>
  <c r="N284" i="31"/>
  <c r="M44" i="31"/>
  <c r="D139" i="125" s="1"/>
  <c r="M65" i="31"/>
  <c r="D140" i="106" s="1"/>
  <c r="M127" i="31"/>
  <c r="D142" i="109" s="1"/>
  <c r="P156" i="31"/>
  <c r="O164" i="31"/>
  <c r="F143" i="125" s="1"/>
  <c r="P165" i="31"/>
  <c r="M187" i="31"/>
  <c r="D144" i="109" s="1"/>
  <c r="N188" i="31"/>
  <c r="O189" i="31"/>
  <c r="F144" i="113" s="1"/>
  <c r="P193" i="31"/>
  <c r="M225" i="31"/>
  <c r="D145" i="127" s="1"/>
  <c r="L248" i="31"/>
  <c r="L249" i="31"/>
  <c r="L253" i="31"/>
  <c r="O275" i="31"/>
  <c r="F147" i="106" s="1"/>
  <c r="O284" i="31"/>
  <c r="F147" i="125" s="1"/>
  <c r="L39" i="31"/>
  <c r="L43" i="31"/>
  <c r="L73" i="31"/>
  <c r="L97" i="31"/>
  <c r="L125" i="31"/>
  <c r="L134" i="31"/>
  <c r="N163" i="31"/>
  <c r="P189" i="31"/>
  <c r="L219" i="31"/>
  <c r="L223" i="31"/>
  <c r="P275" i="31"/>
  <c r="P284" i="31"/>
  <c r="O35" i="31"/>
  <c r="F139" i="106" s="1"/>
  <c r="O44" i="31"/>
  <c r="F139" i="125" s="1"/>
  <c r="O127" i="31"/>
  <c r="F142" i="109" s="1"/>
  <c r="O187" i="31"/>
  <c r="F144" i="109" s="1"/>
  <c r="O215" i="31"/>
  <c r="F145" i="106" s="1"/>
  <c r="O225" i="31"/>
  <c r="F145" i="127" s="1"/>
  <c r="P35" i="31"/>
  <c r="L37" i="31"/>
  <c r="M38" i="31"/>
  <c r="D139" i="111" s="1"/>
  <c r="N39" i="31"/>
  <c r="N43" i="31"/>
  <c r="P44" i="31"/>
  <c r="N73" i="31"/>
  <c r="M105" i="31"/>
  <c r="D141" i="127" s="1"/>
  <c r="N125" i="31"/>
  <c r="P127" i="31"/>
  <c r="M158" i="31"/>
  <c r="D143" i="111" s="1"/>
  <c r="P187" i="31"/>
  <c r="P215" i="31"/>
  <c r="M218" i="31"/>
  <c r="D145" i="111" s="1"/>
  <c r="N219" i="31"/>
  <c r="N223" i="31"/>
  <c r="O224" i="31"/>
  <c r="F145" i="125" s="1"/>
  <c r="P225" i="31"/>
  <c r="M247" i="31"/>
  <c r="D146" i="109" s="1"/>
  <c r="O249" i="31"/>
  <c r="F146" i="113" s="1"/>
  <c r="N44" i="31"/>
  <c r="O45" i="31"/>
  <c r="F139" i="127" s="1"/>
  <c r="O95" i="31"/>
  <c r="F141" i="106" s="1"/>
  <c r="P96" i="31"/>
  <c r="O128" i="31"/>
  <c r="F142" i="111" s="1"/>
  <c r="P129" i="31"/>
  <c r="P133" i="31"/>
  <c r="O159" i="31"/>
  <c r="F143" i="113" s="1"/>
  <c r="O163" i="31"/>
  <c r="F143" i="114" s="1"/>
  <c r="P164" i="31"/>
  <c r="N193" i="31"/>
  <c r="O194" i="31"/>
  <c r="F144" i="125" s="1"/>
  <c r="P195" i="31"/>
  <c r="O245" i="31"/>
  <c r="F146" i="106" s="1"/>
  <c r="P246" i="31"/>
  <c r="O276" i="31"/>
  <c r="F147" i="108" s="1"/>
  <c r="P45" i="31"/>
  <c r="P66" i="31"/>
  <c r="P95" i="31"/>
  <c r="P128" i="31"/>
  <c r="P159" i="31"/>
  <c r="P163" i="31"/>
  <c r="P194" i="31"/>
  <c r="P245" i="31"/>
  <c r="P276" i="31"/>
  <c r="L98" i="31"/>
  <c r="L103" i="31"/>
  <c r="L135" i="31"/>
  <c r="L185" i="31"/>
  <c r="L216" i="31"/>
  <c r="L278" i="31"/>
  <c r="M36" i="31"/>
  <c r="D139" i="108" s="1"/>
  <c r="M98" i="31"/>
  <c r="D141" i="111" s="1"/>
  <c r="N99" i="31"/>
  <c r="M103" i="31"/>
  <c r="D141" i="114" s="1"/>
  <c r="N104" i="31"/>
  <c r="M135" i="31"/>
  <c r="D142" i="127" s="1"/>
  <c r="N155" i="31"/>
  <c r="M185" i="31"/>
  <c r="D144" i="106" s="1"/>
  <c r="N186" i="31"/>
  <c r="M216" i="31"/>
  <c r="D145" i="108" s="1"/>
  <c r="P255" i="31"/>
  <c r="M278" i="31"/>
  <c r="D147" i="111" s="1"/>
  <c r="L36" i="31"/>
  <c r="N67" i="31"/>
  <c r="M35" i="31"/>
  <c r="D139" i="106" s="1"/>
  <c r="N36" i="31"/>
  <c r="O37" i="31"/>
  <c r="F139" i="109" s="1"/>
  <c r="P38" i="31"/>
  <c r="L96" i="31"/>
  <c r="N98" i="31"/>
  <c r="O99" i="31"/>
  <c r="F141" i="113" s="1"/>
  <c r="N103" i="31"/>
  <c r="O104" i="31"/>
  <c r="F141" i="125" s="1"/>
  <c r="P105" i="31"/>
  <c r="L129" i="31"/>
  <c r="L133" i="31"/>
  <c r="O155" i="31"/>
  <c r="F143" i="106" s="1"/>
  <c r="N157" i="31"/>
  <c r="L164" i="31"/>
  <c r="N185" i="31"/>
  <c r="O186" i="31"/>
  <c r="F144" i="108" s="1"/>
  <c r="L195" i="31"/>
  <c r="M215" i="31"/>
  <c r="D145" i="106" s="1"/>
  <c r="N216" i="31"/>
  <c r="O217" i="31"/>
  <c r="F145" i="109" s="1"/>
  <c r="P218" i="31"/>
  <c r="L246" i="31"/>
  <c r="O253" i="31"/>
  <c r="F146" i="114" s="1"/>
  <c r="N35" i="31"/>
  <c r="O36" i="31"/>
  <c r="F139" i="108" s="1"/>
  <c r="P37" i="31"/>
  <c r="L45" i="31"/>
  <c r="L66" i="31"/>
  <c r="L67" i="31"/>
  <c r="L95" i="31"/>
  <c r="M96" i="31"/>
  <c r="D141" i="108" s="1"/>
  <c r="O98" i="31"/>
  <c r="F141" i="111" s="1"/>
  <c r="P99" i="31"/>
  <c r="O103" i="31"/>
  <c r="F141" i="114" s="1"/>
  <c r="P104" i="31"/>
  <c r="L128" i="31"/>
  <c r="M129" i="31"/>
  <c r="D142" i="113" s="1"/>
  <c r="M133" i="31"/>
  <c r="D142" i="114" s="1"/>
  <c r="N134" i="31"/>
  <c r="O135" i="31"/>
  <c r="F142" i="127" s="1"/>
  <c r="P155" i="31"/>
  <c r="L159" i="31"/>
  <c r="L163" i="31"/>
  <c r="M164" i="31"/>
  <c r="D143" i="125" s="1"/>
  <c r="O185" i="31"/>
  <c r="F144" i="106" s="1"/>
  <c r="P186" i="31"/>
  <c r="N187" i="31"/>
  <c r="L194" i="31"/>
  <c r="M195" i="31"/>
  <c r="D144" i="127" s="1"/>
  <c r="N215" i="31"/>
  <c r="O216" i="31"/>
  <c r="F145" i="108" s="1"/>
  <c r="P217" i="31"/>
  <c r="L245" i="31"/>
  <c r="M246" i="31"/>
  <c r="D146" i="108" s="1"/>
  <c r="L276" i="31"/>
  <c r="M277" i="31"/>
  <c r="D147" i="109" s="1"/>
  <c r="P36" i="31"/>
  <c r="M45" i="31"/>
  <c r="D139" i="127" s="1"/>
  <c r="M66" i="31"/>
  <c r="D140" i="108" s="1"/>
  <c r="M67" i="31"/>
  <c r="D140" i="109" s="1"/>
  <c r="M95" i="31"/>
  <c r="D141" i="106" s="1"/>
  <c r="N96" i="31"/>
  <c r="P98" i="31"/>
  <c r="P103" i="31"/>
  <c r="M128" i="31"/>
  <c r="D142" i="111" s="1"/>
  <c r="N129" i="31"/>
  <c r="N133" i="31"/>
  <c r="P135" i="31"/>
  <c r="M159" i="31"/>
  <c r="D143" i="113" s="1"/>
  <c r="M163" i="31"/>
  <c r="D143" i="114" s="1"/>
  <c r="N164" i="31"/>
  <c r="P185" i="31"/>
  <c r="M194" i="31"/>
  <c r="D144" i="125" s="1"/>
  <c r="P216" i="31"/>
  <c r="M245" i="31"/>
  <c r="D146" i="106" s="1"/>
  <c r="N246" i="31"/>
  <c r="O247" i="31"/>
  <c r="F146" i="109" s="1"/>
  <c r="M276" i="31"/>
  <c r="D147" i="108" s="1"/>
  <c r="P278" i="31"/>
  <c r="M159" i="29"/>
  <c r="D136" i="113" s="1"/>
  <c r="M164" i="29"/>
  <c r="D136" i="125" s="1"/>
  <c r="P189" i="29"/>
  <c r="P75" i="29"/>
  <c r="P193" i="29"/>
  <c r="G137" i="114" s="1"/>
  <c r="L195" i="29"/>
  <c r="O36" i="29"/>
  <c r="F132" i="108" s="1"/>
  <c r="O43" i="29"/>
  <c r="F132" i="114" s="1"/>
  <c r="O66" i="29"/>
  <c r="F133" i="108" s="1"/>
  <c r="O73" i="29"/>
  <c r="F133" i="114" s="1"/>
  <c r="P36" i="29"/>
  <c r="P66" i="29"/>
  <c r="P157" i="29"/>
  <c r="M163" i="29"/>
  <c r="D136" i="114" s="1"/>
  <c r="N129" i="29"/>
  <c r="N163" i="29"/>
  <c r="P125" i="29"/>
  <c r="O129" i="29"/>
  <c r="F135" i="113" s="1"/>
  <c r="N159" i="29"/>
  <c r="P187" i="29"/>
  <c r="P129" i="29"/>
  <c r="M69" i="29"/>
  <c r="D133" i="113" s="1"/>
  <c r="M95" i="29"/>
  <c r="D134" i="106" s="1"/>
  <c r="N35" i="29"/>
  <c r="N39" i="29"/>
  <c r="O35" i="29"/>
  <c r="F132" i="106" s="1"/>
  <c r="O39" i="29"/>
  <c r="F132" i="113" s="1"/>
  <c r="P69" i="29"/>
  <c r="O125" i="29"/>
  <c r="F135" i="106" s="1"/>
  <c r="M73" i="29"/>
  <c r="D133" i="114" s="1"/>
  <c r="O159" i="29"/>
  <c r="F136" i="113" s="1"/>
  <c r="O163" i="29"/>
  <c r="F136" i="114" s="1"/>
  <c r="L35" i="29"/>
  <c r="P74" i="29"/>
  <c r="P159" i="29"/>
  <c r="L99" i="29"/>
  <c r="L186" i="29"/>
  <c r="M68" i="29"/>
  <c r="D133" i="111" s="1"/>
  <c r="P73" i="29"/>
  <c r="G133" i="114" s="1"/>
  <c r="L75" i="29"/>
  <c r="M99" i="29"/>
  <c r="D134" i="113" s="1"/>
  <c r="M126" i="29"/>
  <c r="D135" i="108" s="1"/>
  <c r="P155" i="29"/>
  <c r="P164" i="29"/>
  <c r="P45" i="29"/>
  <c r="L67" i="29"/>
  <c r="M75" i="29"/>
  <c r="D133" i="127" s="1"/>
  <c r="L125" i="29"/>
  <c r="L157" i="29"/>
  <c r="M36" i="29"/>
  <c r="D132" i="108" s="1"/>
  <c r="O44" i="29"/>
  <c r="F132" i="125" s="1"/>
  <c r="O99" i="29"/>
  <c r="F134" i="113" s="1"/>
  <c r="O104" i="29"/>
  <c r="F134" i="125" s="1"/>
  <c r="O126" i="29"/>
  <c r="F135" i="108" s="1"/>
  <c r="M157" i="29"/>
  <c r="D136" i="109" s="1"/>
  <c r="O186" i="29"/>
  <c r="F137" i="108" s="1"/>
  <c r="N43" i="29"/>
  <c r="E132" i="114" s="1"/>
  <c r="P44" i="29"/>
  <c r="M66" i="29"/>
  <c r="D133" i="108" s="1"/>
  <c r="P68" i="29"/>
  <c r="P99" i="29"/>
  <c r="N125" i="29"/>
  <c r="P126" i="29"/>
  <c r="M133" i="29"/>
  <c r="D135" i="114" s="1"/>
  <c r="P186" i="29"/>
  <c r="M38" i="29"/>
  <c r="D132" i="111" s="1"/>
  <c r="M67" i="29"/>
  <c r="D133" i="109" s="1"/>
  <c r="M104" i="29"/>
  <c r="D134" i="125" s="1"/>
  <c r="M128" i="29"/>
  <c r="D135" i="111" s="1"/>
  <c r="M195" i="29"/>
  <c r="D137" i="127" s="1"/>
  <c r="L37" i="29"/>
  <c r="N67" i="29"/>
  <c r="L127" i="29"/>
  <c r="L156" i="29"/>
  <c r="N185" i="29"/>
  <c r="L194" i="29"/>
  <c r="M37" i="29"/>
  <c r="D132" i="109" s="1"/>
  <c r="O67" i="29"/>
  <c r="F133" i="109" s="1"/>
  <c r="L74" i="29"/>
  <c r="L155" i="29"/>
  <c r="M156" i="29"/>
  <c r="D136" i="108" s="1"/>
  <c r="M165" i="29"/>
  <c r="D136" i="127" s="1"/>
  <c r="O185" i="29"/>
  <c r="F137" i="106" s="1"/>
  <c r="L189" i="29"/>
  <c r="L193" i="29"/>
  <c r="M194" i="29"/>
  <c r="D137" i="125" s="1"/>
  <c r="O195" i="29"/>
  <c r="F137" i="127" s="1"/>
  <c r="G7" i="29"/>
  <c r="L36" i="29"/>
  <c r="L45" i="29"/>
  <c r="P67" i="29"/>
  <c r="L69" i="29"/>
  <c r="L73" i="29"/>
  <c r="M74" i="29"/>
  <c r="D133" i="125" s="1"/>
  <c r="M97" i="29"/>
  <c r="D134" i="109" s="1"/>
  <c r="N98" i="29"/>
  <c r="N103" i="29"/>
  <c r="E134" i="114" s="1"/>
  <c r="P104" i="29"/>
  <c r="L126" i="29"/>
  <c r="M155" i="29"/>
  <c r="D136" i="106" s="1"/>
  <c r="L164" i="29"/>
  <c r="M189" i="29"/>
  <c r="D137" i="113" s="1"/>
  <c r="M193" i="29"/>
  <c r="D137" i="114" s="1"/>
  <c r="N194" i="29"/>
  <c r="P195" i="29"/>
  <c r="O98" i="29"/>
  <c r="F134" i="111" s="1"/>
  <c r="O103" i="29"/>
  <c r="F134" i="114" s="1"/>
  <c r="N189" i="29"/>
  <c r="N193" i="29"/>
  <c r="E137" i="114" s="1"/>
  <c r="O194" i="29"/>
  <c r="F137" i="125" s="1"/>
  <c r="M35" i="29"/>
  <c r="D132" i="106" s="1"/>
  <c r="N36" i="29"/>
  <c r="P37" i="29"/>
  <c r="L44" i="29"/>
  <c r="L68" i="29"/>
  <c r="N73" i="29"/>
  <c r="E133" i="114" s="1"/>
  <c r="O74" i="29"/>
  <c r="F133" i="125" s="1"/>
  <c r="M96" i="29"/>
  <c r="D134" i="108" s="1"/>
  <c r="M125" i="29"/>
  <c r="D135" i="106" s="1"/>
  <c r="N126" i="29"/>
  <c r="P127" i="29"/>
  <c r="M134" i="29"/>
  <c r="D135" i="125" s="1"/>
  <c r="O155" i="29"/>
  <c r="F136" i="106" s="1"/>
  <c r="P156" i="29"/>
  <c r="L159" i="29"/>
  <c r="L163" i="29"/>
  <c r="L187" i="29"/>
  <c r="O189" i="29"/>
  <c r="F137" i="113" s="1"/>
  <c r="O193" i="29"/>
  <c r="F137" i="114" s="1"/>
  <c r="P194" i="29"/>
  <c r="L38" i="29"/>
  <c r="M39" i="29"/>
  <c r="D132" i="113" s="1"/>
  <c r="M43" i="29"/>
  <c r="D132" i="114" s="1"/>
  <c r="N44" i="29"/>
  <c r="O45" i="29"/>
  <c r="F132" i="127" s="1"/>
  <c r="P65" i="29"/>
  <c r="L95" i="29"/>
  <c r="L96" i="29"/>
  <c r="L97" i="29"/>
  <c r="M98" i="29"/>
  <c r="D134" i="111" s="1"/>
  <c r="N99" i="29"/>
  <c r="M103" i="29"/>
  <c r="D134" i="114" s="1"/>
  <c r="P105" i="29"/>
  <c r="L128" i="29"/>
  <c r="M129" i="29"/>
  <c r="D135" i="113" s="1"/>
  <c r="L134" i="29"/>
  <c r="M135" i="29"/>
  <c r="D135" i="127" s="1"/>
  <c r="N155" i="29"/>
  <c r="O156" i="29"/>
  <c r="F136" i="108" s="1"/>
  <c r="O157" i="29"/>
  <c r="F136" i="109" s="1"/>
  <c r="P158" i="29"/>
  <c r="L165" i="29"/>
  <c r="M185" i="29"/>
  <c r="D137" i="106" s="1"/>
  <c r="N186" i="29"/>
  <c r="O187" i="29"/>
  <c r="F137" i="109" s="1"/>
  <c r="P188" i="29"/>
  <c r="N38" i="29"/>
  <c r="N95" i="29"/>
  <c r="N96" i="29"/>
  <c r="M127" i="29"/>
  <c r="D135" i="109" s="1"/>
  <c r="N128" i="29"/>
  <c r="N133" i="29"/>
  <c r="E135" i="114" s="1"/>
  <c r="N134" i="29"/>
  <c r="O135" i="29"/>
  <c r="F135" i="127" s="1"/>
  <c r="N165" i="29"/>
  <c r="O38" i="29"/>
  <c r="F132" i="111" s="1"/>
  <c r="P39" i="29"/>
  <c r="P43" i="29"/>
  <c r="G132" i="114" s="1"/>
  <c r="N68" i="29"/>
  <c r="N69" i="29"/>
  <c r="N75" i="29"/>
  <c r="O95" i="29"/>
  <c r="F134" i="106" s="1"/>
  <c r="O97" i="29"/>
  <c r="F134" i="109" s="1"/>
  <c r="P98" i="29"/>
  <c r="P103" i="29"/>
  <c r="G134" i="114" s="1"/>
  <c r="O128" i="29"/>
  <c r="F135" i="111" s="1"/>
  <c r="O133" i="29"/>
  <c r="F135" i="114" s="1"/>
  <c r="O134" i="29"/>
  <c r="F135" i="125" s="1"/>
  <c r="P135" i="29"/>
  <c r="N164" i="29"/>
  <c r="O165" i="29"/>
  <c r="F136" i="127" s="1"/>
  <c r="P185" i="29"/>
  <c r="O37" i="29"/>
  <c r="F132" i="109" s="1"/>
  <c r="P38" i="29"/>
  <c r="L65" i="29"/>
  <c r="O68" i="29"/>
  <c r="F133" i="111" s="1"/>
  <c r="O69" i="29"/>
  <c r="F133" i="113" s="1"/>
  <c r="O75" i="29"/>
  <c r="F133" i="127" s="1"/>
  <c r="P96" i="29"/>
  <c r="P97" i="29"/>
  <c r="L105" i="29"/>
  <c r="O127" i="29"/>
  <c r="F135" i="109" s="1"/>
  <c r="P128" i="29"/>
  <c r="P133" i="29"/>
  <c r="G135" i="114" s="1"/>
  <c r="P134" i="29"/>
  <c r="L158" i="29"/>
  <c r="P165" i="29"/>
  <c r="L188" i="29"/>
  <c r="M65" i="29"/>
  <c r="D133" i="106" s="1"/>
  <c r="M105" i="29"/>
  <c r="D134" i="127" s="1"/>
  <c r="M158" i="29"/>
  <c r="D136" i="111" s="1"/>
  <c r="M188" i="29"/>
  <c r="D137" i="111" s="1"/>
  <c r="M45" i="29"/>
  <c r="D132" i="127" s="1"/>
  <c r="N65" i="29"/>
  <c r="P95" i="29"/>
  <c r="O96" i="29"/>
  <c r="F134" i="108" s="1"/>
  <c r="N105" i="29"/>
  <c r="L133" i="29"/>
  <c r="N158" i="29"/>
  <c r="M187" i="29"/>
  <c r="D137" i="109" s="1"/>
  <c r="N188" i="29"/>
  <c r="P35" i="29"/>
  <c r="L39" i="29"/>
  <c r="L43" i="29"/>
  <c r="M44" i="29"/>
  <c r="D132" i="125" s="1"/>
  <c r="O65" i="29"/>
  <c r="F133" i="106" s="1"/>
  <c r="L98" i="29"/>
  <c r="L103" i="29"/>
  <c r="N104" i="29"/>
  <c r="O105" i="29"/>
  <c r="F134" i="127" s="1"/>
  <c r="L129" i="29"/>
  <c r="L135" i="29"/>
  <c r="N156" i="29"/>
  <c r="O158" i="29"/>
  <c r="F136" i="111" s="1"/>
  <c r="L185" i="29"/>
  <c r="M186" i="29"/>
  <c r="D137" i="108" s="1"/>
  <c r="O188" i="29"/>
  <c r="F137" i="111" s="1"/>
  <c r="N104" i="27"/>
  <c r="P128" i="27"/>
  <c r="P74" i="27"/>
  <c r="N158" i="27"/>
  <c r="M65" i="27"/>
  <c r="D127" i="106" s="1"/>
  <c r="L134" i="27"/>
  <c r="L96" i="27"/>
  <c r="M36" i="27"/>
  <c r="D126" i="108" s="1"/>
  <c r="M96" i="27"/>
  <c r="D128" i="108" s="1"/>
  <c r="N96" i="27"/>
  <c r="O165" i="27"/>
  <c r="F130" i="127" s="1"/>
  <c r="M35" i="27"/>
  <c r="D126" i="106" s="1"/>
  <c r="O66" i="27"/>
  <c r="F127" i="108" s="1"/>
  <c r="O96" i="27"/>
  <c r="F128" i="108" s="1"/>
  <c r="P96" i="27"/>
  <c r="P158" i="27"/>
  <c r="P35" i="27"/>
  <c r="P39" i="27"/>
  <c r="L74" i="27"/>
  <c r="M98" i="27"/>
  <c r="D128" i="111" s="1"/>
  <c r="P165" i="27"/>
  <c r="M105" i="27"/>
  <c r="D128" i="127" s="1"/>
  <c r="L158" i="27"/>
  <c r="P155" i="27"/>
  <c r="N164" i="27"/>
  <c r="P43" i="27"/>
  <c r="N65" i="27"/>
  <c r="P66" i="27"/>
  <c r="N69" i="27"/>
  <c r="O164" i="27"/>
  <c r="F130" i="125" s="1"/>
  <c r="N73" i="27"/>
  <c r="O35" i="27"/>
  <c r="F126" i="106" s="1"/>
  <c r="M68" i="27"/>
  <c r="D127" i="111" s="1"/>
  <c r="O97" i="27"/>
  <c r="F128" i="109" s="1"/>
  <c r="O105" i="27"/>
  <c r="F128" i="127" s="1"/>
  <c r="P125" i="27"/>
  <c r="M135" i="27"/>
  <c r="D129" i="127" s="1"/>
  <c r="P164" i="27"/>
  <c r="P38" i="27"/>
  <c r="L66" i="27"/>
  <c r="L125" i="27"/>
  <c r="O134" i="27"/>
  <c r="F129" i="125" s="1"/>
  <c r="L164" i="27"/>
  <c r="D7" i="27"/>
  <c r="L35" i="27"/>
  <c r="N66" i="27"/>
  <c r="P67" i="27"/>
  <c r="O74" i="27"/>
  <c r="F127" i="125" s="1"/>
  <c r="P75" i="27"/>
  <c r="L97" i="27"/>
  <c r="L105" i="27"/>
  <c r="M164" i="27"/>
  <c r="D130" i="125" s="1"/>
  <c r="O65" i="27"/>
  <c r="F127" i="106" s="1"/>
  <c r="O98" i="27"/>
  <c r="F128" i="111" s="1"/>
  <c r="P65" i="27"/>
  <c r="P98" i="27"/>
  <c r="P126" i="27"/>
  <c r="L129" i="27"/>
  <c r="L157" i="27"/>
  <c r="M158" i="27"/>
  <c r="D130" i="111" s="1"/>
  <c r="L39" i="27"/>
  <c r="L43" i="27"/>
  <c r="L67" i="27"/>
  <c r="L128" i="27"/>
  <c r="M157" i="27"/>
  <c r="D130" i="109" s="1"/>
  <c r="G7" i="27"/>
  <c r="L38" i="27"/>
  <c r="M67" i="27"/>
  <c r="D127" i="109" s="1"/>
  <c r="L75" i="27"/>
  <c r="P97" i="27"/>
  <c r="M103" i="27"/>
  <c r="D128" i="114" s="1"/>
  <c r="P105" i="27"/>
  <c r="M128" i="27"/>
  <c r="D129" i="111" s="1"/>
  <c r="N129" i="27"/>
  <c r="N133" i="27"/>
  <c r="P134" i="27"/>
  <c r="M38" i="27"/>
  <c r="D126" i="111" s="1"/>
  <c r="M99" i="27"/>
  <c r="D128" i="113" s="1"/>
  <c r="N128" i="27"/>
  <c r="O129" i="27"/>
  <c r="F129" i="113" s="1"/>
  <c r="O133" i="27"/>
  <c r="F129" i="114" s="1"/>
  <c r="N156" i="27"/>
  <c r="O157" i="27"/>
  <c r="F130" i="109" s="1"/>
  <c r="N38" i="27"/>
  <c r="L65" i="27"/>
  <c r="O67" i="27"/>
  <c r="F127" i="109" s="1"/>
  <c r="M74" i="27"/>
  <c r="D127" i="125" s="1"/>
  <c r="L98" i="27"/>
  <c r="L126" i="27"/>
  <c r="O128" i="27"/>
  <c r="F129" i="111" s="1"/>
  <c r="P129" i="27"/>
  <c r="P133" i="27"/>
  <c r="N155" i="27"/>
  <c r="M44" i="27"/>
  <c r="D126" i="125" s="1"/>
  <c r="M127" i="27"/>
  <c r="D129" i="109" s="1"/>
  <c r="M159" i="27"/>
  <c r="D130" i="113" s="1"/>
  <c r="L36" i="27"/>
  <c r="M37" i="27"/>
  <c r="D126" i="109" s="1"/>
  <c r="O39" i="27"/>
  <c r="F126" i="113" s="1"/>
  <c r="O43" i="27"/>
  <c r="F126" i="114" s="1"/>
  <c r="P44" i="27"/>
  <c r="P45" i="27"/>
  <c r="L68" i="27"/>
  <c r="M69" i="27"/>
  <c r="D127" i="113" s="1"/>
  <c r="M73" i="27"/>
  <c r="D127" i="114" s="1"/>
  <c r="N74" i="27"/>
  <c r="O75" i="27"/>
  <c r="F127" i="127" s="1"/>
  <c r="P95" i="27"/>
  <c r="L99" i="27"/>
  <c r="L103" i="27"/>
  <c r="M104" i="27"/>
  <c r="D128" i="125" s="1"/>
  <c r="O125" i="27"/>
  <c r="F129" i="106" s="1"/>
  <c r="O126" i="27"/>
  <c r="F129" i="108" s="1"/>
  <c r="P127" i="27"/>
  <c r="L135" i="27"/>
  <c r="M155" i="27"/>
  <c r="D130" i="106" s="1"/>
  <c r="M156" i="27"/>
  <c r="D130" i="108" s="1"/>
  <c r="O158" i="27"/>
  <c r="F130" i="111" s="1"/>
  <c r="P159" i="27"/>
  <c r="P163" i="27"/>
  <c r="N36" i="27"/>
  <c r="O37" i="27"/>
  <c r="F126" i="109" s="1"/>
  <c r="O44" i="27"/>
  <c r="F126" i="125" s="1"/>
  <c r="N68" i="27"/>
  <c r="O69" i="27"/>
  <c r="F127" i="113" s="1"/>
  <c r="O73" i="27"/>
  <c r="F127" i="114" s="1"/>
  <c r="N99" i="27"/>
  <c r="N103" i="27"/>
  <c r="O104" i="27"/>
  <c r="F128" i="125" s="1"/>
  <c r="L133" i="27"/>
  <c r="M134" i="27"/>
  <c r="D129" i="125" s="1"/>
  <c r="N135" i="27"/>
  <c r="O155" i="27"/>
  <c r="F130" i="106" s="1"/>
  <c r="O156" i="27"/>
  <c r="F130" i="108" s="1"/>
  <c r="P157" i="27"/>
  <c r="L165" i="27"/>
  <c r="N35" i="27"/>
  <c r="O36" i="27"/>
  <c r="F126" i="108" s="1"/>
  <c r="P37" i="27"/>
  <c r="M66" i="27"/>
  <c r="D127" i="108" s="1"/>
  <c r="O68" i="27"/>
  <c r="F127" i="111" s="1"/>
  <c r="P69" i="27"/>
  <c r="P73" i="27"/>
  <c r="M97" i="27"/>
  <c r="D128" i="109" s="1"/>
  <c r="N98" i="27"/>
  <c r="O99" i="27"/>
  <c r="F128" i="113" s="1"/>
  <c r="O103" i="27"/>
  <c r="F128" i="114" s="1"/>
  <c r="P104" i="27"/>
  <c r="M129" i="27"/>
  <c r="D129" i="113" s="1"/>
  <c r="M133" i="27"/>
  <c r="D129" i="114" s="1"/>
  <c r="N134" i="27"/>
  <c r="O135" i="27"/>
  <c r="F129" i="127" s="1"/>
  <c r="P156" i="27"/>
  <c r="M165" i="27"/>
  <c r="D130" i="127" s="1"/>
  <c r="P36" i="27"/>
  <c r="L44" i="27"/>
  <c r="L45" i="27"/>
  <c r="P68" i="27"/>
  <c r="L95" i="27"/>
  <c r="P99" i="27"/>
  <c r="P103" i="27"/>
  <c r="L127" i="27"/>
  <c r="P135" i="27"/>
  <c r="L159" i="27"/>
  <c r="L163" i="27"/>
  <c r="M45" i="27"/>
  <c r="D126" i="127" s="1"/>
  <c r="M95" i="27"/>
  <c r="D128" i="106" s="1"/>
  <c r="M163" i="27"/>
  <c r="D130" i="114" s="1"/>
  <c r="M39" i="27"/>
  <c r="D126" i="113" s="1"/>
  <c r="M43" i="27"/>
  <c r="D126" i="114" s="1"/>
  <c r="N44" i="27"/>
  <c r="M75" i="27"/>
  <c r="D127" i="127" s="1"/>
  <c r="N95" i="27"/>
  <c r="M125" i="27"/>
  <c r="D129" i="106" s="1"/>
  <c r="M126" i="27"/>
  <c r="D129" i="108" s="1"/>
  <c r="N159" i="27"/>
  <c r="N163" i="27"/>
  <c r="L37" i="27"/>
  <c r="N39" i="27"/>
  <c r="N43" i="27"/>
  <c r="O45" i="27"/>
  <c r="F126" i="127" s="1"/>
  <c r="L69" i="27"/>
  <c r="L73" i="27"/>
  <c r="O95" i="27"/>
  <c r="F128" i="106" s="1"/>
  <c r="L104" i="27"/>
  <c r="N125" i="27"/>
  <c r="N126" i="27"/>
  <c r="O127" i="27"/>
  <c r="F129" i="109" s="1"/>
  <c r="L155" i="27"/>
  <c r="L156" i="27"/>
  <c r="O159" i="27"/>
  <c r="F130" i="113" s="1"/>
  <c r="O163" i="27"/>
  <c r="F130" i="114" s="1"/>
  <c r="D12" i="25"/>
  <c r="N185" i="25"/>
  <c r="N189" i="25"/>
  <c r="P97" i="25"/>
  <c r="P155" i="25"/>
  <c r="O74" i="25"/>
  <c r="F120" i="125" s="1"/>
  <c r="N186" i="25"/>
  <c r="P99" i="25"/>
  <c r="M185" i="25"/>
  <c r="D124" i="106" s="1"/>
  <c r="L104" i="25"/>
  <c r="P163" i="25"/>
  <c r="P186" i="25"/>
  <c r="M104" i="25"/>
  <c r="D121" i="125" s="1"/>
  <c r="O104" i="25"/>
  <c r="F121" i="125" s="1"/>
  <c r="M38" i="25"/>
  <c r="D119" i="111" s="1"/>
  <c r="N44" i="25"/>
  <c r="M105" i="25"/>
  <c r="D121" i="127" s="1"/>
  <c r="O44" i="25"/>
  <c r="F119" i="125" s="1"/>
  <c r="O105" i="25"/>
  <c r="F121" i="127" s="1"/>
  <c r="O159" i="25"/>
  <c r="F123" i="113" s="1"/>
  <c r="O193" i="25"/>
  <c r="F124" i="114" s="1"/>
  <c r="O135" i="25"/>
  <c r="F122" i="127" s="1"/>
  <c r="P159" i="25"/>
  <c r="O126" i="25"/>
  <c r="F122" i="108" s="1"/>
  <c r="O157" i="25"/>
  <c r="F123" i="109" s="1"/>
  <c r="O195" i="25"/>
  <c r="F124" i="127" s="1"/>
  <c r="P103" i="25"/>
  <c r="L105" i="25"/>
  <c r="N125" i="25"/>
  <c r="P126" i="25"/>
  <c r="O156" i="25"/>
  <c r="F123" i="108" s="1"/>
  <c r="P157" i="25"/>
  <c r="L193" i="25"/>
  <c r="P195" i="25"/>
  <c r="O125" i="25"/>
  <c r="F122" i="106" s="1"/>
  <c r="O194" i="25"/>
  <c r="F124" i="125" s="1"/>
  <c r="O35" i="25"/>
  <c r="F119" i="106" s="1"/>
  <c r="O68" i="25"/>
  <c r="F120" i="111" s="1"/>
  <c r="P35" i="25"/>
  <c r="P129" i="25"/>
  <c r="N193" i="25"/>
  <c r="P194" i="25"/>
  <c r="C7" i="25"/>
  <c r="O185" i="25"/>
  <c r="F124" i="106" s="1"/>
  <c r="O189" i="25"/>
  <c r="F124" i="113" s="1"/>
  <c r="L95" i="25"/>
  <c r="M126" i="25"/>
  <c r="D122" i="108" s="1"/>
  <c r="P38" i="25"/>
  <c r="P125" i="25"/>
  <c r="M69" i="25"/>
  <c r="D120" i="113" s="1"/>
  <c r="M96" i="25"/>
  <c r="D121" i="108" s="1"/>
  <c r="L125" i="25"/>
  <c r="L96" i="25"/>
  <c r="L68" i="25"/>
  <c r="N69" i="25"/>
  <c r="M95" i="25"/>
  <c r="D121" i="106" s="1"/>
  <c r="N158" i="25"/>
  <c r="L69" i="25"/>
  <c r="M68" i="25"/>
  <c r="D120" i="111" s="1"/>
  <c r="O69" i="25"/>
  <c r="F120" i="113" s="1"/>
  <c r="O96" i="25"/>
  <c r="F121" i="108" s="1"/>
  <c r="O127" i="25"/>
  <c r="F122" i="109" s="1"/>
  <c r="L156" i="25"/>
  <c r="M157" i="25"/>
  <c r="D123" i="109" s="1"/>
  <c r="O158" i="25"/>
  <c r="F123" i="111" s="1"/>
  <c r="P185" i="25"/>
  <c r="M35" i="25"/>
  <c r="D119" i="106" s="1"/>
  <c r="O95" i="25"/>
  <c r="F121" i="106" s="1"/>
  <c r="P96" i="25"/>
  <c r="M125" i="25"/>
  <c r="D122" i="106" s="1"/>
  <c r="N126" i="25"/>
  <c r="M156" i="25"/>
  <c r="D123" i="108" s="1"/>
  <c r="L43" i="25"/>
  <c r="L67" i="25"/>
  <c r="L128" i="25"/>
  <c r="M43" i="25"/>
  <c r="D119" i="114" s="1"/>
  <c r="L66" i="25"/>
  <c r="P69" i="25"/>
  <c r="P73" i="25"/>
  <c r="L99" i="25"/>
  <c r="L103" i="25"/>
  <c r="M128" i="25"/>
  <c r="D122" i="111" s="1"/>
  <c r="P133" i="25"/>
  <c r="L155" i="25"/>
  <c r="L163" i="25"/>
  <c r="L187" i="25"/>
  <c r="M188" i="25"/>
  <c r="D124" i="111" s="1"/>
  <c r="M39" i="25"/>
  <c r="D119" i="113" s="1"/>
  <c r="M99" i="25"/>
  <c r="D121" i="113" s="1"/>
  <c r="M103" i="25"/>
  <c r="D121" i="114" s="1"/>
  <c r="M187" i="25"/>
  <c r="D124" i="109" s="1"/>
  <c r="L195" i="25"/>
  <c r="M66" i="25"/>
  <c r="D120" i="108" s="1"/>
  <c r="L135" i="25"/>
  <c r="L159" i="25"/>
  <c r="M163" i="25"/>
  <c r="D123" i="114" s="1"/>
  <c r="N188" i="25"/>
  <c r="N36" i="25"/>
  <c r="O39" i="25"/>
  <c r="F119" i="113" s="1"/>
  <c r="O43" i="25"/>
  <c r="F119" i="114" s="1"/>
  <c r="P95" i="25"/>
  <c r="O128" i="25"/>
  <c r="F122" i="111" s="1"/>
  <c r="M135" i="25"/>
  <c r="D122" i="127" s="1"/>
  <c r="N155" i="25"/>
  <c r="M159" i="25"/>
  <c r="D123" i="113" s="1"/>
  <c r="P164" i="25"/>
  <c r="L186" i="25"/>
  <c r="O188" i="25"/>
  <c r="F124" i="111" s="1"/>
  <c r="L194" i="25"/>
  <c r="M195" i="25"/>
  <c r="D124" i="127" s="1"/>
  <c r="L35" i="25"/>
  <c r="O36" i="25"/>
  <c r="F119" i="108" s="1"/>
  <c r="P43" i="25"/>
  <c r="O66" i="25"/>
  <c r="F120" i="108" s="1"/>
  <c r="P67" i="25"/>
  <c r="O75" i="25"/>
  <c r="F120" i="127" s="1"/>
  <c r="O99" i="25"/>
  <c r="F121" i="113" s="1"/>
  <c r="O103" i="25"/>
  <c r="F121" i="114" s="1"/>
  <c r="L126" i="25"/>
  <c r="P128" i="25"/>
  <c r="O163" i="25"/>
  <c r="F123" i="114" s="1"/>
  <c r="L185" i="25"/>
  <c r="O187" i="25"/>
  <c r="F124" i="109" s="1"/>
  <c r="P188" i="25"/>
  <c r="M194" i="25"/>
  <c r="D124" i="125" s="1"/>
  <c r="P36" i="25"/>
  <c r="L38" i="25"/>
  <c r="P39" i="25"/>
  <c r="P44" i="25"/>
  <c r="M67" i="25"/>
  <c r="D120" i="109" s="1"/>
  <c r="N68" i="25"/>
  <c r="P74" i="25"/>
  <c r="P75" i="25"/>
  <c r="N104" i="25"/>
  <c r="P127" i="25"/>
  <c r="M155" i="25"/>
  <c r="D123" i="106" s="1"/>
  <c r="N156" i="25"/>
  <c r="P158" i="25"/>
  <c r="M186" i="25"/>
  <c r="D124" i="108" s="1"/>
  <c r="P189" i="25"/>
  <c r="P193" i="25"/>
  <c r="L65" i="25"/>
  <c r="L98" i="25"/>
  <c r="L134" i="25"/>
  <c r="L165" i="25"/>
  <c r="L39" i="25"/>
  <c r="M65" i="25"/>
  <c r="D120" i="106" s="1"/>
  <c r="N66" i="25"/>
  <c r="O67" i="25"/>
  <c r="F120" i="109" s="1"/>
  <c r="P68" i="25"/>
  <c r="L97" i="25"/>
  <c r="M98" i="25"/>
  <c r="D121" i="111" s="1"/>
  <c r="N99" i="25"/>
  <c r="N103" i="25"/>
  <c r="P104" i="25"/>
  <c r="P105" i="25"/>
  <c r="L129" i="25"/>
  <c r="L133" i="25"/>
  <c r="M134" i="25"/>
  <c r="D122" i="125" s="1"/>
  <c r="O155" i="25"/>
  <c r="F123" i="106" s="1"/>
  <c r="P156" i="25"/>
  <c r="L164" i="25"/>
  <c r="M165" i="25"/>
  <c r="D123" i="127" s="1"/>
  <c r="O186" i="25"/>
  <c r="F124" i="108" s="1"/>
  <c r="P187" i="25"/>
  <c r="M37" i="25"/>
  <c r="D119" i="109" s="1"/>
  <c r="M133" i="25"/>
  <c r="D122" i="114" s="1"/>
  <c r="M164" i="25"/>
  <c r="D123" i="125" s="1"/>
  <c r="L36" i="25"/>
  <c r="L44" i="25"/>
  <c r="O65" i="25"/>
  <c r="F120" i="106" s="1"/>
  <c r="L74" i="25"/>
  <c r="L75" i="25"/>
  <c r="O98" i="25"/>
  <c r="F121" i="111" s="1"/>
  <c r="L127" i="25"/>
  <c r="N129" i="25"/>
  <c r="N133" i="25"/>
  <c r="O134" i="25"/>
  <c r="F122" i="125" s="1"/>
  <c r="L158" i="25"/>
  <c r="N164" i="25"/>
  <c r="O165" i="25"/>
  <c r="F123" i="127" s="1"/>
  <c r="L189" i="25"/>
  <c r="M45" i="25"/>
  <c r="D119" i="127" s="1"/>
  <c r="N65" i="25"/>
  <c r="M97" i="25"/>
  <c r="D121" i="109" s="1"/>
  <c r="N98" i="25"/>
  <c r="M129" i="25"/>
  <c r="D122" i="113" s="1"/>
  <c r="N134" i="25"/>
  <c r="N165" i="25"/>
  <c r="G7" i="25"/>
  <c r="M36" i="25"/>
  <c r="D119" i="108" s="1"/>
  <c r="M44" i="25"/>
  <c r="D119" i="125" s="1"/>
  <c r="P65" i="25"/>
  <c r="M74" i="25"/>
  <c r="D120" i="125" s="1"/>
  <c r="M75" i="25"/>
  <c r="D120" i="127" s="1"/>
  <c r="N95" i="25"/>
  <c r="N96" i="25"/>
  <c r="O97" i="25"/>
  <c r="F121" i="109" s="1"/>
  <c r="P98" i="25"/>
  <c r="M127" i="25"/>
  <c r="D122" i="109" s="1"/>
  <c r="N128" i="25"/>
  <c r="O129" i="25"/>
  <c r="F122" i="113" s="1"/>
  <c r="O133" i="25"/>
  <c r="F122" i="114" s="1"/>
  <c r="P134" i="25"/>
  <c r="L157" i="25"/>
  <c r="M158" i="25"/>
  <c r="D123" i="111" s="1"/>
  <c r="N159" i="25"/>
  <c r="N163" i="25"/>
  <c r="P165" i="25"/>
  <c r="L188" i="25"/>
  <c r="M189" i="25"/>
  <c r="D124" i="113" s="1"/>
  <c r="M193" i="25"/>
  <c r="D124" i="114" s="1"/>
  <c r="N194" i="25"/>
  <c r="O186" i="24"/>
  <c r="F117" i="108" s="1"/>
  <c r="P105" i="24"/>
  <c r="L186" i="24"/>
  <c r="L37" i="24"/>
  <c r="L104" i="24"/>
  <c r="M104" i="24"/>
  <c r="D114" i="125" s="1"/>
  <c r="N44" i="24"/>
  <c r="P74" i="24"/>
  <c r="L105" i="24"/>
  <c r="P187" i="24"/>
  <c r="L159" i="24"/>
  <c r="M95" i="24"/>
  <c r="D114" i="106" s="1"/>
  <c r="L133" i="24"/>
  <c r="N134" i="24"/>
  <c r="P185" i="24"/>
  <c r="M38" i="24"/>
  <c r="D112" i="111" s="1"/>
  <c r="O39" i="24"/>
  <c r="F112" i="113" s="1"/>
  <c r="M75" i="24"/>
  <c r="D113" i="127" s="1"/>
  <c r="N95" i="24"/>
  <c r="L129" i="24"/>
  <c r="P189" i="24"/>
  <c r="N38" i="24"/>
  <c r="M125" i="24"/>
  <c r="D115" i="106" s="1"/>
  <c r="M187" i="24"/>
  <c r="D117" i="109" s="1"/>
  <c r="O45" i="24"/>
  <c r="F112" i="127" s="1"/>
  <c r="N125" i="24"/>
  <c r="O156" i="24"/>
  <c r="F116" i="108" s="1"/>
  <c r="P45" i="24"/>
  <c r="L185" i="24"/>
  <c r="O187" i="24"/>
  <c r="F117" i="109" s="1"/>
  <c r="P39" i="24"/>
  <c r="P126" i="24"/>
  <c r="N68" i="24"/>
  <c r="P97" i="24"/>
  <c r="N129" i="24"/>
  <c r="N133" i="24"/>
  <c r="P134" i="24"/>
  <c r="P194" i="24"/>
  <c r="L43" i="24"/>
  <c r="O96" i="24"/>
  <c r="F114" i="108" s="1"/>
  <c r="M43" i="24"/>
  <c r="D112" i="114" s="1"/>
  <c r="P96" i="24"/>
  <c r="O105" i="24"/>
  <c r="F114" i="127" s="1"/>
  <c r="N164" i="24"/>
  <c r="L187" i="24"/>
  <c r="P193" i="24"/>
  <c r="N43" i="24"/>
  <c r="M39" i="24"/>
  <c r="D112" i="113" s="1"/>
  <c r="O43" i="24"/>
  <c r="F112" i="114" s="1"/>
  <c r="N74" i="24"/>
  <c r="L134" i="24"/>
  <c r="P156" i="24"/>
  <c r="M186" i="24"/>
  <c r="D117" i="108" s="1"/>
  <c r="O188" i="24"/>
  <c r="F117" i="111" s="1"/>
  <c r="N39" i="24"/>
  <c r="P43" i="24"/>
  <c r="N126" i="24"/>
  <c r="P127" i="24"/>
  <c r="M134" i="24"/>
  <c r="D115" i="125" s="1"/>
  <c r="N159" i="24"/>
  <c r="N186" i="24"/>
  <c r="P188" i="24"/>
  <c r="M44" i="24"/>
  <c r="D112" i="125" s="1"/>
  <c r="P65" i="24"/>
  <c r="N69" i="24"/>
  <c r="N73" i="24"/>
  <c r="O74" i="24"/>
  <c r="F113" i="125" s="1"/>
  <c r="M126" i="24"/>
  <c r="D115" i="108" s="1"/>
  <c r="M135" i="24"/>
  <c r="D115" i="127" s="1"/>
  <c r="N155" i="24"/>
  <c r="O185" i="24"/>
  <c r="F117" i="106" s="1"/>
  <c r="O69" i="24"/>
  <c r="F113" i="113" s="1"/>
  <c r="O73" i="24"/>
  <c r="F113" i="114" s="1"/>
  <c r="O155" i="24"/>
  <c r="F116" i="106" s="1"/>
  <c r="O165" i="24"/>
  <c r="F116" i="127" s="1"/>
  <c r="P35" i="24"/>
  <c r="L38" i="24"/>
  <c r="L95" i="24"/>
  <c r="O126" i="24"/>
  <c r="F115" i="108" s="1"/>
  <c r="P155" i="24"/>
  <c r="O193" i="24"/>
  <c r="F117" i="114" s="1"/>
  <c r="L99" i="24"/>
  <c r="L103" i="24"/>
  <c r="O38" i="24"/>
  <c r="F112" i="111" s="1"/>
  <c r="L74" i="24"/>
  <c r="O95" i="24"/>
  <c r="F114" i="106" s="1"/>
  <c r="M45" i="24"/>
  <c r="D112" i="127" s="1"/>
  <c r="P66" i="24"/>
  <c r="L69" i="24"/>
  <c r="L73" i="24"/>
  <c r="M74" i="24"/>
  <c r="D113" i="125" s="1"/>
  <c r="P95" i="24"/>
  <c r="N99" i="24"/>
  <c r="N103" i="24"/>
  <c r="O104" i="24"/>
  <c r="F114" i="125" s="1"/>
  <c r="L155" i="24"/>
  <c r="L165" i="24"/>
  <c r="M185" i="24"/>
  <c r="D117" i="106" s="1"/>
  <c r="O65" i="24"/>
  <c r="F113" i="106" s="1"/>
  <c r="L68" i="24"/>
  <c r="M69" i="24"/>
  <c r="D113" i="113" s="1"/>
  <c r="M73" i="24"/>
  <c r="D113" i="114" s="1"/>
  <c r="L126" i="24"/>
  <c r="M155" i="24"/>
  <c r="D116" i="106" s="1"/>
  <c r="P157" i="24"/>
  <c r="L164" i="24"/>
  <c r="M165" i="24"/>
  <c r="D116" i="127" s="1"/>
  <c r="N185" i="24"/>
  <c r="P186" i="24"/>
  <c r="L189" i="24"/>
  <c r="O44" i="24"/>
  <c r="F112" i="125" s="1"/>
  <c r="O75" i="24"/>
  <c r="F113" i="127" s="1"/>
  <c r="O125" i="24"/>
  <c r="F115" i="106" s="1"/>
  <c r="L36" i="24"/>
  <c r="M37" i="24"/>
  <c r="D112" i="109" s="1"/>
  <c r="P44" i="24"/>
  <c r="L67" i="24"/>
  <c r="M68" i="24"/>
  <c r="D113" i="111" s="1"/>
  <c r="P75" i="24"/>
  <c r="L98" i="24"/>
  <c r="M99" i="24"/>
  <c r="D114" i="113" s="1"/>
  <c r="M103" i="24"/>
  <c r="D114" i="114" s="1"/>
  <c r="N104" i="24"/>
  <c r="P125" i="24"/>
  <c r="L128" i="24"/>
  <c r="M129" i="24"/>
  <c r="D115" i="113" s="1"/>
  <c r="M133" i="24"/>
  <c r="D115" i="114" s="1"/>
  <c r="O134" i="24"/>
  <c r="F115" i="125" s="1"/>
  <c r="P135" i="24"/>
  <c r="L158" i="24"/>
  <c r="M159" i="24"/>
  <c r="D116" i="113" s="1"/>
  <c r="M164" i="24"/>
  <c r="D116" i="125" s="1"/>
  <c r="N165" i="24"/>
  <c r="L195" i="24"/>
  <c r="L35" i="24"/>
  <c r="L97" i="24"/>
  <c r="M98" i="24"/>
  <c r="D114" i="111" s="1"/>
  <c r="L127" i="24"/>
  <c r="M128" i="24"/>
  <c r="D115" i="111" s="1"/>
  <c r="M195" i="24"/>
  <c r="D117" i="127" s="1"/>
  <c r="F7" i="24"/>
  <c r="M35" i="24"/>
  <c r="D112" i="106" s="1"/>
  <c r="N36" i="24"/>
  <c r="O37" i="24"/>
  <c r="F112" i="109" s="1"/>
  <c r="P38" i="24"/>
  <c r="L65" i="24"/>
  <c r="M66" i="24"/>
  <c r="D113" i="108" s="1"/>
  <c r="O68" i="24"/>
  <c r="F113" i="111" s="1"/>
  <c r="P69" i="24"/>
  <c r="P73" i="24"/>
  <c r="L96" i="24"/>
  <c r="M97" i="24"/>
  <c r="D114" i="109" s="1"/>
  <c r="N98" i="24"/>
  <c r="O99" i="24"/>
  <c r="F114" i="113" s="1"/>
  <c r="O103" i="24"/>
  <c r="F114" i="114" s="1"/>
  <c r="P104" i="24"/>
  <c r="M127" i="24"/>
  <c r="D115" i="109" s="1"/>
  <c r="O129" i="24"/>
  <c r="F115" i="113" s="1"/>
  <c r="O133" i="24"/>
  <c r="F115" i="114" s="1"/>
  <c r="L156" i="24"/>
  <c r="M157" i="24"/>
  <c r="D116" i="109" s="1"/>
  <c r="N158" i="24"/>
  <c r="O159" i="24"/>
  <c r="F116" i="113" s="1"/>
  <c r="N163" i="24"/>
  <c r="P165" i="24"/>
  <c r="L188" i="24"/>
  <c r="M189" i="24"/>
  <c r="D117" i="113" s="1"/>
  <c r="L193" i="24"/>
  <c r="M194" i="24"/>
  <c r="D117" i="125" s="1"/>
  <c r="M36" i="24"/>
  <c r="D112" i="108" s="1"/>
  <c r="L66" i="24"/>
  <c r="M67" i="24"/>
  <c r="D113" i="109" s="1"/>
  <c r="L157" i="24"/>
  <c r="M158" i="24"/>
  <c r="D116" i="111" s="1"/>
  <c r="M163" i="24"/>
  <c r="D116" i="114" s="1"/>
  <c r="L194" i="24"/>
  <c r="N35" i="24"/>
  <c r="O36" i="24"/>
  <c r="F112" i="108" s="1"/>
  <c r="P37" i="24"/>
  <c r="L45" i="24"/>
  <c r="M65" i="24"/>
  <c r="D113" i="106" s="1"/>
  <c r="N66" i="24"/>
  <c r="O67" i="24"/>
  <c r="F113" i="109" s="1"/>
  <c r="P68" i="24"/>
  <c r="M96" i="24"/>
  <c r="D114" i="108" s="1"/>
  <c r="O98" i="24"/>
  <c r="F114" i="111" s="1"/>
  <c r="P99" i="24"/>
  <c r="P103" i="24"/>
  <c r="O128" i="24"/>
  <c r="F115" i="111" s="1"/>
  <c r="P129" i="24"/>
  <c r="P133" i="24"/>
  <c r="M156" i="24"/>
  <c r="D116" i="108" s="1"/>
  <c r="N157" i="24"/>
  <c r="O158" i="24"/>
  <c r="F116" i="111" s="1"/>
  <c r="P159" i="24"/>
  <c r="O163" i="24"/>
  <c r="F116" i="114" s="1"/>
  <c r="P164" i="24"/>
  <c r="M188" i="24"/>
  <c r="D117" i="111" s="1"/>
  <c r="N189" i="24"/>
  <c r="M193" i="24"/>
  <c r="D117" i="114" s="1"/>
  <c r="N194" i="24"/>
  <c r="O195" i="24"/>
  <c r="F117" i="127" s="1"/>
  <c r="O35" i="24"/>
  <c r="F112" i="106" s="1"/>
  <c r="P36" i="24"/>
  <c r="L44" i="24"/>
  <c r="N65" i="24"/>
  <c r="O66" i="24"/>
  <c r="F113" i="108" s="1"/>
  <c r="P67" i="24"/>
  <c r="L75" i="24"/>
  <c r="N96" i="24"/>
  <c r="O97" i="24"/>
  <c r="F114" i="109" s="1"/>
  <c r="P98" i="24"/>
  <c r="L125" i="24"/>
  <c r="P128" i="24"/>
  <c r="L135" i="24"/>
  <c r="O157" i="24"/>
  <c r="F116" i="109" s="1"/>
  <c r="P158" i="24"/>
  <c r="N188" i="24"/>
  <c r="O189" i="24"/>
  <c r="F117" i="113" s="1"/>
  <c r="N193" i="24"/>
  <c r="O194" i="24"/>
  <c r="F117" i="125" s="1"/>
  <c r="P195" i="24"/>
  <c r="O35" i="22"/>
  <c r="F107" i="106" s="1"/>
  <c r="P35" i="22"/>
  <c r="O44" i="22"/>
  <c r="F107" i="125" s="1"/>
  <c r="O104" i="22"/>
  <c r="F109" i="125" s="1"/>
  <c r="L126" i="22"/>
  <c r="M43" i="22"/>
  <c r="D107" i="114" s="1"/>
  <c r="M126" i="22"/>
  <c r="D110" i="108" s="1"/>
  <c r="L39" i="22"/>
  <c r="N96" i="22"/>
  <c r="N126" i="22"/>
  <c r="M39" i="22"/>
  <c r="D107" i="113" s="1"/>
  <c r="O66" i="22"/>
  <c r="F108" i="108" s="1"/>
  <c r="O96" i="22"/>
  <c r="F109" i="108" s="1"/>
  <c r="O126" i="22"/>
  <c r="F110" i="108" s="1"/>
  <c r="M75" i="22"/>
  <c r="D108" i="127" s="1"/>
  <c r="O75" i="22"/>
  <c r="F108" i="127" s="1"/>
  <c r="L75" i="22"/>
  <c r="M44" i="22"/>
  <c r="D107" i="125" s="1"/>
  <c r="O45" i="22"/>
  <c r="F107" i="127" s="1"/>
  <c r="O95" i="22"/>
  <c r="F109" i="106" s="1"/>
  <c r="L43" i="22"/>
  <c r="N44" i="22"/>
  <c r="P45" i="22"/>
  <c r="P95" i="22"/>
  <c r="P98" i="22"/>
  <c r="L38" i="22"/>
  <c r="L45" i="22"/>
  <c r="P66" i="22"/>
  <c r="L95" i="22"/>
  <c r="M45" i="22"/>
  <c r="D107" i="127" s="1"/>
  <c r="M95" i="22"/>
  <c r="D109" i="106" s="1"/>
  <c r="L44" i="22"/>
  <c r="N65" i="22"/>
  <c r="M69" i="22"/>
  <c r="D108" i="113" s="1"/>
  <c r="M73" i="22"/>
  <c r="D108" i="114" s="1"/>
  <c r="N74" i="22"/>
  <c r="L105" i="22"/>
  <c r="N125" i="22"/>
  <c r="O65" i="22"/>
  <c r="F108" i="106" s="1"/>
  <c r="L104" i="22"/>
  <c r="M105" i="22"/>
  <c r="D109" i="127" s="1"/>
  <c r="O125" i="22"/>
  <c r="F110" i="106" s="1"/>
  <c r="P133" i="22"/>
  <c r="L135" i="22"/>
  <c r="P65" i="22"/>
  <c r="O69" i="22"/>
  <c r="F108" i="113" s="1"/>
  <c r="O73" i="22"/>
  <c r="F108" i="114" s="1"/>
  <c r="P74" i="22"/>
  <c r="O97" i="22"/>
  <c r="F109" i="109" s="1"/>
  <c r="M104" i="22"/>
  <c r="D109" i="125" s="1"/>
  <c r="P129" i="22"/>
  <c r="M135" i="22"/>
  <c r="D110" i="127" s="1"/>
  <c r="P36" i="22"/>
  <c r="P97" i="22"/>
  <c r="M38" i="22"/>
  <c r="D107" i="111" s="1"/>
  <c r="N39" i="22"/>
  <c r="N43" i="22"/>
  <c r="P135" i="22"/>
  <c r="O7" i="22"/>
  <c r="O39" i="22"/>
  <c r="F107" i="113" s="1"/>
  <c r="P67" i="22"/>
  <c r="L74" i="22"/>
  <c r="L125" i="22"/>
  <c r="P127" i="22"/>
  <c r="O38" i="22"/>
  <c r="F107" i="111" s="1"/>
  <c r="P39" i="22"/>
  <c r="P43" i="22"/>
  <c r="L69" i="22"/>
  <c r="L73" i="22"/>
  <c r="M74" i="22"/>
  <c r="D108" i="125" s="1"/>
  <c r="M125" i="22"/>
  <c r="D110" i="106" s="1"/>
  <c r="L37" i="22"/>
  <c r="L68" i="22"/>
  <c r="L103" i="22"/>
  <c r="L134" i="22"/>
  <c r="L36" i="22"/>
  <c r="M37" i="22"/>
  <c r="D107" i="109" s="1"/>
  <c r="N38" i="22"/>
  <c r="O43" i="22"/>
  <c r="F107" i="114" s="1"/>
  <c r="P44" i="22"/>
  <c r="L67" i="22"/>
  <c r="M68" i="22"/>
  <c r="D108" i="111" s="1"/>
  <c r="N69" i="22"/>
  <c r="N73" i="22"/>
  <c r="O74" i="22"/>
  <c r="F108" i="125" s="1"/>
  <c r="P75" i="22"/>
  <c r="L98" i="22"/>
  <c r="M99" i="22"/>
  <c r="D109" i="113" s="1"/>
  <c r="M103" i="22"/>
  <c r="D109" i="114" s="1"/>
  <c r="N104" i="22"/>
  <c r="O105" i="22"/>
  <c r="F109" i="127" s="1"/>
  <c r="P125" i="22"/>
  <c r="P126" i="22"/>
  <c r="L129" i="22"/>
  <c r="L133" i="22"/>
  <c r="M134" i="22"/>
  <c r="D110" i="125" s="1"/>
  <c r="L35" i="22"/>
  <c r="M36" i="22"/>
  <c r="D107" i="108" s="1"/>
  <c r="L66" i="22"/>
  <c r="M67" i="22"/>
  <c r="D108" i="109" s="1"/>
  <c r="N68" i="22"/>
  <c r="L97" i="22"/>
  <c r="M98" i="22"/>
  <c r="D109" i="111" s="1"/>
  <c r="N99" i="22"/>
  <c r="N103" i="22"/>
  <c r="L128" i="22"/>
  <c r="M129" i="22"/>
  <c r="D110" i="113" s="1"/>
  <c r="M133" i="22"/>
  <c r="D110" i="114" s="1"/>
  <c r="N134" i="22"/>
  <c r="L99" i="22"/>
  <c r="M35" i="22"/>
  <c r="D107" i="106" s="1"/>
  <c r="N36" i="22"/>
  <c r="O37" i="22"/>
  <c r="F107" i="109" s="1"/>
  <c r="P38" i="22"/>
  <c r="L65" i="22"/>
  <c r="M66" i="22"/>
  <c r="D108" i="108" s="1"/>
  <c r="O68" i="22"/>
  <c r="F108" i="111" s="1"/>
  <c r="P69" i="22"/>
  <c r="P73" i="22"/>
  <c r="L96" i="22"/>
  <c r="M97" i="22"/>
  <c r="D109" i="109" s="1"/>
  <c r="N98" i="22"/>
  <c r="O99" i="22"/>
  <c r="F109" i="113" s="1"/>
  <c r="O103" i="22"/>
  <c r="F109" i="114" s="1"/>
  <c r="P104" i="22"/>
  <c r="L127" i="22"/>
  <c r="M128" i="22"/>
  <c r="D110" i="111" s="1"/>
  <c r="N129" i="22"/>
  <c r="N133" i="22"/>
  <c r="O134" i="22"/>
  <c r="F110" i="125" s="1"/>
  <c r="N35" i="22"/>
  <c r="O36" i="22"/>
  <c r="F107" i="108" s="1"/>
  <c r="P37" i="22"/>
  <c r="M65" i="22"/>
  <c r="D108" i="106" s="1"/>
  <c r="N66" i="22"/>
  <c r="O67" i="22"/>
  <c r="F108" i="109" s="1"/>
  <c r="P68" i="22"/>
  <c r="M96" i="22"/>
  <c r="D109" i="108" s="1"/>
  <c r="O98" i="22"/>
  <c r="F109" i="111" s="1"/>
  <c r="P99" i="22"/>
  <c r="P103" i="22"/>
  <c r="M127" i="22"/>
  <c r="D110" i="109" s="1"/>
  <c r="O129" i="22"/>
  <c r="F110" i="113" s="1"/>
  <c r="O133" i="22"/>
  <c r="F110" i="114" s="1"/>
  <c r="P134" i="22"/>
  <c r="O186" i="20"/>
  <c r="F105" i="108" s="1"/>
  <c r="L186" i="20"/>
  <c r="O159" i="20"/>
  <c r="F104" i="113" s="1"/>
  <c r="P159" i="20"/>
  <c r="M185" i="20"/>
  <c r="D105" i="106" s="1"/>
  <c r="N193" i="20"/>
  <c r="P186" i="20"/>
  <c r="O38" i="20"/>
  <c r="F100" i="111" s="1"/>
  <c r="P38" i="20"/>
  <c r="O43" i="20"/>
  <c r="F100" i="114" s="1"/>
  <c r="L38" i="20"/>
  <c r="L98" i="20"/>
  <c r="M35" i="20"/>
  <c r="D100" i="106" s="1"/>
  <c r="M39" i="20"/>
  <c r="D100" i="113" s="1"/>
  <c r="M99" i="20"/>
  <c r="D102" i="113" s="1"/>
  <c r="N39" i="20"/>
  <c r="N158" i="20"/>
  <c r="O69" i="20"/>
  <c r="F101" i="113" s="1"/>
  <c r="L105" i="20"/>
  <c r="L129" i="20"/>
  <c r="L133" i="20"/>
  <c r="P99" i="20"/>
  <c r="M105" i="20"/>
  <c r="D102" i="127" s="1"/>
  <c r="N128" i="20"/>
  <c r="O129" i="20"/>
  <c r="F103" i="113" s="1"/>
  <c r="O133" i="20"/>
  <c r="F103" i="114" s="1"/>
  <c r="P105" i="20"/>
  <c r="O128" i="20"/>
  <c r="F103" i="111" s="1"/>
  <c r="P129" i="20"/>
  <c r="P133" i="20"/>
  <c r="O35" i="20"/>
  <c r="F100" i="106" s="1"/>
  <c r="N73" i="20"/>
  <c r="O125" i="20"/>
  <c r="F103" i="106" s="1"/>
  <c r="M73" i="20"/>
  <c r="D101" i="114" s="1"/>
  <c r="L68" i="20"/>
  <c r="L95" i="20"/>
  <c r="M98" i="20"/>
  <c r="D102" i="111" s="1"/>
  <c r="M157" i="20"/>
  <c r="D104" i="109" s="1"/>
  <c r="L67" i="20"/>
  <c r="M68" i="20"/>
  <c r="D101" i="111" s="1"/>
  <c r="P73" i="20"/>
  <c r="L99" i="20"/>
  <c r="M104" i="20"/>
  <c r="D102" i="125" s="1"/>
  <c r="P157" i="20"/>
  <c r="M43" i="20"/>
  <c r="D100" i="114" s="1"/>
  <c r="M66" i="20"/>
  <c r="D101" i="108" s="1"/>
  <c r="O68" i="20"/>
  <c r="F101" i="111" s="1"/>
  <c r="N163" i="20"/>
  <c r="M186" i="20"/>
  <c r="D105" i="108" s="1"/>
  <c r="O187" i="20"/>
  <c r="F105" i="109" s="1"/>
  <c r="L39" i="20"/>
  <c r="N43" i="20"/>
  <c r="O67" i="20"/>
  <c r="F101" i="109" s="1"/>
  <c r="P68" i="20"/>
  <c r="O163" i="20"/>
  <c r="F104" i="114" s="1"/>
  <c r="N186" i="20"/>
  <c r="P67" i="20"/>
  <c r="L73" i="20"/>
  <c r="L157" i="20"/>
  <c r="P163" i="20"/>
  <c r="M155" i="20"/>
  <c r="D104" i="106" s="1"/>
  <c r="N156" i="20"/>
  <c r="L164" i="20"/>
  <c r="L188" i="20"/>
  <c r="N189" i="20"/>
  <c r="N74" i="20"/>
  <c r="O75" i="20"/>
  <c r="F101" i="127" s="1"/>
  <c r="M97" i="20"/>
  <c r="D102" i="109" s="1"/>
  <c r="N99" i="20"/>
  <c r="M135" i="20"/>
  <c r="D103" i="127" s="1"/>
  <c r="O156" i="20"/>
  <c r="F104" i="108" s="1"/>
  <c r="L163" i="20"/>
  <c r="M188" i="20"/>
  <c r="D105" i="111" s="1"/>
  <c r="P35" i="20"/>
  <c r="L37" i="20"/>
  <c r="O39" i="20"/>
  <c r="F100" i="113" s="1"/>
  <c r="P43" i="20"/>
  <c r="L69" i="20"/>
  <c r="P75" i="20"/>
  <c r="L96" i="20"/>
  <c r="O98" i="20"/>
  <c r="F102" i="111" s="1"/>
  <c r="O99" i="20"/>
  <c r="F102" i="113" s="1"/>
  <c r="L125" i="20"/>
  <c r="N126" i="20"/>
  <c r="O155" i="20"/>
  <c r="F104" i="106" s="1"/>
  <c r="P156" i="20"/>
  <c r="L187" i="20"/>
  <c r="M37" i="20"/>
  <c r="D100" i="109" s="1"/>
  <c r="P39" i="20"/>
  <c r="M69" i="20"/>
  <c r="D101" i="113" s="1"/>
  <c r="P74" i="20"/>
  <c r="P98" i="20"/>
  <c r="M125" i="20"/>
  <c r="D103" i="106" s="1"/>
  <c r="P155" i="20"/>
  <c r="O164" i="20"/>
  <c r="F104" i="125" s="1"/>
  <c r="M187" i="20"/>
  <c r="D105" i="109" s="1"/>
  <c r="N69" i="20"/>
  <c r="P164" i="20"/>
  <c r="P188" i="20"/>
  <c r="P37" i="20"/>
  <c r="L43" i="20"/>
  <c r="N44" i="20"/>
  <c r="P45" i="20"/>
  <c r="M67" i="20"/>
  <c r="D101" i="109" s="1"/>
  <c r="N68" i="20"/>
  <c r="P69" i="20"/>
  <c r="L75" i="20"/>
  <c r="P125" i="20"/>
  <c r="L156" i="20"/>
  <c r="P187" i="20"/>
  <c r="L155" i="20"/>
  <c r="M156" i="20"/>
  <c r="D104" i="108" s="1"/>
  <c r="P194" i="20"/>
  <c r="L36" i="20"/>
  <c r="L65" i="20"/>
  <c r="L195" i="20"/>
  <c r="L35" i="20"/>
  <c r="M36" i="20"/>
  <c r="D100" i="108" s="1"/>
  <c r="L45" i="20"/>
  <c r="M65" i="20"/>
  <c r="D101" i="106" s="1"/>
  <c r="N66" i="20"/>
  <c r="M95" i="20"/>
  <c r="D102" i="106" s="1"/>
  <c r="M96" i="20"/>
  <c r="D102" i="108" s="1"/>
  <c r="M103" i="20"/>
  <c r="D102" i="114" s="1"/>
  <c r="N104" i="20"/>
  <c r="M134" i="20"/>
  <c r="D103" i="125" s="1"/>
  <c r="M165" i="20"/>
  <c r="D104" i="127" s="1"/>
  <c r="N185" i="20"/>
  <c r="L194" i="20"/>
  <c r="M195" i="20"/>
  <c r="D105" i="127" s="1"/>
  <c r="L165" i="20"/>
  <c r="N36" i="20"/>
  <c r="M45" i="20"/>
  <c r="D100" i="127" s="1"/>
  <c r="N65" i="20"/>
  <c r="O66" i="20"/>
  <c r="F101" i="108" s="1"/>
  <c r="L74" i="20"/>
  <c r="M75" i="20"/>
  <c r="D101" i="127" s="1"/>
  <c r="N95" i="20"/>
  <c r="N96" i="20"/>
  <c r="N103" i="20"/>
  <c r="O104" i="20"/>
  <c r="F102" i="125" s="1"/>
  <c r="L128" i="20"/>
  <c r="M129" i="20"/>
  <c r="D103" i="113" s="1"/>
  <c r="M133" i="20"/>
  <c r="D103" i="114" s="1"/>
  <c r="N134" i="20"/>
  <c r="O135" i="20"/>
  <c r="F103" i="127" s="1"/>
  <c r="L159" i="20"/>
  <c r="M164" i="20"/>
  <c r="D104" i="125" s="1"/>
  <c r="N165" i="20"/>
  <c r="O185" i="20"/>
  <c r="F105" i="106" s="1"/>
  <c r="M194" i="20"/>
  <c r="D105" i="125" s="1"/>
  <c r="N195" i="20"/>
  <c r="L103" i="20"/>
  <c r="N127" i="20"/>
  <c r="L134" i="20"/>
  <c r="N35" i="20"/>
  <c r="O36" i="20"/>
  <c r="F100" i="108" s="1"/>
  <c r="L44" i="20"/>
  <c r="O65" i="20"/>
  <c r="F101" i="106" s="1"/>
  <c r="P66" i="20"/>
  <c r="M74" i="20"/>
  <c r="D101" i="125" s="1"/>
  <c r="N75" i="20"/>
  <c r="O95" i="20"/>
  <c r="F102" i="106" s="1"/>
  <c r="O96" i="20"/>
  <c r="F102" i="108" s="1"/>
  <c r="P97" i="20"/>
  <c r="O103" i="20"/>
  <c r="F102" i="114" s="1"/>
  <c r="P104" i="20"/>
  <c r="L126" i="20"/>
  <c r="L127" i="20"/>
  <c r="M128" i="20"/>
  <c r="D103" i="111" s="1"/>
  <c r="N129" i="20"/>
  <c r="N133" i="20"/>
  <c r="O134" i="20"/>
  <c r="F103" i="125" s="1"/>
  <c r="P135" i="20"/>
  <c r="N155" i="20"/>
  <c r="L158" i="20"/>
  <c r="M159" i="20"/>
  <c r="D104" i="113" s="1"/>
  <c r="M163" i="20"/>
  <c r="D104" i="114" s="1"/>
  <c r="N164" i="20"/>
  <c r="O165" i="20"/>
  <c r="F104" i="127" s="1"/>
  <c r="P185" i="20"/>
  <c r="L189" i="20"/>
  <c r="L193" i="20"/>
  <c r="N194" i="20"/>
  <c r="O195" i="20"/>
  <c r="F105" i="127" s="1"/>
  <c r="P36" i="20"/>
  <c r="M44" i="20"/>
  <c r="D100" i="125" s="1"/>
  <c r="P65" i="20"/>
  <c r="P95" i="20"/>
  <c r="P96" i="20"/>
  <c r="P103" i="20"/>
  <c r="M126" i="20"/>
  <c r="D103" i="108" s="1"/>
  <c r="M127" i="20"/>
  <c r="D103" i="109" s="1"/>
  <c r="P134" i="20"/>
  <c r="M158" i="20"/>
  <c r="D104" i="111" s="1"/>
  <c r="P165" i="20"/>
  <c r="M189" i="20"/>
  <c r="D105" i="113" s="1"/>
  <c r="M193" i="20"/>
  <c r="D105" i="114" s="1"/>
  <c r="P195" i="20"/>
  <c r="O44" i="20"/>
  <c r="F100" i="125" s="1"/>
  <c r="N125" i="20"/>
  <c r="O126" i="20"/>
  <c r="F103" i="108" s="1"/>
  <c r="O127" i="20"/>
  <c r="F103" i="109" s="1"/>
  <c r="P128" i="20"/>
  <c r="N157" i="20"/>
  <c r="O158" i="20"/>
  <c r="F104" i="111" s="1"/>
  <c r="N188" i="20"/>
  <c r="O189" i="20"/>
  <c r="F105" i="113" s="1"/>
  <c r="O193" i="20"/>
  <c r="F105" i="114" s="1"/>
  <c r="P44" i="20"/>
  <c r="L66" i="20"/>
  <c r="O73" i="20"/>
  <c r="F101" i="114" s="1"/>
  <c r="L97" i="20"/>
  <c r="L104" i="20"/>
  <c r="P126" i="20"/>
  <c r="P127" i="20"/>
  <c r="L135" i="20"/>
  <c r="O157" i="20"/>
  <c r="F104" i="109" s="1"/>
  <c r="P158" i="20"/>
  <c r="L185" i="20"/>
  <c r="O188" i="20"/>
  <c r="F105" i="111" s="1"/>
  <c r="P189" i="20"/>
  <c r="P193" i="20"/>
  <c r="M195" i="19"/>
  <c r="D96" i="127" s="1"/>
  <c r="M37" i="19"/>
  <c r="D91" i="109" s="1"/>
  <c r="O97" i="19"/>
  <c r="F93" i="109" s="1"/>
  <c r="P125" i="19"/>
  <c r="M103" i="19"/>
  <c r="D93" i="114" s="1"/>
  <c r="N103" i="19"/>
  <c r="P66" i="19"/>
  <c r="N249" i="19"/>
  <c r="P219" i="19"/>
  <c r="O245" i="19"/>
  <c r="F98" i="106" s="1"/>
  <c r="N69" i="19"/>
  <c r="L129" i="19"/>
  <c r="N164" i="19"/>
  <c r="P188" i="19"/>
  <c r="O195" i="19"/>
  <c r="F96" i="127" s="1"/>
  <c r="M105" i="19"/>
  <c r="D93" i="127" s="1"/>
  <c r="M155" i="19"/>
  <c r="D95" i="106" s="1"/>
  <c r="N186" i="19"/>
  <c r="M67" i="19"/>
  <c r="D92" i="109" s="1"/>
  <c r="O105" i="19"/>
  <c r="F93" i="127" s="1"/>
  <c r="O155" i="19"/>
  <c r="F95" i="106" s="1"/>
  <c r="L245" i="19"/>
  <c r="P37" i="19"/>
  <c r="P74" i="19"/>
  <c r="N96" i="19"/>
  <c r="P105" i="19"/>
  <c r="L195" i="19"/>
  <c r="N253" i="19"/>
  <c r="P128" i="19"/>
  <c r="P223" i="19"/>
  <c r="N38" i="19"/>
  <c r="L67" i="19"/>
  <c r="N68" i="19"/>
  <c r="N194" i="19"/>
  <c r="P195" i="19"/>
  <c r="L128" i="19"/>
  <c r="O133" i="19"/>
  <c r="F94" i="114" s="1"/>
  <c r="P164" i="19"/>
  <c r="L96" i="19"/>
  <c r="M246" i="19"/>
  <c r="D98" i="108" s="1"/>
  <c r="N104" i="19"/>
  <c r="N128" i="19"/>
  <c r="M253" i="19"/>
  <c r="D98" i="114" s="1"/>
  <c r="P97" i="19"/>
  <c r="O156" i="19"/>
  <c r="F95" i="108" s="1"/>
  <c r="P253" i="19"/>
  <c r="L36" i="19"/>
  <c r="N135" i="19"/>
  <c r="L165" i="19"/>
  <c r="N185" i="19"/>
  <c r="P245" i="19"/>
  <c r="L247" i="19"/>
  <c r="L66" i="19"/>
  <c r="L74" i="19"/>
  <c r="M165" i="19"/>
  <c r="D95" i="127" s="1"/>
  <c r="N216" i="19"/>
  <c r="M247" i="19"/>
  <c r="D98" i="109" s="1"/>
  <c r="L35" i="19"/>
  <c r="M66" i="19"/>
  <c r="D92" i="108" s="1"/>
  <c r="O67" i="19"/>
  <c r="F92" i="109" s="1"/>
  <c r="P103" i="19"/>
  <c r="O127" i="19"/>
  <c r="F94" i="109" s="1"/>
  <c r="L164" i="19"/>
  <c r="M39" i="19"/>
  <c r="D91" i="113" s="1"/>
  <c r="N66" i="19"/>
  <c r="M133" i="19"/>
  <c r="D94" i="114" s="1"/>
  <c r="M164" i="19"/>
  <c r="D95" i="125" s="1"/>
  <c r="O165" i="19"/>
  <c r="F95" i="127" s="1"/>
  <c r="O247" i="19"/>
  <c r="F98" i="109" s="1"/>
  <c r="N35" i="19"/>
  <c r="O66" i="19"/>
  <c r="F92" i="108" s="1"/>
  <c r="O74" i="19"/>
  <c r="F92" i="125" s="1"/>
  <c r="M97" i="19"/>
  <c r="D93" i="109" s="1"/>
  <c r="P165" i="19"/>
  <c r="P247" i="19"/>
  <c r="M65" i="19"/>
  <c r="D92" i="106" s="1"/>
  <c r="M98" i="19"/>
  <c r="D93" i="111" s="1"/>
  <c r="M134" i="19"/>
  <c r="D94" i="125" s="1"/>
  <c r="M159" i="19"/>
  <c r="D95" i="113" s="1"/>
  <c r="M163" i="19"/>
  <c r="D95" i="114" s="1"/>
  <c r="M187" i="19"/>
  <c r="D96" i="109" s="1"/>
  <c r="M215" i="19"/>
  <c r="D97" i="106" s="1"/>
  <c r="M248" i="19"/>
  <c r="D98" i="111" s="1"/>
  <c r="M36" i="19"/>
  <c r="D91" i="108" s="1"/>
  <c r="N65" i="19"/>
  <c r="N73" i="19"/>
  <c r="P75" i="19"/>
  <c r="L97" i="19"/>
  <c r="P99" i="19"/>
  <c r="L105" i="19"/>
  <c r="L133" i="19"/>
  <c r="N134" i="19"/>
  <c r="N163" i="19"/>
  <c r="P216" i="19"/>
  <c r="O65" i="19"/>
  <c r="F92" i="106" s="1"/>
  <c r="O98" i="19"/>
  <c r="F93" i="111" s="1"/>
  <c r="O159" i="19"/>
  <c r="F95" i="113" s="1"/>
  <c r="O163" i="19"/>
  <c r="F95" i="114" s="1"/>
  <c r="O187" i="19"/>
  <c r="F96" i="109" s="1"/>
  <c r="L194" i="19"/>
  <c r="O215" i="19"/>
  <c r="F97" i="106" s="1"/>
  <c r="L218" i="19"/>
  <c r="M35" i="19"/>
  <c r="D91" i="106" s="1"/>
  <c r="O36" i="19"/>
  <c r="F91" i="108" s="1"/>
  <c r="L39" i="19"/>
  <c r="L43" i="19"/>
  <c r="M68" i="19"/>
  <c r="D92" i="111" s="1"/>
  <c r="M96" i="19"/>
  <c r="D93" i="108" s="1"/>
  <c r="M129" i="19"/>
  <c r="D94" i="113" s="1"/>
  <c r="P134" i="19"/>
  <c r="P159" i="19"/>
  <c r="M185" i="19"/>
  <c r="D96" i="106" s="1"/>
  <c r="P187" i="19"/>
  <c r="M194" i="19"/>
  <c r="D96" i="125" s="1"/>
  <c r="P215" i="19"/>
  <c r="L246" i="19"/>
  <c r="O35" i="19"/>
  <c r="F91" i="106" s="1"/>
  <c r="N39" i="19"/>
  <c r="N43" i="19"/>
  <c r="O96" i="19"/>
  <c r="F93" i="108" s="1"/>
  <c r="O129" i="19"/>
  <c r="F94" i="113" s="1"/>
  <c r="O194" i="19"/>
  <c r="F96" i="125" s="1"/>
  <c r="O218" i="19"/>
  <c r="F97" i="111" s="1"/>
  <c r="M245" i="19"/>
  <c r="D98" i="106" s="1"/>
  <c r="O255" i="19"/>
  <c r="F98" i="127" s="1"/>
  <c r="P35" i="19"/>
  <c r="O39" i="19"/>
  <c r="F91" i="113" s="1"/>
  <c r="O43" i="19"/>
  <c r="F91" i="114" s="1"/>
  <c r="P44" i="19"/>
  <c r="P68" i="19"/>
  <c r="M99" i="19"/>
  <c r="D93" i="113" s="1"/>
  <c r="M127" i="19"/>
  <c r="D94" i="109" s="1"/>
  <c r="P157" i="19"/>
  <c r="P185" i="19"/>
  <c r="P194" i="19"/>
  <c r="M216" i="19"/>
  <c r="D97" i="108" s="1"/>
  <c r="P218" i="19"/>
  <c r="N245" i="19"/>
  <c r="O246" i="19"/>
  <c r="F98" i="108" s="1"/>
  <c r="P255" i="19"/>
  <c r="P39" i="19"/>
  <c r="P43" i="19"/>
  <c r="L98" i="19"/>
  <c r="N99" i="19"/>
  <c r="N127" i="19"/>
  <c r="P156" i="19"/>
  <c r="L159" i="19"/>
  <c r="L187" i="19"/>
  <c r="L215" i="19"/>
  <c r="P246" i="19"/>
  <c r="L45" i="19"/>
  <c r="L95" i="19"/>
  <c r="L126" i="19"/>
  <c r="L158" i="19"/>
  <c r="L189" i="19"/>
  <c r="L193" i="19"/>
  <c r="L224" i="19"/>
  <c r="L225" i="19"/>
  <c r="P36" i="19"/>
  <c r="L44" i="19"/>
  <c r="M45" i="19"/>
  <c r="D91" i="127" s="1"/>
  <c r="P67" i="19"/>
  <c r="L75" i="19"/>
  <c r="M95" i="19"/>
  <c r="D93" i="106" s="1"/>
  <c r="P98" i="19"/>
  <c r="L125" i="19"/>
  <c r="M126" i="19"/>
  <c r="D94" i="108" s="1"/>
  <c r="P129" i="19"/>
  <c r="P133" i="19"/>
  <c r="L156" i="19"/>
  <c r="L157" i="19"/>
  <c r="M158" i="19"/>
  <c r="D95" i="111" s="1"/>
  <c r="L188" i="19"/>
  <c r="M189" i="19"/>
  <c r="D96" i="113" s="1"/>
  <c r="M193" i="19"/>
  <c r="D96" i="114" s="1"/>
  <c r="L219" i="19"/>
  <c r="L223" i="19"/>
  <c r="M224" i="19"/>
  <c r="D97" i="125" s="1"/>
  <c r="M225" i="19"/>
  <c r="D97" i="127" s="1"/>
  <c r="M44" i="19"/>
  <c r="D91" i="125" s="1"/>
  <c r="M75" i="19"/>
  <c r="D92" i="127" s="1"/>
  <c r="N95" i="19"/>
  <c r="M125" i="19"/>
  <c r="D94" i="106" s="1"/>
  <c r="N126" i="19"/>
  <c r="M156" i="19"/>
  <c r="D95" i="108" s="1"/>
  <c r="M157" i="19"/>
  <c r="D95" i="109" s="1"/>
  <c r="N158" i="19"/>
  <c r="M188" i="19"/>
  <c r="D96" i="111" s="1"/>
  <c r="N189" i="19"/>
  <c r="N193" i="19"/>
  <c r="M219" i="19"/>
  <c r="D97" i="113" s="1"/>
  <c r="M223" i="19"/>
  <c r="D97" i="114" s="1"/>
  <c r="N224" i="19"/>
  <c r="L255" i="19"/>
  <c r="L38" i="19"/>
  <c r="M43" i="19"/>
  <c r="D91" i="114" s="1"/>
  <c r="N44" i="19"/>
  <c r="O45" i="19"/>
  <c r="F91" i="127" s="1"/>
  <c r="P65" i="19"/>
  <c r="L69" i="19"/>
  <c r="L73" i="19"/>
  <c r="M74" i="19"/>
  <c r="D92" i="125" s="1"/>
  <c r="O95" i="19"/>
  <c r="F93" i="106" s="1"/>
  <c r="P96" i="19"/>
  <c r="L104" i="19"/>
  <c r="O126" i="19"/>
  <c r="F94" i="108" s="1"/>
  <c r="P127" i="19"/>
  <c r="L135" i="19"/>
  <c r="N156" i="19"/>
  <c r="O158" i="19"/>
  <c r="F95" i="111" s="1"/>
  <c r="L186" i="19"/>
  <c r="N188" i="19"/>
  <c r="O189" i="19"/>
  <c r="F96" i="113" s="1"/>
  <c r="O193" i="19"/>
  <c r="F96" i="114" s="1"/>
  <c r="L217" i="19"/>
  <c r="M218" i="19"/>
  <c r="D97" i="111" s="1"/>
  <c r="N219" i="19"/>
  <c r="N223" i="19"/>
  <c r="O225" i="19"/>
  <c r="F97" i="127" s="1"/>
  <c r="L249" i="19"/>
  <c r="M255" i="19"/>
  <c r="D98" i="127" s="1"/>
  <c r="L37" i="19"/>
  <c r="M38" i="19"/>
  <c r="D91" i="111" s="1"/>
  <c r="O44" i="19"/>
  <c r="F91" i="125" s="1"/>
  <c r="P45" i="19"/>
  <c r="L68" i="19"/>
  <c r="M69" i="19"/>
  <c r="D92" i="113" s="1"/>
  <c r="M73" i="19"/>
  <c r="D92" i="114" s="1"/>
  <c r="N74" i="19"/>
  <c r="O75" i="19"/>
  <c r="F92" i="127" s="1"/>
  <c r="P95" i="19"/>
  <c r="L99" i="19"/>
  <c r="L103" i="19"/>
  <c r="M104" i="19"/>
  <c r="D93" i="125" s="1"/>
  <c r="O125" i="19"/>
  <c r="F94" i="106" s="1"/>
  <c r="P126" i="19"/>
  <c r="L134" i="19"/>
  <c r="M135" i="19"/>
  <c r="D94" i="127" s="1"/>
  <c r="O157" i="19"/>
  <c r="F95" i="109" s="1"/>
  <c r="P158" i="19"/>
  <c r="L185" i="19"/>
  <c r="M186" i="19"/>
  <c r="D96" i="108" s="1"/>
  <c r="O188" i="19"/>
  <c r="F96" i="111" s="1"/>
  <c r="P189" i="19"/>
  <c r="P193" i="19"/>
  <c r="L216" i="19"/>
  <c r="M217" i="19"/>
  <c r="D97" i="109" s="1"/>
  <c r="N218" i="19"/>
  <c r="O219" i="19"/>
  <c r="F97" i="113" s="1"/>
  <c r="O223" i="19"/>
  <c r="F97" i="114" s="1"/>
  <c r="P224" i="19"/>
  <c r="P225" i="19"/>
  <c r="M249" i="19"/>
  <c r="D98" i="113" s="1"/>
  <c r="L253" i="19"/>
  <c r="M254" i="19"/>
  <c r="D98" i="125" s="1"/>
  <c r="N255" i="19"/>
  <c r="O69" i="19"/>
  <c r="F92" i="113" s="1"/>
  <c r="O73" i="19"/>
  <c r="F92" i="114" s="1"/>
  <c r="O104" i="19"/>
  <c r="F93" i="125" s="1"/>
  <c r="O135" i="19"/>
  <c r="F94" i="127" s="1"/>
  <c r="O186" i="19"/>
  <c r="F96" i="108" s="1"/>
  <c r="O217" i="19"/>
  <c r="F97" i="109" s="1"/>
  <c r="O224" i="19"/>
  <c r="F97" i="125" s="1"/>
  <c r="O249" i="19"/>
  <c r="F98" i="113" s="1"/>
  <c r="O254" i="19"/>
  <c r="F98" i="125" s="1"/>
  <c r="O38" i="19"/>
  <c r="F91" i="111" s="1"/>
  <c r="N36" i="19"/>
  <c r="O37" i="19"/>
  <c r="F91" i="109" s="1"/>
  <c r="P38" i="19"/>
  <c r="L65" i="19"/>
  <c r="O68" i="19"/>
  <c r="F92" i="111" s="1"/>
  <c r="P69" i="19"/>
  <c r="P73" i="19"/>
  <c r="N98" i="19"/>
  <c r="O99" i="19"/>
  <c r="F93" i="113" s="1"/>
  <c r="O103" i="19"/>
  <c r="F93" i="114" s="1"/>
  <c r="P104" i="19"/>
  <c r="L127" i="19"/>
  <c r="M128" i="19"/>
  <c r="D94" i="111" s="1"/>
  <c r="N129" i="19"/>
  <c r="N133" i="19"/>
  <c r="P135" i="19"/>
  <c r="N165" i="19"/>
  <c r="O185" i="19"/>
  <c r="F96" i="106" s="1"/>
  <c r="P186" i="19"/>
  <c r="N215" i="19"/>
  <c r="O216" i="19"/>
  <c r="F97" i="108" s="1"/>
  <c r="P217" i="19"/>
  <c r="N247" i="19"/>
  <c r="O248" i="19"/>
  <c r="F98" i="111" s="1"/>
  <c r="P249" i="19"/>
  <c r="O253" i="19"/>
  <c r="F98" i="114" s="1"/>
  <c r="M187" i="17"/>
  <c r="D88" i="109" s="1"/>
  <c r="N104" i="17"/>
  <c r="P105" i="17"/>
  <c r="O215" i="17"/>
  <c r="F89" i="106" s="1"/>
  <c r="O44" i="17"/>
  <c r="F83" i="125" s="1"/>
  <c r="O74" i="17"/>
  <c r="F84" i="125" s="1"/>
  <c r="N216" i="17"/>
  <c r="O135" i="17"/>
  <c r="F86" i="127" s="1"/>
  <c r="O216" i="17"/>
  <c r="F89" i="108" s="1"/>
  <c r="P44" i="17"/>
  <c r="P74" i="17"/>
  <c r="O156" i="17"/>
  <c r="F87" i="108" s="1"/>
  <c r="O164" i="17"/>
  <c r="F87" i="125" s="1"/>
  <c r="N99" i="17"/>
  <c r="O105" i="17"/>
  <c r="F85" i="127" s="1"/>
  <c r="L215" i="17"/>
  <c r="P225" i="17"/>
  <c r="M43" i="17"/>
  <c r="D83" i="114" s="1"/>
  <c r="M66" i="17"/>
  <c r="D84" i="108" s="1"/>
  <c r="N215" i="17"/>
  <c r="N223" i="17"/>
  <c r="N103" i="17"/>
  <c r="N126" i="17"/>
  <c r="N156" i="17"/>
  <c r="P157" i="17"/>
  <c r="N164" i="17"/>
  <c r="P165" i="17"/>
  <c r="P188" i="17"/>
  <c r="P215" i="17"/>
  <c r="P104" i="17"/>
  <c r="L74" i="17"/>
  <c r="O187" i="17"/>
  <c r="F88" i="109" s="1"/>
  <c r="O68" i="17"/>
  <c r="F84" i="111" s="1"/>
  <c r="N74" i="17"/>
  <c r="N44" i="17"/>
  <c r="L66" i="17"/>
  <c r="P68" i="17"/>
  <c r="O99" i="17"/>
  <c r="F85" i="113" s="1"/>
  <c r="O103" i="17"/>
  <c r="F85" i="114" s="1"/>
  <c r="P158" i="17"/>
  <c r="P217" i="17"/>
  <c r="P99" i="17"/>
  <c r="P126" i="17"/>
  <c r="L155" i="17"/>
  <c r="L194" i="17"/>
  <c r="M35" i="17"/>
  <c r="D83" i="106" s="1"/>
  <c r="M39" i="17"/>
  <c r="D83" i="113" s="1"/>
  <c r="O43" i="17"/>
  <c r="F83" i="114" s="1"/>
  <c r="M194" i="17"/>
  <c r="D88" i="125" s="1"/>
  <c r="M218" i="17"/>
  <c r="D89" i="111" s="1"/>
  <c r="L186" i="17"/>
  <c r="P36" i="17"/>
  <c r="L38" i="17"/>
  <c r="L68" i="17"/>
  <c r="N128" i="17"/>
  <c r="P156" i="17"/>
  <c r="N186" i="17"/>
  <c r="P187" i="17"/>
  <c r="N194" i="17"/>
  <c r="O35" i="17"/>
  <c r="F83" i="106" s="1"/>
  <c r="M38" i="17"/>
  <c r="D83" i="111" s="1"/>
  <c r="O39" i="17"/>
  <c r="F83" i="113" s="1"/>
  <c r="L99" i="17"/>
  <c r="L103" i="17"/>
  <c r="O128" i="17"/>
  <c r="F86" i="111" s="1"/>
  <c r="M135" i="17"/>
  <c r="D86" i="127" s="1"/>
  <c r="O186" i="17"/>
  <c r="F88" i="108" s="1"/>
  <c r="O218" i="17"/>
  <c r="F89" i="111" s="1"/>
  <c r="P35" i="17"/>
  <c r="L44" i="17"/>
  <c r="N68" i="17"/>
  <c r="M75" i="17"/>
  <c r="D84" i="127" s="1"/>
  <c r="M99" i="17"/>
  <c r="D85" i="113" s="1"/>
  <c r="M103" i="17"/>
  <c r="D85" i="114" s="1"/>
  <c r="P186" i="17"/>
  <c r="P194" i="17"/>
  <c r="P218" i="17"/>
  <c r="N66" i="17"/>
  <c r="P95" i="17"/>
  <c r="P128" i="17"/>
  <c r="N155" i="17"/>
  <c r="P164" i="17"/>
  <c r="P216" i="17"/>
  <c r="N219" i="17"/>
  <c r="M37" i="17"/>
  <c r="D83" i="109" s="1"/>
  <c r="O66" i="17"/>
  <c r="F84" i="108" s="1"/>
  <c r="O75" i="17"/>
  <c r="F84" i="127" s="1"/>
  <c r="L134" i="17"/>
  <c r="O155" i="17"/>
  <c r="F87" i="106" s="1"/>
  <c r="P223" i="17"/>
  <c r="P38" i="17"/>
  <c r="P66" i="17"/>
  <c r="P75" i="17"/>
  <c r="M97" i="17"/>
  <c r="D85" i="109" s="1"/>
  <c r="M134" i="17"/>
  <c r="D86" i="125" s="1"/>
  <c r="P155" i="17"/>
  <c r="L165" i="17"/>
  <c r="M185" i="17"/>
  <c r="D88" i="106" s="1"/>
  <c r="L217" i="17"/>
  <c r="P219" i="17"/>
  <c r="L225" i="17"/>
  <c r="N134" i="17"/>
  <c r="M225" i="17"/>
  <c r="D89" i="127" s="1"/>
  <c r="N36" i="17"/>
  <c r="M68" i="17"/>
  <c r="D84" i="111" s="1"/>
  <c r="N69" i="17"/>
  <c r="N73" i="17"/>
  <c r="M105" i="17"/>
  <c r="D85" i="127" s="1"/>
  <c r="L128" i="17"/>
  <c r="O134" i="17"/>
  <c r="F86" i="125" s="1"/>
  <c r="L156" i="17"/>
  <c r="L164" i="17"/>
  <c r="O185" i="17"/>
  <c r="F88" i="106" s="1"/>
  <c r="N225" i="17"/>
  <c r="M69" i="17"/>
  <c r="D84" i="113" s="1"/>
  <c r="M73" i="17"/>
  <c r="D84" i="114" s="1"/>
  <c r="N125" i="17"/>
  <c r="M157" i="17"/>
  <c r="D87" i="109" s="1"/>
  <c r="M165" i="17"/>
  <c r="D87" i="127" s="1"/>
  <c r="N185" i="17"/>
  <c r="O69" i="17"/>
  <c r="F84" i="113" s="1"/>
  <c r="O73" i="17"/>
  <c r="F84" i="114" s="1"/>
  <c r="L104" i="17"/>
  <c r="P125" i="17"/>
  <c r="M128" i="17"/>
  <c r="D86" i="111" s="1"/>
  <c r="P134" i="17"/>
  <c r="M164" i="17"/>
  <c r="D87" i="125" s="1"/>
  <c r="N188" i="17"/>
  <c r="M216" i="17"/>
  <c r="D89" i="108" s="1"/>
  <c r="O217" i="17"/>
  <c r="F89" i="109" s="1"/>
  <c r="O65" i="17"/>
  <c r="F84" i="106" s="1"/>
  <c r="O96" i="17"/>
  <c r="F85" i="108" s="1"/>
  <c r="O127" i="17"/>
  <c r="F86" i="109" s="1"/>
  <c r="O159" i="17"/>
  <c r="F87" i="113" s="1"/>
  <c r="O163" i="17"/>
  <c r="F87" i="114" s="1"/>
  <c r="O189" i="17"/>
  <c r="F88" i="113" s="1"/>
  <c r="O193" i="17"/>
  <c r="F88" i="114" s="1"/>
  <c r="O224" i="17"/>
  <c r="F89" i="125" s="1"/>
  <c r="O36" i="17"/>
  <c r="F83" i="108" s="1"/>
  <c r="L39" i="17"/>
  <c r="L43" i="17"/>
  <c r="M44" i="17"/>
  <c r="D83" i="125" s="1"/>
  <c r="P65" i="17"/>
  <c r="L69" i="17"/>
  <c r="L73" i="17"/>
  <c r="M74" i="17"/>
  <c r="D84" i="125" s="1"/>
  <c r="O95" i="17"/>
  <c r="F85" i="106" s="1"/>
  <c r="P96" i="17"/>
  <c r="M104" i="17"/>
  <c r="D85" i="125" s="1"/>
  <c r="N105" i="17"/>
  <c r="O125" i="17"/>
  <c r="F86" i="106" s="1"/>
  <c r="O126" i="17"/>
  <c r="F86" i="108" s="1"/>
  <c r="P127" i="17"/>
  <c r="L135" i="17"/>
  <c r="M155" i="17"/>
  <c r="D87" i="106" s="1"/>
  <c r="M156" i="17"/>
  <c r="D87" i="108" s="1"/>
  <c r="O158" i="17"/>
  <c r="F87" i="111" s="1"/>
  <c r="P159" i="17"/>
  <c r="P163" i="17"/>
  <c r="L185" i="17"/>
  <c r="M186" i="17"/>
  <c r="D88" i="108" s="1"/>
  <c r="O188" i="17"/>
  <c r="F88" i="111" s="1"/>
  <c r="P189" i="17"/>
  <c r="P193" i="17"/>
  <c r="L216" i="17"/>
  <c r="M217" i="17"/>
  <c r="D89" i="109" s="1"/>
  <c r="N218" i="17"/>
  <c r="O219" i="17"/>
  <c r="F89" i="113" s="1"/>
  <c r="O223" i="17"/>
  <c r="F89" i="114" s="1"/>
  <c r="P224" i="17"/>
  <c r="M67" i="17"/>
  <c r="D84" i="109" s="1"/>
  <c r="M98" i="17"/>
  <c r="D85" i="111" s="1"/>
  <c r="P39" i="17"/>
  <c r="P43" i="17"/>
  <c r="L65" i="17"/>
  <c r="P69" i="17"/>
  <c r="P73" i="17"/>
  <c r="L96" i="17"/>
  <c r="N98" i="17"/>
  <c r="L127" i="17"/>
  <c r="N129" i="17"/>
  <c r="N133" i="17"/>
  <c r="P135" i="17"/>
  <c r="L159" i="17"/>
  <c r="L163" i="17"/>
  <c r="P185" i="17"/>
  <c r="L189" i="17"/>
  <c r="L193" i="17"/>
  <c r="L224" i="17"/>
  <c r="L98" i="17"/>
  <c r="M133" i="17"/>
  <c r="D86" i="114" s="1"/>
  <c r="L36" i="17"/>
  <c r="M65" i="17"/>
  <c r="D84" i="106" s="1"/>
  <c r="O67" i="17"/>
  <c r="F84" i="109" s="1"/>
  <c r="L95" i="17"/>
  <c r="M96" i="17"/>
  <c r="D85" i="108" s="1"/>
  <c r="O98" i="17"/>
  <c r="F85" i="111" s="1"/>
  <c r="L125" i="17"/>
  <c r="L126" i="17"/>
  <c r="M127" i="17"/>
  <c r="D86" i="109" s="1"/>
  <c r="O129" i="17"/>
  <c r="F86" i="113" s="1"/>
  <c r="O133" i="17"/>
  <c r="F86" i="114" s="1"/>
  <c r="L158" i="17"/>
  <c r="M159" i="17"/>
  <c r="D87" i="113" s="1"/>
  <c r="M163" i="17"/>
  <c r="D87" i="114" s="1"/>
  <c r="L188" i="17"/>
  <c r="M189" i="17"/>
  <c r="D88" i="113" s="1"/>
  <c r="M193" i="17"/>
  <c r="D88" i="114" s="1"/>
  <c r="O195" i="17"/>
  <c r="F88" i="127" s="1"/>
  <c r="L219" i="17"/>
  <c r="L223" i="17"/>
  <c r="M224" i="17"/>
  <c r="D89" i="125" s="1"/>
  <c r="L67" i="17"/>
  <c r="L129" i="17"/>
  <c r="L133" i="17"/>
  <c r="L195" i="17"/>
  <c r="M129" i="17"/>
  <c r="D86" i="113" s="1"/>
  <c r="M195" i="17"/>
  <c r="D88" i="127" s="1"/>
  <c r="L35" i="17"/>
  <c r="M36" i="17"/>
  <c r="D83" i="108" s="1"/>
  <c r="M45" i="17"/>
  <c r="D83" i="127" s="1"/>
  <c r="N65" i="17"/>
  <c r="P67" i="17"/>
  <c r="L75" i="17"/>
  <c r="M95" i="17"/>
  <c r="D85" i="106" s="1"/>
  <c r="N96" i="17"/>
  <c r="O97" i="17"/>
  <c r="F85" i="109" s="1"/>
  <c r="P98" i="17"/>
  <c r="P103" i="17"/>
  <c r="L105" i="17"/>
  <c r="M125" i="17"/>
  <c r="D86" i="106" s="1"/>
  <c r="M126" i="17"/>
  <c r="D86" i="108" s="1"/>
  <c r="P129" i="17"/>
  <c r="P133" i="17"/>
  <c r="L157" i="17"/>
  <c r="M158" i="17"/>
  <c r="D87" i="111" s="1"/>
  <c r="N159" i="17"/>
  <c r="N163" i="17"/>
  <c r="L187" i="17"/>
  <c r="M188" i="17"/>
  <c r="D88" i="111" s="1"/>
  <c r="N189" i="17"/>
  <c r="N193" i="17"/>
  <c r="O194" i="17"/>
  <c r="F88" i="125" s="1"/>
  <c r="P195" i="17"/>
  <c r="L218" i="17"/>
  <c r="M219" i="17"/>
  <c r="D89" i="113" s="1"/>
  <c r="M223" i="17"/>
  <c r="D89" i="114" s="1"/>
  <c r="N224" i="17"/>
  <c r="O225" i="17"/>
  <c r="F89" i="127" s="1"/>
  <c r="L65" i="15"/>
  <c r="O365" i="15"/>
  <c r="F81" i="106" s="1"/>
  <c r="M36" i="15"/>
  <c r="D70" i="108" s="1"/>
  <c r="M366" i="15"/>
  <c r="D81" i="108" s="1"/>
  <c r="O36" i="15"/>
  <c r="F70" i="108" s="1"/>
  <c r="O66" i="15"/>
  <c r="F71" i="108" s="1"/>
  <c r="M365" i="15"/>
  <c r="D81" i="106" s="1"/>
  <c r="O366" i="15"/>
  <c r="F81" i="108" s="1"/>
  <c r="N65" i="15"/>
  <c r="L253" i="15"/>
  <c r="N365" i="15"/>
  <c r="N253" i="15"/>
  <c r="O67" i="15"/>
  <c r="F71" i="109" s="1"/>
  <c r="L125" i="15"/>
  <c r="M127" i="15"/>
  <c r="D73" i="109" s="1"/>
  <c r="P128" i="15"/>
  <c r="O195" i="15"/>
  <c r="F75" i="127" s="1"/>
  <c r="M126" i="15"/>
  <c r="D73" i="108" s="1"/>
  <c r="L188" i="15"/>
  <c r="L249" i="15"/>
  <c r="L126" i="15"/>
  <c r="O134" i="15"/>
  <c r="F73" i="125" s="1"/>
  <c r="M188" i="15"/>
  <c r="D75" i="111" s="1"/>
  <c r="P365" i="15"/>
  <c r="M129" i="15"/>
  <c r="D73" i="113" s="1"/>
  <c r="P134" i="15"/>
  <c r="N249" i="15"/>
  <c r="P67" i="15"/>
  <c r="M158" i="15"/>
  <c r="D74" i="111" s="1"/>
  <c r="M284" i="15"/>
  <c r="D78" i="125" s="1"/>
  <c r="P336" i="15"/>
  <c r="P36" i="15"/>
  <c r="L98" i="15"/>
  <c r="O103" i="15"/>
  <c r="F72" i="114" s="1"/>
  <c r="O276" i="15"/>
  <c r="F78" i="108" s="1"/>
  <c r="L345" i="15"/>
  <c r="M189" i="15"/>
  <c r="D75" i="113" s="1"/>
  <c r="M193" i="15"/>
  <c r="D75" i="114" s="1"/>
  <c r="P284" i="15"/>
  <c r="P315" i="15"/>
  <c r="L44" i="15"/>
  <c r="L336" i="15"/>
  <c r="L344" i="15"/>
  <c r="O98" i="15"/>
  <c r="F72" i="111" s="1"/>
  <c r="O337" i="15"/>
  <c r="F80" i="109" s="1"/>
  <c r="L36" i="15"/>
  <c r="L66" i="15"/>
  <c r="P68" i="15"/>
  <c r="L127" i="15"/>
  <c r="P133" i="15"/>
  <c r="P189" i="15"/>
  <c r="P193" i="15"/>
  <c r="O305" i="15"/>
  <c r="F79" i="106" s="1"/>
  <c r="N336" i="15"/>
  <c r="P337" i="15"/>
  <c r="L45" i="15"/>
  <c r="P129" i="15"/>
  <c r="P164" i="15"/>
  <c r="N224" i="15"/>
  <c r="P225" i="15"/>
  <c r="L279" i="15"/>
  <c r="L283" i="15"/>
  <c r="O367" i="15"/>
  <c r="F81" i="109" s="1"/>
  <c r="O128" i="15"/>
  <c r="F73" i="111" s="1"/>
  <c r="M279" i="15"/>
  <c r="D78" i="113" s="1"/>
  <c r="M283" i="15"/>
  <c r="D78" i="114" s="1"/>
  <c r="O284" i="15"/>
  <c r="F78" i="125" s="1"/>
  <c r="L365" i="15"/>
  <c r="M98" i="15"/>
  <c r="D72" i="111" s="1"/>
  <c r="O219" i="15"/>
  <c r="F76" i="113" s="1"/>
  <c r="M254" i="15"/>
  <c r="D77" i="125" s="1"/>
  <c r="M345" i="15"/>
  <c r="D80" i="127" s="1"/>
  <c r="O373" i="15"/>
  <c r="F81" i="114" s="1"/>
  <c r="M66" i="15"/>
  <c r="D71" i="108" s="1"/>
  <c r="N66" i="15"/>
  <c r="M133" i="15"/>
  <c r="D73" i="114" s="1"/>
  <c r="M249" i="15"/>
  <c r="D77" i="113" s="1"/>
  <c r="M253" i="15"/>
  <c r="D77" i="114" s="1"/>
  <c r="N254" i="15"/>
  <c r="P255" i="15"/>
  <c r="M336" i="15"/>
  <c r="D80" i="108" s="1"/>
  <c r="M45" i="15"/>
  <c r="D70" i="127" s="1"/>
  <c r="M96" i="15"/>
  <c r="D72" i="108" s="1"/>
  <c r="L155" i="15"/>
  <c r="N194" i="15"/>
  <c r="L224" i="15"/>
  <c r="L247" i="15"/>
  <c r="L315" i="15"/>
  <c r="M65" i="15"/>
  <c r="D71" i="106" s="1"/>
  <c r="P157" i="15"/>
  <c r="L187" i="15"/>
  <c r="N189" i="15"/>
  <c r="N193" i="15"/>
  <c r="O194" i="15"/>
  <c r="F75" i="125" s="1"/>
  <c r="P195" i="15"/>
  <c r="P219" i="15"/>
  <c r="P223" i="15"/>
  <c r="L254" i="15"/>
  <c r="L278" i="15"/>
  <c r="N284" i="15"/>
  <c r="O285" i="15"/>
  <c r="F78" i="127" s="1"/>
  <c r="P305" i="15"/>
  <c r="N366" i="15"/>
  <c r="P367" i="15"/>
  <c r="L35" i="15"/>
  <c r="O37" i="15"/>
  <c r="F70" i="109" s="1"/>
  <c r="L97" i="15"/>
  <c r="O99" i="15"/>
  <c r="F72" i="113" s="1"/>
  <c r="L159" i="15"/>
  <c r="L163" i="15"/>
  <c r="L248" i="15"/>
  <c r="L335" i="15"/>
  <c r="M35" i="15"/>
  <c r="D70" i="106" s="1"/>
  <c r="N36" i="15"/>
  <c r="P37" i="15"/>
  <c r="P65" i="15"/>
  <c r="L96" i="15"/>
  <c r="M97" i="15"/>
  <c r="D72" i="109" s="1"/>
  <c r="N98" i="15"/>
  <c r="L133" i="15"/>
  <c r="L158" i="15"/>
  <c r="M159" i="15"/>
  <c r="D74" i="113" s="1"/>
  <c r="M163" i="15"/>
  <c r="D74" i="114" s="1"/>
  <c r="M248" i="15"/>
  <c r="D77" i="111" s="1"/>
  <c r="O254" i="15"/>
  <c r="F77" i="125" s="1"/>
  <c r="M335" i="15"/>
  <c r="D80" i="106" s="1"/>
  <c r="N35" i="15"/>
  <c r="L95" i="15"/>
  <c r="L157" i="15"/>
  <c r="N159" i="15"/>
  <c r="N163" i="15"/>
  <c r="L195" i="15"/>
  <c r="L219" i="15"/>
  <c r="L223" i="15"/>
  <c r="M224" i="15"/>
  <c r="D76" i="125" s="1"/>
  <c r="M247" i="15"/>
  <c r="D77" i="109" s="1"/>
  <c r="O249" i="15"/>
  <c r="F77" i="113" s="1"/>
  <c r="O253" i="15"/>
  <c r="F77" i="114" s="1"/>
  <c r="P254" i="15"/>
  <c r="L305" i="15"/>
  <c r="L314" i="15"/>
  <c r="M315" i="15"/>
  <c r="D79" i="127" s="1"/>
  <c r="N335" i="15"/>
  <c r="O336" i="15"/>
  <c r="F80" i="108" s="1"/>
  <c r="L367" i="15"/>
  <c r="P373" i="15"/>
  <c r="O35" i="15"/>
  <c r="F70" i="106" s="1"/>
  <c r="L67" i="15"/>
  <c r="L75" i="15"/>
  <c r="M95" i="15"/>
  <c r="D72" i="106" s="1"/>
  <c r="N96" i="15"/>
  <c r="O97" i="15"/>
  <c r="F72" i="109" s="1"/>
  <c r="L128" i="15"/>
  <c r="N133" i="15"/>
  <c r="L156" i="15"/>
  <c r="M157" i="15"/>
  <c r="D74" i="109" s="1"/>
  <c r="N158" i="15"/>
  <c r="O159" i="15"/>
  <c r="F74" i="113" s="1"/>
  <c r="O163" i="15"/>
  <c r="F74" i="114" s="1"/>
  <c r="L194" i="15"/>
  <c r="M195" i="15"/>
  <c r="D75" i="127" s="1"/>
  <c r="O215" i="15"/>
  <c r="F76" i="106" s="1"/>
  <c r="L218" i="15"/>
  <c r="M219" i="15"/>
  <c r="D76" i="113" s="1"/>
  <c r="M223" i="15"/>
  <c r="D76" i="114" s="1"/>
  <c r="L285" i="15"/>
  <c r="M305" i="15"/>
  <c r="D79" i="106" s="1"/>
  <c r="O306" i="15"/>
  <c r="F79" i="108" s="1"/>
  <c r="L309" i="15"/>
  <c r="L313" i="15"/>
  <c r="M314" i="15"/>
  <c r="D79" i="125" s="1"/>
  <c r="O335" i="15"/>
  <c r="F80" i="106" s="1"/>
  <c r="M367" i="15"/>
  <c r="D81" i="109" s="1"/>
  <c r="O368" i="15"/>
  <c r="F81" i="111" s="1"/>
  <c r="M67" i="15"/>
  <c r="D71" i="109" s="1"/>
  <c r="O68" i="15"/>
  <c r="F71" i="111" s="1"/>
  <c r="M128" i="15"/>
  <c r="D73" i="111" s="1"/>
  <c r="O129" i="15"/>
  <c r="F73" i="113" s="1"/>
  <c r="O133" i="15"/>
  <c r="F73" i="114" s="1"/>
  <c r="M156" i="15"/>
  <c r="D74" i="108" s="1"/>
  <c r="O158" i="15"/>
  <c r="F74" i="111" s="1"/>
  <c r="P159" i="15"/>
  <c r="P163" i="15"/>
  <c r="L189" i="15"/>
  <c r="L193" i="15"/>
  <c r="M194" i="15"/>
  <c r="D75" i="125" s="1"/>
  <c r="P215" i="15"/>
  <c r="L217" i="15"/>
  <c r="M218" i="15"/>
  <c r="D76" i="111" s="1"/>
  <c r="N219" i="15"/>
  <c r="N223" i="15"/>
  <c r="O224" i="15"/>
  <c r="F76" i="125" s="1"/>
  <c r="P248" i="15"/>
  <c r="L284" i="15"/>
  <c r="M285" i="15"/>
  <c r="D78" i="127" s="1"/>
  <c r="N305" i="15"/>
  <c r="P306" i="15"/>
  <c r="L366" i="15"/>
  <c r="P368" i="15"/>
  <c r="M37" i="15"/>
  <c r="D70" i="109" s="1"/>
  <c r="N38" i="15"/>
  <c r="O39" i="15"/>
  <c r="F70" i="113" s="1"/>
  <c r="O43" i="15"/>
  <c r="F70" i="114" s="1"/>
  <c r="P44" i="15"/>
  <c r="M68" i="15"/>
  <c r="D71" i="111" s="1"/>
  <c r="N69" i="15"/>
  <c r="N73" i="15"/>
  <c r="O74" i="15"/>
  <c r="F71" i="125" s="1"/>
  <c r="P75" i="15"/>
  <c r="M99" i="15"/>
  <c r="D72" i="113" s="1"/>
  <c r="M103" i="15"/>
  <c r="D72" i="114" s="1"/>
  <c r="N104" i="15"/>
  <c r="O105" i="15"/>
  <c r="F72" i="127" s="1"/>
  <c r="P125" i="15"/>
  <c r="M134" i="15"/>
  <c r="D73" i="125" s="1"/>
  <c r="P155" i="15"/>
  <c r="M164" i="15"/>
  <c r="D74" i="125" s="1"/>
  <c r="N165" i="15"/>
  <c r="N185" i="15"/>
  <c r="O186" i="15"/>
  <c r="F75" i="108" s="1"/>
  <c r="P187" i="15"/>
  <c r="M215" i="15"/>
  <c r="D76" i="106" s="1"/>
  <c r="N216" i="15"/>
  <c r="P217" i="15"/>
  <c r="M225" i="15"/>
  <c r="D76" i="127" s="1"/>
  <c r="N245" i="15"/>
  <c r="O246" i="15"/>
  <c r="F77" i="108" s="1"/>
  <c r="M255" i="15"/>
  <c r="D77" i="127" s="1"/>
  <c r="N275" i="15"/>
  <c r="O277" i="15"/>
  <c r="F78" i="109" s="1"/>
  <c r="P278" i="15"/>
  <c r="M306" i="15"/>
  <c r="D79" i="108" s="1"/>
  <c r="O308" i="15"/>
  <c r="F79" i="111" s="1"/>
  <c r="P309" i="15"/>
  <c r="P313" i="15"/>
  <c r="M337" i="15"/>
  <c r="D80" i="109" s="1"/>
  <c r="N338" i="15"/>
  <c r="O339" i="15"/>
  <c r="F80" i="113" s="1"/>
  <c r="O343" i="15"/>
  <c r="F80" i="114" s="1"/>
  <c r="P344" i="15"/>
  <c r="M368" i="15"/>
  <c r="D81" i="111" s="1"/>
  <c r="N369" i="15"/>
  <c r="M373" i="15"/>
  <c r="D81" i="114" s="1"/>
  <c r="N374" i="15"/>
  <c r="O375" i="15"/>
  <c r="F81" i="127" s="1"/>
  <c r="O38" i="15"/>
  <c r="F70" i="111" s="1"/>
  <c r="P39" i="15"/>
  <c r="P43" i="15"/>
  <c r="N68" i="15"/>
  <c r="O69" i="15"/>
  <c r="F71" i="113" s="1"/>
  <c r="O73" i="15"/>
  <c r="F71" i="114" s="1"/>
  <c r="P74" i="15"/>
  <c r="N99" i="15"/>
  <c r="N103" i="15"/>
  <c r="O104" i="15"/>
  <c r="F72" i="125" s="1"/>
  <c r="N129" i="15"/>
  <c r="N134" i="15"/>
  <c r="P135" i="15"/>
  <c r="N164" i="15"/>
  <c r="O165" i="15"/>
  <c r="F74" i="127" s="1"/>
  <c r="O185" i="15"/>
  <c r="F75" i="106" s="1"/>
  <c r="P186" i="15"/>
  <c r="N215" i="15"/>
  <c r="O216" i="15"/>
  <c r="F76" i="108" s="1"/>
  <c r="O245" i="15"/>
  <c r="F77" i="106" s="1"/>
  <c r="P246" i="15"/>
  <c r="O275" i="15"/>
  <c r="F78" i="106" s="1"/>
  <c r="P276" i="15"/>
  <c r="P277" i="15"/>
  <c r="N306" i="15"/>
  <c r="O307" i="15"/>
  <c r="F79" i="109" s="1"/>
  <c r="P308" i="15"/>
  <c r="O338" i="15"/>
  <c r="F80" i="111" s="1"/>
  <c r="P339" i="15"/>
  <c r="P343" i="15"/>
  <c r="N368" i="15"/>
  <c r="O369" i="15"/>
  <c r="F81" i="113" s="1"/>
  <c r="N373" i="15"/>
  <c r="O374" i="15"/>
  <c r="F81" i="125" s="1"/>
  <c r="P375" i="15"/>
  <c r="P38" i="15"/>
  <c r="P69" i="15"/>
  <c r="P73" i="15"/>
  <c r="P165" i="15"/>
  <c r="P185" i="15"/>
  <c r="P216" i="15"/>
  <c r="P245" i="15"/>
  <c r="P275" i="15"/>
  <c r="P307" i="15"/>
  <c r="P338" i="15"/>
  <c r="P369" i="15"/>
  <c r="P374" i="15"/>
  <c r="P35" i="15"/>
  <c r="L39" i="15"/>
  <c r="L43" i="15"/>
  <c r="M44" i="15"/>
  <c r="D70" i="125" s="1"/>
  <c r="O65" i="15"/>
  <c r="F71" i="106" s="1"/>
  <c r="P66" i="15"/>
  <c r="N67" i="15"/>
  <c r="L74" i="15"/>
  <c r="M75" i="15"/>
  <c r="D71" i="127" s="1"/>
  <c r="N95" i="15"/>
  <c r="O96" i="15"/>
  <c r="F72" i="108" s="1"/>
  <c r="L105" i="15"/>
  <c r="M125" i="15"/>
  <c r="D73" i="106" s="1"/>
  <c r="N126" i="15"/>
  <c r="P127" i="15"/>
  <c r="L135" i="15"/>
  <c r="M155" i="15"/>
  <c r="D74" i="106" s="1"/>
  <c r="N156" i="15"/>
  <c r="O157" i="15"/>
  <c r="F74" i="109" s="1"/>
  <c r="P158" i="15"/>
  <c r="L186" i="15"/>
  <c r="M187" i="15"/>
  <c r="D75" i="109" s="1"/>
  <c r="N188" i="15"/>
  <c r="O189" i="15"/>
  <c r="F75" i="113" s="1"/>
  <c r="O193" i="15"/>
  <c r="F75" i="114" s="1"/>
  <c r="P194" i="15"/>
  <c r="M217" i="15"/>
  <c r="D76" i="109" s="1"/>
  <c r="O223" i="15"/>
  <c r="F76" i="114" s="1"/>
  <c r="P224" i="15"/>
  <c r="L246" i="15"/>
  <c r="O248" i="15"/>
  <c r="F77" i="111" s="1"/>
  <c r="P249" i="15"/>
  <c r="P253" i="15"/>
  <c r="L276" i="15"/>
  <c r="L277" i="15"/>
  <c r="M278" i="15"/>
  <c r="D78" i="111" s="1"/>
  <c r="N279" i="15"/>
  <c r="N283" i="15"/>
  <c r="P285" i="15"/>
  <c r="L308" i="15"/>
  <c r="M309" i="15"/>
  <c r="D79" i="113" s="1"/>
  <c r="M313" i="15"/>
  <c r="D79" i="114" s="1"/>
  <c r="N314" i="15"/>
  <c r="O315" i="15"/>
  <c r="F79" i="127" s="1"/>
  <c r="P335" i="15"/>
  <c r="L339" i="15"/>
  <c r="L343" i="15"/>
  <c r="M344" i="15"/>
  <c r="D80" i="125" s="1"/>
  <c r="P366" i="15"/>
  <c r="L375" i="15"/>
  <c r="L38" i="15"/>
  <c r="M39" i="15"/>
  <c r="D70" i="113" s="1"/>
  <c r="M43" i="15"/>
  <c r="D70" i="114" s="1"/>
  <c r="N44" i="15"/>
  <c r="O45" i="15"/>
  <c r="F70" i="127" s="1"/>
  <c r="L69" i="15"/>
  <c r="L73" i="15"/>
  <c r="M74" i="15"/>
  <c r="D71" i="125" s="1"/>
  <c r="O95" i="15"/>
  <c r="F72" i="106" s="1"/>
  <c r="L104" i="15"/>
  <c r="M105" i="15"/>
  <c r="D72" i="127" s="1"/>
  <c r="N125" i="15"/>
  <c r="O126" i="15"/>
  <c r="F73" i="108" s="1"/>
  <c r="M135" i="15"/>
  <c r="D73" i="127" s="1"/>
  <c r="N155" i="15"/>
  <c r="O156" i="15"/>
  <c r="F74" i="108" s="1"/>
  <c r="L165" i="15"/>
  <c r="L185" i="15"/>
  <c r="M186" i="15"/>
  <c r="D75" i="108" s="1"/>
  <c r="O188" i="15"/>
  <c r="F75" i="111" s="1"/>
  <c r="L216" i="15"/>
  <c r="O218" i="15"/>
  <c r="F76" i="111" s="1"/>
  <c r="L245" i="15"/>
  <c r="M246" i="15"/>
  <c r="D77" i="108" s="1"/>
  <c r="L275" i="15"/>
  <c r="M276" i="15"/>
  <c r="D78" i="108" s="1"/>
  <c r="M277" i="15"/>
  <c r="D78" i="109" s="1"/>
  <c r="N278" i="15"/>
  <c r="O279" i="15"/>
  <c r="F78" i="113" s="1"/>
  <c r="O283" i="15"/>
  <c r="F78" i="114" s="1"/>
  <c r="L307" i="15"/>
  <c r="M308" i="15"/>
  <c r="D79" i="111" s="1"/>
  <c r="N309" i="15"/>
  <c r="N313" i="15"/>
  <c r="O314" i="15"/>
  <c r="F79" i="125" s="1"/>
  <c r="L338" i="15"/>
  <c r="M339" i="15"/>
  <c r="D80" i="113" s="1"/>
  <c r="M343" i="15"/>
  <c r="D80" i="114" s="1"/>
  <c r="N344" i="15"/>
  <c r="O345" i="15"/>
  <c r="F80" i="127" s="1"/>
  <c r="L369" i="15"/>
  <c r="L374" i="15"/>
  <c r="M375" i="15"/>
  <c r="D81" i="127" s="1"/>
  <c r="O164" i="15"/>
  <c r="F74" i="125" s="1"/>
  <c r="L37" i="15"/>
  <c r="M38" i="15"/>
  <c r="D70" i="111" s="1"/>
  <c r="N39" i="15"/>
  <c r="N43" i="15"/>
  <c r="O44" i="15"/>
  <c r="F70" i="125" s="1"/>
  <c r="P45" i="15"/>
  <c r="L68" i="15"/>
  <c r="M69" i="15"/>
  <c r="D71" i="113" s="1"/>
  <c r="M73" i="15"/>
  <c r="D71" i="114" s="1"/>
  <c r="N74" i="15"/>
  <c r="O75" i="15"/>
  <c r="F71" i="127" s="1"/>
  <c r="N108" i="15"/>
  <c r="L99" i="15"/>
  <c r="L103" i="15"/>
  <c r="M104" i="15"/>
  <c r="D72" i="125" s="1"/>
  <c r="O125" i="15"/>
  <c r="F73" i="106" s="1"/>
  <c r="P126" i="15"/>
  <c r="L129" i="15"/>
  <c r="L134" i="15"/>
  <c r="O155" i="15"/>
  <c r="F74" i="106" s="1"/>
  <c r="P156" i="15"/>
  <c r="L164" i="15"/>
  <c r="M165" i="15"/>
  <c r="D74" i="127" s="1"/>
  <c r="M185" i="15"/>
  <c r="D75" i="106" s="1"/>
  <c r="N186" i="15"/>
  <c r="O187" i="15"/>
  <c r="F75" i="109" s="1"/>
  <c r="P188" i="15"/>
  <c r="L215" i="15"/>
  <c r="M216" i="15"/>
  <c r="D76" i="108" s="1"/>
  <c r="P218" i="15"/>
  <c r="L225" i="15"/>
  <c r="M245" i="15"/>
  <c r="D77" i="106" s="1"/>
  <c r="N246" i="15"/>
  <c r="P247" i="15"/>
  <c r="N248" i="15"/>
  <c r="L255" i="15"/>
  <c r="M275" i="15"/>
  <c r="D78" i="106" s="1"/>
  <c r="N276" i="15"/>
  <c r="O278" i="15"/>
  <c r="F78" i="111" s="1"/>
  <c r="P279" i="15"/>
  <c r="P283" i="15"/>
  <c r="L306" i="15"/>
  <c r="M307" i="15"/>
  <c r="D79" i="109" s="1"/>
  <c r="N308" i="15"/>
  <c r="O309" i="15"/>
  <c r="F79" i="113" s="1"/>
  <c r="O313" i="15"/>
  <c r="F79" i="114" s="1"/>
  <c r="P314" i="15"/>
  <c r="L337" i="15"/>
  <c r="M338" i="15"/>
  <c r="D80" i="111" s="1"/>
  <c r="N339" i="15"/>
  <c r="N343" i="15"/>
  <c r="O344" i="15"/>
  <c r="F80" i="125" s="1"/>
  <c r="P345" i="15"/>
  <c r="L368" i="15"/>
  <c r="M369" i="15"/>
  <c r="D81" i="113" s="1"/>
  <c r="L373" i="15"/>
  <c r="M374" i="15"/>
  <c r="D81" i="125" s="1"/>
  <c r="O128" i="13"/>
  <c r="F64" i="111" s="1"/>
  <c r="L35" i="13"/>
  <c r="P125" i="13"/>
  <c r="P128" i="13"/>
  <c r="P164" i="13"/>
  <c r="O195" i="13"/>
  <c r="F66" i="127" s="1"/>
  <c r="M36" i="13"/>
  <c r="D61" i="108" s="1"/>
  <c r="M43" i="13"/>
  <c r="D61" i="114" s="1"/>
  <c r="L65" i="13"/>
  <c r="L69" i="13"/>
  <c r="P195" i="13"/>
  <c r="M35" i="13"/>
  <c r="D61" i="106" s="1"/>
  <c r="L128" i="13"/>
  <c r="L103" i="13"/>
  <c r="N104" i="13"/>
  <c r="O97" i="13"/>
  <c r="F63" i="109" s="1"/>
  <c r="M195" i="13"/>
  <c r="D66" i="127" s="1"/>
  <c r="P97" i="13"/>
  <c r="P215" i="13"/>
  <c r="O126" i="13"/>
  <c r="F64" i="108" s="1"/>
  <c r="L97" i="13"/>
  <c r="L104" i="13"/>
  <c r="N52" i="13"/>
  <c r="M219" i="13"/>
  <c r="D67" i="113" s="1"/>
  <c r="L127" i="13"/>
  <c r="P133" i="13"/>
  <c r="L135" i="13"/>
  <c r="P156" i="13"/>
  <c r="L158" i="13"/>
  <c r="N159" i="13"/>
  <c r="N186" i="13"/>
  <c r="M193" i="13"/>
  <c r="D66" i="114" s="1"/>
  <c r="O245" i="13"/>
  <c r="F68" i="106" s="1"/>
  <c r="M127" i="13"/>
  <c r="D64" i="109" s="1"/>
  <c r="M135" i="13"/>
  <c r="D64" i="127" s="1"/>
  <c r="M158" i="13"/>
  <c r="D65" i="111" s="1"/>
  <c r="O186" i="13"/>
  <c r="F66" i="108" s="1"/>
  <c r="N193" i="13"/>
  <c r="O217" i="13"/>
  <c r="F67" i="109" s="1"/>
  <c r="P218" i="13"/>
  <c r="P186" i="13"/>
  <c r="L254" i="13"/>
  <c r="N69" i="13"/>
  <c r="L218" i="13"/>
  <c r="P103" i="13"/>
  <c r="L186" i="13"/>
  <c r="M245" i="13"/>
  <c r="D68" i="106" s="1"/>
  <c r="M159" i="13"/>
  <c r="D65" i="113" s="1"/>
  <c r="M186" i="13"/>
  <c r="D66" i="108" s="1"/>
  <c r="M217" i="13"/>
  <c r="D67" i="109" s="1"/>
  <c r="L38" i="13"/>
  <c r="N56" i="13"/>
  <c r="P98" i="13"/>
  <c r="P129" i="13"/>
  <c r="M189" i="13"/>
  <c r="D66" i="113" s="1"/>
  <c r="M248" i="13"/>
  <c r="D68" i="111" s="1"/>
  <c r="L157" i="13"/>
  <c r="N248" i="13"/>
  <c r="L67" i="13"/>
  <c r="O69" i="13"/>
  <c r="F62" i="113" s="1"/>
  <c r="M103" i="13"/>
  <c r="D63" i="114" s="1"/>
  <c r="M134" i="13"/>
  <c r="D64" i="125" s="1"/>
  <c r="O248" i="13"/>
  <c r="F68" i="111" s="1"/>
  <c r="L255" i="13"/>
  <c r="M67" i="13"/>
  <c r="D62" i="109" s="1"/>
  <c r="P69" i="13"/>
  <c r="M99" i="13"/>
  <c r="D63" i="113" s="1"/>
  <c r="P104" i="13"/>
  <c r="P158" i="13"/>
  <c r="L195" i="13"/>
  <c r="L219" i="13"/>
  <c r="P248" i="13"/>
  <c r="L43" i="13"/>
  <c r="L74" i="13"/>
  <c r="M75" i="13"/>
  <c r="D62" i="127" s="1"/>
  <c r="L129" i="13"/>
  <c r="N36" i="13"/>
  <c r="N50" i="13"/>
  <c r="N57" i="13"/>
  <c r="O43" i="13"/>
  <c r="F61" i="114" s="1"/>
  <c r="O194" i="13"/>
  <c r="F66" i="125" s="1"/>
  <c r="N218" i="13"/>
  <c r="P219" i="13"/>
  <c r="L248" i="13"/>
  <c r="O37" i="13"/>
  <c r="F61" i="109" s="1"/>
  <c r="N51" i="13"/>
  <c r="P65" i="13"/>
  <c r="M68" i="13"/>
  <c r="D62" i="111" s="1"/>
  <c r="P74" i="13"/>
  <c r="O98" i="13"/>
  <c r="F63" i="111" s="1"/>
  <c r="M105" i="13"/>
  <c r="D63" i="127" s="1"/>
  <c r="P157" i="13"/>
  <c r="M163" i="13"/>
  <c r="D65" i="114" s="1"/>
  <c r="M223" i="13"/>
  <c r="D67" i="114" s="1"/>
  <c r="O249" i="13"/>
  <c r="F68" i="113" s="1"/>
  <c r="O253" i="13"/>
  <c r="F68" i="114" s="1"/>
  <c r="P254" i="13"/>
  <c r="N68" i="13"/>
  <c r="N163" i="13"/>
  <c r="P249" i="13"/>
  <c r="P253" i="13"/>
  <c r="O105" i="13"/>
  <c r="F63" i="127" s="1"/>
  <c r="O187" i="13"/>
  <c r="F66" i="109" s="1"/>
  <c r="L66" i="13"/>
  <c r="L75" i="13"/>
  <c r="L99" i="13"/>
  <c r="P105" i="13"/>
  <c r="P155" i="13"/>
  <c r="P187" i="13"/>
  <c r="N194" i="13"/>
  <c r="L217" i="13"/>
  <c r="P223" i="13"/>
  <c r="L245" i="13"/>
  <c r="M255" i="13"/>
  <c r="D68" i="127" s="1"/>
  <c r="L37" i="13"/>
  <c r="M38" i="13"/>
  <c r="D61" i="111" s="1"/>
  <c r="M65" i="13"/>
  <c r="D62" i="106" s="1"/>
  <c r="P67" i="13"/>
  <c r="P95" i="13"/>
  <c r="L98" i="13"/>
  <c r="P127" i="13"/>
  <c r="L133" i="13"/>
  <c r="N134" i="13"/>
  <c r="P135" i="13"/>
  <c r="L156" i="13"/>
  <c r="L164" i="13"/>
  <c r="L188" i="13"/>
  <c r="N189" i="13"/>
  <c r="O218" i="13"/>
  <c r="F67" i="111" s="1"/>
  <c r="L249" i="13"/>
  <c r="L253" i="13"/>
  <c r="N65" i="13"/>
  <c r="O66" i="13"/>
  <c r="F62" i="108" s="1"/>
  <c r="M73" i="13"/>
  <c r="D62" i="114" s="1"/>
  <c r="N74" i="13"/>
  <c r="O75" i="13"/>
  <c r="F62" i="127" s="1"/>
  <c r="M133" i="13"/>
  <c r="D64" i="114" s="1"/>
  <c r="M156" i="13"/>
  <c r="D65" i="108" s="1"/>
  <c r="M164" i="13"/>
  <c r="D65" i="125" s="1"/>
  <c r="M188" i="13"/>
  <c r="D66" i="111" s="1"/>
  <c r="M224" i="13"/>
  <c r="D67" i="125" s="1"/>
  <c r="M249" i="13"/>
  <c r="D68" i="113" s="1"/>
  <c r="M253" i="13"/>
  <c r="D68" i="114" s="1"/>
  <c r="N254" i="13"/>
  <c r="P255" i="13"/>
  <c r="O38" i="13"/>
  <c r="F61" i="111" s="1"/>
  <c r="O65" i="13"/>
  <c r="F62" i="106" s="1"/>
  <c r="P66" i="13"/>
  <c r="N73" i="13"/>
  <c r="O74" i="13"/>
  <c r="F62" i="125" s="1"/>
  <c r="P75" i="13"/>
  <c r="M97" i="13"/>
  <c r="D63" i="109" s="1"/>
  <c r="P99" i="13"/>
  <c r="L105" i="13"/>
  <c r="M129" i="13"/>
  <c r="D64" i="113" s="1"/>
  <c r="O157" i="13"/>
  <c r="F65" i="109" s="1"/>
  <c r="P165" i="13"/>
  <c r="L187" i="13"/>
  <c r="P217" i="13"/>
  <c r="L223" i="13"/>
  <c r="N224" i="13"/>
  <c r="O225" i="13"/>
  <c r="F67" i="127" s="1"/>
  <c r="P245" i="13"/>
  <c r="N249" i="13"/>
  <c r="N253" i="13"/>
  <c r="O254" i="13"/>
  <c r="F68" i="125" s="1"/>
  <c r="M39" i="13"/>
  <c r="D61" i="113" s="1"/>
  <c r="N39" i="13"/>
  <c r="N95" i="13"/>
  <c r="L36" i="13"/>
  <c r="M37" i="13"/>
  <c r="D61" i="109" s="1"/>
  <c r="N38" i="13"/>
  <c r="O39" i="13"/>
  <c r="F61" i="113" s="1"/>
  <c r="N43" i="13"/>
  <c r="O44" i="13"/>
  <c r="F61" i="125" s="1"/>
  <c r="L68" i="13"/>
  <c r="M69" i="13"/>
  <c r="D62" i="113" s="1"/>
  <c r="L73" i="13"/>
  <c r="M74" i="13"/>
  <c r="D62" i="125" s="1"/>
  <c r="O95" i="13"/>
  <c r="F63" i="106" s="1"/>
  <c r="P96" i="13"/>
  <c r="M104" i="13"/>
  <c r="D63" i="125" s="1"/>
  <c r="N105" i="13"/>
  <c r="O125" i="13"/>
  <c r="F64" i="106" s="1"/>
  <c r="P126" i="13"/>
  <c r="L134" i="13"/>
  <c r="O155" i="13"/>
  <c r="F65" i="106" s="1"/>
  <c r="L159" i="13"/>
  <c r="L163" i="13"/>
  <c r="O165" i="13"/>
  <c r="F65" i="127" s="1"/>
  <c r="P185" i="13"/>
  <c r="L189" i="13"/>
  <c r="L193" i="13"/>
  <c r="M194" i="13"/>
  <c r="D66" i="125" s="1"/>
  <c r="O215" i="13"/>
  <c r="F67" i="106" s="1"/>
  <c r="P216" i="13"/>
  <c r="L224" i="13"/>
  <c r="M225" i="13"/>
  <c r="D67" i="127" s="1"/>
  <c r="N245" i="13"/>
  <c r="O246" i="13"/>
  <c r="F68" i="108" s="1"/>
  <c r="P247" i="13"/>
  <c r="P246" i="13"/>
  <c r="N35" i="13"/>
  <c r="O36" i="13"/>
  <c r="F61" i="108" s="1"/>
  <c r="M66" i="13"/>
  <c r="D62" i="108" s="1"/>
  <c r="O68" i="13"/>
  <c r="F62" i="111" s="1"/>
  <c r="O73" i="13"/>
  <c r="F62" i="114" s="1"/>
  <c r="M98" i="13"/>
  <c r="D63" i="111" s="1"/>
  <c r="N99" i="13"/>
  <c r="N103" i="13"/>
  <c r="M128" i="13"/>
  <c r="D64" i="111" s="1"/>
  <c r="N129" i="13"/>
  <c r="N133" i="13"/>
  <c r="O134" i="13"/>
  <c r="F64" i="125" s="1"/>
  <c r="M157" i="13"/>
  <c r="D65" i="109" s="1"/>
  <c r="N158" i="13"/>
  <c r="O159" i="13"/>
  <c r="F65" i="113" s="1"/>
  <c r="O163" i="13"/>
  <c r="F65" i="114" s="1"/>
  <c r="M187" i="13"/>
  <c r="D66" i="109" s="1"/>
  <c r="N188" i="13"/>
  <c r="O189" i="13"/>
  <c r="F66" i="113" s="1"/>
  <c r="O193" i="13"/>
  <c r="F66" i="114" s="1"/>
  <c r="P194" i="13"/>
  <c r="M218" i="13"/>
  <c r="D67" i="111" s="1"/>
  <c r="N219" i="13"/>
  <c r="N223" i="13"/>
  <c r="O224" i="13"/>
  <c r="F67" i="125" s="1"/>
  <c r="P225" i="13"/>
  <c r="M254" i="13"/>
  <c r="D68" i="125" s="1"/>
  <c r="O35" i="13"/>
  <c r="F61" i="106" s="1"/>
  <c r="N37" i="13"/>
  <c r="L45" i="13"/>
  <c r="N66" i="13"/>
  <c r="O67" i="13"/>
  <c r="F62" i="109" s="1"/>
  <c r="P68" i="13"/>
  <c r="P73" i="13"/>
  <c r="L96" i="13"/>
  <c r="N98" i="13"/>
  <c r="O99" i="13"/>
  <c r="F63" i="113" s="1"/>
  <c r="O103" i="13"/>
  <c r="F63" i="114" s="1"/>
  <c r="L126" i="13"/>
  <c r="O129" i="13"/>
  <c r="F64" i="113" s="1"/>
  <c r="O133" i="13"/>
  <c r="F64" i="114" s="1"/>
  <c r="P134" i="13"/>
  <c r="O158" i="13"/>
  <c r="F65" i="111" s="1"/>
  <c r="P159" i="13"/>
  <c r="P163" i="13"/>
  <c r="L185" i="13"/>
  <c r="O188" i="13"/>
  <c r="F66" i="111" s="1"/>
  <c r="P189" i="13"/>
  <c r="P193" i="13"/>
  <c r="L216" i="13"/>
  <c r="O219" i="13"/>
  <c r="F67" i="113" s="1"/>
  <c r="O223" i="13"/>
  <c r="F67" i="114" s="1"/>
  <c r="P224" i="13"/>
  <c r="L247" i="13"/>
  <c r="O255" i="13"/>
  <c r="F68" i="127" s="1"/>
  <c r="L39" i="13"/>
  <c r="L44" i="13"/>
  <c r="M45" i="13"/>
  <c r="D61" i="127" s="1"/>
  <c r="L95" i="13"/>
  <c r="M96" i="13"/>
  <c r="D63" i="108" s="1"/>
  <c r="L125" i="13"/>
  <c r="M126" i="13"/>
  <c r="D64" i="108" s="1"/>
  <c r="L155" i="13"/>
  <c r="L165" i="13"/>
  <c r="M185" i="13"/>
  <c r="D66" i="106" s="1"/>
  <c r="P188" i="13"/>
  <c r="L215" i="13"/>
  <c r="M216" i="13"/>
  <c r="D67" i="108" s="1"/>
  <c r="L246" i="13"/>
  <c r="M247" i="13"/>
  <c r="D68" i="109" s="1"/>
  <c r="M44" i="13"/>
  <c r="D61" i="125" s="1"/>
  <c r="M95" i="13"/>
  <c r="D63" i="106" s="1"/>
  <c r="N96" i="13"/>
  <c r="M125" i="13"/>
  <c r="D64" i="106" s="1"/>
  <c r="N126" i="13"/>
  <c r="M155" i="13"/>
  <c r="D65" i="106" s="1"/>
  <c r="M165" i="13"/>
  <c r="D65" i="127" s="1"/>
  <c r="N185" i="13"/>
  <c r="M215" i="13"/>
  <c r="D67" i="106" s="1"/>
  <c r="N216" i="13"/>
  <c r="M246" i="13"/>
  <c r="D68" i="108" s="1"/>
  <c r="N44" i="13"/>
  <c r="O45" i="13"/>
  <c r="F61" i="127" s="1"/>
  <c r="O96" i="13"/>
  <c r="F63" i="108" s="1"/>
  <c r="N125" i="13"/>
  <c r="N155" i="13"/>
  <c r="O185" i="13"/>
  <c r="F66" i="106" s="1"/>
  <c r="L194" i="13"/>
  <c r="N215" i="13"/>
  <c r="O216" i="13"/>
  <c r="F67" i="108" s="1"/>
  <c r="L225" i="13"/>
  <c r="N246" i="13"/>
  <c r="O247" i="13"/>
  <c r="F68" i="109" s="1"/>
  <c r="C7" i="78"/>
  <c r="L193" i="78"/>
  <c r="L45" i="78"/>
  <c r="O224" i="78"/>
  <c r="F414" i="125" s="1"/>
  <c r="M45" i="78"/>
  <c r="D408" i="127" s="1"/>
  <c r="N159" i="78"/>
  <c r="P254" i="78"/>
  <c r="N245" i="78"/>
  <c r="L246" i="78"/>
  <c r="M248" i="78"/>
  <c r="D415" i="111" s="1"/>
  <c r="M279" i="78"/>
  <c r="D416" i="113" s="1"/>
  <c r="F9" i="78"/>
  <c r="F14" i="78"/>
  <c r="O105" i="78"/>
  <c r="F410" i="127" s="1"/>
  <c r="P35" i="78"/>
  <c r="P39" i="78"/>
  <c r="P65" i="78"/>
  <c r="P95" i="78"/>
  <c r="P125" i="78"/>
  <c r="N44" i="78"/>
  <c r="N66" i="78"/>
  <c r="P284" i="78"/>
  <c r="C9" i="78"/>
  <c r="C14" i="78"/>
  <c r="O164" i="78"/>
  <c r="F412" i="125" s="1"/>
  <c r="O186" i="78"/>
  <c r="F413" i="108" s="1"/>
  <c r="L157" i="78"/>
  <c r="N158" i="78"/>
  <c r="P159" i="78"/>
  <c r="O194" i="78"/>
  <c r="F413" i="125" s="1"/>
  <c r="O305" i="78"/>
  <c r="F417" i="106" s="1"/>
  <c r="L35" i="78"/>
  <c r="L125" i="78"/>
  <c r="M35" i="78"/>
  <c r="D408" i="106" s="1"/>
  <c r="M39" i="78"/>
  <c r="D408" i="113" s="1"/>
  <c r="M65" i="78"/>
  <c r="D409" i="106" s="1"/>
  <c r="P158" i="78"/>
  <c r="M284" i="78"/>
  <c r="D416" i="125" s="1"/>
  <c r="C5" i="78"/>
  <c r="L39" i="78"/>
  <c r="N225" i="78"/>
  <c r="C8" i="78"/>
  <c r="P157" i="78"/>
  <c r="O284" i="78"/>
  <c r="F416" i="125" s="1"/>
  <c r="O307" i="78"/>
  <c r="F417" i="109" s="1"/>
  <c r="E11" i="78"/>
  <c r="M36" i="78"/>
  <c r="D408" i="108" s="1"/>
  <c r="M43" i="78"/>
  <c r="D408" i="114" s="1"/>
  <c r="P99" i="78"/>
  <c r="M125" i="78"/>
  <c r="D411" i="106" s="1"/>
  <c r="L129" i="78"/>
  <c r="L309" i="78"/>
  <c r="E9" i="78"/>
  <c r="E14" i="78"/>
  <c r="M105" i="78"/>
  <c r="D410" i="127" s="1"/>
  <c r="O217" i="78"/>
  <c r="F414" i="109" s="1"/>
  <c r="M305" i="78"/>
  <c r="D417" i="106" s="1"/>
  <c r="E12" i="78"/>
  <c r="O36" i="78"/>
  <c r="F408" i="108" s="1"/>
  <c r="L99" i="78"/>
  <c r="O125" i="78"/>
  <c r="F411" i="106" s="1"/>
  <c r="N129" i="78"/>
  <c r="P217" i="78"/>
  <c r="L223" i="78"/>
  <c r="O279" i="78"/>
  <c r="F416" i="113" s="1"/>
  <c r="M99" i="78"/>
  <c r="D410" i="113" s="1"/>
  <c r="M254" i="78"/>
  <c r="D415" i="125" s="1"/>
  <c r="M308" i="78"/>
  <c r="D417" i="111" s="1"/>
  <c r="E8" i="78"/>
  <c r="E13" i="78"/>
  <c r="P43" i="78"/>
  <c r="P129" i="78"/>
  <c r="N254" i="78"/>
  <c r="P309" i="78"/>
  <c r="P313" i="78"/>
  <c r="E5" i="78"/>
  <c r="G5" i="78"/>
  <c r="O254" i="78"/>
  <c r="F415" i="125" s="1"/>
  <c r="O308" i="78"/>
  <c r="F417" i="111" s="1"/>
  <c r="P69" i="78"/>
  <c r="P223" i="78"/>
  <c r="P308" i="78"/>
  <c r="O73" i="78"/>
  <c r="F409" i="114" s="1"/>
  <c r="O165" i="78"/>
  <c r="F412" i="127" s="1"/>
  <c r="O188" i="78"/>
  <c r="F413" i="111" s="1"/>
  <c r="O249" i="78"/>
  <c r="F415" i="113" s="1"/>
  <c r="O306" i="78"/>
  <c r="F417" i="108" s="1"/>
  <c r="G7" i="78"/>
  <c r="N43" i="78"/>
  <c r="O44" i="78"/>
  <c r="F408" i="125" s="1"/>
  <c r="P73" i="78"/>
  <c r="N96" i="78"/>
  <c r="P103" i="78"/>
  <c r="N126" i="78"/>
  <c r="P155" i="78"/>
  <c r="M158" i="78"/>
  <c r="D412" i="111" s="1"/>
  <c r="P249" i="78"/>
  <c r="N284" i="78"/>
  <c r="N305" i="78"/>
  <c r="P306" i="78"/>
  <c r="G9" i="78"/>
  <c r="G14" i="78"/>
  <c r="O66" i="78"/>
  <c r="F409" i="108" s="1"/>
  <c r="N67" i="78"/>
  <c r="O95" i="78"/>
  <c r="F410" i="106" s="1"/>
  <c r="N125" i="78"/>
  <c r="P163" i="78"/>
  <c r="N195" i="78"/>
  <c r="P248" i="78"/>
  <c r="N253" i="78"/>
  <c r="P276" i="78"/>
  <c r="O309" i="78"/>
  <c r="F417" i="113" s="1"/>
  <c r="M38" i="78"/>
  <c r="D408" i="111" s="1"/>
  <c r="M255" i="78"/>
  <c r="D415" i="127" s="1"/>
  <c r="O276" i="78"/>
  <c r="F416" i="108" s="1"/>
  <c r="L73" i="78"/>
  <c r="N74" i="78"/>
  <c r="L103" i="78"/>
  <c r="N104" i="78"/>
  <c r="L163" i="78"/>
  <c r="L245" i="78"/>
  <c r="L249" i="78"/>
  <c r="P285" i="78"/>
  <c r="L314" i="78"/>
  <c r="N68" i="78"/>
  <c r="M73" i="78"/>
  <c r="D409" i="114" s="1"/>
  <c r="N99" i="78"/>
  <c r="O104" i="78"/>
  <c r="F410" i="125" s="1"/>
  <c r="O128" i="78"/>
  <c r="F411" i="111" s="1"/>
  <c r="O133" i="78"/>
  <c r="F411" i="114" s="1"/>
  <c r="O156" i="78"/>
  <c r="F412" i="108" s="1"/>
  <c r="L159" i="78"/>
  <c r="O185" i="78"/>
  <c r="F413" i="106" s="1"/>
  <c r="O189" i="78"/>
  <c r="F413" i="113" s="1"/>
  <c r="M249" i="78"/>
  <c r="D415" i="113" s="1"/>
  <c r="M306" i="78"/>
  <c r="D417" i="108" s="1"/>
  <c r="L36" i="78"/>
  <c r="L43" i="78"/>
  <c r="M44" i="78"/>
  <c r="D408" i="125" s="1"/>
  <c r="M67" i="78"/>
  <c r="D409" i="109" s="1"/>
  <c r="N73" i="78"/>
  <c r="L96" i="78"/>
  <c r="L97" i="78"/>
  <c r="O99" i="78"/>
  <c r="F410" i="113" s="1"/>
  <c r="N103" i="78"/>
  <c r="P104" i="78"/>
  <c r="P185" i="78"/>
  <c r="P189" i="78"/>
  <c r="L276" i="78"/>
  <c r="L284" i="78"/>
  <c r="L305" i="78"/>
  <c r="L313" i="78"/>
  <c r="L44" i="78"/>
  <c r="N65" i="78"/>
  <c r="O74" i="78"/>
  <c r="F409" i="125" s="1"/>
  <c r="O75" i="78"/>
  <c r="F409" i="127" s="1"/>
  <c r="L105" i="78"/>
  <c r="O126" i="78"/>
  <c r="F411" i="108" s="1"/>
  <c r="O127" i="78"/>
  <c r="F411" i="109" s="1"/>
  <c r="P128" i="78"/>
  <c r="P133" i="78"/>
  <c r="N155" i="78"/>
  <c r="P156" i="78"/>
  <c r="P195" i="78"/>
  <c r="P224" i="78"/>
  <c r="O314" i="78"/>
  <c r="F417" i="125" s="1"/>
  <c r="P66" i="78"/>
  <c r="P68" i="78"/>
  <c r="P74" i="78"/>
  <c r="P126" i="78"/>
  <c r="P245" i="78"/>
  <c r="L98" i="78"/>
  <c r="L215" i="78"/>
  <c r="N275" i="78"/>
  <c r="L283" i="78"/>
  <c r="L315" i="78"/>
  <c r="M98" i="78"/>
  <c r="D410" i="111" s="1"/>
  <c r="L219" i="78"/>
  <c r="M245" i="78"/>
  <c r="D415" i="106" s="1"/>
  <c r="N249" i="78"/>
  <c r="M253" i="78"/>
  <c r="D415" i="114" s="1"/>
  <c r="M283" i="78"/>
  <c r="D416" i="114" s="1"/>
  <c r="N307" i="78"/>
  <c r="M315" i="78"/>
  <c r="D417" i="127" s="1"/>
  <c r="N37" i="78"/>
  <c r="O43" i="78"/>
  <c r="F408" i="114" s="1"/>
  <c r="L69" i="78"/>
  <c r="L95" i="78"/>
  <c r="M96" i="78"/>
  <c r="D410" i="108" s="1"/>
  <c r="M97" i="78"/>
  <c r="D410" i="109" s="1"/>
  <c r="N98" i="78"/>
  <c r="P105" i="78"/>
  <c r="L128" i="78"/>
  <c r="M129" i="78"/>
  <c r="D411" i="113" s="1"/>
  <c r="P135" i="78"/>
  <c r="M157" i="78"/>
  <c r="D412" i="109" s="1"/>
  <c r="P164" i="78"/>
  <c r="P193" i="78"/>
  <c r="N217" i="78"/>
  <c r="L224" i="78"/>
  <c r="L225" i="78"/>
  <c r="M276" i="78"/>
  <c r="D416" i="108" s="1"/>
  <c r="P305" i="78"/>
  <c r="D14" i="78"/>
  <c r="L66" i="78"/>
  <c r="L68" i="78"/>
  <c r="M69" i="78"/>
  <c r="D409" i="113" s="1"/>
  <c r="L74" i="78"/>
  <c r="L75" i="78"/>
  <c r="M95" i="78"/>
  <c r="D410" i="106" s="1"/>
  <c r="O98" i="78"/>
  <c r="F410" i="111" s="1"/>
  <c r="L126" i="78"/>
  <c r="L127" i="78"/>
  <c r="M128" i="78"/>
  <c r="D411" i="111" s="1"/>
  <c r="O134" i="78"/>
  <c r="F411" i="125" s="1"/>
  <c r="N165" i="78"/>
  <c r="M223" i="78"/>
  <c r="D414" i="114" s="1"/>
  <c r="M224" i="78"/>
  <c r="D414" i="125" s="1"/>
  <c r="M225" i="78"/>
  <c r="D414" i="127" s="1"/>
  <c r="O246" i="78"/>
  <c r="F415" i="108" s="1"/>
  <c r="O253" i="78"/>
  <c r="F415" i="114" s="1"/>
  <c r="L254" i="78"/>
  <c r="L275" i="78"/>
  <c r="M277" i="78"/>
  <c r="D416" i="109" s="1"/>
  <c r="N279" i="78"/>
  <c r="O283" i="78"/>
  <c r="F416" i="114" s="1"/>
  <c r="C10" i="78"/>
  <c r="L38" i="78"/>
  <c r="L65" i="78"/>
  <c r="M66" i="78"/>
  <c r="D409" i="108" s="1"/>
  <c r="L67" i="78"/>
  <c r="M68" i="78"/>
  <c r="D409" i="111" s="1"/>
  <c r="N69" i="78"/>
  <c r="M74" i="78"/>
  <c r="D409" i="125" s="1"/>
  <c r="M75" i="78"/>
  <c r="D409" i="127" s="1"/>
  <c r="N95" i="78"/>
  <c r="O96" i="78"/>
  <c r="F410" i="108" s="1"/>
  <c r="M126" i="78"/>
  <c r="D411" i="108" s="1"/>
  <c r="M127" i="78"/>
  <c r="D411" i="109" s="1"/>
  <c r="N128" i="78"/>
  <c r="O129" i="78"/>
  <c r="F411" i="113" s="1"/>
  <c r="L155" i="78"/>
  <c r="N156" i="78"/>
  <c r="O157" i="78"/>
  <c r="F412" i="109" s="1"/>
  <c r="P187" i="78"/>
  <c r="N223" i="78"/>
  <c r="N224" i="78"/>
  <c r="P246" i="78"/>
  <c r="P283" i="78"/>
  <c r="O216" i="78"/>
  <c r="F414" i="108" s="1"/>
  <c r="O278" i="78"/>
  <c r="F416" i="111" s="1"/>
  <c r="G11" i="78"/>
  <c r="P36" i="78"/>
  <c r="O37" i="78"/>
  <c r="F408" i="109" s="1"/>
  <c r="P38" i="78"/>
  <c r="N45" i="78"/>
  <c r="P67" i="78"/>
  <c r="N97" i="78"/>
  <c r="L104" i="78"/>
  <c r="M133" i="78"/>
  <c r="D411" i="114" s="1"/>
  <c r="M134" i="78"/>
  <c r="D411" i="125" s="1"/>
  <c r="L135" i="78"/>
  <c r="L156" i="78"/>
  <c r="L158" i="78"/>
  <c r="N163" i="78"/>
  <c r="N164" i="78"/>
  <c r="M165" i="78"/>
  <c r="D412" i="127" s="1"/>
  <c r="M185" i="78"/>
  <c r="D413" i="106" s="1"/>
  <c r="M186" i="78"/>
  <c r="D413" i="108" s="1"/>
  <c r="L187" i="78"/>
  <c r="M189" i="78"/>
  <c r="D413" i="113" s="1"/>
  <c r="O193" i="78"/>
  <c r="F413" i="114" s="1"/>
  <c r="O215" i="78"/>
  <c r="F414" i="106" s="1"/>
  <c r="O218" i="78"/>
  <c r="F414" i="111" s="1"/>
  <c r="O219" i="78"/>
  <c r="F414" i="113" s="1"/>
  <c r="P225" i="78"/>
  <c r="N255" i="78"/>
  <c r="O275" i="78"/>
  <c r="F416" i="106" s="1"/>
  <c r="N276" i="78"/>
  <c r="N306" i="78"/>
  <c r="M307" i="78"/>
  <c r="D417" i="109" s="1"/>
  <c r="N308" i="78"/>
  <c r="N309" i="78"/>
  <c r="P314" i="78"/>
  <c r="D9" i="78"/>
  <c r="P37" i="78"/>
  <c r="M103" i="78"/>
  <c r="D410" i="114" s="1"/>
  <c r="M104" i="78"/>
  <c r="D410" i="125" s="1"/>
  <c r="N133" i="78"/>
  <c r="N134" i="78"/>
  <c r="M135" i="78"/>
  <c r="D411" i="127" s="1"/>
  <c r="M155" i="78"/>
  <c r="D412" i="106" s="1"/>
  <c r="M156" i="78"/>
  <c r="D412" i="108" s="1"/>
  <c r="M159" i="78"/>
  <c r="D412" i="113" s="1"/>
  <c r="O163" i="78"/>
  <c r="F412" i="114" s="1"/>
  <c r="N185" i="78"/>
  <c r="N186" i="78"/>
  <c r="M187" i="78"/>
  <c r="D413" i="109" s="1"/>
  <c r="N188" i="78"/>
  <c r="N189" i="78"/>
  <c r="P194" i="78"/>
  <c r="O195" i="78"/>
  <c r="F413" i="127" s="1"/>
  <c r="P216" i="78"/>
  <c r="P218" i="78"/>
  <c r="M247" i="78"/>
  <c r="D415" i="109" s="1"/>
  <c r="C13" i="78"/>
  <c r="O103" i="78"/>
  <c r="F410" i="114" s="1"/>
  <c r="P134" i="78"/>
  <c r="O135" i="78"/>
  <c r="F411" i="127" s="1"/>
  <c r="O155" i="78"/>
  <c r="F412" i="106" s="1"/>
  <c r="O158" i="78"/>
  <c r="F412" i="111" s="1"/>
  <c r="O159" i="78"/>
  <c r="F412" i="113" s="1"/>
  <c r="P165" i="78"/>
  <c r="P186" i="78"/>
  <c r="O187" i="78"/>
  <c r="F413" i="109" s="1"/>
  <c r="P188" i="78"/>
  <c r="M218" i="78"/>
  <c r="D414" i="111" s="1"/>
  <c r="O248" i="78"/>
  <c r="F415" i="111" s="1"/>
  <c r="P278" i="78"/>
  <c r="P307" i="78"/>
  <c r="P215" i="78"/>
  <c r="P219" i="78"/>
  <c r="M275" i="78"/>
  <c r="D416" i="106" s="1"/>
  <c r="D5" i="78"/>
  <c r="L37" i="78"/>
  <c r="L133" i="78"/>
  <c r="N135" i="78"/>
  <c r="L185" i="78"/>
  <c r="N187" i="78"/>
  <c r="M188" i="78"/>
  <c r="D413" i="111" s="1"/>
  <c r="L189" i="78"/>
  <c r="L194" i="78"/>
  <c r="L216" i="78"/>
  <c r="L218" i="78"/>
  <c r="M246" i="78"/>
  <c r="D415" i="108" s="1"/>
  <c r="N247" i="78"/>
  <c r="L253" i="78"/>
  <c r="P275" i="78"/>
  <c r="M278" i="78"/>
  <c r="D416" i="111" s="1"/>
  <c r="L279" i="78"/>
  <c r="N283" i="78"/>
  <c r="M285" i="78"/>
  <c r="D416" i="127" s="1"/>
  <c r="M313" i="78"/>
  <c r="D417" i="114" s="1"/>
  <c r="M314" i="78"/>
  <c r="D417" i="125" s="1"/>
  <c r="N315" i="78"/>
  <c r="G10" i="78"/>
  <c r="N35" i="78"/>
  <c r="N36" i="78"/>
  <c r="M37" i="78"/>
  <c r="D408" i="109" s="1"/>
  <c r="N38" i="78"/>
  <c r="N39" i="78"/>
  <c r="P44" i="78"/>
  <c r="O45" i="78"/>
  <c r="F408" i="127" s="1"/>
  <c r="O65" i="78"/>
  <c r="F409" i="106" s="1"/>
  <c r="O68" i="78"/>
  <c r="F409" i="111" s="1"/>
  <c r="O69" i="78"/>
  <c r="F409" i="113" s="1"/>
  <c r="P75" i="78"/>
  <c r="P96" i="78"/>
  <c r="O97" i="78"/>
  <c r="F410" i="109" s="1"/>
  <c r="P98" i="78"/>
  <c r="N105" i="78"/>
  <c r="P127" i="78"/>
  <c r="N157" i="78"/>
  <c r="L164" i="78"/>
  <c r="M193" i="78"/>
  <c r="D413" i="114" s="1"/>
  <c r="M194" i="78"/>
  <c r="D413" i="125" s="1"/>
  <c r="L195" i="78"/>
  <c r="M215" i="78"/>
  <c r="D414" i="106" s="1"/>
  <c r="M216" i="78"/>
  <c r="D414" i="108" s="1"/>
  <c r="L217" i="78"/>
  <c r="M219" i="78"/>
  <c r="D414" i="113" s="1"/>
  <c r="O223" i="78"/>
  <c r="F414" i="114" s="1"/>
  <c r="L248" i="78"/>
  <c r="P277" i="78"/>
  <c r="L306" i="78"/>
  <c r="L308" i="78"/>
  <c r="N313" i="78"/>
  <c r="N314" i="78"/>
  <c r="O315" i="78"/>
  <c r="F417" i="127" s="1"/>
  <c r="E10" i="78"/>
  <c r="G8" i="78"/>
  <c r="O35" i="78"/>
  <c r="F408" i="106" s="1"/>
  <c r="O38" i="78"/>
  <c r="F408" i="111" s="1"/>
  <c r="O39" i="78"/>
  <c r="F408" i="113" s="1"/>
  <c r="O67" i="78"/>
  <c r="F409" i="109" s="1"/>
  <c r="N75" i="78"/>
  <c r="P97" i="78"/>
  <c r="N127" i="78"/>
  <c r="L134" i="78"/>
  <c r="M163" i="78"/>
  <c r="D412" i="114" s="1"/>
  <c r="M164" i="78"/>
  <c r="D412" i="125" s="1"/>
  <c r="L165" i="78"/>
  <c r="L186" i="78"/>
  <c r="L188" i="78"/>
  <c r="N193" i="78"/>
  <c r="N194" i="78"/>
  <c r="M195" i="78"/>
  <c r="D413" i="127" s="1"/>
  <c r="N215" i="78"/>
  <c r="N216" i="78"/>
  <c r="M217" i="78"/>
  <c r="D414" i="109" s="1"/>
  <c r="N218" i="78"/>
  <c r="N219" i="78"/>
  <c r="O225" i="78"/>
  <c r="F414" i="127" s="1"/>
  <c r="O245" i="78"/>
  <c r="F415" i="106" s="1"/>
  <c r="N246" i="78"/>
  <c r="P253" i="78"/>
  <c r="L278" i="78"/>
  <c r="P279" i="78"/>
  <c r="L307" i="78"/>
  <c r="M309" i="78"/>
  <c r="D417" i="113" s="1"/>
  <c r="O313" i="78"/>
  <c r="F417" i="114" s="1"/>
  <c r="P315" i="78"/>
  <c r="N129" i="76"/>
  <c r="O95" i="76"/>
  <c r="F401" i="106" s="1"/>
  <c r="P223" i="76"/>
  <c r="P155" i="76"/>
  <c r="D10" i="76"/>
  <c r="M163" i="76"/>
  <c r="D403" i="114" s="1"/>
  <c r="M219" i="76"/>
  <c r="D405" i="113" s="1"/>
  <c r="O133" i="76"/>
  <c r="F402" i="114" s="1"/>
  <c r="O163" i="76"/>
  <c r="F403" i="114" s="1"/>
  <c r="P103" i="76"/>
  <c r="G7" i="76"/>
  <c r="M36" i="76"/>
  <c r="D399" i="108" s="1"/>
  <c r="N74" i="76"/>
  <c r="M223" i="76"/>
  <c r="D405" i="114" s="1"/>
  <c r="N36" i="76"/>
  <c r="N66" i="76"/>
  <c r="O74" i="76"/>
  <c r="F400" i="125" s="1"/>
  <c r="F6" i="76"/>
  <c r="G9" i="76"/>
  <c r="G14" i="76"/>
  <c r="O36" i="76"/>
  <c r="F399" i="108" s="1"/>
  <c r="G5" i="76"/>
  <c r="L36" i="76"/>
  <c r="M127" i="76"/>
  <c r="D402" i="109" s="1"/>
  <c r="M165" i="76"/>
  <c r="D403" i="127" s="1"/>
  <c r="L223" i="76"/>
  <c r="O38" i="76"/>
  <c r="F399" i="111" s="1"/>
  <c r="P95" i="76"/>
  <c r="P99" i="76"/>
  <c r="P133" i="76"/>
  <c r="O254" i="76"/>
  <c r="F406" i="125" s="1"/>
  <c r="P215" i="76"/>
  <c r="L185" i="76"/>
  <c r="M103" i="76"/>
  <c r="D401" i="114" s="1"/>
  <c r="L189" i="76"/>
  <c r="M248" i="76"/>
  <c r="D406" i="111" s="1"/>
  <c r="L96" i="76"/>
  <c r="M99" i="76"/>
  <c r="D401" i="113" s="1"/>
  <c r="M158" i="76"/>
  <c r="D403" i="111" s="1"/>
  <c r="N245" i="76"/>
  <c r="P96" i="76"/>
  <c r="P185" i="76"/>
  <c r="P248" i="76"/>
  <c r="L35" i="76"/>
  <c r="L39" i="76"/>
  <c r="P45" i="76"/>
  <c r="P68" i="76"/>
  <c r="P128" i="76"/>
  <c r="O186" i="76"/>
  <c r="F404" i="108" s="1"/>
  <c r="N187" i="76"/>
  <c r="L194" i="76"/>
  <c r="P224" i="76"/>
  <c r="L253" i="76"/>
  <c r="O66" i="76"/>
  <c r="F400" i="108" s="1"/>
  <c r="N73" i="76"/>
  <c r="L95" i="76"/>
  <c r="P104" i="76"/>
  <c r="M125" i="76"/>
  <c r="D402" i="106" s="1"/>
  <c r="N156" i="76"/>
  <c r="P35" i="76"/>
  <c r="N38" i="76"/>
  <c r="P39" i="76"/>
  <c r="L45" i="76"/>
  <c r="L68" i="76"/>
  <c r="L99" i="76"/>
  <c r="O156" i="76"/>
  <c r="F403" i="108" s="1"/>
  <c r="N188" i="76"/>
  <c r="O189" i="76"/>
  <c r="F404" i="113" s="1"/>
  <c r="L224" i="76"/>
  <c r="P253" i="76"/>
  <c r="M45" i="76"/>
  <c r="D399" i="127" s="1"/>
  <c r="O125" i="76"/>
  <c r="F402" i="106" s="1"/>
  <c r="M128" i="76"/>
  <c r="D402" i="111" s="1"/>
  <c r="P156" i="76"/>
  <c r="O188" i="76"/>
  <c r="F404" i="111" s="1"/>
  <c r="P189" i="76"/>
  <c r="L215" i="76"/>
  <c r="M224" i="76"/>
  <c r="D405" i="125" s="1"/>
  <c r="P125" i="76"/>
  <c r="M215" i="76"/>
  <c r="D405" i="106" s="1"/>
  <c r="N224" i="76"/>
  <c r="O45" i="76"/>
  <c r="F399" i="127" s="1"/>
  <c r="O128" i="76"/>
  <c r="F402" i="111" s="1"/>
  <c r="O224" i="76"/>
  <c r="F405" i="125" s="1"/>
  <c r="P65" i="76"/>
  <c r="M69" i="76"/>
  <c r="D400" i="113" s="1"/>
  <c r="M73" i="76"/>
  <c r="D400" i="114" s="1"/>
  <c r="M98" i="76"/>
  <c r="D401" i="111" s="1"/>
  <c r="P216" i="76"/>
  <c r="F14" i="76"/>
  <c r="N35" i="76"/>
  <c r="P36" i="76"/>
  <c r="N39" i="76"/>
  <c r="L66" i="76"/>
  <c r="N68" i="76"/>
  <c r="O69" i="76"/>
  <c r="F400" i="113" s="1"/>
  <c r="O73" i="76"/>
  <c r="F400" i="114" s="1"/>
  <c r="M95" i="76"/>
  <c r="D401" i="106" s="1"/>
  <c r="O129" i="76"/>
  <c r="F402" i="113" s="1"/>
  <c r="L188" i="76"/>
  <c r="M189" i="76"/>
  <c r="D404" i="113" s="1"/>
  <c r="N223" i="76"/>
  <c r="O35" i="76"/>
  <c r="F399" i="106" s="1"/>
  <c r="M38" i="76"/>
  <c r="D399" i="111" s="1"/>
  <c r="O39" i="76"/>
  <c r="F399" i="113" s="1"/>
  <c r="M67" i="76"/>
  <c r="D400" i="109" s="1"/>
  <c r="O68" i="76"/>
  <c r="F400" i="111" s="1"/>
  <c r="P69" i="76"/>
  <c r="P73" i="76"/>
  <c r="N95" i="76"/>
  <c r="L103" i="76"/>
  <c r="L127" i="76"/>
  <c r="N128" i="76"/>
  <c r="M188" i="76"/>
  <c r="D404" i="111" s="1"/>
  <c r="N189" i="76"/>
  <c r="O223" i="76"/>
  <c r="F405" i="114" s="1"/>
  <c r="L245" i="76"/>
  <c r="L249" i="76"/>
  <c r="L186" i="76"/>
  <c r="N195" i="76"/>
  <c r="L216" i="76"/>
  <c r="M65" i="76"/>
  <c r="D400" i="106" s="1"/>
  <c r="N103" i="76"/>
  <c r="M216" i="76"/>
  <c r="D405" i="108" s="1"/>
  <c r="N65" i="76"/>
  <c r="P66" i="76"/>
  <c r="O96" i="76"/>
  <c r="F401" i="108" s="1"/>
  <c r="P135" i="76"/>
  <c r="P158" i="76"/>
  <c r="P188" i="76"/>
  <c r="N216" i="76"/>
  <c r="L44" i="76"/>
  <c r="O65" i="76"/>
  <c r="F400" i="106" s="1"/>
  <c r="P75" i="76"/>
  <c r="L98" i="76"/>
  <c r="P127" i="76"/>
  <c r="L129" i="76"/>
  <c r="O134" i="76"/>
  <c r="F402" i="125" s="1"/>
  <c r="O157" i="76"/>
  <c r="F403" i="109" s="1"/>
  <c r="L195" i="76"/>
  <c r="O216" i="76"/>
  <c r="F405" i="108" s="1"/>
  <c r="P217" i="76"/>
  <c r="P245" i="76"/>
  <c r="F15" i="76"/>
  <c r="F11" i="76"/>
  <c r="O43" i="76"/>
  <c r="F399" i="114" s="1"/>
  <c r="O126" i="76"/>
  <c r="F402" i="108" s="1"/>
  <c r="N158" i="76"/>
  <c r="O159" i="76"/>
  <c r="F403" i="113" s="1"/>
  <c r="O164" i="76"/>
  <c r="F403" i="125" s="1"/>
  <c r="O193" i="76"/>
  <c r="F404" i="114" s="1"/>
  <c r="O246" i="76"/>
  <c r="F406" i="108" s="1"/>
  <c r="F9" i="76"/>
  <c r="D12" i="76"/>
  <c r="L38" i="76"/>
  <c r="P43" i="76"/>
  <c r="L65" i="76"/>
  <c r="M66" i="76"/>
  <c r="D400" i="108" s="1"/>
  <c r="L67" i="76"/>
  <c r="M68" i="76"/>
  <c r="D400" i="111" s="1"/>
  <c r="N69" i="76"/>
  <c r="M74" i="76"/>
  <c r="D400" i="125" s="1"/>
  <c r="O75" i="76"/>
  <c r="F400" i="127" s="1"/>
  <c r="O97" i="76"/>
  <c r="F401" i="109" s="1"/>
  <c r="N125" i="76"/>
  <c r="P126" i="76"/>
  <c r="M129" i="76"/>
  <c r="D402" i="113" s="1"/>
  <c r="O135" i="76"/>
  <c r="F402" i="127" s="1"/>
  <c r="M157" i="76"/>
  <c r="D403" i="109" s="1"/>
  <c r="O158" i="76"/>
  <c r="F403" i="111" s="1"/>
  <c r="P159" i="76"/>
  <c r="P165" i="76"/>
  <c r="P193" i="76"/>
  <c r="P246" i="76"/>
  <c r="N247" i="76"/>
  <c r="F8" i="76"/>
  <c r="F13" i="76"/>
  <c r="M44" i="76"/>
  <c r="D399" i="125" s="1"/>
  <c r="O67" i="76"/>
  <c r="F400" i="109" s="1"/>
  <c r="P74" i="76"/>
  <c r="M96" i="76"/>
  <c r="D401" i="108" s="1"/>
  <c r="P129" i="76"/>
  <c r="M185" i="76"/>
  <c r="D404" i="106" s="1"/>
  <c r="M186" i="76"/>
  <c r="D404" i="108" s="1"/>
  <c r="M194" i="76"/>
  <c r="D404" i="125" s="1"/>
  <c r="M195" i="76"/>
  <c r="D404" i="127" s="1"/>
  <c r="L254" i="76"/>
  <c r="F5" i="76"/>
  <c r="P38" i="76"/>
  <c r="L43" i="76"/>
  <c r="N44" i="76"/>
  <c r="N96" i="76"/>
  <c r="N99" i="76"/>
  <c r="L159" i="76"/>
  <c r="N185" i="76"/>
  <c r="N186" i="76"/>
  <c r="L193" i="76"/>
  <c r="N194" i="76"/>
  <c r="N218" i="76"/>
  <c r="N225" i="76"/>
  <c r="P249" i="76"/>
  <c r="M43" i="76"/>
  <c r="D399" i="114" s="1"/>
  <c r="O44" i="76"/>
  <c r="F399" i="125" s="1"/>
  <c r="L75" i="76"/>
  <c r="O98" i="76"/>
  <c r="F401" i="111" s="1"/>
  <c r="O99" i="76"/>
  <c r="F401" i="113" s="1"/>
  <c r="M126" i="76"/>
  <c r="D402" i="108" s="1"/>
  <c r="M159" i="76"/>
  <c r="D403" i="113" s="1"/>
  <c r="M164" i="76"/>
  <c r="D403" i="125" s="1"/>
  <c r="O185" i="76"/>
  <c r="F404" i="106" s="1"/>
  <c r="M193" i="76"/>
  <c r="D404" i="114" s="1"/>
  <c r="O194" i="76"/>
  <c r="F404" i="125" s="1"/>
  <c r="O195" i="76"/>
  <c r="F404" i="127" s="1"/>
  <c r="F7" i="76"/>
  <c r="N37" i="76"/>
  <c r="N43" i="76"/>
  <c r="P44" i="76"/>
  <c r="L69" i="76"/>
  <c r="M75" i="76"/>
  <c r="D400" i="127" s="1"/>
  <c r="P98" i="76"/>
  <c r="L125" i="76"/>
  <c r="N126" i="76"/>
  <c r="O127" i="76"/>
  <c r="F402" i="109" s="1"/>
  <c r="O155" i="76"/>
  <c r="F403" i="106" s="1"/>
  <c r="M156" i="76"/>
  <c r="D403" i="108" s="1"/>
  <c r="N164" i="76"/>
  <c r="O165" i="76"/>
  <c r="F403" i="127" s="1"/>
  <c r="P186" i="76"/>
  <c r="N193" i="76"/>
  <c r="P194" i="76"/>
  <c r="N217" i="76"/>
  <c r="O247" i="76"/>
  <c r="F406" i="109" s="1"/>
  <c r="C7" i="76"/>
  <c r="P105" i="76"/>
  <c r="P134" i="76"/>
  <c r="M218" i="76"/>
  <c r="D405" i="111" s="1"/>
  <c r="L219" i="76"/>
  <c r="P247" i="76"/>
  <c r="O105" i="76"/>
  <c r="F401" i="127" s="1"/>
  <c r="L37" i="76"/>
  <c r="L97" i="76"/>
  <c r="O104" i="76"/>
  <c r="F401" i="125" s="1"/>
  <c r="L133" i="76"/>
  <c r="N135" i="76"/>
  <c r="N155" i="76"/>
  <c r="P164" i="76"/>
  <c r="L187" i="76"/>
  <c r="N215" i="76"/>
  <c r="L218" i="76"/>
  <c r="P219" i="76"/>
  <c r="L225" i="76"/>
  <c r="M253" i="76"/>
  <c r="D406" i="114" s="1"/>
  <c r="M254" i="76"/>
  <c r="D406" i="125" s="1"/>
  <c r="L255" i="76"/>
  <c r="L104" i="76"/>
  <c r="C9" i="76"/>
  <c r="M37" i="76"/>
  <c r="D399" i="109" s="1"/>
  <c r="M97" i="76"/>
  <c r="D401" i="109" s="1"/>
  <c r="M104" i="76"/>
  <c r="D401" i="125" s="1"/>
  <c r="L155" i="76"/>
  <c r="N163" i="76"/>
  <c r="M187" i="76"/>
  <c r="D404" i="109" s="1"/>
  <c r="O215" i="76"/>
  <c r="F405" i="106" s="1"/>
  <c r="L217" i="76"/>
  <c r="M225" i="76"/>
  <c r="D405" i="127" s="1"/>
  <c r="L246" i="76"/>
  <c r="L248" i="76"/>
  <c r="N253" i="76"/>
  <c r="N254" i="76"/>
  <c r="M255" i="76"/>
  <c r="D406" i="127" s="1"/>
  <c r="C5" i="76"/>
  <c r="D9" i="76"/>
  <c r="C14" i="76"/>
  <c r="L73" i="76"/>
  <c r="N75" i="76"/>
  <c r="O103" i="76"/>
  <c r="F401" i="114" s="1"/>
  <c r="N104" i="76"/>
  <c r="L105" i="76"/>
  <c r="N127" i="76"/>
  <c r="L134" i="76"/>
  <c r="P157" i="76"/>
  <c r="N159" i="76"/>
  <c r="L163" i="76"/>
  <c r="P195" i="76"/>
  <c r="M217" i="76"/>
  <c r="D405" i="109" s="1"/>
  <c r="N219" i="76"/>
  <c r="M245" i="76"/>
  <c r="D406" i="106" s="1"/>
  <c r="M246" i="76"/>
  <c r="D406" i="108" s="1"/>
  <c r="L247" i="76"/>
  <c r="M249" i="76"/>
  <c r="D406" i="113" s="1"/>
  <c r="O253" i="76"/>
  <c r="F406" i="114" s="1"/>
  <c r="D5" i="76"/>
  <c r="D14" i="76"/>
  <c r="O37" i="76"/>
  <c r="F399" i="109" s="1"/>
  <c r="N45" i="76"/>
  <c r="P67" i="76"/>
  <c r="M105" i="76"/>
  <c r="D401" i="127" s="1"/>
  <c r="M133" i="76"/>
  <c r="D402" i="114" s="1"/>
  <c r="M134" i="76"/>
  <c r="D402" i="125" s="1"/>
  <c r="L135" i="76"/>
  <c r="L156" i="76"/>
  <c r="L158" i="76"/>
  <c r="P163" i="76"/>
  <c r="O187" i="76"/>
  <c r="F404" i="109" s="1"/>
  <c r="O218" i="76"/>
  <c r="F405" i="111" s="1"/>
  <c r="O219" i="76"/>
  <c r="F405" i="113" s="1"/>
  <c r="O225" i="76"/>
  <c r="F405" i="127" s="1"/>
  <c r="N246" i="76"/>
  <c r="M247" i="76"/>
  <c r="D406" i="109" s="1"/>
  <c r="N248" i="76"/>
  <c r="N249" i="76"/>
  <c r="P254" i="76"/>
  <c r="O255" i="76"/>
  <c r="F406" i="127" s="1"/>
  <c r="E14" i="76"/>
  <c r="P37" i="76"/>
  <c r="N67" i="76"/>
  <c r="L74" i="76"/>
  <c r="P97" i="76"/>
  <c r="N98" i="76"/>
  <c r="L126" i="76"/>
  <c r="L128" i="76"/>
  <c r="N133" i="76"/>
  <c r="N134" i="76"/>
  <c r="M135" i="76"/>
  <c r="D402" i="127" s="1"/>
  <c r="M155" i="76"/>
  <c r="D403" i="106" s="1"/>
  <c r="L164" i="76"/>
  <c r="P187" i="76"/>
  <c r="P218" i="76"/>
  <c r="P225" i="76"/>
  <c r="O245" i="76"/>
  <c r="F406" i="106" s="1"/>
  <c r="O248" i="76"/>
  <c r="F406" i="111" s="1"/>
  <c r="O249" i="76"/>
  <c r="F406" i="113" s="1"/>
  <c r="P255" i="76"/>
  <c r="M456" i="74"/>
  <c r="D397" i="108" s="1"/>
  <c r="G6" i="74"/>
  <c r="E10" i="74"/>
  <c r="L163" i="74"/>
  <c r="P133" i="74"/>
  <c r="L464" i="74"/>
  <c r="M464" i="74"/>
  <c r="D397" i="125" s="1"/>
  <c r="M463" i="74"/>
  <c r="D397" i="114" s="1"/>
  <c r="O345" i="74"/>
  <c r="F393" i="127" s="1"/>
  <c r="L127" i="74"/>
  <c r="C10" i="74"/>
  <c r="O44" i="74"/>
  <c r="F383" i="125" s="1"/>
  <c r="L369" i="74"/>
  <c r="G8" i="74"/>
  <c r="P127" i="74"/>
  <c r="L215" i="74"/>
  <c r="P305" i="74"/>
  <c r="L456" i="74"/>
  <c r="O434" i="74"/>
  <c r="N433" i="74"/>
  <c r="N456" i="74"/>
  <c r="C8" i="74"/>
  <c r="C13" i="74"/>
  <c r="L305" i="74"/>
  <c r="G7" i="74"/>
  <c r="M158" i="74"/>
  <c r="D387" i="111" s="1"/>
  <c r="M223" i="74"/>
  <c r="D389" i="114" s="1"/>
  <c r="N335" i="74"/>
  <c r="O366" i="74"/>
  <c r="F394" i="108" s="1"/>
  <c r="O458" i="74"/>
  <c r="F397" i="111" s="1"/>
  <c r="G9" i="74"/>
  <c r="G14" i="74"/>
  <c r="P458" i="74"/>
  <c r="L155" i="74"/>
  <c r="G13" i="74"/>
  <c r="G5" i="74"/>
  <c r="L397" i="74"/>
  <c r="P433" i="74"/>
  <c r="D9" i="74"/>
  <c r="D14" i="74"/>
  <c r="G15" i="74"/>
  <c r="L335" i="74"/>
  <c r="O367" i="74"/>
  <c r="F394" i="109" s="1"/>
  <c r="L373" i="74"/>
  <c r="O133" i="74"/>
  <c r="F386" i="114" s="1"/>
  <c r="P157" i="74"/>
  <c r="O188" i="74"/>
  <c r="F388" i="111" s="1"/>
  <c r="L194" i="74"/>
  <c r="P215" i="74"/>
  <c r="M306" i="74"/>
  <c r="D392" i="108" s="1"/>
  <c r="P369" i="74"/>
  <c r="P397" i="74"/>
  <c r="O404" i="74"/>
  <c r="F395" i="125" s="1"/>
  <c r="P404" i="74"/>
  <c r="P44" i="74"/>
  <c r="N464" i="74"/>
  <c r="L99" i="74"/>
  <c r="L133" i="74"/>
  <c r="M369" i="74"/>
  <c r="D394" i="113" s="1"/>
  <c r="L404" i="74"/>
  <c r="M38" i="74"/>
  <c r="D383" i="111" s="1"/>
  <c r="M125" i="74"/>
  <c r="D386" i="106" s="1"/>
  <c r="O185" i="74"/>
  <c r="F388" i="106" s="1"/>
  <c r="O223" i="74"/>
  <c r="F389" i="114" s="1"/>
  <c r="O254" i="74"/>
  <c r="F390" i="125" s="1"/>
  <c r="O335" i="74"/>
  <c r="F393" i="106" s="1"/>
  <c r="M404" i="74"/>
  <c r="D395" i="125" s="1"/>
  <c r="L44" i="74"/>
  <c r="O134" i="74"/>
  <c r="F386" i="125" s="1"/>
  <c r="P185" i="74"/>
  <c r="M218" i="74"/>
  <c r="D389" i="111" s="1"/>
  <c r="P335" i="74"/>
  <c r="O369" i="74"/>
  <c r="F394" i="113" s="1"/>
  <c r="O397" i="74"/>
  <c r="F395" i="109" s="1"/>
  <c r="N404" i="74"/>
  <c r="C9" i="74"/>
  <c r="G11" i="74"/>
  <c r="C14" i="74"/>
  <c r="N35" i="74"/>
  <c r="N104" i="74"/>
  <c r="O105" i="74"/>
  <c r="F385" i="127" s="1"/>
  <c r="O164" i="74"/>
  <c r="F387" i="125" s="1"/>
  <c r="O189" i="74"/>
  <c r="F388" i="113" s="1"/>
  <c r="O216" i="74"/>
  <c r="F389" i="108" s="1"/>
  <c r="P249" i="74"/>
  <c r="M283" i="74"/>
  <c r="D391" i="114" s="1"/>
  <c r="M308" i="74"/>
  <c r="D392" i="111" s="1"/>
  <c r="P313" i="74"/>
  <c r="M335" i="74"/>
  <c r="D393" i="106" s="1"/>
  <c r="O336" i="74"/>
  <c r="F393" i="108" s="1"/>
  <c r="M366" i="74"/>
  <c r="D394" i="108" s="1"/>
  <c r="O403" i="74"/>
  <c r="F395" i="114" s="1"/>
  <c r="P459" i="74"/>
  <c r="C6" i="74"/>
  <c r="P164" i="74"/>
  <c r="P189" i="74"/>
  <c r="P336" i="74"/>
  <c r="P403" i="74"/>
  <c r="C5" i="74"/>
  <c r="E11" i="74"/>
  <c r="P73" i="74"/>
  <c r="O96" i="74"/>
  <c r="F385" i="108" s="1"/>
  <c r="M98" i="74"/>
  <c r="D385" i="111" s="1"/>
  <c r="P103" i="74"/>
  <c r="L193" i="74"/>
  <c r="L249" i="74"/>
  <c r="L253" i="74"/>
  <c r="O306" i="74"/>
  <c r="F392" i="108" s="1"/>
  <c r="L313" i="74"/>
  <c r="L368" i="74"/>
  <c r="N369" i="74"/>
  <c r="P398" i="74"/>
  <c r="L459" i="74"/>
  <c r="D5" i="74"/>
  <c r="C15" i="74"/>
  <c r="N65" i="74"/>
  <c r="M67" i="74"/>
  <c r="D384" i="109" s="1"/>
  <c r="L164" i="74"/>
  <c r="L189" i="74"/>
  <c r="M249" i="74"/>
  <c r="D390" i="113" s="1"/>
  <c r="O305" i="74"/>
  <c r="F392" i="106" s="1"/>
  <c r="L336" i="74"/>
  <c r="M337" i="74"/>
  <c r="D393" i="109" s="1"/>
  <c r="L403" i="74"/>
  <c r="M455" i="74"/>
  <c r="D397" i="106" s="1"/>
  <c r="C7" i="74"/>
  <c r="L35" i="74"/>
  <c r="N36" i="74"/>
  <c r="N249" i="74"/>
  <c r="M276" i="74"/>
  <c r="D391" i="108" s="1"/>
  <c r="M336" i="74"/>
  <c r="D393" i="108" s="1"/>
  <c r="N368" i="74"/>
  <c r="M403" i="74"/>
  <c r="D395" i="114" s="1"/>
  <c r="L435" i="74"/>
  <c r="L448" i="74" s="1"/>
  <c r="M66" i="74"/>
  <c r="D384" i="108" s="1"/>
  <c r="O165" i="74"/>
  <c r="F387" i="127" s="1"/>
  <c r="O249" i="74"/>
  <c r="F390" i="113" s="1"/>
  <c r="N336" i="74"/>
  <c r="M367" i="74"/>
  <c r="D394" i="109" s="1"/>
  <c r="N403" i="74"/>
  <c r="M315" i="74"/>
  <c r="D392" i="127" s="1"/>
  <c r="M428" i="74"/>
  <c r="D396" i="111" s="1"/>
  <c r="M248" i="74"/>
  <c r="D390" i="111" s="1"/>
  <c r="E8" i="74"/>
  <c r="E13" i="74"/>
  <c r="M127" i="74"/>
  <c r="D386" i="109" s="1"/>
  <c r="P163" i="74"/>
  <c r="L185" i="74"/>
  <c r="L195" i="74"/>
  <c r="L223" i="74"/>
  <c r="L246" i="74"/>
  <c r="L247" i="74"/>
  <c r="M314" i="74"/>
  <c r="D392" i="125" s="1"/>
  <c r="N339" i="74"/>
  <c r="L366" i="74"/>
  <c r="L367" i="74"/>
  <c r="M368" i="74"/>
  <c r="D394" i="111" s="1"/>
  <c r="O433" i="74"/>
  <c r="F396" i="114" s="1"/>
  <c r="P455" i="74"/>
  <c r="E5" i="74"/>
  <c r="O315" i="74"/>
  <c r="F392" i="127" s="1"/>
  <c r="M68" i="74"/>
  <c r="D384" i="111" s="1"/>
  <c r="O36" i="74"/>
  <c r="F383" i="108" s="1"/>
  <c r="N37" i="74"/>
  <c r="L39" i="74"/>
  <c r="P45" i="74"/>
  <c r="O127" i="74"/>
  <c r="F386" i="109" s="1"/>
  <c r="O186" i="74"/>
  <c r="F388" i="108" s="1"/>
  <c r="M194" i="74"/>
  <c r="D388" i="125" s="1"/>
  <c r="N223" i="74"/>
  <c r="L283" i="74"/>
  <c r="N305" i="74"/>
  <c r="L337" i="74"/>
  <c r="P343" i="74"/>
  <c r="L365" i="74"/>
  <c r="N366" i="74"/>
  <c r="O368" i="74"/>
  <c r="F394" i="111" s="1"/>
  <c r="L455" i="74"/>
  <c r="N39" i="74"/>
  <c r="L65" i="74"/>
  <c r="L69" i="74"/>
  <c r="L73" i="74"/>
  <c r="P99" i="74"/>
  <c r="P219" i="74"/>
  <c r="N245" i="74"/>
  <c r="P246" i="74"/>
  <c r="N283" i="74"/>
  <c r="P284" i="74"/>
  <c r="P339" i="74"/>
  <c r="P366" i="74"/>
  <c r="M398" i="74"/>
  <c r="D395" i="111" s="1"/>
  <c r="L434" i="74"/>
  <c r="L447" i="74" s="1"/>
  <c r="M435" i="74"/>
  <c r="N455" i="74"/>
  <c r="O456" i="74"/>
  <c r="F397" i="108" s="1"/>
  <c r="E9" i="74"/>
  <c r="M65" i="74"/>
  <c r="D384" i="106" s="1"/>
  <c r="M188" i="74"/>
  <c r="D388" i="111" s="1"/>
  <c r="O283" i="74"/>
  <c r="F391" i="114" s="1"/>
  <c r="L433" i="74"/>
  <c r="O455" i="74"/>
  <c r="F397" i="106" s="1"/>
  <c r="P35" i="74"/>
  <c r="N75" i="74"/>
  <c r="O194" i="74"/>
  <c r="F388" i="125" s="1"/>
  <c r="P283" i="74"/>
  <c r="L343" i="74"/>
  <c r="P365" i="74"/>
  <c r="O374" i="74"/>
  <c r="F394" i="125" s="1"/>
  <c r="M433" i="74"/>
  <c r="D396" i="114" s="1"/>
  <c r="O435" i="74"/>
  <c r="M458" i="74"/>
  <c r="D397" i="111" s="1"/>
  <c r="O459" i="74"/>
  <c r="F397" i="113" s="1"/>
  <c r="M37" i="74"/>
  <c r="D383" i="109" s="1"/>
  <c r="M69" i="74"/>
  <c r="D384" i="113" s="1"/>
  <c r="M103" i="74"/>
  <c r="D385" i="114" s="1"/>
  <c r="M224" i="74"/>
  <c r="D389" i="125" s="1"/>
  <c r="M225" i="74"/>
  <c r="D389" i="127" s="1"/>
  <c r="M338" i="74"/>
  <c r="D393" i="111" s="1"/>
  <c r="G10" i="74"/>
  <c r="P39" i="74"/>
  <c r="N45" i="74"/>
  <c r="N69" i="74"/>
  <c r="P95" i="74"/>
  <c r="N103" i="74"/>
  <c r="P105" i="74"/>
  <c r="P193" i="74"/>
  <c r="N224" i="74"/>
  <c r="N225" i="74"/>
  <c r="O245" i="74"/>
  <c r="F390" i="106" s="1"/>
  <c r="P306" i="74"/>
  <c r="N338" i="74"/>
  <c r="O339" i="74"/>
  <c r="F393" i="113" s="1"/>
  <c r="P345" i="74"/>
  <c r="P395" i="74"/>
  <c r="P43" i="74"/>
  <c r="P65" i="74"/>
  <c r="O69" i="74"/>
  <c r="F384" i="113" s="1"/>
  <c r="O103" i="74"/>
  <c r="F385" i="114" s="1"/>
  <c r="P104" i="74"/>
  <c r="P128" i="74"/>
  <c r="O224" i="74"/>
  <c r="F389" i="125" s="1"/>
  <c r="O225" i="74"/>
  <c r="F389" i="127" s="1"/>
  <c r="P245" i="74"/>
  <c r="O338" i="74"/>
  <c r="F393" i="111" s="1"/>
  <c r="L67" i="74"/>
  <c r="P69" i="74"/>
  <c r="L125" i="74"/>
  <c r="P216" i="74"/>
  <c r="P218" i="74"/>
  <c r="P224" i="74"/>
  <c r="L248" i="74"/>
  <c r="P275" i="74"/>
  <c r="P338" i="74"/>
  <c r="P375" i="74"/>
  <c r="L463" i="74"/>
  <c r="M45" i="74"/>
  <c r="D383" i="127" s="1"/>
  <c r="O74" i="74"/>
  <c r="F384" i="125" s="1"/>
  <c r="L105" i="74"/>
  <c r="M193" i="74"/>
  <c r="D388" i="114" s="1"/>
  <c r="P195" i="74"/>
  <c r="N217" i="74"/>
  <c r="P223" i="74"/>
  <c r="M246" i="74"/>
  <c r="D390" i="108" s="1"/>
  <c r="M247" i="74"/>
  <c r="D390" i="109" s="1"/>
  <c r="N248" i="74"/>
  <c r="P255" i="74"/>
  <c r="P279" i="74"/>
  <c r="L345" i="74"/>
  <c r="M365" i="74"/>
  <c r="D394" i="106" s="1"/>
  <c r="P368" i="74"/>
  <c r="L429" i="74"/>
  <c r="P434" i="74"/>
  <c r="N447" i="74" s="1"/>
  <c r="P435" i="74"/>
  <c r="N448" i="74" s="1"/>
  <c r="P456" i="74"/>
  <c r="N463" i="74"/>
  <c r="P464" i="74"/>
  <c r="L43" i="74"/>
  <c r="O65" i="74"/>
  <c r="F384" i="106" s="1"/>
  <c r="O66" i="74"/>
  <c r="F384" i="108" s="1"/>
  <c r="O67" i="74"/>
  <c r="F384" i="109" s="1"/>
  <c r="L104" i="74"/>
  <c r="M105" i="74"/>
  <c r="D385" i="127" s="1"/>
  <c r="O156" i="74"/>
  <c r="F387" i="108" s="1"/>
  <c r="N165" i="74"/>
  <c r="N195" i="74"/>
  <c r="L245" i="74"/>
  <c r="N246" i="74"/>
  <c r="O248" i="74"/>
  <c r="F390" i="111" s="1"/>
  <c r="O308" i="74"/>
  <c r="F392" i="111" s="1"/>
  <c r="L339" i="74"/>
  <c r="M345" i="74"/>
  <c r="D393" i="127" s="1"/>
  <c r="N365" i="74"/>
  <c r="O463" i="74"/>
  <c r="F397" i="114" s="1"/>
  <c r="E12" i="74"/>
  <c r="N38" i="74"/>
  <c r="O45" i="74"/>
  <c r="F383" i="127" s="1"/>
  <c r="P66" i="74"/>
  <c r="P67" i="74"/>
  <c r="L103" i="74"/>
  <c r="M104" i="74"/>
  <c r="D385" i="125" s="1"/>
  <c r="N105" i="74"/>
  <c r="P125" i="74"/>
  <c r="M128" i="74"/>
  <c r="D386" i="111" s="1"/>
  <c r="L216" i="74"/>
  <c r="L218" i="74"/>
  <c r="L219" i="74"/>
  <c r="L224" i="74"/>
  <c r="L225" i="74"/>
  <c r="M245" i="74"/>
  <c r="D390" i="106" s="1"/>
  <c r="O246" i="74"/>
  <c r="F390" i="108" s="1"/>
  <c r="O247" i="74"/>
  <c r="F390" i="109" s="1"/>
  <c r="P248" i="74"/>
  <c r="P308" i="74"/>
  <c r="L338" i="74"/>
  <c r="M339" i="74"/>
  <c r="D393" i="113" s="1"/>
  <c r="O365" i="74"/>
  <c r="F394" i="106" s="1"/>
  <c r="P396" i="74"/>
  <c r="N397" i="74"/>
  <c r="E14" i="74"/>
  <c r="O35" i="74"/>
  <c r="F383" i="106" s="1"/>
  <c r="O38" i="74"/>
  <c r="F383" i="111" s="1"/>
  <c r="O39" i="74"/>
  <c r="F383" i="113" s="1"/>
  <c r="O98" i="74"/>
  <c r="F385" i="111" s="1"/>
  <c r="O99" i="74"/>
  <c r="F385" i="113" s="1"/>
  <c r="N157" i="74"/>
  <c r="N187" i="74"/>
  <c r="N255" i="74"/>
  <c r="O278" i="74"/>
  <c r="F391" i="111" s="1"/>
  <c r="O284" i="74"/>
  <c r="F391" i="125" s="1"/>
  <c r="N375" i="74"/>
  <c r="P425" i="74"/>
  <c r="F14" i="74"/>
  <c r="P36" i="74"/>
  <c r="O37" i="74"/>
  <c r="F383" i="109" s="1"/>
  <c r="P38" i="74"/>
  <c r="N67" i="74"/>
  <c r="P74" i="74"/>
  <c r="O75" i="74"/>
  <c r="F384" i="127" s="1"/>
  <c r="O95" i="74"/>
  <c r="F385" i="106" s="1"/>
  <c r="O97" i="74"/>
  <c r="F385" i="109" s="1"/>
  <c r="P129" i="74"/>
  <c r="P155" i="74"/>
  <c r="P253" i="74"/>
  <c r="N279" i="74"/>
  <c r="O314" i="74"/>
  <c r="F392" i="125" s="1"/>
  <c r="L395" i="74"/>
  <c r="N405" i="74"/>
  <c r="L425" i="74"/>
  <c r="G12" i="74"/>
  <c r="P37" i="74"/>
  <c r="P75" i="74"/>
  <c r="P96" i="74"/>
  <c r="P97" i="74"/>
  <c r="P277" i="74"/>
  <c r="P309" i="74"/>
  <c r="P373" i="74"/>
  <c r="L399" i="74"/>
  <c r="P465" i="74"/>
  <c r="N97" i="74"/>
  <c r="N135" i="74"/>
  <c r="M43" i="74"/>
  <c r="D383" i="114" s="1"/>
  <c r="M44" i="74"/>
  <c r="D383" i="125" s="1"/>
  <c r="N68" i="74"/>
  <c r="L95" i="74"/>
  <c r="P159" i="74"/>
  <c r="L277" i="74"/>
  <c r="N313" i="74"/>
  <c r="O396" i="74"/>
  <c r="F395" i="108" s="1"/>
  <c r="P429" i="74"/>
  <c r="L36" i="74"/>
  <c r="L38" i="74"/>
  <c r="N43" i="74"/>
  <c r="N44" i="74"/>
  <c r="O68" i="74"/>
  <c r="F384" i="111" s="1"/>
  <c r="L74" i="74"/>
  <c r="O126" i="74"/>
  <c r="F386" i="108" s="1"/>
  <c r="L129" i="74"/>
  <c r="P307" i="74"/>
  <c r="O344" i="74"/>
  <c r="F393" i="125" s="1"/>
  <c r="O426" i="74"/>
  <c r="F396" i="108" s="1"/>
  <c r="P427" i="74"/>
  <c r="N457" i="74"/>
  <c r="M126" i="74"/>
  <c r="D386" i="108" s="1"/>
  <c r="N309" i="74"/>
  <c r="C12" i="74"/>
  <c r="M35" i="74"/>
  <c r="D383" i="106" s="1"/>
  <c r="M36" i="74"/>
  <c r="D383" i="108" s="1"/>
  <c r="L37" i="74"/>
  <c r="M39" i="74"/>
  <c r="D383" i="113" s="1"/>
  <c r="O43" i="74"/>
  <c r="F383" i="114" s="1"/>
  <c r="N66" i="74"/>
  <c r="P68" i="74"/>
  <c r="P126" i="74"/>
  <c r="M129" i="74"/>
  <c r="D386" i="113" s="1"/>
  <c r="L159" i="74"/>
  <c r="N275" i="74"/>
  <c r="L309" i="74"/>
  <c r="P344" i="74"/>
  <c r="P399" i="74"/>
  <c r="N427" i="74"/>
  <c r="N155" i="74"/>
  <c r="N156" i="74"/>
  <c r="M157" i="74"/>
  <c r="D387" i="109" s="1"/>
  <c r="N158" i="74"/>
  <c r="N159" i="74"/>
  <c r="O217" i="74"/>
  <c r="F389" i="109" s="1"/>
  <c r="N253" i="74"/>
  <c r="N254" i="74"/>
  <c r="M255" i="74"/>
  <c r="D390" i="127" s="1"/>
  <c r="M275" i="74"/>
  <c r="D391" i="106" s="1"/>
  <c r="N276" i="74"/>
  <c r="N277" i="74"/>
  <c r="N278" i="74"/>
  <c r="M279" i="74"/>
  <c r="D391" i="113" s="1"/>
  <c r="M284" i="74"/>
  <c r="D391" i="125" s="1"/>
  <c r="N285" i="74"/>
  <c r="M307" i="74"/>
  <c r="D392" i="109" s="1"/>
  <c r="M309" i="74"/>
  <c r="D392" i="113" s="1"/>
  <c r="N314" i="74"/>
  <c r="M343" i="74"/>
  <c r="D393" i="114" s="1"/>
  <c r="M344" i="74"/>
  <c r="D393" i="125" s="1"/>
  <c r="N373" i="74"/>
  <c r="N374" i="74"/>
  <c r="M375" i="74"/>
  <c r="D394" i="127" s="1"/>
  <c r="M395" i="74"/>
  <c r="D395" i="106" s="1"/>
  <c r="M396" i="74"/>
  <c r="D395" i="108" s="1"/>
  <c r="M399" i="74"/>
  <c r="D395" i="113" s="1"/>
  <c r="N425" i="74"/>
  <c r="N426" i="74"/>
  <c r="M427" i="74"/>
  <c r="D396" i="109" s="1"/>
  <c r="N428" i="74"/>
  <c r="N429" i="74"/>
  <c r="M465" i="74"/>
  <c r="D397" i="127" s="1"/>
  <c r="P98" i="74"/>
  <c r="N125" i="74"/>
  <c r="N126" i="74"/>
  <c r="N128" i="74"/>
  <c r="N129" i="74"/>
  <c r="P134" i="74"/>
  <c r="O135" i="74"/>
  <c r="F386" i="127" s="1"/>
  <c r="O155" i="74"/>
  <c r="F387" i="106" s="1"/>
  <c r="O158" i="74"/>
  <c r="F387" i="111" s="1"/>
  <c r="O159" i="74"/>
  <c r="F387" i="113" s="1"/>
  <c r="P165" i="74"/>
  <c r="P186" i="74"/>
  <c r="O187" i="74"/>
  <c r="F388" i="109" s="1"/>
  <c r="P188" i="74"/>
  <c r="P217" i="74"/>
  <c r="O253" i="74"/>
  <c r="F390" i="114" s="1"/>
  <c r="O276" i="74"/>
  <c r="F391" i="108" s="1"/>
  <c r="O277" i="74"/>
  <c r="F391" i="109" s="1"/>
  <c r="N284" i="74"/>
  <c r="O285" i="74"/>
  <c r="F391" i="127" s="1"/>
  <c r="O313" i="74"/>
  <c r="F392" i="114" s="1"/>
  <c r="N343" i="74"/>
  <c r="N344" i="74"/>
  <c r="O373" i="74"/>
  <c r="F394" i="114" s="1"/>
  <c r="N395" i="74"/>
  <c r="N396" i="74"/>
  <c r="M397" i="74"/>
  <c r="D395" i="109" s="1"/>
  <c r="N398" i="74"/>
  <c r="N399" i="74"/>
  <c r="O405" i="74"/>
  <c r="F395" i="127" s="1"/>
  <c r="O425" i="74"/>
  <c r="F396" i="106" s="1"/>
  <c r="O428" i="74"/>
  <c r="F396" i="111" s="1"/>
  <c r="O429" i="74"/>
  <c r="F396" i="113" s="1"/>
  <c r="O457" i="74"/>
  <c r="F397" i="109" s="1"/>
  <c r="N465" i="74"/>
  <c r="O125" i="74"/>
  <c r="F386" i="106" s="1"/>
  <c r="O128" i="74"/>
  <c r="F386" i="111" s="1"/>
  <c r="O129" i="74"/>
  <c r="F386" i="113" s="1"/>
  <c r="P135" i="74"/>
  <c r="P156" i="74"/>
  <c r="O157" i="74"/>
  <c r="F387" i="109" s="1"/>
  <c r="P158" i="74"/>
  <c r="P187" i="74"/>
  <c r="P254" i="74"/>
  <c r="O255" i="74"/>
  <c r="F390" i="127" s="1"/>
  <c r="O275" i="74"/>
  <c r="F391" i="106" s="1"/>
  <c r="P276" i="74"/>
  <c r="P278" i="74"/>
  <c r="O279" i="74"/>
  <c r="F391" i="113" s="1"/>
  <c r="P285" i="74"/>
  <c r="O307" i="74"/>
  <c r="F392" i="109" s="1"/>
  <c r="O309" i="74"/>
  <c r="F392" i="113" s="1"/>
  <c r="P314" i="74"/>
  <c r="O343" i="74"/>
  <c r="F393" i="114" s="1"/>
  <c r="P374" i="74"/>
  <c r="O375" i="74"/>
  <c r="F394" i="127" s="1"/>
  <c r="O395" i="74"/>
  <c r="F395" i="106" s="1"/>
  <c r="O398" i="74"/>
  <c r="F395" i="111" s="1"/>
  <c r="O399" i="74"/>
  <c r="F395" i="113" s="1"/>
  <c r="P405" i="74"/>
  <c r="P426" i="74"/>
  <c r="O427" i="74"/>
  <c r="F396" i="109" s="1"/>
  <c r="P428" i="74"/>
  <c r="N435" i="74"/>
  <c r="M448" i="74" s="1"/>
  <c r="P457" i="74"/>
  <c r="O465" i="74"/>
  <c r="F397" i="127" s="1"/>
  <c r="L45" i="74"/>
  <c r="L66" i="74"/>
  <c r="M73" i="74"/>
  <c r="D384" i="114" s="1"/>
  <c r="M74" i="74"/>
  <c r="D384" i="125" s="1"/>
  <c r="L75" i="74"/>
  <c r="L96" i="74"/>
  <c r="L98" i="74"/>
  <c r="N127" i="74"/>
  <c r="L134" i="74"/>
  <c r="M163" i="74"/>
  <c r="D387" i="114" s="1"/>
  <c r="M164" i="74"/>
  <c r="D387" i="125" s="1"/>
  <c r="L165" i="74"/>
  <c r="L186" i="74"/>
  <c r="L188" i="74"/>
  <c r="N193" i="74"/>
  <c r="N194" i="74"/>
  <c r="M195" i="74"/>
  <c r="D388" i="127" s="1"/>
  <c r="M215" i="74"/>
  <c r="D389" i="106" s="1"/>
  <c r="M216" i="74"/>
  <c r="D389" i="108" s="1"/>
  <c r="L217" i="74"/>
  <c r="M219" i="74"/>
  <c r="D389" i="113" s="1"/>
  <c r="P225" i="74"/>
  <c r="P247" i="74"/>
  <c r="L306" i="74"/>
  <c r="L308" i="74"/>
  <c r="P315" i="74"/>
  <c r="O337" i="74"/>
  <c r="F393" i="109" s="1"/>
  <c r="N345" i="74"/>
  <c r="P367" i="74"/>
  <c r="M434" i="74"/>
  <c r="L458" i="74"/>
  <c r="O464" i="74"/>
  <c r="F397" i="125" s="1"/>
  <c r="L68" i="74"/>
  <c r="N73" i="74"/>
  <c r="N74" i="74"/>
  <c r="M75" i="74"/>
  <c r="D384" i="127" s="1"/>
  <c r="M95" i="74"/>
  <c r="D385" i="106" s="1"/>
  <c r="M96" i="74"/>
  <c r="D385" i="108" s="1"/>
  <c r="L97" i="74"/>
  <c r="M99" i="74"/>
  <c r="D385" i="113" s="1"/>
  <c r="O104" i="74"/>
  <c r="F385" i="125" s="1"/>
  <c r="M133" i="74"/>
  <c r="D386" i="114" s="1"/>
  <c r="M134" i="74"/>
  <c r="D386" i="125" s="1"/>
  <c r="L135" i="74"/>
  <c r="L156" i="74"/>
  <c r="L158" i="74"/>
  <c r="N163" i="74"/>
  <c r="N164" i="74"/>
  <c r="M165" i="74"/>
  <c r="D387" i="127" s="1"/>
  <c r="M185" i="74"/>
  <c r="D388" i="106" s="1"/>
  <c r="M186" i="74"/>
  <c r="D388" i="108" s="1"/>
  <c r="L187" i="74"/>
  <c r="M189" i="74"/>
  <c r="D388" i="113" s="1"/>
  <c r="O193" i="74"/>
  <c r="F388" i="114" s="1"/>
  <c r="N215" i="74"/>
  <c r="N216" i="74"/>
  <c r="M217" i="74"/>
  <c r="D389" i="109" s="1"/>
  <c r="N218" i="74"/>
  <c r="N219" i="74"/>
  <c r="N247" i="74"/>
  <c r="L254" i="74"/>
  <c r="L276" i="74"/>
  <c r="L278" i="74"/>
  <c r="L285" i="74"/>
  <c r="M305" i="74"/>
  <c r="D392" i="106" s="1"/>
  <c r="L314" i="74"/>
  <c r="P337" i="74"/>
  <c r="N367" i="74"/>
  <c r="L374" i="74"/>
  <c r="L405" i="74"/>
  <c r="L426" i="74"/>
  <c r="L428" i="74"/>
  <c r="N434" i="74"/>
  <c r="M447" i="74" s="1"/>
  <c r="L457" i="74"/>
  <c r="M459" i="74"/>
  <c r="D397" i="113" s="1"/>
  <c r="P463" i="74"/>
  <c r="O73" i="74"/>
  <c r="F384" i="114" s="1"/>
  <c r="N95" i="74"/>
  <c r="N96" i="74"/>
  <c r="M97" i="74"/>
  <c r="D385" i="109" s="1"/>
  <c r="N98" i="74"/>
  <c r="N99" i="74"/>
  <c r="L126" i="74"/>
  <c r="L128" i="74"/>
  <c r="N133" i="74"/>
  <c r="N134" i="74"/>
  <c r="M135" i="74"/>
  <c r="D386" i="127" s="1"/>
  <c r="M155" i="74"/>
  <c r="D387" i="106" s="1"/>
  <c r="M156" i="74"/>
  <c r="D387" i="108" s="1"/>
  <c r="L157" i="74"/>
  <c r="M159" i="74"/>
  <c r="D387" i="113" s="1"/>
  <c r="O163" i="74"/>
  <c r="F387" i="114" s="1"/>
  <c r="N185" i="74"/>
  <c r="N186" i="74"/>
  <c r="M187" i="74"/>
  <c r="D388" i="109" s="1"/>
  <c r="N188" i="74"/>
  <c r="N189" i="74"/>
  <c r="P194" i="74"/>
  <c r="O195" i="74"/>
  <c r="F388" i="127" s="1"/>
  <c r="O215" i="74"/>
  <c r="F389" i="106" s="1"/>
  <c r="O218" i="74"/>
  <c r="F389" i="111" s="1"/>
  <c r="O219" i="74"/>
  <c r="F389" i="113" s="1"/>
  <c r="M253" i="74"/>
  <c r="D390" i="114" s="1"/>
  <c r="M254" i="74"/>
  <c r="D390" i="125" s="1"/>
  <c r="L255" i="74"/>
  <c r="L275" i="74"/>
  <c r="M277" i="74"/>
  <c r="D391" i="109" s="1"/>
  <c r="M278" i="74"/>
  <c r="D391" i="111" s="1"/>
  <c r="L279" i="74"/>
  <c r="L284" i="74"/>
  <c r="M285" i="74"/>
  <c r="D391" i="127" s="1"/>
  <c r="N306" i="74"/>
  <c r="N308" i="74"/>
  <c r="M313" i="74"/>
  <c r="D392" i="114" s="1"/>
  <c r="N337" i="74"/>
  <c r="L344" i="74"/>
  <c r="M373" i="74"/>
  <c r="D394" i="114" s="1"/>
  <c r="M374" i="74"/>
  <c r="D394" i="125" s="1"/>
  <c r="L375" i="74"/>
  <c r="L396" i="74"/>
  <c r="L398" i="74"/>
  <c r="M405" i="74"/>
  <c r="D395" i="127" s="1"/>
  <c r="M425" i="74"/>
  <c r="D396" i="106" s="1"/>
  <c r="M426" i="74"/>
  <c r="D396" i="108" s="1"/>
  <c r="L427" i="74"/>
  <c r="M429" i="74"/>
  <c r="D396" i="113" s="1"/>
  <c r="M457" i="74"/>
  <c r="D397" i="109" s="1"/>
  <c r="N458" i="74"/>
  <c r="N459" i="74"/>
  <c r="L465" i="74"/>
  <c r="P163" i="72"/>
  <c r="M163" i="72"/>
  <c r="D377" i="114" s="1"/>
  <c r="O126" i="72"/>
  <c r="F376" i="108" s="1"/>
  <c r="E9" i="72"/>
  <c r="E14" i="72"/>
  <c r="E5" i="72"/>
  <c r="N99" i="72"/>
  <c r="O246" i="72"/>
  <c r="F380" i="108" s="1"/>
  <c r="M164" i="72"/>
  <c r="D377" i="125" s="1"/>
  <c r="O253" i="72"/>
  <c r="F380" i="114" s="1"/>
  <c r="G5" i="72"/>
  <c r="M38" i="72"/>
  <c r="D373" i="111" s="1"/>
  <c r="P73" i="72"/>
  <c r="N86" i="72" s="1"/>
  <c r="P99" i="72"/>
  <c r="L216" i="72"/>
  <c r="N248" i="72"/>
  <c r="M278" i="72"/>
  <c r="D381" i="111" s="1"/>
  <c r="M135" i="72"/>
  <c r="D376" i="127" s="1"/>
  <c r="M158" i="72"/>
  <c r="D377" i="111" s="1"/>
  <c r="M224" i="72"/>
  <c r="D379" i="125" s="1"/>
  <c r="L254" i="72"/>
  <c r="L246" i="72"/>
  <c r="P248" i="72"/>
  <c r="O74" i="72"/>
  <c r="F374" i="125" s="1"/>
  <c r="M188" i="72"/>
  <c r="D378" i="111" s="1"/>
  <c r="O216" i="72"/>
  <c r="F379" i="108" s="1"/>
  <c r="M223" i="72"/>
  <c r="D379" i="114" s="1"/>
  <c r="O224" i="72"/>
  <c r="F379" i="125" s="1"/>
  <c r="N37" i="72"/>
  <c r="L69" i="72"/>
  <c r="L82" i="72" s="1"/>
  <c r="L129" i="72"/>
  <c r="L133" i="72"/>
  <c r="P185" i="72"/>
  <c r="N188" i="72"/>
  <c r="L195" i="72"/>
  <c r="N246" i="72"/>
  <c r="C14" i="72"/>
  <c r="M69" i="72"/>
  <c r="O73" i="72"/>
  <c r="L126" i="72"/>
  <c r="N195" i="72"/>
  <c r="M216" i="72"/>
  <c r="D379" i="108" s="1"/>
  <c r="P219" i="72"/>
  <c r="M248" i="72"/>
  <c r="D380" i="111" s="1"/>
  <c r="N283" i="72"/>
  <c r="N73" i="72"/>
  <c r="M86" i="72" s="1"/>
  <c r="P97" i="72"/>
  <c r="O194" i="72"/>
  <c r="F378" i="125" s="1"/>
  <c r="O276" i="72"/>
  <c r="F381" i="108" s="1"/>
  <c r="O283" i="72"/>
  <c r="F381" i="114" s="1"/>
  <c r="M75" i="72"/>
  <c r="D374" i="127" s="1"/>
  <c r="P103" i="72"/>
  <c r="P126" i="72"/>
  <c r="M254" i="72"/>
  <c r="D380" i="125" s="1"/>
  <c r="P275" i="72"/>
  <c r="M36" i="72"/>
  <c r="D373" i="108" s="1"/>
  <c r="L73" i="72"/>
  <c r="L86" i="72" s="1"/>
  <c r="L97" i="72"/>
  <c r="M128" i="72"/>
  <c r="D376" i="111" s="1"/>
  <c r="L245" i="72"/>
  <c r="O254" i="72"/>
  <c r="F380" i="125" s="1"/>
  <c r="N255" i="72"/>
  <c r="P35" i="72"/>
  <c r="M125" i="72"/>
  <c r="D376" i="106" s="1"/>
  <c r="C7" i="72"/>
  <c r="L39" i="72"/>
  <c r="O67" i="72"/>
  <c r="N74" i="72"/>
  <c r="P75" i="72"/>
  <c r="P125" i="72"/>
  <c r="L189" i="72"/>
  <c r="M218" i="72"/>
  <c r="D379" i="111" s="1"/>
  <c r="P254" i="72"/>
  <c r="L283" i="72"/>
  <c r="P36" i="72"/>
  <c r="L44" i="72"/>
  <c r="M65" i="72"/>
  <c r="D374" i="106" s="1"/>
  <c r="O66" i="72"/>
  <c r="P67" i="72"/>
  <c r="N80" i="72" s="1"/>
  <c r="N126" i="72"/>
  <c r="O163" i="72"/>
  <c r="F377" i="114" s="1"/>
  <c r="O164" i="72"/>
  <c r="F377" i="125" s="1"/>
  <c r="P189" i="72"/>
  <c r="M246" i="72"/>
  <c r="D380" i="108" s="1"/>
  <c r="O248" i="72"/>
  <c r="F380" i="111" s="1"/>
  <c r="P249" i="72"/>
  <c r="P253" i="72"/>
  <c r="M279" i="72"/>
  <c r="D381" i="113" s="1"/>
  <c r="M283" i="72"/>
  <c r="D381" i="114" s="1"/>
  <c r="O104" i="72"/>
  <c r="F375" i="125" s="1"/>
  <c r="M35" i="72"/>
  <c r="D373" i="106" s="1"/>
  <c r="L105" i="72"/>
  <c r="N127" i="72"/>
  <c r="M133" i="72"/>
  <c r="D376" i="114" s="1"/>
  <c r="L185" i="72"/>
  <c r="L194" i="72"/>
  <c r="L215" i="72"/>
  <c r="L225" i="72"/>
  <c r="M245" i="72"/>
  <c r="D380" i="106" s="1"/>
  <c r="L253" i="72"/>
  <c r="E8" i="72"/>
  <c r="E13" i="72"/>
  <c r="C15" i="72"/>
  <c r="M68" i="72"/>
  <c r="P74" i="72"/>
  <c r="N96" i="72"/>
  <c r="P157" i="72"/>
  <c r="L163" i="72"/>
  <c r="M194" i="72"/>
  <c r="D378" i="125" s="1"/>
  <c r="M215" i="72"/>
  <c r="D379" i="106" s="1"/>
  <c r="M225" i="72"/>
  <c r="D379" i="127" s="1"/>
  <c r="P246" i="72"/>
  <c r="P283" i="72"/>
  <c r="G10" i="72"/>
  <c r="L35" i="72"/>
  <c r="L67" i="72"/>
  <c r="L80" i="72" s="1"/>
  <c r="O96" i="72"/>
  <c r="F375" i="108" s="1"/>
  <c r="O134" i="72"/>
  <c r="F376" i="125" s="1"/>
  <c r="N157" i="72"/>
  <c r="N194" i="72"/>
  <c r="L219" i="72"/>
  <c r="L249" i="72"/>
  <c r="E10" i="72"/>
  <c r="G13" i="72"/>
  <c r="L43" i="72"/>
  <c r="P45" i="72"/>
  <c r="N95" i="72"/>
  <c r="P96" i="72"/>
  <c r="O105" i="72"/>
  <c r="F375" i="127" s="1"/>
  <c r="P133" i="72"/>
  <c r="L135" i="72"/>
  <c r="L164" i="72"/>
  <c r="O186" i="72"/>
  <c r="F378" i="108" s="1"/>
  <c r="N189" i="72"/>
  <c r="O215" i="72"/>
  <c r="F379" i="106" s="1"/>
  <c r="P245" i="72"/>
  <c r="L248" i="72"/>
  <c r="M249" i="72"/>
  <c r="D380" i="113" s="1"/>
  <c r="M253" i="72"/>
  <c r="D380" i="114" s="1"/>
  <c r="N254" i="72"/>
  <c r="N35" i="72"/>
  <c r="P105" i="72"/>
  <c r="N193" i="72"/>
  <c r="P194" i="72"/>
  <c r="P215" i="72"/>
  <c r="P225" i="72"/>
  <c r="N249" i="72"/>
  <c r="N253" i="72"/>
  <c r="M276" i="72"/>
  <c r="D381" i="108" s="1"/>
  <c r="L65" i="72"/>
  <c r="L75" i="72"/>
  <c r="O97" i="72"/>
  <c r="F375" i="109" s="1"/>
  <c r="P98" i="72"/>
  <c r="L125" i="72"/>
  <c r="P128" i="72"/>
  <c r="P129" i="72"/>
  <c r="M134" i="72"/>
  <c r="D376" i="125" s="1"/>
  <c r="P155" i="72"/>
  <c r="L157" i="72"/>
  <c r="P159" i="72"/>
  <c r="M219" i="72"/>
  <c r="D379" i="113" s="1"/>
  <c r="P223" i="72"/>
  <c r="M277" i="72"/>
  <c r="D381" i="109" s="1"/>
  <c r="P279" i="72"/>
  <c r="L36" i="72"/>
  <c r="P43" i="72"/>
  <c r="N75" i="72"/>
  <c r="O95" i="72"/>
  <c r="F375" i="106" s="1"/>
  <c r="N133" i="72"/>
  <c r="L193" i="72"/>
  <c r="M195" i="72"/>
  <c r="D378" i="127" s="1"/>
  <c r="O218" i="72"/>
  <c r="F379" i="111" s="1"/>
  <c r="O219" i="72"/>
  <c r="F379" i="113" s="1"/>
  <c r="N245" i="72"/>
  <c r="O247" i="72"/>
  <c r="F380" i="109" s="1"/>
  <c r="L275" i="72"/>
  <c r="L285" i="72"/>
  <c r="F5" i="72"/>
  <c r="N39" i="72"/>
  <c r="O75" i="72"/>
  <c r="F374" i="127" s="1"/>
  <c r="L99" i="72"/>
  <c r="O125" i="72"/>
  <c r="F376" i="106" s="1"/>
  <c r="O133" i="72"/>
  <c r="F376" i="114" s="1"/>
  <c r="N135" i="72"/>
  <c r="O157" i="72"/>
  <c r="F377" i="109" s="1"/>
  <c r="M193" i="72"/>
  <c r="D378" i="114" s="1"/>
  <c r="L223" i="72"/>
  <c r="O225" i="72"/>
  <c r="F379" i="127" s="1"/>
  <c r="O245" i="72"/>
  <c r="F380" i="106" s="1"/>
  <c r="M275" i="72"/>
  <c r="D381" i="106" s="1"/>
  <c r="P277" i="72"/>
  <c r="L279" i="72"/>
  <c r="M285" i="72"/>
  <c r="D381" i="127" s="1"/>
  <c r="L128" i="72"/>
  <c r="N247" i="72"/>
  <c r="F7" i="72"/>
  <c r="P65" i="72"/>
  <c r="P95" i="72"/>
  <c r="M98" i="72"/>
  <c r="D375" i="111" s="1"/>
  <c r="M129" i="72"/>
  <c r="D376" i="113" s="1"/>
  <c r="P134" i="72"/>
  <c r="N186" i="72"/>
  <c r="O193" i="72"/>
  <c r="F378" i="114" s="1"/>
  <c r="M255" i="72"/>
  <c r="D380" i="127" s="1"/>
  <c r="M284" i="72"/>
  <c r="D381" i="125" s="1"/>
  <c r="O285" i="72"/>
  <c r="F381" i="127" s="1"/>
  <c r="O36" i="72"/>
  <c r="F373" i="108" s="1"/>
  <c r="P39" i="72"/>
  <c r="M67" i="72"/>
  <c r="P69" i="72"/>
  <c r="N82" i="72" s="1"/>
  <c r="M97" i="72"/>
  <c r="D375" i="109" s="1"/>
  <c r="N98" i="72"/>
  <c r="O99" i="72"/>
  <c r="F375" i="113" s="1"/>
  <c r="M127" i="72"/>
  <c r="D376" i="109" s="1"/>
  <c r="N129" i="72"/>
  <c r="N185" i="72"/>
  <c r="P193" i="72"/>
  <c r="N284" i="72"/>
  <c r="P285" i="72"/>
  <c r="F9" i="72"/>
  <c r="E12" i="72"/>
  <c r="F14" i="72"/>
  <c r="N43" i="72"/>
  <c r="O44" i="72"/>
  <c r="F373" i="125" s="1"/>
  <c r="M66" i="72"/>
  <c r="L95" i="72"/>
  <c r="O98" i="72"/>
  <c r="F375" i="111" s="1"/>
  <c r="N105" i="72"/>
  <c r="O128" i="72"/>
  <c r="F376" i="111" s="1"/>
  <c r="O129" i="72"/>
  <c r="F376" i="113" s="1"/>
  <c r="L134" i="72"/>
  <c r="O156" i="72"/>
  <c r="F377" i="108" s="1"/>
  <c r="N187" i="72"/>
  <c r="L218" i="72"/>
  <c r="L247" i="72"/>
  <c r="L277" i="72"/>
  <c r="O284" i="72"/>
  <c r="F381" i="125" s="1"/>
  <c r="M37" i="72"/>
  <c r="D373" i="109" s="1"/>
  <c r="M44" i="72"/>
  <c r="D373" i="125" s="1"/>
  <c r="P44" i="72"/>
  <c r="M103" i="72"/>
  <c r="D375" i="114" s="1"/>
  <c r="M104" i="72"/>
  <c r="D375" i="125" s="1"/>
  <c r="M155" i="72"/>
  <c r="D377" i="106" s="1"/>
  <c r="M156" i="72"/>
  <c r="D377" i="108" s="1"/>
  <c r="M159" i="72"/>
  <c r="D377" i="113" s="1"/>
  <c r="M187" i="72"/>
  <c r="D378" i="109" s="1"/>
  <c r="G9" i="72"/>
  <c r="G14" i="72"/>
  <c r="O38" i="72"/>
  <c r="F373" i="111" s="1"/>
  <c r="O39" i="72"/>
  <c r="F373" i="113" s="1"/>
  <c r="O43" i="72"/>
  <c r="F373" i="114" s="1"/>
  <c r="N44" i="72"/>
  <c r="L45" i="72"/>
  <c r="N67" i="72"/>
  <c r="M80" i="72" s="1"/>
  <c r="L74" i="72"/>
  <c r="L96" i="72"/>
  <c r="L98" i="72"/>
  <c r="N103" i="72"/>
  <c r="N104" i="72"/>
  <c r="M105" i="72"/>
  <c r="D375" i="127" s="1"/>
  <c r="P135" i="72"/>
  <c r="N155" i="72"/>
  <c r="N156" i="72"/>
  <c r="M157" i="72"/>
  <c r="D377" i="109" s="1"/>
  <c r="N158" i="72"/>
  <c r="N159" i="72"/>
  <c r="P164" i="72"/>
  <c r="O165" i="72"/>
  <c r="F377" i="127" s="1"/>
  <c r="O185" i="72"/>
  <c r="F378" i="106" s="1"/>
  <c r="O188" i="72"/>
  <c r="F378" i="111" s="1"/>
  <c r="O189" i="72"/>
  <c r="F378" i="113" s="1"/>
  <c r="P195" i="72"/>
  <c r="P216" i="72"/>
  <c r="O217" i="72"/>
  <c r="F379" i="109" s="1"/>
  <c r="P218" i="72"/>
  <c r="N225" i="72"/>
  <c r="P247" i="72"/>
  <c r="N277" i="72"/>
  <c r="L284" i="72"/>
  <c r="P38" i="72"/>
  <c r="M45" i="72"/>
  <c r="D373" i="127" s="1"/>
  <c r="M73" i="72"/>
  <c r="M74" i="72"/>
  <c r="D374" i="125" s="1"/>
  <c r="M95" i="72"/>
  <c r="D375" i="106" s="1"/>
  <c r="M96" i="72"/>
  <c r="D375" i="108" s="1"/>
  <c r="M99" i="72"/>
  <c r="D375" i="113" s="1"/>
  <c r="O103" i="72"/>
  <c r="F375" i="114" s="1"/>
  <c r="N125" i="72"/>
  <c r="M126" i="72"/>
  <c r="D376" i="108" s="1"/>
  <c r="O155" i="72"/>
  <c r="F377" i="106" s="1"/>
  <c r="O158" i="72"/>
  <c r="F377" i="111" s="1"/>
  <c r="O159" i="72"/>
  <c r="F377" i="113" s="1"/>
  <c r="P165" i="72"/>
  <c r="P186" i="72"/>
  <c r="O187" i="72"/>
  <c r="F378" i="109" s="1"/>
  <c r="P188" i="72"/>
  <c r="P217" i="72"/>
  <c r="P37" i="72"/>
  <c r="N38" i="72"/>
  <c r="L66" i="72"/>
  <c r="L79" i="72" s="1"/>
  <c r="L68" i="72"/>
  <c r="L81" i="72" s="1"/>
  <c r="P104" i="72"/>
  <c r="L127" i="72"/>
  <c r="P156" i="72"/>
  <c r="P158" i="72"/>
  <c r="N165" i="72"/>
  <c r="P187" i="72"/>
  <c r="N217" i="72"/>
  <c r="L224" i="72"/>
  <c r="L255" i="72"/>
  <c r="L276" i="72"/>
  <c r="L278" i="72"/>
  <c r="G11" i="72"/>
  <c r="M39" i="72"/>
  <c r="D373" i="113" s="1"/>
  <c r="M43" i="72"/>
  <c r="D373" i="114" s="1"/>
  <c r="N65" i="72"/>
  <c r="N66" i="72"/>
  <c r="M79" i="72" s="1"/>
  <c r="N68" i="72"/>
  <c r="M81" i="72" s="1"/>
  <c r="N69" i="72"/>
  <c r="M82" i="72" s="1"/>
  <c r="L103" i="72"/>
  <c r="N134" i="72"/>
  <c r="L155" i="72"/>
  <c r="L159" i="72"/>
  <c r="N223" i="72"/>
  <c r="N224" i="72"/>
  <c r="N275" i="72"/>
  <c r="N276" i="72"/>
  <c r="N278" i="72"/>
  <c r="N279" i="72"/>
  <c r="P284" i="72"/>
  <c r="E11" i="72"/>
  <c r="D14" i="72"/>
  <c r="L38" i="72"/>
  <c r="N45" i="72"/>
  <c r="O65" i="72"/>
  <c r="F374" i="106" s="1"/>
  <c r="O68" i="72"/>
  <c r="O69" i="72"/>
  <c r="L165" i="72"/>
  <c r="L186" i="72"/>
  <c r="L188" i="72"/>
  <c r="L217" i="72"/>
  <c r="O223" i="72"/>
  <c r="F379" i="114" s="1"/>
  <c r="M247" i="72"/>
  <c r="D380" i="109" s="1"/>
  <c r="O255" i="72"/>
  <c r="F380" i="127" s="1"/>
  <c r="O275" i="72"/>
  <c r="F381" i="106" s="1"/>
  <c r="O278" i="72"/>
  <c r="F381" i="111" s="1"/>
  <c r="O279" i="72"/>
  <c r="F381" i="113" s="1"/>
  <c r="C10" i="72"/>
  <c r="O35" i="72"/>
  <c r="F373" i="106" s="1"/>
  <c r="N36" i="72"/>
  <c r="L37" i="72"/>
  <c r="P66" i="72"/>
  <c r="N79" i="72" s="1"/>
  <c r="P68" i="72"/>
  <c r="N81" i="72" s="1"/>
  <c r="N97" i="72"/>
  <c r="L104" i="72"/>
  <c r="P127" i="72"/>
  <c r="N128" i="72"/>
  <c r="L156" i="72"/>
  <c r="L158" i="72"/>
  <c r="N163" i="72"/>
  <c r="N164" i="72"/>
  <c r="M165" i="72"/>
  <c r="D377" i="127" s="1"/>
  <c r="M185" i="72"/>
  <c r="D378" i="106" s="1"/>
  <c r="M186" i="72"/>
  <c r="D378" i="108" s="1"/>
  <c r="L187" i="72"/>
  <c r="M189" i="72"/>
  <c r="D378" i="113" s="1"/>
  <c r="N215" i="72"/>
  <c r="N216" i="72"/>
  <c r="M217" i="72"/>
  <c r="D379" i="109" s="1"/>
  <c r="N218" i="72"/>
  <c r="N219" i="72"/>
  <c r="P224" i="72"/>
  <c r="O249" i="72"/>
  <c r="F380" i="113" s="1"/>
  <c r="P255" i="72"/>
  <c r="P276" i="72"/>
  <c r="O277" i="72"/>
  <c r="F381" i="109" s="1"/>
  <c r="P278" i="72"/>
  <c r="N285" i="72"/>
  <c r="N104" i="70"/>
  <c r="P105" i="70"/>
  <c r="N165" i="70"/>
  <c r="O127" i="70"/>
  <c r="F370" i="109" s="1"/>
  <c r="P66" i="70"/>
  <c r="N129" i="70"/>
  <c r="M128" i="70"/>
  <c r="D370" i="111" s="1"/>
  <c r="O129" i="70"/>
  <c r="F370" i="113" s="1"/>
  <c r="P125" i="70"/>
  <c r="M133" i="70"/>
  <c r="D370" i="114" s="1"/>
  <c r="O74" i="70"/>
  <c r="F368" i="125" s="1"/>
  <c r="N75" i="70"/>
  <c r="N159" i="70"/>
  <c r="C7" i="70"/>
  <c r="P38" i="70"/>
  <c r="L73" i="70"/>
  <c r="N66" i="70"/>
  <c r="P133" i="70"/>
  <c r="O43" i="70"/>
  <c r="F367" i="114" s="1"/>
  <c r="O96" i="70"/>
  <c r="F369" i="108" s="1"/>
  <c r="L159" i="70"/>
  <c r="P155" i="70"/>
  <c r="L158" i="70"/>
  <c r="M159" i="70"/>
  <c r="D371" i="113" s="1"/>
  <c r="M158" i="70"/>
  <c r="D371" i="111" s="1"/>
  <c r="N134" i="70"/>
  <c r="O159" i="70"/>
  <c r="F371" i="113" s="1"/>
  <c r="O38" i="70"/>
  <c r="F367" i="111" s="1"/>
  <c r="O134" i="70"/>
  <c r="F370" i="125" s="1"/>
  <c r="O158" i="70"/>
  <c r="F371" i="111" s="1"/>
  <c r="P159" i="70"/>
  <c r="F7" i="70"/>
  <c r="D9" i="70"/>
  <c r="D14" i="70"/>
  <c r="O35" i="70"/>
  <c r="F367" i="106" s="1"/>
  <c r="N73" i="70"/>
  <c r="O75" i="70"/>
  <c r="F368" i="127" s="1"/>
  <c r="P95" i="70"/>
  <c r="O98" i="70"/>
  <c r="F369" i="111" s="1"/>
  <c r="P99" i="70"/>
  <c r="N105" i="70"/>
  <c r="L129" i="70"/>
  <c r="L133" i="70"/>
  <c r="E9" i="70"/>
  <c r="E14" i="70"/>
  <c r="C9" i="70"/>
  <c r="P35" i="70"/>
  <c r="L37" i="70"/>
  <c r="P39" i="70"/>
  <c r="M104" i="70"/>
  <c r="D369" i="125" s="1"/>
  <c r="O105" i="70"/>
  <c r="F369" i="127" s="1"/>
  <c r="M129" i="70"/>
  <c r="D370" i="113" s="1"/>
  <c r="M135" i="70"/>
  <c r="D370" i="127" s="1"/>
  <c r="D5" i="70"/>
  <c r="O37" i="70"/>
  <c r="F367" i="109" s="1"/>
  <c r="N103" i="70"/>
  <c r="N126" i="70"/>
  <c r="P129" i="70"/>
  <c r="P135" i="70"/>
  <c r="M157" i="70"/>
  <c r="D371" i="109" s="1"/>
  <c r="P164" i="70"/>
  <c r="E5" i="70"/>
  <c r="G9" i="70"/>
  <c r="L35" i="70"/>
  <c r="P37" i="70"/>
  <c r="L74" i="70"/>
  <c r="F5" i="70"/>
  <c r="M35" i="70"/>
  <c r="D367" i="106" s="1"/>
  <c r="N67" i="70"/>
  <c r="M74" i="70"/>
  <c r="D368" i="125" s="1"/>
  <c r="P103" i="70"/>
  <c r="O133" i="70"/>
  <c r="F370" i="114" s="1"/>
  <c r="P134" i="70"/>
  <c r="P158" i="70"/>
  <c r="P163" i="70"/>
  <c r="D13" i="70"/>
  <c r="E7" i="70"/>
  <c r="N65" i="70"/>
  <c r="N69" i="70"/>
  <c r="M163" i="70"/>
  <c r="D371" i="114" s="1"/>
  <c r="L39" i="70"/>
  <c r="E15" i="70"/>
  <c r="M38" i="70"/>
  <c r="D367" i="111" s="1"/>
  <c r="O44" i="70"/>
  <c r="F367" i="125" s="1"/>
  <c r="O67" i="70"/>
  <c r="F368" i="109" s="1"/>
  <c r="P73" i="70"/>
  <c r="L105" i="70"/>
  <c r="P126" i="70"/>
  <c r="M134" i="70"/>
  <c r="D370" i="125" s="1"/>
  <c r="L135" i="70"/>
  <c r="N155" i="70"/>
  <c r="G7" i="70"/>
  <c r="M67" i="70"/>
  <c r="D368" i="109" s="1"/>
  <c r="L125" i="70"/>
  <c r="L155" i="70"/>
  <c r="G5" i="70"/>
  <c r="G6" i="70"/>
  <c r="C10" i="70"/>
  <c r="O39" i="70"/>
  <c r="F367" i="113" s="1"/>
  <c r="P67" i="70"/>
  <c r="P97" i="70"/>
  <c r="O125" i="70"/>
  <c r="F370" i="106" s="1"/>
  <c r="O164" i="70"/>
  <c r="F371" i="125" s="1"/>
  <c r="G13" i="70"/>
  <c r="C14" i="70"/>
  <c r="O36" i="70"/>
  <c r="F367" i="108" s="1"/>
  <c r="P43" i="70"/>
  <c r="O66" i="70"/>
  <c r="F368" i="108" s="1"/>
  <c r="O95" i="70"/>
  <c r="F369" i="106" s="1"/>
  <c r="O99" i="70"/>
  <c r="F369" i="113" s="1"/>
  <c r="O103" i="70"/>
  <c r="F369" i="114" s="1"/>
  <c r="L126" i="70"/>
  <c r="L127" i="70"/>
  <c r="L156" i="70"/>
  <c r="G8" i="70"/>
  <c r="G14" i="70"/>
  <c r="G10" i="70"/>
  <c r="G15" i="70"/>
  <c r="P36" i="70"/>
  <c r="P65" i="70"/>
  <c r="N68" i="70"/>
  <c r="P69" i="70"/>
  <c r="M73" i="70"/>
  <c r="D368" i="114" s="1"/>
  <c r="N74" i="70"/>
  <c r="M127" i="70"/>
  <c r="D370" i="109" s="1"/>
  <c r="M156" i="70"/>
  <c r="D371" i="108" s="1"/>
  <c r="G11" i="70"/>
  <c r="C13" i="70"/>
  <c r="M39" i="70"/>
  <c r="D367" i="113" s="1"/>
  <c r="P45" i="70"/>
  <c r="P68" i="70"/>
  <c r="O73" i="70"/>
  <c r="F368" i="114" s="1"/>
  <c r="P74" i="70"/>
  <c r="M125" i="70"/>
  <c r="D370" i="106" s="1"/>
  <c r="L134" i="70"/>
  <c r="M155" i="70"/>
  <c r="D371" i="106" s="1"/>
  <c r="O156" i="70"/>
  <c r="F371" i="108" s="1"/>
  <c r="L163" i="70"/>
  <c r="M164" i="70"/>
  <c r="D371" i="125" s="1"/>
  <c r="C8" i="70"/>
  <c r="N35" i="70"/>
  <c r="N36" i="70"/>
  <c r="N38" i="70"/>
  <c r="N39" i="70"/>
  <c r="P44" i="70"/>
  <c r="O45" i="70"/>
  <c r="F367" i="127" s="1"/>
  <c r="O65" i="70"/>
  <c r="F368" i="106" s="1"/>
  <c r="O68" i="70"/>
  <c r="F368" i="111" s="1"/>
  <c r="O69" i="70"/>
  <c r="F368" i="113" s="1"/>
  <c r="P75" i="70"/>
  <c r="P96" i="70"/>
  <c r="O97" i="70"/>
  <c r="F369" i="109" s="1"/>
  <c r="P98" i="70"/>
  <c r="L104" i="70"/>
  <c r="M105" i="70"/>
  <c r="D369" i="127" s="1"/>
  <c r="N125" i="70"/>
  <c r="M126" i="70"/>
  <c r="D370" i="108" s="1"/>
  <c r="L128" i="70"/>
  <c r="O135" i="70"/>
  <c r="F370" i="127" s="1"/>
  <c r="O155" i="70"/>
  <c r="F371" i="106" s="1"/>
  <c r="N156" i="70"/>
  <c r="L157" i="70"/>
  <c r="E10" i="70"/>
  <c r="L43" i="70"/>
  <c r="N45" i="70"/>
  <c r="L95" i="70"/>
  <c r="N97" i="70"/>
  <c r="M98" i="70"/>
  <c r="D369" i="111" s="1"/>
  <c r="L99" i="70"/>
  <c r="N164" i="70"/>
  <c r="L165" i="70"/>
  <c r="C5" i="70"/>
  <c r="L65" i="70"/>
  <c r="M68" i="70"/>
  <c r="D368" i="111" s="1"/>
  <c r="L69" i="70"/>
  <c r="M165" i="70"/>
  <c r="D371" i="127" s="1"/>
  <c r="E11" i="70"/>
  <c r="C15" i="70"/>
  <c r="N37" i="70"/>
  <c r="L44" i="70"/>
  <c r="L75" i="70"/>
  <c r="L96" i="70"/>
  <c r="L98" i="70"/>
  <c r="P104" i="70"/>
  <c r="P128" i="70"/>
  <c r="P157" i="70"/>
  <c r="N158" i="70"/>
  <c r="C6" i="70"/>
  <c r="M43" i="70"/>
  <c r="D367" i="114" s="1"/>
  <c r="M44" i="70"/>
  <c r="D367" i="125" s="1"/>
  <c r="L45" i="70"/>
  <c r="L66" i="70"/>
  <c r="L68" i="70"/>
  <c r="M75" i="70"/>
  <c r="D368" i="127" s="1"/>
  <c r="M95" i="70"/>
  <c r="D369" i="106" s="1"/>
  <c r="M96" i="70"/>
  <c r="D369" i="108" s="1"/>
  <c r="L97" i="70"/>
  <c r="M99" i="70"/>
  <c r="D369" i="113" s="1"/>
  <c r="O104" i="70"/>
  <c r="F369" i="125" s="1"/>
  <c r="P127" i="70"/>
  <c r="N128" i="70"/>
  <c r="O157" i="70"/>
  <c r="F371" i="109" s="1"/>
  <c r="E12" i="70"/>
  <c r="L36" i="70"/>
  <c r="L38" i="70"/>
  <c r="N43" i="70"/>
  <c r="N44" i="70"/>
  <c r="M45" i="70"/>
  <c r="D367" i="127" s="1"/>
  <c r="M65" i="70"/>
  <c r="D368" i="106" s="1"/>
  <c r="M66" i="70"/>
  <c r="D368" i="108" s="1"/>
  <c r="L67" i="70"/>
  <c r="M69" i="70"/>
  <c r="D368" i="113" s="1"/>
  <c r="N95" i="70"/>
  <c r="N96" i="70"/>
  <c r="M97" i="70"/>
  <c r="D369" i="109" s="1"/>
  <c r="N98" i="70"/>
  <c r="N99" i="70"/>
  <c r="P165" i="70"/>
  <c r="N97" i="68"/>
  <c r="N127" i="68"/>
  <c r="L103" i="68"/>
  <c r="O155" i="68"/>
  <c r="F364" i="106" s="1"/>
  <c r="G6" i="68"/>
  <c r="N38" i="68"/>
  <c r="G9" i="68"/>
  <c r="G14" i="68"/>
  <c r="P44" i="68"/>
  <c r="N133" i="68"/>
  <c r="P134" i="68"/>
  <c r="F5" i="68"/>
  <c r="G8" i="68"/>
  <c r="G13" i="68"/>
  <c r="M38" i="68"/>
  <c r="D360" i="111" s="1"/>
  <c r="G5" i="68"/>
  <c r="F7" i="68"/>
  <c r="G10" i="68"/>
  <c r="G15" i="68"/>
  <c r="O38" i="68"/>
  <c r="F360" i="111" s="1"/>
  <c r="M67" i="68"/>
  <c r="D361" i="109" s="1"/>
  <c r="G7" i="68"/>
  <c r="P189" i="68"/>
  <c r="O134" i="68"/>
  <c r="F363" i="125" s="1"/>
  <c r="P103" i="68"/>
  <c r="L134" i="68"/>
  <c r="P155" i="68"/>
  <c r="L39" i="68"/>
  <c r="N43" i="68"/>
  <c r="L65" i="68"/>
  <c r="E8" i="68"/>
  <c r="E13" i="68"/>
  <c r="N37" i="68"/>
  <c r="M39" i="68"/>
  <c r="D360" i="113" s="1"/>
  <c r="O43" i="68"/>
  <c r="F360" i="114" s="1"/>
  <c r="O133" i="68"/>
  <c r="F363" i="114" s="1"/>
  <c r="L159" i="68"/>
  <c r="E5" i="68"/>
  <c r="L38" i="68"/>
  <c r="N39" i="68"/>
  <c r="P43" i="68"/>
  <c r="N157" i="68"/>
  <c r="G11" i="68"/>
  <c r="E12" i="68"/>
  <c r="P39" i="68"/>
  <c r="M158" i="68"/>
  <c r="D364" i="111" s="1"/>
  <c r="N187" i="68"/>
  <c r="O135" i="68"/>
  <c r="F363" i="127" s="1"/>
  <c r="P159" i="68"/>
  <c r="L43" i="68"/>
  <c r="P135" i="68"/>
  <c r="F9" i="68"/>
  <c r="F14" i="68"/>
  <c r="P158" i="68"/>
  <c r="O36" i="68"/>
  <c r="F360" i="108" s="1"/>
  <c r="P65" i="68"/>
  <c r="N68" i="68"/>
  <c r="P74" i="68"/>
  <c r="O103" i="68"/>
  <c r="F362" i="114" s="1"/>
  <c r="O156" i="68"/>
  <c r="F364" i="108" s="1"/>
  <c r="O165" i="68"/>
  <c r="F364" i="127" s="1"/>
  <c r="N188" i="68"/>
  <c r="N189" i="68"/>
  <c r="N194" i="68"/>
  <c r="O195" i="68"/>
  <c r="F365" i="127" s="1"/>
  <c r="M68" i="68"/>
  <c r="D361" i="111" s="1"/>
  <c r="M188" i="68"/>
  <c r="D365" i="111" s="1"/>
  <c r="L189" i="68"/>
  <c r="O68" i="68"/>
  <c r="F361" i="111" s="1"/>
  <c r="P69" i="68"/>
  <c r="P156" i="68"/>
  <c r="O164" i="68"/>
  <c r="F364" i="125" s="1"/>
  <c r="P165" i="68"/>
  <c r="O188" i="68"/>
  <c r="F365" i="111" s="1"/>
  <c r="P195" i="68"/>
  <c r="P68" i="68"/>
  <c r="P73" i="68"/>
  <c r="P188" i="68"/>
  <c r="P35" i="68"/>
  <c r="C10" i="68"/>
  <c r="C13" i="68"/>
  <c r="P38" i="68"/>
  <c r="L69" i="68"/>
  <c r="L129" i="68"/>
  <c r="L156" i="68"/>
  <c r="L165" i="68"/>
  <c r="L195" i="68"/>
  <c r="N65" i="68"/>
  <c r="N104" i="68"/>
  <c r="M165" i="68"/>
  <c r="D364" i="127" s="1"/>
  <c r="L188" i="68"/>
  <c r="N75" i="68"/>
  <c r="P95" i="68"/>
  <c r="P99" i="68"/>
  <c r="N103" i="68"/>
  <c r="O104" i="68"/>
  <c r="F362" i="125" s="1"/>
  <c r="M128" i="68"/>
  <c r="D363" i="111" s="1"/>
  <c r="P133" i="68"/>
  <c r="L135" i="68"/>
  <c r="L155" i="68"/>
  <c r="P185" i="68"/>
  <c r="M189" i="68"/>
  <c r="D365" i="113" s="1"/>
  <c r="N195" i="68"/>
  <c r="C7" i="68"/>
  <c r="M35" i="68"/>
  <c r="D360" i="106" s="1"/>
  <c r="M36" i="68"/>
  <c r="D360" i="108" s="1"/>
  <c r="M45" i="68"/>
  <c r="D360" i="127" s="1"/>
  <c r="O65" i="68"/>
  <c r="F361" i="106" s="1"/>
  <c r="P66" i="68"/>
  <c r="P97" i="68"/>
  <c r="P127" i="68"/>
  <c r="L158" i="68"/>
  <c r="P163" i="68"/>
  <c r="L185" i="68"/>
  <c r="L193" i="68"/>
  <c r="C14" i="68"/>
  <c r="N35" i="68"/>
  <c r="N36" i="68"/>
  <c r="N45" i="68"/>
  <c r="M159" i="68"/>
  <c r="D364" i="113" s="1"/>
  <c r="N186" i="68"/>
  <c r="C5" i="68"/>
  <c r="C8" i="68"/>
  <c r="O35" i="68"/>
  <c r="F360" i="106" s="1"/>
  <c r="N44" i="68"/>
  <c r="O45" i="68"/>
  <c r="F360" i="127" s="1"/>
  <c r="N69" i="68"/>
  <c r="O75" i="68"/>
  <c r="F361" i="127" s="1"/>
  <c r="L104" i="68"/>
  <c r="L133" i="68"/>
  <c r="M134" i="68"/>
  <c r="D363" i="125" s="1"/>
  <c r="M135" i="68"/>
  <c r="D363" i="127" s="1"/>
  <c r="M155" i="68"/>
  <c r="D364" i="106" s="1"/>
  <c r="M156" i="68"/>
  <c r="D364" i="108" s="1"/>
  <c r="N158" i="68"/>
  <c r="N159" i="68"/>
  <c r="L164" i="68"/>
  <c r="N193" i="68"/>
  <c r="C15" i="68"/>
  <c r="P36" i="68"/>
  <c r="O44" i="68"/>
  <c r="F360" i="125" s="1"/>
  <c r="O69" i="68"/>
  <c r="F361" i="113" s="1"/>
  <c r="P75" i="68"/>
  <c r="O96" i="68"/>
  <c r="F362" i="108" s="1"/>
  <c r="M103" i="68"/>
  <c r="D362" i="114" s="1"/>
  <c r="M104" i="68"/>
  <c r="D362" i="125" s="1"/>
  <c r="M133" i="68"/>
  <c r="D363" i="114" s="1"/>
  <c r="N134" i="68"/>
  <c r="N155" i="68"/>
  <c r="N156" i="68"/>
  <c r="O158" i="68"/>
  <c r="F364" i="111" s="1"/>
  <c r="O159" i="68"/>
  <c r="F364" i="113" s="1"/>
  <c r="M164" i="68"/>
  <c r="D364" i="125" s="1"/>
  <c r="O185" i="68"/>
  <c r="F365" i="106" s="1"/>
  <c r="O193" i="68"/>
  <c r="F365" i="114" s="1"/>
  <c r="C6" i="68"/>
  <c r="C9" i="68"/>
  <c r="L35" i="68"/>
  <c r="P125" i="68"/>
  <c r="M186" i="68"/>
  <c r="D365" i="108" s="1"/>
  <c r="P193" i="68"/>
  <c r="E10" i="68"/>
  <c r="E14" i="68"/>
  <c r="N66" i="68"/>
  <c r="O67" i="68"/>
  <c r="F361" i="109" s="1"/>
  <c r="O74" i="68"/>
  <c r="F361" i="125" s="1"/>
  <c r="P98" i="68"/>
  <c r="P104" i="68"/>
  <c r="N163" i="68"/>
  <c r="P164" i="68"/>
  <c r="M195" i="68"/>
  <c r="D365" i="127" s="1"/>
  <c r="L36" i="68"/>
  <c r="O66" i="68"/>
  <c r="F361" i="108" s="1"/>
  <c r="O97" i="68"/>
  <c r="F362" i="109" s="1"/>
  <c r="N105" i="68"/>
  <c r="O163" i="68"/>
  <c r="F364" i="114" s="1"/>
  <c r="L186" i="68"/>
  <c r="L125" i="68"/>
  <c r="E6" i="68"/>
  <c r="E15" i="68"/>
  <c r="L73" i="68"/>
  <c r="L95" i="68"/>
  <c r="M98" i="68"/>
  <c r="D362" i="111" s="1"/>
  <c r="L99" i="68"/>
  <c r="O126" i="68"/>
  <c r="F363" i="108" s="1"/>
  <c r="P129" i="68"/>
  <c r="N164" i="68"/>
  <c r="M185" i="68"/>
  <c r="D365" i="106" s="1"/>
  <c r="P194" i="68"/>
  <c r="L37" i="68"/>
  <c r="P45" i="68"/>
  <c r="P67" i="68"/>
  <c r="L105" i="68"/>
  <c r="L126" i="68"/>
  <c r="L128" i="68"/>
  <c r="L157" i="68"/>
  <c r="L187" i="68"/>
  <c r="O194" i="68"/>
  <c r="F365" i="125" s="1"/>
  <c r="M37" i="68"/>
  <c r="D360" i="109" s="1"/>
  <c r="N67" i="68"/>
  <c r="L74" i="68"/>
  <c r="L96" i="68"/>
  <c r="L98" i="68"/>
  <c r="M105" i="68"/>
  <c r="D362" i="127" s="1"/>
  <c r="M125" i="68"/>
  <c r="D363" i="106" s="1"/>
  <c r="M126" i="68"/>
  <c r="D363" i="108" s="1"/>
  <c r="L127" i="68"/>
  <c r="M129" i="68"/>
  <c r="D363" i="113" s="1"/>
  <c r="M157" i="68"/>
  <c r="D364" i="109" s="1"/>
  <c r="M187" i="68"/>
  <c r="D365" i="109" s="1"/>
  <c r="E11" i="68"/>
  <c r="D9" i="68"/>
  <c r="O39" i="68"/>
  <c r="F360" i="113" s="1"/>
  <c r="M73" i="68"/>
  <c r="D361" i="114" s="1"/>
  <c r="M74" i="68"/>
  <c r="D361" i="125" s="1"/>
  <c r="L75" i="68"/>
  <c r="M95" i="68"/>
  <c r="D362" i="106" s="1"/>
  <c r="M96" i="68"/>
  <c r="D362" i="108" s="1"/>
  <c r="L97" i="68"/>
  <c r="M99" i="68"/>
  <c r="D362" i="113" s="1"/>
  <c r="N125" i="68"/>
  <c r="N126" i="68"/>
  <c r="M127" i="68"/>
  <c r="D363" i="109" s="1"/>
  <c r="N128" i="68"/>
  <c r="N129" i="68"/>
  <c r="P186" i="68"/>
  <c r="O189" i="68"/>
  <c r="F365" i="113" s="1"/>
  <c r="E7" i="68"/>
  <c r="E9" i="68"/>
  <c r="D14" i="68"/>
  <c r="O37" i="68"/>
  <c r="F360" i="109" s="1"/>
  <c r="L44" i="68"/>
  <c r="L66" i="68"/>
  <c r="L68" i="68"/>
  <c r="N73" i="68"/>
  <c r="N74" i="68"/>
  <c r="M75" i="68"/>
  <c r="D361" i="127" s="1"/>
  <c r="N95" i="68"/>
  <c r="N96" i="68"/>
  <c r="M97" i="68"/>
  <c r="D362" i="109" s="1"/>
  <c r="N98" i="68"/>
  <c r="N99" i="68"/>
  <c r="O105" i="68"/>
  <c r="F362" i="127" s="1"/>
  <c r="O125" i="68"/>
  <c r="F363" i="106" s="1"/>
  <c r="O128" i="68"/>
  <c r="F363" i="111" s="1"/>
  <c r="O129" i="68"/>
  <c r="F363" i="113" s="1"/>
  <c r="O157" i="68"/>
  <c r="F364" i="109" s="1"/>
  <c r="N165" i="68"/>
  <c r="N185" i="68"/>
  <c r="O187" i="68"/>
  <c r="F365" i="109" s="1"/>
  <c r="L194" i="68"/>
  <c r="D5" i="68"/>
  <c r="P37" i="68"/>
  <c r="M43" i="68"/>
  <c r="D360" i="114" s="1"/>
  <c r="M44" i="68"/>
  <c r="D360" i="125" s="1"/>
  <c r="L45" i="68"/>
  <c r="M65" i="68"/>
  <c r="D361" i="106" s="1"/>
  <c r="M66" i="68"/>
  <c r="D361" i="108" s="1"/>
  <c r="L67" i="68"/>
  <c r="M69" i="68"/>
  <c r="D361" i="113" s="1"/>
  <c r="O73" i="68"/>
  <c r="F361" i="114" s="1"/>
  <c r="O95" i="68"/>
  <c r="F362" i="106" s="1"/>
  <c r="O98" i="68"/>
  <c r="F362" i="111" s="1"/>
  <c r="O99" i="68"/>
  <c r="F362" i="113" s="1"/>
  <c r="P105" i="68"/>
  <c r="P126" i="68"/>
  <c r="O127" i="68"/>
  <c r="F363" i="109" s="1"/>
  <c r="P128" i="68"/>
  <c r="N135" i="68"/>
  <c r="P157" i="68"/>
  <c r="P187" i="68"/>
  <c r="M193" i="68"/>
  <c r="D365" i="114" s="1"/>
  <c r="M194" i="68"/>
  <c r="D365" i="125" s="1"/>
  <c r="D10" i="67"/>
  <c r="O249" i="67"/>
  <c r="F357" i="113" s="1"/>
  <c r="P96" i="67"/>
  <c r="P129" i="67"/>
  <c r="L163" i="67"/>
  <c r="O134" i="67"/>
  <c r="F353" i="125" s="1"/>
  <c r="M189" i="67"/>
  <c r="D355" i="113" s="1"/>
  <c r="L188" i="67"/>
  <c r="N189" i="67"/>
  <c r="L249" i="67"/>
  <c r="P135" i="67"/>
  <c r="M249" i="67"/>
  <c r="D357" i="113" s="1"/>
  <c r="P36" i="67"/>
  <c r="N67" i="67"/>
  <c r="L189" i="67"/>
  <c r="P185" i="67"/>
  <c r="O224" i="67"/>
  <c r="F356" i="125" s="1"/>
  <c r="G7" i="67"/>
  <c r="M37" i="67"/>
  <c r="D350" i="109" s="1"/>
  <c r="P95" i="67"/>
  <c r="N156" i="67"/>
  <c r="P189" i="67"/>
  <c r="L135" i="67"/>
  <c r="M155" i="67"/>
  <c r="D354" i="106" s="1"/>
  <c r="N163" i="67"/>
  <c r="G9" i="67"/>
  <c r="G14" i="67"/>
  <c r="O37" i="67"/>
  <c r="F350" i="109" s="1"/>
  <c r="L96" i="67"/>
  <c r="L134" i="67"/>
  <c r="M135" i="67"/>
  <c r="D353" i="127" s="1"/>
  <c r="N155" i="67"/>
  <c r="P156" i="67"/>
  <c r="O163" i="67"/>
  <c r="F354" i="114" s="1"/>
  <c r="O195" i="67"/>
  <c r="F355" i="127" s="1"/>
  <c r="P245" i="67"/>
  <c r="P249" i="67"/>
  <c r="P37" i="67"/>
  <c r="M134" i="67"/>
  <c r="D353" i="125" s="1"/>
  <c r="O155" i="67"/>
  <c r="F354" i="106" s="1"/>
  <c r="N134" i="67"/>
  <c r="O135" i="67"/>
  <c r="F353" i="127" s="1"/>
  <c r="P155" i="67"/>
  <c r="P67" i="67"/>
  <c r="P133" i="67"/>
  <c r="P255" i="67"/>
  <c r="P278" i="67"/>
  <c r="P73" i="67"/>
  <c r="P99" i="67"/>
  <c r="L133" i="67"/>
  <c r="P223" i="67"/>
  <c r="P277" i="67"/>
  <c r="M225" i="67"/>
  <c r="D356" i="127" s="1"/>
  <c r="P103" i="67"/>
  <c r="L105" i="67"/>
  <c r="N133" i="67"/>
  <c r="M217" i="67"/>
  <c r="D356" i="109" s="1"/>
  <c r="M133" i="67"/>
  <c r="D353" i="114" s="1"/>
  <c r="M248" i="67"/>
  <c r="D357" i="111" s="1"/>
  <c r="L104" i="67"/>
  <c r="L128" i="67"/>
  <c r="P283" i="67"/>
  <c r="L73" i="67"/>
  <c r="L99" i="67"/>
  <c r="P125" i="67"/>
  <c r="O217" i="67"/>
  <c r="F356" i="109" s="1"/>
  <c r="P225" i="67"/>
  <c r="P275" i="67"/>
  <c r="P279" i="67"/>
  <c r="O66" i="67"/>
  <c r="F351" i="108" s="1"/>
  <c r="O126" i="67"/>
  <c r="F353" i="108" s="1"/>
  <c r="P127" i="67"/>
  <c r="O156" i="67"/>
  <c r="F354" i="108" s="1"/>
  <c r="O186" i="67"/>
  <c r="F355" i="108" s="1"/>
  <c r="O254" i="67"/>
  <c r="F357" i="125" s="1"/>
  <c r="N255" i="67"/>
  <c r="O277" i="67"/>
  <c r="F358" i="109" s="1"/>
  <c r="D12" i="67"/>
  <c r="F14" i="67"/>
  <c r="O74" i="67"/>
  <c r="F351" i="125" s="1"/>
  <c r="M98" i="67"/>
  <c r="D352" i="111" s="1"/>
  <c r="M103" i="67"/>
  <c r="D352" i="114" s="1"/>
  <c r="M158" i="67"/>
  <c r="D354" i="111" s="1"/>
  <c r="L185" i="67"/>
  <c r="L247" i="67"/>
  <c r="P284" i="67"/>
  <c r="L98" i="67"/>
  <c r="L103" i="67"/>
  <c r="F6" i="67"/>
  <c r="P65" i="67"/>
  <c r="P69" i="67"/>
  <c r="L75" i="67"/>
  <c r="M95" i="67"/>
  <c r="D352" i="106" s="1"/>
  <c r="M96" i="67"/>
  <c r="D352" i="108" s="1"/>
  <c r="L127" i="67"/>
  <c r="P134" i="67"/>
  <c r="L157" i="67"/>
  <c r="P159" i="67"/>
  <c r="P163" i="67"/>
  <c r="L215" i="67"/>
  <c r="N216" i="67"/>
  <c r="P217" i="67"/>
  <c r="L219" i="67"/>
  <c r="O225" i="67"/>
  <c r="F356" i="127" s="1"/>
  <c r="P253" i="67"/>
  <c r="O276" i="67"/>
  <c r="F358" i="108" s="1"/>
  <c r="L186" i="67"/>
  <c r="F7" i="67"/>
  <c r="L74" i="67"/>
  <c r="M75" i="67"/>
  <c r="D351" i="127" s="1"/>
  <c r="O103" i="67"/>
  <c r="F352" i="114" s="1"/>
  <c r="N105" i="67"/>
  <c r="L126" i="67"/>
  <c r="M127" i="67"/>
  <c r="D353" i="109" s="1"/>
  <c r="L156" i="67"/>
  <c r="O158" i="67"/>
  <c r="F354" i="111" s="1"/>
  <c r="O187" i="67"/>
  <c r="F355" i="109" s="1"/>
  <c r="O216" i="67"/>
  <c r="F356" i="108" s="1"/>
  <c r="L187" i="67"/>
  <c r="L216" i="67"/>
  <c r="N285" i="67"/>
  <c r="N37" i="67"/>
  <c r="O44" i="67"/>
  <c r="F350" i="125" s="1"/>
  <c r="N45" i="67"/>
  <c r="P98" i="67"/>
  <c r="L125" i="67"/>
  <c r="L155" i="67"/>
  <c r="M156" i="67"/>
  <c r="D354" i="108" s="1"/>
  <c r="P158" i="67"/>
  <c r="O185" i="67"/>
  <c r="F355" i="106" s="1"/>
  <c r="P193" i="67"/>
  <c r="L195" i="67"/>
  <c r="N215" i="67"/>
  <c r="O247" i="67"/>
  <c r="F357" i="109" s="1"/>
  <c r="M277" i="67"/>
  <c r="D358" i="109" s="1"/>
  <c r="F11" i="67"/>
  <c r="N159" i="67"/>
  <c r="N164" i="67"/>
  <c r="O165" i="67"/>
  <c r="F354" i="127" s="1"/>
  <c r="O194" i="67"/>
  <c r="F355" i="125" s="1"/>
  <c r="O218" i="67"/>
  <c r="F356" i="111" s="1"/>
  <c r="O246" i="67"/>
  <c r="F357" i="108" s="1"/>
  <c r="P38" i="67"/>
  <c r="P44" i="67"/>
  <c r="M99" i="67"/>
  <c r="D352" i="113" s="1"/>
  <c r="M128" i="67"/>
  <c r="D353" i="111" s="1"/>
  <c r="N158" i="67"/>
  <c r="O159" i="67"/>
  <c r="F354" i="113" s="1"/>
  <c r="O164" i="67"/>
  <c r="F354" i="125" s="1"/>
  <c r="P165" i="67"/>
  <c r="O193" i="67"/>
  <c r="F355" i="114" s="1"/>
  <c r="P194" i="67"/>
  <c r="O245" i="67"/>
  <c r="F357" i="106" s="1"/>
  <c r="P246" i="67"/>
  <c r="P43" i="67"/>
  <c r="M104" i="67"/>
  <c r="D352" i="125" s="1"/>
  <c r="L245" i="67"/>
  <c r="L283" i="67"/>
  <c r="F5" i="67"/>
  <c r="L44" i="67"/>
  <c r="N104" i="67"/>
  <c r="O133" i="67"/>
  <c r="F353" i="114" s="1"/>
  <c r="N157" i="67"/>
  <c r="L165" i="67"/>
  <c r="M185" i="67"/>
  <c r="D355" i="106" s="1"/>
  <c r="N186" i="67"/>
  <c r="M187" i="67"/>
  <c r="D355" i="109" s="1"/>
  <c r="N188" i="67"/>
  <c r="O189" i="67"/>
  <c r="F355" i="113" s="1"/>
  <c r="O215" i="67"/>
  <c r="F356" i="106" s="1"/>
  <c r="L218" i="67"/>
  <c r="N219" i="67"/>
  <c r="N225" i="67"/>
  <c r="O248" i="67"/>
  <c r="F357" i="111" s="1"/>
  <c r="N277" i="67"/>
  <c r="L43" i="67"/>
  <c r="F13" i="67"/>
  <c r="M186" i="67"/>
  <c r="D355" i="108" s="1"/>
  <c r="M188" i="67"/>
  <c r="D355" i="111" s="1"/>
  <c r="G5" i="67"/>
  <c r="F15" i="67"/>
  <c r="O36" i="67"/>
  <c r="F350" i="108" s="1"/>
  <c r="M43" i="67"/>
  <c r="D350" i="114" s="1"/>
  <c r="M44" i="67"/>
  <c r="D350" i="125" s="1"/>
  <c r="P75" i="67"/>
  <c r="N97" i="67"/>
  <c r="N103" i="67"/>
  <c r="O104" i="67"/>
  <c r="F352" i="125" s="1"/>
  <c r="N127" i="67"/>
  <c r="L159" i="67"/>
  <c r="L164" i="67"/>
  <c r="M165" i="67"/>
  <c r="D354" i="127" s="1"/>
  <c r="N185" i="67"/>
  <c r="O188" i="67"/>
  <c r="F355" i="111" s="1"/>
  <c r="M194" i="67"/>
  <c r="D355" i="125" s="1"/>
  <c r="P215" i="67"/>
  <c r="M218" i="67"/>
  <c r="D356" i="111" s="1"/>
  <c r="O219" i="67"/>
  <c r="F356" i="113" s="1"/>
  <c r="P224" i="67"/>
  <c r="M246" i="67"/>
  <c r="D357" i="108" s="1"/>
  <c r="P248" i="67"/>
  <c r="P276" i="67"/>
  <c r="L284" i="67"/>
  <c r="L193" i="67"/>
  <c r="P35" i="67"/>
  <c r="P39" i="67"/>
  <c r="N75" i="67"/>
  <c r="P104" i="67"/>
  <c r="L129" i="67"/>
  <c r="L158" i="67"/>
  <c r="M159" i="67"/>
  <c r="D354" i="113" s="1"/>
  <c r="P186" i="67"/>
  <c r="P188" i="67"/>
  <c r="M193" i="67"/>
  <c r="D355" i="114" s="1"/>
  <c r="N218" i="67"/>
  <c r="P219" i="67"/>
  <c r="M245" i="67"/>
  <c r="D357" i="106" s="1"/>
  <c r="M283" i="67"/>
  <c r="D358" i="114" s="1"/>
  <c r="M284" i="67"/>
  <c r="D358" i="125" s="1"/>
  <c r="D5" i="67"/>
  <c r="D14" i="67"/>
  <c r="N35" i="67"/>
  <c r="N36" i="67"/>
  <c r="N38" i="67"/>
  <c r="N39" i="67"/>
  <c r="O45" i="67"/>
  <c r="F350" i="127" s="1"/>
  <c r="O65" i="67"/>
  <c r="F351" i="106" s="1"/>
  <c r="O68" i="67"/>
  <c r="F351" i="111" s="1"/>
  <c r="O69" i="67"/>
  <c r="F351" i="113" s="1"/>
  <c r="O97" i="67"/>
  <c r="F352" i="109" s="1"/>
  <c r="N223" i="67"/>
  <c r="N224" i="67"/>
  <c r="O253" i="67"/>
  <c r="F357" i="114" s="1"/>
  <c r="N275" i="67"/>
  <c r="N276" i="67"/>
  <c r="N278" i="67"/>
  <c r="N279" i="67"/>
  <c r="O285" i="67"/>
  <c r="F358" i="127" s="1"/>
  <c r="F9" i="67"/>
  <c r="E14" i="67"/>
  <c r="O35" i="67"/>
  <c r="F350" i="106" s="1"/>
  <c r="O38" i="67"/>
  <c r="F350" i="111" s="1"/>
  <c r="O39" i="67"/>
  <c r="F350" i="113" s="1"/>
  <c r="P45" i="67"/>
  <c r="P66" i="67"/>
  <c r="O67" i="67"/>
  <c r="F351" i="109" s="1"/>
  <c r="P68" i="67"/>
  <c r="P97" i="67"/>
  <c r="M163" i="67"/>
  <c r="D354" i="114" s="1"/>
  <c r="M164" i="67"/>
  <c r="D354" i="125" s="1"/>
  <c r="N193" i="67"/>
  <c r="N194" i="67"/>
  <c r="M195" i="67"/>
  <c r="D355" i="127" s="1"/>
  <c r="M215" i="67"/>
  <c r="D356" i="106" s="1"/>
  <c r="M216" i="67"/>
  <c r="D356" i="108" s="1"/>
  <c r="L217" i="67"/>
  <c r="M219" i="67"/>
  <c r="D356" i="113" s="1"/>
  <c r="O223" i="67"/>
  <c r="F356" i="114" s="1"/>
  <c r="N245" i="67"/>
  <c r="N246" i="67"/>
  <c r="M247" i="67"/>
  <c r="D357" i="109" s="1"/>
  <c r="N248" i="67"/>
  <c r="N249" i="67"/>
  <c r="P254" i="67"/>
  <c r="O255" i="67"/>
  <c r="F357" i="127" s="1"/>
  <c r="O275" i="67"/>
  <c r="F358" i="106" s="1"/>
  <c r="O278" i="67"/>
  <c r="F358" i="111" s="1"/>
  <c r="O279" i="67"/>
  <c r="F358" i="113" s="1"/>
  <c r="P285" i="67"/>
  <c r="L65" i="67"/>
  <c r="M68" i="67"/>
  <c r="D351" i="111" s="1"/>
  <c r="L69" i="67"/>
  <c r="L253" i="67"/>
  <c r="F8" i="67"/>
  <c r="L35" i="67"/>
  <c r="M38" i="67"/>
  <c r="D350" i="111" s="1"/>
  <c r="L39" i="67"/>
  <c r="M73" i="67"/>
  <c r="D351" i="114" s="1"/>
  <c r="M74" i="67"/>
  <c r="D351" i="125" s="1"/>
  <c r="M105" i="67"/>
  <c r="D352" i="127" s="1"/>
  <c r="M125" i="67"/>
  <c r="D353" i="106" s="1"/>
  <c r="M126" i="67"/>
  <c r="D353" i="108" s="1"/>
  <c r="M129" i="67"/>
  <c r="D353" i="113" s="1"/>
  <c r="M157" i="67"/>
  <c r="D354" i="109" s="1"/>
  <c r="P164" i="67"/>
  <c r="P195" i="67"/>
  <c r="P216" i="67"/>
  <c r="P218" i="67"/>
  <c r="L223" i="67"/>
  <c r="P247" i="67"/>
  <c r="L275" i="67"/>
  <c r="M278" i="67"/>
  <c r="D358" i="111" s="1"/>
  <c r="L279" i="67"/>
  <c r="L45" i="67"/>
  <c r="L66" i="67"/>
  <c r="L68" i="67"/>
  <c r="N73" i="67"/>
  <c r="N129" i="67"/>
  <c r="N247" i="67"/>
  <c r="C9" i="67"/>
  <c r="L36" i="67"/>
  <c r="L38" i="67"/>
  <c r="N43" i="67"/>
  <c r="N44" i="67"/>
  <c r="M45" i="67"/>
  <c r="D350" i="127" s="1"/>
  <c r="M65" i="67"/>
  <c r="D351" i="106" s="1"/>
  <c r="M66" i="67"/>
  <c r="D351" i="108" s="1"/>
  <c r="L67" i="67"/>
  <c r="M69" i="67"/>
  <c r="D351" i="113" s="1"/>
  <c r="O73" i="67"/>
  <c r="F351" i="114" s="1"/>
  <c r="N95" i="67"/>
  <c r="N96" i="67"/>
  <c r="M97" i="67"/>
  <c r="D352" i="109" s="1"/>
  <c r="N98" i="67"/>
  <c r="N99" i="67"/>
  <c r="O105" i="67"/>
  <c r="F352" i="127" s="1"/>
  <c r="O125" i="67"/>
  <c r="F353" i="106" s="1"/>
  <c r="O128" i="67"/>
  <c r="F353" i="111" s="1"/>
  <c r="O129" i="67"/>
  <c r="F353" i="113" s="1"/>
  <c r="O157" i="67"/>
  <c r="F354" i="109" s="1"/>
  <c r="N165" i="67"/>
  <c r="P187" i="67"/>
  <c r="N217" i="67"/>
  <c r="L224" i="67"/>
  <c r="M253" i="67"/>
  <c r="D357" i="114" s="1"/>
  <c r="M254" i="67"/>
  <c r="D357" i="125" s="1"/>
  <c r="L255" i="67"/>
  <c r="L276" i="67"/>
  <c r="L278" i="67"/>
  <c r="N283" i="67"/>
  <c r="N284" i="67"/>
  <c r="M285" i="67"/>
  <c r="D358" i="127" s="1"/>
  <c r="C7" i="67"/>
  <c r="N74" i="67"/>
  <c r="L97" i="67"/>
  <c r="N125" i="67"/>
  <c r="N126" i="67"/>
  <c r="N128" i="67"/>
  <c r="N195" i="67"/>
  <c r="L254" i="67"/>
  <c r="L285" i="67"/>
  <c r="C5" i="67"/>
  <c r="D9" i="67"/>
  <c r="C14" i="67"/>
  <c r="M35" i="67"/>
  <c r="D350" i="106" s="1"/>
  <c r="M36" i="67"/>
  <c r="D350" i="108" s="1"/>
  <c r="L37" i="67"/>
  <c r="M39" i="67"/>
  <c r="D350" i="113" s="1"/>
  <c r="O43" i="67"/>
  <c r="F350" i="114" s="1"/>
  <c r="N65" i="67"/>
  <c r="N66" i="67"/>
  <c r="M67" i="67"/>
  <c r="D351" i="109" s="1"/>
  <c r="N68" i="67"/>
  <c r="N69" i="67"/>
  <c r="P74" i="67"/>
  <c r="O75" i="67"/>
  <c r="F351" i="127" s="1"/>
  <c r="O95" i="67"/>
  <c r="F352" i="106" s="1"/>
  <c r="O98" i="67"/>
  <c r="F352" i="111" s="1"/>
  <c r="O99" i="67"/>
  <c r="F352" i="113" s="1"/>
  <c r="P105" i="67"/>
  <c r="P126" i="67"/>
  <c r="O127" i="67"/>
  <c r="F353" i="109" s="1"/>
  <c r="P128" i="67"/>
  <c r="N135" i="67"/>
  <c r="P157" i="67"/>
  <c r="N187" i="67"/>
  <c r="L194" i="67"/>
  <c r="M223" i="67"/>
  <c r="D356" i="114" s="1"/>
  <c r="M224" i="67"/>
  <c r="D356" i="125" s="1"/>
  <c r="L225" i="67"/>
  <c r="L246" i="67"/>
  <c r="L248" i="67"/>
  <c r="N253" i="67"/>
  <c r="N254" i="67"/>
  <c r="M255" i="67"/>
  <c r="D357" i="127" s="1"/>
  <c r="M275" i="67"/>
  <c r="D358" i="106" s="1"/>
  <c r="M276" i="67"/>
  <c r="D358" i="108" s="1"/>
  <c r="L277" i="67"/>
  <c r="M279" i="67"/>
  <c r="D358" i="113" s="1"/>
  <c r="O283" i="67"/>
  <c r="F358" i="114" s="1"/>
  <c r="P193" i="65"/>
  <c r="M188" i="65"/>
  <c r="D347" i="111" s="1"/>
  <c r="N75" i="65"/>
  <c r="O158" i="65"/>
  <c r="F346" i="111" s="1"/>
  <c r="O126" i="65"/>
  <c r="F345" i="108" s="1"/>
  <c r="M104" i="65"/>
  <c r="D344" i="125" s="1"/>
  <c r="L73" i="65"/>
  <c r="M73" i="65"/>
  <c r="D343" i="114" s="1"/>
  <c r="M96" i="65"/>
  <c r="D344" i="108" s="1"/>
  <c r="L189" i="65"/>
  <c r="M38" i="65"/>
  <c r="D342" i="111" s="1"/>
  <c r="L188" i="65"/>
  <c r="N188" i="65"/>
  <c r="P188" i="65"/>
  <c r="E14" i="65"/>
  <c r="F9" i="65"/>
  <c r="F14" i="65"/>
  <c r="O35" i="65"/>
  <c r="F342" i="106" s="1"/>
  <c r="O39" i="65"/>
  <c r="F342" i="113" s="1"/>
  <c r="O95" i="65"/>
  <c r="F344" i="106" s="1"/>
  <c r="N193" i="65"/>
  <c r="G9" i="65"/>
  <c r="M157" i="65"/>
  <c r="D346" i="109" s="1"/>
  <c r="F5" i="65"/>
  <c r="O127" i="65"/>
  <c r="F345" i="109" s="1"/>
  <c r="L69" i="65"/>
  <c r="O134" i="65"/>
  <c r="F345" i="125" s="1"/>
  <c r="N215" i="65"/>
  <c r="N219" i="65"/>
  <c r="F7" i="65"/>
  <c r="M35" i="65"/>
  <c r="D342" i="106" s="1"/>
  <c r="M39" i="65"/>
  <c r="D342" i="113" s="1"/>
  <c r="L193" i="65"/>
  <c r="D14" i="65"/>
  <c r="O97" i="65"/>
  <c r="F344" i="109" s="1"/>
  <c r="P194" i="65"/>
  <c r="L37" i="65"/>
  <c r="M75" i="65"/>
  <c r="D343" i="127" s="1"/>
  <c r="L129" i="65"/>
  <c r="M156" i="65"/>
  <c r="D346" i="108" s="1"/>
  <c r="N127" i="65"/>
  <c r="M129" i="65"/>
  <c r="D345" i="113" s="1"/>
  <c r="M67" i="65"/>
  <c r="D343" i="109" s="1"/>
  <c r="O68" i="65"/>
  <c r="F343" i="111" s="1"/>
  <c r="O75" i="65"/>
  <c r="F343" i="127" s="1"/>
  <c r="L97" i="65"/>
  <c r="N129" i="65"/>
  <c r="O164" i="65"/>
  <c r="F346" i="125" s="1"/>
  <c r="N165" i="65"/>
  <c r="M186" i="65"/>
  <c r="D347" i="108" s="1"/>
  <c r="M159" i="65"/>
  <c r="D346" i="113" s="1"/>
  <c r="N194" i="65"/>
  <c r="O195" i="65"/>
  <c r="F347" i="127" s="1"/>
  <c r="O44" i="65"/>
  <c r="F342" i="125" s="1"/>
  <c r="P129" i="65"/>
  <c r="P66" i="65"/>
  <c r="N67" i="65"/>
  <c r="N73" i="65"/>
  <c r="P74" i="65"/>
  <c r="N97" i="65"/>
  <c r="L104" i="65"/>
  <c r="M128" i="65"/>
  <c r="D345" i="111" s="1"/>
  <c r="O129" i="65"/>
  <c r="F345" i="113" s="1"/>
  <c r="M155" i="65"/>
  <c r="D346" i="106" s="1"/>
  <c r="O156" i="65"/>
  <c r="F346" i="108" s="1"/>
  <c r="L186" i="65"/>
  <c r="O188" i="65"/>
  <c r="F347" i="111" s="1"/>
  <c r="P189" i="65"/>
  <c r="O218" i="65"/>
  <c r="F348" i="111" s="1"/>
  <c r="P225" i="65"/>
  <c r="G5" i="65"/>
  <c r="G8" i="65"/>
  <c r="G13" i="65"/>
  <c r="O37" i="65"/>
  <c r="F342" i="109" s="1"/>
  <c r="M68" i="65"/>
  <c r="D343" i="111" s="1"/>
  <c r="O69" i="65"/>
  <c r="F343" i="113" s="1"/>
  <c r="P73" i="65"/>
  <c r="L95" i="65"/>
  <c r="P97" i="65"/>
  <c r="L99" i="65"/>
  <c r="N104" i="65"/>
  <c r="M127" i="65"/>
  <c r="D345" i="109" s="1"/>
  <c r="O128" i="65"/>
  <c r="F345" i="111" s="1"/>
  <c r="O155" i="65"/>
  <c r="F346" i="106" s="1"/>
  <c r="L185" i="65"/>
  <c r="N186" i="65"/>
  <c r="M215" i="65"/>
  <c r="D348" i="106" s="1"/>
  <c r="M219" i="65"/>
  <c r="D348" i="113" s="1"/>
  <c r="P37" i="65"/>
  <c r="P45" i="65"/>
  <c r="N68" i="65"/>
  <c r="P69" i="65"/>
  <c r="M95" i="65"/>
  <c r="D344" i="106" s="1"/>
  <c r="O96" i="65"/>
  <c r="F344" i="108" s="1"/>
  <c r="M126" i="65"/>
  <c r="D345" i="108" s="1"/>
  <c r="M158" i="65"/>
  <c r="D346" i="111" s="1"/>
  <c r="O159" i="65"/>
  <c r="F346" i="113" s="1"/>
  <c r="O163" i="65"/>
  <c r="F346" i="114" s="1"/>
  <c r="O186" i="65"/>
  <c r="F347" i="108" s="1"/>
  <c r="L194" i="65"/>
  <c r="L66" i="65"/>
  <c r="L74" i="65"/>
  <c r="N95" i="65"/>
  <c r="N103" i="65"/>
  <c r="P104" i="65"/>
  <c r="L133" i="65"/>
  <c r="N134" i="65"/>
  <c r="P186" i="65"/>
  <c r="N187" i="65"/>
  <c r="O219" i="65"/>
  <c r="F348" i="113" s="1"/>
  <c r="L225" i="65"/>
  <c r="G7" i="65"/>
  <c r="C7" i="65"/>
  <c r="M74" i="65"/>
  <c r="D343" i="125" s="1"/>
  <c r="M125" i="65"/>
  <c r="D345" i="106" s="1"/>
  <c r="M225" i="65"/>
  <c r="D348" i="127" s="1"/>
  <c r="G11" i="65"/>
  <c r="N66" i="65"/>
  <c r="N74" i="65"/>
  <c r="P95" i="65"/>
  <c r="P99" i="65"/>
  <c r="P134" i="65"/>
  <c r="N135" i="65"/>
  <c r="N189" i="65"/>
  <c r="N225" i="65"/>
  <c r="G14" i="65"/>
  <c r="O66" i="65"/>
  <c r="F343" i="108" s="1"/>
  <c r="O165" i="65"/>
  <c r="F346" i="127" s="1"/>
  <c r="O189" i="65"/>
  <c r="F347" i="113" s="1"/>
  <c r="O225" i="65"/>
  <c r="F348" i="127" s="1"/>
  <c r="C8" i="65"/>
  <c r="C13" i="65"/>
  <c r="L65" i="65"/>
  <c r="L125" i="65"/>
  <c r="N126" i="65"/>
  <c r="P128" i="65"/>
  <c r="P133" i="65"/>
  <c r="N156" i="65"/>
  <c r="P159" i="65"/>
  <c r="N163" i="65"/>
  <c r="P164" i="65"/>
  <c r="P185" i="65"/>
  <c r="N216" i="65"/>
  <c r="P217" i="65"/>
  <c r="M223" i="65"/>
  <c r="D348" i="114" s="1"/>
  <c r="C5" i="65"/>
  <c r="C10" i="65"/>
  <c r="G12" i="65"/>
  <c r="P35" i="65"/>
  <c r="M37" i="65"/>
  <c r="D342" i="109" s="1"/>
  <c r="O38" i="65"/>
  <c r="F342" i="111" s="1"/>
  <c r="P39" i="65"/>
  <c r="O43" i="65"/>
  <c r="F342" i="114" s="1"/>
  <c r="P68" i="65"/>
  <c r="O73" i="65"/>
  <c r="F343" i="114" s="1"/>
  <c r="O98" i="65"/>
  <c r="F344" i="111" s="1"/>
  <c r="N125" i="65"/>
  <c r="P126" i="65"/>
  <c r="P156" i="65"/>
  <c r="P157" i="65"/>
  <c r="P163" i="65"/>
  <c r="M189" i="65"/>
  <c r="D347" i="113" s="1"/>
  <c r="M195" i="65"/>
  <c r="D347" i="127" s="1"/>
  <c r="P216" i="65"/>
  <c r="L218" i="65"/>
  <c r="O223" i="65"/>
  <c r="F348" i="114" s="1"/>
  <c r="P5" i="65"/>
  <c r="E5" i="65"/>
  <c r="L45" i="65"/>
  <c r="O67" i="65"/>
  <c r="F343" i="109" s="1"/>
  <c r="M105" i="65"/>
  <c r="D344" i="127" s="1"/>
  <c r="O125" i="65"/>
  <c r="F345" i="106" s="1"/>
  <c r="M135" i="65"/>
  <c r="D345" i="127" s="1"/>
  <c r="M36" i="65"/>
  <c r="D342" i="108" s="1"/>
  <c r="P43" i="65"/>
  <c r="N65" i="65"/>
  <c r="P125" i="65"/>
  <c r="L128" i="65"/>
  <c r="P155" i="65"/>
  <c r="L159" i="65"/>
  <c r="L164" i="65"/>
  <c r="P215" i="65"/>
  <c r="L217" i="65"/>
  <c r="N218" i="65"/>
  <c r="O65" i="65"/>
  <c r="F343" i="106" s="1"/>
  <c r="O105" i="65"/>
  <c r="F344" i="127" s="1"/>
  <c r="O135" i="65"/>
  <c r="F345" i="127" s="1"/>
  <c r="M165" i="65"/>
  <c r="D346" i="127" s="1"/>
  <c r="M185" i="65"/>
  <c r="D347" i="106" s="1"/>
  <c r="O36" i="65"/>
  <c r="F342" i="108" s="1"/>
  <c r="O45" i="65"/>
  <c r="F342" i="127" s="1"/>
  <c r="P65" i="65"/>
  <c r="L68" i="65"/>
  <c r="L75" i="65"/>
  <c r="L126" i="65"/>
  <c r="N128" i="65"/>
  <c r="N133" i="65"/>
  <c r="L156" i="65"/>
  <c r="L157" i="65"/>
  <c r="N159" i="65"/>
  <c r="L163" i="65"/>
  <c r="N164" i="65"/>
  <c r="N185" i="65"/>
  <c r="O194" i="65"/>
  <c r="F347" i="125" s="1"/>
  <c r="N195" i="65"/>
  <c r="L216" i="65"/>
  <c r="N217" i="65"/>
  <c r="P218" i="65"/>
  <c r="G6" i="65"/>
  <c r="E10" i="65"/>
  <c r="N35" i="65"/>
  <c r="N36" i="65"/>
  <c r="N38" i="65"/>
  <c r="N39" i="65"/>
  <c r="P44" i="65"/>
  <c r="N96" i="65"/>
  <c r="P98" i="65"/>
  <c r="P103" i="65"/>
  <c r="L105" i="65"/>
  <c r="L127" i="65"/>
  <c r="O133" i="65"/>
  <c r="F345" i="114" s="1"/>
  <c r="N155" i="65"/>
  <c r="L158" i="65"/>
  <c r="M163" i="65"/>
  <c r="D346" i="114" s="1"/>
  <c r="M164" i="65"/>
  <c r="D346" i="125" s="1"/>
  <c r="L165" i="65"/>
  <c r="M193" i="65"/>
  <c r="D347" i="114" s="1"/>
  <c r="M194" i="65"/>
  <c r="D347" i="125" s="1"/>
  <c r="L195" i="65"/>
  <c r="L215" i="65"/>
  <c r="M217" i="65"/>
  <c r="D348" i="109" s="1"/>
  <c r="M218" i="65"/>
  <c r="D348" i="111" s="1"/>
  <c r="N223" i="65"/>
  <c r="P224" i="65"/>
  <c r="O224" i="65"/>
  <c r="F348" i="125" s="1"/>
  <c r="C9" i="65"/>
  <c r="C14" i="65"/>
  <c r="D10" i="65"/>
  <c r="E11" i="65"/>
  <c r="C15" i="65"/>
  <c r="P36" i="65"/>
  <c r="P38" i="65"/>
  <c r="L43" i="65"/>
  <c r="N45" i="65"/>
  <c r="P67" i="65"/>
  <c r="P96" i="65"/>
  <c r="N105" i="65"/>
  <c r="P135" i="65"/>
  <c r="L187" i="65"/>
  <c r="O193" i="65"/>
  <c r="F347" i="114" s="1"/>
  <c r="O216" i="65"/>
  <c r="F348" i="108" s="1"/>
  <c r="O217" i="65"/>
  <c r="F348" i="109" s="1"/>
  <c r="P219" i="65"/>
  <c r="P223" i="65"/>
  <c r="M187" i="65"/>
  <c r="D347" i="109" s="1"/>
  <c r="C6" i="65"/>
  <c r="E12" i="65"/>
  <c r="L35" i="65"/>
  <c r="N37" i="65"/>
  <c r="L39" i="65"/>
  <c r="L44" i="65"/>
  <c r="P75" i="65"/>
  <c r="L98" i="65"/>
  <c r="M99" i="65"/>
  <c r="D344" i="113" s="1"/>
  <c r="M103" i="65"/>
  <c r="D344" i="114" s="1"/>
  <c r="P105" i="65"/>
  <c r="P127" i="65"/>
  <c r="L155" i="65"/>
  <c r="P158" i="65"/>
  <c r="P165" i="65"/>
  <c r="P195" i="65"/>
  <c r="L224" i="65"/>
  <c r="G10" i="65"/>
  <c r="C12" i="65"/>
  <c r="M43" i="65"/>
  <c r="D342" i="114" s="1"/>
  <c r="M44" i="65"/>
  <c r="D342" i="125" s="1"/>
  <c r="M98" i="65"/>
  <c r="D344" i="111" s="1"/>
  <c r="N99" i="65"/>
  <c r="L134" i="65"/>
  <c r="N158" i="65"/>
  <c r="O187" i="65"/>
  <c r="F347" i="109" s="1"/>
  <c r="M216" i="65"/>
  <c r="D348" i="108" s="1"/>
  <c r="M224" i="65"/>
  <c r="D348" i="125" s="1"/>
  <c r="E9" i="65"/>
  <c r="G15" i="65"/>
  <c r="L36" i="65"/>
  <c r="L38" i="65"/>
  <c r="N43" i="65"/>
  <c r="N44" i="65"/>
  <c r="M45" i="65"/>
  <c r="D342" i="127" s="1"/>
  <c r="M65" i="65"/>
  <c r="D343" i="106" s="1"/>
  <c r="M66" i="65"/>
  <c r="D343" i="108" s="1"/>
  <c r="L67" i="65"/>
  <c r="M69" i="65"/>
  <c r="D343" i="113" s="1"/>
  <c r="O74" i="65"/>
  <c r="F343" i="125" s="1"/>
  <c r="L96" i="65"/>
  <c r="M97" i="65"/>
  <c r="D344" i="109" s="1"/>
  <c r="N98" i="65"/>
  <c r="O99" i="65"/>
  <c r="F344" i="113" s="1"/>
  <c r="O103" i="65"/>
  <c r="F344" i="114" s="1"/>
  <c r="O104" i="65"/>
  <c r="F344" i="125" s="1"/>
  <c r="M133" i="65"/>
  <c r="D345" i="114" s="1"/>
  <c r="M134" i="65"/>
  <c r="D345" i="125" s="1"/>
  <c r="L135" i="65"/>
  <c r="O157" i="65"/>
  <c r="F346" i="109" s="1"/>
  <c r="P187" i="65"/>
  <c r="L219" i="65"/>
  <c r="L223" i="65"/>
  <c r="N224" i="65"/>
  <c r="M305" i="64"/>
  <c r="D339" i="106" s="1"/>
  <c r="O194" i="64"/>
  <c r="F335" i="125" s="1"/>
  <c r="E7" i="64"/>
  <c r="N254" i="64"/>
  <c r="M313" i="64"/>
  <c r="D339" i="114" s="1"/>
  <c r="E9" i="64"/>
  <c r="E14" i="64"/>
  <c r="O249" i="64"/>
  <c r="F337" i="113" s="1"/>
  <c r="E6" i="64"/>
  <c r="N215" i="64"/>
  <c r="M247" i="64"/>
  <c r="D337" i="109" s="1"/>
  <c r="E8" i="64"/>
  <c r="E13" i="64"/>
  <c r="E5" i="64"/>
  <c r="E15" i="64"/>
  <c r="N67" i="64"/>
  <c r="O307" i="64"/>
  <c r="F339" i="109" s="1"/>
  <c r="L313" i="64"/>
  <c r="G8" i="64"/>
  <c r="N305" i="64"/>
  <c r="M157" i="64"/>
  <c r="D334" i="109" s="1"/>
  <c r="M276" i="64"/>
  <c r="D338" i="108" s="1"/>
  <c r="O127" i="64"/>
  <c r="F333" i="109" s="1"/>
  <c r="O276" i="64"/>
  <c r="F338" i="108" s="1"/>
  <c r="L73" i="64"/>
  <c r="P194" i="64"/>
  <c r="P249" i="64"/>
  <c r="O314" i="64"/>
  <c r="F339" i="125" s="1"/>
  <c r="O158" i="64"/>
  <c r="F334" i="111" s="1"/>
  <c r="P163" i="64"/>
  <c r="P283" i="64"/>
  <c r="O306" i="64"/>
  <c r="F339" i="108" s="1"/>
  <c r="L133" i="64"/>
  <c r="L156" i="64"/>
  <c r="G5" i="64"/>
  <c r="P73" i="64"/>
  <c r="P134" i="64"/>
  <c r="N156" i="64"/>
  <c r="L194" i="64"/>
  <c r="P305" i="64"/>
  <c r="M39" i="64"/>
  <c r="D330" i="113" s="1"/>
  <c r="O156" i="64"/>
  <c r="F334" i="108" s="1"/>
  <c r="M194" i="64"/>
  <c r="D335" i="125" s="1"/>
  <c r="M218" i="64"/>
  <c r="D336" i="111" s="1"/>
  <c r="O246" i="64"/>
  <c r="F337" i="108" s="1"/>
  <c r="P254" i="64"/>
  <c r="M345" i="64"/>
  <c r="D340" i="127" s="1"/>
  <c r="M215" i="64"/>
  <c r="D336" i="106" s="1"/>
  <c r="G7" i="64"/>
  <c r="P35" i="64"/>
  <c r="P39" i="64"/>
  <c r="P65" i="64"/>
  <c r="M105" i="64"/>
  <c r="D332" i="127" s="1"/>
  <c r="P156" i="64"/>
  <c r="P308" i="64"/>
  <c r="M337" i="64"/>
  <c r="D340" i="109" s="1"/>
  <c r="G11" i="64"/>
  <c r="L68" i="64"/>
  <c r="O96" i="64"/>
  <c r="F332" i="108" s="1"/>
  <c r="L103" i="64"/>
  <c r="P215" i="64"/>
  <c r="M38" i="64"/>
  <c r="D330" i="111" s="1"/>
  <c r="M68" i="64"/>
  <c r="D331" i="111" s="1"/>
  <c r="L248" i="64"/>
  <c r="N313" i="64"/>
  <c r="N68" i="64"/>
  <c r="L125" i="64"/>
  <c r="N126" i="64"/>
  <c r="P277" i="64"/>
  <c r="M283" i="64"/>
  <c r="D338" i="114" s="1"/>
  <c r="L306" i="64"/>
  <c r="M308" i="64"/>
  <c r="D339" i="111" s="1"/>
  <c r="N345" i="64"/>
  <c r="O99" i="64"/>
  <c r="F332" i="113" s="1"/>
  <c r="M125" i="64"/>
  <c r="D333" i="106" s="1"/>
  <c r="O126" i="64"/>
  <c r="F333" i="108" s="1"/>
  <c r="O186" i="64"/>
  <c r="F335" i="108" s="1"/>
  <c r="N195" i="64"/>
  <c r="N248" i="64"/>
  <c r="M306" i="64"/>
  <c r="D339" i="108" s="1"/>
  <c r="P313" i="64"/>
  <c r="O75" i="64"/>
  <c r="F331" i="127" s="1"/>
  <c r="P126" i="64"/>
  <c r="N127" i="64"/>
  <c r="P193" i="64"/>
  <c r="O225" i="64"/>
  <c r="F336" i="127" s="1"/>
  <c r="O248" i="64"/>
  <c r="F337" i="111" s="1"/>
  <c r="O308" i="64"/>
  <c r="F339" i="111" s="1"/>
  <c r="P306" i="64"/>
  <c r="P343" i="64"/>
  <c r="O66" i="64"/>
  <c r="F331" i="108" s="1"/>
  <c r="O164" i="64"/>
  <c r="F334" i="125" s="1"/>
  <c r="L37" i="64"/>
  <c r="L69" i="64"/>
  <c r="L185" i="64"/>
  <c r="P217" i="64"/>
  <c r="L223" i="64"/>
  <c r="P279" i="64"/>
  <c r="L335" i="64"/>
  <c r="G9" i="64"/>
  <c r="G14" i="64"/>
  <c r="O38" i="64"/>
  <c r="F330" i="111" s="1"/>
  <c r="M69" i="64"/>
  <c r="D331" i="113" s="1"/>
  <c r="O224" i="64"/>
  <c r="F336" i="125" s="1"/>
  <c r="M285" i="64"/>
  <c r="D338" i="127" s="1"/>
  <c r="O336" i="64"/>
  <c r="F340" i="108" s="1"/>
  <c r="L129" i="64"/>
  <c r="D5" i="64"/>
  <c r="L36" i="64"/>
  <c r="L43" i="64"/>
  <c r="P45" i="64"/>
  <c r="L66" i="64"/>
  <c r="N69" i="64"/>
  <c r="P103" i="64"/>
  <c r="L128" i="64"/>
  <c r="N135" i="64"/>
  <c r="N158" i="64"/>
  <c r="L164" i="64"/>
  <c r="L165" i="64"/>
  <c r="L188" i="64"/>
  <c r="P224" i="64"/>
  <c r="P253" i="64"/>
  <c r="L255" i="64"/>
  <c r="P276" i="64"/>
  <c r="L279" i="64"/>
  <c r="L284" i="64"/>
  <c r="L35" i="64"/>
  <c r="M36" i="64"/>
  <c r="D330" i="108" s="1"/>
  <c r="O44" i="64"/>
  <c r="F330" i="125" s="1"/>
  <c r="M66" i="64"/>
  <c r="D331" i="108" s="1"/>
  <c r="L95" i="64"/>
  <c r="L155" i="64"/>
  <c r="M164" i="64"/>
  <c r="D334" i="125" s="1"/>
  <c r="M165" i="64"/>
  <c r="D334" i="127" s="1"/>
  <c r="O193" i="64"/>
  <c r="F335" i="114" s="1"/>
  <c r="M224" i="64"/>
  <c r="D336" i="125" s="1"/>
  <c r="L254" i="64"/>
  <c r="M279" i="64"/>
  <c r="D338" i="113" s="1"/>
  <c r="M284" i="64"/>
  <c r="D338" i="125" s="1"/>
  <c r="O335" i="64"/>
  <c r="F340" i="106" s="1"/>
  <c r="M35" i="64"/>
  <c r="D330" i="106" s="1"/>
  <c r="L65" i="64"/>
  <c r="N66" i="64"/>
  <c r="P69" i="64"/>
  <c r="P97" i="64"/>
  <c r="L99" i="64"/>
  <c r="P129" i="64"/>
  <c r="P133" i="64"/>
  <c r="O157" i="64"/>
  <c r="F334" i="109" s="1"/>
  <c r="N164" i="64"/>
  <c r="P185" i="64"/>
  <c r="N219" i="64"/>
  <c r="P223" i="64"/>
  <c r="N245" i="64"/>
  <c r="M254" i="64"/>
  <c r="D337" i="125" s="1"/>
  <c r="N255" i="64"/>
  <c r="L308" i="64"/>
  <c r="O36" i="64"/>
  <c r="F330" i="108" s="1"/>
  <c r="O255" i="64"/>
  <c r="F337" i="127" s="1"/>
  <c r="O284" i="64"/>
  <c r="F338" i="125" s="1"/>
  <c r="O315" i="64"/>
  <c r="F339" i="127" s="1"/>
  <c r="O338" i="64"/>
  <c r="F340" i="111" s="1"/>
  <c r="C14" i="64"/>
  <c r="O43" i="64"/>
  <c r="F330" i="114" s="1"/>
  <c r="D9" i="64"/>
  <c r="E11" i="64"/>
  <c r="D14" i="64"/>
  <c r="O35" i="64"/>
  <c r="F330" i="106" s="1"/>
  <c r="L38" i="64"/>
  <c r="O95" i="64"/>
  <c r="F332" i="106" s="1"/>
  <c r="P128" i="64"/>
  <c r="P188" i="64"/>
  <c r="M216" i="64"/>
  <c r="D336" i="108" s="1"/>
  <c r="L224" i="64"/>
  <c r="P245" i="64"/>
  <c r="N246" i="64"/>
  <c r="N249" i="64"/>
  <c r="P255" i="64"/>
  <c r="L276" i="64"/>
  <c r="F5" i="64"/>
  <c r="E10" i="64"/>
  <c r="O39" i="64"/>
  <c r="F330" i="113" s="1"/>
  <c r="O105" i="64"/>
  <c r="F332" i="127" s="1"/>
  <c r="O125" i="64"/>
  <c r="F333" i="106" s="1"/>
  <c r="M128" i="64"/>
  <c r="D333" i="111" s="1"/>
  <c r="O134" i="64"/>
  <c r="F333" i="125" s="1"/>
  <c r="M188" i="64"/>
  <c r="D335" i="111" s="1"/>
  <c r="O337" i="64"/>
  <c r="F340" i="109" s="1"/>
  <c r="O345" i="64"/>
  <c r="F340" i="127" s="1"/>
  <c r="L67" i="64"/>
  <c r="L74" i="64"/>
  <c r="P105" i="64"/>
  <c r="P125" i="64"/>
  <c r="P157" i="64"/>
  <c r="P186" i="64"/>
  <c r="N187" i="64"/>
  <c r="N275" i="64"/>
  <c r="L278" i="64"/>
  <c r="P284" i="64"/>
  <c r="L309" i="64"/>
  <c r="P337" i="64"/>
  <c r="L339" i="64"/>
  <c r="P345" i="64"/>
  <c r="F7" i="64"/>
  <c r="M67" i="64"/>
  <c r="D331" i="109" s="1"/>
  <c r="M74" i="64"/>
  <c r="D331" i="125" s="1"/>
  <c r="M98" i="64"/>
  <c r="D332" i="111" s="1"/>
  <c r="M159" i="64"/>
  <c r="D334" i="113" s="1"/>
  <c r="M253" i="64"/>
  <c r="D337" i="114" s="1"/>
  <c r="M278" i="64"/>
  <c r="D338" i="111" s="1"/>
  <c r="M309" i="64"/>
  <c r="D339" i="113" s="1"/>
  <c r="P43" i="64"/>
  <c r="L45" i="64"/>
  <c r="M65" i="64"/>
  <c r="D331" i="106" s="1"/>
  <c r="M73" i="64"/>
  <c r="D331" i="114" s="1"/>
  <c r="N74" i="64"/>
  <c r="P95" i="64"/>
  <c r="L97" i="64"/>
  <c r="O104" i="64"/>
  <c r="F332" i="125" s="1"/>
  <c r="M129" i="64"/>
  <c r="D333" i="113" s="1"/>
  <c r="L134" i="64"/>
  <c r="M163" i="64"/>
  <c r="D334" i="114" s="1"/>
  <c r="L193" i="64"/>
  <c r="N247" i="64"/>
  <c r="O279" i="64"/>
  <c r="F338" i="113" s="1"/>
  <c r="L307" i="64"/>
  <c r="N309" i="64"/>
  <c r="F9" i="64"/>
  <c r="E12" i="64"/>
  <c r="F14" i="64"/>
  <c r="M45" i="64"/>
  <c r="D330" i="127" s="1"/>
  <c r="N65" i="64"/>
  <c r="P66" i="64"/>
  <c r="O67" i="64"/>
  <c r="F331" i="109" s="1"/>
  <c r="P68" i="64"/>
  <c r="N73" i="64"/>
  <c r="O74" i="64"/>
  <c r="F331" i="125" s="1"/>
  <c r="M97" i="64"/>
  <c r="D332" i="109" s="1"/>
  <c r="O98" i="64"/>
  <c r="F332" i="111" s="1"/>
  <c r="P99" i="64"/>
  <c r="L126" i="64"/>
  <c r="N128" i="64"/>
  <c r="N129" i="64"/>
  <c r="P155" i="64"/>
  <c r="M158" i="64"/>
  <c r="D334" i="111" s="1"/>
  <c r="O159" i="64"/>
  <c r="F334" i="113" s="1"/>
  <c r="P164" i="64"/>
  <c r="P165" i="64"/>
  <c r="M193" i="64"/>
  <c r="D335" i="114" s="1"/>
  <c r="N194" i="64"/>
  <c r="M195" i="64"/>
  <c r="D335" i="127" s="1"/>
  <c r="N223" i="64"/>
  <c r="O247" i="64"/>
  <c r="F337" i="109" s="1"/>
  <c r="P248" i="64"/>
  <c r="L275" i="64"/>
  <c r="N276" i="64"/>
  <c r="M277" i="64"/>
  <c r="D338" i="109" s="1"/>
  <c r="L305" i="64"/>
  <c r="N306" i="64"/>
  <c r="M307" i="64"/>
  <c r="D339" i="109" s="1"/>
  <c r="N308" i="64"/>
  <c r="O309" i="64"/>
  <c r="F339" i="113" s="1"/>
  <c r="M314" i="64"/>
  <c r="D339" i="125" s="1"/>
  <c r="P335" i="64"/>
  <c r="M338" i="64"/>
  <c r="D340" i="111" s="1"/>
  <c r="O339" i="64"/>
  <c r="F340" i="113" s="1"/>
  <c r="O344" i="64"/>
  <c r="F340" i="125" s="1"/>
  <c r="L39" i="64"/>
  <c r="O73" i="64"/>
  <c r="F331" i="114" s="1"/>
  <c r="P74" i="64"/>
  <c r="N75" i="64"/>
  <c r="L105" i="64"/>
  <c r="M126" i="64"/>
  <c r="D333" i="108" s="1"/>
  <c r="O128" i="64"/>
  <c r="F333" i="111" s="1"/>
  <c r="O129" i="64"/>
  <c r="F333" i="113" s="1"/>
  <c r="M155" i="64"/>
  <c r="D334" i="106" s="1"/>
  <c r="L157" i="64"/>
  <c r="P159" i="64"/>
  <c r="O163" i="64"/>
  <c r="F334" i="114" s="1"/>
  <c r="L186" i="64"/>
  <c r="P189" i="64"/>
  <c r="N193" i="64"/>
  <c r="L219" i="64"/>
  <c r="P247" i="64"/>
  <c r="M275" i="64"/>
  <c r="D338" i="106" s="1"/>
  <c r="P278" i="64"/>
  <c r="L283" i="64"/>
  <c r="P309" i="64"/>
  <c r="N314" i="64"/>
  <c r="L337" i="64"/>
  <c r="P339" i="64"/>
  <c r="L345" i="64"/>
  <c r="N125" i="64"/>
  <c r="L189" i="64"/>
  <c r="O245" i="64"/>
  <c r="F337" i="106" s="1"/>
  <c r="M255" i="64"/>
  <c r="D337" i="127" s="1"/>
  <c r="O275" i="64"/>
  <c r="F338" i="106" s="1"/>
  <c r="O305" i="64"/>
  <c r="F339" i="106" s="1"/>
  <c r="O313" i="64"/>
  <c r="F339" i="114" s="1"/>
  <c r="P314" i="64"/>
  <c r="N315" i="64"/>
  <c r="C5" i="64"/>
  <c r="C10" i="64"/>
  <c r="N35" i="64"/>
  <c r="N36" i="64"/>
  <c r="M37" i="64"/>
  <c r="D330" i="109" s="1"/>
  <c r="N38" i="64"/>
  <c r="N39" i="64"/>
  <c r="P44" i="64"/>
  <c r="O45" i="64"/>
  <c r="F330" i="127" s="1"/>
  <c r="O65" i="64"/>
  <c r="F331" i="106" s="1"/>
  <c r="O68" i="64"/>
  <c r="F331" i="111" s="1"/>
  <c r="O69" i="64"/>
  <c r="F331" i="113" s="1"/>
  <c r="P75" i="64"/>
  <c r="P96" i="64"/>
  <c r="O97" i="64"/>
  <c r="F332" i="109" s="1"/>
  <c r="P98" i="64"/>
  <c r="N105" i="64"/>
  <c r="P127" i="64"/>
  <c r="P158" i="64"/>
  <c r="L195" i="64"/>
  <c r="L216" i="64"/>
  <c r="O216" i="64"/>
  <c r="F336" i="108" s="1"/>
  <c r="L218" i="64"/>
  <c r="O218" i="64"/>
  <c r="F336" i="111" s="1"/>
  <c r="P225" i="64"/>
  <c r="P246" i="64"/>
  <c r="N285" i="64"/>
  <c r="P315" i="64"/>
  <c r="P336" i="64"/>
  <c r="P338" i="64"/>
  <c r="L343" i="64"/>
  <c r="C13" i="64"/>
  <c r="P219" i="64"/>
  <c r="P36" i="64"/>
  <c r="O37" i="64"/>
  <c r="F330" i="109" s="1"/>
  <c r="P38" i="64"/>
  <c r="N45" i="64"/>
  <c r="P67" i="64"/>
  <c r="N97" i="64"/>
  <c r="L104" i="64"/>
  <c r="M133" i="64"/>
  <c r="D333" i="114" s="1"/>
  <c r="M134" i="64"/>
  <c r="D333" i="125" s="1"/>
  <c r="L135" i="64"/>
  <c r="L159" i="64"/>
  <c r="L163" i="64"/>
  <c r="M185" i="64"/>
  <c r="D335" i="106" s="1"/>
  <c r="M186" i="64"/>
  <c r="D335" i="108" s="1"/>
  <c r="L187" i="64"/>
  <c r="M189" i="64"/>
  <c r="D335" i="113" s="1"/>
  <c r="N216" i="64"/>
  <c r="N218" i="64"/>
  <c r="M223" i="64"/>
  <c r="D336" i="114" s="1"/>
  <c r="N253" i="64"/>
  <c r="O283" i="64"/>
  <c r="F338" i="114" s="1"/>
  <c r="N284" i="64"/>
  <c r="P307" i="64"/>
  <c r="N337" i="64"/>
  <c r="L344" i="64"/>
  <c r="C7" i="64"/>
  <c r="P37" i="64"/>
  <c r="M103" i="64"/>
  <c r="D332" i="114" s="1"/>
  <c r="M104" i="64"/>
  <c r="D332" i="125" s="1"/>
  <c r="N133" i="64"/>
  <c r="N134" i="64"/>
  <c r="M135" i="64"/>
  <c r="D333" i="127" s="1"/>
  <c r="N185" i="64"/>
  <c r="N186" i="64"/>
  <c r="M187" i="64"/>
  <c r="D335" i="109" s="1"/>
  <c r="N188" i="64"/>
  <c r="N189" i="64"/>
  <c r="O195" i="64"/>
  <c r="F335" i="127" s="1"/>
  <c r="O215" i="64"/>
  <c r="F336" i="106" s="1"/>
  <c r="M217" i="64"/>
  <c r="D336" i="109" s="1"/>
  <c r="M219" i="64"/>
  <c r="D336" i="113" s="1"/>
  <c r="N224" i="64"/>
  <c r="L245" i="64"/>
  <c r="L247" i="64"/>
  <c r="L249" i="64"/>
  <c r="O253" i="64"/>
  <c r="F337" i="114" s="1"/>
  <c r="O254" i="64"/>
  <c r="F337" i="125" s="1"/>
  <c r="O278" i="64"/>
  <c r="F338" i="111" s="1"/>
  <c r="N279" i="64"/>
  <c r="N307" i="64"/>
  <c r="L314" i="64"/>
  <c r="M343" i="64"/>
  <c r="D340" i="114" s="1"/>
  <c r="M344" i="64"/>
  <c r="D340" i="125" s="1"/>
  <c r="G10" i="64"/>
  <c r="N37" i="64"/>
  <c r="L44" i="64"/>
  <c r="L75" i="64"/>
  <c r="L96" i="64"/>
  <c r="L98" i="64"/>
  <c r="N103" i="64"/>
  <c r="N104" i="64"/>
  <c r="L127" i="64"/>
  <c r="O133" i="64"/>
  <c r="F333" i="114" s="1"/>
  <c r="N155" i="64"/>
  <c r="M156" i="64"/>
  <c r="D334" i="108" s="1"/>
  <c r="L158" i="64"/>
  <c r="O165" i="64"/>
  <c r="F334" i="127" s="1"/>
  <c r="O185" i="64"/>
  <c r="F335" i="106" s="1"/>
  <c r="O188" i="64"/>
  <c r="F335" i="111" s="1"/>
  <c r="O189" i="64"/>
  <c r="F335" i="113" s="1"/>
  <c r="P195" i="64"/>
  <c r="P216" i="64"/>
  <c r="P218" i="64"/>
  <c r="O223" i="64"/>
  <c r="F336" i="114" s="1"/>
  <c r="M225" i="64"/>
  <c r="D336" i="127" s="1"/>
  <c r="M245" i="64"/>
  <c r="D337" i="106" s="1"/>
  <c r="L246" i="64"/>
  <c r="M248" i="64"/>
  <c r="D337" i="111" s="1"/>
  <c r="M249" i="64"/>
  <c r="D337" i="113" s="1"/>
  <c r="P275" i="64"/>
  <c r="N283" i="64"/>
  <c r="L315" i="64"/>
  <c r="L336" i="64"/>
  <c r="L338" i="64"/>
  <c r="N343" i="64"/>
  <c r="N344" i="64"/>
  <c r="C15" i="64"/>
  <c r="G6" i="64"/>
  <c r="M43" i="64"/>
  <c r="D330" i="114" s="1"/>
  <c r="M44" i="64"/>
  <c r="D330" i="125" s="1"/>
  <c r="M75" i="64"/>
  <c r="D331" i="127" s="1"/>
  <c r="M95" i="64"/>
  <c r="D332" i="106" s="1"/>
  <c r="M96" i="64"/>
  <c r="D332" i="108" s="1"/>
  <c r="M99" i="64"/>
  <c r="D332" i="113" s="1"/>
  <c r="O103" i="64"/>
  <c r="F332" i="114" s="1"/>
  <c r="M127" i="64"/>
  <c r="D333" i="109" s="1"/>
  <c r="O135" i="64"/>
  <c r="F333" i="127" s="1"/>
  <c r="O155" i="64"/>
  <c r="F334" i="106" s="1"/>
  <c r="O187" i="64"/>
  <c r="F335" i="109" s="1"/>
  <c r="O217" i="64"/>
  <c r="F336" i="109" s="1"/>
  <c r="O219" i="64"/>
  <c r="F336" i="113" s="1"/>
  <c r="M246" i="64"/>
  <c r="D337" i="108" s="1"/>
  <c r="M315" i="64"/>
  <c r="D339" i="127" s="1"/>
  <c r="M335" i="64"/>
  <c r="D340" i="106" s="1"/>
  <c r="M336" i="64"/>
  <c r="D340" i="108" s="1"/>
  <c r="M339" i="64"/>
  <c r="D340" i="113" s="1"/>
  <c r="O343" i="64"/>
  <c r="F340" i="114" s="1"/>
  <c r="C9" i="64"/>
  <c r="N43" i="64"/>
  <c r="N44" i="64"/>
  <c r="N95" i="64"/>
  <c r="N96" i="64"/>
  <c r="N98" i="64"/>
  <c r="N99" i="64"/>
  <c r="P104" i="64"/>
  <c r="P135" i="64"/>
  <c r="N159" i="64"/>
  <c r="N163" i="64"/>
  <c r="P187" i="64"/>
  <c r="L215" i="64"/>
  <c r="N335" i="64"/>
  <c r="N336" i="64"/>
  <c r="N338" i="64"/>
  <c r="N339" i="64"/>
  <c r="P344" i="64"/>
  <c r="L127" i="62"/>
  <c r="L254" i="62"/>
  <c r="P278" i="62"/>
  <c r="O193" i="62"/>
  <c r="F325" i="114" s="1"/>
  <c r="P96" i="62"/>
  <c r="P193" i="62"/>
  <c r="F5" i="62"/>
  <c r="F7" i="62"/>
  <c r="L35" i="62"/>
  <c r="L39" i="62"/>
  <c r="L65" i="62"/>
  <c r="L95" i="62"/>
  <c r="L99" i="62"/>
  <c r="M39" i="62"/>
  <c r="D320" i="113" s="1"/>
  <c r="M65" i="62"/>
  <c r="D321" i="106" s="1"/>
  <c r="M99" i="62"/>
  <c r="D322" i="113" s="1"/>
  <c r="D10" i="62"/>
  <c r="L38" i="62"/>
  <c r="N65" i="62"/>
  <c r="G14" i="62"/>
  <c r="M98" i="62"/>
  <c r="D322" i="111" s="1"/>
  <c r="M128" i="62"/>
  <c r="D323" i="111" s="1"/>
  <c r="P129" i="62"/>
  <c r="P159" i="62"/>
  <c r="L249" i="62"/>
  <c r="O246" i="62"/>
  <c r="F327" i="108" s="1"/>
  <c r="M127" i="62"/>
  <c r="D323" i="109" s="1"/>
  <c r="P189" i="62"/>
  <c r="N43" i="62"/>
  <c r="N73" i="62"/>
  <c r="E9" i="62"/>
  <c r="E14" i="62"/>
  <c r="O159" i="62"/>
  <c r="F324" i="113" s="1"/>
  <c r="N216" i="62"/>
  <c r="M249" i="62"/>
  <c r="D327" i="113" s="1"/>
  <c r="M156" i="62"/>
  <c r="D324" i="108" s="1"/>
  <c r="M193" i="62"/>
  <c r="D325" i="114" s="1"/>
  <c r="M245" i="62"/>
  <c r="D327" i="106" s="1"/>
  <c r="E5" i="62"/>
  <c r="P103" i="62"/>
  <c r="N164" i="62"/>
  <c r="L186" i="62"/>
  <c r="P254" i="62"/>
  <c r="P249" i="62"/>
  <c r="C14" i="62"/>
  <c r="O74" i="62"/>
  <c r="F321" i="125" s="1"/>
  <c r="O134" i="62"/>
  <c r="F323" i="125" s="1"/>
  <c r="P217" i="62"/>
  <c r="P74" i="62"/>
  <c r="P125" i="62"/>
  <c r="P165" i="62"/>
  <c r="O36" i="62"/>
  <c r="F320" i="108" s="1"/>
  <c r="M38" i="62"/>
  <c r="D320" i="111" s="1"/>
  <c r="O65" i="62"/>
  <c r="F321" i="106" s="1"/>
  <c r="O66" i="62"/>
  <c r="F321" i="108" s="1"/>
  <c r="M103" i="62"/>
  <c r="D322" i="114" s="1"/>
  <c r="M126" i="62"/>
  <c r="O163" i="62"/>
  <c r="F324" i="114" s="1"/>
  <c r="O186" i="62"/>
  <c r="F325" i="108" s="1"/>
  <c r="O245" i="62"/>
  <c r="F327" i="106" s="1"/>
  <c r="P65" i="62"/>
  <c r="L74" i="62"/>
  <c r="P95" i="62"/>
  <c r="L125" i="62"/>
  <c r="N126" i="62"/>
  <c r="M139" i="62" s="1"/>
  <c r="N158" i="62"/>
  <c r="P163" i="62"/>
  <c r="L165" i="62"/>
  <c r="N185" i="62"/>
  <c r="P186" i="62"/>
  <c r="M189" i="62"/>
  <c r="D325" i="113" s="1"/>
  <c r="M67" i="62"/>
  <c r="D321" i="109" s="1"/>
  <c r="M74" i="62"/>
  <c r="D321" i="125" s="1"/>
  <c r="M157" i="62"/>
  <c r="D324" i="109" s="1"/>
  <c r="M165" i="62"/>
  <c r="D324" i="127" s="1"/>
  <c r="M188" i="62"/>
  <c r="D325" i="111" s="1"/>
  <c r="L193" i="62"/>
  <c r="O253" i="62"/>
  <c r="F327" i="114" s="1"/>
  <c r="M279" i="62"/>
  <c r="D328" i="113" s="1"/>
  <c r="N74" i="62"/>
  <c r="O189" i="62"/>
  <c r="F325" i="113" s="1"/>
  <c r="P253" i="62"/>
  <c r="D9" i="62"/>
  <c r="D14" i="62"/>
  <c r="L43" i="62"/>
  <c r="P45" i="62"/>
  <c r="P69" i="62"/>
  <c r="P73" i="62"/>
  <c r="N95" i="62"/>
  <c r="O96" i="62"/>
  <c r="F322" i="108" s="1"/>
  <c r="N125" i="62"/>
  <c r="P126" i="62"/>
  <c r="N139" i="62" s="1"/>
  <c r="L158" i="62"/>
  <c r="M159" i="62"/>
  <c r="D324" i="113" s="1"/>
  <c r="N163" i="62"/>
  <c r="L185" i="62"/>
  <c r="N193" i="62"/>
  <c r="O254" i="62"/>
  <c r="F327" i="125" s="1"/>
  <c r="N37" i="62"/>
  <c r="O44" i="62"/>
  <c r="F320" i="125" s="1"/>
  <c r="L129" i="62"/>
  <c r="M185" i="62"/>
  <c r="D325" i="106" s="1"/>
  <c r="P194" i="62"/>
  <c r="P283" i="62"/>
  <c r="L96" i="62"/>
  <c r="N129" i="62"/>
  <c r="O158" i="62"/>
  <c r="F324" i="111" s="1"/>
  <c r="O276" i="62"/>
  <c r="F328" i="108" s="1"/>
  <c r="D5" i="62"/>
  <c r="P43" i="62"/>
  <c r="L45" i="62"/>
  <c r="L73" i="62"/>
  <c r="L103" i="62"/>
  <c r="L126" i="62"/>
  <c r="L139" i="62" s="1"/>
  <c r="O129" i="62"/>
  <c r="F323" i="113" s="1"/>
  <c r="P158" i="62"/>
  <c r="P185" i="62"/>
  <c r="P216" i="62"/>
  <c r="N247" i="62"/>
  <c r="N275" i="62"/>
  <c r="P35" i="62"/>
  <c r="P39" i="62"/>
  <c r="M45" i="62"/>
  <c r="D320" i="127" s="1"/>
  <c r="L194" i="62"/>
  <c r="L278" i="62"/>
  <c r="L283" i="62"/>
  <c r="M96" i="62"/>
  <c r="D322" i="108" s="1"/>
  <c r="M194" i="62"/>
  <c r="D325" i="125" s="1"/>
  <c r="M225" i="62"/>
  <c r="D326" i="127" s="1"/>
  <c r="M254" i="62"/>
  <c r="D327" i="125" s="1"/>
  <c r="M278" i="62"/>
  <c r="D328" i="111" s="1"/>
  <c r="O45" i="62"/>
  <c r="F320" i="127" s="1"/>
  <c r="M68" i="62"/>
  <c r="D321" i="111" s="1"/>
  <c r="M95" i="62"/>
  <c r="D322" i="106" s="1"/>
  <c r="M125" i="62"/>
  <c r="O188" i="62"/>
  <c r="F325" i="111" s="1"/>
  <c r="M253" i="62"/>
  <c r="D327" i="114" s="1"/>
  <c r="O279" i="62"/>
  <c r="F328" i="113" s="1"/>
  <c r="N283" i="62"/>
  <c r="O43" i="62"/>
  <c r="F320" i="114" s="1"/>
  <c r="P44" i="62"/>
  <c r="N67" i="62"/>
  <c r="P105" i="62"/>
  <c r="L128" i="62"/>
  <c r="M129" i="62"/>
  <c r="D323" i="113" s="1"/>
  <c r="N134" i="62"/>
  <c r="P135" i="62"/>
  <c r="L157" i="62"/>
  <c r="M158" i="62"/>
  <c r="D324" i="111" s="1"/>
  <c r="N159" i="62"/>
  <c r="O164" i="62"/>
  <c r="F324" i="125" s="1"/>
  <c r="M186" i="62"/>
  <c r="D325" i="108" s="1"/>
  <c r="M187" i="62"/>
  <c r="D325" i="109" s="1"/>
  <c r="N189" i="62"/>
  <c r="O194" i="62"/>
  <c r="F325" i="125" s="1"/>
  <c r="P195" i="62"/>
  <c r="L225" i="62"/>
  <c r="O275" i="62"/>
  <c r="F328" i="106" s="1"/>
  <c r="L279" i="62"/>
  <c r="L285" i="62"/>
  <c r="O195" i="62"/>
  <c r="F325" i="127" s="1"/>
  <c r="D12" i="62"/>
  <c r="L36" i="62"/>
  <c r="L66" i="62"/>
  <c r="L68" i="62"/>
  <c r="L69" i="62"/>
  <c r="L75" i="62"/>
  <c r="N96" i="62"/>
  <c r="P104" i="62"/>
  <c r="N128" i="62"/>
  <c r="N133" i="62"/>
  <c r="L155" i="62"/>
  <c r="N156" i="62"/>
  <c r="P188" i="62"/>
  <c r="L224" i="62"/>
  <c r="N225" i="62"/>
  <c r="P245" i="62"/>
  <c r="L248" i="62"/>
  <c r="N279" i="62"/>
  <c r="L284" i="62"/>
  <c r="N285" i="62"/>
  <c r="F9" i="62"/>
  <c r="F14" i="62"/>
  <c r="M35" i="62"/>
  <c r="D320" i="106" s="1"/>
  <c r="M36" i="62"/>
  <c r="D320" i="108" s="1"/>
  <c r="M66" i="62"/>
  <c r="D321" i="108" s="1"/>
  <c r="M69" i="62"/>
  <c r="D321" i="113" s="1"/>
  <c r="M75" i="62"/>
  <c r="D321" i="127" s="1"/>
  <c r="O128" i="62"/>
  <c r="F323" i="111" s="1"/>
  <c r="O133" i="62"/>
  <c r="F323" i="114" s="1"/>
  <c r="M155" i="62"/>
  <c r="D324" i="106" s="1"/>
  <c r="O156" i="62"/>
  <c r="F324" i="108" s="1"/>
  <c r="O157" i="62"/>
  <c r="F324" i="109" s="1"/>
  <c r="M224" i="62"/>
  <c r="D326" i="125" s="1"/>
  <c r="P246" i="62"/>
  <c r="M248" i="62"/>
  <c r="D327" i="111" s="1"/>
  <c r="M277" i="62"/>
  <c r="D328" i="109" s="1"/>
  <c r="M284" i="62"/>
  <c r="D328" i="125" s="1"/>
  <c r="O285" i="62"/>
  <c r="F328" i="127" s="1"/>
  <c r="L44" i="62"/>
  <c r="N66" i="62"/>
  <c r="N68" i="62"/>
  <c r="N69" i="62"/>
  <c r="O95" i="62"/>
  <c r="F322" i="106" s="1"/>
  <c r="O126" i="62"/>
  <c r="O127" i="62"/>
  <c r="F323" i="109" s="1"/>
  <c r="P128" i="62"/>
  <c r="P133" i="62"/>
  <c r="L135" i="62"/>
  <c r="N155" i="62"/>
  <c r="O187" i="62"/>
  <c r="F325" i="109" s="1"/>
  <c r="N215" i="62"/>
  <c r="O216" i="62"/>
  <c r="F326" i="108" s="1"/>
  <c r="N224" i="62"/>
  <c r="P225" i="62"/>
  <c r="L246" i="62"/>
  <c r="O249" i="62"/>
  <c r="F327" i="113" s="1"/>
  <c r="N277" i="62"/>
  <c r="O278" i="62"/>
  <c r="F328" i="111" s="1"/>
  <c r="P279" i="62"/>
  <c r="M283" i="62"/>
  <c r="D328" i="114" s="1"/>
  <c r="P285" i="62"/>
  <c r="M44" i="62"/>
  <c r="D320" i="125" s="1"/>
  <c r="O68" i="62"/>
  <c r="F321" i="111" s="1"/>
  <c r="O69" i="62"/>
  <c r="F321" i="113" s="1"/>
  <c r="O75" i="62"/>
  <c r="F321" i="127" s="1"/>
  <c r="M135" i="62"/>
  <c r="D323" i="127" s="1"/>
  <c r="O215" i="62"/>
  <c r="F326" i="106" s="1"/>
  <c r="M219" i="62"/>
  <c r="D326" i="113" s="1"/>
  <c r="M223" i="62"/>
  <c r="D326" i="114" s="1"/>
  <c r="M246" i="62"/>
  <c r="D327" i="108" s="1"/>
  <c r="M247" i="62"/>
  <c r="D327" i="109" s="1"/>
  <c r="M276" i="62"/>
  <c r="D328" i="108" s="1"/>
  <c r="O277" i="62"/>
  <c r="F328" i="109" s="1"/>
  <c r="O284" i="62"/>
  <c r="F328" i="125" s="1"/>
  <c r="M43" i="62"/>
  <c r="D320" i="114" s="1"/>
  <c r="N44" i="62"/>
  <c r="P66" i="62"/>
  <c r="P68" i="62"/>
  <c r="M73" i="62"/>
  <c r="D321" i="114" s="1"/>
  <c r="P75" i="62"/>
  <c r="N98" i="62"/>
  <c r="P99" i="62"/>
  <c r="L104" i="62"/>
  <c r="P155" i="62"/>
  <c r="L159" i="62"/>
  <c r="L188" i="62"/>
  <c r="L189" i="62"/>
  <c r="P224" i="62"/>
  <c r="N246" i="62"/>
  <c r="P248" i="62"/>
  <c r="L253" i="62"/>
  <c r="M275" i="62"/>
  <c r="D328" i="106" s="1"/>
  <c r="O283" i="62"/>
  <c r="F328" i="114" s="1"/>
  <c r="P284" i="62"/>
  <c r="P37" i="62"/>
  <c r="P97" i="62"/>
  <c r="M133" i="62"/>
  <c r="D323" i="114" s="1"/>
  <c r="M134" i="62"/>
  <c r="D323" i="125" s="1"/>
  <c r="M163" i="62"/>
  <c r="D324" i="114" s="1"/>
  <c r="M164" i="62"/>
  <c r="D324" i="125" s="1"/>
  <c r="M215" i="62"/>
  <c r="D326" i="106" s="1"/>
  <c r="O217" i="62"/>
  <c r="F326" i="109" s="1"/>
  <c r="P218" i="62"/>
  <c r="L67" i="62"/>
  <c r="O73" i="62"/>
  <c r="F321" i="114" s="1"/>
  <c r="L98" i="62"/>
  <c r="O125" i="62"/>
  <c r="P134" i="62"/>
  <c r="O135" i="62"/>
  <c r="F323" i="127" s="1"/>
  <c r="O155" i="62"/>
  <c r="F324" i="106" s="1"/>
  <c r="P164" i="62"/>
  <c r="O165" i="62"/>
  <c r="F324" i="127" s="1"/>
  <c r="O185" i="62"/>
  <c r="F325" i="106" s="1"/>
  <c r="N186" i="62"/>
  <c r="L187" i="62"/>
  <c r="P215" i="62"/>
  <c r="L219" i="62"/>
  <c r="L223" i="62"/>
  <c r="O225" i="62"/>
  <c r="F326" i="127" s="1"/>
  <c r="N255" i="62"/>
  <c r="P275" i="62"/>
  <c r="P277" i="62"/>
  <c r="L37" i="62"/>
  <c r="L97" i="62"/>
  <c r="O104" i="62"/>
  <c r="F322" i="125" s="1"/>
  <c r="L218" i="62"/>
  <c r="N245" i="62"/>
  <c r="N35" i="62"/>
  <c r="N36" i="62"/>
  <c r="M37" i="62"/>
  <c r="D320" i="109" s="1"/>
  <c r="N38" i="62"/>
  <c r="N39" i="62"/>
  <c r="M97" i="62"/>
  <c r="D322" i="109" s="1"/>
  <c r="N99" i="62"/>
  <c r="N103" i="62"/>
  <c r="M104" i="62"/>
  <c r="D322" i="125" s="1"/>
  <c r="L133" i="62"/>
  <c r="N135" i="62"/>
  <c r="L163" i="62"/>
  <c r="N165" i="62"/>
  <c r="N194" i="62"/>
  <c r="L195" i="62"/>
  <c r="L217" i="62"/>
  <c r="M218" i="62"/>
  <c r="D326" i="111" s="1"/>
  <c r="N219" i="62"/>
  <c r="N223" i="62"/>
  <c r="L245" i="62"/>
  <c r="N254" i="62"/>
  <c r="O35" i="62"/>
  <c r="F320" i="106" s="1"/>
  <c r="O38" i="62"/>
  <c r="F320" i="111" s="1"/>
  <c r="O39" i="62"/>
  <c r="F320" i="113" s="1"/>
  <c r="O67" i="62"/>
  <c r="F321" i="109" s="1"/>
  <c r="N75" i="62"/>
  <c r="O98" i="62"/>
  <c r="F322" i="111" s="1"/>
  <c r="O99" i="62"/>
  <c r="F322" i="113" s="1"/>
  <c r="O103" i="62"/>
  <c r="F322" i="114" s="1"/>
  <c r="N104" i="62"/>
  <c r="L105" i="62"/>
  <c r="P127" i="62"/>
  <c r="P156" i="62"/>
  <c r="P157" i="62"/>
  <c r="M195" i="62"/>
  <c r="D325" i="127" s="1"/>
  <c r="L216" i="62"/>
  <c r="M217" i="62"/>
  <c r="D326" i="109" s="1"/>
  <c r="N218" i="62"/>
  <c r="O219" i="62"/>
  <c r="F326" i="113" s="1"/>
  <c r="O223" i="62"/>
  <c r="F326" i="114" s="1"/>
  <c r="O224" i="62"/>
  <c r="F326" i="125" s="1"/>
  <c r="O248" i="62"/>
  <c r="F327" i="111" s="1"/>
  <c r="N249" i="62"/>
  <c r="N276" i="62"/>
  <c r="N278" i="62"/>
  <c r="N284" i="62"/>
  <c r="P36" i="62"/>
  <c r="O37" i="62"/>
  <c r="F320" i="109" s="1"/>
  <c r="P38" i="62"/>
  <c r="N45" i="62"/>
  <c r="P67" i="62"/>
  <c r="P98" i="62"/>
  <c r="M105" i="62"/>
  <c r="D322" i="127" s="1"/>
  <c r="N127" i="62"/>
  <c r="L134" i="62"/>
  <c r="N157" i="62"/>
  <c r="L164" i="62"/>
  <c r="P187" i="62"/>
  <c r="N188" i="62"/>
  <c r="L215" i="62"/>
  <c r="M216" i="62"/>
  <c r="D326" i="108" s="1"/>
  <c r="N217" i="62"/>
  <c r="O218" i="62"/>
  <c r="F326" i="111" s="1"/>
  <c r="P219" i="62"/>
  <c r="P223" i="62"/>
  <c r="N253" i="62"/>
  <c r="M255" i="62"/>
  <c r="D327" i="127" s="1"/>
  <c r="L275" i="62"/>
  <c r="L277" i="62"/>
  <c r="G9" i="48"/>
  <c r="G14" i="48"/>
  <c r="G6" i="48"/>
  <c r="D14" i="48"/>
  <c r="C14" i="48"/>
  <c r="O338" i="61"/>
  <c r="F317" i="111" s="1"/>
  <c r="O368" i="61"/>
  <c r="F318" i="111" s="1"/>
  <c r="D9" i="61"/>
  <c r="D14" i="61"/>
  <c r="E9" i="61"/>
  <c r="E14" i="61"/>
  <c r="L368" i="61"/>
  <c r="M368" i="61"/>
  <c r="D318" i="111" s="1"/>
  <c r="N44" i="61"/>
  <c r="P369" i="61"/>
  <c r="P44" i="61"/>
  <c r="P74" i="61"/>
  <c r="O343" i="61"/>
  <c r="F317" i="114" s="1"/>
  <c r="M369" i="61"/>
  <c r="D318" i="113" s="1"/>
  <c r="L36" i="61"/>
  <c r="P38" i="61"/>
  <c r="L43" i="61"/>
  <c r="P75" i="61"/>
  <c r="P98" i="61"/>
  <c r="L103" i="61"/>
  <c r="P105" i="61"/>
  <c r="L126" i="61"/>
  <c r="P373" i="61"/>
  <c r="G7" i="61"/>
  <c r="M43" i="61"/>
  <c r="D307" i="114" s="1"/>
  <c r="P126" i="61"/>
  <c r="P216" i="61"/>
  <c r="P35" i="61"/>
  <c r="P39" i="61"/>
  <c r="P65" i="61"/>
  <c r="P69" i="61"/>
  <c r="P99" i="61"/>
  <c r="P189" i="61"/>
  <c r="O44" i="61"/>
  <c r="F307" i="125" s="1"/>
  <c r="O74" i="61"/>
  <c r="F308" i="125" s="1"/>
  <c r="L99" i="61"/>
  <c r="P134" i="61"/>
  <c r="L215" i="61"/>
  <c r="P285" i="61"/>
  <c r="M215" i="61"/>
  <c r="D313" i="106" s="1"/>
  <c r="N69" i="61"/>
  <c r="O99" i="61"/>
  <c r="F309" i="113" s="1"/>
  <c r="O189" i="61"/>
  <c r="F312" i="113" s="1"/>
  <c r="O215" i="61"/>
  <c r="F313" i="106" s="1"/>
  <c r="P188" i="61"/>
  <c r="L219" i="61"/>
  <c r="M276" i="61"/>
  <c r="D315" i="108" s="1"/>
  <c r="M249" i="61"/>
  <c r="D314" i="113" s="1"/>
  <c r="L37" i="61"/>
  <c r="L44" i="61"/>
  <c r="L74" i="61"/>
  <c r="N188" i="61"/>
  <c r="N249" i="61"/>
  <c r="E7" i="61"/>
  <c r="M37" i="61"/>
  <c r="D307" i="109" s="1"/>
  <c r="M44" i="61"/>
  <c r="D307" i="125" s="1"/>
  <c r="M67" i="61"/>
  <c r="D308" i="109" s="1"/>
  <c r="M164" i="61"/>
  <c r="D311" i="125" s="1"/>
  <c r="O188" i="61"/>
  <c r="F312" i="111" s="1"/>
  <c r="N135" i="61"/>
  <c r="P283" i="61"/>
  <c r="P306" i="61"/>
  <c r="P367" i="61"/>
  <c r="O375" i="61"/>
  <c r="F318" i="127" s="1"/>
  <c r="P193" i="61"/>
  <c r="P365" i="61"/>
  <c r="P215" i="61"/>
  <c r="D13" i="61"/>
  <c r="L155" i="61"/>
  <c r="L159" i="61"/>
  <c r="L163" i="61"/>
  <c r="L186" i="61"/>
  <c r="L337" i="61"/>
  <c r="L98" i="61"/>
  <c r="P219" i="61"/>
  <c r="L309" i="61"/>
  <c r="M337" i="61"/>
  <c r="D317" i="109" s="1"/>
  <c r="M45" i="61"/>
  <c r="D307" i="127" s="1"/>
  <c r="M98" i="61"/>
  <c r="D309" i="111" s="1"/>
  <c r="M128" i="61"/>
  <c r="D310" i="111" s="1"/>
  <c r="L285" i="61"/>
  <c r="D5" i="61"/>
  <c r="N68" i="61"/>
  <c r="P217" i="61"/>
  <c r="O248" i="61"/>
  <c r="F314" i="111" s="1"/>
  <c r="P368" i="61"/>
  <c r="N35" i="61"/>
  <c r="O38" i="61"/>
  <c r="F307" i="111" s="1"/>
  <c r="O98" i="61"/>
  <c r="F309" i="111" s="1"/>
  <c r="P163" i="61"/>
  <c r="P248" i="61"/>
  <c r="N285" i="61"/>
  <c r="P305" i="61"/>
  <c r="P255" i="61"/>
  <c r="M284" i="61"/>
  <c r="D315" i="125" s="1"/>
  <c r="P309" i="61"/>
  <c r="N157" i="61"/>
  <c r="M186" i="61"/>
  <c r="D312" i="108" s="1"/>
  <c r="O366" i="61"/>
  <c r="F318" i="108" s="1"/>
  <c r="P133" i="61"/>
  <c r="M248" i="61"/>
  <c r="D314" i="111" s="1"/>
  <c r="O249" i="61"/>
  <c r="F314" i="113" s="1"/>
  <c r="P366" i="61"/>
  <c r="O66" i="61"/>
  <c r="F308" i="108" s="1"/>
  <c r="M68" i="61"/>
  <c r="D308" i="111" s="1"/>
  <c r="L127" i="61"/>
  <c r="P129" i="61"/>
  <c r="P245" i="61"/>
  <c r="P249" i="61"/>
  <c r="P339" i="61"/>
  <c r="L69" i="61"/>
  <c r="M99" i="61"/>
  <c r="D309" i="113" s="1"/>
  <c r="M219" i="61"/>
  <c r="D313" i="113" s="1"/>
  <c r="L308" i="61"/>
  <c r="M309" i="61"/>
  <c r="D316" i="113" s="1"/>
  <c r="M308" i="61"/>
  <c r="D316" i="111" s="1"/>
  <c r="O314" i="61"/>
  <c r="F316" i="125" s="1"/>
  <c r="P127" i="61"/>
  <c r="P185" i="61"/>
  <c r="O219" i="61"/>
  <c r="F313" i="113" s="1"/>
  <c r="L284" i="61"/>
  <c r="O309" i="61"/>
  <c r="F316" i="113" s="1"/>
  <c r="M306" i="61"/>
  <c r="D316" i="108" s="1"/>
  <c r="D12" i="61"/>
  <c r="N105" i="61"/>
  <c r="L246" i="61"/>
  <c r="O156" i="61"/>
  <c r="F311" i="108" s="1"/>
  <c r="M185" i="61"/>
  <c r="D312" i="106" s="1"/>
  <c r="L194" i="61"/>
  <c r="M39" i="61"/>
  <c r="D307" i="113" s="1"/>
  <c r="N96" i="61"/>
  <c r="L134" i="61"/>
  <c r="L165" i="61"/>
  <c r="L189" i="61"/>
  <c r="M275" i="61"/>
  <c r="D315" i="106" s="1"/>
  <c r="M279" i="61"/>
  <c r="D315" i="113" s="1"/>
  <c r="M307" i="61"/>
  <c r="D316" i="109" s="1"/>
  <c r="M313" i="61"/>
  <c r="D316" i="114" s="1"/>
  <c r="L343" i="61"/>
  <c r="L38" i="61"/>
  <c r="N67" i="61"/>
  <c r="M95" i="61"/>
  <c r="D309" i="106" s="1"/>
  <c r="N127" i="61"/>
  <c r="L129" i="61"/>
  <c r="L133" i="61"/>
  <c r="M165" i="61"/>
  <c r="D311" i="127" s="1"/>
  <c r="L188" i="61"/>
  <c r="M189" i="61"/>
  <c r="D312" i="113" s="1"/>
  <c r="L193" i="61"/>
  <c r="O195" i="61"/>
  <c r="F312" i="127" s="1"/>
  <c r="O224" i="61"/>
  <c r="F313" i="125" s="1"/>
  <c r="L255" i="61"/>
  <c r="N345" i="61"/>
  <c r="M366" i="61"/>
  <c r="D318" i="108" s="1"/>
  <c r="L185" i="61"/>
  <c r="L195" i="61"/>
  <c r="L223" i="61"/>
  <c r="N305" i="61"/>
  <c r="O306" i="61"/>
  <c r="F316" i="108" s="1"/>
  <c r="L375" i="61"/>
  <c r="L39" i="61"/>
  <c r="M96" i="61"/>
  <c r="D309" i="108" s="1"/>
  <c r="M223" i="61"/>
  <c r="D313" i="114" s="1"/>
  <c r="N225" i="61"/>
  <c r="L283" i="61"/>
  <c r="L306" i="61"/>
  <c r="L313" i="61"/>
  <c r="L336" i="61"/>
  <c r="L367" i="61"/>
  <c r="M375" i="61"/>
  <c r="D318" i="127" s="1"/>
  <c r="L65" i="61"/>
  <c r="L95" i="61"/>
  <c r="L245" i="61"/>
  <c r="P254" i="61"/>
  <c r="N277" i="61"/>
  <c r="L374" i="61"/>
  <c r="E5" i="61"/>
  <c r="F13" i="61"/>
  <c r="M38" i="61"/>
  <c r="D307" i="111" s="1"/>
  <c r="O39" i="61"/>
  <c r="F307" i="113" s="1"/>
  <c r="L45" i="61"/>
  <c r="L75" i="61"/>
  <c r="P103" i="61"/>
  <c r="L128" i="61"/>
  <c r="M129" i="61"/>
  <c r="D310" i="113" s="1"/>
  <c r="L164" i="61"/>
  <c r="M188" i="61"/>
  <c r="D312" i="111" s="1"/>
  <c r="N189" i="61"/>
  <c r="O194" i="61"/>
  <c r="F312" i="125" s="1"/>
  <c r="P195" i="61"/>
  <c r="L249" i="61"/>
  <c r="L253" i="61"/>
  <c r="O313" i="61"/>
  <c r="F316" i="114" s="1"/>
  <c r="L373" i="61"/>
  <c r="C7" i="61"/>
  <c r="M105" i="61"/>
  <c r="D309" i="127" s="1"/>
  <c r="M216" i="61"/>
  <c r="D313" i="108" s="1"/>
  <c r="M217" i="61"/>
  <c r="D313" i="109" s="1"/>
  <c r="N218" i="61"/>
  <c r="M224" i="61"/>
  <c r="D313" i="125" s="1"/>
  <c r="N253" i="61"/>
  <c r="M305" i="61"/>
  <c r="D316" i="106" s="1"/>
  <c r="N335" i="61"/>
  <c r="M339" i="61"/>
  <c r="D317" i="113" s="1"/>
  <c r="O36" i="61"/>
  <c r="F307" i="108" s="1"/>
  <c r="P95" i="61"/>
  <c r="O164" i="61"/>
  <c r="F311" i="125" s="1"/>
  <c r="N216" i="61"/>
  <c r="O218" i="61"/>
  <c r="F313" i="111" s="1"/>
  <c r="O253" i="61"/>
  <c r="F314" i="114" s="1"/>
  <c r="O254" i="61"/>
  <c r="F314" i="125" s="1"/>
  <c r="O335" i="61"/>
  <c r="F317" i="106" s="1"/>
  <c r="N339" i="61"/>
  <c r="N344" i="61"/>
  <c r="N369" i="61"/>
  <c r="G5" i="61"/>
  <c r="C9" i="61"/>
  <c r="C14" i="61"/>
  <c r="N39" i="61"/>
  <c r="P73" i="61"/>
  <c r="L96" i="61"/>
  <c r="P125" i="61"/>
  <c r="O126" i="61"/>
  <c r="F310" i="108" s="1"/>
  <c r="P157" i="61"/>
  <c r="M195" i="61"/>
  <c r="D312" i="127" s="1"/>
  <c r="N215" i="61"/>
  <c r="O217" i="61"/>
  <c r="F313" i="109" s="1"/>
  <c r="P218" i="61"/>
  <c r="P253" i="61"/>
  <c r="P277" i="61"/>
  <c r="M285" i="61"/>
  <c r="D315" i="127" s="1"/>
  <c r="P307" i="61"/>
  <c r="M314" i="61"/>
  <c r="D316" i="125" s="1"/>
  <c r="P335" i="61"/>
  <c r="M338" i="61"/>
  <c r="D317" i="111" s="1"/>
  <c r="O339" i="61"/>
  <c r="F317" i="113" s="1"/>
  <c r="N343" i="61"/>
  <c r="O344" i="61"/>
  <c r="F317" i="125" s="1"/>
  <c r="L366" i="61"/>
  <c r="M367" i="61"/>
  <c r="D318" i="109" s="1"/>
  <c r="O369" i="61"/>
  <c r="F318" i="113" s="1"/>
  <c r="N43" i="61"/>
  <c r="N65" i="61"/>
  <c r="N66" i="61"/>
  <c r="M74" i="61"/>
  <c r="D308" i="125" s="1"/>
  <c r="M75" i="61"/>
  <c r="D308" i="127" s="1"/>
  <c r="N95" i="61"/>
  <c r="O96" i="61"/>
  <c r="F309" i="108" s="1"/>
  <c r="O104" i="61"/>
  <c r="F309" i="125" s="1"/>
  <c r="M126" i="61"/>
  <c r="D310" i="108" s="1"/>
  <c r="M133" i="61"/>
  <c r="D310" i="114" s="1"/>
  <c r="M134" i="61"/>
  <c r="D310" i="125" s="1"/>
  <c r="M158" i="61"/>
  <c r="D311" i="111" s="1"/>
  <c r="M163" i="61"/>
  <c r="D311" i="114" s="1"/>
  <c r="N164" i="61"/>
  <c r="N185" i="61"/>
  <c r="N186" i="61"/>
  <c r="O216" i="61"/>
  <c r="F313" i="108" s="1"/>
  <c r="P223" i="61"/>
  <c r="M245" i="61"/>
  <c r="D314" i="106" s="1"/>
  <c r="M253" i="61"/>
  <c r="D314" i="114" s="1"/>
  <c r="M255" i="61"/>
  <c r="D314" i="127" s="1"/>
  <c r="O276" i="61"/>
  <c r="F315" i="108" s="1"/>
  <c r="M278" i="61"/>
  <c r="D315" i="111" s="1"/>
  <c r="M283" i="61"/>
  <c r="D315" i="114" s="1"/>
  <c r="N284" i="61"/>
  <c r="M336" i="61"/>
  <c r="D317" i="108" s="1"/>
  <c r="P343" i="61"/>
  <c r="M365" i="61"/>
  <c r="D318" i="106" s="1"/>
  <c r="N373" i="61"/>
  <c r="N374" i="61"/>
  <c r="C5" i="61"/>
  <c r="G9" i="61"/>
  <c r="G14" i="61"/>
  <c r="M35" i="61"/>
  <c r="D307" i="106" s="1"/>
  <c r="P37" i="61"/>
  <c r="O43" i="61"/>
  <c r="F307" i="114" s="1"/>
  <c r="L73" i="61"/>
  <c r="O95" i="61"/>
  <c r="F309" i="106" s="1"/>
  <c r="P96" i="61"/>
  <c r="L125" i="61"/>
  <c r="N133" i="61"/>
  <c r="N134" i="61"/>
  <c r="P155" i="61"/>
  <c r="L157" i="61"/>
  <c r="N163" i="61"/>
  <c r="O165" i="61"/>
  <c r="F311" i="127" s="1"/>
  <c r="O185" i="61"/>
  <c r="F312" i="106" s="1"/>
  <c r="O186" i="61"/>
  <c r="F312" i="108" s="1"/>
  <c r="L218" i="61"/>
  <c r="L225" i="61"/>
  <c r="O246" i="61"/>
  <c r="F314" i="108" s="1"/>
  <c r="L254" i="61"/>
  <c r="L277" i="61"/>
  <c r="N283" i="61"/>
  <c r="L314" i="61"/>
  <c r="L335" i="61"/>
  <c r="N336" i="61"/>
  <c r="O337" i="61"/>
  <c r="F317" i="109" s="1"/>
  <c r="O373" i="61"/>
  <c r="F318" i="114" s="1"/>
  <c r="O374" i="61"/>
  <c r="F318" i="125" s="1"/>
  <c r="F14" i="61"/>
  <c r="P36" i="61"/>
  <c r="P43" i="61"/>
  <c r="P45" i="61"/>
  <c r="M73" i="61"/>
  <c r="D308" i="114" s="1"/>
  <c r="O75" i="61"/>
  <c r="F308" i="127" s="1"/>
  <c r="L105" i="61"/>
  <c r="M125" i="61"/>
  <c r="D310" i="106" s="1"/>
  <c r="O127" i="61"/>
  <c r="F310" i="109" s="1"/>
  <c r="P128" i="61"/>
  <c r="O133" i="61"/>
  <c r="F310" i="114" s="1"/>
  <c r="O134" i="61"/>
  <c r="F310" i="125" s="1"/>
  <c r="M157" i="61"/>
  <c r="D311" i="109" s="1"/>
  <c r="P159" i="61"/>
  <c r="O163" i="61"/>
  <c r="F311" i="114" s="1"/>
  <c r="P164" i="61"/>
  <c r="P165" i="61"/>
  <c r="P186" i="61"/>
  <c r="N187" i="61"/>
  <c r="L216" i="61"/>
  <c r="L217" i="61"/>
  <c r="M218" i="61"/>
  <c r="D313" i="111" s="1"/>
  <c r="N219" i="61"/>
  <c r="P246" i="61"/>
  <c r="O247" i="61"/>
  <c r="F314" i="109" s="1"/>
  <c r="P275" i="61"/>
  <c r="P279" i="61"/>
  <c r="O283" i="61"/>
  <c r="F315" i="114" s="1"/>
  <c r="P284" i="61"/>
  <c r="N306" i="61"/>
  <c r="P308" i="61"/>
  <c r="M335" i="61"/>
  <c r="D317" i="106" s="1"/>
  <c r="O336" i="61"/>
  <c r="F317" i="108" s="1"/>
  <c r="P337" i="61"/>
  <c r="L339" i="61"/>
  <c r="L369" i="61"/>
  <c r="P374" i="61"/>
  <c r="P375" i="61"/>
  <c r="F5" i="61"/>
  <c r="F15" i="61"/>
  <c r="M36" i="61"/>
  <c r="D307" i="108" s="1"/>
  <c r="N45" i="61"/>
  <c r="O65" i="61"/>
  <c r="F308" i="106" s="1"/>
  <c r="O68" i="61"/>
  <c r="F308" i="111" s="1"/>
  <c r="O69" i="61"/>
  <c r="F308" i="113" s="1"/>
  <c r="O97" i="61"/>
  <c r="F309" i="109" s="1"/>
  <c r="M193" i="61"/>
  <c r="D312" i="114" s="1"/>
  <c r="M194" i="61"/>
  <c r="D312" i="125" s="1"/>
  <c r="N223" i="61"/>
  <c r="N224" i="61"/>
  <c r="M225" i="61"/>
  <c r="D313" i="127" s="1"/>
  <c r="N275" i="61"/>
  <c r="N276" i="61"/>
  <c r="M277" i="61"/>
  <c r="D315" i="109" s="1"/>
  <c r="N278" i="61"/>
  <c r="N279" i="61"/>
  <c r="L305" i="61"/>
  <c r="N314" i="61"/>
  <c r="P314" i="61"/>
  <c r="L365" i="61"/>
  <c r="F7" i="61"/>
  <c r="O35" i="61"/>
  <c r="F307" i="106" s="1"/>
  <c r="N36" i="61"/>
  <c r="P66" i="61"/>
  <c r="O67" i="61"/>
  <c r="F308" i="109" s="1"/>
  <c r="P68" i="61"/>
  <c r="N75" i="61"/>
  <c r="P97" i="61"/>
  <c r="N193" i="61"/>
  <c r="N194" i="61"/>
  <c r="O223" i="61"/>
  <c r="F313" i="114" s="1"/>
  <c r="N245" i="61"/>
  <c r="M246" i="61"/>
  <c r="D314" i="108" s="1"/>
  <c r="L248" i="61"/>
  <c r="O255" i="61"/>
  <c r="F314" i="127" s="1"/>
  <c r="O275" i="61"/>
  <c r="F315" i="106" s="1"/>
  <c r="O278" i="61"/>
  <c r="F315" i="111" s="1"/>
  <c r="O279" i="61"/>
  <c r="F315" i="113" s="1"/>
  <c r="O284" i="61"/>
  <c r="F315" i="125" s="1"/>
  <c r="O308" i="61"/>
  <c r="F316" i="111" s="1"/>
  <c r="N309" i="61"/>
  <c r="N337" i="61"/>
  <c r="L344" i="61"/>
  <c r="N368" i="61"/>
  <c r="P67" i="61"/>
  <c r="N97" i="61"/>
  <c r="L104" i="61"/>
  <c r="L135" i="61"/>
  <c r="L156" i="61"/>
  <c r="L158" i="61"/>
  <c r="L187" i="61"/>
  <c r="O193" i="61"/>
  <c r="F312" i="114" s="1"/>
  <c r="P224" i="61"/>
  <c r="O225" i="61"/>
  <c r="F313" i="127" s="1"/>
  <c r="O245" i="61"/>
  <c r="F314" i="106" s="1"/>
  <c r="N246" i="61"/>
  <c r="L247" i="61"/>
  <c r="P276" i="61"/>
  <c r="O277" i="61"/>
  <c r="F315" i="109" s="1"/>
  <c r="P278" i="61"/>
  <c r="N313" i="61"/>
  <c r="M315" i="61"/>
  <c r="D316" i="127" s="1"/>
  <c r="M343" i="61"/>
  <c r="D317" i="114" s="1"/>
  <c r="M344" i="61"/>
  <c r="D317" i="125" s="1"/>
  <c r="L345" i="61"/>
  <c r="N367" i="61"/>
  <c r="F6" i="61"/>
  <c r="F11" i="61"/>
  <c r="M103" i="61"/>
  <c r="D309" i="114" s="1"/>
  <c r="M104" i="61"/>
  <c r="D309" i="125" s="1"/>
  <c r="M135" i="61"/>
  <c r="D310" i="127" s="1"/>
  <c r="M155" i="61"/>
  <c r="D311" i="106" s="1"/>
  <c r="M156" i="61"/>
  <c r="D311" i="108" s="1"/>
  <c r="M159" i="61"/>
  <c r="D311" i="113" s="1"/>
  <c r="M187" i="61"/>
  <c r="D312" i="109" s="1"/>
  <c r="P194" i="61"/>
  <c r="P225" i="61"/>
  <c r="M247" i="61"/>
  <c r="D314" i="109" s="1"/>
  <c r="M254" i="61"/>
  <c r="D314" i="125" s="1"/>
  <c r="M345" i="61"/>
  <c r="D317" i="127" s="1"/>
  <c r="F9" i="61"/>
  <c r="L35" i="61"/>
  <c r="N103" i="61"/>
  <c r="N104" i="61"/>
  <c r="N155" i="61"/>
  <c r="N156" i="61"/>
  <c r="N158" i="61"/>
  <c r="N159" i="61"/>
  <c r="N254" i="61"/>
  <c r="L275" i="61"/>
  <c r="L279" i="61"/>
  <c r="N365" i="61"/>
  <c r="N38" i="61"/>
  <c r="L66" i="61"/>
  <c r="L68" i="61"/>
  <c r="N73" i="61"/>
  <c r="N74" i="61"/>
  <c r="L97" i="61"/>
  <c r="O103" i="61"/>
  <c r="F309" i="114" s="1"/>
  <c r="N125" i="61"/>
  <c r="N126" i="61"/>
  <c r="M127" i="61"/>
  <c r="D310" i="109" s="1"/>
  <c r="N128" i="61"/>
  <c r="N129" i="61"/>
  <c r="O135" i="61"/>
  <c r="F310" i="127" s="1"/>
  <c r="O155" i="61"/>
  <c r="F311" i="106" s="1"/>
  <c r="O158" i="61"/>
  <c r="F311" i="111" s="1"/>
  <c r="O159" i="61"/>
  <c r="F311" i="113" s="1"/>
  <c r="O187" i="61"/>
  <c r="F312" i="109" s="1"/>
  <c r="N195" i="61"/>
  <c r="O305" i="61"/>
  <c r="F316" i="106" s="1"/>
  <c r="P344" i="61"/>
  <c r="O345" i="61"/>
  <c r="F317" i="127" s="1"/>
  <c r="O365" i="61"/>
  <c r="F318" i="106" s="1"/>
  <c r="N366" i="61"/>
  <c r="F8" i="61"/>
  <c r="N37" i="61"/>
  <c r="M65" i="61"/>
  <c r="D308" i="106" s="1"/>
  <c r="M66" i="61"/>
  <c r="D308" i="108" s="1"/>
  <c r="L67" i="61"/>
  <c r="M69" i="61"/>
  <c r="D308" i="113" s="1"/>
  <c r="O73" i="61"/>
  <c r="F308" i="114" s="1"/>
  <c r="M97" i="61"/>
  <c r="D309" i="109" s="1"/>
  <c r="N98" i="61"/>
  <c r="N99" i="61"/>
  <c r="P104" i="61"/>
  <c r="O105" i="61"/>
  <c r="F309" i="127" s="1"/>
  <c r="O125" i="61"/>
  <c r="F310" i="106" s="1"/>
  <c r="O128" i="61"/>
  <c r="F310" i="111" s="1"/>
  <c r="O129" i="61"/>
  <c r="F310" i="113" s="1"/>
  <c r="P135" i="61"/>
  <c r="P156" i="61"/>
  <c r="O157" i="61"/>
  <c r="F311" i="109" s="1"/>
  <c r="P158" i="61"/>
  <c r="N165" i="61"/>
  <c r="P187" i="61"/>
  <c r="N217" i="61"/>
  <c r="L224" i="61"/>
  <c r="P247" i="61"/>
  <c r="N248" i="61"/>
  <c r="L276" i="61"/>
  <c r="L278" i="61"/>
  <c r="O285" i="61"/>
  <c r="F315" i="127" s="1"/>
  <c r="P315" i="61"/>
  <c r="P345" i="61"/>
  <c r="M374" i="61"/>
  <c r="D318" i="125" s="1"/>
  <c r="O225" i="59"/>
  <c r="F302" i="127" s="1"/>
  <c r="O248" i="59"/>
  <c r="F303" i="111" s="1"/>
  <c r="P38" i="59"/>
  <c r="P188" i="59"/>
  <c r="P247" i="59"/>
  <c r="C5" i="59"/>
  <c r="P275" i="59"/>
  <c r="P279" i="59"/>
  <c r="C7" i="59"/>
  <c r="G7" i="59"/>
  <c r="O164" i="59"/>
  <c r="F300" i="125" s="1"/>
  <c r="O187" i="59"/>
  <c r="F301" i="109" s="1"/>
  <c r="O247" i="59"/>
  <c r="F303" i="109" s="1"/>
  <c r="C9" i="59"/>
  <c r="C14" i="59"/>
  <c r="C6" i="59"/>
  <c r="L216" i="59"/>
  <c r="L133" i="59"/>
  <c r="M73" i="59"/>
  <c r="D297" i="114" s="1"/>
  <c r="M156" i="59"/>
  <c r="D300" i="108" s="1"/>
  <c r="M216" i="59"/>
  <c r="D302" i="108" s="1"/>
  <c r="N96" i="59"/>
  <c r="N156" i="59"/>
  <c r="D9" i="59"/>
  <c r="G10" i="59"/>
  <c r="O96" i="59"/>
  <c r="F298" i="108" s="1"/>
  <c r="O126" i="59"/>
  <c r="F299" i="108" s="1"/>
  <c r="O133" i="59"/>
  <c r="F299" i="114" s="1"/>
  <c r="O156" i="59"/>
  <c r="F300" i="108" s="1"/>
  <c r="O216" i="59"/>
  <c r="F302" i="108" s="1"/>
  <c r="P193" i="59"/>
  <c r="P216" i="59"/>
  <c r="G5" i="59"/>
  <c r="L223" i="59"/>
  <c r="P66" i="59"/>
  <c r="P103" i="59"/>
  <c r="L105" i="59"/>
  <c r="P133" i="59"/>
  <c r="P156" i="59"/>
  <c r="L215" i="59"/>
  <c r="L219" i="59"/>
  <c r="M248" i="59"/>
  <c r="D303" i="111" s="1"/>
  <c r="G8" i="59"/>
  <c r="M219" i="59"/>
  <c r="D302" i="113" s="1"/>
  <c r="N223" i="59"/>
  <c r="D13" i="59"/>
  <c r="G14" i="59"/>
  <c r="E15" i="59"/>
  <c r="N38" i="59"/>
  <c r="N215" i="59"/>
  <c r="N219" i="59"/>
  <c r="O223" i="59"/>
  <c r="F302" i="114" s="1"/>
  <c r="O246" i="59"/>
  <c r="F303" i="108" s="1"/>
  <c r="L283" i="59"/>
  <c r="G13" i="59"/>
  <c r="M215" i="59"/>
  <c r="D302" i="106" s="1"/>
  <c r="G9" i="59"/>
  <c r="O75" i="59"/>
  <c r="F297" i="127" s="1"/>
  <c r="M187" i="59"/>
  <c r="D301" i="109" s="1"/>
  <c r="O215" i="59"/>
  <c r="F302" i="106" s="1"/>
  <c r="O219" i="59"/>
  <c r="F302" i="113" s="1"/>
  <c r="P223" i="59"/>
  <c r="P246" i="59"/>
  <c r="M283" i="59"/>
  <c r="D304" i="114" s="1"/>
  <c r="O284" i="59"/>
  <c r="F304" i="125" s="1"/>
  <c r="L313" i="59"/>
  <c r="M128" i="59"/>
  <c r="D299" i="111" s="1"/>
  <c r="M97" i="59"/>
  <c r="D298" i="109" s="1"/>
  <c r="O128" i="59"/>
  <c r="F299" i="111" s="1"/>
  <c r="L39" i="59"/>
  <c r="L125" i="59"/>
  <c r="N126" i="59"/>
  <c r="L129" i="59"/>
  <c r="P219" i="59"/>
  <c r="M125" i="59"/>
  <c r="D299" i="106" s="1"/>
  <c r="N35" i="59"/>
  <c r="N39" i="59"/>
  <c r="F14" i="59"/>
  <c r="N224" i="59"/>
  <c r="P39" i="59"/>
  <c r="P255" i="59"/>
  <c r="L103" i="59"/>
  <c r="L126" i="59"/>
  <c r="F5" i="59"/>
  <c r="O74" i="59"/>
  <c r="F297" i="125" s="1"/>
  <c r="O97" i="59"/>
  <c r="F298" i="109" s="1"/>
  <c r="O254" i="59"/>
  <c r="F303" i="125" s="1"/>
  <c r="P45" i="59"/>
  <c r="P75" i="59"/>
  <c r="P187" i="59"/>
  <c r="N185" i="59"/>
  <c r="P97" i="59"/>
  <c r="L157" i="59"/>
  <c r="N158" i="59"/>
  <c r="P225" i="59"/>
  <c r="P248" i="59"/>
  <c r="L155" i="59"/>
  <c r="M157" i="59"/>
  <c r="D300" i="109" s="1"/>
  <c r="O158" i="59"/>
  <c r="F300" i="111" s="1"/>
  <c r="L159" i="59"/>
  <c r="O39" i="59"/>
  <c r="F296" i="113" s="1"/>
  <c r="M75" i="59"/>
  <c r="D297" i="127" s="1"/>
  <c r="N75" i="59"/>
  <c r="O45" i="59"/>
  <c r="F296" i="127" s="1"/>
  <c r="O98" i="59"/>
  <c r="F298" i="111" s="1"/>
  <c r="L185" i="59"/>
  <c r="O38" i="59"/>
  <c r="F296" i="111" s="1"/>
  <c r="N125" i="59"/>
  <c r="P126" i="59"/>
  <c r="N129" i="59"/>
  <c r="M133" i="59"/>
  <c r="D299" i="114" s="1"/>
  <c r="P158" i="59"/>
  <c r="O194" i="59"/>
  <c r="F301" i="125" s="1"/>
  <c r="N216" i="59"/>
  <c r="N313" i="59"/>
  <c r="L95" i="59"/>
  <c r="L99" i="59"/>
  <c r="O125" i="59"/>
  <c r="F299" i="106" s="1"/>
  <c r="O129" i="59"/>
  <c r="F299" i="113" s="1"/>
  <c r="O157" i="59"/>
  <c r="F300" i="109" s="1"/>
  <c r="L253" i="59"/>
  <c r="P278" i="59"/>
  <c r="L284" i="59"/>
  <c r="L104" i="59"/>
  <c r="P125" i="59"/>
  <c r="P129" i="59"/>
  <c r="P157" i="59"/>
  <c r="L218" i="59"/>
  <c r="M284" i="59"/>
  <c r="D304" i="125" s="1"/>
  <c r="P313" i="59"/>
  <c r="N95" i="59"/>
  <c r="M103" i="59"/>
  <c r="D298" i="114" s="1"/>
  <c r="M104" i="59"/>
  <c r="D298" i="125" s="1"/>
  <c r="M129" i="59"/>
  <c r="D299" i="113" s="1"/>
  <c r="N186" i="59"/>
  <c r="M218" i="59"/>
  <c r="D302" i="111" s="1"/>
  <c r="O36" i="59"/>
  <c r="F296" i="108" s="1"/>
  <c r="O95" i="59"/>
  <c r="F298" i="106" s="1"/>
  <c r="N103" i="59"/>
  <c r="N104" i="59"/>
  <c r="O163" i="59"/>
  <c r="F300" i="114" s="1"/>
  <c r="O186" i="59"/>
  <c r="F301" i="108" s="1"/>
  <c r="N218" i="59"/>
  <c r="P36" i="59"/>
  <c r="P44" i="59"/>
  <c r="P67" i="59"/>
  <c r="P95" i="59"/>
  <c r="O103" i="59"/>
  <c r="F298" i="114" s="1"/>
  <c r="O159" i="59"/>
  <c r="F300" i="113" s="1"/>
  <c r="P163" i="59"/>
  <c r="P186" i="59"/>
  <c r="O218" i="59"/>
  <c r="F302" i="111" s="1"/>
  <c r="N225" i="59"/>
  <c r="P245" i="59"/>
  <c r="P249" i="59"/>
  <c r="P276" i="59"/>
  <c r="P284" i="59"/>
  <c r="P104" i="59"/>
  <c r="P159" i="59"/>
  <c r="P218" i="59"/>
  <c r="P307" i="59"/>
  <c r="L35" i="59"/>
  <c r="N36" i="59"/>
  <c r="O37" i="59"/>
  <c r="F296" i="109" s="1"/>
  <c r="N66" i="59"/>
  <c r="N73" i="59"/>
  <c r="P74" i="59"/>
  <c r="P98" i="59"/>
  <c r="M126" i="59"/>
  <c r="D299" i="108" s="1"/>
  <c r="N133" i="59"/>
  <c r="P155" i="59"/>
  <c r="M158" i="59"/>
  <c r="D300" i="111" s="1"/>
  <c r="N159" i="59"/>
  <c r="P165" i="59"/>
  <c r="O188" i="59"/>
  <c r="F301" i="111" s="1"/>
  <c r="P277" i="59"/>
  <c r="P37" i="59"/>
  <c r="P65" i="59"/>
  <c r="P135" i="59"/>
  <c r="L245" i="59"/>
  <c r="N277" i="59"/>
  <c r="N307" i="59"/>
  <c r="L314" i="59"/>
  <c r="L315" i="59"/>
  <c r="D5" i="59"/>
  <c r="O35" i="59"/>
  <c r="F296" i="106" s="1"/>
  <c r="P73" i="59"/>
  <c r="P96" i="59"/>
  <c r="M105" i="59"/>
  <c r="D298" i="127" s="1"/>
  <c r="P128" i="59"/>
  <c r="L189" i="59"/>
  <c r="O306" i="59"/>
  <c r="F305" i="108" s="1"/>
  <c r="M314" i="59"/>
  <c r="D305" i="125" s="1"/>
  <c r="M315" i="59"/>
  <c r="D305" i="127" s="1"/>
  <c r="P35" i="59"/>
  <c r="N45" i="59"/>
  <c r="L74" i="59"/>
  <c r="N99" i="59"/>
  <c r="N105" i="59"/>
  <c r="N284" i="59"/>
  <c r="N314" i="59"/>
  <c r="M74" i="59"/>
  <c r="D297" i="125" s="1"/>
  <c r="O99" i="59"/>
  <c r="F298" i="113" s="1"/>
  <c r="O127" i="59"/>
  <c r="F299" i="109" s="1"/>
  <c r="M155" i="59"/>
  <c r="D300" i="106" s="1"/>
  <c r="L163" i="59"/>
  <c r="O185" i="59"/>
  <c r="F301" i="106" s="1"/>
  <c r="N189" i="59"/>
  <c r="O315" i="59"/>
  <c r="F305" i="127" s="1"/>
  <c r="M37" i="59"/>
  <c r="D296" i="109" s="1"/>
  <c r="O66" i="59"/>
  <c r="F297" i="108" s="1"/>
  <c r="N74" i="59"/>
  <c r="N98" i="59"/>
  <c r="P99" i="59"/>
  <c r="N155" i="59"/>
  <c r="P185" i="59"/>
  <c r="O189" i="59"/>
  <c r="F301" i="113" s="1"/>
  <c r="P315" i="59"/>
  <c r="L128" i="59"/>
  <c r="O155" i="59"/>
  <c r="F300" i="106" s="1"/>
  <c r="M159" i="59"/>
  <c r="D300" i="113" s="1"/>
  <c r="O165" i="59"/>
  <c r="F300" i="127" s="1"/>
  <c r="N188" i="59"/>
  <c r="P189" i="59"/>
  <c r="P194" i="59"/>
  <c r="O245" i="59"/>
  <c r="F303" i="106" s="1"/>
  <c r="O249" i="59"/>
  <c r="F303" i="113" s="1"/>
  <c r="O277" i="59"/>
  <c r="F304" i="109" s="1"/>
  <c r="M308" i="59"/>
  <c r="D305" i="111" s="1"/>
  <c r="E8" i="59"/>
  <c r="O44" i="59"/>
  <c r="F296" i="125" s="1"/>
  <c r="M67" i="59"/>
  <c r="D297" i="109" s="1"/>
  <c r="N217" i="59"/>
  <c r="P43" i="59"/>
  <c r="L275" i="59"/>
  <c r="L279" i="59"/>
  <c r="E13" i="59"/>
  <c r="E14" i="59"/>
  <c r="L43" i="59"/>
  <c r="P305" i="59"/>
  <c r="L134" i="59"/>
  <c r="P134" i="59"/>
  <c r="O134" i="59"/>
  <c r="F299" i="125" s="1"/>
  <c r="E5" i="59"/>
  <c r="O276" i="59"/>
  <c r="F304" i="108" s="1"/>
  <c r="P69" i="59"/>
  <c r="N255" i="59"/>
  <c r="M278" i="59"/>
  <c r="D304" i="111" s="1"/>
  <c r="N285" i="59"/>
  <c r="L305" i="59"/>
  <c r="L68" i="59"/>
  <c r="O65" i="59"/>
  <c r="F297" i="106" s="1"/>
  <c r="O69" i="59"/>
  <c r="F297" i="113" s="1"/>
  <c r="L309" i="59"/>
  <c r="P309" i="59"/>
  <c r="P68" i="59"/>
  <c r="L193" i="59"/>
  <c r="P253" i="59"/>
  <c r="O135" i="59"/>
  <c r="F299" i="127" s="1"/>
  <c r="E7" i="59"/>
  <c r="L195" i="59"/>
  <c r="O224" i="59"/>
  <c r="F302" i="125" s="1"/>
  <c r="N247" i="59"/>
  <c r="L249" i="59"/>
  <c r="L308" i="59"/>
  <c r="F7" i="59"/>
  <c r="G11" i="59"/>
  <c r="N37" i="59"/>
  <c r="M38" i="59"/>
  <c r="D296" i="111" s="1"/>
  <c r="L44" i="59"/>
  <c r="L65" i="59"/>
  <c r="L67" i="59"/>
  <c r="L69" i="59"/>
  <c r="O73" i="59"/>
  <c r="F297" i="114" s="1"/>
  <c r="N97" i="59"/>
  <c r="M98" i="59"/>
  <c r="D298" i="111" s="1"/>
  <c r="O105" i="59"/>
  <c r="F298" i="127" s="1"/>
  <c r="M127" i="59"/>
  <c r="D299" i="109" s="1"/>
  <c r="M134" i="59"/>
  <c r="D299" i="125" s="1"/>
  <c r="N187" i="59"/>
  <c r="M188" i="59"/>
  <c r="D301" i="111" s="1"/>
  <c r="L194" i="59"/>
  <c r="M195" i="59"/>
  <c r="D301" i="127" s="1"/>
  <c r="M217" i="59"/>
  <c r="D302" i="109" s="1"/>
  <c r="M253" i="59"/>
  <c r="D303" i="114" s="1"/>
  <c r="M254" i="59"/>
  <c r="D303" i="125" s="1"/>
  <c r="L255" i="59"/>
  <c r="L276" i="59"/>
  <c r="L278" i="59"/>
  <c r="M285" i="59"/>
  <c r="D304" i="127" s="1"/>
  <c r="M305" i="59"/>
  <c r="D305" i="106" s="1"/>
  <c r="M306" i="59"/>
  <c r="D305" i="108" s="1"/>
  <c r="L307" i="59"/>
  <c r="M309" i="59"/>
  <c r="D305" i="113" s="1"/>
  <c r="O313" i="59"/>
  <c r="F305" i="114" s="1"/>
  <c r="E10" i="59"/>
  <c r="L127" i="59"/>
  <c r="N165" i="59"/>
  <c r="L254" i="59"/>
  <c r="E6" i="59"/>
  <c r="M43" i="59"/>
  <c r="D296" i="114" s="1"/>
  <c r="M44" i="59"/>
  <c r="D296" i="125" s="1"/>
  <c r="L45" i="59"/>
  <c r="M65" i="59"/>
  <c r="D297" i="106" s="1"/>
  <c r="L66" i="59"/>
  <c r="M68" i="59"/>
  <c r="D297" i="111" s="1"/>
  <c r="M69" i="59"/>
  <c r="D297" i="113" s="1"/>
  <c r="P105" i="59"/>
  <c r="N134" i="59"/>
  <c r="L135" i="59"/>
  <c r="N157" i="59"/>
  <c r="L164" i="59"/>
  <c r="M193" i="59"/>
  <c r="D301" i="114" s="1"/>
  <c r="M194" i="59"/>
  <c r="D301" i="125" s="1"/>
  <c r="N195" i="59"/>
  <c r="L246" i="59"/>
  <c r="L248" i="59"/>
  <c r="N253" i="59"/>
  <c r="N254" i="59"/>
  <c r="M255" i="59"/>
  <c r="D303" i="127" s="1"/>
  <c r="M275" i="59"/>
  <c r="D304" i="106" s="1"/>
  <c r="M276" i="59"/>
  <c r="D304" i="108" s="1"/>
  <c r="L277" i="59"/>
  <c r="M279" i="59"/>
  <c r="D304" i="113" s="1"/>
  <c r="N305" i="59"/>
  <c r="N306" i="59"/>
  <c r="M307" i="59"/>
  <c r="D305" i="109" s="1"/>
  <c r="N308" i="59"/>
  <c r="N309" i="59"/>
  <c r="P314" i="59"/>
  <c r="L217" i="59"/>
  <c r="L285" i="59"/>
  <c r="L306" i="59"/>
  <c r="L9" i="59"/>
  <c r="E9" i="59"/>
  <c r="D12" i="59"/>
  <c r="D14" i="59"/>
  <c r="L36" i="59"/>
  <c r="L38" i="59"/>
  <c r="N43" i="59"/>
  <c r="N44" i="59"/>
  <c r="M45" i="59"/>
  <c r="D296" i="127" s="1"/>
  <c r="N65" i="59"/>
  <c r="M66" i="59"/>
  <c r="D297" i="108" s="1"/>
  <c r="N67" i="59"/>
  <c r="N68" i="59"/>
  <c r="N69" i="59"/>
  <c r="L96" i="59"/>
  <c r="L98" i="59"/>
  <c r="M135" i="59"/>
  <c r="D299" i="127" s="1"/>
  <c r="M163" i="59"/>
  <c r="D300" i="114" s="1"/>
  <c r="M164" i="59"/>
  <c r="D300" i="125" s="1"/>
  <c r="L165" i="59"/>
  <c r="L186" i="59"/>
  <c r="L188" i="59"/>
  <c r="N193" i="59"/>
  <c r="N194" i="59"/>
  <c r="O195" i="59"/>
  <c r="F301" i="127" s="1"/>
  <c r="O217" i="59"/>
  <c r="F302" i="109" s="1"/>
  <c r="L224" i="59"/>
  <c r="L225" i="59"/>
  <c r="M245" i="59"/>
  <c r="D303" i="106" s="1"/>
  <c r="M246" i="59"/>
  <c r="D303" i="108" s="1"/>
  <c r="L247" i="59"/>
  <c r="M249" i="59"/>
  <c r="D303" i="113" s="1"/>
  <c r="O253" i="59"/>
  <c r="F303" i="114" s="1"/>
  <c r="N275" i="59"/>
  <c r="N276" i="59"/>
  <c r="M277" i="59"/>
  <c r="D304" i="109" s="1"/>
  <c r="N278" i="59"/>
  <c r="N279" i="59"/>
  <c r="O285" i="59"/>
  <c r="F304" i="127" s="1"/>
  <c r="O305" i="59"/>
  <c r="F305" i="106" s="1"/>
  <c r="O308" i="59"/>
  <c r="F305" i="111" s="1"/>
  <c r="O309" i="59"/>
  <c r="F305" i="113" s="1"/>
  <c r="G6" i="59"/>
  <c r="F9" i="59"/>
  <c r="E12" i="59"/>
  <c r="M35" i="59"/>
  <c r="D296" i="106" s="1"/>
  <c r="M36" i="59"/>
  <c r="D296" i="108" s="1"/>
  <c r="L37" i="59"/>
  <c r="M39" i="59"/>
  <c r="D296" i="113" s="1"/>
  <c r="O43" i="59"/>
  <c r="F296" i="114" s="1"/>
  <c r="O67" i="59"/>
  <c r="F297" i="109" s="1"/>
  <c r="O68" i="59"/>
  <c r="F297" i="111" s="1"/>
  <c r="L75" i="59"/>
  <c r="M95" i="59"/>
  <c r="D298" i="106" s="1"/>
  <c r="M96" i="59"/>
  <c r="D298" i="108" s="1"/>
  <c r="L97" i="59"/>
  <c r="M99" i="59"/>
  <c r="D298" i="113" s="1"/>
  <c r="O104" i="59"/>
  <c r="F298" i="125" s="1"/>
  <c r="P127" i="59"/>
  <c r="N128" i="59"/>
  <c r="L156" i="59"/>
  <c r="L158" i="59"/>
  <c r="N163" i="59"/>
  <c r="N164" i="59"/>
  <c r="M165" i="59"/>
  <c r="D300" i="127" s="1"/>
  <c r="M185" i="59"/>
  <c r="D301" i="106" s="1"/>
  <c r="M186" i="59"/>
  <c r="D301" i="108" s="1"/>
  <c r="L187" i="59"/>
  <c r="M189" i="59"/>
  <c r="D301" i="113" s="1"/>
  <c r="O193" i="59"/>
  <c r="F301" i="114" s="1"/>
  <c r="P195" i="59"/>
  <c r="P217" i="59"/>
  <c r="M223" i="59"/>
  <c r="D302" i="114" s="1"/>
  <c r="M224" i="59"/>
  <c r="D302" i="125" s="1"/>
  <c r="M225" i="59"/>
  <c r="D302" i="127" s="1"/>
  <c r="N245" i="59"/>
  <c r="N246" i="59"/>
  <c r="M247" i="59"/>
  <c r="D303" i="109" s="1"/>
  <c r="N248" i="59"/>
  <c r="N249" i="59"/>
  <c r="P254" i="59"/>
  <c r="O255" i="59"/>
  <c r="F303" i="127" s="1"/>
  <c r="O275" i="59"/>
  <c r="F304" i="106" s="1"/>
  <c r="O278" i="59"/>
  <c r="F304" i="111" s="1"/>
  <c r="O279" i="59"/>
  <c r="F304" i="113" s="1"/>
  <c r="P285" i="59"/>
  <c r="P306" i="59"/>
  <c r="O307" i="59"/>
  <c r="F305" i="109" s="1"/>
  <c r="P308" i="59"/>
  <c r="N315" i="59"/>
  <c r="P285" i="57"/>
  <c r="M129" i="57"/>
  <c r="D289" i="113" s="1"/>
  <c r="M159" i="57"/>
  <c r="D290" i="113" s="1"/>
  <c r="P155" i="57"/>
  <c r="O216" i="57"/>
  <c r="F292" i="108" s="1"/>
  <c r="P254" i="57"/>
  <c r="P277" i="57"/>
  <c r="N188" i="57"/>
  <c r="M74" i="57"/>
  <c r="D287" i="125" s="1"/>
  <c r="O105" i="57"/>
  <c r="F288" i="127" s="1"/>
  <c r="M224" i="57"/>
  <c r="D292" i="125" s="1"/>
  <c r="O224" i="57"/>
  <c r="F292" i="125" s="1"/>
  <c r="P186" i="57"/>
  <c r="C8" i="57"/>
  <c r="C13" i="57"/>
  <c r="L285" i="57"/>
  <c r="C5" i="57"/>
  <c r="O159" i="57"/>
  <c r="F290" i="113" s="1"/>
  <c r="N185" i="57"/>
  <c r="M285" i="57"/>
  <c r="D294" i="127" s="1"/>
  <c r="C10" i="57"/>
  <c r="C15" i="57"/>
  <c r="P159" i="57"/>
  <c r="L253" i="57"/>
  <c r="N285" i="57"/>
  <c r="C7" i="57"/>
  <c r="M38" i="57"/>
  <c r="D286" i="111" s="1"/>
  <c r="P185" i="57"/>
  <c r="P189" i="57"/>
  <c r="M253" i="57"/>
  <c r="D293" i="114" s="1"/>
  <c r="M284" i="57"/>
  <c r="D294" i="125" s="1"/>
  <c r="O285" i="57"/>
  <c r="F294" i="127" s="1"/>
  <c r="N253" i="57"/>
  <c r="C9" i="57"/>
  <c r="C14" i="57"/>
  <c r="O45" i="57"/>
  <c r="F286" i="127" s="1"/>
  <c r="O98" i="57"/>
  <c r="F288" i="111" s="1"/>
  <c r="O253" i="57"/>
  <c r="F293" i="114" s="1"/>
  <c r="C6" i="57"/>
  <c r="P45" i="57"/>
  <c r="P68" i="57"/>
  <c r="P98" i="57"/>
  <c r="O129" i="57"/>
  <c r="F289" i="113" s="1"/>
  <c r="O156" i="57"/>
  <c r="F290" i="108" s="1"/>
  <c r="P218" i="57"/>
  <c r="P245" i="57"/>
  <c r="P253" i="57"/>
  <c r="O67" i="57"/>
  <c r="F287" i="109" s="1"/>
  <c r="M73" i="57"/>
  <c r="D287" i="114" s="1"/>
  <c r="O97" i="57"/>
  <c r="F288" i="109" s="1"/>
  <c r="M165" i="57"/>
  <c r="D290" i="127" s="1"/>
  <c r="O185" i="57"/>
  <c r="F291" i="106" s="1"/>
  <c r="O189" i="57"/>
  <c r="F291" i="113" s="1"/>
  <c r="P193" i="57"/>
  <c r="P216" i="57"/>
  <c r="P247" i="57"/>
  <c r="P255" i="57"/>
  <c r="L164" i="57"/>
  <c r="O43" i="57"/>
  <c r="F286" i="114" s="1"/>
  <c r="M164" i="57"/>
  <c r="D290" i="125" s="1"/>
  <c r="O165" i="57"/>
  <c r="F290" i="127" s="1"/>
  <c r="O188" i="57"/>
  <c r="F291" i="111" s="1"/>
  <c r="P43" i="57"/>
  <c r="L159" i="57"/>
  <c r="N164" i="57"/>
  <c r="P165" i="57"/>
  <c r="M225" i="57"/>
  <c r="D292" i="127" s="1"/>
  <c r="M248" i="57"/>
  <c r="D293" i="111" s="1"/>
  <c r="G7" i="57"/>
  <c r="O69" i="57"/>
  <c r="F287" i="113" s="1"/>
  <c r="N155" i="57"/>
  <c r="P35" i="57"/>
  <c r="N98" i="57"/>
  <c r="P99" i="57"/>
  <c r="O103" i="57"/>
  <c r="F288" i="114" s="1"/>
  <c r="L134" i="57"/>
  <c r="M135" i="57"/>
  <c r="D289" i="127" s="1"/>
  <c r="O155" i="57"/>
  <c r="F290" i="106" s="1"/>
  <c r="N159" i="57"/>
  <c r="M193" i="57"/>
  <c r="D291" i="114" s="1"/>
  <c r="O194" i="57"/>
  <c r="F291" i="125" s="1"/>
  <c r="M216" i="57"/>
  <c r="D292" i="108" s="1"/>
  <c r="N224" i="57"/>
  <c r="P279" i="57"/>
  <c r="E11" i="57"/>
  <c r="F5" i="57"/>
  <c r="M187" i="57"/>
  <c r="D291" i="109" s="1"/>
  <c r="L223" i="57"/>
  <c r="L247" i="57"/>
  <c r="G5" i="57"/>
  <c r="E7" i="57"/>
  <c r="M37" i="57"/>
  <c r="D286" i="109" s="1"/>
  <c r="M99" i="57"/>
  <c r="D288" i="113" s="1"/>
  <c r="L103" i="57"/>
  <c r="L156" i="57"/>
  <c r="N158" i="57"/>
  <c r="P188" i="57"/>
  <c r="P215" i="57"/>
  <c r="L219" i="57"/>
  <c r="M223" i="57"/>
  <c r="D292" i="114" s="1"/>
  <c r="M247" i="57"/>
  <c r="D293" i="109" s="1"/>
  <c r="E5" i="57"/>
  <c r="L37" i="57"/>
  <c r="L68" i="57"/>
  <c r="M104" i="57"/>
  <c r="D288" i="125" s="1"/>
  <c r="M158" i="57"/>
  <c r="D290" i="111" s="1"/>
  <c r="D14" i="57"/>
  <c r="L43" i="57"/>
  <c r="M67" i="57"/>
  <c r="D287" i="109" s="1"/>
  <c r="N99" i="57"/>
  <c r="M103" i="57"/>
  <c r="D288" i="114" s="1"/>
  <c r="O104" i="57"/>
  <c r="F288" i="125" s="1"/>
  <c r="L155" i="57"/>
  <c r="M156" i="57"/>
  <c r="D290" i="108" s="1"/>
  <c r="O158" i="57"/>
  <c r="F290" i="111" s="1"/>
  <c r="N186" i="57"/>
  <c r="O195" i="57"/>
  <c r="F291" i="127" s="1"/>
  <c r="L218" i="57"/>
  <c r="M219" i="57"/>
  <c r="D292" i="113" s="1"/>
  <c r="N223" i="57"/>
  <c r="P275" i="57"/>
  <c r="G14" i="57"/>
  <c r="L158" i="57"/>
  <c r="L99" i="57"/>
  <c r="E9" i="57"/>
  <c r="E14" i="57"/>
  <c r="O37" i="57"/>
  <c r="F286" i="109" s="1"/>
  <c r="O44" i="57"/>
  <c r="F286" i="125" s="1"/>
  <c r="P73" i="57"/>
  <c r="N96" i="57"/>
  <c r="O99" i="57"/>
  <c r="F288" i="113" s="1"/>
  <c r="N103" i="57"/>
  <c r="P104" i="57"/>
  <c r="P127" i="57"/>
  <c r="L133" i="57"/>
  <c r="L135" i="57"/>
  <c r="M155" i="57"/>
  <c r="D290" i="106" s="1"/>
  <c r="N156" i="57"/>
  <c r="P158" i="57"/>
  <c r="L165" i="57"/>
  <c r="M185" i="57"/>
  <c r="D291" i="106" s="1"/>
  <c r="O186" i="57"/>
  <c r="F291" i="108" s="1"/>
  <c r="L193" i="57"/>
  <c r="P195" i="57"/>
  <c r="L216" i="57"/>
  <c r="M218" i="57"/>
  <c r="D292" i="111" s="1"/>
  <c r="N219" i="57"/>
  <c r="O247" i="57"/>
  <c r="F293" i="109" s="1"/>
  <c r="L95" i="57"/>
  <c r="M133" i="57"/>
  <c r="D289" i="114" s="1"/>
  <c r="G15" i="57"/>
  <c r="L97" i="57"/>
  <c r="L163" i="57"/>
  <c r="G9" i="57"/>
  <c r="M36" i="57"/>
  <c r="D286" i="108" s="1"/>
  <c r="M66" i="57"/>
  <c r="D287" i="108" s="1"/>
  <c r="O68" i="57"/>
  <c r="F287" i="111" s="1"/>
  <c r="M95" i="57"/>
  <c r="D288" i="106" s="1"/>
  <c r="M96" i="57"/>
  <c r="D288" i="108" s="1"/>
  <c r="P96" i="57"/>
  <c r="L98" i="57"/>
  <c r="N104" i="57"/>
  <c r="O128" i="57"/>
  <c r="F289" i="111" s="1"/>
  <c r="P129" i="57"/>
  <c r="N134" i="57"/>
  <c r="P156" i="57"/>
  <c r="M163" i="57"/>
  <c r="D290" i="114" s="1"/>
  <c r="O164" i="57"/>
  <c r="F290" i="125" s="1"/>
  <c r="L215" i="57"/>
  <c r="M217" i="57"/>
  <c r="D292" i="109" s="1"/>
  <c r="N218" i="57"/>
  <c r="O219" i="57"/>
  <c r="F292" i="113" s="1"/>
  <c r="O223" i="57"/>
  <c r="F292" i="114" s="1"/>
  <c r="N225" i="57"/>
  <c r="M246" i="57"/>
  <c r="D293" i="108" s="1"/>
  <c r="O276" i="57"/>
  <c r="F294" i="108" s="1"/>
  <c r="N277" i="57"/>
  <c r="G13" i="57"/>
  <c r="P283" i="57"/>
  <c r="P95" i="57"/>
  <c r="P125" i="57"/>
  <c r="P39" i="57"/>
  <c r="L66" i="57"/>
  <c r="G11" i="57"/>
  <c r="L35" i="57"/>
  <c r="L45" i="57"/>
  <c r="N95" i="57"/>
  <c r="L105" i="57"/>
  <c r="P128" i="57"/>
  <c r="L129" i="57"/>
  <c r="O134" i="57"/>
  <c r="F289" i="125" s="1"/>
  <c r="P135" i="57"/>
  <c r="N157" i="57"/>
  <c r="N163" i="57"/>
  <c r="P164" i="57"/>
  <c r="L189" i="57"/>
  <c r="L195" i="57"/>
  <c r="M215" i="57"/>
  <c r="D292" i="106" s="1"/>
  <c r="O218" i="57"/>
  <c r="F292" i="111" s="1"/>
  <c r="P219" i="57"/>
  <c r="P223" i="57"/>
  <c r="L245" i="57"/>
  <c r="L255" i="57"/>
  <c r="M283" i="57"/>
  <c r="D294" i="114" s="1"/>
  <c r="L96" i="57"/>
  <c r="L126" i="57"/>
  <c r="M35" i="57"/>
  <c r="D286" i="106" s="1"/>
  <c r="O36" i="57"/>
  <c r="F286" i="108" s="1"/>
  <c r="L39" i="57"/>
  <c r="M45" i="57"/>
  <c r="D286" i="127" s="1"/>
  <c r="O66" i="57"/>
  <c r="F287" i="108" s="1"/>
  <c r="M75" i="57"/>
  <c r="D287" i="127" s="1"/>
  <c r="O95" i="57"/>
  <c r="F288" i="106" s="1"/>
  <c r="O96" i="57"/>
  <c r="F288" i="108" s="1"/>
  <c r="M97" i="57"/>
  <c r="D288" i="109" s="1"/>
  <c r="M98" i="57"/>
  <c r="D288" i="111" s="1"/>
  <c r="M105" i="57"/>
  <c r="D288" i="127" s="1"/>
  <c r="M125" i="57"/>
  <c r="D289" i="106" s="1"/>
  <c r="N128" i="57"/>
  <c r="O133" i="57"/>
  <c r="F289" i="114" s="1"/>
  <c r="O163" i="57"/>
  <c r="F290" i="114" s="1"/>
  <c r="L186" i="57"/>
  <c r="L188" i="57"/>
  <c r="M189" i="57"/>
  <c r="D291" i="113" s="1"/>
  <c r="M195" i="57"/>
  <c r="D291" i="127" s="1"/>
  <c r="N215" i="57"/>
  <c r="O217" i="57"/>
  <c r="F292" i="109" s="1"/>
  <c r="M245" i="57"/>
  <c r="D293" i="106" s="1"/>
  <c r="L249" i="57"/>
  <c r="M278" i="57"/>
  <c r="D294" i="111" s="1"/>
  <c r="G8" i="57"/>
  <c r="O126" i="57"/>
  <c r="F289" i="108" s="1"/>
  <c r="N105" i="57"/>
  <c r="L217" i="57"/>
  <c r="P249" i="57"/>
  <c r="G6" i="57"/>
  <c r="F14" i="57"/>
  <c r="M39" i="57"/>
  <c r="D286" i="113" s="1"/>
  <c r="O65" i="57"/>
  <c r="F287" i="106" s="1"/>
  <c r="P66" i="57"/>
  <c r="L74" i="57"/>
  <c r="N97" i="57"/>
  <c r="P126" i="57"/>
  <c r="P133" i="57"/>
  <c r="P163" i="57"/>
  <c r="L185" i="57"/>
  <c r="M186" i="57"/>
  <c r="D291" i="108" s="1"/>
  <c r="L187" i="57"/>
  <c r="M188" i="57"/>
  <c r="D291" i="111" s="1"/>
  <c r="N189" i="57"/>
  <c r="M194" i="57"/>
  <c r="D291" i="125" s="1"/>
  <c r="O215" i="57"/>
  <c r="F292" i="106" s="1"/>
  <c r="N247" i="57"/>
  <c r="M249" i="57"/>
  <c r="D293" i="113" s="1"/>
  <c r="O283" i="57"/>
  <c r="F294" i="114" s="1"/>
  <c r="O284" i="57"/>
  <c r="F294" i="125" s="1"/>
  <c r="E10" i="57"/>
  <c r="M43" i="57"/>
  <c r="D286" i="114" s="1"/>
  <c r="M44" i="57"/>
  <c r="D286" i="125" s="1"/>
  <c r="M65" i="57"/>
  <c r="D287" i="106" s="1"/>
  <c r="M68" i="57"/>
  <c r="D287" i="111" s="1"/>
  <c r="M69" i="57"/>
  <c r="D287" i="113" s="1"/>
  <c r="O125" i="57"/>
  <c r="F289" i="106" s="1"/>
  <c r="N126" i="57"/>
  <c r="L127" i="57"/>
  <c r="O157" i="57"/>
  <c r="F290" i="109" s="1"/>
  <c r="N165" i="57"/>
  <c r="P187" i="57"/>
  <c r="N217" i="57"/>
  <c r="L224" i="57"/>
  <c r="O246" i="57"/>
  <c r="F293" i="108" s="1"/>
  <c r="N255" i="57"/>
  <c r="O275" i="57"/>
  <c r="F294" i="106" s="1"/>
  <c r="O278" i="57"/>
  <c r="F294" i="111" s="1"/>
  <c r="O279" i="57"/>
  <c r="F294" i="113" s="1"/>
  <c r="G12" i="57"/>
  <c r="L36" i="57"/>
  <c r="L38" i="57"/>
  <c r="N43" i="57"/>
  <c r="N44" i="57"/>
  <c r="N65" i="57"/>
  <c r="N67" i="57"/>
  <c r="N68" i="57"/>
  <c r="N69" i="57"/>
  <c r="L75" i="57"/>
  <c r="M127" i="57"/>
  <c r="D289" i="109" s="1"/>
  <c r="N129" i="57"/>
  <c r="N133" i="57"/>
  <c r="M134" i="57"/>
  <c r="D289" i="125" s="1"/>
  <c r="P157" i="57"/>
  <c r="N187" i="57"/>
  <c r="L194" i="57"/>
  <c r="L225" i="57"/>
  <c r="L246" i="57"/>
  <c r="L248" i="57"/>
  <c r="N254" i="57"/>
  <c r="O255" i="57"/>
  <c r="F293" i="127" s="1"/>
  <c r="P276" i="57"/>
  <c r="O277" i="57"/>
  <c r="F294" i="109" s="1"/>
  <c r="P278" i="57"/>
  <c r="L284" i="57"/>
  <c r="N35" i="57"/>
  <c r="N36" i="57"/>
  <c r="N38" i="57"/>
  <c r="N39" i="57"/>
  <c r="P44" i="57"/>
  <c r="P65" i="57"/>
  <c r="P67" i="57"/>
  <c r="P69" i="57"/>
  <c r="N75" i="57"/>
  <c r="L125" i="57"/>
  <c r="N193" i="57"/>
  <c r="N194" i="57"/>
  <c r="N245" i="57"/>
  <c r="N246" i="57"/>
  <c r="N248" i="57"/>
  <c r="N249" i="57"/>
  <c r="L275" i="57"/>
  <c r="L279" i="57"/>
  <c r="N284" i="57"/>
  <c r="E12" i="57"/>
  <c r="O35" i="57"/>
  <c r="F286" i="106" s="1"/>
  <c r="O38" i="57"/>
  <c r="F286" i="111" s="1"/>
  <c r="O39" i="57"/>
  <c r="F286" i="113" s="1"/>
  <c r="O75" i="57"/>
  <c r="F287" i="127" s="1"/>
  <c r="P103" i="57"/>
  <c r="L104" i="57"/>
  <c r="P105" i="57"/>
  <c r="O193" i="57"/>
  <c r="F291" i="114" s="1"/>
  <c r="P224" i="57"/>
  <c r="O225" i="57"/>
  <c r="F292" i="127" s="1"/>
  <c r="O245" i="57"/>
  <c r="F293" i="106" s="1"/>
  <c r="O248" i="57"/>
  <c r="F293" i="111" s="1"/>
  <c r="O249" i="57"/>
  <c r="F293" i="113" s="1"/>
  <c r="O254" i="57"/>
  <c r="F293" i="125" s="1"/>
  <c r="F7" i="57"/>
  <c r="G10" i="57"/>
  <c r="C12" i="57"/>
  <c r="P36" i="57"/>
  <c r="P38" i="57"/>
  <c r="N45" i="57"/>
  <c r="N66" i="57"/>
  <c r="P75" i="57"/>
  <c r="N127" i="57"/>
  <c r="M128" i="57"/>
  <c r="D289" i="111" s="1"/>
  <c r="L157" i="57"/>
  <c r="P194" i="57"/>
  <c r="P225" i="57"/>
  <c r="P246" i="57"/>
  <c r="P248" i="57"/>
  <c r="L276" i="57"/>
  <c r="L278" i="57"/>
  <c r="N283" i="57"/>
  <c r="P284" i="57"/>
  <c r="M157" i="57"/>
  <c r="D290" i="109" s="1"/>
  <c r="M275" i="57"/>
  <c r="D294" i="106" s="1"/>
  <c r="M276" i="57"/>
  <c r="D294" i="108" s="1"/>
  <c r="M279" i="57"/>
  <c r="D294" i="113" s="1"/>
  <c r="F9" i="57"/>
  <c r="N37" i="57"/>
  <c r="L44" i="57"/>
  <c r="L65" i="57"/>
  <c r="L67" i="57"/>
  <c r="L69" i="57"/>
  <c r="O73" i="57"/>
  <c r="F287" i="114" s="1"/>
  <c r="O74" i="57"/>
  <c r="F287" i="125" s="1"/>
  <c r="N125" i="57"/>
  <c r="M126" i="57"/>
  <c r="D289" i="108" s="1"/>
  <c r="L128" i="57"/>
  <c r="O135" i="57"/>
  <c r="F289" i="127" s="1"/>
  <c r="O187" i="57"/>
  <c r="F291" i="109" s="1"/>
  <c r="N195" i="57"/>
  <c r="P217" i="57"/>
  <c r="L254" i="57"/>
  <c r="M255" i="57"/>
  <c r="D293" i="127" s="1"/>
  <c r="N275" i="57"/>
  <c r="N276" i="57"/>
  <c r="M277" i="57"/>
  <c r="D294" i="109" s="1"/>
  <c r="N278" i="57"/>
  <c r="N279" i="57"/>
  <c r="O248" i="55"/>
  <c r="F284" i="111" s="1"/>
  <c r="O254" i="55"/>
  <c r="F284" i="125" s="1"/>
  <c r="C5" i="55"/>
  <c r="M224" i="55"/>
  <c r="D283" i="125" s="1"/>
  <c r="N186" i="55"/>
  <c r="L189" i="55"/>
  <c r="O73" i="55"/>
  <c r="F278" i="114" s="1"/>
  <c r="O133" i="55"/>
  <c r="F280" i="114" s="1"/>
  <c r="M189" i="55"/>
  <c r="D282" i="113" s="1"/>
  <c r="P73" i="55"/>
  <c r="P133" i="55"/>
  <c r="P224" i="55"/>
  <c r="P35" i="55"/>
  <c r="M65" i="55"/>
  <c r="D278" i="106" s="1"/>
  <c r="M67" i="55"/>
  <c r="D278" i="109" s="1"/>
  <c r="M249" i="55"/>
  <c r="D284" i="113" s="1"/>
  <c r="E9" i="55"/>
  <c r="N36" i="55"/>
  <c r="L39" i="55"/>
  <c r="M133" i="55"/>
  <c r="D280" i="114" s="1"/>
  <c r="O245" i="55"/>
  <c r="F284" i="106" s="1"/>
  <c r="L248" i="55"/>
  <c r="O36" i="55"/>
  <c r="F277" i="108" s="1"/>
  <c r="N66" i="55"/>
  <c r="P67" i="55"/>
  <c r="L193" i="55"/>
  <c r="N194" i="55"/>
  <c r="L216" i="55"/>
  <c r="M248" i="55"/>
  <c r="D284" i="111" s="1"/>
  <c r="P68" i="55"/>
  <c r="L159" i="55"/>
  <c r="P104" i="55"/>
  <c r="P127" i="55"/>
  <c r="L249" i="55"/>
  <c r="O96" i="55"/>
  <c r="F279" i="108" s="1"/>
  <c r="O126" i="55"/>
  <c r="F280" i="108" s="1"/>
  <c r="N249" i="55"/>
  <c r="O249" i="55"/>
  <c r="F284" i="113" s="1"/>
  <c r="P249" i="55"/>
  <c r="N134" i="55"/>
  <c r="O99" i="55"/>
  <c r="F279" i="113" s="1"/>
  <c r="P215" i="55"/>
  <c r="P219" i="55"/>
  <c r="P223" i="55"/>
  <c r="L126" i="55"/>
  <c r="O129" i="55"/>
  <c r="F280" i="113" s="1"/>
  <c r="O255" i="55"/>
  <c r="F284" i="127" s="1"/>
  <c r="P37" i="55"/>
  <c r="N45" i="55"/>
  <c r="P129" i="55"/>
  <c r="P245" i="55"/>
  <c r="P255" i="55"/>
  <c r="D9" i="55"/>
  <c r="N39" i="55"/>
  <c r="P254" i="55"/>
  <c r="M38" i="55"/>
  <c r="D277" i="111" s="1"/>
  <c r="O39" i="55"/>
  <c r="F277" i="113" s="1"/>
  <c r="P155" i="55"/>
  <c r="P163" i="55"/>
  <c r="N38" i="55"/>
  <c r="P39" i="55"/>
  <c r="D13" i="55"/>
  <c r="L188" i="55"/>
  <c r="P159" i="55"/>
  <c r="C7" i="55"/>
  <c r="D10" i="55"/>
  <c r="L37" i="55"/>
  <c r="L104" i="55"/>
  <c r="M105" i="55"/>
  <c r="D279" i="127" s="1"/>
  <c r="L155" i="55"/>
  <c r="N185" i="55"/>
  <c r="M188" i="55"/>
  <c r="D282" i="111" s="1"/>
  <c r="L219" i="55"/>
  <c r="F11" i="55"/>
  <c r="M37" i="55"/>
  <c r="D277" i="109" s="1"/>
  <c r="L73" i="55"/>
  <c r="M104" i="55"/>
  <c r="D279" i="125" s="1"/>
  <c r="L187" i="55"/>
  <c r="P216" i="55"/>
  <c r="O217" i="55"/>
  <c r="F283" i="109" s="1"/>
  <c r="M219" i="55"/>
  <c r="D283" i="113" s="1"/>
  <c r="M223" i="55"/>
  <c r="D283" i="114" s="1"/>
  <c r="E7" i="55"/>
  <c r="O65" i="55"/>
  <c r="F278" i="106" s="1"/>
  <c r="M73" i="55"/>
  <c r="D278" i="114" s="1"/>
  <c r="O74" i="55"/>
  <c r="F278" i="125" s="1"/>
  <c r="O75" i="55"/>
  <c r="F278" i="127" s="1"/>
  <c r="O97" i="55"/>
  <c r="F279" i="109" s="1"/>
  <c r="M98" i="55"/>
  <c r="D279" i="111" s="1"/>
  <c r="N104" i="55"/>
  <c r="P125" i="55"/>
  <c r="O128" i="55"/>
  <c r="F280" i="111" s="1"/>
  <c r="L135" i="55"/>
  <c r="N165" i="55"/>
  <c r="L186" i="55"/>
  <c r="M187" i="55"/>
  <c r="D282" i="109" s="1"/>
  <c r="N195" i="55"/>
  <c r="L218" i="55"/>
  <c r="O37" i="55"/>
  <c r="F277" i="109" s="1"/>
  <c r="P65" i="55"/>
  <c r="L67" i="55"/>
  <c r="N73" i="55"/>
  <c r="O104" i="55"/>
  <c r="F279" i="125" s="1"/>
  <c r="O156" i="55"/>
  <c r="F281" i="108" s="1"/>
  <c r="M186" i="55"/>
  <c r="D282" i="108" s="1"/>
  <c r="N187" i="55"/>
  <c r="M194" i="55"/>
  <c r="D282" i="125" s="1"/>
  <c r="O195" i="55"/>
  <c r="F282" i="127" s="1"/>
  <c r="M218" i="55"/>
  <c r="D283" i="111" s="1"/>
  <c r="O219" i="55"/>
  <c r="F283" i="113" s="1"/>
  <c r="O224" i="55"/>
  <c r="F283" i="125" s="1"/>
  <c r="L245" i="55"/>
  <c r="C9" i="55"/>
  <c r="C14" i="55"/>
  <c r="O38" i="55"/>
  <c r="F277" i="111" s="1"/>
  <c r="O44" i="55"/>
  <c r="F277" i="125" s="1"/>
  <c r="O66" i="55"/>
  <c r="F278" i="108" s="1"/>
  <c r="L99" i="55"/>
  <c r="P126" i="55"/>
  <c r="O134" i="55"/>
  <c r="F280" i="125" s="1"/>
  <c r="N157" i="55"/>
  <c r="O164" i="55"/>
  <c r="F281" i="125" s="1"/>
  <c r="N188" i="55"/>
  <c r="N193" i="55"/>
  <c r="P195" i="55"/>
  <c r="M158" i="55"/>
  <c r="D281" i="111" s="1"/>
  <c r="F7" i="55"/>
  <c r="P38" i="55"/>
  <c r="P43" i="55"/>
  <c r="P66" i="55"/>
  <c r="L69" i="55"/>
  <c r="L74" i="55"/>
  <c r="P74" i="55"/>
  <c r="L103" i="55"/>
  <c r="P134" i="55"/>
  <c r="L164" i="55"/>
  <c r="L185" i="55"/>
  <c r="L224" i="55"/>
  <c r="L246" i="55"/>
  <c r="L247" i="55"/>
  <c r="L35" i="55"/>
  <c r="L68" i="55"/>
  <c r="M69" i="55"/>
  <c r="D278" i="113" s="1"/>
  <c r="M74" i="55"/>
  <c r="D278" i="125" s="1"/>
  <c r="L75" i="55"/>
  <c r="M103" i="55"/>
  <c r="D279" i="114" s="1"/>
  <c r="L156" i="55"/>
  <c r="L163" i="55"/>
  <c r="M164" i="55"/>
  <c r="D281" i="125" s="1"/>
  <c r="L165" i="55"/>
  <c r="M185" i="55"/>
  <c r="D282" i="106" s="1"/>
  <c r="P193" i="55"/>
  <c r="L215" i="55"/>
  <c r="M217" i="55"/>
  <c r="D283" i="109" s="1"/>
  <c r="L223" i="55"/>
  <c r="M246" i="55"/>
  <c r="D284" i="108" s="1"/>
  <c r="M247" i="55"/>
  <c r="D284" i="109" s="1"/>
  <c r="M68" i="55"/>
  <c r="D278" i="111" s="1"/>
  <c r="N69" i="55"/>
  <c r="N74" i="55"/>
  <c r="M75" i="55"/>
  <c r="D278" i="127" s="1"/>
  <c r="M96" i="55"/>
  <c r="D279" i="108" s="1"/>
  <c r="L125" i="55"/>
  <c r="M129" i="55"/>
  <c r="D280" i="113" s="1"/>
  <c r="M155" i="55"/>
  <c r="D281" i="106" s="1"/>
  <c r="M156" i="55"/>
  <c r="D281" i="108" s="1"/>
  <c r="M163" i="55"/>
  <c r="D281" i="114" s="1"/>
  <c r="N164" i="55"/>
  <c r="M165" i="55"/>
  <c r="D281" i="127" s="1"/>
  <c r="O188" i="55"/>
  <c r="F282" i="111" s="1"/>
  <c r="M215" i="55"/>
  <c r="D283" i="106" s="1"/>
  <c r="N246" i="55"/>
  <c r="N35" i="55"/>
  <c r="P36" i="55"/>
  <c r="O45" i="55"/>
  <c r="F277" i="127" s="1"/>
  <c r="O69" i="55"/>
  <c r="F278" i="113" s="1"/>
  <c r="P95" i="55"/>
  <c r="P99" i="55"/>
  <c r="O103" i="55"/>
  <c r="F279" i="114" s="1"/>
  <c r="P105" i="55"/>
  <c r="P128" i="55"/>
  <c r="M135" i="55"/>
  <c r="D280" i="127" s="1"/>
  <c r="N163" i="55"/>
  <c r="L195" i="55"/>
  <c r="M245" i="55"/>
  <c r="D284" i="106" s="1"/>
  <c r="O246" i="55"/>
  <c r="F284" i="108" s="1"/>
  <c r="O247" i="55"/>
  <c r="F284" i="109" s="1"/>
  <c r="P248" i="55"/>
  <c r="O253" i="55"/>
  <c r="F284" i="114" s="1"/>
  <c r="O35" i="55"/>
  <c r="F277" i="106" s="1"/>
  <c r="P45" i="55"/>
  <c r="L66" i="55"/>
  <c r="O68" i="55"/>
  <c r="F278" i="111" s="1"/>
  <c r="P69" i="55"/>
  <c r="N95" i="55"/>
  <c r="O98" i="55"/>
  <c r="F279" i="111" s="1"/>
  <c r="P103" i="55"/>
  <c r="N128" i="55"/>
  <c r="L134" i="55"/>
  <c r="L194" i="55"/>
  <c r="M195" i="55"/>
  <c r="D282" i="127" s="1"/>
  <c r="O215" i="55"/>
  <c r="F283" i="106" s="1"/>
  <c r="N245" i="55"/>
  <c r="P246" i="55"/>
  <c r="P253" i="55"/>
  <c r="P44" i="55"/>
  <c r="P96" i="55"/>
  <c r="P98" i="55"/>
  <c r="G7" i="55"/>
  <c r="L43" i="55"/>
  <c r="L95" i="55"/>
  <c r="M125" i="55"/>
  <c r="D280" i="106" s="1"/>
  <c r="L65" i="55"/>
  <c r="N97" i="55"/>
  <c r="N99" i="55"/>
  <c r="N103" i="55"/>
  <c r="O127" i="55"/>
  <c r="F280" i="109" s="1"/>
  <c r="M128" i="55"/>
  <c r="D280" i="111" s="1"/>
  <c r="L129" i="55"/>
  <c r="L133" i="55"/>
  <c r="L157" i="55"/>
  <c r="L158" i="55"/>
  <c r="N215" i="55"/>
  <c r="L253" i="55"/>
  <c r="N255" i="55"/>
  <c r="F9" i="55"/>
  <c r="D12" i="55"/>
  <c r="D14" i="55"/>
  <c r="N37" i="55"/>
  <c r="L44" i="55"/>
  <c r="N68" i="55"/>
  <c r="L96" i="55"/>
  <c r="L98" i="55"/>
  <c r="P135" i="55"/>
  <c r="N155" i="55"/>
  <c r="N156" i="55"/>
  <c r="M157" i="55"/>
  <c r="D281" i="109" s="1"/>
  <c r="M159" i="55"/>
  <c r="D281" i="113" s="1"/>
  <c r="O163" i="55"/>
  <c r="F281" i="114" s="1"/>
  <c r="O186" i="55"/>
  <c r="F282" i="108" s="1"/>
  <c r="O187" i="55"/>
  <c r="F282" i="109" s="1"/>
  <c r="O189" i="55"/>
  <c r="F282" i="113" s="1"/>
  <c r="O193" i="55"/>
  <c r="F282" i="114" s="1"/>
  <c r="P194" i="55"/>
  <c r="P218" i="55"/>
  <c r="O223" i="55"/>
  <c r="F283" i="114" s="1"/>
  <c r="N224" i="55"/>
  <c r="P247" i="55"/>
  <c r="E5" i="55"/>
  <c r="G9" i="55"/>
  <c r="E14" i="55"/>
  <c r="M43" i="55"/>
  <c r="D277" i="114" s="1"/>
  <c r="M44" i="55"/>
  <c r="D277" i="125" s="1"/>
  <c r="L45" i="55"/>
  <c r="O67" i="55"/>
  <c r="F278" i="109" s="1"/>
  <c r="M95" i="55"/>
  <c r="D279" i="106" s="1"/>
  <c r="N125" i="55"/>
  <c r="M126" i="55"/>
  <c r="D280" i="108" s="1"/>
  <c r="L128" i="55"/>
  <c r="O135" i="55"/>
  <c r="F280" i="127" s="1"/>
  <c r="O155" i="55"/>
  <c r="F281" i="106" s="1"/>
  <c r="N158" i="55"/>
  <c r="N159" i="55"/>
  <c r="P164" i="55"/>
  <c r="O165" i="55"/>
  <c r="F281" i="127" s="1"/>
  <c r="O185" i="55"/>
  <c r="F282" i="106" s="1"/>
  <c r="P186" i="55"/>
  <c r="P188" i="55"/>
  <c r="P189" i="55"/>
  <c r="O194" i="55"/>
  <c r="F282" i="125" s="1"/>
  <c r="N218" i="55"/>
  <c r="N219" i="55"/>
  <c r="N247" i="55"/>
  <c r="L254" i="55"/>
  <c r="F5" i="55"/>
  <c r="F14" i="55"/>
  <c r="L36" i="55"/>
  <c r="L38" i="55"/>
  <c r="N43" i="55"/>
  <c r="N44" i="55"/>
  <c r="M45" i="55"/>
  <c r="D277" i="127" s="1"/>
  <c r="P75" i="55"/>
  <c r="N96" i="55"/>
  <c r="N98" i="55"/>
  <c r="O125" i="55"/>
  <c r="F280" i="106" s="1"/>
  <c r="N126" i="55"/>
  <c r="L127" i="55"/>
  <c r="P156" i="55"/>
  <c r="O157" i="55"/>
  <c r="F281" i="109" s="1"/>
  <c r="O158" i="55"/>
  <c r="F281" i="111" s="1"/>
  <c r="O159" i="55"/>
  <c r="F281" i="113" s="1"/>
  <c r="P165" i="55"/>
  <c r="P185" i="55"/>
  <c r="N189" i="55"/>
  <c r="N223" i="55"/>
  <c r="M225" i="55"/>
  <c r="D283" i="127" s="1"/>
  <c r="M253" i="55"/>
  <c r="D284" i="114" s="1"/>
  <c r="M254" i="55"/>
  <c r="D284" i="125" s="1"/>
  <c r="L255" i="55"/>
  <c r="G5" i="55"/>
  <c r="F10" i="55"/>
  <c r="G14" i="55"/>
  <c r="M35" i="55"/>
  <c r="D277" i="106" s="1"/>
  <c r="M36" i="55"/>
  <c r="D277" i="108" s="1"/>
  <c r="M39" i="55"/>
  <c r="D277" i="113" s="1"/>
  <c r="O43" i="55"/>
  <c r="F277" i="114" s="1"/>
  <c r="N65" i="55"/>
  <c r="M66" i="55"/>
  <c r="D278" i="108" s="1"/>
  <c r="O95" i="55"/>
  <c r="F279" i="106" s="1"/>
  <c r="M97" i="55"/>
  <c r="D279" i="109" s="1"/>
  <c r="M99" i="55"/>
  <c r="D279" i="113" s="1"/>
  <c r="M127" i="55"/>
  <c r="D280" i="109" s="1"/>
  <c r="N129" i="55"/>
  <c r="N133" i="55"/>
  <c r="M134" i="55"/>
  <c r="D280" i="125" s="1"/>
  <c r="P157" i="55"/>
  <c r="P158" i="55"/>
  <c r="N253" i="55"/>
  <c r="N254" i="55"/>
  <c r="M255" i="55"/>
  <c r="D284" i="127" s="1"/>
  <c r="M96" i="53"/>
  <c r="D264" i="108" s="1"/>
  <c r="M223" i="53"/>
  <c r="D268" i="114" s="1"/>
  <c r="N96" i="53"/>
  <c r="N126" i="53"/>
  <c r="O96" i="53"/>
  <c r="F264" i="108" s="1"/>
  <c r="P73" i="53"/>
  <c r="P96" i="53"/>
  <c r="N217" i="53"/>
  <c r="M219" i="53"/>
  <c r="D268" i="113" s="1"/>
  <c r="N279" i="53"/>
  <c r="P306" i="53"/>
  <c r="L125" i="53"/>
  <c r="C7" i="53"/>
  <c r="M95" i="53"/>
  <c r="D264" i="106" s="1"/>
  <c r="M99" i="53"/>
  <c r="D264" i="113" s="1"/>
  <c r="P95" i="53"/>
  <c r="M255" i="53"/>
  <c r="D269" i="127" s="1"/>
  <c r="L395" i="53"/>
  <c r="L433" i="53"/>
  <c r="N98" i="53"/>
  <c r="L277" i="53"/>
  <c r="L98" i="53"/>
  <c r="O98" i="53"/>
  <c r="F264" i="111" s="1"/>
  <c r="O165" i="53"/>
  <c r="F266" i="127" s="1"/>
  <c r="M277" i="53"/>
  <c r="D270" i="109" s="1"/>
  <c r="L43" i="53"/>
  <c r="L96" i="53"/>
  <c r="P98" i="53"/>
  <c r="P105" i="53"/>
  <c r="L163" i="53"/>
  <c r="N284" i="53"/>
  <c r="N429" i="53"/>
  <c r="L426" i="53"/>
  <c r="P369" i="53"/>
  <c r="O314" i="53"/>
  <c r="F271" i="125" s="1"/>
  <c r="P215" i="53"/>
  <c r="N335" i="53"/>
  <c r="M187" i="53"/>
  <c r="D267" i="109" s="1"/>
  <c r="N434" i="53"/>
  <c r="P44" i="53"/>
  <c r="L74" i="53"/>
  <c r="O245" i="53"/>
  <c r="F269" i="106" s="1"/>
  <c r="P249" i="53"/>
  <c r="M368" i="53"/>
  <c r="D273" i="111" s="1"/>
  <c r="M425" i="53"/>
  <c r="D275" i="106" s="1"/>
  <c r="O44" i="53"/>
  <c r="F262" i="125" s="1"/>
  <c r="M157" i="53"/>
  <c r="D266" i="109" s="1"/>
  <c r="N193" i="53"/>
  <c r="O275" i="53"/>
  <c r="F270" i="106" s="1"/>
  <c r="P395" i="53"/>
  <c r="O97" i="53"/>
  <c r="F264" i="109" s="1"/>
  <c r="O193" i="53"/>
  <c r="F267" i="114" s="1"/>
  <c r="O216" i="53"/>
  <c r="F268" i="108" s="1"/>
  <c r="L373" i="53"/>
  <c r="P425" i="53"/>
  <c r="L427" i="53"/>
  <c r="P127" i="53"/>
  <c r="L369" i="53"/>
  <c r="M373" i="53"/>
  <c r="D273" i="114" s="1"/>
  <c r="M404" i="53"/>
  <c r="D274" i="125" s="1"/>
  <c r="O427" i="53"/>
  <c r="F275" i="109" s="1"/>
  <c r="L188" i="53"/>
  <c r="L248" i="53"/>
  <c r="L275" i="53"/>
  <c r="P404" i="53"/>
  <c r="L97" i="53"/>
  <c r="N187" i="53"/>
  <c r="F5" i="53"/>
  <c r="P37" i="53"/>
  <c r="N45" i="53"/>
  <c r="M97" i="53"/>
  <c r="D264" i="109" s="1"/>
  <c r="M127" i="53"/>
  <c r="D265" i="109" s="1"/>
  <c r="P163" i="53"/>
  <c r="N248" i="53"/>
  <c r="P313" i="53"/>
  <c r="L65" i="53"/>
  <c r="O68" i="53"/>
  <c r="F263" i="111" s="1"/>
  <c r="M275" i="53"/>
  <c r="D270" i="106" s="1"/>
  <c r="G9" i="53"/>
  <c r="G14" i="53"/>
  <c r="L133" i="53"/>
  <c r="L164" i="53"/>
  <c r="N186" i="53"/>
  <c r="M188" i="53"/>
  <c r="D267" i="111" s="1"/>
  <c r="L278" i="53"/>
  <c r="L313" i="53"/>
  <c r="P43" i="53"/>
  <c r="M98" i="53"/>
  <c r="D264" i="111" s="1"/>
  <c r="O133" i="53"/>
  <c r="F265" i="114" s="1"/>
  <c r="O164" i="53"/>
  <c r="F266" i="125" s="1"/>
  <c r="O278" i="53"/>
  <c r="F270" i="111" s="1"/>
  <c r="O313" i="53"/>
  <c r="F271" i="114" s="1"/>
  <c r="N336" i="53"/>
  <c r="O434" i="53"/>
  <c r="F275" i="125" s="1"/>
  <c r="P66" i="53"/>
  <c r="P74" i="53"/>
  <c r="P133" i="53"/>
  <c r="P164" i="53"/>
  <c r="P255" i="53"/>
  <c r="P278" i="53"/>
  <c r="L307" i="53"/>
  <c r="O426" i="53"/>
  <c r="F275" i="108" s="1"/>
  <c r="F11" i="53"/>
  <c r="F7" i="53"/>
  <c r="P35" i="53"/>
  <c r="P39" i="53"/>
  <c r="L127" i="53"/>
  <c r="M194" i="53"/>
  <c r="D267" i="125" s="1"/>
  <c r="M307" i="53"/>
  <c r="D271" i="109" s="1"/>
  <c r="L365" i="53"/>
  <c r="L397" i="53"/>
  <c r="F15" i="53"/>
  <c r="N74" i="53"/>
  <c r="N99" i="53"/>
  <c r="M125" i="53"/>
  <c r="D265" i="106" s="1"/>
  <c r="O126" i="53"/>
  <c r="F265" i="108" s="1"/>
  <c r="O134" i="53"/>
  <c r="F265" i="125" s="1"/>
  <c r="L193" i="53"/>
  <c r="N246" i="53"/>
  <c r="P275" i="53"/>
  <c r="O279" i="53"/>
  <c r="F270" i="113" s="1"/>
  <c r="P368" i="53"/>
  <c r="L375" i="53"/>
  <c r="M426" i="53"/>
  <c r="D275" i="108" s="1"/>
  <c r="M427" i="53"/>
  <c r="D275" i="109" s="1"/>
  <c r="O428" i="53"/>
  <c r="F275" i="111" s="1"/>
  <c r="F14" i="53"/>
  <c r="O99" i="53"/>
  <c r="F264" i="113" s="1"/>
  <c r="P134" i="53"/>
  <c r="O185" i="53"/>
  <c r="F267" i="106" s="1"/>
  <c r="P218" i="53"/>
  <c r="P219" i="53"/>
  <c r="M245" i="53"/>
  <c r="D269" i="106" s="1"/>
  <c r="O246" i="53"/>
  <c r="F269" i="108" s="1"/>
  <c r="N278" i="53"/>
  <c r="P279" i="53"/>
  <c r="M313" i="53"/>
  <c r="D271" i="114" s="1"/>
  <c r="P343" i="53"/>
  <c r="N426" i="53"/>
  <c r="L215" i="53"/>
  <c r="L224" i="53"/>
  <c r="L276" i="53"/>
  <c r="M69" i="53"/>
  <c r="D263" i="113" s="1"/>
  <c r="M276" i="53"/>
  <c r="D270" i="108" s="1"/>
  <c r="M285" i="53"/>
  <c r="D270" i="127" s="1"/>
  <c r="M308" i="53"/>
  <c r="D271" i="111" s="1"/>
  <c r="E5" i="53"/>
  <c r="F8" i="53"/>
  <c r="F13" i="53"/>
  <c r="P165" i="53"/>
  <c r="P193" i="53"/>
  <c r="P245" i="53"/>
  <c r="P254" i="53"/>
  <c r="N276" i="53"/>
  <c r="P314" i="53"/>
  <c r="P365" i="53"/>
  <c r="P375" i="53"/>
  <c r="N433" i="53"/>
  <c r="M158" i="53"/>
  <c r="D266" i="111" s="1"/>
  <c r="L218" i="53"/>
  <c r="O224" i="53"/>
  <c r="F268" i="125" s="1"/>
  <c r="O276" i="53"/>
  <c r="F270" i="108" s="1"/>
  <c r="L279" i="53"/>
  <c r="L343" i="53"/>
  <c r="N375" i="53"/>
  <c r="L396" i="53"/>
  <c r="L428" i="53"/>
  <c r="N68" i="53"/>
  <c r="M73" i="53"/>
  <c r="D263" i="114" s="1"/>
  <c r="G5" i="53"/>
  <c r="E7" i="53"/>
  <c r="C9" i="53"/>
  <c r="P67" i="53"/>
  <c r="L99" i="53"/>
  <c r="O127" i="53"/>
  <c r="F265" i="109" s="1"/>
  <c r="N158" i="53"/>
  <c r="P159" i="53"/>
  <c r="L185" i="53"/>
  <c r="P224" i="53"/>
  <c r="L246" i="53"/>
  <c r="P253" i="53"/>
  <c r="L255" i="53"/>
  <c r="N275" i="53"/>
  <c r="P276" i="53"/>
  <c r="M279" i="53"/>
  <c r="D270" i="113" s="1"/>
  <c r="O284" i="53"/>
  <c r="F270" i="125" s="1"/>
  <c r="P285" i="53"/>
  <c r="P308" i="53"/>
  <c r="O336" i="53"/>
  <c r="F272" i="108" s="1"/>
  <c r="O344" i="53"/>
  <c r="F272" i="125" s="1"/>
  <c r="N345" i="53"/>
  <c r="M396" i="53"/>
  <c r="D274" i="108" s="1"/>
  <c r="N404" i="53"/>
  <c r="M428" i="53"/>
  <c r="D275" i="111" s="1"/>
  <c r="O429" i="53"/>
  <c r="F275" i="113" s="1"/>
  <c r="P433" i="53"/>
  <c r="O43" i="53"/>
  <c r="F262" i="114" s="1"/>
  <c r="P69" i="53"/>
  <c r="O95" i="53"/>
  <c r="F264" i="106" s="1"/>
  <c r="P129" i="53"/>
  <c r="P155" i="53"/>
  <c r="P185" i="53"/>
  <c r="P216" i="53"/>
  <c r="M247" i="53"/>
  <c r="D269" i="109" s="1"/>
  <c r="O249" i="53"/>
  <c r="F269" i="113" s="1"/>
  <c r="P307" i="53"/>
  <c r="L344" i="53"/>
  <c r="O368" i="53"/>
  <c r="F273" i="111" s="1"/>
  <c r="O369" i="53"/>
  <c r="F273" i="113" s="1"/>
  <c r="L425" i="53"/>
  <c r="P428" i="53"/>
  <c r="L245" i="53"/>
  <c r="M246" i="53"/>
  <c r="D269" i="108" s="1"/>
  <c r="O248" i="53"/>
  <c r="F269" i="111" s="1"/>
  <c r="M435" i="53"/>
  <c r="D275" i="127" s="1"/>
  <c r="P68" i="53"/>
  <c r="O73" i="53"/>
  <c r="F263" i="114" s="1"/>
  <c r="O74" i="53"/>
  <c r="F263" i="125" s="1"/>
  <c r="P75" i="53"/>
  <c r="L155" i="53"/>
  <c r="M215" i="53"/>
  <c r="D268" i="106" s="1"/>
  <c r="O247" i="53"/>
  <c r="F269" i="109" s="1"/>
  <c r="O365" i="53"/>
  <c r="F273" i="106" s="1"/>
  <c r="O366" i="53"/>
  <c r="F273" i="108" s="1"/>
  <c r="N395" i="53"/>
  <c r="M397" i="53"/>
  <c r="D274" i="109" s="1"/>
  <c r="L405" i="53"/>
  <c r="N425" i="53"/>
  <c r="P426" i="53"/>
  <c r="L429" i="53"/>
  <c r="F9" i="53"/>
  <c r="N165" i="53"/>
  <c r="L194" i="53"/>
  <c r="N215" i="53"/>
  <c r="L223" i="53"/>
  <c r="N245" i="53"/>
  <c r="P247" i="53"/>
  <c r="O277" i="53"/>
  <c r="F270" i="109" s="1"/>
  <c r="P335" i="53"/>
  <c r="O345" i="53"/>
  <c r="F272" i="127" s="1"/>
  <c r="P366" i="53"/>
  <c r="L404" i="53"/>
  <c r="M405" i="53"/>
  <c r="D274" i="127" s="1"/>
  <c r="O425" i="53"/>
  <c r="F275" i="106" s="1"/>
  <c r="M429" i="53"/>
  <c r="D275" i="113" s="1"/>
  <c r="N37" i="53"/>
  <c r="L129" i="53"/>
  <c r="O215" i="53"/>
  <c r="F268" i="106" s="1"/>
  <c r="P344" i="53"/>
  <c r="P345" i="53"/>
  <c r="N405" i="53"/>
  <c r="P435" i="53"/>
  <c r="L44" i="53"/>
  <c r="M65" i="53"/>
  <c r="D263" i="106" s="1"/>
  <c r="L73" i="53"/>
  <c r="L95" i="53"/>
  <c r="P99" i="53"/>
  <c r="P103" i="53"/>
  <c r="N125" i="53"/>
  <c r="M129" i="53"/>
  <c r="D265" i="113" s="1"/>
  <c r="N156" i="53"/>
  <c r="P157" i="53"/>
  <c r="P195" i="53"/>
  <c r="P217" i="53"/>
  <c r="N218" i="53"/>
  <c r="L249" i="53"/>
  <c r="O405" i="53"/>
  <c r="F274" i="127" s="1"/>
  <c r="O36" i="53"/>
  <c r="F262" i="108" s="1"/>
  <c r="M43" i="53"/>
  <c r="D262" i="114" s="1"/>
  <c r="M44" i="53"/>
  <c r="D262" i="125" s="1"/>
  <c r="M105" i="53"/>
  <c r="D264" i="127" s="1"/>
  <c r="N129" i="53"/>
  <c r="N155" i="53"/>
  <c r="O156" i="53"/>
  <c r="F266" i="108" s="1"/>
  <c r="O187" i="53"/>
  <c r="F267" i="109" s="1"/>
  <c r="O188" i="53"/>
  <c r="F267" i="111" s="1"/>
  <c r="M249" i="53"/>
  <c r="D269" i="113" s="1"/>
  <c r="N428" i="53"/>
  <c r="P429" i="53"/>
  <c r="N43" i="53"/>
  <c r="N44" i="53"/>
  <c r="O66" i="53"/>
  <c r="F263" i="108" s="1"/>
  <c r="O69" i="53"/>
  <c r="F263" i="113" s="1"/>
  <c r="M75" i="53"/>
  <c r="D263" i="127" s="1"/>
  <c r="N95" i="53"/>
  <c r="P125" i="53"/>
  <c r="P187" i="53"/>
  <c r="P188" i="53"/>
  <c r="P194" i="53"/>
  <c r="L219" i="53"/>
  <c r="P223" i="53"/>
  <c r="O225" i="53"/>
  <c r="F268" i="127" s="1"/>
  <c r="L247" i="53"/>
  <c r="M248" i="53"/>
  <c r="D269" i="111" s="1"/>
  <c r="N249" i="53"/>
  <c r="O255" i="53"/>
  <c r="F269" i="127" s="1"/>
  <c r="M278" i="53"/>
  <c r="D270" i="111" s="1"/>
  <c r="O307" i="53"/>
  <c r="F271" i="109" s="1"/>
  <c r="L305" i="53"/>
  <c r="P36" i="53"/>
  <c r="O37" i="53"/>
  <c r="F262" i="109" s="1"/>
  <c r="P38" i="53"/>
  <c r="N67" i="53"/>
  <c r="M68" i="53"/>
  <c r="D263" i="111" s="1"/>
  <c r="L69" i="53"/>
  <c r="L103" i="53"/>
  <c r="P126" i="53"/>
  <c r="L159" i="53"/>
  <c r="P337" i="53"/>
  <c r="M338" i="53"/>
  <c r="D272" i="111" s="1"/>
  <c r="N367" i="53"/>
  <c r="D13" i="53"/>
  <c r="L45" i="53"/>
  <c r="P65" i="53"/>
  <c r="L66" i="53"/>
  <c r="M225" i="53"/>
  <c r="D268" i="127" s="1"/>
  <c r="M305" i="53"/>
  <c r="D271" i="106" s="1"/>
  <c r="M309" i="53"/>
  <c r="D271" i="113" s="1"/>
  <c r="N337" i="53"/>
  <c r="O374" i="53"/>
  <c r="F273" i="125" s="1"/>
  <c r="O398" i="53"/>
  <c r="F274" i="111" s="1"/>
  <c r="P403" i="53"/>
  <c r="L339" i="53"/>
  <c r="L35" i="53"/>
  <c r="M38" i="53"/>
  <c r="D262" i="111" s="1"/>
  <c r="L39" i="53"/>
  <c r="M45" i="53"/>
  <c r="D262" i="127" s="1"/>
  <c r="M128" i="53"/>
  <c r="D265" i="111" s="1"/>
  <c r="L283" i="53"/>
  <c r="L399" i="53"/>
  <c r="M403" i="53"/>
  <c r="D274" i="114" s="1"/>
  <c r="N75" i="53"/>
  <c r="O189" i="53"/>
  <c r="F267" i="113" s="1"/>
  <c r="O306" i="53"/>
  <c r="F271" i="108" s="1"/>
  <c r="L309" i="53"/>
  <c r="N135" i="53"/>
  <c r="D12" i="53"/>
  <c r="L36" i="53"/>
  <c r="L38" i="53"/>
  <c r="P189" i="53"/>
  <c r="P225" i="53"/>
  <c r="L253" i="53"/>
  <c r="P305" i="53"/>
  <c r="P309" i="53"/>
  <c r="G7" i="53"/>
  <c r="D9" i="53"/>
  <c r="C14" i="53"/>
  <c r="M35" i="53"/>
  <c r="D262" i="106" s="1"/>
  <c r="M36" i="53"/>
  <c r="D262" i="108" s="1"/>
  <c r="L37" i="53"/>
  <c r="M39" i="53"/>
  <c r="D262" i="113" s="1"/>
  <c r="N65" i="53"/>
  <c r="M66" i="53"/>
  <c r="D263" i="108" s="1"/>
  <c r="L68" i="53"/>
  <c r="N104" i="53"/>
  <c r="N128" i="53"/>
  <c r="N157" i="53"/>
  <c r="L189" i="53"/>
  <c r="L216" i="53"/>
  <c r="M254" i="53"/>
  <c r="D269" i="125" s="1"/>
  <c r="N283" i="53"/>
  <c r="N339" i="53"/>
  <c r="P373" i="53"/>
  <c r="P397" i="53"/>
  <c r="M399" i="53"/>
  <c r="D274" i="113" s="1"/>
  <c r="N435" i="53"/>
  <c r="C5" i="53"/>
  <c r="E9" i="53"/>
  <c r="D14" i="53"/>
  <c r="N35" i="53"/>
  <c r="N36" i="53"/>
  <c r="M37" i="53"/>
  <c r="D262" i="109" s="1"/>
  <c r="N38" i="53"/>
  <c r="N39" i="53"/>
  <c r="O45" i="53"/>
  <c r="F262" i="127" s="1"/>
  <c r="O65" i="53"/>
  <c r="F263" i="106" s="1"/>
  <c r="N66" i="53"/>
  <c r="L67" i="53"/>
  <c r="N103" i="53"/>
  <c r="O104" i="53"/>
  <c r="F264" i="125" s="1"/>
  <c r="M195" i="53"/>
  <c r="D267" i="127" s="1"/>
  <c r="M216" i="53"/>
  <c r="D268" i="108" s="1"/>
  <c r="N285" i="53"/>
  <c r="M306" i="53"/>
  <c r="D271" i="108" s="1"/>
  <c r="N315" i="53"/>
  <c r="L335" i="53"/>
  <c r="N338" i="53"/>
  <c r="L374" i="53"/>
  <c r="L398" i="53"/>
  <c r="D5" i="53"/>
  <c r="F6" i="53"/>
  <c r="D10" i="53"/>
  <c r="E14" i="53"/>
  <c r="O35" i="53"/>
  <c r="F262" i="106" s="1"/>
  <c r="O38" i="53"/>
  <c r="F262" i="111" s="1"/>
  <c r="O39" i="53"/>
  <c r="F262" i="113" s="1"/>
  <c r="P45" i="53"/>
  <c r="M67" i="53"/>
  <c r="D263" i="109" s="1"/>
  <c r="N69" i="53"/>
  <c r="N73" i="53"/>
  <c r="O103" i="53"/>
  <c r="F264" i="114" s="1"/>
  <c r="N105" i="53"/>
  <c r="M126" i="53"/>
  <c r="D265" i="108" s="1"/>
  <c r="P128" i="53"/>
  <c r="N159" i="53"/>
  <c r="N189" i="53"/>
  <c r="M253" i="53"/>
  <c r="D269" i="114" s="1"/>
  <c r="O254" i="53"/>
  <c r="F269" i="125" s="1"/>
  <c r="P283" i="53"/>
  <c r="M337" i="53"/>
  <c r="D272" i="109" s="1"/>
  <c r="P339" i="53"/>
  <c r="M374" i="53"/>
  <c r="D273" i="125" s="1"/>
  <c r="M398" i="53"/>
  <c r="D274" i="111" s="1"/>
  <c r="O135" i="53"/>
  <c r="F265" i="127" s="1"/>
  <c r="O155" i="53"/>
  <c r="F266" i="106" s="1"/>
  <c r="O158" i="53"/>
  <c r="F266" i="111" s="1"/>
  <c r="O159" i="53"/>
  <c r="F266" i="113" s="1"/>
  <c r="N195" i="53"/>
  <c r="N253" i="53"/>
  <c r="N254" i="53"/>
  <c r="O283" i="53"/>
  <c r="F270" i="114" s="1"/>
  <c r="N305" i="53"/>
  <c r="N306" i="53"/>
  <c r="N308" i="53"/>
  <c r="N309" i="53"/>
  <c r="O315" i="53"/>
  <c r="F271" i="127" s="1"/>
  <c r="O335" i="53"/>
  <c r="F272" i="106" s="1"/>
  <c r="O338" i="53"/>
  <c r="F272" i="111" s="1"/>
  <c r="O339" i="53"/>
  <c r="F272" i="113" s="1"/>
  <c r="O367" i="53"/>
  <c r="F273" i="109" s="1"/>
  <c r="O433" i="53"/>
  <c r="F275" i="114" s="1"/>
  <c r="P104" i="53"/>
  <c r="O105" i="53"/>
  <c r="F264" i="127" s="1"/>
  <c r="O125" i="53"/>
  <c r="F265" i="106" s="1"/>
  <c r="O128" i="53"/>
  <c r="F265" i="111" s="1"/>
  <c r="O129" i="53"/>
  <c r="F265" i="113" s="1"/>
  <c r="P135" i="53"/>
  <c r="P156" i="53"/>
  <c r="O157" i="53"/>
  <c r="F266" i="109" s="1"/>
  <c r="P158" i="53"/>
  <c r="P186" i="53"/>
  <c r="O195" i="53"/>
  <c r="F267" i="127" s="1"/>
  <c r="M218" i="53"/>
  <c r="D268" i="111" s="1"/>
  <c r="O253" i="53"/>
  <c r="F269" i="114" s="1"/>
  <c r="P284" i="53"/>
  <c r="O285" i="53"/>
  <c r="F270" i="127" s="1"/>
  <c r="O305" i="53"/>
  <c r="F271" i="106" s="1"/>
  <c r="O308" i="53"/>
  <c r="F271" i="111" s="1"/>
  <c r="O309" i="53"/>
  <c r="F271" i="113" s="1"/>
  <c r="P315" i="53"/>
  <c r="P336" i="53"/>
  <c r="O337" i="53"/>
  <c r="F272" i="109" s="1"/>
  <c r="P338" i="53"/>
  <c r="P367" i="53"/>
  <c r="P434" i="53"/>
  <c r="O435" i="53"/>
  <c r="F275" i="127" s="1"/>
  <c r="M74" i="53"/>
  <c r="D263" i="125" s="1"/>
  <c r="P97" i="53"/>
  <c r="N127" i="53"/>
  <c r="L134" i="53"/>
  <c r="M163" i="53"/>
  <c r="D266" i="114" s="1"/>
  <c r="M164" i="53"/>
  <c r="D266" i="125" s="1"/>
  <c r="L165" i="53"/>
  <c r="M185" i="53"/>
  <c r="D267" i="106" s="1"/>
  <c r="L187" i="53"/>
  <c r="N194" i="53"/>
  <c r="N216" i="53"/>
  <c r="L217" i="53"/>
  <c r="P246" i="53"/>
  <c r="P248" i="53"/>
  <c r="N255" i="53"/>
  <c r="P277" i="53"/>
  <c r="N307" i="53"/>
  <c r="L314" i="53"/>
  <c r="M343" i="53"/>
  <c r="D272" i="114" s="1"/>
  <c r="M344" i="53"/>
  <c r="D272" i="125" s="1"/>
  <c r="L345" i="53"/>
  <c r="L366" i="53"/>
  <c r="L368" i="53"/>
  <c r="N373" i="53"/>
  <c r="N374" i="53"/>
  <c r="M375" i="53"/>
  <c r="D273" i="127" s="1"/>
  <c r="M395" i="53"/>
  <c r="D274" i="106" s="1"/>
  <c r="N396" i="53"/>
  <c r="N397" i="53"/>
  <c r="N398" i="53"/>
  <c r="N399" i="53"/>
  <c r="N403" i="53"/>
  <c r="P405" i="53"/>
  <c r="P427" i="53"/>
  <c r="L75" i="53"/>
  <c r="N97" i="53"/>
  <c r="L104" i="53"/>
  <c r="M133" i="53"/>
  <c r="D265" i="114" s="1"/>
  <c r="M134" i="53"/>
  <c r="D265" i="125" s="1"/>
  <c r="L135" i="53"/>
  <c r="L156" i="53"/>
  <c r="L158" i="53"/>
  <c r="N163" i="53"/>
  <c r="N164" i="53"/>
  <c r="M165" i="53"/>
  <c r="D266" i="127" s="1"/>
  <c r="N185" i="53"/>
  <c r="L186" i="53"/>
  <c r="M217" i="53"/>
  <c r="D268" i="109" s="1"/>
  <c r="N219" i="53"/>
  <c r="N223" i="53"/>
  <c r="M224" i="53"/>
  <c r="D268" i="125" s="1"/>
  <c r="N277" i="53"/>
  <c r="L284" i="53"/>
  <c r="M314" i="53"/>
  <c r="D271" i="125" s="1"/>
  <c r="L315" i="53"/>
  <c r="L336" i="53"/>
  <c r="L338" i="53"/>
  <c r="N343" i="53"/>
  <c r="N344" i="53"/>
  <c r="M345" i="53"/>
  <c r="D272" i="127" s="1"/>
  <c r="M365" i="53"/>
  <c r="D273" i="106" s="1"/>
  <c r="M366" i="53"/>
  <c r="D273" i="108" s="1"/>
  <c r="L367" i="53"/>
  <c r="M369" i="53"/>
  <c r="D273" i="113" s="1"/>
  <c r="O373" i="53"/>
  <c r="F273" i="114" s="1"/>
  <c r="O396" i="53"/>
  <c r="F274" i="108" s="1"/>
  <c r="O397" i="53"/>
  <c r="F274" i="109" s="1"/>
  <c r="O399" i="53"/>
  <c r="F274" i="113" s="1"/>
  <c r="O403" i="53"/>
  <c r="F274" i="114" s="1"/>
  <c r="N427" i="53"/>
  <c r="L434" i="53"/>
  <c r="M103" i="53"/>
  <c r="D264" i="114" s="1"/>
  <c r="M104" i="53"/>
  <c r="D264" i="125" s="1"/>
  <c r="L105" i="53"/>
  <c r="L126" i="53"/>
  <c r="L128" i="53"/>
  <c r="N133" i="53"/>
  <c r="N134" i="53"/>
  <c r="M135" i="53"/>
  <c r="D265" i="127" s="1"/>
  <c r="M155" i="53"/>
  <c r="D266" i="106" s="1"/>
  <c r="M156" i="53"/>
  <c r="D266" i="108" s="1"/>
  <c r="L157" i="53"/>
  <c r="M159" i="53"/>
  <c r="D266" i="113" s="1"/>
  <c r="O163" i="53"/>
  <c r="F266" i="114" s="1"/>
  <c r="M186" i="53"/>
  <c r="D267" i="108" s="1"/>
  <c r="N188" i="53"/>
  <c r="M189" i="53"/>
  <c r="D267" i="113" s="1"/>
  <c r="M193" i="53"/>
  <c r="D267" i="114" s="1"/>
  <c r="L195" i="53"/>
  <c r="O218" i="53"/>
  <c r="F268" i="111" s="1"/>
  <c r="O219" i="53"/>
  <c r="F268" i="113" s="1"/>
  <c r="O223" i="53"/>
  <c r="F268" i="114" s="1"/>
  <c r="N224" i="53"/>
  <c r="L225" i="53"/>
  <c r="N247" i="53"/>
  <c r="L254" i="53"/>
  <c r="M283" i="53"/>
  <c r="D270" i="114" s="1"/>
  <c r="M284" i="53"/>
  <c r="D270" i="125" s="1"/>
  <c r="L285" i="53"/>
  <c r="L306" i="53"/>
  <c r="L308" i="53"/>
  <c r="N313" i="53"/>
  <c r="N314" i="53"/>
  <c r="M315" i="53"/>
  <c r="D271" i="127" s="1"/>
  <c r="M335" i="53"/>
  <c r="D272" i="106" s="1"/>
  <c r="M336" i="53"/>
  <c r="D272" i="108" s="1"/>
  <c r="L337" i="53"/>
  <c r="M339" i="53"/>
  <c r="D272" i="113" s="1"/>
  <c r="O343" i="53"/>
  <c r="F272" i="114" s="1"/>
  <c r="N365" i="53"/>
  <c r="N366" i="53"/>
  <c r="M367" i="53"/>
  <c r="D273" i="109" s="1"/>
  <c r="N368" i="53"/>
  <c r="N369" i="53"/>
  <c r="P374" i="53"/>
  <c r="O375" i="53"/>
  <c r="F273" i="127" s="1"/>
  <c r="O395" i="53"/>
  <c r="F274" i="106" s="1"/>
  <c r="P396" i="53"/>
  <c r="P398" i="53"/>
  <c r="P399" i="53"/>
  <c r="O404" i="53"/>
  <c r="F274" i="125" s="1"/>
  <c r="M433" i="53"/>
  <c r="D275" i="114" s="1"/>
  <c r="M434" i="53"/>
  <c r="D275" i="125" s="1"/>
  <c r="L435" i="53"/>
  <c r="O367" i="51"/>
  <c r="F260" i="109" s="1"/>
  <c r="L68" i="51"/>
  <c r="L158" i="51"/>
  <c r="F5" i="51"/>
  <c r="M68" i="51"/>
  <c r="D250" i="111" s="1"/>
  <c r="M158" i="51"/>
  <c r="D253" i="111" s="1"/>
  <c r="N68" i="51"/>
  <c r="N158" i="51"/>
  <c r="O158" i="51"/>
  <c r="F253" i="111" s="1"/>
  <c r="O338" i="51"/>
  <c r="F259" i="111" s="1"/>
  <c r="P158" i="51"/>
  <c r="N254" i="51"/>
  <c r="O254" i="51"/>
  <c r="F256" i="125" s="1"/>
  <c r="O277" i="51"/>
  <c r="F257" i="109" s="1"/>
  <c r="M216" i="51"/>
  <c r="D255" i="108" s="1"/>
  <c r="M159" i="51"/>
  <c r="D253" i="113" s="1"/>
  <c r="O193" i="51"/>
  <c r="F254" i="114" s="1"/>
  <c r="O216" i="51"/>
  <c r="F255" i="108" s="1"/>
  <c r="O246" i="51"/>
  <c r="F256" i="108" s="1"/>
  <c r="L365" i="51"/>
  <c r="N375" i="51"/>
  <c r="M247" i="51"/>
  <c r="D256" i="109" s="1"/>
  <c r="N369" i="51"/>
  <c r="C5" i="51"/>
  <c r="P365" i="51"/>
  <c r="P369" i="51"/>
  <c r="O159" i="51"/>
  <c r="F253" i="113" s="1"/>
  <c r="N44" i="51"/>
  <c r="N104" i="51"/>
  <c r="O104" i="51"/>
  <c r="F251" i="125" s="1"/>
  <c r="P104" i="51"/>
  <c r="P187" i="51"/>
  <c r="M314" i="51"/>
  <c r="D258" i="125" s="1"/>
  <c r="N215" i="51"/>
  <c r="M36" i="51"/>
  <c r="D249" i="108" s="1"/>
  <c r="M43" i="51"/>
  <c r="D249" i="114" s="1"/>
  <c r="N313" i="51"/>
  <c r="N36" i="51"/>
  <c r="O313" i="51"/>
  <c r="F258" i="114" s="1"/>
  <c r="M373" i="51"/>
  <c r="D260" i="114" s="1"/>
  <c r="O36" i="51"/>
  <c r="F249" i="108" s="1"/>
  <c r="O43" i="51"/>
  <c r="F249" i="114" s="1"/>
  <c r="O187" i="51"/>
  <c r="F254" i="109" s="1"/>
  <c r="P218" i="51"/>
  <c r="O248" i="51"/>
  <c r="F256" i="111" s="1"/>
  <c r="P275" i="51"/>
  <c r="P279" i="51"/>
  <c r="P313" i="51"/>
  <c r="O68" i="51"/>
  <c r="F250" i="111" s="1"/>
  <c r="N125" i="51"/>
  <c r="L218" i="51"/>
  <c r="L313" i="51"/>
  <c r="L36" i="51"/>
  <c r="L43" i="51"/>
  <c r="P68" i="51"/>
  <c r="L103" i="51"/>
  <c r="P185" i="51"/>
  <c r="M313" i="51"/>
  <c r="D258" i="114" s="1"/>
  <c r="M35" i="51"/>
  <c r="D249" i="106" s="1"/>
  <c r="M69" i="51"/>
  <c r="D250" i="113" s="1"/>
  <c r="N35" i="51"/>
  <c r="N95" i="51"/>
  <c r="N366" i="51"/>
  <c r="P35" i="51"/>
  <c r="P69" i="51"/>
  <c r="P99" i="51"/>
  <c r="L215" i="51"/>
  <c r="L219" i="51"/>
  <c r="O335" i="51"/>
  <c r="F259" i="106" s="1"/>
  <c r="N219" i="51"/>
  <c r="N314" i="51"/>
  <c r="O276" i="51"/>
  <c r="F257" i="108" s="1"/>
  <c r="O314" i="51"/>
  <c r="F258" i="125" s="1"/>
  <c r="L35" i="51"/>
  <c r="L99" i="51"/>
  <c r="P215" i="51"/>
  <c r="N307" i="51"/>
  <c r="P314" i="51"/>
  <c r="P128" i="51"/>
  <c r="P155" i="51"/>
  <c r="P163" i="51"/>
  <c r="P224" i="51"/>
  <c r="P255" i="51"/>
  <c r="P335" i="51"/>
  <c r="N338" i="51"/>
  <c r="P339" i="51"/>
  <c r="P343" i="51"/>
  <c r="G5" i="51"/>
  <c r="L133" i="51"/>
  <c r="P189" i="51"/>
  <c r="L345" i="51"/>
  <c r="O35" i="51"/>
  <c r="F249" i="106" s="1"/>
  <c r="M75" i="51"/>
  <c r="D250" i="127" s="1"/>
  <c r="P284" i="51"/>
  <c r="M345" i="51"/>
  <c r="D259" i="127" s="1"/>
  <c r="P95" i="51"/>
  <c r="L128" i="51"/>
  <c r="N156" i="51"/>
  <c r="M105" i="51"/>
  <c r="D251" i="127" s="1"/>
  <c r="M128" i="51"/>
  <c r="D252" i="111" s="1"/>
  <c r="O345" i="51"/>
  <c r="F259" i="127" s="1"/>
  <c r="P129" i="51"/>
  <c r="P133" i="51"/>
  <c r="M308" i="51"/>
  <c r="D258" i="111" s="1"/>
  <c r="P345" i="51"/>
  <c r="O45" i="51"/>
  <c r="F249" i="127" s="1"/>
  <c r="P65" i="51"/>
  <c r="N163" i="51"/>
  <c r="O194" i="51"/>
  <c r="F254" i="125" s="1"/>
  <c r="O315" i="51"/>
  <c r="F258" i="127" s="1"/>
  <c r="O366" i="51"/>
  <c r="F260" i="108" s="1"/>
  <c r="O374" i="51"/>
  <c r="F260" i="125" s="1"/>
  <c r="P38" i="51"/>
  <c r="P45" i="51"/>
  <c r="O69" i="51"/>
  <c r="F250" i="113" s="1"/>
  <c r="P73" i="51"/>
  <c r="P96" i="51"/>
  <c r="O224" i="51"/>
  <c r="F255" i="125" s="1"/>
  <c r="P315" i="51"/>
  <c r="L66" i="51"/>
  <c r="L67" i="51"/>
  <c r="L336" i="51"/>
  <c r="L344" i="51"/>
  <c r="M66" i="51"/>
  <c r="D250" i="108" s="1"/>
  <c r="M67" i="51"/>
  <c r="D250" i="109" s="1"/>
  <c r="M165" i="51"/>
  <c r="D253" i="127" s="1"/>
  <c r="M188" i="51"/>
  <c r="D254" i="111" s="1"/>
  <c r="M245" i="51"/>
  <c r="D256" i="106" s="1"/>
  <c r="M336" i="51"/>
  <c r="D259" i="108" s="1"/>
  <c r="M344" i="51"/>
  <c r="D259" i="125" s="1"/>
  <c r="M368" i="51"/>
  <c r="D260" i="111" s="1"/>
  <c r="E5" i="51"/>
  <c r="L65" i="51"/>
  <c r="N66" i="51"/>
  <c r="M129" i="51"/>
  <c r="D252" i="113" s="1"/>
  <c r="P246" i="51"/>
  <c r="O245" i="51"/>
  <c r="F256" i="106" s="1"/>
  <c r="O306" i="51"/>
  <c r="F258" i="108" s="1"/>
  <c r="M73" i="51"/>
  <c r="D250" i="114" s="1"/>
  <c r="O74" i="51"/>
  <c r="F250" i="125" s="1"/>
  <c r="O129" i="51"/>
  <c r="F252" i="113" s="1"/>
  <c r="O134" i="51"/>
  <c r="F252" i="125" s="1"/>
  <c r="L155" i="51"/>
  <c r="P245" i="51"/>
  <c r="L275" i="51"/>
  <c r="M278" i="51"/>
  <c r="D257" i="111" s="1"/>
  <c r="L284" i="51"/>
  <c r="M99" i="51"/>
  <c r="D251" i="113" s="1"/>
  <c r="N103" i="51"/>
  <c r="N105" i="51"/>
  <c r="M126" i="51"/>
  <c r="D252" i="108" s="1"/>
  <c r="L187" i="51"/>
  <c r="L193" i="51"/>
  <c r="L255" i="51"/>
  <c r="M275" i="51"/>
  <c r="D257" i="106" s="1"/>
  <c r="L283" i="51"/>
  <c r="M284" i="51"/>
  <c r="D257" i="125" s="1"/>
  <c r="P309" i="51"/>
  <c r="L335" i="51"/>
  <c r="N336" i="51"/>
  <c r="L339" i="51"/>
  <c r="L343" i="51"/>
  <c r="N344" i="51"/>
  <c r="L367" i="51"/>
  <c r="E7" i="51"/>
  <c r="C9" i="51"/>
  <c r="C14" i="51"/>
  <c r="O39" i="51"/>
  <c r="F249" i="113" s="1"/>
  <c r="L45" i="51"/>
  <c r="O66" i="51"/>
  <c r="F250" i="108" s="1"/>
  <c r="O67" i="51"/>
  <c r="F250" i="109" s="1"/>
  <c r="M74" i="51"/>
  <c r="D250" i="125" s="1"/>
  <c r="O75" i="51"/>
  <c r="F250" i="127" s="1"/>
  <c r="N99" i="51"/>
  <c r="O103" i="51"/>
  <c r="F251" i="114" s="1"/>
  <c r="M187" i="51"/>
  <c r="D254" i="109" s="1"/>
  <c r="N248" i="51"/>
  <c r="L254" i="51"/>
  <c r="M255" i="51"/>
  <c r="D256" i="127" s="1"/>
  <c r="M283" i="51"/>
  <c r="D257" i="114" s="1"/>
  <c r="N284" i="51"/>
  <c r="L315" i="51"/>
  <c r="M335" i="51"/>
  <c r="D259" i="106" s="1"/>
  <c r="O336" i="51"/>
  <c r="F259" i="108" s="1"/>
  <c r="M339" i="51"/>
  <c r="D259" i="113" s="1"/>
  <c r="M343" i="51"/>
  <c r="D259" i="114" s="1"/>
  <c r="O344" i="51"/>
  <c r="F259" i="125" s="1"/>
  <c r="M367" i="51"/>
  <c r="D260" i="109" s="1"/>
  <c r="O368" i="51"/>
  <c r="F260" i="111" s="1"/>
  <c r="F7" i="51"/>
  <c r="N38" i="51"/>
  <c r="M45" i="51"/>
  <c r="D249" i="127" s="1"/>
  <c r="L73" i="51"/>
  <c r="L96" i="51"/>
  <c r="L97" i="51"/>
  <c r="O99" i="51"/>
  <c r="F251" i="113" s="1"/>
  <c r="P103" i="51"/>
  <c r="P127" i="51"/>
  <c r="L129" i="51"/>
  <c r="O155" i="51"/>
  <c r="F253" i="106" s="1"/>
  <c r="L159" i="51"/>
  <c r="L163" i="51"/>
  <c r="N164" i="51"/>
  <c r="M217" i="51"/>
  <c r="D255" i="109" s="1"/>
  <c r="L224" i="51"/>
  <c r="N246" i="51"/>
  <c r="P247" i="51"/>
  <c r="N283" i="51"/>
  <c r="O284" i="51"/>
  <c r="F257" i="125" s="1"/>
  <c r="L314" i="51"/>
  <c r="M315" i="51"/>
  <c r="D258" i="127" s="1"/>
  <c r="N335" i="51"/>
  <c r="L338" i="51"/>
  <c r="N339" i="51"/>
  <c r="M366" i="51"/>
  <c r="D260" i="108" s="1"/>
  <c r="M38" i="51"/>
  <c r="D249" i="111" s="1"/>
  <c r="N39" i="51"/>
  <c r="M44" i="51"/>
  <c r="D249" i="125" s="1"/>
  <c r="O65" i="51"/>
  <c r="F250" i="106" s="1"/>
  <c r="P126" i="51"/>
  <c r="P134" i="51"/>
  <c r="M156" i="51"/>
  <c r="D253" i="108" s="1"/>
  <c r="M157" i="51"/>
  <c r="D253" i="109" s="1"/>
  <c r="O218" i="51"/>
  <c r="F255" i="111" s="1"/>
  <c r="P223" i="51"/>
  <c r="N225" i="51"/>
  <c r="P253" i="51"/>
  <c r="P307" i="51"/>
  <c r="L309" i="51"/>
  <c r="O365" i="51"/>
  <c r="F260" i="106" s="1"/>
  <c r="P375" i="51"/>
  <c r="O38" i="51"/>
  <c r="F249" i="111" s="1"/>
  <c r="O44" i="51"/>
  <c r="F249" i="125" s="1"/>
  <c r="N69" i="51"/>
  <c r="O95" i="51"/>
  <c r="F251" i="106" s="1"/>
  <c r="P125" i="51"/>
  <c r="P276" i="51"/>
  <c r="N277" i="51"/>
  <c r="N368" i="51"/>
  <c r="O369" i="51"/>
  <c r="F260" i="113" s="1"/>
  <c r="O126" i="51"/>
  <c r="F252" i="108" s="1"/>
  <c r="P39" i="51"/>
  <c r="P75" i="51"/>
  <c r="L98" i="51"/>
  <c r="L126" i="51"/>
  <c r="M219" i="51"/>
  <c r="D255" i="113" s="1"/>
  <c r="L223" i="51"/>
  <c r="M249" i="51"/>
  <c r="D256" i="113" s="1"/>
  <c r="P305" i="51"/>
  <c r="L307" i="51"/>
  <c r="M338" i="51"/>
  <c r="D259" i="111" s="1"/>
  <c r="O339" i="51"/>
  <c r="F259" i="113" s="1"/>
  <c r="P368" i="51"/>
  <c r="P373" i="51"/>
  <c r="L375" i="51"/>
  <c r="M98" i="51"/>
  <c r="D251" i="111" s="1"/>
  <c r="M134" i="51"/>
  <c r="D252" i="125" s="1"/>
  <c r="M375" i="51"/>
  <c r="D260" i="127" s="1"/>
  <c r="L39" i="51"/>
  <c r="M65" i="51"/>
  <c r="D250" i="106" s="1"/>
  <c r="M96" i="51"/>
  <c r="D251" i="108" s="1"/>
  <c r="M97" i="51"/>
  <c r="D251" i="109" s="1"/>
  <c r="N98" i="51"/>
  <c r="N126" i="51"/>
  <c r="M133" i="51"/>
  <c r="D252" i="114" s="1"/>
  <c r="O164" i="51"/>
  <c r="F253" i="125" s="1"/>
  <c r="N165" i="51"/>
  <c r="M186" i="51"/>
  <c r="L216" i="51"/>
  <c r="M365" i="51"/>
  <c r="D260" i="106" s="1"/>
  <c r="G9" i="51"/>
  <c r="G14" i="51"/>
  <c r="L38" i="51"/>
  <c r="M39" i="51"/>
  <c r="D249" i="113" s="1"/>
  <c r="L44" i="51"/>
  <c r="N65" i="51"/>
  <c r="P66" i="51"/>
  <c r="L95" i="51"/>
  <c r="N96" i="51"/>
  <c r="O98" i="51"/>
  <c r="F251" i="111" s="1"/>
  <c r="L156" i="51"/>
  <c r="L157" i="51"/>
  <c r="P164" i="51"/>
  <c r="L247" i="51"/>
  <c r="P249" i="51"/>
  <c r="M276" i="51"/>
  <c r="D257" i="108" s="1"/>
  <c r="P278" i="51"/>
  <c r="N365" i="51"/>
  <c r="P366" i="51"/>
  <c r="M155" i="51"/>
  <c r="D253" i="106" s="1"/>
  <c r="O156" i="51"/>
  <c r="F253" i="108" s="1"/>
  <c r="O157" i="51"/>
  <c r="F253" i="109" s="1"/>
  <c r="M185" i="51"/>
  <c r="O186" i="51"/>
  <c r="M189" i="51"/>
  <c r="D254" i="113" s="1"/>
  <c r="M215" i="51"/>
  <c r="D255" i="106" s="1"/>
  <c r="M218" i="51"/>
  <c r="D255" i="111" s="1"/>
  <c r="O219" i="51"/>
  <c r="F255" i="113" s="1"/>
  <c r="O225" i="51"/>
  <c r="F255" i="127" s="1"/>
  <c r="L246" i="51"/>
  <c r="M253" i="51"/>
  <c r="D256" i="114" s="1"/>
  <c r="N285" i="51"/>
  <c r="N337" i="51"/>
  <c r="N343" i="51"/>
  <c r="L369" i="51"/>
  <c r="G7" i="51"/>
  <c r="E9" i="51"/>
  <c r="E14" i="51"/>
  <c r="N37" i="51"/>
  <c r="N43" i="51"/>
  <c r="P44" i="51"/>
  <c r="L69" i="51"/>
  <c r="L75" i="51"/>
  <c r="M95" i="51"/>
  <c r="D251" i="106" s="1"/>
  <c r="O96" i="51"/>
  <c r="F251" i="108" s="1"/>
  <c r="O97" i="51"/>
  <c r="F251" i="109" s="1"/>
  <c r="P98" i="51"/>
  <c r="M125" i="51"/>
  <c r="D252" i="106" s="1"/>
  <c r="N155" i="51"/>
  <c r="P156" i="51"/>
  <c r="P195" i="51"/>
  <c r="L217" i="51"/>
  <c r="P219" i="51"/>
  <c r="L245" i="51"/>
  <c r="M248" i="51"/>
  <c r="D256" i="111" s="1"/>
  <c r="P254" i="51"/>
  <c r="L276" i="51"/>
  <c r="L278" i="51"/>
  <c r="L279" i="51"/>
  <c r="L305" i="51"/>
  <c r="O343" i="51"/>
  <c r="F259" i="114" s="1"/>
  <c r="L366" i="51"/>
  <c r="L368" i="51"/>
  <c r="M369" i="51"/>
  <c r="D260" i="113" s="1"/>
  <c r="M374" i="51"/>
  <c r="D260" i="125" s="1"/>
  <c r="O375" i="51"/>
  <c r="F260" i="127" s="1"/>
  <c r="D9" i="51"/>
  <c r="N75" i="51"/>
  <c r="P97" i="51"/>
  <c r="L125" i="51"/>
  <c r="O133" i="51"/>
  <c r="F252" i="114" s="1"/>
  <c r="N134" i="51"/>
  <c r="P157" i="51"/>
  <c r="L185" i="51"/>
  <c r="N187" i="51"/>
  <c r="L189" i="51"/>
  <c r="L194" i="51"/>
  <c r="P217" i="51"/>
  <c r="N218" i="51"/>
  <c r="M223" i="51"/>
  <c r="D255" i="114" s="1"/>
  <c r="M224" i="51"/>
  <c r="D255" i="125" s="1"/>
  <c r="L225" i="51"/>
  <c r="N247" i="51"/>
  <c r="L249" i="51"/>
  <c r="L253" i="51"/>
  <c r="L277" i="51"/>
  <c r="M279" i="51"/>
  <c r="D257" i="113" s="1"/>
  <c r="N305" i="51"/>
  <c r="N306" i="51"/>
  <c r="M307" i="51"/>
  <c r="D258" i="109" s="1"/>
  <c r="N308" i="51"/>
  <c r="N309" i="51"/>
  <c r="L373" i="51"/>
  <c r="D14" i="51"/>
  <c r="O37" i="51"/>
  <c r="F249" i="109" s="1"/>
  <c r="N45" i="51"/>
  <c r="P67" i="51"/>
  <c r="N97" i="51"/>
  <c r="L104" i="51"/>
  <c r="O128" i="51"/>
  <c r="F252" i="111" s="1"/>
  <c r="N129" i="51"/>
  <c r="N157" i="51"/>
  <c r="L164" i="51"/>
  <c r="M193" i="51"/>
  <c r="D254" i="114" s="1"/>
  <c r="M194" i="51"/>
  <c r="D254" i="125" s="1"/>
  <c r="L195" i="51"/>
  <c r="N217" i="51"/>
  <c r="N223" i="51"/>
  <c r="N224" i="51"/>
  <c r="M225" i="51"/>
  <c r="D255" i="127" s="1"/>
  <c r="N275" i="51"/>
  <c r="N276" i="51"/>
  <c r="M277" i="51"/>
  <c r="D257" i="109" s="1"/>
  <c r="N278" i="51"/>
  <c r="N279" i="51"/>
  <c r="O285" i="51"/>
  <c r="F257" i="127" s="1"/>
  <c r="O305" i="51"/>
  <c r="F258" i="106" s="1"/>
  <c r="O308" i="51"/>
  <c r="F258" i="111" s="1"/>
  <c r="O309" i="51"/>
  <c r="F258" i="113" s="1"/>
  <c r="P336" i="51"/>
  <c r="O337" i="51"/>
  <c r="F259" i="109" s="1"/>
  <c r="P338" i="51"/>
  <c r="N345" i="51"/>
  <c r="P367" i="51"/>
  <c r="D5" i="51"/>
  <c r="P37" i="51"/>
  <c r="N67" i="51"/>
  <c r="L74" i="51"/>
  <c r="M103" i="51"/>
  <c r="D251" i="114" s="1"/>
  <c r="M104" i="51"/>
  <c r="D251" i="125" s="1"/>
  <c r="L105" i="51"/>
  <c r="N133" i="51"/>
  <c r="M135" i="51"/>
  <c r="D252" i="127" s="1"/>
  <c r="M163" i="51"/>
  <c r="D253" i="114" s="1"/>
  <c r="M164" i="51"/>
  <c r="D253" i="125" s="1"/>
  <c r="L165" i="51"/>
  <c r="L186" i="51"/>
  <c r="L199" i="51" s="1"/>
  <c r="L188" i="51"/>
  <c r="N193" i="51"/>
  <c r="N194" i="51"/>
  <c r="M195" i="51"/>
  <c r="D254" i="127" s="1"/>
  <c r="O223" i="51"/>
  <c r="F255" i="114" s="1"/>
  <c r="N245" i="51"/>
  <c r="M246" i="51"/>
  <c r="D256" i="108" s="1"/>
  <c r="L248" i="51"/>
  <c r="O255" i="51"/>
  <c r="F256" i="127" s="1"/>
  <c r="O275" i="51"/>
  <c r="F257" i="106" s="1"/>
  <c r="O278" i="51"/>
  <c r="F257" i="111" s="1"/>
  <c r="O279" i="51"/>
  <c r="F257" i="113" s="1"/>
  <c r="P285" i="51"/>
  <c r="P306" i="51"/>
  <c r="O307" i="51"/>
  <c r="F258" i="109" s="1"/>
  <c r="P308" i="51"/>
  <c r="N315" i="51"/>
  <c r="P337" i="51"/>
  <c r="N367" i="51"/>
  <c r="L374" i="51"/>
  <c r="L7" i="51"/>
  <c r="N73" i="51"/>
  <c r="N74" i="51"/>
  <c r="O163" i="51"/>
  <c r="F253" i="114" s="1"/>
  <c r="N185" i="51"/>
  <c r="N186" i="51"/>
  <c r="M199" i="51" s="1"/>
  <c r="N188" i="51"/>
  <c r="N189" i="51"/>
  <c r="P194" i="51"/>
  <c r="O195" i="51"/>
  <c r="F254" i="127" s="1"/>
  <c r="O215" i="51"/>
  <c r="F255" i="106" s="1"/>
  <c r="N216" i="51"/>
  <c r="P225" i="51"/>
  <c r="N249" i="51"/>
  <c r="N253" i="51"/>
  <c r="M254" i="51"/>
  <c r="D256" i="125" s="1"/>
  <c r="P277" i="51"/>
  <c r="N373" i="51"/>
  <c r="N374" i="51"/>
  <c r="D7" i="51"/>
  <c r="O73" i="51"/>
  <c r="F250" i="114" s="1"/>
  <c r="O105" i="51"/>
  <c r="F251" i="127" s="1"/>
  <c r="O125" i="51"/>
  <c r="F252" i="106" s="1"/>
  <c r="L134" i="51"/>
  <c r="O165" i="51"/>
  <c r="F253" i="127" s="1"/>
  <c r="O185" i="51"/>
  <c r="O188" i="51"/>
  <c r="F254" i="111" s="1"/>
  <c r="O189" i="51"/>
  <c r="F254" i="113" s="1"/>
  <c r="O249" i="51"/>
  <c r="F256" i="113" s="1"/>
  <c r="O253" i="51"/>
  <c r="F256" i="114" s="1"/>
  <c r="O373" i="51"/>
  <c r="F260" i="114" s="1"/>
  <c r="L37" i="51"/>
  <c r="P74" i="51"/>
  <c r="P105" i="51"/>
  <c r="P135" i="51"/>
  <c r="P165" i="51"/>
  <c r="P186" i="51"/>
  <c r="N199" i="51" s="1"/>
  <c r="P188" i="51"/>
  <c r="N195" i="51"/>
  <c r="P248" i="51"/>
  <c r="L285" i="51"/>
  <c r="L306" i="51"/>
  <c r="L308" i="51"/>
  <c r="L337" i="51"/>
  <c r="P374" i="51"/>
  <c r="M37" i="51"/>
  <c r="D249" i="109" s="1"/>
  <c r="M127" i="51"/>
  <c r="D252" i="109" s="1"/>
  <c r="M285" i="51"/>
  <c r="D257" i="127" s="1"/>
  <c r="M305" i="51"/>
  <c r="D258" i="106" s="1"/>
  <c r="M306" i="51"/>
  <c r="D258" i="108" s="1"/>
  <c r="M309" i="51"/>
  <c r="D258" i="113" s="1"/>
  <c r="M337" i="51"/>
  <c r="D259" i="109" s="1"/>
  <c r="P344" i="51"/>
  <c r="N186" i="50"/>
  <c r="D13" i="50"/>
  <c r="O133" i="50"/>
  <c r="F245" i="114" s="1"/>
  <c r="O156" i="50"/>
  <c r="F246" i="108" s="1"/>
  <c r="M185" i="50"/>
  <c r="D247" i="106" s="1"/>
  <c r="O193" i="50"/>
  <c r="F247" i="114" s="1"/>
  <c r="L165" i="50"/>
  <c r="N185" i="50"/>
  <c r="P193" i="50"/>
  <c r="C9" i="50"/>
  <c r="O68" i="50"/>
  <c r="F243" i="111" s="1"/>
  <c r="O165" i="50"/>
  <c r="F246" i="127" s="1"/>
  <c r="E5" i="50"/>
  <c r="L73" i="50"/>
  <c r="E7" i="50"/>
  <c r="M44" i="50"/>
  <c r="D242" i="125" s="1"/>
  <c r="D9" i="50"/>
  <c r="E9" i="50"/>
  <c r="E14" i="50"/>
  <c r="M155" i="50"/>
  <c r="D246" i="106" s="1"/>
  <c r="P133" i="50"/>
  <c r="C7" i="50"/>
  <c r="M68" i="50"/>
  <c r="D243" i="111" s="1"/>
  <c r="M75" i="50"/>
  <c r="D243" i="127" s="1"/>
  <c r="O99" i="50"/>
  <c r="F244" i="113" s="1"/>
  <c r="O155" i="50"/>
  <c r="F246" i="106" s="1"/>
  <c r="P155" i="50"/>
  <c r="P68" i="50"/>
  <c r="P105" i="50"/>
  <c r="L155" i="50"/>
  <c r="P35" i="50"/>
  <c r="O186" i="50"/>
  <c r="F247" i="108" s="1"/>
  <c r="N195" i="50"/>
  <c r="L36" i="50"/>
  <c r="L43" i="50"/>
  <c r="M38" i="50"/>
  <c r="D242" i="111" s="1"/>
  <c r="M43" i="50"/>
  <c r="D242" i="114" s="1"/>
  <c r="L95" i="50"/>
  <c r="N96" i="50"/>
  <c r="O36" i="50"/>
  <c r="F242" i="108" s="1"/>
  <c r="O96" i="50"/>
  <c r="F244" i="108" s="1"/>
  <c r="O134" i="50"/>
  <c r="F245" i="125" s="1"/>
  <c r="O157" i="50"/>
  <c r="F246" i="109" s="1"/>
  <c r="P36" i="50"/>
  <c r="P43" i="50"/>
  <c r="P96" i="50"/>
  <c r="O103" i="50"/>
  <c r="F244" i="114" s="1"/>
  <c r="O126" i="50"/>
  <c r="F245" i="108" s="1"/>
  <c r="N133" i="50"/>
  <c r="P134" i="50"/>
  <c r="N156" i="50"/>
  <c r="L159" i="50"/>
  <c r="M186" i="50"/>
  <c r="D247" i="108" s="1"/>
  <c r="F5" i="50"/>
  <c r="M65" i="50"/>
  <c r="D243" i="106" s="1"/>
  <c r="M69" i="50"/>
  <c r="D243" i="113" s="1"/>
  <c r="M104" i="50"/>
  <c r="D244" i="125" s="1"/>
  <c r="N95" i="50"/>
  <c r="L103" i="50"/>
  <c r="L126" i="50"/>
  <c r="M103" i="50"/>
  <c r="D244" i="114" s="1"/>
  <c r="O104" i="50"/>
  <c r="F244" i="125" s="1"/>
  <c r="P186" i="50"/>
  <c r="L44" i="50"/>
  <c r="P69" i="50"/>
  <c r="N103" i="50"/>
  <c r="O127" i="50"/>
  <c r="F245" i="109" s="1"/>
  <c r="N74" i="50"/>
  <c r="P103" i="50"/>
  <c r="P126" i="50"/>
  <c r="O44" i="50"/>
  <c r="F242" i="125" s="1"/>
  <c r="N45" i="50"/>
  <c r="O188" i="50"/>
  <c r="F247" i="111" s="1"/>
  <c r="N37" i="50"/>
  <c r="L69" i="50"/>
  <c r="P188" i="50"/>
  <c r="F6" i="50"/>
  <c r="F8" i="50"/>
  <c r="F13" i="50"/>
  <c r="P44" i="50"/>
  <c r="L65" i="50"/>
  <c r="O74" i="50"/>
  <c r="F243" i="125" s="1"/>
  <c r="O98" i="50"/>
  <c r="F244" i="111" s="1"/>
  <c r="P99" i="50"/>
  <c r="O125" i="50"/>
  <c r="F245" i="106" s="1"/>
  <c r="O73" i="50"/>
  <c r="F243" i="114" s="1"/>
  <c r="P74" i="50"/>
  <c r="P163" i="50"/>
  <c r="M165" i="50"/>
  <c r="D246" i="127" s="1"/>
  <c r="O185" i="50"/>
  <c r="F247" i="106" s="1"/>
  <c r="F7" i="50"/>
  <c r="F15" i="50"/>
  <c r="P66" i="50"/>
  <c r="L128" i="50"/>
  <c r="F11" i="50"/>
  <c r="M159" i="50"/>
  <c r="D246" i="113" s="1"/>
  <c r="N164" i="50"/>
  <c r="F9" i="50"/>
  <c r="F14" i="50"/>
  <c r="P95" i="50"/>
  <c r="L135" i="50"/>
  <c r="N155" i="50"/>
  <c r="O164" i="50"/>
  <c r="F246" i="125" s="1"/>
  <c r="P37" i="50"/>
  <c r="L39" i="50"/>
  <c r="L66" i="50"/>
  <c r="P128" i="50"/>
  <c r="O159" i="50"/>
  <c r="F246" i="113" s="1"/>
  <c r="L185" i="50"/>
  <c r="O187" i="50"/>
  <c r="F247" i="109" s="1"/>
  <c r="O37" i="50"/>
  <c r="F242" i="109" s="1"/>
  <c r="P38" i="50"/>
  <c r="O43" i="50"/>
  <c r="F242" i="114" s="1"/>
  <c r="M73" i="50"/>
  <c r="D243" i="114" s="1"/>
  <c r="L75" i="50"/>
  <c r="M95" i="50"/>
  <c r="D244" i="106" s="1"/>
  <c r="M96" i="50"/>
  <c r="D244" i="108" s="1"/>
  <c r="N98" i="50"/>
  <c r="N99" i="50"/>
  <c r="L104" i="50"/>
  <c r="M105" i="50"/>
  <c r="D244" i="127" s="1"/>
  <c r="N125" i="50"/>
  <c r="O128" i="50"/>
  <c r="F245" i="111" s="1"/>
  <c r="P189" i="50"/>
  <c r="O69" i="50"/>
  <c r="F243" i="113" s="1"/>
  <c r="O95" i="50"/>
  <c r="F244" i="106" s="1"/>
  <c r="P98" i="50"/>
  <c r="N104" i="50"/>
  <c r="O105" i="50"/>
  <c r="F244" i="127" s="1"/>
  <c r="P129" i="50"/>
  <c r="P157" i="50"/>
  <c r="L189" i="50"/>
  <c r="G5" i="50"/>
  <c r="C14" i="50"/>
  <c r="N187" i="50"/>
  <c r="L38" i="50"/>
  <c r="N68" i="50"/>
  <c r="P75" i="50"/>
  <c r="N97" i="50"/>
  <c r="M98" i="50"/>
  <c r="D244" i="111" s="1"/>
  <c r="L99" i="50"/>
  <c r="P125" i="50"/>
  <c r="L129" i="50"/>
  <c r="M135" i="50"/>
  <c r="D245" i="127" s="1"/>
  <c r="L158" i="50"/>
  <c r="P165" i="50"/>
  <c r="P185" i="50"/>
  <c r="G7" i="50"/>
  <c r="M129" i="50"/>
  <c r="D245" i="113" s="1"/>
  <c r="M158" i="50"/>
  <c r="D246" i="111" s="1"/>
  <c r="N163" i="50"/>
  <c r="L188" i="50"/>
  <c r="M189" i="50"/>
  <c r="D247" i="113" s="1"/>
  <c r="D12" i="50"/>
  <c r="L98" i="50"/>
  <c r="L125" i="50"/>
  <c r="M126" i="50"/>
  <c r="D245" i="108" s="1"/>
  <c r="L127" i="50"/>
  <c r="M128" i="50"/>
  <c r="D245" i="111" s="1"/>
  <c r="N129" i="50"/>
  <c r="M134" i="50"/>
  <c r="D245" i="125" s="1"/>
  <c r="O135" i="50"/>
  <c r="F245" i="127" s="1"/>
  <c r="L157" i="50"/>
  <c r="N158" i="50"/>
  <c r="L187" i="50"/>
  <c r="M188" i="50"/>
  <c r="D247" i="111" s="1"/>
  <c r="N189" i="50"/>
  <c r="C5" i="50"/>
  <c r="G9" i="50"/>
  <c r="G14" i="50"/>
  <c r="L35" i="50"/>
  <c r="P39" i="50"/>
  <c r="N43" i="50"/>
  <c r="N44" i="50"/>
  <c r="P73" i="50"/>
  <c r="L74" i="50"/>
  <c r="L96" i="50"/>
  <c r="M99" i="50"/>
  <c r="D244" i="113" s="1"/>
  <c r="L105" i="50"/>
  <c r="M125" i="50"/>
  <c r="D245" i="106" s="1"/>
  <c r="N126" i="50"/>
  <c r="M127" i="50"/>
  <c r="D245" i="109" s="1"/>
  <c r="N128" i="50"/>
  <c r="O129" i="50"/>
  <c r="F245" i="113" s="1"/>
  <c r="N134" i="50"/>
  <c r="P135" i="50"/>
  <c r="L156" i="50"/>
  <c r="M157" i="50"/>
  <c r="D246" i="109" s="1"/>
  <c r="O158" i="50"/>
  <c r="F246" i="111" s="1"/>
  <c r="P159" i="50"/>
  <c r="L186" i="50"/>
  <c r="M187" i="50"/>
  <c r="D247" i="109" s="1"/>
  <c r="N188" i="50"/>
  <c r="O189" i="50"/>
  <c r="F247" i="113" s="1"/>
  <c r="P65" i="50"/>
  <c r="N67" i="50"/>
  <c r="M45" i="50"/>
  <c r="D242" i="127" s="1"/>
  <c r="O66" i="50"/>
  <c r="F243" i="108" s="1"/>
  <c r="M97" i="50"/>
  <c r="D244" i="109" s="1"/>
  <c r="P104" i="50"/>
  <c r="P156" i="50"/>
  <c r="P158" i="50"/>
  <c r="N165" i="50"/>
  <c r="P187" i="50"/>
  <c r="L45" i="50"/>
  <c r="M35" i="50"/>
  <c r="D242" i="106" s="1"/>
  <c r="M36" i="50"/>
  <c r="D242" i="108" s="1"/>
  <c r="L37" i="50"/>
  <c r="M39" i="50"/>
  <c r="D242" i="113" s="1"/>
  <c r="N65" i="50"/>
  <c r="M66" i="50"/>
  <c r="D243" i="108" s="1"/>
  <c r="L68" i="50"/>
  <c r="N75" i="50"/>
  <c r="L133" i="50"/>
  <c r="N135" i="50"/>
  <c r="L194" i="50"/>
  <c r="L97" i="50"/>
  <c r="N35" i="50"/>
  <c r="N36" i="50"/>
  <c r="M37" i="50"/>
  <c r="D242" i="109" s="1"/>
  <c r="N38" i="50"/>
  <c r="N39" i="50"/>
  <c r="O45" i="50"/>
  <c r="F242" i="127" s="1"/>
  <c r="O65" i="50"/>
  <c r="F243" i="106" s="1"/>
  <c r="N66" i="50"/>
  <c r="L67" i="50"/>
  <c r="O97" i="50"/>
  <c r="F244" i="109" s="1"/>
  <c r="N105" i="50"/>
  <c r="P127" i="50"/>
  <c r="N157" i="50"/>
  <c r="L164" i="50"/>
  <c r="M193" i="50"/>
  <c r="D247" i="114" s="1"/>
  <c r="M194" i="50"/>
  <c r="D247" i="125" s="1"/>
  <c r="L195" i="50"/>
  <c r="O35" i="50"/>
  <c r="F242" i="106" s="1"/>
  <c r="O38" i="50"/>
  <c r="F242" i="111" s="1"/>
  <c r="O39" i="50"/>
  <c r="F242" i="113" s="1"/>
  <c r="P45" i="50"/>
  <c r="M67" i="50"/>
  <c r="D243" i="109" s="1"/>
  <c r="N69" i="50"/>
  <c r="N73" i="50"/>
  <c r="M74" i="50"/>
  <c r="D243" i="125" s="1"/>
  <c r="P97" i="50"/>
  <c r="N127" i="50"/>
  <c r="L134" i="50"/>
  <c r="M163" i="50"/>
  <c r="D246" i="114" s="1"/>
  <c r="M164" i="50"/>
  <c r="D246" i="125" s="1"/>
  <c r="N193" i="50"/>
  <c r="N194" i="50"/>
  <c r="M195" i="50"/>
  <c r="D247" i="127" s="1"/>
  <c r="D14" i="50"/>
  <c r="O163" i="50"/>
  <c r="F246" i="114" s="1"/>
  <c r="P194" i="50"/>
  <c r="O195" i="50"/>
  <c r="F247" i="127" s="1"/>
  <c r="D5" i="50"/>
  <c r="D10" i="50"/>
  <c r="P67" i="50"/>
  <c r="N159" i="50"/>
  <c r="P164" i="50"/>
  <c r="P195" i="50"/>
  <c r="C8" i="48"/>
  <c r="C10" i="48"/>
  <c r="C15" i="48"/>
  <c r="L35" i="48"/>
  <c r="L65" i="48"/>
  <c r="C7" i="48"/>
  <c r="M65" i="48"/>
  <c r="D237" i="106" s="1"/>
  <c r="C5" i="48"/>
  <c r="L125" i="48"/>
  <c r="L129" i="48"/>
  <c r="P96" i="48"/>
  <c r="P103" i="48"/>
  <c r="P126" i="48"/>
  <c r="C13" i="48"/>
  <c r="C9" i="48"/>
  <c r="O65" i="48"/>
  <c r="F237" i="106" s="1"/>
  <c r="C6" i="48"/>
  <c r="P35" i="48"/>
  <c r="L163" i="48"/>
  <c r="D7" i="48"/>
  <c r="D9" i="48"/>
  <c r="P129" i="48"/>
  <c r="P43" i="48"/>
  <c r="P135" i="48"/>
  <c r="M125" i="48"/>
  <c r="D239" i="106" s="1"/>
  <c r="M43" i="48"/>
  <c r="D236" i="114" s="1"/>
  <c r="O44" i="48"/>
  <c r="F236" i="125" s="1"/>
  <c r="P125" i="48"/>
  <c r="N43" i="48"/>
  <c r="N104" i="48"/>
  <c r="G7" i="48"/>
  <c r="O36" i="48"/>
  <c r="F236" i="108" s="1"/>
  <c r="O43" i="48"/>
  <c r="F236" i="114" s="1"/>
  <c r="O104" i="48"/>
  <c r="F238" i="125" s="1"/>
  <c r="E13" i="48"/>
  <c r="G8" i="48"/>
  <c r="L38" i="48"/>
  <c r="L128" i="48"/>
  <c r="L103" i="48"/>
  <c r="M128" i="48"/>
  <c r="D239" i="111" s="1"/>
  <c r="N97" i="48"/>
  <c r="N95" i="48"/>
  <c r="N103" i="48"/>
  <c r="G13" i="48"/>
  <c r="G5" i="48"/>
  <c r="M38" i="48"/>
  <c r="D236" i="111" s="1"/>
  <c r="G15" i="48"/>
  <c r="L43" i="48"/>
  <c r="M98" i="48"/>
  <c r="D238" i="111" s="1"/>
  <c r="L37" i="48"/>
  <c r="L45" i="48"/>
  <c r="L69" i="48"/>
  <c r="M155" i="48"/>
  <c r="D240" i="106" s="1"/>
  <c r="P157" i="48"/>
  <c r="M37" i="48"/>
  <c r="D236" i="109" s="1"/>
  <c r="M45" i="48"/>
  <c r="D236" i="127" s="1"/>
  <c r="M69" i="48"/>
  <c r="D237" i="113" s="1"/>
  <c r="L73" i="48"/>
  <c r="L96" i="48"/>
  <c r="M97" i="48"/>
  <c r="D238" i="109" s="1"/>
  <c r="L135" i="48"/>
  <c r="E14" i="48"/>
  <c r="L36" i="48"/>
  <c r="P65" i="48"/>
  <c r="M68" i="48"/>
  <c r="D237" i="111" s="1"/>
  <c r="M96" i="48"/>
  <c r="D238" i="108" s="1"/>
  <c r="L134" i="48"/>
  <c r="M135" i="48"/>
  <c r="D239" i="127" s="1"/>
  <c r="O156" i="48"/>
  <c r="F240" i="108" s="1"/>
  <c r="D5" i="48"/>
  <c r="M36" i="48"/>
  <c r="D236" i="108" s="1"/>
  <c r="M44" i="48"/>
  <c r="D236" i="125" s="1"/>
  <c r="M67" i="48"/>
  <c r="D237" i="109" s="1"/>
  <c r="O69" i="48"/>
  <c r="F237" i="113" s="1"/>
  <c r="N96" i="48"/>
  <c r="O97" i="48"/>
  <c r="F238" i="109" s="1"/>
  <c r="M134" i="48"/>
  <c r="D239" i="125" s="1"/>
  <c r="P155" i="48"/>
  <c r="P163" i="48"/>
  <c r="P37" i="48"/>
  <c r="P45" i="48"/>
  <c r="O68" i="48"/>
  <c r="F237" i="111" s="1"/>
  <c r="O73" i="48"/>
  <c r="F237" i="114" s="1"/>
  <c r="O96" i="48"/>
  <c r="F238" i="108" s="1"/>
  <c r="L99" i="48"/>
  <c r="N134" i="48"/>
  <c r="N159" i="48"/>
  <c r="N163" i="48"/>
  <c r="L164" i="48"/>
  <c r="P39" i="48"/>
  <c r="M66" i="48"/>
  <c r="D237" i="108" s="1"/>
  <c r="L95" i="48"/>
  <c r="M99" i="48"/>
  <c r="D238" i="113" s="1"/>
  <c r="M127" i="48"/>
  <c r="D239" i="109" s="1"/>
  <c r="E12" i="48"/>
  <c r="L98" i="48"/>
  <c r="E15" i="48"/>
  <c r="E9" i="48"/>
  <c r="P69" i="48"/>
  <c r="N98" i="48"/>
  <c r="N99" i="48"/>
  <c r="L104" i="48"/>
  <c r="P128" i="48"/>
  <c r="N129" i="48"/>
  <c r="O133" i="48"/>
  <c r="F239" i="114" s="1"/>
  <c r="M163" i="48"/>
  <c r="D240" i="114" s="1"/>
  <c r="E11" i="48"/>
  <c r="E7" i="48"/>
  <c r="N155" i="48"/>
  <c r="L39" i="48"/>
  <c r="O66" i="48"/>
  <c r="F237" i="108" s="1"/>
  <c r="P67" i="48"/>
  <c r="P73" i="48"/>
  <c r="L75" i="48"/>
  <c r="O98" i="48"/>
  <c r="F238" i="111" s="1"/>
  <c r="O99" i="48"/>
  <c r="F238" i="113" s="1"/>
  <c r="M126" i="48"/>
  <c r="D239" i="108" s="1"/>
  <c r="O128" i="48"/>
  <c r="F239" i="111" s="1"/>
  <c r="P133" i="48"/>
  <c r="L155" i="48"/>
  <c r="L156" i="48"/>
  <c r="P159" i="48"/>
  <c r="O164" i="48"/>
  <c r="F240" i="125" s="1"/>
  <c r="M39" i="48"/>
  <c r="D236" i="113" s="1"/>
  <c r="M75" i="48"/>
  <c r="D237" i="127" s="1"/>
  <c r="M95" i="48"/>
  <c r="D238" i="106" s="1"/>
  <c r="P98" i="48"/>
  <c r="P99" i="48"/>
  <c r="M133" i="48"/>
  <c r="D239" i="114" s="1"/>
  <c r="P164" i="48"/>
  <c r="E5" i="48"/>
  <c r="O75" i="48"/>
  <c r="F237" i="127" s="1"/>
  <c r="O95" i="48"/>
  <c r="F238" i="106" s="1"/>
  <c r="O158" i="48"/>
  <c r="F240" i="111" s="1"/>
  <c r="M35" i="48"/>
  <c r="D236" i="106" s="1"/>
  <c r="N44" i="48"/>
  <c r="O45" i="48"/>
  <c r="F236" i="127" s="1"/>
  <c r="L67" i="48"/>
  <c r="O74" i="48"/>
  <c r="F237" i="125" s="1"/>
  <c r="P75" i="48"/>
  <c r="P95" i="48"/>
  <c r="O126" i="48"/>
  <c r="F239" i="108" s="1"/>
  <c r="L133" i="48"/>
  <c r="P156" i="48"/>
  <c r="M165" i="48"/>
  <c r="D240" i="127" s="1"/>
  <c r="F9" i="48"/>
  <c r="G11" i="48"/>
  <c r="P36" i="48"/>
  <c r="O37" i="48"/>
  <c r="F236" i="109" s="1"/>
  <c r="P38" i="48"/>
  <c r="N45" i="48"/>
  <c r="N67" i="48"/>
  <c r="L74" i="48"/>
  <c r="O103" i="48"/>
  <c r="F238" i="114" s="1"/>
  <c r="N105" i="48"/>
  <c r="O125" i="48"/>
  <c r="F239" i="106" s="1"/>
  <c r="N126" i="48"/>
  <c r="O135" i="48"/>
  <c r="F239" i="127" s="1"/>
  <c r="M164" i="48"/>
  <c r="D240" i="125" s="1"/>
  <c r="N165" i="48"/>
  <c r="F7" i="48"/>
  <c r="L126" i="48"/>
  <c r="E10" i="48"/>
  <c r="F14" i="48"/>
  <c r="M73" i="48"/>
  <c r="D237" i="114" s="1"/>
  <c r="M74" i="48"/>
  <c r="D237" i="125" s="1"/>
  <c r="P104" i="48"/>
  <c r="O105" i="48"/>
  <c r="F238" i="127" s="1"/>
  <c r="M157" i="48"/>
  <c r="D240" i="109" s="1"/>
  <c r="O159" i="48"/>
  <c r="F240" i="113" s="1"/>
  <c r="M159" i="48"/>
  <c r="D240" i="113" s="1"/>
  <c r="F5" i="48"/>
  <c r="G12" i="48"/>
  <c r="E8" i="48"/>
  <c r="N37" i="48"/>
  <c r="L44" i="48"/>
  <c r="L66" i="48"/>
  <c r="L68" i="48"/>
  <c r="N73" i="48"/>
  <c r="N74" i="48"/>
  <c r="L97" i="48"/>
  <c r="P105" i="48"/>
  <c r="N125" i="48"/>
  <c r="O129" i="48"/>
  <c r="F239" i="113" s="1"/>
  <c r="N133" i="48"/>
  <c r="P158" i="48"/>
  <c r="O163" i="48"/>
  <c r="F240" i="114" s="1"/>
  <c r="N164" i="48"/>
  <c r="D12" i="48"/>
  <c r="N65" i="48"/>
  <c r="N66" i="48"/>
  <c r="N68" i="48"/>
  <c r="N69" i="48"/>
  <c r="P74" i="48"/>
  <c r="M158" i="48"/>
  <c r="D240" i="111" s="1"/>
  <c r="L159" i="48"/>
  <c r="G10" i="48"/>
  <c r="C12" i="48"/>
  <c r="N35" i="48"/>
  <c r="N36" i="48"/>
  <c r="N38" i="48"/>
  <c r="N39" i="48"/>
  <c r="P44" i="48"/>
  <c r="P66" i="48"/>
  <c r="O67" i="48"/>
  <c r="F237" i="109" s="1"/>
  <c r="P68" i="48"/>
  <c r="N75" i="48"/>
  <c r="P97" i="48"/>
  <c r="M103" i="48"/>
  <c r="D238" i="114" s="1"/>
  <c r="M104" i="48"/>
  <c r="D238" i="125" s="1"/>
  <c r="L105" i="48"/>
  <c r="P127" i="48"/>
  <c r="M129" i="48"/>
  <c r="D239" i="113" s="1"/>
  <c r="L158" i="48"/>
  <c r="O35" i="48"/>
  <c r="F236" i="106" s="1"/>
  <c r="O38" i="48"/>
  <c r="F236" i="111" s="1"/>
  <c r="O39" i="48"/>
  <c r="F236" i="113" s="1"/>
  <c r="M105" i="48"/>
  <c r="D238" i="127" s="1"/>
  <c r="O155" i="48"/>
  <c r="F240" i="106" s="1"/>
  <c r="N156" i="48"/>
  <c r="N165" i="46"/>
  <c r="C5" i="46"/>
  <c r="L98" i="46"/>
  <c r="O45" i="46"/>
  <c r="F230" i="127" s="1"/>
  <c r="P38" i="46"/>
  <c r="L69" i="46"/>
  <c r="M156" i="46"/>
  <c r="D234" i="108" s="1"/>
  <c r="E9" i="46"/>
  <c r="E14" i="46"/>
  <c r="N156" i="46"/>
  <c r="F9" i="46"/>
  <c r="F14" i="46"/>
  <c r="O69" i="46"/>
  <c r="F231" i="113" s="1"/>
  <c r="M155" i="46"/>
  <c r="D234" i="106" s="1"/>
  <c r="O156" i="46"/>
  <c r="F234" i="108" s="1"/>
  <c r="F5" i="46"/>
  <c r="O74" i="46"/>
  <c r="F231" i="125" s="1"/>
  <c r="D5" i="46"/>
  <c r="L135" i="46"/>
  <c r="E5" i="46"/>
  <c r="C7" i="46"/>
  <c r="M135" i="46"/>
  <c r="D233" i="127" s="1"/>
  <c r="E7" i="46"/>
  <c r="C9" i="46"/>
  <c r="C14" i="46"/>
  <c r="F7" i="46"/>
  <c r="D9" i="46"/>
  <c r="D14" i="46"/>
  <c r="P135" i="46"/>
  <c r="P66" i="46"/>
  <c r="P96" i="46"/>
  <c r="M73" i="46"/>
  <c r="D231" i="114" s="1"/>
  <c r="L163" i="46"/>
  <c r="P133" i="46"/>
  <c r="M163" i="46"/>
  <c r="D234" i="114" s="1"/>
  <c r="L39" i="46"/>
  <c r="N163" i="46"/>
  <c r="N155" i="46"/>
  <c r="M38" i="46"/>
  <c r="D230" i="111" s="1"/>
  <c r="O155" i="46"/>
  <c r="F234" i="106" s="1"/>
  <c r="O36" i="46"/>
  <c r="F230" i="108" s="1"/>
  <c r="M69" i="46"/>
  <c r="D231" i="113" s="1"/>
  <c r="L74" i="46"/>
  <c r="M164" i="46"/>
  <c r="D234" i="125" s="1"/>
  <c r="M74" i="46"/>
  <c r="D231" i="125" s="1"/>
  <c r="P95" i="46"/>
  <c r="P99" i="46"/>
  <c r="N164" i="46"/>
  <c r="L35" i="46"/>
  <c r="N104" i="46"/>
  <c r="L99" i="46"/>
  <c r="O104" i="46"/>
  <c r="F232" i="125" s="1"/>
  <c r="P35" i="46"/>
  <c r="L43" i="46"/>
  <c r="M95" i="46"/>
  <c r="D232" i="106" s="1"/>
  <c r="P104" i="46"/>
  <c r="N99" i="46"/>
  <c r="G5" i="46"/>
  <c r="L66" i="46"/>
  <c r="L73" i="46"/>
  <c r="O105" i="46"/>
  <c r="F232" i="127" s="1"/>
  <c r="G7" i="46"/>
  <c r="M44" i="46"/>
  <c r="D230" i="125" s="1"/>
  <c r="N65" i="46"/>
  <c r="M68" i="46"/>
  <c r="D231" i="111" s="1"/>
  <c r="L125" i="46"/>
  <c r="L129" i="46"/>
  <c r="L133" i="46"/>
  <c r="M158" i="46"/>
  <c r="D234" i="111" s="1"/>
  <c r="G11" i="46"/>
  <c r="N39" i="46"/>
  <c r="M43" i="46"/>
  <c r="D230" i="114" s="1"/>
  <c r="N44" i="46"/>
  <c r="P74" i="46"/>
  <c r="L96" i="46"/>
  <c r="M97" i="46"/>
  <c r="D232" i="109" s="1"/>
  <c r="O135" i="46"/>
  <c r="F233" i="127" s="1"/>
  <c r="P159" i="46"/>
  <c r="G9" i="46"/>
  <c r="G14" i="46"/>
  <c r="N38" i="46"/>
  <c r="N43" i="46"/>
  <c r="O44" i="46"/>
  <c r="F230" i="125" s="1"/>
  <c r="M67" i="46"/>
  <c r="D231" i="109" s="1"/>
  <c r="M96" i="46"/>
  <c r="D232" i="108" s="1"/>
  <c r="L104" i="46"/>
  <c r="N37" i="46"/>
  <c r="L44" i="46"/>
  <c r="O134" i="46"/>
  <c r="F233" i="125" s="1"/>
  <c r="C10" i="46"/>
  <c r="C15" i="46"/>
  <c r="P39" i="46"/>
  <c r="O43" i="46"/>
  <c r="F230" i="114" s="1"/>
  <c r="P44" i="46"/>
  <c r="P73" i="46"/>
  <c r="L95" i="46"/>
  <c r="M104" i="46"/>
  <c r="D232" i="125" s="1"/>
  <c r="O125" i="46"/>
  <c r="F233" i="106" s="1"/>
  <c r="L156" i="46"/>
  <c r="P158" i="46"/>
  <c r="L164" i="46"/>
  <c r="P36" i="46"/>
  <c r="L103" i="46"/>
  <c r="O158" i="46"/>
  <c r="F234" i="111" s="1"/>
  <c r="O159" i="46"/>
  <c r="F234" i="113" s="1"/>
  <c r="M99" i="46"/>
  <c r="D232" i="113" s="1"/>
  <c r="N103" i="46"/>
  <c r="L38" i="46"/>
  <c r="P43" i="46"/>
  <c r="N45" i="46"/>
  <c r="M66" i="46"/>
  <c r="D231" i="108" s="1"/>
  <c r="P69" i="46"/>
  <c r="N74" i="46"/>
  <c r="M75" i="46"/>
  <c r="D231" i="127" s="1"/>
  <c r="N95" i="46"/>
  <c r="P125" i="46"/>
  <c r="P155" i="46"/>
  <c r="N157" i="46"/>
  <c r="O164" i="46"/>
  <c r="F234" i="125" s="1"/>
  <c r="L36" i="46"/>
  <c r="L65" i="46"/>
  <c r="N66" i="46"/>
  <c r="N69" i="46"/>
  <c r="O96" i="46"/>
  <c r="F232" i="108" s="1"/>
  <c r="P129" i="46"/>
  <c r="P163" i="46"/>
  <c r="M37" i="46"/>
  <c r="D230" i="109" s="1"/>
  <c r="M103" i="46"/>
  <c r="D232" i="114" s="1"/>
  <c r="L158" i="46"/>
  <c r="N36" i="46"/>
  <c r="P103" i="46"/>
  <c r="M159" i="46"/>
  <c r="D234" i="113" s="1"/>
  <c r="N35" i="46"/>
  <c r="O37" i="46"/>
  <c r="F230" i="109" s="1"/>
  <c r="O65" i="46"/>
  <c r="F231" i="106" s="1"/>
  <c r="O66" i="46"/>
  <c r="F231" i="108" s="1"/>
  <c r="O126" i="46"/>
  <c r="F233" i="108" s="1"/>
  <c r="P127" i="46"/>
  <c r="N158" i="46"/>
  <c r="N159" i="46"/>
  <c r="M35" i="46"/>
  <c r="D230" i="106" s="1"/>
  <c r="M36" i="46"/>
  <c r="D230" i="108" s="1"/>
  <c r="L37" i="46"/>
  <c r="M39" i="46"/>
  <c r="D230" i="113" s="1"/>
  <c r="L68" i="46"/>
  <c r="P105" i="46"/>
  <c r="N125" i="46"/>
  <c r="N126" i="46"/>
  <c r="M127" i="46"/>
  <c r="D233" i="109" s="1"/>
  <c r="N128" i="46"/>
  <c r="N129" i="46"/>
  <c r="P134" i="46"/>
  <c r="P165" i="46"/>
  <c r="O128" i="46"/>
  <c r="F233" i="111" s="1"/>
  <c r="O129" i="46"/>
  <c r="F233" i="113" s="1"/>
  <c r="O157" i="46"/>
  <c r="F234" i="109" s="1"/>
  <c r="O35" i="46"/>
  <c r="F230" i="106" s="1"/>
  <c r="O38" i="46"/>
  <c r="F230" i="111" s="1"/>
  <c r="O39" i="46"/>
  <c r="F230" i="113" s="1"/>
  <c r="P45" i="46"/>
  <c r="N75" i="46"/>
  <c r="O95" i="46"/>
  <c r="F232" i="106" s="1"/>
  <c r="N96" i="46"/>
  <c r="L97" i="46"/>
  <c r="P126" i="46"/>
  <c r="O127" i="46"/>
  <c r="F233" i="109" s="1"/>
  <c r="P128" i="46"/>
  <c r="N135" i="46"/>
  <c r="P157" i="46"/>
  <c r="P37" i="46"/>
  <c r="P68" i="46"/>
  <c r="O73" i="46"/>
  <c r="F231" i="114" s="1"/>
  <c r="O98" i="46"/>
  <c r="F232" i="111" s="1"/>
  <c r="O99" i="46"/>
  <c r="F232" i="113" s="1"/>
  <c r="O103" i="46"/>
  <c r="F232" i="114" s="1"/>
  <c r="L105" i="46"/>
  <c r="N127" i="46"/>
  <c r="M128" i="46"/>
  <c r="D233" i="111" s="1"/>
  <c r="L134" i="46"/>
  <c r="L165" i="46"/>
  <c r="M65" i="46"/>
  <c r="D231" i="106" s="1"/>
  <c r="O68" i="46"/>
  <c r="F231" i="111" s="1"/>
  <c r="P98" i="46"/>
  <c r="M105" i="46"/>
  <c r="D232" i="127" s="1"/>
  <c r="M133" i="46"/>
  <c r="D233" i="114" s="1"/>
  <c r="M134" i="46"/>
  <c r="D233" i="125" s="1"/>
  <c r="M165" i="46"/>
  <c r="D234" i="127" s="1"/>
  <c r="L45" i="46"/>
  <c r="P65" i="46"/>
  <c r="N73" i="46"/>
  <c r="N98" i="46"/>
  <c r="L126" i="46"/>
  <c r="L128" i="46"/>
  <c r="N133" i="46"/>
  <c r="N134" i="46"/>
  <c r="L157" i="46"/>
  <c r="O163" i="46"/>
  <c r="F234" i="114" s="1"/>
  <c r="M45" i="46"/>
  <c r="D230" i="127" s="1"/>
  <c r="P67" i="46"/>
  <c r="O97" i="46"/>
  <c r="F232" i="109" s="1"/>
  <c r="M98" i="46"/>
  <c r="D232" i="111" s="1"/>
  <c r="M125" i="46"/>
  <c r="D233" i="106" s="1"/>
  <c r="M126" i="46"/>
  <c r="D233" i="108" s="1"/>
  <c r="L127" i="46"/>
  <c r="M129" i="46"/>
  <c r="D233" i="113" s="1"/>
  <c r="O133" i="46"/>
  <c r="F233" i="114" s="1"/>
  <c r="M157" i="46"/>
  <c r="D234" i="109" s="1"/>
  <c r="P164" i="46"/>
  <c r="O165" i="46"/>
  <c r="F234" i="127" s="1"/>
  <c r="N45" i="44"/>
  <c r="N37" i="44"/>
  <c r="P75" i="44"/>
  <c r="N73" i="44"/>
  <c r="N69" i="44"/>
  <c r="O68" i="44"/>
  <c r="F214" i="111" s="1"/>
  <c r="P67" i="44"/>
  <c r="N65" i="44"/>
  <c r="N105" i="44"/>
  <c r="N95" i="44"/>
  <c r="O98" i="44"/>
  <c r="F215" i="111" s="1"/>
  <c r="N103" i="44"/>
  <c r="N99" i="44"/>
  <c r="P97" i="44"/>
  <c r="N135" i="44"/>
  <c r="N127" i="44"/>
  <c r="O157" i="44"/>
  <c r="F217" i="109" s="1"/>
  <c r="O165" i="44"/>
  <c r="F217" i="127" s="1"/>
  <c r="N158" i="44"/>
  <c r="C5" i="44"/>
  <c r="C9" i="44"/>
  <c r="G5" i="44"/>
  <c r="C14" i="44"/>
  <c r="N187" i="44"/>
  <c r="E5" i="44"/>
  <c r="E9" i="44"/>
  <c r="F5" i="44"/>
  <c r="F9" i="44"/>
  <c r="F14" i="44"/>
  <c r="G14" i="44"/>
  <c r="G9" i="44"/>
  <c r="N195" i="44"/>
  <c r="D14" i="44"/>
  <c r="E14" i="44"/>
  <c r="N217" i="44"/>
  <c r="N255" i="44"/>
  <c r="N285" i="44"/>
  <c r="N277" i="44"/>
  <c r="C7" i="39"/>
  <c r="N45" i="39"/>
  <c r="N37" i="39"/>
  <c r="P73" i="39"/>
  <c r="N67" i="39"/>
  <c r="N69" i="39"/>
  <c r="O75" i="39"/>
  <c r="F183" i="127" s="1"/>
  <c r="N65" i="39"/>
  <c r="N95" i="39"/>
  <c r="O97" i="39"/>
  <c r="F184" i="109" s="1"/>
  <c r="O105" i="39"/>
  <c r="F184" i="127" s="1"/>
  <c r="N99" i="39"/>
  <c r="N135" i="39"/>
  <c r="N127" i="39"/>
  <c r="C5" i="39"/>
  <c r="C9" i="39"/>
  <c r="C14" i="39"/>
  <c r="N157" i="39"/>
  <c r="D5" i="39"/>
  <c r="N165" i="39"/>
  <c r="D12" i="39"/>
  <c r="D9" i="39"/>
  <c r="D13" i="39"/>
  <c r="G5" i="39"/>
  <c r="G9" i="39"/>
  <c r="G14" i="39"/>
  <c r="O187" i="39"/>
  <c r="F187" i="109" s="1"/>
  <c r="O195" i="39"/>
  <c r="F187" i="127" s="1"/>
  <c r="N188" i="39"/>
  <c r="N217" i="39"/>
  <c r="E5" i="39"/>
  <c r="E14" i="39"/>
  <c r="F5" i="39"/>
  <c r="F9" i="39"/>
  <c r="F14" i="39"/>
  <c r="E9" i="39"/>
  <c r="D14" i="39"/>
  <c r="P223" i="39"/>
  <c r="F11" i="39"/>
  <c r="D10" i="39"/>
  <c r="N255" i="39"/>
  <c r="N247" i="39"/>
  <c r="N278" i="39"/>
  <c r="O277" i="39"/>
  <c r="F190" i="109" s="1"/>
  <c r="O314" i="39"/>
  <c r="F191" i="125" s="1"/>
  <c r="P313" i="39"/>
  <c r="N338" i="39"/>
  <c r="G5" i="37"/>
  <c r="G7" i="37"/>
  <c r="N45" i="37"/>
  <c r="N37" i="37"/>
  <c r="N75" i="37"/>
  <c r="N67" i="37"/>
  <c r="N105" i="37"/>
  <c r="F5" i="37"/>
  <c r="F9" i="37"/>
  <c r="F14" i="37"/>
  <c r="N98" i="37"/>
  <c r="N97" i="37"/>
  <c r="P96" i="37"/>
  <c r="F7" i="37"/>
  <c r="N127" i="37"/>
  <c r="C7" i="37"/>
  <c r="N135" i="37"/>
  <c r="N165" i="37"/>
  <c r="N157" i="37"/>
  <c r="G9" i="37"/>
  <c r="G14" i="37"/>
  <c r="N195" i="37"/>
  <c r="E14" i="37"/>
  <c r="D5" i="37"/>
  <c r="E5" i="37"/>
  <c r="E9" i="37"/>
  <c r="C5" i="37"/>
  <c r="C9" i="37"/>
  <c r="C14" i="37"/>
  <c r="E15" i="37"/>
  <c r="D9" i="37"/>
  <c r="D14" i="37"/>
  <c r="O217" i="37"/>
  <c r="F176" i="109" s="1"/>
  <c r="N218" i="37"/>
  <c r="N247" i="37"/>
  <c r="N285" i="37"/>
  <c r="N277" i="37"/>
  <c r="O314" i="37"/>
  <c r="F179" i="125" s="1"/>
  <c r="N307" i="37"/>
  <c r="N337" i="37"/>
  <c r="N345" i="37"/>
  <c r="E7" i="33"/>
  <c r="N45" i="33"/>
  <c r="N37" i="33"/>
  <c r="N74" i="33"/>
  <c r="P68" i="33"/>
  <c r="N66" i="33"/>
  <c r="N105" i="33"/>
  <c r="N97" i="33"/>
  <c r="O127" i="33"/>
  <c r="F152" i="109" s="1"/>
  <c r="N135" i="33"/>
  <c r="N128" i="33"/>
  <c r="O158" i="33"/>
  <c r="F153" i="111" s="1"/>
  <c r="P157" i="33"/>
  <c r="N165" i="33"/>
  <c r="N159" i="33"/>
  <c r="N155" i="33"/>
  <c r="D5" i="33"/>
  <c r="D9" i="33"/>
  <c r="D14" i="33"/>
  <c r="E5" i="33"/>
  <c r="E9" i="33"/>
  <c r="E14" i="33"/>
  <c r="N195" i="33"/>
  <c r="F5" i="33"/>
  <c r="F14" i="33"/>
  <c r="F9" i="33"/>
  <c r="G14" i="33"/>
  <c r="C14" i="33"/>
  <c r="N225" i="33"/>
  <c r="N217" i="33"/>
  <c r="N277" i="33"/>
  <c r="N65" i="31"/>
  <c r="N68" i="31"/>
  <c r="N37" i="31"/>
  <c r="C7" i="31"/>
  <c r="N45" i="31"/>
  <c r="F14" i="31"/>
  <c r="N105" i="31"/>
  <c r="N97" i="31"/>
  <c r="N127" i="31"/>
  <c r="N135" i="31"/>
  <c r="N165" i="31"/>
  <c r="C9" i="31"/>
  <c r="C14" i="31"/>
  <c r="N195" i="31"/>
  <c r="F11" i="31"/>
  <c r="D5" i="31"/>
  <c r="D9" i="31"/>
  <c r="D14" i="31"/>
  <c r="E5" i="31"/>
  <c r="N225" i="31"/>
  <c r="E9" i="31"/>
  <c r="E14" i="31"/>
  <c r="G5" i="31"/>
  <c r="G9" i="31"/>
  <c r="G14" i="31"/>
  <c r="N217" i="31"/>
  <c r="O248" i="31"/>
  <c r="F146" i="111" s="1"/>
  <c r="N245" i="31"/>
  <c r="N249" i="31"/>
  <c r="P247" i="31"/>
  <c r="O277" i="31"/>
  <c r="F147" i="109" s="1"/>
  <c r="N283" i="31"/>
  <c r="N279" i="31"/>
  <c r="O278" i="31"/>
  <c r="F147" i="111" s="1"/>
  <c r="N275" i="31"/>
  <c r="N37" i="29"/>
  <c r="N45" i="29"/>
  <c r="N66" i="29"/>
  <c r="N74" i="29"/>
  <c r="N97" i="29"/>
  <c r="N127" i="29"/>
  <c r="E8" i="29"/>
  <c r="E13" i="29"/>
  <c r="N135" i="29"/>
  <c r="E9" i="29"/>
  <c r="D9" i="29"/>
  <c r="F7" i="29"/>
  <c r="E10" i="29"/>
  <c r="C5" i="29"/>
  <c r="C14" i="29"/>
  <c r="D5" i="29"/>
  <c r="D14" i="29"/>
  <c r="E5" i="29"/>
  <c r="E14" i="29"/>
  <c r="P163" i="29"/>
  <c r="F14" i="29"/>
  <c r="N157" i="29"/>
  <c r="O164" i="29"/>
  <c r="F136" i="125" s="1"/>
  <c r="E12" i="29"/>
  <c r="G10" i="29"/>
  <c r="D10" i="29"/>
  <c r="F5" i="29"/>
  <c r="F9" i="29"/>
  <c r="D13" i="29"/>
  <c r="G11" i="29"/>
  <c r="G14" i="29"/>
  <c r="N195" i="29"/>
  <c r="N187" i="29"/>
  <c r="D12" i="29"/>
  <c r="E11" i="29"/>
  <c r="F11" i="29"/>
  <c r="C10" i="29"/>
  <c r="G8" i="29"/>
  <c r="N37" i="27"/>
  <c r="N45" i="27"/>
  <c r="E7" i="27"/>
  <c r="N75" i="27"/>
  <c r="N67" i="27"/>
  <c r="F7" i="27"/>
  <c r="G5" i="27"/>
  <c r="G9" i="27"/>
  <c r="N105" i="27"/>
  <c r="D8" i="27"/>
  <c r="N97" i="27"/>
  <c r="E5" i="27"/>
  <c r="E9" i="27"/>
  <c r="N127" i="27"/>
  <c r="E14" i="27"/>
  <c r="F14" i="27"/>
  <c r="C14" i="27"/>
  <c r="N165" i="27"/>
  <c r="G14" i="27"/>
  <c r="D5" i="27"/>
  <c r="D9" i="27"/>
  <c r="F5" i="27"/>
  <c r="F9" i="27"/>
  <c r="N157" i="27"/>
  <c r="C7" i="27"/>
  <c r="C5" i="27"/>
  <c r="C9" i="27"/>
  <c r="D14" i="27"/>
  <c r="D10" i="27"/>
  <c r="N43" i="25"/>
  <c r="N35" i="25"/>
  <c r="O38" i="25"/>
  <c r="F119" i="111" s="1"/>
  <c r="P45" i="25"/>
  <c r="P37" i="25"/>
  <c r="D5" i="25"/>
  <c r="N75" i="25"/>
  <c r="D9" i="25"/>
  <c r="E7" i="25"/>
  <c r="N67" i="25"/>
  <c r="E10" i="25"/>
  <c r="F7" i="25"/>
  <c r="D14" i="25"/>
  <c r="N97" i="25"/>
  <c r="N105" i="25"/>
  <c r="C13" i="25"/>
  <c r="N127" i="25"/>
  <c r="F5" i="25"/>
  <c r="F9" i="25"/>
  <c r="N135" i="25"/>
  <c r="C10" i="25"/>
  <c r="G10" i="25"/>
  <c r="E6" i="25"/>
  <c r="E15" i="25"/>
  <c r="E5" i="25"/>
  <c r="E9" i="25"/>
  <c r="E14" i="25"/>
  <c r="F14" i="25"/>
  <c r="E8" i="25"/>
  <c r="E13" i="25"/>
  <c r="N157" i="25"/>
  <c r="C15" i="25"/>
  <c r="O164" i="25"/>
  <c r="F123" i="125" s="1"/>
  <c r="E12" i="25"/>
  <c r="N187" i="25"/>
  <c r="G5" i="25"/>
  <c r="G9" i="25"/>
  <c r="E11" i="25"/>
  <c r="G14" i="25"/>
  <c r="C5" i="25"/>
  <c r="C9" i="25"/>
  <c r="C14" i="25"/>
  <c r="N195" i="25"/>
  <c r="G11" i="25"/>
  <c r="C7" i="24"/>
  <c r="N37" i="24"/>
  <c r="N45" i="24"/>
  <c r="N67" i="24"/>
  <c r="N75" i="24"/>
  <c r="G7" i="24"/>
  <c r="N105" i="24"/>
  <c r="N97" i="24"/>
  <c r="E7" i="24"/>
  <c r="L5" i="24"/>
  <c r="C9" i="24"/>
  <c r="C14" i="24"/>
  <c r="E5" i="24"/>
  <c r="E9" i="24"/>
  <c r="E14" i="24"/>
  <c r="N128" i="24"/>
  <c r="F5" i="24"/>
  <c r="F9" i="24"/>
  <c r="F14" i="24"/>
  <c r="O164" i="24"/>
  <c r="F116" i="125" s="1"/>
  <c r="P163" i="24"/>
  <c r="G13" i="24"/>
  <c r="N156" i="24"/>
  <c r="D5" i="24"/>
  <c r="D9" i="24"/>
  <c r="D14" i="24"/>
  <c r="G5" i="24"/>
  <c r="G9" i="24"/>
  <c r="G14" i="24"/>
  <c r="N195" i="24"/>
  <c r="N187" i="24"/>
  <c r="P15" i="24"/>
  <c r="E12" i="24"/>
  <c r="G10" i="24"/>
  <c r="N45" i="22"/>
  <c r="N37" i="22"/>
  <c r="N75" i="22"/>
  <c r="E8" i="22"/>
  <c r="N67" i="22"/>
  <c r="N105" i="22"/>
  <c r="N97" i="22"/>
  <c r="N95" i="22"/>
  <c r="E9" i="22"/>
  <c r="D10" i="22"/>
  <c r="F5" i="22"/>
  <c r="F9" i="22"/>
  <c r="D13" i="22"/>
  <c r="F14" i="22"/>
  <c r="G14" i="22"/>
  <c r="F11" i="22"/>
  <c r="F15" i="22"/>
  <c r="D12" i="22"/>
  <c r="N128" i="22"/>
  <c r="D5" i="22"/>
  <c r="D9" i="22"/>
  <c r="D14" i="22"/>
  <c r="O127" i="22"/>
  <c r="F110" i="109" s="1"/>
  <c r="E5" i="22"/>
  <c r="E14" i="22"/>
  <c r="N38" i="20"/>
  <c r="N37" i="20"/>
  <c r="N45" i="20"/>
  <c r="G14" i="20"/>
  <c r="O74" i="20"/>
  <c r="F101" i="125" s="1"/>
  <c r="N67" i="20"/>
  <c r="O105" i="20"/>
  <c r="F102" i="127" s="1"/>
  <c r="N98" i="20"/>
  <c r="G9" i="20"/>
  <c r="D14" i="20"/>
  <c r="N135" i="20"/>
  <c r="E7" i="20"/>
  <c r="E9" i="20"/>
  <c r="D5" i="20"/>
  <c r="C9" i="20"/>
  <c r="N159" i="20"/>
  <c r="C14" i="20"/>
  <c r="E8" i="20"/>
  <c r="G5" i="20"/>
  <c r="N187" i="20"/>
  <c r="O194" i="20"/>
  <c r="F105" i="125" s="1"/>
  <c r="C5" i="20"/>
  <c r="D12" i="20"/>
  <c r="D9" i="20"/>
  <c r="D13" i="20"/>
  <c r="D10" i="20"/>
  <c r="C10" i="20"/>
  <c r="N37" i="19"/>
  <c r="N45" i="19"/>
  <c r="N75" i="19"/>
  <c r="N67" i="19"/>
  <c r="N105" i="19"/>
  <c r="N97" i="19"/>
  <c r="O128" i="19"/>
  <c r="F94" i="111" s="1"/>
  <c r="O134" i="19"/>
  <c r="F94" i="125" s="1"/>
  <c r="N125" i="19"/>
  <c r="C14" i="19"/>
  <c r="E7" i="19"/>
  <c r="C9" i="19"/>
  <c r="N157" i="19"/>
  <c r="O164" i="19"/>
  <c r="F95" i="125" s="1"/>
  <c r="P163" i="19"/>
  <c r="F9" i="19"/>
  <c r="N159" i="19"/>
  <c r="E9" i="19"/>
  <c r="N155" i="19"/>
  <c r="E14" i="19"/>
  <c r="F7" i="19"/>
  <c r="F5" i="19"/>
  <c r="N195" i="19"/>
  <c r="N187" i="19"/>
  <c r="D14" i="19"/>
  <c r="F14" i="19"/>
  <c r="N225" i="19"/>
  <c r="E10" i="19"/>
  <c r="N217" i="19"/>
  <c r="G5" i="19"/>
  <c r="P248" i="19"/>
  <c r="N254" i="19"/>
  <c r="D5" i="19"/>
  <c r="D9" i="19"/>
  <c r="G7" i="19"/>
  <c r="E12" i="19"/>
  <c r="C5" i="19"/>
  <c r="C15" i="19"/>
  <c r="G13" i="19"/>
  <c r="G8" i="19"/>
  <c r="C6" i="19"/>
  <c r="G9" i="19"/>
  <c r="G14" i="19"/>
  <c r="C7" i="19"/>
  <c r="G15" i="19"/>
  <c r="C13" i="19"/>
  <c r="E11" i="19"/>
  <c r="C8" i="19"/>
  <c r="G6" i="19"/>
  <c r="E5" i="19"/>
  <c r="G11" i="19"/>
  <c r="C10" i="19"/>
  <c r="G10" i="19"/>
  <c r="N246" i="19"/>
  <c r="N37" i="17"/>
  <c r="N39" i="17"/>
  <c r="N35" i="17"/>
  <c r="N43" i="17"/>
  <c r="P45" i="17"/>
  <c r="O38" i="17"/>
  <c r="F83" i="111" s="1"/>
  <c r="N75" i="17"/>
  <c r="N67" i="17"/>
  <c r="E13" i="17"/>
  <c r="O104" i="17"/>
  <c r="F85" i="125" s="1"/>
  <c r="P97" i="17"/>
  <c r="N95" i="17"/>
  <c r="N135" i="17"/>
  <c r="N127" i="17"/>
  <c r="D8" i="17"/>
  <c r="G7" i="17"/>
  <c r="E8" i="17"/>
  <c r="N158" i="17"/>
  <c r="O157" i="17"/>
  <c r="F87" i="109" s="1"/>
  <c r="N195" i="17"/>
  <c r="E14" i="17"/>
  <c r="G14" i="17"/>
  <c r="G9" i="17"/>
  <c r="G5" i="17"/>
  <c r="C14" i="17"/>
  <c r="E12" i="17"/>
  <c r="E10" i="17"/>
  <c r="N187" i="17"/>
  <c r="C9" i="17"/>
  <c r="E6" i="17"/>
  <c r="G10" i="17"/>
  <c r="C7" i="17"/>
  <c r="D14" i="17"/>
  <c r="D5" i="17"/>
  <c r="D9" i="17"/>
  <c r="E9" i="17"/>
  <c r="E5" i="17"/>
  <c r="D7" i="17"/>
  <c r="G13" i="17"/>
  <c r="E7" i="17"/>
  <c r="G12" i="17"/>
  <c r="C12" i="17"/>
  <c r="G11" i="17"/>
  <c r="C10" i="17"/>
  <c r="N217" i="17"/>
  <c r="C7" i="15"/>
  <c r="G9" i="15"/>
  <c r="N45" i="15"/>
  <c r="N37" i="15"/>
  <c r="N75" i="15"/>
  <c r="N105" i="15"/>
  <c r="N97" i="15"/>
  <c r="N128" i="15"/>
  <c r="O135" i="15"/>
  <c r="F73" i="127" s="1"/>
  <c r="O127" i="15"/>
  <c r="F73" i="109" s="1"/>
  <c r="N157" i="15"/>
  <c r="N195" i="15"/>
  <c r="N187" i="15"/>
  <c r="N218" i="15"/>
  <c r="O217" i="15"/>
  <c r="F76" i="109" s="1"/>
  <c r="G5" i="15"/>
  <c r="O247" i="15"/>
  <c r="F77" i="109" s="1"/>
  <c r="N285" i="15"/>
  <c r="N277" i="15"/>
  <c r="C15" i="15"/>
  <c r="N315" i="15"/>
  <c r="N307" i="15"/>
  <c r="E14" i="15"/>
  <c r="C13" i="15"/>
  <c r="E9" i="15"/>
  <c r="E5" i="15"/>
  <c r="D9" i="15"/>
  <c r="D5" i="15"/>
  <c r="E15" i="15"/>
  <c r="C14" i="15"/>
  <c r="E10" i="15"/>
  <c r="C9" i="15"/>
  <c r="C5" i="15"/>
  <c r="E7" i="15"/>
  <c r="N345" i="15"/>
  <c r="N337" i="15"/>
  <c r="G14" i="15"/>
  <c r="N375" i="15"/>
  <c r="D14" i="15"/>
  <c r="G6" i="15"/>
  <c r="G7" i="15"/>
  <c r="G13" i="15"/>
  <c r="G11" i="15"/>
  <c r="G8" i="15"/>
  <c r="E8" i="15"/>
  <c r="G10" i="15"/>
  <c r="N367" i="15"/>
  <c r="N45" i="13"/>
  <c r="D5" i="13"/>
  <c r="N75" i="13"/>
  <c r="N67" i="13"/>
  <c r="O104" i="13"/>
  <c r="F63" i="125" s="1"/>
  <c r="N97" i="13"/>
  <c r="N128" i="13"/>
  <c r="N127" i="13"/>
  <c r="O135" i="13"/>
  <c r="F64" i="127" s="1"/>
  <c r="D14" i="13"/>
  <c r="N165" i="13"/>
  <c r="N157" i="13"/>
  <c r="O164" i="13"/>
  <c r="F65" i="125" s="1"/>
  <c r="C14" i="13"/>
  <c r="G7" i="13"/>
  <c r="E6" i="13"/>
  <c r="G14" i="13"/>
  <c r="N195" i="13"/>
  <c r="N187" i="13"/>
  <c r="G9" i="13"/>
  <c r="P5" i="13"/>
  <c r="N217" i="13"/>
  <c r="G15" i="13"/>
  <c r="N225" i="13"/>
  <c r="N247" i="13"/>
  <c r="C5" i="13"/>
  <c r="E10" i="13"/>
  <c r="E15" i="13"/>
  <c r="C15" i="13"/>
  <c r="E7" i="13"/>
  <c r="E14" i="13"/>
  <c r="C7" i="13"/>
  <c r="E8" i="13"/>
  <c r="C9" i="13"/>
  <c r="E11" i="13"/>
  <c r="E9" i="13"/>
  <c r="E5" i="13"/>
  <c r="N255" i="13"/>
  <c r="E12" i="13"/>
  <c r="G11" i="13"/>
  <c r="C10" i="13"/>
  <c r="G10" i="13"/>
  <c r="N277" i="78"/>
  <c r="N285" i="78"/>
  <c r="O277" i="78"/>
  <c r="F416" i="109" s="1"/>
  <c r="N278" i="78"/>
  <c r="O285" i="78"/>
  <c r="F416" i="127" s="1"/>
  <c r="L277" i="78"/>
  <c r="L285" i="78"/>
  <c r="O247" i="78"/>
  <c r="F415" i="109" s="1"/>
  <c r="N248" i="78"/>
  <c r="O255" i="78"/>
  <c r="F415" i="127" s="1"/>
  <c r="L247" i="78"/>
  <c r="P247" i="78"/>
  <c r="L255" i="78"/>
  <c r="P255" i="78"/>
  <c r="G6" i="78"/>
  <c r="C15" i="78"/>
  <c r="G13" i="78"/>
  <c r="C12" i="78"/>
  <c r="G12" i="78"/>
  <c r="G15" i="78"/>
  <c r="C6" i="78"/>
  <c r="F6" i="78"/>
  <c r="D10" i="78"/>
  <c r="F15" i="78"/>
  <c r="F10" i="78"/>
  <c r="F11" i="78"/>
  <c r="D12" i="78"/>
  <c r="F12" i="78"/>
  <c r="D13" i="78"/>
  <c r="F8" i="78"/>
  <c r="F7" i="78"/>
  <c r="F13" i="78"/>
  <c r="D8" i="78"/>
  <c r="F5" i="78"/>
  <c r="E15" i="78"/>
  <c r="O217" i="76"/>
  <c r="F405" i="109" s="1"/>
  <c r="C6" i="76"/>
  <c r="G8" i="76"/>
  <c r="N157" i="76"/>
  <c r="N165" i="76"/>
  <c r="L157" i="76"/>
  <c r="L165" i="76"/>
  <c r="D13" i="76"/>
  <c r="N97" i="76"/>
  <c r="N105" i="76"/>
  <c r="E8" i="76"/>
  <c r="E10" i="76"/>
  <c r="C13" i="76"/>
  <c r="G6" i="76"/>
  <c r="C8" i="76"/>
  <c r="G15" i="76"/>
  <c r="C10" i="76"/>
  <c r="G10" i="76"/>
  <c r="G11" i="76"/>
  <c r="E11" i="76"/>
  <c r="C12" i="76"/>
  <c r="G12" i="76"/>
  <c r="E12" i="76"/>
  <c r="G13" i="76"/>
  <c r="C15" i="76"/>
  <c r="E15" i="76"/>
  <c r="F10" i="76"/>
  <c r="F12" i="76"/>
  <c r="E9" i="76"/>
  <c r="E13" i="76"/>
  <c r="E5" i="76"/>
  <c r="D8" i="76"/>
  <c r="N307" i="74"/>
  <c r="N315" i="74"/>
  <c r="L307" i="74"/>
  <c r="L315" i="74"/>
  <c r="D12" i="74"/>
  <c r="D13" i="74"/>
  <c r="D10" i="74"/>
  <c r="F10" i="74"/>
  <c r="F11" i="74"/>
  <c r="F12" i="74"/>
  <c r="F8" i="74"/>
  <c r="F6" i="74"/>
  <c r="F9" i="74"/>
  <c r="F15" i="74"/>
  <c r="F13" i="74"/>
  <c r="D8" i="74"/>
  <c r="F7" i="74"/>
  <c r="F5" i="74"/>
  <c r="E15" i="74"/>
  <c r="F15" i="72"/>
  <c r="O127" i="72"/>
  <c r="F376" i="109" s="1"/>
  <c r="O135" i="72"/>
  <c r="F376" i="127" s="1"/>
  <c r="F6" i="72"/>
  <c r="F8" i="72"/>
  <c r="D10" i="72"/>
  <c r="F11" i="72"/>
  <c r="F13" i="72"/>
  <c r="C13" i="72"/>
  <c r="G15" i="72"/>
  <c r="G6" i="72"/>
  <c r="C9" i="72"/>
  <c r="D8" i="72"/>
  <c r="O37" i="72"/>
  <c r="F373" i="109" s="1"/>
  <c r="O45" i="72"/>
  <c r="F373" i="127" s="1"/>
  <c r="G7" i="72"/>
  <c r="G8" i="72"/>
  <c r="C12" i="72"/>
  <c r="G12" i="72"/>
  <c r="E15" i="72"/>
  <c r="C5" i="72"/>
  <c r="C6" i="72"/>
  <c r="C8" i="72"/>
  <c r="F10" i="72"/>
  <c r="F12" i="72"/>
  <c r="N157" i="70"/>
  <c r="O165" i="70"/>
  <c r="F371" i="127" s="1"/>
  <c r="E8" i="70"/>
  <c r="N127" i="70"/>
  <c r="N135" i="70"/>
  <c r="E6" i="70"/>
  <c r="F11" i="70"/>
  <c r="E13" i="70"/>
  <c r="F6" i="70"/>
  <c r="F8" i="70"/>
  <c r="D10" i="70"/>
  <c r="D12" i="70"/>
  <c r="F13" i="70"/>
  <c r="F15" i="70"/>
  <c r="D8" i="70"/>
  <c r="C12" i="70"/>
  <c r="G12" i="70"/>
  <c r="F10" i="70"/>
  <c r="F12" i="70"/>
  <c r="D12" i="68"/>
  <c r="D10" i="68"/>
  <c r="F6" i="68"/>
  <c r="F8" i="68"/>
  <c r="F11" i="68"/>
  <c r="F13" i="68"/>
  <c r="F15" i="68"/>
  <c r="D13" i="68"/>
  <c r="C12" i="68"/>
  <c r="G12" i="68"/>
  <c r="F10" i="68"/>
  <c r="F12" i="68"/>
  <c r="D8" i="68"/>
  <c r="D13" i="67"/>
  <c r="E10" i="67"/>
  <c r="C13" i="67"/>
  <c r="G6" i="67"/>
  <c r="C6" i="67"/>
  <c r="G8" i="67"/>
  <c r="G15" i="67"/>
  <c r="C10" i="67"/>
  <c r="G10" i="67"/>
  <c r="G11" i="67"/>
  <c r="E11" i="67"/>
  <c r="C12" i="67"/>
  <c r="G12" i="67"/>
  <c r="E12" i="67"/>
  <c r="G13" i="67"/>
  <c r="C15" i="67"/>
  <c r="E15" i="67"/>
  <c r="C8" i="67"/>
  <c r="F10" i="67"/>
  <c r="F12" i="67"/>
  <c r="E9" i="67"/>
  <c r="E13" i="67"/>
  <c r="E8" i="67"/>
  <c r="E5" i="67"/>
  <c r="D8" i="67"/>
  <c r="E8" i="65"/>
  <c r="F8" i="65"/>
  <c r="E13" i="65"/>
  <c r="N157" i="65"/>
  <c r="F6" i="65"/>
  <c r="F11" i="65"/>
  <c r="D12" i="65"/>
  <c r="F13" i="65"/>
  <c r="F15" i="65"/>
  <c r="L103" i="65"/>
  <c r="D8" i="65"/>
  <c r="E15" i="65"/>
  <c r="D9" i="65"/>
  <c r="D13" i="65"/>
  <c r="F10" i="65"/>
  <c r="F12" i="65"/>
  <c r="D5" i="65"/>
  <c r="O277" i="64"/>
  <c r="F338" i="109" s="1"/>
  <c r="N278" i="64"/>
  <c r="O285" i="64"/>
  <c r="F338" i="127" s="1"/>
  <c r="N277" i="64"/>
  <c r="L277" i="64"/>
  <c r="L285" i="64"/>
  <c r="P285" i="64"/>
  <c r="L253" i="64"/>
  <c r="N217" i="64"/>
  <c r="N225" i="64"/>
  <c r="D12" i="64"/>
  <c r="L217" i="64"/>
  <c r="L225" i="64"/>
  <c r="C8" i="64"/>
  <c r="G15" i="64"/>
  <c r="N157" i="64"/>
  <c r="N165" i="64"/>
  <c r="G13" i="64"/>
  <c r="C6" i="64"/>
  <c r="F6" i="64"/>
  <c r="D10" i="64"/>
  <c r="F10" i="64"/>
  <c r="F11" i="64"/>
  <c r="F12" i="64"/>
  <c r="D13" i="64"/>
  <c r="F15" i="64"/>
  <c r="F8" i="64"/>
  <c r="D8" i="64"/>
  <c r="F13" i="64"/>
  <c r="C12" i="64"/>
  <c r="G12" i="64"/>
  <c r="L276" i="62"/>
  <c r="P276" i="62"/>
  <c r="O247" i="62"/>
  <c r="F327" i="109" s="1"/>
  <c r="N248" i="62"/>
  <c r="O255" i="62"/>
  <c r="F327" i="127" s="1"/>
  <c r="L247" i="62"/>
  <c r="P247" i="62"/>
  <c r="L255" i="62"/>
  <c r="P255" i="62"/>
  <c r="N187" i="62"/>
  <c r="N195" i="62"/>
  <c r="F15" i="62"/>
  <c r="E8" i="62"/>
  <c r="C8" i="62"/>
  <c r="L156" i="62"/>
  <c r="F6" i="62"/>
  <c r="F8" i="62"/>
  <c r="F11" i="62"/>
  <c r="F13" i="62"/>
  <c r="D13" i="62"/>
  <c r="G13" i="62"/>
  <c r="O97" i="62"/>
  <c r="F322" i="109" s="1"/>
  <c r="O105" i="62"/>
  <c r="F322" i="127" s="1"/>
  <c r="C6" i="62"/>
  <c r="C10" i="62"/>
  <c r="E12" i="62"/>
  <c r="C15" i="62"/>
  <c r="N97" i="62"/>
  <c r="N105" i="62"/>
  <c r="E10" i="62"/>
  <c r="G10" i="62"/>
  <c r="E11" i="62"/>
  <c r="G11" i="62"/>
  <c r="E13" i="62"/>
  <c r="C5" i="62"/>
  <c r="G8" i="62"/>
  <c r="G5" i="62"/>
  <c r="C7" i="62"/>
  <c r="D8" i="62"/>
  <c r="G6" i="62"/>
  <c r="C9" i="62"/>
  <c r="G9" i="62"/>
  <c r="C13" i="62"/>
  <c r="G15" i="62"/>
  <c r="C12" i="62"/>
  <c r="G12" i="62"/>
  <c r="E15" i="62"/>
  <c r="G7" i="62"/>
  <c r="F10" i="62"/>
  <c r="F12" i="62"/>
  <c r="N375" i="61"/>
  <c r="O367" i="61"/>
  <c r="F318" i="109" s="1"/>
  <c r="N307" i="61"/>
  <c r="N315" i="61"/>
  <c r="O307" i="61"/>
  <c r="F316" i="109" s="1"/>
  <c r="N308" i="61"/>
  <c r="O315" i="61"/>
  <c r="F316" i="127" s="1"/>
  <c r="L307" i="61"/>
  <c r="L315" i="61"/>
  <c r="N247" i="61"/>
  <c r="N255" i="61"/>
  <c r="C6" i="61"/>
  <c r="G6" i="61"/>
  <c r="C8" i="61"/>
  <c r="G8" i="61"/>
  <c r="C10" i="61"/>
  <c r="G10" i="61"/>
  <c r="E10" i="61"/>
  <c r="G11" i="61"/>
  <c r="E11" i="61"/>
  <c r="C12" i="61"/>
  <c r="G12" i="61"/>
  <c r="E12" i="61"/>
  <c r="C13" i="61"/>
  <c r="G13" i="61"/>
  <c r="C15" i="61"/>
  <c r="G15" i="61"/>
  <c r="E15" i="61"/>
  <c r="D10" i="61"/>
  <c r="F10" i="61"/>
  <c r="F12" i="61"/>
  <c r="O37" i="61"/>
  <c r="F307" i="109" s="1"/>
  <c r="O45" i="61"/>
  <c r="F307" i="127" s="1"/>
  <c r="E6" i="61"/>
  <c r="E13" i="61"/>
  <c r="E8" i="61"/>
  <c r="D8" i="61"/>
  <c r="F15" i="59"/>
  <c r="C15" i="59"/>
  <c r="C10" i="59"/>
  <c r="E11" i="59"/>
  <c r="N127" i="59"/>
  <c r="N135" i="59"/>
  <c r="F6" i="59"/>
  <c r="F8" i="59"/>
  <c r="D10" i="59"/>
  <c r="F13" i="59"/>
  <c r="C8" i="59"/>
  <c r="C13" i="59"/>
  <c r="L73" i="59"/>
  <c r="G15" i="59"/>
  <c r="D8" i="59"/>
  <c r="C12" i="59"/>
  <c r="G12" i="59"/>
  <c r="F10" i="59"/>
  <c r="F11" i="59"/>
  <c r="F12" i="59"/>
  <c r="L283" i="57"/>
  <c r="F6" i="57"/>
  <c r="F8" i="57"/>
  <c r="D10" i="57"/>
  <c r="F11" i="57"/>
  <c r="D12" i="57"/>
  <c r="F13" i="57"/>
  <c r="F15" i="57"/>
  <c r="D8" i="57"/>
  <c r="E8" i="57"/>
  <c r="N135" i="57"/>
  <c r="O127" i="57"/>
  <c r="F289" i="109" s="1"/>
  <c r="L73" i="57"/>
  <c r="E15" i="57"/>
  <c r="F10" i="57"/>
  <c r="F12" i="57"/>
  <c r="D5" i="57"/>
  <c r="E6" i="57"/>
  <c r="D9" i="57"/>
  <c r="D13" i="57"/>
  <c r="E13" i="57"/>
  <c r="N225" i="55"/>
  <c r="O225" i="55"/>
  <c r="F283" i="127" s="1"/>
  <c r="L217" i="55"/>
  <c r="P217" i="55"/>
  <c r="O218" i="55"/>
  <c r="F283" i="111" s="1"/>
  <c r="L225" i="55"/>
  <c r="P225" i="55"/>
  <c r="N217" i="55"/>
  <c r="C8" i="55"/>
  <c r="E10" i="55"/>
  <c r="E11" i="55"/>
  <c r="C13" i="55"/>
  <c r="C15" i="55"/>
  <c r="F6" i="55"/>
  <c r="N127" i="55"/>
  <c r="N135" i="55"/>
  <c r="N105" i="55"/>
  <c r="F12" i="55"/>
  <c r="F15" i="55"/>
  <c r="O105" i="55"/>
  <c r="F279" i="127" s="1"/>
  <c r="L97" i="55"/>
  <c r="P97" i="55"/>
  <c r="L105" i="55"/>
  <c r="N67" i="55"/>
  <c r="N75" i="55"/>
  <c r="E6" i="55"/>
  <c r="E8" i="55"/>
  <c r="C10" i="55"/>
  <c r="G10" i="55"/>
  <c r="G11" i="55"/>
  <c r="E12" i="55"/>
  <c r="E13" i="55"/>
  <c r="E15" i="55"/>
  <c r="C6" i="55"/>
  <c r="G15" i="55"/>
  <c r="G6" i="55"/>
  <c r="D8" i="55"/>
  <c r="F8" i="55"/>
  <c r="F13" i="55"/>
  <c r="C12" i="55"/>
  <c r="G12" i="55"/>
  <c r="G8" i="55"/>
  <c r="G13" i="55"/>
  <c r="L403" i="53"/>
  <c r="N225" i="53"/>
  <c r="O217" i="53"/>
  <c r="F268" i="109" s="1"/>
  <c r="O186" i="53"/>
  <c r="F267" i="108" s="1"/>
  <c r="O194" i="53"/>
  <c r="F267" i="125" s="1"/>
  <c r="E6" i="53"/>
  <c r="G8" i="53"/>
  <c r="O67" i="53"/>
  <c r="F263" i="109" s="1"/>
  <c r="O75" i="53"/>
  <c r="F263" i="127" s="1"/>
  <c r="C6" i="53"/>
  <c r="G6" i="53"/>
  <c r="C8" i="53"/>
  <c r="C10" i="53"/>
  <c r="G10" i="53"/>
  <c r="E10" i="53"/>
  <c r="G11" i="53"/>
  <c r="E11" i="53"/>
  <c r="C12" i="53"/>
  <c r="G12" i="53"/>
  <c r="E12" i="53"/>
  <c r="C13" i="53"/>
  <c r="G13" i="53"/>
  <c r="C15" i="53"/>
  <c r="G15" i="53"/>
  <c r="E15" i="53"/>
  <c r="F10" i="53"/>
  <c r="F12" i="53"/>
  <c r="E8" i="53"/>
  <c r="E13" i="53"/>
  <c r="D8" i="53"/>
  <c r="N255" i="51"/>
  <c r="O247" i="51"/>
  <c r="F256" i="109" s="1"/>
  <c r="O217" i="51"/>
  <c r="F255" i="109" s="1"/>
  <c r="C13" i="51"/>
  <c r="G8" i="51"/>
  <c r="C8" i="51"/>
  <c r="E11" i="51"/>
  <c r="E6" i="51"/>
  <c r="E8" i="51"/>
  <c r="C10" i="51"/>
  <c r="E12" i="51"/>
  <c r="C12" i="51"/>
  <c r="E13" i="51"/>
  <c r="C15" i="51"/>
  <c r="G6" i="51"/>
  <c r="N127" i="51"/>
  <c r="N135" i="51"/>
  <c r="O127" i="51"/>
  <c r="F252" i="109" s="1"/>
  <c r="N128" i="51"/>
  <c r="O135" i="51"/>
  <c r="F252" i="127" s="1"/>
  <c r="L127" i="51"/>
  <c r="L135" i="51"/>
  <c r="C6" i="51"/>
  <c r="G10" i="51"/>
  <c r="E10" i="51"/>
  <c r="G11" i="51"/>
  <c r="G12" i="51"/>
  <c r="G13" i="51"/>
  <c r="G15" i="51"/>
  <c r="E15" i="51"/>
  <c r="D6" i="51"/>
  <c r="D8" i="51"/>
  <c r="F6" i="51"/>
  <c r="F8" i="51"/>
  <c r="F10" i="51"/>
  <c r="D10" i="51"/>
  <c r="F11" i="51"/>
  <c r="F12" i="51"/>
  <c r="D12" i="51"/>
  <c r="F13" i="51"/>
  <c r="F15" i="51"/>
  <c r="D13" i="51"/>
  <c r="D15" i="51"/>
  <c r="C6" i="50"/>
  <c r="E10" i="50"/>
  <c r="E11" i="50"/>
  <c r="C13" i="50"/>
  <c r="C8" i="50"/>
  <c r="O67" i="50"/>
  <c r="F243" i="109" s="1"/>
  <c r="O75" i="50"/>
  <c r="F243" i="127" s="1"/>
  <c r="G6" i="50"/>
  <c r="G8" i="50"/>
  <c r="C10" i="50"/>
  <c r="G10" i="50"/>
  <c r="G11" i="50"/>
  <c r="C12" i="50"/>
  <c r="G12" i="50"/>
  <c r="E12" i="50"/>
  <c r="G13" i="50"/>
  <c r="C15" i="50"/>
  <c r="G15" i="50"/>
  <c r="E15" i="50"/>
  <c r="E6" i="50"/>
  <c r="E8" i="50"/>
  <c r="F10" i="50"/>
  <c r="F12" i="50"/>
  <c r="E13" i="50"/>
  <c r="D8" i="50"/>
  <c r="N157" i="48"/>
  <c r="O157" i="48"/>
  <c r="F240" i="109" s="1"/>
  <c r="N158" i="48"/>
  <c r="O165" i="48"/>
  <c r="F240" i="127" s="1"/>
  <c r="E6" i="48"/>
  <c r="L157" i="48"/>
  <c r="L165" i="48"/>
  <c r="P165" i="48"/>
  <c r="N127" i="48"/>
  <c r="N135" i="48"/>
  <c r="O127" i="48"/>
  <c r="F239" i="109" s="1"/>
  <c r="N128" i="48"/>
  <c r="L127" i="48"/>
  <c r="D10" i="48"/>
  <c r="F11" i="48"/>
  <c r="F13" i="48"/>
  <c r="D6" i="48"/>
  <c r="D8" i="48"/>
  <c r="F10" i="48"/>
  <c r="F12" i="48"/>
  <c r="D13" i="48"/>
  <c r="D15" i="48"/>
  <c r="F15" i="48"/>
  <c r="F6" i="48"/>
  <c r="F8" i="48"/>
  <c r="D10" i="46"/>
  <c r="N97" i="46"/>
  <c r="N105" i="46"/>
  <c r="F13" i="46"/>
  <c r="N67" i="46"/>
  <c r="O67" i="46"/>
  <c r="F231" i="109" s="1"/>
  <c r="N68" i="46"/>
  <c r="O75" i="46"/>
  <c r="F231" i="127" s="1"/>
  <c r="F8" i="46"/>
  <c r="E6" i="46"/>
  <c r="E8" i="46"/>
  <c r="E10" i="46"/>
  <c r="G10" i="46"/>
  <c r="E11" i="46"/>
  <c r="E12" i="46"/>
  <c r="E13" i="46"/>
  <c r="E15" i="46"/>
  <c r="C13" i="46"/>
  <c r="G15" i="46"/>
  <c r="L67" i="46"/>
  <c r="L75" i="46"/>
  <c r="P75" i="46"/>
  <c r="F6" i="46"/>
  <c r="F11" i="46"/>
  <c r="D12" i="46"/>
  <c r="F15" i="46"/>
  <c r="D8" i="46"/>
  <c r="G6" i="46"/>
  <c r="G8" i="46"/>
  <c r="G13" i="46"/>
  <c r="C6" i="46"/>
  <c r="C8" i="46"/>
  <c r="C12" i="46"/>
  <c r="G12" i="46"/>
  <c r="D13" i="46"/>
  <c r="F10" i="46"/>
  <c r="F12" i="46"/>
  <c r="N157" i="44"/>
  <c r="N165" i="44"/>
  <c r="C10" i="44"/>
  <c r="G10" i="44"/>
  <c r="G13" i="44"/>
  <c r="G15" i="44"/>
  <c r="E8" i="44"/>
  <c r="D10" i="44"/>
  <c r="F6" i="44"/>
  <c r="E12" i="44"/>
  <c r="N97" i="44"/>
  <c r="O97" i="44"/>
  <c r="F215" i="109" s="1"/>
  <c r="N98" i="44"/>
  <c r="O105" i="44"/>
  <c r="F215" i="127" s="1"/>
  <c r="E10" i="44"/>
  <c r="E11" i="44"/>
  <c r="G11" i="44"/>
  <c r="E13" i="44"/>
  <c r="C15" i="44"/>
  <c r="L97" i="44"/>
  <c r="L105" i="44"/>
  <c r="P105" i="44"/>
  <c r="F15" i="44"/>
  <c r="N67" i="44"/>
  <c r="F8" i="44"/>
  <c r="O67" i="44"/>
  <c r="F214" i="109" s="1"/>
  <c r="N68" i="44"/>
  <c r="O75" i="44"/>
  <c r="F214" i="127" s="1"/>
  <c r="N75" i="44"/>
  <c r="F11" i="44"/>
  <c r="D12" i="44"/>
  <c r="F13" i="44"/>
  <c r="D8" i="44"/>
  <c r="L67" i="44"/>
  <c r="L75" i="44"/>
  <c r="C13" i="44"/>
  <c r="C6" i="44"/>
  <c r="G6" i="44"/>
  <c r="C8" i="44"/>
  <c r="G8" i="44"/>
  <c r="C12" i="44"/>
  <c r="G12" i="44"/>
  <c r="E15" i="44"/>
  <c r="D9" i="44"/>
  <c r="D13" i="44"/>
  <c r="F10" i="44"/>
  <c r="F12" i="44"/>
  <c r="D5" i="44"/>
  <c r="N337" i="39"/>
  <c r="N345" i="39"/>
  <c r="O337" i="39"/>
  <c r="F192" i="109" s="1"/>
  <c r="O345" i="39"/>
  <c r="F192" i="127" s="1"/>
  <c r="L313" i="39"/>
  <c r="N277" i="39"/>
  <c r="N285" i="39"/>
  <c r="N187" i="39"/>
  <c r="N195" i="39"/>
  <c r="E10" i="39"/>
  <c r="C13" i="39"/>
  <c r="F8" i="39"/>
  <c r="E11" i="39"/>
  <c r="F13" i="39"/>
  <c r="F15" i="39"/>
  <c r="L97" i="39"/>
  <c r="P97" i="39"/>
  <c r="O98" i="39"/>
  <c r="F184" i="111" s="1"/>
  <c r="L105" i="39"/>
  <c r="P105" i="39"/>
  <c r="N97" i="39"/>
  <c r="N105" i="39"/>
  <c r="F6" i="39"/>
  <c r="C6" i="39"/>
  <c r="G6" i="39"/>
  <c r="C8" i="39"/>
  <c r="G8" i="39"/>
  <c r="C10" i="39"/>
  <c r="G10" i="39"/>
  <c r="G11" i="39"/>
  <c r="C12" i="39"/>
  <c r="G12" i="39"/>
  <c r="E12" i="39"/>
  <c r="G13" i="39"/>
  <c r="C15" i="39"/>
  <c r="G15" i="39"/>
  <c r="L65" i="39"/>
  <c r="P65" i="39"/>
  <c r="L69" i="39"/>
  <c r="P69" i="39"/>
  <c r="L73" i="39"/>
  <c r="N75" i="39"/>
  <c r="E15" i="39"/>
  <c r="E6" i="39"/>
  <c r="E8" i="39"/>
  <c r="F10" i="39"/>
  <c r="F12" i="39"/>
  <c r="E13" i="39"/>
  <c r="D8" i="39"/>
  <c r="N217" i="37"/>
  <c r="N225" i="37"/>
  <c r="O225" i="37"/>
  <c r="F176" i="127" s="1"/>
  <c r="G8" i="37"/>
  <c r="G10" i="37"/>
  <c r="G13" i="37"/>
  <c r="G17" i="115" s="1"/>
  <c r="E8" i="37"/>
  <c r="E10" i="37"/>
  <c r="C10" i="37"/>
  <c r="E11" i="37"/>
  <c r="G11" i="37"/>
  <c r="E12" i="37"/>
  <c r="E13" i="37"/>
  <c r="C15" i="37"/>
  <c r="G6" i="37"/>
  <c r="E6" i="37"/>
  <c r="C6" i="37"/>
  <c r="G15" i="37"/>
  <c r="C8" i="37"/>
  <c r="C13" i="37"/>
  <c r="L96" i="37"/>
  <c r="O97" i="37"/>
  <c r="F172" i="109" s="1"/>
  <c r="D13" i="37"/>
  <c r="F8" i="37"/>
  <c r="F6" i="37"/>
  <c r="D10" i="37"/>
  <c r="F11" i="37"/>
  <c r="D12" i="37"/>
  <c r="F13" i="37"/>
  <c r="F15" i="37"/>
  <c r="D8" i="37"/>
  <c r="C12" i="37"/>
  <c r="G12" i="37"/>
  <c r="F10" i="37"/>
  <c r="F12" i="37"/>
  <c r="F11" i="35"/>
  <c r="F15" i="35"/>
  <c r="F6" i="35"/>
  <c r="G5" i="35"/>
  <c r="G7" i="35"/>
  <c r="G9" i="35"/>
  <c r="G14" i="35"/>
  <c r="F8" i="35"/>
  <c r="D10" i="35"/>
  <c r="D12" i="35"/>
  <c r="F13" i="35"/>
  <c r="D13" i="35"/>
  <c r="O127" i="35"/>
  <c r="F162" i="109" s="1"/>
  <c r="N128" i="35"/>
  <c r="O135" i="35"/>
  <c r="F162" i="127" s="1"/>
  <c r="C6" i="35"/>
  <c r="G8" i="35"/>
  <c r="L127" i="35"/>
  <c r="P127" i="35"/>
  <c r="L135" i="35"/>
  <c r="P135" i="35"/>
  <c r="E10" i="35"/>
  <c r="C8" i="35"/>
  <c r="G13" i="35"/>
  <c r="G15" i="35"/>
  <c r="G6" i="35"/>
  <c r="C10" i="35"/>
  <c r="G10" i="35"/>
  <c r="G11" i="35"/>
  <c r="E11" i="35"/>
  <c r="C12" i="35"/>
  <c r="G12" i="35"/>
  <c r="E12" i="35"/>
  <c r="C13" i="35"/>
  <c r="C15" i="35"/>
  <c r="E8" i="35"/>
  <c r="E6" i="35"/>
  <c r="F10" i="35"/>
  <c r="F12" i="35"/>
  <c r="E9" i="35"/>
  <c r="E15" i="35"/>
  <c r="E13" i="35"/>
  <c r="E7" i="35"/>
  <c r="E5" i="35"/>
  <c r="D8" i="35"/>
  <c r="E12" i="33"/>
  <c r="E15" i="33"/>
  <c r="D10" i="33"/>
  <c r="D12" i="33"/>
  <c r="D13" i="33"/>
  <c r="C8" i="33"/>
  <c r="O157" i="33"/>
  <c r="F153" i="109" s="1"/>
  <c r="N158" i="33"/>
  <c r="O165" i="33"/>
  <c r="F153" i="127" s="1"/>
  <c r="N157" i="33"/>
  <c r="L157" i="33"/>
  <c r="N127" i="33"/>
  <c r="O135" i="33"/>
  <c r="F152" i="127" s="1"/>
  <c r="F11" i="33"/>
  <c r="F6" i="33"/>
  <c r="E6" i="33"/>
  <c r="E8" i="33"/>
  <c r="E10" i="33"/>
  <c r="C10" i="33"/>
  <c r="G10" i="33"/>
  <c r="E11" i="33"/>
  <c r="G11" i="33"/>
  <c r="E13" i="33"/>
  <c r="F13" i="33"/>
  <c r="C15" i="33"/>
  <c r="F15" i="33"/>
  <c r="F8" i="33"/>
  <c r="N68" i="33"/>
  <c r="L74" i="33"/>
  <c r="P74" i="33"/>
  <c r="G8" i="33"/>
  <c r="L68" i="33"/>
  <c r="C5" i="33"/>
  <c r="G6" i="33"/>
  <c r="D8" i="33"/>
  <c r="C6" i="33"/>
  <c r="C9" i="33"/>
  <c r="G9" i="33"/>
  <c r="G13" i="33"/>
  <c r="G15" i="33"/>
  <c r="C12" i="33"/>
  <c r="G12" i="33"/>
  <c r="G5" i="33"/>
  <c r="G7" i="33"/>
  <c r="C13" i="33"/>
  <c r="F10" i="33"/>
  <c r="F12" i="33"/>
  <c r="N277" i="31"/>
  <c r="N285" i="31"/>
  <c r="N278" i="31"/>
  <c r="O285" i="31"/>
  <c r="F147" i="127" s="1"/>
  <c r="L277" i="31"/>
  <c r="P277" i="31"/>
  <c r="L285" i="31"/>
  <c r="P285" i="31"/>
  <c r="N247" i="31"/>
  <c r="L247" i="31"/>
  <c r="D13" i="31"/>
  <c r="C6" i="31"/>
  <c r="C8" i="31"/>
  <c r="C10" i="31"/>
  <c r="E12" i="31"/>
  <c r="G13" i="31"/>
  <c r="C15" i="31"/>
  <c r="D10" i="31"/>
  <c r="F10" i="31"/>
  <c r="D12" i="31"/>
  <c r="F12" i="31"/>
  <c r="N75" i="31"/>
  <c r="F7" i="31"/>
  <c r="O67" i="31"/>
  <c r="F140" i="109" s="1"/>
  <c r="O75" i="31"/>
  <c r="F140" i="127" s="1"/>
  <c r="E8" i="31"/>
  <c r="E10" i="31"/>
  <c r="G10" i="31"/>
  <c r="E11" i="31"/>
  <c r="G11" i="31"/>
  <c r="E13" i="31"/>
  <c r="C5" i="31"/>
  <c r="G8" i="31"/>
  <c r="P67" i="31"/>
  <c r="O68" i="31"/>
  <c r="F140" i="111" s="1"/>
  <c r="F6" i="31"/>
  <c r="F8" i="31"/>
  <c r="F9" i="31"/>
  <c r="F15" i="31"/>
  <c r="F13" i="31"/>
  <c r="D8" i="31"/>
  <c r="G6" i="31"/>
  <c r="C13" i="31"/>
  <c r="G15" i="31"/>
  <c r="F5" i="31"/>
  <c r="C12" i="31"/>
  <c r="G12" i="31"/>
  <c r="E15" i="31"/>
  <c r="G7" i="31"/>
  <c r="F6" i="29"/>
  <c r="F8" i="29"/>
  <c r="F13" i="29"/>
  <c r="F15" i="29"/>
  <c r="C13" i="29"/>
  <c r="G9" i="29"/>
  <c r="C6" i="29"/>
  <c r="C8" i="29"/>
  <c r="G13" i="29"/>
  <c r="C15" i="29"/>
  <c r="D8" i="29"/>
  <c r="G5" i="29"/>
  <c r="C7" i="29"/>
  <c r="G15" i="29"/>
  <c r="C12" i="29"/>
  <c r="G12" i="29"/>
  <c r="E15" i="29"/>
  <c r="G6" i="29"/>
  <c r="C9" i="29"/>
  <c r="F10" i="29"/>
  <c r="F12" i="29"/>
  <c r="F10" i="27"/>
  <c r="F11" i="27"/>
  <c r="D12" i="27"/>
  <c r="F12" i="27"/>
  <c r="D13" i="27"/>
  <c r="D15" i="27"/>
  <c r="F15" i="27"/>
  <c r="D6" i="27"/>
  <c r="F6" i="27"/>
  <c r="F8" i="27"/>
  <c r="F13" i="27"/>
  <c r="E6" i="27"/>
  <c r="E8" i="27"/>
  <c r="C6" i="27"/>
  <c r="G6" i="27"/>
  <c r="C8" i="27"/>
  <c r="G8" i="27"/>
  <c r="C10" i="27"/>
  <c r="G10" i="27"/>
  <c r="E10" i="27"/>
  <c r="G11" i="27"/>
  <c r="E11" i="27"/>
  <c r="C12" i="27"/>
  <c r="G12" i="27"/>
  <c r="E12" i="27"/>
  <c r="C13" i="27"/>
  <c r="G13" i="27"/>
  <c r="C15" i="27"/>
  <c r="G15" i="27"/>
  <c r="E13" i="27"/>
  <c r="E15" i="27"/>
  <c r="C8" i="25"/>
  <c r="F6" i="25"/>
  <c r="D10" i="25"/>
  <c r="F11" i="25"/>
  <c r="D13" i="25"/>
  <c r="F15" i="25"/>
  <c r="F8" i="25"/>
  <c r="C6" i="25"/>
  <c r="G15" i="25"/>
  <c r="F13" i="25"/>
  <c r="N37" i="25"/>
  <c r="N45" i="25"/>
  <c r="G6" i="25"/>
  <c r="D8" i="25"/>
  <c r="O37" i="25"/>
  <c r="F119" i="109" s="1"/>
  <c r="N38" i="25"/>
  <c r="O45" i="25"/>
  <c r="F119" i="127" s="1"/>
  <c r="C12" i="25"/>
  <c r="G12" i="25"/>
  <c r="L37" i="25"/>
  <c r="L45" i="25"/>
  <c r="G8" i="25"/>
  <c r="G13" i="25"/>
  <c r="F10" i="25"/>
  <c r="F12" i="25"/>
  <c r="C6" i="24"/>
  <c r="G6" i="24"/>
  <c r="C8" i="24"/>
  <c r="G8" i="24"/>
  <c r="C10" i="24"/>
  <c r="E10" i="24"/>
  <c r="G11" i="24"/>
  <c r="E11" i="24"/>
  <c r="C13" i="24"/>
  <c r="C15" i="24"/>
  <c r="L163" i="24"/>
  <c r="E15" i="24"/>
  <c r="N135" i="24"/>
  <c r="O127" i="24"/>
  <c r="F115" i="109" s="1"/>
  <c r="O135" i="24"/>
  <c r="F115" i="127" s="1"/>
  <c r="E6" i="24"/>
  <c r="E8" i="24"/>
  <c r="N127" i="24"/>
  <c r="E13" i="24"/>
  <c r="D10" i="24"/>
  <c r="F10" i="24"/>
  <c r="F11" i="24"/>
  <c r="D12" i="24"/>
  <c r="F12" i="24"/>
  <c r="D13" i="24"/>
  <c r="F15" i="24"/>
  <c r="D8" i="24"/>
  <c r="F6" i="24"/>
  <c r="F8" i="24"/>
  <c r="F13" i="24"/>
  <c r="C12" i="24"/>
  <c r="G12" i="24"/>
  <c r="C8" i="22"/>
  <c r="G13" i="22"/>
  <c r="C14" i="22"/>
  <c r="O135" i="22"/>
  <c r="F110" i="127" s="1"/>
  <c r="N127" i="22"/>
  <c r="N135" i="22"/>
  <c r="F6" i="22"/>
  <c r="F8" i="22"/>
  <c r="F13" i="22"/>
  <c r="C6" i="22"/>
  <c r="C10" i="22"/>
  <c r="E12" i="22"/>
  <c r="C15" i="22"/>
  <c r="E10" i="22"/>
  <c r="G10" i="22"/>
  <c r="E11" i="22"/>
  <c r="G11" i="22"/>
  <c r="E13" i="22"/>
  <c r="C5" i="22"/>
  <c r="G8" i="22"/>
  <c r="G5" i="22"/>
  <c r="C7" i="22"/>
  <c r="D8" i="22"/>
  <c r="G6" i="22"/>
  <c r="C9" i="22"/>
  <c r="G9" i="22"/>
  <c r="C13" i="22"/>
  <c r="G15" i="22"/>
  <c r="C12" i="22"/>
  <c r="G12" i="22"/>
  <c r="E15" i="22"/>
  <c r="G7" i="22"/>
  <c r="F10" i="22"/>
  <c r="F12" i="22"/>
  <c r="E5" i="20"/>
  <c r="E14" i="20"/>
  <c r="O5" i="20"/>
  <c r="F7" i="20"/>
  <c r="F9" i="20"/>
  <c r="F14" i="20"/>
  <c r="F13" i="20"/>
  <c r="F8" i="20"/>
  <c r="N97" i="20"/>
  <c r="N105" i="20"/>
  <c r="O97" i="20"/>
  <c r="F102" i="109" s="1"/>
  <c r="F6" i="20"/>
  <c r="C6" i="20"/>
  <c r="G6" i="20"/>
  <c r="G10" i="20"/>
  <c r="E10" i="20"/>
  <c r="E11" i="20"/>
  <c r="C12" i="20"/>
  <c r="G12" i="20"/>
  <c r="E12" i="20"/>
  <c r="C13" i="20"/>
  <c r="G13" i="20"/>
  <c r="E15" i="20"/>
  <c r="F10" i="20"/>
  <c r="F11" i="20"/>
  <c r="O37" i="20"/>
  <c r="F100" i="109" s="1"/>
  <c r="O45" i="20"/>
  <c r="F100" i="127" s="1"/>
  <c r="G11" i="20"/>
  <c r="E13" i="20"/>
  <c r="C8" i="20"/>
  <c r="G8" i="20"/>
  <c r="E6" i="20"/>
  <c r="F12" i="20"/>
  <c r="F15" i="20"/>
  <c r="D8" i="20"/>
  <c r="N248" i="19"/>
  <c r="L254" i="19"/>
  <c r="P254" i="19"/>
  <c r="L248" i="19"/>
  <c r="E15" i="19"/>
  <c r="E6" i="19"/>
  <c r="E8" i="19"/>
  <c r="E13" i="19"/>
  <c r="L155" i="19"/>
  <c r="P155" i="19"/>
  <c r="L163" i="19"/>
  <c r="F11" i="19"/>
  <c r="D13" i="19"/>
  <c r="D10" i="19"/>
  <c r="F10" i="19"/>
  <c r="D12" i="19"/>
  <c r="F12" i="19"/>
  <c r="F15" i="19"/>
  <c r="F6" i="19"/>
  <c r="F8" i="19"/>
  <c r="F13" i="19"/>
  <c r="D8" i="19"/>
  <c r="C12" i="19"/>
  <c r="G12" i="19"/>
  <c r="D6" i="78"/>
  <c r="E6" i="78"/>
  <c r="D7" i="78"/>
  <c r="D15" i="78"/>
  <c r="E7" i="78"/>
  <c r="D6" i="76"/>
  <c r="E6" i="76"/>
  <c r="D7" i="76"/>
  <c r="D15" i="76"/>
  <c r="E7" i="76"/>
  <c r="D6" i="74"/>
  <c r="E6" i="74"/>
  <c r="D7" i="74"/>
  <c r="D15" i="74"/>
  <c r="E7" i="74"/>
  <c r="D6" i="72"/>
  <c r="D5" i="72"/>
  <c r="D9" i="72"/>
  <c r="D13" i="72"/>
  <c r="E6" i="72"/>
  <c r="D7" i="72"/>
  <c r="D15" i="72"/>
  <c r="D12" i="72"/>
  <c r="E7" i="72"/>
  <c r="N9" i="70"/>
  <c r="D6" i="70"/>
  <c r="D7" i="70"/>
  <c r="D15" i="70"/>
  <c r="D6" i="68"/>
  <c r="D7" i="68"/>
  <c r="D15" i="68"/>
  <c r="E6" i="67"/>
  <c r="D7" i="67"/>
  <c r="D15" i="67"/>
  <c r="D6" i="67"/>
  <c r="E7" i="67"/>
  <c r="D6" i="65"/>
  <c r="E6" i="65"/>
  <c r="D7" i="65"/>
  <c r="D15" i="65"/>
  <c r="E7" i="65"/>
  <c r="D6" i="64"/>
  <c r="D7" i="64"/>
  <c r="D15" i="64"/>
  <c r="D6" i="62"/>
  <c r="E6" i="62"/>
  <c r="D7" i="62"/>
  <c r="D15" i="62"/>
  <c r="E7" i="62"/>
  <c r="D6" i="61"/>
  <c r="D7" i="61"/>
  <c r="D15" i="61"/>
  <c r="D6" i="59"/>
  <c r="D7" i="59"/>
  <c r="D15" i="59"/>
  <c r="D6" i="57"/>
  <c r="D7" i="57"/>
  <c r="D15" i="57"/>
  <c r="D6" i="55"/>
  <c r="D7" i="55"/>
  <c r="D15" i="55"/>
  <c r="D6" i="53"/>
  <c r="D7" i="53"/>
  <c r="D15" i="53"/>
  <c r="D6" i="50"/>
  <c r="D7" i="50"/>
  <c r="D15" i="50"/>
  <c r="D6" i="46"/>
  <c r="D7" i="46"/>
  <c r="D15" i="46"/>
  <c r="D6" i="44"/>
  <c r="E6" i="44"/>
  <c r="D7" i="44"/>
  <c r="D15" i="44"/>
  <c r="E7" i="44"/>
  <c r="D6" i="39"/>
  <c r="D7" i="39"/>
  <c r="D15" i="39"/>
  <c r="D6" i="37"/>
  <c r="D7" i="37"/>
  <c r="D15" i="37"/>
  <c r="D6" i="35"/>
  <c r="D7" i="35"/>
  <c r="D15" i="35"/>
  <c r="D6" i="33"/>
  <c r="D7" i="33"/>
  <c r="D15" i="33"/>
  <c r="D6" i="31"/>
  <c r="E6" i="31"/>
  <c r="D7" i="31"/>
  <c r="D15" i="31"/>
  <c r="E7" i="31"/>
  <c r="D6" i="29"/>
  <c r="E6" i="29"/>
  <c r="D7" i="29"/>
  <c r="D15" i="29"/>
  <c r="E7" i="29"/>
  <c r="D6" i="25"/>
  <c r="D7" i="25"/>
  <c r="D15" i="25"/>
  <c r="D6" i="24"/>
  <c r="D7" i="24"/>
  <c r="D15" i="24"/>
  <c r="D6" i="22"/>
  <c r="E6" i="22"/>
  <c r="D7" i="22"/>
  <c r="D15" i="22"/>
  <c r="E7" i="22"/>
  <c r="D6" i="20"/>
  <c r="C7" i="20"/>
  <c r="G7" i="20"/>
  <c r="C15" i="20"/>
  <c r="G15" i="20"/>
  <c r="D7" i="20"/>
  <c r="D15" i="20"/>
  <c r="D6" i="19"/>
  <c r="D7" i="19"/>
  <c r="D15" i="19"/>
  <c r="F5" i="17"/>
  <c r="F7" i="17"/>
  <c r="F9" i="17"/>
  <c r="F14" i="17"/>
  <c r="E15" i="17"/>
  <c r="G6" i="17"/>
  <c r="N157" i="17"/>
  <c r="O165" i="17"/>
  <c r="F87" i="127" s="1"/>
  <c r="F6" i="17"/>
  <c r="F8" i="17"/>
  <c r="F10" i="17"/>
  <c r="F12" i="17"/>
  <c r="F13" i="17"/>
  <c r="F15" i="17"/>
  <c r="D15" i="17"/>
  <c r="N165" i="17"/>
  <c r="D10" i="17"/>
  <c r="D13" i="17"/>
  <c r="N97" i="17"/>
  <c r="C13" i="17"/>
  <c r="L97" i="17"/>
  <c r="C8" i="17"/>
  <c r="G8" i="17"/>
  <c r="D12" i="17"/>
  <c r="C5" i="17"/>
  <c r="C6" i="17"/>
  <c r="E11" i="17"/>
  <c r="C15" i="17"/>
  <c r="G15" i="17"/>
  <c r="F11" i="17"/>
  <c r="N45" i="17"/>
  <c r="D6" i="17"/>
  <c r="O37" i="17"/>
  <c r="F83" i="109" s="1"/>
  <c r="N38" i="17"/>
  <c r="O45" i="17"/>
  <c r="F83" i="127" s="1"/>
  <c r="L37" i="17"/>
  <c r="P37" i="17"/>
  <c r="L45" i="17"/>
  <c r="F5" i="15"/>
  <c r="F7" i="15"/>
  <c r="F9" i="15"/>
  <c r="F14" i="15"/>
  <c r="N247" i="15"/>
  <c r="N255" i="15"/>
  <c r="O255" i="15"/>
  <c r="F77" i="127" s="1"/>
  <c r="N217" i="15"/>
  <c r="N225" i="15"/>
  <c r="O225" i="15"/>
  <c r="F76" i="127" s="1"/>
  <c r="E6" i="15"/>
  <c r="C10" i="15"/>
  <c r="E11" i="15"/>
  <c r="E12" i="15"/>
  <c r="C8" i="15"/>
  <c r="G15" i="15"/>
  <c r="N127" i="15"/>
  <c r="N135" i="15"/>
  <c r="C6" i="15"/>
  <c r="D13" i="15"/>
  <c r="F8" i="15"/>
  <c r="E13" i="15"/>
  <c r="F6" i="15"/>
  <c r="D10" i="15"/>
  <c r="F11" i="15"/>
  <c r="D12" i="15"/>
  <c r="F13" i="15"/>
  <c r="F15" i="15"/>
  <c r="D8" i="15"/>
  <c r="C12" i="15"/>
  <c r="G12" i="15"/>
  <c r="F10" i="15"/>
  <c r="F12" i="15"/>
  <c r="D6" i="15"/>
  <c r="D7" i="15"/>
  <c r="D15" i="15"/>
  <c r="F13" i="13"/>
  <c r="F5" i="13"/>
  <c r="F7" i="13"/>
  <c r="F9" i="13"/>
  <c r="F14" i="13"/>
  <c r="C13" i="13"/>
  <c r="O156" i="13"/>
  <c r="F65" i="108" s="1"/>
  <c r="G6" i="13"/>
  <c r="C6" i="13"/>
  <c r="C8" i="13"/>
  <c r="G8" i="13"/>
  <c r="N156" i="13"/>
  <c r="N164" i="13"/>
  <c r="G13" i="13"/>
  <c r="N135" i="13"/>
  <c r="O127" i="13"/>
  <c r="F64" i="109" s="1"/>
  <c r="E13" i="13"/>
  <c r="D10" i="13"/>
  <c r="F15" i="13"/>
  <c r="F6" i="13"/>
  <c r="F8" i="13"/>
  <c r="F11" i="13"/>
  <c r="D12" i="13"/>
  <c r="D8" i="13"/>
  <c r="C12" i="13"/>
  <c r="G12" i="13"/>
  <c r="D9" i="13"/>
  <c r="F10" i="13"/>
  <c r="F12" i="13"/>
  <c r="D13" i="13"/>
  <c r="D6" i="13"/>
  <c r="D7" i="13"/>
  <c r="D15" i="13"/>
  <c r="N35" i="45"/>
  <c r="O36" i="45"/>
  <c r="F223" i="108" s="1"/>
  <c r="L43" i="45"/>
  <c r="O44" i="45"/>
  <c r="F223" i="125" s="1"/>
  <c r="L66" i="45"/>
  <c r="P66" i="45"/>
  <c r="N67" i="45"/>
  <c r="P69" i="45"/>
  <c r="O74" i="45"/>
  <c r="F224" i="125" s="1"/>
  <c r="L95" i="45"/>
  <c r="P95" i="45"/>
  <c r="L96" i="45"/>
  <c r="O104" i="45"/>
  <c r="F225" i="125" s="1"/>
  <c r="N105" i="45"/>
  <c r="O128" i="45"/>
  <c r="F226" i="111" s="1"/>
  <c r="N163" i="45"/>
  <c r="N186" i="45"/>
  <c r="L186" i="45"/>
  <c r="G14" i="45"/>
  <c r="C14" i="45"/>
  <c r="G12" i="45"/>
  <c r="C12" i="45"/>
  <c r="G11" i="45"/>
  <c r="E10" i="45"/>
  <c r="G9" i="45"/>
  <c r="C9" i="45"/>
  <c r="G19" i="45"/>
  <c r="C7" i="45"/>
  <c r="O125" i="45"/>
  <c r="F226" i="106" s="1"/>
  <c r="M126" i="45"/>
  <c r="D226" i="108" s="1"/>
  <c r="N140" i="45"/>
  <c r="O134" i="45"/>
  <c r="F226" i="125" s="1"/>
  <c r="N156" i="45"/>
  <c r="O157" i="45"/>
  <c r="F227" i="109" s="1"/>
  <c r="L158" i="45"/>
  <c r="P158" i="45"/>
  <c r="O163" i="45"/>
  <c r="F227" i="114" s="1"/>
  <c r="L164" i="45"/>
  <c r="P164" i="45"/>
  <c r="O185" i="45"/>
  <c r="F228" i="106" s="1"/>
  <c r="O186" i="45"/>
  <c r="F228" i="108" s="1"/>
  <c r="E187" i="45"/>
  <c r="N187" i="45" s="1"/>
  <c r="N194" i="45"/>
  <c r="O37" i="45"/>
  <c r="F223" i="109" s="1"/>
  <c r="O45" i="45"/>
  <c r="F223" i="127" s="1"/>
  <c r="O68" i="45"/>
  <c r="F224" i="111" s="1"/>
  <c r="P68" i="45"/>
  <c r="O103" i="45"/>
  <c r="F225" i="114" s="1"/>
  <c r="L37" i="45"/>
  <c r="P37" i="45"/>
  <c r="M38" i="45"/>
  <c r="D223" i="111" s="1"/>
  <c r="L45" i="45"/>
  <c r="P45" i="45"/>
  <c r="N65" i="45"/>
  <c r="L103" i="45"/>
  <c r="P103" i="45"/>
  <c r="L104" i="45"/>
  <c r="O156" i="45"/>
  <c r="F227" i="108" s="1"/>
  <c r="L157" i="45"/>
  <c r="P157" i="45"/>
  <c r="L188" i="45"/>
  <c r="N189" i="45"/>
  <c r="O193" i="45"/>
  <c r="F228" i="114" s="1"/>
  <c r="O194" i="45"/>
  <c r="F228" i="125" s="1"/>
  <c r="O13" i="45"/>
  <c r="O5" i="45"/>
  <c r="N7" i="45"/>
  <c r="O14" i="45"/>
  <c r="M15" i="45"/>
  <c r="C13" i="45"/>
  <c r="G13" i="45"/>
  <c r="C5" i="45"/>
  <c r="G5" i="45"/>
  <c r="C6" i="45"/>
  <c r="G6" i="45"/>
  <c r="C8" i="45"/>
  <c r="G8" i="45"/>
  <c r="L195" i="45"/>
  <c r="O35" i="45"/>
  <c r="F223" i="106" s="1"/>
  <c r="P35" i="45"/>
  <c r="N36" i="45"/>
  <c r="N38" i="45"/>
  <c r="N39" i="45"/>
  <c r="L39" i="45"/>
  <c r="L65" i="45"/>
  <c r="L69" i="45"/>
  <c r="P73" i="45"/>
  <c r="O75" i="45"/>
  <c r="F224" i="127" s="1"/>
  <c r="O99" i="45"/>
  <c r="F225" i="113" s="1"/>
  <c r="L105" i="45"/>
  <c r="N126" i="45"/>
  <c r="N139" i="45"/>
  <c r="O129" i="45"/>
  <c r="F226" i="113" s="1"/>
  <c r="M129" i="45"/>
  <c r="D226" i="113" s="1"/>
  <c r="L134" i="45"/>
  <c r="N155" i="45"/>
  <c r="N159" i="45"/>
  <c r="L163" i="45"/>
  <c r="P163" i="45"/>
  <c r="L185" i="45"/>
  <c r="P185" i="45"/>
  <c r="L189" i="45"/>
  <c r="P189" i="45"/>
  <c r="O195" i="45"/>
  <c r="F228" i="127" s="1"/>
  <c r="M39" i="45"/>
  <c r="D223" i="113" s="1"/>
  <c r="M74" i="45"/>
  <c r="D224" i="125" s="1"/>
  <c r="P187" i="45"/>
  <c r="O38" i="45"/>
  <c r="F223" i="111" s="1"/>
  <c r="O39" i="45"/>
  <c r="F223" i="113" s="1"/>
  <c r="N45" i="45"/>
  <c r="O65" i="45"/>
  <c r="F224" i="106" s="1"/>
  <c r="M67" i="45"/>
  <c r="D224" i="109" s="1"/>
  <c r="N68" i="45"/>
  <c r="O69" i="45"/>
  <c r="F224" i="113" s="1"/>
  <c r="N73" i="45"/>
  <c r="L75" i="45"/>
  <c r="P75" i="45"/>
  <c r="M95" i="45"/>
  <c r="D225" i="106" s="1"/>
  <c r="N96" i="45"/>
  <c r="L99" i="45"/>
  <c r="P99" i="45"/>
  <c r="M103" i="45"/>
  <c r="D225" i="114" s="1"/>
  <c r="N104" i="45"/>
  <c r="O105" i="45"/>
  <c r="F225" i="127" s="1"/>
  <c r="L126" i="45"/>
  <c r="L128" i="45"/>
  <c r="N141" i="45"/>
  <c r="L133" i="45"/>
  <c r="M134" i="45"/>
  <c r="D226" i="125" s="1"/>
  <c r="O155" i="45"/>
  <c r="F227" i="106" s="1"/>
  <c r="L156" i="45"/>
  <c r="P156" i="45"/>
  <c r="O159" i="45"/>
  <c r="F227" i="113" s="1"/>
  <c r="O165" i="45"/>
  <c r="F227" i="127" s="1"/>
  <c r="L187" i="45"/>
  <c r="P188" i="45"/>
  <c r="P195" i="45"/>
  <c r="L36" i="45"/>
  <c r="P36" i="45"/>
  <c r="L38" i="45"/>
  <c r="P38" i="45"/>
  <c r="L74" i="45"/>
  <c r="P74" i="45"/>
  <c r="L98" i="45"/>
  <c r="P98" i="45"/>
  <c r="L155" i="45"/>
  <c r="P155" i="45"/>
  <c r="L159" i="45"/>
  <c r="P159" i="45"/>
  <c r="L165" i="45"/>
  <c r="P165" i="45"/>
  <c r="N195" i="45"/>
  <c r="N188" i="45"/>
  <c r="N157" i="45"/>
  <c r="N165" i="45"/>
  <c r="O127" i="45"/>
  <c r="F226" i="109" s="1"/>
  <c r="N128" i="45"/>
  <c r="O135" i="45"/>
  <c r="F226" i="127" s="1"/>
  <c r="N127" i="45"/>
  <c r="N135" i="45"/>
  <c r="L127" i="45"/>
  <c r="L135" i="45"/>
  <c r="O98" i="45"/>
  <c r="F225" i="111" s="1"/>
  <c r="N98" i="45"/>
  <c r="N66" i="45"/>
  <c r="N74" i="45"/>
  <c r="O66" i="45"/>
  <c r="F224" i="108" s="1"/>
  <c r="M87" i="45" l="1"/>
  <c r="E224" i="125"/>
  <c r="L148" i="45"/>
  <c r="C226" i="127"/>
  <c r="M148" i="45"/>
  <c r="E226" i="127"/>
  <c r="M178" i="45"/>
  <c r="E227" i="127"/>
  <c r="M208" i="45"/>
  <c r="E228" i="127"/>
  <c r="N178" i="45"/>
  <c r="G227" i="127"/>
  <c r="L178" i="45"/>
  <c r="C227" i="127"/>
  <c r="N87" i="45"/>
  <c r="G224" i="125"/>
  <c r="L87" i="45"/>
  <c r="C224" i="125"/>
  <c r="N208" i="45"/>
  <c r="G228" i="127"/>
  <c r="M117" i="45"/>
  <c r="E225" i="125"/>
  <c r="N88" i="45"/>
  <c r="G224" i="127"/>
  <c r="L88" i="45"/>
  <c r="C224" i="127"/>
  <c r="M58" i="45"/>
  <c r="E223" i="127"/>
  <c r="L147" i="45"/>
  <c r="C226" i="125"/>
  <c r="L118" i="45"/>
  <c r="C225" i="127"/>
  <c r="L208" i="45"/>
  <c r="C228" i="127"/>
  <c r="G222" i="115"/>
  <c r="G22" i="115"/>
  <c r="L13" i="45"/>
  <c r="C222" i="115"/>
  <c r="C22" i="115"/>
  <c r="M22" i="117"/>
  <c r="D222" i="127"/>
  <c r="D22" i="127"/>
  <c r="L22" i="119"/>
  <c r="F222" i="125"/>
  <c r="F22" i="125"/>
  <c r="L117" i="45"/>
  <c r="C225" i="125"/>
  <c r="N58" i="45"/>
  <c r="G223" i="127"/>
  <c r="L58" i="45"/>
  <c r="C223" i="127"/>
  <c r="M207" i="45"/>
  <c r="E228" i="125"/>
  <c r="N177" i="45"/>
  <c r="G227" i="125"/>
  <c r="L177" i="45"/>
  <c r="C227" i="125"/>
  <c r="L12" i="45"/>
  <c r="C222" i="124"/>
  <c r="C22" i="124"/>
  <c r="P12" i="45"/>
  <c r="G222" i="124"/>
  <c r="G22" i="124"/>
  <c r="L14" i="45"/>
  <c r="C222" i="102"/>
  <c r="C22" i="102"/>
  <c r="P14" i="45"/>
  <c r="G222" i="102"/>
  <c r="G22" i="102"/>
  <c r="M118" i="45"/>
  <c r="E225" i="127"/>
  <c r="M15" i="13"/>
  <c r="D60" i="126"/>
  <c r="D4" i="126"/>
  <c r="M13" i="13"/>
  <c r="D60" i="115"/>
  <c r="D4" i="115"/>
  <c r="O12" i="13"/>
  <c r="F60" i="124"/>
  <c r="F4" i="124"/>
  <c r="P12" i="13"/>
  <c r="G60" i="124"/>
  <c r="G4" i="124"/>
  <c r="L12" i="13"/>
  <c r="C60" i="124"/>
  <c r="C4" i="124"/>
  <c r="M12" i="13"/>
  <c r="D60" i="124"/>
  <c r="D4" i="124"/>
  <c r="O15" i="13"/>
  <c r="F60" i="126"/>
  <c r="F4" i="126"/>
  <c r="N13" i="13"/>
  <c r="E60" i="115"/>
  <c r="E4" i="115"/>
  <c r="M148" i="13"/>
  <c r="E64" i="127"/>
  <c r="G60" i="115"/>
  <c r="G4" i="115"/>
  <c r="M177" i="13"/>
  <c r="E65" i="125"/>
  <c r="L13" i="13"/>
  <c r="C60" i="115"/>
  <c r="C4" i="115"/>
  <c r="O14" i="13"/>
  <c r="F60" i="102"/>
  <c r="F4" i="102"/>
  <c r="O13" i="13"/>
  <c r="F60" i="115"/>
  <c r="F4" i="115"/>
  <c r="M15" i="15"/>
  <c r="D69" i="126"/>
  <c r="D5" i="126"/>
  <c r="O12" i="15"/>
  <c r="F69" i="124"/>
  <c r="F5" i="124"/>
  <c r="P12" i="15"/>
  <c r="G69" i="124"/>
  <c r="G5" i="124"/>
  <c r="L12" i="15"/>
  <c r="C69" i="124"/>
  <c r="C5" i="124"/>
  <c r="O15" i="15"/>
  <c r="F69" i="126"/>
  <c r="F5" i="126"/>
  <c r="O13" i="15"/>
  <c r="F69" i="115"/>
  <c r="F5" i="115"/>
  <c r="M12" i="15"/>
  <c r="D69" i="124"/>
  <c r="D5" i="124"/>
  <c r="N13" i="15"/>
  <c r="E69" i="115"/>
  <c r="E5" i="115"/>
  <c r="M13" i="15"/>
  <c r="D69" i="115"/>
  <c r="D5" i="115"/>
  <c r="M148" i="15"/>
  <c r="E73" i="127"/>
  <c r="P15" i="15"/>
  <c r="G69" i="126"/>
  <c r="G5" i="126"/>
  <c r="N12" i="15"/>
  <c r="E69" i="124"/>
  <c r="E5" i="124"/>
  <c r="M238" i="15"/>
  <c r="E76" i="127"/>
  <c r="M268" i="15"/>
  <c r="E77" i="127"/>
  <c r="O14" i="15"/>
  <c r="F69" i="102"/>
  <c r="F5" i="102"/>
  <c r="L58" i="17"/>
  <c r="C83" i="127"/>
  <c r="M58" i="17"/>
  <c r="E83" i="127"/>
  <c r="P15" i="17"/>
  <c r="G82" i="126"/>
  <c r="G6" i="126"/>
  <c r="L15" i="17"/>
  <c r="C82" i="126"/>
  <c r="C6" i="126"/>
  <c r="M12" i="17"/>
  <c r="D82" i="124"/>
  <c r="D6" i="124"/>
  <c r="L13" i="17"/>
  <c r="C82" i="115"/>
  <c r="C6" i="115"/>
  <c r="M13" i="17"/>
  <c r="D82" i="115"/>
  <c r="D6" i="115"/>
  <c r="M178" i="17"/>
  <c r="E87" i="127"/>
  <c r="M15" i="17"/>
  <c r="D82" i="126"/>
  <c r="D6" i="126"/>
  <c r="O15" i="17"/>
  <c r="F82" i="126"/>
  <c r="F6" i="126"/>
  <c r="O13" i="17"/>
  <c r="F82" i="115"/>
  <c r="F6" i="115"/>
  <c r="O12" i="17"/>
  <c r="F82" i="124"/>
  <c r="F6" i="124"/>
  <c r="N15" i="17"/>
  <c r="E82" i="126"/>
  <c r="E6" i="126"/>
  <c r="O14" i="17"/>
  <c r="F82" i="102"/>
  <c r="F6" i="102"/>
  <c r="M15" i="19"/>
  <c r="D90" i="126"/>
  <c r="D7" i="126"/>
  <c r="M15" i="20"/>
  <c r="D99" i="126"/>
  <c r="D8" i="126"/>
  <c r="P15" i="20"/>
  <c r="G99" i="126"/>
  <c r="G8" i="126"/>
  <c r="L15" i="20"/>
  <c r="C99" i="126"/>
  <c r="C8" i="126"/>
  <c r="M15" i="22"/>
  <c r="D106" i="126"/>
  <c r="D9" i="126"/>
  <c r="M15" i="24"/>
  <c r="D111" i="126"/>
  <c r="D10" i="126"/>
  <c r="M15" i="25"/>
  <c r="D118" i="126"/>
  <c r="D11" i="126"/>
  <c r="M15" i="29"/>
  <c r="D131" i="126"/>
  <c r="D13" i="126"/>
  <c r="M15" i="31"/>
  <c r="D138" i="126"/>
  <c r="D14" i="126"/>
  <c r="M15" i="33"/>
  <c r="D148" i="126"/>
  <c r="D15" i="126"/>
  <c r="M15" i="35"/>
  <c r="D158" i="126"/>
  <c r="D16" i="126"/>
  <c r="M15" i="37"/>
  <c r="D17" i="126"/>
  <c r="M15" i="39"/>
  <c r="D181" i="126"/>
  <c r="D18" i="126"/>
  <c r="M15" i="44"/>
  <c r="D212" i="126"/>
  <c r="D21" i="126"/>
  <c r="M15" i="46"/>
  <c r="D229" i="126"/>
  <c r="D23" i="126"/>
  <c r="M15" i="50"/>
  <c r="D241" i="126"/>
  <c r="D25" i="126"/>
  <c r="M15" i="53"/>
  <c r="D261" i="126"/>
  <c r="D27" i="126"/>
  <c r="M15" i="55"/>
  <c r="D276" i="126"/>
  <c r="D28" i="126"/>
  <c r="M15" i="57"/>
  <c r="D285" i="126"/>
  <c r="D29" i="126"/>
  <c r="M15" i="59"/>
  <c r="D295" i="126"/>
  <c r="D30" i="126"/>
  <c r="M15" i="61"/>
  <c r="D306" i="126"/>
  <c r="D31" i="126"/>
  <c r="M15" i="62"/>
  <c r="D319" i="126"/>
  <c r="D32" i="126"/>
  <c r="M15" i="64"/>
  <c r="D329" i="126"/>
  <c r="D33" i="126"/>
  <c r="M15" i="65"/>
  <c r="D341" i="126"/>
  <c r="D34" i="126"/>
  <c r="M15" i="67"/>
  <c r="D349" i="126"/>
  <c r="D35" i="126"/>
  <c r="M15" i="68"/>
  <c r="D359" i="126"/>
  <c r="D36" i="126"/>
  <c r="M15" i="70"/>
  <c r="D366" i="126"/>
  <c r="D37" i="126"/>
  <c r="D374" i="124"/>
  <c r="D38" i="124"/>
  <c r="D372" i="124"/>
  <c r="M15" i="72"/>
  <c r="D372" i="126"/>
  <c r="D38" i="126"/>
  <c r="D374" i="115"/>
  <c r="D38" i="115"/>
  <c r="D372" i="115"/>
  <c r="M15" i="74"/>
  <c r="D382" i="126"/>
  <c r="D39" i="126"/>
  <c r="M15" i="76"/>
  <c r="D398" i="126"/>
  <c r="D40" i="126"/>
  <c r="P12" i="19"/>
  <c r="G90" i="124"/>
  <c r="G7" i="124"/>
  <c r="L12" i="19"/>
  <c r="C90" i="124"/>
  <c r="C7" i="124"/>
  <c r="O13" i="19"/>
  <c r="F90" i="115"/>
  <c r="F7" i="115"/>
  <c r="O15" i="19"/>
  <c r="F90" i="126"/>
  <c r="F7" i="126"/>
  <c r="O12" i="19"/>
  <c r="F90" i="124"/>
  <c r="F7" i="124"/>
  <c r="M12" i="19"/>
  <c r="D90" i="124"/>
  <c r="D7" i="124"/>
  <c r="M13" i="19"/>
  <c r="D90" i="115"/>
  <c r="D7" i="115"/>
  <c r="N13" i="19"/>
  <c r="E90" i="115"/>
  <c r="E7" i="115"/>
  <c r="N15" i="19"/>
  <c r="E90" i="126"/>
  <c r="E7" i="126"/>
  <c r="N267" i="19"/>
  <c r="G98" i="125"/>
  <c r="L267" i="19"/>
  <c r="C98" i="125"/>
  <c r="O15" i="20"/>
  <c r="F99" i="126"/>
  <c r="F8" i="126"/>
  <c r="O12" i="20"/>
  <c r="F99" i="124"/>
  <c r="F8" i="124"/>
  <c r="N13" i="20"/>
  <c r="E99" i="115"/>
  <c r="E8" i="115"/>
  <c r="N15" i="20"/>
  <c r="E99" i="126"/>
  <c r="E8" i="126"/>
  <c r="G99" i="115"/>
  <c r="G8" i="115"/>
  <c r="L13" i="20"/>
  <c r="C99" i="115"/>
  <c r="C8" i="115"/>
  <c r="N12" i="20"/>
  <c r="E99" i="124"/>
  <c r="E8" i="124"/>
  <c r="P12" i="20"/>
  <c r="G99" i="124"/>
  <c r="G8" i="124"/>
  <c r="L12" i="20"/>
  <c r="C99" i="124"/>
  <c r="C8" i="124"/>
  <c r="M118" i="20"/>
  <c r="E102" i="127"/>
  <c r="O13" i="20"/>
  <c r="F99" i="115"/>
  <c r="F8" i="115"/>
  <c r="O14" i="20"/>
  <c r="F99" i="102"/>
  <c r="F8" i="102"/>
  <c r="N14" i="20"/>
  <c r="E99" i="102"/>
  <c r="E8" i="102"/>
  <c r="O12" i="22"/>
  <c r="F106" i="124"/>
  <c r="F9" i="124"/>
  <c r="N15" i="22"/>
  <c r="E106" i="126"/>
  <c r="E9" i="126"/>
  <c r="P12" i="22"/>
  <c r="G106" i="124"/>
  <c r="G9" i="124"/>
  <c r="L12" i="22"/>
  <c r="C106" i="124"/>
  <c r="C9" i="124"/>
  <c r="P15" i="22"/>
  <c r="G106" i="126"/>
  <c r="G9" i="126"/>
  <c r="L13" i="22"/>
  <c r="C106" i="115"/>
  <c r="C9" i="115"/>
  <c r="N13" i="22"/>
  <c r="E106" i="115"/>
  <c r="E9" i="115"/>
  <c r="L15" i="22"/>
  <c r="C106" i="126"/>
  <c r="C9" i="126"/>
  <c r="N12" i="22"/>
  <c r="E106" i="124"/>
  <c r="E9" i="124"/>
  <c r="O13" i="22"/>
  <c r="F106" i="115"/>
  <c r="F9" i="115"/>
  <c r="M148" i="22"/>
  <c r="E110" i="127"/>
  <c r="L14" i="22"/>
  <c r="C106" i="102"/>
  <c r="C9" i="102"/>
  <c r="G106" i="115"/>
  <c r="G9" i="115"/>
  <c r="P12" i="24"/>
  <c r="G111" i="124"/>
  <c r="G10" i="124"/>
  <c r="L12" i="24"/>
  <c r="C111" i="124"/>
  <c r="C10" i="124"/>
  <c r="O13" i="24"/>
  <c r="F111" i="115"/>
  <c r="F10" i="115"/>
  <c r="O15" i="24"/>
  <c r="F111" i="126"/>
  <c r="F10" i="126"/>
  <c r="M13" i="24"/>
  <c r="D111" i="115"/>
  <c r="D10" i="115"/>
  <c r="O12" i="24"/>
  <c r="F111" i="124"/>
  <c r="F10" i="124"/>
  <c r="M12" i="24"/>
  <c r="D111" i="124"/>
  <c r="D10" i="124"/>
  <c r="N13" i="24"/>
  <c r="E111" i="115"/>
  <c r="E10" i="115"/>
  <c r="M148" i="24"/>
  <c r="E115" i="127"/>
  <c r="N15" i="24"/>
  <c r="E111" i="126"/>
  <c r="E10" i="126"/>
  <c r="L15" i="24"/>
  <c r="C111" i="126"/>
  <c r="C10" i="126"/>
  <c r="L13" i="24"/>
  <c r="C111" i="115"/>
  <c r="C10" i="115"/>
  <c r="O12" i="25"/>
  <c r="F118" i="124"/>
  <c r="F11" i="124"/>
  <c r="G118" i="115"/>
  <c r="G11" i="115"/>
  <c r="L58" i="25"/>
  <c r="C119" i="127"/>
  <c r="P12" i="25"/>
  <c r="G118" i="124"/>
  <c r="G11" i="124"/>
  <c r="L12" i="25"/>
  <c r="C118" i="124"/>
  <c r="C11" i="124"/>
  <c r="M58" i="25"/>
  <c r="E119" i="127"/>
  <c r="O13" i="25"/>
  <c r="F118" i="115"/>
  <c r="F11" i="115"/>
  <c r="P15" i="25"/>
  <c r="G118" i="126"/>
  <c r="G11" i="126"/>
  <c r="O15" i="25"/>
  <c r="F118" i="126"/>
  <c r="F11" i="126"/>
  <c r="M13" i="25"/>
  <c r="D118" i="115"/>
  <c r="D11" i="115"/>
  <c r="N15" i="27"/>
  <c r="E125" i="126"/>
  <c r="E12" i="126"/>
  <c r="N13" i="27"/>
  <c r="E125" i="115"/>
  <c r="E12" i="115"/>
  <c r="P15" i="27"/>
  <c r="G125" i="126"/>
  <c r="G12" i="126"/>
  <c r="L15" i="27"/>
  <c r="C125" i="126"/>
  <c r="C12" i="126"/>
  <c r="G125" i="115"/>
  <c r="G12" i="115"/>
  <c r="L13" i="27"/>
  <c r="C125" i="115"/>
  <c r="C12" i="115"/>
  <c r="N12" i="27"/>
  <c r="E125" i="124"/>
  <c r="E12" i="124"/>
  <c r="P12" i="27"/>
  <c r="G125" i="124"/>
  <c r="G12" i="124"/>
  <c r="L12" i="27"/>
  <c r="C125" i="124"/>
  <c r="C12" i="124"/>
  <c r="O13" i="27"/>
  <c r="F125" i="115"/>
  <c r="F12" i="115"/>
  <c r="O15" i="27"/>
  <c r="F125" i="126"/>
  <c r="F12" i="126"/>
  <c r="M15" i="27"/>
  <c r="D125" i="126"/>
  <c r="D12" i="126"/>
  <c r="M13" i="27"/>
  <c r="D125" i="115"/>
  <c r="D12" i="115"/>
  <c r="O12" i="27"/>
  <c r="F125" i="124"/>
  <c r="F12" i="124"/>
  <c r="M12" i="27"/>
  <c r="D125" i="124"/>
  <c r="D12" i="124"/>
  <c r="O12" i="29"/>
  <c r="F131" i="124"/>
  <c r="F13" i="124"/>
  <c r="N15" i="29"/>
  <c r="E131" i="126"/>
  <c r="E13" i="126"/>
  <c r="P12" i="29"/>
  <c r="G131" i="124"/>
  <c r="G13" i="124"/>
  <c r="L12" i="29"/>
  <c r="C131" i="124"/>
  <c r="C13" i="124"/>
  <c r="P15" i="29"/>
  <c r="G131" i="126"/>
  <c r="G13" i="126"/>
  <c r="L15" i="29"/>
  <c r="C131" i="126"/>
  <c r="C13" i="126"/>
  <c r="G131" i="115"/>
  <c r="G13" i="115"/>
  <c r="L13" i="29"/>
  <c r="C131" i="115"/>
  <c r="C13" i="115"/>
  <c r="O15" i="29"/>
  <c r="F131" i="126"/>
  <c r="F13" i="126"/>
  <c r="O13" i="29"/>
  <c r="F131" i="115"/>
  <c r="F13" i="115"/>
  <c r="N15" i="31"/>
  <c r="E138" i="126"/>
  <c r="E14" i="126"/>
  <c r="P12" i="31"/>
  <c r="G138" i="124"/>
  <c r="G14" i="124"/>
  <c r="L12" i="31"/>
  <c r="C138" i="124"/>
  <c r="C14" i="124"/>
  <c r="P15" i="31"/>
  <c r="G138" i="126"/>
  <c r="G14" i="126"/>
  <c r="L13" i="31"/>
  <c r="C138" i="115"/>
  <c r="C14" i="115"/>
  <c r="O13" i="31"/>
  <c r="F138" i="115"/>
  <c r="F14" i="115"/>
  <c r="O15" i="31"/>
  <c r="F138" i="126"/>
  <c r="F14" i="126"/>
  <c r="N13" i="31"/>
  <c r="E138" i="115"/>
  <c r="E14" i="115"/>
  <c r="M88" i="31"/>
  <c r="E140" i="127"/>
  <c r="O12" i="31"/>
  <c r="F138" i="124"/>
  <c r="F14" i="124"/>
  <c r="M12" i="31"/>
  <c r="D138" i="124"/>
  <c r="D14" i="124"/>
  <c r="L15" i="31"/>
  <c r="C138" i="126"/>
  <c r="C14" i="126"/>
  <c r="G138" i="115"/>
  <c r="G14" i="115"/>
  <c r="N12" i="31"/>
  <c r="E138" i="124"/>
  <c r="E14" i="124"/>
  <c r="M13" i="31"/>
  <c r="D138" i="115"/>
  <c r="D14" i="115"/>
  <c r="N298" i="31"/>
  <c r="G147" i="127"/>
  <c r="L298" i="31"/>
  <c r="C147" i="127"/>
  <c r="M298" i="31"/>
  <c r="E147" i="127"/>
  <c r="O12" i="33"/>
  <c r="F148" i="124"/>
  <c r="F15" i="124"/>
  <c r="L13" i="33"/>
  <c r="C148" i="115"/>
  <c r="C15" i="115"/>
  <c r="P12" i="33"/>
  <c r="G148" i="124"/>
  <c r="G15" i="124"/>
  <c r="L12" i="33"/>
  <c r="C148" i="124"/>
  <c r="C15" i="124"/>
  <c r="P15" i="33"/>
  <c r="G148" i="126"/>
  <c r="G15" i="126"/>
  <c r="G148" i="115"/>
  <c r="G15" i="115"/>
  <c r="N87" i="33"/>
  <c r="G150" i="125"/>
  <c r="L87" i="33"/>
  <c r="C150" i="125"/>
  <c r="O15" i="33"/>
  <c r="F148" i="126"/>
  <c r="F15" i="126"/>
  <c r="L15" i="33"/>
  <c r="C148" i="126"/>
  <c r="C15" i="126"/>
  <c r="O13" i="33"/>
  <c r="F148" i="115"/>
  <c r="F15" i="115"/>
  <c r="N13" i="33"/>
  <c r="E148" i="115"/>
  <c r="E15" i="115"/>
  <c r="M13" i="33"/>
  <c r="D148" i="115"/>
  <c r="D15" i="115"/>
  <c r="M12" i="33"/>
  <c r="D148" i="124"/>
  <c r="D15" i="124"/>
  <c r="N15" i="33"/>
  <c r="E148" i="126"/>
  <c r="E15" i="126"/>
  <c r="N12" i="33"/>
  <c r="E148" i="124"/>
  <c r="E15" i="124"/>
  <c r="N13" i="35"/>
  <c r="E158" i="115"/>
  <c r="E16" i="115"/>
  <c r="N15" i="35"/>
  <c r="E158" i="126"/>
  <c r="E16" i="126"/>
  <c r="O12" i="35"/>
  <c r="F158" i="124"/>
  <c r="F16" i="124"/>
  <c r="L15" i="35"/>
  <c r="C158" i="126"/>
  <c r="C16" i="126"/>
  <c r="L13" i="35"/>
  <c r="C158" i="115"/>
  <c r="C16" i="115"/>
  <c r="N12" i="35"/>
  <c r="E158" i="124"/>
  <c r="E16" i="124"/>
  <c r="P12" i="35"/>
  <c r="G158" i="124"/>
  <c r="G16" i="124"/>
  <c r="L12" i="35"/>
  <c r="C158" i="124"/>
  <c r="C16" i="124"/>
  <c r="P15" i="35"/>
  <c r="G158" i="126"/>
  <c r="G16" i="126"/>
  <c r="P13" i="35"/>
  <c r="G158" i="115"/>
  <c r="G16" i="115"/>
  <c r="N148" i="35"/>
  <c r="G162" i="127"/>
  <c r="L148" i="35"/>
  <c r="C162" i="127"/>
  <c r="M13" i="35"/>
  <c r="D158" i="115"/>
  <c r="D16" i="115"/>
  <c r="F158" i="115"/>
  <c r="F16" i="115"/>
  <c r="M12" i="35"/>
  <c r="D158" i="124"/>
  <c r="D16" i="124"/>
  <c r="P14" i="35"/>
  <c r="G158" i="102"/>
  <c r="G16" i="102"/>
  <c r="O15" i="35"/>
  <c r="F158" i="126"/>
  <c r="F16" i="126"/>
  <c r="O12" i="37"/>
  <c r="F169" i="126"/>
  <c r="F169" i="102"/>
  <c r="F169" i="115"/>
  <c r="F169" i="124"/>
  <c r="F17" i="124"/>
  <c r="P12" i="37"/>
  <c r="G169" i="126"/>
  <c r="G169" i="102"/>
  <c r="G169" i="115"/>
  <c r="G169" i="124"/>
  <c r="G17" i="124"/>
  <c r="L12" i="37"/>
  <c r="C169" i="126"/>
  <c r="C169" i="102"/>
  <c r="C169" i="115"/>
  <c r="C169" i="124"/>
  <c r="C17" i="124"/>
  <c r="O15" i="37"/>
  <c r="F17" i="126"/>
  <c r="O13" i="37"/>
  <c r="F17" i="115"/>
  <c r="M12" i="37"/>
  <c r="D169" i="126"/>
  <c r="D169" i="102"/>
  <c r="D169" i="115"/>
  <c r="D169" i="124"/>
  <c r="D17" i="124"/>
  <c r="M13" i="37"/>
  <c r="D17" i="115"/>
  <c r="L13" i="37"/>
  <c r="C17" i="115"/>
  <c r="P15" i="37"/>
  <c r="G17" i="126"/>
  <c r="L15" i="37"/>
  <c r="C17" i="126"/>
  <c r="N13" i="37"/>
  <c r="E17" i="115"/>
  <c r="N12" i="37"/>
  <c r="E169" i="126"/>
  <c r="E169" i="102"/>
  <c r="E169" i="115"/>
  <c r="E169" i="124"/>
  <c r="E17" i="124"/>
  <c r="M238" i="37"/>
  <c r="E176" i="127"/>
  <c r="N13" i="39"/>
  <c r="E181" i="115"/>
  <c r="E18" i="115"/>
  <c r="O12" i="39"/>
  <c r="F181" i="124"/>
  <c r="F18" i="124"/>
  <c r="N15" i="39"/>
  <c r="E181" i="126"/>
  <c r="E18" i="126"/>
  <c r="M88" i="39"/>
  <c r="E183" i="127"/>
  <c r="P15" i="39"/>
  <c r="G181" i="126"/>
  <c r="G18" i="126"/>
  <c r="L15" i="39"/>
  <c r="C181" i="126"/>
  <c r="C18" i="126"/>
  <c r="G181" i="115"/>
  <c r="G18" i="115"/>
  <c r="N12" i="39"/>
  <c r="E181" i="124"/>
  <c r="E18" i="124"/>
  <c r="P12" i="39"/>
  <c r="G181" i="124"/>
  <c r="G18" i="124"/>
  <c r="L12" i="39"/>
  <c r="C181" i="124"/>
  <c r="C18" i="124"/>
  <c r="M118" i="39"/>
  <c r="E184" i="127"/>
  <c r="N118" i="39"/>
  <c r="G184" i="127"/>
  <c r="L118" i="39"/>
  <c r="C184" i="127"/>
  <c r="O15" i="39"/>
  <c r="F181" i="126"/>
  <c r="F18" i="126"/>
  <c r="O13" i="39"/>
  <c r="F181" i="115"/>
  <c r="F18" i="115"/>
  <c r="L13" i="39"/>
  <c r="C181" i="115"/>
  <c r="C18" i="115"/>
  <c r="M208" i="39"/>
  <c r="E187" i="127"/>
  <c r="M298" i="39"/>
  <c r="E190" i="127"/>
  <c r="M358" i="39"/>
  <c r="E192" i="127"/>
  <c r="O12" i="44"/>
  <c r="F212" i="124"/>
  <c r="F21" i="124"/>
  <c r="M13" i="44"/>
  <c r="D212" i="115"/>
  <c r="D21" i="115"/>
  <c r="N15" i="44"/>
  <c r="E212" i="126"/>
  <c r="E21" i="126"/>
  <c r="P12" i="44"/>
  <c r="G212" i="124"/>
  <c r="G21" i="124"/>
  <c r="L12" i="44"/>
  <c r="C212" i="124"/>
  <c r="C21" i="124"/>
  <c r="L13" i="44"/>
  <c r="C212" i="115"/>
  <c r="C21" i="115"/>
  <c r="L88" i="44"/>
  <c r="C214" i="127"/>
  <c r="O13" i="44"/>
  <c r="F212" i="115"/>
  <c r="F21" i="115"/>
  <c r="M12" i="44"/>
  <c r="D212" i="124"/>
  <c r="D21" i="124"/>
  <c r="M88" i="44"/>
  <c r="E214" i="127"/>
  <c r="O15" i="44"/>
  <c r="F212" i="126"/>
  <c r="F21" i="126"/>
  <c r="N118" i="44"/>
  <c r="G215" i="127"/>
  <c r="L118" i="44"/>
  <c r="C215" i="127"/>
  <c r="L15" i="44"/>
  <c r="C212" i="126"/>
  <c r="C21" i="126"/>
  <c r="N13" i="44"/>
  <c r="E212" i="115"/>
  <c r="E21" i="115"/>
  <c r="N12" i="44"/>
  <c r="E212" i="124"/>
  <c r="E21" i="124"/>
  <c r="P15" i="44"/>
  <c r="G212" i="126"/>
  <c r="G21" i="126"/>
  <c r="G212" i="115"/>
  <c r="G21" i="115"/>
  <c r="M178" i="44"/>
  <c r="E217" i="127"/>
  <c r="O12" i="46"/>
  <c r="F229" i="124"/>
  <c r="F23" i="124"/>
  <c r="M13" i="46"/>
  <c r="D229" i="115"/>
  <c r="D23" i="115"/>
  <c r="P12" i="46"/>
  <c r="G229" i="124"/>
  <c r="G23" i="124"/>
  <c r="L12" i="46"/>
  <c r="C229" i="124"/>
  <c r="C23" i="124"/>
  <c r="G229" i="115"/>
  <c r="G23" i="115"/>
  <c r="O15" i="46"/>
  <c r="F229" i="126"/>
  <c r="F23" i="126"/>
  <c r="M12" i="46"/>
  <c r="D229" i="124"/>
  <c r="D23" i="124"/>
  <c r="N88" i="46"/>
  <c r="G231" i="127"/>
  <c r="L88" i="46"/>
  <c r="C231" i="127"/>
  <c r="P15" i="46"/>
  <c r="G229" i="126"/>
  <c r="G23" i="126"/>
  <c r="L13" i="46"/>
  <c r="C229" i="115"/>
  <c r="C23" i="115"/>
  <c r="N15" i="46"/>
  <c r="E229" i="126"/>
  <c r="E23" i="126"/>
  <c r="N13" i="46"/>
  <c r="E229" i="115"/>
  <c r="E23" i="115"/>
  <c r="N12" i="46"/>
  <c r="E229" i="124"/>
  <c r="E23" i="124"/>
  <c r="O13" i="46"/>
  <c r="F229" i="115"/>
  <c r="F23" i="115"/>
  <c r="M118" i="46"/>
  <c r="E232" i="127"/>
  <c r="O15" i="48"/>
  <c r="F235" i="126"/>
  <c r="F24" i="126"/>
  <c r="M15" i="48"/>
  <c r="D235" i="126"/>
  <c r="D24" i="126"/>
  <c r="M13" i="48"/>
  <c r="D235" i="115"/>
  <c r="D24" i="115"/>
  <c r="O12" i="48"/>
  <c r="F235" i="124"/>
  <c r="F24" i="124"/>
  <c r="O13" i="48"/>
  <c r="F235" i="115"/>
  <c r="F24" i="115"/>
  <c r="M148" i="48"/>
  <c r="E239" i="127"/>
  <c r="N178" i="48"/>
  <c r="G240" i="127"/>
  <c r="L178" i="48"/>
  <c r="C240" i="127"/>
  <c r="N13" i="50"/>
  <c r="E241" i="115"/>
  <c r="E25" i="115"/>
  <c r="O12" i="50"/>
  <c r="F241" i="124"/>
  <c r="F25" i="124"/>
  <c r="N15" i="50"/>
  <c r="E241" i="126"/>
  <c r="E25" i="126"/>
  <c r="P15" i="50"/>
  <c r="G241" i="126"/>
  <c r="G25" i="126"/>
  <c r="L15" i="50"/>
  <c r="C241" i="126"/>
  <c r="C25" i="126"/>
  <c r="G241" i="115"/>
  <c r="G25" i="115"/>
  <c r="N12" i="50"/>
  <c r="E241" i="124"/>
  <c r="E25" i="124"/>
  <c r="P12" i="50"/>
  <c r="G241" i="124"/>
  <c r="G25" i="124"/>
  <c r="L12" i="50"/>
  <c r="C241" i="124"/>
  <c r="C25" i="124"/>
  <c r="L13" i="50"/>
  <c r="C241" i="115"/>
  <c r="C25" i="115"/>
  <c r="M15" i="51"/>
  <c r="D248" i="126"/>
  <c r="D26" i="126"/>
  <c r="M13" i="51"/>
  <c r="D248" i="115"/>
  <c r="D26" i="115"/>
  <c r="O15" i="51"/>
  <c r="F248" i="126"/>
  <c r="F26" i="126"/>
  <c r="O13" i="51"/>
  <c r="F248" i="115"/>
  <c r="F26" i="115"/>
  <c r="M12" i="51"/>
  <c r="D248" i="124"/>
  <c r="D26" i="124"/>
  <c r="O12" i="51"/>
  <c r="F248" i="124"/>
  <c r="F26" i="124"/>
  <c r="N15" i="51"/>
  <c r="E248" i="126"/>
  <c r="E26" i="126"/>
  <c r="P15" i="51"/>
  <c r="G248" i="126"/>
  <c r="G26" i="126"/>
  <c r="G248" i="115"/>
  <c r="G26" i="115"/>
  <c r="P12" i="51"/>
  <c r="G248" i="124"/>
  <c r="G26" i="124"/>
  <c r="L148" i="51"/>
  <c r="C252" i="127"/>
  <c r="M148" i="51"/>
  <c r="E252" i="127"/>
  <c r="L15" i="51"/>
  <c r="C248" i="126"/>
  <c r="C26" i="126"/>
  <c r="N13" i="51"/>
  <c r="E248" i="115"/>
  <c r="E26" i="115"/>
  <c r="L12" i="51"/>
  <c r="C248" i="124"/>
  <c r="C26" i="124"/>
  <c r="N12" i="51"/>
  <c r="E248" i="124"/>
  <c r="E26" i="124"/>
  <c r="L13" i="51"/>
  <c r="C248" i="115"/>
  <c r="C26" i="115"/>
  <c r="M268" i="51"/>
  <c r="E256" i="127"/>
  <c r="N13" i="53"/>
  <c r="E261" i="115"/>
  <c r="E27" i="115"/>
  <c r="O12" i="53"/>
  <c r="F261" i="124"/>
  <c r="F27" i="124"/>
  <c r="N15" i="53"/>
  <c r="E261" i="126"/>
  <c r="E27" i="126"/>
  <c r="P15" i="53"/>
  <c r="G261" i="126"/>
  <c r="G27" i="126"/>
  <c r="L15" i="53"/>
  <c r="C261" i="126"/>
  <c r="C27" i="126"/>
  <c r="G261" i="115"/>
  <c r="G27" i="115"/>
  <c r="L13" i="53"/>
  <c r="C261" i="115"/>
  <c r="C27" i="115"/>
  <c r="N12" i="53"/>
  <c r="E261" i="124"/>
  <c r="E27" i="124"/>
  <c r="P12" i="53"/>
  <c r="G261" i="124"/>
  <c r="G27" i="124"/>
  <c r="L12" i="53"/>
  <c r="C261" i="124"/>
  <c r="C27" i="124"/>
  <c r="M238" i="53"/>
  <c r="E268" i="127"/>
  <c r="G276" i="115"/>
  <c r="G28" i="115"/>
  <c r="P12" i="55"/>
  <c r="G276" i="124"/>
  <c r="G28" i="124"/>
  <c r="L12" i="55"/>
  <c r="C276" i="124"/>
  <c r="C28" i="124"/>
  <c r="O13" i="55"/>
  <c r="F276" i="115"/>
  <c r="F28" i="115"/>
  <c r="P15" i="55"/>
  <c r="G276" i="126"/>
  <c r="G28" i="126"/>
  <c r="N15" i="55"/>
  <c r="E276" i="126"/>
  <c r="E28" i="126"/>
  <c r="N13" i="55"/>
  <c r="E276" i="115"/>
  <c r="E28" i="115"/>
  <c r="N12" i="55"/>
  <c r="E276" i="124"/>
  <c r="E28" i="124"/>
  <c r="M88" i="55"/>
  <c r="E278" i="127"/>
  <c r="L118" i="55"/>
  <c r="C279" i="127"/>
  <c r="O15" i="55"/>
  <c r="F276" i="126"/>
  <c r="F28" i="126"/>
  <c r="O12" i="55"/>
  <c r="F276" i="124"/>
  <c r="F28" i="124"/>
  <c r="M118" i="55"/>
  <c r="E279" i="127"/>
  <c r="M148" i="55"/>
  <c r="E280" i="127"/>
  <c r="L15" i="55"/>
  <c r="C276" i="126"/>
  <c r="C28" i="126"/>
  <c r="L13" i="55"/>
  <c r="C276" i="115"/>
  <c r="C28" i="115"/>
  <c r="N238" i="55"/>
  <c r="G283" i="127"/>
  <c r="L238" i="55"/>
  <c r="C283" i="127"/>
  <c r="M238" i="55"/>
  <c r="E283" i="127"/>
  <c r="N13" i="57"/>
  <c r="E285" i="115"/>
  <c r="E29" i="115"/>
  <c r="M13" i="57"/>
  <c r="D285" i="115"/>
  <c r="D29" i="115"/>
  <c r="O12" i="57"/>
  <c r="F285" i="124"/>
  <c r="F29" i="124"/>
  <c r="N15" i="57"/>
  <c r="E285" i="126"/>
  <c r="E29" i="126"/>
  <c r="M148" i="57"/>
  <c r="E289" i="127"/>
  <c r="O15" i="57"/>
  <c r="F285" i="126"/>
  <c r="F29" i="126"/>
  <c r="O13" i="57"/>
  <c r="F285" i="115"/>
  <c r="F29" i="115"/>
  <c r="M12" i="57"/>
  <c r="D285" i="124"/>
  <c r="D29" i="124"/>
  <c r="O12" i="59"/>
  <c r="F295" i="124"/>
  <c r="F30" i="124"/>
  <c r="P12" i="59"/>
  <c r="G295" i="124"/>
  <c r="G30" i="124"/>
  <c r="L12" i="59"/>
  <c r="C295" i="124"/>
  <c r="C30" i="124"/>
  <c r="P15" i="59"/>
  <c r="G295" i="126"/>
  <c r="G30" i="126"/>
  <c r="L13" i="59"/>
  <c r="C295" i="115"/>
  <c r="C30" i="115"/>
  <c r="O13" i="59"/>
  <c r="F295" i="115"/>
  <c r="F30" i="115"/>
  <c r="M148" i="59"/>
  <c r="E299" i="127"/>
  <c r="L15" i="59"/>
  <c r="C295" i="126"/>
  <c r="C30" i="126"/>
  <c r="O15" i="59"/>
  <c r="F295" i="126"/>
  <c r="F30" i="126"/>
  <c r="N13" i="61"/>
  <c r="E306" i="115"/>
  <c r="E31" i="115"/>
  <c r="O12" i="61"/>
  <c r="F306" i="124"/>
  <c r="F31" i="124"/>
  <c r="N15" i="61"/>
  <c r="E306" i="126"/>
  <c r="E31" i="126"/>
  <c r="P15" i="61"/>
  <c r="G306" i="126"/>
  <c r="G31" i="126"/>
  <c r="L15" i="61"/>
  <c r="C306" i="126"/>
  <c r="C31" i="126"/>
  <c r="G306" i="115"/>
  <c r="G31" i="115"/>
  <c r="L13" i="61"/>
  <c r="C306" i="115"/>
  <c r="C31" i="115"/>
  <c r="N12" i="61"/>
  <c r="E306" i="124"/>
  <c r="E31" i="124"/>
  <c r="P12" i="61"/>
  <c r="G306" i="124"/>
  <c r="G31" i="124"/>
  <c r="L12" i="61"/>
  <c r="C306" i="124"/>
  <c r="C31" i="124"/>
  <c r="M268" i="61"/>
  <c r="E314" i="127"/>
  <c r="L328" i="61"/>
  <c r="C316" i="127"/>
  <c r="M328" i="61"/>
  <c r="E316" i="127"/>
  <c r="M388" i="61"/>
  <c r="E318" i="127"/>
  <c r="O12" i="62"/>
  <c r="F319" i="124"/>
  <c r="F32" i="124"/>
  <c r="N15" i="62"/>
  <c r="E319" i="126"/>
  <c r="E32" i="126"/>
  <c r="P12" i="62"/>
  <c r="G319" i="124"/>
  <c r="G32" i="124"/>
  <c r="L12" i="62"/>
  <c r="C319" i="124"/>
  <c r="C32" i="124"/>
  <c r="P15" i="62"/>
  <c r="G319" i="126"/>
  <c r="G32" i="126"/>
  <c r="L13" i="62"/>
  <c r="C319" i="115"/>
  <c r="C32" i="115"/>
  <c r="N13" i="62"/>
  <c r="E319" i="115"/>
  <c r="E32" i="115"/>
  <c r="M118" i="62"/>
  <c r="E322" i="127"/>
  <c r="L15" i="62"/>
  <c r="C319" i="126"/>
  <c r="C32" i="126"/>
  <c r="N12" i="62"/>
  <c r="E319" i="124"/>
  <c r="E32" i="124"/>
  <c r="G319" i="115"/>
  <c r="G32" i="115"/>
  <c r="M13" i="62"/>
  <c r="D319" i="115"/>
  <c r="D32" i="115"/>
  <c r="O13" i="62"/>
  <c r="F319" i="115"/>
  <c r="F32" i="115"/>
  <c r="O15" i="62"/>
  <c r="F319" i="126"/>
  <c r="F32" i="126"/>
  <c r="M208" i="62"/>
  <c r="E325" i="127"/>
  <c r="N268" i="62"/>
  <c r="G327" i="127"/>
  <c r="L268" i="62"/>
  <c r="C327" i="127"/>
  <c r="P12" i="64"/>
  <c r="G329" i="124"/>
  <c r="G33" i="124"/>
  <c r="L12" i="64"/>
  <c r="C329" i="124"/>
  <c r="C33" i="124"/>
  <c r="O13" i="64"/>
  <c r="F329" i="115"/>
  <c r="F33" i="115"/>
  <c r="O15" i="64"/>
  <c r="F329" i="126"/>
  <c r="F33" i="126"/>
  <c r="M13" i="64"/>
  <c r="D329" i="115"/>
  <c r="D33" i="115"/>
  <c r="O12" i="64"/>
  <c r="F329" i="124"/>
  <c r="F33" i="124"/>
  <c r="G329" i="115"/>
  <c r="G33" i="115"/>
  <c r="M178" i="64"/>
  <c r="E334" i="127"/>
  <c r="P15" i="64"/>
  <c r="G329" i="126"/>
  <c r="G33" i="126"/>
  <c r="L238" i="64"/>
  <c r="C336" i="127"/>
  <c r="M12" i="64"/>
  <c r="D329" i="124"/>
  <c r="D33" i="124"/>
  <c r="M238" i="64"/>
  <c r="E336" i="127"/>
  <c r="N298" i="64"/>
  <c r="G338" i="127"/>
  <c r="L298" i="64"/>
  <c r="C338" i="127"/>
  <c r="O12" i="65"/>
  <c r="F341" i="124"/>
  <c r="F34" i="124"/>
  <c r="M13" i="65"/>
  <c r="D341" i="115"/>
  <c r="D34" i="115"/>
  <c r="N15" i="65"/>
  <c r="E341" i="126"/>
  <c r="E34" i="126"/>
  <c r="O15" i="65"/>
  <c r="F341" i="126"/>
  <c r="F34" i="126"/>
  <c r="O13" i="65"/>
  <c r="F341" i="115"/>
  <c r="F34" i="115"/>
  <c r="M12" i="65"/>
  <c r="D341" i="124"/>
  <c r="D34" i="124"/>
  <c r="N13" i="65"/>
  <c r="E341" i="115"/>
  <c r="E34" i="115"/>
  <c r="N13" i="67"/>
  <c r="E349" i="115"/>
  <c r="E35" i="115"/>
  <c r="O12" i="67"/>
  <c r="F349" i="124"/>
  <c r="F35" i="124"/>
  <c r="N15" i="67"/>
  <c r="E349" i="126"/>
  <c r="E35" i="126"/>
  <c r="L15" i="67"/>
  <c r="C349" i="126"/>
  <c r="C35" i="126"/>
  <c r="G349" i="115"/>
  <c r="G35" i="115"/>
  <c r="N12" i="67"/>
  <c r="E349" i="124"/>
  <c r="E35" i="124"/>
  <c r="P12" i="67"/>
  <c r="G349" i="124"/>
  <c r="G35" i="124"/>
  <c r="L12" i="67"/>
  <c r="C349" i="124"/>
  <c r="C35" i="124"/>
  <c r="P15" i="67"/>
  <c r="G349" i="126"/>
  <c r="G35" i="126"/>
  <c r="L13" i="67"/>
  <c r="C349" i="115"/>
  <c r="C35" i="115"/>
  <c r="M13" i="67"/>
  <c r="D349" i="115"/>
  <c r="D35" i="115"/>
  <c r="O12" i="68"/>
  <c r="F359" i="124"/>
  <c r="F36" i="124"/>
  <c r="P12" i="68"/>
  <c r="G359" i="124"/>
  <c r="G36" i="124"/>
  <c r="L12" i="68"/>
  <c r="C359" i="124"/>
  <c r="C36" i="124"/>
  <c r="M13" i="68"/>
  <c r="D359" i="115"/>
  <c r="D36" i="115"/>
  <c r="O15" i="68"/>
  <c r="F359" i="126"/>
  <c r="F36" i="126"/>
  <c r="O13" i="68"/>
  <c r="F359" i="115"/>
  <c r="F36" i="115"/>
  <c r="M12" i="68"/>
  <c r="D359" i="124"/>
  <c r="D36" i="124"/>
  <c r="O12" i="70"/>
  <c r="F366" i="124"/>
  <c r="F37" i="124"/>
  <c r="P12" i="70"/>
  <c r="G366" i="124"/>
  <c r="G37" i="124"/>
  <c r="L12" i="70"/>
  <c r="C366" i="124"/>
  <c r="C37" i="124"/>
  <c r="O15" i="70"/>
  <c r="F366" i="126"/>
  <c r="F37" i="126"/>
  <c r="O13" i="70"/>
  <c r="F366" i="115"/>
  <c r="F37" i="115"/>
  <c r="M12" i="70"/>
  <c r="D366" i="124"/>
  <c r="D37" i="124"/>
  <c r="N13" i="70"/>
  <c r="E366" i="115"/>
  <c r="E37" i="115"/>
  <c r="M148" i="70"/>
  <c r="E370" i="127"/>
  <c r="F374" i="124"/>
  <c r="F38" i="124"/>
  <c r="F372" i="124"/>
  <c r="N15" i="72"/>
  <c r="E372" i="126"/>
  <c r="E38" i="126"/>
  <c r="G374" i="124"/>
  <c r="G38" i="124"/>
  <c r="G372" i="124"/>
  <c r="C374" i="124"/>
  <c r="C38" i="124"/>
  <c r="C372" i="124"/>
  <c r="P15" i="72"/>
  <c r="G372" i="126"/>
  <c r="G38" i="126"/>
  <c r="C374" i="115"/>
  <c r="C38" i="115"/>
  <c r="C372" i="115"/>
  <c r="F374" i="115"/>
  <c r="F38" i="115"/>
  <c r="F372" i="115"/>
  <c r="O15" i="72"/>
  <c r="F372" i="126"/>
  <c r="F38" i="126"/>
  <c r="N15" i="74"/>
  <c r="E382" i="126"/>
  <c r="E39" i="126"/>
  <c r="O13" i="74"/>
  <c r="F382" i="115"/>
  <c r="F39" i="115"/>
  <c r="O15" i="74"/>
  <c r="F382" i="126"/>
  <c r="F39" i="126"/>
  <c r="O12" i="74"/>
  <c r="F382" i="124"/>
  <c r="F39" i="124"/>
  <c r="M13" i="74"/>
  <c r="D382" i="115"/>
  <c r="D39" i="115"/>
  <c r="M12" i="74"/>
  <c r="D382" i="124"/>
  <c r="D39" i="124"/>
  <c r="L328" i="74"/>
  <c r="C392" i="127"/>
  <c r="M328" i="74"/>
  <c r="E392" i="127"/>
  <c r="N13" i="76"/>
  <c r="E398" i="115"/>
  <c r="E40" i="115"/>
  <c r="O12" i="76"/>
  <c r="F398" i="124"/>
  <c r="F40" i="124"/>
  <c r="N15" i="76"/>
  <c r="E398" i="126"/>
  <c r="E40" i="126"/>
  <c r="L15" i="76"/>
  <c r="C398" i="126"/>
  <c r="C40" i="126"/>
  <c r="G398" i="115"/>
  <c r="G40" i="115"/>
  <c r="N12" i="76"/>
  <c r="E398" i="124"/>
  <c r="E40" i="124"/>
  <c r="P12" i="76"/>
  <c r="G398" i="124"/>
  <c r="G40" i="124"/>
  <c r="L12" i="76"/>
  <c r="C398" i="124"/>
  <c r="C40" i="124"/>
  <c r="P15" i="76"/>
  <c r="G398" i="126"/>
  <c r="G40" i="126"/>
  <c r="L13" i="76"/>
  <c r="C398" i="115"/>
  <c r="C40" i="115"/>
  <c r="M118" i="76"/>
  <c r="E401" i="127"/>
  <c r="M13" i="76"/>
  <c r="D398" i="115"/>
  <c r="D40" i="115"/>
  <c r="L178" i="76"/>
  <c r="C403" i="127"/>
  <c r="M178" i="76"/>
  <c r="E403" i="127"/>
  <c r="N12" i="13"/>
  <c r="E60" i="124"/>
  <c r="E4" i="124"/>
  <c r="M268" i="13"/>
  <c r="E68" i="127"/>
  <c r="N14" i="13"/>
  <c r="E60" i="102"/>
  <c r="E4" i="102"/>
  <c r="L15" i="13"/>
  <c r="C60" i="126"/>
  <c r="C4" i="126"/>
  <c r="N15" i="13"/>
  <c r="E60" i="126"/>
  <c r="E4" i="126"/>
  <c r="M238" i="13"/>
  <c r="E67" i="127"/>
  <c r="P15" i="13"/>
  <c r="G60" i="126"/>
  <c r="G4" i="126"/>
  <c r="M208" i="13"/>
  <c r="E66" i="127"/>
  <c r="P14" i="13"/>
  <c r="G60" i="102"/>
  <c r="G4" i="102"/>
  <c r="L14" i="13"/>
  <c r="C60" i="102"/>
  <c r="C4" i="102"/>
  <c r="M178" i="13"/>
  <c r="E65" i="127"/>
  <c r="M14" i="13"/>
  <c r="D60" i="102"/>
  <c r="D4" i="102"/>
  <c r="M88" i="13"/>
  <c r="E62" i="127"/>
  <c r="M58" i="13"/>
  <c r="E61" i="127"/>
  <c r="G69" i="115"/>
  <c r="G5" i="115"/>
  <c r="M14" i="15"/>
  <c r="D69" i="102"/>
  <c r="D5" i="102"/>
  <c r="M388" i="15"/>
  <c r="E81" i="127"/>
  <c r="P14" i="15"/>
  <c r="G69" i="102"/>
  <c r="G5" i="102"/>
  <c r="M358" i="15"/>
  <c r="E80" i="127"/>
  <c r="L14" i="15"/>
  <c r="C69" i="102"/>
  <c r="C5" i="102"/>
  <c r="N15" i="15"/>
  <c r="E69" i="126"/>
  <c r="E5" i="126"/>
  <c r="L13" i="15"/>
  <c r="C69" i="115"/>
  <c r="C5" i="115"/>
  <c r="N14" i="15"/>
  <c r="E69" i="102"/>
  <c r="E5" i="102"/>
  <c r="M328" i="15"/>
  <c r="E79" i="127"/>
  <c r="L15" i="15"/>
  <c r="C69" i="126"/>
  <c r="C5" i="126"/>
  <c r="M298" i="15"/>
  <c r="E78" i="127"/>
  <c r="M208" i="15"/>
  <c r="E75" i="127"/>
  <c r="M118" i="15"/>
  <c r="E72" i="127"/>
  <c r="M88" i="15"/>
  <c r="E71" i="127"/>
  <c r="M58" i="15"/>
  <c r="E70" i="127"/>
  <c r="L12" i="17"/>
  <c r="C82" i="124"/>
  <c r="C6" i="124"/>
  <c r="P12" i="17"/>
  <c r="G82" i="124"/>
  <c r="G6" i="124"/>
  <c r="G82" i="115"/>
  <c r="G6" i="115"/>
  <c r="M14" i="17"/>
  <c r="D82" i="102"/>
  <c r="D6" i="102"/>
  <c r="N12" i="17"/>
  <c r="E82" i="124"/>
  <c r="E6" i="124"/>
  <c r="L14" i="17"/>
  <c r="C82" i="102"/>
  <c r="C6" i="102"/>
  <c r="P14" i="17"/>
  <c r="G82" i="102"/>
  <c r="G6" i="102"/>
  <c r="N14" i="17"/>
  <c r="E82" i="102"/>
  <c r="E6" i="102"/>
  <c r="M208" i="17"/>
  <c r="E88" i="127"/>
  <c r="M148" i="17"/>
  <c r="E86" i="127"/>
  <c r="N13" i="17"/>
  <c r="E82" i="115"/>
  <c r="E6" i="115"/>
  <c r="M88" i="17"/>
  <c r="E84" i="127"/>
  <c r="N58" i="17"/>
  <c r="G83" i="127"/>
  <c r="L13" i="19"/>
  <c r="C90" i="115"/>
  <c r="C7" i="115"/>
  <c r="P15" i="19"/>
  <c r="G90" i="126"/>
  <c r="G7" i="126"/>
  <c r="P14" i="19"/>
  <c r="G90" i="102"/>
  <c r="G7" i="102"/>
  <c r="G90" i="115"/>
  <c r="G7" i="115"/>
  <c r="L15" i="19"/>
  <c r="C90" i="126"/>
  <c r="C7" i="126"/>
  <c r="N12" i="19"/>
  <c r="E90" i="124"/>
  <c r="E7" i="124"/>
  <c r="M267" i="19"/>
  <c r="E98" i="125"/>
  <c r="M238" i="19"/>
  <c r="E97" i="127"/>
  <c r="O14" i="19"/>
  <c r="F90" i="102"/>
  <c r="F7" i="102"/>
  <c r="M14" i="19"/>
  <c r="D90" i="102"/>
  <c r="D7" i="102"/>
  <c r="M208" i="19"/>
  <c r="E96" i="127"/>
  <c r="N14" i="19"/>
  <c r="E90" i="102"/>
  <c r="E7" i="102"/>
  <c r="L14" i="19"/>
  <c r="C90" i="102"/>
  <c r="C7" i="102"/>
  <c r="M118" i="19"/>
  <c r="E93" i="127"/>
  <c r="M88" i="19"/>
  <c r="E92" i="127"/>
  <c r="M58" i="19"/>
  <c r="E91" i="127"/>
  <c r="M13" i="20"/>
  <c r="D99" i="115"/>
  <c r="D8" i="115"/>
  <c r="M12" i="20"/>
  <c r="D99" i="124"/>
  <c r="D8" i="124"/>
  <c r="L14" i="20"/>
  <c r="C99" i="102"/>
  <c r="C8" i="102"/>
  <c r="M148" i="20"/>
  <c r="E103" i="127"/>
  <c r="M14" i="20"/>
  <c r="D99" i="102"/>
  <c r="D8" i="102"/>
  <c r="P14" i="20"/>
  <c r="G99" i="102"/>
  <c r="G8" i="102"/>
  <c r="M58" i="20"/>
  <c r="E100" i="127"/>
  <c r="N14" i="22"/>
  <c r="E106" i="102"/>
  <c r="E9" i="102"/>
  <c r="M14" i="22"/>
  <c r="D106" i="102"/>
  <c r="D9" i="102"/>
  <c r="M12" i="22"/>
  <c r="D106" i="124"/>
  <c r="D9" i="124"/>
  <c r="O15" i="22"/>
  <c r="F106" i="126"/>
  <c r="F9" i="126"/>
  <c r="P14" i="22"/>
  <c r="G106" i="102"/>
  <c r="G9" i="102"/>
  <c r="O14" i="22"/>
  <c r="F106" i="102"/>
  <c r="F9" i="102"/>
  <c r="M13" i="22"/>
  <c r="D106" i="115"/>
  <c r="D9" i="115"/>
  <c r="M118" i="22"/>
  <c r="E109" i="127"/>
  <c r="M88" i="22"/>
  <c r="E108" i="127"/>
  <c r="M58" i="22"/>
  <c r="E107" i="127"/>
  <c r="N12" i="24"/>
  <c r="E111" i="124"/>
  <c r="E10" i="124"/>
  <c r="M10" i="120"/>
  <c r="G111" i="127"/>
  <c r="G10" i="127"/>
  <c r="M208" i="24"/>
  <c r="E117" i="127"/>
  <c r="P14" i="24"/>
  <c r="G111" i="102"/>
  <c r="G10" i="102"/>
  <c r="M14" i="24"/>
  <c r="D111" i="102"/>
  <c r="D10" i="102"/>
  <c r="G111" i="115"/>
  <c r="G10" i="115"/>
  <c r="O14" i="24"/>
  <c r="F111" i="102"/>
  <c r="F10" i="102"/>
  <c r="N14" i="24"/>
  <c r="E111" i="102"/>
  <c r="E10" i="102"/>
  <c r="L14" i="24"/>
  <c r="C111" i="102"/>
  <c r="C10" i="102"/>
  <c r="M118" i="24"/>
  <c r="E114" i="127"/>
  <c r="M88" i="24"/>
  <c r="E113" i="127"/>
  <c r="M58" i="24"/>
  <c r="E112" i="127"/>
  <c r="M208" i="25"/>
  <c r="E124" i="127"/>
  <c r="L14" i="25"/>
  <c r="C118" i="102"/>
  <c r="C11" i="102"/>
  <c r="P14" i="25"/>
  <c r="G118" i="102"/>
  <c r="G11" i="102"/>
  <c r="N12" i="25"/>
  <c r="E118" i="124"/>
  <c r="E11" i="124"/>
  <c r="L15" i="25"/>
  <c r="C118" i="126"/>
  <c r="C11" i="126"/>
  <c r="N13" i="25"/>
  <c r="E118" i="115"/>
  <c r="E11" i="115"/>
  <c r="O14" i="25"/>
  <c r="F118" i="102"/>
  <c r="F11" i="102"/>
  <c r="N14" i="25"/>
  <c r="E118" i="102"/>
  <c r="E11" i="102"/>
  <c r="N15" i="25"/>
  <c r="E118" i="126"/>
  <c r="E11" i="126"/>
  <c r="M148" i="25"/>
  <c r="E122" i="127"/>
  <c r="L13" i="25"/>
  <c r="C118" i="115"/>
  <c r="C11" i="115"/>
  <c r="M118" i="25"/>
  <c r="E121" i="127"/>
  <c r="M14" i="25"/>
  <c r="D118" i="102"/>
  <c r="D11" i="102"/>
  <c r="M88" i="25"/>
  <c r="E120" i="127"/>
  <c r="N58" i="25"/>
  <c r="G119" i="127"/>
  <c r="M14" i="27"/>
  <c r="D125" i="102"/>
  <c r="D12" i="102"/>
  <c r="P14" i="27"/>
  <c r="G125" i="102"/>
  <c r="G12" i="102"/>
  <c r="M178" i="27"/>
  <c r="E130" i="127"/>
  <c r="L14" i="27"/>
  <c r="C125" i="102"/>
  <c r="C12" i="102"/>
  <c r="O14" i="27"/>
  <c r="F125" i="102"/>
  <c r="F12" i="102"/>
  <c r="N14" i="27"/>
  <c r="E125" i="102"/>
  <c r="E12" i="102"/>
  <c r="M118" i="27"/>
  <c r="E128" i="127"/>
  <c r="M88" i="27"/>
  <c r="E127" i="127"/>
  <c r="M58" i="27"/>
  <c r="E126" i="127"/>
  <c r="M12" i="29"/>
  <c r="D131" i="124"/>
  <c r="D13" i="124"/>
  <c r="M208" i="29"/>
  <c r="E137" i="127"/>
  <c r="P14" i="29"/>
  <c r="G131" i="102"/>
  <c r="G13" i="102"/>
  <c r="M13" i="29"/>
  <c r="D131" i="115"/>
  <c r="D13" i="115"/>
  <c r="N12" i="29"/>
  <c r="E131" i="124"/>
  <c r="E13" i="124"/>
  <c r="O14" i="29"/>
  <c r="F131" i="102"/>
  <c r="F13" i="102"/>
  <c r="N176" i="29"/>
  <c r="G136" i="114"/>
  <c r="N14" i="29"/>
  <c r="E131" i="102"/>
  <c r="E13" i="102"/>
  <c r="M14" i="29"/>
  <c r="D131" i="102"/>
  <c r="D13" i="102"/>
  <c r="L14" i="29"/>
  <c r="C131" i="102"/>
  <c r="C13" i="102"/>
  <c r="M148" i="29"/>
  <c r="E135" i="127"/>
  <c r="N13" i="29"/>
  <c r="E131" i="115"/>
  <c r="E13" i="115"/>
  <c r="M87" i="29"/>
  <c r="E133" i="125"/>
  <c r="M58" i="29"/>
  <c r="E132" i="127"/>
  <c r="P14" i="31"/>
  <c r="G138" i="102"/>
  <c r="G14" i="102"/>
  <c r="N14" i="31"/>
  <c r="E138" i="102"/>
  <c r="E14" i="102"/>
  <c r="M238" i="31"/>
  <c r="E145" i="127"/>
  <c r="M14" i="31"/>
  <c r="D138" i="102"/>
  <c r="D14" i="102"/>
  <c r="M208" i="31"/>
  <c r="E144" i="127"/>
  <c r="L14" i="31"/>
  <c r="C138" i="102"/>
  <c r="C14" i="102"/>
  <c r="M178" i="31"/>
  <c r="E143" i="127"/>
  <c r="M148" i="31"/>
  <c r="E142" i="127"/>
  <c r="M118" i="31"/>
  <c r="E141" i="127"/>
  <c r="O14" i="31"/>
  <c r="F138" i="102"/>
  <c r="F14" i="102"/>
  <c r="M58" i="31"/>
  <c r="E139" i="127"/>
  <c r="M238" i="33"/>
  <c r="E155" i="127"/>
  <c r="L14" i="33"/>
  <c r="C148" i="102"/>
  <c r="C15" i="102"/>
  <c r="P14" i="33"/>
  <c r="G148" i="102"/>
  <c r="G15" i="102"/>
  <c r="O14" i="33"/>
  <c r="F148" i="102"/>
  <c r="F15" i="102"/>
  <c r="M208" i="33"/>
  <c r="E154" i="127"/>
  <c r="N14" i="33"/>
  <c r="E148" i="102"/>
  <c r="E15" i="102"/>
  <c r="M14" i="33"/>
  <c r="D148" i="102"/>
  <c r="D15" i="102"/>
  <c r="M178" i="33"/>
  <c r="E153" i="127"/>
  <c r="M148" i="33"/>
  <c r="E152" i="127"/>
  <c r="M118" i="33"/>
  <c r="E151" i="127"/>
  <c r="M87" i="33"/>
  <c r="E150" i="125"/>
  <c r="M58" i="33"/>
  <c r="E149" i="127"/>
  <c r="M358" i="37"/>
  <c r="E180" i="127"/>
  <c r="M298" i="37"/>
  <c r="E178" i="127"/>
  <c r="M14" i="37"/>
  <c r="D17" i="102"/>
  <c r="N15" i="37"/>
  <c r="E17" i="126"/>
  <c r="L14" i="37"/>
  <c r="C17" i="102"/>
  <c r="N14" i="37"/>
  <c r="E17" i="102"/>
  <c r="M208" i="37"/>
  <c r="E175" i="127"/>
  <c r="P14" i="37"/>
  <c r="G17" i="102"/>
  <c r="M178" i="37"/>
  <c r="E174" i="127"/>
  <c r="M148" i="37"/>
  <c r="E173" i="127"/>
  <c r="O14" i="37"/>
  <c r="F17" i="102"/>
  <c r="M118" i="37"/>
  <c r="E172" i="127"/>
  <c r="M88" i="37"/>
  <c r="E171" i="127"/>
  <c r="M58" i="37"/>
  <c r="E170" i="127"/>
  <c r="M268" i="39"/>
  <c r="E189" i="127"/>
  <c r="M14" i="39"/>
  <c r="D181" i="102"/>
  <c r="D18" i="102"/>
  <c r="O14" i="39"/>
  <c r="F181" i="102"/>
  <c r="F18" i="102"/>
  <c r="N14" i="39"/>
  <c r="E181" i="102"/>
  <c r="E18" i="102"/>
  <c r="P14" i="39"/>
  <c r="G181" i="102"/>
  <c r="G18" i="102"/>
  <c r="M13" i="39"/>
  <c r="D181" i="115"/>
  <c r="D18" i="115"/>
  <c r="M12" i="39"/>
  <c r="D181" i="124"/>
  <c r="D18" i="124"/>
  <c r="M178" i="39"/>
  <c r="E186" i="127"/>
  <c r="L14" i="39"/>
  <c r="C181" i="102"/>
  <c r="C18" i="102"/>
  <c r="M148" i="39"/>
  <c r="E185" i="127"/>
  <c r="M58" i="39"/>
  <c r="E182" i="127"/>
  <c r="M298" i="44"/>
  <c r="E221" i="127"/>
  <c r="M268" i="44"/>
  <c r="E220" i="127"/>
  <c r="N14" i="44"/>
  <c r="E212" i="102"/>
  <c r="E21" i="102"/>
  <c r="M14" i="44"/>
  <c r="D212" i="102"/>
  <c r="D21" i="102"/>
  <c r="M208" i="44"/>
  <c r="E218" i="127"/>
  <c r="P14" i="44"/>
  <c r="G212" i="102"/>
  <c r="G21" i="102"/>
  <c r="O14" i="44"/>
  <c r="F212" i="102"/>
  <c r="F21" i="102"/>
  <c r="L14" i="44"/>
  <c r="C212" i="102"/>
  <c r="C21" i="102"/>
  <c r="M148" i="44"/>
  <c r="E216" i="127"/>
  <c r="M118" i="44"/>
  <c r="E215" i="127"/>
  <c r="N88" i="44"/>
  <c r="G214" i="127"/>
  <c r="M58" i="44"/>
  <c r="E213" i="127"/>
  <c r="N177" i="46"/>
  <c r="G234" i="125"/>
  <c r="M147" i="46"/>
  <c r="E233" i="125"/>
  <c r="L58" i="46"/>
  <c r="C230" i="127"/>
  <c r="L178" i="46"/>
  <c r="C234" i="127"/>
  <c r="L147" i="46"/>
  <c r="C233" i="125"/>
  <c r="L118" i="46"/>
  <c r="C232" i="127"/>
  <c r="M148" i="46"/>
  <c r="E233" i="127"/>
  <c r="M88" i="46"/>
  <c r="E231" i="127"/>
  <c r="N58" i="46"/>
  <c r="G230" i="127"/>
  <c r="N178" i="46"/>
  <c r="G234" i="127"/>
  <c r="N147" i="46"/>
  <c r="G233" i="125"/>
  <c r="N118" i="46"/>
  <c r="G232" i="127"/>
  <c r="M87" i="46"/>
  <c r="E231" i="125"/>
  <c r="M58" i="46"/>
  <c r="E230" i="127"/>
  <c r="L177" i="46"/>
  <c r="C234" i="125"/>
  <c r="N57" i="46"/>
  <c r="G230" i="125"/>
  <c r="L15" i="46"/>
  <c r="C229" i="126"/>
  <c r="C23" i="126"/>
  <c r="L57" i="46"/>
  <c r="C230" i="125"/>
  <c r="L117" i="46"/>
  <c r="C232" i="125"/>
  <c r="P14" i="46"/>
  <c r="G229" i="102"/>
  <c r="G23" i="102"/>
  <c r="N87" i="46"/>
  <c r="G231" i="125"/>
  <c r="M57" i="46"/>
  <c r="E230" i="125"/>
  <c r="N117" i="46"/>
  <c r="G232" i="125"/>
  <c r="M117" i="46"/>
  <c r="E232" i="125"/>
  <c r="M177" i="46"/>
  <c r="E234" i="125"/>
  <c r="L87" i="46"/>
  <c r="C231" i="125"/>
  <c r="N148" i="46"/>
  <c r="G233" i="127"/>
  <c r="M14" i="46"/>
  <c r="D229" i="102"/>
  <c r="D23" i="102"/>
  <c r="L14" i="46"/>
  <c r="C229" i="102"/>
  <c r="C23" i="102"/>
  <c r="L148" i="46"/>
  <c r="C233" i="127"/>
  <c r="O14" i="46"/>
  <c r="F229" i="102"/>
  <c r="F23" i="102"/>
  <c r="N14" i="46"/>
  <c r="E229" i="102"/>
  <c r="E23" i="102"/>
  <c r="M178" i="46"/>
  <c r="E234" i="127"/>
  <c r="L118" i="48"/>
  <c r="C238" i="127"/>
  <c r="M88" i="48"/>
  <c r="E237" i="127"/>
  <c r="N57" i="48"/>
  <c r="G236" i="125"/>
  <c r="L12" i="48"/>
  <c r="C235" i="124"/>
  <c r="C24" i="124"/>
  <c r="N87" i="48"/>
  <c r="G237" i="125"/>
  <c r="M12" i="48"/>
  <c r="D235" i="124"/>
  <c r="D24" i="124"/>
  <c r="M177" i="48"/>
  <c r="E240" i="125"/>
  <c r="N118" i="48"/>
  <c r="G238" i="127"/>
  <c r="M87" i="48"/>
  <c r="E237" i="125"/>
  <c r="L57" i="48"/>
  <c r="C236" i="125"/>
  <c r="P12" i="48"/>
  <c r="G235" i="124"/>
  <c r="G24" i="124"/>
  <c r="N117" i="48"/>
  <c r="G238" i="125"/>
  <c r="O14" i="48"/>
  <c r="F235" i="102"/>
  <c r="F24" i="102"/>
  <c r="M178" i="48"/>
  <c r="E240" i="127"/>
  <c r="M118" i="48"/>
  <c r="E238" i="127"/>
  <c r="L87" i="48"/>
  <c r="C237" i="125"/>
  <c r="M58" i="48"/>
  <c r="E236" i="127"/>
  <c r="N88" i="48"/>
  <c r="G237" i="127"/>
  <c r="M57" i="48"/>
  <c r="E236" i="125"/>
  <c r="N177" i="48"/>
  <c r="G240" i="125"/>
  <c r="L88" i="48"/>
  <c r="C237" i="127"/>
  <c r="L117" i="48"/>
  <c r="C238" i="125"/>
  <c r="N15" i="48"/>
  <c r="E235" i="126"/>
  <c r="E24" i="126"/>
  <c r="N12" i="48"/>
  <c r="E235" i="124"/>
  <c r="E24" i="124"/>
  <c r="L177" i="48"/>
  <c r="C240" i="125"/>
  <c r="M147" i="48"/>
  <c r="E239" i="125"/>
  <c r="N58" i="48"/>
  <c r="G236" i="127"/>
  <c r="L147" i="48"/>
  <c r="C239" i="125"/>
  <c r="N14" i="48"/>
  <c r="E235" i="102"/>
  <c r="E24" i="102"/>
  <c r="L148" i="48"/>
  <c r="C239" i="127"/>
  <c r="L58" i="48"/>
  <c r="C236" i="127"/>
  <c r="P15" i="48"/>
  <c r="G235" i="126"/>
  <c r="G24" i="126"/>
  <c r="G235" i="115"/>
  <c r="G24" i="115"/>
  <c r="N13" i="48"/>
  <c r="E235" i="115"/>
  <c r="E24" i="115"/>
  <c r="M117" i="48"/>
  <c r="E238" i="125"/>
  <c r="N148" i="48"/>
  <c r="G239" i="127"/>
  <c r="L13" i="48"/>
  <c r="C235" i="115"/>
  <c r="C24" i="115"/>
  <c r="L15" i="48"/>
  <c r="C235" i="126"/>
  <c r="C24" i="126"/>
  <c r="N208" i="50"/>
  <c r="G247" i="127"/>
  <c r="N177" i="50"/>
  <c r="G246" i="125"/>
  <c r="N207" i="50"/>
  <c r="G247" i="125"/>
  <c r="M14" i="50"/>
  <c r="D241" i="102"/>
  <c r="D25" i="102"/>
  <c r="M207" i="50"/>
  <c r="E247" i="125"/>
  <c r="L147" i="50"/>
  <c r="C245" i="125"/>
  <c r="N58" i="50"/>
  <c r="G242" i="127"/>
  <c r="L208" i="50"/>
  <c r="C247" i="127"/>
  <c r="L177" i="50"/>
  <c r="C246" i="125"/>
  <c r="M118" i="50"/>
  <c r="E244" i="127"/>
  <c r="L207" i="50"/>
  <c r="C247" i="125"/>
  <c r="M148" i="50"/>
  <c r="E245" i="127"/>
  <c r="M88" i="50"/>
  <c r="E243" i="127"/>
  <c r="L58" i="50"/>
  <c r="C242" i="127"/>
  <c r="M178" i="50"/>
  <c r="E246" i="127"/>
  <c r="N117" i="50"/>
  <c r="G244" i="125"/>
  <c r="N148" i="50"/>
  <c r="G245" i="127"/>
  <c r="M147" i="50"/>
  <c r="E245" i="125"/>
  <c r="L118" i="50"/>
  <c r="C244" i="127"/>
  <c r="L87" i="50"/>
  <c r="C243" i="125"/>
  <c r="M57" i="50"/>
  <c r="E242" i="125"/>
  <c r="P14" i="50"/>
  <c r="G241" i="102"/>
  <c r="G25" i="102"/>
  <c r="M12" i="50"/>
  <c r="D241" i="124"/>
  <c r="D25" i="124"/>
  <c r="N178" i="50"/>
  <c r="G246" i="127"/>
  <c r="N88" i="50"/>
  <c r="G243" i="127"/>
  <c r="L14" i="50"/>
  <c r="C241" i="102"/>
  <c r="C25" i="102"/>
  <c r="M117" i="50"/>
  <c r="E244" i="125"/>
  <c r="L117" i="50"/>
  <c r="C244" i="125"/>
  <c r="L88" i="50"/>
  <c r="C243" i="127"/>
  <c r="L148" i="50"/>
  <c r="C245" i="127"/>
  <c r="O14" i="50"/>
  <c r="F241" i="102"/>
  <c r="F25" i="102"/>
  <c r="M177" i="50"/>
  <c r="E246" i="125"/>
  <c r="O15" i="50"/>
  <c r="F241" i="126"/>
  <c r="F25" i="126"/>
  <c r="N87" i="50"/>
  <c r="G243" i="125"/>
  <c r="N57" i="50"/>
  <c r="G242" i="125"/>
  <c r="O13" i="50"/>
  <c r="F241" i="115"/>
  <c r="F25" i="115"/>
  <c r="M58" i="50"/>
  <c r="E242" i="127"/>
  <c r="M87" i="50"/>
  <c r="E243" i="125"/>
  <c r="L57" i="50"/>
  <c r="C242" i="125"/>
  <c r="N147" i="50"/>
  <c r="G245" i="125"/>
  <c r="M208" i="50"/>
  <c r="E247" i="127"/>
  <c r="N118" i="50"/>
  <c r="G244" i="127"/>
  <c r="N14" i="50"/>
  <c r="E241" i="102"/>
  <c r="E25" i="102"/>
  <c r="L178" i="50"/>
  <c r="C246" i="127"/>
  <c r="M13" i="50"/>
  <c r="D241" i="115"/>
  <c r="D25" i="115"/>
  <c r="N357" i="51"/>
  <c r="G259" i="125"/>
  <c r="N387" i="51"/>
  <c r="G260" i="125"/>
  <c r="L298" i="51"/>
  <c r="C257" i="127"/>
  <c r="M208" i="51"/>
  <c r="E254" i="127"/>
  <c r="N178" i="51"/>
  <c r="G253" i="127"/>
  <c r="N148" i="51"/>
  <c r="G252" i="127"/>
  <c r="N118" i="51"/>
  <c r="G251" i="127"/>
  <c r="N87" i="51"/>
  <c r="G250" i="125"/>
  <c r="L147" i="51"/>
  <c r="C252" i="125"/>
  <c r="M387" i="51"/>
  <c r="E260" i="125"/>
  <c r="N238" i="51"/>
  <c r="G255" i="127"/>
  <c r="N207" i="51"/>
  <c r="G254" i="125"/>
  <c r="M87" i="51"/>
  <c r="E250" i="125"/>
  <c r="L387" i="51"/>
  <c r="C260" i="125"/>
  <c r="M328" i="51"/>
  <c r="E258" i="127"/>
  <c r="N298" i="51"/>
  <c r="G257" i="127"/>
  <c r="M207" i="51"/>
  <c r="E254" i="125"/>
  <c r="L178" i="51"/>
  <c r="C253" i="127"/>
  <c r="L118" i="51"/>
  <c r="C251" i="127"/>
  <c r="L87" i="51"/>
  <c r="C250" i="125"/>
  <c r="M358" i="51"/>
  <c r="E259" i="127"/>
  <c r="M237" i="51"/>
  <c r="E255" i="125"/>
  <c r="L208" i="51"/>
  <c r="C254" i="127"/>
  <c r="L177" i="51"/>
  <c r="C253" i="125"/>
  <c r="L117" i="51"/>
  <c r="C251" i="125"/>
  <c r="M58" i="51"/>
  <c r="E249" i="127"/>
  <c r="M14" i="51"/>
  <c r="D248" i="102"/>
  <c r="D26" i="102"/>
  <c r="L238" i="51"/>
  <c r="C255" i="127"/>
  <c r="L207" i="51"/>
  <c r="C254" i="125"/>
  <c r="M147" i="51"/>
  <c r="E252" i="125"/>
  <c r="M88" i="51"/>
  <c r="E250" i="127"/>
  <c r="N267" i="51"/>
  <c r="G256" i="125"/>
  <c r="N208" i="51"/>
  <c r="G254" i="127"/>
  <c r="L88" i="51"/>
  <c r="C250" i="127"/>
  <c r="N57" i="51"/>
  <c r="G249" i="125"/>
  <c r="N14" i="51"/>
  <c r="E248" i="102"/>
  <c r="E26" i="102"/>
  <c r="M298" i="51"/>
  <c r="E257" i="127"/>
  <c r="N177" i="51"/>
  <c r="G253" i="125"/>
  <c r="L57" i="51"/>
  <c r="C249" i="125"/>
  <c r="P14" i="51"/>
  <c r="G248" i="102"/>
  <c r="G26" i="102"/>
  <c r="M178" i="51"/>
  <c r="E253" i="127"/>
  <c r="L388" i="51"/>
  <c r="C260" i="127"/>
  <c r="N88" i="51"/>
  <c r="G250" i="127"/>
  <c r="N388" i="51"/>
  <c r="G260" i="127"/>
  <c r="M238" i="51"/>
  <c r="E255" i="127"/>
  <c r="N147" i="51"/>
  <c r="G252" i="125"/>
  <c r="L327" i="51"/>
  <c r="C258" i="125"/>
  <c r="L237" i="51"/>
  <c r="C255" i="125"/>
  <c r="M177" i="51"/>
  <c r="E253" i="125"/>
  <c r="L328" i="51"/>
  <c r="C258" i="127"/>
  <c r="M297" i="51"/>
  <c r="E257" i="125"/>
  <c r="L267" i="51"/>
  <c r="C256" i="125"/>
  <c r="L58" i="51"/>
  <c r="C249" i="127"/>
  <c r="L14" i="51"/>
  <c r="C248" i="102"/>
  <c r="C26" i="102"/>
  <c r="M357" i="51"/>
  <c r="E259" i="125"/>
  <c r="L268" i="51"/>
  <c r="C256" i="127"/>
  <c r="M118" i="51"/>
  <c r="E251" i="127"/>
  <c r="L297" i="51"/>
  <c r="C257" i="125"/>
  <c r="L357" i="51"/>
  <c r="C259" i="125"/>
  <c r="N328" i="51"/>
  <c r="G258" i="127"/>
  <c r="N58" i="51"/>
  <c r="G249" i="127"/>
  <c r="N358" i="51"/>
  <c r="G259" i="127"/>
  <c r="N297" i="51"/>
  <c r="G257" i="125"/>
  <c r="L358" i="51"/>
  <c r="C259" i="127"/>
  <c r="N268" i="51"/>
  <c r="G256" i="127"/>
  <c r="N237" i="51"/>
  <c r="G255" i="125"/>
  <c r="N327" i="51"/>
  <c r="G258" i="125"/>
  <c r="M327" i="51"/>
  <c r="E258" i="125"/>
  <c r="N117" i="51"/>
  <c r="G251" i="125"/>
  <c r="M117" i="51"/>
  <c r="E251" i="125"/>
  <c r="M57" i="51"/>
  <c r="E249" i="125"/>
  <c r="M388" i="51"/>
  <c r="E260" i="127"/>
  <c r="M267" i="51"/>
  <c r="E256" i="125"/>
  <c r="L448" i="53"/>
  <c r="C275" i="127"/>
  <c r="N387" i="53"/>
  <c r="G273" i="125"/>
  <c r="M327" i="53"/>
  <c r="E271" i="125"/>
  <c r="L298" i="53"/>
  <c r="C270" i="127"/>
  <c r="L267" i="53"/>
  <c r="C269" i="125"/>
  <c r="L238" i="53"/>
  <c r="C268" i="127"/>
  <c r="M237" i="53"/>
  <c r="E268" i="125"/>
  <c r="L208" i="53"/>
  <c r="C267" i="127"/>
  <c r="M147" i="53"/>
  <c r="E265" i="125"/>
  <c r="L118" i="53"/>
  <c r="C264" i="127"/>
  <c r="L447" i="53"/>
  <c r="C275" i="125"/>
  <c r="M357" i="53"/>
  <c r="E272" i="125"/>
  <c r="L328" i="53"/>
  <c r="C271" i="127"/>
  <c r="L297" i="53"/>
  <c r="C270" i="125"/>
  <c r="M177" i="53"/>
  <c r="E266" i="125"/>
  <c r="L148" i="53"/>
  <c r="C265" i="127"/>
  <c r="L117" i="53"/>
  <c r="C264" i="125"/>
  <c r="L88" i="53"/>
  <c r="C263" i="127"/>
  <c r="N418" i="53"/>
  <c r="G274" i="127"/>
  <c r="M387" i="53"/>
  <c r="E273" i="125"/>
  <c r="L358" i="53"/>
  <c r="C272" i="127"/>
  <c r="L327" i="53"/>
  <c r="C271" i="125"/>
  <c r="M268" i="53"/>
  <c r="E269" i="127"/>
  <c r="M207" i="53"/>
  <c r="E267" i="125"/>
  <c r="L178" i="53"/>
  <c r="C266" i="127"/>
  <c r="L147" i="53"/>
  <c r="C265" i="125"/>
  <c r="N447" i="53"/>
  <c r="G275" i="125"/>
  <c r="N328" i="53"/>
  <c r="G271" i="127"/>
  <c r="N297" i="53"/>
  <c r="G270" i="125"/>
  <c r="N148" i="53"/>
  <c r="G265" i="127"/>
  <c r="N117" i="53"/>
  <c r="G264" i="125"/>
  <c r="M267" i="53"/>
  <c r="E269" i="125"/>
  <c r="M208" i="53"/>
  <c r="E267" i="127"/>
  <c r="M118" i="53"/>
  <c r="E264" i="127"/>
  <c r="N58" i="53"/>
  <c r="G262" i="127"/>
  <c r="N14" i="53"/>
  <c r="E261" i="102"/>
  <c r="E27" i="102"/>
  <c r="L387" i="53"/>
  <c r="C273" i="125"/>
  <c r="M328" i="53"/>
  <c r="E271" i="127"/>
  <c r="M298" i="53"/>
  <c r="E270" i="127"/>
  <c r="M14" i="53"/>
  <c r="D261" i="102"/>
  <c r="D27" i="102"/>
  <c r="M448" i="53"/>
  <c r="E275" i="127"/>
  <c r="M117" i="53"/>
  <c r="E264" i="125"/>
  <c r="L14" i="53"/>
  <c r="C261" i="102"/>
  <c r="C27" i="102"/>
  <c r="N238" i="53"/>
  <c r="G268" i="127"/>
  <c r="M12" i="53"/>
  <c r="D261" i="124"/>
  <c r="D27" i="124"/>
  <c r="M148" i="53"/>
  <c r="E265" i="127"/>
  <c r="M88" i="53"/>
  <c r="E263" i="127"/>
  <c r="L58" i="53"/>
  <c r="C262" i="127"/>
  <c r="M13" i="53"/>
  <c r="D261" i="115"/>
  <c r="D27" i="115"/>
  <c r="N207" i="53"/>
  <c r="G267" i="125"/>
  <c r="M57" i="53"/>
  <c r="E262" i="125"/>
  <c r="N208" i="53"/>
  <c r="G267" i="127"/>
  <c r="L57" i="53"/>
  <c r="C262" i="125"/>
  <c r="N448" i="53"/>
  <c r="G275" i="127"/>
  <c r="M418" i="53"/>
  <c r="E274" i="127"/>
  <c r="N358" i="53"/>
  <c r="G272" i="127"/>
  <c r="N357" i="53"/>
  <c r="G272" i="125"/>
  <c r="L417" i="53"/>
  <c r="C274" i="125"/>
  <c r="L207" i="53"/>
  <c r="C267" i="125"/>
  <c r="M178" i="53"/>
  <c r="E266" i="127"/>
  <c r="L418" i="53"/>
  <c r="C274" i="127"/>
  <c r="N88" i="53"/>
  <c r="G263" i="127"/>
  <c r="L357" i="53"/>
  <c r="C272" i="125"/>
  <c r="M417" i="53"/>
  <c r="E274" i="125"/>
  <c r="M358" i="53"/>
  <c r="E272" i="127"/>
  <c r="N298" i="53"/>
  <c r="G270" i="127"/>
  <c r="L268" i="53"/>
  <c r="C269" i="127"/>
  <c r="N237" i="53"/>
  <c r="G268" i="125"/>
  <c r="M388" i="53"/>
  <c r="E273" i="127"/>
  <c r="N388" i="53"/>
  <c r="G273" i="127"/>
  <c r="N327" i="53"/>
  <c r="G271" i="125"/>
  <c r="N267" i="53"/>
  <c r="G269" i="125"/>
  <c r="N178" i="53"/>
  <c r="G266" i="127"/>
  <c r="O13" i="53"/>
  <c r="F261" i="115"/>
  <c r="F27" i="115"/>
  <c r="L237" i="53"/>
  <c r="C268" i="125"/>
  <c r="N147" i="53"/>
  <c r="G265" i="125"/>
  <c r="O14" i="53"/>
  <c r="F261" i="102"/>
  <c r="F27" i="102"/>
  <c r="L388" i="53"/>
  <c r="C273" i="127"/>
  <c r="M87" i="53"/>
  <c r="E263" i="125"/>
  <c r="O15" i="53"/>
  <c r="F261" i="126"/>
  <c r="F27" i="126"/>
  <c r="N268" i="53"/>
  <c r="G269" i="127"/>
  <c r="N177" i="53"/>
  <c r="G266" i="125"/>
  <c r="N87" i="53"/>
  <c r="G263" i="125"/>
  <c r="L177" i="53"/>
  <c r="C266" i="125"/>
  <c r="P14" i="53"/>
  <c r="G261" i="102"/>
  <c r="G27" i="102"/>
  <c r="M58" i="53"/>
  <c r="E262" i="127"/>
  <c r="N417" i="53"/>
  <c r="G274" i="125"/>
  <c r="L87" i="53"/>
  <c r="C263" i="125"/>
  <c r="N57" i="53"/>
  <c r="G262" i="125"/>
  <c r="M447" i="53"/>
  <c r="E275" i="125"/>
  <c r="M297" i="53"/>
  <c r="E270" i="125"/>
  <c r="N118" i="53"/>
  <c r="G264" i="127"/>
  <c r="M267" i="55"/>
  <c r="E284" i="125"/>
  <c r="P14" i="55"/>
  <c r="G276" i="102"/>
  <c r="G28" i="102"/>
  <c r="L268" i="55"/>
  <c r="C284" i="127"/>
  <c r="N178" i="55"/>
  <c r="G281" i="127"/>
  <c r="N88" i="55"/>
  <c r="G278" i="127"/>
  <c r="M57" i="55"/>
  <c r="E277" i="125"/>
  <c r="O14" i="55"/>
  <c r="F276" i="102"/>
  <c r="F28" i="102"/>
  <c r="L267" i="55"/>
  <c r="C284" i="125"/>
  <c r="N177" i="55"/>
  <c r="G281" i="125"/>
  <c r="L58" i="55"/>
  <c r="C277" i="127"/>
  <c r="N14" i="55"/>
  <c r="E276" i="102"/>
  <c r="E28" i="102"/>
  <c r="M237" i="55"/>
  <c r="E283" i="125"/>
  <c r="N207" i="55"/>
  <c r="G282" i="125"/>
  <c r="N148" i="55"/>
  <c r="G280" i="127"/>
  <c r="L57" i="55"/>
  <c r="C277" i="125"/>
  <c r="M14" i="55"/>
  <c r="D276" i="102"/>
  <c r="D28" i="102"/>
  <c r="M12" i="55"/>
  <c r="D276" i="124"/>
  <c r="D28" i="124"/>
  <c r="M268" i="55"/>
  <c r="E284" i="127"/>
  <c r="N57" i="55"/>
  <c r="G277" i="125"/>
  <c r="L207" i="55"/>
  <c r="C282" i="125"/>
  <c r="L147" i="55"/>
  <c r="C280" i="125"/>
  <c r="N58" i="55"/>
  <c r="G277" i="127"/>
  <c r="L208" i="55"/>
  <c r="C282" i="127"/>
  <c r="N118" i="55"/>
  <c r="G279" i="127"/>
  <c r="M177" i="55"/>
  <c r="E281" i="125"/>
  <c r="M87" i="55"/>
  <c r="E278" i="125"/>
  <c r="L178" i="55"/>
  <c r="C281" i="127"/>
  <c r="L88" i="55"/>
  <c r="C278" i="127"/>
  <c r="L237" i="55"/>
  <c r="C283" i="125"/>
  <c r="L177" i="55"/>
  <c r="C281" i="125"/>
  <c r="N147" i="55"/>
  <c r="G280" i="125"/>
  <c r="N87" i="55"/>
  <c r="G278" i="125"/>
  <c r="L87" i="55"/>
  <c r="C278" i="125"/>
  <c r="N208" i="55"/>
  <c r="G282" i="127"/>
  <c r="L14" i="55"/>
  <c r="C276" i="102"/>
  <c r="C28" i="102"/>
  <c r="M208" i="55"/>
  <c r="E282" i="127"/>
  <c r="M178" i="55"/>
  <c r="E281" i="127"/>
  <c r="L148" i="55"/>
  <c r="C280" i="127"/>
  <c r="M117" i="55"/>
  <c r="E279" i="125"/>
  <c r="L117" i="55"/>
  <c r="C279" i="125"/>
  <c r="M13" i="55"/>
  <c r="D276" i="115"/>
  <c r="D28" i="115"/>
  <c r="N267" i="55"/>
  <c r="G284" i="125"/>
  <c r="N268" i="55"/>
  <c r="G284" i="127"/>
  <c r="M58" i="55"/>
  <c r="E277" i="127"/>
  <c r="M147" i="55"/>
  <c r="E280" i="125"/>
  <c r="N117" i="55"/>
  <c r="G279" i="125"/>
  <c r="M207" i="55"/>
  <c r="E282" i="125"/>
  <c r="N237" i="55"/>
  <c r="G283" i="125"/>
  <c r="L267" i="57"/>
  <c r="C293" i="125"/>
  <c r="M208" i="57"/>
  <c r="E291" i="127"/>
  <c r="L57" i="57"/>
  <c r="C286" i="125"/>
  <c r="N297" i="57"/>
  <c r="G294" i="125"/>
  <c r="N238" i="57"/>
  <c r="G292" i="127"/>
  <c r="N207" i="57"/>
  <c r="G291" i="125"/>
  <c r="N88" i="57"/>
  <c r="G287" i="127"/>
  <c r="M58" i="57"/>
  <c r="E286" i="127"/>
  <c r="L12" i="57"/>
  <c r="C285" i="124"/>
  <c r="C29" i="124"/>
  <c r="N237" i="57"/>
  <c r="G292" i="125"/>
  <c r="N118" i="57"/>
  <c r="G288" i="127"/>
  <c r="L117" i="57"/>
  <c r="C288" i="125"/>
  <c r="N12" i="57"/>
  <c r="E285" i="124"/>
  <c r="E29" i="124"/>
  <c r="M297" i="57"/>
  <c r="E294" i="125"/>
  <c r="M207" i="57"/>
  <c r="E291" i="125"/>
  <c r="M88" i="57"/>
  <c r="E287" i="127"/>
  <c r="N57" i="57"/>
  <c r="G286" i="125"/>
  <c r="L297" i="57"/>
  <c r="C294" i="125"/>
  <c r="M267" i="57"/>
  <c r="E293" i="125"/>
  <c r="L238" i="57"/>
  <c r="C292" i="127"/>
  <c r="L207" i="57"/>
  <c r="C291" i="125"/>
  <c r="L88" i="57"/>
  <c r="C287" i="127"/>
  <c r="M57" i="57"/>
  <c r="E286" i="125"/>
  <c r="P12" i="57"/>
  <c r="G285" i="124"/>
  <c r="G29" i="124"/>
  <c r="M268" i="57"/>
  <c r="E293" i="127"/>
  <c r="L237" i="57"/>
  <c r="C292" i="125"/>
  <c r="M178" i="57"/>
  <c r="E290" i="127"/>
  <c r="L87" i="57"/>
  <c r="C287" i="125"/>
  <c r="O14" i="57"/>
  <c r="F285" i="102"/>
  <c r="F29" i="102"/>
  <c r="M118" i="57"/>
  <c r="E288" i="127"/>
  <c r="L268" i="57"/>
  <c r="C293" i="127"/>
  <c r="L208" i="57"/>
  <c r="C291" i="127"/>
  <c r="N177" i="57"/>
  <c r="G290" i="125"/>
  <c r="N148" i="57"/>
  <c r="G289" i="127"/>
  <c r="L118" i="57"/>
  <c r="C288" i="127"/>
  <c r="L58" i="57"/>
  <c r="C286" i="127"/>
  <c r="G285" i="115"/>
  <c r="G29" i="115"/>
  <c r="M238" i="57"/>
  <c r="E292" i="127"/>
  <c r="M147" i="57"/>
  <c r="E289" i="125"/>
  <c r="M117" i="57"/>
  <c r="E288" i="125"/>
  <c r="P15" i="57"/>
  <c r="G285" i="126"/>
  <c r="G29" i="126"/>
  <c r="N208" i="57"/>
  <c r="G291" i="127"/>
  <c r="L178" i="57"/>
  <c r="C290" i="127"/>
  <c r="L148" i="57"/>
  <c r="C289" i="127"/>
  <c r="N117" i="57"/>
  <c r="G288" i="125"/>
  <c r="N14" i="57"/>
  <c r="E285" i="102"/>
  <c r="E29" i="102"/>
  <c r="P14" i="57"/>
  <c r="G285" i="102"/>
  <c r="G29" i="102"/>
  <c r="M14" i="57"/>
  <c r="D285" i="102"/>
  <c r="D29" i="102"/>
  <c r="M237" i="57"/>
  <c r="E292" i="125"/>
  <c r="L147" i="57"/>
  <c r="C289" i="125"/>
  <c r="N178" i="57"/>
  <c r="G290" i="127"/>
  <c r="M177" i="57"/>
  <c r="E290" i="125"/>
  <c r="L177" i="57"/>
  <c r="C290" i="125"/>
  <c r="N268" i="57"/>
  <c r="G293" i="127"/>
  <c r="N58" i="57"/>
  <c r="G286" i="127"/>
  <c r="L14" i="57"/>
  <c r="C285" i="102"/>
  <c r="C29" i="102"/>
  <c r="M298" i="57"/>
  <c r="E294" i="127"/>
  <c r="L15" i="57"/>
  <c r="C285" i="126"/>
  <c r="C29" i="126"/>
  <c r="L298" i="57"/>
  <c r="C294" i="127"/>
  <c r="L13" i="57"/>
  <c r="C285" i="115"/>
  <c r="C29" i="115"/>
  <c r="N267" i="57"/>
  <c r="G293" i="125"/>
  <c r="N298" i="57"/>
  <c r="G294" i="127"/>
  <c r="M328" i="59"/>
  <c r="E305" i="127"/>
  <c r="N298" i="59"/>
  <c r="G304" i="127"/>
  <c r="N267" i="59"/>
  <c r="G303" i="125"/>
  <c r="N208" i="59"/>
  <c r="G301" i="127"/>
  <c r="M177" i="59"/>
  <c r="E300" i="125"/>
  <c r="L88" i="59"/>
  <c r="C297" i="127"/>
  <c r="N12" i="59"/>
  <c r="E295" i="124"/>
  <c r="E30" i="124"/>
  <c r="L238" i="59"/>
  <c r="C302" i="127"/>
  <c r="L237" i="59"/>
  <c r="C302" i="125"/>
  <c r="M207" i="59"/>
  <c r="E301" i="125"/>
  <c r="L178" i="59"/>
  <c r="C300" i="127"/>
  <c r="M57" i="59"/>
  <c r="E296" i="125"/>
  <c r="M14" i="59"/>
  <c r="D295" i="102"/>
  <c r="D30" i="102"/>
  <c r="M12" i="59"/>
  <c r="D295" i="124"/>
  <c r="D30" i="124"/>
  <c r="L298" i="59"/>
  <c r="C304" i="127"/>
  <c r="N327" i="59"/>
  <c r="G305" i="125"/>
  <c r="M267" i="59"/>
  <c r="E303" i="125"/>
  <c r="M208" i="59"/>
  <c r="E301" i="127"/>
  <c r="L177" i="59"/>
  <c r="C300" i="125"/>
  <c r="L148" i="59"/>
  <c r="C299" i="127"/>
  <c r="M147" i="59"/>
  <c r="E299" i="125"/>
  <c r="N118" i="59"/>
  <c r="G298" i="127"/>
  <c r="L58" i="59"/>
  <c r="C296" i="127"/>
  <c r="L267" i="59"/>
  <c r="C303" i="125"/>
  <c r="M178" i="59"/>
  <c r="E300" i="127"/>
  <c r="L268" i="59"/>
  <c r="C303" i="127"/>
  <c r="L207" i="59"/>
  <c r="C301" i="125"/>
  <c r="L57" i="59"/>
  <c r="C296" i="125"/>
  <c r="L208" i="59"/>
  <c r="C301" i="127"/>
  <c r="M298" i="59"/>
  <c r="E304" i="127"/>
  <c r="M268" i="59"/>
  <c r="E303" i="127"/>
  <c r="N147" i="59"/>
  <c r="G299" i="125"/>
  <c r="L147" i="59"/>
  <c r="C299" i="125"/>
  <c r="N14" i="59"/>
  <c r="E295" i="102"/>
  <c r="E30" i="102"/>
  <c r="N13" i="59"/>
  <c r="E295" i="115"/>
  <c r="E30" i="115"/>
  <c r="N207" i="59"/>
  <c r="G301" i="125"/>
  <c r="N328" i="59"/>
  <c r="G305" i="127"/>
  <c r="M87" i="59"/>
  <c r="E297" i="125"/>
  <c r="M327" i="59"/>
  <c r="E305" i="125"/>
  <c r="M297" i="59"/>
  <c r="E304" i="125"/>
  <c r="M118" i="59"/>
  <c r="E298" i="127"/>
  <c r="L87" i="59"/>
  <c r="C297" i="125"/>
  <c r="M58" i="59"/>
  <c r="E296" i="127"/>
  <c r="L328" i="59"/>
  <c r="C305" i="127"/>
  <c r="L327" i="59"/>
  <c r="C305" i="125"/>
  <c r="N148" i="59"/>
  <c r="G299" i="127"/>
  <c r="N178" i="59"/>
  <c r="G300" i="127"/>
  <c r="N87" i="59"/>
  <c r="G297" i="125"/>
  <c r="N117" i="59"/>
  <c r="G298" i="125"/>
  <c r="N297" i="59"/>
  <c r="G304" i="125"/>
  <c r="M238" i="59"/>
  <c r="E302" i="127"/>
  <c r="N57" i="59"/>
  <c r="G296" i="125"/>
  <c r="M117" i="59"/>
  <c r="E298" i="125"/>
  <c r="L117" i="59"/>
  <c r="C298" i="125"/>
  <c r="L297" i="59"/>
  <c r="C304" i="125"/>
  <c r="M88" i="59"/>
  <c r="E297" i="127"/>
  <c r="N238" i="59"/>
  <c r="G302" i="127"/>
  <c r="N88" i="59"/>
  <c r="G297" i="127"/>
  <c r="N58" i="59"/>
  <c r="G296" i="127"/>
  <c r="N268" i="59"/>
  <c r="G303" i="127"/>
  <c r="M237" i="59"/>
  <c r="E302" i="125"/>
  <c r="O14" i="59"/>
  <c r="F295" i="102"/>
  <c r="F30" i="102"/>
  <c r="G295" i="115"/>
  <c r="G30" i="115"/>
  <c r="N15" i="59"/>
  <c r="E295" i="126"/>
  <c r="E30" i="126"/>
  <c r="P14" i="59"/>
  <c r="G295" i="102"/>
  <c r="G30" i="102"/>
  <c r="M13" i="59"/>
  <c r="D295" i="115"/>
  <c r="D30" i="115"/>
  <c r="L118" i="59"/>
  <c r="C298" i="127"/>
  <c r="L14" i="59"/>
  <c r="C295" i="102"/>
  <c r="C30" i="102"/>
  <c r="N358" i="61"/>
  <c r="G317" i="127"/>
  <c r="N328" i="61"/>
  <c r="G316" i="127"/>
  <c r="L237" i="61"/>
  <c r="C313" i="125"/>
  <c r="M178" i="61"/>
  <c r="E311" i="127"/>
  <c r="N148" i="61"/>
  <c r="G310" i="127"/>
  <c r="N117" i="61"/>
  <c r="G309" i="125"/>
  <c r="N357" i="61"/>
  <c r="G317" i="125"/>
  <c r="M208" i="61"/>
  <c r="E312" i="127"/>
  <c r="M87" i="61"/>
  <c r="E308" i="125"/>
  <c r="M267" i="61"/>
  <c r="E314" i="125"/>
  <c r="M117" i="61"/>
  <c r="E309" i="125"/>
  <c r="N238" i="61"/>
  <c r="G313" i="127"/>
  <c r="N207" i="61"/>
  <c r="G312" i="125"/>
  <c r="L358" i="61"/>
  <c r="C317" i="127"/>
  <c r="N237" i="61"/>
  <c r="G313" i="125"/>
  <c r="L148" i="61"/>
  <c r="C310" i="127"/>
  <c r="L117" i="61"/>
  <c r="C309" i="125"/>
  <c r="L357" i="61"/>
  <c r="C317" i="125"/>
  <c r="M207" i="61"/>
  <c r="E312" i="125"/>
  <c r="M88" i="61"/>
  <c r="E308" i="127"/>
  <c r="N327" i="61"/>
  <c r="G316" i="125"/>
  <c r="M327" i="61"/>
  <c r="E316" i="125"/>
  <c r="M237" i="61"/>
  <c r="E313" i="125"/>
  <c r="M58" i="61"/>
  <c r="E307" i="127"/>
  <c r="O15" i="61"/>
  <c r="F306" i="126"/>
  <c r="F31" i="126"/>
  <c r="N388" i="61"/>
  <c r="G318" i="127"/>
  <c r="N387" i="61"/>
  <c r="G318" i="125"/>
  <c r="N297" i="61"/>
  <c r="G315" i="125"/>
  <c r="N178" i="61"/>
  <c r="G311" i="127"/>
  <c r="N177" i="61"/>
  <c r="G311" i="125"/>
  <c r="L118" i="61"/>
  <c r="C309" i="127"/>
  <c r="N58" i="61"/>
  <c r="G307" i="127"/>
  <c r="O14" i="61"/>
  <c r="F306" i="102"/>
  <c r="F31" i="102"/>
  <c r="L327" i="61"/>
  <c r="C316" i="125"/>
  <c r="L267" i="61"/>
  <c r="C314" i="125"/>
  <c r="L238" i="61"/>
  <c r="C313" i="127"/>
  <c r="M147" i="61"/>
  <c r="E310" i="125"/>
  <c r="P14" i="61"/>
  <c r="G306" i="102"/>
  <c r="G31" i="102"/>
  <c r="M387" i="61"/>
  <c r="E318" i="125"/>
  <c r="M297" i="61"/>
  <c r="E315" i="125"/>
  <c r="M177" i="61"/>
  <c r="E311" i="125"/>
  <c r="L14" i="61"/>
  <c r="C306" i="102"/>
  <c r="C31" i="102"/>
  <c r="M357" i="61"/>
  <c r="E317" i="125"/>
  <c r="N208" i="61"/>
  <c r="G312" i="127"/>
  <c r="L177" i="61"/>
  <c r="C311" i="125"/>
  <c r="L88" i="61"/>
  <c r="C308" i="127"/>
  <c r="L58" i="61"/>
  <c r="C307" i="127"/>
  <c r="O13" i="61"/>
  <c r="F306" i="115"/>
  <c r="F31" i="115"/>
  <c r="L387" i="61"/>
  <c r="C318" i="125"/>
  <c r="N267" i="61"/>
  <c r="G314" i="125"/>
  <c r="M238" i="61"/>
  <c r="E313" i="127"/>
  <c r="L388" i="61"/>
  <c r="C318" i="127"/>
  <c r="L208" i="61"/>
  <c r="C312" i="127"/>
  <c r="M358" i="61"/>
  <c r="E317" i="127"/>
  <c r="L268" i="61"/>
  <c r="C314" i="127"/>
  <c r="L178" i="61"/>
  <c r="C311" i="127"/>
  <c r="L147" i="61"/>
  <c r="C310" i="125"/>
  <c r="L207" i="61"/>
  <c r="C312" i="125"/>
  <c r="M118" i="61"/>
  <c r="E309" i="127"/>
  <c r="M12" i="61"/>
  <c r="D306" i="124"/>
  <c r="D31" i="124"/>
  <c r="L297" i="61"/>
  <c r="C315" i="125"/>
  <c r="N268" i="61"/>
  <c r="G314" i="127"/>
  <c r="M298" i="61"/>
  <c r="E315" i="127"/>
  <c r="L298" i="61"/>
  <c r="C315" i="127"/>
  <c r="M13" i="61"/>
  <c r="D306" i="115"/>
  <c r="D31" i="115"/>
  <c r="M148" i="61"/>
  <c r="E310" i="127"/>
  <c r="L87" i="61"/>
  <c r="C308" i="125"/>
  <c r="L57" i="61"/>
  <c r="C307" i="125"/>
  <c r="N298" i="61"/>
  <c r="G315" i="127"/>
  <c r="N147" i="61"/>
  <c r="G310" i="125"/>
  <c r="N118" i="61"/>
  <c r="G309" i="127"/>
  <c r="N88" i="61"/>
  <c r="G308" i="127"/>
  <c r="N87" i="61"/>
  <c r="G308" i="125"/>
  <c r="N57" i="61"/>
  <c r="G307" i="125"/>
  <c r="M57" i="61"/>
  <c r="E307" i="125"/>
  <c r="N14" i="61"/>
  <c r="E306" i="102"/>
  <c r="E31" i="102"/>
  <c r="M14" i="61"/>
  <c r="D306" i="102"/>
  <c r="D31" i="102"/>
  <c r="L14" i="48"/>
  <c r="C235" i="102"/>
  <c r="C24" i="102"/>
  <c r="M14" i="48"/>
  <c r="D235" i="102"/>
  <c r="D24" i="102"/>
  <c r="P14" i="48"/>
  <c r="G235" i="102"/>
  <c r="G24" i="102"/>
  <c r="L177" i="62"/>
  <c r="C324" i="125"/>
  <c r="L147" i="62"/>
  <c r="C323" i="125"/>
  <c r="M58" i="62"/>
  <c r="E320" i="127"/>
  <c r="M297" i="62"/>
  <c r="E328" i="125"/>
  <c r="L118" i="62"/>
  <c r="C322" i="127"/>
  <c r="M117" i="62"/>
  <c r="E322" i="125"/>
  <c r="M88" i="62"/>
  <c r="E321" i="127"/>
  <c r="M267" i="62"/>
  <c r="E327" i="125"/>
  <c r="L208" i="62"/>
  <c r="C325" i="127"/>
  <c r="M207" i="62"/>
  <c r="E325" i="125"/>
  <c r="M178" i="62"/>
  <c r="E324" i="127"/>
  <c r="M148" i="62"/>
  <c r="E323" i="127"/>
  <c r="M268" i="62"/>
  <c r="E327" i="127"/>
  <c r="N177" i="62"/>
  <c r="G324" i="125"/>
  <c r="N147" i="62"/>
  <c r="G323" i="125"/>
  <c r="N297" i="62"/>
  <c r="G328" i="125"/>
  <c r="N237" i="62"/>
  <c r="G326" i="125"/>
  <c r="L117" i="62"/>
  <c r="C322" i="125"/>
  <c r="N88" i="62"/>
  <c r="G321" i="127"/>
  <c r="M57" i="62"/>
  <c r="E320" i="125"/>
  <c r="N298" i="62"/>
  <c r="G328" i="127"/>
  <c r="N238" i="62"/>
  <c r="G326" i="127"/>
  <c r="M237" i="62"/>
  <c r="E326" i="125"/>
  <c r="L148" i="62"/>
  <c r="C323" i="127"/>
  <c r="L57" i="62"/>
  <c r="C320" i="125"/>
  <c r="O14" i="62"/>
  <c r="F319" i="102"/>
  <c r="F32" i="102"/>
  <c r="M298" i="62"/>
  <c r="E328" i="127"/>
  <c r="L297" i="62"/>
  <c r="C328" i="125"/>
  <c r="M238" i="62"/>
  <c r="E326" i="127"/>
  <c r="L237" i="62"/>
  <c r="C326" i="125"/>
  <c r="N117" i="62"/>
  <c r="G322" i="125"/>
  <c r="L88" i="62"/>
  <c r="C321" i="127"/>
  <c r="M12" i="62"/>
  <c r="D319" i="124"/>
  <c r="D32" i="124"/>
  <c r="L298" i="62"/>
  <c r="C328" i="127"/>
  <c r="L238" i="62"/>
  <c r="C326" i="127"/>
  <c r="N208" i="62"/>
  <c r="G325" i="127"/>
  <c r="N148" i="62"/>
  <c r="G323" i="127"/>
  <c r="M147" i="62"/>
  <c r="E323" i="125"/>
  <c r="N118" i="62"/>
  <c r="G322" i="127"/>
  <c r="N57" i="62"/>
  <c r="G320" i="125"/>
  <c r="L207" i="62"/>
  <c r="C325" i="125"/>
  <c r="L58" i="62"/>
  <c r="C320" i="127"/>
  <c r="N207" i="62"/>
  <c r="G325" i="125"/>
  <c r="N58" i="62"/>
  <c r="G320" i="127"/>
  <c r="M14" i="62"/>
  <c r="D319" i="102"/>
  <c r="D32" i="102"/>
  <c r="M87" i="62"/>
  <c r="E321" i="125"/>
  <c r="L178" i="62"/>
  <c r="C324" i="127"/>
  <c r="L87" i="62"/>
  <c r="C321" i="125"/>
  <c r="N178" i="62"/>
  <c r="G324" i="127"/>
  <c r="N87" i="62"/>
  <c r="G321" i="125"/>
  <c r="L14" i="62"/>
  <c r="C319" i="102"/>
  <c r="C32" i="102"/>
  <c r="N267" i="62"/>
  <c r="G327" i="125"/>
  <c r="M177" i="62"/>
  <c r="E324" i="125"/>
  <c r="N14" i="62"/>
  <c r="E319" i="102"/>
  <c r="E32" i="102"/>
  <c r="P14" i="62"/>
  <c r="G319" i="102"/>
  <c r="G32" i="102"/>
  <c r="L267" i="62"/>
  <c r="C327" i="125"/>
  <c r="N357" i="64"/>
  <c r="G340" i="125"/>
  <c r="N148" i="64"/>
  <c r="G333" i="127"/>
  <c r="N117" i="64"/>
  <c r="G332" i="125"/>
  <c r="M57" i="64"/>
  <c r="E330" i="125"/>
  <c r="L15" i="64"/>
  <c r="C329" i="126"/>
  <c r="C33" i="126"/>
  <c r="M357" i="64"/>
  <c r="E340" i="125"/>
  <c r="L328" i="64"/>
  <c r="C339" i="127"/>
  <c r="N208" i="64"/>
  <c r="G335" i="127"/>
  <c r="M117" i="64"/>
  <c r="E332" i="125"/>
  <c r="L88" i="64"/>
  <c r="C331" i="127"/>
  <c r="L57" i="64"/>
  <c r="C330" i="125"/>
  <c r="L327" i="64"/>
  <c r="C339" i="125"/>
  <c r="M237" i="64"/>
  <c r="E336" i="125"/>
  <c r="M147" i="64"/>
  <c r="E333" i="125"/>
  <c r="L357" i="64"/>
  <c r="C340" i="125"/>
  <c r="M297" i="64"/>
  <c r="E338" i="125"/>
  <c r="L148" i="64"/>
  <c r="C333" i="127"/>
  <c r="L117" i="64"/>
  <c r="C332" i="125"/>
  <c r="M58" i="64"/>
  <c r="E330" i="127"/>
  <c r="L13" i="64"/>
  <c r="C329" i="115"/>
  <c r="C33" i="115"/>
  <c r="N328" i="64"/>
  <c r="G339" i="127"/>
  <c r="M298" i="64"/>
  <c r="E338" i="127"/>
  <c r="N238" i="64"/>
  <c r="G336" i="127"/>
  <c r="L208" i="64"/>
  <c r="C335" i="127"/>
  <c r="M118" i="64"/>
  <c r="E332" i="127"/>
  <c r="N88" i="64"/>
  <c r="G331" i="127"/>
  <c r="N57" i="64"/>
  <c r="G330" i="125"/>
  <c r="M328" i="64"/>
  <c r="E339" i="127"/>
  <c r="N327" i="64"/>
  <c r="G339" i="125"/>
  <c r="L358" i="64"/>
  <c r="C340" i="127"/>
  <c r="M327" i="64"/>
  <c r="E339" i="125"/>
  <c r="L118" i="64"/>
  <c r="C332" i="127"/>
  <c r="M88" i="64"/>
  <c r="E331" i="127"/>
  <c r="N87" i="64"/>
  <c r="G331" i="125"/>
  <c r="M207" i="64"/>
  <c r="E335" i="125"/>
  <c r="N178" i="64"/>
  <c r="G334" i="127"/>
  <c r="N177" i="64"/>
  <c r="G334" i="125"/>
  <c r="O14" i="64"/>
  <c r="F329" i="102"/>
  <c r="F33" i="102"/>
  <c r="N12" i="64"/>
  <c r="E329" i="124"/>
  <c r="E33" i="124"/>
  <c r="L147" i="64"/>
  <c r="C333" i="125"/>
  <c r="M87" i="64"/>
  <c r="E331" i="125"/>
  <c r="L58" i="64"/>
  <c r="C330" i="127"/>
  <c r="N358" i="64"/>
  <c r="G340" i="127"/>
  <c r="N297" i="64"/>
  <c r="G338" i="125"/>
  <c r="N118" i="64"/>
  <c r="G332" i="127"/>
  <c r="L87" i="64"/>
  <c r="C331" i="125"/>
  <c r="N268" i="64"/>
  <c r="G337" i="127"/>
  <c r="L237" i="64"/>
  <c r="C336" i="125"/>
  <c r="M14" i="64"/>
  <c r="D329" i="102"/>
  <c r="D33" i="102"/>
  <c r="L14" i="64"/>
  <c r="C329" i="102"/>
  <c r="C33" i="102"/>
  <c r="M268" i="64"/>
  <c r="E337" i="127"/>
  <c r="M177" i="64"/>
  <c r="E334" i="125"/>
  <c r="L267" i="64"/>
  <c r="C337" i="125"/>
  <c r="L297" i="64"/>
  <c r="C338" i="125"/>
  <c r="L268" i="64"/>
  <c r="C337" i="127"/>
  <c r="N237" i="64"/>
  <c r="G336" i="125"/>
  <c r="L178" i="64"/>
  <c r="C334" i="127"/>
  <c r="L177" i="64"/>
  <c r="C334" i="125"/>
  <c r="M148" i="64"/>
  <c r="E333" i="127"/>
  <c r="N58" i="64"/>
  <c r="G330" i="127"/>
  <c r="P14" i="64"/>
  <c r="G329" i="102"/>
  <c r="G33" i="102"/>
  <c r="M208" i="64"/>
  <c r="E335" i="127"/>
  <c r="M358" i="64"/>
  <c r="E340" i="127"/>
  <c r="N267" i="64"/>
  <c r="G337" i="125"/>
  <c r="L207" i="64"/>
  <c r="C335" i="125"/>
  <c r="N147" i="64"/>
  <c r="G333" i="125"/>
  <c r="N207" i="64"/>
  <c r="G335" i="125"/>
  <c r="N15" i="64"/>
  <c r="E329" i="126"/>
  <c r="E33" i="126"/>
  <c r="N13" i="64"/>
  <c r="E329" i="115"/>
  <c r="E33" i="115"/>
  <c r="N14" i="64"/>
  <c r="E329" i="102"/>
  <c r="E33" i="102"/>
  <c r="M267" i="64"/>
  <c r="E337" i="125"/>
  <c r="M237" i="65"/>
  <c r="E348" i="125"/>
  <c r="L148" i="65"/>
  <c r="C345" i="127"/>
  <c r="M57" i="65"/>
  <c r="E342" i="125"/>
  <c r="P15" i="65"/>
  <c r="G341" i="126"/>
  <c r="G34" i="126"/>
  <c r="L147" i="65"/>
  <c r="C345" i="125"/>
  <c r="L12" i="65"/>
  <c r="C341" i="124"/>
  <c r="C34" i="124"/>
  <c r="L237" i="65"/>
  <c r="C348" i="125"/>
  <c r="N208" i="65"/>
  <c r="G347" i="127"/>
  <c r="N178" i="65"/>
  <c r="G346" i="127"/>
  <c r="N118" i="65"/>
  <c r="G344" i="127"/>
  <c r="N88" i="65"/>
  <c r="G343" i="127"/>
  <c r="L57" i="65"/>
  <c r="C342" i="125"/>
  <c r="N12" i="65"/>
  <c r="E341" i="124"/>
  <c r="E34" i="124"/>
  <c r="N148" i="65"/>
  <c r="G345" i="127"/>
  <c r="M118" i="65"/>
  <c r="E344" i="127"/>
  <c r="M58" i="65"/>
  <c r="E342" i="127"/>
  <c r="L15" i="65"/>
  <c r="C341" i="126"/>
  <c r="C34" i="126"/>
  <c r="L14" i="65"/>
  <c r="C341" i="102"/>
  <c r="C34" i="102"/>
  <c r="N237" i="65"/>
  <c r="G348" i="125"/>
  <c r="L208" i="65"/>
  <c r="C347" i="127"/>
  <c r="L178" i="65"/>
  <c r="C346" i="127"/>
  <c r="L118" i="65"/>
  <c r="C344" i="127"/>
  <c r="N57" i="65"/>
  <c r="G342" i="125"/>
  <c r="M208" i="65"/>
  <c r="E347" i="127"/>
  <c r="M177" i="65"/>
  <c r="E346" i="125"/>
  <c r="L88" i="65"/>
  <c r="C343" i="127"/>
  <c r="L177" i="65"/>
  <c r="C346" i="125"/>
  <c r="L58" i="65"/>
  <c r="C342" i="127"/>
  <c r="P12" i="65"/>
  <c r="G341" i="124"/>
  <c r="G34" i="124"/>
  <c r="N177" i="65"/>
  <c r="G346" i="125"/>
  <c r="L13" i="65"/>
  <c r="C341" i="115"/>
  <c r="C34" i="115"/>
  <c r="P14" i="65"/>
  <c r="G341" i="102"/>
  <c r="G34" i="102"/>
  <c r="M238" i="65"/>
  <c r="E348" i="127"/>
  <c r="M148" i="65"/>
  <c r="E345" i="127"/>
  <c r="N147" i="65"/>
  <c r="G345" i="125"/>
  <c r="M87" i="65"/>
  <c r="E343" i="125"/>
  <c r="L238" i="65"/>
  <c r="C348" i="127"/>
  <c r="M147" i="65"/>
  <c r="E345" i="125"/>
  <c r="N117" i="65"/>
  <c r="G344" i="125"/>
  <c r="L87" i="65"/>
  <c r="C343" i="125"/>
  <c r="L207" i="65"/>
  <c r="C347" i="125"/>
  <c r="N58" i="65"/>
  <c r="G342" i="127"/>
  <c r="M117" i="65"/>
  <c r="E344" i="125"/>
  <c r="G341" i="115"/>
  <c r="G34" i="115"/>
  <c r="N238" i="65"/>
  <c r="G348" i="127"/>
  <c r="L117" i="65"/>
  <c r="C344" i="125"/>
  <c r="N87" i="65"/>
  <c r="G343" i="125"/>
  <c r="M207" i="65"/>
  <c r="E347" i="125"/>
  <c r="M178" i="65"/>
  <c r="E346" i="127"/>
  <c r="N207" i="65"/>
  <c r="G347" i="125"/>
  <c r="M14" i="65"/>
  <c r="D341" i="102"/>
  <c r="D34" i="102"/>
  <c r="O14" i="65"/>
  <c r="F341" i="102"/>
  <c r="F34" i="102"/>
  <c r="N14" i="65"/>
  <c r="E341" i="102"/>
  <c r="E34" i="102"/>
  <c r="M88" i="65"/>
  <c r="E343" i="127"/>
  <c r="M267" i="67"/>
  <c r="E357" i="125"/>
  <c r="L238" i="67"/>
  <c r="C356" i="127"/>
  <c r="L207" i="67"/>
  <c r="C355" i="125"/>
  <c r="M148" i="67"/>
  <c r="E353" i="127"/>
  <c r="N118" i="67"/>
  <c r="G352" i="127"/>
  <c r="N87" i="67"/>
  <c r="G351" i="125"/>
  <c r="L14" i="67"/>
  <c r="C349" i="102"/>
  <c r="C35" i="102"/>
  <c r="L298" i="67"/>
  <c r="C358" i="127"/>
  <c r="L267" i="67"/>
  <c r="C357" i="125"/>
  <c r="M208" i="67"/>
  <c r="E355" i="127"/>
  <c r="M87" i="67"/>
  <c r="E351" i="125"/>
  <c r="M297" i="67"/>
  <c r="E358" i="125"/>
  <c r="L268" i="67"/>
  <c r="C357" i="127"/>
  <c r="L237" i="67"/>
  <c r="C356" i="125"/>
  <c r="M178" i="67"/>
  <c r="E354" i="127"/>
  <c r="M57" i="67"/>
  <c r="E350" i="125"/>
  <c r="L58" i="67"/>
  <c r="C350" i="127"/>
  <c r="N208" i="67"/>
  <c r="G355" i="127"/>
  <c r="N177" i="67"/>
  <c r="G354" i="125"/>
  <c r="N298" i="67"/>
  <c r="G358" i="127"/>
  <c r="N267" i="67"/>
  <c r="G357" i="125"/>
  <c r="M207" i="67"/>
  <c r="E355" i="125"/>
  <c r="N58" i="67"/>
  <c r="G350" i="127"/>
  <c r="N14" i="67"/>
  <c r="E349" i="102"/>
  <c r="E35" i="102"/>
  <c r="M237" i="67"/>
  <c r="E356" i="125"/>
  <c r="M14" i="67"/>
  <c r="D349" i="102"/>
  <c r="D35" i="102"/>
  <c r="N117" i="67"/>
  <c r="G352" i="125"/>
  <c r="M88" i="67"/>
  <c r="E351" i="127"/>
  <c r="L297" i="67"/>
  <c r="C358" i="125"/>
  <c r="N237" i="67"/>
  <c r="G356" i="125"/>
  <c r="L177" i="67"/>
  <c r="C354" i="125"/>
  <c r="N88" i="67"/>
  <c r="G351" i="127"/>
  <c r="O15" i="67"/>
  <c r="F349" i="126"/>
  <c r="F35" i="126"/>
  <c r="O13" i="67"/>
  <c r="F349" i="115"/>
  <c r="F35" i="115"/>
  <c r="M238" i="67"/>
  <c r="E356" i="127"/>
  <c r="L178" i="67"/>
  <c r="C354" i="127"/>
  <c r="M117" i="67"/>
  <c r="E352" i="125"/>
  <c r="L57" i="67"/>
  <c r="C350" i="125"/>
  <c r="N207" i="67"/>
  <c r="G355" i="125"/>
  <c r="N178" i="67"/>
  <c r="G354" i="127"/>
  <c r="N57" i="67"/>
  <c r="G350" i="125"/>
  <c r="M177" i="67"/>
  <c r="E354" i="125"/>
  <c r="L208" i="67"/>
  <c r="C355" i="127"/>
  <c r="M58" i="67"/>
  <c r="E350" i="127"/>
  <c r="M298" i="67"/>
  <c r="E358" i="127"/>
  <c r="M118" i="67"/>
  <c r="E352" i="127"/>
  <c r="L87" i="67"/>
  <c r="C351" i="125"/>
  <c r="N147" i="67"/>
  <c r="G353" i="125"/>
  <c r="L88" i="67"/>
  <c r="C351" i="127"/>
  <c r="N297" i="67"/>
  <c r="G358" i="125"/>
  <c r="O14" i="67"/>
  <c r="F349" i="102"/>
  <c r="F35" i="102"/>
  <c r="M12" i="67"/>
  <c r="D349" i="124"/>
  <c r="D35" i="124"/>
  <c r="M268" i="67"/>
  <c r="E357" i="127"/>
  <c r="N238" i="67"/>
  <c r="G356" i="127"/>
  <c r="L117" i="67"/>
  <c r="C352" i="125"/>
  <c r="L118" i="67"/>
  <c r="C352" i="127"/>
  <c r="N268" i="67"/>
  <c r="G357" i="127"/>
  <c r="M147" i="67"/>
  <c r="E353" i="125"/>
  <c r="L147" i="67"/>
  <c r="C353" i="125"/>
  <c r="P14" i="67"/>
  <c r="G349" i="102"/>
  <c r="G35" i="102"/>
  <c r="L148" i="67"/>
  <c r="C353" i="127"/>
  <c r="N148" i="67"/>
  <c r="G353" i="127"/>
  <c r="M148" i="68"/>
  <c r="E363" i="127"/>
  <c r="N118" i="68"/>
  <c r="G362" i="127"/>
  <c r="L58" i="68"/>
  <c r="C360" i="127"/>
  <c r="L207" i="68"/>
  <c r="C365" i="125"/>
  <c r="M178" i="68"/>
  <c r="E364" i="127"/>
  <c r="M87" i="68"/>
  <c r="E361" i="125"/>
  <c r="L57" i="68"/>
  <c r="C360" i="125"/>
  <c r="M14" i="68"/>
  <c r="D359" i="102"/>
  <c r="D36" i="102"/>
  <c r="L88" i="68"/>
  <c r="C361" i="127"/>
  <c r="L87" i="68"/>
  <c r="C361" i="125"/>
  <c r="L118" i="68"/>
  <c r="C362" i="127"/>
  <c r="N58" i="68"/>
  <c r="G360" i="127"/>
  <c r="N207" i="68"/>
  <c r="G365" i="125"/>
  <c r="M177" i="68"/>
  <c r="E364" i="125"/>
  <c r="N15" i="68"/>
  <c r="E359" i="126"/>
  <c r="E36" i="126"/>
  <c r="M118" i="68"/>
  <c r="E362" i="127"/>
  <c r="N177" i="68"/>
  <c r="G364" i="125"/>
  <c r="N117" i="68"/>
  <c r="G362" i="125"/>
  <c r="N14" i="68"/>
  <c r="E359" i="102"/>
  <c r="E36" i="102"/>
  <c r="M147" i="68"/>
  <c r="E363" i="125"/>
  <c r="N88" i="68"/>
  <c r="G361" i="127"/>
  <c r="L15" i="68"/>
  <c r="C359" i="126"/>
  <c r="C36" i="126"/>
  <c r="L177" i="68"/>
  <c r="C364" i="125"/>
  <c r="L117" i="68"/>
  <c r="C362" i="125"/>
  <c r="M57" i="68"/>
  <c r="E360" i="125"/>
  <c r="M58" i="68"/>
  <c r="E360" i="127"/>
  <c r="L14" i="68"/>
  <c r="C359" i="102"/>
  <c r="C36" i="102"/>
  <c r="M208" i="68"/>
  <c r="E365" i="127"/>
  <c r="L148" i="68"/>
  <c r="C363" i="127"/>
  <c r="M88" i="68"/>
  <c r="E361" i="127"/>
  <c r="M117" i="68"/>
  <c r="E362" i="125"/>
  <c r="L208" i="68"/>
  <c r="C365" i="127"/>
  <c r="L178" i="68"/>
  <c r="C364" i="127"/>
  <c r="L13" i="68"/>
  <c r="C359" i="115"/>
  <c r="C36" i="115"/>
  <c r="N208" i="68"/>
  <c r="G365" i="127"/>
  <c r="N178" i="68"/>
  <c r="G364" i="127"/>
  <c r="M207" i="68"/>
  <c r="E365" i="125"/>
  <c r="N87" i="68"/>
  <c r="G361" i="125"/>
  <c r="O14" i="68"/>
  <c r="F359" i="102"/>
  <c r="F36" i="102"/>
  <c r="N148" i="68"/>
  <c r="G363" i="127"/>
  <c r="N12" i="68"/>
  <c r="E359" i="124"/>
  <c r="E36" i="124"/>
  <c r="N13" i="68"/>
  <c r="E359" i="115"/>
  <c r="E36" i="115"/>
  <c r="L147" i="68"/>
  <c r="C363" i="125"/>
  <c r="P15" i="68"/>
  <c r="G359" i="126"/>
  <c r="G36" i="126"/>
  <c r="G359" i="115"/>
  <c r="G36" i="115"/>
  <c r="N147" i="68"/>
  <c r="G363" i="125"/>
  <c r="N57" i="68"/>
  <c r="G360" i="125"/>
  <c r="P14" i="68"/>
  <c r="G359" i="102"/>
  <c r="G36" i="102"/>
  <c r="N178" i="70"/>
  <c r="G371" i="127"/>
  <c r="M57" i="70"/>
  <c r="E367" i="125"/>
  <c r="N12" i="70"/>
  <c r="E366" i="124"/>
  <c r="E37" i="124"/>
  <c r="L58" i="70"/>
  <c r="C367" i="127"/>
  <c r="N117" i="70"/>
  <c r="G369" i="125"/>
  <c r="L88" i="70"/>
  <c r="C368" i="127"/>
  <c r="L57" i="70"/>
  <c r="C367" i="125"/>
  <c r="L15" i="70"/>
  <c r="C366" i="126"/>
  <c r="C37" i="126"/>
  <c r="L178" i="70"/>
  <c r="C371" i="127"/>
  <c r="M177" i="70"/>
  <c r="E371" i="125"/>
  <c r="M58" i="70"/>
  <c r="E367" i="127"/>
  <c r="L117" i="70"/>
  <c r="C369" i="125"/>
  <c r="N88" i="70"/>
  <c r="G368" i="127"/>
  <c r="N57" i="70"/>
  <c r="G367" i="125"/>
  <c r="L147" i="70"/>
  <c r="C370" i="125"/>
  <c r="N87" i="70"/>
  <c r="G368" i="125"/>
  <c r="N58" i="70"/>
  <c r="G367" i="127"/>
  <c r="L13" i="70"/>
  <c r="C366" i="115"/>
  <c r="C37" i="115"/>
  <c r="M87" i="70"/>
  <c r="E368" i="125"/>
  <c r="P15" i="70"/>
  <c r="G366" i="126"/>
  <c r="G37" i="126"/>
  <c r="P14" i="70"/>
  <c r="G366" i="102"/>
  <c r="G37" i="102"/>
  <c r="L14" i="70"/>
  <c r="C366" i="102"/>
  <c r="C37" i="102"/>
  <c r="G366" i="115"/>
  <c r="G37" i="115"/>
  <c r="L148" i="70"/>
  <c r="C370" i="127"/>
  <c r="L118" i="70"/>
  <c r="C369" i="127"/>
  <c r="N15" i="70"/>
  <c r="E366" i="126"/>
  <c r="E37" i="126"/>
  <c r="M13" i="70"/>
  <c r="D366" i="115"/>
  <c r="D37" i="115"/>
  <c r="N147" i="70"/>
  <c r="G370" i="125"/>
  <c r="L87" i="70"/>
  <c r="C368" i="125"/>
  <c r="N177" i="70"/>
  <c r="G371" i="125"/>
  <c r="N148" i="70"/>
  <c r="G370" i="127"/>
  <c r="N14" i="70"/>
  <c r="E366" i="102"/>
  <c r="E37" i="102"/>
  <c r="M118" i="70"/>
  <c r="E369" i="127"/>
  <c r="M14" i="70"/>
  <c r="D366" i="102"/>
  <c r="D37" i="102"/>
  <c r="M147" i="70"/>
  <c r="E370" i="125"/>
  <c r="M88" i="70"/>
  <c r="E368" i="127"/>
  <c r="M178" i="70"/>
  <c r="E371" i="127"/>
  <c r="N118" i="70"/>
  <c r="G369" i="127"/>
  <c r="M117" i="70"/>
  <c r="E369" i="125"/>
  <c r="M298" i="72"/>
  <c r="E381" i="127"/>
  <c r="N268" i="72"/>
  <c r="G380" i="127"/>
  <c r="N237" i="72"/>
  <c r="G379" i="125"/>
  <c r="M177" i="72"/>
  <c r="E377" i="125"/>
  <c r="L117" i="72"/>
  <c r="C375" i="125"/>
  <c r="L178" i="72"/>
  <c r="C377" i="127"/>
  <c r="M58" i="72"/>
  <c r="E373" i="127"/>
  <c r="M14" i="72"/>
  <c r="D372" i="102"/>
  <c r="D38" i="102"/>
  <c r="N297" i="72"/>
  <c r="G381" i="125"/>
  <c r="M237" i="72"/>
  <c r="E379" i="125"/>
  <c r="M147" i="72"/>
  <c r="E376" i="125"/>
  <c r="L268" i="72"/>
  <c r="C380" i="127"/>
  <c r="L237" i="72"/>
  <c r="C379" i="125"/>
  <c r="M178" i="72"/>
  <c r="E377" i="127"/>
  <c r="N117" i="72"/>
  <c r="G375" i="125"/>
  <c r="N178" i="72"/>
  <c r="G377" i="127"/>
  <c r="L297" i="72"/>
  <c r="C381" i="125"/>
  <c r="M238" i="72"/>
  <c r="E379" i="127"/>
  <c r="N208" i="72"/>
  <c r="G378" i="127"/>
  <c r="N177" i="72"/>
  <c r="G377" i="125"/>
  <c r="N148" i="72"/>
  <c r="G376" i="127"/>
  <c r="M117" i="72"/>
  <c r="E375" i="125"/>
  <c r="L87" i="72"/>
  <c r="C374" i="125"/>
  <c r="L58" i="72"/>
  <c r="C373" i="127"/>
  <c r="M57" i="72"/>
  <c r="E373" i="125"/>
  <c r="P14" i="72"/>
  <c r="G372" i="102"/>
  <c r="G38" i="102"/>
  <c r="N57" i="72"/>
  <c r="G373" i="125"/>
  <c r="L147" i="72"/>
  <c r="C376" i="125"/>
  <c r="M118" i="72"/>
  <c r="E375" i="127"/>
  <c r="O14" i="72"/>
  <c r="F372" i="102"/>
  <c r="F38" i="102"/>
  <c r="E374" i="124"/>
  <c r="E38" i="124"/>
  <c r="E372" i="124"/>
  <c r="N298" i="72"/>
  <c r="G381" i="127"/>
  <c r="M297" i="72"/>
  <c r="E381" i="125"/>
  <c r="N147" i="72"/>
  <c r="G376" i="125"/>
  <c r="M148" i="72"/>
  <c r="E376" i="127"/>
  <c r="L298" i="72"/>
  <c r="C381" i="127"/>
  <c r="M88" i="72"/>
  <c r="E374" i="127"/>
  <c r="L88" i="72"/>
  <c r="C374" i="127"/>
  <c r="N238" i="72"/>
  <c r="G379" i="127"/>
  <c r="N207" i="72"/>
  <c r="G378" i="125"/>
  <c r="N118" i="72"/>
  <c r="G375" i="127"/>
  <c r="M267" i="72"/>
  <c r="E380" i="125"/>
  <c r="L177" i="72"/>
  <c r="C377" i="125"/>
  <c r="L148" i="72"/>
  <c r="C376" i="127"/>
  <c r="N58" i="72"/>
  <c r="G373" i="127"/>
  <c r="G372" i="114"/>
  <c r="G374" i="115"/>
  <c r="G38" i="115"/>
  <c r="G372" i="115"/>
  <c r="M207" i="72"/>
  <c r="E378" i="125"/>
  <c r="N87" i="72"/>
  <c r="G374" i="125"/>
  <c r="L15" i="72"/>
  <c r="C372" i="126"/>
  <c r="C38" i="126"/>
  <c r="E374" i="115"/>
  <c r="E38" i="115"/>
  <c r="E372" i="115"/>
  <c r="L238" i="72"/>
  <c r="C379" i="127"/>
  <c r="L207" i="72"/>
  <c r="C378" i="125"/>
  <c r="L118" i="72"/>
  <c r="C375" i="127"/>
  <c r="L57" i="72"/>
  <c r="C373" i="125"/>
  <c r="N267" i="72"/>
  <c r="G380" i="125"/>
  <c r="N88" i="72"/>
  <c r="G374" i="127"/>
  <c r="M87" i="72"/>
  <c r="E374" i="125"/>
  <c r="M268" i="72"/>
  <c r="E380" i="127"/>
  <c r="M208" i="72"/>
  <c r="E378" i="127"/>
  <c r="L14" i="72"/>
  <c r="C372" i="102"/>
  <c r="C38" i="102"/>
  <c r="L208" i="72"/>
  <c r="C378" i="127"/>
  <c r="L267" i="72"/>
  <c r="C380" i="125"/>
  <c r="N14" i="72"/>
  <c r="E372" i="102"/>
  <c r="E38" i="102"/>
  <c r="L478" i="74"/>
  <c r="C397" i="127"/>
  <c r="L388" i="74"/>
  <c r="C394" i="127"/>
  <c r="L357" i="74"/>
  <c r="C393" i="125"/>
  <c r="L297" i="74"/>
  <c r="C391" i="125"/>
  <c r="L268" i="74"/>
  <c r="C390" i="127"/>
  <c r="N207" i="74"/>
  <c r="G388" i="125"/>
  <c r="M147" i="74"/>
  <c r="E386" i="125"/>
  <c r="L418" i="74"/>
  <c r="C395" i="127"/>
  <c r="L387" i="74"/>
  <c r="C394" i="125"/>
  <c r="L327" i="74"/>
  <c r="C392" i="125"/>
  <c r="L298" i="74"/>
  <c r="C391" i="127"/>
  <c r="L267" i="74"/>
  <c r="C390" i="125"/>
  <c r="M177" i="74"/>
  <c r="E387" i="125"/>
  <c r="L148" i="74"/>
  <c r="C386" i="127"/>
  <c r="M87" i="74"/>
  <c r="E384" i="125"/>
  <c r="M358" i="74"/>
  <c r="E393" i="127"/>
  <c r="N328" i="74"/>
  <c r="G392" i="127"/>
  <c r="N238" i="74"/>
  <c r="G389" i="127"/>
  <c r="M207" i="74"/>
  <c r="E388" i="125"/>
  <c r="L178" i="74"/>
  <c r="C387" i="127"/>
  <c r="L147" i="74"/>
  <c r="C386" i="125"/>
  <c r="L88" i="74"/>
  <c r="C384" i="127"/>
  <c r="L58" i="74"/>
  <c r="C383" i="127"/>
  <c r="N418" i="74"/>
  <c r="G395" i="127"/>
  <c r="N387" i="74"/>
  <c r="G394" i="125"/>
  <c r="N327" i="74"/>
  <c r="G392" i="125"/>
  <c r="N298" i="74"/>
  <c r="G391" i="127"/>
  <c r="N267" i="74"/>
  <c r="G390" i="125"/>
  <c r="N148" i="74"/>
  <c r="G386" i="127"/>
  <c r="M478" i="74"/>
  <c r="E397" i="127"/>
  <c r="M357" i="74"/>
  <c r="E393" i="125"/>
  <c r="M297" i="74"/>
  <c r="E391" i="125"/>
  <c r="N178" i="74"/>
  <c r="G387" i="127"/>
  <c r="N147" i="74"/>
  <c r="G386" i="125"/>
  <c r="M387" i="74"/>
  <c r="E394" i="125"/>
  <c r="M327" i="74"/>
  <c r="E392" i="125"/>
  <c r="M298" i="74"/>
  <c r="E391" i="127"/>
  <c r="M267" i="74"/>
  <c r="E390" i="125"/>
  <c r="N357" i="74"/>
  <c r="G393" i="125"/>
  <c r="L12" i="74"/>
  <c r="C382" i="124"/>
  <c r="C39" i="124"/>
  <c r="L87" i="74"/>
  <c r="C384" i="125"/>
  <c r="M57" i="74"/>
  <c r="E383" i="125"/>
  <c r="M148" i="74"/>
  <c r="E386" i="127"/>
  <c r="N478" i="74"/>
  <c r="G397" i="127"/>
  <c r="N88" i="74"/>
  <c r="G384" i="127"/>
  <c r="P12" i="74"/>
  <c r="G382" i="124"/>
  <c r="G39" i="124"/>
  <c r="M418" i="74"/>
  <c r="E395" i="127"/>
  <c r="N87" i="74"/>
  <c r="G384" i="125"/>
  <c r="O14" i="74"/>
  <c r="F382" i="102"/>
  <c r="F39" i="102"/>
  <c r="M388" i="74"/>
  <c r="E394" i="127"/>
  <c r="M268" i="74"/>
  <c r="E390" i="127"/>
  <c r="N14" i="74"/>
  <c r="E382" i="102"/>
  <c r="E39" i="102"/>
  <c r="L238" i="74"/>
  <c r="C389" i="127"/>
  <c r="L237" i="74"/>
  <c r="C389" i="125"/>
  <c r="M118" i="74"/>
  <c r="E385" i="127"/>
  <c r="N12" i="74"/>
  <c r="E382" i="124"/>
  <c r="E39" i="124"/>
  <c r="M208" i="74"/>
  <c r="E388" i="127"/>
  <c r="M178" i="74"/>
  <c r="E387" i="127"/>
  <c r="L117" i="74"/>
  <c r="C385" i="125"/>
  <c r="N477" i="74"/>
  <c r="G397" i="125"/>
  <c r="L358" i="74"/>
  <c r="C393" i="127"/>
  <c r="N268" i="74"/>
  <c r="G390" i="127"/>
  <c r="N208" i="74"/>
  <c r="G388" i="127"/>
  <c r="L118" i="74"/>
  <c r="C385" i="127"/>
  <c r="N388" i="74"/>
  <c r="G394" i="127"/>
  <c r="N237" i="74"/>
  <c r="G389" i="125"/>
  <c r="N117" i="74"/>
  <c r="G385" i="125"/>
  <c r="N358" i="74"/>
  <c r="G393" i="127"/>
  <c r="M238" i="74"/>
  <c r="E389" i="127"/>
  <c r="M237" i="74"/>
  <c r="E389" i="125"/>
  <c r="N118" i="74"/>
  <c r="G385" i="127"/>
  <c r="M58" i="74"/>
  <c r="E383" i="127"/>
  <c r="M88" i="74"/>
  <c r="E384" i="127"/>
  <c r="N297" i="74"/>
  <c r="G391" i="125"/>
  <c r="N58" i="74"/>
  <c r="G383" i="127"/>
  <c r="L208" i="74"/>
  <c r="C388" i="127"/>
  <c r="N13" i="74"/>
  <c r="E382" i="115"/>
  <c r="E39" i="115"/>
  <c r="L177" i="74"/>
  <c r="C387" i="125"/>
  <c r="L15" i="74"/>
  <c r="C382" i="126"/>
  <c r="C39" i="126"/>
  <c r="N177" i="74"/>
  <c r="G387" i="125"/>
  <c r="M117" i="74"/>
  <c r="E385" i="125"/>
  <c r="L14" i="74"/>
  <c r="C382" i="102"/>
  <c r="C39" i="102"/>
  <c r="M417" i="74"/>
  <c r="E395" i="125"/>
  <c r="L57" i="74"/>
  <c r="C383" i="125"/>
  <c r="L417" i="74"/>
  <c r="C395" i="125"/>
  <c r="M477" i="74"/>
  <c r="E397" i="125"/>
  <c r="N57" i="74"/>
  <c r="G383" i="125"/>
  <c r="N417" i="74"/>
  <c r="G395" i="125"/>
  <c r="L207" i="74"/>
  <c r="C388" i="125"/>
  <c r="P15" i="74"/>
  <c r="G382" i="126"/>
  <c r="G39" i="126"/>
  <c r="M14" i="74"/>
  <c r="D382" i="102"/>
  <c r="D39" i="102"/>
  <c r="G382" i="115"/>
  <c r="G39" i="115"/>
  <c r="P14" i="74"/>
  <c r="G382" i="102"/>
  <c r="G39" i="102"/>
  <c r="L13" i="74"/>
  <c r="C382" i="115"/>
  <c r="C39" i="115"/>
  <c r="L477" i="74"/>
  <c r="C397" i="125"/>
  <c r="N268" i="76"/>
  <c r="G406" i="127"/>
  <c r="N238" i="76"/>
  <c r="G405" i="127"/>
  <c r="L177" i="76"/>
  <c r="C403" i="125"/>
  <c r="M147" i="76"/>
  <c r="E402" i="125"/>
  <c r="L87" i="76"/>
  <c r="C400" i="125"/>
  <c r="N14" i="76"/>
  <c r="E398" i="102"/>
  <c r="E40" i="102"/>
  <c r="N267" i="76"/>
  <c r="G406" i="125"/>
  <c r="L148" i="76"/>
  <c r="C402" i="127"/>
  <c r="M58" i="76"/>
  <c r="E399" i="127"/>
  <c r="M14" i="76"/>
  <c r="D398" i="102"/>
  <c r="D40" i="102"/>
  <c r="N208" i="76"/>
  <c r="G404" i="127"/>
  <c r="L147" i="76"/>
  <c r="C402" i="125"/>
  <c r="L118" i="76"/>
  <c r="C401" i="127"/>
  <c r="M117" i="76"/>
  <c r="E401" i="125"/>
  <c r="M88" i="76"/>
  <c r="E400" i="127"/>
  <c r="L14" i="76"/>
  <c r="C398" i="102"/>
  <c r="C40" i="102"/>
  <c r="M267" i="76"/>
  <c r="E406" i="125"/>
  <c r="L117" i="76"/>
  <c r="C401" i="125"/>
  <c r="L268" i="76"/>
  <c r="C406" i="127"/>
  <c r="L238" i="76"/>
  <c r="C405" i="127"/>
  <c r="N177" i="76"/>
  <c r="G403" i="125"/>
  <c r="M148" i="76"/>
  <c r="E402" i="127"/>
  <c r="N147" i="76"/>
  <c r="G402" i="125"/>
  <c r="N118" i="76"/>
  <c r="G401" i="127"/>
  <c r="N207" i="76"/>
  <c r="G404" i="125"/>
  <c r="M177" i="76"/>
  <c r="E403" i="125"/>
  <c r="N57" i="76"/>
  <c r="G399" i="125"/>
  <c r="L88" i="76"/>
  <c r="C400" i="127"/>
  <c r="M238" i="76"/>
  <c r="E405" i="127"/>
  <c r="M207" i="76"/>
  <c r="E404" i="125"/>
  <c r="M57" i="76"/>
  <c r="E399" i="125"/>
  <c r="L267" i="76"/>
  <c r="C406" i="125"/>
  <c r="N87" i="76"/>
  <c r="G400" i="125"/>
  <c r="O13" i="76"/>
  <c r="F398" i="115"/>
  <c r="F40" i="115"/>
  <c r="N178" i="76"/>
  <c r="G403" i="127"/>
  <c r="M12" i="76"/>
  <c r="D398" i="124"/>
  <c r="D40" i="124"/>
  <c r="O15" i="76"/>
  <c r="F398" i="126"/>
  <c r="F40" i="126"/>
  <c r="L208" i="76"/>
  <c r="C404" i="127"/>
  <c r="N88" i="76"/>
  <c r="G400" i="127"/>
  <c r="L57" i="76"/>
  <c r="C399" i="125"/>
  <c r="N148" i="76"/>
  <c r="G402" i="127"/>
  <c r="M208" i="76"/>
  <c r="E404" i="127"/>
  <c r="O14" i="76"/>
  <c r="F398" i="102"/>
  <c r="F40" i="102"/>
  <c r="M237" i="76"/>
  <c r="E405" i="125"/>
  <c r="L237" i="76"/>
  <c r="C405" i="125"/>
  <c r="L58" i="76"/>
  <c r="C399" i="127"/>
  <c r="N117" i="76"/>
  <c r="G401" i="125"/>
  <c r="N237" i="76"/>
  <c r="G405" i="125"/>
  <c r="L207" i="76"/>
  <c r="C404" i="125"/>
  <c r="N58" i="76"/>
  <c r="G399" i="127"/>
  <c r="P14" i="76"/>
  <c r="G398" i="102"/>
  <c r="G40" i="102"/>
  <c r="M87" i="76"/>
  <c r="E400" i="125"/>
  <c r="L238" i="13"/>
  <c r="C67" i="127"/>
  <c r="L207" i="13"/>
  <c r="C66" i="125"/>
  <c r="M57" i="13"/>
  <c r="E61" i="125"/>
  <c r="L178" i="13"/>
  <c r="C65" i="127"/>
  <c r="L57" i="13"/>
  <c r="C61" i="125"/>
  <c r="N237" i="13"/>
  <c r="G67" i="125"/>
  <c r="N147" i="13"/>
  <c r="G64" i="125"/>
  <c r="L58" i="13"/>
  <c r="C61" i="127"/>
  <c r="N238" i="13"/>
  <c r="G67" i="127"/>
  <c r="N207" i="13"/>
  <c r="G66" i="125"/>
  <c r="L237" i="13"/>
  <c r="C67" i="125"/>
  <c r="L147" i="13"/>
  <c r="C64" i="125"/>
  <c r="M118" i="13"/>
  <c r="E63" i="127"/>
  <c r="M237" i="13"/>
  <c r="E67" i="125"/>
  <c r="N178" i="13"/>
  <c r="G65" i="127"/>
  <c r="L118" i="13"/>
  <c r="C63" i="127"/>
  <c r="N88" i="13"/>
  <c r="G62" i="127"/>
  <c r="N268" i="13"/>
  <c r="G68" i="127"/>
  <c r="M267" i="13"/>
  <c r="E68" i="125"/>
  <c r="M87" i="13"/>
  <c r="E62" i="125"/>
  <c r="L177" i="13"/>
  <c r="C65" i="125"/>
  <c r="N148" i="13"/>
  <c r="G64" i="127"/>
  <c r="M147" i="13"/>
  <c r="E64" i="125"/>
  <c r="M207" i="13"/>
  <c r="E66" i="125"/>
  <c r="N118" i="13"/>
  <c r="G63" i="127"/>
  <c r="L88" i="13"/>
  <c r="C62" i="127"/>
  <c r="N267" i="13"/>
  <c r="G68" i="125"/>
  <c r="N87" i="13"/>
  <c r="G62" i="125"/>
  <c r="L87" i="13"/>
  <c r="C62" i="125"/>
  <c r="L208" i="13"/>
  <c r="C66" i="127"/>
  <c r="N117" i="13"/>
  <c r="G63" i="125"/>
  <c r="L268" i="13"/>
  <c r="C68" i="127"/>
  <c r="L267" i="13"/>
  <c r="C68" i="125"/>
  <c r="L148" i="13"/>
  <c r="C64" i="127"/>
  <c r="L117" i="13"/>
  <c r="C63" i="125"/>
  <c r="M117" i="13"/>
  <c r="E63" i="125"/>
  <c r="N208" i="13"/>
  <c r="G66" i="127"/>
  <c r="N177" i="13"/>
  <c r="G65" i="125"/>
  <c r="N358" i="15"/>
  <c r="G80" i="127"/>
  <c r="N327" i="15"/>
  <c r="G79" i="125"/>
  <c r="L268" i="15"/>
  <c r="C77" i="127"/>
  <c r="L238" i="15"/>
  <c r="C76" i="127"/>
  <c r="L177" i="15"/>
  <c r="C74" i="125"/>
  <c r="L147" i="15"/>
  <c r="C73" i="125"/>
  <c r="M87" i="15"/>
  <c r="E71" i="125"/>
  <c r="N58" i="15"/>
  <c r="G70" i="127"/>
  <c r="L387" i="15"/>
  <c r="C81" i="125"/>
  <c r="M357" i="15"/>
  <c r="E80" i="125"/>
  <c r="L178" i="15"/>
  <c r="C74" i="127"/>
  <c r="L117" i="15"/>
  <c r="C72" i="125"/>
  <c r="M57" i="15"/>
  <c r="E70" i="125"/>
  <c r="L388" i="15"/>
  <c r="C81" i="127"/>
  <c r="M327" i="15"/>
  <c r="E79" i="125"/>
  <c r="N298" i="15"/>
  <c r="G78" i="127"/>
  <c r="N237" i="15"/>
  <c r="G76" i="125"/>
  <c r="N207" i="15"/>
  <c r="G75" i="125"/>
  <c r="L148" i="15"/>
  <c r="C73" i="127"/>
  <c r="L118" i="15"/>
  <c r="C72" i="127"/>
  <c r="L87" i="15"/>
  <c r="C71" i="125"/>
  <c r="N387" i="15"/>
  <c r="G81" i="125"/>
  <c r="N178" i="15"/>
  <c r="G74" i="127"/>
  <c r="N388" i="15"/>
  <c r="G81" i="127"/>
  <c r="M177" i="15"/>
  <c r="E74" i="125"/>
  <c r="N148" i="15"/>
  <c r="G73" i="127"/>
  <c r="M147" i="15"/>
  <c r="E73" i="125"/>
  <c r="N87" i="15"/>
  <c r="G71" i="125"/>
  <c r="M387" i="15"/>
  <c r="E81" i="125"/>
  <c r="N357" i="15"/>
  <c r="G80" i="125"/>
  <c r="M178" i="15"/>
  <c r="E74" i="127"/>
  <c r="M117" i="15"/>
  <c r="E72" i="125"/>
  <c r="N88" i="15"/>
  <c r="G71" i="127"/>
  <c r="N57" i="15"/>
  <c r="G70" i="125"/>
  <c r="L297" i="15"/>
  <c r="C78" i="125"/>
  <c r="L298" i="15"/>
  <c r="C78" i="127"/>
  <c r="L207" i="15"/>
  <c r="C75" i="125"/>
  <c r="L88" i="15"/>
  <c r="C71" i="127"/>
  <c r="L327" i="15"/>
  <c r="C79" i="125"/>
  <c r="N267" i="15"/>
  <c r="G77" i="125"/>
  <c r="L208" i="15"/>
  <c r="C75" i="127"/>
  <c r="M297" i="15"/>
  <c r="E78" i="125"/>
  <c r="L267" i="15"/>
  <c r="C77" i="125"/>
  <c r="N208" i="15"/>
  <c r="G75" i="127"/>
  <c r="L328" i="15"/>
  <c r="C79" i="127"/>
  <c r="L237" i="15"/>
  <c r="C76" i="125"/>
  <c r="M207" i="15"/>
  <c r="E75" i="125"/>
  <c r="N268" i="15"/>
  <c r="G77" i="127"/>
  <c r="M267" i="15"/>
  <c r="E77" i="125"/>
  <c r="N238" i="15"/>
  <c r="G76" i="127"/>
  <c r="M237" i="15"/>
  <c r="E76" i="125"/>
  <c r="N177" i="15"/>
  <c r="G74" i="125"/>
  <c r="L58" i="15"/>
  <c r="C70" i="127"/>
  <c r="L357" i="15"/>
  <c r="C80" i="125"/>
  <c r="L57" i="15"/>
  <c r="C70" i="125"/>
  <c r="N328" i="15"/>
  <c r="G79" i="127"/>
  <c r="N297" i="15"/>
  <c r="G78" i="125"/>
  <c r="L358" i="15"/>
  <c r="C80" i="127"/>
  <c r="N147" i="15"/>
  <c r="G73" i="125"/>
  <c r="M237" i="17"/>
  <c r="E89" i="125"/>
  <c r="N208" i="17"/>
  <c r="G88" i="127"/>
  <c r="L118" i="17"/>
  <c r="C85" i="127"/>
  <c r="L88" i="17"/>
  <c r="C84" i="127"/>
  <c r="L208" i="17"/>
  <c r="C88" i="127"/>
  <c r="L237" i="17"/>
  <c r="C89" i="125"/>
  <c r="N148" i="17"/>
  <c r="G86" i="127"/>
  <c r="N237" i="17"/>
  <c r="G89" i="125"/>
  <c r="L148" i="17"/>
  <c r="C86" i="127"/>
  <c r="M118" i="17"/>
  <c r="E85" i="127"/>
  <c r="N147" i="17"/>
  <c r="G86" i="125"/>
  <c r="L117" i="17"/>
  <c r="C85" i="125"/>
  <c r="M238" i="17"/>
  <c r="E89" i="127"/>
  <c r="L177" i="17"/>
  <c r="C87" i="125"/>
  <c r="M147" i="17"/>
  <c r="E86" i="125"/>
  <c r="L238" i="17"/>
  <c r="C89" i="127"/>
  <c r="L178" i="17"/>
  <c r="C87" i="127"/>
  <c r="N88" i="17"/>
  <c r="G84" i="127"/>
  <c r="L147" i="17"/>
  <c r="C86" i="125"/>
  <c r="N177" i="17"/>
  <c r="G87" i="125"/>
  <c r="N207" i="17"/>
  <c r="G88" i="125"/>
  <c r="L57" i="17"/>
  <c r="C83" i="125"/>
  <c r="M207" i="17"/>
  <c r="E88" i="125"/>
  <c r="L207" i="17"/>
  <c r="C88" i="125"/>
  <c r="M57" i="17"/>
  <c r="E83" i="125"/>
  <c r="M87" i="17"/>
  <c r="E84" i="125"/>
  <c r="L87" i="17"/>
  <c r="C84" i="125"/>
  <c r="N117" i="17"/>
  <c r="G85" i="125"/>
  <c r="N178" i="17"/>
  <c r="G87" i="127"/>
  <c r="M177" i="17"/>
  <c r="E87" i="125"/>
  <c r="N238" i="17"/>
  <c r="G89" i="127"/>
  <c r="N87" i="17"/>
  <c r="G84" i="125"/>
  <c r="N57" i="17"/>
  <c r="G83" i="125"/>
  <c r="N118" i="17"/>
  <c r="G85" i="127"/>
  <c r="M117" i="17"/>
  <c r="E85" i="125"/>
  <c r="M178" i="19"/>
  <c r="E95" i="127"/>
  <c r="N148" i="19"/>
  <c r="G94" i="127"/>
  <c r="N117" i="19"/>
  <c r="G93" i="125"/>
  <c r="M268" i="19"/>
  <c r="E98" i="127"/>
  <c r="N238" i="19"/>
  <c r="G97" i="127"/>
  <c r="N237" i="19"/>
  <c r="G97" i="125"/>
  <c r="L147" i="19"/>
  <c r="C94" i="125"/>
  <c r="M87" i="19"/>
  <c r="E92" i="125"/>
  <c r="N58" i="19"/>
  <c r="G91" i="127"/>
  <c r="L148" i="19"/>
  <c r="C94" i="127"/>
  <c r="L117" i="19"/>
  <c r="C93" i="125"/>
  <c r="M57" i="19"/>
  <c r="E91" i="125"/>
  <c r="L268" i="19"/>
  <c r="C98" i="127"/>
  <c r="M237" i="19"/>
  <c r="E97" i="125"/>
  <c r="L88" i="19"/>
  <c r="C92" i="127"/>
  <c r="L57" i="19"/>
  <c r="C91" i="125"/>
  <c r="L238" i="19"/>
  <c r="C97" i="127"/>
  <c r="L237" i="19"/>
  <c r="C97" i="125"/>
  <c r="L58" i="19"/>
  <c r="C91" i="127"/>
  <c r="N268" i="19"/>
  <c r="G98" i="127"/>
  <c r="N207" i="19"/>
  <c r="G96" i="125"/>
  <c r="N57" i="19"/>
  <c r="G91" i="125"/>
  <c r="N147" i="19"/>
  <c r="G94" i="125"/>
  <c r="L207" i="19"/>
  <c r="C96" i="125"/>
  <c r="M147" i="19"/>
  <c r="E94" i="125"/>
  <c r="L118" i="19"/>
  <c r="C93" i="127"/>
  <c r="N88" i="19"/>
  <c r="G92" i="127"/>
  <c r="N178" i="19"/>
  <c r="G95" i="127"/>
  <c r="L177" i="19"/>
  <c r="C95" i="125"/>
  <c r="L87" i="19"/>
  <c r="C92" i="125"/>
  <c r="L178" i="19"/>
  <c r="C95" i="127"/>
  <c r="M148" i="19"/>
  <c r="E94" i="127"/>
  <c r="M117" i="19"/>
  <c r="E93" i="125"/>
  <c r="N177" i="19"/>
  <c r="G95" i="125"/>
  <c r="N208" i="19"/>
  <c r="G96" i="127"/>
  <c r="M207" i="19"/>
  <c r="E96" i="125"/>
  <c r="L208" i="19"/>
  <c r="C96" i="127"/>
  <c r="N118" i="19"/>
  <c r="G93" i="127"/>
  <c r="N87" i="19"/>
  <c r="G92" i="125"/>
  <c r="M177" i="19"/>
  <c r="E95" i="125"/>
  <c r="L148" i="20"/>
  <c r="C103" i="127"/>
  <c r="L117" i="20"/>
  <c r="C102" i="125"/>
  <c r="N57" i="20"/>
  <c r="G100" i="125"/>
  <c r="N208" i="20"/>
  <c r="G105" i="127"/>
  <c r="N178" i="20"/>
  <c r="G104" i="127"/>
  <c r="N147" i="20"/>
  <c r="G103" i="125"/>
  <c r="M207" i="20"/>
  <c r="E105" i="125"/>
  <c r="M177" i="20"/>
  <c r="E104" i="125"/>
  <c r="N148" i="20"/>
  <c r="G103" i="127"/>
  <c r="N117" i="20"/>
  <c r="G102" i="125"/>
  <c r="M88" i="20"/>
  <c r="E101" i="127"/>
  <c r="L57" i="20"/>
  <c r="C100" i="125"/>
  <c r="L147" i="20"/>
  <c r="C103" i="125"/>
  <c r="M208" i="20"/>
  <c r="E105" i="127"/>
  <c r="M178" i="20"/>
  <c r="E104" i="127"/>
  <c r="M147" i="20"/>
  <c r="E103" i="125"/>
  <c r="L87" i="20"/>
  <c r="C101" i="125"/>
  <c r="L178" i="20"/>
  <c r="C104" i="127"/>
  <c r="L207" i="20"/>
  <c r="C105" i="125"/>
  <c r="M117" i="20"/>
  <c r="E102" i="125"/>
  <c r="L58" i="20"/>
  <c r="C100" i="127"/>
  <c r="L208" i="20"/>
  <c r="C105" i="127"/>
  <c r="N207" i="20"/>
  <c r="G105" i="125"/>
  <c r="L88" i="20"/>
  <c r="C101" i="127"/>
  <c r="N58" i="20"/>
  <c r="G100" i="127"/>
  <c r="M57" i="20"/>
  <c r="E100" i="125"/>
  <c r="N177" i="20"/>
  <c r="G104" i="125"/>
  <c r="N87" i="20"/>
  <c r="G101" i="125"/>
  <c r="N88" i="20"/>
  <c r="G101" i="127"/>
  <c r="M87" i="20"/>
  <c r="E101" i="125"/>
  <c r="L177" i="20"/>
  <c r="C104" i="125"/>
  <c r="N118" i="20"/>
  <c r="G102" i="127"/>
  <c r="L118" i="20"/>
  <c r="C102" i="127"/>
  <c r="N147" i="22"/>
  <c r="G110" i="125"/>
  <c r="N117" i="22"/>
  <c r="G109" i="125"/>
  <c r="M147" i="22"/>
  <c r="E110" i="125"/>
  <c r="M117" i="22"/>
  <c r="E109" i="125"/>
  <c r="N88" i="22"/>
  <c r="G108" i="127"/>
  <c r="N57" i="22"/>
  <c r="G107" i="125"/>
  <c r="L147" i="22"/>
  <c r="C110" i="125"/>
  <c r="L87" i="22"/>
  <c r="C108" i="125"/>
  <c r="N148" i="22"/>
  <c r="G110" i="127"/>
  <c r="N87" i="22"/>
  <c r="G108" i="125"/>
  <c r="L148" i="22"/>
  <c r="C110" i="127"/>
  <c r="L117" i="22"/>
  <c r="C109" i="125"/>
  <c r="L118" i="22"/>
  <c r="C109" i="127"/>
  <c r="M87" i="22"/>
  <c r="E108" i="125"/>
  <c r="L57" i="22"/>
  <c r="C107" i="125"/>
  <c r="L58" i="22"/>
  <c r="C107" i="127"/>
  <c r="N58" i="22"/>
  <c r="G107" i="127"/>
  <c r="M57" i="22"/>
  <c r="E107" i="125"/>
  <c r="L88" i="22"/>
  <c r="C108" i="127"/>
  <c r="N208" i="24"/>
  <c r="G117" i="127"/>
  <c r="L148" i="24"/>
  <c r="C115" i="127"/>
  <c r="L88" i="24"/>
  <c r="C113" i="127"/>
  <c r="L57" i="24"/>
  <c r="C112" i="125"/>
  <c r="M207" i="24"/>
  <c r="E117" i="125"/>
  <c r="N177" i="24"/>
  <c r="G116" i="125"/>
  <c r="L58" i="24"/>
  <c r="C112" i="127"/>
  <c r="L207" i="24"/>
  <c r="C117" i="125"/>
  <c r="N178" i="24"/>
  <c r="G116" i="127"/>
  <c r="N117" i="24"/>
  <c r="G114" i="125"/>
  <c r="L208" i="24"/>
  <c r="C117" i="127"/>
  <c r="M178" i="24"/>
  <c r="E116" i="127"/>
  <c r="N148" i="24"/>
  <c r="G115" i="127"/>
  <c r="M117" i="24"/>
  <c r="E114" i="125"/>
  <c r="N88" i="24"/>
  <c r="G113" i="127"/>
  <c r="N57" i="24"/>
  <c r="G112" i="125"/>
  <c r="L177" i="24"/>
  <c r="C116" i="125"/>
  <c r="L178" i="24"/>
  <c r="C116" i="127"/>
  <c r="L87" i="24"/>
  <c r="C113" i="125"/>
  <c r="L147" i="24"/>
  <c r="C115" i="125"/>
  <c r="M87" i="24"/>
  <c r="E113" i="125"/>
  <c r="M177" i="24"/>
  <c r="E116" i="125"/>
  <c r="N207" i="24"/>
  <c r="G117" i="125"/>
  <c r="N147" i="24"/>
  <c r="G115" i="125"/>
  <c r="N58" i="24"/>
  <c r="G112" i="127"/>
  <c r="M147" i="24"/>
  <c r="E115" i="125"/>
  <c r="L118" i="24"/>
  <c r="C114" i="127"/>
  <c r="N87" i="24"/>
  <c r="G113" i="125"/>
  <c r="M57" i="24"/>
  <c r="E112" i="125"/>
  <c r="L117" i="24"/>
  <c r="C114" i="125"/>
  <c r="N118" i="24"/>
  <c r="G114" i="127"/>
  <c r="M207" i="25"/>
  <c r="E124" i="125"/>
  <c r="N178" i="25"/>
  <c r="G123" i="127"/>
  <c r="N147" i="25"/>
  <c r="G122" i="125"/>
  <c r="M178" i="25"/>
  <c r="E123" i="127"/>
  <c r="M147" i="25"/>
  <c r="E122" i="125"/>
  <c r="M177" i="25"/>
  <c r="E123" i="125"/>
  <c r="L88" i="25"/>
  <c r="C120" i="127"/>
  <c r="L87" i="25"/>
  <c r="C120" i="125"/>
  <c r="L57" i="25"/>
  <c r="C119" i="125"/>
  <c r="L177" i="25"/>
  <c r="C123" i="125"/>
  <c r="N118" i="25"/>
  <c r="G121" i="127"/>
  <c r="N117" i="25"/>
  <c r="G121" i="125"/>
  <c r="L178" i="25"/>
  <c r="C123" i="127"/>
  <c r="L147" i="25"/>
  <c r="C122" i="125"/>
  <c r="M117" i="25"/>
  <c r="E121" i="125"/>
  <c r="N88" i="25"/>
  <c r="G120" i="127"/>
  <c r="N87" i="25"/>
  <c r="G120" i="125"/>
  <c r="N57" i="25"/>
  <c r="G119" i="125"/>
  <c r="L207" i="25"/>
  <c r="C124" i="125"/>
  <c r="N177" i="25"/>
  <c r="G123" i="125"/>
  <c r="L148" i="25"/>
  <c r="C122" i="127"/>
  <c r="L208" i="25"/>
  <c r="C124" i="127"/>
  <c r="N207" i="25"/>
  <c r="G124" i="125"/>
  <c r="N208" i="25"/>
  <c r="G124" i="127"/>
  <c r="L118" i="25"/>
  <c r="C121" i="127"/>
  <c r="M57" i="25"/>
  <c r="E119" i="125"/>
  <c r="L117" i="25"/>
  <c r="C121" i="125"/>
  <c r="M12" i="25"/>
  <c r="D118" i="124"/>
  <c r="D11" i="124"/>
  <c r="L117" i="27"/>
  <c r="C128" i="125"/>
  <c r="M57" i="27"/>
  <c r="E126" i="125"/>
  <c r="N148" i="27"/>
  <c r="G129" i="127"/>
  <c r="L58" i="27"/>
  <c r="C126" i="127"/>
  <c r="L57" i="27"/>
  <c r="C126" i="125"/>
  <c r="M147" i="27"/>
  <c r="E129" i="125"/>
  <c r="N117" i="27"/>
  <c r="G128" i="125"/>
  <c r="L178" i="27"/>
  <c r="C130" i="127"/>
  <c r="M148" i="27"/>
  <c r="E129" i="127"/>
  <c r="L148" i="27"/>
  <c r="C129" i="127"/>
  <c r="M87" i="27"/>
  <c r="E127" i="125"/>
  <c r="N58" i="27"/>
  <c r="G126" i="127"/>
  <c r="N57" i="27"/>
  <c r="G126" i="125"/>
  <c r="N147" i="27"/>
  <c r="G129" i="125"/>
  <c r="N118" i="27"/>
  <c r="G128" i="127"/>
  <c r="L88" i="27"/>
  <c r="C127" i="127"/>
  <c r="L118" i="27"/>
  <c r="C128" i="127"/>
  <c r="N88" i="27"/>
  <c r="G127" i="127"/>
  <c r="L177" i="27"/>
  <c r="C130" i="125"/>
  <c r="N177" i="27"/>
  <c r="G130" i="125"/>
  <c r="M177" i="27"/>
  <c r="E130" i="125"/>
  <c r="N178" i="27"/>
  <c r="G130" i="127"/>
  <c r="L87" i="27"/>
  <c r="C127" i="125"/>
  <c r="L147" i="27"/>
  <c r="C129" i="125"/>
  <c r="N87" i="27"/>
  <c r="G127" i="125"/>
  <c r="M117" i="27"/>
  <c r="E128" i="125"/>
  <c r="L148" i="29"/>
  <c r="C135" i="127"/>
  <c r="M117" i="29"/>
  <c r="E134" i="125"/>
  <c r="M118" i="29"/>
  <c r="E134" i="127"/>
  <c r="N178" i="29"/>
  <c r="G136" i="127"/>
  <c r="N147" i="29"/>
  <c r="G135" i="125"/>
  <c r="L118" i="29"/>
  <c r="C134" i="127"/>
  <c r="M177" i="29"/>
  <c r="E136" i="125"/>
  <c r="N148" i="29"/>
  <c r="G135" i="127"/>
  <c r="M88" i="29"/>
  <c r="E133" i="127"/>
  <c r="M178" i="29"/>
  <c r="E136" i="127"/>
  <c r="M147" i="29"/>
  <c r="E135" i="125"/>
  <c r="L178" i="29"/>
  <c r="C136" i="127"/>
  <c r="L147" i="29"/>
  <c r="C135" i="125"/>
  <c r="N118" i="29"/>
  <c r="G134" i="127"/>
  <c r="M57" i="29"/>
  <c r="E132" i="125"/>
  <c r="N207" i="29"/>
  <c r="G137" i="125"/>
  <c r="L176" i="29"/>
  <c r="C136" i="114"/>
  <c r="L57" i="29"/>
  <c r="C132" i="125"/>
  <c r="N208" i="29"/>
  <c r="G137" i="127"/>
  <c r="M207" i="29"/>
  <c r="E137" i="125"/>
  <c r="L177" i="29"/>
  <c r="C136" i="125"/>
  <c r="N117" i="29"/>
  <c r="G134" i="125"/>
  <c r="L58" i="29"/>
  <c r="C132" i="127"/>
  <c r="L87" i="29"/>
  <c r="C133" i="125"/>
  <c r="L207" i="29"/>
  <c r="C137" i="125"/>
  <c r="N57" i="29"/>
  <c r="G132" i="125"/>
  <c r="N58" i="29"/>
  <c r="G132" i="127"/>
  <c r="N177" i="29"/>
  <c r="G136" i="125"/>
  <c r="L88" i="29"/>
  <c r="C133" i="127"/>
  <c r="N87" i="29"/>
  <c r="G133" i="125"/>
  <c r="M176" i="29"/>
  <c r="E136" i="114"/>
  <c r="L208" i="29"/>
  <c r="C137" i="127"/>
  <c r="N88" i="29"/>
  <c r="G133" i="127"/>
  <c r="M177" i="31"/>
  <c r="E143" i="125"/>
  <c r="N148" i="31"/>
  <c r="G142" i="127"/>
  <c r="L207" i="31"/>
  <c r="C144" i="125"/>
  <c r="M147" i="31"/>
  <c r="E142" i="125"/>
  <c r="N117" i="31"/>
  <c r="G141" i="125"/>
  <c r="L58" i="31"/>
  <c r="C139" i="127"/>
  <c r="L208" i="31"/>
  <c r="C144" i="127"/>
  <c r="L177" i="31"/>
  <c r="C143" i="125"/>
  <c r="N118" i="31"/>
  <c r="G141" i="127"/>
  <c r="N268" i="31"/>
  <c r="G146" i="127"/>
  <c r="M117" i="31"/>
  <c r="E141" i="125"/>
  <c r="L148" i="31"/>
  <c r="C142" i="127"/>
  <c r="N207" i="31"/>
  <c r="G144" i="125"/>
  <c r="N58" i="31"/>
  <c r="G139" i="127"/>
  <c r="N208" i="31"/>
  <c r="G144" i="127"/>
  <c r="N177" i="31"/>
  <c r="G143" i="125"/>
  <c r="M57" i="31"/>
  <c r="E139" i="125"/>
  <c r="N238" i="31"/>
  <c r="G145" i="127"/>
  <c r="N57" i="31"/>
  <c r="G139" i="125"/>
  <c r="N297" i="31"/>
  <c r="G147" i="125"/>
  <c r="L147" i="31"/>
  <c r="C142" i="125"/>
  <c r="N178" i="31"/>
  <c r="G143" i="127"/>
  <c r="M297" i="31"/>
  <c r="E147" i="125"/>
  <c r="L238" i="31"/>
  <c r="C145" i="127"/>
  <c r="L57" i="31"/>
  <c r="C139" i="125"/>
  <c r="L297" i="31"/>
  <c r="C147" i="125"/>
  <c r="N147" i="31"/>
  <c r="G142" i="125"/>
  <c r="L88" i="31"/>
  <c r="C140" i="127"/>
  <c r="M268" i="31"/>
  <c r="E146" i="127"/>
  <c r="M267" i="31"/>
  <c r="E146" i="125"/>
  <c r="L178" i="31"/>
  <c r="C143" i="127"/>
  <c r="L117" i="31"/>
  <c r="C141" i="125"/>
  <c r="N88" i="31"/>
  <c r="G140" i="127"/>
  <c r="M87" i="31"/>
  <c r="E140" i="125"/>
  <c r="M237" i="31"/>
  <c r="E145" i="125"/>
  <c r="L268" i="31"/>
  <c r="C146" i="127"/>
  <c r="L267" i="31"/>
  <c r="C146" i="125"/>
  <c r="L118" i="31"/>
  <c r="C141" i="127"/>
  <c r="L87" i="31"/>
  <c r="C140" i="125"/>
  <c r="L237" i="31"/>
  <c r="C145" i="125"/>
  <c r="N87" i="31"/>
  <c r="G140" i="125"/>
  <c r="N237" i="31"/>
  <c r="G145" i="125"/>
  <c r="N267" i="31"/>
  <c r="G146" i="125"/>
  <c r="M207" i="31"/>
  <c r="E144" i="125"/>
  <c r="N297" i="33"/>
  <c r="G157" i="125"/>
  <c r="N208" i="33"/>
  <c r="G154" i="127"/>
  <c r="N177" i="33"/>
  <c r="G153" i="125"/>
  <c r="N147" i="33"/>
  <c r="G152" i="125"/>
  <c r="N298" i="33"/>
  <c r="G157" i="127"/>
  <c r="M268" i="33"/>
  <c r="E156" i="127"/>
  <c r="N267" i="33"/>
  <c r="G156" i="125"/>
  <c r="M207" i="33"/>
  <c r="E154" i="125"/>
  <c r="N148" i="33"/>
  <c r="G152" i="127"/>
  <c r="N117" i="33"/>
  <c r="G151" i="125"/>
  <c r="M297" i="33"/>
  <c r="E157" i="125"/>
  <c r="N268" i="33"/>
  <c r="G156" i="127"/>
  <c r="L237" i="33"/>
  <c r="C155" i="125"/>
  <c r="M177" i="33"/>
  <c r="E153" i="125"/>
  <c r="M147" i="33"/>
  <c r="E152" i="125"/>
  <c r="M267" i="33"/>
  <c r="E156" i="125"/>
  <c r="L238" i="33"/>
  <c r="C155" i="127"/>
  <c r="L207" i="33"/>
  <c r="C154" i="125"/>
  <c r="M117" i="33"/>
  <c r="E151" i="125"/>
  <c r="M57" i="33"/>
  <c r="E149" i="125"/>
  <c r="L147" i="33"/>
  <c r="C152" i="125"/>
  <c r="L297" i="33"/>
  <c r="C157" i="125"/>
  <c r="L208" i="33"/>
  <c r="C154" i="127"/>
  <c r="L177" i="33"/>
  <c r="C153" i="125"/>
  <c r="L267" i="33"/>
  <c r="C156" i="125"/>
  <c r="L148" i="33"/>
  <c r="C152" i="127"/>
  <c r="L117" i="33"/>
  <c r="C151" i="125"/>
  <c r="L58" i="33"/>
  <c r="C149" i="127"/>
  <c r="L57" i="33"/>
  <c r="C149" i="125"/>
  <c r="N237" i="33"/>
  <c r="G155" i="125"/>
  <c r="L178" i="33"/>
  <c r="C153" i="127"/>
  <c r="M237" i="33"/>
  <c r="E155" i="125"/>
  <c r="L268" i="33"/>
  <c r="C156" i="127"/>
  <c r="L298" i="33"/>
  <c r="C157" i="127"/>
  <c r="L118" i="33"/>
  <c r="C151" i="127"/>
  <c r="N88" i="33"/>
  <c r="G150" i="127"/>
  <c r="N207" i="33"/>
  <c r="G154" i="125"/>
  <c r="M88" i="33"/>
  <c r="E150" i="127"/>
  <c r="N57" i="33"/>
  <c r="G149" i="125"/>
  <c r="N118" i="33"/>
  <c r="G151" i="127"/>
  <c r="L88" i="33"/>
  <c r="C150" i="127"/>
  <c r="N58" i="33"/>
  <c r="G149" i="127"/>
  <c r="N178" i="33"/>
  <c r="G153" i="127"/>
  <c r="N238" i="33"/>
  <c r="G155" i="127"/>
  <c r="M298" i="33"/>
  <c r="E157" i="127"/>
  <c r="L328" i="37"/>
  <c r="C179" i="127"/>
  <c r="L297" i="37"/>
  <c r="C178" i="125"/>
  <c r="M267" i="37"/>
  <c r="E177" i="125"/>
  <c r="N237" i="37"/>
  <c r="G176" i="125"/>
  <c r="N207" i="37"/>
  <c r="G175" i="125"/>
  <c r="L148" i="37"/>
  <c r="C173" i="127"/>
  <c r="L117" i="37"/>
  <c r="C172" i="125"/>
  <c r="L87" i="37"/>
  <c r="C171" i="125"/>
  <c r="M57" i="37"/>
  <c r="E170" i="125"/>
  <c r="L298" i="37"/>
  <c r="C178" i="127"/>
  <c r="L118" i="37"/>
  <c r="C172" i="127"/>
  <c r="L88" i="37"/>
  <c r="C171" i="127"/>
  <c r="L267" i="37"/>
  <c r="C177" i="125"/>
  <c r="N238" i="37"/>
  <c r="G176" i="127"/>
  <c r="M237" i="37"/>
  <c r="E176" i="125"/>
  <c r="M207" i="37"/>
  <c r="E175" i="125"/>
  <c r="N178" i="37"/>
  <c r="G174" i="127"/>
  <c r="L58" i="37"/>
  <c r="C170" i="127"/>
  <c r="L57" i="37"/>
  <c r="C170" i="125"/>
  <c r="L268" i="37"/>
  <c r="C177" i="127"/>
  <c r="N298" i="37"/>
  <c r="G178" i="127"/>
  <c r="N118" i="37"/>
  <c r="G172" i="127"/>
  <c r="N88" i="37"/>
  <c r="G171" i="127"/>
  <c r="N268" i="37"/>
  <c r="G177" i="127"/>
  <c r="L147" i="37"/>
  <c r="C173" i="125"/>
  <c r="M327" i="37"/>
  <c r="E179" i="125"/>
  <c r="L208" i="37"/>
  <c r="C175" i="127"/>
  <c r="N357" i="37"/>
  <c r="G180" i="125"/>
  <c r="L237" i="37"/>
  <c r="C176" i="125"/>
  <c r="N358" i="37"/>
  <c r="G180" i="127"/>
  <c r="N297" i="37"/>
  <c r="G178" i="125"/>
  <c r="N267" i="37"/>
  <c r="G177" i="125"/>
  <c r="N57" i="37"/>
  <c r="G170" i="125"/>
  <c r="N208" i="37"/>
  <c r="G175" i="127"/>
  <c r="N87" i="37"/>
  <c r="G171" i="125"/>
  <c r="N58" i="37"/>
  <c r="G170" i="127"/>
  <c r="M297" i="37"/>
  <c r="E178" i="125"/>
  <c r="N327" i="37"/>
  <c r="G179" i="125"/>
  <c r="N148" i="37"/>
  <c r="G173" i="127"/>
  <c r="M87" i="37"/>
  <c r="E171" i="125"/>
  <c r="L358" i="37"/>
  <c r="C180" i="127"/>
  <c r="L207" i="37"/>
  <c r="C175" i="125"/>
  <c r="N177" i="37"/>
  <c r="G174" i="125"/>
  <c r="M147" i="37"/>
  <c r="E173" i="125"/>
  <c r="N147" i="37"/>
  <c r="G173" i="125"/>
  <c r="L357" i="37"/>
  <c r="C180" i="125"/>
  <c r="M268" i="37"/>
  <c r="E177" i="127"/>
  <c r="L177" i="37"/>
  <c r="C174" i="125"/>
  <c r="L178" i="37"/>
  <c r="C174" i="127"/>
  <c r="M117" i="37"/>
  <c r="E172" i="125"/>
  <c r="M328" i="37"/>
  <c r="E179" i="127"/>
  <c r="M177" i="37"/>
  <c r="E174" i="125"/>
  <c r="N117" i="37"/>
  <c r="G172" i="125"/>
  <c r="L238" i="37"/>
  <c r="C176" i="127"/>
  <c r="N328" i="37"/>
  <c r="G179" i="127"/>
  <c r="L327" i="37"/>
  <c r="C179" i="125"/>
  <c r="M357" i="37"/>
  <c r="E180" i="125"/>
  <c r="L267" i="39"/>
  <c r="C189" i="125"/>
  <c r="N238" i="39"/>
  <c r="G188" i="127"/>
  <c r="M207" i="39"/>
  <c r="E187" i="125"/>
  <c r="M177" i="39"/>
  <c r="E186" i="125"/>
  <c r="L58" i="39"/>
  <c r="C182" i="127"/>
  <c r="L268" i="39"/>
  <c r="C189" i="127"/>
  <c r="M237" i="39"/>
  <c r="E188" i="125"/>
  <c r="M147" i="39"/>
  <c r="E185" i="125"/>
  <c r="N117" i="39"/>
  <c r="G184" i="125"/>
  <c r="N87" i="39"/>
  <c r="G183" i="125"/>
  <c r="L207" i="39"/>
  <c r="C187" i="125"/>
  <c r="L177" i="39"/>
  <c r="C186" i="125"/>
  <c r="L237" i="39"/>
  <c r="C188" i="125"/>
  <c r="L178" i="39"/>
  <c r="C186" i="127"/>
  <c r="L147" i="39"/>
  <c r="C185" i="125"/>
  <c r="N268" i="39"/>
  <c r="G189" i="127"/>
  <c r="N237" i="39"/>
  <c r="G188" i="125"/>
  <c r="N178" i="39"/>
  <c r="G186" i="127"/>
  <c r="N147" i="39"/>
  <c r="G185" i="125"/>
  <c r="L88" i="39"/>
  <c r="C183" i="127"/>
  <c r="L57" i="39"/>
  <c r="C182" i="125"/>
  <c r="N298" i="39"/>
  <c r="G190" i="127"/>
  <c r="M297" i="39"/>
  <c r="E190" i="125"/>
  <c r="L148" i="39"/>
  <c r="C185" i="127"/>
  <c r="L117" i="39"/>
  <c r="C184" i="125"/>
  <c r="L297" i="39"/>
  <c r="C190" i="125"/>
  <c r="L208" i="39"/>
  <c r="C187" i="127"/>
  <c r="N88" i="39"/>
  <c r="G183" i="127"/>
  <c r="M87" i="39"/>
  <c r="E183" i="125"/>
  <c r="L298" i="39"/>
  <c r="C190" i="127"/>
  <c r="M238" i="39"/>
  <c r="E188" i="127"/>
  <c r="N207" i="39"/>
  <c r="G187" i="125"/>
  <c r="N148" i="39"/>
  <c r="G185" i="127"/>
  <c r="L87" i="39"/>
  <c r="C183" i="125"/>
  <c r="N297" i="39"/>
  <c r="G190" i="125"/>
  <c r="L238" i="39"/>
  <c r="C188" i="127"/>
  <c r="N208" i="39"/>
  <c r="G187" i="127"/>
  <c r="M117" i="39"/>
  <c r="E184" i="125"/>
  <c r="N57" i="39"/>
  <c r="G182" i="125"/>
  <c r="N58" i="39"/>
  <c r="G182" i="127"/>
  <c r="M57" i="39"/>
  <c r="E182" i="125"/>
  <c r="N328" i="39"/>
  <c r="G191" i="127"/>
  <c r="M328" i="39"/>
  <c r="E191" i="127"/>
  <c r="M267" i="39"/>
  <c r="E189" i="125"/>
  <c r="N177" i="39"/>
  <c r="G186" i="125"/>
  <c r="L358" i="39"/>
  <c r="C192" i="127"/>
  <c r="M327" i="39"/>
  <c r="E191" i="125"/>
  <c r="N267" i="39"/>
  <c r="G189" i="125"/>
  <c r="N357" i="39"/>
  <c r="G192" i="125"/>
  <c r="N358" i="39"/>
  <c r="G192" i="127"/>
  <c r="N327" i="39"/>
  <c r="G191" i="125"/>
  <c r="L327" i="39"/>
  <c r="C191" i="125"/>
  <c r="L328" i="39"/>
  <c r="C191" i="127"/>
  <c r="M357" i="39"/>
  <c r="E192" i="125"/>
  <c r="N298" i="44"/>
  <c r="G221" i="127"/>
  <c r="N267" i="44"/>
  <c r="G220" i="125"/>
  <c r="N87" i="44"/>
  <c r="G214" i="125"/>
  <c r="N57" i="44"/>
  <c r="G213" i="125"/>
  <c r="M297" i="44"/>
  <c r="E221" i="125"/>
  <c r="N268" i="44"/>
  <c r="G220" i="127"/>
  <c r="L208" i="44"/>
  <c r="C218" i="127"/>
  <c r="N147" i="44"/>
  <c r="G216" i="125"/>
  <c r="N58" i="44"/>
  <c r="G213" i="127"/>
  <c r="M267" i="44"/>
  <c r="E220" i="125"/>
  <c r="L178" i="44"/>
  <c r="C217" i="127"/>
  <c r="N148" i="44"/>
  <c r="G216" i="127"/>
  <c r="M87" i="44"/>
  <c r="E214" i="125"/>
  <c r="M57" i="44"/>
  <c r="E213" i="125"/>
  <c r="L297" i="44"/>
  <c r="C221" i="125"/>
  <c r="M238" i="44"/>
  <c r="E219" i="127"/>
  <c r="M147" i="44"/>
  <c r="E216" i="125"/>
  <c r="L298" i="44"/>
  <c r="C221" i="127"/>
  <c r="L267" i="44"/>
  <c r="C220" i="125"/>
  <c r="N238" i="44"/>
  <c r="G219" i="127"/>
  <c r="N207" i="44"/>
  <c r="G218" i="125"/>
  <c r="L87" i="44"/>
  <c r="C214" i="125"/>
  <c r="L57" i="44"/>
  <c r="C213" i="125"/>
  <c r="N178" i="44"/>
  <c r="G217" i="127"/>
  <c r="L238" i="44"/>
  <c r="C219" i="127"/>
  <c r="M177" i="44"/>
  <c r="E217" i="125"/>
  <c r="L147" i="44"/>
  <c r="C216" i="125"/>
  <c r="M117" i="44"/>
  <c r="E215" i="125"/>
  <c r="N297" i="44"/>
  <c r="G221" i="125"/>
  <c r="L268" i="44"/>
  <c r="C220" i="127"/>
  <c r="M237" i="44"/>
  <c r="E219" i="125"/>
  <c r="L58" i="44"/>
  <c r="C213" i="127"/>
  <c r="L237" i="44"/>
  <c r="C219" i="125"/>
  <c r="L177" i="44"/>
  <c r="C217" i="125"/>
  <c r="L117" i="44"/>
  <c r="C215" i="125"/>
  <c r="N117" i="44"/>
  <c r="G215" i="125"/>
  <c r="N208" i="44"/>
  <c r="G218" i="127"/>
  <c r="N177" i="44"/>
  <c r="G217" i="125"/>
  <c r="N237" i="44"/>
  <c r="G219" i="125"/>
  <c r="L148" i="44"/>
  <c r="C216" i="127"/>
  <c r="M207" i="44"/>
  <c r="E218" i="125"/>
  <c r="L207" i="44"/>
  <c r="C218" i="125"/>
  <c r="N13" i="45"/>
  <c r="E222" i="115"/>
  <c r="E22" i="115"/>
  <c r="L207" i="45"/>
  <c r="C228" i="125"/>
  <c r="M147" i="45"/>
  <c r="E226" i="125"/>
  <c r="L57" i="45"/>
  <c r="C223" i="125"/>
  <c r="P15" i="45"/>
  <c r="G222" i="126"/>
  <c r="G22" i="126"/>
  <c r="M177" i="45"/>
  <c r="E227" i="125"/>
  <c r="N117" i="45"/>
  <c r="G225" i="125"/>
  <c r="N12" i="45"/>
  <c r="E222" i="124"/>
  <c r="E22" i="124"/>
  <c r="M88" i="45"/>
  <c r="E224" i="127"/>
  <c r="M57" i="45"/>
  <c r="E223" i="125"/>
  <c r="D222" i="126"/>
  <c r="D22" i="126"/>
  <c r="M14" i="45"/>
  <c r="D222" i="102"/>
  <c r="D22" i="102"/>
  <c r="N57" i="45"/>
  <c r="G223" i="125"/>
  <c r="N118" i="45"/>
  <c r="G225" i="127"/>
  <c r="M13" i="45"/>
  <c r="D222" i="115"/>
  <c r="D22" i="115"/>
  <c r="M12" i="45"/>
  <c r="D222" i="124"/>
  <c r="D22" i="124"/>
  <c r="N15" i="45"/>
  <c r="E222" i="126"/>
  <c r="E22" i="126"/>
  <c r="O15" i="45"/>
  <c r="F222" i="126"/>
  <c r="F22" i="126"/>
  <c r="N14" i="45"/>
  <c r="E222" i="102"/>
  <c r="E22" i="102"/>
  <c r="O14" i="51"/>
  <c r="F248" i="102"/>
  <c r="F26" i="102"/>
  <c r="O14" i="70"/>
  <c r="F366" i="102"/>
  <c r="F37" i="102"/>
  <c r="M58" i="35"/>
  <c r="E159" i="127"/>
  <c r="M88" i="35"/>
  <c r="E160" i="127"/>
  <c r="M328" i="35"/>
  <c r="E168" i="127"/>
  <c r="M327" i="35"/>
  <c r="E168" i="125"/>
  <c r="N297" i="35"/>
  <c r="G167" i="125"/>
  <c r="L297" i="35"/>
  <c r="C167" i="125"/>
  <c r="N267" i="35"/>
  <c r="G166" i="125"/>
  <c r="L267" i="35"/>
  <c r="C166" i="125"/>
  <c r="N238" i="35"/>
  <c r="G165" i="127"/>
  <c r="L238" i="35"/>
  <c r="C165" i="127"/>
  <c r="N207" i="35"/>
  <c r="G164" i="125"/>
  <c r="L207" i="35"/>
  <c r="C164" i="125"/>
  <c r="N178" i="35"/>
  <c r="G163" i="127"/>
  <c r="L178" i="35"/>
  <c r="C163" i="127"/>
  <c r="M118" i="35"/>
  <c r="E161" i="127"/>
  <c r="N328" i="35"/>
  <c r="G168" i="127"/>
  <c r="N118" i="35"/>
  <c r="G161" i="127"/>
  <c r="L118" i="35"/>
  <c r="C161" i="127"/>
  <c r="N327" i="35"/>
  <c r="G168" i="125"/>
  <c r="L327" i="35"/>
  <c r="C168" i="125"/>
  <c r="M298" i="35"/>
  <c r="E167" i="127"/>
  <c r="M297" i="35"/>
  <c r="E167" i="125"/>
  <c r="M267" i="35"/>
  <c r="E166" i="125"/>
  <c r="M207" i="35"/>
  <c r="E164" i="125"/>
  <c r="M148" i="35"/>
  <c r="E162" i="127"/>
  <c r="M87" i="35"/>
  <c r="E160" i="125"/>
  <c r="N58" i="35"/>
  <c r="G159" i="127"/>
  <c r="L58" i="35"/>
  <c r="C159" i="127"/>
  <c r="M147" i="35"/>
  <c r="E162" i="125"/>
  <c r="M57" i="35"/>
  <c r="E159" i="125"/>
  <c r="M14" i="35"/>
  <c r="D158" i="102"/>
  <c r="D16" i="102"/>
  <c r="L14" i="35"/>
  <c r="C158" i="102"/>
  <c r="C16" i="102"/>
  <c r="O14" i="35"/>
  <c r="F158" i="102"/>
  <c r="F16" i="102"/>
  <c r="N14" i="35"/>
  <c r="E158" i="102"/>
  <c r="E16" i="102"/>
  <c r="M178" i="35"/>
  <c r="E163" i="127"/>
  <c r="M238" i="35"/>
  <c r="E165" i="127"/>
  <c r="L328" i="35"/>
  <c r="C168" i="127"/>
  <c r="L298" i="35"/>
  <c r="C167" i="127"/>
  <c r="M237" i="35"/>
  <c r="E165" i="125"/>
  <c r="N208" i="35"/>
  <c r="G164" i="127"/>
  <c r="L208" i="35"/>
  <c r="C164" i="127"/>
  <c r="N177" i="35"/>
  <c r="G163" i="125"/>
  <c r="L177" i="35"/>
  <c r="C163" i="125"/>
  <c r="N87" i="35"/>
  <c r="G160" i="125"/>
  <c r="L87" i="35"/>
  <c r="C160" i="125"/>
  <c r="M208" i="35"/>
  <c r="E164" i="127"/>
  <c r="M177" i="35"/>
  <c r="E163" i="125"/>
  <c r="M117" i="35"/>
  <c r="E161" i="125"/>
  <c r="N147" i="35"/>
  <c r="G162" i="125"/>
  <c r="L147" i="35"/>
  <c r="C162" i="125"/>
  <c r="N57" i="35"/>
  <c r="G159" i="125"/>
  <c r="L57" i="35"/>
  <c r="C159" i="125"/>
  <c r="N237" i="59"/>
  <c r="G302" i="125"/>
  <c r="N177" i="59"/>
  <c r="G300" i="125"/>
  <c r="N237" i="35"/>
  <c r="G165" i="125"/>
  <c r="L237" i="35"/>
  <c r="C165" i="125"/>
  <c r="L117" i="29"/>
  <c r="C134" i="125"/>
  <c r="M87" i="25"/>
  <c r="E120" i="125"/>
  <c r="L177" i="70"/>
  <c r="C371" i="125"/>
  <c r="N147" i="57"/>
  <c r="G289" i="125"/>
  <c r="N87" i="57"/>
  <c r="G287" i="125"/>
  <c r="N117" i="35"/>
  <c r="G161" i="125"/>
  <c r="L117" i="35"/>
  <c r="C161" i="125"/>
  <c r="N207" i="45"/>
  <c r="G228" i="125"/>
  <c r="M87" i="57"/>
  <c r="E287" i="125"/>
  <c r="N88" i="35"/>
  <c r="G160" i="127"/>
  <c r="L88" i="35"/>
  <c r="C160" i="127"/>
  <c r="N148" i="25"/>
  <c r="G122" i="127"/>
  <c r="N147" i="48"/>
  <c r="G239" i="125"/>
  <c r="L357" i="39"/>
  <c r="C192" i="125"/>
  <c r="N268" i="35"/>
  <c r="G166" i="127"/>
  <c r="L268" i="35"/>
  <c r="C166" i="127"/>
  <c r="M268" i="35"/>
  <c r="E166" i="127"/>
  <c r="M268" i="76"/>
  <c r="E406" i="127"/>
  <c r="N117" i="15"/>
  <c r="G72" i="125"/>
  <c r="L15" i="45"/>
  <c r="C222" i="126"/>
  <c r="C22" i="126"/>
  <c r="O88" i="15"/>
  <c r="H71" i="127"/>
  <c r="F222" i="102"/>
  <c r="F22" i="102"/>
  <c r="N118" i="15"/>
  <c r="G72" i="127"/>
  <c r="N58" i="13"/>
  <c r="G61" i="127"/>
  <c r="O58" i="13"/>
  <c r="H61" i="127"/>
  <c r="O12" i="45"/>
  <c r="F222" i="124"/>
  <c r="F22" i="124"/>
  <c r="O87" i="15"/>
  <c r="H71" i="125"/>
  <c r="O57" i="13"/>
  <c r="H61" i="125"/>
  <c r="F222" i="115"/>
  <c r="F22" i="115"/>
  <c r="N118" i="22"/>
  <c r="G109" i="127"/>
  <c r="O298" i="35"/>
  <c r="H167" i="127"/>
  <c r="N298" i="35"/>
  <c r="G167" i="127"/>
  <c r="O27" i="45"/>
  <c r="L22" i="121"/>
  <c r="H222" i="125"/>
  <c r="H22" i="125"/>
  <c r="O147" i="45"/>
  <c r="H226" i="125"/>
  <c r="O148" i="45"/>
  <c r="H226" i="127"/>
  <c r="N15" i="78"/>
  <c r="E41" i="126"/>
  <c r="E407" i="126"/>
  <c r="M12" i="78"/>
  <c r="D41" i="124"/>
  <c r="D407" i="124"/>
  <c r="P12" i="78"/>
  <c r="G41" i="124"/>
  <c r="G407" i="124"/>
  <c r="L298" i="78"/>
  <c r="C416" i="127"/>
  <c r="N328" i="78"/>
  <c r="G417" i="127"/>
  <c r="M207" i="78"/>
  <c r="E413" i="125"/>
  <c r="L178" i="78"/>
  <c r="C412" i="127"/>
  <c r="L177" i="78"/>
  <c r="C412" i="125"/>
  <c r="N57" i="78"/>
  <c r="G408" i="125"/>
  <c r="L207" i="78"/>
  <c r="C413" i="125"/>
  <c r="N147" i="78"/>
  <c r="G411" i="125"/>
  <c r="N327" i="78"/>
  <c r="G417" i="125"/>
  <c r="N238" i="78"/>
  <c r="G414" i="127"/>
  <c r="M58" i="78"/>
  <c r="E408" i="127"/>
  <c r="M178" i="78"/>
  <c r="E412" i="127"/>
  <c r="L87" i="78"/>
  <c r="C409" i="125"/>
  <c r="M14" i="78"/>
  <c r="D41" i="102"/>
  <c r="D407" i="102"/>
  <c r="L237" i="78"/>
  <c r="C414" i="125"/>
  <c r="N118" i="78"/>
  <c r="G410" i="127"/>
  <c r="L328" i="78"/>
  <c r="C417" i="127"/>
  <c r="N208" i="78"/>
  <c r="G413" i="127"/>
  <c r="L327" i="78"/>
  <c r="C417" i="125"/>
  <c r="M208" i="78"/>
  <c r="E413" i="127"/>
  <c r="L14" i="78"/>
  <c r="C407" i="102"/>
  <c r="C41" i="102"/>
  <c r="M57" i="78"/>
  <c r="E408" i="125"/>
  <c r="N58" i="78"/>
  <c r="G408" i="127"/>
  <c r="M15" i="78"/>
  <c r="D407" i="126"/>
  <c r="D41" i="126"/>
  <c r="L12" i="78"/>
  <c r="C41" i="124"/>
  <c r="C407" i="124"/>
  <c r="N268" i="78"/>
  <c r="G415" i="127"/>
  <c r="M298" i="78"/>
  <c r="E416" i="127"/>
  <c r="L208" i="78"/>
  <c r="C413" i="127"/>
  <c r="M148" i="78"/>
  <c r="E411" i="127"/>
  <c r="L117" i="78"/>
  <c r="C410" i="125"/>
  <c r="M237" i="78"/>
  <c r="E414" i="125"/>
  <c r="N148" i="78"/>
  <c r="G411" i="127"/>
  <c r="N298" i="78"/>
  <c r="G416" i="127"/>
  <c r="M117" i="78"/>
  <c r="E410" i="125"/>
  <c r="N267" i="78"/>
  <c r="G415" i="125"/>
  <c r="L58" i="78"/>
  <c r="C408" i="127"/>
  <c r="M13" i="78"/>
  <c r="K41" i="117" s="1"/>
  <c r="D41" i="115"/>
  <c r="D407" i="115"/>
  <c r="G41" i="115"/>
  <c r="G407" i="115"/>
  <c r="L268" i="78"/>
  <c r="C415" i="127"/>
  <c r="M88" i="78"/>
  <c r="E409" i="127"/>
  <c r="M327" i="78"/>
  <c r="E417" i="125"/>
  <c r="L13" i="78"/>
  <c r="C407" i="115"/>
  <c r="C41" i="115"/>
  <c r="M147" i="78"/>
  <c r="E411" i="125"/>
  <c r="M177" i="78"/>
  <c r="E412" i="125"/>
  <c r="L148" i="78"/>
  <c r="C411" i="127"/>
  <c r="L267" i="78"/>
  <c r="C415" i="125"/>
  <c r="L297" i="78"/>
  <c r="C416" i="125"/>
  <c r="N117" i="78"/>
  <c r="G410" i="125"/>
  <c r="P14" i="78"/>
  <c r="G407" i="102"/>
  <c r="G41" i="102"/>
  <c r="M297" i="78"/>
  <c r="E416" i="125"/>
  <c r="N13" i="78"/>
  <c r="E407" i="115"/>
  <c r="E41" i="115"/>
  <c r="N12" i="78"/>
  <c r="E41" i="124"/>
  <c r="E407" i="124"/>
  <c r="N14" i="78"/>
  <c r="E407" i="102"/>
  <c r="E41" i="102"/>
  <c r="N297" i="78"/>
  <c r="G416" i="125"/>
  <c r="O13" i="78"/>
  <c r="F41" i="115"/>
  <c r="F407" i="115"/>
  <c r="O12" i="78"/>
  <c r="F407" i="124"/>
  <c r="F41" i="124"/>
  <c r="O15" i="78"/>
  <c r="F407" i="126"/>
  <c r="F41" i="126"/>
  <c r="P15" i="78"/>
  <c r="G41" i="126"/>
  <c r="G407" i="126"/>
  <c r="L15" i="78"/>
  <c r="C407" i="126"/>
  <c r="C41" i="126"/>
  <c r="L147" i="78"/>
  <c r="C411" i="125"/>
  <c r="M118" i="78"/>
  <c r="E410" i="127"/>
  <c r="N88" i="78"/>
  <c r="G409" i="127"/>
  <c r="M328" i="78"/>
  <c r="E417" i="127"/>
  <c r="N178" i="78"/>
  <c r="G412" i="127"/>
  <c r="N207" i="78"/>
  <c r="G413" i="125"/>
  <c r="M268" i="78"/>
  <c r="E415" i="127"/>
  <c r="L88" i="78"/>
  <c r="C409" i="127"/>
  <c r="L238" i="78"/>
  <c r="C414" i="127"/>
  <c r="N177" i="78"/>
  <c r="G412" i="125"/>
  <c r="N87" i="78"/>
  <c r="G409" i="125"/>
  <c r="N237" i="78"/>
  <c r="G414" i="125"/>
  <c r="L118" i="78"/>
  <c r="C410" i="127"/>
  <c r="L57" i="78"/>
  <c r="C408" i="125"/>
  <c r="M87" i="78"/>
  <c r="E409" i="125"/>
  <c r="M267" i="78"/>
  <c r="E415" i="125"/>
  <c r="M238" i="78"/>
  <c r="E414" i="127"/>
  <c r="O14" i="78"/>
  <c r="F41" i="102"/>
  <c r="F407" i="102"/>
  <c r="L7" i="45"/>
  <c r="C22" i="96"/>
  <c r="C222" i="96"/>
  <c r="P11" i="45"/>
  <c r="G222" i="123"/>
  <c r="G22" i="123"/>
  <c r="O10" i="13"/>
  <c r="F60" i="122"/>
  <c r="F4" i="122"/>
  <c r="O10" i="15"/>
  <c r="F69" i="122"/>
  <c r="F5" i="122"/>
  <c r="N7" i="22"/>
  <c r="E9" i="96"/>
  <c r="E106" i="96"/>
  <c r="E372" i="96"/>
  <c r="E38" i="96"/>
  <c r="O8" i="19"/>
  <c r="F7" i="110"/>
  <c r="F90" i="110"/>
  <c r="O8" i="24"/>
  <c r="F111" i="110"/>
  <c r="F10" i="110"/>
  <c r="P11" i="27"/>
  <c r="G12" i="123"/>
  <c r="G125" i="123"/>
  <c r="P8" i="27"/>
  <c r="G12" i="110"/>
  <c r="G125" i="110"/>
  <c r="N8" i="27"/>
  <c r="E125" i="110"/>
  <c r="E12" i="110"/>
  <c r="O10" i="27"/>
  <c r="F125" i="122"/>
  <c r="F12" i="122"/>
  <c r="O8" i="29"/>
  <c r="F131" i="110"/>
  <c r="F13" i="110"/>
  <c r="N10" i="31"/>
  <c r="E14" i="122"/>
  <c r="E138" i="122"/>
  <c r="O10" i="31"/>
  <c r="F14" i="122"/>
  <c r="F138" i="122"/>
  <c r="P11" i="33"/>
  <c r="G148" i="123"/>
  <c r="G15" i="123"/>
  <c r="O11" i="33"/>
  <c r="F15" i="123"/>
  <c r="F148" i="123"/>
  <c r="L8" i="33"/>
  <c r="C148" i="110"/>
  <c r="C15" i="110"/>
  <c r="N7" i="35"/>
  <c r="E16" i="96"/>
  <c r="E158" i="96"/>
  <c r="L10" i="35"/>
  <c r="C158" i="122"/>
  <c r="C16" i="122"/>
  <c r="N11" i="37"/>
  <c r="E17" i="123"/>
  <c r="E169" i="123"/>
  <c r="N10" i="44"/>
  <c r="E21" i="122"/>
  <c r="E212" i="122"/>
  <c r="N8" i="44"/>
  <c r="E212" i="110"/>
  <c r="E21" i="110"/>
  <c r="L10" i="44"/>
  <c r="C212" i="122"/>
  <c r="C21" i="122"/>
  <c r="L8" i="46"/>
  <c r="C229" i="110"/>
  <c r="C23" i="110"/>
  <c r="O11" i="46"/>
  <c r="F23" i="123"/>
  <c r="F229" i="123"/>
  <c r="N10" i="46"/>
  <c r="E229" i="122"/>
  <c r="E23" i="122"/>
  <c r="O8" i="48"/>
  <c r="F235" i="110"/>
  <c r="F24" i="110"/>
  <c r="O10" i="50"/>
  <c r="F241" i="122"/>
  <c r="F25" i="122"/>
  <c r="L10" i="50"/>
  <c r="C241" i="122"/>
  <c r="C25" i="122"/>
  <c r="P8" i="51"/>
  <c r="G248" i="110"/>
  <c r="G26" i="110"/>
  <c r="N10" i="53"/>
  <c r="E261" i="122"/>
  <c r="E27" i="122"/>
  <c r="P8" i="53"/>
  <c r="G261" i="110"/>
  <c r="G27" i="110"/>
  <c r="P8" i="55"/>
  <c r="G28" i="110"/>
  <c r="G276" i="110"/>
  <c r="O8" i="55"/>
  <c r="F276" i="110"/>
  <c r="F28" i="110"/>
  <c r="N10" i="55"/>
  <c r="E276" i="122"/>
  <c r="E28" i="122"/>
  <c r="O11" i="59"/>
  <c r="F295" i="123"/>
  <c r="F30" i="123"/>
  <c r="L8" i="59"/>
  <c r="C295" i="110"/>
  <c r="C30" i="110"/>
  <c r="L10" i="59"/>
  <c r="C295" i="122"/>
  <c r="C30" i="122"/>
  <c r="L10" i="61"/>
  <c r="C306" i="122"/>
  <c r="C31" i="122"/>
  <c r="P9" i="62"/>
  <c r="G319" i="112"/>
  <c r="G32" i="112"/>
  <c r="L7" i="62"/>
  <c r="C32" i="96"/>
  <c r="C319" i="96"/>
  <c r="N10" i="62"/>
  <c r="E319" i="122"/>
  <c r="E32" i="122"/>
  <c r="O11" i="62"/>
  <c r="F319" i="123"/>
  <c r="F32" i="123"/>
  <c r="O8" i="65"/>
  <c r="F341" i="110"/>
  <c r="F34" i="110"/>
  <c r="O10" i="67"/>
  <c r="F35" i="122"/>
  <c r="F349" i="122"/>
  <c r="N11" i="67"/>
  <c r="E35" i="123"/>
  <c r="E349" i="123"/>
  <c r="M8" i="70"/>
  <c r="D37" i="110"/>
  <c r="D366" i="110"/>
  <c r="O11" i="70"/>
  <c r="F366" i="123"/>
  <c r="F37" i="123"/>
  <c r="N8" i="70"/>
  <c r="E366" i="110"/>
  <c r="E37" i="110"/>
  <c r="F374" i="122"/>
  <c r="F38" i="122"/>
  <c r="F372" i="122"/>
  <c r="G372" i="96"/>
  <c r="G38" i="96"/>
  <c r="C38" i="112"/>
  <c r="C372" i="112"/>
  <c r="O8" i="74"/>
  <c r="F39" i="110"/>
  <c r="F382" i="110"/>
  <c r="M10" i="74"/>
  <c r="D382" i="122"/>
  <c r="D39" i="122"/>
  <c r="L8" i="76"/>
  <c r="C40" i="110"/>
  <c r="C398" i="110"/>
  <c r="O11" i="78"/>
  <c r="F407" i="123"/>
  <c r="F41" i="123"/>
  <c r="P11" i="13"/>
  <c r="G4" i="123"/>
  <c r="G60" i="123"/>
  <c r="N9" i="13"/>
  <c r="E60" i="112"/>
  <c r="E4" i="112"/>
  <c r="P9" i="13"/>
  <c r="G60" i="112"/>
  <c r="G4" i="112"/>
  <c r="P11" i="15"/>
  <c r="G69" i="123"/>
  <c r="G5" i="123"/>
  <c r="N10" i="15"/>
  <c r="E5" i="122"/>
  <c r="E69" i="122"/>
  <c r="M9" i="15"/>
  <c r="D69" i="112"/>
  <c r="D5" i="112"/>
  <c r="N7" i="17"/>
  <c r="E82" i="96"/>
  <c r="E6" i="96"/>
  <c r="P7" i="17"/>
  <c r="G82" i="96"/>
  <c r="G6" i="96"/>
  <c r="M9" i="19"/>
  <c r="D7" i="112"/>
  <c r="D90" i="112"/>
  <c r="N9" i="19"/>
  <c r="E7" i="112"/>
  <c r="E90" i="112"/>
  <c r="P9" i="20"/>
  <c r="G99" i="112"/>
  <c r="G8" i="112"/>
  <c r="M10" i="22"/>
  <c r="D9" i="122"/>
  <c r="D106" i="122"/>
  <c r="P9" i="24"/>
  <c r="G10" i="112"/>
  <c r="G111" i="112"/>
  <c r="P11" i="25"/>
  <c r="G118" i="123"/>
  <c r="G11" i="123"/>
  <c r="O7" i="25"/>
  <c r="F118" i="96"/>
  <c r="F11" i="96"/>
  <c r="M9" i="25"/>
  <c r="D11" i="112"/>
  <c r="D118" i="112"/>
  <c r="M10" i="27"/>
  <c r="D12" i="122"/>
  <c r="D125" i="122"/>
  <c r="M9" i="27"/>
  <c r="D125" i="112"/>
  <c r="D12" i="112"/>
  <c r="N8" i="29"/>
  <c r="E131" i="110"/>
  <c r="E13" i="110"/>
  <c r="N9" i="33"/>
  <c r="E15" i="112"/>
  <c r="E148" i="112"/>
  <c r="N9" i="37"/>
  <c r="E175" i="112"/>
  <c r="E169" i="112"/>
  <c r="E17" i="112"/>
  <c r="O7" i="37"/>
  <c r="F17" i="96"/>
  <c r="F169" i="96"/>
  <c r="P9" i="39"/>
  <c r="G18" i="112"/>
  <c r="G181" i="112"/>
  <c r="P9" i="44"/>
  <c r="G212" i="112"/>
  <c r="G21" i="112"/>
  <c r="L9" i="46"/>
  <c r="C229" i="112"/>
  <c r="C23" i="112"/>
  <c r="N9" i="46"/>
  <c r="E23" i="112"/>
  <c r="E229" i="112"/>
  <c r="N7" i="48"/>
  <c r="E24" i="96"/>
  <c r="E235" i="96"/>
  <c r="M7" i="48"/>
  <c r="D235" i="96"/>
  <c r="D24" i="96"/>
  <c r="M10" i="50"/>
  <c r="D25" i="122"/>
  <c r="D241" i="122"/>
  <c r="P8" i="45"/>
  <c r="G222" i="110"/>
  <c r="G22" i="110"/>
  <c r="L9" i="45"/>
  <c r="C22" i="112"/>
  <c r="C222" i="112"/>
  <c r="M9" i="13"/>
  <c r="D60" i="112"/>
  <c r="D4" i="112"/>
  <c r="P8" i="13"/>
  <c r="G60" i="110"/>
  <c r="G4" i="110"/>
  <c r="O7" i="13"/>
  <c r="F60" i="96"/>
  <c r="F4" i="96"/>
  <c r="M7" i="15"/>
  <c r="D5" i="96"/>
  <c r="D69" i="96"/>
  <c r="L8" i="15"/>
  <c r="C69" i="110"/>
  <c r="C5" i="110"/>
  <c r="O9" i="15"/>
  <c r="F69" i="112"/>
  <c r="F5" i="112"/>
  <c r="M10" i="17"/>
  <c r="D82" i="122"/>
  <c r="D6" i="122"/>
  <c r="P7" i="20"/>
  <c r="G99" i="96"/>
  <c r="G8" i="96"/>
  <c r="M7" i="25"/>
  <c r="D118" i="96"/>
  <c r="D11" i="96"/>
  <c r="M7" i="29"/>
  <c r="D13" i="96"/>
  <c r="D131" i="96"/>
  <c r="M7" i="35"/>
  <c r="D16" i="96"/>
  <c r="D158" i="96"/>
  <c r="N7" i="44"/>
  <c r="E21" i="96"/>
  <c r="E212" i="96"/>
  <c r="M7" i="53"/>
  <c r="D261" i="96"/>
  <c r="D27" i="96"/>
  <c r="M7" i="61"/>
  <c r="D306" i="96"/>
  <c r="D31" i="96"/>
  <c r="M7" i="62"/>
  <c r="D32" i="96"/>
  <c r="D319" i="96"/>
  <c r="M7" i="64"/>
  <c r="D33" i="96"/>
  <c r="D329" i="96"/>
  <c r="M7" i="65"/>
  <c r="D341" i="96"/>
  <c r="D34" i="96"/>
  <c r="M7" i="70"/>
  <c r="D37" i="96"/>
  <c r="D366" i="96"/>
  <c r="N7" i="74"/>
  <c r="E382" i="96"/>
  <c r="E39" i="96"/>
  <c r="M7" i="78"/>
  <c r="D41" i="96"/>
  <c r="D407" i="96"/>
  <c r="O10" i="19"/>
  <c r="F7" i="122"/>
  <c r="F90" i="122"/>
  <c r="N8" i="19"/>
  <c r="E90" i="110"/>
  <c r="E7" i="110"/>
  <c r="L8" i="20"/>
  <c r="C8" i="110"/>
  <c r="C99" i="110"/>
  <c r="P7" i="22"/>
  <c r="G9" i="96"/>
  <c r="G106" i="96"/>
  <c r="P8" i="22"/>
  <c r="G106" i="110"/>
  <c r="G9" i="110"/>
  <c r="N11" i="22"/>
  <c r="E9" i="123"/>
  <c r="E106" i="123"/>
  <c r="O8" i="22"/>
  <c r="F106" i="110"/>
  <c r="F9" i="110"/>
  <c r="M10" i="24"/>
  <c r="D111" i="122"/>
  <c r="D10" i="122"/>
  <c r="N11" i="24"/>
  <c r="E111" i="123"/>
  <c r="E10" i="123"/>
  <c r="P8" i="24"/>
  <c r="G111" i="110"/>
  <c r="G10" i="110"/>
  <c r="L8" i="25"/>
  <c r="C118" i="110"/>
  <c r="C11" i="110"/>
  <c r="N10" i="27"/>
  <c r="E125" i="122"/>
  <c r="E12" i="122"/>
  <c r="L8" i="27"/>
  <c r="C12" i="110"/>
  <c r="C125" i="110"/>
  <c r="L7" i="29"/>
  <c r="C13" i="96"/>
  <c r="C131" i="96"/>
  <c r="O9" i="31"/>
  <c r="F144" i="112"/>
  <c r="F14" i="112"/>
  <c r="F138" i="112"/>
  <c r="P11" i="31"/>
  <c r="G138" i="123"/>
  <c r="G14" i="123"/>
  <c r="N8" i="31"/>
  <c r="E14" i="110"/>
  <c r="E138" i="110"/>
  <c r="M10" i="31"/>
  <c r="D138" i="122"/>
  <c r="D14" i="122"/>
  <c r="L10" i="31"/>
  <c r="C138" i="122"/>
  <c r="C14" i="122"/>
  <c r="L9" i="33"/>
  <c r="C15" i="112"/>
  <c r="C148" i="112"/>
  <c r="N11" i="33"/>
  <c r="E148" i="123"/>
  <c r="E15" i="123"/>
  <c r="N8" i="33"/>
  <c r="E148" i="110"/>
  <c r="E15" i="110"/>
  <c r="O10" i="35"/>
  <c r="F158" i="122"/>
  <c r="F16" i="122"/>
  <c r="N11" i="35"/>
  <c r="E16" i="123"/>
  <c r="E158" i="123"/>
  <c r="N10" i="35"/>
  <c r="E158" i="122"/>
  <c r="E16" i="122"/>
  <c r="P9" i="35"/>
  <c r="G158" i="112"/>
  <c r="G16" i="112"/>
  <c r="L10" i="37"/>
  <c r="C169" i="122"/>
  <c r="C17" i="122"/>
  <c r="P10" i="37"/>
  <c r="G169" i="122"/>
  <c r="G17" i="122"/>
  <c r="O10" i="39"/>
  <c r="F18" i="122"/>
  <c r="F181" i="122"/>
  <c r="P11" i="39"/>
  <c r="G181" i="123"/>
  <c r="G18" i="123"/>
  <c r="L8" i="39"/>
  <c r="C181" i="110"/>
  <c r="C18" i="110"/>
  <c r="N10" i="39"/>
  <c r="E18" i="122"/>
  <c r="E181" i="122"/>
  <c r="O10" i="44"/>
  <c r="F212" i="122"/>
  <c r="F21" i="122"/>
  <c r="O11" i="44"/>
  <c r="F212" i="123"/>
  <c r="F21" i="123"/>
  <c r="M8" i="46"/>
  <c r="D229" i="110"/>
  <c r="D23" i="110"/>
  <c r="N8" i="46"/>
  <c r="E229" i="110"/>
  <c r="E23" i="110"/>
  <c r="M8" i="50"/>
  <c r="D25" i="110"/>
  <c r="D241" i="110"/>
  <c r="N8" i="50"/>
  <c r="E241" i="110"/>
  <c r="E25" i="110"/>
  <c r="P8" i="50"/>
  <c r="G241" i="110"/>
  <c r="G25" i="110"/>
  <c r="L8" i="50"/>
  <c r="C241" i="110"/>
  <c r="C25" i="110"/>
  <c r="M10" i="51"/>
  <c r="D248" i="122"/>
  <c r="D26" i="122"/>
  <c r="M8" i="51"/>
  <c r="D248" i="110"/>
  <c r="D26" i="110"/>
  <c r="P10" i="51"/>
  <c r="G248" i="122"/>
  <c r="G26" i="122"/>
  <c r="M8" i="53"/>
  <c r="D261" i="110"/>
  <c r="D27" i="110"/>
  <c r="O10" i="53"/>
  <c r="F27" i="122"/>
  <c r="F261" i="122"/>
  <c r="P10" i="53"/>
  <c r="G27" i="122"/>
  <c r="G261" i="122"/>
  <c r="M8" i="55"/>
  <c r="D276" i="110"/>
  <c r="D28" i="110"/>
  <c r="P10" i="55"/>
  <c r="G28" i="122"/>
  <c r="G276" i="122"/>
  <c r="L8" i="55"/>
  <c r="C28" i="110"/>
  <c r="C276" i="110"/>
  <c r="N8" i="57"/>
  <c r="E285" i="110"/>
  <c r="E29" i="110"/>
  <c r="O10" i="59"/>
  <c r="F30" i="122"/>
  <c r="F295" i="122"/>
  <c r="P11" i="61"/>
  <c r="G31" i="123"/>
  <c r="G306" i="123"/>
  <c r="P8" i="61"/>
  <c r="G306" i="110"/>
  <c r="G31" i="110"/>
  <c r="O10" i="62"/>
  <c r="F319" i="122"/>
  <c r="F32" i="122"/>
  <c r="L9" i="62"/>
  <c r="C319" i="112"/>
  <c r="C32" i="112"/>
  <c r="P11" i="62"/>
  <c r="G32" i="123"/>
  <c r="G319" i="123"/>
  <c r="L10" i="62"/>
  <c r="C319" i="122"/>
  <c r="C32" i="122"/>
  <c r="O8" i="62"/>
  <c r="F32" i="110"/>
  <c r="F319" i="110"/>
  <c r="N8" i="62"/>
  <c r="E319" i="110"/>
  <c r="E32" i="110"/>
  <c r="M8" i="64"/>
  <c r="D33" i="110"/>
  <c r="D329" i="110"/>
  <c r="M9" i="65"/>
  <c r="D34" i="112"/>
  <c r="D341" i="112"/>
  <c r="N8" i="65"/>
  <c r="E34" i="110"/>
  <c r="E341" i="110"/>
  <c r="L8" i="67"/>
  <c r="C349" i="110"/>
  <c r="C35" i="110"/>
  <c r="P11" i="67"/>
  <c r="G349" i="123"/>
  <c r="G35" i="123"/>
  <c r="P8" i="67"/>
  <c r="G349" i="110"/>
  <c r="G35" i="110"/>
  <c r="N10" i="67"/>
  <c r="E349" i="122"/>
  <c r="E35" i="122"/>
  <c r="O10" i="68"/>
  <c r="F359" i="122"/>
  <c r="F36" i="122"/>
  <c r="O10" i="70"/>
  <c r="F366" i="122"/>
  <c r="F37" i="122"/>
  <c r="O8" i="70"/>
  <c r="F366" i="110"/>
  <c r="F37" i="110"/>
  <c r="C372" i="110"/>
  <c r="C38" i="110"/>
  <c r="F374" i="123"/>
  <c r="F38" i="123"/>
  <c r="F372" i="123"/>
  <c r="P10" i="76"/>
  <c r="G398" i="122"/>
  <c r="G40" i="122"/>
  <c r="M8" i="78"/>
  <c r="D407" i="111" s="1"/>
  <c r="D41" i="110"/>
  <c r="D407" i="110"/>
  <c r="O10" i="78"/>
  <c r="F407" i="122"/>
  <c r="F41" i="122"/>
  <c r="N11" i="13"/>
  <c r="E4" i="123"/>
  <c r="E60" i="123"/>
  <c r="N10" i="13"/>
  <c r="E60" i="122"/>
  <c r="E4" i="122"/>
  <c r="P7" i="13"/>
  <c r="G4" i="96"/>
  <c r="G60" i="96"/>
  <c r="P10" i="15"/>
  <c r="G69" i="122"/>
  <c r="G5" i="122"/>
  <c r="N7" i="15"/>
  <c r="E5" i="96"/>
  <c r="E69" i="96"/>
  <c r="P9" i="15"/>
  <c r="G69" i="112"/>
  <c r="G5" i="112"/>
  <c r="P11" i="17"/>
  <c r="G82" i="123"/>
  <c r="G6" i="123"/>
  <c r="M9" i="17"/>
  <c r="D6" i="112"/>
  <c r="D82" i="112"/>
  <c r="P10" i="17"/>
  <c r="G82" i="122"/>
  <c r="G6" i="122"/>
  <c r="N10" i="17"/>
  <c r="E6" i="122"/>
  <c r="E82" i="122"/>
  <c r="P9" i="17"/>
  <c r="G6" i="112"/>
  <c r="G82" i="112"/>
  <c r="M8" i="17"/>
  <c r="D82" i="110"/>
  <c r="P10" i="19"/>
  <c r="G7" i="122"/>
  <c r="G90" i="122"/>
  <c r="O7" i="19"/>
  <c r="F90" i="96"/>
  <c r="F7" i="96"/>
  <c r="M9" i="20"/>
  <c r="D99" i="112"/>
  <c r="D8" i="112"/>
  <c r="N7" i="20"/>
  <c r="E99" i="96"/>
  <c r="E8" i="96"/>
  <c r="M9" i="22"/>
  <c r="D106" i="112"/>
  <c r="D9" i="112"/>
  <c r="N9" i="22"/>
  <c r="E106" i="112"/>
  <c r="E9" i="112"/>
  <c r="L9" i="24"/>
  <c r="C111" i="112"/>
  <c r="C10" i="112"/>
  <c r="O9" i="25"/>
  <c r="F11" i="112"/>
  <c r="F118" i="112"/>
  <c r="N10" i="25"/>
  <c r="E118" i="122"/>
  <c r="E11" i="122"/>
  <c r="P9" i="27"/>
  <c r="G125" i="112"/>
  <c r="G12" i="112"/>
  <c r="P8" i="29"/>
  <c r="G131" i="110"/>
  <c r="G13" i="110"/>
  <c r="P11" i="29"/>
  <c r="G131" i="123"/>
  <c r="G13" i="123"/>
  <c r="M10" i="29"/>
  <c r="D13" i="122"/>
  <c r="D131" i="122"/>
  <c r="N9" i="29"/>
  <c r="E131" i="112"/>
  <c r="E13" i="112"/>
  <c r="N9" i="31"/>
  <c r="E14" i="112"/>
  <c r="E138" i="112"/>
  <c r="E144" i="112"/>
  <c r="M9" i="31"/>
  <c r="D144" i="112"/>
  <c r="D14" i="112"/>
  <c r="D138" i="112"/>
  <c r="O9" i="37"/>
  <c r="F175" i="112"/>
  <c r="F169" i="112"/>
  <c r="F17" i="112"/>
  <c r="M10" i="39"/>
  <c r="D181" i="122"/>
  <c r="D18" i="122"/>
  <c r="N9" i="39"/>
  <c r="E18" i="112"/>
  <c r="E181" i="112"/>
  <c r="L9" i="39"/>
  <c r="C18" i="112"/>
  <c r="C181" i="112"/>
  <c r="N9" i="44"/>
  <c r="E212" i="112"/>
  <c r="E21" i="112"/>
  <c r="P9" i="46"/>
  <c r="G23" i="112"/>
  <c r="G229" i="112"/>
  <c r="M9" i="46"/>
  <c r="D23" i="112"/>
  <c r="D229" i="112"/>
  <c r="N7" i="46"/>
  <c r="E229" i="96"/>
  <c r="E23" i="96"/>
  <c r="O9" i="46"/>
  <c r="F23" i="112"/>
  <c r="F229" i="112"/>
  <c r="N10" i="48"/>
  <c r="E235" i="122"/>
  <c r="E24" i="122"/>
  <c r="P11" i="48"/>
  <c r="G24" i="123"/>
  <c r="G235" i="123"/>
  <c r="N11" i="48"/>
  <c r="E24" i="123"/>
  <c r="E235" i="123"/>
  <c r="P7" i="48"/>
  <c r="G235" i="96"/>
  <c r="G24" i="96"/>
  <c r="L9" i="48"/>
  <c r="C235" i="112"/>
  <c r="C24" i="112"/>
  <c r="O11" i="50"/>
  <c r="F241" i="123"/>
  <c r="F25" i="123"/>
  <c r="O7" i="50"/>
  <c r="F25" i="96"/>
  <c r="F241" i="96"/>
  <c r="N7" i="50"/>
  <c r="E25" i="96"/>
  <c r="E241" i="96"/>
  <c r="M7" i="51"/>
  <c r="D26" i="96"/>
  <c r="D248" i="96"/>
  <c r="N9" i="51"/>
  <c r="E26" i="112"/>
  <c r="E248" i="112"/>
  <c r="P9" i="51"/>
  <c r="G26" i="112"/>
  <c r="G248" i="112"/>
  <c r="O9" i="53"/>
  <c r="F27" i="112"/>
  <c r="F261" i="112"/>
  <c r="N7" i="53"/>
  <c r="E261" i="96"/>
  <c r="E27" i="96"/>
  <c r="O11" i="53"/>
  <c r="F261" i="123"/>
  <c r="F27" i="123"/>
  <c r="P9" i="53"/>
  <c r="G27" i="112"/>
  <c r="G261" i="112"/>
  <c r="O7" i="55"/>
  <c r="F28" i="96"/>
  <c r="F276" i="96"/>
  <c r="N7" i="55"/>
  <c r="E276" i="96"/>
  <c r="E28" i="96"/>
  <c r="O9" i="57"/>
  <c r="F285" i="112"/>
  <c r="F29" i="112"/>
  <c r="P8" i="57"/>
  <c r="G285" i="110"/>
  <c r="G29" i="110"/>
  <c r="N7" i="57"/>
  <c r="E29" i="96"/>
  <c r="E285" i="96"/>
  <c r="O7" i="59"/>
  <c r="F295" i="96"/>
  <c r="F30" i="96"/>
  <c r="N8" i="59"/>
  <c r="E30" i="110"/>
  <c r="E295" i="110"/>
  <c r="C295" i="112"/>
  <c r="C30" i="112"/>
  <c r="P7" i="59"/>
  <c r="G30" i="96"/>
  <c r="G295" i="96"/>
  <c r="O8" i="61"/>
  <c r="F31" i="110"/>
  <c r="F306" i="110"/>
  <c r="O11" i="61"/>
  <c r="F31" i="123"/>
  <c r="F306" i="123"/>
  <c r="P9" i="61"/>
  <c r="G31" i="112"/>
  <c r="G306" i="112"/>
  <c r="L9" i="61"/>
  <c r="C306" i="112"/>
  <c r="C31" i="112"/>
  <c r="N9" i="61"/>
  <c r="E31" i="112"/>
  <c r="E306" i="112"/>
  <c r="M9" i="62"/>
  <c r="D319" i="112"/>
  <c r="D32" i="112"/>
  <c r="N9" i="62"/>
  <c r="E319" i="112"/>
  <c r="E32" i="112"/>
  <c r="L9" i="64"/>
  <c r="C329" i="112"/>
  <c r="C33" i="112"/>
  <c r="N11" i="64"/>
  <c r="E33" i="123"/>
  <c r="E329" i="123"/>
  <c r="N9" i="64"/>
  <c r="E329" i="112"/>
  <c r="E33" i="112"/>
  <c r="N11" i="65"/>
  <c r="E341" i="123"/>
  <c r="E34" i="123"/>
  <c r="L10" i="65"/>
  <c r="C341" i="122"/>
  <c r="C34" i="122"/>
  <c r="L8" i="65"/>
  <c r="C341" i="110"/>
  <c r="C34" i="110"/>
  <c r="M9" i="67"/>
  <c r="D35" i="112"/>
  <c r="D349" i="112"/>
  <c r="O9" i="67"/>
  <c r="F35" i="112"/>
  <c r="F349" i="112"/>
  <c r="N7" i="68"/>
  <c r="E359" i="96"/>
  <c r="E36" i="96"/>
  <c r="M9" i="68"/>
  <c r="D359" i="112"/>
  <c r="D36" i="112"/>
  <c r="L7" i="68"/>
  <c r="C36" i="96"/>
  <c r="C359" i="96"/>
  <c r="L10" i="68"/>
  <c r="C359" i="122"/>
  <c r="C36" i="122"/>
  <c r="O9" i="68"/>
  <c r="F359" i="112"/>
  <c r="F36" i="112"/>
  <c r="L10" i="70"/>
  <c r="C366" i="122"/>
  <c r="C37" i="122"/>
  <c r="L9" i="70"/>
  <c r="C366" i="112"/>
  <c r="C37" i="112"/>
  <c r="L7" i="70"/>
  <c r="C37" i="96"/>
  <c r="C366" i="96"/>
  <c r="C374" i="122"/>
  <c r="C38" i="122"/>
  <c r="C372" i="122"/>
  <c r="F38" i="112"/>
  <c r="F372" i="112"/>
  <c r="F372" i="96"/>
  <c r="F38" i="96"/>
  <c r="E38" i="112"/>
  <c r="E372" i="112"/>
  <c r="P11" i="74"/>
  <c r="G382" i="123"/>
  <c r="G39" i="123"/>
  <c r="P7" i="74"/>
  <c r="G382" i="96"/>
  <c r="G39" i="96"/>
  <c r="O7" i="76"/>
  <c r="F40" i="96"/>
  <c r="F398" i="96"/>
  <c r="P10" i="78"/>
  <c r="G41" i="122"/>
  <c r="G407" i="122"/>
  <c r="N11" i="78"/>
  <c r="E407" i="99" s="1"/>
  <c r="E407" i="123"/>
  <c r="E41" i="123"/>
  <c r="L8" i="78"/>
  <c r="C407" i="110"/>
  <c r="C41" i="110"/>
  <c r="M7" i="27"/>
  <c r="D125" i="96"/>
  <c r="D12" i="96"/>
  <c r="N7" i="37"/>
  <c r="E17" i="96"/>
  <c r="E169" i="96"/>
  <c r="N11" i="45"/>
  <c r="E222" i="123"/>
  <c r="E22" i="123"/>
  <c r="O7" i="45"/>
  <c r="F22" i="96"/>
  <c r="F222" i="96"/>
  <c r="O9" i="35"/>
  <c r="F158" i="112"/>
  <c r="F16" i="112"/>
  <c r="O8" i="13"/>
  <c r="F60" i="110"/>
  <c r="F4" i="110"/>
  <c r="O8" i="15"/>
  <c r="F69" i="110"/>
  <c r="F5" i="110"/>
  <c r="M7" i="13"/>
  <c r="D60" i="96"/>
  <c r="D4" i="96"/>
  <c r="M8" i="13"/>
  <c r="D4" i="110"/>
  <c r="D60" i="110"/>
  <c r="O9" i="13"/>
  <c r="F60" i="112"/>
  <c r="F4" i="112"/>
  <c r="M10" i="15"/>
  <c r="D5" i="122"/>
  <c r="D69" i="122"/>
  <c r="L10" i="15"/>
  <c r="C69" i="122"/>
  <c r="C5" i="122"/>
  <c r="O11" i="17"/>
  <c r="F82" i="123"/>
  <c r="F6" i="123"/>
  <c r="O8" i="17"/>
  <c r="F82" i="110"/>
  <c r="O7" i="17"/>
  <c r="F6" i="96"/>
  <c r="F82" i="96"/>
  <c r="M7" i="37"/>
  <c r="D17" i="96"/>
  <c r="D169" i="96"/>
  <c r="M7" i="55"/>
  <c r="D28" i="96"/>
  <c r="D276" i="96"/>
  <c r="M7" i="76"/>
  <c r="D40" i="96"/>
  <c r="D398" i="96"/>
  <c r="P8" i="20"/>
  <c r="G8" i="110"/>
  <c r="G99" i="110"/>
  <c r="P10" i="20"/>
  <c r="G8" i="122"/>
  <c r="G99" i="122"/>
  <c r="O10" i="22"/>
  <c r="F106" i="122"/>
  <c r="F9" i="122"/>
  <c r="L9" i="22"/>
  <c r="C9" i="112"/>
  <c r="C106" i="112"/>
  <c r="P11" i="22"/>
  <c r="G9" i="123"/>
  <c r="G106" i="123"/>
  <c r="O10" i="24"/>
  <c r="F10" i="122"/>
  <c r="F111" i="122"/>
  <c r="N8" i="24"/>
  <c r="E10" i="110"/>
  <c r="E111" i="110"/>
  <c r="L10" i="24"/>
  <c r="C111" i="122"/>
  <c r="C10" i="122"/>
  <c r="P8" i="25"/>
  <c r="G118" i="110"/>
  <c r="G11" i="110"/>
  <c r="M8" i="25"/>
  <c r="D118" i="110"/>
  <c r="D11" i="110"/>
  <c r="L8" i="45"/>
  <c r="C222" i="110"/>
  <c r="C22" i="110"/>
  <c r="P9" i="45"/>
  <c r="G22" i="112"/>
  <c r="G222" i="112"/>
  <c r="O11" i="13"/>
  <c r="F60" i="123"/>
  <c r="F4" i="123"/>
  <c r="M10" i="13"/>
  <c r="D4" i="122"/>
  <c r="D60" i="122"/>
  <c r="L8" i="13"/>
  <c r="C4" i="110"/>
  <c r="C60" i="110"/>
  <c r="O7" i="15"/>
  <c r="F5" i="96"/>
  <c r="F69" i="96"/>
  <c r="M7" i="20"/>
  <c r="D8" i="96"/>
  <c r="D99" i="96"/>
  <c r="L7" i="20"/>
  <c r="C99" i="96"/>
  <c r="C8" i="96"/>
  <c r="M7" i="22"/>
  <c r="D9" i="96"/>
  <c r="D106" i="96"/>
  <c r="M7" i="24"/>
  <c r="D111" i="96"/>
  <c r="D10" i="96"/>
  <c r="M7" i="31"/>
  <c r="D14" i="96"/>
  <c r="D138" i="96"/>
  <c r="M7" i="33"/>
  <c r="D148" i="96"/>
  <c r="D15" i="96"/>
  <c r="M7" i="50"/>
  <c r="D25" i="96"/>
  <c r="D241" i="96"/>
  <c r="M7" i="59"/>
  <c r="D295" i="96"/>
  <c r="D30" i="96"/>
  <c r="M7" i="68"/>
  <c r="D359" i="96"/>
  <c r="D36" i="96"/>
  <c r="D38" i="112"/>
  <c r="D372" i="112"/>
  <c r="N7" i="76"/>
  <c r="E398" i="96"/>
  <c r="E40" i="96"/>
  <c r="M8" i="19"/>
  <c r="D90" i="110"/>
  <c r="D7" i="110"/>
  <c r="M10" i="19"/>
  <c r="D90" i="122"/>
  <c r="D7" i="122"/>
  <c r="O11" i="20"/>
  <c r="F99" i="123"/>
  <c r="F8" i="123"/>
  <c r="N11" i="20"/>
  <c r="E8" i="123"/>
  <c r="E99" i="123"/>
  <c r="O9" i="20"/>
  <c r="F99" i="112"/>
  <c r="F8" i="112"/>
  <c r="M8" i="22"/>
  <c r="D9" i="110"/>
  <c r="D106" i="110"/>
  <c r="P10" i="22"/>
  <c r="G106" i="122"/>
  <c r="G9" i="122"/>
  <c r="L10" i="22"/>
  <c r="C106" i="122"/>
  <c r="C9" i="122"/>
  <c r="M8" i="24"/>
  <c r="D111" i="110"/>
  <c r="D10" i="110"/>
  <c r="P11" i="24"/>
  <c r="G111" i="123"/>
  <c r="G10" i="123"/>
  <c r="L8" i="24"/>
  <c r="C111" i="110"/>
  <c r="C10" i="110"/>
  <c r="O10" i="25"/>
  <c r="F11" i="122"/>
  <c r="F118" i="122"/>
  <c r="O11" i="25"/>
  <c r="F118" i="123"/>
  <c r="F11" i="123"/>
  <c r="P10" i="27"/>
  <c r="G12" i="122"/>
  <c r="G125" i="122"/>
  <c r="O10" i="29"/>
  <c r="F131" i="122"/>
  <c r="F13" i="122"/>
  <c r="L8" i="29"/>
  <c r="C131" i="110"/>
  <c r="C13" i="110"/>
  <c r="P7" i="31"/>
  <c r="G138" i="96"/>
  <c r="G14" i="96"/>
  <c r="M8" i="31"/>
  <c r="D138" i="110"/>
  <c r="D14" i="110"/>
  <c r="O8" i="31"/>
  <c r="F138" i="110"/>
  <c r="F14" i="110"/>
  <c r="P8" i="31"/>
  <c r="G138" i="110"/>
  <c r="G14" i="110"/>
  <c r="N11" i="31"/>
  <c r="E138" i="123"/>
  <c r="E14" i="123"/>
  <c r="L8" i="31"/>
  <c r="C138" i="110"/>
  <c r="C14" i="110"/>
  <c r="P7" i="33"/>
  <c r="G148" i="96"/>
  <c r="G15" i="96"/>
  <c r="P10" i="33"/>
  <c r="G15" i="122"/>
  <c r="G148" i="122"/>
  <c r="M8" i="35"/>
  <c r="D158" i="110"/>
  <c r="D16" i="110"/>
  <c r="P11" i="35"/>
  <c r="G16" i="123"/>
  <c r="G158" i="123"/>
  <c r="P8" i="35"/>
  <c r="G16" i="110"/>
  <c r="G158" i="110"/>
  <c r="M10" i="35"/>
  <c r="D16" i="122"/>
  <c r="D158" i="122"/>
  <c r="P7" i="35"/>
  <c r="G158" i="96"/>
  <c r="G16" i="96"/>
  <c r="O11" i="35"/>
  <c r="F158" i="123"/>
  <c r="F16" i="123"/>
  <c r="O8" i="37"/>
  <c r="F169" i="110"/>
  <c r="F17" i="110"/>
  <c r="N10" i="37"/>
  <c r="E17" i="122"/>
  <c r="E169" i="122"/>
  <c r="P8" i="37"/>
  <c r="G169" i="110"/>
  <c r="G17" i="110"/>
  <c r="M8" i="39"/>
  <c r="D181" i="110"/>
  <c r="D18" i="110"/>
  <c r="N8" i="39"/>
  <c r="E18" i="110"/>
  <c r="E181" i="110"/>
  <c r="P10" i="39"/>
  <c r="G181" i="122"/>
  <c r="G18" i="122"/>
  <c r="N11" i="39"/>
  <c r="E181" i="123"/>
  <c r="E18" i="123"/>
  <c r="M8" i="44"/>
  <c r="D21" i="110"/>
  <c r="D212" i="110"/>
  <c r="O8" i="44"/>
  <c r="F212" i="110"/>
  <c r="F21" i="110"/>
  <c r="P11" i="44"/>
  <c r="G212" i="123"/>
  <c r="G21" i="123"/>
  <c r="N11" i="46"/>
  <c r="E23" i="123"/>
  <c r="E229" i="123"/>
  <c r="O10" i="48"/>
  <c r="F235" i="122"/>
  <c r="F24" i="122"/>
  <c r="O11" i="48"/>
  <c r="F235" i="123"/>
  <c r="F24" i="123"/>
  <c r="P11" i="50"/>
  <c r="G25" i="123"/>
  <c r="G241" i="123"/>
  <c r="O10" i="51"/>
  <c r="F26" i="122"/>
  <c r="F248" i="122"/>
  <c r="N11" i="51"/>
  <c r="E248" i="123"/>
  <c r="E26" i="123"/>
  <c r="N11" i="53"/>
  <c r="E27" i="123"/>
  <c r="E261" i="123"/>
  <c r="L10" i="53"/>
  <c r="C261" i="122"/>
  <c r="C27" i="122"/>
  <c r="L10" i="55"/>
  <c r="C276" i="122"/>
  <c r="C28" i="122"/>
  <c r="M8" i="57"/>
  <c r="D29" i="110"/>
  <c r="D285" i="110"/>
  <c r="O11" i="57"/>
  <c r="F285" i="123"/>
  <c r="F29" i="123"/>
  <c r="M10" i="59"/>
  <c r="D295" i="122"/>
  <c r="D30" i="122"/>
  <c r="O10" i="61"/>
  <c r="F31" i="122"/>
  <c r="F306" i="122"/>
  <c r="N10" i="61"/>
  <c r="E306" i="122"/>
  <c r="E31" i="122"/>
  <c r="L8" i="61"/>
  <c r="C306" i="110"/>
  <c r="C31" i="110"/>
  <c r="P7" i="62"/>
  <c r="G32" i="96"/>
  <c r="G319" i="96"/>
  <c r="P8" i="62"/>
  <c r="G32" i="110"/>
  <c r="G319" i="110"/>
  <c r="N11" i="62"/>
  <c r="E32" i="123"/>
  <c r="E319" i="123"/>
  <c r="O8" i="64"/>
  <c r="F329" i="110"/>
  <c r="F33" i="110"/>
  <c r="O11" i="64"/>
  <c r="F329" i="123"/>
  <c r="F33" i="123"/>
  <c r="M8" i="67"/>
  <c r="D349" i="110"/>
  <c r="D35" i="110"/>
  <c r="N9" i="67"/>
  <c r="E35" i="112"/>
  <c r="E349" i="112"/>
  <c r="P10" i="67"/>
  <c r="G35" i="122"/>
  <c r="G349" i="122"/>
  <c r="M10" i="68"/>
  <c r="D36" i="122"/>
  <c r="D359" i="122"/>
  <c r="D374" i="122"/>
  <c r="D372" i="122"/>
  <c r="D38" i="122"/>
  <c r="O7" i="74"/>
  <c r="F382" i="96"/>
  <c r="F39" i="96"/>
  <c r="O9" i="74"/>
  <c r="F39" i="112"/>
  <c r="F382" i="112"/>
  <c r="O11" i="74"/>
  <c r="F39" i="123"/>
  <c r="F382" i="123"/>
  <c r="N9" i="76"/>
  <c r="E398" i="112"/>
  <c r="E40" i="112"/>
  <c r="L10" i="76"/>
  <c r="C398" i="122"/>
  <c r="C40" i="122"/>
  <c r="P10" i="13"/>
  <c r="G4" i="122"/>
  <c r="G60" i="122"/>
  <c r="L9" i="13"/>
  <c r="C4" i="112"/>
  <c r="C60" i="112"/>
  <c r="N7" i="13"/>
  <c r="E4" i="96"/>
  <c r="E60" i="96"/>
  <c r="N8" i="15"/>
  <c r="E5" i="110"/>
  <c r="E69" i="110"/>
  <c r="P7" i="15"/>
  <c r="G5" i="96"/>
  <c r="G69" i="96"/>
  <c r="N9" i="15"/>
  <c r="E69" i="112"/>
  <c r="E5" i="112"/>
  <c r="L7" i="15"/>
  <c r="C5" i="96"/>
  <c r="C69" i="96"/>
  <c r="M7" i="17"/>
  <c r="D6" i="96"/>
  <c r="D82" i="96"/>
  <c r="L10" i="19"/>
  <c r="C90" i="122"/>
  <c r="C7" i="122"/>
  <c r="L8" i="19"/>
  <c r="C90" i="110"/>
  <c r="C7" i="110"/>
  <c r="L7" i="19"/>
  <c r="C90" i="96"/>
  <c r="C7" i="96"/>
  <c r="P8" i="19"/>
  <c r="G90" i="110"/>
  <c r="G7" i="110"/>
  <c r="N10" i="19"/>
  <c r="E90" i="122"/>
  <c r="E7" i="122"/>
  <c r="O9" i="19"/>
  <c r="F7" i="112"/>
  <c r="F90" i="112"/>
  <c r="L9" i="19"/>
  <c r="C90" i="112"/>
  <c r="C7" i="112"/>
  <c r="L10" i="20"/>
  <c r="C99" i="122"/>
  <c r="C8" i="122"/>
  <c r="L9" i="20"/>
  <c r="C8" i="112"/>
  <c r="C99" i="112"/>
  <c r="O11" i="22"/>
  <c r="F106" i="123"/>
  <c r="F9" i="123"/>
  <c r="O9" i="22"/>
  <c r="F106" i="112"/>
  <c r="F9" i="112"/>
  <c r="N8" i="22"/>
  <c r="E106" i="110"/>
  <c r="E9" i="110"/>
  <c r="P10" i="24"/>
  <c r="G111" i="122"/>
  <c r="G10" i="122"/>
  <c r="O9" i="24"/>
  <c r="F10" i="112"/>
  <c r="F111" i="112"/>
  <c r="N9" i="24"/>
  <c r="E10" i="112"/>
  <c r="E111" i="112"/>
  <c r="P7" i="24"/>
  <c r="G10" i="96"/>
  <c r="G111" i="96"/>
  <c r="N11" i="25"/>
  <c r="E11" i="123"/>
  <c r="E118" i="123"/>
  <c r="N9" i="25"/>
  <c r="E11" i="112"/>
  <c r="E118" i="112"/>
  <c r="P10" i="25"/>
  <c r="G11" i="122"/>
  <c r="G118" i="122"/>
  <c r="L9" i="27"/>
  <c r="C12" i="112"/>
  <c r="C125" i="112"/>
  <c r="O9" i="27"/>
  <c r="F125" i="112"/>
  <c r="F12" i="112"/>
  <c r="N7" i="27"/>
  <c r="E12" i="96"/>
  <c r="E125" i="96"/>
  <c r="L10" i="29"/>
  <c r="C131" i="122"/>
  <c r="C13" i="122"/>
  <c r="P10" i="29"/>
  <c r="G131" i="122"/>
  <c r="G13" i="122"/>
  <c r="N10" i="29"/>
  <c r="E13" i="122"/>
  <c r="E131" i="122"/>
  <c r="P9" i="31"/>
  <c r="G144" i="112"/>
  <c r="G14" i="112"/>
  <c r="G138" i="112"/>
  <c r="L9" i="31"/>
  <c r="C144" i="112"/>
  <c r="C138" i="112"/>
  <c r="C14" i="112"/>
  <c r="L7" i="31"/>
  <c r="C138" i="96"/>
  <c r="C14" i="96"/>
  <c r="L9" i="37"/>
  <c r="C175" i="112"/>
  <c r="C17" i="112"/>
  <c r="C169" i="112"/>
  <c r="P9" i="37"/>
  <c r="G169" i="112"/>
  <c r="G175" i="112"/>
  <c r="G17" i="112"/>
  <c r="L7" i="37"/>
  <c r="C17" i="96"/>
  <c r="C169" i="96"/>
  <c r="O11" i="39"/>
  <c r="F181" i="123"/>
  <c r="F18" i="123"/>
  <c r="L9" i="44"/>
  <c r="C212" i="112"/>
  <c r="C21" i="112"/>
  <c r="L10" i="46"/>
  <c r="C229" i="122"/>
  <c r="C23" i="122"/>
  <c r="P11" i="46"/>
  <c r="G229" i="123"/>
  <c r="G23" i="123"/>
  <c r="P7" i="46"/>
  <c r="G229" i="96"/>
  <c r="G23" i="96"/>
  <c r="O7" i="46"/>
  <c r="F229" i="96"/>
  <c r="F23" i="96"/>
  <c r="N8" i="48"/>
  <c r="E235" i="110"/>
  <c r="E24" i="110"/>
  <c r="O9" i="48"/>
  <c r="F235" i="112"/>
  <c r="F24" i="112"/>
  <c r="N9" i="48"/>
  <c r="E235" i="112"/>
  <c r="E24" i="112"/>
  <c r="L7" i="48"/>
  <c r="C24" i="96"/>
  <c r="C235" i="96"/>
  <c r="L10" i="48"/>
  <c r="C235" i="122"/>
  <c r="C24" i="122"/>
  <c r="O9" i="50"/>
  <c r="F241" i="112"/>
  <c r="F25" i="112"/>
  <c r="O8" i="50"/>
  <c r="F241" i="110"/>
  <c r="F25" i="110"/>
  <c r="L7" i="50"/>
  <c r="C25" i="96"/>
  <c r="C241" i="96"/>
  <c r="N9" i="50"/>
  <c r="E241" i="112"/>
  <c r="E25" i="112"/>
  <c r="L9" i="50"/>
  <c r="C241" i="112"/>
  <c r="C25" i="112"/>
  <c r="P7" i="51"/>
  <c r="G248" i="96"/>
  <c r="G26" i="96"/>
  <c r="O7" i="51"/>
  <c r="F248" i="96"/>
  <c r="F26" i="96"/>
  <c r="L9" i="51"/>
  <c r="C248" i="112"/>
  <c r="C26" i="112"/>
  <c r="M9" i="53"/>
  <c r="D27" i="112"/>
  <c r="D261" i="112"/>
  <c r="P9" i="55"/>
  <c r="G276" i="112"/>
  <c r="G28" i="112"/>
  <c r="O9" i="55"/>
  <c r="F276" i="112"/>
  <c r="F28" i="112"/>
  <c r="O11" i="55"/>
  <c r="F276" i="123"/>
  <c r="F28" i="123"/>
  <c r="M10" i="55"/>
  <c r="D28" i="122"/>
  <c r="D276" i="122"/>
  <c r="P9" i="57"/>
  <c r="G285" i="112"/>
  <c r="G29" i="112"/>
  <c r="L9" i="57"/>
  <c r="C285" i="112"/>
  <c r="C29" i="112"/>
  <c r="L7" i="57"/>
  <c r="C29" i="96"/>
  <c r="C285" i="96"/>
  <c r="L8" i="57"/>
  <c r="C285" i="110"/>
  <c r="C29" i="110"/>
  <c r="O9" i="59"/>
  <c r="F30" i="112"/>
  <c r="F295" i="112"/>
  <c r="P9" i="59"/>
  <c r="G30" i="112"/>
  <c r="G295" i="112"/>
  <c r="P10" i="59"/>
  <c r="G295" i="122"/>
  <c r="G30" i="122"/>
  <c r="L7" i="59"/>
  <c r="C295" i="96"/>
  <c r="C30" i="96"/>
  <c r="P7" i="61"/>
  <c r="G306" i="96"/>
  <c r="G31" i="96"/>
  <c r="P9" i="48"/>
  <c r="G235" i="112"/>
  <c r="G24" i="112"/>
  <c r="O9" i="62"/>
  <c r="F319" i="112"/>
  <c r="F32" i="112"/>
  <c r="N10" i="64"/>
  <c r="E33" i="122"/>
  <c r="E329" i="122"/>
  <c r="M9" i="64"/>
  <c r="D329" i="112"/>
  <c r="D33" i="112"/>
  <c r="P11" i="64"/>
  <c r="G33" i="123"/>
  <c r="G329" i="123"/>
  <c r="P7" i="64"/>
  <c r="G33" i="96"/>
  <c r="G329" i="96"/>
  <c r="M10" i="65"/>
  <c r="D341" i="122"/>
  <c r="D34" i="122"/>
  <c r="N10" i="65"/>
  <c r="E34" i="122"/>
  <c r="E341" i="122"/>
  <c r="O7" i="65"/>
  <c r="F34" i="96"/>
  <c r="F341" i="96"/>
  <c r="P9" i="65"/>
  <c r="G34" i="112"/>
  <c r="G341" i="112"/>
  <c r="O8" i="67"/>
  <c r="F35" i="110"/>
  <c r="F349" i="110"/>
  <c r="P9" i="67"/>
  <c r="G35" i="112"/>
  <c r="G349" i="112"/>
  <c r="P7" i="67"/>
  <c r="G349" i="96"/>
  <c r="G35" i="96"/>
  <c r="N11" i="68"/>
  <c r="E36" i="123"/>
  <c r="E359" i="123"/>
  <c r="L8" i="68"/>
  <c r="C36" i="110"/>
  <c r="C359" i="110"/>
  <c r="P11" i="68"/>
  <c r="G36" i="123"/>
  <c r="G359" i="123"/>
  <c r="N8" i="68"/>
  <c r="E359" i="110"/>
  <c r="E36" i="110"/>
  <c r="P9" i="68"/>
  <c r="G359" i="112"/>
  <c r="G36" i="112"/>
  <c r="N11" i="70"/>
  <c r="E366" i="123"/>
  <c r="E37" i="123"/>
  <c r="P10" i="70"/>
  <c r="G366" i="122"/>
  <c r="G37" i="122"/>
  <c r="N7" i="70"/>
  <c r="E37" i="96"/>
  <c r="E366" i="96"/>
  <c r="M9" i="70"/>
  <c r="D366" i="112"/>
  <c r="D37" i="112"/>
  <c r="E374" i="123"/>
  <c r="E38" i="123"/>
  <c r="E372" i="123"/>
  <c r="G38" i="112"/>
  <c r="G372" i="112"/>
  <c r="E374" i="122"/>
  <c r="E38" i="122"/>
  <c r="E372" i="122"/>
  <c r="N9" i="74"/>
  <c r="E39" i="112"/>
  <c r="E382" i="112"/>
  <c r="N8" i="74"/>
  <c r="E382" i="110"/>
  <c r="E39" i="110"/>
  <c r="N11" i="74"/>
  <c r="E382" i="123"/>
  <c r="E39" i="123"/>
  <c r="L9" i="74"/>
  <c r="C382" i="112"/>
  <c r="C39" i="112"/>
  <c r="L7" i="76"/>
  <c r="C398" i="96"/>
  <c r="C40" i="96"/>
  <c r="O9" i="76"/>
  <c r="F398" i="112"/>
  <c r="F40" i="112"/>
  <c r="O11" i="76"/>
  <c r="F40" i="123"/>
  <c r="F398" i="123"/>
  <c r="M10" i="76"/>
  <c r="D40" i="122"/>
  <c r="D398" i="122"/>
  <c r="P8" i="78"/>
  <c r="G407" i="110"/>
  <c r="G41" i="110"/>
  <c r="M9" i="78"/>
  <c r="D407" i="112"/>
  <c r="D41" i="112"/>
  <c r="P9" i="78"/>
  <c r="G407" i="112"/>
  <c r="G41" i="112"/>
  <c r="N8" i="78"/>
  <c r="E41" i="111" s="1"/>
  <c r="E407" i="110"/>
  <c r="E41" i="110"/>
  <c r="N9" i="78"/>
  <c r="E407" i="112"/>
  <c r="E41" i="112"/>
  <c r="L7" i="78"/>
  <c r="C41" i="96"/>
  <c r="C407" i="96"/>
  <c r="L7" i="25"/>
  <c r="C118" i="96"/>
  <c r="C11" i="96"/>
  <c r="O7" i="33"/>
  <c r="F148" i="96"/>
  <c r="F15" i="96"/>
  <c r="P7" i="39"/>
  <c r="G18" i="96"/>
  <c r="G181" i="96"/>
  <c r="P7" i="44"/>
  <c r="G21" i="96"/>
  <c r="G212" i="96"/>
  <c r="O11" i="45"/>
  <c r="F222" i="123"/>
  <c r="F22" i="123"/>
  <c r="O9" i="45"/>
  <c r="F22" i="112"/>
  <c r="F222" i="112"/>
  <c r="O9" i="51"/>
  <c r="F26" i="112"/>
  <c r="F248" i="112"/>
  <c r="O9" i="70"/>
  <c r="F366" i="112"/>
  <c r="F37" i="112"/>
  <c r="L7" i="35"/>
  <c r="C158" i="96"/>
  <c r="C16" i="96"/>
  <c r="O7" i="35"/>
  <c r="F158" i="96"/>
  <c r="F16" i="96"/>
  <c r="O8" i="45"/>
  <c r="F222" i="110"/>
  <c r="F22" i="110"/>
  <c r="O11" i="15"/>
  <c r="F69" i="123"/>
  <c r="F5" i="123"/>
  <c r="N11" i="15"/>
  <c r="E69" i="123"/>
  <c r="E5" i="123"/>
  <c r="N11" i="17"/>
  <c r="E82" i="123"/>
  <c r="E6" i="123"/>
  <c r="P8" i="17"/>
  <c r="G82" i="110"/>
  <c r="O10" i="17"/>
  <c r="F6" i="122"/>
  <c r="F82" i="122"/>
  <c r="O9" i="17"/>
  <c r="F6" i="112"/>
  <c r="F82" i="112"/>
  <c r="M7" i="19"/>
  <c r="D90" i="96"/>
  <c r="D7" i="96"/>
  <c r="N7" i="29"/>
  <c r="E13" i="96"/>
  <c r="E131" i="96"/>
  <c r="M7" i="39"/>
  <c r="D181" i="96"/>
  <c r="D18" i="96"/>
  <c r="M7" i="44"/>
  <c r="D21" i="96"/>
  <c r="D212" i="96"/>
  <c r="M7" i="46"/>
  <c r="D229" i="96"/>
  <c r="D23" i="96"/>
  <c r="M7" i="57"/>
  <c r="D29" i="96"/>
  <c r="D285" i="96"/>
  <c r="N7" i="62"/>
  <c r="E32" i="96"/>
  <c r="E319" i="96"/>
  <c r="N7" i="65"/>
  <c r="E341" i="96"/>
  <c r="E34" i="96"/>
  <c r="M7" i="67"/>
  <c r="D349" i="96"/>
  <c r="D35" i="96"/>
  <c r="D38" i="96"/>
  <c r="D372" i="96"/>
  <c r="M7" i="74"/>
  <c r="D382" i="96"/>
  <c r="D39" i="96"/>
  <c r="N7" i="78"/>
  <c r="E41" i="96"/>
  <c r="E407" i="96"/>
  <c r="P11" i="20"/>
  <c r="G8" i="123"/>
  <c r="G99" i="123"/>
  <c r="O10" i="20"/>
  <c r="F99" i="122"/>
  <c r="F8" i="122"/>
  <c r="N10" i="20"/>
  <c r="E99" i="122"/>
  <c r="E8" i="122"/>
  <c r="O8" i="20"/>
  <c r="F99" i="110"/>
  <c r="F8" i="110"/>
  <c r="O7" i="20"/>
  <c r="F8" i="96"/>
  <c r="F99" i="96"/>
  <c r="P9" i="22"/>
  <c r="G106" i="112"/>
  <c r="G9" i="112"/>
  <c r="L7" i="22"/>
  <c r="C9" i="96"/>
  <c r="C106" i="96"/>
  <c r="N10" i="22"/>
  <c r="E9" i="122"/>
  <c r="E106" i="122"/>
  <c r="O11" i="24"/>
  <c r="F10" i="123"/>
  <c r="F111" i="123"/>
  <c r="N10" i="24"/>
  <c r="E10" i="122"/>
  <c r="E111" i="122"/>
  <c r="O8" i="25"/>
  <c r="F11" i="110"/>
  <c r="F118" i="110"/>
  <c r="M10" i="25"/>
  <c r="D118" i="122"/>
  <c r="D11" i="122"/>
  <c r="N11" i="27"/>
  <c r="E12" i="123"/>
  <c r="E125" i="123"/>
  <c r="L10" i="27"/>
  <c r="C125" i="122"/>
  <c r="C12" i="122"/>
  <c r="O8" i="27"/>
  <c r="F125" i="110"/>
  <c r="F12" i="110"/>
  <c r="O11" i="27"/>
  <c r="F125" i="123"/>
  <c r="F12" i="123"/>
  <c r="L9" i="29"/>
  <c r="C13" i="112"/>
  <c r="C131" i="112"/>
  <c r="M8" i="29"/>
  <c r="D13" i="110"/>
  <c r="D131" i="110"/>
  <c r="P10" i="31"/>
  <c r="G138" i="122"/>
  <c r="G14" i="122"/>
  <c r="M8" i="33"/>
  <c r="D148" i="110"/>
  <c r="D15" i="110"/>
  <c r="P8" i="33"/>
  <c r="G148" i="110"/>
  <c r="G15" i="110"/>
  <c r="O8" i="33"/>
  <c r="F15" i="110"/>
  <c r="F148" i="110"/>
  <c r="L10" i="33"/>
  <c r="C148" i="122"/>
  <c r="C15" i="122"/>
  <c r="M10" i="33"/>
  <c r="D148" i="122"/>
  <c r="D15" i="122"/>
  <c r="N9" i="35"/>
  <c r="E158" i="112"/>
  <c r="E16" i="112"/>
  <c r="N8" i="35"/>
  <c r="E158" i="110"/>
  <c r="E16" i="110"/>
  <c r="P10" i="35"/>
  <c r="G16" i="122"/>
  <c r="G158" i="122"/>
  <c r="O8" i="35"/>
  <c r="F16" i="110"/>
  <c r="F158" i="110"/>
  <c r="M8" i="37"/>
  <c r="D17" i="110"/>
  <c r="D169" i="110"/>
  <c r="O11" i="37"/>
  <c r="F169" i="123"/>
  <c r="F17" i="123"/>
  <c r="L8" i="37"/>
  <c r="C17" i="110"/>
  <c r="C169" i="110"/>
  <c r="P11" i="37"/>
  <c r="G17" i="123"/>
  <c r="G169" i="123"/>
  <c r="N8" i="37"/>
  <c r="E169" i="110"/>
  <c r="E17" i="110"/>
  <c r="L10" i="39"/>
  <c r="C181" i="122"/>
  <c r="C18" i="122"/>
  <c r="O8" i="39"/>
  <c r="F181" i="110"/>
  <c r="F18" i="110"/>
  <c r="M9" i="44"/>
  <c r="D212" i="112"/>
  <c r="D21" i="112"/>
  <c r="P8" i="44"/>
  <c r="G21" i="110"/>
  <c r="G212" i="110"/>
  <c r="N11" i="44"/>
  <c r="E212" i="123"/>
  <c r="E21" i="123"/>
  <c r="M10" i="44"/>
  <c r="D21" i="122"/>
  <c r="D212" i="122"/>
  <c r="P10" i="44"/>
  <c r="G212" i="122"/>
  <c r="G21" i="122"/>
  <c r="P8" i="46"/>
  <c r="G229" i="110"/>
  <c r="G23" i="110"/>
  <c r="P10" i="46"/>
  <c r="G23" i="122"/>
  <c r="G229" i="122"/>
  <c r="O8" i="46"/>
  <c r="F23" i="110"/>
  <c r="F229" i="110"/>
  <c r="M10" i="46"/>
  <c r="D229" i="122"/>
  <c r="D23" i="122"/>
  <c r="M8" i="48"/>
  <c r="D235" i="110"/>
  <c r="D24" i="110"/>
  <c r="M10" i="48"/>
  <c r="D24" i="122"/>
  <c r="D235" i="122"/>
  <c r="P10" i="50"/>
  <c r="G241" i="122"/>
  <c r="G25" i="122"/>
  <c r="N11" i="50"/>
  <c r="E25" i="123"/>
  <c r="E241" i="123"/>
  <c r="O8" i="51"/>
  <c r="F248" i="110"/>
  <c r="F26" i="110"/>
  <c r="P11" i="51"/>
  <c r="G248" i="123"/>
  <c r="G26" i="123"/>
  <c r="L10" i="51"/>
  <c r="C248" i="122"/>
  <c r="C26" i="122"/>
  <c r="L8" i="51"/>
  <c r="C248" i="110"/>
  <c r="C26" i="110"/>
  <c r="N8" i="53"/>
  <c r="E27" i="110"/>
  <c r="E261" i="110"/>
  <c r="P11" i="53"/>
  <c r="G261" i="123"/>
  <c r="G27" i="123"/>
  <c r="L8" i="53"/>
  <c r="C261" i="110"/>
  <c r="C27" i="110"/>
  <c r="N8" i="55"/>
  <c r="E276" i="110"/>
  <c r="E28" i="110"/>
  <c r="N11" i="55"/>
  <c r="E28" i="123"/>
  <c r="E276" i="123"/>
  <c r="M10" i="57"/>
  <c r="D29" i="122"/>
  <c r="D285" i="122"/>
  <c r="O8" i="59"/>
  <c r="F295" i="110"/>
  <c r="F30" i="110"/>
  <c r="N11" i="59"/>
  <c r="E295" i="123"/>
  <c r="E30" i="123"/>
  <c r="M8" i="61"/>
  <c r="D306" i="110"/>
  <c r="D31" i="110"/>
  <c r="M10" i="61"/>
  <c r="D306" i="122"/>
  <c r="D31" i="122"/>
  <c r="P10" i="61"/>
  <c r="G31" i="122"/>
  <c r="G306" i="122"/>
  <c r="M8" i="62"/>
  <c r="D319" i="110"/>
  <c r="D32" i="110"/>
  <c r="P10" i="62"/>
  <c r="G32" i="122"/>
  <c r="G319" i="122"/>
  <c r="O10" i="64"/>
  <c r="F329" i="122"/>
  <c r="F33" i="122"/>
  <c r="L8" i="64"/>
  <c r="C33" i="110"/>
  <c r="C329" i="110"/>
  <c r="O10" i="65"/>
  <c r="F34" i="122"/>
  <c r="F341" i="122"/>
  <c r="M8" i="65"/>
  <c r="D341" i="110"/>
  <c r="D34" i="110"/>
  <c r="L10" i="67"/>
  <c r="C349" i="122"/>
  <c r="C35" i="122"/>
  <c r="M8" i="68"/>
  <c r="D359" i="110"/>
  <c r="D36" i="110"/>
  <c r="O11" i="68"/>
  <c r="F36" i="123"/>
  <c r="F359" i="123"/>
  <c r="G372" i="110"/>
  <c r="G38" i="110"/>
  <c r="D38" i="110"/>
  <c r="D372" i="110"/>
  <c r="F372" i="110"/>
  <c r="F38" i="110"/>
  <c r="M8" i="74"/>
  <c r="D382" i="110"/>
  <c r="D39" i="110"/>
  <c r="O10" i="74"/>
  <c r="F382" i="122"/>
  <c r="F39" i="122"/>
  <c r="M8" i="76"/>
  <c r="D398" i="110"/>
  <c r="D40" i="110"/>
  <c r="N11" i="76"/>
  <c r="E40" i="123"/>
  <c r="E398" i="123"/>
  <c r="N10" i="76"/>
  <c r="E398" i="122"/>
  <c r="E40" i="122"/>
  <c r="O7" i="78"/>
  <c r="F41" i="96"/>
  <c r="F407" i="96"/>
  <c r="M10" i="78"/>
  <c r="D407" i="122"/>
  <c r="D41" i="122"/>
  <c r="L10" i="13"/>
  <c r="C60" i="122"/>
  <c r="C4" i="122"/>
  <c r="N8" i="13"/>
  <c r="E60" i="110"/>
  <c r="E4" i="110"/>
  <c r="P8" i="15"/>
  <c r="G69" i="110"/>
  <c r="G5" i="110"/>
  <c r="L9" i="15"/>
  <c r="C5" i="112"/>
  <c r="C69" i="112"/>
  <c r="L9" i="17"/>
  <c r="C82" i="112"/>
  <c r="C6" i="112"/>
  <c r="N8" i="17"/>
  <c r="E82" i="110"/>
  <c r="P11" i="19"/>
  <c r="G7" i="123"/>
  <c r="G90" i="123"/>
  <c r="N11" i="19"/>
  <c r="E7" i="123"/>
  <c r="E90" i="123"/>
  <c r="P7" i="19"/>
  <c r="G90" i="96"/>
  <c r="G7" i="96"/>
  <c r="N7" i="19"/>
  <c r="E90" i="96"/>
  <c r="E7" i="96"/>
  <c r="M10" i="20"/>
  <c r="D8" i="122"/>
  <c r="D99" i="122"/>
  <c r="N8" i="20"/>
  <c r="E99" i="110"/>
  <c r="E8" i="110"/>
  <c r="M9" i="24"/>
  <c r="D10" i="112"/>
  <c r="D111" i="112"/>
  <c r="N7" i="24"/>
  <c r="E10" i="96"/>
  <c r="E111" i="96"/>
  <c r="L7" i="24"/>
  <c r="C10" i="96"/>
  <c r="C111" i="96"/>
  <c r="L9" i="25"/>
  <c r="C118" i="112"/>
  <c r="C11" i="112"/>
  <c r="P9" i="25"/>
  <c r="G11" i="112"/>
  <c r="G118" i="112"/>
  <c r="N8" i="25"/>
  <c r="E11" i="110"/>
  <c r="E118" i="110"/>
  <c r="L10" i="25"/>
  <c r="C118" i="122"/>
  <c r="C11" i="122"/>
  <c r="N7" i="25"/>
  <c r="E118" i="96"/>
  <c r="E11" i="96"/>
  <c r="M8" i="27"/>
  <c r="D125" i="110"/>
  <c r="D12" i="110"/>
  <c r="O7" i="27"/>
  <c r="F12" i="96"/>
  <c r="F125" i="96"/>
  <c r="O11" i="29"/>
  <c r="F131" i="123"/>
  <c r="F13" i="123"/>
  <c r="O9" i="29"/>
  <c r="F131" i="112"/>
  <c r="F13" i="112"/>
  <c r="O7" i="29"/>
  <c r="F13" i="96"/>
  <c r="F131" i="96"/>
  <c r="O11" i="31"/>
  <c r="F138" i="123"/>
  <c r="F14" i="123"/>
  <c r="O9" i="33"/>
  <c r="F15" i="112"/>
  <c r="F148" i="112"/>
  <c r="M9" i="33"/>
  <c r="D15" i="112"/>
  <c r="D148" i="112"/>
  <c r="M9" i="37"/>
  <c r="D175" i="112"/>
  <c r="D169" i="112"/>
  <c r="D17" i="112"/>
  <c r="O9" i="39"/>
  <c r="F18" i="112"/>
  <c r="F181" i="112"/>
  <c r="M9" i="39"/>
  <c r="D18" i="112"/>
  <c r="D181" i="112"/>
  <c r="O9" i="44"/>
  <c r="F212" i="112"/>
  <c r="F21" i="112"/>
  <c r="L7" i="46"/>
  <c r="C229" i="96"/>
  <c r="C23" i="96"/>
  <c r="P10" i="48"/>
  <c r="G24" i="122"/>
  <c r="G235" i="122"/>
  <c r="O7" i="48"/>
  <c r="F235" i="96"/>
  <c r="F24" i="96"/>
  <c r="M9" i="48"/>
  <c r="D235" i="112"/>
  <c r="D24" i="112"/>
  <c r="L8" i="48"/>
  <c r="C24" i="110"/>
  <c r="C235" i="110"/>
  <c r="P9" i="50"/>
  <c r="G241" i="112"/>
  <c r="G25" i="112"/>
  <c r="M9" i="50"/>
  <c r="D241" i="112"/>
  <c r="D25" i="112"/>
  <c r="M9" i="51"/>
  <c r="D26" i="112"/>
  <c r="D248" i="112"/>
  <c r="N7" i="51"/>
  <c r="E248" i="96"/>
  <c r="E26" i="96"/>
  <c r="P7" i="53"/>
  <c r="G261" i="96"/>
  <c r="G27" i="96"/>
  <c r="L7" i="53"/>
  <c r="C261" i="96"/>
  <c r="C27" i="96"/>
  <c r="O10" i="55"/>
  <c r="F276" i="122"/>
  <c r="F28" i="122"/>
  <c r="P7" i="55"/>
  <c r="G28" i="96"/>
  <c r="G276" i="96"/>
  <c r="L9" i="55"/>
  <c r="C276" i="112"/>
  <c r="C28" i="112"/>
  <c r="L7" i="55"/>
  <c r="C276" i="96"/>
  <c r="C28" i="96"/>
  <c r="M9" i="55"/>
  <c r="D276" i="112"/>
  <c r="D28" i="112"/>
  <c r="N9" i="55"/>
  <c r="E276" i="112"/>
  <c r="E28" i="112"/>
  <c r="P10" i="57"/>
  <c r="G285" i="122"/>
  <c r="G29" i="122"/>
  <c r="N10" i="57"/>
  <c r="E29" i="122"/>
  <c r="E285" i="122"/>
  <c r="N9" i="57"/>
  <c r="E285" i="112"/>
  <c r="E29" i="112"/>
  <c r="N11" i="57"/>
  <c r="E285" i="123"/>
  <c r="E29" i="123"/>
  <c r="P7" i="57"/>
  <c r="G29" i="96"/>
  <c r="G285" i="96"/>
  <c r="L10" i="57"/>
  <c r="C285" i="122"/>
  <c r="C29" i="122"/>
  <c r="N10" i="59"/>
  <c r="E30" i="122"/>
  <c r="E295" i="122"/>
  <c r="N7" i="59"/>
  <c r="E30" i="96"/>
  <c r="E295" i="96"/>
  <c r="M9" i="59"/>
  <c r="D30" i="112"/>
  <c r="D295" i="112"/>
  <c r="L7" i="61"/>
  <c r="C306" i="96"/>
  <c r="C31" i="96"/>
  <c r="M9" i="61"/>
  <c r="D31" i="112"/>
  <c r="D306" i="112"/>
  <c r="M10" i="62"/>
  <c r="D32" i="122"/>
  <c r="D319" i="122"/>
  <c r="P10" i="64"/>
  <c r="G329" i="122"/>
  <c r="G33" i="122"/>
  <c r="L7" i="64"/>
  <c r="C33" i="96"/>
  <c r="C329" i="96"/>
  <c r="O9" i="64"/>
  <c r="F329" i="112"/>
  <c r="F33" i="112"/>
  <c r="O7" i="64"/>
  <c r="F33" i="96"/>
  <c r="F329" i="96"/>
  <c r="P9" i="64"/>
  <c r="G329" i="112"/>
  <c r="G33" i="112"/>
  <c r="N8" i="64"/>
  <c r="E329" i="110"/>
  <c r="E33" i="110"/>
  <c r="P10" i="65"/>
  <c r="G341" i="122"/>
  <c r="G34" i="122"/>
  <c r="P11" i="65"/>
  <c r="G341" i="123"/>
  <c r="G34" i="123"/>
  <c r="L7" i="65"/>
  <c r="C34" i="96"/>
  <c r="C341" i="96"/>
  <c r="L7" i="67"/>
  <c r="C349" i="96"/>
  <c r="C35" i="96"/>
  <c r="M10" i="67"/>
  <c r="D349" i="122"/>
  <c r="D35" i="122"/>
  <c r="N10" i="68"/>
  <c r="E359" i="122"/>
  <c r="E36" i="122"/>
  <c r="P7" i="68"/>
  <c r="G359" i="96"/>
  <c r="G36" i="96"/>
  <c r="P10" i="68"/>
  <c r="G36" i="122"/>
  <c r="G359" i="122"/>
  <c r="L8" i="70"/>
  <c r="C366" i="110"/>
  <c r="C37" i="110"/>
  <c r="P7" i="70"/>
  <c r="G37" i="96"/>
  <c r="G366" i="96"/>
  <c r="E366" i="112"/>
  <c r="E37" i="112"/>
  <c r="O7" i="70"/>
  <c r="F37" i="96"/>
  <c r="F366" i="96"/>
  <c r="G374" i="122"/>
  <c r="G372" i="122"/>
  <c r="G38" i="122"/>
  <c r="P10" i="74"/>
  <c r="G39" i="122"/>
  <c r="G382" i="122"/>
  <c r="M9" i="74"/>
  <c r="D39" i="112"/>
  <c r="D382" i="112"/>
  <c r="P9" i="74"/>
  <c r="G39" i="112"/>
  <c r="G382" i="112"/>
  <c r="L10" i="74"/>
  <c r="C382" i="122"/>
  <c r="C39" i="122"/>
  <c r="N10" i="74"/>
  <c r="E39" i="122"/>
  <c r="E382" i="122"/>
  <c r="M9" i="76"/>
  <c r="D398" i="112"/>
  <c r="D40" i="112"/>
  <c r="L9" i="76"/>
  <c r="C398" i="112"/>
  <c r="C40" i="112"/>
  <c r="O8" i="76"/>
  <c r="F398" i="110"/>
  <c r="F40" i="110"/>
  <c r="N10" i="78"/>
  <c r="H41" i="118" s="1"/>
  <c r="E41" i="122"/>
  <c r="E407" i="122"/>
  <c r="P11" i="78"/>
  <c r="G407" i="123"/>
  <c r="G41" i="123"/>
  <c r="P7" i="78"/>
  <c r="G41" i="96"/>
  <c r="G407" i="96"/>
  <c r="O9" i="78"/>
  <c r="F407" i="112"/>
  <c r="F41" i="112"/>
  <c r="O7" i="24"/>
  <c r="F111" i="96"/>
  <c r="F10" i="96"/>
  <c r="P7" i="25"/>
  <c r="G118" i="96"/>
  <c r="G11" i="96"/>
  <c r="P7" i="27"/>
  <c r="G12" i="96"/>
  <c r="G125" i="96"/>
  <c r="L7" i="33"/>
  <c r="C148" i="96"/>
  <c r="C15" i="96"/>
  <c r="O7" i="39"/>
  <c r="F181" i="96"/>
  <c r="F18" i="96"/>
  <c r="N7" i="39"/>
  <c r="E18" i="96"/>
  <c r="E181" i="96"/>
  <c r="L7" i="44"/>
  <c r="C21" i="96"/>
  <c r="C212" i="96"/>
  <c r="O7" i="44"/>
  <c r="F21" i="96"/>
  <c r="F212" i="96"/>
  <c r="P10" i="45"/>
  <c r="G222" i="122"/>
  <c r="G22" i="122"/>
  <c r="M7" i="45"/>
  <c r="D222" i="96"/>
  <c r="D22" i="96"/>
  <c r="O10" i="45"/>
  <c r="F22" i="122"/>
  <c r="F222" i="122"/>
  <c r="N8" i="45"/>
  <c r="E22" i="110"/>
  <c r="E222" i="110"/>
  <c r="C248" i="96"/>
  <c r="C26" i="96"/>
  <c r="M9" i="35"/>
  <c r="D158" i="112"/>
  <c r="D16" i="112"/>
  <c r="L9" i="35"/>
  <c r="C16" i="112"/>
  <c r="C158" i="112"/>
  <c r="N10" i="45"/>
  <c r="E22" i="122"/>
  <c r="E222" i="122"/>
  <c r="M8" i="15"/>
  <c r="D69" i="110"/>
  <c r="D5" i="110"/>
  <c r="L8" i="17"/>
  <c r="C82" i="110"/>
  <c r="C6" i="110"/>
  <c r="N7" i="31"/>
  <c r="E138" i="96"/>
  <c r="E14" i="96"/>
  <c r="N7" i="67"/>
  <c r="E349" i="96"/>
  <c r="E35" i="96"/>
  <c r="O11" i="19"/>
  <c r="F7" i="123"/>
  <c r="F90" i="123"/>
  <c r="M8" i="20"/>
  <c r="D99" i="110"/>
  <c r="D8" i="110"/>
  <c r="L8" i="22"/>
  <c r="C106" i="110"/>
  <c r="C9" i="110"/>
  <c r="P9" i="29"/>
  <c r="G131" i="112"/>
  <c r="G13" i="112"/>
  <c r="O7" i="31"/>
  <c r="F14" i="96"/>
  <c r="F138" i="96"/>
  <c r="O10" i="33"/>
  <c r="F15" i="122"/>
  <c r="F148" i="122"/>
  <c r="P9" i="33"/>
  <c r="G15" i="112"/>
  <c r="G148" i="112"/>
  <c r="N10" i="33"/>
  <c r="E148" i="122"/>
  <c r="E15" i="122"/>
  <c r="L8" i="35"/>
  <c r="C16" i="110"/>
  <c r="C158" i="110"/>
  <c r="O10" i="37"/>
  <c r="F169" i="122"/>
  <c r="F17" i="122"/>
  <c r="M10" i="37"/>
  <c r="D169" i="97" s="1"/>
  <c r="D17" i="122"/>
  <c r="D169" i="122"/>
  <c r="P8" i="39"/>
  <c r="G181" i="110"/>
  <c r="G18" i="110"/>
  <c r="L8" i="44"/>
  <c r="C212" i="110"/>
  <c r="C21" i="110"/>
  <c r="O10" i="46"/>
  <c r="F23" i="122"/>
  <c r="F229" i="122"/>
  <c r="N10" i="50"/>
  <c r="E25" i="122"/>
  <c r="E241" i="122"/>
  <c r="O11" i="51"/>
  <c r="F248" i="123"/>
  <c r="F26" i="123"/>
  <c r="N10" i="51"/>
  <c r="E26" i="122"/>
  <c r="E248" i="122"/>
  <c r="N8" i="51"/>
  <c r="E26" i="110"/>
  <c r="E248" i="110"/>
  <c r="P11" i="55"/>
  <c r="G28" i="123"/>
  <c r="G276" i="123"/>
  <c r="M9" i="57"/>
  <c r="D285" i="112"/>
  <c r="D29" i="112"/>
  <c r="O10" i="57"/>
  <c r="F285" i="122"/>
  <c r="F29" i="122"/>
  <c r="O8" i="57"/>
  <c r="F285" i="110"/>
  <c r="F29" i="110"/>
  <c r="M8" i="59"/>
  <c r="D295" i="110"/>
  <c r="D30" i="110"/>
  <c r="N8" i="61"/>
  <c r="E306" i="110"/>
  <c r="E31" i="110"/>
  <c r="N11" i="61"/>
  <c r="E306" i="123"/>
  <c r="E31" i="123"/>
  <c r="L8" i="62"/>
  <c r="C32" i="110"/>
  <c r="C319" i="110"/>
  <c r="M10" i="64"/>
  <c r="D33" i="122"/>
  <c r="D329" i="122"/>
  <c r="O11" i="65"/>
  <c r="F341" i="123"/>
  <c r="F34" i="123"/>
  <c r="N8" i="67"/>
  <c r="E349" i="110"/>
  <c r="E35" i="110"/>
  <c r="O8" i="68"/>
  <c r="F359" i="110"/>
  <c r="F36" i="110"/>
  <c r="M10" i="70"/>
  <c r="D37" i="122"/>
  <c r="D366" i="122"/>
  <c r="O10" i="76"/>
  <c r="F40" i="122"/>
  <c r="F398" i="122"/>
  <c r="P11" i="76"/>
  <c r="G40" i="123"/>
  <c r="G398" i="123"/>
  <c r="N8" i="76"/>
  <c r="E398" i="110"/>
  <c r="E40" i="110"/>
  <c r="P8" i="76"/>
  <c r="G40" i="110"/>
  <c r="G398" i="110"/>
  <c r="O8" i="78"/>
  <c r="F41" i="111" s="1"/>
  <c r="F407" i="110"/>
  <c r="F41" i="110"/>
  <c r="L7" i="13"/>
  <c r="C4" i="96"/>
  <c r="C60" i="96"/>
  <c r="L10" i="17"/>
  <c r="C82" i="122"/>
  <c r="C6" i="122"/>
  <c r="N9" i="17"/>
  <c r="E6" i="112"/>
  <c r="E82" i="112"/>
  <c r="L7" i="17"/>
  <c r="C82" i="96"/>
  <c r="C6" i="96"/>
  <c r="P9" i="19"/>
  <c r="G7" i="112"/>
  <c r="G90" i="112"/>
  <c r="N9" i="20"/>
  <c r="E99" i="112"/>
  <c r="E8" i="112"/>
  <c r="L7" i="27"/>
  <c r="C12" i="96"/>
  <c r="C125" i="96"/>
  <c r="N9" i="27"/>
  <c r="E125" i="112"/>
  <c r="E12" i="112"/>
  <c r="N11" i="29"/>
  <c r="E131" i="123"/>
  <c r="E13" i="123"/>
  <c r="M9" i="29"/>
  <c r="D131" i="112"/>
  <c r="D13" i="112"/>
  <c r="N7" i="33"/>
  <c r="E148" i="96"/>
  <c r="E15" i="96"/>
  <c r="P7" i="37"/>
  <c r="G17" i="96"/>
  <c r="G169" i="96"/>
  <c r="L7" i="39"/>
  <c r="C181" i="96"/>
  <c r="C18" i="96"/>
  <c r="P8" i="48"/>
  <c r="G24" i="110"/>
  <c r="G235" i="110"/>
  <c r="P7" i="50"/>
  <c r="G25" i="96"/>
  <c r="G241" i="96"/>
  <c r="M10" i="53"/>
  <c r="D261" i="122"/>
  <c r="D27" i="122"/>
  <c r="N9" i="53"/>
  <c r="E27" i="112"/>
  <c r="E261" i="112"/>
  <c r="L9" i="53"/>
  <c r="C261" i="112"/>
  <c r="C27" i="112"/>
  <c r="O8" i="53"/>
  <c r="F27" i="110"/>
  <c r="F261" i="110"/>
  <c r="O7" i="53"/>
  <c r="F261" i="96"/>
  <c r="F27" i="96"/>
  <c r="O7" i="57"/>
  <c r="F29" i="96"/>
  <c r="F285" i="96"/>
  <c r="P11" i="57"/>
  <c r="G285" i="123"/>
  <c r="G29" i="123"/>
  <c r="N9" i="59"/>
  <c r="E30" i="112"/>
  <c r="E295" i="112"/>
  <c r="P11" i="59"/>
  <c r="G295" i="123"/>
  <c r="G30" i="123"/>
  <c r="P8" i="59"/>
  <c r="G295" i="110"/>
  <c r="G30" i="110"/>
  <c r="O9" i="61"/>
  <c r="F31" i="112"/>
  <c r="F306" i="112"/>
  <c r="O7" i="61"/>
  <c r="F306" i="96"/>
  <c r="F31" i="96"/>
  <c r="N7" i="61"/>
  <c r="E306" i="96"/>
  <c r="E31" i="96"/>
  <c r="O7" i="62"/>
  <c r="F319" i="96"/>
  <c r="F32" i="96"/>
  <c r="L10" i="64"/>
  <c r="C329" i="122"/>
  <c r="C33" i="122"/>
  <c r="P8" i="64"/>
  <c r="G329" i="110"/>
  <c r="G33" i="110"/>
  <c r="N7" i="64"/>
  <c r="E33" i="96"/>
  <c r="E329" i="96"/>
  <c r="N9" i="65"/>
  <c r="E34" i="112"/>
  <c r="E341" i="112"/>
  <c r="L9" i="65"/>
  <c r="C34" i="112"/>
  <c r="C341" i="112"/>
  <c r="P7" i="65"/>
  <c r="G341" i="96"/>
  <c r="G34" i="96"/>
  <c r="P8" i="65"/>
  <c r="G341" i="110"/>
  <c r="G34" i="110"/>
  <c r="O9" i="65"/>
  <c r="F34" i="112"/>
  <c r="F341" i="112"/>
  <c r="L9" i="67"/>
  <c r="C349" i="112"/>
  <c r="C35" i="112"/>
  <c r="O11" i="67"/>
  <c r="F35" i="123"/>
  <c r="F349" i="123"/>
  <c r="O7" i="67"/>
  <c r="F349" i="96"/>
  <c r="F35" i="96"/>
  <c r="N9" i="68"/>
  <c r="E359" i="112"/>
  <c r="E36" i="112"/>
  <c r="L9" i="68"/>
  <c r="C359" i="112"/>
  <c r="C36" i="112"/>
  <c r="O7" i="68"/>
  <c r="F36" i="96"/>
  <c r="F359" i="96"/>
  <c r="P8" i="68"/>
  <c r="G36" i="110"/>
  <c r="G359" i="110"/>
  <c r="N10" i="70"/>
  <c r="E37" i="122"/>
  <c r="E366" i="122"/>
  <c r="P11" i="70"/>
  <c r="G366" i="123"/>
  <c r="G37" i="123"/>
  <c r="P8" i="70"/>
  <c r="G37" i="110"/>
  <c r="G366" i="110"/>
  <c r="P9" i="70"/>
  <c r="G366" i="112"/>
  <c r="G37" i="112"/>
  <c r="G374" i="123"/>
  <c r="G38" i="123"/>
  <c r="G372" i="123"/>
  <c r="E38" i="110"/>
  <c r="E372" i="110"/>
  <c r="C372" i="96"/>
  <c r="C38" i="96"/>
  <c r="L7" i="74"/>
  <c r="C382" i="96"/>
  <c r="C39" i="96"/>
  <c r="L8" i="74"/>
  <c r="C382" i="110"/>
  <c r="C39" i="110"/>
  <c r="P8" i="74"/>
  <c r="G382" i="110"/>
  <c r="G39" i="110"/>
  <c r="P9" i="76"/>
  <c r="G398" i="112"/>
  <c r="G40" i="112"/>
  <c r="P7" i="76"/>
  <c r="G40" i="96"/>
  <c r="G398" i="96"/>
  <c r="L10" i="78"/>
  <c r="C407" i="122"/>
  <c r="C41" i="122"/>
  <c r="L9" i="78"/>
  <c r="G41" i="116" s="1"/>
  <c r="C407" i="112"/>
  <c r="C41" i="112"/>
  <c r="P7" i="29"/>
  <c r="G13" i="96"/>
  <c r="G131" i="96"/>
  <c r="M9" i="45"/>
  <c r="D22" i="112"/>
  <c r="D222" i="112"/>
  <c r="E22" i="112"/>
  <c r="E222" i="112"/>
  <c r="M8" i="45"/>
  <c r="D22" i="110"/>
  <c r="D222" i="110"/>
  <c r="E22" i="96"/>
  <c r="E222" i="96"/>
  <c r="L10" i="45"/>
  <c r="C222" i="122"/>
  <c r="C22" i="122"/>
  <c r="M10" i="45"/>
  <c r="D222" i="122"/>
  <c r="D22" i="122"/>
  <c r="L6" i="15"/>
  <c r="C69" i="107"/>
  <c r="C5" i="107"/>
  <c r="N6" i="15"/>
  <c r="E69" i="107"/>
  <c r="E5" i="107"/>
  <c r="H6" i="117"/>
  <c r="D6" i="97"/>
  <c r="D82" i="97"/>
  <c r="M6" i="37"/>
  <c r="D17" i="107"/>
  <c r="D169" i="107"/>
  <c r="M6" i="44"/>
  <c r="D21" i="107"/>
  <c r="D212" i="107"/>
  <c r="N6" i="76"/>
  <c r="E398" i="107"/>
  <c r="E40" i="107"/>
  <c r="H7" i="119"/>
  <c r="F90" i="97"/>
  <c r="F7" i="97"/>
  <c r="L25" i="20"/>
  <c r="J8" i="116"/>
  <c r="C99" i="100"/>
  <c r="C8" i="100"/>
  <c r="L5" i="45"/>
  <c r="C222" i="93"/>
  <c r="C22" i="93"/>
  <c r="J60" i="120"/>
  <c r="J4" i="120"/>
  <c r="G60" i="100"/>
  <c r="G4" i="100"/>
  <c r="H4" i="117"/>
  <c r="H60" i="117"/>
  <c r="D4" i="97"/>
  <c r="D60" i="97"/>
  <c r="L25" i="15"/>
  <c r="J5" i="116"/>
  <c r="C69" i="100"/>
  <c r="C5" i="100"/>
  <c r="M6" i="25"/>
  <c r="D118" i="107"/>
  <c r="D11" i="107"/>
  <c r="M6" i="35"/>
  <c r="D16" i="107"/>
  <c r="D158" i="107"/>
  <c r="N6" i="62"/>
  <c r="E319" i="107"/>
  <c r="E32" i="107"/>
  <c r="M9" i="72"/>
  <c r="D372" i="113"/>
  <c r="M6" i="76"/>
  <c r="D40" i="107"/>
  <c r="D398" i="107"/>
  <c r="N6" i="19"/>
  <c r="E7" i="107"/>
  <c r="E90" i="107"/>
  <c r="L24" i="20"/>
  <c r="I8" i="118"/>
  <c r="E99" i="99"/>
  <c r="E8" i="99"/>
  <c r="P6" i="45"/>
  <c r="G22" i="107"/>
  <c r="G222" i="107"/>
  <c r="L25" i="13"/>
  <c r="J4" i="116"/>
  <c r="J60" i="116"/>
  <c r="C60" i="100"/>
  <c r="C4" i="100"/>
  <c r="L6" i="13"/>
  <c r="C60" i="107"/>
  <c r="C4" i="107"/>
  <c r="L24" i="15"/>
  <c r="I5" i="118"/>
  <c r="E69" i="99"/>
  <c r="E5" i="99"/>
  <c r="L24" i="17"/>
  <c r="I6" i="118"/>
  <c r="E82" i="99"/>
  <c r="E6" i="99"/>
  <c r="H6" i="119"/>
  <c r="F6" i="97"/>
  <c r="F82" i="97"/>
  <c r="M6" i="20"/>
  <c r="D8" i="107"/>
  <c r="D99" i="107"/>
  <c r="N6" i="31"/>
  <c r="E14" i="107"/>
  <c r="E138" i="107"/>
  <c r="M6" i="33"/>
  <c r="D148" i="107"/>
  <c r="D15" i="107"/>
  <c r="M6" i="65"/>
  <c r="D341" i="107"/>
  <c r="D34" i="107"/>
  <c r="N6" i="20"/>
  <c r="E99" i="107"/>
  <c r="E8" i="107"/>
  <c r="H8" i="119"/>
  <c r="F99" i="97"/>
  <c r="F8" i="97"/>
  <c r="M23" i="20"/>
  <c r="H8" i="118"/>
  <c r="E99" i="97"/>
  <c r="E8" i="97"/>
  <c r="O6" i="20"/>
  <c r="F99" i="107"/>
  <c r="F8" i="107"/>
  <c r="J9" i="120"/>
  <c r="G106" i="100"/>
  <c r="G9" i="100"/>
  <c r="M24" i="24"/>
  <c r="I10" i="119"/>
  <c r="F111" i="99"/>
  <c r="F10" i="99"/>
  <c r="P6" i="24"/>
  <c r="G10" i="107"/>
  <c r="G111" i="107"/>
  <c r="J11" i="120"/>
  <c r="G118" i="100"/>
  <c r="G11" i="100"/>
  <c r="L24" i="27"/>
  <c r="I12" i="118"/>
  <c r="E125" i="99"/>
  <c r="E12" i="99"/>
  <c r="L6" i="29"/>
  <c r="C131" i="107"/>
  <c r="C13" i="107"/>
  <c r="O6" i="31"/>
  <c r="F14" i="107"/>
  <c r="F138" i="107"/>
  <c r="L5" i="31"/>
  <c r="C138" i="93"/>
  <c r="C14" i="93"/>
  <c r="P5" i="33"/>
  <c r="G148" i="93"/>
  <c r="G15" i="93"/>
  <c r="L23" i="33"/>
  <c r="H15" i="116"/>
  <c r="C148" i="97"/>
  <c r="C15" i="97"/>
  <c r="H15" i="117"/>
  <c r="D148" i="97"/>
  <c r="D15" i="97"/>
  <c r="N25" i="35"/>
  <c r="J16" i="120"/>
  <c r="G158" i="100"/>
  <c r="G16" i="100"/>
  <c r="N23" i="35"/>
  <c r="H16" i="120"/>
  <c r="G158" i="97"/>
  <c r="G16" i="97"/>
  <c r="L6" i="35"/>
  <c r="C158" i="107"/>
  <c r="C16" i="107"/>
  <c r="J17" i="119"/>
  <c r="F169" i="114"/>
  <c r="F169" i="100"/>
  <c r="F17" i="100"/>
  <c r="M24" i="37"/>
  <c r="I17" i="119"/>
  <c r="F169" i="99"/>
  <c r="F17" i="99"/>
  <c r="P6" i="37"/>
  <c r="G169" i="107"/>
  <c r="G17" i="107"/>
  <c r="N6" i="39"/>
  <c r="E18" i="107"/>
  <c r="E181" i="107"/>
  <c r="J18" i="120"/>
  <c r="G181" i="100"/>
  <c r="G18" i="100"/>
  <c r="M5" i="44"/>
  <c r="D212" i="93"/>
  <c r="D21" i="93"/>
  <c r="L24" i="44"/>
  <c r="I21" i="118"/>
  <c r="E212" i="99"/>
  <c r="E21" i="99"/>
  <c r="H21" i="117"/>
  <c r="D212" i="97"/>
  <c r="D21" i="97"/>
  <c r="J23" i="119"/>
  <c r="F229" i="100"/>
  <c r="F23" i="100"/>
  <c r="H23" i="117"/>
  <c r="D229" i="97"/>
  <c r="D23" i="97"/>
  <c r="H25" i="120"/>
  <c r="G241" i="97"/>
  <c r="G25" i="97"/>
  <c r="L24" i="50"/>
  <c r="I25" i="118"/>
  <c r="E241" i="99"/>
  <c r="E25" i="99"/>
  <c r="J26" i="119"/>
  <c r="F248" i="100"/>
  <c r="F26" i="100"/>
  <c r="I26" i="120"/>
  <c r="G248" i="99"/>
  <c r="G26" i="99"/>
  <c r="M25" i="53"/>
  <c r="J27" i="118"/>
  <c r="E261" i="100"/>
  <c r="E27" i="100"/>
  <c r="H29" i="117"/>
  <c r="D285" i="97"/>
  <c r="D29" i="97"/>
  <c r="L6" i="45"/>
  <c r="C22" i="107"/>
  <c r="C222" i="107"/>
  <c r="G7" i="45"/>
  <c r="B380" i="104"/>
  <c r="I22" i="120"/>
  <c r="G222" i="99"/>
  <c r="G22" i="99"/>
  <c r="H4" i="119"/>
  <c r="H60" i="119"/>
  <c r="F4" i="97"/>
  <c r="F60" i="97"/>
  <c r="O6" i="13"/>
  <c r="F60" i="107"/>
  <c r="F4" i="107"/>
  <c r="P6" i="13"/>
  <c r="G60" i="107"/>
  <c r="G4" i="107"/>
  <c r="H5" i="119"/>
  <c r="F69" i="97"/>
  <c r="F5" i="97"/>
  <c r="H5" i="117"/>
  <c r="D69" i="97"/>
  <c r="D5" i="97"/>
  <c r="L23" i="15"/>
  <c r="H5" i="116"/>
  <c r="C69" i="97"/>
  <c r="C5" i="97"/>
  <c r="M24" i="17"/>
  <c r="I6" i="119"/>
  <c r="F82" i="99"/>
  <c r="F6" i="99"/>
  <c r="L6" i="17"/>
  <c r="C6" i="107"/>
  <c r="C82" i="107"/>
  <c r="P6" i="17"/>
  <c r="G6" i="107"/>
  <c r="G82" i="107"/>
  <c r="M6" i="19"/>
  <c r="D90" i="107"/>
  <c r="D7" i="107"/>
  <c r="M6" i="22"/>
  <c r="D9" i="107"/>
  <c r="D106" i="107"/>
  <c r="M6" i="31"/>
  <c r="D138" i="107"/>
  <c r="D14" i="107"/>
  <c r="M6" i="39"/>
  <c r="D181" i="107"/>
  <c r="D18" i="107"/>
  <c r="N6" i="44"/>
  <c r="E212" i="107"/>
  <c r="E21" i="107"/>
  <c r="M6" i="46"/>
  <c r="D229" i="107"/>
  <c r="D23" i="107"/>
  <c r="M6" i="57"/>
  <c r="D29" i="107"/>
  <c r="D285" i="107"/>
  <c r="N6" i="67"/>
  <c r="E35" i="107"/>
  <c r="E349" i="107"/>
  <c r="N7" i="72"/>
  <c r="E372" i="109"/>
  <c r="N6" i="72"/>
  <c r="E38" i="107"/>
  <c r="E372" i="107"/>
  <c r="E372" i="108"/>
  <c r="M6" i="72"/>
  <c r="D372" i="107"/>
  <c r="D38" i="107"/>
  <c r="D372" i="108"/>
  <c r="N6" i="74"/>
  <c r="E39" i="107"/>
  <c r="E382" i="107"/>
  <c r="J7" i="120"/>
  <c r="G90" i="100"/>
  <c r="G7" i="100"/>
  <c r="J7" i="117"/>
  <c r="D90" i="100"/>
  <c r="D7" i="100"/>
  <c r="M24" i="19"/>
  <c r="I7" i="119"/>
  <c r="F90" i="99"/>
  <c r="F7" i="99"/>
  <c r="J8" i="120"/>
  <c r="G99" i="100"/>
  <c r="G8" i="100"/>
  <c r="H8" i="120"/>
  <c r="G99" i="97"/>
  <c r="G8" i="97"/>
  <c r="H9" i="119"/>
  <c r="F106" i="97"/>
  <c r="F9" i="97"/>
  <c r="L25" i="22"/>
  <c r="J9" i="116"/>
  <c r="C106" i="100"/>
  <c r="C9" i="100"/>
  <c r="P5" i="22"/>
  <c r="G106" i="93"/>
  <c r="G9" i="93"/>
  <c r="I9" i="120"/>
  <c r="G106" i="99"/>
  <c r="G9" i="99"/>
  <c r="H10" i="119"/>
  <c r="F111" i="97"/>
  <c r="F10" i="97"/>
  <c r="L23" i="24"/>
  <c r="H10" i="116"/>
  <c r="C111" i="97"/>
  <c r="C10" i="97"/>
  <c r="L6" i="24"/>
  <c r="C10" i="107"/>
  <c r="C111" i="107"/>
  <c r="L25" i="25"/>
  <c r="J11" i="116"/>
  <c r="C11" i="100"/>
  <c r="C118" i="100"/>
  <c r="O6" i="25"/>
  <c r="F11" i="107"/>
  <c r="F118" i="107"/>
  <c r="M25" i="27"/>
  <c r="J12" i="118"/>
  <c r="E125" i="100"/>
  <c r="E12" i="100"/>
  <c r="I12" i="120"/>
  <c r="G125" i="99"/>
  <c r="G12" i="99"/>
  <c r="O6" i="27"/>
  <c r="F125" i="107"/>
  <c r="F12" i="107"/>
  <c r="H12" i="119"/>
  <c r="F12" i="97"/>
  <c r="F125" i="97"/>
  <c r="P6" i="29"/>
  <c r="G131" i="107"/>
  <c r="G13" i="107"/>
  <c r="J14" i="120"/>
  <c r="G138" i="100"/>
  <c r="G14" i="100"/>
  <c r="M23" i="31"/>
  <c r="H14" i="118"/>
  <c r="E138" i="97"/>
  <c r="E14" i="97"/>
  <c r="H14" i="119"/>
  <c r="F14" i="97"/>
  <c r="F138" i="97"/>
  <c r="M25" i="31"/>
  <c r="J14" i="118"/>
  <c r="E138" i="100"/>
  <c r="E14" i="100"/>
  <c r="H15" i="119"/>
  <c r="F148" i="97"/>
  <c r="F15" i="97"/>
  <c r="J15" i="120"/>
  <c r="G148" i="100"/>
  <c r="G15" i="100"/>
  <c r="P6" i="33"/>
  <c r="G15" i="107"/>
  <c r="G148" i="107"/>
  <c r="I15" i="120"/>
  <c r="G148" i="99"/>
  <c r="G15" i="99"/>
  <c r="M23" i="33"/>
  <c r="H15" i="118"/>
  <c r="E148" i="97"/>
  <c r="E15" i="97"/>
  <c r="M24" i="33"/>
  <c r="I15" i="119"/>
  <c r="F148" i="99"/>
  <c r="F15" i="99"/>
  <c r="J16" i="119"/>
  <c r="F158" i="100"/>
  <c r="F16" i="100"/>
  <c r="L25" i="35"/>
  <c r="J16" i="116"/>
  <c r="C16" i="100"/>
  <c r="C158" i="100"/>
  <c r="L23" i="35"/>
  <c r="H16" i="116"/>
  <c r="C158" i="97"/>
  <c r="C16" i="97"/>
  <c r="O6" i="35"/>
  <c r="F158" i="107"/>
  <c r="F16" i="107"/>
  <c r="H17" i="119"/>
  <c r="F169" i="97"/>
  <c r="F17" i="97"/>
  <c r="H17" i="117"/>
  <c r="D17" i="97"/>
  <c r="L24" i="37"/>
  <c r="I17" i="118"/>
  <c r="E169" i="99"/>
  <c r="E17" i="99"/>
  <c r="J18" i="119"/>
  <c r="F181" i="100"/>
  <c r="F18" i="100"/>
  <c r="L25" i="39"/>
  <c r="J18" i="116"/>
  <c r="C18" i="100"/>
  <c r="C181" i="100"/>
  <c r="O6" i="39"/>
  <c r="F18" i="107"/>
  <c r="F181" i="107"/>
  <c r="J21" i="119"/>
  <c r="F212" i="100"/>
  <c r="F21" i="100"/>
  <c r="J21" i="117"/>
  <c r="D212" i="100"/>
  <c r="D21" i="100"/>
  <c r="M23" i="44"/>
  <c r="H21" i="118"/>
  <c r="E21" i="97"/>
  <c r="E212" i="97"/>
  <c r="L23" i="44"/>
  <c r="H21" i="116"/>
  <c r="C212" i="97"/>
  <c r="C21" i="97"/>
  <c r="H23" i="119"/>
  <c r="F229" i="97"/>
  <c r="F23" i="97"/>
  <c r="P6" i="46"/>
  <c r="G229" i="107"/>
  <c r="G23" i="107"/>
  <c r="M24" i="46"/>
  <c r="I23" i="119"/>
  <c r="F229" i="99"/>
  <c r="F23" i="99"/>
  <c r="M23" i="46"/>
  <c r="H23" i="118"/>
  <c r="E229" i="97"/>
  <c r="E23" i="97"/>
  <c r="M6" i="48"/>
  <c r="D24" i="107"/>
  <c r="D235" i="107"/>
  <c r="N6" i="48"/>
  <c r="E235" i="107"/>
  <c r="E24" i="107"/>
  <c r="H25" i="119"/>
  <c r="F241" i="97"/>
  <c r="F25" i="97"/>
  <c r="J25" i="120"/>
  <c r="G241" i="100"/>
  <c r="G25" i="100"/>
  <c r="L23" i="50"/>
  <c r="H25" i="116"/>
  <c r="C241" i="97"/>
  <c r="C25" i="97"/>
  <c r="M23" i="50"/>
  <c r="H25" i="118"/>
  <c r="E241" i="97"/>
  <c r="E25" i="97"/>
  <c r="M24" i="51"/>
  <c r="I26" i="119"/>
  <c r="F248" i="99"/>
  <c r="F26" i="99"/>
  <c r="O6" i="51"/>
  <c r="F26" i="107"/>
  <c r="F248" i="107"/>
  <c r="M23" i="51"/>
  <c r="H26" i="118"/>
  <c r="E248" i="97"/>
  <c r="E26" i="97"/>
  <c r="J27" i="119"/>
  <c r="F261" i="100"/>
  <c r="F27" i="100"/>
  <c r="J27" i="120"/>
  <c r="G261" i="100"/>
  <c r="G27" i="100"/>
  <c r="M23" i="53"/>
  <c r="H27" i="118"/>
  <c r="E261" i="97"/>
  <c r="E27" i="97"/>
  <c r="P6" i="53"/>
  <c r="G261" i="107"/>
  <c r="G27" i="107"/>
  <c r="L6" i="55"/>
  <c r="C276" i="107"/>
  <c r="C28" i="107"/>
  <c r="I28" i="120"/>
  <c r="G276" i="99"/>
  <c r="G28" i="99"/>
  <c r="N6" i="55"/>
  <c r="E276" i="107"/>
  <c r="E28" i="107"/>
  <c r="J28" i="119"/>
  <c r="F276" i="100"/>
  <c r="F28" i="100"/>
  <c r="O6" i="55"/>
  <c r="F276" i="107"/>
  <c r="F28" i="107"/>
  <c r="M23" i="55"/>
  <c r="H28" i="118"/>
  <c r="E276" i="97"/>
  <c r="E28" i="97"/>
  <c r="H29" i="119"/>
  <c r="F285" i="97"/>
  <c r="F29" i="97"/>
  <c r="M24" i="59"/>
  <c r="I30" i="119"/>
  <c r="F295" i="99"/>
  <c r="F30" i="99"/>
  <c r="O6" i="59"/>
  <c r="F30" i="107"/>
  <c r="F295" i="107"/>
  <c r="L23" i="59"/>
  <c r="H30" i="116"/>
  <c r="C295" i="97"/>
  <c r="C30" i="97"/>
  <c r="L24" i="61"/>
  <c r="I31" i="118"/>
  <c r="E306" i="99"/>
  <c r="E31" i="99"/>
  <c r="L23" i="61"/>
  <c r="H31" i="116"/>
  <c r="C306" i="97"/>
  <c r="C31" i="97"/>
  <c r="L6" i="61"/>
  <c r="C31" i="107"/>
  <c r="C306" i="107"/>
  <c r="J32" i="119"/>
  <c r="F319" i="100"/>
  <c r="F32" i="100"/>
  <c r="J32" i="120"/>
  <c r="G319" i="100"/>
  <c r="G32" i="100"/>
  <c r="M23" i="62"/>
  <c r="H32" i="118"/>
  <c r="E319" i="97"/>
  <c r="E32" i="97"/>
  <c r="M25" i="62"/>
  <c r="J32" i="118"/>
  <c r="E319" i="100"/>
  <c r="E32" i="100"/>
  <c r="M24" i="62"/>
  <c r="I32" i="119"/>
  <c r="F319" i="99"/>
  <c r="F32" i="99"/>
  <c r="H33" i="117"/>
  <c r="D329" i="97"/>
  <c r="D33" i="97"/>
  <c r="M24" i="65"/>
  <c r="I34" i="119"/>
  <c r="F341" i="99"/>
  <c r="F34" i="99"/>
  <c r="H35" i="119"/>
  <c r="F349" i="97"/>
  <c r="F35" i="97"/>
  <c r="L24" i="67"/>
  <c r="I35" i="118"/>
  <c r="E349" i="99"/>
  <c r="E35" i="99"/>
  <c r="J36" i="119"/>
  <c r="F359" i="100"/>
  <c r="F36" i="100"/>
  <c r="J37" i="119"/>
  <c r="F366" i="100"/>
  <c r="F37" i="100"/>
  <c r="H37" i="117"/>
  <c r="D366" i="97"/>
  <c r="D37" i="97"/>
  <c r="M24" i="70"/>
  <c r="I37" i="119"/>
  <c r="F366" i="99"/>
  <c r="F37" i="99"/>
  <c r="O10" i="72"/>
  <c r="F372" i="97"/>
  <c r="P7" i="72"/>
  <c r="G372" i="109"/>
  <c r="L9" i="72"/>
  <c r="C372" i="113"/>
  <c r="O13" i="72"/>
  <c r="F372" i="114"/>
  <c r="O6" i="72"/>
  <c r="F38" i="107"/>
  <c r="F372" i="107"/>
  <c r="F372" i="108"/>
  <c r="H39" i="117"/>
  <c r="D382" i="97"/>
  <c r="D39" i="97"/>
  <c r="N5" i="76"/>
  <c r="E398" i="93"/>
  <c r="E40" i="93"/>
  <c r="H40" i="119"/>
  <c r="F398" i="97"/>
  <c r="F40" i="97"/>
  <c r="M25" i="76"/>
  <c r="J40" i="118"/>
  <c r="E398" i="100"/>
  <c r="E40" i="100"/>
  <c r="I40" i="120"/>
  <c r="G398" i="99"/>
  <c r="G40" i="99"/>
  <c r="O5" i="78"/>
  <c r="F407" i="93"/>
  <c r="F41" i="93"/>
  <c r="M24" i="78"/>
  <c r="I41" i="119"/>
  <c r="F407" i="99"/>
  <c r="F41" i="99"/>
  <c r="O6" i="78"/>
  <c r="F407" i="107"/>
  <c r="F41" i="107"/>
  <c r="L25" i="78"/>
  <c r="J41" i="116"/>
  <c r="C407" i="100"/>
  <c r="C41" i="100"/>
  <c r="I4" i="120"/>
  <c r="I60" i="120"/>
  <c r="G60" i="99"/>
  <c r="G4" i="99"/>
  <c r="N6" i="13"/>
  <c r="E60" i="107"/>
  <c r="E4" i="107"/>
  <c r="I5" i="120"/>
  <c r="G69" i="99"/>
  <c r="G5" i="99"/>
  <c r="M23" i="15"/>
  <c r="H5" i="118"/>
  <c r="E5" i="97"/>
  <c r="E69" i="97"/>
  <c r="L23" i="17"/>
  <c r="H6" i="116"/>
  <c r="C82" i="97"/>
  <c r="C6" i="97"/>
  <c r="P5" i="17"/>
  <c r="G82" i="93"/>
  <c r="G6" i="93"/>
  <c r="N5" i="19"/>
  <c r="E90" i="93"/>
  <c r="E7" i="93"/>
  <c r="P5" i="19"/>
  <c r="G90" i="93"/>
  <c r="G7" i="93"/>
  <c r="O5" i="19"/>
  <c r="F90" i="93"/>
  <c r="F7" i="93"/>
  <c r="J9" i="117"/>
  <c r="D106" i="100"/>
  <c r="D9" i="100"/>
  <c r="H9" i="117"/>
  <c r="D106" i="97"/>
  <c r="D9" i="97"/>
  <c r="M5" i="24"/>
  <c r="D10" i="93"/>
  <c r="D111" i="93"/>
  <c r="I11" i="120"/>
  <c r="G118" i="99"/>
  <c r="G11" i="99"/>
  <c r="L5" i="25"/>
  <c r="C118" i="93"/>
  <c r="C11" i="93"/>
  <c r="P5" i="25"/>
  <c r="G118" i="93"/>
  <c r="G11" i="93"/>
  <c r="H12" i="117"/>
  <c r="D125" i="97"/>
  <c r="D12" i="97"/>
  <c r="L24" i="29"/>
  <c r="I13" i="118"/>
  <c r="E131" i="99"/>
  <c r="E13" i="99"/>
  <c r="O5" i="29"/>
  <c r="F131" i="93"/>
  <c r="F13" i="93"/>
  <c r="M5" i="33"/>
  <c r="D148" i="93"/>
  <c r="D15" i="93"/>
  <c r="O5" i="39"/>
  <c r="F18" i="93"/>
  <c r="F181" i="93"/>
  <c r="J18" i="117"/>
  <c r="D181" i="100"/>
  <c r="D18" i="100"/>
  <c r="O5" i="44"/>
  <c r="F212" i="93"/>
  <c r="F21" i="93"/>
  <c r="N5" i="46"/>
  <c r="E229" i="93"/>
  <c r="E23" i="93"/>
  <c r="O5" i="46"/>
  <c r="F229" i="93"/>
  <c r="F23" i="93"/>
  <c r="O5" i="48"/>
  <c r="F235" i="93"/>
  <c r="F24" i="93"/>
  <c r="L5" i="48"/>
  <c r="C24" i="93"/>
  <c r="C235" i="93"/>
  <c r="H25" i="117"/>
  <c r="D241" i="97"/>
  <c r="D25" i="97"/>
  <c r="L5" i="50"/>
  <c r="C241" i="93"/>
  <c r="C25" i="93"/>
  <c r="N5" i="51"/>
  <c r="E248" i="93"/>
  <c r="E26" i="93"/>
  <c r="P5" i="51"/>
  <c r="G248" i="93"/>
  <c r="G26" i="93"/>
  <c r="L5" i="51"/>
  <c r="C26" i="93"/>
  <c r="C248" i="93"/>
  <c r="O5" i="51"/>
  <c r="F248" i="93"/>
  <c r="F26" i="93"/>
  <c r="H27" i="117"/>
  <c r="D261" i="97"/>
  <c r="D27" i="97"/>
  <c r="O5" i="53"/>
  <c r="F261" i="93"/>
  <c r="F27" i="93"/>
  <c r="P5" i="55"/>
  <c r="G28" i="93"/>
  <c r="G276" i="93"/>
  <c r="J29" i="120"/>
  <c r="G285" i="100"/>
  <c r="G29" i="100"/>
  <c r="P6" i="57"/>
  <c r="G285" i="107"/>
  <c r="G29" i="107"/>
  <c r="I29" i="120"/>
  <c r="G285" i="99"/>
  <c r="G29" i="99"/>
  <c r="I30" i="120"/>
  <c r="G295" i="99"/>
  <c r="G30" i="99"/>
  <c r="M5" i="61"/>
  <c r="D306" i="93"/>
  <c r="D31" i="93"/>
  <c r="P6" i="48"/>
  <c r="G235" i="107"/>
  <c r="G24" i="107"/>
  <c r="L23" i="64"/>
  <c r="H33" i="116"/>
  <c r="C329" i="97"/>
  <c r="C33" i="97"/>
  <c r="P5" i="64"/>
  <c r="G329" i="93"/>
  <c r="G33" i="93"/>
  <c r="L6" i="65"/>
  <c r="C34" i="107"/>
  <c r="C341" i="107"/>
  <c r="N5" i="65"/>
  <c r="E341" i="93"/>
  <c r="E34" i="93"/>
  <c r="J34" i="120"/>
  <c r="G341" i="100"/>
  <c r="G34" i="100"/>
  <c r="O5" i="65"/>
  <c r="F34" i="93"/>
  <c r="F341" i="93"/>
  <c r="M5" i="67"/>
  <c r="D349" i="93"/>
  <c r="D35" i="93"/>
  <c r="P5" i="67"/>
  <c r="G349" i="93"/>
  <c r="G35" i="93"/>
  <c r="M24" i="67"/>
  <c r="I35" i="119"/>
  <c r="F349" i="99"/>
  <c r="F35" i="99"/>
  <c r="P6" i="68"/>
  <c r="G359" i="107"/>
  <c r="G36" i="107"/>
  <c r="M25" i="70"/>
  <c r="J37" i="118"/>
  <c r="E366" i="100"/>
  <c r="E37" i="100"/>
  <c r="M23" i="70"/>
  <c r="H37" i="118"/>
  <c r="E366" i="97"/>
  <c r="E37" i="97"/>
  <c r="I37" i="120"/>
  <c r="G366" i="99"/>
  <c r="G37" i="99"/>
  <c r="O5" i="70"/>
  <c r="F366" i="93"/>
  <c r="F37" i="93"/>
  <c r="P11" i="72"/>
  <c r="G372" i="99"/>
  <c r="N12" i="72"/>
  <c r="E372" i="100"/>
  <c r="N8" i="72"/>
  <c r="E372" i="111"/>
  <c r="L7" i="72"/>
  <c r="C372" i="109"/>
  <c r="M25" i="74"/>
  <c r="J39" i="118"/>
  <c r="E382" i="100"/>
  <c r="E39" i="100"/>
  <c r="M5" i="74"/>
  <c r="D382" i="93"/>
  <c r="D39" i="93"/>
  <c r="L6" i="74"/>
  <c r="C39" i="107"/>
  <c r="C382" i="107"/>
  <c r="P6" i="74"/>
  <c r="G382" i="107"/>
  <c r="G39" i="107"/>
  <c r="L5" i="76"/>
  <c r="C398" i="93"/>
  <c r="C40" i="93"/>
  <c r="L23" i="78"/>
  <c r="H41" i="116"/>
  <c r="C407" i="97"/>
  <c r="C41" i="97"/>
  <c r="L5" i="78"/>
  <c r="C407" i="93"/>
  <c r="C41" i="93"/>
  <c r="J11" i="117"/>
  <c r="D118" i="100"/>
  <c r="D11" i="100"/>
  <c r="J22" i="117"/>
  <c r="D222" i="100"/>
  <c r="D22" i="100"/>
  <c r="H22" i="119"/>
  <c r="F222" i="97"/>
  <c r="F22" i="97"/>
  <c r="N5" i="45"/>
  <c r="E222" i="93"/>
  <c r="E22" i="93"/>
  <c r="N53" i="13"/>
  <c r="G61" i="97"/>
  <c r="N6" i="45"/>
  <c r="E22" i="107"/>
  <c r="E222" i="107"/>
  <c r="N144" i="45"/>
  <c r="N145" i="45"/>
  <c r="P5" i="45"/>
  <c r="G222" i="93"/>
  <c r="G22" i="93"/>
  <c r="J22" i="116"/>
  <c r="C222" i="100"/>
  <c r="C22" i="100"/>
  <c r="M6" i="74"/>
  <c r="D382" i="107"/>
  <c r="D39" i="107"/>
  <c r="O6" i="19"/>
  <c r="F7" i="107"/>
  <c r="F90" i="107"/>
  <c r="M25" i="22"/>
  <c r="J9" i="118"/>
  <c r="E106" i="100"/>
  <c r="E9" i="100"/>
  <c r="J10" i="119"/>
  <c r="F111" i="100"/>
  <c r="F10" i="100"/>
  <c r="L24" i="24"/>
  <c r="I10" i="118"/>
  <c r="E111" i="99"/>
  <c r="E10" i="99"/>
  <c r="J11" i="119"/>
  <c r="F118" i="100"/>
  <c r="F11" i="100"/>
  <c r="P6" i="25"/>
  <c r="G118" i="107"/>
  <c r="G11" i="107"/>
  <c r="J12" i="120"/>
  <c r="G125" i="100"/>
  <c r="G12" i="100"/>
  <c r="M23" i="27"/>
  <c r="H12" i="118"/>
  <c r="E125" i="97"/>
  <c r="E12" i="97"/>
  <c r="N6" i="27"/>
  <c r="E125" i="107"/>
  <c r="E12" i="107"/>
  <c r="M6" i="27"/>
  <c r="D12" i="107"/>
  <c r="D125" i="107"/>
  <c r="J12" i="119"/>
  <c r="F125" i="100"/>
  <c r="F12" i="100"/>
  <c r="J13" i="119"/>
  <c r="F131" i="100"/>
  <c r="F13" i="100"/>
  <c r="O6" i="29"/>
  <c r="F131" i="107"/>
  <c r="F13" i="107"/>
  <c r="L25" i="31"/>
  <c r="J14" i="116"/>
  <c r="C138" i="100"/>
  <c r="C14" i="100"/>
  <c r="P6" i="31"/>
  <c r="G14" i="107"/>
  <c r="G138" i="107"/>
  <c r="I14" i="120"/>
  <c r="G138" i="99"/>
  <c r="G14" i="99"/>
  <c r="H14" i="117"/>
  <c r="D14" i="97"/>
  <c r="D138" i="97"/>
  <c r="L23" i="31"/>
  <c r="H14" i="116"/>
  <c r="C138" i="97"/>
  <c r="C14" i="97"/>
  <c r="L25" i="33"/>
  <c r="J15" i="116"/>
  <c r="C15" i="100"/>
  <c r="C148" i="100"/>
  <c r="L5" i="33"/>
  <c r="C148" i="93"/>
  <c r="C15" i="93"/>
  <c r="L24" i="33"/>
  <c r="I15" i="118"/>
  <c r="E148" i="99"/>
  <c r="E15" i="99"/>
  <c r="M25" i="33"/>
  <c r="J15" i="118"/>
  <c r="E148" i="100"/>
  <c r="E15" i="100"/>
  <c r="H16" i="119"/>
  <c r="F16" i="97"/>
  <c r="F158" i="97"/>
  <c r="I16" i="118"/>
  <c r="E158" i="99"/>
  <c r="E16" i="99"/>
  <c r="P6" i="35"/>
  <c r="G158" i="107"/>
  <c r="G16" i="107"/>
  <c r="H16" i="118"/>
  <c r="E158" i="97"/>
  <c r="E16" i="97"/>
  <c r="J16" i="117"/>
  <c r="D158" i="100"/>
  <c r="D16" i="100"/>
  <c r="J17" i="120"/>
  <c r="G169" i="114"/>
  <c r="G169" i="100"/>
  <c r="G17" i="100"/>
  <c r="O6" i="37"/>
  <c r="F169" i="107"/>
  <c r="F17" i="107"/>
  <c r="L6" i="37"/>
  <c r="C169" i="107"/>
  <c r="C17" i="107"/>
  <c r="L23" i="37"/>
  <c r="H17" i="116"/>
  <c r="C169" i="97"/>
  <c r="C17" i="97"/>
  <c r="H17" i="120"/>
  <c r="G169" i="97"/>
  <c r="G17" i="97"/>
  <c r="H18" i="119"/>
  <c r="F181" i="97"/>
  <c r="F18" i="97"/>
  <c r="I18" i="120"/>
  <c r="G181" i="99"/>
  <c r="G18" i="99"/>
  <c r="M23" i="39"/>
  <c r="H18" i="118"/>
  <c r="E181" i="97"/>
  <c r="E18" i="97"/>
  <c r="H21" i="119"/>
  <c r="F212" i="97"/>
  <c r="F21" i="97"/>
  <c r="J21" i="120"/>
  <c r="G212" i="100"/>
  <c r="G21" i="100"/>
  <c r="P6" i="44"/>
  <c r="G21" i="107"/>
  <c r="G212" i="107"/>
  <c r="M24" i="44"/>
  <c r="I21" i="119"/>
  <c r="F212" i="99"/>
  <c r="F21" i="99"/>
  <c r="M25" i="44"/>
  <c r="J21" i="118"/>
  <c r="E212" i="100"/>
  <c r="E21" i="100"/>
  <c r="L6" i="46"/>
  <c r="C23" i="107"/>
  <c r="C229" i="107"/>
  <c r="O6" i="46"/>
  <c r="F23" i="107"/>
  <c r="F229" i="107"/>
  <c r="M25" i="46"/>
  <c r="J23" i="118"/>
  <c r="E229" i="100"/>
  <c r="E23" i="100"/>
  <c r="O6" i="48"/>
  <c r="F235" i="107"/>
  <c r="F24" i="107"/>
  <c r="J24" i="119"/>
  <c r="F235" i="100"/>
  <c r="F24" i="100"/>
  <c r="L25" i="50"/>
  <c r="J25" i="116"/>
  <c r="C241" i="100"/>
  <c r="C25" i="100"/>
  <c r="L6" i="50"/>
  <c r="C241" i="107"/>
  <c r="C25" i="107"/>
  <c r="H26" i="117"/>
  <c r="D26" i="97"/>
  <c r="D248" i="97"/>
  <c r="H26" i="120"/>
  <c r="G248" i="97"/>
  <c r="G26" i="97"/>
  <c r="L25" i="51"/>
  <c r="J26" i="116"/>
  <c r="C248" i="100"/>
  <c r="C26" i="100"/>
  <c r="N6" i="51"/>
  <c r="E26" i="107"/>
  <c r="E248" i="107"/>
  <c r="H27" i="119"/>
  <c r="F261" i="97"/>
  <c r="F27" i="97"/>
  <c r="L25" i="53"/>
  <c r="J27" i="116"/>
  <c r="C27" i="100"/>
  <c r="C261" i="100"/>
  <c r="H27" i="120"/>
  <c r="G27" i="97"/>
  <c r="G261" i="97"/>
  <c r="L6" i="53"/>
  <c r="C27" i="107"/>
  <c r="C261" i="107"/>
  <c r="N6" i="53"/>
  <c r="E27" i="107"/>
  <c r="E261" i="107"/>
  <c r="J28" i="120"/>
  <c r="G276" i="100"/>
  <c r="G28" i="100"/>
  <c r="H28" i="120"/>
  <c r="G276" i="97"/>
  <c r="G28" i="97"/>
  <c r="N6" i="57"/>
  <c r="E285" i="107"/>
  <c r="E29" i="107"/>
  <c r="J29" i="117"/>
  <c r="D285" i="100"/>
  <c r="D29" i="100"/>
  <c r="O6" i="57"/>
  <c r="F285" i="107"/>
  <c r="F29" i="107"/>
  <c r="H30" i="119"/>
  <c r="F295" i="97"/>
  <c r="F30" i="97"/>
  <c r="J31" i="119"/>
  <c r="F306" i="100"/>
  <c r="F31" i="100"/>
  <c r="M25" i="61"/>
  <c r="J31" i="118"/>
  <c r="E306" i="100"/>
  <c r="E31" i="100"/>
  <c r="I31" i="120"/>
  <c r="G306" i="99"/>
  <c r="G31" i="99"/>
  <c r="H32" i="119"/>
  <c r="F319" i="97"/>
  <c r="F32" i="97"/>
  <c r="L25" i="62"/>
  <c r="J32" i="116"/>
  <c r="C319" i="100"/>
  <c r="C32" i="100"/>
  <c r="P5" i="62"/>
  <c r="G319" i="93"/>
  <c r="G32" i="93"/>
  <c r="I32" i="120"/>
  <c r="G319" i="99"/>
  <c r="G32" i="99"/>
  <c r="L23" i="62"/>
  <c r="H32" i="116"/>
  <c r="C319" i="97"/>
  <c r="C32" i="97"/>
  <c r="J33" i="119"/>
  <c r="F329" i="100"/>
  <c r="F33" i="100"/>
  <c r="O6" i="64"/>
  <c r="F329" i="107"/>
  <c r="F33" i="107"/>
  <c r="M5" i="65"/>
  <c r="D34" i="93"/>
  <c r="D341" i="93"/>
  <c r="O6" i="65"/>
  <c r="F34" i="107"/>
  <c r="F341" i="107"/>
  <c r="M25" i="67"/>
  <c r="J35" i="118"/>
  <c r="E35" i="100"/>
  <c r="E349" i="100"/>
  <c r="I35" i="120"/>
  <c r="G349" i="99"/>
  <c r="G35" i="99"/>
  <c r="M23" i="67"/>
  <c r="H35" i="118"/>
  <c r="E349" i="97"/>
  <c r="E35" i="97"/>
  <c r="H36" i="119"/>
  <c r="F359" i="97"/>
  <c r="F36" i="97"/>
  <c r="O6" i="68"/>
  <c r="F359" i="107"/>
  <c r="F36" i="107"/>
  <c r="H37" i="119"/>
  <c r="F366" i="97"/>
  <c r="F37" i="97"/>
  <c r="N6" i="70"/>
  <c r="E366" i="107"/>
  <c r="E37" i="107"/>
  <c r="L8" i="72"/>
  <c r="C372" i="111"/>
  <c r="P12" i="72"/>
  <c r="G372" i="100"/>
  <c r="P6" i="72"/>
  <c r="G38" i="107"/>
  <c r="G372" i="107"/>
  <c r="G372" i="108"/>
  <c r="O11" i="72"/>
  <c r="F372" i="99"/>
  <c r="O5" i="74"/>
  <c r="F382" i="93"/>
  <c r="F39" i="93"/>
  <c r="J39" i="119"/>
  <c r="F382" i="100"/>
  <c r="F39" i="100"/>
  <c r="J40" i="120"/>
  <c r="G40" i="100"/>
  <c r="G398" i="100"/>
  <c r="H40" i="120"/>
  <c r="G398" i="97"/>
  <c r="G40" i="97"/>
  <c r="P6" i="76"/>
  <c r="G398" i="107"/>
  <c r="G40" i="107"/>
  <c r="L6" i="76"/>
  <c r="C398" i="107"/>
  <c r="C40" i="107"/>
  <c r="H41" i="119"/>
  <c r="F407" i="97"/>
  <c r="F41" i="97"/>
  <c r="L6" i="78"/>
  <c r="C407" i="107"/>
  <c r="C41" i="107"/>
  <c r="M25" i="13"/>
  <c r="J60" i="118"/>
  <c r="J4" i="118"/>
  <c r="E60" i="100"/>
  <c r="E4" i="100"/>
  <c r="L24" i="13"/>
  <c r="I60" i="118"/>
  <c r="I4" i="118"/>
  <c r="E60" i="99"/>
  <c r="E4" i="99"/>
  <c r="M23" i="13"/>
  <c r="H60" i="118"/>
  <c r="H4" i="118"/>
  <c r="E60" i="97"/>
  <c r="E4" i="97"/>
  <c r="H5" i="120"/>
  <c r="G5" i="97"/>
  <c r="G69" i="97"/>
  <c r="N5" i="15"/>
  <c r="E69" i="93"/>
  <c r="E5" i="93"/>
  <c r="I6" i="120"/>
  <c r="G82" i="99"/>
  <c r="G6" i="99"/>
  <c r="H6" i="120"/>
  <c r="G82" i="97"/>
  <c r="G6" i="97"/>
  <c r="M23" i="17"/>
  <c r="H6" i="118"/>
  <c r="E82" i="97"/>
  <c r="E6" i="97"/>
  <c r="H7" i="120"/>
  <c r="G90" i="97"/>
  <c r="G7" i="97"/>
  <c r="P6" i="19"/>
  <c r="G90" i="107"/>
  <c r="G7" i="107"/>
  <c r="L6" i="19"/>
  <c r="C7" i="107"/>
  <c r="C90" i="107"/>
  <c r="L5" i="19"/>
  <c r="C90" i="93"/>
  <c r="C7" i="93"/>
  <c r="M5" i="19"/>
  <c r="D90" i="93"/>
  <c r="D7" i="93"/>
  <c r="P5" i="24"/>
  <c r="G111" i="93"/>
  <c r="G10" i="93"/>
  <c r="N6" i="25"/>
  <c r="E11" i="107"/>
  <c r="E118" i="107"/>
  <c r="M23" i="25"/>
  <c r="H11" i="118"/>
  <c r="E118" i="97"/>
  <c r="E11" i="97"/>
  <c r="M5" i="27"/>
  <c r="D12" i="93"/>
  <c r="D125" i="93"/>
  <c r="N5" i="27"/>
  <c r="E12" i="93"/>
  <c r="E125" i="93"/>
  <c r="J13" i="117"/>
  <c r="D131" i="100"/>
  <c r="D13" i="100"/>
  <c r="I13" i="120"/>
  <c r="G131" i="99"/>
  <c r="G13" i="99"/>
  <c r="H13" i="117"/>
  <c r="D131" i="97"/>
  <c r="D13" i="97"/>
  <c r="N5" i="29"/>
  <c r="E131" i="93"/>
  <c r="E13" i="93"/>
  <c r="L5" i="29"/>
  <c r="C131" i="93"/>
  <c r="C13" i="93"/>
  <c r="O5" i="33"/>
  <c r="F148" i="93"/>
  <c r="F15" i="93"/>
  <c r="N5" i="33"/>
  <c r="E148" i="93"/>
  <c r="E15" i="93"/>
  <c r="N5" i="37"/>
  <c r="E169" i="93"/>
  <c r="E17" i="93"/>
  <c r="P5" i="37"/>
  <c r="G169" i="93"/>
  <c r="G17" i="93"/>
  <c r="H18" i="117"/>
  <c r="D18" i="97"/>
  <c r="D181" i="97"/>
  <c r="P5" i="39"/>
  <c r="G181" i="93"/>
  <c r="G18" i="93"/>
  <c r="P5" i="44"/>
  <c r="G212" i="93"/>
  <c r="G21" i="93"/>
  <c r="M23" i="48"/>
  <c r="H24" i="118"/>
  <c r="E235" i="97"/>
  <c r="E24" i="97"/>
  <c r="I24" i="120"/>
  <c r="G235" i="99"/>
  <c r="G24" i="99"/>
  <c r="N5" i="48"/>
  <c r="E24" i="93"/>
  <c r="E235" i="93"/>
  <c r="L24" i="48"/>
  <c r="I24" i="118"/>
  <c r="E235" i="99"/>
  <c r="E24" i="99"/>
  <c r="M25" i="48"/>
  <c r="J24" i="118"/>
  <c r="E235" i="100"/>
  <c r="E24" i="100"/>
  <c r="M5" i="50"/>
  <c r="D241" i="93"/>
  <c r="D25" i="93"/>
  <c r="M24" i="50"/>
  <c r="I25" i="119"/>
  <c r="F241" i="99"/>
  <c r="F25" i="99"/>
  <c r="M5" i="51"/>
  <c r="D248" i="93"/>
  <c r="D26" i="93"/>
  <c r="O6" i="53"/>
  <c r="F27" i="107"/>
  <c r="F261" i="107"/>
  <c r="L5" i="53"/>
  <c r="C261" i="93"/>
  <c r="C27" i="93"/>
  <c r="N5" i="53"/>
  <c r="E261" i="93"/>
  <c r="E27" i="93"/>
  <c r="M24" i="53"/>
  <c r="I27" i="119"/>
  <c r="F261" i="99"/>
  <c r="F27" i="99"/>
  <c r="O5" i="55"/>
  <c r="F276" i="93"/>
  <c r="F28" i="93"/>
  <c r="J28" i="117"/>
  <c r="D276" i="100"/>
  <c r="D28" i="100"/>
  <c r="L5" i="55"/>
  <c r="C276" i="93"/>
  <c r="C28" i="93"/>
  <c r="L6" i="57"/>
  <c r="C285" i="107"/>
  <c r="C29" i="107"/>
  <c r="M25" i="59"/>
  <c r="J30" i="118"/>
  <c r="E295" i="100"/>
  <c r="E30" i="100"/>
  <c r="L5" i="59"/>
  <c r="C295" i="93"/>
  <c r="C30" i="93"/>
  <c r="M24" i="61"/>
  <c r="I31" i="119"/>
  <c r="F306" i="99"/>
  <c r="F31" i="99"/>
  <c r="N5" i="61"/>
  <c r="E306" i="93"/>
  <c r="E31" i="93"/>
  <c r="N5" i="62"/>
  <c r="E319" i="93"/>
  <c r="E32" i="93"/>
  <c r="O5" i="62"/>
  <c r="F319" i="93"/>
  <c r="F32" i="93"/>
  <c r="P6" i="64"/>
  <c r="G329" i="107"/>
  <c r="G33" i="107"/>
  <c r="L5" i="64"/>
  <c r="C329" i="93"/>
  <c r="C33" i="93"/>
  <c r="L24" i="64"/>
  <c r="I33" i="118"/>
  <c r="E33" i="99"/>
  <c r="E329" i="99"/>
  <c r="N5" i="64"/>
  <c r="E329" i="93"/>
  <c r="E33" i="93"/>
  <c r="L24" i="65"/>
  <c r="I34" i="118"/>
  <c r="E341" i="99"/>
  <c r="E34" i="99"/>
  <c r="L23" i="65"/>
  <c r="H34" i="116"/>
  <c r="C341" i="97"/>
  <c r="C34" i="97"/>
  <c r="G341" i="93"/>
  <c r="G34" i="93"/>
  <c r="O5" i="67"/>
  <c r="F349" i="93"/>
  <c r="F35" i="93"/>
  <c r="M5" i="68"/>
  <c r="D359" i="93"/>
  <c r="D36" i="93"/>
  <c r="L6" i="68"/>
  <c r="C359" i="107"/>
  <c r="C36" i="107"/>
  <c r="L23" i="68"/>
  <c r="H36" i="116"/>
  <c r="C359" i="97"/>
  <c r="C36" i="97"/>
  <c r="M25" i="68"/>
  <c r="J36" i="118"/>
  <c r="E359" i="100"/>
  <c r="E36" i="100"/>
  <c r="P5" i="68"/>
  <c r="G359" i="93"/>
  <c r="G36" i="93"/>
  <c r="O5" i="68"/>
  <c r="F359" i="93"/>
  <c r="F36" i="93"/>
  <c r="L23" i="70"/>
  <c r="H37" i="116"/>
  <c r="C366" i="97"/>
  <c r="C37" i="97"/>
  <c r="N5" i="70"/>
  <c r="E366" i="93"/>
  <c r="E37" i="93"/>
  <c r="M5" i="70"/>
  <c r="D366" i="93"/>
  <c r="D37" i="93"/>
  <c r="L10" i="72"/>
  <c r="C372" i="97"/>
  <c r="O9" i="72"/>
  <c r="F372" i="113"/>
  <c r="O7" i="72"/>
  <c r="F372" i="109"/>
  <c r="N9" i="72"/>
  <c r="E372" i="113"/>
  <c r="L25" i="74"/>
  <c r="J39" i="116"/>
  <c r="C39" i="100"/>
  <c r="C382" i="100"/>
  <c r="J39" i="120"/>
  <c r="G382" i="100"/>
  <c r="G39" i="100"/>
  <c r="I39" i="120"/>
  <c r="G382" i="99"/>
  <c r="G39" i="99"/>
  <c r="J40" i="117"/>
  <c r="D398" i="100"/>
  <c r="D40" i="100"/>
  <c r="P5" i="76"/>
  <c r="G398" i="93"/>
  <c r="G40" i="93"/>
  <c r="O6" i="76"/>
  <c r="F398" i="107"/>
  <c r="F40" i="107"/>
  <c r="H41" i="120"/>
  <c r="G407" i="97"/>
  <c r="G41" i="97"/>
  <c r="M25" i="78"/>
  <c r="J41" i="118"/>
  <c r="E407" i="100"/>
  <c r="E41" i="100"/>
  <c r="E41" i="99"/>
  <c r="M6" i="45"/>
  <c r="D222" i="107"/>
  <c r="D22" i="107"/>
  <c r="M5" i="55"/>
  <c r="D276" i="93"/>
  <c r="D28" i="93"/>
  <c r="D158" i="93"/>
  <c r="D16" i="93"/>
  <c r="C158" i="93"/>
  <c r="C16" i="93"/>
  <c r="L23" i="45"/>
  <c r="H22" i="116"/>
  <c r="C222" i="97"/>
  <c r="C22" i="97"/>
  <c r="F99" i="93"/>
  <c r="F8" i="93"/>
  <c r="M6" i="13"/>
  <c r="D4" i="107"/>
  <c r="D60" i="107"/>
  <c r="L5" i="17"/>
  <c r="C82" i="93"/>
  <c r="C6" i="93"/>
  <c r="O5" i="17"/>
  <c r="F6" i="93"/>
  <c r="F82" i="93"/>
  <c r="M6" i="55"/>
  <c r="D28" i="107"/>
  <c r="D276" i="107"/>
  <c r="M6" i="67"/>
  <c r="D349" i="107"/>
  <c r="D35" i="107"/>
  <c r="M12" i="72"/>
  <c r="D372" i="100"/>
  <c r="P6" i="22"/>
  <c r="G106" i="107"/>
  <c r="G9" i="107"/>
  <c r="H10" i="117"/>
  <c r="D10" i="97"/>
  <c r="D111" i="97"/>
  <c r="J5" i="117"/>
  <c r="D69" i="100"/>
  <c r="D5" i="100"/>
  <c r="M6" i="53"/>
  <c r="D261" i="107"/>
  <c r="D27" i="107"/>
  <c r="M6" i="61"/>
  <c r="D306" i="107"/>
  <c r="D31" i="107"/>
  <c r="N6" i="65"/>
  <c r="E34" i="107"/>
  <c r="E341" i="107"/>
  <c r="L6" i="20"/>
  <c r="C99" i="107"/>
  <c r="C8" i="107"/>
  <c r="N5" i="20"/>
  <c r="E8" i="93"/>
  <c r="E99" i="93"/>
  <c r="C106" i="93"/>
  <c r="C9" i="93"/>
  <c r="H9" i="120"/>
  <c r="G106" i="97"/>
  <c r="G9" i="97"/>
  <c r="L23" i="22"/>
  <c r="H9" i="116"/>
  <c r="C106" i="97"/>
  <c r="C9" i="97"/>
  <c r="O6" i="22"/>
  <c r="F106" i="107"/>
  <c r="F9" i="107"/>
  <c r="L25" i="24"/>
  <c r="J10" i="116"/>
  <c r="C111" i="100"/>
  <c r="C10" i="100"/>
  <c r="J10" i="117"/>
  <c r="D111" i="100"/>
  <c r="D10" i="100"/>
  <c r="I10" i="120"/>
  <c r="G111" i="99"/>
  <c r="G10" i="99"/>
  <c r="H11" i="119"/>
  <c r="F118" i="97"/>
  <c r="F11" i="97"/>
  <c r="L6" i="25"/>
  <c r="C11" i="107"/>
  <c r="C118" i="107"/>
  <c r="M24" i="25"/>
  <c r="I11" i="119"/>
  <c r="F118" i="99"/>
  <c r="F11" i="99"/>
  <c r="L25" i="27"/>
  <c r="J12" i="116"/>
  <c r="C125" i="100"/>
  <c r="C12" i="100"/>
  <c r="H12" i="120"/>
  <c r="G125" i="97"/>
  <c r="G12" i="97"/>
  <c r="P6" i="27"/>
  <c r="G125" i="107"/>
  <c r="G12" i="107"/>
  <c r="J12" i="117"/>
  <c r="D125" i="100"/>
  <c r="D12" i="100"/>
  <c r="H13" i="119"/>
  <c r="F131" i="97"/>
  <c r="F13" i="97"/>
  <c r="J13" i="120"/>
  <c r="G131" i="100"/>
  <c r="G13" i="100"/>
  <c r="P5" i="29"/>
  <c r="G131" i="93"/>
  <c r="G13" i="93"/>
  <c r="O5" i="31"/>
  <c r="F138" i="93"/>
  <c r="F14" i="93"/>
  <c r="L24" i="31"/>
  <c r="I14" i="118"/>
  <c r="E138" i="99"/>
  <c r="E14" i="99"/>
  <c r="J14" i="119"/>
  <c r="F138" i="100"/>
  <c r="F14" i="100"/>
  <c r="L6" i="33"/>
  <c r="C15" i="107"/>
  <c r="C148" i="107"/>
  <c r="H15" i="120"/>
  <c r="G15" i="97"/>
  <c r="G148" i="97"/>
  <c r="N6" i="33"/>
  <c r="E15" i="107"/>
  <c r="E148" i="107"/>
  <c r="J15" i="117"/>
  <c r="D148" i="100"/>
  <c r="D15" i="100"/>
  <c r="N6" i="35"/>
  <c r="E158" i="107"/>
  <c r="E16" i="107"/>
  <c r="J16" i="118"/>
  <c r="E158" i="100"/>
  <c r="E16" i="100"/>
  <c r="N24" i="35"/>
  <c r="I16" i="120"/>
  <c r="G158" i="99"/>
  <c r="G16" i="99"/>
  <c r="H16" i="117"/>
  <c r="D158" i="97"/>
  <c r="D16" i="97"/>
  <c r="M24" i="35"/>
  <c r="I16" i="119"/>
  <c r="F158" i="99"/>
  <c r="F16" i="99"/>
  <c r="L25" i="37"/>
  <c r="J17" i="116"/>
  <c r="C169" i="114"/>
  <c r="C169" i="100"/>
  <c r="C17" i="100"/>
  <c r="J17" i="117"/>
  <c r="D169" i="114"/>
  <c r="D169" i="100"/>
  <c r="D17" i="100"/>
  <c r="N6" i="37"/>
  <c r="E169" i="107"/>
  <c r="E17" i="107"/>
  <c r="M25" i="37"/>
  <c r="J17" i="118"/>
  <c r="E169" i="114"/>
  <c r="E169" i="100"/>
  <c r="E17" i="100"/>
  <c r="M23" i="37"/>
  <c r="H17" i="118"/>
  <c r="E169" i="97"/>
  <c r="E17" i="97"/>
  <c r="M25" i="39"/>
  <c r="J18" i="118"/>
  <c r="E181" i="100"/>
  <c r="E18" i="100"/>
  <c r="H18" i="120"/>
  <c r="G181" i="97"/>
  <c r="G18" i="97"/>
  <c r="P6" i="39"/>
  <c r="G18" i="107"/>
  <c r="G181" i="107"/>
  <c r="L24" i="39"/>
  <c r="I18" i="118"/>
  <c r="E181" i="99"/>
  <c r="E18" i="99"/>
  <c r="L25" i="44"/>
  <c r="J21" i="116"/>
  <c r="C21" i="100"/>
  <c r="C212" i="100"/>
  <c r="L6" i="44"/>
  <c r="C212" i="107"/>
  <c r="C21" i="107"/>
  <c r="I21" i="120"/>
  <c r="G212" i="99"/>
  <c r="G21" i="99"/>
  <c r="O6" i="44"/>
  <c r="F212" i="107"/>
  <c r="F21" i="107"/>
  <c r="J23" i="120"/>
  <c r="G229" i="100"/>
  <c r="G23" i="100"/>
  <c r="L24" i="46"/>
  <c r="I23" i="118"/>
  <c r="E229" i="99"/>
  <c r="E23" i="99"/>
  <c r="N6" i="46"/>
  <c r="E23" i="107"/>
  <c r="E229" i="107"/>
  <c r="H24" i="119"/>
  <c r="F24" i="97"/>
  <c r="F235" i="97"/>
  <c r="M24" i="48"/>
  <c r="I24" i="119"/>
  <c r="F235" i="99"/>
  <c r="F24" i="99"/>
  <c r="N6" i="50"/>
  <c r="E241" i="107"/>
  <c r="E25" i="107"/>
  <c r="I25" i="120"/>
  <c r="G241" i="99"/>
  <c r="G25" i="99"/>
  <c r="P6" i="50"/>
  <c r="G241" i="107"/>
  <c r="G25" i="107"/>
  <c r="J26" i="117"/>
  <c r="D248" i="100"/>
  <c r="D26" i="100"/>
  <c r="H26" i="119"/>
  <c r="F248" i="97"/>
  <c r="F26" i="97"/>
  <c r="M6" i="51"/>
  <c r="D248" i="107"/>
  <c r="D26" i="107"/>
  <c r="J26" i="120"/>
  <c r="G248" i="100"/>
  <c r="G26" i="100"/>
  <c r="L6" i="51"/>
  <c r="C26" i="107"/>
  <c r="C248" i="107"/>
  <c r="P6" i="51"/>
  <c r="G26" i="107"/>
  <c r="G248" i="107"/>
  <c r="M25" i="51"/>
  <c r="J26" i="118"/>
  <c r="E248" i="100"/>
  <c r="E26" i="100"/>
  <c r="L24" i="51"/>
  <c r="I26" i="118"/>
  <c r="E248" i="99"/>
  <c r="E26" i="99"/>
  <c r="L24" i="53"/>
  <c r="I27" i="118"/>
  <c r="E261" i="99"/>
  <c r="E27" i="99"/>
  <c r="L23" i="53"/>
  <c r="H27" i="116"/>
  <c r="C261" i="97"/>
  <c r="C27" i="97"/>
  <c r="L25" i="55"/>
  <c r="J28" i="116"/>
  <c r="C276" i="100"/>
  <c r="C28" i="100"/>
  <c r="P6" i="55"/>
  <c r="G276" i="107"/>
  <c r="G28" i="107"/>
  <c r="L23" i="55"/>
  <c r="H28" i="116"/>
  <c r="C276" i="97"/>
  <c r="C28" i="97"/>
  <c r="M5" i="57"/>
  <c r="D285" i="93"/>
  <c r="D29" i="93"/>
  <c r="M24" i="57"/>
  <c r="I29" i="119"/>
  <c r="F285" i="99"/>
  <c r="F29" i="99"/>
  <c r="J30" i="120"/>
  <c r="G295" i="100"/>
  <c r="G30" i="100"/>
  <c r="H30" i="117"/>
  <c r="D295" i="97"/>
  <c r="D30" i="97"/>
  <c r="N6" i="61"/>
  <c r="E31" i="107"/>
  <c r="E306" i="107"/>
  <c r="H31" i="119"/>
  <c r="F306" i="97"/>
  <c r="F31" i="97"/>
  <c r="J31" i="120"/>
  <c r="G306" i="100"/>
  <c r="G31" i="100"/>
  <c r="M23" i="61"/>
  <c r="H31" i="118"/>
  <c r="E306" i="97"/>
  <c r="E31" i="97"/>
  <c r="P6" i="62"/>
  <c r="G319" i="107"/>
  <c r="G32" i="107"/>
  <c r="L24" i="62"/>
  <c r="I32" i="118"/>
  <c r="E319" i="99"/>
  <c r="E32" i="99"/>
  <c r="L6" i="62"/>
  <c r="C319" i="107"/>
  <c r="C32" i="107"/>
  <c r="O6" i="62"/>
  <c r="F319" i="107"/>
  <c r="F32" i="107"/>
  <c r="J33" i="120"/>
  <c r="G329" i="100"/>
  <c r="G33" i="100"/>
  <c r="M24" i="64"/>
  <c r="I33" i="119"/>
  <c r="F329" i="99"/>
  <c r="F33" i="99"/>
  <c r="L6" i="64"/>
  <c r="C329" i="107"/>
  <c r="C33" i="107"/>
  <c r="J33" i="117"/>
  <c r="D329" i="100"/>
  <c r="D33" i="100"/>
  <c r="J34" i="119"/>
  <c r="F341" i="100"/>
  <c r="F34" i="100"/>
  <c r="J35" i="120"/>
  <c r="G349" i="100"/>
  <c r="G35" i="100"/>
  <c r="H35" i="120"/>
  <c r="G349" i="97"/>
  <c r="G35" i="97"/>
  <c r="L6" i="67"/>
  <c r="C35" i="107"/>
  <c r="C349" i="107"/>
  <c r="J36" i="120"/>
  <c r="G36" i="100"/>
  <c r="G359" i="100"/>
  <c r="H36" i="117"/>
  <c r="D359" i="97"/>
  <c r="D36" i="97"/>
  <c r="J37" i="120"/>
  <c r="G366" i="100"/>
  <c r="G37" i="100"/>
  <c r="O6" i="70"/>
  <c r="F366" i="107"/>
  <c r="F37" i="107"/>
  <c r="L6" i="72"/>
  <c r="C38" i="107"/>
  <c r="C372" i="107"/>
  <c r="C372" i="108"/>
  <c r="L12" i="72"/>
  <c r="C372" i="100"/>
  <c r="M10" i="72"/>
  <c r="D372" i="97"/>
  <c r="M24" i="74"/>
  <c r="I39" i="119"/>
  <c r="F382" i="99"/>
  <c r="F39" i="99"/>
  <c r="J39" i="117"/>
  <c r="D382" i="100"/>
  <c r="D39" i="100"/>
  <c r="L25" i="76"/>
  <c r="J40" i="116"/>
  <c r="C40" i="100"/>
  <c r="C398" i="100"/>
  <c r="L23" i="76"/>
  <c r="H40" i="116"/>
  <c r="C398" i="97"/>
  <c r="C40" i="97"/>
  <c r="J41" i="119"/>
  <c r="F41" i="100"/>
  <c r="F407" i="100"/>
  <c r="H4" i="120"/>
  <c r="H60" i="120"/>
  <c r="G60" i="97"/>
  <c r="G4" i="97"/>
  <c r="L5" i="13"/>
  <c r="C60" i="93"/>
  <c r="C4" i="93"/>
  <c r="M5" i="13"/>
  <c r="D60" i="93"/>
  <c r="D4" i="93"/>
  <c r="L5" i="15"/>
  <c r="C69" i="93"/>
  <c r="C5" i="93"/>
  <c r="L25" i="17"/>
  <c r="J6" i="116"/>
  <c r="C6" i="100"/>
  <c r="C82" i="100"/>
  <c r="M5" i="17"/>
  <c r="D82" i="93"/>
  <c r="D6" i="93"/>
  <c r="N6" i="17"/>
  <c r="E6" i="107"/>
  <c r="E82" i="107"/>
  <c r="M25" i="17"/>
  <c r="J6" i="118"/>
  <c r="E82" i="100"/>
  <c r="E6" i="100"/>
  <c r="L23" i="19"/>
  <c r="H7" i="116"/>
  <c r="C90" i="97"/>
  <c r="C7" i="97"/>
  <c r="M25" i="19"/>
  <c r="J7" i="118"/>
  <c r="E90" i="100"/>
  <c r="E7" i="100"/>
  <c r="M23" i="19"/>
  <c r="H7" i="118"/>
  <c r="E90" i="97"/>
  <c r="E7" i="97"/>
  <c r="L23" i="20"/>
  <c r="H8" i="116"/>
  <c r="C99" i="97"/>
  <c r="C8" i="97"/>
  <c r="J8" i="117"/>
  <c r="D99" i="100"/>
  <c r="D8" i="100"/>
  <c r="P5" i="20"/>
  <c r="G99" i="93"/>
  <c r="G8" i="93"/>
  <c r="N5" i="22"/>
  <c r="E106" i="93"/>
  <c r="E9" i="93"/>
  <c r="M5" i="22"/>
  <c r="D106" i="93"/>
  <c r="D9" i="93"/>
  <c r="M24" i="22"/>
  <c r="I9" i="119"/>
  <c r="F106" i="99"/>
  <c r="F9" i="99"/>
  <c r="H10" i="120"/>
  <c r="G111" i="97"/>
  <c r="G10" i="97"/>
  <c r="L24" i="25"/>
  <c r="I11" i="118"/>
  <c r="E118" i="99"/>
  <c r="E11" i="99"/>
  <c r="M25" i="25"/>
  <c r="J11" i="118"/>
  <c r="E118" i="100"/>
  <c r="E11" i="100"/>
  <c r="H11" i="120"/>
  <c r="G118" i="97"/>
  <c r="G11" i="97"/>
  <c r="O5" i="25"/>
  <c r="F118" i="93"/>
  <c r="F11" i="93"/>
  <c r="M5" i="25"/>
  <c r="D118" i="93"/>
  <c r="D11" i="93"/>
  <c r="P5" i="27"/>
  <c r="G125" i="93"/>
  <c r="G12" i="93"/>
  <c r="L23" i="29"/>
  <c r="H13" i="116"/>
  <c r="C131" i="97"/>
  <c r="C13" i="97"/>
  <c r="H13" i="120"/>
  <c r="G131" i="97"/>
  <c r="G13" i="97"/>
  <c r="M23" i="29"/>
  <c r="H13" i="118"/>
  <c r="E13" i="97"/>
  <c r="E131" i="97"/>
  <c r="M5" i="31"/>
  <c r="D138" i="93"/>
  <c r="D14" i="93"/>
  <c r="M5" i="37"/>
  <c r="D169" i="93"/>
  <c r="D17" i="93"/>
  <c r="O5" i="37"/>
  <c r="F169" i="93"/>
  <c r="F17" i="93"/>
  <c r="M24" i="39"/>
  <c r="I18" i="119"/>
  <c r="F181" i="99"/>
  <c r="F18" i="99"/>
  <c r="N5" i="39"/>
  <c r="E181" i="93"/>
  <c r="E18" i="93"/>
  <c r="M5" i="39"/>
  <c r="D18" i="93"/>
  <c r="D181" i="93"/>
  <c r="L5" i="39"/>
  <c r="C181" i="93"/>
  <c r="C18" i="93"/>
  <c r="N5" i="44"/>
  <c r="E212" i="93"/>
  <c r="E21" i="93"/>
  <c r="L23" i="46"/>
  <c r="H23" i="116"/>
  <c r="C229" i="97"/>
  <c r="C23" i="97"/>
  <c r="I23" i="120"/>
  <c r="G229" i="99"/>
  <c r="G23" i="99"/>
  <c r="P5" i="46"/>
  <c r="G229" i="93"/>
  <c r="G23" i="93"/>
  <c r="M5" i="46"/>
  <c r="D229" i="93"/>
  <c r="D23" i="93"/>
  <c r="L5" i="46"/>
  <c r="C229" i="93"/>
  <c r="C23" i="93"/>
  <c r="L25" i="48"/>
  <c r="J24" i="116"/>
  <c r="C235" i="100"/>
  <c r="C24" i="100"/>
  <c r="M5" i="48"/>
  <c r="D235" i="93"/>
  <c r="D24" i="93"/>
  <c r="L23" i="48"/>
  <c r="H24" i="116"/>
  <c r="C235" i="97"/>
  <c r="C24" i="97"/>
  <c r="J25" i="117"/>
  <c r="D241" i="100"/>
  <c r="D25" i="100"/>
  <c r="O5" i="50"/>
  <c r="F241" i="93"/>
  <c r="F25" i="93"/>
  <c r="M5" i="53"/>
  <c r="D261" i="93"/>
  <c r="D27" i="93"/>
  <c r="P5" i="53"/>
  <c r="G261" i="93"/>
  <c r="G27" i="93"/>
  <c r="M24" i="55"/>
  <c r="I28" i="119"/>
  <c r="F28" i="99"/>
  <c r="F276" i="99"/>
  <c r="H28" i="117"/>
  <c r="D276" i="97"/>
  <c r="D28" i="97"/>
  <c r="L25" i="57"/>
  <c r="J29" i="116"/>
  <c r="C285" i="100"/>
  <c r="C29" i="100"/>
  <c r="N5" i="57"/>
  <c r="E285" i="93"/>
  <c r="E29" i="93"/>
  <c r="P5" i="57"/>
  <c r="G285" i="93"/>
  <c r="G29" i="93"/>
  <c r="O5" i="57"/>
  <c r="F285" i="93"/>
  <c r="F29" i="93"/>
  <c r="M5" i="59"/>
  <c r="D295" i="93"/>
  <c r="D30" i="93"/>
  <c r="P5" i="59"/>
  <c r="G295" i="93"/>
  <c r="G30" i="93"/>
  <c r="H30" i="120"/>
  <c r="G295" i="97"/>
  <c r="G30" i="97"/>
  <c r="O6" i="61"/>
  <c r="F31" i="107"/>
  <c r="F306" i="107"/>
  <c r="O5" i="61"/>
  <c r="F306" i="93"/>
  <c r="F31" i="93"/>
  <c r="L5" i="61"/>
  <c r="C306" i="93"/>
  <c r="C31" i="93"/>
  <c r="P5" i="61"/>
  <c r="G306" i="93"/>
  <c r="G31" i="93"/>
  <c r="J31" i="117"/>
  <c r="D306" i="100"/>
  <c r="D31" i="100"/>
  <c r="J32" i="117"/>
  <c r="D319" i="100"/>
  <c r="D32" i="100"/>
  <c r="M25" i="64"/>
  <c r="J33" i="118"/>
  <c r="E329" i="100"/>
  <c r="E33" i="100"/>
  <c r="M23" i="64"/>
  <c r="H33" i="118"/>
  <c r="E329" i="97"/>
  <c r="E33" i="97"/>
  <c r="I33" i="120"/>
  <c r="G329" i="99"/>
  <c r="G33" i="99"/>
  <c r="N6" i="64"/>
  <c r="E329" i="107"/>
  <c r="E33" i="107"/>
  <c r="L25" i="65"/>
  <c r="J34" i="116"/>
  <c r="C34" i="100"/>
  <c r="C341" i="100"/>
  <c r="H34" i="117"/>
  <c r="D341" i="97"/>
  <c r="D34" i="97"/>
  <c r="M23" i="65"/>
  <c r="H34" i="118"/>
  <c r="E341" i="97"/>
  <c r="E34" i="97"/>
  <c r="L5" i="65"/>
  <c r="C34" i="93"/>
  <c r="C341" i="93"/>
  <c r="L5" i="67"/>
  <c r="C349" i="93"/>
  <c r="C35" i="93"/>
  <c r="J35" i="117"/>
  <c r="D349" i="100"/>
  <c r="D35" i="100"/>
  <c r="L24" i="68"/>
  <c r="I36" i="118"/>
  <c r="E359" i="99"/>
  <c r="E36" i="99"/>
  <c r="N6" i="68"/>
  <c r="E359" i="107"/>
  <c r="E36" i="107"/>
  <c r="I36" i="120"/>
  <c r="G359" i="99"/>
  <c r="G36" i="99"/>
  <c r="L24" i="70"/>
  <c r="I37" i="118"/>
  <c r="E366" i="99"/>
  <c r="E37" i="99"/>
  <c r="H37" i="120"/>
  <c r="G366" i="97"/>
  <c r="G37" i="97"/>
  <c r="P6" i="70"/>
  <c r="G366" i="107"/>
  <c r="G37" i="107"/>
  <c r="N11" i="72"/>
  <c r="E372" i="99"/>
  <c r="P9" i="72"/>
  <c r="G372" i="113"/>
  <c r="N10" i="72"/>
  <c r="E372" i="97"/>
  <c r="P5" i="72"/>
  <c r="G372" i="93"/>
  <c r="G38" i="93"/>
  <c r="G372" i="106"/>
  <c r="N5" i="74"/>
  <c r="E382" i="93"/>
  <c r="E39" i="93"/>
  <c r="L24" i="74"/>
  <c r="I39" i="118"/>
  <c r="E382" i="99"/>
  <c r="E39" i="99"/>
  <c r="P5" i="74"/>
  <c r="G382" i="93"/>
  <c r="G39" i="93"/>
  <c r="M24" i="76"/>
  <c r="I40" i="119"/>
  <c r="F398" i="99"/>
  <c r="F40" i="99"/>
  <c r="H40" i="117"/>
  <c r="D398" i="97"/>
  <c r="D40" i="97"/>
  <c r="P5" i="78"/>
  <c r="G407" i="93"/>
  <c r="G41" i="93"/>
  <c r="J22" i="118"/>
  <c r="E222" i="100"/>
  <c r="E22" i="100"/>
  <c r="M5" i="45"/>
  <c r="D222" i="93"/>
  <c r="D22" i="93"/>
  <c r="L24" i="45"/>
  <c r="I22" i="118"/>
  <c r="E222" i="99"/>
  <c r="E22" i="99"/>
  <c r="H22" i="117"/>
  <c r="D222" i="97"/>
  <c r="D22" i="97"/>
  <c r="F22" i="107"/>
  <c r="F222" i="107"/>
  <c r="N143" i="45"/>
  <c r="J60" i="117"/>
  <c r="J4" i="117"/>
  <c r="D60" i="100"/>
  <c r="D4" i="100"/>
  <c r="J5" i="120"/>
  <c r="G69" i="100"/>
  <c r="G5" i="100"/>
  <c r="O6" i="15"/>
  <c r="F69" i="107"/>
  <c r="F5" i="107"/>
  <c r="O6" i="17"/>
  <c r="F6" i="107"/>
  <c r="F82" i="107"/>
  <c r="M13" i="72"/>
  <c r="D372" i="114"/>
  <c r="L25" i="19"/>
  <c r="J7" i="116"/>
  <c r="C7" i="100"/>
  <c r="C90" i="100"/>
  <c r="P6" i="20"/>
  <c r="G99" i="107"/>
  <c r="G8" i="107"/>
  <c r="L24" i="22"/>
  <c r="I9" i="118"/>
  <c r="E106" i="99"/>
  <c r="E9" i="99"/>
  <c r="J10" i="120"/>
  <c r="G111" i="100"/>
  <c r="G10" i="100"/>
  <c r="O6" i="24"/>
  <c r="F10" i="107"/>
  <c r="F111" i="107"/>
  <c r="N6" i="24"/>
  <c r="E10" i="107"/>
  <c r="E111" i="107"/>
  <c r="B440" i="104"/>
  <c r="J22" i="120"/>
  <c r="G222" i="100"/>
  <c r="G22" i="100"/>
  <c r="M24" i="13"/>
  <c r="I60" i="119"/>
  <c r="I4" i="119"/>
  <c r="F60" i="99"/>
  <c r="F4" i="99"/>
  <c r="O5" i="13"/>
  <c r="F60" i="93"/>
  <c r="F4" i="93"/>
  <c r="M6" i="15"/>
  <c r="D5" i="107"/>
  <c r="D69" i="107"/>
  <c r="M25" i="15"/>
  <c r="J5" i="118"/>
  <c r="E69" i="100"/>
  <c r="E5" i="100"/>
  <c r="M6" i="17"/>
  <c r="D82" i="107"/>
  <c r="D6" i="107"/>
  <c r="J6" i="117"/>
  <c r="D82" i="100"/>
  <c r="D6" i="100"/>
  <c r="J6" i="119"/>
  <c r="F82" i="100"/>
  <c r="F6" i="100"/>
  <c r="N6" i="29"/>
  <c r="E131" i="107"/>
  <c r="E13" i="107"/>
  <c r="M6" i="64"/>
  <c r="D33" i="107"/>
  <c r="D329" i="107"/>
  <c r="M6" i="70"/>
  <c r="D37" i="107"/>
  <c r="D366" i="107"/>
  <c r="N6" i="78"/>
  <c r="D41" i="118" s="1"/>
  <c r="E407" i="107"/>
  <c r="E41" i="107"/>
  <c r="H7" i="117"/>
  <c r="D90" i="97"/>
  <c r="D7" i="97"/>
  <c r="J8" i="119"/>
  <c r="F99" i="100"/>
  <c r="F8" i="100"/>
  <c r="M24" i="20"/>
  <c r="I8" i="119"/>
  <c r="F99" i="99"/>
  <c r="F8" i="99"/>
  <c r="H22" i="118"/>
  <c r="E222" i="97"/>
  <c r="E22" i="97"/>
  <c r="J60" i="119"/>
  <c r="J4" i="119"/>
  <c r="F60" i="100"/>
  <c r="F4" i="100"/>
  <c r="J5" i="119"/>
  <c r="F69" i="100"/>
  <c r="F5" i="100"/>
  <c r="M24" i="15"/>
  <c r="I5" i="119"/>
  <c r="F69" i="99"/>
  <c r="F5" i="99"/>
  <c r="O5" i="15"/>
  <c r="F69" i="93"/>
  <c r="F5" i="93"/>
  <c r="N6" i="22"/>
  <c r="E106" i="107"/>
  <c r="E9" i="107"/>
  <c r="M6" i="24"/>
  <c r="D111" i="107"/>
  <c r="D10" i="107"/>
  <c r="M6" i="29"/>
  <c r="D13" i="107"/>
  <c r="D131" i="107"/>
  <c r="M6" i="50"/>
  <c r="D25" i="107"/>
  <c r="D241" i="107"/>
  <c r="M6" i="59"/>
  <c r="D295" i="107"/>
  <c r="D30" i="107"/>
  <c r="M6" i="62"/>
  <c r="D32" i="107"/>
  <c r="D319" i="107"/>
  <c r="M6" i="68"/>
  <c r="D36" i="107"/>
  <c r="D359" i="107"/>
  <c r="M7" i="72"/>
  <c r="D372" i="109"/>
  <c r="M5" i="72"/>
  <c r="D372" i="93"/>
  <c r="D38" i="93"/>
  <c r="D372" i="106"/>
  <c r="M6" i="78"/>
  <c r="D41" i="107"/>
  <c r="D407" i="107"/>
  <c r="J7" i="119"/>
  <c r="F90" i="100"/>
  <c r="F7" i="100"/>
  <c r="I8" i="120"/>
  <c r="G99" i="99"/>
  <c r="G8" i="99"/>
  <c r="M25" i="20"/>
  <c r="J8" i="118"/>
  <c r="E99" i="100"/>
  <c r="E8" i="100"/>
  <c r="J9" i="119"/>
  <c r="F106" i="100"/>
  <c r="F9" i="100"/>
  <c r="M23" i="22"/>
  <c r="H9" i="118"/>
  <c r="E9" i="97"/>
  <c r="E106" i="97"/>
  <c r="L6" i="22"/>
  <c r="C106" i="107"/>
  <c r="C9" i="107"/>
  <c r="M23" i="24"/>
  <c r="H10" i="118"/>
  <c r="E111" i="97"/>
  <c r="E10" i="97"/>
  <c r="H11" i="117"/>
  <c r="D118" i="97"/>
  <c r="D11" i="97"/>
  <c r="L23" i="27"/>
  <c r="H12" i="116"/>
  <c r="C125" i="97"/>
  <c r="C12" i="97"/>
  <c r="L6" i="27"/>
  <c r="C125" i="107"/>
  <c r="C12" i="107"/>
  <c r="M24" i="27"/>
  <c r="I12" i="119"/>
  <c r="F125" i="99"/>
  <c r="F12" i="99"/>
  <c r="L25" i="29"/>
  <c r="J13" i="116"/>
  <c r="C131" i="100"/>
  <c r="C13" i="100"/>
  <c r="H14" i="120"/>
  <c r="G138" i="97"/>
  <c r="G14" i="97"/>
  <c r="J14" i="117"/>
  <c r="D138" i="100"/>
  <c r="D14" i="100"/>
  <c r="L6" i="31"/>
  <c r="C14" i="107"/>
  <c r="C138" i="107"/>
  <c r="J15" i="119"/>
  <c r="F148" i="100"/>
  <c r="F15" i="100"/>
  <c r="O6" i="33"/>
  <c r="F15" i="107"/>
  <c r="F148" i="107"/>
  <c r="E158" i="93"/>
  <c r="E16" i="93"/>
  <c r="G158" i="93"/>
  <c r="G16" i="93"/>
  <c r="I17" i="120"/>
  <c r="G169" i="99"/>
  <c r="G17" i="99"/>
  <c r="L23" i="39"/>
  <c r="H18" i="116"/>
  <c r="C181" i="97"/>
  <c r="C18" i="97"/>
  <c r="L6" i="39"/>
  <c r="C18" i="107"/>
  <c r="C181" i="107"/>
  <c r="H21" i="120"/>
  <c r="G212" i="97"/>
  <c r="G21" i="97"/>
  <c r="L25" i="46"/>
  <c r="J23" i="116"/>
  <c r="C23" i="100"/>
  <c r="C229" i="100"/>
  <c r="J23" i="117"/>
  <c r="D229" i="100"/>
  <c r="D23" i="100"/>
  <c r="H23" i="120"/>
  <c r="G23" i="97"/>
  <c r="G229" i="97"/>
  <c r="H24" i="117"/>
  <c r="D235" i="97"/>
  <c r="D24" i="97"/>
  <c r="J25" i="119"/>
  <c r="F241" i="100"/>
  <c r="F25" i="100"/>
  <c r="M25" i="50"/>
  <c r="J25" i="118"/>
  <c r="E241" i="100"/>
  <c r="E25" i="100"/>
  <c r="L23" i="51"/>
  <c r="H26" i="116"/>
  <c r="C248" i="97"/>
  <c r="C26" i="97"/>
  <c r="I27" i="120"/>
  <c r="G261" i="99"/>
  <c r="G27" i="99"/>
  <c r="M25" i="55"/>
  <c r="J28" i="118"/>
  <c r="E276" i="100"/>
  <c r="E28" i="100"/>
  <c r="L24" i="55"/>
  <c r="I28" i="118"/>
  <c r="E276" i="99"/>
  <c r="E28" i="99"/>
  <c r="J29" i="119"/>
  <c r="F285" i="100"/>
  <c r="F29" i="100"/>
  <c r="J30" i="119"/>
  <c r="F295" i="100"/>
  <c r="F30" i="100"/>
  <c r="L25" i="59"/>
  <c r="J30" i="116"/>
  <c r="C295" i="100"/>
  <c r="C30" i="100"/>
  <c r="L24" i="59"/>
  <c r="I30" i="118"/>
  <c r="E295" i="99"/>
  <c r="E30" i="99"/>
  <c r="H31" i="117"/>
  <c r="D306" i="97"/>
  <c r="D31" i="97"/>
  <c r="L25" i="61"/>
  <c r="J31" i="116"/>
  <c r="C31" i="100"/>
  <c r="C306" i="100"/>
  <c r="H31" i="120"/>
  <c r="G306" i="97"/>
  <c r="G31" i="97"/>
  <c r="P6" i="61"/>
  <c r="G31" i="107"/>
  <c r="G306" i="107"/>
  <c r="L5" i="62"/>
  <c r="C32" i="93"/>
  <c r="C319" i="93"/>
  <c r="H32" i="120"/>
  <c r="G319" i="97"/>
  <c r="G32" i="97"/>
  <c r="L25" i="64"/>
  <c r="J33" i="116"/>
  <c r="C329" i="100"/>
  <c r="C33" i="100"/>
  <c r="H33" i="119"/>
  <c r="F329" i="97"/>
  <c r="F33" i="97"/>
  <c r="H34" i="119"/>
  <c r="F341" i="97"/>
  <c r="F34" i="97"/>
  <c r="J34" i="117"/>
  <c r="D341" i="100"/>
  <c r="D34" i="100"/>
  <c r="N5" i="67"/>
  <c r="E349" i="93"/>
  <c r="E35" i="93"/>
  <c r="J35" i="119"/>
  <c r="F35" i="100"/>
  <c r="F349" i="100"/>
  <c r="L25" i="67"/>
  <c r="J35" i="116"/>
  <c r="C35" i="100"/>
  <c r="C349" i="100"/>
  <c r="L23" i="67"/>
  <c r="H35" i="116"/>
  <c r="C349" i="97"/>
  <c r="C35" i="97"/>
  <c r="P6" i="67"/>
  <c r="G349" i="107"/>
  <c r="G35" i="107"/>
  <c r="L25" i="68"/>
  <c r="J36" i="116"/>
  <c r="C359" i="100"/>
  <c r="C36" i="100"/>
  <c r="M24" i="68"/>
  <c r="I36" i="119"/>
  <c r="F359" i="99"/>
  <c r="F36" i="99"/>
  <c r="J36" i="117"/>
  <c r="D36" i="100"/>
  <c r="D359" i="100"/>
  <c r="L25" i="70"/>
  <c r="J37" i="116"/>
  <c r="C366" i="100"/>
  <c r="C37" i="100"/>
  <c r="J37" i="117"/>
  <c r="D366" i="100"/>
  <c r="D37" i="100"/>
  <c r="O12" i="72"/>
  <c r="F372" i="100"/>
  <c r="L5" i="72"/>
  <c r="C372" i="93"/>
  <c r="C38" i="93"/>
  <c r="C372" i="106"/>
  <c r="P8" i="72"/>
  <c r="G372" i="111"/>
  <c r="M8" i="72"/>
  <c r="D372" i="111"/>
  <c r="L13" i="72"/>
  <c r="C372" i="114"/>
  <c r="O8" i="72"/>
  <c r="F372" i="111"/>
  <c r="O6" i="74"/>
  <c r="F39" i="107"/>
  <c r="F382" i="107"/>
  <c r="H39" i="119"/>
  <c r="F382" i="97"/>
  <c r="F39" i="97"/>
  <c r="J40" i="119"/>
  <c r="F398" i="100"/>
  <c r="F40" i="100"/>
  <c r="L24" i="76"/>
  <c r="I40" i="118"/>
  <c r="E398" i="99"/>
  <c r="E40" i="99"/>
  <c r="M23" i="76"/>
  <c r="H40" i="118"/>
  <c r="E398" i="97"/>
  <c r="E40" i="97"/>
  <c r="J41" i="117"/>
  <c r="D407" i="100"/>
  <c r="D41" i="100"/>
  <c r="H41" i="117"/>
  <c r="D407" i="97"/>
  <c r="D41" i="97"/>
  <c r="J41" i="120"/>
  <c r="G407" i="100"/>
  <c r="G41" i="100"/>
  <c r="P6" i="78"/>
  <c r="G407" i="107"/>
  <c r="G41" i="107"/>
  <c r="L23" i="13"/>
  <c r="H60" i="116"/>
  <c r="H4" i="116"/>
  <c r="C4" i="97"/>
  <c r="C60" i="97"/>
  <c r="N5" i="13"/>
  <c r="E60" i="93"/>
  <c r="E4" i="93"/>
  <c r="P6" i="15"/>
  <c r="G5" i="107"/>
  <c r="G69" i="107"/>
  <c r="M5" i="15"/>
  <c r="D69" i="93"/>
  <c r="D5" i="93"/>
  <c r="P5" i="15"/>
  <c r="G69" i="93"/>
  <c r="G5" i="93"/>
  <c r="J6" i="120"/>
  <c r="G82" i="100"/>
  <c r="G6" i="100"/>
  <c r="N5" i="17"/>
  <c r="E82" i="93"/>
  <c r="E6" i="93"/>
  <c r="I7" i="120"/>
  <c r="G90" i="99"/>
  <c r="G7" i="99"/>
  <c r="L24" i="19"/>
  <c r="I7" i="118"/>
  <c r="E90" i="99"/>
  <c r="E7" i="99"/>
  <c r="H8" i="117"/>
  <c r="D99" i="97"/>
  <c r="D8" i="97"/>
  <c r="L5" i="20"/>
  <c r="C8" i="93"/>
  <c r="C99" i="93"/>
  <c r="M5" i="20"/>
  <c r="D99" i="93"/>
  <c r="D8" i="93"/>
  <c r="O5" i="22"/>
  <c r="F106" i="93"/>
  <c r="F9" i="93"/>
  <c r="M25" i="24"/>
  <c r="J10" i="118"/>
  <c r="E111" i="100"/>
  <c r="E10" i="100"/>
  <c r="O5" i="24"/>
  <c r="F111" i="93"/>
  <c r="F10" i="93"/>
  <c r="N5" i="24"/>
  <c r="E111" i="93"/>
  <c r="E10" i="93"/>
  <c r="N5" i="25"/>
  <c r="E118" i="93"/>
  <c r="E11" i="93"/>
  <c r="L23" i="25"/>
  <c r="H11" i="116"/>
  <c r="C118" i="97"/>
  <c r="C11" i="97"/>
  <c r="L5" i="27"/>
  <c r="C125" i="93"/>
  <c r="C12" i="93"/>
  <c r="O5" i="27"/>
  <c r="F125" i="93"/>
  <c r="F12" i="93"/>
  <c r="M24" i="29"/>
  <c r="I13" i="119"/>
  <c r="F131" i="99"/>
  <c r="F13" i="99"/>
  <c r="M25" i="29"/>
  <c r="J13" i="118"/>
  <c r="E131" i="100"/>
  <c r="E13" i="100"/>
  <c r="M5" i="29"/>
  <c r="D131" i="93"/>
  <c r="D13" i="93"/>
  <c r="P5" i="31"/>
  <c r="G138" i="93"/>
  <c r="G14" i="93"/>
  <c r="N5" i="31"/>
  <c r="E138" i="93"/>
  <c r="E14" i="93"/>
  <c r="M24" i="31"/>
  <c r="I14" i="119"/>
  <c r="F138" i="99"/>
  <c r="F14" i="99"/>
  <c r="L5" i="37"/>
  <c r="C169" i="93"/>
  <c r="C17" i="93"/>
  <c r="L5" i="44"/>
  <c r="C212" i="93"/>
  <c r="C21" i="93"/>
  <c r="H24" i="120"/>
  <c r="G235" i="97"/>
  <c r="G24" i="97"/>
  <c r="J24" i="117"/>
  <c r="D235" i="100"/>
  <c r="D24" i="100"/>
  <c r="J24" i="120"/>
  <c r="G235" i="100"/>
  <c r="G24" i="100"/>
  <c r="P5" i="48"/>
  <c r="G235" i="93"/>
  <c r="G24" i="93"/>
  <c r="L6" i="48"/>
  <c r="C235" i="107"/>
  <c r="C24" i="107"/>
  <c r="P5" i="50"/>
  <c r="G241" i="93"/>
  <c r="G25" i="93"/>
  <c r="O6" i="50"/>
  <c r="F241" i="107"/>
  <c r="F25" i="107"/>
  <c r="N5" i="50"/>
  <c r="E241" i="93"/>
  <c r="E25" i="93"/>
  <c r="J27" i="117"/>
  <c r="D261" i="100"/>
  <c r="D27" i="100"/>
  <c r="H28" i="119"/>
  <c r="F276" i="97"/>
  <c r="F28" i="97"/>
  <c r="N5" i="55"/>
  <c r="E28" i="93"/>
  <c r="E276" i="93"/>
  <c r="H29" i="120"/>
  <c r="G285" i="97"/>
  <c r="G29" i="97"/>
  <c r="M25" i="57"/>
  <c r="J29" i="118"/>
  <c r="E285" i="100"/>
  <c r="E29" i="100"/>
  <c r="M23" i="57"/>
  <c r="H29" i="118"/>
  <c r="E285" i="97"/>
  <c r="E29" i="97"/>
  <c r="L24" i="57"/>
  <c r="I29" i="118"/>
  <c r="E29" i="99"/>
  <c r="E285" i="99"/>
  <c r="L23" i="57"/>
  <c r="H29" i="116"/>
  <c r="C285" i="97"/>
  <c r="C29" i="97"/>
  <c r="L5" i="57"/>
  <c r="C285" i="93"/>
  <c r="C29" i="93"/>
  <c r="P6" i="59"/>
  <c r="G30" i="107"/>
  <c r="G295" i="107"/>
  <c r="J30" i="117"/>
  <c r="D295" i="100"/>
  <c r="D30" i="100"/>
  <c r="N6" i="59"/>
  <c r="E30" i="107"/>
  <c r="E295" i="107"/>
  <c r="M23" i="59"/>
  <c r="H30" i="118"/>
  <c r="E295" i="97"/>
  <c r="E30" i="97"/>
  <c r="N5" i="59"/>
  <c r="E295" i="93"/>
  <c r="E30" i="93"/>
  <c r="O5" i="59"/>
  <c r="F295" i="93"/>
  <c r="F30" i="93"/>
  <c r="L6" i="59"/>
  <c r="C30" i="107"/>
  <c r="C295" i="107"/>
  <c r="M5" i="62"/>
  <c r="D319" i="93"/>
  <c r="D32" i="93"/>
  <c r="H32" i="117"/>
  <c r="D319" i="97"/>
  <c r="D32" i="97"/>
  <c r="H33" i="120"/>
  <c r="G329" i="97"/>
  <c r="G33" i="97"/>
  <c r="O5" i="64"/>
  <c r="F329" i="93"/>
  <c r="F33" i="93"/>
  <c r="M5" i="64"/>
  <c r="D329" i="93"/>
  <c r="D33" i="93"/>
  <c r="H34" i="120"/>
  <c r="G341" i="97"/>
  <c r="G34" i="97"/>
  <c r="M25" i="65"/>
  <c r="J34" i="118"/>
  <c r="E341" i="100"/>
  <c r="E34" i="100"/>
  <c r="P6" i="65"/>
  <c r="G34" i="107"/>
  <c r="G341" i="107"/>
  <c r="I34" i="120"/>
  <c r="G341" i="99"/>
  <c r="G34" i="99"/>
  <c r="O6" i="67"/>
  <c r="F35" i="107"/>
  <c r="F349" i="107"/>
  <c r="H35" i="117"/>
  <c r="D349" i="97"/>
  <c r="D35" i="97"/>
  <c r="M23" i="68"/>
  <c r="H36" i="118"/>
  <c r="E359" i="97"/>
  <c r="E36" i="97"/>
  <c r="L5" i="68"/>
  <c r="C359" i="93"/>
  <c r="C36" i="93"/>
  <c r="N5" i="68"/>
  <c r="E359" i="93"/>
  <c r="E36" i="93"/>
  <c r="H36" i="120"/>
  <c r="G359" i="97"/>
  <c r="G36" i="97"/>
  <c r="L6" i="70"/>
  <c r="C366" i="107"/>
  <c r="C37" i="107"/>
  <c r="L5" i="70"/>
  <c r="C366" i="93"/>
  <c r="C37" i="93"/>
  <c r="P5" i="70"/>
  <c r="G366" i="93"/>
  <c r="G37" i="93"/>
  <c r="O5" i="72"/>
  <c r="F372" i="93"/>
  <c r="F38" i="93"/>
  <c r="F372" i="106"/>
  <c r="P10" i="72"/>
  <c r="G372" i="97"/>
  <c r="N13" i="72"/>
  <c r="E372" i="114"/>
  <c r="N5" i="72"/>
  <c r="E372" i="93"/>
  <c r="E38" i="93"/>
  <c r="E372" i="106"/>
  <c r="H39" i="120"/>
  <c r="G382" i="97"/>
  <c r="G39" i="97"/>
  <c r="L5" i="74"/>
  <c r="C382" i="93"/>
  <c r="C39" i="93"/>
  <c r="L23" i="74"/>
  <c r="H39" i="116"/>
  <c r="C382" i="97"/>
  <c r="C39" i="97"/>
  <c r="M23" i="74"/>
  <c r="H39" i="118"/>
  <c r="E382" i="97"/>
  <c r="E39" i="97"/>
  <c r="M5" i="76"/>
  <c r="D398" i="93"/>
  <c r="D40" i="93"/>
  <c r="O5" i="76"/>
  <c r="F398" i="93"/>
  <c r="F40" i="93"/>
  <c r="E407" i="97"/>
  <c r="M5" i="78"/>
  <c r="D407" i="93"/>
  <c r="D41" i="93"/>
  <c r="I41" i="120"/>
  <c r="G41" i="99"/>
  <c r="G407" i="99"/>
  <c r="N5" i="78"/>
  <c r="M18" i="78" s="1"/>
  <c r="E407" i="93"/>
  <c r="E41" i="93"/>
  <c r="B320" i="104"/>
  <c r="H22" i="120"/>
  <c r="G222" i="97"/>
  <c r="G22" i="97"/>
  <c r="M24" i="45"/>
  <c r="I22" i="119"/>
  <c r="F222" i="99"/>
  <c r="F22" i="99"/>
  <c r="F158" i="93"/>
  <c r="F16" i="93"/>
  <c r="J22" i="119"/>
  <c r="F222" i="100"/>
  <c r="F22" i="100"/>
  <c r="L140" i="45"/>
  <c r="C226" i="109"/>
  <c r="N172" i="45"/>
  <c r="G227" i="113"/>
  <c r="N51" i="45"/>
  <c r="G223" i="111"/>
  <c r="L202" i="45"/>
  <c r="C228" i="113"/>
  <c r="M80" i="45"/>
  <c r="E224" i="109"/>
  <c r="F4" i="117"/>
  <c r="F60" i="117"/>
  <c r="D60" i="111"/>
  <c r="D4" i="111"/>
  <c r="M169" i="13"/>
  <c r="E65" i="108"/>
  <c r="M230" i="15"/>
  <c r="E76" i="109"/>
  <c r="K6" i="117"/>
  <c r="D82" i="114"/>
  <c r="D6" i="114"/>
  <c r="D6" i="120"/>
  <c r="G82" i="108"/>
  <c r="G6" i="108"/>
  <c r="D7" i="117"/>
  <c r="D7" i="108"/>
  <c r="D90" i="108"/>
  <c r="D9" i="117"/>
  <c r="D106" i="108"/>
  <c r="D9" i="108"/>
  <c r="D14" i="117"/>
  <c r="D138" i="108"/>
  <c r="D14" i="108"/>
  <c r="D18" i="117"/>
  <c r="D181" i="108"/>
  <c r="D18" i="108"/>
  <c r="M19" i="72"/>
  <c r="D38" i="118"/>
  <c r="E374" i="108"/>
  <c r="E38" i="108"/>
  <c r="E40" i="117"/>
  <c r="D40" i="109"/>
  <c r="D398" i="109"/>
  <c r="M26" i="19"/>
  <c r="K7" i="118"/>
  <c r="E90" i="114"/>
  <c r="E7" i="114"/>
  <c r="F8" i="120"/>
  <c r="G99" i="111"/>
  <c r="G8" i="111"/>
  <c r="L22" i="22"/>
  <c r="G9" i="116"/>
  <c r="C106" i="113"/>
  <c r="C9" i="113"/>
  <c r="K9" i="119"/>
  <c r="F106" i="114"/>
  <c r="F9" i="114"/>
  <c r="F10" i="119"/>
  <c r="F111" i="111"/>
  <c r="F10" i="111"/>
  <c r="M21" i="24"/>
  <c r="F10" i="118"/>
  <c r="E111" i="111"/>
  <c r="E10" i="111"/>
  <c r="L19" i="24"/>
  <c r="D10" i="116"/>
  <c r="C111" i="108"/>
  <c r="C10" i="108"/>
  <c r="K11" i="119"/>
  <c r="F118" i="114"/>
  <c r="F11" i="114"/>
  <c r="M21" i="27"/>
  <c r="F12" i="118"/>
  <c r="E125" i="111"/>
  <c r="E12" i="111"/>
  <c r="D13" i="120"/>
  <c r="G131" i="108"/>
  <c r="G13" i="108"/>
  <c r="G13" i="120"/>
  <c r="G131" i="113"/>
  <c r="G13" i="113"/>
  <c r="L26" i="31"/>
  <c r="K14" i="116"/>
  <c r="C138" i="114"/>
  <c r="C14" i="114"/>
  <c r="M26" i="31"/>
  <c r="K14" i="118"/>
  <c r="E138" i="114"/>
  <c r="E14" i="114"/>
  <c r="L21" i="33"/>
  <c r="F15" i="116"/>
  <c r="C148" i="111"/>
  <c r="C15" i="111"/>
  <c r="E16" i="118"/>
  <c r="E16" i="109"/>
  <c r="E158" i="109"/>
  <c r="N140" i="35"/>
  <c r="G162" i="109"/>
  <c r="D16" i="119"/>
  <c r="F16" i="108"/>
  <c r="F158" i="108"/>
  <c r="M28" i="39"/>
  <c r="E186" i="106"/>
  <c r="F18" i="120"/>
  <c r="G181" i="111"/>
  <c r="G18" i="111"/>
  <c r="L21" i="46"/>
  <c r="F23" i="116"/>
  <c r="C229" i="111"/>
  <c r="C23" i="111"/>
  <c r="M26" i="46"/>
  <c r="K23" i="118"/>
  <c r="E229" i="114"/>
  <c r="E23" i="114"/>
  <c r="F24" i="119"/>
  <c r="F235" i="111"/>
  <c r="F24" i="111"/>
  <c r="M140" i="48"/>
  <c r="E239" i="109"/>
  <c r="L140" i="51"/>
  <c r="C252" i="109"/>
  <c r="M21" i="51"/>
  <c r="F26" i="118"/>
  <c r="E248" i="111"/>
  <c r="E26" i="111"/>
  <c r="L19" i="55"/>
  <c r="D28" i="116"/>
  <c r="C276" i="108"/>
  <c r="C28" i="108"/>
  <c r="N110" i="55"/>
  <c r="G279" i="109"/>
  <c r="G29" i="117"/>
  <c r="D285" i="113"/>
  <c r="D29" i="113"/>
  <c r="K29" i="119"/>
  <c r="F285" i="114"/>
  <c r="F29" i="114"/>
  <c r="L21" i="59"/>
  <c r="F30" i="116"/>
  <c r="C295" i="111"/>
  <c r="C30" i="111"/>
  <c r="L19" i="61"/>
  <c r="D31" i="116"/>
  <c r="C306" i="108"/>
  <c r="C31" i="108"/>
  <c r="G32" i="120"/>
  <c r="G319" i="113"/>
  <c r="G32" i="113"/>
  <c r="M200" i="62"/>
  <c r="E325" i="109"/>
  <c r="K33" i="119"/>
  <c r="F329" i="114"/>
  <c r="F33" i="114"/>
  <c r="L290" i="64"/>
  <c r="C338" i="109"/>
  <c r="K34" i="117"/>
  <c r="D341" i="114"/>
  <c r="D34" i="114"/>
  <c r="K36" i="117"/>
  <c r="D359" i="114"/>
  <c r="D36" i="114"/>
  <c r="K38" i="119"/>
  <c r="F374" i="114"/>
  <c r="F38" i="114"/>
  <c r="K39" i="119"/>
  <c r="F382" i="114"/>
  <c r="F39" i="114"/>
  <c r="L320" i="74"/>
  <c r="C392" i="109"/>
  <c r="M21" i="76"/>
  <c r="F40" i="118"/>
  <c r="E398" i="111"/>
  <c r="E40" i="111"/>
  <c r="M19" i="13"/>
  <c r="D60" i="118"/>
  <c r="D4" i="118"/>
  <c r="E60" i="108"/>
  <c r="E4" i="108"/>
  <c r="M140" i="13"/>
  <c r="E64" i="109"/>
  <c r="M110" i="15"/>
  <c r="E72" i="109"/>
  <c r="M22" i="17"/>
  <c r="G6" i="118"/>
  <c r="E82" i="113"/>
  <c r="E6" i="113"/>
  <c r="C6" i="120"/>
  <c r="G6" i="106"/>
  <c r="G82" i="106"/>
  <c r="E6" i="120"/>
  <c r="G6" i="109"/>
  <c r="M5" i="129" s="1"/>
  <c r="G82" i="109"/>
  <c r="M56" i="17"/>
  <c r="E83" i="114"/>
  <c r="L26" i="19"/>
  <c r="K7" i="116"/>
  <c r="C90" i="114"/>
  <c r="C7" i="114"/>
  <c r="G7" i="117"/>
  <c r="D90" i="113"/>
  <c r="D7" i="113"/>
  <c r="C7" i="119"/>
  <c r="F7" i="106"/>
  <c r="F90" i="106"/>
  <c r="K8" i="117"/>
  <c r="D99" i="114"/>
  <c r="D8" i="114"/>
  <c r="M22" i="20"/>
  <c r="G8" i="118"/>
  <c r="E99" i="113"/>
  <c r="E8" i="113"/>
  <c r="M51" i="20"/>
  <c r="E100" i="111"/>
  <c r="M50" i="22"/>
  <c r="E107" i="109"/>
  <c r="C10" i="117"/>
  <c r="D10" i="106"/>
  <c r="D111" i="106"/>
  <c r="L18" i="25"/>
  <c r="C11" i="116"/>
  <c r="C118" i="106"/>
  <c r="C11" i="106"/>
  <c r="L26" i="25"/>
  <c r="K11" i="116"/>
  <c r="C118" i="114"/>
  <c r="C11" i="114"/>
  <c r="E11" i="119"/>
  <c r="F11" i="109"/>
  <c r="F118" i="109"/>
  <c r="L20" i="27"/>
  <c r="E12" i="116"/>
  <c r="C12" i="109"/>
  <c r="C125" i="109"/>
  <c r="M22" i="27"/>
  <c r="G12" i="118"/>
  <c r="E125" i="113"/>
  <c r="E12" i="113"/>
  <c r="M50" i="27"/>
  <c r="E126" i="109"/>
  <c r="G13" i="117"/>
  <c r="D131" i="113"/>
  <c r="D13" i="113"/>
  <c r="C15" i="117"/>
  <c r="D148" i="106"/>
  <c r="D15" i="106"/>
  <c r="N81" i="33"/>
  <c r="G150" i="111"/>
  <c r="M231" i="37"/>
  <c r="E176" i="111"/>
  <c r="C18" i="119"/>
  <c r="F18" i="106"/>
  <c r="F181" i="106"/>
  <c r="M80" i="39"/>
  <c r="E183" i="109"/>
  <c r="G21" i="120"/>
  <c r="G212" i="113"/>
  <c r="G21" i="113"/>
  <c r="L49" i="46"/>
  <c r="C230" i="108"/>
  <c r="L51" i="46"/>
  <c r="C230" i="111"/>
  <c r="N171" i="46"/>
  <c r="G234" i="111"/>
  <c r="M78" i="46"/>
  <c r="E231" i="106"/>
  <c r="C23" i="119"/>
  <c r="F229" i="106"/>
  <c r="F23" i="106"/>
  <c r="N79" i="48"/>
  <c r="G237" i="108"/>
  <c r="M81" i="48"/>
  <c r="E237" i="111"/>
  <c r="M80" i="48"/>
  <c r="E237" i="109"/>
  <c r="N169" i="48"/>
  <c r="G240" i="108"/>
  <c r="N112" i="48"/>
  <c r="G238" i="113"/>
  <c r="M142" i="48"/>
  <c r="E239" i="113"/>
  <c r="L111" i="48"/>
  <c r="C238" i="111"/>
  <c r="M176" i="48"/>
  <c r="E240" i="114"/>
  <c r="N50" i="48"/>
  <c r="G236" i="109"/>
  <c r="N78" i="48"/>
  <c r="G237" i="106"/>
  <c r="L56" i="48"/>
  <c r="C236" i="114"/>
  <c r="N138" i="48"/>
  <c r="G239" i="106"/>
  <c r="L18" i="48"/>
  <c r="C24" i="116"/>
  <c r="C235" i="106"/>
  <c r="C24" i="106"/>
  <c r="M140" i="50"/>
  <c r="E245" i="109"/>
  <c r="L50" i="50"/>
  <c r="C242" i="109"/>
  <c r="N52" i="50"/>
  <c r="G242" i="113"/>
  <c r="M171" i="50"/>
  <c r="E246" i="111"/>
  <c r="L138" i="50"/>
  <c r="C245" i="106"/>
  <c r="L51" i="50"/>
  <c r="C242" i="111"/>
  <c r="N108" i="50"/>
  <c r="G244" i="106"/>
  <c r="N112" i="50"/>
  <c r="G244" i="113"/>
  <c r="N201" i="50"/>
  <c r="G247" i="111"/>
  <c r="L139" i="50"/>
  <c r="C245" i="108"/>
  <c r="M198" i="51"/>
  <c r="E254" i="108"/>
  <c r="E254" i="106"/>
  <c r="N50" i="51"/>
  <c r="G249" i="109"/>
  <c r="M170" i="51"/>
  <c r="E253" i="109"/>
  <c r="L290" i="51"/>
  <c r="C257" i="109"/>
  <c r="N230" i="51"/>
  <c r="G255" i="109"/>
  <c r="L138" i="51"/>
  <c r="C252" i="106"/>
  <c r="L379" i="51"/>
  <c r="C260" i="108"/>
  <c r="L258" i="51"/>
  <c r="C256" i="106"/>
  <c r="M356" i="51"/>
  <c r="E259" i="114"/>
  <c r="M378" i="51"/>
  <c r="E260" i="106"/>
  <c r="M139" i="51"/>
  <c r="E252" i="108"/>
  <c r="N139" i="51"/>
  <c r="G252" i="108"/>
  <c r="M348" i="51"/>
  <c r="E259" i="106"/>
  <c r="L380" i="51"/>
  <c r="C260" i="109"/>
  <c r="L296" i="51"/>
  <c r="C257" i="114"/>
  <c r="N259" i="51"/>
  <c r="G256" i="108"/>
  <c r="L79" i="51"/>
  <c r="C250" i="108"/>
  <c r="N348" i="51"/>
  <c r="G259" i="106"/>
  <c r="N48" i="51"/>
  <c r="G249" i="106"/>
  <c r="L116" i="51"/>
  <c r="C251" i="114"/>
  <c r="N326" i="51"/>
  <c r="G258" i="114"/>
  <c r="L378" i="51"/>
  <c r="C260" i="106"/>
  <c r="C26" i="119"/>
  <c r="F248" i="106"/>
  <c r="F26" i="106"/>
  <c r="N412" i="53"/>
  <c r="G274" i="113"/>
  <c r="L319" i="53"/>
  <c r="C271" i="108"/>
  <c r="L141" i="53"/>
  <c r="C265" i="111"/>
  <c r="L349" i="53"/>
  <c r="C272" i="108"/>
  <c r="M409" i="53"/>
  <c r="E274" i="108"/>
  <c r="N290" i="53"/>
  <c r="G270" i="109"/>
  <c r="N171" i="53"/>
  <c r="G266" i="111"/>
  <c r="M321" i="53"/>
  <c r="E271" i="111"/>
  <c r="N141" i="53"/>
  <c r="G265" i="111"/>
  <c r="N410" i="53"/>
  <c r="G274" i="109"/>
  <c r="M141" i="53"/>
  <c r="E265" i="111"/>
  <c r="N202" i="53"/>
  <c r="G267" i="113"/>
  <c r="K27" i="117"/>
  <c r="D261" i="114"/>
  <c r="D27" i="114"/>
  <c r="M142" i="53"/>
  <c r="E265" i="113"/>
  <c r="N230" i="53"/>
  <c r="G268" i="109"/>
  <c r="M258" i="53"/>
  <c r="E269" i="106"/>
  <c r="N81" i="53"/>
  <c r="G263" i="111"/>
  <c r="N142" i="53"/>
  <c r="G265" i="113"/>
  <c r="N289" i="53"/>
  <c r="G270" i="108"/>
  <c r="L22" i="53"/>
  <c r="G27" i="116"/>
  <c r="C261" i="113"/>
  <c r="C27" i="113"/>
  <c r="L356" i="53"/>
  <c r="C272" i="114"/>
  <c r="N378" i="53"/>
  <c r="G273" i="106"/>
  <c r="F27" i="119"/>
  <c r="F261" i="111"/>
  <c r="F27" i="111"/>
  <c r="L228" i="53"/>
  <c r="C268" i="106"/>
  <c r="N232" i="53"/>
  <c r="G268" i="113"/>
  <c r="N291" i="53"/>
  <c r="G270" i="111"/>
  <c r="L78" i="53"/>
  <c r="C263" i="106"/>
  <c r="C27" i="119"/>
  <c r="F261" i="106"/>
  <c r="F27" i="106"/>
  <c r="M442" i="53"/>
  <c r="E275" i="113"/>
  <c r="M111" i="53"/>
  <c r="E264" i="111"/>
  <c r="L138" i="53"/>
  <c r="C265" i="106"/>
  <c r="M139" i="53"/>
  <c r="E265" i="108"/>
  <c r="N170" i="55"/>
  <c r="G281" i="109"/>
  <c r="C28" i="120"/>
  <c r="G276" i="106"/>
  <c r="G28" i="106"/>
  <c r="M111" i="55"/>
  <c r="E279" i="111"/>
  <c r="N201" i="55"/>
  <c r="G282" i="111"/>
  <c r="N260" i="55"/>
  <c r="G284" i="109"/>
  <c r="L109" i="55"/>
  <c r="C279" i="108"/>
  <c r="L266" i="55"/>
  <c r="C284" i="114"/>
  <c r="M116" i="55"/>
  <c r="E279" i="114"/>
  <c r="N111" i="55"/>
  <c r="G279" i="111"/>
  <c r="L79" i="55"/>
  <c r="C278" i="108"/>
  <c r="N261" i="55"/>
  <c r="G284" i="111"/>
  <c r="M259" i="55"/>
  <c r="E284" i="108"/>
  <c r="L176" i="55"/>
  <c r="C281" i="114"/>
  <c r="L260" i="55"/>
  <c r="C284" i="109"/>
  <c r="N51" i="55"/>
  <c r="G277" i="111"/>
  <c r="L258" i="55"/>
  <c r="C284" i="106"/>
  <c r="N172" i="55"/>
  <c r="G281" i="113"/>
  <c r="N50" i="55"/>
  <c r="G277" i="109"/>
  <c r="N236" i="55"/>
  <c r="G283" i="114"/>
  <c r="L229" i="55"/>
  <c r="C283" i="108"/>
  <c r="M292" i="57"/>
  <c r="E294" i="113"/>
  <c r="L82" i="57"/>
  <c r="C287" i="113"/>
  <c r="N51" i="57"/>
  <c r="G286" i="111"/>
  <c r="M261" i="57"/>
  <c r="E293" i="111"/>
  <c r="M51" i="57"/>
  <c r="E286" i="111"/>
  <c r="M146" i="57"/>
  <c r="E289" i="114"/>
  <c r="M82" i="57"/>
  <c r="E287" i="113"/>
  <c r="L200" i="57"/>
  <c r="C291" i="109"/>
  <c r="N79" i="57"/>
  <c r="G287" i="108"/>
  <c r="N108" i="57"/>
  <c r="G288" i="106"/>
  <c r="N142" i="57"/>
  <c r="G289" i="113"/>
  <c r="M116" i="57"/>
  <c r="E288" i="114"/>
  <c r="L112" i="57"/>
  <c r="C288" i="113"/>
  <c r="M199" i="57"/>
  <c r="E291" i="108"/>
  <c r="L56" i="57"/>
  <c r="C286" i="114"/>
  <c r="L81" i="57"/>
  <c r="C287" i="111"/>
  <c r="M171" i="57"/>
  <c r="E290" i="111"/>
  <c r="L236" i="57"/>
  <c r="C292" i="114"/>
  <c r="N292" i="57"/>
  <c r="G294" i="113"/>
  <c r="N198" i="57"/>
  <c r="G291" i="106"/>
  <c r="N168" i="57"/>
  <c r="G290" i="106"/>
  <c r="M288" i="59"/>
  <c r="E304" i="106"/>
  <c r="L201" i="59"/>
  <c r="C301" i="111"/>
  <c r="M82" i="59"/>
  <c r="E297" i="113"/>
  <c r="L51" i="59"/>
  <c r="C296" i="111"/>
  <c r="L230" i="59"/>
  <c r="C302" i="109"/>
  <c r="L290" i="59"/>
  <c r="C304" i="109"/>
  <c r="M170" i="59"/>
  <c r="E300" i="109"/>
  <c r="L78" i="59"/>
  <c r="C297" i="106"/>
  <c r="L81" i="59"/>
  <c r="C297" i="111"/>
  <c r="L288" i="59"/>
  <c r="C304" i="106"/>
  <c r="M201" i="59"/>
  <c r="E301" i="111"/>
  <c r="M168" i="59"/>
  <c r="E300" i="106"/>
  <c r="L202" i="59"/>
  <c r="C301" i="113"/>
  <c r="N168" i="59"/>
  <c r="G300" i="106"/>
  <c r="M49" i="59"/>
  <c r="E296" i="108"/>
  <c r="N262" i="59"/>
  <c r="G303" i="113"/>
  <c r="N108" i="59"/>
  <c r="G298" i="106"/>
  <c r="M116" i="59"/>
  <c r="E298" i="114"/>
  <c r="M108" i="59"/>
  <c r="E298" i="106"/>
  <c r="M198" i="59"/>
  <c r="E301" i="106"/>
  <c r="L139" i="59"/>
  <c r="C299" i="108"/>
  <c r="N169" i="59"/>
  <c r="G300" i="108"/>
  <c r="N206" i="59"/>
  <c r="G301" i="114"/>
  <c r="M169" i="59"/>
  <c r="E300" i="108"/>
  <c r="N51" i="59"/>
  <c r="G296" i="111"/>
  <c r="L289" i="61"/>
  <c r="C315" i="108"/>
  <c r="M112" i="61"/>
  <c r="E309" i="113"/>
  <c r="M50" i="61"/>
  <c r="E307" i="109"/>
  <c r="M139" i="61"/>
  <c r="E310" i="108"/>
  <c r="M51" i="61"/>
  <c r="E307" i="111"/>
  <c r="M168" i="61"/>
  <c r="E311" i="106"/>
  <c r="M326" i="61"/>
  <c r="E316" i="114"/>
  <c r="L260" i="61"/>
  <c r="C314" i="109"/>
  <c r="L169" i="61"/>
  <c r="C311" i="108"/>
  <c r="M322" i="61"/>
  <c r="E316" i="113"/>
  <c r="L318" i="61"/>
  <c r="C316" i="106"/>
  <c r="M236" i="61"/>
  <c r="E313" i="114"/>
  <c r="L290" i="61"/>
  <c r="C315" i="109"/>
  <c r="M146" i="61"/>
  <c r="E310" i="114"/>
  <c r="M56" i="61"/>
  <c r="E307" i="114"/>
  <c r="N348" i="61"/>
  <c r="G317" i="106"/>
  <c r="M228" i="61"/>
  <c r="E313" i="106"/>
  <c r="L386" i="61"/>
  <c r="C318" i="114"/>
  <c r="K31" i="119"/>
  <c r="F306" i="114"/>
  <c r="F31" i="114"/>
  <c r="L319" i="61"/>
  <c r="C316" i="108"/>
  <c r="L202" i="61"/>
  <c r="C312" i="113"/>
  <c r="L259" i="61"/>
  <c r="C314" i="108"/>
  <c r="N140" i="61"/>
  <c r="G310" i="109"/>
  <c r="N352" i="61"/>
  <c r="G317" i="113"/>
  <c r="N381" i="61"/>
  <c r="G318" i="111"/>
  <c r="L172" i="61"/>
  <c r="C311" i="113"/>
  <c r="N139" i="61"/>
  <c r="G310" i="108"/>
  <c r="D24" i="120"/>
  <c r="G235" i="108"/>
  <c r="G24" i="108"/>
  <c r="N232" i="62"/>
  <c r="G326" i="113"/>
  <c r="M170" i="62"/>
  <c r="E324" i="109"/>
  <c r="N140" i="62"/>
  <c r="G323" i="109"/>
  <c r="L230" i="62"/>
  <c r="C326" i="109"/>
  <c r="M51" i="62"/>
  <c r="E320" i="111"/>
  <c r="L50" i="62"/>
  <c r="C320" i="109"/>
  <c r="L200" i="62"/>
  <c r="C325" i="109"/>
  <c r="F323" i="108"/>
  <c r="F323" i="106"/>
  <c r="L266" i="62"/>
  <c r="C327" i="114"/>
  <c r="L259" i="62"/>
  <c r="C327" i="108"/>
  <c r="N146" i="62"/>
  <c r="G323" i="114"/>
  <c r="L168" i="62"/>
  <c r="C324" i="106"/>
  <c r="L170" i="62"/>
  <c r="C324" i="109"/>
  <c r="N171" i="62"/>
  <c r="G324" i="111"/>
  <c r="L138" i="62"/>
  <c r="C323" i="108"/>
  <c r="C323" i="106"/>
  <c r="N230" i="62"/>
  <c r="G326" i="109"/>
  <c r="N116" i="62"/>
  <c r="G322" i="114"/>
  <c r="N172" i="62"/>
  <c r="G324" i="113"/>
  <c r="E32" i="119"/>
  <c r="F32" i="109"/>
  <c r="F319" i="109"/>
  <c r="M348" i="64"/>
  <c r="E340" i="106"/>
  <c r="M111" i="64"/>
  <c r="E332" i="111"/>
  <c r="M296" i="64"/>
  <c r="E338" i="114"/>
  <c r="L259" i="64"/>
  <c r="C337" i="108"/>
  <c r="M292" i="64"/>
  <c r="E338" i="113"/>
  <c r="M198" i="64"/>
  <c r="E335" i="106"/>
  <c r="N49" i="64"/>
  <c r="G330" i="108"/>
  <c r="N351" i="64"/>
  <c r="G340" i="111"/>
  <c r="N109" i="64"/>
  <c r="G332" i="108"/>
  <c r="M51" i="64"/>
  <c r="E330" i="111"/>
  <c r="L296" i="64"/>
  <c r="C338" i="114"/>
  <c r="L288" i="64"/>
  <c r="C338" i="106"/>
  <c r="M142" i="64"/>
  <c r="E333" i="113"/>
  <c r="N81" i="64"/>
  <c r="G331" i="111"/>
  <c r="M322" i="64"/>
  <c r="E339" i="113"/>
  <c r="N258" i="64"/>
  <c r="G337" i="106"/>
  <c r="N198" i="64"/>
  <c r="G335" i="106"/>
  <c r="M79" i="64"/>
  <c r="E331" i="108"/>
  <c r="L48" i="64"/>
  <c r="C330" i="106"/>
  <c r="L141" i="64"/>
  <c r="C333" i="111"/>
  <c r="L142" i="64"/>
  <c r="C333" i="113"/>
  <c r="L348" i="64"/>
  <c r="C340" i="106"/>
  <c r="M261" i="64"/>
  <c r="E337" i="111"/>
  <c r="L319" i="64"/>
  <c r="C339" i="108"/>
  <c r="N321" i="64"/>
  <c r="G339" i="111"/>
  <c r="N296" i="64"/>
  <c r="G338" i="114"/>
  <c r="N262" i="64"/>
  <c r="G337" i="113"/>
  <c r="F33" i="120"/>
  <c r="G329" i="111"/>
  <c r="G33" i="111"/>
  <c r="L236" i="65"/>
  <c r="C348" i="114"/>
  <c r="M22" i="65"/>
  <c r="G34" i="118"/>
  <c r="E341" i="113"/>
  <c r="E34" i="113"/>
  <c r="L19" i="65"/>
  <c r="D34" i="116"/>
  <c r="C341" i="108"/>
  <c r="C34" i="108"/>
  <c r="L22" i="65"/>
  <c r="G34" i="116"/>
  <c r="C341" i="113"/>
  <c r="C34" i="113"/>
  <c r="L140" i="65"/>
  <c r="C345" i="109"/>
  <c r="M49" i="65"/>
  <c r="E342" i="108"/>
  <c r="M141" i="65"/>
  <c r="E345" i="111"/>
  <c r="L172" i="65"/>
  <c r="C346" i="113"/>
  <c r="N229" i="65"/>
  <c r="G348" i="108"/>
  <c r="M176" i="65"/>
  <c r="E346" i="114"/>
  <c r="L26" i="65"/>
  <c r="K34" i="116"/>
  <c r="C341" i="114"/>
  <c r="C34" i="114"/>
  <c r="N199" i="65"/>
  <c r="G347" i="108"/>
  <c r="N82" i="65"/>
  <c r="G343" i="113"/>
  <c r="N79" i="65"/>
  <c r="G343" i="108"/>
  <c r="C34" i="119"/>
  <c r="F341" i="106"/>
  <c r="F34" i="106"/>
  <c r="G34" i="119"/>
  <c r="F341" i="113"/>
  <c r="F34" i="113"/>
  <c r="L261" i="67"/>
  <c r="C357" i="111"/>
  <c r="L80" i="67"/>
  <c r="C351" i="109"/>
  <c r="L22" i="67"/>
  <c r="G35" i="116"/>
  <c r="C349" i="113"/>
  <c r="C35" i="113"/>
  <c r="M259" i="67"/>
  <c r="E357" i="108"/>
  <c r="M291" i="67"/>
  <c r="E358" i="111"/>
  <c r="C35" i="117"/>
  <c r="D349" i="106"/>
  <c r="D35" i="106"/>
  <c r="N199" i="67"/>
  <c r="G355" i="108"/>
  <c r="L206" i="67"/>
  <c r="C355" i="114"/>
  <c r="N228" i="67"/>
  <c r="G356" i="106"/>
  <c r="C35" i="120"/>
  <c r="G349" i="106"/>
  <c r="G35" i="106"/>
  <c r="M232" i="67"/>
  <c r="E356" i="113"/>
  <c r="E35" i="119"/>
  <c r="F35" i="109"/>
  <c r="F349" i="109"/>
  <c r="L228" i="67"/>
  <c r="C356" i="106"/>
  <c r="L116" i="67"/>
  <c r="C352" i="114"/>
  <c r="N140" i="67"/>
  <c r="G353" i="109"/>
  <c r="L112" i="67"/>
  <c r="C352" i="113"/>
  <c r="M146" i="67"/>
  <c r="E353" i="114"/>
  <c r="N86" i="67"/>
  <c r="G351" i="114"/>
  <c r="M168" i="67"/>
  <c r="E354" i="106"/>
  <c r="N198" i="67"/>
  <c r="G355" i="106"/>
  <c r="L201" i="67"/>
  <c r="C355" i="111"/>
  <c r="M198" i="68"/>
  <c r="E365" i="106"/>
  <c r="M111" i="68"/>
  <c r="E362" i="111"/>
  <c r="L79" i="68"/>
  <c r="C361" i="108"/>
  <c r="M142" i="68"/>
  <c r="E363" i="113"/>
  <c r="L199" i="68"/>
  <c r="C365" i="108"/>
  <c r="M176" i="68"/>
  <c r="E364" i="114"/>
  <c r="N206" i="68"/>
  <c r="G365" i="114"/>
  <c r="M168" i="68"/>
  <c r="E364" i="106"/>
  <c r="M199" i="68"/>
  <c r="E365" i="108"/>
  <c r="N176" i="68"/>
  <c r="G364" i="114"/>
  <c r="N79" i="68"/>
  <c r="G361" i="108"/>
  <c r="N198" i="68"/>
  <c r="G365" i="106"/>
  <c r="N108" i="68"/>
  <c r="G362" i="106"/>
  <c r="L169" i="68"/>
  <c r="C364" i="108"/>
  <c r="N86" i="68"/>
  <c r="G361" i="114"/>
  <c r="N52" i="68"/>
  <c r="G360" i="113"/>
  <c r="L172" i="68"/>
  <c r="C364" i="113"/>
  <c r="M56" i="68"/>
  <c r="E360" i="114"/>
  <c r="F36" i="120"/>
  <c r="G359" i="111"/>
  <c r="G36" i="111"/>
  <c r="D36" i="120"/>
  <c r="G359" i="108"/>
  <c r="G36" i="108"/>
  <c r="L80" i="70"/>
  <c r="C368" i="109"/>
  <c r="L111" i="70"/>
  <c r="C369" i="111"/>
  <c r="L82" i="70"/>
  <c r="C368" i="113"/>
  <c r="M110" i="70"/>
  <c r="E369" i="109"/>
  <c r="N81" i="70"/>
  <c r="G368" i="111"/>
  <c r="N49" i="70"/>
  <c r="G367" i="108"/>
  <c r="N56" i="70"/>
  <c r="G367" i="114"/>
  <c r="M168" i="70"/>
  <c r="E371" i="106"/>
  <c r="N176" i="70"/>
  <c r="G371" i="114"/>
  <c r="C37" i="119"/>
  <c r="F366" i="106"/>
  <c r="F37" i="106"/>
  <c r="N48" i="70"/>
  <c r="G367" i="106"/>
  <c r="L200" i="72"/>
  <c r="C378" i="109"/>
  <c r="L51" i="72"/>
  <c r="C373" i="111"/>
  <c r="N171" i="72"/>
  <c r="G377" i="111"/>
  <c r="N260" i="72"/>
  <c r="G380" i="109"/>
  <c r="N206" i="72"/>
  <c r="G378" i="114"/>
  <c r="L49" i="72"/>
  <c r="C373" i="108"/>
  <c r="M48" i="72"/>
  <c r="E373" i="106"/>
  <c r="L56" i="72"/>
  <c r="C373" i="114"/>
  <c r="L232" i="72"/>
  <c r="C379" i="113"/>
  <c r="N296" i="72"/>
  <c r="G381" i="114"/>
  <c r="L228" i="72"/>
  <c r="C379" i="106"/>
  <c r="L20" i="72"/>
  <c r="E38" i="116"/>
  <c r="C38" i="109"/>
  <c r="C374" i="109"/>
  <c r="N198" i="72"/>
  <c r="G378" i="106"/>
  <c r="N176" i="72"/>
  <c r="G377" i="114"/>
  <c r="M350" i="74"/>
  <c r="E393" i="109"/>
  <c r="L139" i="74"/>
  <c r="C386" i="108"/>
  <c r="L291" i="74"/>
  <c r="C391" i="111"/>
  <c r="M228" i="74"/>
  <c r="E389" i="106"/>
  <c r="M176" i="74"/>
  <c r="E387" i="114"/>
  <c r="N260" i="74"/>
  <c r="G390" i="109"/>
  <c r="M206" i="74"/>
  <c r="E388" i="114"/>
  <c r="L111" i="74"/>
  <c r="C385" i="111"/>
  <c r="N470" i="74"/>
  <c r="G397" i="109"/>
  <c r="M408" i="74"/>
  <c r="E395" i="106"/>
  <c r="N111" i="74"/>
  <c r="G385" i="111"/>
  <c r="M169" i="74"/>
  <c r="E387" i="108"/>
  <c r="N320" i="74"/>
  <c r="G392" i="109"/>
  <c r="L49" i="74"/>
  <c r="C383" i="108"/>
  <c r="N50" i="74"/>
  <c r="G383" i="109"/>
  <c r="N168" i="74"/>
  <c r="G387" i="106"/>
  <c r="L351" i="74"/>
  <c r="C393" i="111"/>
  <c r="L232" i="74"/>
  <c r="C389" i="113"/>
  <c r="N138" i="74"/>
  <c r="G386" i="106"/>
  <c r="L352" i="74"/>
  <c r="C393" i="113"/>
  <c r="N469" i="74"/>
  <c r="G397" i="108"/>
  <c r="N381" i="74"/>
  <c r="G394" i="111"/>
  <c r="N408" i="74"/>
  <c r="G395" i="106"/>
  <c r="N206" i="74"/>
  <c r="G388" i="114"/>
  <c r="N48" i="74"/>
  <c r="G383" i="106"/>
  <c r="M468" i="74"/>
  <c r="E397" i="106"/>
  <c r="N259" i="74"/>
  <c r="G390" i="108"/>
  <c r="N356" i="74"/>
  <c r="G393" i="114"/>
  <c r="L236" i="74"/>
  <c r="C389" i="114"/>
  <c r="L20" i="74"/>
  <c r="E39" i="116"/>
  <c r="C39" i="109"/>
  <c r="C382" i="109"/>
  <c r="L349" i="74"/>
  <c r="C393" i="108"/>
  <c r="C39" i="117"/>
  <c r="D382" i="106"/>
  <c r="D39" i="106"/>
  <c r="L19" i="74"/>
  <c r="D39" i="116"/>
  <c r="C382" i="108"/>
  <c r="C39" i="108"/>
  <c r="N198" i="74"/>
  <c r="G388" i="106"/>
  <c r="N170" i="74"/>
  <c r="G387" i="109"/>
  <c r="N446" i="74"/>
  <c r="G396" i="114"/>
  <c r="L469" i="74"/>
  <c r="C397" i="108"/>
  <c r="L140" i="74"/>
  <c r="C386" i="109"/>
  <c r="D39" i="120"/>
  <c r="G382" i="108"/>
  <c r="G39" i="108"/>
  <c r="N200" i="76"/>
  <c r="G404" i="109"/>
  <c r="M111" i="76"/>
  <c r="E401" i="111"/>
  <c r="M262" i="76"/>
  <c r="E406" i="113"/>
  <c r="N176" i="76"/>
  <c r="G403" i="114"/>
  <c r="M140" i="76"/>
  <c r="E402" i="109"/>
  <c r="L18" i="76"/>
  <c r="C40" i="116"/>
  <c r="C398" i="106"/>
  <c r="C40" i="106"/>
  <c r="L200" i="76"/>
  <c r="C404" i="109"/>
  <c r="M230" i="76"/>
  <c r="E405" i="109"/>
  <c r="M50" i="76"/>
  <c r="E399" i="109"/>
  <c r="M198" i="76"/>
  <c r="E404" i="106"/>
  <c r="N172" i="76"/>
  <c r="G403" i="113"/>
  <c r="L51" i="76"/>
  <c r="C399" i="111"/>
  <c r="M229" i="76"/>
  <c r="E405" i="108"/>
  <c r="M116" i="76"/>
  <c r="E401" i="114"/>
  <c r="M202" i="76"/>
  <c r="E404" i="113"/>
  <c r="M48" i="76"/>
  <c r="E399" i="106"/>
  <c r="N138" i="76"/>
  <c r="G402" i="106"/>
  <c r="N261" i="76"/>
  <c r="G406" i="111"/>
  <c r="L202" i="76"/>
  <c r="C404" i="113"/>
  <c r="M49" i="76"/>
  <c r="E399" i="108"/>
  <c r="M206" i="78"/>
  <c r="E413" i="114"/>
  <c r="N110" i="78"/>
  <c r="G410" i="109"/>
  <c r="M170" i="78"/>
  <c r="E412" i="109"/>
  <c r="M48" i="78"/>
  <c r="E408" i="106"/>
  <c r="L202" i="78"/>
  <c r="C413" i="113"/>
  <c r="M201" i="78"/>
  <c r="E413" i="111"/>
  <c r="M289" i="78"/>
  <c r="E416" i="108"/>
  <c r="L169" i="78"/>
  <c r="C412" i="108"/>
  <c r="N51" i="78"/>
  <c r="G408" i="111"/>
  <c r="M169" i="78"/>
  <c r="E412" i="108"/>
  <c r="L80" i="78"/>
  <c r="C409" i="109"/>
  <c r="N318" i="78"/>
  <c r="G417" i="106"/>
  <c r="M230" i="78"/>
  <c r="E414" i="109"/>
  <c r="L82" i="78"/>
  <c r="C409" i="113"/>
  <c r="N258" i="78"/>
  <c r="G415" i="106"/>
  <c r="N169" i="78"/>
  <c r="G412" i="108"/>
  <c r="N198" i="78"/>
  <c r="G413" i="106"/>
  <c r="M112" i="78"/>
  <c r="E410" i="113"/>
  <c r="N289" i="78"/>
  <c r="G416" i="108"/>
  <c r="N176" i="78"/>
  <c r="G412" i="114"/>
  <c r="M318" i="78"/>
  <c r="E417" i="106"/>
  <c r="N86" i="78"/>
  <c r="G409" i="114"/>
  <c r="N326" i="78"/>
  <c r="G417" i="114"/>
  <c r="L142" i="78"/>
  <c r="C411" i="113"/>
  <c r="N170" i="78"/>
  <c r="G412" i="109"/>
  <c r="L18" i="78"/>
  <c r="C41" i="116"/>
  <c r="C407" i="106"/>
  <c r="C41" i="106"/>
  <c r="N138" i="78"/>
  <c r="G411" i="106"/>
  <c r="M229" i="13"/>
  <c r="E67" i="108"/>
  <c r="L52" i="13"/>
  <c r="C61" i="113"/>
  <c r="N202" i="13"/>
  <c r="G66" i="113"/>
  <c r="M111" i="13"/>
  <c r="E63" i="111"/>
  <c r="M116" i="13"/>
  <c r="E63" i="114"/>
  <c r="N259" i="13"/>
  <c r="G68" i="108"/>
  <c r="L86" i="13"/>
  <c r="C62" i="114"/>
  <c r="L49" i="13"/>
  <c r="C61" i="108"/>
  <c r="L200" i="13"/>
  <c r="C66" i="109"/>
  <c r="N80" i="13"/>
  <c r="G62" i="109"/>
  <c r="L112" i="13"/>
  <c r="C63" i="113"/>
  <c r="M81" i="13"/>
  <c r="E62" i="111"/>
  <c r="N82" i="13"/>
  <c r="G62" i="113"/>
  <c r="M261" i="13"/>
  <c r="E68" i="111"/>
  <c r="N146" i="13"/>
  <c r="G64" i="114"/>
  <c r="N110" i="13"/>
  <c r="G63" i="109"/>
  <c r="L82" i="13"/>
  <c r="C62" i="113"/>
  <c r="L48" i="13"/>
  <c r="C61" i="106"/>
  <c r="M356" i="15"/>
  <c r="E80" i="114"/>
  <c r="M261" i="15"/>
  <c r="E77" i="111"/>
  <c r="N201" i="15"/>
  <c r="G75" i="111"/>
  <c r="M52" i="15"/>
  <c r="E70" i="113"/>
  <c r="N348" i="15"/>
  <c r="G80" i="106"/>
  <c r="N116" i="15"/>
  <c r="G72" i="114"/>
  <c r="N200" i="55"/>
  <c r="G282" i="109"/>
  <c r="O146" i="35"/>
  <c r="H162" i="114"/>
  <c r="O236" i="35"/>
  <c r="H165" i="114"/>
  <c r="H226" i="108"/>
  <c r="O139" i="45"/>
  <c r="M111" i="45"/>
  <c r="E225" i="111"/>
  <c r="L172" i="45"/>
  <c r="C227" i="113"/>
  <c r="L111" i="45"/>
  <c r="C225" i="111"/>
  <c r="L51" i="45"/>
  <c r="C223" i="111"/>
  <c r="N201" i="45"/>
  <c r="G228" i="111"/>
  <c r="N169" i="45"/>
  <c r="G227" i="108"/>
  <c r="L146" i="45"/>
  <c r="C226" i="114"/>
  <c r="L139" i="45"/>
  <c r="C226" i="108"/>
  <c r="N112" i="45"/>
  <c r="G225" i="113"/>
  <c r="M81" i="45"/>
  <c r="E224" i="111"/>
  <c r="N198" i="45"/>
  <c r="G228" i="106"/>
  <c r="M172" i="45"/>
  <c r="E227" i="113"/>
  <c r="L78" i="45"/>
  <c r="C224" i="106"/>
  <c r="M49" i="45"/>
  <c r="E223" i="108"/>
  <c r="B200" i="104"/>
  <c r="F22" i="120"/>
  <c r="G222" i="111"/>
  <c r="G22" i="111"/>
  <c r="B20" i="104"/>
  <c r="C22" i="120"/>
  <c r="G222" i="106"/>
  <c r="G22" i="106"/>
  <c r="M202" i="45"/>
  <c r="E228" i="113"/>
  <c r="M78" i="45"/>
  <c r="E224" i="106"/>
  <c r="N50" i="45"/>
  <c r="G223" i="109"/>
  <c r="M200" i="45"/>
  <c r="E228" i="109"/>
  <c r="G22" i="116"/>
  <c r="C222" i="113"/>
  <c r="C22" i="113"/>
  <c r="L199" i="45"/>
  <c r="C228" i="108"/>
  <c r="L108" i="45"/>
  <c r="C225" i="106"/>
  <c r="N79" i="45"/>
  <c r="G224" i="108"/>
  <c r="D60" i="117"/>
  <c r="D4" i="117"/>
  <c r="D60" i="108"/>
  <c r="D4" i="108"/>
  <c r="G60" i="117"/>
  <c r="G4" i="117"/>
  <c r="D60" i="113"/>
  <c r="D4" i="113"/>
  <c r="F4" i="120"/>
  <c r="F60" i="120"/>
  <c r="G60" i="111"/>
  <c r="G4" i="111"/>
  <c r="E4" i="119"/>
  <c r="E60" i="119"/>
  <c r="F60" i="109"/>
  <c r="F4" i="109"/>
  <c r="E5" i="117"/>
  <c r="D5" i="109"/>
  <c r="D69" i="109"/>
  <c r="K5" i="119"/>
  <c r="F5" i="114"/>
  <c r="F69" i="114"/>
  <c r="D5" i="119"/>
  <c r="F69" i="108"/>
  <c r="F5" i="108"/>
  <c r="L19" i="15"/>
  <c r="D5" i="116"/>
  <c r="C69" i="108"/>
  <c r="C5" i="108"/>
  <c r="L21" i="15"/>
  <c r="F5" i="116"/>
  <c r="C69" i="111"/>
  <c r="C5" i="111"/>
  <c r="M19" i="15"/>
  <c r="D5" i="118"/>
  <c r="E5" i="108"/>
  <c r="E69" i="108"/>
  <c r="G5" i="119"/>
  <c r="F69" i="113"/>
  <c r="F5" i="113"/>
  <c r="N50" i="17"/>
  <c r="G83" i="109"/>
  <c r="L18" i="17"/>
  <c r="C6" i="116"/>
  <c r="C6" i="106"/>
  <c r="C82" i="106"/>
  <c r="L110" i="17"/>
  <c r="C85" i="109"/>
  <c r="K6" i="119"/>
  <c r="F82" i="114"/>
  <c r="F6" i="114"/>
  <c r="D6" i="119"/>
  <c r="F82" i="108"/>
  <c r="F6" i="108"/>
  <c r="C6" i="119"/>
  <c r="F6" i="106"/>
  <c r="F82" i="106"/>
  <c r="E8" i="120"/>
  <c r="G99" i="109"/>
  <c r="G8" i="109"/>
  <c r="M7" i="129" s="1"/>
  <c r="E11" i="117"/>
  <c r="D118" i="109"/>
  <c r="D11" i="109"/>
  <c r="E13" i="117"/>
  <c r="D13" i="109"/>
  <c r="D131" i="109"/>
  <c r="E16" i="117"/>
  <c r="D16" i="109"/>
  <c r="D158" i="109"/>
  <c r="D17" i="117"/>
  <c r="D17" i="108"/>
  <c r="D169" i="108"/>
  <c r="M20" i="44"/>
  <c r="E21" i="118"/>
  <c r="E21" i="109"/>
  <c r="E212" i="109"/>
  <c r="D21" i="117"/>
  <c r="D21" i="108"/>
  <c r="D212" i="108"/>
  <c r="E27" i="117"/>
  <c r="D27" i="109"/>
  <c r="D261" i="109"/>
  <c r="D28" i="117"/>
  <c r="D276" i="108"/>
  <c r="D28" i="108"/>
  <c r="E31" i="117"/>
  <c r="D306" i="109"/>
  <c r="D31" i="109"/>
  <c r="E32" i="117"/>
  <c r="D319" i="109"/>
  <c r="D32" i="109"/>
  <c r="E33" i="117"/>
  <c r="D33" i="109"/>
  <c r="D329" i="109"/>
  <c r="E34" i="117"/>
  <c r="D34" i="109"/>
  <c r="D341" i="109"/>
  <c r="D35" i="117"/>
  <c r="D349" i="108"/>
  <c r="D35" i="108"/>
  <c r="E37" i="117"/>
  <c r="D37" i="109"/>
  <c r="D366" i="109"/>
  <c r="K38" i="117"/>
  <c r="D374" i="114"/>
  <c r="D38" i="114"/>
  <c r="M20" i="74"/>
  <c r="E39" i="118"/>
  <c r="E39" i="109"/>
  <c r="E382" i="109"/>
  <c r="D39" i="117"/>
  <c r="D382" i="108"/>
  <c r="D39" i="108"/>
  <c r="M19" i="76"/>
  <c r="D40" i="118"/>
  <c r="E398" i="108"/>
  <c r="E40" i="108"/>
  <c r="E41" i="117"/>
  <c r="D41" i="109"/>
  <c r="D407" i="109"/>
  <c r="D7" i="119"/>
  <c r="F90" i="108"/>
  <c r="F7" i="108"/>
  <c r="L176" i="19"/>
  <c r="C95" i="114"/>
  <c r="M21" i="19"/>
  <c r="F7" i="118"/>
  <c r="E90" i="111"/>
  <c r="E7" i="111"/>
  <c r="L21" i="20"/>
  <c r="F8" i="116"/>
  <c r="C99" i="111"/>
  <c r="C8" i="111"/>
  <c r="D8" i="120"/>
  <c r="G99" i="108"/>
  <c r="G8" i="108"/>
  <c r="E9" i="120"/>
  <c r="G9" i="109"/>
  <c r="M8" i="129" s="1"/>
  <c r="G106" i="109"/>
  <c r="D9" i="120"/>
  <c r="G9" i="108"/>
  <c r="G106" i="108"/>
  <c r="F9" i="120"/>
  <c r="G106" i="111"/>
  <c r="G9" i="111"/>
  <c r="F9" i="119"/>
  <c r="F106" i="111"/>
  <c r="F9" i="111"/>
  <c r="D10" i="119"/>
  <c r="F10" i="108"/>
  <c r="F111" i="108"/>
  <c r="M19" i="24"/>
  <c r="D10" i="118"/>
  <c r="E111" i="108"/>
  <c r="E10" i="108"/>
  <c r="F10" i="120"/>
  <c r="G111" i="111"/>
  <c r="G10" i="111"/>
  <c r="D11" i="120"/>
  <c r="G11" i="108"/>
  <c r="G118" i="108"/>
  <c r="K11" i="117"/>
  <c r="D118" i="114"/>
  <c r="D11" i="114"/>
  <c r="L21" i="25"/>
  <c r="F11" i="116"/>
  <c r="C118" i="111"/>
  <c r="C11" i="111"/>
  <c r="L21" i="27"/>
  <c r="F12" i="116"/>
  <c r="C125" i="111"/>
  <c r="C12" i="111"/>
  <c r="M19" i="27"/>
  <c r="D12" i="118"/>
  <c r="E125" i="108"/>
  <c r="E12" i="108"/>
  <c r="D12" i="117"/>
  <c r="D12" i="108"/>
  <c r="D125" i="108"/>
  <c r="L20" i="29"/>
  <c r="E13" i="116"/>
  <c r="C131" i="109"/>
  <c r="C13" i="109"/>
  <c r="L26" i="29"/>
  <c r="K13" i="116"/>
  <c r="C13" i="114"/>
  <c r="C131" i="114"/>
  <c r="D13" i="119"/>
  <c r="F131" i="108"/>
  <c r="F13" i="108"/>
  <c r="D14" i="120"/>
  <c r="G138" i="108"/>
  <c r="G14" i="108"/>
  <c r="G14" i="119"/>
  <c r="F138" i="113"/>
  <c r="F14" i="113"/>
  <c r="N80" i="31"/>
  <c r="G140" i="109"/>
  <c r="M21" i="31"/>
  <c r="F14" i="118"/>
  <c r="E138" i="111"/>
  <c r="E14" i="111"/>
  <c r="L260" i="31"/>
  <c r="C146" i="109"/>
  <c r="N290" i="31"/>
  <c r="G147" i="109"/>
  <c r="L26" i="33"/>
  <c r="K15" i="116"/>
  <c r="C148" i="114"/>
  <c r="C15" i="114"/>
  <c r="L22" i="33"/>
  <c r="G15" i="116"/>
  <c r="C148" i="113"/>
  <c r="C15" i="113"/>
  <c r="L18" i="33"/>
  <c r="C15" i="116"/>
  <c r="C148" i="106"/>
  <c r="C15" i="106"/>
  <c r="M21" i="33"/>
  <c r="F15" i="118"/>
  <c r="E148" i="111"/>
  <c r="E15" i="111"/>
  <c r="K15" i="117"/>
  <c r="D15" i="114"/>
  <c r="D148" i="114"/>
  <c r="K16" i="118"/>
  <c r="E158" i="114"/>
  <c r="E16" i="114"/>
  <c r="L26" i="35"/>
  <c r="K16" i="116"/>
  <c r="C158" i="114"/>
  <c r="C16" i="114"/>
  <c r="N19" i="35"/>
  <c r="D16" i="120"/>
  <c r="G16" i="108"/>
  <c r="G158" i="108"/>
  <c r="L140" i="35"/>
  <c r="C162" i="109"/>
  <c r="M141" i="35"/>
  <c r="E162" i="111"/>
  <c r="N22" i="35"/>
  <c r="G16" i="120"/>
  <c r="G158" i="113"/>
  <c r="G16" i="113"/>
  <c r="K17" i="119"/>
  <c r="F17" i="114"/>
  <c r="D17" i="119"/>
  <c r="F17" i="108"/>
  <c r="F169" i="108"/>
  <c r="L109" i="37"/>
  <c r="C172" i="108"/>
  <c r="L19" i="37"/>
  <c r="D17" i="116"/>
  <c r="C169" i="108"/>
  <c r="C17" i="108"/>
  <c r="M26" i="37"/>
  <c r="K17" i="118"/>
  <c r="E17" i="114"/>
  <c r="M230" i="37"/>
  <c r="E176" i="109"/>
  <c r="N78" i="39"/>
  <c r="G183" i="106"/>
  <c r="L21" i="39"/>
  <c r="F18" i="116"/>
  <c r="C181" i="111"/>
  <c r="C18" i="111"/>
  <c r="K18" i="119"/>
  <c r="F181" i="114"/>
  <c r="F18" i="114"/>
  <c r="M290" i="39"/>
  <c r="E190" i="109"/>
  <c r="D21" i="120"/>
  <c r="G21" i="108"/>
  <c r="G212" i="108"/>
  <c r="L80" i="44"/>
  <c r="C214" i="109"/>
  <c r="M26" i="44"/>
  <c r="K21" i="118"/>
  <c r="E212" i="114"/>
  <c r="E21" i="114"/>
  <c r="K23" i="117"/>
  <c r="D229" i="114"/>
  <c r="D23" i="114"/>
  <c r="L19" i="46"/>
  <c r="D23" i="116"/>
  <c r="C229" i="108"/>
  <c r="C23" i="108"/>
  <c r="F23" i="117"/>
  <c r="D229" i="111"/>
  <c r="D23" i="111"/>
  <c r="D23" i="119"/>
  <c r="F23" i="108"/>
  <c r="F229" i="108"/>
  <c r="M21" i="46"/>
  <c r="F23" i="118"/>
  <c r="E229" i="111"/>
  <c r="E23" i="111"/>
  <c r="M81" i="46"/>
  <c r="E231" i="111"/>
  <c r="D24" i="119"/>
  <c r="F235" i="108"/>
  <c r="F24" i="108"/>
  <c r="K24" i="119"/>
  <c r="F235" i="114"/>
  <c r="F24" i="114"/>
  <c r="M141" i="48"/>
  <c r="E239" i="111"/>
  <c r="F25" i="117"/>
  <c r="D241" i="111"/>
  <c r="D25" i="111"/>
  <c r="M21" i="50"/>
  <c r="F25" i="118"/>
  <c r="E241" i="111"/>
  <c r="E25" i="111"/>
  <c r="F25" i="120"/>
  <c r="G241" i="111"/>
  <c r="G25" i="111"/>
  <c r="L21" i="50"/>
  <c r="F25" i="116"/>
  <c r="C241" i="111"/>
  <c r="C25" i="111"/>
  <c r="L19" i="50"/>
  <c r="D25" i="116"/>
  <c r="C241" i="108"/>
  <c r="C25" i="108"/>
  <c r="K26" i="119"/>
  <c r="F248" i="114"/>
  <c r="F26" i="114"/>
  <c r="F26" i="117"/>
  <c r="D248" i="111"/>
  <c r="D26" i="111"/>
  <c r="M140" i="51"/>
  <c r="E252" i="109"/>
  <c r="M19" i="51"/>
  <c r="D26" i="118"/>
  <c r="E248" i="108"/>
  <c r="E26" i="108"/>
  <c r="L26" i="51"/>
  <c r="K26" i="116"/>
  <c r="C248" i="114"/>
  <c r="C26" i="114"/>
  <c r="F27" i="117"/>
  <c r="D261" i="111"/>
  <c r="D27" i="111"/>
  <c r="L19" i="53"/>
  <c r="D27" i="116"/>
  <c r="C261" i="108"/>
  <c r="C27" i="108"/>
  <c r="M19" i="53"/>
  <c r="D27" i="118"/>
  <c r="E261" i="108"/>
  <c r="E27" i="108"/>
  <c r="F28" i="117"/>
  <c r="D276" i="111"/>
  <c r="D28" i="111"/>
  <c r="L110" i="55"/>
  <c r="C279" i="109"/>
  <c r="L21" i="55"/>
  <c r="F28" i="116"/>
  <c r="C276" i="111"/>
  <c r="C28" i="111"/>
  <c r="M19" i="57"/>
  <c r="D29" i="118"/>
  <c r="E285" i="108"/>
  <c r="E29" i="108"/>
  <c r="M21" i="57"/>
  <c r="F29" i="118"/>
  <c r="E285" i="111"/>
  <c r="E29" i="111"/>
  <c r="D29" i="119"/>
  <c r="F285" i="108"/>
  <c r="F29" i="108"/>
  <c r="K30" i="119"/>
  <c r="F30" i="114"/>
  <c r="F295" i="114"/>
  <c r="M26" i="61"/>
  <c r="K31" i="118"/>
  <c r="E306" i="114"/>
  <c r="E31" i="114"/>
  <c r="F31" i="120"/>
  <c r="G306" i="111"/>
  <c r="G31" i="111"/>
  <c r="M320" i="61"/>
  <c r="E316" i="109"/>
  <c r="L22" i="62"/>
  <c r="G32" i="116"/>
  <c r="C319" i="113"/>
  <c r="C32" i="113"/>
  <c r="C32" i="120"/>
  <c r="G319" i="106"/>
  <c r="G32" i="106"/>
  <c r="F32" i="119"/>
  <c r="F319" i="111"/>
  <c r="F32" i="111"/>
  <c r="M21" i="62"/>
  <c r="F32" i="118"/>
  <c r="E319" i="111"/>
  <c r="E32" i="111"/>
  <c r="L289" i="62"/>
  <c r="C328" i="108"/>
  <c r="F33" i="117"/>
  <c r="D329" i="111"/>
  <c r="D33" i="111"/>
  <c r="D33" i="119"/>
  <c r="F329" i="108"/>
  <c r="F33" i="108"/>
  <c r="M170" i="64"/>
  <c r="E334" i="109"/>
  <c r="L230" i="64"/>
  <c r="C336" i="109"/>
  <c r="L266" i="64"/>
  <c r="C337" i="114"/>
  <c r="M290" i="64"/>
  <c r="E338" i="109"/>
  <c r="C34" i="117"/>
  <c r="D341" i="106"/>
  <c r="D34" i="106"/>
  <c r="G34" i="117"/>
  <c r="D341" i="113"/>
  <c r="D34" i="113"/>
  <c r="D34" i="119"/>
  <c r="F341" i="108"/>
  <c r="F34" i="108"/>
  <c r="M21" i="65"/>
  <c r="F34" i="118"/>
  <c r="E341" i="111"/>
  <c r="E34" i="111"/>
  <c r="M26" i="67"/>
  <c r="K35" i="118"/>
  <c r="E349" i="114"/>
  <c r="E35" i="114"/>
  <c r="L21" i="67"/>
  <c r="F35" i="116"/>
  <c r="C349" i="111"/>
  <c r="C35" i="111"/>
  <c r="F35" i="120"/>
  <c r="G349" i="111"/>
  <c r="G35" i="111"/>
  <c r="D36" i="119"/>
  <c r="F359" i="108"/>
  <c r="F36" i="108"/>
  <c r="F37" i="119"/>
  <c r="F366" i="111"/>
  <c r="F37" i="111"/>
  <c r="M19" i="70"/>
  <c r="D37" i="118"/>
  <c r="E366" i="108"/>
  <c r="E37" i="108"/>
  <c r="L21" i="72"/>
  <c r="C374" i="111"/>
  <c r="C38" i="111"/>
  <c r="D38" i="120"/>
  <c r="G374" i="108"/>
  <c r="G38" i="108"/>
  <c r="C39" i="119"/>
  <c r="F382" i="106"/>
  <c r="F39" i="106"/>
  <c r="K39" i="117"/>
  <c r="D39" i="114"/>
  <c r="D382" i="114"/>
  <c r="M26" i="76"/>
  <c r="K40" i="118"/>
  <c r="E398" i="114"/>
  <c r="E40" i="114"/>
  <c r="D40" i="120"/>
  <c r="G398" i="108"/>
  <c r="G40" i="108"/>
  <c r="L170" i="76"/>
  <c r="C403" i="109"/>
  <c r="L19" i="76"/>
  <c r="D40" i="116"/>
  <c r="C398" i="108"/>
  <c r="C40" i="108"/>
  <c r="F41" i="117"/>
  <c r="D407" i="114"/>
  <c r="L19" i="78"/>
  <c r="D41" i="116"/>
  <c r="C407" i="108"/>
  <c r="C41" i="108"/>
  <c r="M261" i="78"/>
  <c r="E415" i="111"/>
  <c r="M290" i="78"/>
  <c r="E416" i="109"/>
  <c r="M200" i="13"/>
  <c r="E66" i="109"/>
  <c r="E4" i="120"/>
  <c r="E60" i="120"/>
  <c r="G60" i="109"/>
  <c r="G4" i="109"/>
  <c r="M3" i="129" s="1"/>
  <c r="M141" i="13"/>
  <c r="E64" i="111"/>
  <c r="M20" i="15"/>
  <c r="E5" i="118"/>
  <c r="E69" i="109"/>
  <c r="E5" i="109"/>
  <c r="M18" i="15"/>
  <c r="C5" i="118"/>
  <c r="E69" i="106"/>
  <c r="E5" i="106"/>
  <c r="M320" i="15"/>
  <c r="E79" i="109"/>
  <c r="M231" i="15"/>
  <c r="E76" i="111"/>
  <c r="G5" i="120"/>
  <c r="G69" i="113"/>
  <c r="G5" i="113"/>
  <c r="G6" i="117"/>
  <c r="D82" i="113"/>
  <c r="D6" i="113"/>
  <c r="G6" i="120"/>
  <c r="G82" i="113"/>
  <c r="G6" i="113"/>
  <c r="F6" i="117"/>
  <c r="D82" i="111"/>
  <c r="D6" i="111"/>
  <c r="N110" i="17"/>
  <c r="G85" i="109"/>
  <c r="M48" i="17"/>
  <c r="E83" i="106"/>
  <c r="D7" i="120"/>
  <c r="G90" i="108"/>
  <c r="G7" i="108"/>
  <c r="L19" i="19"/>
  <c r="D7" i="116"/>
  <c r="C7" i="108"/>
  <c r="C90" i="108"/>
  <c r="L18" i="19"/>
  <c r="C7" i="116"/>
  <c r="C7" i="106"/>
  <c r="C90" i="106"/>
  <c r="C7" i="117"/>
  <c r="D90" i="106"/>
  <c r="D7" i="106"/>
  <c r="M230" i="19"/>
  <c r="E97" i="109"/>
  <c r="E7" i="119"/>
  <c r="F7" i="109"/>
  <c r="F90" i="109"/>
  <c r="M172" i="19"/>
  <c r="E95" i="113"/>
  <c r="M170" i="19"/>
  <c r="E95" i="109"/>
  <c r="M138" i="19"/>
  <c r="E94" i="106"/>
  <c r="M50" i="19"/>
  <c r="E91" i="109"/>
  <c r="G8" i="117"/>
  <c r="D99" i="113"/>
  <c r="D8" i="113"/>
  <c r="M200" i="20"/>
  <c r="E105" i="109"/>
  <c r="M172" i="20"/>
  <c r="E104" i="113"/>
  <c r="M20" i="20"/>
  <c r="E8" i="118"/>
  <c r="E8" i="109"/>
  <c r="E99" i="109"/>
  <c r="M111" i="20"/>
  <c r="E102" i="111"/>
  <c r="G9" i="117"/>
  <c r="D106" i="113"/>
  <c r="D9" i="113"/>
  <c r="K9" i="117"/>
  <c r="D106" i="114"/>
  <c r="D9" i="114"/>
  <c r="M22" i="22"/>
  <c r="G9" i="118"/>
  <c r="E106" i="113"/>
  <c r="E9" i="113"/>
  <c r="M80" i="22"/>
  <c r="E108" i="109"/>
  <c r="M200" i="24"/>
  <c r="E117" i="109"/>
  <c r="C10" i="120"/>
  <c r="G10" i="106"/>
  <c r="G111" i="106"/>
  <c r="M169" i="24"/>
  <c r="E116" i="108"/>
  <c r="L22" i="24"/>
  <c r="G10" i="116"/>
  <c r="C111" i="113"/>
  <c r="C10" i="113"/>
  <c r="M200" i="25"/>
  <c r="E124" i="109"/>
  <c r="M170" i="25"/>
  <c r="E123" i="109"/>
  <c r="M19" i="25"/>
  <c r="D11" i="118"/>
  <c r="E11" i="108"/>
  <c r="E118" i="108"/>
  <c r="G11" i="119"/>
  <c r="F118" i="113"/>
  <c r="F11" i="113"/>
  <c r="M170" i="27"/>
  <c r="E130" i="109"/>
  <c r="C12" i="117"/>
  <c r="D12" i="106"/>
  <c r="D125" i="106"/>
  <c r="M18" i="27"/>
  <c r="C12" i="118"/>
  <c r="E125" i="106"/>
  <c r="E12" i="106"/>
  <c r="G12" i="120"/>
  <c r="G125" i="113"/>
  <c r="G12" i="113"/>
  <c r="F13" i="120"/>
  <c r="G131" i="111"/>
  <c r="G13" i="111"/>
  <c r="M170" i="29"/>
  <c r="E136" i="109"/>
  <c r="M18" i="29"/>
  <c r="C13" i="118"/>
  <c r="E131" i="106"/>
  <c r="E13" i="106"/>
  <c r="L18" i="29"/>
  <c r="C13" i="116"/>
  <c r="C131" i="106"/>
  <c r="C13" i="106"/>
  <c r="M22" i="29"/>
  <c r="G13" i="118"/>
  <c r="E131" i="113"/>
  <c r="E13" i="113"/>
  <c r="M140" i="29"/>
  <c r="E135" i="109"/>
  <c r="M292" i="31"/>
  <c r="E147" i="113"/>
  <c r="M262" i="31"/>
  <c r="E146" i="113"/>
  <c r="M22" i="31"/>
  <c r="G14" i="118"/>
  <c r="E138" i="113"/>
  <c r="E14" i="113"/>
  <c r="G14" i="117"/>
  <c r="D138" i="113"/>
  <c r="D14" i="113"/>
  <c r="M140" i="31"/>
  <c r="E142" i="109"/>
  <c r="M78" i="31"/>
  <c r="E140" i="106"/>
  <c r="C15" i="119"/>
  <c r="F15" i="106"/>
  <c r="F148" i="106"/>
  <c r="M18" i="33"/>
  <c r="C15" i="118"/>
  <c r="E15" i="106"/>
  <c r="E148" i="106"/>
  <c r="M168" i="33"/>
  <c r="E153" i="106"/>
  <c r="M110" i="33"/>
  <c r="E151" i="109"/>
  <c r="M290" i="37"/>
  <c r="E178" i="109"/>
  <c r="M18" i="37"/>
  <c r="C17" i="118"/>
  <c r="E169" i="106"/>
  <c r="E17" i="106"/>
  <c r="N109" i="37"/>
  <c r="G172" i="108"/>
  <c r="G17" i="119"/>
  <c r="F169" i="113"/>
  <c r="F17" i="113"/>
  <c r="C17" i="120"/>
  <c r="G17" i="106"/>
  <c r="G169" i="106"/>
  <c r="M22" i="39"/>
  <c r="G18" i="118"/>
  <c r="E181" i="113"/>
  <c r="E18" i="113"/>
  <c r="C18" i="120"/>
  <c r="G181" i="106"/>
  <c r="G18" i="106"/>
  <c r="L22" i="39"/>
  <c r="G18" i="116"/>
  <c r="C181" i="113"/>
  <c r="C18" i="113"/>
  <c r="M112" i="39"/>
  <c r="E184" i="113"/>
  <c r="M78" i="39"/>
  <c r="E183" i="106"/>
  <c r="N86" i="39"/>
  <c r="G183" i="114"/>
  <c r="M290" i="44"/>
  <c r="E221" i="109"/>
  <c r="M22" i="44"/>
  <c r="G21" i="118"/>
  <c r="E212" i="113"/>
  <c r="E21" i="113"/>
  <c r="C21" i="120"/>
  <c r="G212" i="106"/>
  <c r="G21" i="106"/>
  <c r="N110" i="44"/>
  <c r="G215" i="109"/>
  <c r="M108" i="44"/>
  <c r="E215" i="106"/>
  <c r="M50" i="44"/>
  <c r="E213" i="109"/>
  <c r="N80" i="46"/>
  <c r="G231" i="109"/>
  <c r="M111" i="46"/>
  <c r="E232" i="111"/>
  <c r="N111" i="46"/>
  <c r="G232" i="111"/>
  <c r="M79" i="45"/>
  <c r="E224" i="108"/>
  <c r="M201" i="45"/>
  <c r="E228" i="111"/>
  <c r="L141" i="45"/>
  <c r="C226" i="111"/>
  <c r="M51" i="45"/>
  <c r="E223" i="111"/>
  <c r="K22" i="116"/>
  <c r="C222" i="114"/>
  <c r="C22" i="114"/>
  <c r="L170" i="45"/>
  <c r="C227" i="109"/>
  <c r="N81" i="45"/>
  <c r="G224" i="111"/>
  <c r="L171" i="45"/>
  <c r="C227" i="111"/>
  <c r="N108" i="45"/>
  <c r="G225" i="106"/>
  <c r="E60" i="117"/>
  <c r="E4" i="117"/>
  <c r="D4" i="109"/>
  <c r="D60" i="109"/>
  <c r="D60" i="119"/>
  <c r="D4" i="119"/>
  <c r="F60" i="108"/>
  <c r="F4" i="108"/>
  <c r="D60" i="120"/>
  <c r="D4" i="120"/>
  <c r="G60" i="108"/>
  <c r="G4" i="108"/>
  <c r="L21" i="17"/>
  <c r="F6" i="116"/>
  <c r="C82" i="111"/>
  <c r="C6" i="111"/>
  <c r="E6" i="119"/>
  <c r="F6" i="109"/>
  <c r="F82" i="109"/>
  <c r="M20" i="22"/>
  <c r="E9" i="118"/>
  <c r="E106" i="109"/>
  <c r="E9" i="109"/>
  <c r="M19" i="44"/>
  <c r="D21" i="118"/>
  <c r="E212" i="108"/>
  <c r="E21" i="108"/>
  <c r="E28" i="117"/>
  <c r="D28" i="109"/>
  <c r="D276" i="109"/>
  <c r="M20" i="67"/>
  <c r="E35" i="118"/>
  <c r="E35" i="109"/>
  <c r="E349" i="109"/>
  <c r="M20" i="72"/>
  <c r="E38" i="118"/>
  <c r="E374" i="109"/>
  <c r="E38" i="109"/>
  <c r="M19" i="74"/>
  <c r="D39" i="118"/>
  <c r="E382" i="108"/>
  <c r="E39" i="108"/>
  <c r="F7" i="119"/>
  <c r="F90" i="111"/>
  <c r="F7" i="111"/>
  <c r="L261" i="19"/>
  <c r="C98" i="111"/>
  <c r="C8" i="119"/>
  <c r="F99" i="106"/>
  <c r="F8" i="106"/>
  <c r="L21" i="22"/>
  <c r="F9" i="116"/>
  <c r="C106" i="111"/>
  <c r="C9" i="111"/>
  <c r="F11" i="117"/>
  <c r="D118" i="111"/>
  <c r="D11" i="111"/>
  <c r="D11" i="119"/>
  <c r="F11" i="108"/>
  <c r="F118" i="108"/>
  <c r="D12" i="119"/>
  <c r="F125" i="108"/>
  <c r="F12" i="108"/>
  <c r="E14" i="119"/>
  <c r="F14" i="109"/>
  <c r="F138" i="109"/>
  <c r="M291" i="31"/>
  <c r="E147" i="111"/>
  <c r="D15" i="120"/>
  <c r="G148" i="108"/>
  <c r="G15" i="108"/>
  <c r="L82" i="39"/>
  <c r="C183" i="113"/>
  <c r="D18" i="119"/>
  <c r="F181" i="108"/>
  <c r="F18" i="108"/>
  <c r="L21" i="44"/>
  <c r="F21" i="116"/>
  <c r="C212" i="111"/>
  <c r="C21" i="111"/>
  <c r="M21" i="44"/>
  <c r="F21" i="118"/>
  <c r="E212" i="111"/>
  <c r="E21" i="111"/>
  <c r="L80" i="46"/>
  <c r="C231" i="109"/>
  <c r="K23" i="119"/>
  <c r="F229" i="114"/>
  <c r="F23" i="114"/>
  <c r="D24" i="117"/>
  <c r="D24" i="108"/>
  <c r="D235" i="108"/>
  <c r="M19" i="48"/>
  <c r="D24" i="118"/>
  <c r="E24" i="108"/>
  <c r="E235" i="108"/>
  <c r="D26" i="119"/>
  <c r="F248" i="108"/>
  <c r="F26" i="108"/>
  <c r="F26" i="120"/>
  <c r="G248" i="111"/>
  <c r="G26" i="111"/>
  <c r="D27" i="120"/>
  <c r="G261" i="108"/>
  <c r="G27" i="108"/>
  <c r="F28" i="120"/>
  <c r="G276" i="111"/>
  <c r="G28" i="111"/>
  <c r="M19" i="55"/>
  <c r="D28" i="118"/>
  <c r="E276" i="108"/>
  <c r="E28" i="108"/>
  <c r="F30" i="117"/>
  <c r="D295" i="111"/>
  <c r="D30" i="111"/>
  <c r="M21" i="61"/>
  <c r="F31" i="118"/>
  <c r="E306" i="111"/>
  <c r="E31" i="111"/>
  <c r="L26" i="61"/>
  <c r="K31" i="116"/>
  <c r="C306" i="114"/>
  <c r="C31" i="114"/>
  <c r="L320" i="61"/>
  <c r="C316" i="109"/>
  <c r="M26" i="62"/>
  <c r="K32" i="118"/>
  <c r="E319" i="114"/>
  <c r="E32" i="114"/>
  <c r="N289" i="62"/>
  <c r="G328" i="108"/>
  <c r="F34" i="119"/>
  <c r="F341" i="111"/>
  <c r="F34" i="111"/>
  <c r="L26" i="67"/>
  <c r="K35" i="116"/>
  <c r="C349" i="114"/>
  <c r="C35" i="114"/>
  <c r="F37" i="117"/>
  <c r="D366" i="111"/>
  <c r="D37" i="111"/>
  <c r="E38" i="120"/>
  <c r="G38" i="109"/>
  <c r="M37" i="129" s="1"/>
  <c r="G374" i="109"/>
  <c r="D38" i="119"/>
  <c r="F374" i="108"/>
  <c r="F38" i="108"/>
  <c r="F39" i="119"/>
  <c r="F382" i="111"/>
  <c r="F39" i="111"/>
  <c r="L21" i="76"/>
  <c r="F40" i="116"/>
  <c r="C398" i="111"/>
  <c r="C40" i="111"/>
  <c r="F40" i="120"/>
  <c r="G398" i="111"/>
  <c r="G40" i="111"/>
  <c r="D41" i="119"/>
  <c r="F407" i="108"/>
  <c r="F41" i="108"/>
  <c r="L290" i="78"/>
  <c r="C416" i="109"/>
  <c r="L20" i="13"/>
  <c r="E60" i="116"/>
  <c r="E4" i="116"/>
  <c r="C4" i="109"/>
  <c r="C60" i="109"/>
  <c r="G60" i="120"/>
  <c r="G4" i="120"/>
  <c r="G60" i="113"/>
  <c r="G4" i="113"/>
  <c r="M80" i="13"/>
  <c r="E62" i="109"/>
  <c r="M170" i="15"/>
  <c r="E74" i="109"/>
  <c r="M20" i="17"/>
  <c r="E6" i="118"/>
  <c r="E82" i="109"/>
  <c r="E6" i="109"/>
  <c r="M200" i="17"/>
  <c r="E88" i="109"/>
  <c r="M108" i="17"/>
  <c r="E85" i="106"/>
  <c r="M259" i="19"/>
  <c r="E98" i="108"/>
  <c r="G7" i="120"/>
  <c r="G90" i="113"/>
  <c r="G7" i="113"/>
  <c r="C7" i="120"/>
  <c r="G90" i="106"/>
  <c r="G7" i="106"/>
  <c r="M22" i="19"/>
  <c r="G7" i="118"/>
  <c r="E90" i="113"/>
  <c r="E7" i="113"/>
  <c r="M141" i="24"/>
  <c r="E115" i="111"/>
  <c r="M80" i="24"/>
  <c r="E113" i="109"/>
  <c r="C11" i="120"/>
  <c r="G11" i="106"/>
  <c r="G118" i="106"/>
  <c r="G11" i="117"/>
  <c r="D118" i="113"/>
  <c r="D11" i="113"/>
  <c r="M80" i="27"/>
  <c r="E127" i="109"/>
  <c r="M79" i="29"/>
  <c r="E133" i="108"/>
  <c r="M230" i="31"/>
  <c r="E145" i="109"/>
  <c r="M22" i="33"/>
  <c r="G15" i="118"/>
  <c r="E148" i="113"/>
  <c r="E15" i="113"/>
  <c r="M22" i="37"/>
  <c r="G17" i="118"/>
  <c r="E169" i="113"/>
  <c r="E17" i="113"/>
  <c r="E17" i="119"/>
  <c r="F169" i="109"/>
  <c r="F17" i="109"/>
  <c r="E17" i="120"/>
  <c r="G17" i="109"/>
  <c r="M16" i="129" s="1"/>
  <c r="G169" i="109"/>
  <c r="M201" i="39"/>
  <c r="E187" i="111"/>
  <c r="L20" i="39"/>
  <c r="E18" i="116"/>
  <c r="C181" i="109"/>
  <c r="C18" i="109"/>
  <c r="C21" i="119"/>
  <c r="F212" i="106"/>
  <c r="F21" i="106"/>
  <c r="M171" i="44"/>
  <c r="E217" i="111"/>
  <c r="N80" i="44"/>
  <c r="G214" i="109"/>
  <c r="L140" i="46"/>
  <c r="C233" i="109"/>
  <c r="L170" i="46"/>
  <c r="C234" i="109"/>
  <c r="L110" i="46"/>
  <c r="C232" i="109"/>
  <c r="M172" i="46"/>
  <c r="E234" i="113"/>
  <c r="N138" i="46"/>
  <c r="G233" i="106"/>
  <c r="N52" i="46"/>
  <c r="G230" i="113"/>
  <c r="L146" i="46"/>
  <c r="C233" i="114"/>
  <c r="M18" i="46"/>
  <c r="C23" i="118"/>
  <c r="E229" i="106"/>
  <c r="E23" i="106"/>
  <c r="M22" i="46"/>
  <c r="G23" i="118"/>
  <c r="E229" i="113"/>
  <c r="E23" i="113"/>
  <c r="M169" i="48"/>
  <c r="E240" i="108"/>
  <c r="N110" i="48"/>
  <c r="G238" i="109"/>
  <c r="L172" i="48"/>
  <c r="C240" i="113"/>
  <c r="C24" i="119"/>
  <c r="F235" i="106"/>
  <c r="F24" i="106"/>
  <c r="N49" i="48"/>
  <c r="G236" i="108"/>
  <c r="L168" i="48"/>
  <c r="C240" i="106"/>
  <c r="M20" i="48"/>
  <c r="E24" i="118"/>
  <c r="E24" i="109"/>
  <c r="E235" i="109"/>
  <c r="M111" i="48"/>
  <c r="E238" i="111"/>
  <c r="L108" i="48"/>
  <c r="C238" i="106"/>
  <c r="L82" i="48"/>
  <c r="C237" i="113"/>
  <c r="F24" i="120"/>
  <c r="G235" i="111"/>
  <c r="G24" i="111"/>
  <c r="E24" i="117"/>
  <c r="D235" i="109"/>
  <c r="D24" i="109"/>
  <c r="N116" i="48"/>
  <c r="G238" i="114"/>
  <c r="L48" i="48"/>
  <c r="C236" i="106"/>
  <c r="M206" i="50"/>
  <c r="E247" i="114"/>
  <c r="M82" i="50"/>
  <c r="E243" i="113"/>
  <c r="L81" i="50"/>
  <c r="C243" i="111"/>
  <c r="N200" i="50"/>
  <c r="G247" i="109"/>
  <c r="M80" i="50"/>
  <c r="E243" i="109"/>
  <c r="L18" i="50"/>
  <c r="C25" i="116"/>
  <c r="C241" i="106"/>
  <c r="C25" i="106"/>
  <c r="M142" i="50"/>
  <c r="E245" i="113"/>
  <c r="L201" i="50"/>
  <c r="C247" i="111"/>
  <c r="E25" i="120"/>
  <c r="G25" i="109"/>
  <c r="M24" i="129" s="1"/>
  <c r="G241" i="109"/>
  <c r="L202" i="50"/>
  <c r="C247" i="113"/>
  <c r="N202" i="50"/>
  <c r="G247" i="113"/>
  <c r="N51" i="50"/>
  <c r="G242" i="111"/>
  <c r="N50" i="50"/>
  <c r="G242" i="109"/>
  <c r="N176" i="50"/>
  <c r="G246" i="114"/>
  <c r="L172" i="50"/>
  <c r="C246" i="113"/>
  <c r="N49" i="50"/>
  <c r="G242" i="108"/>
  <c r="N81" i="50"/>
  <c r="G243" i="111"/>
  <c r="M198" i="50"/>
  <c r="E247" i="106"/>
  <c r="N290" i="51"/>
  <c r="G257" i="109"/>
  <c r="L20" i="51"/>
  <c r="E26" i="116"/>
  <c r="C26" i="109"/>
  <c r="C248" i="109"/>
  <c r="L201" i="51"/>
  <c r="C254" i="111"/>
  <c r="N351" i="51"/>
  <c r="G259" i="111"/>
  <c r="M291" i="51"/>
  <c r="E257" i="111"/>
  <c r="M110" i="51"/>
  <c r="E251" i="109"/>
  <c r="L198" i="51"/>
  <c r="C254" i="108"/>
  <c r="C254" i="106"/>
  <c r="L291" i="51"/>
  <c r="C257" i="111"/>
  <c r="N169" i="51"/>
  <c r="G253" i="108"/>
  <c r="L82" i="51"/>
  <c r="C250" i="113"/>
  <c r="L259" i="51"/>
  <c r="C256" i="108"/>
  <c r="L260" i="51"/>
  <c r="C256" i="109"/>
  <c r="M78" i="51"/>
  <c r="E250" i="106"/>
  <c r="L111" i="51"/>
  <c r="C251" i="111"/>
  <c r="N138" i="51"/>
  <c r="G252" i="106"/>
  <c r="N320" i="51"/>
  <c r="G258" i="109"/>
  <c r="M296" i="51"/>
  <c r="E257" i="114"/>
  <c r="M349" i="51"/>
  <c r="E259" i="108"/>
  <c r="L200" i="51"/>
  <c r="C254" i="109"/>
  <c r="N258" i="51"/>
  <c r="G256" i="106"/>
  <c r="M18" i="51"/>
  <c r="C26" i="118"/>
  <c r="E248" i="106"/>
  <c r="E26" i="106"/>
  <c r="N86" i="51"/>
  <c r="G250" i="114"/>
  <c r="M176" i="51"/>
  <c r="E253" i="114"/>
  <c r="N108" i="51"/>
  <c r="G251" i="106"/>
  <c r="C26" i="120"/>
  <c r="G248" i="106"/>
  <c r="G26" i="106"/>
  <c r="N168" i="51"/>
  <c r="G253" i="106"/>
  <c r="N228" i="51"/>
  <c r="G255" i="106"/>
  <c r="L232" i="51"/>
  <c r="C255" i="113"/>
  <c r="L326" i="51"/>
  <c r="C258" i="114"/>
  <c r="N231" i="51"/>
  <c r="G255" i="111"/>
  <c r="N200" i="51"/>
  <c r="G254" i="109"/>
  <c r="L18" i="51"/>
  <c r="C26" i="116"/>
  <c r="C248" i="106"/>
  <c r="C26" i="106"/>
  <c r="M171" i="51"/>
  <c r="E253" i="111"/>
  <c r="M290" i="53"/>
  <c r="E270" i="109"/>
  <c r="M110" i="53"/>
  <c r="E264" i="109"/>
  <c r="M416" i="53"/>
  <c r="E274" i="114"/>
  <c r="M386" i="53"/>
  <c r="E273" i="114"/>
  <c r="L230" i="53"/>
  <c r="C268" i="109"/>
  <c r="M86" i="53"/>
  <c r="E263" i="114"/>
  <c r="M22" i="53"/>
  <c r="G27" i="118"/>
  <c r="E261" i="113"/>
  <c r="E27" i="113"/>
  <c r="M78" i="53"/>
  <c r="E263" i="106"/>
  <c r="N322" i="53"/>
  <c r="G271" i="113"/>
  <c r="L48" i="53"/>
  <c r="C262" i="106"/>
  <c r="L172" i="53"/>
  <c r="C266" i="113"/>
  <c r="N49" i="53"/>
  <c r="G262" i="108"/>
  <c r="N201" i="53"/>
  <c r="G267" i="111"/>
  <c r="M56" i="53"/>
  <c r="E262" i="114"/>
  <c r="L108" i="53"/>
  <c r="C264" i="106"/>
  <c r="M438" i="53"/>
  <c r="E275" i="106"/>
  <c r="L168" i="53"/>
  <c r="C266" i="106"/>
  <c r="L258" i="53"/>
  <c r="C269" i="106"/>
  <c r="N446" i="53"/>
  <c r="G275" i="114"/>
  <c r="N321" i="53"/>
  <c r="G271" i="111"/>
  <c r="L259" i="53"/>
  <c r="C269" i="108"/>
  <c r="M81" i="53"/>
  <c r="E263" i="111"/>
  <c r="L231" i="53"/>
  <c r="C268" i="111"/>
  <c r="N258" i="53"/>
  <c r="G269" i="106"/>
  <c r="N292" i="53"/>
  <c r="G270" i="113"/>
  <c r="N288" i="53"/>
  <c r="G270" i="106"/>
  <c r="E27" i="119"/>
  <c r="F27" i="109"/>
  <c r="F261" i="109"/>
  <c r="L288" i="53"/>
  <c r="C270" i="106"/>
  <c r="L440" i="53"/>
  <c r="C275" i="109"/>
  <c r="M206" i="53"/>
  <c r="E267" i="114"/>
  <c r="N228" i="53"/>
  <c r="G268" i="106"/>
  <c r="N111" i="53"/>
  <c r="G264" i="111"/>
  <c r="N108" i="53"/>
  <c r="G264" i="106"/>
  <c r="M230" i="53"/>
  <c r="E268" i="109"/>
  <c r="N169" i="55"/>
  <c r="G281" i="108"/>
  <c r="M232" i="55"/>
  <c r="E283" i="113"/>
  <c r="M169" i="55"/>
  <c r="E281" i="108"/>
  <c r="L146" i="55"/>
  <c r="C280" i="114"/>
  <c r="N259" i="55"/>
  <c r="G284" i="108"/>
  <c r="N206" i="55"/>
  <c r="G282" i="114"/>
  <c r="M206" i="55"/>
  <c r="E282" i="114"/>
  <c r="N78" i="55"/>
  <c r="G278" i="106"/>
  <c r="L86" i="55"/>
  <c r="C278" i="114"/>
  <c r="M51" i="55"/>
  <c r="E277" i="111"/>
  <c r="M79" i="55"/>
  <c r="E278" i="108"/>
  <c r="M288" i="57"/>
  <c r="E294" i="106"/>
  <c r="M50" i="57"/>
  <c r="E286" i="109"/>
  <c r="L291" i="57"/>
  <c r="C294" i="111"/>
  <c r="M140" i="57"/>
  <c r="E289" i="109"/>
  <c r="E29" i="119"/>
  <c r="F285" i="109"/>
  <c r="F29" i="109"/>
  <c r="M206" i="57"/>
  <c r="E291" i="114"/>
  <c r="N80" i="57"/>
  <c r="G287" i="109"/>
  <c r="N291" i="57"/>
  <c r="G294" i="111"/>
  <c r="N200" i="57"/>
  <c r="G291" i="109"/>
  <c r="M139" i="57"/>
  <c r="E289" i="108"/>
  <c r="N146" i="57"/>
  <c r="G289" i="114"/>
  <c r="D29" i="120"/>
  <c r="G285" i="108"/>
  <c r="G29" i="108"/>
  <c r="N232" i="57"/>
  <c r="G292" i="113"/>
  <c r="L202" i="57"/>
  <c r="C291" i="113"/>
  <c r="N109" i="57"/>
  <c r="G288" i="108"/>
  <c r="L110" i="57"/>
  <c r="C288" i="109"/>
  <c r="M236" i="57"/>
  <c r="E292" i="114"/>
  <c r="N48" i="57"/>
  <c r="G286" i="106"/>
  <c r="L172" i="57"/>
  <c r="C290" i="113"/>
  <c r="N260" i="57"/>
  <c r="G293" i="109"/>
  <c r="L266" i="57"/>
  <c r="C293" i="114"/>
  <c r="M201" i="57"/>
  <c r="E291" i="111"/>
  <c r="L171" i="59"/>
  <c r="C300" i="111"/>
  <c r="M292" i="59"/>
  <c r="E304" i="113"/>
  <c r="M78" i="59"/>
  <c r="E297" i="106"/>
  <c r="M22" i="59"/>
  <c r="G30" i="118"/>
  <c r="E295" i="113"/>
  <c r="E30" i="113"/>
  <c r="M110" i="59"/>
  <c r="E298" i="109"/>
  <c r="M260" i="59"/>
  <c r="E303" i="109"/>
  <c r="N322" i="59"/>
  <c r="G305" i="113"/>
  <c r="L56" i="59"/>
  <c r="C296" i="114"/>
  <c r="L141" i="59"/>
  <c r="C299" i="111"/>
  <c r="N48" i="59"/>
  <c r="G296" i="106"/>
  <c r="N86" i="59"/>
  <c r="G297" i="114"/>
  <c r="N172" i="59"/>
  <c r="G300" i="113"/>
  <c r="N199" i="59"/>
  <c r="G301" i="108"/>
  <c r="M231" i="59"/>
  <c r="E302" i="111"/>
  <c r="M199" i="59"/>
  <c r="E301" i="108"/>
  <c r="N170" i="59"/>
  <c r="G300" i="109"/>
  <c r="M326" i="59"/>
  <c r="E305" i="114"/>
  <c r="L138" i="59"/>
  <c r="C299" i="106"/>
  <c r="N259" i="59"/>
  <c r="G303" i="108"/>
  <c r="M232" i="59"/>
  <c r="E302" i="113"/>
  <c r="F30" i="120"/>
  <c r="G295" i="111"/>
  <c r="G30" i="111"/>
  <c r="N79" i="59"/>
  <c r="G297" i="108"/>
  <c r="N288" i="59"/>
  <c r="G304" i="106"/>
  <c r="M230" i="61"/>
  <c r="E313" i="109"/>
  <c r="G31" i="119"/>
  <c r="F306" i="113"/>
  <c r="F31" i="113"/>
  <c r="N80" i="61"/>
  <c r="G308" i="109"/>
  <c r="M206" i="61"/>
  <c r="E312" i="114"/>
  <c r="E31" i="119"/>
  <c r="F31" i="109"/>
  <c r="F306" i="109"/>
  <c r="M289" i="61"/>
  <c r="E315" i="108"/>
  <c r="L230" i="61"/>
  <c r="C313" i="109"/>
  <c r="M349" i="61"/>
  <c r="E317" i="108"/>
  <c r="L231" i="61"/>
  <c r="C313" i="111"/>
  <c r="M176" i="61"/>
  <c r="E311" i="114"/>
  <c r="L86" i="61"/>
  <c r="C308" i="114"/>
  <c r="M386" i="61"/>
  <c r="E318" i="114"/>
  <c r="N290" i="61"/>
  <c r="G315" i="109"/>
  <c r="N138" i="61"/>
  <c r="G310" i="106"/>
  <c r="N108" i="61"/>
  <c r="G309" i="106"/>
  <c r="M318" i="61"/>
  <c r="E316" i="106"/>
  <c r="L321" i="61"/>
  <c r="C316" i="111"/>
  <c r="L140" i="61"/>
  <c r="C310" i="109"/>
  <c r="N176" i="61"/>
  <c r="G311" i="114"/>
  <c r="C31" i="117"/>
  <c r="D306" i="106"/>
  <c r="D31" i="106"/>
  <c r="L111" i="61"/>
  <c r="C309" i="111"/>
  <c r="N378" i="61"/>
  <c r="G318" i="106"/>
  <c r="N319" i="61"/>
  <c r="G316" i="108"/>
  <c r="M20" i="61"/>
  <c r="E31" i="118"/>
  <c r="E306" i="109"/>
  <c r="E31" i="109"/>
  <c r="L232" i="61"/>
  <c r="C313" i="113"/>
  <c r="L228" i="61"/>
  <c r="C313" i="106"/>
  <c r="N78" i="61"/>
  <c r="G308" i="106"/>
  <c r="L139" i="61"/>
  <c r="C310" i="108"/>
  <c r="N382" i="61"/>
  <c r="G318" i="113"/>
  <c r="L288" i="62"/>
  <c r="C328" i="106"/>
  <c r="L228" i="62"/>
  <c r="C326" i="106"/>
  <c r="N111" i="62"/>
  <c r="G322" i="111"/>
  <c r="M289" i="62"/>
  <c r="E328" i="108"/>
  <c r="L229" i="62"/>
  <c r="C326" i="108"/>
  <c r="L258" i="62"/>
  <c r="C327" i="106"/>
  <c r="L176" i="62"/>
  <c r="C324" i="114"/>
  <c r="M116" i="62"/>
  <c r="E322" i="114"/>
  <c r="M258" i="62"/>
  <c r="E327" i="106"/>
  <c r="N231" i="62"/>
  <c r="G326" i="111"/>
  <c r="N50" i="62"/>
  <c r="G320" i="109"/>
  <c r="L202" i="62"/>
  <c r="C325" i="113"/>
  <c r="N292" i="62"/>
  <c r="G328" i="113"/>
  <c r="M228" i="62"/>
  <c r="E326" i="106"/>
  <c r="M109" i="62"/>
  <c r="E322" i="108"/>
  <c r="L79" i="62"/>
  <c r="C321" i="108"/>
  <c r="L141" i="62"/>
  <c r="C323" i="111"/>
  <c r="M288" i="62"/>
  <c r="E328" i="106"/>
  <c r="L86" i="62"/>
  <c r="C321" i="114"/>
  <c r="N296" i="62"/>
  <c r="G328" i="114"/>
  <c r="L198" i="62"/>
  <c r="C325" i="106"/>
  <c r="N86" i="62"/>
  <c r="G321" i="114"/>
  <c r="N262" i="62"/>
  <c r="G327" i="113"/>
  <c r="N202" i="62"/>
  <c r="G325" i="113"/>
  <c r="L108" i="62"/>
  <c r="C322" i="106"/>
  <c r="M172" i="64"/>
  <c r="E334" i="113"/>
  <c r="M56" i="64"/>
  <c r="E330" i="114"/>
  <c r="M356" i="64"/>
  <c r="E340" i="114"/>
  <c r="N231" i="64"/>
  <c r="G336" i="111"/>
  <c r="L262" i="64"/>
  <c r="C337" i="113"/>
  <c r="M202" i="64"/>
  <c r="E335" i="113"/>
  <c r="M229" i="64"/>
  <c r="E336" i="108"/>
  <c r="N80" i="64"/>
  <c r="G331" i="109"/>
  <c r="N259" i="64"/>
  <c r="G337" i="108"/>
  <c r="N140" i="64"/>
  <c r="G333" i="109"/>
  <c r="N352" i="64"/>
  <c r="G340" i="113"/>
  <c r="L232" i="64"/>
  <c r="C336" i="113"/>
  <c r="M319" i="64"/>
  <c r="E339" i="108"/>
  <c r="L206" i="64"/>
  <c r="C335" i="114"/>
  <c r="N199" i="64"/>
  <c r="G335" i="108"/>
  <c r="L289" i="64"/>
  <c r="C338" i="108"/>
  <c r="N141" i="64"/>
  <c r="G333" i="111"/>
  <c r="N142" i="64"/>
  <c r="G333" i="113"/>
  <c r="L108" i="64"/>
  <c r="C332" i="106"/>
  <c r="L198" i="64"/>
  <c r="C335" i="106"/>
  <c r="N139" i="64"/>
  <c r="G333" i="108"/>
  <c r="L138" i="64"/>
  <c r="C333" i="106"/>
  <c r="N52" i="64"/>
  <c r="G330" i="113"/>
  <c r="C33" i="120"/>
  <c r="G329" i="106"/>
  <c r="G33" i="106"/>
  <c r="M20" i="64"/>
  <c r="E33" i="118"/>
  <c r="E329" i="109"/>
  <c r="E33" i="109"/>
  <c r="L109" i="65"/>
  <c r="C344" i="108"/>
  <c r="M56" i="65"/>
  <c r="E342" i="114"/>
  <c r="M171" i="65"/>
  <c r="E346" i="111"/>
  <c r="L168" i="65"/>
  <c r="C346" i="106"/>
  <c r="L52" i="65"/>
  <c r="C342" i="113"/>
  <c r="M109" i="65"/>
  <c r="E344" i="108"/>
  <c r="N231" i="65"/>
  <c r="G348" i="111"/>
  <c r="M172" i="65"/>
  <c r="E346" i="113"/>
  <c r="N78" i="65"/>
  <c r="G343" i="106"/>
  <c r="M231" i="65"/>
  <c r="E348" i="111"/>
  <c r="M78" i="65"/>
  <c r="E343" i="106"/>
  <c r="M18" i="65"/>
  <c r="C34" i="118"/>
  <c r="E341" i="106"/>
  <c r="E34" i="106"/>
  <c r="N170" i="65"/>
  <c r="G346" i="109"/>
  <c r="N52" i="65"/>
  <c r="G342" i="113"/>
  <c r="N230" i="65"/>
  <c r="G348" i="109"/>
  <c r="N141" i="65"/>
  <c r="G345" i="111"/>
  <c r="M202" i="65"/>
  <c r="E347" i="113"/>
  <c r="N108" i="65"/>
  <c r="G344" i="106"/>
  <c r="E34" i="120"/>
  <c r="G34" i="109"/>
  <c r="M33" i="129" s="1"/>
  <c r="G341" i="109"/>
  <c r="M116" i="65"/>
  <c r="E344" i="114"/>
  <c r="L112" i="65"/>
  <c r="C344" i="113"/>
  <c r="F34" i="120"/>
  <c r="G341" i="111"/>
  <c r="G34" i="111"/>
  <c r="N202" i="65"/>
  <c r="G347" i="113"/>
  <c r="M110" i="65"/>
  <c r="E344" i="109"/>
  <c r="M228" i="65"/>
  <c r="E348" i="106"/>
  <c r="L201" i="65"/>
  <c r="C347" i="111"/>
  <c r="M138" i="67"/>
  <c r="E353" i="106"/>
  <c r="L289" i="67"/>
  <c r="C358" i="108"/>
  <c r="M109" i="67"/>
  <c r="E352" i="108"/>
  <c r="L81" i="67"/>
  <c r="C351" i="111"/>
  <c r="N231" i="67"/>
  <c r="G356" i="111"/>
  <c r="L82" i="67"/>
  <c r="C351" i="113"/>
  <c r="L230" i="67"/>
  <c r="C356" i="109"/>
  <c r="N110" i="67"/>
  <c r="G352" i="109"/>
  <c r="M51" i="67"/>
  <c r="E350" i="111"/>
  <c r="N232" i="67"/>
  <c r="G356" i="113"/>
  <c r="L56" i="67"/>
  <c r="C350" i="114"/>
  <c r="M201" i="67"/>
  <c r="E355" i="111"/>
  <c r="L229" i="67"/>
  <c r="C356" i="108"/>
  <c r="L198" i="67"/>
  <c r="C355" i="106"/>
  <c r="N288" i="67"/>
  <c r="G358" i="106"/>
  <c r="N290" i="67"/>
  <c r="G358" i="109"/>
  <c r="N80" i="67"/>
  <c r="G351" i="109"/>
  <c r="N258" i="67"/>
  <c r="G357" i="106"/>
  <c r="N108" i="67"/>
  <c r="G352" i="106"/>
  <c r="N142" i="67"/>
  <c r="G353" i="113"/>
  <c r="N50" i="68"/>
  <c r="G360" i="109"/>
  <c r="M22" i="68"/>
  <c r="G36" i="118"/>
  <c r="E359" i="113"/>
  <c r="E36" i="113"/>
  <c r="M138" i="68"/>
  <c r="E363" i="106"/>
  <c r="L200" i="68"/>
  <c r="C365" i="109"/>
  <c r="L86" i="68"/>
  <c r="C361" i="114"/>
  <c r="L22" i="68"/>
  <c r="G36" i="116"/>
  <c r="C359" i="113"/>
  <c r="C36" i="113"/>
  <c r="M48" i="68"/>
  <c r="E360" i="106"/>
  <c r="L26" i="68"/>
  <c r="K36" i="116"/>
  <c r="C36" i="114"/>
  <c r="C359" i="114"/>
  <c r="M81" i="68"/>
  <c r="E361" i="111"/>
  <c r="N172" i="68"/>
  <c r="G364" i="113"/>
  <c r="N56" i="68"/>
  <c r="G360" i="114"/>
  <c r="M50" i="68"/>
  <c r="E360" i="109"/>
  <c r="N116" i="68"/>
  <c r="G362" i="114"/>
  <c r="E36" i="119"/>
  <c r="F36" i="109"/>
  <c r="F359" i="109"/>
  <c r="M110" i="68"/>
  <c r="E362" i="109"/>
  <c r="M171" i="70"/>
  <c r="E371" i="111"/>
  <c r="M50" i="70"/>
  <c r="E367" i="109"/>
  <c r="N109" i="70"/>
  <c r="G369" i="108"/>
  <c r="M51" i="70"/>
  <c r="E367" i="111"/>
  <c r="F37" i="120"/>
  <c r="G366" i="111"/>
  <c r="G37" i="111"/>
  <c r="L168" i="70"/>
  <c r="C371" i="106"/>
  <c r="M82" i="70"/>
  <c r="E368" i="113"/>
  <c r="N116" i="70"/>
  <c r="G369" i="114"/>
  <c r="G37" i="120"/>
  <c r="G366" i="113"/>
  <c r="G37" i="113"/>
  <c r="L146" i="70"/>
  <c r="C370" i="114"/>
  <c r="N172" i="70"/>
  <c r="G371" i="113"/>
  <c r="L171" i="70"/>
  <c r="C371" i="111"/>
  <c r="N51" i="70"/>
  <c r="G367" i="111"/>
  <c r="N291" i="72"/>
  <c r="G381" i="111"/>
  <c r="M141" i="72"/>
  <c r="E376" i="111"/>
  <c r="L230" i="72"/>
  <c r="C379" i="109"/>
  <c r="M292" i="72"/>
  <c r="E381" i="113"/>
  <c r="N230" i="72"/>
  <c r="G379" i="109"/>
  <c r="N229" i="72"/>
  <c r="G379" i="108"/>
  <c r="M171" i="72"/>
  <c r="E377" i="111"/>
  <c r="L111" i="72"/>
  <c r="C375" i="111"/>
  <c r="M200" i="72"/>
  <c r="E378" i="109"/>
  <c r="N78" i="72"/>
  <c r="G374" i="106"/>
  <c r="L112" i="72"/>
  <c r="C375" i="113"/>
  <c r="M146" i="72"/>
  <c r="E376" i="114"/>
  <c r="N111" i="72"/>
  <c r="G375" i="111"/>
  <c r="N228" i="72"/>
  <c r="G379" i="106"/>
  <c r="L261" i="72"/>
  <c r="C380" i="111"/>
  <c r="M21" i="72"/>
  <c r="F38" i="118"/>
  <c r="E374" i="111"/>
  <c r="E38" i="111"/>
  <c r="M140" i="72"/>
  <c r="E376" i="109"/>
  <c r="N139" i="72"/>
  <c r="G376" i="108"/>
  <c r="M296" i="72"/>
  <c r="E381" i="114"/>
  <c r="M50" i="72"/>
  <c r="E373" i="109"/>
  <c r="M109" i="74"/>
  <c r="E385" i="108"/>
  <c r="L439" i="74"/>
  <c r="C396" i="108"/>
  <c r="N350" i="74"/>
  <c r="G393" i="109"/>
  <c r="M232" i="74"/>
  <c r="E389" i="113"/>
  <c r="L110" i="74"/>
  <c r="C385" i="109"/>
  <c r="L471" i="74"/>
  <c r="C397" i="111"/>
  <c r="N439" i="74"/>
  <c r="G396" i="108"/>
  <c r="M412" i="74"/>
  <c r="E395" i="113"/>
  <c r="M142" i="74"/>
  <c r="E386" i="113"/>
  <c r="M386" i="74"/>
  <c r="E394" i="114"/>
  <c r="M470" i="74"/>
  <c r="E397" i="109"/>
  <c r="L290" i="74"/>
  <c r="C391" i="109"/>
  <c r="N290" i="74"/>
  <c r="G391" i="109"/>
  <c r="L408" i="74"/>
  <c r="C395" i="106"/>
  <c r="M200" i="74"/>
  <c r="E388" i="109"/>
  <c r="M410" i="74"/>
  <c r="E395" i="109"/>
  <c r="N80" i="74"/>
  <c r="G384" i="109"/>
  <c r="L258" i="74"/>
  <c r="C390" i="106"/>
  <c r="N236" i="74"/>
  <c r="G389" i="114"/>
  <c r="N82" i="74"/>
  <c r="G384" i="113"/>
  <c r="N319" i="74"/>
  <c r="G392" i="108"/>
  <c r="M82" i="74"/>
  <c r="E384" i="113"/>
  <c r="L356" i="74"/>
  <c r="C393" i="114"/>
  <c r="N379" i="74"/>
  <c r="G394" i="108"/>
  <c r="L86" i="74"/>
  <c r="C384" i="114"/>
  <c r="L468" i="74"/>
  <c r="C397" i="106"/>
  <c r="M236" i="74"/>
  <c r="E389" i="114"/>
  <c r="M352" i="74"/>
  <c r="E393" i="113"/>
  <c r="M349" i="74"/>
  <c r="E393" i="108"/>
  <c r="L381" i="74"/>
  <c r="C394" i="111"/>
  <c r="L262" i="74"/>
  <c r="C390" i="113"/>
  <c r="N416" i="74"/>
  <c r="G395" i="114"/>
  <c r="L146" i="74"/>
  <c r="C386" i="114"/>
  <c r="L348" i="74"/>
  <c r="C393" i="106"/>
  <c r="L168" i="74"/>
  <c r="C387" i="106"/>
  <c r="L21" i="74"/>
  <c r="F39" i="116"/>
  <c r="C382" i="111"/>
  <c r="C39" i="111"/>
  <c r="F39" i="120"/>
  <c r="G382" i="111"/>
  <c r="G39" i="111"/>
  <c r="N50" i="76"/>
  <c r="G399" i="109"/>
  <c r="L176" i="76"/>
  <c r="C403" i="114"/>
  <c r="L261" i="76"/>
  <c r="C406" i="111"/>
  <c r="L146" i="76"/>
  <c r="C402" i="114"/>
  <c r="M231" i="76"/>
  <c r="E405" i="111"/>
  <c r="M260" i="76"/>
  <c r="E406" i="109"/>
  <c r="L80" i="76"/>
  <c r="C400" i="109"/>
  <c r="N258" i="76"/>
  <c r="G406" i="106"/>
  <c r="L111" i="76"/>
  <c r="C401" i="111"/>
  <c r="L199" i="76"/>
  <c r="C404" i="108"/>
  <c r="L116" i="76"/>
  <c r="C401" i="114"/>
  <c r="M81" i="76"/>
  <c r="E400" i="111"/>
  <c r="M201" i="76"/>
  <c r="E404" i="111"/>
  <c r="M169" i="76"/>
  <c r="E403" i="108"/>
  <c r="M86" i="76"/>
  <c r="E400" i="114"/>
  <c r="N81" i="76"/>
  <c r="G400" i="111"/>
  <c r="L49" i="76"/>
  <c r="C399" i="108"/>
  <c r="G40" i="120"/>
  <c r="G398" i="113"/>
  <c r="G40" i="113"/>
  <c r="E40" i="120"/>
  <c r="G398" i="109"/>
  <c r="G40" i="109"/>
  <c r="M39" i="129" s="1"/>
  <c r="N236" i="76"/>
  <c r="G405" i="114"/>
  <c r="L291" i="78"/>
  <c r="C416" i="111"/>
  <c r="M229" i="78"/>
  <c r="E414" i="108"/>
  <c r="L319" i="78"/>
  <c r="C417" i="108"/>
  <c r="M52" i="78"/>
  <c r="E408" i="113"/>
  <c r="N291" i="78"/>
  <c r="G416" i="111"/>
  <c r="N229" i="78"/>
  <c r="G414" i="108"/>
  <c r="M322" i="78"/>
  <c r="E417" i="113"/>
  <c r="L288" i="78"/>
  <c r="C416" i="106"/>
  <c r="M111" i="78"/>
  <c r="E410" i="111"/>
  <c r="M320" i="78"/>
  <c r="E417" i="109"/>
  <c r="L296" i="78"/>
  <c r="C416" i="114"/>
  <c r="N79" i="78"/>
  <c r="G409" i="108"/>
  <c r="L318" i="78"/>
  <c r="C417" i="106"/>
  <c r="L110" i="78"/>
  <c r="C410" i="109"/>
  <c r="N168" i="78"/>
  <c r="G412" i="106"/>
  <c r="N56" i="78"/>
  <c r="G408" i="114"/>
  <c r="N230" i="78"/>
  <c r="G414" i="109"/>
  <c r="L170" i="78"/>
  <c r="C412" i="109"/>
  <c r="C407" i="113"/>
  <c r="N48" i="78"/>
  <c r="G408" i="106"/>
  <c r="M259" i="13"/>
  <c r="E68" i="108"/>
  <c r="N172" i="13"/>
  <c r="G65" i="113"/>
  <c r="M236" i="13"/>
  <c r="E67" i="114"/>
  <c r="M56" i="13"/>
  <c r="E61" i="114"/>
  <c r="L262" i="13"/>
  <c r="C68" i="113"/>
  <c r="M231" i="13"/>
  <c r="E67" i="111"/>
  <c r="N142" i="13"/>
  <c r="G64" i="113"/>
  <c r="L199" i="13"/>
  <c r="C66" i="108"/>
  <c r="M206" i="13"/>
  <c r="E66" i="114"/>
  <c r="M172" i="13"/>
  <c r="E65" i="113"/>
  <c r="L81" i="15"/>
  <c r="C71" i="111"/>
  <c r="L320" i="15"/>
  <c r="C79" i="109"/>
  <c r="L258" i="15"/>
  <c r="C77" i="106"/>
  <c r="M168" i="15"/>
  <c r="E74" i="106"/>
  <c r="L86" i="15"/>
  <c r="C71" i="114"/>
  <c r="N379" i="15"/>
  <c r="G81" i="108"/>
  <c r="M19" i="45"/>
  <c r="D22" i="118"/>
  <c r="E22" i="108"/>
  <c r="E222" i="108"/>
  <c r="N229" i="51"/>
  <c r="G255" i="108"/>
  <c r="G226" i="106"/>
  <c r="N138" i="45"/>
  <c r="G226" i="114"/>
  <c r="N146" i="45"/>
  <c r="M170" i="45"/>
  <c r="E227" i="109"/>
  <c r="L168" i="45"/>
  <c r="C227" i="106"/>
  <c r="L49" i="45"/>
  <c r="C223" i="108"/>
  <c r="M109" i="45"/>
  <c r="E225" i="108"/>
  <c r="M86" i="45"/>
  <c r="E224" i="114"/>
  <c r="N200" i="45"/>
  <c r="G228" i="109"/>
  <c r="N202" i="45"/>
  <c r="G228" i="113"/>
  <c r="N176" i="45"/>
  <c r="G227" i="114"/>
  <c r="M139" i="45"/>
  <c r="E226" i="108"/>
  <c r="N86" i="45"/>
  <c r="G224" i="114"/>
  <c r="M52" i="45"/>
  <c r="E223" i="113"/>
  <c r="B80" i="104"/>
  <c r="D22" i="120"/>
  <c r="G22" i="108"/>
  <c r="G222" i="108"/>
  <c r="E22" i="118"/>
  <c r="E222" i="109"/>
  <c r="E22" i="109"/>
  <c r="N170" i="45"/>
  <c r="G227" i="109"/>
  <c r="N116" i="45"/>
  <c r="G225" i="114"/>
  <c r="N171" i="45"/>
  <c r="G227" i="111"/>
  <c r="E22" i="116"/>
  <c r="C22" i="109"/>
  <c r="C222" i="109"/>
  <c r="M176" i="45"/>
  <c r="E227" i="114"/>
  <c r="L109" i="45"/>
  <c r="C225" i="108"/>
  <c r="N82" i="45"/>
  <c r="G224" i="113"/>
  <c r="F60" i="119"/>
  <c r="F4" i="119"/>
  <c r="F60" i="111"/>
  <c r="F4" i="111"/>
  <c r="M26" i="13"/>
  <c r="K60" i="118"/>
  <c r="K4" i="118"/>
  <c r="E60" i="114"/>
  <c r="E4" i="114"/>
  <c r="L19" i="13"/>
  <c r="D4" i="116"/>
  <c r="D60" i="116"/>
  <c r="C60" i="108"/>
  <c r="C4" i="108"/>
  <c r="K60" i="119"/>
  <c r="K4" i="119"/>
  <c r="F60" i="114"/>
  <c r="F4" i="114"/>
  <c r="F5" i="117"/>
  <c r="D69" i="111"/>
  <c r="D5" i="111"/>
  <c r="F5" i="119"/>
  <c r="F69" i="111"/>
  <c r="F5" i="111"/>
  <c r="M140" i="15"/>
  <c r="E73" i="109"/>
  <c r="M260" i="15"/>
  <c r="E77" i="109"/>
  <c r="C5" i="119"/>
  <c r="F69" i="106"/>
  <c r="F5" i="106"/>
  <c r="F6" i="120"/>
  <c r="G82" i="111"/>
  <c r="G6" i="111"/>
  <c r="M110" i="17"/>
  <c r="E85" i="109"/>
  <c r="M170" i="17"/>
  <c r="E87" i="109"/>
  <c r="G6" i="119"/>
  <c r="F82" i="113"/>
  <c r="F6" i="113"/>
  <c r="E7" i="117"/>
  <c r="D90" i="109"/>
  <c r="D7" i="109"/>
  <c r="D8" i="117"/>
  <c r="D99" i="108"/>
  <c r="D8" i="108"/>
  <c r="M19" i="22"/>
  <c r="D9" i="118"/>
  <c r="E9" i="108"/>
  <c r="E106" i="108"/>
  <c r="D10" i="117"/>
  <c r="D111" i="108"/>
  <c r="D10" i="108"/>
  <c r="M20" i="29"/>
  <c r="E13" i="118"/>
  <c r="E13" i="109"/>
  <c r="E131" i="109"/>
  <c r="D13" i="117"/>
  <c r="D131" i="108"/>
  <c r="D13" i="108"/>
  <c r="M19" i="31"/>
  <c r="D14" i="118"/>
  <c r="E14" i="108"/>
  <c r="E138" i="108"/>
  <c r="D15" i="117"/>
  <c r="D148" i="108"/>
  <c r="D15" i="108"/>
  <c r="E18" i="117"/>
  <c r="D18" i="109"/>
  <c r="D181" i="109"/>
  <c r="E21" i="117"/>
  <c r="D21" i="109"/>
  <c r="D212" i="109"/>
  <c r="E23" i="117"/>
  <c r="D23" i="109"/>
  <c r="D229" i="109"/>
  <c r="D25" i="117"/>
  <c r="D25" i="108"/>
  <c r="D241" i="108"/>
  <c r="E29" i="117"/>
  <c r="D29" i="109"/>
  <c r="D285" i="109"/>
  <c r="D30" i="117"/>
  <c r="D295" i="108"/>
  <c r="D30" i="108"/>
  <c r="M20" i="62"/>
  <c r="E32" i="118"/>
  <c r="E32" i="109"/>
  <c r="E319" i="109"/>
  <c r="D32" i="117"/>
  <c r="D319" i="108"/>
  <c r="D32" i="108"/>
  <c r="M20" i="65"/>
  <c r="E34" i="118"/>
  <c r="E341" i="109"/>
  <c r="E34" i="109"/>
  <c r="D34" i="117"/>
  <c r="D341" i="108"/>
  <c r="D34" i="108"/>
  <c r="E35" i="117"/>
  <c r="D349" i="109"/>
  <c r="D35" i="109"/>
  <c r="D36" i="117"/>
  <c r="D359" i="108"/>
  <c r="D36" i="108"/>
  <c r="M22" i="70"/>
  <c r="G37" i="118"/>
  <c r="E366" i="113"/>
  <c r="E37" i="113"/>
  <c r="E38" i="117"/>
  <c r="D38" i="109"/>
  <c r="D374" i="109"/>
  <c r="C38" i="117"/>
  <c r="D38" i="106"/>
  <c r="E39" i="117"/>
  <c r="D39" i="109"/>
  <c r="D382" i="109"/>
  <c r="M20" i="78"/>
  <c r="E41" i="118"/>
  <c r="E41" i="109"/>
  <c r="E407" i="109"/>
  <c r="D41" i="117"/>
  <c r="D407" i="108"/>
  <c r="D41" i="108"/>
  <c r="K7" i="119"/>
  <c r="F90" i="114"/>
  <c r="F7" i="114"/>
  <c r="K7" i="117"/>
  <c r="D90" i="114"/>
  <c r="D7" i="114"/>
  <c r="L168" i="19"/>
  <c r="C95" i="106"/>
  <c r="M261" i="19"/>
  <c r="E98" i="111"/>
  <c r="M19" i="20"/>
  <c r="D8" i="118"/>
  <c r="E99" i="108"/>
  <c r="E8" i="108"/>
  <c r="D8" i="119"/>
  <c r="F99" i="108"/>
  <c r="F8" i="108"/>
  <c r="F8" i="119"/>
  <c r="F99" i="111"/>
  <c r="F8" i="111"/>
  <c r="E8" i="119"/>
  <c r="F8" i="109"/>
  <c r="F99" i="109"/>
  <c r="G9" i="120"/>
  <c r="G106" i="113"/>
  <c r="G9" i="113"/>
  <c r="L20" i="22"/>
  <c r="E9" i="116"/>
  <c r="C106" i="109"/>
  <c r="C9" i="109"/>
  <c r="M26" i="22"/>
  <c r="K9" i="118"/>
  <c r="E9" i="114"/>
  <c r="E106" i="114"/>
  <c r="L19" i="22"/>
  <c r="D9" i="116"/>
  <c r="C106" i="108"/>
  <c r="C9" i="108"/>
  <c r="K10" i="119"/>
  <c r="F111" i="114"/>
  <c r="F10" i="114"/>
  <c r="M140" i="24"/>
  <c r="E115" i="109"/>
  <c r="D10" i="120"/>
  <c r="G111" i="108"/>
  <c r="G10" i="108"/>
  <c r="M50" i="25"/>
  <c r="E119" i="109"/>
  <c r="F11" i="119"/>
  <c r="F118" i="111"/>
  <c r="F11" i="111"/>
  <c r="M26" i="27"/>
  <c r="K12" i="118"/>
  <c r="E125" i="114"/>
  <c r="E12" i="114"/>
  <c r="L26" i="27"/>
  <c r="K12" i="116"/>
  <c r="C125" i="114"/>
  <c r="C12" i="114"/>
  <c r="L19" i="27"/>
  <c r="D12" i="116"/>
  <c r="C12" i="108"/>
  <c r="C125" i="108"/>
  <c r="F12" i="119"/>
  <c r="F125" i="111"/>
  <c r="F12" i="111"/>
  <c r="L22" i="29"/>
  <c r="G13" i="116"/>
  <c r="C131" i="113"/>
  <c r="C13" i="113"/>
  <c r="F13" i="117"/>
  <c r="D131" i="111"/>
  <c r="D13" i="111"/>
  <c r="L19" i="29"/>
  <c r="D13" i="116"/>
  <c r="C131" i="108"/>
  <c r="C13" i="108"/>
  <c r="K13" i="119"/>
  <c r="F131" i="114"/>
  <c r="F13" i="114"/>
  <c r="K14" i="119"/>
  <c r="F138" i="114"/>
  <c r="F14" i="114"/>
  <c r="D14" i="119"/>
  <c r="F14" i="108"/>
  <c r="F138" i="108"/>
  <c r="L18" i="31"/>
  <c r="C14" i="116"/>
  <c r="C14" i="106"/>
  <c r="C138" i="106"/>
  <c r="L19" i="31"/>
  <c r="D14" i="116"/>
  <c r="C14" i="108"/>
  <c r="C138" i="108"/>
  <c r="C15" i="120"/>
  <c r="G148" i="106"/>
  <c r="G15" i="106"/>
  <c r="F15" i="117"/>
  <c r="D148" i="111"/>
  <c r="D15" i="111"/>
  <c r="F15" i="120"/>
  <c r="G148" i="111"/>
  <c r="G15" i="111"/>
  <c r="F15" i="119"/>
  <c r="F148" i="111"/>
  <c r="F15" i="111"/>
  <c r="M26" i="33"/>
  <c r="K15" i="118"/>
  <c r="E148" i="114"/>
  <c r="E15" i="114"/>
  <c r="D15" i="119"/>
  <c r="F148" i="108"/>
  <c r="F15" i="108"/>
  <c r="L170" i="33"/>
  <c r="C153" i="109"/>
  <c r="G16" i="118"/>
  <c r="E158" i="113"/>
  <c r="E16" i="113"/>
  <c r="F16" i="118"/>
  <c r="E158" i="111"/>
  <c r="E16" i="111"/>
  <c r="N26" i="35"/>
  <c r="K16" i="120"/>
  <c r="G158" i="114"/>
  <c r="G16" i="114"/>
  <c r="L19" i="35"/>
  <c r="D16" i="116"/>
  <c r="C158" i="108"/>
  <c r="C16" i="108"/>
  <c r="K16" i="117"/>
  <c r="D158" i="114"/>
  <c r="D16" i="114"/>
  <c r="F16" i="119"/>
  <c r="F158" i="111"/>
  <c r="F16" i="111"/>
  <c r="F17" i="117"/>
  <c r="D169" i="111"/>
  <c r="D17" i="111"/>
  <c r="K17" i="117"/>
  <c r="D17" i="114"/>
  <c r="L21" i="37"/>
  <c r="F17" i="116"/>
  <c r="C169" i="111"/>
  <c r="C17" i="111"/>
  <c r="D17" i="120"/>
  <c r="G169" i="108"/>
  <c r="G17" i="108"/>
  <c r="M21" i="37"/>
  <c r="F17" i="118"/>
  <c r="E169" i="111"/>
  <c r="E17" i="111"/>
  <c r="M26" i="39"/>
  <c r="K18" i="118"/>
  <c r="E181" i="114"/>
  <c r="E18" i="114"/>
  <c r="M19" i="39"/>
  <c r="D18" i="118"/>
  <c r="E181" i="108"/>
  <c r="E18" i="108"/>
  <c r="N82" i="39"/>
  <c r="G183" i="113"/>
  <c r="L19" i="39"/>
  <c r="D18" i="116"/>
  <c r="C18" i="108"/>
  <c r="C181" i="108"/>
  <c r="L110" i="39"/>
  <c r="C184" i="109"/>
  <c r="F18" i="119"/>
  <c r="F181" i="111"/>
  <c r="F18" i="111"/>
  <c r="M200" i="39"/>
  <c r="E187" i="109"/>
  <c r="C21" i="117"/>
  <c r="D21" i="106"/>
  <c r="D212" i="106"/>
  <c r="G21" i="117"/>
  <c r="D212" i="113"/>
  <c r="D21" i="113"/>
  <c r="F21" i="120"/>
  <c r="G212" i="111"/>
  <c r="G21" i="111"/>
  <c r="L26" i="44"/>
  <c r="K21" i="116"/>
  <c r="C21" i="114"/>
  <c r="C212" i="114"/>
  <c r="K21" i="119"/>
  <c r="F212" i="114"/>
  <c r="F21" i="114"/>
  <c r="M80" i="44"/>
  <c r="E214" i="109"/>
  <c r="L110" i="44"/>
  <c r="C215" i="109"/>
  <c r="F23" i="120"/>
  <c r="G229" i="111"/>
  <c r="G23" i="111"/>
  <c r="F23" i="119"/>
  <c r="F229" i="111"/>
  <c r="F23" i="111"/>
  <c r="M80" i="46"/>
  <c r="E231" i="109"/>
  <c r="F24" i="117"/>
  <c r="D235" i="111"/>
  <c r="D24" i="111"/>
  <c r="L170" i="48"/>
  <c r="C240" i="109"/>
  <c r="K26" i="117"/>
  <c r="D248" i="114"/>
  <c r="D26" i="114"/>
  <c r="F26" i="119"/>
  <c r="F248" i="111"/>
  <c r="F26" i="111"/>
  <c r="L21" i="51"/>
  <c r="F26" i="116"/>
  <c r="C248" i="111"/>
  <c r="C26" i="111"/>
  <c r="M21" i="53"/>
  <c r="F27" i="118"/>
  <c r="E261" i="111"/>
  <c r="E27" i="111"/>
  <c r="L21" i="53"/>
  <c r="F27" i="116"/>
  <c r="C261" i="111"/>
  <c r="C27" i="111"/>
  <c r="K28" i="119"/>
  <c r="F276" i="114"/>
  <c r="F28" i="114"/>
  <c r="M21" i="55"/>
  <c r="F28" i="118"/>
  <c r="E276" i="111"/>
  <c r="E28" i="111"/>
  <c r="M140" i="55"/>
  <c r="E280" i="109"/>
  <c r="L230" i="55"/>
  <c r="C283" i="109"/>
  <c r="K29" i="117"/>
  <c r="D285" i="114"/>
  <c r="D29" i="114"/>
  <c r="L26" i="59"/>
  <c r="K30" i="116"/>
  <c r="C295" i="114"/>
  <c r="C30" i="114"/>
  <c r="F30" i="119"/>
  <c r="F295" i="111"/>
  <c r="F30" i="111"/>
  <c r="F31" i="117"/>
  <c r="D306" i="111"/>
  <c r="D31" i="111"/>
  <c r="D31" i="120"/>
  <c r="G306" i="108"/>
  <c r="G31" i="108"/>
  <c r="L26" i="62"/>
  <c r="K32" i="116"/>
  <c r="C32" i="114"/>
  <c r="C319" i="114"/>
  <c r="F32" i="117"/>
  <c r="D319" i="111"/>
  <c r="D32" i="111"/>
  <c r="L18" i="62"/>
  <c r="C32" i="116"/>
  <c r="C319" i="106"/>
  <c r="C32" i="106"/>
  <c r="K32" i="119"/>
  <c r="F32" i="114"/>
  <c r="F319" i="114"/>
  <c r="L169" i="62"/>
  <c r="C324" i="108"/>
  <c r="N260" i="62"/>
  <c r="G327" i="109"/>
  <c r="L21" i="64"/>
  <c r="F33" i="116"/>
  <c r="C329" i="111"/>
  <c r="C33" i="111"/>
  <c r="M291" i="64"/>
  <c r="E338" i="111"/>
  <c r="F34" i="117"/>
  <c r="D341" i="111"/>
  <c r="D34" i="111"/>
  <c r="M26" i="65"/>
  <c r="K34" i="118"/>
  <c r="E34" i="114"/>
  <c r="E341" i="114"/>
  <c r="M18" i="67"/>
  <c r="C35" i="118"/>
  <c r="E349" i="106"/>
  <c r="E35" i="106"/>
  <c r="D35" i="120"/>
  <c r="G349" i="108"/>
  <c r="G35" i="108"/>
  <c r="F36" i="117"/>
  <c r="D359" i="111"/>
  <c r="D36" i="111"/>
  <c r="M26" i="70"/>
  <c r="K37" i="118"/>
  <c r="E366" i="114"/>
  <c r="E37" i="114"/>
  <c r="M140" i="70"/>
  <c r="E370" i="109"/>
  <c r="L18" i="72"/>
  <c r="C38" i="116"/>
  <c r="C38" i="106"/>
  <c r="F38" i="120"/>
  <c r="G374" i="111"/>
  <c r="G38" i="111"/>
  <c r="F38" i="117"/>
  <c r="D374" i="111"/>
  <c r="D38" i="111"/>
  <c r="L26" i="72"/>
  <c r="K38" i="116"/>
  <c r="C374" i="114"/>
  <c r="C38" i="114"/>
  <c r="F38" i="119"/>
  <c r="F374" i="111"/>
  <c r="F38" i="111"/>
  <c r="F39" i="117"/>
  <c r="D382" i="111"/>
  <c r="D39" i="111"/>
  <c r="D39" i="119"/>
  <c r="F382" i="108"/>
  <c r="F39" i="108"/>
  <c r="F40" i="117"/>
  <c r="D398" i="111"/>
  <c r="D40" i="111"/>
  <c r="K40" i="117"/>
  <c r="D398" i="114"/>
  <c r="D40" i="114"/>
  <c r="M170" i="76"/>
  <c r="E403" i="109"/>
  <c r="E41" i="119"/>
  <c r="F407" i="109"/>
  <c r="F41" i="109"/>
  <c r="D41" i="120"/>
  <c r="G407" i="108"/>
  <c r="G41" i="108"/>
  <c r="L260" i="78"/>
  <c r="C415" i="109"/>
  <c r="M18" i="13"/>
  <c r="C60" i="118"/>
  <c r="C4" i="118"/>
  <c r="E4" i="106"/>
  <c r="E60" i="106"/>
  <c r="M21" i="13"/>
  <c r="F60" i="118"/>
  <c r="F4" i="118"/>
  <c r="E60" i="111"/>
  <c r="E4" i="111"/>
  <c r="M260" i="13"/>
  <c r="E68" i="109"/>
  <c r="C60" i="120"/>
  <c r="C4" i="120"/>
  <c r="G60" i="106"/>
  <c r="G4" i="106"/>
  <c r="F5" i="120"/>
  <c r="G69" i="111"/>
  <c r="G5" i="111"/>
  <c r="D5" i="120"/>
  <c r="G69" i="108"/>
  <c r="G5" i="108"/>
  <c r="M350" i="15"/>
  <c r="E80" i="109"/>
  <c r="L22" i="15"/>
  <c r="G5" i="116"/>
  <c r="C69" i="113"/>
  <c r="C5" i="113"/>
  <c r="C5" i="117"/>
  <c r="D69" i="106"/>
  <c r="D5" i="106"/>
  <c r="L26" i="15"/>
  <c r="K5" i="116"/>
  <c r="C5" i="114"/>
  <c r="C69" i="114"/>
  <c r="C5" i="120"/>
  <c r="G5" i="106"/>
  <c r="G69" i="106"/>
  <c r="M141" i="15"/>
  <c r="E73" i="111"/>
  <c r="M50" i="15"/>
  <c r="E70" i="109"/>
  <c r="M230" i="17"/>
  <c r="E89" i="109"/>
  <c r="M18" i="17"/>
  <c r="C6" i="118"/>
  <c r="E82" i="106"/>
  <c r="E6" i="106"/>
  <c r="L22" i="17"/>
  <c r="G6" i="116"/>
  <c r="C82" i="113"/>
  <c r="C6" i="113"/>
  <c r="M21" i="17"/>
  <c r="F6" i="118"/>
  <c r="E82" i="111"/>
  <c r="E6" i="111"/>
  <c r="M26" i="17"/>
  <c r="K6" i="118"/>
  <c r="E82" i="114"/>
  <c r="E6" i="114"/>
  <c r="M50" i="17"/>
  <c r="E83" i="109"/>
  <c r="E7" i="120"/>
  <c r="G7" i="109"/>
  <c r="M6" i="129" s="1"/>
  <c r="G90" i="109"/>
  <c r="N261" i="19"/>
  <c r="G98" i="111"/>
  <c r="M168" i="19"/>
  <c r="E95" i="106"/>
  <c r="N176" i="19"/>
  <c r="G95" i="114"/>
  <c r="M20" i="19"/>
  <c r="E7" i="118"/>
  <c r="E90" i="109"/>
  <c r="E7" i="109"/>
  <c r="L18" i="20"/>
  <c r="C8" i="116"/>
  <c r="C8" i="106"/>
  <c r="C99" i="106"/>
  <c r="M21" i="20"/>
  <c r="F8" i="118"/>
  <c r="E99" i="111"/>
  <c r="E8" i="111"/>
  <c r="C8" i="117"/>
  <c r="D8" i="106"/>
  <c r="D99" i="106"/>
  <c r="M80" i="20"/>
  <c r="E101" i="109"/>
  <c r="M50" i="20"/>
  <c r="E100" i="109"/>
  <c r="M141" i="22"/>
  <c r="E110" i="111"/>
  <c r="C9" i="119"/>
  <c r="F9" i="106"/>
  <c r="F106" i="106"/>
  <c r="M110" i="22"/>
  <c r="E109" i="109"/>
  <c r="G10" i="117"/>
  <c r="D111" i="113"/>
  <c r="D10" i="113"/>
  <c r="N176" i="24"/>
  <c r="G116" i="114"/>
  <c r="C10" i="119"/>
  <c r="F111" i="106"/>
  <c r="F10" i="106"/>
  <c r="M18" i="24"/>
  <c r="C10" i="118"/>
  <c r="E10" i="106"/>
  <c r="E111" i="106"/>
  <c r="M20" i="24"/>
  <c r="E10" i="118"/>
  <c r="E111" i="109"/>
  <c r="E10" i="109"/>
  <c r="L20" i="24"/>
  <c r="E10" i="116"/>
  <c r="C111" i="109"/>
  <c r="C10" i="109"/>
  <c r="L22" i="25"/>
  <c r="G11" i="116"/>
  <c r="C118" i="113"/>
  <c r="C11" i="113"/>
  <c r="G11" i="120"/>
  <c r="G118" i="113"/>
  <c r="G11" i="113"/>
  <c r="M21" i="25"/>
  <c r="F11" i="118"/>
  <c r="E118" i="111"/>
  <c r="E11" i="111"/>
  <c r="M18" i="25"/>
  <c r="C11" i="118"/>
  <c r="E11" i="106"/>
  <c r="E118" i="106"/>
  <c r="M140" i="25"/>
  <c r="E122" i="109"/>
  <c r="M20" i="25"/>
  <c r="E11" i="118"/>
  <c r="E118" i="109"/>
  <c r="E11" i="109"/>
  <c r="N50" i="25"/>
  <c r="G119" i="109"/>
  <c r="M56" i="25"/>
  <c r="E119" i="114"/>
  <c r="L18" i="27"/>
  <c r="C12" i="116"/>
  <c r="C125" i="106"/>
  <c r="C12" i="106"/>
  <c r="C12" i="119"/>
  <c r="F125" i="106"/>
  <c r="F12" i="106"/>
  <c r="M140" i="27"/>
  <c r="E129" i="109"/>
  <c r="F12" i="117"/>
  <c r="D125" i="111"/>
  <c r="D12" i="111"/>
  <c r="E12" i="119"/>
  <c r="F125" i="109"/>
  <c r="F12" i="109"/>
  <c r="G13" i="119"/>
  <c r="F131" i="113"/>
  <c r="F13" i="113"/>
  <c r="C13" i="117"/>
  <c r="D131" i="106"/>
  <c r="D13" i="106"/>
  <c r="E13" i="119"/>
  <c r="F13" i="109"/>
  <c r="F131" i="109"/>
  <c r="M26" i="29"/>
  <c r="K13" i="118"/>
  <c r="E131" i="114"/>
  <c r="E13" i="114"/>
  <c r="M288" i="31"/>
  <c r="E147" i="106"/>
  <c r="C14" i="120"/>
  <c r="G138" i="106"/>
  <c r="G14" i="106"/>
  <c r="M18" i="31"/>
  <c r="C14" i="118"/>
  <c r="E138" i="106"/>
  <c r="E14" i="106"/>
  <c r="M50" i="31"/>
  <c r="E139" i="109"/>
  <c r="M230" i="33"/>
  <c r="E155" i="109"/>
  <c r="G15" i="119"/>
  <c r="F148" i="113"/>
  <c r="F15" i="113"/>
  <c r="G15" i="117"/>
  <c r="D148" i="113"/>
  <c r="D15" i="113"/>
  <c r="M79" i="33"/>
  <c r="E150" i="108"/>
  <c r="M320" i="37"/>
  <c r="E179" i="109"/>
  <c r="M260" i="37"/>
  <c r="E177" i="109"/>
  <c r="G17" i="117"/>
  <c r="D169" i="113"/>
  <c r="D17" i="113"/>
  <c r="L18" i="37"/>
  <c r="C17" i="116"/>
  <c r="C169" i="106"/>
  <c r="C17" i="106"/>
  <c r="M170" i="37"/>
  <c r="E174" i="109"/>
  <c r="M140" i="37"/>
  <c r="E173" i="109"/>
  <c r="M111" i="37"/>
  <c r="E172" i="111"/>
  <c r="N326" i="39"/>
  <c r="G191" i="114"/>
  <c r="M260" i="39"/>
  <c r="E189" i="109"/>
  <c r="N236" i="39"/>
  <c r="G188" i="114"/>
  <c r="G18" i="119"/>
  <c r="F181" i="113"/>
  <c r="F18" i="113"/>
  <c r="M230" i="39"/>
  <c r="E188" i="109"/>
  <c r="G18" i="117"/>
  <c r="D181" i="113"/>
  <c r="D18" i="113"/>
  <c r="M170" i="39"/>
  <c r="E186" i="109"/>
  <c r="M140" i="39"/>
  <c r="E185" i="109"/>
  <c r="M82" i="39"/>
  <c r="E183" i="113"/>
  <c r="G21" i="119"/>
  <c r="F212" i="113"/>
  <c r="F21" i="113"/>
  <c r="M200" i="44"/>
  <c r="E218" i="109"/>
  <c r="L18" i="44"/>
  <c r="C21" i="116"/>
  <c r="C22" i="116"/>
  <c r="C21" i="106"/>
  <c r="C212" i="106"/>
  <c r="M140" i="44"/>
  <c r="E216" i="109"/>
  <c r="M116" i="44"/>
  <c r="E215" i="114"/>
  <c r="M78" i="44"/>
  <c r="E214" i="106"/>
  <c r="M86" i="44"/>
  <c r="E214" i="114"/>
  <c r="L141" i="46"/>
  <c r="C233" i="111"/>
  <c r="N78" i="46"/>
  <c r="G231" i="106"/>
  <c r="M140" i="46"/>
  <c r="E233" i="109"/>
  <c r="N170" i="46"/>
  <c r="G234" i="109"/>
  <c r="N139" i="46"/>
  <c r="G233" i="108"/>
  <c r="M141" i="45"/>
  <c r="E226" i="111"/>
  <c r="N111" i="45"/>
  <c r="G225" i="111"/>
  <c r="L176" i="45"/>
  <c r="C227" i="114"/>
  <c r="L82" i="45"/>
  <c r="C224" i="113"/>
  <c r="D22" i="116"/>
  <c r="C22" i="108"/>
  <c r="C222" i="108"/>
  <c r="C22" i="119"/>
  <c r="F22" i="106"/>
  <c r="F222" i="106"/>
  <c r="L116" i="45"/>
  <c r="C225" i="114"/>
  <c r="L56" i="45"/>
  <c r="C223" i="114"/>
  <c r="G60" i="119"/>
  <c r="G4" i="119"/>
  <c r="F60" i="113"/>
  <c r="F4" i="113"/>
  <c r="K5" i="117"/>
  <c r="D69" i="114"/>
  <c r="D5" i="114"/>
  <c r="M51" i="17"/>
  <c r="E83" i="111"/>
  <c r="L19" i="17"/>
  <c r="D6" i="116"/>
  <c r="C6" i="108"/>
  <c r="C82" i="108"/>
  <c r="F6" i="119"/>
  <c r="F82" i="111"/>
  <c r="F6" i="111"/>
  <c r="M20" i="31"/>
  <c r="E14" i="118"/>
  <c r="E138" i="109"/>
  <c r="E14" i="109"/>
  <c r="E17" i="117"/>
  <c r="D17" i="109"/>
  <c r="D169" i="109"/>
  <c r="D23" i="117"/>
  <c r="D229" i="108"/>
  <c r="D23" i="108"/>
  <c r="D29" i="117"/>
  <c r="D285" i="108"/>
  <c r="D29" i="108"/>
  <c r="M19" i="67"/>
  <c r="D35" i="118"/>
  <c r="E349" i="108"/>
  <c r="E35" i="108"/>
  <c r="D38" i="117"/>
  <c r="D374" i="108"/>
  <c r="D38" i="108"/>
  <c r="F8" i="117"/>
  <c r="D99" i="111"/>
  <c r="D8" i="111"/>
  <c r="K8" i="119"/>
  <c r="F99" i="114"/>
  <c r="F8" i="114"/>
  <c r="C9" i="120"/>
  <c r="G9" i="106"/>
  <c r="G106" i="106"/>
  <c r="M140" i="22"/>
  <c r="E110" i="109"/>
  <c r="K10" i="117"/>
  <c r="D111" i="114"/>
  <c r="D10" i="114"/>
  <c r="L26" i="24"/>
  <c r="K10" i="116"/>
  <c r="C10" i="114"/>
  <c r="C111" i="114"/>
  <c r="F11" i="120"/>
  <c r="G118" i="111"/>
  <c r="G11" i="111"/>
  <c r="F12" i="120"/>
  <c r="G125" i="111"/>
  <c r="G12" i="111"/>
  <c r="K12" i="117"/>
  <c r="D125" i="114"/>
  <c r="D12" i="114"/>
  <c r="F13" i="119"/>
  <c r="F131" i="111"/>
  <c r="F13" i="111"/>
  <c r="K14" i="117"/>
  <c r="D138" i="114"/>
  <c r="D14" i="114"/>
  <c r="G15" i="120"/>
  <c r="G148" i="113"/>
  <c r="G15" i="113"/>
  <c r="M170" i="33"/>
  <c r="E153" i="109"/>
  <c r="L21" i="35"/>
  <c r="F16" i="116"/>
  <c r="C158" i="111"/>
  <c r="C16" i="111"/>
  <c r="L28" i="39"/>
  <c r="C186" i="106"/>
  <c r="L26" i="39"/>
  <c r="K18" i="116"/>
  <c r="C181" i="114"/>
  <c r="C18" i="114"/>
  <c r="M81" i="44"/>
  <c r="E214" i="111"/>
  <c r="M110" i="44"/>
  <c r="E215" i="109"/>
  <c r="D23" i="120"/>
  <c r="G23" i="108"/>
  <c r="G229" i="108"/>
  <c r="K24" i="117"/>
  <c r="D235" i="114"/>
  <c r="D24" i="114"/>
  <c r="L140" i="48"/>
  <c r="C239" i="109"/>
  <c r="M170" i="48"/>
  <c r="E240" i="109"/>
  <c r="M26" i="51"/>
  <c r="K26" i="118"/>
  <c r="E248" i="114"/>
  <c r="E26" i="114"/>
  <c r="F27" i="120"/>
  <c r="G261" i="111"/>
  <c r="G27" i="111"/>
  <c r="F28" i="119"/>
  <c r="F276" i="111"/>
  <c r="F28" i="111"/>
  <c r="D28" i="119"/>
  <c r="F276" i="108"/>
  <c r="F28" i="108"/>
  <c r="F29" i="119"/>
  <c r="F285" i="111"/>
  <c r="F29" i="111"/>
  <c r="D30" i="119"/>
  <c r="F295" i="108"/>
  <c r="F30" i="108"/>
  <c r="L20" i="62"/>
  <c r="E32" i="116"/>
  <c r="C32" i="109"/>
  <c r="C319" i="109"/>
  <c r="L21" i="62"/>
  <c r="F32" i="116"/>
  <c r="C319" i="111"/>
  <c r="C32" i="111"/>
  <c r="L260" i="62"/>
  <c r="C327" i="109"/>
  <c r="K33" i="117"/>
  <c r="D329" i="114"/>
  <c r="D33" i="114"/>
  <c r="M230" i="64"/>
  <c r="E336" i="109"/>
  <c r="L116" i="65"/>
  <c r="C344" i="114"/>
  <c r="M21" i="67"/>
  <c r="F35" i="118"/>
  <c r="E349" i="111"/>
  <c r="E35" i="111"/>
  <c r="F36" i="119"/>
  <c r="F359" i="111"/>
  <c r="F36" i="111"/>
  <c r="M21" i="70"/>
  <c r="F37" i="118"/>
  <c r="E366" i="111"/>
  <c r="E37" i="111"/>
  <c r="L22" i="72"/>
  <c r="G38" i="116"/>
  <c r="C374" i="113"/>
  <c r="C38" i="113"/>
  <c r="M18" i="76"/>
  <c r="C40" i="118"/>
  <c r="E398" i="106"/>
  <c r="E40" i="106"/>
  <c r="C41" i="119"/>
  <c r="F407" i="106"/>
  <c r="F41" i="106"/>
  <c r="M22" i="13"/>
  <c r="G60" i="118"/>
  <c r="G4" i="118"/>
  <c r="E60" i="113"/>
  <c r="E4" i="113"/>
  <c r="M170" i="13"/>
  <c r="E65" i="109"/>
  <c r="M380" i="15"/>
  <c r="E81" i="109"/>
  <c r="G5" i="117"/>
  <c r="D69" i="113"/>
  <c r="D5" i="113"/>
  <c r="M290" i="15"/>
  <c r="E78" i="109"/>
  <c r="L20" i="17"/>
  <c r="E6" i="116"/>
  <c r="C82" i="109"/>
  <c r="C6" i="109"/>
  <c r="M80" i="17"/>
  <c r="E84" i="109"/>
  <c r="M18" i="19"/>
  <c r="C7" i="118"/>
  <c r="E90" i="106"/>
  <c r="E7" i="106"/>
  <c r="M110" i="19"/>
  <c r="E93" i="109"/>
  <c r="G8" i="120"/>
  <c r="G99" i="113"/>
  <c r="G8" i="113"/>
  <c r="G10" i="120"/>
  <c r="G111" i="113"/>
  <c r="G10" i="113"/>
  <c r="M110" i="24"/>
  <c r="E114" i="109"/>
  <c r="G12" i="117"/>
  <c r="D125" i="113"/>
  <c r="D12" i="113"/>
  <c r="C13" i="119"/>
  <c r="F131" i="106"/>
  <c r="F13" i="106"/>
  <c r="M21" i="29"/>
  <c r="F13" i="118"/>
  <c r="E131" i="111"/>
  <c r="E13" i="111"/>
  <c r="N260" i="31"/>
  <c r="G146" i="109"/>
  <c r="M81" i="31"/>
  <c r="E140" i="111"/>
  <c r="N170" i="33"/>
  <c r="G153" i="109"/>
  <c r="M20" i="33"/>
  <c r="E15" i="118"/>
  <c r="E15" i="109"/>
  <c r="E148" i="109"/>
  <c r="M80" i="37"/>
  <c r="E171" i="109"/>
  <c r="G18" i="120"/>
  <c r="G181" i="113"/>
  <c r="G18" i="113"/>
  <c r="M108" i="39"/>
  <c r="E184" i="106"/>
  <c r="M230" i="44"/>
  <c r="E219" i="109"/>
  <c r="L139" i="46"/>
  <c r="C233" i="108"/>
  <c r="M139" i="46"/>
  <c r="E233" i="108"/>
  <c r="N82" i="46"/>
  <c r="G231" i="113"/>
  <c r="L108" i="46"/>
  <c r="C232" i="106"/>
  <c r="L86" i="46"/>
  <c r="C231" i="114"/>
  <c r="L52" i="46"/>
  <c r="C230" i="113"/>
  <c r="L22" i="46"/>
  <c r="G23" i="116"/>
  <c r="C229" i="113"/>
  <c r="C23" i="113"/>
  <c r="N140" i="48"/>
  <c r="G239" i="109"/>
  <c r="M49" i="48"/>
  <c r="E236" i="108"/>
  <c r="N80" i="48"/>
  <c r="G237" i="109"/>
  <c r="M171" i="53"/>
  <c r="E266" i="111"/>
  <c r="M140" i="45"/>
  <c r="E226" i="109"/>
  <c r="N168" i="45"/>
  <c r="G227" i="106"/>
  <c r="N49" i="45"/>
  <c r="G223" i="108"/>
  <c r="L200" i="45"/>
  <c r="C228" i="109"/>
  <c r="L169" i="45"/>
  <c r="C227" i="108"/>
  <c r="L112" i="45"/>
  <c r="C225" i="113"/>
  <c r="L198" i="45"/>
  <c r="C228" i="106"/>
  <c r="M168" i="45"/>
  <c r="E227" i="106"/>
  <c r="L52" i="45"/>
  <c r="C223" i="113"/>
  <c r="N48" i="45"/>
  <c r="G223" i="106"/>
  <c r="F22" i="116"/>
  <c r="C222" i="111"/>
  <c r="C22" i="111"/>
  <c r="C22" i="106"/>
  <c r="C222" i="106"/>
  <c r="K22" i="119"/>
  <c r="F222" i="114"/>
  <c r="F22" i="114"/>
  <c r="L201" i="45"/>
  <c r="C228" i="111"/>
  <c r="L50" i="45"/>
  <c r="C223" i="109"/>
  <c r="M169" i="45"/>
  <c r="E227" i="108"/>
  <c r="B260" i="104"/>
  <c r="G22" i="120"/>
  <c r="G222" i="113"/>
  <c r="G22" i="113"/>
  <c r="M199" i="45"/>
  <c r="E228" i="108"/>
  <c r="L79" i="45"/>
  <c r="C224" i="108"/>
  <c r="M48" i="45"/>
  <c r="E223" i="106"/>
  <c r="K60" i="117"/>
  <c r="K4" i="117"/>
  <c r="D4" i="114"/>
  <c r="D60" i="114"/>
  <c r="L21" i="13"/>
  <c r="F60" i="116"/>
  <c r="F4" i="116"/>
  <c r="C60" i="111"/>
  <c r="C4" i="111"/>
  <c r="L26" i="13"/>
  <c r="C60" i="114"/>
  <c r="C4" i="114"/>
  <c r="C60" i="119"/>
  <c r="C4" i="119"/>
  <c r="F60" i="106"/>
  <c r="F4" i="106"/>
  <c r="D5" i="117"/>
  <c r="D69" i="108"/>
  <c r="D5" i="108"/>
  <c r="M26" i="15"/>
  <c r="K5" i="118"/>
  <c r="E5" i="114"/>
  <c r="E69" i="114"/>
  <c r="E5" i="119"/>
  <c r="F69" i="109"/>
  <c r="F5" i="109"/>
  <c r="L50" i="17"/>
  <c r="C83" i="109"/>
  <c r="D6" i="117"/>
  <c r="D82" i="108"/>
  <c r="D6" i="108"/>
  <c r="L26" i="17"/>
  <c r="K6" i="116"/>
  <c r="C82" i="114"/>
  <c r="C6" i="114"/>
  <c r="E8" i="117"/>
  <c r="D99" i="109"/>
  <c r="D8" i="109"/>
  <c r="L20" i="20"/>
  <c r="E8" i="116"/>
  <c r="C99" i="109"/>
  <c r="C8" i="109"/>
  <c r="E9" i="117"/>
  <c r="D9" i="109"/>
  <c r="D106" i="109"/>
  <c r="E10" i="117"/>
  <c r="D111" i="109"/>
  <c r="D10" i="109"/>
  <c r="D11" i="117"/>
  <c r="D118" i="108"/>
  <c r="D11" i="108"/>
  <c r="M19" i="29"/>
  <c r="D13" i="118"/>
  <c r="E131" i="108"/>
  <c r="E13" i="108"/>
  <c r="E14" i="117"/>
  <c r="D138" i="109"/>
  <c r="D14" i="109"/>
  <c r="E15" i="117"/>
  <c r="D148" i="109"/>
  <c r="D15" i="109"/>
  <c r="D16" i="117"/>
  <c r="D16" i="108"/>
  <c r="D158" i="108"/>
  <c r="E25" i="117"/>
  <c r="D25" i="109"/>
  <c r="D241" i="109"/>
  <c r="D27" i="117"/>
  <c r="D261" i="108"/>
  <c r="D27" i="108"/>
  <c r="E30" i="117"/>
  <c r="D295" i="109"/>
  <c r="D30" i="109"/>
  <c r="D31" i="117"/>
  <c r="D306" i="108"/>
  <c r="D31" i="108"/>
  <c r="M19" i="62"/>
  <c r="D32" i="118"/>
  <c r="E319" i="108"/>
  <c r="E32" i="108"/>
  <c r="D33" i="117"/>
  <c r="D329" i="108"/>
  <c r="D33" i="108"/>
  <c r="M19" i="65"/>
  <c r="D34" i="118"/>
  <c r="E341" i="108"/>
  <c r="E34" i="108"/>
  <c r="E36" i="117"/>
  <c r="D359" i="109"/>
  <c r="D36" i="109"/>
  <c r="D37" i="117"/>
  <c r="D366" i="108"/>
  <c r="D37" i="108"/>
  <c r="G38" i="117"/>
  <c r="D374" i="113"/>
  <c r="D38" i="113"/>
  <c r="M20" i="76"/>
  <c r="E40" i="118"/>
  <c r="E40" i="109"/>
  <c r="E398" i="109"/>
  <c r="D40" i="117"/>
  <c r="D398" i="108"/>
  <c r="D40" i="108"/>
  <c r="E407" i="108"/>
  <c r="F7" i="117"/>
  <c r="D90" i="111"/>
  <c r="D7" i="111"/>
  <c r="N168" i="19"/>
  <c r="G95" i="106"/>
  <c r="M19" i="19"/>
  <c r="D7" i="118"/>
  <c r="E7" i="108"/>
  <c r="E90" i="108"/>
  <c r="M26" i="20"/>
  <c r="K8" i="118"/>
  <c r="E99" i="114"/>
  <c r="E8" i="114"/>
  <c r="L26" i="20"/>
  <c r="K8" i="116"/>
  <c r="C8" i="114"/>
  <c r="C99" i="114"/>
  <c r="L19" i="20"/>
  <c r="D8" i="116"/>
  <c r="C99" i="108"/>
  <c r="C8" i="108"/>
  <c r="M110" i="20"/>
  <c r="E102" i="109"/>
  <c r="G8" i="119"/>
  <c r="F99" i="113"/>
  <c r="F8" i="113"/>
  <c r="M18" i="20"/>
  <c r="C8" i="118"/>
  <c r="E8" i="106"/>
  <c r="E99" i="106"/>
  <c r="L26" i="22"/>
  <c r="K9" i="116"/>
  <c r="C106" i="114"/>
  <c r="C9" i="114"/>
  <c r="F9" i="117"/>
  <c r="D106" i="111"/>
  <c r="D9" i="111"/>
  <c r="D9" i="119"/>
  <c r="F106" i="108"/>
  <c r="F9" i="108"/>
  <c r="F10" i="117"/>
  <c r="D111" i="111"/>
  <c r="D10" i="111"/>
  <c r="M26" i="24"/>
  <c r="K10" i="118"/>
  <c r="E111" i="114"/>
  <c r="E10" i="114"/>
  <c r="L176" i="24"/>
  <c r="C116" i="114"/>
  <c r="L21" i="24"/>
  <c r="F10" i="116"/>
  <c r="C111" i="111"/>
  <c r="C10" i="111"/>
  <c r="L50" i="25"/>
  <c r="C119" i="109"/>
  <c r="M51" i="25"/>
  <c r="E119" i="111"/>
  <c r="L19" i="25"/>
  <c r="D11" i="116"/>
  <c r="C11" i="108"/>
  <c r="C118" i="108"/>
  <c r="D12" i="120"/>
  <c r="G12" i="108"/>
  <c r="G125" i="108"/>
  <c r="K12" i="119"/>
  <c r="F12" i="114"/>
  <c r="F125" i="114"/>
  <c r="C13" i="120"/>
  <c r="G13" i="106"/>
  <c r="G131" i="106"/>
  <c r="L21" i="29"/>
  <c r="F13" i="116"/>
  <c r="C131" i="111"/>
  <c r="C13" i="111"/>
  <c r="E14" i="120"/>
  <c r="G14" i="109"/>
  <c r="M13" i="129" s="1"/>
  <c r="G138" i="109"/>
  <c r="C14" i="119"/>
  <c r="F138" i="106"/>
  <c r="F14" i="106"/>
  <c r="F14" i="117"/>
  <c r="D138" i="111"/>
  <c r="D14" i="111"/>
  <c r="F14" i="119"/>
  <c r="F138" i="111"/>
  <c r="F14" i="111"/>
  <c r="F14" i="120"/>
  <c r="G138" i="111"/>
  <c r="G14" i="111"/>
  <c r="L21" i="31"/>
  <c r="F14" i="116"/>
  <c r="C138" i="111"/>
  <c r="C14" i="111"/>
  <c r="M260" i="31"/>
  <c r="E146" i="109"/>
  <c r="L290" i="31"/>
  <c r="C147" i="109"/>
  <c r="M290" i="31"/>
  <c r="E147" i="109"/>
  <c r="E15" i="120"/>
  <c r="G148" i="109"/>
  <c r="G15" i="109"/>
  <c r="M14" i="129" s="1"/>
  <c r="L19" i="33"/>
  <c r="D15" i="116"/>
  <c r="C148" i="108"/>
  <c r="C15" i="108"/>
  <c r="L81" i="33"/>
  <c r="C150" i="111"/>
  <c r="M81" i="33"/>
  <c r="E150" i="111"/>
  <c r="K15" i="119"/>
  <c r="F148" i="114"/>
  <c r="F15" i="114"/>
  <c r="M19" i="33"/>
  <c r="D15" i="118"/>
  <c r="E148" i="108"/>
  <c r="E15" i="108"/>
  <c r="M140" i="33"/>
  <c r="E152" i="109"/>
  <c r="M171" i="33"/>
  <c r="E153" i="111"/>
  <c r="F16" i="117"/>
  <c r="D158" i="111"/>
  <c r="D16" i="111"/>
  <c r="D16" i="118"/>
  <c r="E158" i="108"/>
  <c r="E16" i="108"/>
  <c r="N21" i="35"/>
  <c r="F16" i="120"/>
  <c r="G158" i="111"/>
  <c r="G16" i="111"/>
  <c r="N20" i="35"/>
  <c r="E16" i="120"/>
  <c r="G16" i="109"/>
  <c r="M15" i="129" s="1"/>
  <c r="G158" i="109"/>
  <c r="F17" i="119"/>
  <c r="F169" i="111"/>
  <c r="F17" i="111"/>
  <c r="L26" i="37"/>
  <c r="K17" i="116"/>
  <c r="C17" i="114"/>
  <c r="M19" i="37"/>
  <c r="D17" i="118"/>
  <c r="E169" i="108"/>
  <c r="E17" i="108"/>
  <c r="F17" i="120"/>
  <c r="G169" i="111"/>
  <c r="G17" i="111"/>
  <c r="F18" i="117"/>
  <c r="D181" i="111"/>
  <c r="D18" i="111"/>
  <c r="M21" i="39"/>
  <c r="F18" i="118"/>
  <c r="E181" i="111"/>
  <c r="E18" i="111"/>
  <c r="L86" i="39"/>
  <c r="C183" i="114"/>
  <c r="L78" i="39"/>
  <c r="C183" i="106"/>
  <c r="D18" i="120"/>
  <c r="G18" i="108"/>
  <c r="G181" i="108"/>
  <c r="M110" i="39"/>
  <c r="E184" i="109"/>
  <c r="N110" i="39"/>
  <c r="G184" i="109"/>
  <c r="L326" i="39"/>
  <c r="C191" i="114"/>
  <c r="M350" i="39"/>
  <c r="E192" i="109"/>
  <c r="K21" i="117"/>
  <c r="D212" i="114"/>
  <c r="D21" i="114"/>
  <c r="L19" i="44"/>
  <c r="D21" i="116"/>
  <c r="C212" i="108"/>
  <c r="C21" i="108"/>
  <c r="F21" i="117"/>
  <c r="D212" i="111"/>
  <c r="D21" i="111"/>
  <c r="F21" i="119"/>
  <c r="F212" i="111"/>
  <c r="F21" i="111"/>
  <c r="M111" i="44"/>
  <c r="E215" i="111"/>
  <c r="D21" i="119"/>
  <c r="F212" i="108"/>
  <c r="F21" i="108"/>
  <c r="M170" i="44"/>
  <c r="E217" i="109"/>
  <c r="L26" i="46"/>
  <c r="K23" i="116"/>
  <c r="C229" i="114"/>
  <c r="C23" i="114"/>
  <c r="M19" i="46"/>
  <c r="D23" i="118"/>
  <c r="E229" i="108"/>
  <c r="E23" i="108"/>
  <c r="M110" i="46"/>
  <c r="E232" i="109"/>
  <c r="M171" i="48"/>
  <c r="E240" i="111"/>
  <c r="M26" i="50"/>
  <c r="K25" i="118"/>
  <c r="E241" i="114"/>
  <c r="E25" i="114"/>
  <c r="M19" i="50"/>
  <c r="D25" i="118"/>
  <c r="E241" i="108"/>
  <c r="E25" i="108"/>
  <c r="D25" i="120"/>
  <c r="G25" i="108"/>
  <c r="G241" i="108"/>
  <c r="L26" i="50"/>
  <c r="K25" i="116"/>
  <c r="C25" i="114"/>
  <c r="C241" i="114"/>
  <c r="D26" i="117"/>
  <c r="D248" i="108"/>
  <c r="D26" i="108"/>
  <c r="L19" i="51"/>
  <c r="D26" i="116"/>
  <c r="C248" i="108"/>
  <c r="C26" i="108"/>
  <c r="M141" i="51"/>
  <c r="E252" i="111"/>
  <c r="D26" i="120"/>
  <c r="G248" i="108"/>
  <c r="G26" i="108"/>
  <c r="M26" i="53"/>
  <c r="K27" i="118"/>
  <c r="E261" i="114"/>
  <c r="E27" i="114"/>
  <c r="L26" i="53"/>
  <c r="K27" i="116"/>
  <c r="C261" i="114"/>
  <c r="C27" i="114"/>
  <c r="L416" i="53"/>
  <c r="C274" i="114"/>
  <c r="D28" i="120"/>
  <c r="G276" i="108"/>
  <c r="G28" i="108"/>
  <c r="M26" i="55"/>
  <c r="K28" i="118"/>
  <c r="E276" i="114"/>
  <c r="E28" i="114"/>
  <c r="M80" i="55"/>
  <c r="E278" i="109"/>
  <c r="L26" i="55"/>
  <c r="K28" i="116"/>
  <c r="C28" i="114"/>
  <c r="C276" i="114"/>
  <c r="M230" i="55"/>
  <c r="E283" i="109"/>
  <c r="N230" i="55"/>
  <c r="G283" i="109"/>
  <c r="M26" i="57"/>
  <c r="K29" i="118"/>
  <c r="E285" i="114"/>
  <c r="E29" i="114"/>
  <c r="C29" i="117"/>
  <c r="D285" i="106"/>
  <c r="D29" i="106"/>
  <c r="L86" i="57"/>
  <c r="C287" i="114"/>
  <c r="F29" i="117"/>
  <c r="D285" i="111"/>
  <c r="D29" i="111"/>
  <c r="L296" i="57"/>
  <c r="C294" i="114"/>
  <c r="L86" i="59"/>
  <c r="C297" i="114"/>
  <c r="M140" i="59"/>
  <c r="E299" i="109"/>
  <c r="M19" i="61"/>
  <c r="D31" i="118"/>
  <c r="E306" i="108"/>
  <c r="E31" i="108"/>
  <c r="L21" i="61"/>
  <c r="F31" i="116"/>
  <c r="C306" i="111"/>
  <c r="C31" i="111"/>
  <c r="M260" i="61"/>
  <c r="E314" i="109"/>
  <c r="M321" i="61"/>
  <c r="E316" i="111"/>
  <c r="E32" i="120"/>
  <c r="G319" i="109"/>
  <c r="G32" i="109"/>
  <c r="M31" i="129" s="1"/>
  <c r="D32" i="120"/>
  <c r="G319" i="108"/>
  <c r="G32" i="108"/>
  <c r="F32" i="120"/>
  <c r="G319" i="111"/>
  <c r="G32" i="111"/>
  <c r="M110" i="62"/>
  <c r="E322" i="109"/>
  <c r="L19" i="62"/>
  <c r="D32" i="116"/>
  <c r="C319" i="108"/>
  <c r="C32" i="108"/>
  <c r="K32" i="117"/>
  <c r="D319" i="114"/>
  <c r="D32" i="114"/>
  <c r="D32" i="119"/>
  <c r="F319" i="108"/>
  <c r="F32" i="108"/>
  <c r="M261" i="62"/>
  <c r="E327" i="111"/>
  <c r="F33" i="119"/>
  <c r="F329" i="111"/>
  <c r="F33" i="111"/>
  <c r="L19" i="64"/>
  <c r="D33" i="116"/>
  <c r="C329" i="108"/>
  <c r="C33" i="108"/>
  <c r="K34" i="119"/>
  <c r="F341" i="114"/>
  <c r="F34" i="114"/>
  <c r="M170" i="65"/>
  <c r="E346" i="109"/>
  <c r="F35" i="117"/>
  <c r="D349" i="111"/>
  <c r="D35" i="111"/>
  <c r="M22" i="67"/>
  <c r="G35" i="118"/>
  <c r="E349" i="113"/>
  <c r="E35" i="113"/>
  <c r="L19" i="67"/>
  <c r="D35" i="116"/>
  <c r="C349" i="108"/>
  <c r="C35" i="108"/>
  <c r="K35" i="117"/>
  <c r="D35" i="114"/>
  <c r="D349" i="114"/>
  <c r="K36" i="119"/>
  <c r="F36" i="114"/>
  <c r="F359" i="114"/>
  <c r="K37" i="119"/>
  <c r="F37" i="114"/>
  <c r="F366" i="114"/>
  <c r="D37" i="119"/>
  <c r="F366" i="108"/>
  <c r="F37" i="108"/>
  <c r="M170" i="70"/>
  <c r="E371" i="109"/>
  <c r="L19" i="72"/>
  <c r="D38" i="116"/>
  <c r="C374" i="108"/>
  <c r="C38" i="108"/>
  <c r="E39" i="119"/>
  <c r="F39" i="109"/>
  <c r="F382" i="109"/>
  <c r="G39" i="119"/>
  <c r="F382" i="113"/>
  <c r="F39" i="113"/>
  <c r="M320" i="74"/>
  <c r="E392" i="109"/>
  <c r="M22" i="76"/>
  <c r="G40" i="118"/>
  <c r="E398" i="113"/>
  <c r="E40" i="113"/>
  <c r="L26" i="76"/>
  <c r="K40" i="116"/>
  <c r="C40" i="114"/>
  <c r="C398" i="114"/>
  <c r="M110" i="76"/>
  <c r="E401" i="109"/>
  <c r="K41" i="119"/>
  <c r="F41" i="114"/>
  <c r="F407" i="114"/>
  <c r="N260" i="78"/>
  <c r="G415" i="109"/>
  <c r="M291" i="78"/>
  <c r="E416" i="111"/>
  <c r="L22" i="13"/>
  <c r="G4" i="116"/>
  <c r="G60" i="116"/>
  <c r="C60" i="113"/>
  <c r="C4" i="113"/>
  <c r="M20" i="13"/>
  <c r="E60" i="118"/>
  <c r="E4" i="118"/>
  <c r="E4" i="109"/>
  <c r="E60" i="109"/>
  <c r="L18" i="13"/>
  <c r="C4" i="116"/>
  <c r="C60" i="116"/>
  <c r="C4" i="106"/>
  <c r="C60" i="106"/>
  <c r="M230" i="13"/>
  <c r="E67" i="109"/>
  <c r="M110" i="13"/>
  <c r="E63" i="109"/>
  <c r="C60" i="117"/>
  <c r="C4" i="117"/>
  <c r="D60" i="106"/>
  <c r="D4" i="106"/>
  <c r="M21" i="15"/>
  <c r="F5" i="118"/>
  <c r="E69" i="111"/>
  <c r="E5" i="111"/>
  <c r="E5" i="120"/>
  <c r="G5" i="109"/>
  <c r="M4" i="129" s="1"/>
  <c r="G69" i="109"/>
  <c r="L18" i="15"/>
  <c r="C5" i="116"/>
  <c r="C69" i="106"/>
  <c r="C5" i="106"/>
  <c r="M22" i="15"/>
  <c r="G5" i="118"/>
  <c r="E69" i="113"/>
  <c r="E5" i="113"/>
  <c r="M200" i="15"/>
  <c r="E75" i="109"/>
  <c r="L20" i="15"/>
  <c r="E5" i="116"/>
  <c r="C5" i="109"/>
  <c r="C69" i="109"/>
  <c r="E6" i="117"/>
  <c r="D82" i="109"/>
  <c r="D6" i="109"/>
  <c r="C6" i="117"/>
  <c r="D82" i="106"/>
  <c r="D6" i="106"/>
  <c r="M19" i="17"/>
  <c r="D6" i="118"/>
  <c r="E82" i="108"/>
  <c r="E6" i="108"/>
  <c r="M171" i="17"/>
  <c r="E87" i="111"/>
  <c r="M140" i="17"/>
  <c r="E86" i="109"/>
  <c r="M52" i="17"/>
  <c r="E83" i="113"/>
  <c r="L21" i="19"/>
  <c r="F7" i="116"/>
  <c r="C90" i="111"/>
  <c r="C7" i="111"/>
  <c r="L20" i="19"/>
  <c r="E7" i="116"/>
  <c r="C90" i="109"/>
  <c r="C7" i="109"/>
  <c r="F7" i="120"/>
  <c r="G90" i="111"/>
  <c r="G7" i="111"/>
  <c r="M200" i="19"/>
  <c r="E96" i="109"/>
  <c r="G7" i="119"/>
  <c r="F90" i="113"/>
  <c r="F7" i="113"/>
  <c r="L22" i="19"/>
  <c r="G7" i="116"/>
  <c r="C90" i="113"/>
  <c r="C7" i="113"/>
  <c r="M80" i="19"/>
  <c r="E92" i="109"/>
  <c r="C8" i="120"/>
  <c r="G8" i="106"/>
  <c r="G99" i="106"/>
  <c r="L22" i="20"/>
  <c r="G8" i="116"/>
  <c r="C99" i="113"/>
  <c r="C8" i="113"/>
  <c r="M18" i="22"/>
  <c r="C9" i="118"/>
  <c r="E106" i="106"/>
  <c r="E9" i="106"/>
  <c r="C9" i="117"/>
  <c r="D106" i="106"/>
  <c r="D9" i="106"/>
  <c r="G9" i="119"/>
  <c r="F106" i="113"/>
  <c r="F9" i="113"/>
  <c r="M108" i="22"/>
  <c r="E109" i="106"/>
  <c r="M21" i="22"/>
  <c r="F9" i="118"/>
  <c r="E106" i="111"/>
  <c r="E9" i="111"/>
  <c r="G10" i="119"/>
  <c r="F111" i="113"/>
  <c r="F10" i="113"/>
  <c r="M22" i="24"/>
  <c r="G10" i="118"/>
  <c r="E111" i="113"/>
  <c r="E10" i="113"/>
  <c r="L18" i="24"/>
  <c r="C10" i="116"/>
  <c r="C10" i="106"/>
  <c r="C111" i="106"/>
  <c r="E10" i="120"/>
  <c r="G10" i="109"/>
  <c r="M9" i="129" s="1"/>
  <c r="G111" i="109"/>
  <c r="M50" i="24"/>
  <c r="E112" i="109"/>
  <c r="M26" i="25"/>
  <c r="K11" i="118"/>
  <c r="E118" i="114"/>
  <c r="E11" i="114"/>
  <c r="M22" i="25"/>
  <c r="G11" i="118"/>
  <c r="E118" i="113"/>
  <c r="E11" i="113"/>
  <c r="C11" i="119"/>
  <c r="F11" i="106"/>
  <c r="F118" i="106"/>
  <c r="M110" i="25"/>
  <c r="E121" i="109"/>
  <c r="M80" i="25"/>
  <c r="E120" i="109"/>
  <c r="C11" i="117"/>
  <c r="D118" i="106"/>
  <c r="D11" i="106"/>
  <c r="M48" i="25"/>
  <c r="E119" i="106"/>
  <c r="L22" i="27"/>
  <c r="G12" i="116"/>
  <c r="C125" i="113"/>
  <c r="C12" i="113"/>
  <c r="G12" i="119"/>
  <c r="F125" i="113"/>
  <c r="F12" i="113"/>
  <c r="M110" i="27"/>
  <c r="E128" i="109"/>
  <c r="C12" i="120"/>
  <c r="G125" i="106"/>
  <c r="G12" i="106"/>
  <c r="M20" i="27"/>
  <c r="E12" i="118"/>
  <c r="E12" i="109"/>
  <c r="E125" i="109"/>
  <c r="M200" i="29"/>
  <c r="E137" i="109"/>
  <c r="K13" i="117"/>
  <c r="D131" i="114"/>
  <c r="D13" i="114"/>
  <c r="M110" i="29"/>
  <c r="E134" i="109"/>
  <c r="M50" i="29"/>
  <c r="E132" i="109"/>
  <c r="M296" i="31"/>
  <c r="E147" i="114"/>
  <c r="M258" i="31"/>
  <c r="E146" i="106"/>
  <c r="G14" i="120"/>
  <c r="G138" i="113"/>
  <c r="G14" i="113"/>
  <c r="C14" i="117"/>
  <c r="D138" i="106"/>
  <c r="D14" i="106"/>
  <c r="L22" i="31"/>
  <c r="G14" i="116"/>
  <c r="C138" i="113"/>
  <c r="C14" i="113"/>
  <c r="M110" i="31"/>
  <c r="E141" i="109"/>
  <c r="L20" i="31"/>
  <c r="E14" i="116"/>
  <c r="C138" i="109"/>
  <c r="C14" i="109"/>
  <c r="M290" i="33"/>
  <c r="E157" i="109"/>
  <c r="M172" i="33"/>
  <c r="E153" i="113"/>
  <c r="M141" i="33"/>
  <c r="E152" i="111"/>
  <c r="M50" i="33"/>
  <c r="E149" i="109"/>
  <c r="M350" i="37"/>
  <c r="E180" i="109"/>
  <c r="L22" i="37"/>
  <c r="G17" i="116"/>
  <c r="C169" i="113"/>
  <c r="C17" i="113"/>
  <c r="C17" i="117"/>
  <c r="D17" i="106"/>
  <c r="D169" i="106"/>
  <c r="G17" i="120"/>
  <c r="G169" i="113"/>
  <c r="G17" i="113"/>
  <c r="L20" i="37"/>
  <c r="E17" i="116"/>
  <c r="C17" i="109"/>
  <c r="C169" i="109"/>
  <c r="M110" i="37"/>
  <c r="E172" i="109"/>
  <c r="C17" i="119"/>
  <c r="F17" i="106"/>
  <c r="F169" i="106"/>
  <c r="M50" i="37"/>
  <c r="E170" i="109"/>
  <c r="M351" i="39"/>
  <c r="E192" i="111"/>
  <c r="M291" i="39"/>
  <c r="E190" i="111"/>
  <c r="M18" i="39"/>
  <c r="C18" i="118"/>
  <c r="E181" i="106"/>
  <c r="E18" i="106"/>
  <c r="K18" i="117"/>
  <c r="D181" i="114"/>
  <c r="D18" i="114"/>
  <c r="C18" i="117"/>
  <c r="D181" i="106"/>
  <c r="D18" i="106"/>
  <c r="L18" i="39"/>
  <c r="C18" i="116"/>
  <c r="C181" i="106"/>
  <c r="C18" i="106"/>
  <c r="M50" i="39"/>
  <c r="E182" i="109"/>
  <c r="M18" i="44"/>
  <c r="C21" i="118"/>
  <c r="E212" i="106"/>
  <c r="E21" i="106"/>
  <c r="L22" i="44"/>
  <c r="G21" i="116"/>
  <c r="C212" i="113"/>
  <c r="C21" i="113"/>
  <c r="M112" i="44"/>
  <c r="E215" i="113"/>
  <c r="M82" i="44"/>
  <c r="E214" i="113"/>
  <c r="M146" i="46"/>
  <c r="E233" i="114"/>
  <c r="M86" i="46"/>
  <c r="E231" i="114"/>
  <c r="N142" i="45"/>
  <c r="N81" i="46"/>
  <c r="G231" i="111"/>
  <c r="N141" i="46"/>
  <c r="G233" i="111"/>
  <c r="M109" i="46"/>
  <c r="E232" i="108"/>
  <c r="M142" i="46"/>
  <c r="E233" i="113"/>
  <c r="M138" i="46"/>
  <c r="E233" i="106"/>
  <c r="L50" i="46"/>
  <c r="C230" i="109"/>
  <c r="M171" i="46"/>
  <c r="E234" i="111"/>
  <c r="N116" i="46"/>
  <c r="G232" i="114"/>
  <c r="M82" i="46"/>
  <c r="E231" i="113"/>
  <c r="M108" i="46"/>
  <c r="E232" i="106"/>
  <c r="M116" i="46"/>
  <c r="E232" i="114"/>
  <c r="L116" i="46"/>
  <c r="C232" i="114"/>
  <c r="L169" i="46"/>
  <c r="C234" i="108"/>
  <c r="N86" i="46"/>
  <c r="G231" i="114"/>
  <c r="M50" i="46"/>
  <c r="E230" i="109"/>
  <c r="G23" i="120"/>
  <c r="G229" i="113"/>
  <c r="G23" i="113"/>
  <c r="L109" i="46"/>
  <c r="C232" i="108"/>
  <c r="M52" i="46"/>
  <c r="E230" i="113"/>
  <c r="L142" i="46"/>
  <c r="C233" i="113"/>
  <c r="L79" i="46"/>
  <c r="C231" i="108"/>
  <c r="L112" i="46"/>
  <c r="C232" i="113"/>
  <c r="N112" i="46"/>
  <c r="G232" i="113"/>
  <c r="N109" i="46"/>
  <c r="G232" i="108"/>
  <c r="G23" i="117"/>
  <c r="D229" i="113"/>
  <c r="D23" i="113"/>
  <c r="M20" i="46"/>
  <c r="E23" i="118"/>
  <c r="E23" i="109"/>
  <c r="E229" i="109"/>
  <c r="G23" i="119"/>
  <c r="F229" i="113"/>
  <c r="F23" i="113"/>
  <c r="L111" i="46"/>
  <c r="C232" i="111"/>
  <c r="M48" i="48"/>
  <c r="E236" i="106"/>
  <c r="M79" i="48"/>
  <c r="E237" i="108"/>
  <c r="M138" i="48"/>
  <c r="E239" i="106"/>
  <c r="M86" i="48"/>
  <c r="E237" i="114"/>
  <c r="M50" i="48"/>
  <c r="E236" i="109"/>
  <c r="L146" i="48"/>
  <c r="C239" i="114"/>
  <c r="M18" i="48"/>
  <c r="C24" i="118"/>
  <c r="E235" i="106"/>
  <c r="E24" i="106"/>
  <c r="N111" i="48"/>
  <c r="G238" i="111"/>
  <c r="N146" i="48"/>
  <c r="G239" i="114"/>
  <c r="N141" i="48"/>
  <c r="G239" i="111"/>
  <c r="N82" i="48"/>
  <c r="G237" i="113"/>
  <c r="M172" i="48"/>
  <c r="E240" i="113"/>
  <c r="N176" i="48"/>
  <c r="G240" i="114"/>
  <c r="M109" i="48"/>
  <c r="E238" i="108"/>
  <c r="L49" i="48"/>
  <c r="C236" i="108"/>
  <c r="L109" i="48"/>
  <c r="C238" i="108"/>
  <c r="M116" i="48"/>
  <c r="E238" i="114"/>
  <c r="L116" i="48"/>
  <c r="C238" i="114"/>
  <c r="M26" i="48"/>
  <c r="K24" i="118"/>
  <c r="E235" i="114"/>
  <c r="E24" i="114"/>
  <c r="E24" i="120"/>
  <c r="G235" i="109"/>
  <c r="G24" i="109"/>
  <c r="M23" i="129" s="1"/>
  <c r="N56" i="48"/>
  <c r="G236" i="114"/>
  <c r="L176" i="48"/>
  <c r="C240" i="114"/>
  <c r="L22" i="48"/>
  <c r="G24" i="116"/>
  <c r="C235" i="113"/>
  <c r="C24" i="113"/>
  <c r="N109" i="48"/>
  <c r="G238" i="108"/>
  <c r="C25" i="117"/>
  <c r="D241" i="106"/>
  <c r="D25" i="106"/>
  <c r="N110" i="50"/>
  <c r="G244" i="109"/>
  <c r="M49" i="50"/>
  <c r="E242" i="108"/>
  <c r="N78" i="50"/>
  <c r="G243" i="106"/>
  <c r="L199" i="50"/>
  <c r="C247" i="108"/>
  <c r="L169" i="50"/>
  <c r="C246" i="108"/>
  <c r="M141" i="50"/>
  <c r="E245" i="111"/>
  <c r="N86" i="50"/>
  <c r="G243" i="114"/>
  <c r="L48" i="50"/>
  <c r="C242" i="106"/>
  <c r="M202" i="50"/>
  <c r="E247" i="113"/>
  <c r="L170" i="50"/>
  <c r="C246" i="109"/>
  <c r="L111" i="50"/>
  <c r="C244" i="111"/>
  <c r="M176" i="50"/>
  <c r="E246" i="114"/>
  <c r="N198" i="50"/>
  <c r="G247" i="106"/>
  <c r="L142" i="50"/>
  <c r="C245" i="113"/>
  <c r="M110" i="50"/>
  <c r="E244" i="109"/>
  <c r="M200" i="50"/>
  <c r="E247" i="109"/>
  <c r="N170" i="50"/>
  <c r="G246" i="109"/>
  <c r="N111" i="50"/>
  <c r="G244" i="111"/>
  <c r="M112" i="50"/>
  <c r="E244" i="113"/>
  <c r="N141" i="50"/>
  <c r="G245" i="111"/>
  <c r="E25" i="119"/>
  <c r="F241" i="109"/>
  <c r="F25" i="109"/>
  <c r="K25" i="119"/>
  <c r="F241" i="114"/>
  <c r="F25" i="114"/>
  <c r="L82" i="50"/>
  <c r="C243" i="113"/>
  <c r="N199" i="50"/>
  <c r="G247" i="108"/>
  <c r="L116" i="50"/>
  <c r="C244" i="114"/>
  <c r="M169" i="50"/>
  <c r="E246" i="108"/>
  <c r="M109" i="50"/>
  <c r="E244" i="108"/>
  <c r="L56" i="50"/>
  <c r="C242" i="114"/>
  <c r="N48" i="50"/>
  <c r="G242" i="106"/>
  <c r="N168" i="50"/>
  <c r="G246" i="106"/>
  <c r="M20" i="50"/>
  <c r="E25" i="118"/>
  <c r="E241" i="109"/>
  <c r="E25" i="109"/>
  <c r="L350" i="51"/>
  <c r="C259" i="109"/>
  <c r="N261" i="51"/>
  <c r="G256" i="111"/>
  <c r="L50" i="51"/>
  <c r="C249" i="109"/>
  <c r="E26" i="117"/>
  <c r="D26" i="109"/>
  <c r="D248" i="109"/>
  <c r="M229" i="51"/>
  <c r="E255" i="108"/>
  <c r="M202" i="51"/>
  <c r="E254" i="113"/>
  <c r="N321" i="51"/>
  <c r="G258" i="111"/>
  <c r="L261" i="51"/>
  <c r="C256" i="111"/>
  <c r="C26" i="117"/>
  <c r="D248" i="106"/>
  <c r="D26" i="106"/>
  <c r="M142" i="51"/>
  <c r="E252" i="113"/>
  <c r="N80" i="51"/>
  <c r="G250" i="109"/>
  <c r="L386" i="51"/>
  <c r="C260" i="114"/>
  <c r="M319" i="51"/>
  <c r="E258" i="108"/>
  <c r="L266" i="51"/>
  <c r="C256" i="114"/>
  <c r="N170" i="51"/>
  <c r="G253" i="109"/>
  <c r="N110" i="51"/>
  <c r="G251" i="109"/>
  <c r="L289" i="51"/>
  <c r="C257" i="108"/>
  <c r="N232" i="51"/>
  <c r="G255" i="113"/>
  <c r="M168" i="51"/>
  <c r="E253" i="106"/>
  <c r="M22" i="51"/>
  <c r="G26" i="118"/>
  <c r="E248" i="113"/>
  <c r="E26" i="113"/>
  <c r="M350" i="51"/>
  <c r="E259" i="109"/>
  <c r="N291" i="51"/>
  <c r="G257" i="111"/>
  <c r="M109" i="51"/>
  <c r="E251" i="108"/>
  <c r="G26" i="120"/>
  <c r="G248" i="113"/>
  <c r="G26" i="113"/>
  <c r="M111" i="51"/>
  <c r="E251" i="111"/>
  <c r="L52" i="51"/>
  <c r="C249" i="113"/>
  <c r="L236" i="51"/>
  <c r="C255" i="114"/>
  <c r="M381" i="51"/>
  <c r="E260" i="111"/>
  <c r="N266" i="51"/>
  <c r="G256" i="114"/>
  <c r="N260" i="51"/>
  <c r="G256" i="109"/>
  <c r="L142" i="51"/>
  <c r="C252" i="113"/>
  <c r="L110" i="51"/>
  <c r="C251" i="109"/>
  <c r="M51" i="51"/>
  <c r="E249" i="111"/>
  <c r="L348" i="51"/>
  <c r="C259" i="106"/>
  <c r="L168" i="51"/>
  <c r="C253" i="106"/>
  <c r="N78" i="51"/>
  <c r="G250" i="106"/>
  <c r="N146" i="51"/>
  <c r="G252" i="114"/>
  <c r="N356" i="51"/>
  <c r="G259" i="114"/>
  <c r="N141" i="51"/>
  <c r="G252" i="111"/>
  <c r="L112" i="51"/>
  <c r="C251" i="113"/>
  <c r="L228" i="51"/>
  <c r="C255" i="106"/>
  <c r="M379" i="51"/>
  <c r="E260" i="108"/>
  <c r="N81" i="51"/>
  <c r="G250" i="111"/>
  <c r="L231" i="51"/>
  <c r="C255" i="111"/>
  <c r="N292" i="51"/>
  <c r="G257" i="113"/>
  <c r="M382" i="51"/>
  <c r="E260" i="113"/>
  <c r="N171" i="51"/>
  <c r="G253" i="111"/>
  <c r="M81" i="51"/>
  <c r="E250" i="111"/>
  <c r="L171" i="51"/>
  <c r="C253" i="111"/>
  <c r="N411" i="53"/>
  <c r="G274" i="111"/>
  <c r="M379" i="53"/>
  <c r="E273" i="108"/>
  <c r="L350" i="53"/>
  <c r="C272" i="109"/>
  <c r="M260" i="53"/>
  <c r="E269" i="109"/>
  <c r="L139" i="53"/>
  <c r="C265" i="108"/>
  <c r="L380" i="53"/>
  <c r="C273" i="109"/>
  <c r="L199" i="53"/>
  <c r="C267" i="108"/>
  <c r="M176" i="53"/>
  <c r="E266" i="114"/>
  <c r="M412" i="53"/>
  <c r="E274" i="113"/>
  <c r="L381" i="53"/>
  <c r="C273" i="111"/>
  <c r="M229" i="53"/>
  <c r="E268" i="108"/>
  <c r="M140" i="53"/>
  <c r="E265" i="109"/>
  <c r="N349" i="53"/>
  <c r="G272" i="108"/>
  <c r="M319" i="53"/>
  <c r="E271" i="108"/>
  <c r="M266" i="53"/>
  <c r="E269" i="114"/>
  <c r="N352" i="53"/>
  <c r="G272" i="113"/>
  <c r="M82" i="53"/>
  <c r="E263" i="113"/>
  <c r="D27" i="119"/>
  <c r="F261" i="108"/>
  <c r="F27" i="108"/>
  <c r="M351" i="53"/>
  <c r="E272" i="111"/>
  <c r="M116" i="53"/>
  <c r="E264" i="114"/>
  <c r="M49" i="53"/>
  <c r="E262" i="108"/>
  <c r="L18" i="53"/>
  <c r="C27" i="116"/>
  <c r="C261" i="106"/>
  <c r="C27" i="106"/>
  <c r="N386" i="53"/>
  <c r="G273" i="114"/>
  <c r="L229" i="53"/>
  <c r="C268" i="108"/>
  <c r="N318" i="53"/>
  <c r="G271" i="106"/>
  <c r="L51" i="53"/>
  <c r="C262" i="111"/>
  <c r="L322" i="53"/>
  <c r="C271" i="113"/>
  <c r="L352" i="53"/>
  <c r="C272" i="113"/>
  <c r="M350" i="53"/>
  <c r="E272" i="109"/>
  <c r="L79" i="53"/>
  <c r="C263" i="108"/>
  <c r="M380" i="53"/>
  <c r="E273" i="109"/>
  <c r="N139" i="53"/>
  <c r="G265" i="108"/>
  <c r="M80" i="53"/>
  <c r="E263" i="109"/>
  <c r="L318" i="53"/>
  <c r="C271" i="106"/>
  <c r="M262" i="53"/>
  <c r="E269" i="113"/>
  <c r="N236" i="53"/>
  <c r="G268" i="114"/>
  <c r="N200" i="53"/>
  <c r="G267" i="109"/>
  <c r="N442" i="53"/>
  <c r="G275" i="113"/>
  <c r="M138" i="53"/>
  <c r="E265" i="106"/>
  <c r="L86" i="53"/>
  <c r="C263" i="114"/>
  <c r="L142" i="53"/>
  <c r="C265" i="113"/>
  <c r="N348" i="53"/>
  <c r="G272" i="106"/>
  <c r="L236" i="53"/>
  <c r="C268" i="114"/>
  <c r="G27" i="119"/>
  <c r="F261" i="113"/>
  <c r="F27" i="113"/>
  <c r="N441" i="53"/>
  <c r="G275" i="111"/>
  <c r="N229" i="53"/>
  <c r="G268" i="108"/>
  <c r="M288" i="53"/>
  <c r="E270" i="106"/>
  <c r="M20" i="53"/>
  <c r="E27" i="118"/>
  <c r="E27" i="109"/>
  <c r="E261" i="109"/>
  <c r="L441" i="53"/>
  <c r="C275" i="111"/>
  <c r="L292" i="53"/>
  <c r="C270" i="113"/>
  <c r="N206" i="53"/>
  <c r="G267" i="114"/>
  <c r="M18" i="53"/>
  <c r="C27" i="118"/>
  <c r="E261" i="106"/>
  <c r="E27" i="106"/>
  <c r="M439" i="53"/>
  <c r="E275" i="108"/>
  <c r="M291" i="53"/>
  <c r="E270" i="111"/>
  <c r="N231" i="53"/>
  <c r="G268" i="111"/>
  <c r="M259" i="53"/>
  <c r="E269" i="108"/>
  <c r="L410" i="53"/>
  <c r="C274" i="109"/>
  <c r="L140" i="53"/>
  <c r="C265" i="109"/>
  <c r="N79" i="53"/>
  <c r="G263" i="108"/>
  <c r="N56" i="53"/>
  <c r="G262" i="114"/>
  <c r="M199" i="53"/>
  <c r="E267" i="108"/>
  <c r="G27" i="120"/>
  <c r="G261" i="113"/>
  <c r="G27" i="113"/>
  <c r="N326" i="53"/>
  <c r="G271" i="114"/>
  <c r="M200" i="53"/>
  <c r="E267" i="109"/>
  <c r="L261" i="53"/>
  <c r="C269" i="111"/>
  <c r="N438" i="53"/>
  <c r="G275" i="106"/>
  <c r="N262" i="53"/>
  <c r="G269" i="113"/>
  <c r="L109" i="53"/>
  <c r="C264" i="108"/>
  <c r="L446" i="53"/>
  <c r="C275" i="114"/>
  <c r="N319" i="53"/>
  <c r="G271" i="108"/>
  <c r="N109" i="53"/>
  <c r="G264" i="108"/>
  <c r="M109" i="53"/>
  <c r="E264" i="108"/>
  <c r="M78" i="55"/>
  <c r="E278" i="106"/>
  <c r="M236" i="55"/>
  <c r="E283" i="114"/>
  <c r="L140" i="55"/>
  <c r="C280" i="109"/>
  <c r="M109" i="55"/>
  <c r="E279" i="108"/>
  <c r="M56" i="55"/>
  <c r="E277" i="114"/>
  <c r="C28" i="119"/>
  <c r="F276" i="106"/>
  <c r="F28" i="106"/>
  <c r="M231" i="55"/>
  <c r="E283" i="111"/>
  <c r="N199" i="55"/>
  <c r="G282" i="108"/>
  <c r="M172" i="55"/>
  <c r="E281" i="113"/>
  <c r="L141" i="55"/>
  <c r="C280" i="111"/>
  <c r="M168" i="55"/>
  <c r="E281" i="106"/>
  <c r="M81" i="55"/>
  <c r="E278" i="111"/>
  <c r="M228" i="55"/>
  <c r="E283" i="106"/>
  <c r="L142" i="55"/>
  <c r="C280" i="113"/>
  <c r="M112" i="55"/>
  <c r="E279" i="113"/>
  <c r="L108" i="55"/>
  <c r="C279" i="106"/>
  <c r="N109" i="55"/>
  <c r="G279" i="108"/>
  <c r="M258" i="55"/>
  <c r="E284" i="106"/>
  <c r="M108" i="55"/>
  <c r="E279" i="106"/>
  <c r="M176" i="55"/>
  <c r="E281" i="114"/>
  <c r="L138" i="55"/>
  <c r="C280" i="106"/>
  <c r="M82" i="55"/>
  <c r="E278" i="113"/>
  <c r="L236" i="55"/>
  <c r="C283" i="114"/>
  <c r="L169" i="55"/>
  <c r="C281" i="108"/>
  <c r="L259" i="55"/>
  <c r="C284" i="108"/>
  <c r="L82" i="55"/>
  <c r="C278" i="113"/>
  <c r="E28" i="119"/>
  <c r="F276" i="109"/>
  <c r="F28" i="109"/>
  <c r="M201" i="55"/>
  <c r="E282" i="111"/>
  <c r="N139" i="55"/>
  <c r="G280" i="108"/>
  <c r="L199" i="55"/>
  <c r="C282" i="108"/>
  <c r="N138" i="55"/>
  <c r="G280" i="106"/>
  <c r="M20" i="55"/>
  <c r="E28" i="118"/>
  <c r="E28" i="109"/>
  <c r="E276" i="109"/>
  <c r="N229" i="55"/>
  <c r="G283" i="108"/>
  <c r="M198" i="55"/>
  <c r="E282" i="106"/>
  <c r="L50" i="55"/>
  <c r="C277" i="109"/>
  <c r="L201" i="55"/>
  <c r="C282" i="111"/>
  <c r="N176" i="55"/>
  <c r="G281" i="114"/>
  <c r="N258" i="55"/>
  <c r="G284" i="106"/>
  <c r="N232" i="55"/>
  <c r="G283" i="113"/>
  <c r="N262" i="55"/>
  <c r="G284" i="113"/>
  <c r="L172" i="55"/>
  <c r="C281" i="113"/>
  <c r="L52" i="55"/>
  <c r="C277" i="113"/>
  <c r="N146" i="55"/>
  <c r="G280" i="114"/>
  <c r="L18" i="55"/>
  <c r="C28" i="116"/>
  <c r="C276" i="106"/>
  <c r="C28" i="106"/>
  <c r="M291" i="57"/>
  <c r="E294" i="111"/>
  <c r="M138" i="57"/>
  <c r="E289" i="106"/>
  <c r="L80" i="57"/>
  <c r="C287" i="109"/>
  <c r="G29" i="119"/>
  <c r="F285" i="113"/>
  <c r="F29" i="113"/>
  <c r="L289" i="57"/>
  <c r="C294" i="108"/>
  <c r="N49" i="57"/>
  <c r="G286" i="108"/>
  <c r="L292" i="57"/>
  <c r="C294" i="113"/>
  <c r="M259" i="57"/>
  <c r="E293" i="108"/>
  <c r="L138" i="57"/>
  <c r="C289" i="106"/>
  <c r="N78" i="57"/>
  <c r="G287" i="106"/>
  <c r="M49" i="57"/>
  <c r="E286" i="108"/>
  <c r="L261" i="57"/>
  <c r="C293" i="111"/>
  <c r="M200" i="57"/>
  <c r="E291" i="109"/>
  <c r="M142" i="57"/>
  <c r="E289" i="113"/>
  <c r="M81" i="57"/>
  <c r="E287" i="111"/>
  <c r="M56" i="57"/>
  <c r="E286" i="114"/>
  <c r="N139" i="57"/>
  <c r="G289" i="108"/>
  <c r="N262" i="57"/>
  <c r="G293" i="113"/>
  <c r="F29" i="120"/>
  <c r="G285" i="111"/>
  <c r="G29" i="111"/>
  <c r="L201" i="57"/>
  <c r="C291" i="111"/>
  <c r="M141" i="57"/>
  <c r="E289" i="111"/>
  <c r="M108" i="57"/>
  <c r="E288" i="106"/>
  <c r="L79" i="57"/>
  <c r="C287" i="108"/>
  <c r="N296" i="57"/>
  <c r="G294" i="114"/>
  <c r="M231" i="57"/>
  <c r="E292" i="111"/>
  <c r="M232" i="57"/>
  <c r="E292" i="113"/>
  <c r="L206" i="57"/>
  <c r="C291" i="114"/>
  <c r="N171" i="57"/>
  <c r="G290" i="111"/>
  <c r="L146" i="57"/>
  <c r="C289" i="114"/>
  <c r="L171" i="57"/>
  <c r="C290" i="111"/>
  <c r="L50" i="57"/>
  <c r="C286" i="109"/>
  <c r="L232" i="57"/>
  <c r="C292" i="113"/>
  <c r="L169" i="57"/>
  <c r="C290" i="108"/>
  <c r="M20" i="57"/>
  <c r="E29" i="118"/>
  <c r="E285" i="109"/>
  <c r="E29" i="109"/>
  <c r="M172" i="57"/>
  <c r="E290" i="113"/>
  <c r="M168" i="57"/>
  <c r="E290" i="106"/>
  <c r="N56" i="57"/>
  <c r="G286" i="114"/>
  <c r="N229" i="57"/>
  <c r="G292" i="108"/>
  <c r="N266" i="57"/>
  <c r="G293" i="114"/>
  <c r="L19" i="57"/>
  <c r="D29" i="116"/>
  <c r="C285" i="108"/>
  <c r="C29" i="108"/>
  <c r="N172" i="57"/>
  <c r="G290" i="113"/>
  <c r="M198" i="57"/>
  <c r="E291" i="106"/>
  <c r="L26" i="57"/>
  <c r="K29" i="116"/>
  <c r="C29" i="114"/>
  <c r="C285" i="114"/>
  <c r="N290" i="57"/>
  <c r="G294" i="109"/>
  <c r="N321" i="59"/>
  <c r="G305" i="111"/>
  <c r="M259" i="59"/>
  <c r="E303" i="108"/>
  <c r="L169" i="59"/>
  <c r="C300" i="108"/>
  <c r="M291" i="59"/>
  <c r="E304" i="111"/>
  <c r="L199" i="59"/>
  <c r="C301" i="108"/>
  <c r="M81" i="59"/>
  <c r="E297" i="111"/>
  <c r="L49" i="59"/>
  <c r="C296" i="108"/>
  <c r="L22" i="59"/>
  <c r="G30" i="116"/>
  <c r="C295" i="113"/>
  <c r="C30" i="113"/>
  <c r="M319" i="59"/>
  <c r="E305" i="108"/>
  <c r="M266" i="59"/>
  <c r="E303" i="114"/>
  <c r="E30" i="119"/>
  <c r="F30" i="109"/>
  <c r="F295" i="109"/>
  <c r="N266" i="59"/>
  <c r="G303" i="114"/>
  <c r="L322" i="59"/>
  <c r="C305" i="113"/>
  <c r="L318" i="59"/>
  <c r="C305" i="106"/>
  <c r="N82" i="59"/>
  <c r="G297" i="113"/>
  <c r="N56" i="59"/>
  <c r="G296" i="114"/>
  <c r="M21" i="59"/>
  <c r="F30" i="118"/>
  <c r="E295" i="111"/>
  <c r="E30" i="111"/>
  <c r="N112" i="59"/>
  <c r="G298" i="113"/>
  <c r="L176" i="59"/>
  <c r="C300" i="114"/>
  <c r="M112" i="59"/>
  <c r="E298" i="113"/>
  <c r="N141" i="59"/>
  <c r="G299" i="111"/>
  <c r="M320" i="59"/>
  <c r="E305" i="109"/>
  <c r="N78" i="59"/>
  <c r="G297" i="106"/>
  <c r="M146" i="59"/>
  <c r="E299" i="114"/>
  <c r="M86" i="59"/>
  <c r="E297" i="114"/>
  <c r="L48" i="59"/>
  <c r="C296" i="106"/>
  <c r="N258" i="59"/>
  <c r="G303" i="106"/>
  <c r="N176" i="59"/>
  <c r="G300" i="114"/>
  <c r="N80" i="59"/>
  <c r="G297" i="109"/>
  <c r="N326" i="59"/>
  <c r="G305" i="114"/>
  <c r="N142" i="59"/>
  <c r="G299" i="113"/>
  <c r="N291" i="59"/>
  <c r="G304" i="111"/>
  <c r="M229" i="59"/>
  <c r="E302" i="108"/>
  <c r="M142" i="59"/>
  <c r="E299" i="113"/>
  <c r="L198" i="59"/>
  <c r="C301" i="106"/>
  <c r="M171" i="59"/>
  <c r="E300" i="111"/>
  <c r="N200" i="59"/>
  <c r="G301" i="109"/>
  <c r="L116" i="59"/>
  <c r="C298" i="114"/>
  <c r="N232" i="59"/>
  <c r="G302" i="113"/>
  <c r="L52" i="59"/>
  <c r="C296" i="113"/>
  <c r="L326" i="59"/>
  <c r="C305" i="114"/>
  <c r="N236" i="59"/>
  <c r="G302" i="114"/>
  <c r="L296" i="59"/>
  <c r="C304" i="114"/>
  <c r="M228" i="59"/>
  <c r="E302" i="106"/>
  <c r="K30" i="117"/>
  <c r="D295" i="114"/>
  <c r="D30" i="114"/>
  <c r="N146" i="59"/>
  <c r="G299" i="114"/>
  <c r="L236" i="59"/>
  <c r="C302" i="114"/>
  <c r="M109" i="59"/>
  <c r="E298" i="108"/>
  <c r="L146" i="59"/>
  <c r="C299" i="114"/>
  <c r="E30" i="120"/>
  <c r="G30" i="109"/>
  <c r="M29" i="129" s="1"/>
  <c r="G295" i="109"/>
  <c r="L18" i="59"/>
  <c r="C30" i="116"/>
  <c r="C295" i="106"/>
  <c r="C30" i="106"/>
  <c r="M261" i="61"/>
  <c r="E314" i="111"/>
  <c r="N200" i="61"/>
  <c r="G312" i="109"/>
  <c r="N169" i="61"/>
  <c r="G311" i="108"/>
  <c r="M111" i="61"/>
  <c r="E309" i="111"/>
  <c r="L80" i="61"/>
  <c r="C308" i="109"/>
  <c r="F31" i="119"/>
  <c r="F306" i="111"/>
  <c r="F31" i="111"/>
  <c r="M142" i="61"/>
  <c r="E310" i="113"/>
  <c r="M138" i="61"/>
  <c r="E310" i="106"/>
  <c r="M86" i="61"/>
  <c r="E308" i="114"/>
  <c r="M378" i="61"/>
  <c r="E318" i="106"/>
  <c r="M172" i="61"/>
  <c r="E311" i="113"/>
  <c r="N291" i="61"/>
  <c r="G315" i="111"/>
  <c r="M259" i="61"/>
  <c r="E314" i="108"/>
  <c r="M381" i="61"/>
  <c r="E318" i="111"/>
  <c r="M258" i="61"/>
  <c r="E314" i="106"/>
  <c r="N110" i="61"/>
  <c r="G309" i="109"/>
  <c r="N79" i="61"/>
  <c r="G308" i="108"/>
  <c r="L378" i="61"/>
  <c r="C318" i="106"/>
  <c r="M292" i="61"/>
  <c r="E315" i="113"/>
  <c r="M288" i="61"/>
  <c r="E315" i="106"/>
  <c r="L382" i="61"/>
  <c r="C318" i="113"/>
  <c r="N259" i="61"/>
  <c r="G314" i="108"/>
  <c r="L229" i="61"/>
  <c r="C313" i="108"/>
  <c r="L348" i="61"/>
  <c r="C317" i="106"/>
  <c r="L170" i="61"/>
  <c r="C311" i="109"/>
  <c r="L138" i="61"/>
  <c r="C310" i="106"/>
  <c r="G31" i="120"/>
  <c r="G306" i="113"/>
  <c r="G31" i="113"/>
  <c r="M199" i="61"/>
  <c r="E312" i="108"/>
  <c r="M356" i="61"/>
  <c r="E317" i="114"/>
  <c r="N266" i="61"/>
  <c r="G314" i="114"/>
  <c r="L109" i="61"/>
  <c r="C309" i="108"/>
  <c r="L22" i="61"/>
  <c r="G31" i="116"/>
  <c r="C306" i="113"/>
  <c r="C31" i="113"/>
  <c r="M352" i="61"/>
  <c r="E317" i="113"/>
  <c r="M266" i="61"/>
  <c r="E314" i="114"/>
  <c r="M18" i="61"/>
  <c r="C31" i="118"/>
  <c r="E306" i="106"/>
  <c r="E31" i="106"/>
  <c r="L258" i="61"/>
  <c r="C314" i="106"/>
  <c r="L380" i="61"/>
  <c r="C318" i="109"/>
  <c r="L296" i="61"/>
  <c r="C315" i="114"/>
  <c r="L52" i="61"/>
  <c r="C307" i="113"/>
  <c r="L236" i="61"/>
  <c r="C313" i="114"/>
  <c r="L206" i="61"/>
  <c r="C312" i="114"/>
  <c r="L146" i="61"/>
  <c r="C310" i="114"/>
  <c r="M80" i="61"/>
  <c r="E308" i="109"/>
  <c r="N262" i="61"/>
  <c r="G314" i="113"/>
  <c r="M170" i="61"/>
  <c r="E311" i="109"/>
  <c r="N318" i="61"/>
  <c r="G316" i="106"/>
  <c r="L350" i="61"/>
  <c r="C317" i="109"/>
  <c r="L168" i="61"/>
  <c r="C311" i="106"/>
  <c r="N206" i="61"/>
  <c r="G312" i="114"/>
  <c r="N296" i="61"/>
  <c r="G315" i="114"/>
  <c r="M262" i="61"/>
  <c r="E314" i="113"/>
  <c r="L50" i="61"/>
  <c r="C307" i="109"/>
  <c r="N201" i="61"/>
  <c r="G312" i="111"/>
  <c r="M82" i="61"/>
  <c r="E308" i="113"/>
  <c r="N202" i="61"/>
  <c r="G312" i="113"/>
  <c r="N52" i="61"/>
  <c r="G307" i="113"/>
  <c r="L56" i="61"/>
  <c r="C307" i="114"/>
  <c r="M22" i="61"/>
  <c r="G31" i="118"/>
  <c r="E306" i="113"/>
  <c r="E31" i="113"/>
  <c r="M201" i="62"/>
  <c r="E325" i="111"/>
  <c r="N80" i="62"/>
  <c r="G321" i="109"/>
  <c r="N49" i="62"/>
  <c r="G320" i="108"/>
  <c r="M262" i="62"/>
  <c r="E327" i="113"/>
  <c r="M236" i="62"/>
  <c r="E326" i="114"/>
  <c r="M112" i="62"/>
  <c r="E322" i="113"/>
  <c r="L231" i="62"/>
  <c r="C326" i="111"/>
  <c r="N290" i="62"/>
  <c r="G328" i="109"/>
  <c r="L236" i="62"/>
  <c r="C326" i="114"/>
  <c r="M199" i="62"/>
  <c r="E325" i="108"/>
  <c r="L111" i="62"/>
  <c r="C322" i="111"/>
  <c r="N261" i="62"/>
  <c r="G327" i="111"/>
  <c r="L201" i="62"/>
  <c r="C325" i="111"/>
  <c r="N112" i="62"/>
  <c r="G322" i="113"/>
  <c r="N81" i="62"/>
  <c r="G321" i="111"/>
  <c r="N141" i="62"/>
  <c r="G323" i="111"/>
  <c r="M82" i="62"/>
  <c r="E321" i="113"/>
  <c r="N259" i="62"/>
  <c r="G327" i="108"/>
  <c r="M292" i="62"/>
  <c r="E328" i="113"/>
  <c r="M146" i="62"/>
  <c r="E323" i="114"/>
  <c r="L49" i="62"/>
  <c r="C320" i="108"/>
  <c r="L292" i="62"/>
  <c r="C328" i="113"/>
  <c r="M296" i="62"/>
  <c r="E328" i="114"/>
  <c r="D323" i="108"/>
  <c r="D323" i="106"/>
  <c r="M260" i="62"/>
  <c r="E327" i="109"/>
  <c r="M50" i="62"/>
  <c r="E320" i="109"/>
  <c r="M176" i="62"/>
  <c r="E324" i="114"/>
  <c r="M138" i="62"/>
  <c r="E323" i="108"/>
  <c r="E323" i="106"/>
  <c r="N82" i="62"/>
  <c r="G321" i="113"/>
  <c r="G32" i="117"/>
  <c r="D319" i="113"/>
  <c r="D32" i="113"/>
  <c r="N176" i="62"/>
  <c r="G324" i="114"/>
  <c r="N108" i="62"/>
  <c r="G322" i="106"/>
  <c r="M18" i="62"/>
  <c r="C32" i="118"/>
  <c r="E319" i="106"/>
  <c r="E32" i="106"/>
  <c r="M22" i="62"/>
  <c r="G32" i="118"/>
  <c r="E319" i="113"/>
  <c r="E32" i="113"/>
  <c r="N142" i="62"/>
  <c r="G323" i="113"/>
  <c r="M78" i="62"/>
  <c r="E321" i="106"/>
  <c r="L78" i="62"/>
  <c r="C321" i="106"/>
  <c r="C32" i="119"/>
  <c r="F319" i="106"/>
  <c r="F32" i="106"/>
  <c r="N291" i="62"/>
  <c r="G328" i="111"/>
  <c r="M352" i="64"/>
  <c r="E340" i="113"/>
  <c r="L228" i="64"/>
  <c r="C336" i="106"/>
  <c r="M109" i="64"/>
  <c r="E332" i="108"/>
  <c r="L22" i="64"/>
  <c r="G33" i="116"/>
  <c r="C329" i="113"/>
  <c r="C33" i="113"/>
  <c r="D33" i="120"/>
  <c r="G329" i="108"/>
  <c r="G33" i="108"/>
  <c r="L351" i="64"/>
  <c r="C340" i="111"/>
  <c r="N288" i="64"/>
  <c r="G338" i="106"/>
  <c r="N229" i="64"/>
  <c r="G336" i="108"/>
  <c r="M168" i="64"/>
  <c r="E334" i="106"/>
  <c r="M116" i="64"/>
  <c r="E332" i="114"/>
  <c r="L260" i="64"/>
  <c r="C337" i="109"/>
  <c r="M201" i="64"/>
  <c r="E335" i="111"/>
  <c r="M350" i="64"/>
  <c r="E340" i="109"/>
  <c r="M266" i="64"/>
  <c r="E337" i="114"/>
  <c r="L176" i="64"/>
  <c r="C334" i="114"/>
  <c r="N232" i="64"/>
  <c r="G336" i="113"/>
  <c r="N349" i="64"/>
  <c r="G340" i="108"/>
  <c r="L229" i="64"/>
  <c r="C336" i="108"/>
  <c r="L18" i="64"/>
  <c r="C33" i="116"/>
  <c r="C329" i="106"/>
  <c r="C33" i="106"/>
  <c r="L202" i="64"/>
  <c r="C335" i="113"/>
  <c r="L350" i="64"/>
  <c r="C340" i="109"/>
  <c r="N291" i="64"/>
  <c r="G338" i="111"/>
  <c r="M206" i="64"/>
  <c r="E335" i="114"/>
  <c r="N172" i="64"/>
  <c r="G334" i="113"/>
  <c r="L318" i="64"/>
  <c r="C339" i="106"/>
  <c r="N261" i="64"/>
  <c r="G337" i="111"/>
  <c r="M141" i="64"/>
  <c r="E333" i="111"/>
  <c r="L320" i="64"/>
  <c r="C339" i="109"/>
  <c r="L110" i="64"/>
  <c r="C332" i="109"/>
  <c r="L352" i="64"/>
  <c r="C340" i="113"/>
  <c r="L291" i="64"/>
  <c r="C338" i="111"/>
  <c r="N170" i="64"/>
  <c r="G334" i="109"/>
  <c r="L80" i="64"/>
  <c r="C331" i="109"/>
  <c r="M258" i="64"/>
  <c r="E337" i="106"/>
  <c r="L112" i="64"/>
  <c r="C332" i="113"/>
  <c r="L78" i="64"/>
  <c r="C331" i="106"/>
  <c r="N266" i="64"/>
  <c r="G337" i="114"/>
  <c r="N116" i="64"/>
  <c r="G332" i="114"/>
  <c r="L56" i="64"/>
  <c r="C330" i="114"/>
  <c r="N292" i="64"/>
  <c r="G338" i="113"/>
  <c r="L82" i="64"/>
  <c r="C331" i="113"/>
  <c r="N356" i="64"/>
  <c r="G340" i="114"/>
  <c r="M81" i="64"/>
  <c r="E331" i="111"/>
  <c r="L81" i="64"/>
  <c r="C331" i="111"/>
  <c r="N169" i="64"/>
  <c r="G334" i="108"/>
  <c r="N48" i="64"/>
  <c r="G330" i="106"/>
  <c r="M169" i="64"/>
  <c r="E334" i="108"/>
  <c r="L169" i="64"/>
  <c r="C334" i="108"/>
  <c r="N176" i="64"/>
  <c r="G334" i="114"/>
  <c r="L326" i="64"/>
  <c r="C339" i="114"/>
  <c r="M18" i="64"/>
  <c r="C33" i="118"/>
  <c r="E329" i="106"/>
  <c r="E33" i="106"/>
  <c r="M228" i="64"/>
  <c r="E336" i="106"/>
  <c r="M22" i="64"/>
  <c r="G33" i="118"/>
  <c r="E329" i="113"/>
  <c r="E33" i="113"/>
  <c r="L232" i="65"/>
  <c r="C348" i="113"/>
  <c r="L51" i="65"/>
  <c r="C342" i="111"/>
  <c r="N140" i="65"/>
  <c r="G345" i="109"/>
  <c r="L111" i="65"/>
  <c r="C344" i="111"/>
  <c r="M50" i="65"/>
  <c r="E342" i="109"/>
  <c r="L56" i="65"/>
  <c r="C342" i="114"/>
  <c r="L171" i="65"/>
  <c r="C346" i="111"/>
  <c r="M48" i="65"/>
  <c r="E342" i="106"/>
  <c r="M230" i="65"/>
  <c r="E348" i="109"/>
  <c r="M198" i="65"/>
  <c r="E347" i="106"/>
  <c r="L170" i="65"/>
  <c r="C346" i="109"/>
  <c r="L139" i="65"/>
  <c r="C345" i="108"/>
  <c r="L230" i="65"/>
  <c r="C348" i="109"/>
  <c r="N168" i="65"/>
  <c r="G346" i="106"/>
  <c r="N56" i="65"/>
  <c r="G342" i="114"/>
  <c r="C34" i="120"/>
  <c r="G341" i="106"/>
  <c r="G34" i="106"/>
  <c r="N169" i="65"/>
  <c r="G346" i="108"/>
  <c r="M229" i="65"/>
  <c r="E348" i="108"/>
  <c r="N172" i="65"/>
  <c r="G346" i="113"/>
  <c r="M139" i="65"/>
  <c r="E345" i="108"/>
  <c r="L21" i="65"/>
  <c r="F34" i="116"/>
  <c r="C341" i="111"/>
  <c r="C34" i="111"/>
  <c r="M108" i="65"/>
  <c r="E344" i="106"/>
  <c r="M81" i="65"/>
  <c r="E343" i="111"/>
  <c r="N110" i="65"/>
  <c r="G344" i="109"/>
  <c r="N142" i="65"/>
  <c r="G345" i="113"/>
  <c r="M142" i="65"/>
  <c r="E345" i="113"/>
  <c r="L142" i="65"/>
  <c r="C345" i="113"/>
  <c r="L86" i="65"/>
  <c r="C343" i="114"/>
  <c r="L259" i="67"/>
  <c r="C357" i="108"/>
  <c r="N141" i="67"/>
  <c r="G353" i="111"/>
  <c r="M79" i="67"/>
  <c r="E351" i="108"/>
  <c r="L50" i="67"/>
  <c r="C350" i="109"/>
  <c r="G35" i="117"/>
  <c r="D349" i="113"/>
  <c r="D35" i="113"/>
  <c r="L110" i="67"/>
  <c r="C352" i="109"/>
  <c r="M230" i="67"/>
  <c r="E356" i="109"/>
  <c r="M112" i="67"/>
  <c r="E352" i="113"/>
  <c r="M108" i="67"/>
  <c r="E352" i="106"/>
  <c r="M56" i="67"/>
  <c r="E350" i="114"/>
  <c r="M260" i="67"/>
  <c r="E357" i="109"/>
  <c r="L79" i="67"/>
  <c r="C351" i="108"/>
  <c r="L288" i="67"/>
  <c r="C358" i="106"/>
  <c r="N229" i="67"/>
  <c r="G356" i="108"/>
  <c r="L48" i="67"/>
  <c r="C350" i="106"/>
  <c r="M262" i="67"/>
  <c r="E357" i="113"/>
  <c r="M258" i="67"/>
  <c r="E357" i="106"/>
  <c r="M206" i="67"/>
  <c r="E355" i="114"/>
  <c r="N81" i="67"/>
  <c r="G351" i="111"/>
  <c r="G35" i="119"/>
  <c r="F349" i="113"/>
  <c r="F35" i="113"/>
  <c r="M289" i="67"/>
  <c r="E358" i="108"/>
  <c r="M236" i="67"/>
  <c r="E356" i="114"/>
  <c r="M49" i="67"/>
  <c r="E350" i="108"/>
  <c r="M231" i="67"/>
  <c r="E356" i="111"/>
  <c r="M116" i="67"/>
  <c r="E352" i="114"/>
  <c r="M290" i="67"/>
  <c r="E358" i="109"/>
  <c r="L231" i="67"/>
  <c r="C356" i="111"/>
  <c r="M170" i="67"/>
  <c r="E354" i="109"/>
  <c r="C35" i="119"/>
  <c r="F349" i="106"/>
  <c r="F35" i="106"/>
  <c r="N56" i="67"/>
  <c r="G350" i="114"/>
  <c r="M171" i="67"/>
  <c r="E354" i="111"/>
  <c r="N51" i="67"/>
  <c r="G350" i="111"/>
  <c r="N206" i="67"/>
  <c r="G355" i="114"/>
  <c r="L168" i="67"/>
  <c r="C354" i="106"/>
  <c r="L200" i="67"/>
  <c r="C355" i="109"/>
  <c r="L169" i="67"/>
  <c r="C354" i="108"/>
  <c r="L199" i="67"/>
  <c r="C355" i="108"/>
  <c r="L232" i="67"/>
  <c r="C356" i="113"/>
  <c r="N176" i="67"/>
  <c r="G354" i="114"/>
  <c r="L140" i="67"/>
  <c r="C353" i="109"/>
  <c r="N82" i="67"/>
  <c r="G351" i="113"/>
  <c r="L111" i="67"/>
  <c r="C352" i="111"/>
  <c r="L86" i="67"/>
  <c r="C351" i="114"/>
  <c r="N236" i="67"/>
  <c r="G356" i="114"/>
  <c r="N291" i="67"/>
  <c r="G358" i="111"/>
  <c r="N168" i="67"/>
  <c r="G354" i="106"/>
  <c r="L202" i="67"/>
  <c r="C355" i="113"/>
  <c r="N109" i="67"/>
  <c r="G352" i="108"/>
  <c r="N141" i="68"/>
  <c r="G363" i="111"/>
  <c r="C36" i="117"/>
  <c r="D359" i="106"/>
  <c r="D36" i="106"/>
  <c r="M20" i="68"/>
  <c r="E36" i="118"/>
  <c r="E36" i="109"/>
  <c r="E359" i="109"/>
  <c r="M141" i="68"/>
  <c r="E363" i="111"/>
  <c r="G36" i="117"/>
  <c r="D359" i="113"/>
  <c r="D36" i="113"/>
  <c r="M80" i="68"/>
  <c r="E361" i="109"/>
  <c r="L170" i="68"/>
  <c r="C364" i="109"/>
  <c r="N80" i="68"/>
  <c r="G361" i="109"/>
  <c r="L112" i="68"/>
  <c r="C362" i="113"/>
  <c r="L49" i="68"/>
  <c r="C360" i="108"/>
  <c r="M79" i="68"/>
  <c r="E361" i="108"/>
  <c r="L19" i="68"/>
  <c r="D36" i="116"/>
  <c r="C359" i="108"/>
  <c r="C36" i="108"/>
  <c r="N49" i="68"/>
  <c r="G360" i="108"/>
  <c r="M172" i="68"/>
  <c r="E364" i="113"/>
  <c r="L171" i="68"/>
  <c r="C364" i="111"/>
  <c r="L20" i="68"/>
  <c r="E36" i="116"/>
  <c r="C36" i="109"/>
  <c r="C359" i="109"/>
  <c r="L81" i="46"/>
  <c r="C231" i="111"/>
  <c r="M48" i="46"/>
  <c r="E230" i="106"/>
  <c r="L171" i="46"/>
  <c r="C234" i="111"/>
  <c r="N142" i="46"/>
  <c r="G233" i="113"/>
  <c r="L78" i="46"/>
  <c r="C231" i="106"/>
  <c r="N168" i="46"/>
  <c r="G234" i="106"/>
  <c r="N56" i="46"/>
  <c r="G230" i="114"/>
  <c r="M51" i="46"/>
  <c r="E230" i="111"/>
  <c r="M112" i="46"/>
  <c r="E232" i="113"/>
  <c r="N48" i="46"/>
  <c r="G230" i="106"/>
  <c r="L48" i="46"/>
  <c r="C230" i="106"/>
  <c r="M176" i="46"/>
  <c r="E234" i="114"/>
  <c r="L176" i="46"/>
  <c r="C234" i="114"/>
  <c r="L20" i="46"/>
  <c r="E23" i="116"/>
  <c r="C23" i="109"/>
  <c r="C229" i="109"/>
  <c r="N51" i="46"/>
  <c r="G230" i="111"/>
  <c r="M51" i="48"/>
  <c r="E236" i="111"/>
  <c r="M82" i="48"/>
  <c r="E237" i="113"/>
  <c r="M146" i="48"/>
  <c r="E239" i="114"/>
  <c r="L110" i="48"/>
  <c r="C238" i="109"/>
  <c r="L79" i="48"/>
  <c r="C237" i="108"/>
  <c r="E24" i="119"/>
  <c r="F24" i="109"/>
  <c r="F235" i="109"/>
  <c r="M139" i="48"/>
  <c r="E239" i="108"/>
  <c r="N108" i="48"/>
  <c r="G238" i="106"/>
  <c r="L169" i="48"/>
  <c r="C240" i="108"/>
  <c r="N86" i="48"/>
  <c r="G237" i="114"/>
  <c r="M168" i="48"/>
  <c r="E240" i="106"/>
  <c r="M112" i="48"/>
  <c r="E238" i="113"/>
  <c r="L112" i="48"/>
  <c r="C238" i="113"/>
  <c r="C24" i="120"/>
  <c r="G235" i="106"/>
  <c r="G24" i="106"/>
  <c r="M110" i="48"/>
  <c r="E238" i="109"/>
  <c r="L51" i="48"/>
  <c r="C236" i="111"/>
  <c r="M56" i="48"/>
  <c r="E236" i="114"/>
  <c r="G24" i="117"/>
  <c r="D235" i="113"/>
  <c r="D24" i="113"/>
  <c r="L19" i="48"/>
  <c r="D24" i="116"/>
  <c r="C24" i="108"/>
  <c r="C235" i="108"/>
  <c r="N139" i="48"/>
  <c r="G239" i="108"/>
  <c r="L138" i="48"/>
  <c r="C239" i="106"/>
  <c r="L78" i="48"/>
  <c r="C237" i="106"/>
  <c r="L21" i="48"/>
  <c r="F24" i="116"/>
  <c r="C235" i="111"/>
  <c r="C24" i="111"/>
  <c r="N80" i="50"/>
  <c r="G243" i="109"/>
  <c r="M86" i="50"/>
  <c r="E243" i="114"/>
  <c r="N140" i="50"/>
  <c r="G245" i="109"/>
  <c r="M79" i="50"/>
  <c r="E243" i="108"/>
  <c r="M51" i="50"/>
  <c r="E242" i="111"/>
  <c r="L110" i="50"/>
  <c r="C244" i="109"/>
  <c r="N169" i="50"/>
  <c r="G246" i="108"/>
  <c r="M201" i="50"/>
  <c r="E247" i="111"/>
  <c r="M139" i="50"/>
  <c r="E245" i="108"/>
  <c r="L109" i="50"/>
  <c r="C244" i="108"/>
  <c r="M56" i="50"/>
  <c r="E242" i="114"/>
  <c r="G25" i="120"/>
  <c r="G241" i="113"/>
  <c r="G25" i="113"/>
  <c r="L200" i="50"/>
  <c r="C247" i="109"/>
  <c r="L171" i="50"/>
  <c r="C246" i="111"/>
  <c r="L112" i="50"/>
  <c r="C244" i="113"/>
  <c r="M81" i="50"/>
  <c r="E243" i="111"/>
  <c r="C25" i="120"/>
  <c r="G241" i="106"/>
  <c r="G25" i="106"/>
  <c r="L198" i="50"/>
  <c r="C247" i="106"/>
  <c r="L52" i="50"/>
  <c r="C242" i="113"/>
  <c r="N79" i="50"/>
  <c r="G243" i="108"/>
  <c r="L78" i="50"/>
  <c r="C243" i="106"/>
  <c r="D25" i="119"/>
  <c r="F241" i="108"/>
  <c r="F25" i="108"/>
  <c r="N116" i="50"/>
  <c r="G244" i="114"/>
  <c r="N82" i="50"/>
  <c r="G243" i="113"/>
  <c r="M146" i="50"/>
  <c r="E245" i="114"/>
  <c r="N56" i="50"/>
  <c r="G242" i="114"/>
  <c r="N146" i="50"/>
  <c r="G245" i="114"/>
  <c r="G25" i="117"/>
  <c r="D241" i="113"/>
  <c r="D25" i="113"/>
  <c r="M18" i="50"/>
  <c r="C25" i="118"/>
  <c r="E241" i="106"/>
  <c r="E25" i="106"/>
  <c r="N206" i="50"/>
  <c r="G247" i="114"/>
  <c r="M199" i="50"/>
  <c r="E247" i="108"/>
  <c r="L319" i="51"/>
  <c r="C258" i="108"/>
  <c r="N201" i="51"/>
  <c r="G254" i="111"/>
  <c r="F254" i="108"/>
  <c r="F254" i="106"/>
  <c r="M386" i="51"/>
  <c r="E260" i="114"/>
  <c r="M262" i="51"/>
  <c r="E256" i="113"/>
  <c r="M86" i="51"/>
  <c r="E250" i="114"/>
  <c r="N350" i="51"/>
  <c r="G259" i="109"/>
  <c r="N319" i="51"/>
  <c r="G258" i="108"/>
  <c r="M258" i="51"/>
  <c r="E256" i="106"/>
  <c r="M206" i="51"/>
  <c r="E254" i="114"/>
  <c r="M80" i="51"/>
  <c r="E250" i="109"/>
  <c r="M292" i="51"/>
  <c r="E257" i="113"/>
  <c r="M288" i="51"/>
  <c r="E257" i="106"/>
  <c r="M230" i="51"/>
  <c r="E255" i="109"/>
  <c r="M321" i="51"/>
  <c r="E258" i="111"/>
  <c r="M260" i="51"/>
  <c r="E256" i="109"/>
  <c r="M231" i="51"/>
  <c r="E255" i="111"/>
  <c r="M200" i="51"/>
  <c r="E254" i="109"/>
  <c r="G26" i="117"/>
  <c r="D248" i="113"/>
  <c r="D26" i="113"/>
  <c r="L381" i="51"/>
  <c r="C260" i="111"/>
  <c r="L292" i="51"/>
  <c r="C257" i="113"/>
  <c r="N111" i="51"/>
  <c r="G251" i="111"/>
  <c r="M50" i="51"/>
  <c r="E249" i="109"/>
  <c r="L382" i="51"/>
  <c r="C260" i="113"/>
  <c r="D254" i="108"/>
  <c r="D254" i="106"/>
  <c r="N379" i="51"/>
  <c r="G260" i="108"/>
  <c r="N262" i="51"/>
  <c r="G256" i="113"/>
  <c r="L169" i="51"/>
  <c r="C253" i="108"/>
  <c r="N79" i="51"/>
  <c r="G250" i="108"/>
  <c r="L51" i="51"/>
  <c r="C249" i="111"/>
  <c r="L229" i="51"/>
  <c r="C255" i="108"/>
  <c r="N381" i="51"/>
  <c r="G260" i="111"/>
  <c r="N318" i="51"/>
  <c r="G258" i="106"/>
  <c r="L139" i="51"/>
  <c r="C252" i="108"/>
  <c r="N289" i="51"/>
  <c r="G257" i="108"/>
  <c r="L322" i="51"/>
  <c r="C258" i="113"/>
  <c r="N236" i="51"/>
  <c r="G255" i="114"/>
  <c r="M52" i="51"/>
  <c r="E249" i="113"/>
  <c r="L351" i="51"/>
  <c r="C259" i="111"/>
  <c r="L172" i="51"/>
  <c r="C253" i="113"/>
  <c r="N116" i="51"/>
  <c r="G251" i="114"/>
  <c r="L86" i="51"/>
  <c r="C250" i="114"/>
  <c r="M261" i="51"/>
  <c r="E256" i="111"/>
  <c r="M20" i="51"/>
  <c r="E26" i="118"/>
  <c r="E26" i="109"/>
  <c r="E248" i="109"/>
  <c r="L352" i="51"/>
  <c r="C259" i="113"/>
  <c r="L206" i="51"/>
  <c r="C254" i="114"/>
  <c r="M116" i="51"/>
  <c r="E251" i="114"/>
  <c r="L288" i="51"/>
  <c r="C257" i="106"/>
  <c r="L78" i="51"/>
  <c r="C250" i="106"/>
  <c r="L80" i="51"/>
  <c r="C250" i="109"/>
  <c r="N109" i="51"/>
  <c r="G251" i="108"/>
  <c r="N51" i="51"/>
  <c r="G249" i="111"/>
  <c r="L141" i="51"/>
  <c r="C252" i="111"/>
  <c r="L146" i="51"/>
  <c r="C252" i="114"/>
  <c r="M351" i="51"/>
  <c r="E259" i="111"/>
  <c r="N176" i="51"/>
  <c r="G253" i="114"/>
  <c r="M320" i="51"/>
  <c r="E258" i="109"/>
  <c r="N82" i="51"/>
  <c r="G250" i="113"/>
  <c r="M48" i="51"/>
  <c r="E249" i="106"/>
  <c r="N198" i="51"/>
  <c r="G254" i="108"/>
  <c r="G254" i="106"/>
  <c r="L49" i="51"/>
  <c r="C249" i="108"/>
  <c r="M326" i="51"/>
  <c r="E258" i="114"/>
  <c r="N378" i="51"/>
  <c r="G260" i="106"/>
  <c r="M381" i="53"/>
  <c r="E273" i="111"/>
  <c r="L321" i="53"/>
  <c r="C271" i="111"/>
  <c r="M146" i="53"/>
  <c r="E265" i="114"/>
  <c r="L351" i="53"/>
  <c r="C272" i="111"/>
  <c r="M232" i="53"/>
  <c r="E268" i="113"/>
  <c r="L169" i="53"/>
  <c r="C266" i="108"/>
  <c r="M410" i="53"/>
  <c r="E274" i="109"/>
  <c r="M320" i="53"/>
  <c r="E271" i="109"/>
  <c r="N259" i="53"/>
  <c r="G269" i="108"/>
  <c r="L200" i="53"/>
  <c r="C267" i="109"/>
  <c r="N351" i="53"/>
  <c r="G272" i="111"/>
  <c r="N199" i="53"/>
  <c r="G267" i="108"/>
  <c r="M322" i="53"/>
  <c r="E271" i="113"/>
  <c r="N296" i="53"/>
  <c r="G270" i="114"/>
  <c r="M172" i="53"/>
  <c r="E266" i="113"/>
  <c r="L411" i="53"/>
  <c r="C274" i="111"/>
  <c r="M79" i="53"/>
  <c r="E263" i="108"/>
  <c r="M51" i="53"/>
  <c r="E262" i="111"/>
  <c r="M296" i="53"/>
  <c r="E270" i="114"/>
  <c r="M170" i="53"/>
  <c r="E266" i="109"/>
  <c r="E27" i="120"/>
  <c r="G27" i="109"/>
  <c r="M26" i="129" s="1"/>
  <c r="G261" i="109"/>
  <c r="L296" i="53"/>
  <c r="C270" i="114"/>
  <c r="N350" i="53"/>
  <c r="G272" i="109"/>
  <c r="L82" i="53"/>
  <c r="C263" i="113"/>
  <c r="L260" i="53"/>
  <c r="C269" i="109"/>
  <c r="M108" i="53"/>
  <c r="E264" i="106"/>
  <c r="M168" i="53"/>
  <c r="E266" i="106"/>
  <c r="M231" i="53"/>
  <c r="E268" i="111"/>
  <c r="M169" i="53"/>
  <c r="E266" i="108"/>
  <c r="N112" i="53"/>
  <c r="G264" i="113"/>
  <c r="N379" i="53"/>
  <c r="G273" i="108"/>
  <c r="N260" i="53"/>
  <c r="G269" i="109"/>
  <c r="N439" i="53"/>
  <c r="G275" i="108"/>
  <c r="M408" i="53"/>
  <c r="E274" i="106"/>
  <c r="N168" i="53"/>
  <c r="G266" i="106"/>
  <c r="N266" i="53"/>
  <c r="G269" i="114"/>
  <c r="N172" i="53"/>
  <c r="G266" i="113"/>
  <c r="N80" i="53"/>
  <c r="G263" i="109"/>
  <c r="K27" i="119"/>
  <c r="F261" i="114"/>
  <c r="F27" i="114"/>
  <c r="N48" i="53"/>
  <c r="G262" i="106"/>
  <c r="L320" i="53"/>
  <c r="C271" i="109"/>
  <c r="N146" i="53"/>
  <c r="G265" i="114"/>
  <c r="M349" i="53"/>
  <c r="E272" i="108"/>
  <c r="L291" i="53"/>
  <c r="C270" i="111"/>
  <c r="L146" i="53"/>
  <c r="C265" i="114"/>
  <c r="N176" i="53"/>
  <c r="G266" i="114"/>
  <c r="N50" i="53"/>
  <c r="G262" i="109"/>
  <c r="N140" i="53"/>
  <c r="G265" i="109"/>
  <c r="M348" i="53"/>
  <c r="E272" i="106"/>
  <c r="L439" i="53"/>
  <c r="C275" i="108"/>
  <c r="L290" i="53"/>
  <c r="C270" i="109"/>
  <c r="L20" i="53"/>
  <c r="E27" i="116"/>
  <c r="C27" i="109"/>
  <c r="C261" i="109"/>
  <c r="N171" i="55"/>
  <c r="G281" i="111"/>
  <c r="M142" i="55"/>
  <c r="E280" i="113"/>
  <c r="N198" i="55"/>
  <c r="G282" i="106"/>
  <c r="L49" i="55"/>
  <c r="C277" i="108"/>
  <c r="M260" i="55"/>
  <c r="E284" i="109"/>
  <c r="N202" i="55"/>
  <c r="G282" i="113"/>
  <c r="M138" i="55"/>
  <c r="E280" i="106"/>
  <c r="M18" i="55"/>
  <c r="C28" i="118"/>
  <c r="E276" i="106"/>
  <c r="E28" i="106"/>
  <c r="N231" i="55"/>
  <c r="G283" i="111"/>
  <c r="L111" i="55"/>
  <c r="C279" i="111"/>
  <c r="M50" i="55"/>
  <c r="E277" i="109"/>
  <c r="L170" i="55"/>
  <c r="C281" i="109"/>
  <c r="L78" i="55"/>
  <c r="C278" i="106"/>
  <c r="E28" i="120"/>
  <c r="G276" i="109"/>
  <c r="G28" i="109"/>
  <c r="M27" i="129" s="1"/>
  <c r="N266" i="55"/>
  <c r="G284" i="114"/>
  <c r="N116" i="55"/>
  <c r="G279" i="114"/>
  <c r="N141" i="55"/>
  <c r="G280" i="111"/>
  <c r="N108" i="55"/>
  <c r="G279" i="106"/>
  <c r="M48" i="55"/>
  <c r="E277" i="106"/>
  <c r="L228" i="55"/>
  <c r="C283" i="106"/>
  <c r="L48" i="55"/>
  <c r="C277" i="106"/>
  <c r="L198" i="55"/>
  <c r="C282" i="106"/>
  <c r="N56" i="55"/>
  <c r="G277" i="114"/>
  <c r="M170" i="55"/>
  <c r="E281" i="109"/>
  <c r="L22" i="55"/>
  <c r="G28" i="116"/>
  <c r="C276" i="113"/>
  <c r="C28" i="113"/>
  <c r="L80" i="55"/>
  <c r="C278" i="109"/>
  <c r="L232" i="55"/>
  <c r="C283" i="113"/>
  <c r="L20" i="55"/>
  <c r="E28" i="116"/>
  <c r="C28" i="109"/>
  <c r="C276" i="109"/>
  <c r="N52" i="55"/>
  <c r="G277" i="113"/>
  <c r="G28" i="117"/>
  <c r="D276" i="113"/>
  <c r="D28" i="113"/>
  <c r="L139" i="55"/>
  <c r="C280" i="108"/>
  <c r="M262" i="55"/>
  <c r="E284" i="113"/>
  <c r="N140" i="55"/>
  <c r="G280" i="109"/>
  <c r="N80" i="55"/>
  <c r="G278" i="109"/>
  <c r="M22" i="55"/>
  <c r="G28" i="118"/>
  <c r="E276" i="113"/>
  <c r="E28" i="113"/>
  <c r="N48" i="55"/>
  <c r="G277" i="106"/>
  <c r="M199" i="55"/>
  <c r="E282" i="108"/>
  <c r="M289" i="57"/>
  <c r="E294" i="108"/>
  <c r="N230" i="57"/>
  <c r="G292" i="109"/>
  <c r="L141" i="57"/>
  <c r="C289" i="111"/>
  <c r="M296" i="57"/>
  <c r="E294" i="114"/>
  <c r="N259" i="57"/>
  <c r="G293" i="108"/>
  <c r="M262" i="57"/>
  <c r="E293" i="113"/>
  <c r="N82" i="57"/>
  <c r="G287" i="113"/>
  <c r="M52" i="57"/>
  <c r="E286" i="113"/>
  <c r="M78" i="57"/>
  <c r="E287" i="106"/>
  <c r="L49" i="57"/>
  <c r="C286" i="108"/>
  <c r="M230" i="57"/>
  <c r="E292" i="109"/>
  <c r="L140" i="57"/>
  <c r="C289" i="109"/>
  <c r="M260" i="57"/>
  <c r="E293" i="109"/>
  <c r="N176" i="57"/>
  <c r="G290" i="114"/>
  <c r="L262" i="57"/>
  <c r="C293" i="113"/>
  <c r="L52" i="57"/>
  <c r="C286" i="113"/>
  <c r="L109" i="57"/>
  <c r="C288" i="108"/>
  <c r="N236" i="57"/>
  <c r="G292" i="114"/>
  <c r="M170" i="57"/>
  <c r="E290" i="109"/>
  <c r="N141" i="57"/>
  <c r="G289" i="111"/>
  <c r="L48" i="57"/>
  <c r="C286" i="106"/>
  <c r="N138" i="57"/>
  <c r="G289" i="106"/>
  <c r="M290" i="57"/>
  <c r="E294" i="109"/>
  <c r="L228" i="57"/>
  <c r="C292" i="106"/>
  <c r="L111" i="57"/>
  <c r="C288" i="111"/>
  <c r="L176" i="57"/>
  <c r="C290" i="114"/>
  <c r="L108" i="57"/>
  <c r="C288" i="106"/>
  <c r="L229" i="57"/>
  <c r="C292" i="108"/>
  <c r="N86" i="57"/>
  <c r="G287" i="114"/>
  <c r="M22" i="57"/>
  <c r="G29" i="118"/>
  <c r="E285" i="113"/>
  <c r="E29" i="113"/>
  <c r="N288" i="57"/>
  <c r="G294" i="106"/>
  <c r="L168" i="57"/>
  <c r="C290" i="106"/>
  <c r="N201" i="57"/>
  <c r="G291" i="111"/>
  <c r="L260" i="57"/>
  <c r="C293" i="109"/>
  <c r="M111" i="57"/>
  <c r="E288" i="111"/>
  <c r="E29" i="120"/>
  <c r="G29" i="109"/>
  <c r="M28" i="129" s="1"/>
  <c r="G285" i="109"/>
  <c r="N231" i="57"/>
  <c r="G292" i="111"/>
  <c r="N81" i="57"/>
  <c r="G287" i="111"/>
  <c r="M266" i="57"/>
  <c r="E293" i="114"/>
  <c r="N202" i="57"/>
  <c r="G291" i="113"/>
  <c r="L18" i="57"/>
  <c r="C29" i="116"/>
  <c r="C285" i="106"/>
  <c r="C29" i="106"/>
  <c r="N199" i="57"/>
  <c r="G291" i="108"/>
  <c r="N319" i="59"/>
  <c r="G305" i="108"/>
  <c r="M261" i="59"/>
  <c r="E303" i="111"/>
  <c r="M176" i="59"/>
  <c r="E300" i="114"/>
  <c r="N140" i="59"/>
  <c r="G299" i="109"/>
  <c r="D30" i="120"/>
  <c r="G295" i="108"/>
  <c r="G30" i="108"/>
  <c r="M289" i="59"/>
  <c r="E304" i="108"/>
  <c r="L260" i="59"/>
  <c r="C303" i="109"/>
  <c r="M206" i="59"/>
  <c r="E301" i="114"/>
  <c r="L109" i="59"/>
  <c r="C298" i="108"/>
  <c r="M56" i="59"/>
  <c r="E296" i="114"/>
  <c r="M321" i="59"/>
  <c r="E305" i="111"/>
  <c r="L259" i="59"/>
  <c r="C303" i="108"/>
  <c r="M19" i="59"/>
  <c r="D30" i="118"/>
  <c r="E295" i="108"/>
  <c r="E30" i="108"/>
  <c r="L289" i="59"/>
  <c r="C304" i="108"/>
  <c r="M200" i="59"/>
  <c r="E301" i="109"/>
  <c r="L80" i="59"/>
  <c r="C297" i="109"/>
  <c r="M50" i="59"/>
  <c r="E296" i="109"/>
  <c r="L262" i="59"/>
  <c r="C303" i="113"/>
  <c r="M20" i="59"/>
  <c r="E30" i="118"/>
  <c r="E295" i="109"/>
  <c r="E30" i="109"/>
  <c r="N81" i="59"/>
  <c r="G297" i="111"/>
  <c r="M18" i="59"/>
  <c r="C30" i="118"/>
  <c r="E295" i="106"/>
  <c r="E30" i="106"/>
  <c r="N318" i="59"/>
  <c r="G305" i="106"/>
  <c r="L292" i="59"/>
  <c r="C304" i="113"/>
  <c r="N202" i="59"/>
  <c r="G301" i="113"/>
  <c r="N198" i="59"/>
  <c r="G301" i="106"/>
  <c r="M202" i="59"/>
  <c r="E301" i="113"/>
  <c r="N109" i="59"/>
  <c r="G298" i="108"/>
  <c r="L258" i="59"/>
  <c r="C303" i="106"/>
  <c r="N290" i="59"/>
  <c r="G304" i="109"/>
  <c r="N111" i="59"/>
  <c r="G298" i="111"/>
  <c r="N231" i="59"/>
  <c r="G302" i="111"/>
  <c r="N289" i="59"/>
  <c r="G304" i="108"/>
  <c r="N49" i="59"/>
  <c r="G296" i="108"/>
  <c r="L231" i="59"/>
  <c r="C302" i="111"/>
  <c r="L108" i="59"/>
  <c r="C298" i="106"/>
  <c r="N171" i="59"/>
  <c r="G300" i="111"/>
  <c r="M138" i="59"/>
  <c r="E299" i="106"/>
  <c r="L172" i="59"/>
  <c r="C300" i="113"/>
  <c r="N261" i="59"/>
  <c r="G303" i="111"/>
  <c r="N110" i="59"/>
  <c r="G298" i="109"/>
  <c r="C30" i="119"/>
  <c r="F295" i="106"/>
  <c r="F30" i="106"/>
  <c r="N52" i="59"/>
  <c r="G296" i="113"/>
  <c r="M48" i="59"/>
  <c r="E296" i="106"/>
  <c r="M139" i="59"/>
  <c r="E299" i="108"/>
  <c r="L228" i="59"/>
  <c r="C302" i="106"/>
  <c r="N116" i="59"/>
  <c r="G298" i="114"/>
  <c r="N229" i="59"/>
  <c r="G302" i="108"/>
  <c r="G30" i="117"/>
  <c r="D295" i="113"/>
  <c r="D30" i="113"/>
  <c r="L19" i="59"/>
  <c r="D30" i="116"/>
  <c r="C295" i="108"/>
  <c r="C30" i="108"/>
  <c r="N292" i="59"/>
  <c r="G304" i="113"/>
  <c r="N201" i="59"/>
  <c r="G301" i="111"/>
  <c r="L291" i="61"/>
  <c r="C315" i="111"/>
  <c r="N171" i="61"/>
  <c r="G311" i="111"/>
  <c r="L110" i="61"/>
  <c r="C309" i="109"/>
  <c r="L79" i="61"/>
  <c r="C308" i="108"/>
  <c r="L288" i="61"/>
  <c r="C315" i="106"/>
  <c r="M169" i="61"/>
  <c r="E311" i="108"/>
  <c r="L48" i="61"/>
  <c r="C307" i="106"/>
  <c r="M380" i="61"/>
  <c r="E318" i="109"/>
  <c r="N289" i="61"/>
  <c r="G315" i="108"/>
  <c r="L171" i="61"/>
  <c r="C311" i="111"/>
  <c r="M110" i="61"/>
  <c r="E309" i="109"/>
  <c r="M350" i="61"/>
  <c r="E317" i="109"/>
  <c r="L261" i="61"/>
  <c r="C314" i="111"/>
  <c r="N81" i="61"/>
  <c r="G308" i="111"/>
  <c r="N350" i="61"/>
  <c r="G317" i="109"/>
  <c r="M319" i="61"/>
  <c r="E316" i="108"/>
  <c r="N288" i="61"/>
  <c r="G315" i="106"/>
  <c r="N199" i="61"/>
  <c r="G312" i="108"/>
  <c r="N172" i="61"/>
  <c r="G311" i="113"/>
  <c r="N141" i="61"/>
  <c r="G310" i="111"/>
  <c r="N49" i="61"/>
  <c r="G307" i="108"/>
  <c r="M296" i="61"/>
  <c r="E315" i="114"/>
  <c r="N236" i="61"/>
  <c r="G313" i="114"/>
  <c r="M108" i="61"/>
  <c r="E309" i="106"/>
  <c r="M78" i="61"/>
  <c r="E308" i="106"/>
  <c r="L379" i="61"/>
  <c r="C318" i="108"/>
  <c r="M52" i="61"/>
  <c r="E307" i="113"/>
  <c r="M382" i="61"/>
  <c r="E318" i="113"/>
  <c r="M348" i="61"/>
  <c r="E317" i="106"/>
  <c r="M231" i="61"/>
  <c r="E313" i="111"/>
  <c r="L20" i="61"/>
  <c r="E31" i="116"/>
  <c r="C31" i="109"/>
  <c r="C306" i="109"/>
  <c r="L262" i="61"/>
  <c r="C314" i="113"/>
  <c r="N116" i="61"/>
  <c r="G309" i="114"/>
  <c r="M290" i="61"/>
  <c r="E315" i="109"/>
  <c r="L78" i="61"/>
  <c r="C308" i="106"/>
  <c r="L326" i="61"/>
  <c r="C316" i="114"/>
  <c r="L198" i="61"/>
  <c r="C312" i="106"/>
  <c r="L201" i="61"/>
  <c r="C312" i="111"/>
  <c r="M140" i="61"/>
  <c r="E310" i="109"/>
  <c r="L356" i="61"/>
  <c r="C317" i="114"/>
  <c r="M109" i="61"/>
  <c r="E309" i="108"/>
  <c r="N198" i="61"/>
  <c r="G312" i="106"/>
  <c r="L82" i="61"/>
  <c r="C308" i="113"/>
  <c r="N142" i="61"/>
  <c r="G310" i="113"/>
  <c r="N379" i="61"/>
  <c r="G318" i="108"/>
  <c r="N261" i="61"/>
  <c r="G314" i="111"/>
  <c r="M48" i="61"/>
  <c r="E307" i="106"/>
  <c r="M81" i="61"/>
  <c r="E308" i="111"/>
  <c r="N232" i="61"/>
  <c r="G313" i="113"/>
  <c r="L176" i="61"/>
  <c r="C311" i="114"/>
  <c r="N228" i="61"/>
  <c r="G313" i="106"/>
  <c r="N380" i="61"/>
  <c r="G318" i="109"/>
  <c r="N82" i="61"/>
  <c r="G308" i="113"/>
  <c r="N229" i="61"/>
  <c r="G313" i="108"/>
  <c r="N386" i="61"/>
  <c r="G318" i="114"/>
  <c r="N111" i="61"/>
  <c r="G309" i="111"/>
  <c r="L49" i="61"/>
  <c r="C307" i="108"/>
  <c r="L381" i="61"/>
  <c r="C318" i="111"/>
  <c r="G31" i="117"/>
  <c r="D306" i="113"/>
  <c r="D31" i="113"/>
  <c r="L290" i="62"/>
  <c r="C328" i="109"/>
  <c r="N236" i="62"/>
  <c r="G326" i="114"/>
  <c r="N51" i="62"/>
  <c r="G320" i="111"/>
  <c r="M291" i="62"/>
  <c r="E328" i="111"/>
  <c r="N169" i="62"/>
  <c r="G324" i="108"/>
  <c r="M52" i="62"/>
  <c r="E320" i="113"/>
  <c r="M48" i="62"/>
  <c r="E320" i="106"/>
  <c r="L110" i="62"/>
  <c r="C322" i="109"/>
  <c r="N228" i="62"/>
  <c r="G326" i="106"/>
  <c r="L80" i="62"/>
  <c r="C321" i="109"/>
  <c r="N110" i="62"/>
  <c r="G322" i="109"/>
  <c r="N168" i="62"/>
  <c r="G324" i="106"/>
  <c r="M79" i="62"/>
  <c r="E321" i="108"/>
  <c r="N258" i="62"/>
  <c r="G327" i="106"/>
  <c r="M169" i="62"/>
  <c r="E324" i="108"/>
  <c r="L81" i="62"/>
  <c r="C321" i="111"/>
  <c r="L291" i="62"/>
  <c r="C328" i="111"/>
  <c r="N48" i="62"/>
  <c r="G320" i="106"/>
  <c r="N198" i="62"/>
  <c r="G325" i="106"/>
  <c r="L116" i="62"/>
  <c r="C322" i="114"/>
  <c r="C32" i="117"/>
  <c r="D319" i="106"/>
  <c r="D32" i="106"/>
  <c r="L109" i="62"/>
  <c r="C322" i="108"/>
  <c r="L142" i="62"/>
  <c r="C323" i="113"/>
  <c r="M206" i="62"/>
  <c r="E325" i="114"/>
  <c r="L171" i="62"/>
  <c r="C324" i="111"/>
  <c r="M108" i="62"/>
  <c r="E322" i="106"/>
  <c r="L56" i="62"/>
  <c r="C320" i="114"/>
  <c r="L206" i="62"/>
  <c r="C325" i="114"/>
  <c r="M198" i="62"/>
  <c r="E325" i="106"/>
  <c r="N78" i="62"/>
  <c r="G321" i="106"/>
  <c r="M56" i="62"/>
  <c r="E320" i="114"/>
  <c r="L262" i="62"/>
  <c r="C327" i="113"/>
  <c r="L112" i="62"/>
  <c r="C322" i="113"/>
  <c r="L48" i="62"/>
  <c r="C320" i="106"/>
  <c r="N109" i="62"/>
  <c r="G322" i="108"/>
  <c r="L140" i="62"/>
  <c r="C323" i="109"/>
  <c r="M349" i="64"/>
  <c r="E340" i="108"/>
  <c r="M176" i="64"/>
  <c r="E334" i="114"/>
  <c r="M112" i="64"/>
  <c r="E332" i="113"/>
  <c r="L171" i="64"/>
  <c r="C334" i="111"/>
  <c r="L140" i="64"/>
  <c r="C333" i="109"/>
  <c r="L109" i="64"/>
  <c r="C332" i="108"/>
  <c r="M320" i="64"/>
  <c r="E339" i="109"/>
  <c r="M199" i="64"/>
  <c r="E335" i="108"/>
  <c r="M146" i="64"/>
  <c r="E333" i="114"/>
  <c r="L20" i="64"/>
  <c r="E33" i="116"/>
  <c r="C33" i="109"/>
  <c r="C329" i="109"/>
  <c r="M231" i="64"/>
  <c r="E336" i="111"/>
  <c r="M110" i="64"/>
  <c r="E332" i="109"/>
  <c r="L356" i="64"/>
  <c r="C340" i="114"/>
  <c r="L231" i="64"/>
  <c r="C336" i="111"/>
  <c r="N171" i="64"/>
  <c r="G334" i="111"/>
  <c r="M52" i="64"/>
  <c r="E330" i="113"/>
  <c r="M48" i="64"/>
  <c r="E330" i="106"/>
  <c r="N322" i="64"/>
  <c r="G339" i="113"/>
  <c r="N260" i="64"/>
  <c r="G337" i="109"/>
  <c r="L199" i="64"/>
  <c r="C335" i="108"/>
  <c r="L52" i="64"/>
  <c r="C330" i="113"/>
  <c r="N348" i="64"/>
  <c r="G340" i="106"/>
  <c r="M289" i="64"/>
  <c r="E338" i="108"/>
  <c r="M236" i="64"/>
  <c r="E336" i="114"/>
  <c r="N168" i="64"/>
  <c r="G334" i="106"/>
  <c r="N112" i="64"/>
  <c r="G332" i="113"/>
  <c r="M86" i="64"/>
  <c r="E331" i="114"/>
  <c r="M78" i="64"/>
  <c r="E331" i="106"/>
  <c r="G33" i="119"/>
  <c r="F329" i="113"/>
  <c r="F33" i="113"/>
  <c r="M260" i="64"/>
  <c r="E337" i="109"/>
  <c r="N56" i="64"/>
  <c r="G330" i="114"/>
  <c r="E33" i="119"/>
  <c r="F329" i="109"/>
  <c r="F33" i="109"/>
  <c r="L322" i="64"/>
  <c r="C339" i="113"/>
  <c r="M200" i="64"/>
  <c r="E335" i="109"/>
  <c r="C33" i="119"/>
  <c r="F329" i="106"/>
  <c r="F33" i="106"/>
  <c r="M259" i="64"/>
  <c r="E337" i="108"/>
  <c r="N201" i="64"/>
  <c r="G335" i="111"/>
  <c r="M232" i="64"/>
  <c r="E336" i="113"/>
  <c r="N146" i="64"/>
  <c r="G333" i="114"/>
  <c r="N82" i="64"/>
  <c r="G331" i="113"/>
  <c r="L168" i="64"/>
  <c r="C334" i="106"/>
  <c r="N289" i="64"/>
  <c r="G338" i="108"/>
  <c r="L201" i="64"/>
  <c r="C335" i="111"/>
  <c r="L79" i="64"/>
  <c r="C331" i="108"/>
  <c r="C33" i="117"/>
  <c r="D329" i="106"/>
  <c r="D33" i="106"/>
  <c r="G33" i="120"/>
  <c r="G329" i="113"/>
  <c r="G33" i="113"/>
  <c r="N230" i="64"/>
  <c r="G336" i="109"/>
  <c r="M140" i="64"/>
  <c r="E333" i="109"/>
  <c r="M139" i="64"/>
  <c r="E333" i="108"/>
  <c r="L261" i="64"/>
  <c r="C337" i="111"/>
  <c r="L116" i="64"/>
  <c r="C332" i="114"/>
  <c r="N78" i="64"/>
  <c r="G331" i="106"/>
  <c r="N318" i="64"/>
  <c r="G339" i="106"/>
  <c r="N86" i="64"/>
  <c r="G331" i="114"/>
  <c r="M318" i="64"/>
  <c r="E339" i="106"/>
  <c r="M80" i="64"/>
  <c r="E331" i="109"/>
  <c r="M21" i="64"/>
  <c r="F33" i="118"/>
  <c r="E329" i="111"/>
  <c r="E33" i="111"/>
  <c r="L80" i="65"/>
  <c r="C343" i="109"/>
  <c r="N171" i="65"/>
  <c r="G346" i="111"/>
  <c r="N232" i="65"/>
  <c r="G348" i="113"/>
  <c r="L200" i="65"/>
  <c r="C347" i="109"/>
  <c r="N80" i="65"/>
  <c r="G343" i="109"/>
  <c r="N49" i="65"/>
  <c r="G342" i="108"/>
  <c r="M236" i="65"/>
  <c r="E348" i="114"/>
  <c r="N111" i="65"/>
  <c r="G344" i="111"/>
  <c r="M51" i="65"/>
  <c r="E342" i="111"/>
  <c r="D34" i="120"/>
  <c r="G341" i="108"/>
  <c r="G34" i="108"/>
  <c r="L176" i="65"/>
  <c r="C346" i="114"/>
  <c r="M146" i="65"/>
  <c r="E345" i="114"/>
  <c r="L81" i="65"/>
  <c r="C343" i="111"/>
  <c r="N138" i="65"/>
  <c r="G345" i="106"/>
  <c r="L231" i="65"/>
  <c r="C348" i="111"/>
  <c r="N176" i="65"/>
  <c r="G346" i="114"/>
  <c r="M138" i="65"/>
  <c r="E345" i="106"/>
  <c r="N48" i="65"/>
  <c r="G342" i="106"/>
  <c r="N146" i="65"/>
  <c r="G345" i="114"/>
  <c r="L78" i="65"/>
  <c r="C343" i="106"/>
  <c r="N112" i="65"/>
  <c r="G344" i="113"/>
  <c r="L20" i="65"/>
  <c r="E34" i="116"/>
  <c r="C34" i="109"/>
  <c r="C341" i="109"/>
  <c r="M200" i="65"/>
  <c r="E347" i="109"/>
  <c r="L79" i="65"/>
  <c r="C343" i="108"/>
  <c r="N50" i="65"/>
  <c r="G342" i="109"/>
  <c r="L198" i="65"/>
  <c r="C347" i="106"/>
  <c r="N86" i="65"/>
  <c r="G343" i="114"/>
  <c r="M80" i="65"/>
  <c r="E343" i="109"/>
  <c r="M140" i="65"/>
  <c r="E345" i="109"/>
  <c r="L50" i="65"/>
  <c r="C342" i="109"/>
  <c r="L206" i="65"/>
  <c r="C347" i="114"/>
  <c r="M232" i="65"/>
  <c r="E348" i="113"/>
  <c r="M206" i="65"/>
  <c r="E347" i="114"/>
  <c r="M201" i="65"/>
  <c r="E347" i="111"/>
  <c r="N206" i="65"/>
  <c r="G347" i="114"/>
  <c r="M266" i="67"/>
  <c r="E357" i="114"/>
  <c r="N170" i="67"/>
  <c r="G354" i="109"/>
  <c r="N139" i="67"/>
  <c r="G353" i="108"/>
  <c r="M81" i="67"/>
  <c r="E351" i="111"/>
  <c r="M139" i="67"/>
  <c r="E353" i="108"/>
  <c r="L20" i="67"/>
  <c r="E35" i="116"/>
  <c r="C35" i="109"/>
  <c r="C349" i="109"/>
  <c r="L291" i="67"/>
  <c r="C358" i="111"/>
  <c r="L49" i="67"/>
  <c r="C350" i="108"/>
  <c r="M86" i="67"/>
  <c r="E351" i="114"/>
  <c r="L292" i="67"/>
  <c r="C358" i="113"/>
  <c r="L236" i="67"/>
  <c r="C356" i="114"/>
  <c r="N50" i="46"/>
  <c r="G230" i="109"/>
  <c r="M141" i="46"/>
  <c r="E233" i="111"/>
  <c r="N140" i="46"/>
  <c r="G233" i="109"/>
  <c r="M49" i="46"/>
  <c r="E230" i="108"/>
  <c r="N176" i="46"/>
  <c r="G234" i="114"/>
  <c r="M79" i="46"/>
  <c r="E231" i="108"/>
  <c r="M170" i="46"/>
  <c r="E234" i="109"/>
  <c r="N49" i="46"/>
  <c r="G230" i="108"/>
  <c r="M56" i="46"/>
  <c r="E230" i="114"/>
  <c r="N172" i="46"/>
  <c r="G234" i="113"/>
  <c r="L138" i="46"/>
  <c r="C233" i="106"/>
  <c r="E23" i="120"/>
  <c r="G23" i="109"/>
  <c r="M22" i="129" s="1"/>
  <c r="G229" i="109"/>
  <c r="C23" i="120"/>
  <c r="G229" i="106"/>
  <c r="G23" i="106"/>
  <c r="L56" i="46"/>
  <c r="C230" i="114"/>
  <c r="N108" i="46"/>
  <c r="G232" i="106"/>
  <c r="M168" i="46"/>
  <c r="E234" i="106"/>
  <c r="N146" i="46"/>
  <c r="G233" i="114"/>
  <c r="N79" i="46"/>
  <c r="G231" i="108"/>
  <c r="E23" i="119"/>
  <c r="F23" i="109"/>
  <c r="F229" i="109"/>
  <c r="C23" i="117"/>
  <c r="D229" i="106"/>
  <c r="D23" i="106"/>
  <c r="M169" i="46"/>
  <c r="E234" i="108"/>
  <c r="L82" i="46"/>
  <c r="C231" i="113"/>
  <c r="L18" i="46"/>
  <c r="C23" i="116"/>
  <c r="C229" i="106"/>
  <c r="C23" i="106"/>
  <c r="L171" i="48"/>
  <c r="C240" i="111"/>
  <c r="N81" i="48"/>
  <c r="G237" i="111"/>
  <c r="M52" i="48"/>
  <c r="E236" i="113"/>
  <c r="M78" i="48"/>
  <c r="E237" i="106"/>
  <c r="N171" i="48"/>
  <c r="G240" i="111"/>
  <c r="L81" i="48"/>
  <c r="C237" i="111"/>
  <c r="M21" i="48"/>
  <c r="F24" i="118"/>
  <c r="E235" i="111"/>
  <c r="E24" i="111"/>
  <c r="L139" i="48"/>
  <c r="C239" i="108"/>
  <c r="N51" i="48"/>
  <c r="G236" i="111"/>
  <c r="G24" i="119"/>
  <c r="F235" i="113"/>
  <c r="F24" i="113"/>
  <c r="L80" i="48"/>
  <c r="C237" i="109"/>
  <c r="N172" i="48"/>
  <c r="G240" i="113"/>
  <c r="L52" i="48"/>
  <c r="C236" i="113"/>
  <c r="M22" i="48"/>
  <c r="G24" i="118"/>
  <c r="E235" i="113"/>
  <c r="E24" i="113"/>
  <c r="N52" i="48"/>
  <c r="G236" i="113"/>
  <c r="N168" i="48"/>
  <c r="G240" i="106"/>
  <c r="C24" i="117"/>
  <c r="D235" i="106"/>
  <c r="D24" i="106"/>
  <c r="L86" i="48"/>
  <c r="C237" i="114"/>
  <c r="N170" i="48"/>
  <c r="G240" i="109"/>
  <c r="L50" i="48"/>
  <c r="C236" i="109"/>
  <c r="M108" i="48"/>
  <c r="E238" i="106"/>
  <c r="L141" i="48"/>
  <c r="C239" i="111"/>
  <c r="N142" i="48"/>
  <c r="G239" i="113"/>
  <c r="N48" i="48"/>
  <c r="G236" i="106"/>
  <c r="L26" i="48"/>
  <c r="K24" i="116"/>
  <c r="C24" i="114"/>
  <c r="C235" i="114"/>
  <c r="L142" i="48"/>
  <c r="C239" i="113"/>
  <c r="L20" i="48"/>
  <c r="E24" i="116"/>
  <c r="C24" i="109"/>
  <c r="C235" i="109"/>
  <c r="M172" i="50"/>
  <c r="E246" i="113"/>
  <c r="M170" i="50"/>
  <c r="E246" i="109"/>
  <c r="L80" i="50"/>
  <c r="C243" i="109"/>
  <c r="M52" i="50"/>
  <c r="E242" i="113"/>
  <c r="M48" i="50"/>
  <c r="E242" i="106"/>
  <c r="L146" i="50"/>
  <c r="C245" i="114"/>
  <c r="M78" i="50"/>
  <c r="E243" i="106"/>
  <c r="N171" i="50"/>
  <c r="G246" i="111"/>
  <c r="N172" i="50"/>
  <c r="G246" i="113"/>
  <c r="L140" i="50"/>
  <c r="C245" i="109"/>
  <c r="N138" i="50"/>
  <c r="G245" i="106"/>
  <c r="N142" i="50"/>
  <c r="G245" i="113"/>
  <c r="M138" i="50"/>
  <c r="E245" i="106"/>
  <c r="M111" i="50"/>
  <c r="E244" i="111"/>
  <c r="L79" i="50"/>
  <c r="C243" i="108"/>
  <c r="M168" i="50"/>
  <c r="E246" i="106"/>
  <c r="G25" i="119"/>
  <c r="F241" i="113"/>
  <c r="F25" i="113"/>
  <c r="L141" i="50"/>
  <c r="C245" i="111"/>
  <c r="F25" i="119"/>
  <c r="F241" i="111"/>
  <c r="F25" i="111"/>
  <c r="M50" i="50"/>
  <c r="E242" i="109"/>
  <c r="N139" i="50"/>
  <c r="G245" i="108"/>
  <c r="M116" i="50"/>
  <c r="E244" i="114"/>
  <c r="M108" i="50"/>
  <c r="E244" i="106"/>
  <c r="C25" i="119"/>
  <c r="F241" i="106"/>
  <c r="F25" i="106"/>
  <c r="N109" i="50"/>
  <c r="G244" i="108"/>
  <c r="L108" i="50"/>
  <c r="C244" i="106"/>
  <c r="L49" i="50"/>
  <c r="C242" i="108"/>
  <c r="L168" i="50"/>
  <c r="C246" i="106"/>
  <c r="L20" i="50"/>
  <c r="E25" i="116"/>
  <c r="C25" i="109"/>
  <c r="C241" i="109"/>
  <c r="M22" i="50"/>
  <c r="G25" i="118"/>
  <c r="E241" i="113"/>
  <c r="E25" i="113"/>
  <c r="L86" i="50"/>
  <c r="C243" i="114"/>
  <c r="L22" i="50"/>
  <c r="G25" i="116"/>
  <c r="C241" i="113"/>
  <c r="C25" i="113"/>
  <c r="K25" i="117"/>
  <c r="D241" i="114"/>
  <c r="D25" i="114"/>
  <c r="L321" i="51"/>
  <c r="C258" i="111"/>
  <c r="M266" i="51"/>
  <c r="E256" i="114"/>
  <c r="M201" i="51"/>
  <c r="E254" i="111"/>
  <c r="M380" i="51"/>
  <c r="E260" i="109"/>
  <c r="M146" i="51"/>
  <c r="E252" i="114"/>
  <c r="N380" i="51"/>
  <c r="G260" i="109"/>
  <c r="N349" i="51"/>
  <c r="G259" i="108"/>
  <c r="M289" i="51"/>
  <c r="E257" i="108"/>
  <c r="M236" i="51"/>
  <c r="E255" i="114"/>
  <c r="M322" i="51"/>
  <c r="E258" i="113"/>
  <c r="M318" i="51"/>
  <c r="E258" i="106"/>
  <c r="L262" i="51"/>
  <c r="C256" i="113"/>
  <c r="L202" i="51"/>
  <c r="C254" i="113"/>
  <c r="L318" i="51"/>
  <c r="C258" i="106"/>
  <c r="L230" i="51"/>
  <c r="C255" i="109"/>
  <c r="M56" i="51"/>
  <c r="E249" i="114"/>
  <c r="E26" i="120"/>
  <c r="G26" i="109"/>
  <c r="M25" i="129" s="1"/>
  <c r="G248" i="109"/>
  <c r="L170" i="51"/>
  <c r="C253" i="109"/>
  <c r="L108" i="51"/>
  <c r="C251" i="106"/>
  <c r="N386" i="51"/>
  <c r="G260" i="114"/>
  <c r="L320" i="51"/>
  <c r="C258" i="109"/>
  <c r="N52" i="51"/>
  <c r="G249" i="113"/>
  <c r="M290" i="51"/>
  <c r="E257" i="109"/>
  <c r="M82" i="51"/>
  <c r="E250" i="113"/>
  <c r="M352" i="51"/>
  <c r="E259" i="113"/>
  <c r="M259" i="51"/>
  <c r="E256" i="108"/>
  <c r="L176" i="51"/>
  <c r="C253" i="114"/>
  <c r="N140" i="51"/>
  <c r="G252" i="109"/>
  <c r="L109" i="51"/>
  <c r="C251" i="108"/>
  <c r="E26" i="119"/>
  <c r="F26" i="109"/>
  <c r="F248" i="109"/>
  <c r="M112" i="51"/>
  <c r="E251" i="113"/>
  <c r="L22" i="51"/>
  <c r="G26" i="116"/>
  <c r="C248" i="113"/>
  <c r="C26" i="113"/>
  <c r="L356" i="51"/>
  <c r="C259" i="114"/>
  <c r="N322" i="51"/>
  <c r="G258" i="113"/>
  <c r="M79" i="51"/>
  <c r="E250" i="108"/>
  <c r="L349" i="51"/>
  <c r="C259" i="108"/>
  <c r="N142" i="51"/>
  <c r="G252" i="113"/>
  <c r="M169" i="51"/>
  <c r="E253" i="108"/>
  <c r="N202" i="51"/>
  <c r="G254" i="113"/>
  <c r="N352" i="51"/>
  <c r="G259" i="113"/>
  <c r="L48" i="51"/>
  <c r="C249" i="106"/>
  <c r="M232" i="51"/>
  <c r="E255" i="113"/>
  <c r="N112" i="51"/>
  <c r="G251" i="113"/>
  <c r="M108" i="51"/>
  <c r="E251" i="106"/>
  <c r="L56" i="51"/>
  <c r="C249" i="114"/>
  <c r="M138" i="51"/>
  <c r="E252" i="106"/>
  <c r="N288" i="51"/>
  <c r="G257" i="106"/>
  <c r="M49" i="51"/>
  <c r="E249" i="108"/>
  <c r="M228" i="51"/>
  <c r="E255" i="106"/>
  <c r="N382" i="51"/>
  <c r="G260" i="113"/>
  <c r="L81" i="51"/>
  <c r="C250" i="111"/>
  <c r="N409" i="53"/>
  <c r="G274" i="108"/>
  <c r="M382" i="53"/>
  <c r="E273" i="113"/>
  <c r="M378" i="53"/>
  <c r="E273" i="106"/>
  <c r="M326" i="53"/>
  <c r="E271" i="114"/>
  <c r="M201" i="53"/>
  <c r="E267" i="111"/>
  <c r="L170" i="53"/>
  <c r="C266" i="109"/>
  <c r="M440" i="53"/>
  <c r="E275" i="109"/>
  <c r="M356" i="53"/>
  <c r="E272" i="114"/>
  <c r="M236" i="53"/>
  <c r="E268" i="114"/>
  <c r="M198" i="53"/>
  <c r="E267" i="106"/>
  <c r="L171" i="53"/>
  <c r="C266" i="111"/>
  <c r="N440" i="53"/>
  <c r="G275" i="109"/>
  <c r="M411" i="53"/>
  <c r="E274" i="111"/>
  <c r="L379" i="53"/>
  <c r="C273" i="108"/>
  <c r="N261" i="53"/>
  <c r="G269" i="111"/>
  <c r="N110" i="53"/>
  <c r="G264" i="109"/>
  <c r="N380" i="53"/>
  <c r="G273" i="109"/>
  <c r="N169" i="53"/>
  <c r="G266" i="108"/>
  <c r="M318" i="53"/>
  <c r="E271" i="106"/>
  <c r="M202" i="53"/>
  <c r="E267" i="113"/>
  <c r="C27" i="117"/>
  <c r="D261" i="106"/>
  <c r="D27" i="106"/>
  <c r="L348" i="53"/>
  <c r="C272" i="106"/>
  <c r="L80" i="53"/>
  <c r="C263" i="109"/>
  <c r="M52" i="53"/>
  <c r="E262" i="113"/>
  <c r="M48" i="53"/>
  <c r="E262" i="106"/>
  <c r="M352" i="53"/>
  <c r="E272" i="113"/>
  <c r="L202" i="53"/>
  <c r="C267" i="113"/>
  <c r="L81" i="53"/>
  <c r="C263" i="111"/>
  <c r="L50" i="53"/>
  <c r="C262" i="109"/>
  <c r="G27" i="117"/>
  <c r="D261" i="113"/>
  <c r="D27" i="113"/>
  <c r="L266" i="53"/>
  <c r="C269" i="114"/>
  <c r="L49" i="53"/>
  <c r="C262" i="108"/>
  <c r="L412" i="53"/>
  <c r="C274" i="113"/>
  <c r="L52" i="53"/>
  <c r="C262" i="113"/>
  <c r="N416" i="53"/>
  <c r="G274" i="114"/>
  <c r="N78" i="53"/>
  <c r="G263" i="106"/>
  <c r="L116" i="53"/>
  <c r="C264" i="114"/>
  <c r="N51" i="53"/>
  <c r="G262" i="111"/>
  <c r="L232" i="53"/>
  <c r="C268" i="113"/>
  <c r="N138" i="53"/>
  <c r="G265" i="106"/>
  <c r="M441" i="53"/>
  <c r="E275" i="111"/>
  <c r="L262" i="53"/>
  <c r="C269" i="113"/>
  <c r="N170" i="53"/>
  <c r="G266" i="109"/>
  <c r="N116" i="53"/>
  <c r="G264" i="114"/>
  <c r="M50" i="53"/>
  <c r="E262" i="109"/>
  <c r="M228" i="53"/>
  <c r="E268" i="106"/>
  <c r="L442" i="53"/>
  <c r="C275" i="113"/>
  <c r="L438" i="53"/>
  <c r="C275" i="106"/>
  <c r="N320" i="53"/>
  <c r="G271" i="109"/>
  <c r="N198" i="53"/>
  <c r="G267" i="106"/>
  <c r="N82" i="53"/>
  <c r="G263" i="113"/>
  <c r="L198" i="53"/>
  <c r="C267" i="106"/>
  <c r="L112" i="53"/>
  <c r="C264" i="113"/>
  <c r="C27" i="120"/>
  <c r="G261" i="106"/>
  <c r="G27" i="106"/>
  <c r="L409" i="53"/>
  <c r="C274" i="108"/>
  <c r="M446" i="53"/>
  <c r="E275" i="114"/>
  <c r="M289" i="53"/>
  <c r="E270" i="108"/>
  <c r="L289" i="53"/>
  <c r="C270" i="108"/>
  <c r="N356" i="53"/>
  <c r="G272" i="114"/>
  <c r="N381" i="53"/>
  <c r="G273" i="111"/>
  <c r="L206" i="53"/>
  <c r="C267" i="114"/>
  <c r="M112" i="53"/>
  <c r="E264" i="113"/>
  <c r="L378" i="53"/>
  <c r="C273" i="106"/>
  <c r="N52" i="53"/>
  <c r="G262" i="113"/>
  <c r="L326" i="53"/>
  <c r="C271" i="114"/>
  <c r="M261" i="53"/>
  <c r="E269" i="111"/>
  <c r="L110" i="53"/>
  <c r="C264" i="109"/>
  <c r="L201" i="53"/>
  <c r="C267" i="111"/>
  <c r="L382" i="53"/>
  <c r="C273" i="113"/>
  <c r="L386" i="53"/>
  <c r="C273" i="114"/>
  <c r="N408" i="53"/>
  <c r="G274" i="106"/>
  <c r="N382" i="53"/>
  <c r="G273" i="113"/>
  <c r="L176" i="53"/>
  <c r="C266" i="114"/>
  <c r="L56" i="53"/>
  <c r="C262" i="114"/>
  <c r="L111" i="53"/>
  <c r="C264" i="111"/>
  <c r="L408" i="53"/>
  <c r="C274" i="106"/>
  <c r="M292" i="53"/>
  <c r="E270" i="113"/>
  <c r="N86" i="53"/>
  <c r="G263" i="114"/>
  <c r="M266" i="55"/>
  <c r="E284" i="114"/>
  <c r="M146" i="55"/>
  <c r="E280" i="114"/>
  <c r="M202" i="55"/>
  <c r="E282" i="113"/>
  <c r="M139" i="55"/>
  <c r="E280" i="108"/>
  <c r="L51" i="55"/>
  <c r="C277" i="111"/>
  <c r="M171" i="55"/>
  <c r="E281" i="111"/>
  <c r="G28" i="120"/>
  <c r="G276" i="113"/>
  <c r="G28" i="113"/>
  <c r="G28" i="119"/>
  <c r="F276" i="113"/>
  <c r="F28" i="113"/>
  <c r="L171" i="55"/>
  <c r="C281" i="111"/>
  <c r="M110" i="55"/>
  <c r="E279" i="109"/>
  <c r="L56" i="55"/>
  <c r="C277" i="114"/>
  <c r="M141" i="55"/>
  <c r="E280" i="111"/>
  <c r="N82" i="55"/>
  <c r="G278" i="113"/>
  <c r="N112" i="55"/>
  <c r="G279" i="113"/>
  <c r="N49" i="55"/>
  <c r="G277" i="108"/>
  <c r="L81" i="55"/>
  <c r="C278" i="111"/>
  <c r="L116" i="55"/>
  <c r="C279" i="114"/>
  <c r="N79" i="55"/>
  <c r="G278" i="108"/>
  <c r="L112" i="55"/>
  <c r="C279" i="113"/>
  <c r="M200" i="55"/>
  <c r="E282" i="109"/>
  <c r="M86" i="55"/>
  <c r="E278" i="114"/>
  <c r="L231" i="55"/>
  <c r="C283" i="111"/>
  <c r="L200" i="55"/>
  <c r="C282" i="109"/>
  <c r="L168" i="55"/>
  <c r="C281" i="106"/>
  <c r="K28" i="117"/>
  <c r="D276" i="114"/>
  <c r="D28" i="114"/>
  <c r="N168" i="55"/>
  <c r="G281" i="106"/>
  <c r="M52" i="55"/>
  <c r="E277" i="113"/>
  <c r="N142" i="55"/>
  <c r="G280" i="113"/>
  <c r="N228" i="55"/>
  <c r="G283" i="106"/>
  <c r="L262" i="55"/>
  <c r="C284" i="113"/>
  <c r="N81" i="55"/>
  <c r="G278" i="111"/>
  <c r="L206" i="55"/>
  <c r="C282" i="114"/>
  <c r="L261" i="55"/>
  <c r="C284" i="111"/>
  <c r="M49" i="55"/>
  <c r="E277" i="108"/>
  <c r="N86" i="55"/>
  <c r="G278" i="114"/>
  <c r="L202" i="55"/>
  <c r="C282" i="113"/>
  <c r="L78" i="57"/>
  <c r="C287" i="106"/>
  <c r="N261" i="57"/>
  <c r="G293" i="111"/>
  <c r="L170" i="57"/>
  <c r="C290" i="109"/>
  <c r="M79" i="57"/>
  <c r="E287" i="108"/>
  <c r="N116" i="57"/>
  <c r="G288" i="114"/>
  <c r="L288" i="57"/>
  <c r="C294" i="106"/>
  <c r="M258" i="57"/>
  <c r="E293" i="106"/>
  <c r="M48" i="57"/>
  <c r="E286" i="106"/>
  <c r="N289" i="57"/>
  <c r="G294" i="108"/>
  <c r="L259" i="57"/>
  <c r="C293" i="108"/>
  <c r="N170" i="57"/>
  <c r="G290" i="109"/>
  <c r="M80" i="57"/>
  <c r="E287" i="109"/>
  <c r="L51" i="57"/>
  <c r="C286" i="111"/>
  <c r="M202" i="57"/>
  <c r="E291" i="113"/>
  <c r="L198" i="57"/>
  <c r="C291" i="106"/>
  <c r="M110" i="57"/>
  <c r="E288" i="109"/>
  <c r="L230" i="57"/>
  <c r="C292" i="109"/>
  <c r="M228" i="57"/>
  <c r="E292" i="106"/>
  <c r="L199" i="57"/>
  <c r="C291" i="108"/>
  <c r="L139" i="57"/>
  <c r="C289" i="108"/>
  <c r="L258" i="57"/>
  <c r="C293" i="106"/>
  <c r="M176" i="57"/>
  <c r="E290" i="114"/>
  <c r="L142" i="57"/>
  <c r="C289" i="113"/>
  <c r="N52" i="57"/>
  <c r="G286" i="113"/>
  <c r="N169" i="57"/>
  <c r="G290" i="108"/>
  <c r="G29" i="120"/>
  <c r="G285" i="113"/>
  <c r="G29" i="113"/>
  <c r="M169" i="57"/>
  <c r="E290" i="108"/>
  <c r="N140" i="57"/>
  <c r="G289" i="109"/>
  <c r="M109" i="57"/>
  <c r="E288" i="108"/>
  <c r="L231" i="57"/>
  <c r="C292" i="111"/>
  <c r="M112" i="57"/>
  <c r="E288" i="113"/>
  <c r="M18" i="57"/>
  <c r="C29" i="118"/>
  <c r="E285" i="106"/>
  <c r="E29" i="106"/>
  <c r="N228" i="57"/>
  <c r="G292" i="106"/>
  <c r="L116" i="57"/>
  <c r="C288" i="114"/>
  <c r="C29" i="120"/>
  <c r="G285" i="106"/>
  <c r="G29" i="106"/>
  <c r="C29" i="119"/>
  <c r="F285" i="106"/>
  <c r="F29" i="106"/>
  <c r="N112" i="57"/>
  <c r="G288" i="113"/>
  <c r="N206" i="57"/>
  <c r="G291" i="114"/>
  <c r="N258" i="57"/>
  <c r="G293" i="106"/>
  <c r="N111" i="57"/>
  <c r="G288" i="111"/>
  <c r="L22" i="57"/>
  <c r="G29" i="116"/>
  <c r="C285" i="113"/>
  <c r="C29" i="113"/>
  <c r="L20" i="57"/>
  <c r="E29" i="116"/>
  <c r="C29" i="109"/>
  <c r="C285" i="109"/>
  <c r="L21" i="57"/>
  <c r="F29" i="116"/>
  <c r="C285" i="111"/>
  <c r="C29" i="111"/>
  <c r="M262" i="59"/>
  <c r="E303" i="113"/>
  <c r="M258" i="59"/>
  <c r="E303" i="106"/>
  <c r="N230" i="59"/>
  <c r="G302" i="109"/>
  <c r="L200" i="59"/>
  <c r="C301" i="109"/>
  <c r="M141" i="59"/>
  <c r="E299" i="111"/>
  <c r="L110" i="59"/>
  <c r="C298" i="109"/>
  <c r="L50" i="59"/>
  <c r="C296" i="109"/>
  <c r="G30" i="119"/>
  <c r="F295" i="113"/>
  <c r="F30" i="113"/>
  <c r="L111" i="59"/>
  <c r="C298" i="111"/>
  <c r="M80" i="59"/>
  <c r="E297" i="109"/>
  <c r="L319" i="59"/>
  <c r="C305" i="108"/>
  <c r="M322" i="59"/>
  <c r="E305" i="113"/>
  <c r="M318" i="59"/>
  <c r="E305" i="106"/>
  <c r="L261" i="59"/>
  <c r="C303" i="111"/>
  <c r="L79" i="59"/>
  <c r="C297" i="108"/>
  <c r="L140" i="59"/>
  <c r="C299" i="109"/>
  <c r="L320" i="59"/>
  <c r="C305" i="109"/>
  <c r="L291" i="59"/>
  <c r="C304" i="111"/>
  <c r="L82" i="59"/>
  <c r="C297" i="113"/>
  <c r="L321" i="59"/>
  <c r="C305" i="111"/>
  <c r="L206" i="59"/>
  <c r="C301" i="114"/>
  <c r="M26" i="59"/>
  <c r="K30" i="118"/>
  <c r="E30" i="114"/>
  <c r="E295" i="114"/>
  <c r="M230" i="59"/>
  <c r="E302" i="109"/>
  <c r="M111" i="59"/>
  <c r="E298" i="111"/>
  <c r="C30" i="117"/>
  <c r="D295" i="106"/>
  <c r="D30" i="106"/>
  <c r="M290" i="59"/>
  <c r="E304" i="109"/>
  <c r="N50" i="59"/>
  <c r="G296" i="109"/>
  <c r="M172" i="59"/>
  <c r="E300" i="113"/>
  <c r="M79" i="59"/>
  <c r="E297" i="108"/>
  <c r="N320" i="59"/>
  <c r="G305" i="109"/>
  <c r="N138" i="59"/>
  <c r="G299" i="106"/>
  <c r="L266" i="59"/>
  <c r="C303" i="114"/>
  <c r="L112" i="59"/>
  <c r="C298" i="113"/>
  <c r="N139" i="59"/>
  <c r="G299" i="108"/>
  <c r="L168" i="59"/>
  <c r="C300" i="106"/>
  <c r="L170" i="59"/>
  <c r="C300" i="109"/>
  <c r="M52" i="59"/>
  <c r="E296" i="113"/>
  <c r="L142" i="59"/>
  <c r="C299" i="113"/>
  <c r="G30" i="120"/>
  <c r="G295" i="113"/>
  <c r="G30" i="113"/>
  <c r="M51" i="59"/>
  <c r="E296" i="111"/>
  <c r="M236" i="59"/>
  <c r="E302" i="114"/>
  <c r="L232" i="59"/>
  <c r="C302" i="113"/>
  <c r="C30" i="120"/>
  <c r="G295" i="106"/>
  <c r="G30" i="106"/>
  <c r="L229" i="59"/>
  <c r="C302" i="108"/>
  <c r="L20" i="59"/>
  <c r="E30" i="116"/>
  <c r="C30" i="109"/>
  <c r="C295" i="109"/>
  <c r="N260" i="59"/>
  <c r="G303" i="109"/>
  <c r="N260" i="61"/>
  <c r="G314" i="109"/>
  <c r="M379" i="61"/>
  <c r="E318" i="108"/>
  <c r="M141" i="61"/>
  <c r="E310" i="111"/>
  <c r="L81" i="61"/>
  <c r="C308" i="111"/>
  <c r="L292" i="61"/>
  <c r="C315" i="113"/>
  <c r="M171" i="61"/>
  <c r="E311" i="111"/>
  <c r="M116" i="61"/>
  <c r="E309" i="114"/>
  <c r="D31" i="119"/>
  <c r="F306" i="108"/>
  <c r="F31" i="108"/>
  <c r="L200" i="61"/>
  <c r="C312" i="109"/>
  <c r="M49" i="61"/>
  <c r="E307" i="108"/>
  <c r="M291" i="61"/>
  <c r="E315" i="111"/>
  <c r="C31" i="119"/>
  <c r="F306" i="106"/>
  <c r="F31" i="106"/>
  <c r="L352" i="61"/>
  <c r="C317" i="113"/>
  <c r="N321" i="61"/>
  <c r="G316" i="111"/>
  <c r="N292" i="61"/>
  <c r="G315" i="113"/>
  <c r="M232" i="61"/>
  <c r="E313" i="113"/>
  <c r="M200" i="61"/>
  <c r="E312" i="109"/>
  <c r="N56" i="61"/>
  <c r="G307" i="114"/>
  <c r="N168" i="61"/>
  <c r="G311" i="106"/>
  <c r="N109" i="61"/>
  <c r="G309" i="108"/>
  <c r="N50" i="61"/>
  <c r="G307" i="109"/>
  <c r="L18" i="61"/>
  <c r="C31" i="116"/>
  <c r="C306" i="106"/>
  <c r="C31" i="106"/>
  <c r="N356" i="61"/>
  <c r="G317" i="114"/>
  <c r="M198" i="61"/>
  <c r="E312" i="106"/>
  <c r="M79" i="61"/>
  <c r="E308" i="108"/>
  <c r="N320" i="61"/>
  <c r="G316" i="109"/>
  <c r="N231" i="61"/>
  <c r="G313" i="111"/>
  <c r="N170" i="61"/>
  <c r="G311" i="109"/>
  <c r="N86" i="61"/>
  <c r="G308" i="114"/>
  <c r="C31" i="120"/>
  <c r="G306" i="106"/>
  <c r="G31" i="106"/>
  <c r="M229" i="61"/>
  <c r="E313" i="108"/>
  <c r="L266" i="61"/>
  <c r="C314" i="114"/>
  <c r="M202" i="61"/>
  <c r="E312" i="113"/>
  <c r="L141" i="61"/>
  <c r="C310" i="111"/>
  <c r="L108" i="61"/>
  <c r="C309" i="106"/>
  <c r="L349" i="61"/>
  <c r="C317" i="108"/>
  <c r="L142" i="61"/>
  <c r="C310" i="113"/>
  <c r="L51" i="61"/>
  <c r="C307" i="111"/>
  <c r="N258" i="61"/>
  <c r="G314" i="106"/>
  <c r="N146" i="61"/>
  <c r="G310" i="114"/>
  <c r="N322" i="61"/>
  <c r="G316" i="113"/>
  <c r="N230" i="61"/>
  <c r="G313" i="109"/>
  <c r="L322" i="61"/>
  <c r="C316" i="113"/>
  <c r="L199" i="61"/>
  <c r="C312" i="108"/>
  <c r="K31" i="117"/>
  <c r="D31" i="114"/>
  <c r="D306" i="114"/>
  <c r="M201" i="61"/>
  <c r="E312" i="111"/>
  <c r="L112" i="61"/>
  <c r="C309" i="113"/>
  <c r="N112" i="61"/>
  <c r="G309" i="113"/>
  <c r="N48" i="61"/>
  <c r="G307" i="106"/>
  <c r="E31" i="120"/>
  <c r="G31" i="109"/>
  <c r="M30" i="129" s="1"/>
  <c r="G306" i="109"/>
  <c r="L116" i="61"/>
  <c r="C309" i="114"/>
  <c r="N51" i="61"/>
  <c r="G307" i="111"/>
  <c r="G24" i="120"/>
  <c r="G235" i="113"/>
  <c r="G24" i="113"/>
  <c r="M266" i="62"/>
  <c r="E327" i="114"/>
  <c r="M230" i="62"/>
  <c r="E326" i="109"/>
  <c r="N200" i="62"/>
  <c r="G325" i="109"/>
  <c r="M140" i="62"/>
  <c r="E323" i="109"/>
  <c r="M231" i="62"/>
  <c r="E326" i="111"/>
  <c r="N170" i="62"/>
  <c r="G324" i="109"/>
  <c r="M232" i="62"/>
  <c r="E326" i="113"/>
  <c r="L146" i="62"/>
  <c r="C323" i="114"/>
  <c r="M49" i="62"/>
  <c r="E320" i="108"/>
  <c r="N288" i="62"/>
  <c r="G328" i="106"/>
  <c r="L232" i="62"/>
  <c r="C326" i="113"/>
  <c r="M259" i="62"/>
  <c r="E327" i="108"/>
  <c r="L172" i="62"/>
  <c r="C324" i="113"/>
  <c r="M111" i="62"/>
  <c r="E322" i="111"/>
  <c r="N79" i="62"/>
  <c r="G321" i="108"/>
  <c r="M290" i="62"/>
  <c r="E328" i="109"/>
  <c r="M168" i="62"/>
  <c r="E324" i="106"/>
  <c r="M81" i="62"/>
  <c r="E321" i="111"/>
  <c r="G32" i="119"/>
  <c r="F319" i="113"/>
  <c r="F32" i="113"/>
  <c r="L261" i="62"/>
  <c r="C327" i="111"/>
  <c r="N201" i="62"/>
  <c r="G325" i="111"/>
  <c r="M141" i="62"/>
  <c r="E323" i="111"/>
  <c r="L82" i="62"/>
  <c r="C321" i="113"/>
  <c r="M202" i="62"/>
  <c r="E325" i="113"/>
  <c r="M172" i="62"/>
  <c r="E324" i="113"/>
  <c r="M80" i="62"/>
  <c r="E321" i="109"/>
  <c r="L296" i="62"/>
  <c r="C328" i="114"/>
  <c r="N52" i="62"/>
  <c r="G320" i="113"/>
  <c r="N229" i="62"/>
  <c r="G326" i="108"/>
  <c r="N56" i="62"/>
  <c r="G320" i="114"/>
  <c r="M142" i="62"/>
  <c r="E323" i="113"/>
  <c r="N266" i="62"/>
  <c r="G327" i="114"/>
  <c r="N199" i="62"/>
  <c r="G325" i="108"/>
  <c r="M171" i="62"/>
  <c r="E324" i="111"/>
  <c r="N138" i="62"/>
  <c r="G323" i="108"/>
  <c r="G323" i="106"/>
  <c r="L199" i="62"/>
  <c r="C325" i="108"/>
  <c r="M229" i="62"/>
  <c r="E326" i="108"/>
  <c r="M86" i="62"/>
  <c r="E321" i="114"/>
  <c r="L51" i="62"/>
  <c r="C320" i="111"/>
  <c r="L52" i="62"/>
  <c r="C320" i="113"/>
  <c r="N206" i="62"/>
  <c r="G325" i="114"/>
  <c r="M351" i="64"/>
  <c r="E340" i="111"/>
  <c r="N200" i="64"/>
  <c r="G335" i="109"/>
  <c r="M108" i="64"/>
  <c r="E332" i="106"/>
  <c r="L349" i="64"/>
  <c r="C340" i="108"/>
  <c r="L111" i="64"/>
  <c r="C332" i="111"/>
  <c r="M50" i="64"/>
  <c r="E330" i="109"/>
  <c r="L258" i="64"/>
  <c r="C337" i="106"/>
  <c r="N50" i="64"/>
  <c r="G330" i="109"/>
  <c r="N320" i="64"/>
  <c r="G339" i="109"/>
  <c r="L200" i="64"/>
  <c r="C335" i="109"/>
  <c r="L172" i="64"/>
  <c r="C334" i="113"/>
  <c r="N51" i="64"/>
  <c r="G330" i="111"/>
  <c r="L26" i="64"/>
  <c r="K33" i="116"/>
  <c r="C33" i="114"/>
  <c r="C329" i="114"/>
  <c r="N111" i="64"/>
  <c r="G332" i="111"/>
  <c r="M49" i="64"/>
  <c r="E330" i="108"/>
  <c r="M138" i="64"/>
  <c r="E333" i="106"/>
  <c r="N202" i="64"/>
  <c r="G335" i="113"/>
  <c r="L170" i="64"/>
  <c r="C334" i="109"/>
  <c r="M321" i="64"/>
  <c r="E339" i="111"/>
  <c r="L139" i="64"/>
  <c r="C333" i="108"/>
  <c r="N79" i="64"/>
  <c r="G331" i="108"/>
  <c r="N108" i="64"/>
  <c r="G332" i="106"/>
  <c r="N350" i="64"/>
  <c r="G340" i="109"/>
  <c r="M288" i="64"/>
  <c r="E338" i="106"/>
  <c r="N138" i="64"/>
  <c r="G333" i="106"/>
  <c r="M262" i="64"/>
  <c r="E337" i="113"/>
  <c r="L51" i="64"/>
  <c r="C330" i="111"/>
  <c r="G33" i="117"/>
  <c r="D329" i="113"/>
  <c r="D33" i="113"/>
  <c r="L321" i="64"/>
  <c r="C339" i="111"/>
  <c r="N236" i="64"/>
  <c r="G336" i="114"/>
  <c r="N110" i="64"/>
  <c r="G332" i="109"/>
  <c r="L292" i="64"/>
  <c r="C338" i="113"/>
  <c r="M171" i="64"/>
  <c r="E334" i="111"/>
  <c r="M82" i="64"/>
  <c r="E331" i="113"/>
  <c r="L49" i="64"/>
  <c r="C330" i="108"/>
  <c r="L236" i="64"/>
  <c r="C336" i="114"/>
  <c r="L50" i="64"/>
  <c r="C330" i="109"/>
  <c r="N319" i="64"/>
  <c r="G339" i="108"/>
  <c r="N206" i="64"/>
  <c r="G335" i="114"/>
  <c r="N326" i="64"/>
  <c r="G339" i="114"/>
  <c r="N290" i="64"/>
  <c r="G338" i="109"/>
  <c r="M326" i="64"/>
  <c r="E339" i="114"/>
  <c r="N228" i="64"/>
  <c r="G336" i="106"/>
  <c r="E33" i="120"/>
  <c r="G33" i="109"/>
  <c r="M32" i="129" s="1"/>
  <c r="G329" i="109"/>
  <c r="L146" i="64"/>
  <c r="C333" i="114"/>
  <c r="L86" i="64"/>
  <c r="C331" i="114"/>
  <c r="M26" i="64"/>
  <c r="K33" i="118"/>
  <c r="E329" i="114"/>
  <c r="E33" i="114"/>
  <c r="M19" i="64"/>
  <c r="D33" i="118"/>
  <c r="E329" i="108"/>
  <c r="E33" i="108"/>
  <c r="N200" i="65"/>
  <c r="G347" i="109"/>
  <c r="M111" i="65"/>
  <c r="E344" i="111"/>
  <c r="L49" i="65"/>
  <c r="C342" i="108"/>
  <c r="M112" i="65"/>
  <c r="E344" i="113"/>
  <c r="L48" i="65"/>
  <c r="C342" i="106"/>
  <c r="N236" i="65"/>
  <c r="G348" i="114"/>
  <c r="N109" i="65"/>
  <c r="G344" i="108"/>
  <c r="N51" i="65"/>
  <c r="G342" i="111"/>
  <c r="L228" i="65"/>
  <c r="C348" i="106"/>
  <c r="M168" i="65"/>
  <c r="E346" i="106"/>
  <c r="N116" i="65"/>
  <c r="G344" i="114"/>
  <c r="M52" i="65"/>
  <c r="E342" i="113"/>
  <c r="L229" i="65"/>
  <c r="C348" i="108"/>
  <c r="L168" i="68"/>
  <c r="C364" i="106"/>
  <c r="M78" i="68"/>
  <c r="E361" i="106"/>
  <c r="L142" i="68"/>
  <c r="C363" i="113"/>
  <c r="N81" i="68"/>
  <c r="G361" i="111"/>
  <c r="L202" i="68"/>
  <c r="C365" i="113"/>
  <c r="N78" i="68"/>
  <c r="G361" i="106"/>
  <c r="G36" i="119"/>
  <c r="F359" i="113"/>
  <c r="F36" i="113"/>
  <c r="M52" i="68"/>
  <c r="E360" i="113"/>
  <c r="M26" i="68"/>
  <c r="K36" i="118"/>
  <c r="E359" i="114"/>
  <c r="E36" i="114"/>
  <c r="L52" i="68"/>
  <c r="C360" i="113"/>
  <c r="C36" i="120"/>
  <c r="G359" i="106"/>
  <c r="G36" i="106"/>
  <c r="C36" i="119"/>
  <c r="F359" i="106"/>
  <c r="F36" i="106"/>
  <c r="M109" i="70"/>
  <c r="E369" i="108"/>
  <c r="M56" i="70"/>
  <c r="E367" i="114"/>
  <c r="N170" i="70"/>
  <c r="G371" i="109"/>
  <c r="L109" i="70"/>
  <c r="C369" i="108"/>
  <c r="L108" i="70"/>
  <c r="C369" i="106"/>
  <c r="L170" i="70"/>
  <c r="C371" i="109"/>
  <c r="L141" i="70"/>
  <c r="C370" i="111"/>
  <c r="M49" i="70"/>
  <c r="E367" i="108"/>
  <c r="L176" i="70"/>
  <c r="C371" i="114"/>
  <c r="N82" i="70"/>
  <c r="G368" i="113"/>
  <c r="L169" i="70"/>
  <c r="C371" i="108"/>
  <c r="L138" i="70"/>
  <c r="C370" i="106"/>
  <c r="N86" i="70"/>
  <c r="G368" i="114"/>
  <c r="M78" i="70"/>
  <c r="E368" i="106"/>
  <c r="N171" i="70"/>
  <c r="G371" i="111"/>
  <c r="M18" i="70"/>
  <c r="C37" i="118"/>
  <c r="E366" i="106"/>
  <c r="E37" i="106"/>
  <c r="N142" i="70"/>
  <c r="G370" i="113"/>
  <c r="C37" i="117"/>
  <c r="D366" i="106"/>
  <c r="D37" i="106"/>
  <c r="L22" i="70"/>
  <c r="G37" i="116"/>
  <c r="C366" i="113"/>
  <c r="C37" i="113"/>
  <c r="L142" i="70"/>
  <c r="C370" i="113"/>
  <c r="N108" i="70"/>
  <c r="G369" i="106"/>
  <c r="N168" i="70"/>
  <c r="G371" i="106"/>
  <c r="N146" i="70"/>
  <c r="G370" i="114"/>
  <c r="L20" i="70"/>
  <c r="E37" i="116"/>
  <c r="C37" i="109"/>
  <c r="C366" i="109"/>
  <c r="M142" i="70"/>
  <c r="E370" i="113"/>
  <c r="M229" i="72"/>
  <c r="E379" i="108"/>
  <c r="M176" i="72"/>
  <c r="E377" i="114"/>
  <c r="N140" i="72"/>
  <c r="G376" i="109"/>
  <c r="L201" i="72"/>
  <c r="C378" i="111"/>
  <c r="M291" i="72"/>
  <c r="E381" i="111"/>
  <c r="M236" i="72"/>
  <c r="E379" i="114"/>
  <c r="L116" i="72"/>
  <c r="C375" i="114"/>
  <c r="M78" i="72"/>
  <c r="E374" i="106"/>
  <c r="L291" i="72"/>
  <c r="C381" i="111"/>
  <c r="M230" i="72"/>
  <c r="E379" i="109"/>
  <c r="N169" i="72"/>
  <c r="G377" i="108"/>
  <c r="N201" i="72"/>
  <c r="G378" i="111"/>
  <c r="M138" i="72"/>
  <c r="E376" i="106"/>
  <c r="N51" i="72"/>
  <c r="G373" i="111"/>
  <c r="L109" i="72"/>
  <c r="C375" i="108"/>
  <c r="L290" i="72"/>
  <c r="C381" i="109"/>
  <c r="G38" i="119"/>
  <c r="F374" i="113"/>
  <c r="F38" i="113"/>
  <c r="M198" i="72"/>
  <c r="E378" i="106"/>
  <c r="M111" i="72"/>
  <c r="E375" i="111"/>
  <c r="N52" i="72"/>
  <c r="G373" i="113"/>
  <c r="E38" i="119"/>
  <c r="F38" i="109"/>
  <c r="F374" i="109"/>
  <c r="L292" i="72"/>
  <c r="C381" i="113"/>
  <c r="L288" i="72"/>
  <c r="C381" i="106"/>
  <c r="N292" i="72"/>
  <c r="G381" i="113"/>
  <c r="N172" i="72"/>
  <c r="G377" i="113"/>
  <c r="N142" i="72"/>
  <c r="G376" i="113"/>
  <c r="M266" i="72"/>
  <c r="E380" i="114"/>
  <c r="N258" i="72"/>
  <c r="G380" i="106"/>
  <c r="N109" i="72"/>
  <c r="G375" i="108"/>
  <c r="N259" i="72"/>
  <c r="G380" i="108"/>
  <c r="L176" i="72"/>
  <c r="C377" i="114"/>
  <c r="L266" i="72"/>
  <c r="C380" i="114"/>
  <c r="M139" i="72"/>
  <c r="E376" i="108"/>
  <c r="L258" i="72"/>
  <c r="C380" i="106"/>
  <c r="N116" i="72"/>
  <c r="G375" i="114"/>
  <c r="L139" i="72"/>
  <c r="C376" i="108"/>
  <c r="M259" i="72"/>
  <c r="E380" i="108"/>
  <c r="L146" i="72"/>
  <c r="C376" i="114"/>
  <c r="M261" i="72"/>
  <c r="E380" i="111"/>
  <c r="M22" i="72"/>
  <c r="G38" i="118"/>
  <c r="E374" i="113"/>
  <c r="E38" i="113"/>
  <c r="L288" i="74"/>
  <c r="C391" i="106"/>
  <c r="M199" i="74"/>
  <c r="E388" i="108"/>
  <c r="L170" i="74"/>
  <c r="C387" i="109"/>
  <c r="M112" i="74"/>
  <c r="E385" i="113"/>
  <c r="M108" i="74"/>
  <c r="E385" i="106"/>
  <c r="L470" i="74"/>
  <c r="C397" i="109"/>
  <c r="L289" i="74"/>
  <c r="C391" i="108"/>
  <c r="M231" i="74"/>
  <c r="E389" i="111"/>
  <c r="L171" i="74"/>
  <c r="C387" i="111"/>
  <c r="M86" i="74"/>
  <c r="E384" i="114"/>
  <c r="L201" i="74"/>
  <c r="C388" i="111"/>
  <c r="L109" i="74"/>
  <c r="C385" i="108"/>
  <c r="L79" i="74"/>
  <c r="C384" i="108"/>
  <c r="N291" i="74"/>
  <c r="G391" i="111"/>
  <c r="N169" i="74"/>
  <c r="G387" i="108"/>
  <c r="M411" i="74"/>
  <c r="E395" i="111"/>
  <c r="N199" i="74"/>
  <c r="G388" i="108"/>
  <c r="M141" i="74"/>
  <c r="E386" i="111"/>
  <c r="M439" i="74"/>
  <c r="E396" i="108"/>
  <c r="M291" i="74"/>
  <c r="E391" i="111"/>
  <c r="M172" i="74"/>
  <c r="E387" i="113"/>
  <c r="M168" i="74"/>
  <c r="E387" i="106"/>
  <c r="L322" i="74"/>
  <c r="C392" i="113"/>
  <c r="N139" i="74"/>
  <c r="G386" i="108"/>
  <c r="N440" i="74"/>
  <c r="G396" i="109"/>
  <c r="L142" i="74"/>
  <c r="C386" i="113"/>
  <c r="N442" i="74"/>
  <c r="G396" i="113"/>
  <c r="N172" i="74"/>
  <c r="G387" i="113"/>
  <c r="L412" i="74"/>
  <c r="C395" i="113"/>
  <c r="N110" i="74"/>
  <c r="G385" i="109"/>
  <c r="N142" i="74"/>
  <c r="G386" i="113"/>
  <c r="N49" i="74"/>
  <c r="G383" i="108"/>
  <c r="M170" i="74"/>
  <c r="E387" i="109"/>
  <c r="N409" i="74"/>
  <c r="G395" i="108"/>
  <c r="N321" i="74"/>
  <c r="G392" i="111"/>
  <c r="L231" i="74"/>
  <c r="C389" i="111"/>
  <c r="N79" i="74"/>
  <c r="G384" i="108"/>
  <c r="L56" i="74"/>
  <c r="C383" i="114"/>
  <c r="M261" i="74"/>
  <c r="E390" i="111"/>
  <c r="M230" i="74"/>
  <c r="E389" i="109"/>
  <c r="N351" i="74"/>
  <c r="G393" i="111"/>
  <c r="N231" i="74"/>
  <c r="G389" i="111"/>
  <c r="L80" i="74"/>
  <c r="C384" i="109"/>
  <c r="N296" i="74"/>
  <c r="G391" i="114"/>
  <c r="N352" i="74"/>
  <c r="G393" i="113"/>
  <c r="M258" i="74"/>
  <c r="E390" i="106"/>
  <c r="L82" i="74"/>
  <c r="C384" i="113"/>
  <c r="L350" i="74"/>
  <c r="C393" i="109"/>
  <c r="L52" i="74"/>
  <c r="C383" i="113"/>
  <c r="M26" i="74"/>
  <c r="K39" i="118"/>
  <c r="E382" i="114"/>
  <c r="E39" i="114"/>
  <c r="M262" i="74"/>
  <c r="E390" i="113"/>
  <c r="L472" i="74"/>
  <c r="C397" i="113"/>
  <c r="L326" i="74"/>
  <c r="C392" i="114"/>
  <c r="L206" i="74"/>
  <c r="C388" i="114"/>
  <c r="N86" i="74"/>
  <c r="G384" i="114"/>
  <c r="N349" i="74"/>
  <c r="G393" i="108"/>
  <c r="N472" i="74"/>
  <c r="G397" i="113"/>
  <c r="N262" i="74"/>
  <c r="G390" i="113"/>
  <c r="L112" i="74"/>
  <c r="C385" i="113"/>
  <c r="N228" i="74"/>
  <c r="G389" i="106"/>
  <c r="L410" i="74"/>
  <c r="C395" i="109"/>
  <c r="N471" i="74"/>
  <c r="G397" i="111"/>
  <c r="E39" i="120"/>
  <c r="G39" i="109"/>
  <c r="M38" i="129" s="1"/>
  <c r="G382" i="109"/>
  <c r="M469" i="74"/>
  <c r="E397" i="108"/>
  <c r="N318" i="74"/>
  <c r="G392" i="106"/>
  <c r="L382" i="74"/>
  <c r="C394" i="113"/>
  <c r="N146" i="74"/>
  <c r="G386" i="114"/>
  <c r="M146" i="76"/>
  <c r="E402" i="114"/>
  <c r="N110" i="76"/>
  <c r="G401" i="109"/>
  <c r="M261" i="76"/>
  <c r="E406" i="111"/>
  <c r="L171" i="76"/>
  <c r="C403" i="111"/>
  <c r="M232" i="76"/>
  <c r="E405" i="113"/>
  <c r="M172" i="76"/>
  <c r="E403" i="113"/>
  <c r="L86" i="76"/>
  <c r="C400" i="114"/>
  <c r="L259" i="76"/>
  <c r="C406" i="108"/>
  <c r="N232" i="76"/>
  <c r="G405" i="113"/>
  <c r="N260" i="76"/>
  <c r="G406" i="109"/>
  <c r="M139" i="76"/>
  <c r="E402" i="108"/>
  <c r="L82" i="76"/>
  <c r="C400" i="113"/>
  <c r="E40" i="119"/>
  <c r="F40" i="109"/>
  <c r="F398" i="109"/>
  <c r="L172" i="76"/>
  <c r="C403" i="113"/>
  <c r="L56" i="76"/>
  <c r="C399" i="114"/>
  <c r="N142" i="76"/>
  <c r="G402" i="113"/>
  <c r="N259" i="76"/>
  <c r="G406" i="108"/>
  <c r="N139" i="76"/>
  <c r="G402" i="108"/>
  <c r="N230" i="76"/>
  <c r="G405" i="109"/>
  <c r="N201" i="76"/>
  <c r="G404" i="111"/>
  <c r="N79" i="76"/>
  <c r="G400" i="108"/>
  <c r="L262" i="76"/>
  <c r="C406" i="113"/>
  <c r="M108" i="76"/>
  <c r="E401" i="106"/>
  <c r="M236" i="76"/>
  <c r="E405" i="114"/>
  <c r="L79" i="76"/>
  <c r="C400" i="108"/>
  <c r="N169" i="76"/>
  <c r="G403" i="108"/>
  <c r="N266" i="76"/>
  <c r="G406" i="114"/>
  <c r="N52" i="76"/>
  <c r="G399" i="113"/>
  <c r="M200" i="76"/>
  <c r="E404" i="109"/>
  <c r="N198" i="76"/>
  <c r="G404" i="106"/>
  <c r="N146" i="76"/>
  <c r="G402" i="114"/>
  <c r="L236" i="76"/>
  <c r="C405" i="114"/>
  <c r="C40" i="120"/>
  <c r="G398" i="106"/>
  <c r="G40" i="106"/>
  <c r="D40" i="119"/>
  <c r="F398" i="108"/>
  <c r="F40" i="108"/>
  <c r="N116" i="76"/>
  <c r="G401" i="114"/>
  <c r="N266" i="78"/>
  <c r="G415" i="114"/>
  <c r="M232" i="78"/>
  <c r="E414" i="113"/>
  <c r="M228" i="78"/>
  <c r="E414" i="106"/>
  <c r="L201" i="78"/>
  <c r="C413" i="111"/>
  <c r="N290" i="78"/>
  <c r="G416" i="109"/>
  <c r="L230" i="78"/>
  <c r="C414" i="109"/>
  <c r="N140" i="78"/>
  <c r="G411" i="109"/>
  <c r="N109" i="78"/>
  <c r="G410" i="108"/>
  <c r="M51" i="78"/>
  <c r="E408" i="111"/>
  <c r="N288" i="78"/>
  <c r="G416" i="106"/>
  <c r="L231" i="78"/>
  <c r="C414" i="111"/>
  <c r="L146" i="78"/>
  <c r="C411" i="114"/>
  <c r="N232" i="78"/>
  <c r="G414" i="113"/>
  <c r="N199" i="78"/>
  <c r="G413" i="108"/>
  <c r="L26" i="78"/>
  <c r="K41" i="116"/>
  <c r="C41" i="114"/>
  <c r="C407" i="114"/>
  <c r="N50" i="78"/>
  <c r="G408" i="109"/>
  <c r="M321" i="78"/>
  <c r="E417" i="111"/>
  <c r="L200" i="78"/>
  <c r="C413" i="109"/>
  <c r="M110" i="78"/>
  <c r="E410" i="109"/>
  <c r="M236" i="78"/>
  <c r="E414" i="114"/>
  <c r="L168" i="78"/>
  <c r="C412" i="106"/>
  <c r="L81" i="78"/>
  <c r="C409" i="111"/>
  <c r="N206" i="78"/>
  <c r="G413" i="114"/>
  <c r="L232" i="78"/>
  <c r="C414" i="113"/>
  <c r="M288" i="78"/>
  <c r="E416" i="106"/>
  <c r="N139" i="78"/>
  <c r="G411" i="108"/>
  <c r="M168" i="78"/>
  <c r="E412" i="106"/>
  <c r="M78" i="78"/>
  <c r="E409" i="106"/>
  <c r="L109" i="78"/>
  <c r="C410" i="108"/>
  <c r="L56" i="78"/>
  <c r="C408" i="114"/>
  <c r="L262" i="78"/>
  <c r="C415" i="113"/>
  <c r="L116" i="78"/>
  <c r="C410" i="114"/>
  <c r="M266" i="78"/>
  <c r="E415" i="114"/>
  <c r="M138" i="78"/>
  <c r="E411" i="106"/>
  <c r="M139" i="78"/>
  <c r="E411" i="108"/>
  <c r="N321" i="78"/>
  <c r="G417" i="111"/>
  <c r="N322" i="78"/>
  <c r="G417" i="113"/>
  <c r="M26" i="78"/>
  <c r="K41" i="118"/>
  <c r="E41" i="114"/>
  <c r="E407" i="114"/>
  <c r="M142" i="78"/>
  <c r="E411" i="113"/>
  <c r="L21" i="78"/>
  <c r="F41" i="116"/>
  <c r="C407" i="111"/>
  <c r="C41" i="111"/>
  <c r="N108" i="78"/>
  <c r="G410" i="106"/>
  <c r="M172" i="78"/>
  <c r="E412" i="113"/>
  <c r="L206" i="78"/>
  <c r="C413" i="114"/>
  <c r="M139" i="13"/>
  <c r="E64" i="108"/>
  <c r="L228" i="13"/>
  <c r="C67" i="106"/>
  <c r="L168" i="13"/>
  <c r="C65" i="106"/>
  <c r="L108" i="13"/>
  <c r="C63" i="106"/>
  <c r="L139" i="13"/>
  <c r="C64" i="108"/>
  <c r="L109" i="13"/>
  <c r="C63" i="108"/>
  <c r="M79" i="13"/>
  <c r="E62" i="108"/>
  <c r="M232" i="13"/>
  <c r="E67" i="113"/>
  <c r="M146" i="13"/>
  <c r="E64" i="114"/>
  <c r="M112" i="13"/>
  <c r="E63" i="113"/>
  <c r="N260" i="13"/>
  <c r="G68" i="109"/>
  <c r="L206" i="13"/>
  <c r="C66" i="114"/>
  <c r="L176" i="13"/>
  <c r="C65" i="114"/>
  <c r="N139" i="13"/>
  <c r="G64" i="108"/>
  <c r="N109" i="13"/>
  <c r="G63" i="108"/>
  <c r="M108" i="13"/>
  <c r="E63" i="106"/>
  <c r="M266" i="13"/>
  <c r="E68" i="114"/>
  <c r="N112" i="13"/>
  <c r="G63" i="113"/>
  <c r="M86" i="13"/>
  <c r="E62" i="114"/>
  <c r="L169" i="13"/>
  <c r="C65" i="108"/>
  <c r="N140" i="13"/>
  <c r="G64" i="109"/>
  <c r="L258" i="13"/>
  <c r="C68" i="106"/>
  <c r="N200" i="13"/>
  <c r="G66" i="109"/>
  <c r="N266" i="13"/>
  <c r="G68" i="114"/>
  <c r="M49" i="13"/>
  <c r="E61" i="108"/>
  <c r="L56" i="13"/>
  <c r="C61" i="114"/>
  <c r="N171" i="13"/>
  <c r="G65" i="111"/>
  <c r="L170" i="13"/>
  <c r="C65" i="109"/>
  <c r="N111" i="13"/>
  <c r="G63" i="111"/>
  <c r="N116" i="13"/>
  <c r="G63" i="114"/>
  <c r="N199" i="13"/>
  <c r="G66" i="108"/>
  <c r="L171" i="13"/>
  <c r="C65" i="111"/>
  <c r="L140" i="13"/>
  <c r="C64" i="109"/>
  <c r="L110" i="13"/>
  <c r="C63" i="109"/>
  <c r="L141" i="13"/>
  <c r="C64" i="111"/>
  <c r="L78" i="13"/>
  <c r="C62" i="106"/>
  <c r="L381" i="15"/>
  <c r="C81" i="111"/>
  <c r="M352" i="15"/>
  <c r="E80" i="113"/>
  <c r="L319" i="15"/>
  <c r="C79" i="108"/>
  <c r="M289" i="15"/>
  <c r="E78" i="108"/>
  <c r="N260" i="15"/>
  <c r="G77" i="109"/>
  <c r="N231" i="15"/>
  <c r="G76" i="111"/>
  <c r="L142" i="15"/>
  <c r="C73" i="113"/>
  <c r="L116" i="15"/>
  <c r="C72" i="114"/>
  <c r="M326" i="15"/>
  <c r="E79" i="114"/>
  <c r="L198" i="15"/>
  <c r="C75" i="106"/>
  <c r="L82" i="15"/>
  <c r="C71" i="113"/>
  <c r="L321" i="15"/>
  <c r="C79" i="111"/>
  <c r="N262" i="15"/>
  <c r="G77" i="113"/>
  <c r="N171" i="15"/>
  <c r="G74" i="111"/>
  <c r="N288" i="15"/>
  <c r="G78" i="106"/>
  <c r="M381" i="15"/>
  <c r="E81" i="111"/>
  <c r="N321" i="15"/>
  <c r="G79" i="111"/>
  <c r="N289" i="15"/>
  <c r="G78" i="108"/>
  <c r="M142" i="15"/>
  <c r="E73" i="113"/>
  <c r="N56" i="15"/>
  <c r="G70" i="114"/>
  <c r="N230" i="15"/>
  <c r="G76" i="109"/>
  <c r="N168" i="15"/>
  <c r="G74" i="106"/>
  <c r="M318" i="15"/>
  <c r="E79" i="106"/>
  <c r="L230" i="15"/>
  <c r="C76" i="109"/>
  <c r="L202" i="15"/>
  <c r="C75" i="113"/>
  <c r="L80" i="15"/>
  <c r="C71" i="109"/>
  <c r="L318" i="15"/>
  <c r="C79" i="106"/>
  <c r="L108" i="15"/>
  <c r="C72" i="106"/>
  <c r="L146" i="15"/>
  <c r="C73" i="114"/>
  <c r="N78" i="15"/>
  <c r="G71" i="106"/>
  <c r="L348" i="15"/>
  <c r="C80" i="106"/>
  <c r="N380" i="15"/>
  <c r="G81" i="109"/>
  <c r="N232" i="15"/>
  <c r="G76" i="113"/>
  <c r="M202" i="15"/>
  <c r="E75" i="113"/>
  <c r="L168" i="15"/>
  <c r="C74" i="106"/>
  <c r="L378" i="15"/>
  <c r="C81" i="106"/>
  <c r="N206" i="15"/>
  <c r="G75" i="114"/>
  <c r="N81" i="15"/>
  <c r="G71" i="111"/>
  <c r="N49" i="15"/>
  <c r="G70" i="108"/>
  <c r="N80" i="15"/>
  <c r="G71" i="109"/>
  <c r="N378" i="15"/>
  <c r="G81" i="106"/>
  <c r="L262" i="15"/>
  <c r="C77" i="113"/>
  <c r="N141" i="15"/>
  <c r="G73" i="111"/>
  <c r="M266" i="15"/>
  <c r="E77" i="114"/>
  <c r="L231" i="17"/>
  <c r="C89" i="111"/>
  <c r="M202" i="17"/>
  <c r="E88" i="113"/>
  <c r="M172" i="17"/>
  <c r="E87" i="113"/>
  <c r="N142" i="17"/>
  <c r="G86" i="113"/>
  <c r="N116" i="17"/>
  <c r="G85" i="114"/>
  <c r="L80" i="17"/>
  <c r="C84" i="109"/>
  <c r="L176" i="17"/>
  <c r="C87" i="114"/>
  <c r="M142" i="17"/>
  <c r="E86" i="113"/>
  <c r="N86" i="17"/>
  <c r="G84" i="114"/>
  <c r="N52" i="17"/>
  <c r="G83" i="113"/>
  <c r="L229" i="17"/>
  <c r="C89" i="108"/>
  <c r="N140" i="17"/>
  <c r="G86" i="109"/>
  <c r="L86" i="17"/>
  <c r="C84" i="114"/>
  <c r="L56" i="17"/>
  <c r="C83" i="114"/>
  <c r="M138" i="17"/>
  <c r="E86" i="106"/>
  <c r="L141" i="17"/>
  <c r="C86" i="111"/>
  <c r="M168" i="17"/>
  <c r="E87" i="106"/>
  <c r="N231" i="17"/>
  <c r="G89" i="111"/>
  <c r="N48" i="17"/>
  <c r="G83" i="106"/>
  <c r="M199" i="17"/>
  <c r="E88" i="108"/>
  <c r="L51" i="17"/>
  <c r="C83" i="111"/>
  <c r="N230" i="17"/>
  <c r="G89" i="109"/>
  <c r="N81" i="17"/>
  <c r="G84" i="111"/>
  <c r="N228" i="17"/>
  <c r="G89" i="106"/>
  <c r="N170" i="17"/>
  <c r="G87" i="109"/>
  <c r="M236" i="17"/>
  <c r="E89" i="114"/>
  <c r="M260" i="19"/>
  <c r="E98" i="109"/>
  <c r="N199" i="19"/>
  <c r="G96" i="108"/>
  <c r="M146" i="19"/>
  <c r="E94" i="114"/>
  <c r="N86" i="19"/>
  <c r="G92" i="114"/>
  <c r="N51" i="19"/>
  <c r="G91" i="111"/>
  <c r="N206" i="19"/>
  <c r="G96" i="114"/>
  <c r="L198" i="19"/>
  <c r="C96" i="106"/>
  <c r="L116" i="19"/>
  <c r="C93" i="114"/>
  <c r="M232" i="19"/>
  <c r="E97" i="113"/>
  <c r="M169" i="19"/>
  <c r="E95" i="108"/>
  <c r="L86" i="19"/>
  <c r="C92" i="114"/>
  <c r="M202" i="19"/>
  <c r="E96" i="113"/>
  <c r="L236" i="19"/>
  <c r="C97" i="114"/>
  <c r="L201" i="19"/>
  <c r="C96" i="111"/>
  <c r="N146" i="19"/>
  <c r="G94" i="114"/>
  <c r="N111" i="19"/>
  <c r="G93" i="111"/>
  <c r="L139" i="19"/>
  <c r="C94" i="108"/>
  <c r="L228" i="19"/>
  <c r="C97" i="106"/>
  <c r="M140" i="19"/>
  <c r="E94" i="109"/>
  <c r="N52" i="19"/>
  <c r="G91" i="113"/>
  <c r="N231" i="19"/>
  <c r="G97" i="111"/>
  <c r="N170" i="19"/>
  <c r="G95" i="109"/>
  <c r="N200" i="19"/>
  <c r="G96" i="109"/>
  <c r="L52" i="19"/>
  <c r="C91" i="113"/>
  <c r="M176" i="19"/>
  <c r="E95" i="114"/>
  <c r="N112" i="19"/>
  <c r="G93" i="113"/>
  <c r="M78" i="19"/>
  <c r="E92" i="106"/>
  <c r="M79" i="19"/>
  <c r="E92" i="108"/>
  <c r="N116" i="19"/>
  <c r="G93" i="114"/>
  <c r="L79" i="19"/>
  <c r="C92" i="108"/>
  <c r="M81" i="19"/>
  <c r="E92" i="111"/>
  <c r="N141" i="19"/>
  <c r="G94" i="111"/>
  <c r="M109" i="19"/>
  <c r="E93" i="108"/>
  <c r="N232" i="19"/>
  <c r="G97" i="113"/>
  <c r="L198" i="20"/>
  <c r="C105" i="106"/>
  <c r="N140" i="20"/>
  <c r="G103" i="109"/>
  <c r="N141" i="20"/>
  <c r="G103" i="111"/>
  <c r="N78" i="20"/>
  <c r="G101" i="106"/>
  <c r="L171" i="20"/>
  <c r="C104" i="111"/>
  <c r="M146" i="20"/>
  <c r="E103" i="114"/>
  <c r="L139" i="20"/>
  <c r="C103" i="108"/>
  <c r="N79" i="20"/>
  <c r="G101" i="108"/>
  <c r="M48" i="20"/>
  <c r="E100" i="106"/>
  <c r="M116" i="20"/>
  <c r="E102" i="114"/>
  <c r="M49" i="20"/>
  <c r="E100" i="108"/>
  <c r="M198" i="20"/>
  <c r="E105" i="106"/>
  <c r="N138" i="20"/>
  <c r="G103" i="106"/>
  <c r="N50" i="20"/>
  <c r="G100" i="109"/>
  <c r="N111" i="20"/>
  <c r="G102" i="111"/>
  <c r="M139" i="20"/>
  <c r="E103" i="108"/>
  <c r="L109" i="20"/>
  <c r="C102" i="108"/>
  <c r="L176" i="20"/>
  <c r="C104" i="114"/>
  <c r="L201" i="20"/>
  <c r="C105" i="111"/>
  <c r="N176" i="20"/>
  <c r="G104" i="114"/>
  <c r="M199" i="20"/>
  <c r="E105" i="108"/>
  <c r="M56" i="20"/>
  <c r="E100" i="114"/>
  <c r="M176" i="20"/>
  <c r="E104" i="114"/>
  <c r="N170" i="20"/>
  <c r="G104" i="109"/>
  <c r="L108" i="20"/>
  <c r="C102" i="106"/>
  <c r="M86" i="20"/>
  <c r="E101" i="114"/>
  <c r="M141" i="20"/>
  <c r="E103" i="111"/>
  <c r="L142" i="20"/>
  <c r="C103" i="113"/>
  <c r="M52" i="20"/>
  <c r="E100" i="113"/>
  <c r="L111" i="20"/>
  <c r="C102" i="111"/>
  <c r="N172" i="20"/>
  <c r="G104" i="113"/>
  <c r="N116" i="22"/>
  <c r="G109" i="114"/>
  <c r="N81" i="22"/>
  <c r="G108" i="111"/>
  <c r="N50" i="22"/>
  <c r="G107" i="109"/>
  <c r="M146" i="22"/>
  <c r="E110" i="114"/>
  <c r="M116" i="22"/>
  <c r="E109" i="114"/>
  <c r="M81" i="22"/>
  <c r="E108" i="111"/>
  <c r="L48" i="22"/>
  <c r="C107" i="106"/>
  <c r="N139" i="22"/>
  <c r="G110" i="108"/>
  <c r="L80" i="22"/>
  <c r="C108" i="109"/>
  <c r="L81" i="22"/>
  <c r="C108" i="111"/>
  <c r="L86" i="22"/>
  <c r="C108" i="114"/>
  <c r="N80" i="22"/>
  <c r="G108" i="109"/>
  <c r="M56" i="22"/>
  <c r="E107" i="114"/>
  <c r="N49" i="22"/>
  <c r="G107" i="108"/>
  <c r="N78" i="22"/>
  <c r="G108" i="106"/>
  <c r="M78" i="22"/>
  <c r="E108" i="106"/>
  <c r="L108" i="22"/>
  <c r="C109" i="106"/>
  <c r="N111" i="22"/>
  <c r="G109" i="111"/>
  <c r="L56" i="22"/>
  <c r="C107" i="114"/>
  <c r="M109" i="22"/>
  <c r="E109" i="108"/>
  <c r="L139" i="22"/>
  <c r="C110" i="108"/>
  <c r="M202" i="24"/>
  <c r="E117" i="113"/>
  <c r="N172" i="24"/>
  <c r="G116" i="113"/>
  <c r="N146" i="24"/>
  <c r="G115" i="114"/>
  <c r="N112" i="24"/>
  <c r="G114" i="113"/>
  <c r="N50" i="24"/>
  <c r="G112" i="109"/>
  <c r="L79" i="24"/>
  <c r="C113" i="108"/>
  <c r="L109" i="24"/>
  <c r="C114" i="108"/>
  <c r="M49" i="24"/>
  <c r="E112" i="108"/>
  <c r="L48" i="24"/>
  <c r="C112" i="106"/>
  <c r="L139" i="24"/>
  <c r="C115" i="108"/>
  <c r="L116" i="24"/>
  <c r="C114" i="114"/>
  <c r="M52" i="24"/>
  <c r="E112" i="113"/>
  <c r="M56" i="24"/>
  <c r="E112" i="114"/>
  <c r="L56" i="24"/>
  <c r="C112" i="114"/>
  <c r="M142" i="24"/>
  <c r="E115" i="113"/>
  <c r="N52" i="24"/>
  <c r="G112" i="113"/>
  <c r="M108" i="24"/>
  <c r="E114" i="106"/>
  <c r="N198" i="24"/>
  <c r="G117" i="106"/>
  <c r="L172" i="24"/>
  <c r="C116" i="113"/>
  <c r="L199" i="24"/>
  <c r="C117" i="108"/>
  <c r="M176" i="25"/>
  <c r="E123" i="114"/>
  <c r="M108" i="25"/>
  <c r="E121" i="106"/>
  <c r="M78" i="25"/>
  <c r="E120" i="106"/>
  <c r="M142" i="25"/>
  <c r="E122" i="113"/>
  <c r="M79" i="25"/>
  <c r="E120" i="108"/>
  <c r="N202" i="25"/>
  <c r="G124" i="113"/>
  <c r="N52" i="25"/>
  <c r="G119" i="113"/>
  <c r="N201" i="25"/>
  <c r="G124" i="111"/>
  <c r="N141" i="25"/>
  <c r="G122" i="111"/>
  <c r="M168" i="25"/>
  <c r="E123" i="106"/>
  <c r="L168" i="25"/>
  <c r="C123" i="106"/>
  <c r="L112" i="25"/>
  <c r="C121" i="113"/>
  <c r="L138" i="25"/>
  <c r="C122" i="106"/>
  <c r="N51" i="25"/>
  <c r="G119" i="111"/>
  <c r="N142" i="25"/>
  <c r="G122" i="113"/>
  <c r="N170" i="25"/>
  <c r="G123" i="109"/>
  <c r="N199" i="25"/>
  <c r="G124" i="108"/>
  <c r="N112" i="25"/>
  <c r="G121" i="113"/>
  <c r="N110" i="25"/>
  <c r="G121" i="109"/>
  <c r="M56" i="27"/>
  <c r="E126" i="114"/>
  <c r="M172" i="27"/>
  <c r="E130" i="113"/>
  <c r="L172" i="27"/>
  <c r="C130" i="113"/>
  <c r="N112" i="27"/>
  <c r="G128" i="113"/>
  <c r="M116" i="27"/>
  <c r="E128" i="114"/>
  <c r="M81" i="27"/>
  <c r="E127" i="111"/>
  <c r="N176" i="27"/>
  <c r="G130" i="114"/>
  <c r="N108" i="27"/>
  <c r="G128" i="106"/>
  <c r="N146" i="27"/>
  <c r="G129" i="114"/>
  <c r="L111" i="27"/>
  <c r="C128" i="111"/>
  <c r="M51" i="27"/>
  <c r="E126" i="111"/>
  <c r="L141" i="27"/>
  <c r="C129" i="111"/>
  <c r="N111" i="27"/>
  <c r="G128" i="111"/>
  <c r="E12" i="117"/>
  <c r="D12" i="109"/>
  <c r="D125" i="109"/>
  <c r="L79" i="27"/>
  <c r="C127" i="108"/>
  <c r="N138" i="27"/>
  <c r="G129" i="106"/>
  <c r="N79" i="27"/>
  <c r="G127" i="108"/>
  <c r="N168" i="27"/>
  <c r="G130" i="106"/>
  <c r="N171" i="27"/>
  <c r="G130" i="111"/>
  <c r="M171" i="27"/>
  <c r="E130" i="111"/>
  <c r="M169" i="29"/>
  <c r="E136" i="108"/>
  <c r="M201" i="29"/>
  <c r="E137" i="111"/>
  <c r="N116" i="29"/>
  <c r="N52" i="29"/>
  <c r="G132" i="113"/>
  <c r="M109" i="29"/>
  <c r="E134" i="108"/>
  <c r="N171" i="29"/>
  <c r="G136" i="111"/>
  <c r="L110" i="29"/>
  <c r="C134" i="109"/>
  <c r="L51" i="29"/>
  <c r="C132" i="111"/>
  <c r="L200" i="29"/>
  <c r="C137" i="109"/>
  <c r="L81" i="29"/>
  <c r="C133" i="111"/>
  <c r="L139" i="29"/>
  <c r="C135" i="108"/>
  <c r="N80" i="29"/>
  <c r="G133" i="109"/>
  <c r="M198" i="29"/>
  <c r="E137" i="106"/>
  <c r="L50" i="29"/>
  <c r="C132" i="109"/>
  <c r="N139" i="29"/>
  <c r="G135" i="108"/>
  <c r="N168" i="29"/>
  <c r="G136" i="106"/>
  <c r="N86" i="29"/>
  <c r="N172" i="29"/>
  <c r="G136" i="113"/>
  <c r="M172" i="29"/>
  <c r="E136" i="113"/>
  <c r="M142" i="29"/>
  <c r="E135" i="113"/>
  <c r="N49" i="29"/>
  <c r="G132" i="108"/>
  <c r="N202" i="29"/>
  <c r="G137" i="113"/>
  <c r="N229" i="31"/>
  <c r="G145" i="108"/>
  <c r="M142" i="31"/>
  <c r="E142" i="113"/>
  <c r="M109" i="31"/>
  <c r="E141" i="108"/>
  <c r="M228" i="31"/>
  <c r="E145" i="106"/>
  <c r="N199" i="31"/>
  <c r="G144" i="108"/>
  <c r="L172" i="31"/>
  <c r="C143" i="113"/>
  <c r="L108" i="31"/>
  <c r="C141" i="106"/>
  <c r="N50" i="31"/>
  <c r="G139" i="109"/>
  <c r="L259" i="31"/>
  <c r="C146" i="108"/>
  <c r="L142" i="31"/>
  <c r="C142" i="113"/>
  <c r="L49" i="31"/>
  <c r="C139" i="108"/>
  <c r="M199" i="31"/>
  <c r="E144" i="108"/>
  <c r="N258" i="31"/>
  <c r="G146" i="106"/>
  <c r="N141" i="31"/>
  <c r="G142" i="111"/>
  <c r="N109" i="31"/>
  <c r="G141" i="108"/>
  <c r="M236" i="31"/>
  <c r="E145" i="114"/>
  <c r="N200" i="31"/>
  <c r="G144" i="109"/>
  <c r="L52" i="67"/>
  <c r="C350" i="113"/>
  <c r="L266" i="67"/>
  <c r="C357" i="114"/>
  <c r="N79" i="67"/>
  <c r="G351" i="108"/>
  <c r="M292" i="67"/>
  <c r="E358" i="113"/>
  <c r="M52" i="67"/>
  <c r="E350" i="113"/>
  <c r="N201" i="67"/>
  <c r="G355" i="111"/>
  <c r="L142" i="67"/>
  <c r="C353" i="113"/>
  <c r="N48" i="67"/>
  <c r="G350" i="106"/>
  <c r="N261" i="67"/>
  <c r="G357" i="111"/>
  <c r="M198" i="67"/>
  <c r="E355" i="106"/>
  <c r="M140" i="67"/>
  <c r="E353" i="109"/>
  <c r="K35" i="119"/>
  <c r="F349" i="114"/>
  <c r="F35" i="114"/>
  <c r="L258" i="67"/>
  <c r="C357" i="106"/>
  <c r="M172" i="67"/>
  <c r="E354" i="113"/>
  <c r="M228" i="67"/>
  <c r="E356" i="106"/>
  <c r="N171" i="67"/>
  <c r="G354" i="111"/>
  <c r="N111" i="67"/>
  <c r="G352" i="111"/>
  <c r="L139" i="67"/>
  <c r="C353" i="108"/>
  <c r="N266" i="67"/>
  <c r="G357" i="114"/>
  <c r="M229" i="67"/>
  <c r="E356" i="108"/>
  <c r="L170" i="67"/>
  <c r="C354" i="109"/>
  <c r="D35" i="119"/>
  <c r="F349" i="108"/>
  <c r="F35" i="108"/>
  <c r="L260" i="67"/>
  <c r="C357" i="109"/>
  <c r="N292" i="67"/>
  <c r="G358" i="113"/>
  <c r="N138" i="67"/>
  <c r="G353" i="106"/>
  <c r="L141" i="67"/>
  <c r="C353" i="111"/>
  <c r="N112" i="67"/>
  <c r="G352" i="113"/>
  <c r="N146" i="67"/>
  <c r="G353" i="114"/>
  <c r="N262" i="67"/>
  <c r="G357" i="113"/>
  <c r="N169" i="67"/>
  <c r="G354" i="108"/>
  <c r="L109" i="67"/>
  <c r="C352" i="108"/>
  <c r="M176" i="67"/>
  <c r="E354" i="114"/>
  <c r="M169" i="67"/>
  <c r="E354" i="108"/>
  <c r="N49" i="67"/>
  <c r="G350" i="108"/>
  <c r="M202" i="67"/>
  <c r="E355" i="113"/>
  <c r="L176" i="67"/>
  <c r="C354" i="114"/>
  <c r="N170" i="68"/>
  <c r="G364" i="109"/>
  <c r="N139" i="68"/>
  <c r="G363" i="108"/>
  <c r="M112" i="68"/>
  <c r="E362" i="113"/>
  <c r="M108" i="68"/>
  <c r="E362" i="106"/>
  <c r="L81" i="68"/>
  <c r="C361" i="111"/>
  <c r="N199" i="68"/>
  <c r="G365" i="108"/>
  <c r="M139" i="68"/>
  <c r="E363" i="108"/>
  <c r="L109" i="68"/>
  <c r="C362" i="108"/>
  <c r="L139" i="68"/>
  <c r="C363" i="108"/>
  <c r="L50" i="68"/>
  <c r="C360" i="109"/>
  <c r="N142" i="68"/>
  <c r="G363" i="113"/>
  <c r="L108" i="68"/>
  <c r="C362" i="106"/>
  <c r="L138" i="68"/>
  <c r="C363" i="106"/>
  <c r="L48" i="68"/>
  <c r="C360" i="106"/>
  <c r="M169" i="68"/>
  <c r="E364" i="108"/>
  <c r="M206" i="68"/>
  <c r="E365" i="114"/>
  <c r="L146" i="68"/>
  <c r="C363" i="114"/>
  <c r="L18" i="68"/>
  <c r="C36" i="116"/>
  <c r="C359" i="106"/>
  <c r="C36" i="106"/>
  <c r="M49" i="68"/>
  <c r="E360" i="108"/>
  <c r="L198" i="68"/>
  <c r="C365" i="106"/>
  <c r="N110" i="68"/>
  <c r="G362" i="109"/>
  <c r="N146" i="68"/>
  <c r="G363" i="114"/>
  <c r="N112" i="68"/>
  <c r="G362" i="113"/>
  <c r="N51" i="68"/>
  <c r="G360" i="111"/>
  <c r="N201" i="68"/>
  <c r="G365" i="111"/>
  <c r="N82" i="68"/>
  <c r="G361" i="113"/>
  <c r="M201" i="68"/>
  <c r="E365" i="111"/>
  <c r="N171" i="68"/>
  <c r="G364" i="111"/>
  <c r="L56" i="68"/>
  <c r="C360" i="114"/>
  <c r="M170" i="68"/>
  <c r="E364" i="109"/>
  <c r="M18" i="68"/>
  <c r="C36" i="118"/>
  <c r="E359" i="106"/>
  <c r="E36" i="106"/>
  <c r="L78" i="68"/>
  <c r="C361" i="106"/>
  <c r="E36" i="120"/>
  <c r="G359" i="109"/>
  <c r="G36" i="109"/>
  <c r="M35" i="129" s="1"/>
  <c r="M146" i="68"/>
  <c r="E363" i="114"/>
  <c r="M51" i="68"/>
  <c r="E360" i="111"/>
  <c r="M140" i="68"/>
  <c r="E363" i="109"/>
  <c r="M111" i="70"/>
  <c r="E369" i="111"/>
  <c r="L49" i="70"/>
  <c r="C367" i="108"/>
  <c r="N140" i="70"/>
  <c r="G370" i="109"/>
  <c r="L79" i="70"/>
  <c r="C368" i="108"/>
  <c r="L19" i="70"/>
  <c r="D37" i="116"/>
  <c r="C366" i="108"/>
  <c r="C37" i="108"/>
  <c r="L18" i="70"/>
  <c r="C37" i="116"/>
  <c r="C366" i="106"/>
  <c r="C37" i="106"/>
  <c r="L56" i="70"/>
  <c r="C367" i="114"/>
  <c r="M138" i="70"/>
  <c r="E370" i="106"/>
  <c r="M52" i="70"/>
  <c r="E367" i="113"/>
  <c r="L21" i="70"/>
  <c r="F37" i="116"/>
  <c r="F38" i="116"/>
  <c r="C366" i="111"/>
  <c r="C37" i="111"/>
  <c r="L26" i="70"/>
  <c r="K37" i="116"/>
  <c r="C366" i="114"/>
  <c r="C37" i="114"/>
  <c r="N78" i="70"/>
  <c r="G368" i="106"/>
  <c r="L139" i="70"/>
  <c r="C370" i="108"/>
  <c r="N80" i="70"/>
  <c r="G368" i="109"/>
  <c r="C37" i="120"/>
  <c r="G366" i="106"/>
  <c r="G37" i="106"/>
  <c r="E37" i="120"/>
  <c r="G37" i="109"/>
  <c r="M36" i="129" s="1"/>
  <c r="G366" i="109"/>
  <c r="N139" i="70"/>
  <c r="G370" i="108"/>
  <c r="K37" i="117"/>
  <c r="D366" i="114"/>
  <c r="D37" i="114"/>
  <c r="L48" i="70"/>
  <c r="C367" i="106"/>
  <c r="M116" i="70"/>
  <c r="E369" i="114"/>
  <c r="L50" i="70"/>
  <c r="C367" i="109"/>
  <c r="N112" i="70"/>
  <c r="G369" i="113"/>
  <c r="M86" i="70"/>
  <c r="E368" i="114"/>
  <c r="E37" i="119"/>
  <c r="F366" i="109"/>
  <c r="F37" i="109"/>
  <c r="L86" i="70"/>
  <c r="C368" i="114"/>
  <c r="M231" i="72"/>
  <c r="E379" i="111"/>
  <c r="L169" i="72"/>
  <c r="C377" i="108"/>
  <c r="M110" i="72"/>
  <c r="E375" i="109"/>
  <c r="M49" i="72"/>
  <c r="E373" i="108"/>
  <c r="M288" i="72"/>
  <c r="E381" i="106"/>
  <c r="L168" i="72"/>
  <c r="C377" i="106"/>
  <c r="N50" i="72"/>
  <c r="G373" i="109"/>
  <c r="N199" i="72"/>
  <c r="G378" i="108"/>
  <c r="M290" i="72"/>
  <c r="E381" i="109"/>
  <c r="M172" i="72"/>
  <c r="E377" i="113"/>
  <c r="M168" i="72"/>
  <c r="E377" i="106"/>
  <c r="M116" i="72"/>
  <c r="E375" i="114"/>
  <c r="L231" i="72"/>
  <c r="C379" i="111"/>
  <c r="L108" i="72"/>
  <c r="C375" i="106"/>
  <c r="M199" i="72"/>
  <c r="E378" i="108"/>
  <c r="N108" i="72"/>
  <c r="G375" i="106"/>
  <c r="L141" i="72"/>
  <c r="C376" i="111"/>
  <c r="C38" i="119"/>
  <c r="F38" i="106"/>
  <c r="M258" i="72"/>
  <c r="E380" i="106"/>
  <c r="L206" i="72"/>
  <c r="C378" i="114"/>
  <c r="N56" i="72"/>
  <c r="G373" i="114"/>
  <c r="N236" i="72"/>
  <c r="G379" i="114"/>
  <c r="N168" i="72"/>
  <c r="G377" i="106"/>
  <c r="L138" i="72"/>
  <c r="C376" i="106"/>
  <c r="L78" i="72"/>
  <c r="C374" i="106"/>
  <c r="M202" i="72"/>
  <c r="E378" i="113"/>
  <c r="N146" i="72"/>
  <c r="G376" i="114"/>
  <c r="L262" i="72"/>
  <c r="C380" i="113"/>
  <c r="M109" i="72"/>
  <c r="E375" i="108"/>
  <c r="M26" i="72"/>
  <c r="K38" i="118"/>
  <c r="E374" i="114"/>
  <c r="E38" i="114"/>
  <c r="N262" i="72"/>
  <c r="G380" i="113"/>
  <c r="L296" i="72"/>
  <c r="C381" i="114"/>
  <c r="N138" i="72"/>
  <c r="G376" i="106"/>
  <c r="L52" i="72"/>
  <c r="C373" i="113"/>
  <c r="L110" i="72"/>
  <c r="C375" i="109"/>
  <c r="M201" i="72"/>
  <c r="E378" i="111"/>
  <c r="L259" i="72"/>
  <c r="C380" i="108"/>
  <c r="N112" i="72"/>
  <c r="G375" i="113"/>
  <c r="M18" i="72"/>
  <c r="C38" i="118"/>
  <c r="E38" i="106"/>
  <c r="M471" i="74"/>
  <c r="E397" i="111"/>
  <c r="L409" i="74"/>
  <c r="C395" i="108"/>
  <c r="M319" i="74"/>
  <c r="E392" i="108"/>
  <c r="M201" i="74"/>
  <c r="E388" i="111"/>
  <c r="L141" i="74"/>
  <c r="C386" i="111"/>
  <c r="N476" i="74"/>
  <c r="G397" i="114"/>
  <c r="L441" i="74"/>
  <c r="C396" i="111"/>
  <c r="M380" i="74"/>
  <c r="E394" i="109"/>
  <c r="M260" i="74"/>
  <c r="E390" i="109"/>
  <c r="M229" i="74"/>
  <c r="E389" i="108"/>
  <c r="L200" i="74"/>
  <c r="C388" i="109"/>
  <c r="L319" i="74"/>
  <c r="C392" i="108"/>
  <c r="L230" i="74"/>
  <c r="C389" i="109"/>
  <c r="M140" i="74"/>
  <c r="E386" i="109"/>
  <c r="N171" i="74"/>
  <c r="G387" i="111"/>
  <c r="M409" i="74"/>
  <c r="E395" i="108"/>
  <c r="M356" i="74"/>
  <c r="E393" i="114"/>
  <c r="N201" i="74"/>
  <c r="G388" i="111"/>
  <c r="M138" i="74"/>
  <c r="E386" i="106"/>
  <c r="M441" i="74"/>
  <c r="E396" i="111"/>
  <c r="M289" i="74"/>
  <c r="E391" i="108"/>
  <c r="M266" i="74"/>
  <c r="E390" i="114"/>
  <c r="N412" i="74"/>
  <c r="G395" i="113"/>
  <c r="L172" i="74"/>
  <c r="C387" i="113"/>
  <c r="M79" i="74"/>
  <c r="E384" i="108"/>
  <c r="L51" i="74"/>
  <c r="C383" i="111"/>
  <c r="M326" i="74"/>
  <c r="E392" i="114"/>
  <c r="M81" i="74"/>
  <c r="E384" i="111"/>
  <c r="M110" i="74"/>
  <c r="E385" i="109"/>
  <c r="N322" i="74"/>
  <c r="G392" i="113"/>
  <c r="N266" i="74"/>
  <c r="G390" i="114"/>
  <c r="N51" i="74"/>
  <c r="G383" i="111"/>
  <c r="N438" i="74"/>
  <c r="G396" i="106"/>
  <c r="L116" i="74"/>
  <c r="C385" i="114"/>
  <c r="M51" i="74"/>
  <c r="E383" i="111"/>
  <c r="M259" i="74"/>
  <c r="E390" i="108"/>
  <c r="M476" i="74"/>
  <c r="E397" i="114"/>
  <c r="L442" i="74"/>
  <c r="C396" i="113"/>
  <c r="N292" i="74"/>
  <c r="G391" i="113"/>
  <c r="L476" i="74"/>
  <c r="C397" i="114"/>
  <c r="L261" i="74"/>
  <c r="C390" i="111"/>
  <c r="L138" i="74"/>
  <c r="C386" i="106"/>
  <c r="N258" i="74"/>
  <c r="G390" i="106"/>
  <c r="N56" i="74"/>
  <c r="G383" i="114"/>
  <c r="M351" i="74"/>
  <c r="E393" i="111"/>
  <c r="N108" i="74"/>
  <c r="G385" i="106"/>
  <c r="N378" i="74"/>
  <c r="G394" i="106"/>
  <c r="M296" i="74"/>
  <c r="E391" i="114"/>
  <c r="N112" i="74"/>
  <c r="G385" i="113"/>
  <c r="M52" i="74"/>
  <c r="E383" i="113"/>
  <c r="L378" i="74"/>
  <c r="C394" i="106"/>
  <c r="L296" i="74"/>
  <c r="C391" i="114"/>
  <c r="N468" i="74"/>
  <c r="G397" i="106"/>
  <c r="L379" i="74"/>
  <c r="C394" i="108"/>
  <c r="L259" i="74"/>
  <c r="C390" i="108"/>
  <c r="N176" i="74"/>
  <c r="G387" i="114"/>
  <c r="L48" i="74"/>
  <c r="C383" i="106"/>
  <c r="L202" i="74"/>
  <c r="C388" i="113"/>
  <c r="M382" i="74"/>
  <c r="E394" i="113"/>
  <c r="L266" i="74"/>
  <c r="C390" i="114"/>
  <c r="L18" i="74"/>
  <c r="C39" i="116"/>
  <c r="C382" i="106"/>
  <c r="C39" i="106"/>
  <c r="M48" i="74"/>
  <c r="E383" i="106"/>
  <c r="N382" i="74"/>
  <c r="G394" i="113"/>
  <c r="G39" i="117"/>
  <c r="D382" i="113"/>
  <c r="D39" i="113"/>
  <c r="G39" i="120"/>
  <c r="G382" i="113"/>
  <c r="G39" i="113"/>
  <c r="L26" i="74"/>
  <c r="K39" i="116"/>
  <c r="C382" i="114"/>
  <c r="C39" i="114"/>
  <c r="N140" i="74"/>
  <c r="G386" i="109"/>
  <c r="N231" i="76"/>
  <c r="G405" i="111"/>
  <c r="L139" i="76"/>
  <c r="C402" i="108"/>
  <c r="M80" i="76"/>
  <c r="E400" i="109"/>
  <c r="M259" i="76"/>
  <c r="E406" i="108"/>
  <c r="N80" i="76"/>
  <c r="G400" i="109"/>
  <c r="C40" i="117"/>
  <c r="D398" i="106"/>
  <c r="D40" i="106"/>
  <c r="G40" i="117"/>
  <c r="D398" i="113"/>
  <c r="D40" i="113"/>
  <c r="M266" i="76"/>
  <c r="E406" i="114"/>
  <c r="L230" i="76"/>
  <c r="C405" i="109"/>
  <c r="L168" i="76"/>
  <c r="C403" i="106"/>
  <c r="L22" i="76"/>
  <c r="G40" i="116"/>
  <c r="C398" i="113"/>
  <c r="C40" i="113"/>
  <c r="M228" i="76"/>
  <c r="E405" i="106"/>
  <c r="L50" i="76"/>
  <c r="C399" i="109"/>
  <c r="N199" i="76"/>
  <c r="G404" i="108"/>
  <c r="N111" i="76"/>
  <c r="G401" i="111"/>
  <c r="M56" i="76"/>
  <c r="E399" i="114"/>
  <c r="M199" i="76"/>
  <c r="E404" i="108"/>
  <c r="M109" i="76"/>
  <c r="E401" i="108"/>
  <c r="C40" i="119"/>
  <c r="F398" i="106"/>
  <c r="F40" i="106"/>
  <c r="F40" i="119"/>
  <c r="F398" i="111"/>
  <c r="F40" i="111"/>
  <c r="N56" i="76"/>
  <c r="G399" i="114"/>
  <c r="M171" i="76"/>
  <c r="E403" i="111"/>
  <c r="N140" i="76"/>
  <c r="G402" i="109"/>
  <c r="L140" i="76"/>
  <c r="C402" i="109"/>
  <c r="N82" i="76"/>
  <c r="G400" i="113"/>
  <c r="L201" i="76"/>
  <c r="C404" i="111"/>
  <c r="N49" i="76"/>
  <c r="G399" i="108"/>
  <c r="N202" i="76"/>
  <c r="G404" i="113"/>
  <c r="L81" i="76"/>
  <c r="C400" i="111"/>
  <c r="N48" i="76"/>
  <c r="G399" i="106"/>
  <c r="L108" i="76"/>
  <c r="C401" i="106"/>
  <c r="N141" i="76"/>
  <c r="G402" i="111"/>
  <c r="L48" i="76"/>
  <c r="C399" i="106"/>
  <c r="M258" i="76"/>
  <c r="E406" i="106"/>
  <c r="N228" i="76"/>
  <c r="G405" i="106"/>
  <c r="N108" i="76"/>
  <c r="G401" i="106"/>
  <c r="M79" i="76"/>
  <c r="E400" i="108"/>
  <c r="N168" i="76"/>
  <c r="G403" i="106"/>
  <c r="N292" i="78"/>
  <c r="G416" i="113"/>
  <c r="M140" i="78"/>
  <c r="E411" i="109"/>
  <c r="L321" i="78"/>
  <c r="C417" i="111"/>
  <c r="N111" i="78"/>
  <c r="G410" i="111"/>
  <c r="M49" i="78"/>
  <c r="E408" i="108"/>
  <c r="L292" i="78"/>
  <c r="C416" i="113"/>
  <c r="M260" i="78"/>
  <c r="E415" i="109"/>
  <c r="L198" i="78"/>
  <c r="C413" i="106"/>
  <c r="C41" i="117"/>
  <c r="D407" i="106"/>
  <c r="D41" i="106"/>
  <c r="N320" i="78"/>
  <c r="G417" i="109"/>
  <c r="N201" i="78"/>
  <c r="G413" i="111"/>
  <c r="N231" i="78"/>
  <c r="G414" i="111"/>
  <c r="M202" i="78"/>
  <c r="E413" i="113"/>
  <c r="M198" i="78"/>
  <c r="E413" i="106"/>
  <c r="M319" i="78"/>
  <c r="E417" i="108"/>
  <c r="L171" i="78"/>
  <c r="C412" i="111"/>
  <c r="N259" i="78"/>
  <c r="G415" i="108"/>
  <c r="M141" i="78"/>
  <c r="E411" i="111"/>
  <c r="M108" i="78"/>
  <c r="E410" i="106"/>
  <c r="L51" i="78"/>
  <c r="C408" i="111"/>
  <c r="L139" i="78"/>
  <c r="C411" i="108"/>
  <c r="L108" i="78"/>
  <c r="C410" i="106"/>
  <c r="M262" i="78"/>
  <c r="E415" i="113"/>
  <c r="L111" i="78"/>
  <c r="C410" i="111"/>
  <c r="N81" i="78"/>
  <c r="G409" i="111"/>
  <c r="N141" i="78"/>
  <c r="G411" i="111"/>
  <c r="L326" i="78"/>
  <c r="C417" i="114"/>
  <c r="N202" i="78"/>
  <c r="G413" i="113"/>
  <c r="L172" i="78"/>
  <c r="C412" i="113"/>
  <c r="L176" i="78"/>
  <c r="C412" i="114"/>
  <c r="L86" i="78"/>
  <c r="C409" i="114"/>
  <c r="M80" i="78"/>
  <c r="E409" i="109"/>
  <c r="N319" i="78"/>
  <c r="G417" i="108"/>
  <c r="M109" i="78"/>
  <c r="E410" i="108"/>
  <c r="E41" i="120"/>
  <c r="G41" i="109"/>
  <c r="M40" i="129" s="1"/>
  <c r="G407" i="109"/>
  <c r="N82" i="78"/>
  <c r="G409" i="113"/>
  <c r="C41" i="118"/>
  <c r="N142" i="78"/>
  <c r="G411" i="113"/>
  <c r="L236" i="78"/>
  <c r="C414" i="114"/>
  <c r="L112" i="78"/>
  <c r="C410" i="113"/>
  <c r="L322" i="78"/>
  <c r="C417" i="113"/>
  <c r="L52" i="78"/>
  <c r="C408" i="113"/>
  <c r="L48" i="78"/>
  <c r="C408" i="106"/>
  <c r="M171" i="78"/>
  <c r="E412" i="111"/>
  <c r="N52" i="78"/>
  <c r="G408" i="113"/>
  <c r="G41" i="119"/>
  <c r="F407" i="113"/>
  <c r="F41" i="113"/>
  <c r="M258" i="78"/>
  <c r="E415" i="106"/>
  <c r="M228" i="13"/>
  <c r="E67" i="106"/>
  <c r="M138" i="13"/>
  <c r="E64" i="106"/>
  <c r="M109" i="13"/>
  <c r="E63" i="108"/>
  <c r="L259" i="13"/>
  <c r="C68" i="108"/>
  <c r="L138" i="13"/>
  <c r="C64" i="106"/>
  <c r="N206" i="13"/>
  <c r="G66" i="114"/>
  <c r="N176" i="13"/>
  <c r="G65" i="114"/>
  <c r="N81" i="13"/>
  <c r="G62" i="111"/>
  <c r="M50" i="13"/>
  <c r="E61" i="109"/>
  <c r="M48" i="13"/>
  <c r="E61" i="106"/>
  <c r="M258" i="13"/>
  <c r="E68" i="106"/>
  <c r="N198" i="13"/>
  <c r="G66" i="106"/>
  <c r="N258" i="13"/>
  <c r="G68" i="106"/>
  <c r="N230" i="13"/>
  <c r="G67" i="109"/>
  <c r="L266" i="13"/>
  <c r="C68" i="114"/>
  <c r="L201" i="13"/>
  <c r="C66" i="111"/>
  <c r="N108" i="13"/>
  <c r="G63" i="106"/>
  <c r="L50" i="13"/>
  <c r="C61" i="109"/>
  <c r="L230" i="13"/>
  <c r="C67" i="109"/>
  <c r="M176" i="13"/>
  <c r="E65" i="114"/>
  <c r="N78" i="13"/>
  <c r="G62" i="106"/>
  <c r="N232" i="13"/>
  <c r="G67" i="113"/>
  <c r="L232" i="13"/>
  <c r="C67" i="113"/>
  <c r="L80" i="13"/>
  <c r="C62" i="109"/>
  <c r="L51" i="13"/>
  <c r="C61" i="111"/>
  <c r="M82" i="13"/>
  <c r="E62" i="113"/>
  <c r="M199" i="13"/>
  <c r="E66" i="108"/>
  <c r="N228" i="13"/>
  <c r="G67" i="106"/>
  <c r="N138" i="13"/>
  <c r="G64" i="106"/>
  <c r="L386" i="15"/>
  <c r="C81" i="114"/>
  <c r="L350" i="15"/>
  <c r="C80" i="109"/>
  <c r="M321" i="15"/>
  <c r="E79" i="111"/>
  <c r="N292" i="15"/>
  <c r="G78" i="113"/>
  <c r="L228" i="15"/>
  <c r="C76" i="106"/>
  <c r="M56" i="15"/>
  <c r="E70" i="114"/>
  <c r="L351" i="15"/>
  <c r="C80" i="111"/>
  <c r="M291" i="15"/>
  <c r="E78" i="111"/>
  <c r="M138" i="15"/>
  <c r="E73" i="106"/>
  <c r="L352" i="15"/>
  <c r="C80" i="113"/>
  <c r="M296" i="15"/>
  <c r="E78" i="114"/>
  <c r="L289" i="15"/>
  <c r="C78" i="108"/>
  <c r="L259" i="15"/>
  <c r="C77" i="108"/>
  <c r="M169" i="15"/>
  <c r="E74" i="108"/>
  <c r="M139" i="15"/>
  <c r="E73" i="108"/>
  <c r="M108" i="15"/>
  <c r="E72" i="106"/>
  <c r="N79" i="15"/>
  <c r="G71" i="108"/>
  <c r="L52" i="15"/>
  <c r="C70" i="113"/>
  <c r="N351" i="15"/>
  <c r="G80" i="111"/>
  <c r="N229" i="15"/>
  <c r="G76" i="108"/>
  <c r="N82" i="15"/>
  <c r="G71" i="113"/>
  <c r="M386" i="15"/>
  <c r="E81" i="114"/>
  <c r="N352" i="15"/>
  <c r="G80" i="113"/>
  <c r="M319" i="15"/>
  <c r="E79" i="108"/>
  <c r="N259" i="15"/>
  <c r="G77" i="108"/>
  <c r="N199" i="15"/>
  <c r="G75" i="108"/>
  <c r="M116" i="15"/>
  <c r="E72" i="114"/>
  <c r="M382" i="15"/>
  <c r="E81" i="113"/>
  <c r="N322" i="15"/>
  <c r="G79" i="113"/>
  <c r="M258" i="15"/>
  <c r="E77" i="106"/>
  <c r="N138" i="15"/>
  <c r="G73" i="106"/>
  <c r="M82" i="15"/>
  <c r="E71" i="113"/>
  <c r="L379" i="15"/>
  <c r="C81" i="108"/>
  <c r="M232" i="15"/>
  <c r="E76" i="113"/>
  <c r="N172" i="15"/>
  <c r="G74" i="113"/>
  <c r="L326" i="15"/>
  <c r="C79" i="114"/>
  <c r="M146" i="15"/>
  <c r="E73" i="114"/>
  <c r="N386" i="15"/>
  <c r="G81" i="114"/>
  <c r="L236" i="15"/>
  <c r="C76" i="114"/>
  <c r="M172" i="15"/>
  <c r="E74" i="113"/>
  <c r="M49" i="15"/>
  <c r="E70" i="108"/>
  <c r="L176" i="15"/>
  <c r="C74" i="114"/>
  <c r="N318" i="15"/>
  <c r="G79" i="106"/>
  <c r="N170" i="15"/>
  <c r="G74" i="109"/>
  <c r="L296" i="15"/>
  <c r="C78" i="114"/>
  <c r="M349" i="15"/>
  <c r="E80" i="108"/>
  <c r="N146" i="15"/>
  <c r="G73" i="114"/>
  <c r="L49" i="15"/>
  <c r="C70" i="108"/>
  <c r="L349" i="15"/>
  <c r="C80" i="108"/>
  <c r="L138" i="15"/>
  <c r="C73" i="106"/>
  <c r="L266" i="15"/>
  <c r="C77" i="114"/>
  <c r="L200" i="17"/>
  <c r="C88" i="109"/>
  <c r="L170" i="17"/>
  <c r="C87" i="109"/>
  <c r="N80" i="17"/>
  <c r="G84" i="109"/>
  <c r="L48" i="17"/>
  <c r="C83" i="106"/>
  <c r="L146" i="17"/>
  <c r="C86" i="114"/>
  <c r="L236" i="17"/>
  <c r="C89" i="114"/>
  <c r="L171" i="17"/>
  <c r="C87" i="111"/>
  <c r="L139" i="17"/>
  <c r="C86" i="108"/>
  <c r="L108" i="17"/>
  <c r="C85" i="106"/>
  <c r="L202" i="17"/>
  <c r="C88" i="113"/>
  <c r="M111" i="17"/>
  <c r="E85" i="111"/>
  <c r="L78" i="17"/>
  <c r="C84" i="106"/>
  <c r="M231" i="17"/>
  <c r="E89" i="111"/>
  <c r="N202" i="17"/>
  <c r="G88" i="113"/>
  <c r="N176" i="17"/>
  <c r="G87" i="114"/>
  <c r="N78" i="17"/>
  <c r="G84" i="106"/>
  <c r="L169" i="17"/>
  <c r="C87" i="108"/>
  <c r="M86" i="17"/>
  <c r="E84" i="114"/>
  <c r="L230" i="17"/>
  <c r="C89" i="109"/>
  <c r="N51" i="17"/>
  <c r="G83" i="111"/>
  <c r="N229" i="17"/>
  <c r="G89" i="108"/>
  <c r="N108" i="17"/>
  <c r="G85" i="106"/>
  <c r="N199" i="17"/>
  <c r="G88" i="108"/>
  <c r="M81" i="17"/>
  <c r="E84" i="111"/>
  <c r="L112" i="17"/>
  <c r="C85" i="113"/>
  <c r="M141" i="17"/>
  <c r="E86" i="111"/>
  <c r="L199" i="17"/>
  <c r="C88" i="108"/>
  <c r="N139" i="17"/>
  <c r="G86" i="108"/>
  <c r="M139" i="17"/>
  <c r="E86" i="108"/>
  <c r="M229" i="17"/>
  <c r="E89" i="108"/>
  <c r="N262" i="19"/>
  <c r="G98" i="113"/>
  <c r="M49" i="19"/>
  <c r="E91" i="108"/>
  <c r="N108" i="19"/>
  <c r="G93" i="106"/>
  <c r="L230" i="19"/>
  <c r="C97" i="109"/>
  <c r="L199" i="19"/>
  <c r="C96" i="108"/>
  <c r="N140" i="19"/>
  <c r="G94" i="109"/>
  <c r="N78" i="19"/>
  <c r="G92" i="106"/>
  <c r="L51" i="19"/>
  <c r="C91" i="111"/>
  <c r="M171" i="19"/>
  <c r="E95" i="111"/>
  <c r="L170" i="19"/>
  <c r="C95" i="109"/>
  <c r="N49" i="19"/>
  <c r="G91" i="108"/>
  <c r="L202" i="19"/>
  <c r="C96" i="113"/>
  <c r="L172" i="19"/>
  <c r="C95" i="113"/>
  <c r="L111" i="19"/>
  <c r="C93" i="111"/>
  <c r="M56" i="19"/>
  <c r="E91" i="114"/>
  <c r="N228" i="19"/>
  <c r="G97" i="106"/>
  <c r="N172" i="19"/>
  <c r="G95" i="113"/>
  <c r="L146" i="19"/>
  <c r="C94" i="114"/>
  <c r="N260" i="19"/>
  <c r="G98" i="109"/>
  <c r="N258" i="19"/>
  <c r="G98" i="106"/>
  <c r="L49" i="19"/>
  <c r="C91" i="108"/>
  <c r="L109" i="19"/>
  <c r="C93" i="108"/>
  <c r="M51" i="19"/>
  <c r="E91" i="111"/>
  <c r="N50" i="19"/>
  <c r="G91" i="109"/>
  <c r="M82" i="19"/>
  <c r="E92" i="113"/>
  <c r="N79" i="19"/>
  <c r="G92" i="108"/>
  <c r="N202" i="20"/>
  <c r="G105" i="113"/>
  <c r="N109" i="20"/>
  <c r="G102" i="108"/>
  <c r="N49" i="20"/>
  <c r="G100" i="108"/>
  <c r="L202" i="20"/>
  <c r="C105" i="113"/>
  <c r="M140" i="20"/>
  <c r="E103" i="109"/>
  <c r="L141" i="20"/>
  <c r="C103" i="111"/>
  <c r="M108" i="20"/>
  <c r="E102" i="106"/>
  <c r="M78" i="20"/>
  <c r="E101" i="106"/>
  <c r="L49" i="20"/>
  <c r="C100" i="108"/>
  <c r="N200" i="20"/>
  <c r="G105" i="109"/>
  <c r="N82" i="20"/>
  <c r="G101" i="113"/>
  <c r="N168" i="20"/>
  <c r="G104" i="106"/>
  <c r="N169" i="20"/>
  <c r="G104" i="108"/>
  <c r="L82" i="20"/>
  <c r="C101" i="113"/>
  <c r="N48" i="20"/>
  <c r="G100" i="106"/>
  <c r="M169" i="20"/>
  <c r="E104" i="108"/>
  <c r="L86" i="20"/>
  <c r="C101" i="114"/>
  <c r="N81" i="20"/>
  <c r="G101" i="111"/>
  <c r="L112" i="20"/>
  <c r="C102" i="113"/>
  <c r="N146" i="20"/>
  <c r="G103" i="114"/>
  <c r="N112" i="20"/>
  <c r="G102" i="113"/>
  <c r="M206" i="20"/>
  <c r="E105" i="114"/>
  <c r="L199" i="20"/>
  <c r="C105" i="108"/>
  <c r="M79" i="22"/>
  <c r="E108" i="108"/>
  <c r="M48" i="22"/>
  <c r="E107" i="106"/>
  <c r="N86" i="22"/>
  <c r="G108" i="114"/>
  <c r="L78" i="22"/>
  <c r="C108" i="106"/>
  <c r="L79" i="22"/>
  <c r="C108" i="108"/>
  <c r="L146" i="22"/>
  <c r="C110" i="114"/>
  <c r="L111" i="22"/>
  <c r="C109" i="111"/>
  <c r="M82" i="22"/>
  <c r="E108" i="113"/>
  <c r="N56" i="22"/>
  <c r="G107" i="114"/>
  <c r="L138" i="22"/>
  <c r="C110" i="106"/>
  <c r="E9" i="119"/>
  <c r="F106" i="109"/>
  <c r="F9" i="109"/>
  <c r="N142" i="22"/>
  <c r="G110" i="113"/>
  <c r="N146" i="22"/>
  <c r="G110" i="114"/>
  <c r="N171" i="24"/>
  <c r="G116" i="111"/>
  <c r="L138" i="24"/>
  <c r="C115" i="106"/>
  <c r="M170" i="24"/>
  <c r="E116" i="109"/>
  <c r="M48" i="24"/>
  <c r="E112" i="106"/>
  <c r="L170" i="24"/>
  <c r="C116" i="109"/>
  <c r="M111" i="24"/>
  <c r="E114" i="111"/>
  <c r="N82" i="24"/>
  <c r="G113" i="113"/>
  <c r="N51" i="24"/>
  <c r="G112" i="111"/>
  <c r="E10" i="119"/>
  <c r="F10" i="109"/>
  <c r="F111" i="109"/>
  <c r="L141" i="24"/>
  <c r="C115" i="111"/>
  <c r="L80" i="24"/>
  <c r="C113" i="109"/>
  <c r="N199" i="24"/>
  <c r="G117" i="108"/>
  <c r="N170" i="24"/>
  <c r="G116" i="109"/>
  <c r="L169" i="65"/>
  <c r="C346" i="108"/>
  <c r="N228" i="65"/>
  <c r="G348" i="106"/>
  <c r="L141" i="65"/>
  <c r="C345" i="111"/>
  <c r="N139" i="65"/>
  <c r="G345" i="108"/>
  <c r="N81" i="65"/>
  <c r="G343" i="111"/>
  <c r="L18" i="65"/>
  <c r="C34" i="116"/>
  <c r="C341" i="106"/>
  <c r="C34" i="106"/>
  <c r="N198" i="65"/>
  <c r="G347" i="106"/>
  <c r="M169" i="65"/>
  <c r="E346" i="108"/>
  <c r="L138" i="65"/>
  <c r="C345" i="106"/>
  <c r="M79" i="65"/>
  <c r="E343" i="108"/>
  <c r="L146" i="65"/>
  <c r="C345" i="114"/>
  <c r="M199" i="65"/>
  <c r="E347" i="108"/>
  <c r="L108" i="65"/>
  <c r="C344" i="106"/>
  <c r="L199" i="65"/>
  <c r="C347" i="108"/>
  <c r="M86" i="65"/>
  <c r="E343" i="114"/>
  <c r="L110" i="65"/>
  <c r="C344" i="109"/>
  <c r="E34" i="119"/>
  <c r="F341" i="109"/>
  <c r="F34" i="109"/>
  <c r="L82" i="65"/>
  <c r="C343" i="113"/>
  <c r="G34" i="120"/>
  <c r="G341" i="113"/>
  <c r="G34" i="113"/>
  <c r="N201" i="65"/>
  <c r="G347" i="111"/>
  <c r="L202" i="65"/>
  <c r="C347" i="113"/>
  <c r="L290" i="67"/>
  <c r="C358" i="109"/>
  <c r="M200" i="67"/>
  <c r="E355" i="109"/>
  <c r="M82" i="67"/>
  <c r="E351" i="113"/>
  <c r="M78" i="67"/>
  <c r="E351" i="106"/>
  <c r="L18" i="67"/>
  <c r="C35" i="116"/>
  <c r="C349" i="106"/>
  <c r="C35" i="106"/>
  <c r="M141" i="67"/>
  <c r="E353" i="111"/>
  <c r="M296" i="67"/>
  <c r="E358" i="114"/>
  <c r="N200" i="67"/>
  <c r="G355" i="109"/>
  <c r="M111" i="67"/>
  <c r="E352" i="111"/>
  <c r="L51" i="67"/>
  <c r="C350" i="111"/>
  <c r="M142" i="67"/>
  <c r="E353" i="113"/>
  <c r="N260" i="67"/>
  <c r="G357" i="109"/>
  <c r="F35" i="119"/>
  <c r="F349" i="111"/>
  <c r="F35" i="111"/>
  <c r="L78" i="67"/>
  <c r="C351" i="106"/>
  <c r="M261" i="67"/>
  <c r="E357" i="111"/>
  <c r="M288" i="67"/>
  <c r="E358" i="106"/>
  <c r="M48" i="67"/>
  <c r="E350" i="106"/>
  <c r="L171" i="67"/>
  <c r="C354" i="111"/>
  <c r="N52" i="67"/>
  <c r="G350" i="113"/>
  <c r="N289" i="67"/>
  <c r="G358" i="108"/>
  <c r="L172" i="67"/>
  <c r="C354" i="113"/>
  <c r="M110" i="67"/>
  <c r="E352" i="109"/>
  <c r="M199" i="67"/>
  <c r="E355" i="108"/>
  <c r="L296" i="67"/>
  <c r="C358" i="114"/>
  <c r="N259" i="67"/>
  <c r="G357" i="108"/>
  <c r="L138" i="67"/>
  <c r="C353" i="106"/>
  <c r="M50" i="67"/>
  <c r="E350" i="109"/>
  <c r="N230" i="67"/>
  <c r="G356" i="109"/>
  <c r="N172" i="67"/>
  <c r="G354" i="113"/>
  <c r="N78" i="67"/>
  <c r="G351" i="106"/>
  <c r="N296" i="67"/>
  <c r="G358" i="114"/>
  <c r="N116" i="67"/>
  <c r="G352" i="114"/>
  <c r="L146" i="67"/>
  <c r="C353" i="114"/>
  <c r="N50" i="67"/>
  <c r="G350" i="109"/>
  <c r="G35" i="120"/>
  <c r="G349" i="113"/>
  <c r="G35" i="113"/>
  <c r="N202" i="67"/>
  <c r="G355" i="113"/>
  <c r="E35" i="120"/>
  <c r="G35" i="109"/>
  <c r="M34" i="129" s="1"/>
  <c r="G349" i="109"/>
  <c r="M80" i="67"/>
  <c r="E351" i="109"/>
  <c r="L262" i="67"/>
  <c r="C357" i="113"/>
  <c r="N200" i="68"/>
  <c r="G365" i="109"/>
  <c r="L80" i="68"/>
  <c r="C361" i="109"/>
  <c r="M109" i="68"/>
  <c r="E362" i="108"/>
  <c r="M86" i="68"/>
  <c r="E361" i="114"/>
  <c r="L110" i="68"/>
  <c r="C362" i="109"/>
  <c r="L140" i="68"/>
  <c r="C363" i="109"/>
  <c r="L111" i="68"/>
  <c r="C362" i="111"/>
  <c r="L141" i="68"/>
  <c r="C363" i="111"/>
  <c r="M19" i="68"/>
  <c r="D36" i="118"/>
  <c r="E359" i="108"/>
  <c r="E36" i="108"/>
  <c r="N111" i="68"/>
  <c r="G362" i="111"/>
  <c r="N138" i="68"/>
  <c r="G363" i="106"/>
  <c r="M171" i="68"/>
  <c r="E364" i="111"/>
  <c r="M82" i="68"/>
  <c r="E361" i="113"/>
  <c r="L21" i="68"/>
  <c r="F36" i="116"/>
  <c r="C359" i="111"/>
  <c r="C36" i="111"/>
  <c r="L206" i="68"/>
  <c r="C365" i="114"/>
  <c r="N140" i="68"/>
  <c r="G363" i="109"/>
  <c r="M116" i="68"/>
  <c r="E362" i="114"/>
  <c r="L201" i="68"/>
  <c r="C365" i="111"/>
  <c r="L82" i="68"/>
  <c r="C361" i="113"/>
  <c r="N48" i="68"/>
  <c r="G360" i="106"/>
  <c r="N169" i="68"/>
  <c r="G364" i="108"/>
  <c r="M202" i="68"/>
  <c r="E365" i="113"/>
  <c r="M200" i="68"/>
  <c r="E365" i="109"/>
  <c r="L51" i="68"/>
  <c r="C360" i="111"/>
  <c r="M21" i="68"/>
  <c r="F36" i="118"/>
  <c r="E359" i="111"/>
  <c r="E36" i="111"/>
  <c r="N168" i="68"/>
  <c r="G364" i="106"/>
  <c r="N202" i="68"/>
  <c r="G365" i="113"/>
  <c r="G36" i="120"/>
  <c r="G359" i="113"/>
  <c r="G36" i="113"/>
  <c r="L116" i="68"/>
  <c r="C362" i="114"/>
  <c r="M112" i="70"/>
  <c r="E369" i="113"/>
  <c r="M108" i="70"/>
  <c r="E369" i="106"/>
  <c r="L51" i="70"/>
  <c r="C367" i="111"/>
  <c r="M141" i="70"/>
  <c r="E370" i="111"/>
  <c r="L110" i="70"/>
  <c r="C369" i="109"/>
  <c r="L81" i="70"/>
  <c r="C368" i="111"/>
  <c r="N141" i="70"/>
  <c r="G370" i="111"/>
  <c r="L78" i="70"/>
  <c r="C368" i="106"/>
  <c r="L112" i="70"/>
  <c r="C369" i="113"/>
  <c r="M169" i="70"/>
  <c r="E371" i="108"/>
  <c r="N111" i="70"/>
  <c r="G369" i="111"/>
  <c r="M48" i="70"/>
  <c r="E367" i="106"/>
  <c r="M81" i="70"/>
  <c r="E368" i="111"/>
  <c r="L140" i="70"/>
  <c r="C370" i="109"/>
  <c r="N110" i="70"/>
  <c r="G369" i="109"/>
  <c r="D37" i="120"/>
  <c r="G366" i="108"/>
  <c r="G37" i="108"/>
  <c r="L52" i="70"/>
  <c r="C367" i="113"/>
  <c r="M20" i="70"/>
  <c r="E37" i="118"/>
  <c r="E366" i="109"/>
  <c r="E37" i="109"/>
  <c r="M80" i="70"/>
  <c r="E368" i="109"/>
  <c r="N50" i="70"/>
  <c r="G367" i="109"/>
  <c r="M139" i="70"/>
  <c r="E370" i="108"/>
  <c r="N52" i="70"/>
  <c r="G367" i="113"/>
  <c r="G37" i="117"/>
  <c r="D366" i="113"/>
  <c r="D37" i="113"/>
  <c r="L172" i="70"/>
  <c r="C371" i="113"/>
  <c r="M79" i="70"/>
  <c r="E368" i="108"/>
  <c r="M172" i="70"/>
  <c r="E371" i="113"/>
  <c r="N138" i="70"/>
  <c r="G370" i="106"/>
  <c r="N79" i="70"/>
  <c r="G368" i="108"/>
  <c r="N289" i="72"/>
  <c r="G381" i="108"/>
  <c r="M232" i="72"/>
  <c r="E379" i="113"/>
  <c r="M228" i="72"/>
  <c r="E379" i="106"/>
  <c r="L171" i="72"/>
  <c r="C377" i="111"/>
  <c r="L50" i="72"/>
  <c r="C373" i="109"/>
  <c r="L199" i="72"/>
  <c r="C378" i="108"/>
  <c r="M289" i="72"/>
  <c r="E381" i="108"/>
  <c r="L172" i="72"/>
  <c r="C377" i="113"/>
  <c r="L289" i="72"/>
  <c r="C381" i="108"/>
  <c r="N200" i="72"/>
  <c r="G378" i="109"/>
  <c r="L140" i="72"/>
  <c r="C376" i="109"/>
  <c r="M51" i="72"/>
  <c r="E373" i="111"/>
  <c r="N231" i="72"/>
  <c r="G379" i="111"/>
  <c r="M169" i="72"/>
  <c r="E377" i="108"/>
  <c r="G38" i="120"/>
  <c r="G374" i="113"/>
  <c r="G38" i="113"/>
  <c r="L260" i="72"/>
  <c r="C380" i="109"/>
  <c r="M56" i="72"/>
  <c r="E373" i="114"/>
  <c r="M142" i="72"/>
  <c r="E376" i="113"/>
  <c r="M260" i="72"/>
  <c r="E380" i="109"/>
  <c r="N290" i="72"/>
  <c r="G381" i="109"/>
  <c r="L236" i="72"/>
  <c r="C379" i="114"/>
  <c r="M52" i="72"/>
  <c r="E373" i="113"/>
  <c r="L170" i="72"/>
  <c r="C377" i="109"/>
  <c r="N141" i="72"/>
  <c r="G376" i="111"/>
  <c r="M262" i="72"/>
  <c r="E380" i="113"/>
  <c r="M206" i="72"/>
  <c r="E378" i="114"/>
  <c r="M108" i="72"/>
  <c r="E375" i="106"/>
  <c r="M170" i="72"/>
  <c r="E377" i="109"/>
  <c r="L48" i="72"/>
  <c r="C373" i="106"/>
  <c r="N170" i="72"/>
  <c r="G377" i="109"/>
  <c r="L198" i="72"/>
  <c r="C378" i="106"/>
  <c r="N266" i="72"/>
  <c r="G380" i="114"/>
  <c r="N202" i="72"/>
  <c r="G378" i="113"/>
  <c r="N49" i="72"/>
  <c r="G373" i="108"/>
  <c r="L202" i="72"/>
  <c r="C378" i="113"/>
  <c r="N48" i="72"/>
  <c r="G373" i="106"/>
  <c r="N288" i="72"/>
  <c r="G381" i="106"/>
  <c r="N110" i="72"/>
  <c r="G375" i="109"/>
  <c r="N232" i="72"/>
  <c r="G379" i="113"/>
  <c r="L142" i="72"/>
  <c r="C376" i="113"/>
  <c r="N261" i="72"/>
  <c r="G380" i="111"/>
  <c r="L229" i="72"/>
  <c r="C379" i="108"/>
  <c r="C38" i="120"/>
  <c r="G38" i="106"/>
  <c r="M112" i="72"/>
  <c r="E375" i="113"/>
  <c r="M472" i="74"/>
  <c r="E397" i="113"/>
  <c r="L440" i="74"/>
  <c r="C396" i="109"/>
  <c r="L411" i="74"/>
  <c r="C395" i="111"/>
  <c r="M321" i="74"/>
  <c r="E392" i="111"/>
  <c r="L292" i="74"/>
  <c r="C391" i="113"/>
  <c r="M202" i="74"/>
  <c r="E388" i="113"/>
  <c r="M198" i="74"/>
  <c r="E388" i="106"/>
  <c r="M146" i="74"/>
  <c r="E386" i="114"/>
  <c r="M111" i="74"/>
  <c r="E385" i="111"/>
  <c r="L169" i="74"/>
  <c r="C387" i="108"/>
  <c r="L81" i="74"/>
  <c r="C384" i="111"/>
  <c r="N380" i="74"/>
  <c r="G394" i="109"/>
  <c r="L321" i="74"/>
  <c r="C392" i="111"/>
  <c r="L199" i="74"/>
  <c r="C388" i="108"/>
  <c r="N441" i="74"/>
  <c r="G396" i="111"/>
  <c r="N289" i="74"/>
  <c r="G391" i="108"/>
  <c r="N200" i="74"/>
  <c r="G388" i="109"/>
  <c r="N230" i="74"/>
  <c r="G389" i="109"/>
  <c r="M139" i="74"/>
  <c r="E386" i="108"/>
  <c r="M442" i="74"/>
  <c r="E396" i="113"/>
  <c r="M438" i="74"/>
  <c r="E396" i="106"/>
  <c r="M290" i="74"/>
  <c r="E391" i="109"/>
  <c r="M171" i="74"/>
  <c r="E387" i="111"/>
  <c r="M440" i="74"/>
  <c r="E396" i="109"/>
  <c r="M288" i="74"/>
  <c r="E391" i="106"/>
  <c r="N81" i="74"/>
  <c r="G384" i="111"/>
  <c r="L50" i="74"/>
  <c r="C383" i="109"/>
  <c r="M322" i="74"/>
  <c r="E392" i="113"/>
  <c r="M56" i="74"/>
  <c r="E383" i="114"/>
  <c r="L108" i="74"/>
  <c r="C385" i="106"/>
  <c r="N386" i="74"/>
  <c r="G394" i="114"/>
  <c r="N109" i="74"/>
  <c r="G385" i="108"/>
  <c r="L438" i="74"/>
  <c r="C396" i="106"/>
  <c r="M292" i="74"/>
  <c r="E391" i="113"/>
  <c r="M80" i="74"/>
  <c r="E384" i="109"/>
  <c r="N261" i="74"/>
  <c r="G390" i="111"/>
  <c r="L229" i="74"/>
  <c r="C389" i="108"/>
  <c r="M378" i="74"/>
  <c r="E394" i="106"/>
  <c r="N288" i="74"/>
  <c r="G391" i="106"/>
  <c r="N229" i="74"/>
  <c r="G389" i="108"/>
  <c r="N141" i="74"/>
  <c r="G386" i="111"/>
  <c r="N78" i="74"/>
  <c r="G384" i="106"/>
  <c r="M116" i="74"/>
  <c r="E385" i="114"/>
  <c r="N52" i="74"/>
  <c r="G383" i="113"/>
  <c r="L446" i="74"/>
  <c r="C396" i="114"/>
  <c r="M22" i="74"/>
  <c r="G39" i="118"/>
  <c r="E382" i="113"/>
  <c r="E39" i="113"/>
  <c r="N232" i="74"/>
  <c r="G389" i="113"/>
  <c r="L78" i="74"/>
  <c r="C384" i="106"/>
  <c r="M379" i="74"/>
  <c r="E394" i="108"/>
  <c r="M318" i="74"/>
  <c r="E392" i="106"/>
  <c r="M50" i="74"/>
  <c r="E383" i="109"/>
  <c r="M18" i="74"/>
  <c r="C39" i="118"/>
  <c r="E382" i="106"/>
  <c r="E39" i="106"/>
  <c r="L380" i="74"/>
  <c r="C394" i="109"/>
  <c r="L260" i="74"/>
  <c r="C390" i="109"/>
  <c r="L198" i="74"/>
  <c r="C388" i="106"/>
  <c r="M21" i="74"/>
  <c r="F39" i="118"/>
  <c r="E382" i="111"/>
  <c r="E39" i="111"/>
  <c r="M416" i="74"/>
  <c r="E395" i="114"/>
  <c r="M381" i="74"/>
  <c r="E394" i="111"/>
  <c r="M49" i="74"/>
  <c r="E383" i="108"/>
  <c r="L416" i="74"/>
  <c r="C395" i="114"/>
  <c r="M78" i="74"/>
  <c r="E384" i="106"/>
  <c r="N411" i="74"/>
  <c r="G395" i="111"/>
  <c r="N116" i="74"/>
  <c r="G385" i="114"/>
  <c r="N202" i="74"/>
  <c r="G388" i="113"/>
  <c r="N326" i="74"/>
  <c r="G392" i="114"/>
  <c r="L22" i="74"/>
  <c r="G39" i="116"/>
  <c r="C382" i="113"/>
  <c r="C39" i="113"/>
  <c r="N348" i="74"/>
  <c r="G393" i="106"/>
  <c r="N410" i="74"/>
  <c r="G395" i="109"/>
  <c r="L386" i="74"/>
  <c r="C394" i="114"/>
  <c r="C39" i="120"/>
  <c r="G382" i="106"/>
  <c r="G39" i="106"/>
  <c r="M348" i="74"/>
  <c r="E393" i="106"/>
  <c r="L318" i="74"/>
  <c r="C392" i="106"/>
  <c r="M446" i="74"/>
  <c r="E396" i="114"/>
  <c r="L228" i="74"/>
  <c r="C389" i="106"/>
  <c r="L176" i="74"/>
  <c r="C387" i="114"/>
  <c r="L141" i="76"/>
  <c r="C402" i="111"/>
  <c r="L169" i="76"/>
  <c r="C403" i="108"/>
  <c r="L260" i="76"/>
  <c r="C406" i="109"/>
  <c r="N170" i="76"/>
  <c r="G403" i="109"/>
  <c r="M176" i="76"/>
  <c r="E403" i="114"/>
  <c r="L231" i="76"/>
  <c r="C405" i="111"/>
  <c r="M168" i="76"/>
  <c r="E403" i="106"/>
  <c r="L110" i="76"/>
  <c r="C401" i="109"/>
  <c r="L232" i="76"/>
  <c r="C405" i="113"/>
  <c r="L20" i="76"/>
  <c r="E40" i="116"/>
  <c r="C398" i="109"/>
  <c r="C40" i="109"/>
  <c r="M206" i="76"/>
  <c r="E404" i="114"/>
  <c r="L138" i="76"/>
  <c r="C402" i="106"/>
  <c r="N262" i="76"/>
  <c r="G406" i="113"/>
  <c r="L206" i="76"/>
  <c r="C404" i="114"/>
  <c r="M112" i="76"/>
  <c r="E401" i="113"/>
  <c r="N51" i="76"/>
  <c r="G399" i="111"/>
  <c r="K40" i="119"/>
  <c r="F40" i="114"/>
  <c r="F398" i="114"/>
  <c r="N206" i="76"/>
  <c r="G404" i="114"/>
  <c r="M138" i="76"/>
  <c r="E402" i="106"/>
  <c r="M82" i="76"/>
  <c r="E400" i="113"/>
  <c r="L78" i="76"/>
  <c r="C400" i="106"/>
  <c r="G40" i="119"/>
  <c r="F398" i="113"/>
  <c r="F40" i="113"/>
  <c r="L142" i="76"/>
  <c r="C402" i="113"/>
  <c r="N171" i="76"/>
  <c r="G403" i="111"/>
  <c r="M78" i="76"/>
  <c r="E400" i="106"/>
  <c r="L229" i="76"/>
  <c r="C405" i="108"/>
  <c r="L258" i="76"/>
  <c r="C406" i="106"/>
  <c r="M141" i="76"/>
  <c r="E402" i="111"/>
  <c r="N86" i="76"/>
  <c r="G400" i="114"/>
  <c r="M52" i="76"/>
  <c r="E399" i="113"/>
  <c r="N229" i="76"/>
  <c r="G405" i="108"/>
  <c r="N78" i="76"/>
  <c r="G400" i="106"/>
  <c r="L228" i="76"/>
  <c r="C405" i="106"/>
  <c r="L112" i="76"/>
  <c r="C401" i="113"/>
  <c r="M51" i="76"/>
  <c r="E399" i="111"/>
  <c r="L266" i="76"/>
  <c r="C406" i="114"/>
  <c r="L52" i="76"/>
  <c r="C399" i="113"/>
  <c r="N109" i="76"/>
  <c r="G401" i="108"/>
  <c r="L109" i="76"/>
  <c r="C401" i="108"/>
  <c r="L198" i="76"/>
  <c r="C404" i="106"/>
  <c r="N112" i="76"/>
  <c r="G401" i="113"/>
  <c r="M142" i="76"/>
  <c r="E402" i="113"/>
  <c r="L320" i="78"/>
  <c r="C417" i="109"/>
  <c r="M259" i="78"/>
  <c r="E415" i="108"/>
  <c r="M231" i="78"/>
  <c r="E414" i="111"/>
  <c r="L199" i="78"/>
  <c r="C413" i="108"/>
  <c r="F41" i="120"/>
  <c r="G407" i="111"/>
  <c r="G41" i="111"/>
  <c r="M326" i="78"/>
  <c r="E417" i="114"/>
  <c r="L261" i="78"/>
  <c r="C415" i="111"/>
  <c r="M296" i="78"/>
  <c r="E416" i="114"/>
  <c r="L266" i="78"/>
  <c r="C415" i="114"/>
  <c r="L229" i="78"/>
  <c r="C414" i="108"/>
  <c r="M200" i="78"/>
  <c r="E413" i="109"/>
  <c r="L50" i="78"/>
  <c r="C408" i="109"/>
  <c r="N228" i="78"/>
  <c r="G414" i="106"/>
  <c r="M199" i="78"/>
  <c r="E413" i="108"/>
  <c r="M146" i="78"/>
  <c r="E411" i="114"/>
  <c r="G41" i="117"/>
  <c r="D407" i="113"/>
  <c r="D41" i="113"/>
  <c r="M176" i="78"/>
  <c r="E412" i="114"/>
  <c r="N80" i="78"/>
  <c r="G409" i="109"/>
  <c r="N49" i="78"/>
  <c r="G408" i="108"/>
  <c r="N296" i="78"/>
  <c r="G416" i="114"/>
  <c r="N200" i="78"/>
  <c r="G413" i="109"/>
  <c r="M82" i="78"/>
  <c r="E409" i="113"/>
  <c r="L78" i="78"/>
  <c r="C409" i="106"/>
  <c r="M292" i="78"/>
  <c r="E416" i="113"/>
  <c r="L140" i="78"/>
  <c r="C411" i="109"/>
  <c r="L79" i="78"/>
  <c r="C409" i="108"/>
  <c r="L141" i="78"/>
  <c r="C411" i="111"/>
  <c r="M50" i="78"/>
  <c r="E408" i="109"/>
  <c r="L228" i="78"/>
  <c r="C414" i="106"/>
  <c r="N146" i="78"/>
  <c r="G411" i="114"/>
  <c r="L289" i="78"/>
  <c r="C416" i="108"/>
  <c r="M116" i="78"/>
  <c r="E410" i="114"/>
  <c r="M86" i="78"/>
  <c r="E409" i="114"/>
  <c r="L49" i="78"/>
  <c r="C408" i="108"/>
  <c r="M81" i="78"/>
  <c r="E409" i="111"/>
  <c r="L258" i="78"/>
  <c r="C415" i="106"/>
  <c r="N261" i="78"/>
  <c r="G415" i="111"/>
  <c r="G41" i="120"/>
  <c r="G407" i="113"/>
  <c r="G41" i="113"/>
  <c r="N262" i="78"/>
  <c r="G415" i="113"/>
  <c r="N116" i="78"/>
  <c r="G410" i="114"/>
  <c r="M56" i="78"/>
  <c r="E408" i="114"/>
  <c r="N236" i="78"/>
  <c r="G414" i="114"/>
  <c r="C41" i="120"/>
  <c r="G407" i="106"/>
  <c r="G41" i="106"/>
  <c r="M21" i="78"/>
  <c r="M22" i="78"/>
  <c r="G41" i="118"/>
  <c r="E407" i="113"/>
  <c r="E41" i="113"/>
  <c r="N112" i="78"/>
  <c r="G410" i="113"/>
  <c r="N171" i="78"/>
  <c r="G412" i="111"/>
  <c r="L138" i="78"/>
  <c r="C411" i="106"/>
  <c r="N172" i="78"/>
  <c r="G412" i="113"/>
  <c r="M79" i="78"/>
  <c r="E409" i="108"/>
  <c r="N78" i="78"/>
  <c r="G409" i="106"/>
  <c r="L259" i="78"/>
  <c r="C415" i="108"/>
  <c r="L20" i="78"/>
  <c r="E41" i="116"/>
  <c r="C41" i="109"/>
  <c r="C407" i="109"/>
  <c r="M168" i="13"/>
  <c r="E65" i="106"/>
  <c r="M198" i="13"/>
  <c r="E66" i="106"/>
  <c r="N201" i="13"/>
  <c r="G66" i="111"/>
  <c r="L260" i="13"/>
  <c r="C68" i="109"/>
  <c r="L229" i="13"/>
  <c r="C67" i="108"/>
  <c r="L198" i="13"/>
  <c r="C66" i="106"/>
  <c r="N86" i="13"/>
  <c r="G62" i="114"/>
  <c r="M201" i="13"/>
  <c r="E66" i="111"/>
  <c r="M171" i="13"/>
  <c r="E65" i="111"/>
  <c r="M142" i="13"/>
  <c r="E64" i="113"/>
  <c r="N229" i="13"/>
  <c r="G67" i="108"/>
  <c r="L202" i="13"/>
  <c r="C66" i="113"/>
  <c r="L172" i="13"/>
  <c r="C65" i="113"/>
  <c r="L81" i="13"/>
  <c r="C62" i="111"/>
  <c r="M51" i="13"/>
  <c r="E61" i="111"/>
  <c r="M52" i="13"/>
  <c r="E61" i="113"/>
  <c r="M262" i="13"/>
  <c r="E68" i="113"/>
  <c r="N79" i="13"/>
  <c r="G62" i="108"/>
  <c r="M78" i="13"/>
  <c r="E62" i="106"/>
  <c r="M202" i="13"/>
  <c r="E66" i="113"/>
  <c r="L111" i="13"/>
  <c r="C63" i="111"/>
  <c r="N236" i="13"/>
  <c r="G67" i="114"/>
  <c r="N168" i="13"/>
  <c r="G65" i="106"/>
  <c r="L79" i="13"/>
  <c r="C62" i="108"/>
  <c r="N262" i="13"/>
  <c r="G68" i="113"/>
  <c r="N170" i="13"/>
  <c r="G65" i="109"/>
  <c r="L261" i="13"/>
  <c r="C68" i="111"/>
  <c r="L142" i="13"/>
  <c r="C64" i="113"/>
  <c r="N261" i="13"/>
  <c r="G68" i="111"/>
  <c r="L231" i="13"/>
  <c r="C67" i="111"/>
  <c r="N231" i="13"/>
  <c r="G67" i="111"/>
  <c r="N169" i="13"/>
  <c r="G65" i="108"/>
  <c r="N141" i="13"/>
  <c r="G64" i="111"/>
  <c r="N296" i="15"/>
  <c r="G78" i="114"/>
  <c r="M259" i="15"/>
  <c r="E77" i="108"/>
  <c r="M199" i="15"/>
  <c r="E75" i="108"/>
  <c r="N169" i="15"/>
  <c r="G74" i="108"/>
  <c r="N139" i="15"/>
  <c r="G73" i="108"/>
  <c r="L112" i="15"/>
  <c r="C72" i="113"/>
  <c r="L50" i="15"/>
  <c r="C70" i="109"/>
  <c r="L382" i="15"/>
  <c r="C81" i="113"/>
  <c r="M322" i="15"/>
  <c r="E79" i="113"/>
  <c r="L288" i="15"/>
  <c r="C78" i="106"/>
  <c r="L229" i="15"/>
  <c r="C76" i="108"/>
  <c r="L51" i="15"/>
  <c r="C70" i="111"/>
  <c r="L356" i="15"/>
  <c r="C80" i="114"/>
  <c r="L290" i="15"/>
  <c r="C78" i="109"/>
  <c r="M201" i="15"/>
  <c r="E75" i="111"/>
  <c r="N140" i="15"/>
  <c r="G73" i="109"/>
  <c r="M80" i="15"/>
  <c r="E71" i="109"/>
  <c r="L56" i="15"/>
  <c r="C70" i="114"/>
  <c r="N382" i="15"/>
  <c r="G81" i="113"/>
  <c r="N258" i="15"/>
  <c r="G77" i="106"/>
  <c r="N86" i="15"/>
  <c r="G71" i="114"/>
  <c r="N356" i="15"/>
  <c r="G80" i="114"/>
  <c r="M228" i="15"/>
  <c r="E76" i="106"/>
  <c r="N52" i="15"/>
  <c r="G70" i="113"/>
  <c r="N326" i="15"/>
  <c r="G79" i="114"/>
  <c r="N291" i="15"/>
  <c r="G78" i="111"/>
  <c r="M229" i="15"/>
  <c r="E76" i="108"/>
  <c r="M198" i="15"/>
  <c r="E75" i="106"/>
  <c r="M86" i="15"/>
  <c r="E71" i="114"/>
  <c r="N381" i="15"/>
  <c r="G81" i="111"/>
  <c r="M236" i="15"/>
  <c r="E76" i="114"/>
  <c r="N228" i="15"/>
  <c r="G76" i="106"/>
  <c r="N176" i="15"/>
  <c r="G74" i="114"/>
  <c r="L231" i="15"/>
  <c r="C76" i="111"/>
  <c r="L169" i="15"/>
  <c r="C74" i="108"/>
  <c r="M109" i="15"/>
  <c r="E72" i="108"/>
  <c r="M348" i="15"/>
  <c r="E80" i="106"/>
  <c r="M176" i="15"/>
  <c r="E74" i="114"/>
  <c r="M48" i="15"/>
  <c r="E70" i="106"/>
  <c r="M111" i="15"/>
  <c r="E72" i="111"/>
  <c r="N50" i="15"/>
  <c r="G70" i="109"/>
  <c r="L261" i="15"/>
  <c r="C77" i="111"/>
  <c r="L110" i="15"/>
  <c r="C72" i="109"/>
  <c r="M379" i="15"/>
  <c r="E81" i="108"/>
  <c r="L291" i="15"/>
  <c r="C78" i="111"/>
  <c r="L200" i="15"/>
  <c r="C75" i="109"/>
  <c r="L260" i="15"/>
  <c r="C77" i="109"/>
  <c r="M79" i="15"/>
  <c r="E71" i="108"/>
  <c r="N350" i="15"/>
  <c r="G80" i="109"/>
  <c r="N202" i="15"/>
  <c r="G75" i="113"/>
  <c r="L79" i="15"/>
  <c r="C71" i="108"/>
  <c r="N349" i="15"/>
  <c r="G80" i="108"/>
  <c r="M262" i="15"/>
  <c r="E77" i="113"/>
  <c r="L201" i="15"/>
  <c r="C75" i="111"/>
  <c r="M378" i="15"/>
  <c r="E81" i="106"/>
  <c r="N111" i="17"/>
  <c r="G85" i="111"/>
  <c r="L49" i="17"/>
  <c r="C83" i="108"/>
  <c r="L206" i="17"/>
  <c r="C88" i="114"/>
  <c r="L172" i="17"/>
  <c r="C87" i="113"/>
  <c r="L140" i="17"/>
  <c r="C86" i="109"/>
  <c r="N82" i="17"/>
  <c r="G84" i="113"/>
  <c r="N206" i="17"/>
  <c r="G88" i="114"/>
  <c r="L198" i="17"/>
  <c r="C88" i="106"/>
  <c r="N109" i="17"/>
  <c r="G85" i="108"/>
  <c r="L82" i="17"/>
  <c r="C84" i="113"/>
  <c r="L52" i="17"/>
  <c r="C83" i="113"/>
  <c r="M201" i="17"/>
  <c r="E88" i="111"/>
  <c r="N138" i="17"/>
  <c r="G86" i="106"/>
  <c r="M198" i="17"/>
  <c r="E88" i="106"/>
  <c r="M49" i="17"/>
  <c r="E83" i="108"/>
  <c r="N232" i="17"/>
  <c r="G89" i="113"/>
  <c r="N168" i="17"/>
  <c r="G87" i="106"/>
  <c r="N79" i="17"/>
  <c r="G84" i="108"/>
  <c r="M232" i="17"/>
  <c r="E89" i="113"/>
  <c r="N141" i="17"/>
  <c r="G86" i="111"/>
  <c r="L116" i="17"/>
  <c r="C85" i="114"/>
  <c r="N169" i="17"/>
  <c r="G87" i="108"/>
  <c r="N49" i="17"/>
  <c r="G83" i="108"/>
  <c r="L168" i="17"/>
  <c r="C87" i="106"/>
  <c r="N171" i="17"/>
  <c r="G87" i="111"/>
  <c r="L79" i="17"/>
  <c r="C84" i="108"/>
  <c r="N201" i="17"/>
  <c r="G88" i="111"/>
  <c r="M169" i="17"/>
  <c r="E87" i="108"/>
  <c r="M228" i="17"/>
  <c r="E89" i="106"/>
  <c r="L228" i="17"/>
  <c r="C89" i="106"/>
  <c r="N230" i="19"/>
  <c r="G97" i="109"/>
  <c r="M142" i="19"/>
  <c r="E94" i="113"/>
  <c r="N82" i="19"/>
  <c r="G92" i="113"/>
  <c r="M231" i="19"/>
  <c r="E97" i="111"/>
  <c r="N202" i="19"/>
  <c r="G96" i="113"/>
  <c r="N171" i="19"/>
  <c r="G95" i="111"/>
  <c r="N139" i="19"/>
  <c r="G94" i="108"/>
  <c r="L112" i="19"/>
  <c r="C93" i="113"/>
  <c r="L262" i="19"/>
  <c r="C98" i="113"/>
  <c r="M201" i="19"/>
  <c r="E96" i="111"/>
  <c r="N109" i="19"/>
  <c r="G93" i="108"/>
  <c r="L82" i="19"/>
  <c r="C92" i="113"/>
  <c r="M139" i="19"/>
  <c r="E94" i="108"/>
  <c r="L232" i="19"/>
  <c r="C97" i="113"/>
  <c r="N142" i="19"/>
  <c r="G94" i="113"/>
  <c r="L206" i="19"/>
  <c r="C96" i="114"/>
  <c r="L108" i="19"/>
  <c r="C93" i="106"/>
  <c r="L200" i="19"/>
  <c r="C96" i="109"/>
  <c r="M112" i="19"/>
  <c r="E93" i="113"/>
  <c r="L259" i="19"/>
  <c r="C98" i="108"/>
  <c r="L110" i="19"/>
  <c r="C93" i="109"/>
  <c r="M229" i="19"/>
  <c r="E97" i="108"/>
  <c r="L260" i="19"/>
  <c r="C98" i="109"/>
  <c r="N110" i="19"/>
  <c r="G93" i="109"/>
  <c r="L141" i="19"/>
  <c r="C94" i="111"/>
  <c r="L80" i="19"/>
  <c r="C92" i="109"/>
  <c r="M266" i="19"/>
  <c r="E98" i="114"/>
  <c r="L142" i="19"/>
  <c r="C94" i="113"/>
  <c r="M262" i="19"/>
  <c r="E98" i="113"/>
  <c r="N138" i="19"/>
  <c r="G94" i="106"/>
  <c r="N206" i="20"/>
  <c r="G105" i="114"/>
  <c r="N171" i="20"/>
  <c r="G104" i="111"/>
  <c r="N139" i="20"/>
  <c r="G103" i="108"/>
  <c r="L79" i="20"/>
  <c r="C101" i="108"/>
  <c r="M201" i="20"/>
  <c r="E105" i="111"/>
  <c r="N116" i="20"/>
  <c r="G102" i="114"/>
  <c r="L206" i="20"/>
  <c r="C105" i="114"/>
  <c r="M168" i="20"/>
  <c r="E104" i="106"/>
  <c r="M142" i="20"/>
  <c r="E103" i="113"/>
  <c r="L172" i="20"/>
  <c r="C104" i="113"/>
  <c r="M109" i="20"/>
  <c r="E102" i="108"/>
  <c r="L78" i="20"/>
  <c r="C101" i="106"/>
  <c r="L168" i="20"/>
  <c r="C104" i="106"/>
  <c r="N201" i="20"/>
  <c r="G105" i="111"/>
  <c r="L200" i="20"/>
  <c r="C105" i="109"/>
  <c r="L138" i="20"/>
  <c r="C103" i="106"/>
  <c r="L50" i="20"/>
  <c r="C100" i="109"/>
  <c r="L170" i="20"/>
  <c r="C104" i="109"/>
  <c r="L52" i="20"/>
  <c r="C100" i="113"/>
  <c r="L80" i="20"/>
  <c r="C101" i="109"/>
  <c r="L81" i="20"/>
  <c r="C101" i="111"/>
  <c r="L51" i="20"/>
  <c r="C100" i="111"/>
  <c r="N199" i="20"/>
  <c r="G105" i="108"/>
  <c r="N112" i="22"/>
  <c r="G109" i="113"/>
  <c r="M142" i="22"/>
  <c r="E110" i="113"/>
  <c r="L109" i="22"/>
  <c r="C109" i="108"/>
  <c r="M49" i="22"/>
  <c r="E107" i="108"/>
  <c r="M112" i="22"/>
  <c r="E109" i="113"/>
  <c r="N138" i="22"/>
  <c r="G110" i="106"/>
  <c r="M86" i="22"/>
  <c r="E108" i="114"/>
  <c r="L49" i="22"/>
  <c r="C107" i="108"/>
  <c r="L50" i="22"/>
  <c r="C107" i="109"/>
  <c r="L82" i="22"/>
  <c r="C108" i="113"/>
  <c r="N140" i="22"/>
  <c r="G110" i="109"/>
  <c r="M52" i="22"/>
  <c r="E107" i="113"/>
  <c r="N79" i="22"/>
  <c r="G108" i="108"/>
  <c r="N108" i="22"/>
  <c r="G109" i="106"/>
  <c r="L52" i="22"/>
  <c r="C107" i="113"/>
  <c r="M201" i="24"/>
  <c r="E117" i="111"/>
  <c r="N141" i="24"/>
  <c r="G115" i="111"/>
  <c r="M109" i="24"/>
  <c r="E114" i="108"/>
  <c r="M78" i="24"/>
  <c r="E113" i="106"/>
  <c r="N142" i="24"/>
  <c r="G115" i="113"/>
  <c r="M79" i="24"/>
  <c r="E113" i="108"/>
  <c r="L201" i="24"/>
  <c r="C117" i="111"/>
  <c r="M171" i="24"/>
  <c r="E116" i="111"/>
  <c r="N86" i="24"/>
  <c r="G113" i="114"/>
  <c r="L78" i="24"/>
  <c r="C113" i="106"/>
  <c r="L140" i="24"/>
  <c r="C115" i="109"/>
  <c r="L171" i="24"/>
  <c r="C116" i="111"/>
  <c r="L49" i="24"/>
  <c r="C112" i="108"/>
  <c r="L202" i="24"/>
  <c r="C117" i="113"/>
  <c r="M116" i="24"/>
  <c r="E114" i="114"/>
  <c r="L86" i="24"/>
  <c r="C113" i="114"/>
  <c r="L112" i="24"/>
  <c r="C114" i="113"/>
  <c r="L108" i="24"/>
  <c r="C114" i="106"/>
  <c r="M168" i="24"/>
  <c r="E116" i="106"/>
  <c r="M86" i="24"/>
  <c r="E113" i="114"/>
  <c r="N201" i="24"/>
  <c r="G117" i="111"/>
  <c r="N140" i="24"/>
  <c r="G115" i="109"/>
  <c r="N206" i="24"/>
  <c r="G117" i="114"/>
  <c r="N109" i="24"/>
  <c r="G114" i="108"/>
  <c r="N110" i="24"/>
  <c r="G114" i="109"/>
  <c r="M138" i="24"/>
  <c r="E115" i="106"/>
  <c r="M51" i="24"/>
  <c r="E112" i="111"/>
  <c r="N200" i="24"/>
  <c r="G117" i="109"/>
  <c r="M172" i="25"/>
  <c r="E123" i="113"/>
  <c r="N111" i="25"/>
  <c r="G121" i="111"/>
  <c r="L171" i="25"/>
  <c r="C123" i="111"/>
  <c r="L140" i="25"/>
  <c r="C122" i="109"/>
  <c r="L110" i="25"/>
  <c r="C121" i="109"/>
  <c r="L111" i="25"/>
  <c r="C121" i="111"/>
  <c r="N140" i="25"/>
  <c r="G122" i="109"/>
  <c r="M81" i="25"/>
  <c r="E120" i="111"/>
  <c r="L51" i="25"/>
  <c r="C119" i="111"/>
  <c r="L139" i="25"/>
  <c r="C122" i="108"/>
  <c r="N80" i="25"/>
  <c r="G120" i="109"/>
  <c r="L48" i="25"/>
  <c r="C119" i="106"/>
  <c r="L199" i="25"/>
  <c r="C124" i="108"/>
  <c r="L172" i="25"/>
  <c r="C123" i="113"/>
  <c r="N146" i="25"/>
  <c r="G122" i="114"/>
  <c r="N86" i="25"/>
  <c r="G120" i="114"/>
  <c r="L141" i="25"/>
  <c r="C122" i="111"/>
  <c r="M139" i="25"/>
  <c r="E122" i="108"/>
  <c r="L169" i="25"/>
  <c r="C123" i="108"/>
  <c r="M82" i="25"/>
  <c r="E120" i="113"/>
  <c r="L20" i="25"/>
  <c r="E11" i="116"/>
  <c r="C118" i="109"/>
  <c r="C11" i="109"/>
  <c r="N48" i="25"/>
  <c r="G119" i="106"/>
  <c r="N116" i="25"/>
  <c r="G121" i="114"/>
  <c r="N172" i="25"/>
  <c r="G123" i="113"/>
  <c r="N176" i="25"/>
  <c r="G123" i="114"/>
  <c r="M199" i="25"/>
  <c r="E124" i="108"/>
  <c r="M202" i="25"/>
  <c r="E124" i="113"/>
  <c r="M139" i="27"/>
  <c r="E129" i="108"/>
  <c r="L86" i="27"/>
  <c r="C127" i="114"/>
  <c r="M52" i="27"/>
  <c r="E126" i="113"/>
  <c r="L108" i="27"/>
  <c r="C128" i="106"/>
  <c r="N49" i="27"/>
  <c r="G126" i="108"/>
  <c r="N86" i="27"/>
  <c r="G127" i="114"/>
  <c r="N50" i="27"/>
  <c r="G126" i="109"/>
  <c r="N170" i="27"/>
  <c r="G130" i="109"/>
  <c r="M112" i="27"/>
  <c r="E128" i="113"/>
  <c r="N172" i="27"/>
  <c r="G130" i="113"/>
  <c r="L81" i="27"/>
  <c r="C127" i="111"/>
  <c r="N142" i="27"/>
  <c r="G129" i="113"/>
  <c r="M141" i="27"/>
  <c r="E129" i="111"/>
  <c r="M146" i="27"/>
  <c r="E129" i="114"/>
  <c r="L51" i="27"/>
  <c r="C126" i="111"/>
  <c r="L80" i="27"/>
  <c r="C127" i="109"/>
  <c r="L170" i="27"/>
  <c r="C130" i="109"/>
  <c r="N78" i="27"/>
  <c r="G127" i="106"/>
  <c r="N80" i="27"/>
  <c r="G127" i="109"/>
  <c r="N51" i="27"/>
  <c r="G126" i="111"/>
  <c r="M86" i="27"/>
  <c r="E127" i="114"/>
  <c r="M78" i="27"/>
  <c r="E127" i="106"/>
  <c r="L171" i="27"/>
  <c r="C130" i="111"/>
  <c r="N109" i="27"/>
  <c r="G128" i="108"/>
  <c r="L109" i="27"/>
  <c r="C128" i="108"/>
  <c r="L116" i="29"/>
  <c r="C134" i="114"/>
  <c r="L56" i="29"/>
  <c r="C132" i="114"/>
  <c r="L201" i="29"/>
  <c r="C137" i="111"/>
  <c r="N146" i="29"/>
  <c r="N110" i="29"/>
  <c r="G134" i="109"/>
  <c r="N198" i="29"/>
  <c r="G137" i="106"/>
  <c r="N111" i="29"/>
  <c r="G134" i="111"/>
  <c r="M82" i="29"/>
  <c r="E133" i="113"/>
  <c r="M146" i="29"/>
  <c r="M108" i="29"/>
  <c r="E134" i="106"/>
  <c r="M199" i="29"/>
  <c r="E137" i="108"/>
  <c r="L109" i="29"/>
  <c r="C134" i="108"/>
  <c r="L169" i="29"/>
  <c r="C136" i="108"/>
  <c r="M138" i="29"/>
  <c r="E135" i="106"/>
  <c r="L80" i="29"/>
  <c r="C133" i="109"/>
  <c r="N49" i="31"/>
  <c r="G139" i="108"/>
  <c r="L258" i="31"/>
  <c r="C146" i="106"/>
  <c r="N168" i="31"/>
  <c r="G143" i="106"/>
  <c r="N112" i="31"/>
  <c r="G141" i="113"/>
  <c r="L80" i="31"/>
  <c r="C140" i="109"/>
  <c r="N231" i="31"/>
  <c r="G145" i="111"/>
  <c r="M170" i="31"/>
  <c r="E143" i="109"/>
  <c r="M111" i="31"/>
  <c r="E141" i="111"/>
  <c r="M49" i="31"/>
  <c r="E139" i="108"/>
  <c r="L291" i="31"/>
  <c r="C147" i="111"/>
  <c r="L116" i="31"/>
  <c r="C141" i="114"/>
  <c r="N108" i="31"/>
  <c r="G141" i="106"/>
  <c r="N259" i="31"/>
  <c r="G146" i="108"/>
  <c r="M206" i="31"/>
  <c r="E144" i="114"/>
  <c r="N146" i="31"/>
  <c r="G142" i="114"/>
  <c r="M232" i="31"/>
  <c r="E145" i="113"/>
  <c r="M86" i="31"/>
  <c r="E140" i="114"/>
  <c r="L232" i="31"/>
  <c r="C145" i="113"/>
  <c r="L138" i="31"/>
  <c r="C142" i="106"/>
  <c r="L52" i="31"/>
  <c r="C139" i="113"/>
  <c r="L262" i="31"/>
  <c r="C146" i="113"/>
  <c r="M202" i="31"/>
  <c r="E144" i="113"/>
  <c r="N78" i="45"/>
  <c r="G224" i="106"/>
  <c r="D22" i="117"/>
  <c r="D222" i="108"/>
  <c r="D22" i="108"/>
  <c r="G22" i="117"/>
  <c r="D222" i="113"/>
  <c r="D22" i="113"/>
  <c r="K22" i="117"/>
  <c r="D222" i="114"/>
  <c r="D22" i="114"/>
  <c r="N109" i="45"/>
  <c r="G225" i="108"/>
  <c r="F22" i="117"/>
  <c r="D222" i="111"/>
  <c r="D22" i="111"/>
  <c r="C28" i="117"/>
  <c r="D276" i="106"/>
  <c r="D28" i="106"/>
  <c r="M50" i="35"/>
  <c r="E159" i="109"/>
  <c r="M321" i="35"/>
  <c r="E168" i="111"/>
  <c r="N230" i="35"/>
  <c r="G165" i="109"/>
  <c r="L201" i="35"/>
  <c r="C164" i="111"/>
  <c r="N141" i="35"/>
  <c r="G162" i="111"/>
  <c r="N169" i="35"/>
  <c r="G163" i="108"/>
  <c r="M139" i="35"/>
  <c r="E162" i="108"/>
  <c r="L321" i="35"/>
  <c r="C168" i="111"/>
  <c r="M289" i="35"/>
  <c r="E167" i="108"/>
  <c r="N260" i="35"/>
  <c r="G166" i="109"/>
  <c r="N139" i="35"/>
  <c r="G162" i="108"/>
  <c r="N111" i="35"/>
  <c r="G161" i="111"/>
  <c r="M79" i="35"/>
  <c r="E160" i="108"/>
  <c r="M56" i="35"/>
  <c r="E159" i="114"/>
  <c r="L49" i="35"/>
  <c r="C159" i="108"/>
  <c r="M48" i="35"/>
  <c r="E159" i="106"/>
  <c r="M49" i="35"/>
  <c r="E159" i="108"/>
  <c r="L109" i="35"/>
  <c r="C161" i="108"/>
  <c r="M230" i="35"/>
  <c r="E165" i="109"/>
  <c r="L290" i="35"/>
  <c r="C167" i="109"/>
  <c r="L231" i="35"/>
  <c r="C165" i="111"/>
  <c r="L79" i="35"/>
  <c r="C160" i="108"/>
  <c r="N52" i="35"/>
  <c r="G159" i="113"/>
  <c r="L48" i="35"/>
  <c r="C159" i="106"/>
  <c r="N322" i="35"/>
  <c r="G168" i="113"/>
  <c r="L318" i="35"/>
  <c r="C168" i="106"/>
  <c r="M199" i="35"/>
  <c r="E164" i="108"/>
  <c r="M168" i="35"/>
  <c r="E163" i="106"/>
  <c r="M86" i="35"/>
  <c r="E160" i="114"/>
  <c r="N169" i="70"/>
  <c r="G371" i="108"/>
  <c r="N199" i="35"/>
  <c r="G164" i="108"/>
  <c r="M229" i="57"/>
  <c r="E292" i="108"/>
  <c r="M229" i="55"/>
  <c r="E283" i="108"/>
  <c r="L52" i="39"/>
  <c r="C182" i="113"/>
  <c r="M232" i="35"/>
  <c r="E165" i="113"/>
  <c r="L266" i="35"/>
  <c r="C166" i="114"/>
  <c r="L206" i="35"/>
  <c r="C164" i="114"/>
  <c r="M326" i="35"/>
  <c r="E168" i="114"/>
  <c r="M261" i="55"/>
  <c r="E284" i="111"/>
  <c r="N112" i="37"/>
  <c r="G172" i="113"/>
  <c r="N288" i="35"/>
  <c r="G167" i="106"/>
  <c r="N200" i="35"/>
  <c r="G164" i="109"/>
  <c r="L82" i="35"/>
  <c r="C160" i="113"/>
  <c r="L51" i="35"/>
  <c r="C159" i="111"/>
  <c r="L206" i="50"/>
  <c r="C247" i="114"/>
  <c r="L232" i="35"/>
  <c r="C165" i="113"/>
  <c r="L202" i="35"/>
  <c r="C164" i="113"/>
  <c r="L168" i="35"/>
  <c r="C163" i="106"/>
  <c r="N79" i="25"/>
  <c r="G120" i="108"/>
  <c r="L108" i="67"/>
  <c r="C352" i="106"/>
  <c r="N172" i="51"/>
  <c r="G253" i="113"/>
  <c r="N236" i="35"/>
  <c r="G165" i="114"/>
  <c r="O50" i="13"/>
  <c r="H61" i="109"/>
  <c r="H71" i="114"/>
  <c r="O86" i="15"/>
  <c r="M292" i="15"/>
  <c r="E78" i="113"/>
  <c r="N266" i="15"/>
  <c r="G77" i="114"/>
  <c r="L199" i="15"/>
  <c r="C75" i="108"/>
  <c r="N48" i="15"/>
  <c r="G70" i="106"/>
  <c r="N320" i="15"/>
  <c r="G79" i="109"/>
  <c r="N198" i="15"/>
  <c r="G75" i="106"/>
  <c r="N51" i="15"/>
  <c r="G70" i="111"/>
  <c r="N290" i="15"/>
  <c r="G78" i="109"/>
  <c r="M112" i="15"/>
  <c r="E72" i="113"/>
  <c r="M81" i="15"/>
  <c r="E71" i="111"/>
  <c r="M351" i="15"/>
  <c r="E80" i="111"/>
  <c r="M288" i="15"/>
  <c r="E78" i="106"/>
  <c r="N200" i="15"/>
  <c r="G75" i="109"/>
  <c r="M51" i="15"/>
  <c r="E70" i="111"/>
  <c r="N319" i="15"/>
  <c r="G79" i="108"/>
  <c r="N261" i="15"/>
  <c r="G77" i="111"/>
  <c r="L206" i="15"/>
  <c r="C75" i="114"/>
  <c r="L322" i="15"/>
  <c r="C79" i="113"/>
  <c r="M171" i="15"/>
  <c r="E74" i="111"/>
  <c r="L141" i="15"/>
  <c r="C73" i="111"/>
  <c r="L380" i="15"/>
  <c r="C81" i="109"/>
  <c r="L232" i="15"/>
  <c r="C76" i="113"/>
  <c r="L170" i="15"/>
  <c r="C74" i="109"/>
  <c r="L171" i="15"/>
  <c r="C74" i="111"/>
  <c r="L109" i="15"/>
  <c r="C72" i="108"/>
  <c r="L172" i="15"/>
  <c r="C74" i="113"/>
  <c r="L48" i="15"/>
  <c r="C70" i="106"/>
  <c r="N236" i="15"/>
  <c r="G76" i="114"/>
  <c r="M206" i="15"/>
  <c r="E75" i="114"/>
  <c r="L292" i="15"/>
  <c r="C78" i="113"/>
  <c r="N142" i="15"/>
  <c r="G73" i="113"/>
  <c r="L140" i="15"/>
  <c r="C73" i="109"/>
  <c r="L111" i="15"/>
  <c r="C72" i="111"/>
  <c r="L139" i="15"/>
  <c r="C73" i="108"/>
  <c r="M78" i="15"/>
  <c r="E71" i="106"/>
  <c r="L78" i="15"/>
  <c r="C71" i="106"/>
  <c r="M206" i="17"/>
  <c r="E88" i="114"/>
  <c r="M176" i="17"/>
  <c r="E87" i="114"/>
  <c r="N146" i="17"/>
  <c r="G86" i="114"/>
  <c r="M109" i="17"/>
  <c r="E85" i="108"/>
  <c r="M78" i="17"/>
  <c r="E84" i="106"/>
  <c r="L142" i="17"/>
  <c r="C86" i="113"/>
  <c r="L232" i="17"/>
  <c r="C89" i="113"/>
  <c r="L201" i="17"/>
  <c r="C88" i="111"/>
  <c r="L138" i="17"/>
  <c r="C86" i="106"/>
  <c r="L111" i="17"/>
  <c r="C85" i="111"/>
  <c r="N198" i="17"/>
  <c r="G88" i="106"/>
  <c r="M146" i="17"/>
  <c r="E86" i="114"/>
  <c r="L109" i="17"/>
  <c r="C85" i="108"/>
  <c r="N56" i="17"/>
  <c r="G83" i="114"/>
  <c r="N172" i="17"/>
  <c r="G87" i="113"/>
  <c r="M82" i="17"/>
  <c r="E84" i="113"/>
  <c r="N236" i="17"/>
  <c r="G89" i="114"/>
  <c r="M79" i="17"/>
  <c r="E84" i="108"/>
  <c r="N200" i="17"/>
  <c r="G88" i="109"/>
  <c r="L81" i="17"/>
  <c r="C84" i="111"/>
  <c r="N112" i="17"/>
  <c r="G85" i="113"/>
  <c r="M116" i="17"/>
  <c r="E85" i="114"/>
  <c r="M112" i="17"/>
  <c r="E85" i="113"/>
  <c r="M228" i="19"/>
  <c r="E97" i="106"/>
  <c r="L140" i="19"/>
  <c r="C94" i="109"/>
  <c r="M111" i="19"/>
  <c r="E93" i="111"/>
  <c r="L78" i="19"/>
  <c r="C92" i="106"/>
  <c r="L266" i="19"/>
  <c r="C98" i="114"/>
  <c r="L229" i="19"/>
  <c r="C97" i="108"/>
  <c r="L81" i="19"/>
  <c r="C92" i="111"/>
  <c r="L50" i="19"/>
  <c r="C91" i="109"/>
  <c r="M236" i="19"/>
  <c r="E97" i="114"/>
  <c r="M206" i="19"/>
  <c r="E96" i="114"/>
  <c r="M108" i="19"/>
  <c r="E93" i="106"/>
  <c r="L169" i="19"/>
  <c r="C95" i="108"/>
  <c r="L138" i="19"/>
  <c r="C94" i="106"/>
  <c r="N80" i="19"/>
  <c r="G92" i="109"/>
  <c r="L171" i="19"/>
  <c r="C95" i="111"/>
  <c r="N259" i="19"/>
  <c r="G98" i="108"/>
  <c r="N169" i="19"/>
  <c r="G95" i="108"/>
  <c r="N56" i="19"/>
  <c r="G91" i="114"/>
  <c r="M258" i="19"/>
  <c r="E98" i="106"/>
  <c r="N198" i="19"/>
  <c r="G96" i="106"/>
  <c r="N81" i="19"/>
  <c r="G92" i="111"/>
  <c r="N48" i="19"/>
  <c r="G91" i="106"/>
  <c r="M52" i="19"/>
  <c r="E91" i="113"/>
  <c r="L56" i="19"/>
  <c r="C91" i="114"/>
  <c r="L231" i="19"/>
  <c r="C97" i="111"/>
  <c r="N229" i="19"/>
  <c r="G97" i="108"/>
  <c r="M86" i="19"/>
  <c r="E92" i="114"/>
  <c r="M48" i="19"/>
  <c r="E91" i="106"/>
  <c r="L48" i="19"/>
  <c r="C91" i="106"/>
  <c r="M198" i="19"/>
  <c r="E96" i="106"/>
  <c r="N266" i="19"/>
  <c r="G98" i="114"/>
  <c r="M141" i="19"/>
  <c r="E94" i="111"/>
  <c r="N236" i="19"/>
  <c r="G97" i="114"/>
  <c r="L258" i="19"/>
  <c r="C98" i="106"/>
  <c r="M199" i="19"/>
  <c r="E96" i="108"/>
  <c r="N201" i="19"/>
  <c r="G96" i="111"/>
  <c r="M116" i="19"/>
  <c r="E93" i="114"/>
  <c r="L110" i="20"/>
  <c r="C102" i="109"/>
  <c r="M170" i="20"/>
  <c r="E104" i="109"/>
  <c r="M138" i="20"/>
  <c r="E103" i="106"/>
  <c r="N108" i="20"/>
  <c r="G102" i="106"/>
  <c r="N198" i="20"/>
  <c r="G105" i="106"/>
  <c r="L140" i="20"/>
  <c r="C103" i="109"/>
  <c r="N110" i="20"/>
  <c r="G102" i="109"/>
  <c r="L116" i="20"/>
  <c r="C102" i="114"/>
  <c r="M79" i="20"/>
  <c r="E101" i="108"/>
  <c r="L48" i="20"/>
  <c r="C100" i="106"/>
  <c r="L169" i="20"/>
  <c r="C104" i="108"/>
  <c r="M81" i="20"/>
  <c r="E101" i="111"/>
  <c r="L56" i="20"/>
  <c r="C100" i="114"/>
  <c r="M82" i="20"/>
  <c r="E101" i="113"/>
  <c r="N52" i="20"/>
  <c r="G100" i="113"/>
  <c r="N56" i="20"/>
  <c r="G100" i="114"/>
  <c r="M112" i="20"/>
  <c r="E102" i="113"/>
  <c r="M202" i="20"/>
  <c r="E105" i="113"/>
  <c r="N80" i="20"/>
  <c r="G101" i="109"/>
  <c r="N86" i="20"/>
  <c r="G101" i="114"/>
  <c r="N142" i="20"/>
  <c r="G103" i="113"/>
  <c r="L146" i="20"/>
  <c r="C103" i="114"/>
  <c r="M171" i="20"/>
  <c r="E104" i="111"/>
  <c r="N51" i="20"/>
  <c r="G100" i="111"/>
  <c r="L140" i="22"/>
  <c r="C110" i="109"/>
  <c r="M111" i="22"/>
  <c r="E109" i="111"/>
  <c r="N82" i="22"/>
  <c r="G108" i="113"/>
  <c r="N51" i="22"/>
  <c r="G107" i="111"/>
  <c r="L112" i="22"/>
  <c r="C109" i="113"/>
  <c r="L141" i="22"/>
  <c r="C110" i="111"/>
  <c r="L110" i="22"/>
  <c r="C109" i="109"/>
  <c r="L142" i="22"/>
  <c r="C110" i="113"/>
  <c r="M51" i="22"/>
  <c r="E107" i="111"/>
  <c r="L116" i="22"/>
  <c r="C109" i="114"/>
  <c r="N52" i="22"/>
  <c r="G107" i="113"/>
  <c r="N110" i="22"/>
  <c r="G109" i="109"/>
  <c r="M138" i="22"/>
  <c r="E110" i="106"/>
  <c r="L51" i="22"/>
  <c r="C107" i="111"/>
  <c r="M139" i="22"/>
  <c r="E110" i="108"/>
  <c r="N48" i="22"/>
  <c r="G107" i="106"/>
  <c r="M206" i="24"/>
  <c r="E117" i="114"/>
  <c r="N111" i="24"/>
  <c r="G114" i="111"/>
  <c r="N80" i="24"/>
  <c r="G113" i="109"/>
  <c r="N49" i="24"/>
  <c r="G112" i="108"/>
  <c r="N116" i="24"/>
  <c r="G114" i="114"/>
  <c r="N81" i="24"/>
  <c r="G113" i="111"/>
  <c r="L206" i="24"/>
  <c r="C117" i="114"/>
  <c r="M176" i="24"/>
  <c r="E116" i="114"/>
  <c r="L169" i="24"/>
  <c r="C116" i="108"/>
  <c r="L110" i="24"/>
  <c r="C114" i="109"/>
  <c r="N138" i="24"/>
  <c r="G115" i="106"/>
  <c r="L111" i="24"/>
  <c r="C114" i="111"/>
  <c r="M198" i="24"/>
  <c r="E117" i="106"/>
  <c r="L81" i="24"/>
  <c r="C113" i="111"/>
  <c r="L168" i="24"/>
  <c r="C116" i="106"/>
  <c r="N108" i="24"/>
  <c r="G114" i="106"/>
  <c r="N79" i="24"/>
  <c r="G113" i="108"/>
  <c r="N168" i="24"/>
  <c r="G116" i="106"/>
  <c r="N48" i="24"/>
  <c r="G112" i="106"/>
  <c r="N78" i="24"/>
  <c r="G113" i="106"/>
  <c r="M172" i="24"/>
  <c r="E116" i="113"/>
  <c r="N56" i="24"/>
  <c r="G112" i="114"/>
  <c r="N169" i="24"/>
  <c r="G116" i="108"/>
  <c r="M146" i="24"/>
  <c r="E115" i="114"/>
  <c r="N139" i="24"/>
  <c r="G115" i="108"/>
  <c r="L142" i="24"/>
  <c r="C115" i="113"/>
  <c r="L50" i="24"/>
  <c r="C112" i="109"/>
  <c r="L170" i="25"/>
  <c r="C123" i="109"/>
  <c r="M141" i="25"/>
  <c r="E122" i="111"/>
  <c r="M109" i="25"/>
  <c r="E121" i="108"/>
  <c r="N78" i="25"/>
  <c r="G120" i="106"/>
  <c r="M146" i="25"/>
  <c r="E122" i="114"/>
  <c r="L49" i="25"/>
  <c r="C119" i="108"/>
  <c r="N200" i="25"/>
  <c r="G124" i="109"/>
  <c r="N169" i="25"/>
  <c r="G123" i="108"/>
  <c r="L142" i="25"/>
  <c r="C122" i="113"/>
  <c r="M112" i="25"/>
  <c r="E121" i="113"/>
  <c r="N206" i="25"/>
  <c r="G124" i="114"/>
  <c r="M169" i="25"/>
  <c r="E123" i="108"/>
  <c r="N56" i="25"/>
  <c r="G119" i="114"/>
  <c r="N108" i="25"/>
  <c r="G121" i="106"/>
  <c r="M201" i="25"/>
  <c r="E124" i="111"/>
  <c r="L176" i="25"/>
  <c r="C123" i="114"/>
  <c r="L116" i="25"/>
  <c r="C121" i="114"/>
  <c r="L79" i="25"/>
  <c r="C120" i="108"/>
  <c r="L56" i="25"/>
  <c r="C119" i="114"/>
  <c r="N109" i="25"/>
  <c r="G121" i="108"/>
  <c r="M171" i="25"/>
  <c r="E123" i="111"/>
  <c r="L109" i="25"/>
  <c r="C121" i="108"/>
  <c r="N138" i="25"/>
  <c r="G122" i="106"/>
  <c r="M206" i="25"/>
  <c r="E124" i="114"/>
  <c r="L206" i="25"/>
  <c r="C124" i="114"/>
  <c r="M138" i="25"/>
  <c r="E122" i="106"/>
  <c r="N168" i="25"/>
  <c r="G123" i="106"/>
  <c r="L168" i="27"/>
  <c r="C130" i="106"/>
  <c r="M176" i="27"/>
  <c r="E130" i="114"/>
  <c r="M108" i="27"/>
  <c r="E128" i="106"/>
  <c r="L176" i="27"/>
  <c r="C130" i="114"/>
  <c r="N116" i="27"/>
  <c r="G128" i="114"/>
  <c r="N169" i="27"/>
  <c r="G130" i="108"/>
  <c r="M111" i="27"/>
  <c r="E128" i="111"/>
  <c r="M48" i="27"/>
  <c r="E126" i="106"/>
  <c r="M49" i="27"/>
  <c r="E126" i="108"/>
  <c r="L112" i="27"/>
  <c r="C128" i="113"/>
  <c r="L49" i="27"/>
  <c r="C126" i="108"/>
  <c r="M168" i="27"/>
  <c r="E130" i="106"/>
  <c r="L139" i="27"/>
  <c r="C129" i="108"/>
  <c r="L78" i="27"/>
  <c r="C127" i="106"/>
  <c r="L52" i="27"/>
  <c r="C126" i="113"/>
  <c r="N139" i="27"/>
  <c r="G129" i="108"/>
  <c r="L48" i="27"/>
  <c r="C126" i="106"/>
  <c r="L138" i="27"/>
  <c r="C129" i="106"/>
  <c r="M82" i="27"/>
  <c r="E127" i="113"/>
  <c r="N48" i="27"/>
  <c r="G126" i="106"/>
  <c r="N48" i="29"/>
  <c r="G132" i="106"/>
  <c r="L146" i="29"/>
  <c r="C135" i="114"/>
  <c r="M78" i="29"/>
  <c r="E133" i="106"/>
  <c r="L171" i="29"/>
  <c r="C136" i="111"/>
  <c r="N51" i="29"/>
  <c r="G132" i="111"/>
  <c r="N56" i="29"/>
  <c r="N201" i="29"/>
  <c r="G137" i="111"/>
  <c r="M168" i="29"/>
  <c r="E136" i="106"/>
  <c r="L141" i="29"/>
  <c r="C135" i="111"/>
  <c r="N78" i="29"/>
  <c r="G133" i="106"/>
  <c r="N169" i="29"/>
  <c r="G136" i="108"/>
  <c r="M139" i="29"/>
  <c r="E135" i="108"/>
  <c r="M86" i="29"/>
  <c r="M49" i="29"/>
  <c r="E132" i="108"/>
  <c r="M202" i="29"/>
  <c r="E137" i="113"/>
  <c r="M111" i="29"/>
  <c r="E134" i="111"/>
  <c r="L82" i="29"/>
  <c r="C133" i="113"/>
  <c r="E13" i="120"/>
  <c r="G13" i="109"/>
  <c r="M12" i="129" s="1"/>
  <c r="G131" i="109"/>
  <c r="L202" i="29"/>
  <c r="C137" i="113"/>
  <c r="L168" i="29"/>
  <c r="C136" i="106"/>
  <c r="M80" i="29"/>
  <c r="E133" i="109"/>
  <c r="N81" i="29"/>
  <c r="G133" i="111"/>
  <c r="L138" i="29"/>
  <c r="C135" i="106"/>
  <c r="L112" i="29"/>
  <c r="C134" i="113"/>
  <c r="N82" i="29"/>
  <c r="G133" i="113"/>
  <c r="M48" i="29"/>
  <c r="E132" i="106"/>
  <c r="N200" i="29"/>
  <c r="G137" i="109"/>
  <c r="N79" i="29"/>
  <c r="G133" i="108"/>
  <c r="N291" i="31"/>
  <c r="G147" i="111"/>
  <c r="M146" i="31"/>
  <c r="E142" i="114"/>
  <c r="N111" i="31"/>
  <c r="G141" i="111"/>
  <c r="L289" i="31"/>
  <c r="C147" i="108"/>
  <c r="M200" i="31"/>
  <c r="E144" i="109"/>
  <c r="L176" i="31"/>
  <c r="C143" i="114"/>
  <c r="M229" i="31"/>
  <c r="E145" i="108"/>
  <c r="M198" i="31"/>
  <c r="E144" i="106"/>
  <c r="L146" i="31"/>
  <c r="C142" i="114"/>
  <c r="M116" i="31"/>
  <c r="E141" i="114"/>
  <c r="N51" i="31"/>
  <c r="G139" i="111"/>
  <c r="M80" i="31"/>
  <c r="E140" i="109"/>
  <c r="L198" i="31"/>
  <c r="C144" i="106"/>
  <c r="N289" i="31"/>
  <c r="G147" i="108"/>
  <c r="N172" i="31"/>
  <c r="G143" i="113"/>
  <c r="N228" i="31"/>
  <c r="G145" i="106"/>
  <c r="M138" i="31"/>
  <c r="E142" i="106"/>
  <c r="M56" i="31"/>
  <c r="E139" i="114"/>
  <c r="M112" i="24"/>
  <c r="E114" i="113"/>
  <c r="L82" i="24"/>
  <c r="C113" i="113"/>
  <c r="L51" i="24"/>
  <c r="C112" i="111"/>
  <c r="M82" i="24"/>
  <c r="E113" i="113"/>
  <c r="M199" i="24"/>
  <c r="E117" i="108"/>
  <c r="M139" i="24"/>
  <c r="E115" i="108"/>
  <c r="L200" i="24"/>
  <c r="C117" i="109"/>
  <c r="M81" i="24"/>
  <c r="E113" i="111"/>
  <c r="L198" i="24"/>
  <c r="C117" i="106"/>
  <c r="N202" i="24"/>
  <c r="G117" i="113"/>
  <c r="L146" i="24"/>
  <c r="C115" i="114"/>
  <c r="L201" i="25"/>
  <c r="C124" i="111"/>
  <c r="E11" i="120"/>
  <c r="G11" i="109"/>
  <c r="M10" i="129" s="1"/>
  <c r="G118" i="109"/>
  <c r="M111" i="25"/>
  <c r="E121" i="111"/>
  <c r="L202" i="25"/>
  <c r="C124" i="113"/>
  <c r="L146" i="25"/>
  <c r="C122" i="114"/>
  <c r="M116" i="25"/>
  <c r="E121" i="114"/>
  <c r="N81" i="25"/>
  <c r="G120" i="111"/>
  <c r="L52" i="25"/>
  <c r="C119" i="113"/>
  <c r="L78" i="25"/>
  <c r="C120" i="106"/>
  <c r="N171" i="25"/>
  <c r="G123" i="111"/>
  <c r="N49" i="25"/>
  <c r="G119" i="108"/>
  <c r="L198" i="25"/>
  <c r="C124" i="106"/>
  <c r="M49" i="25"/>
  <c r="E119" i="108"/>
  <c r="L200" i="25"/>
  <c r="C124" i="109"/>
  <c r="N82" i="25"/>
  <c r="G120" i="113"/>
  <c r="L80" i="25"/>
  <c r="C120" i="109"/>
  <c r="N198" i="25"/>
  <c r="G124" i="106"/>
  <c r="L82" i="25"/>
  <c r="C120" i="113"/>
  <c r="L81" i="25"/>
  <c r="C120" i="111"/>
  <c r="L108" i="25"/>
  <c r="C121" i="106"/>
  <c r="N139" i="25"/>
  <c r="G122" i="108"/>
  <c r="M198" i="25"/>
  <c r="E124" i="106"/>
  <c r="L169" i="27"/>
  <c r="C130" i="108"/>
  <c r="M138" i="27"/>
  <c r="E129" i="106"/>
  <c r="L82" i="27"/>
  <c r="C127" i="113"/>
  <c r="L50" i="27"/>
  <c r="C126" i="109"/>
  <c r="L140" i="27"/>
  <c r="C129" i="109"/>
  <c r="N81" i="27"/>
  <c r="G127" i="111"/>
  <c r="N82" i="27"/>
  <c r="G127" i="113"/>
  <c r="L146" i="27"/>
  <c r="C129" i="114"/>
  <c r="N140" i="27"/>
  <c r="G129" i="109"/>
  <c r="L116" i="27"/>
  <c r="C128" i="114"/>
  <c r="M169" i="27"/>
  <c r="E130" i="108"/>
  <c r="M142" i="27"/>
  <c r="E129" i="113"/>
  <c r="N110" i="27"/>
  <c r="G128" i="109"/>
  <c r="E12" i="120"/>
  <c r="G125" i="109"/>
  <c r="G12" i="109"/>
  <c r="M11" i="129" s="1"/>
  <c r="L56" i="27"/>
  <c r="C126" i="114"/>
  <c r="L142" i="27"/>
  <c r="C129" i="113"/>
  <c r="L110" i="27"/>
  <c r="C128" i="109"/>
  <c r="M79" i="27"/>
  <c r="E127" i="108"/>
  <c r="N56" i="27"/>
  <c r="G126" i="114"/>
  <c r="N52" i="27"/>
  <c r="G126" i="113"/>
  <c r="M109" i="27"/>
  <c r="E128" i="108"/>
  <c r="N141" i="27"/>
  <c r="G129" i="111"/>
  <c r="L198" i="29"/>
  <c r="C137" i="106"/>
  <c r="L142" i="29"/>
  <c r="C135" i="113"/>
  <c r="L111" i="29"/>
  <c r="C134" i="111"/>
  <c r="L52" i="29"/>
  <c r="C132" i="113"/>
  <c r="M171" i="29"/>
  <c r="E136" i="111"/>
  <c r="N108" i="29"/>
  <c r="G134" i="106"/>
  <c r="N141" i="29"/>
  <c r="G135" i="111"/>
  <c r="N109" i="29"/>
  <c r="G134" i="108"/>
  <c r="L78" i="29"/>
  <c r="C133" i="106"/>
  <c r="M81" i="29"/>
  <c r="E133" i="111"/>
  <c r="M141" i="29"/>
  <c r="E135" i="111"/>
  <c r="M51" i="29"/>
  <c r="E132" i="111"/>
  <c r="M112" i="29"/>
  <c r="E134" i="113"/>
  <c r="L108" i="29"/>
  <c r="C134" i="106"/>
  <c r="L172" i="29"/>
  <c r="C136" i="113"/>
  <c r="N140" i="29"/>
  <c r="G135" i="109"/>
  <c r="N50" i="29"/>
  <c r="G132" i="109"/>
  <c r="M206" i="29"/>
  <c r="M116" i="29"/>
  <c r="L86" i="29"/>
  <c r="C133" i="114"/>
  <c r="L49" i="29"/>
  <c r="C132" i="108"/>
  <c r="L206" i="29"/>
  <c r="C137" i="114"/>
  <c r="L140" i="29"/>
  <c r="C135" i="109"/>
  <c r="N199" i="29"/>
  <c r="G137" i="108"/>
  <c r="N112" i="29"/>
  <c r="G134" i="113"/>
  <c r="M56" i="29"/>
  <c r="L170" i="29"/>
  <c r="C136" i="109"/>
  <c r="L199" i="29"/>
  <c r="C137" i="108"/>
  <c r="L48" i="29"/>
  <c r="C132" i="106"/>
  <c r="M52" i="29"/>
  <c r="E132" i="113"/>
  <c r="N142" i="29"/>
  <c r="G135" i="113"/>
  <c r="N138" i="29"/>
  <c r="G135" i="106"/>
  <c r="N170" i="29"/>
  <c r="G136" i="109"/>
  <c r="N206" i="29"/>
  <c r="M259" i="31"/>
  <c r="E146" i="108"/>
  <c r="N198" i="31"/>
  <c r="G144" i="106"/>
  <c r="N116" i="31"/>
  <c r="G141" i="114"/>
  <c r="N230" i="31"/>
  <c r="G145" i="109"/>
  <c r="L141" i="31"/>
  <c r="C142" i="111"/>
  <c r="L79" i="31"/>
  <c r="C140" i="108"/>
  <c r="M48" i="31"/>
  <c r="E139" i="106"/>
  <c r="L109" i="31"/>
  <c r="C141" i="108"/>
  <c r="M168" i="31"/>
  <c r="E143" i="106"/>
  <c r="M112" i="31"/>
  <c r="E141" i="113"/>
  <c r="L229" i="31"/>
  <c r="C145" i="108"/>
  <c r="L111" i="31"/>
  <c r="C141" i="111"/>
  <c r="N176" i="31"/>
  <c r="G143" i="114"/>
  <c r="N79" i="31"/>
  <c r="G140" i="108"/>
  <c r="N142" i="31"/>
  <c r="G142" i="113"/>
  <c r="N140" i="31"/>
  <c r="G142" i="109"/>
  <c r="L50" i="31"/>
  <c r="C139" i="109"/>
  <c r="N202" i="31"/>
  <c r="G144" i="113"/>
  <c r="L110" i="31"/>
  <c r="C141" i="109"/>
  <c r="L261" i="31"/>
  <c r="C146" i="111"/>
  <c r="M201" i="31"/>
  <c r="E144" i="111"/>
  <c r="N169" i="31"/>
  <c r="G143" i="108"/>
  <c r="L200" i="31"/>
  <c r="C144" i="109"/>
  <c r="L48" i="31"/>
  <c r="C139" i="106"/>
  <c r="N110" i="31"/>
  <c r="G141" i="109"/>
  <c r="N56" i="31"/>
  <c r="G139" i="114"/>
  <c r="N78" i="31"/>
  <c r="G140" i="106"/>
  <c r="L292" i="31"/>
  <c r="C147" i="113"/>
  <c r="L170" i="31"/>
  <c r="C143" i="109"/>
  <c r="L78" i="31"/>
  <c r="C140" i="106"/>
  <c r="N201" i="31"/>
  <c r="G144" i="111"/>
  <c r="N82" i="31"/>
  <c r="G140" i="113"/>
  <c r="L51" i="31"/>
  <c r="C139" i="111"/>
  <c r="N266" i="33"/>
  <c r="G156" i="114"/>
  <c r="N116" i="33"/>
  <c r="G151" i="114"/>
  <c r="L290" i="33"/>
  <c r="C157" i="109"/>
  <c r="N260" i="33"/>
  <c r="G156" i="109"/>
  <c r="L236" i="33"/>
  <c r="C155" i="114"/>
  <c r="L200" i="33"/>
  <c r="C154" i="109"/>
  <c r="M146" i="33"/>
  <c r="E152" i="114"/>
  <c r="M258" i="33"/>
  <c r="E156" i="106"/>
  <c r="M116" i="33"/>
  <c r="E151" i="114"/>
  <c r="N86" i="33"/>
  <c r="G150" i="114"/>
  <c r="L20" i="33"/>
  <c r="E15" i="116"/>
  <c r="C15" i="109"/>
  <c r="C148" i="109"/>
  <c r="N288" i="33"/>
  <c r="G157" i="106"/>
  <c r="M259" i="33"/>
  <c r="E156" i="108"/>
  <c r="L176" i="33"/>
  <c r="C153" i="114"/>
  <c r="L146" i="33"/>
  <c r="C152" i="114"/>
  <c r="L116" i="33"/>
  <c r="C151" i="114"/>
  <c r="L260" i="33"/>
  <c r="C156" i="109"/>
  <c r="L228" i="33"/>
  <c r="C155" i="106"/>
  <c r="N140" i="33"/>
  <c r="G152" i="109"/>
  <c r="N258" i="33"/>
  <c r="G156" i="106"/>
  <c r="L78" i="33"/>
  <c r="C150" i="106"/>
  <c r="M261" i="33"/>
  <c r="E156" i="111"/>
  <c r="M236" i="33"/>
  <c r="E155" i="114"/>
  <c r="N176" i="33"/>
  <c r="G153" i="114"/>
  <c r="N79" i="33"/>
  <c r="G150" i="108"/>
  <c r="L262" i="33"/>
  <c r="C156" i="113"/>
  <c r="N201" i="33"/>
  <c r="G154" i="111"/>
  <c r="M78" i="33"/>
  <c r="E150" i="106"/>
  <c r="N231" i="33"/>
  <c r="G155" i="111"/>
  <c r="N82" i="33"/>
  <c r="G150" i="113"/>
  <c r="M289" i="33"/>
  <c r="E157" i="108"/>
  <c r="L49" i="33"/>
  <c r="C149" i="108"/>
  <c r="L109" i="33"/>
  <c r="C151" i="108"/>
  <c r="M52" i="33"/>
  <c r="E149" i="113"/>
  <c r="M231" i="33"/>
  <c r="E155" i="111"/>
  <c r="N109" i="33"/>
  <c r="G151" i="108"/>
  <c r="N51" i="33"/>
  <c r="G149" i="111"/>
  <c r="L231" i="33"/>
  <c r="C155" i="111"/>
  <c r="M82" i="33"/>
  <c r="E150" i="113"/>
  <c r="M199" i="33"/>
  <c r="E154" i="108"/>
  <c r="M139" i="33"/>
  <c r="E152" i="108"/>
  <c r="N199" i="33"/>
  <c r="G154" i="108"/>
  <c r="L230" i="33"/>
  <c r="C155" i="109"/>
  <c r="M206" i="33"/>
  <c r="E154" i="114"/>
  <c r="N351" i="37"/>
  <c r="G180" i="111"/>
  <c r="N176" i="37"/>
  <c r="G174" i="114"/>
  <c r="M138" i="37"/>
  <c r="E173" i="106"/>
  <c r="M108" i="37"/>
  <c r="E172" i="106"/>
  <c r="L51" i="37"/>
  <c r="C170" i="111"/>
  <c r="M232" i="37"/>
  <c r="E176" i="113"/>
  <c r="M202" i="37"/>
  <c r="E175" i="113"/>
  <c r="L168" i="37"/>
  <c r="C174" i="106"/>
  <c r="M109" i="37"/>
  <c r="E172" i="108"/>
  <c r="L318" i="37"/>
  <c r="C179" i="106"/>
  <c r="M288" i="37"/>
  <c r="E178" i="106"/>
  <c r="L261" i="37"/>
  <c r="C177" i="111"/>
  <c r="L108" i="37"/>
  <c r="C172" i="106"/>
  <c r="L319" i="37"/>
  <c r="C179" i="108"/>
  <c r="L232" i="37"/>
  <c r="C176" i="113"/>
  <c r="L170" i="37"/>
  <c r="C174" i="109"/>
  <c r="L78" i="37"/>
  <c r="C171" i="106"/>
  <c r="N266" i="37"/>
  <c r="G177" i="114"/>
  <c r="N168" i="37"/>
  <c r="G174" i="106"/>
  <c r="N52" i="37"/>
  <c r="G170" i="113"/>
  <c r="N206" i="37"/>
  <c r="G175" i="114"/>
  <c r="N356" i="37"/>
  <c r="G180" i="114"/>
  <c r="L322" i="37"/>
  <c r="C179" i="113"/>
  <c r="M51" i="37"/>
  <c r="E170" i="111"/>
  <c r="L289" i="37"/>
  <c r="C178" i="108"/>
  <c r="L176" i="37"/>
  <c r="C174" i="114"/>
  <c r="N321" i="37"/>
  <c r="G179" i="111"/>
  <c r="N199" i="37"/>
  <c r="G175" i="108"/>
  <c r="N82" i="37"/>
  <c r="G171" i="113"/>
  <c r="N349" i="37"/>
  <c r="G180" i="108"/>
  <c r="N288" i="37"/>
  <c r="G178" i="106"/>
  <c r="N110" i="37"/>
  <c r="G172" i="109"/>
  <c r="M81" i="37"/>
  <c r="E171" i="111"/>
  <c r="N172" i="37"/>
  <c r="G174" i="113"/>
  <c r="M49" i="37"/>
  <c r="E170" i="108"/>
  <c r="N201" i="37"/>
  <c r="G175" i="111"/>
  <c r="M171" i="37"/>
  <c r="E174" i="111"/>
  <c r="L82" i="37"/>
  <c r="C171" i="113"/>
  <c r="L292" i="37"/>
  <c r="C178" i="113"/>
  <c r="L79" i="37"/>
  <c r="C171" i="108"/>
  <c r="L290" i="37"/>
  <c r="C178" i="109"/>
  <c r="M141" i="37"/>
  <c r="E173" i="111"/>
  <c r="M352" i="37"/>
  <c r="E180" i="113"/>
  <c r="N169" i="37"/>
  <c r="G174" i="108"/>
  <c r="L351" i="37"/>
  <c r="C180" i="111"/>
  <c r="L356" i="37"/>
  <c r="C180" i="114"/>
  <c r="L112" i="37"/>
  <c r="C172" i="113"/>
  <c r="N261" i="37"/>
  <c r="G177" i="111"/>
  <c r="M258" i="37"/>
  <c r="E177" i="106"/>
  <c r="M116" i="37"/>
  <c r="E172" i="114"/>
  <c r="N352" i="39"/>
  <c r="G192" i="113"/>
  <c r="L262" i="39"/>
  <c r="C189" i="113"/>
  <c r="L231" i="39"/>
  <c r="C188" i="111"/>
  <c r="L201" i="39"/>
  <c r="C187" i="111"/>
  <c r="M289" i="39"/>
  <c r="E190" i="108"/>
  <c r="N228" i="39"/>
  <c r="G188" i="106"/>
  <c r="N199" i="39"/>
  <c r="G187" i="108"/>
  <c r="L321" i="39"/>
  <c r="C191" i="111"/>
  <c r="L288" i="39"/>
  <c r="C190" i="106"/>
  <c r="L141" i="39"/>
  <c r="C185" i="111"/>
  <c r="L79" i="39"/>
  <c r="C183" i="108"/>
  <c r="L322" i="39"/>
  <c r="C191" i="113"/>
  <c r="L111" i="39"/>
  <c r="C184" i="111"/>
  <c r="N202" i="39"/>
  <c r="G187" i="113"/>
  <c r="N140" i="39"/>
  <c r="G185" i="109"/>
  <c r="L348" i="39"/>
  <c r="C192" i="106"/>
  <c r="L261" i="39"/>
  <c r="C189" i="111"/>
  <c r="M202" i="39"/>
  <c r="E187" i="113"/>
  <c r="L170" i="39"/>
  <c r="C186" i="109"/>
  <c r="M261" i="39"/>
  <c r="E189" i="111"/>
  <c r="N170" i="39"/>
  <c r="G186" i="109"/>
  <c r="N318" i="39"/>
  <c r="G191" i="106"/>
  <c r="M229" i="39"/>
  <c r="E188" i="108"/>
  <c r="N139" i="39"/>
  <c r="G185" i="108"/>
  <c r="N291" i="39"/>
  <c r="G190" i="111"/>
  <c r="L229" i="39"/>
  <c r="C188" i="108"/>
  <c r="M171" i="39"/>
  <c r="E186" i="111"/>
  <c r="M231" i="39"/>
  <c r="E188" i="111"/>
  <c r="N141" i="39"/>
  <c r="G185" i="111"/>
  <c r="N48" i="39"/>
  <c r="G182" i="106"/>
  <c r="M259" i="39"/>
  <c r="E189" i="108"/>
  <c r="M86" i="39"/>
  <c r="E183" i="114"/>
  <c r="L259" i="39"/>
  <c r="C189" i="108"/>
  <c r="L81" i="39"/>
  <c r="C183" i="111"/>
  <c r="M266" i="39"/>
  <c r="E189" i="114"/>
  <c r="E18" i="119"/>
  <c r="F181" i="109"/>
  <c r="F18" i="109"/>
  <c r="M20" i="39"/>
  <c r="E18" i="118"/>
  <c r="E181" i="109"/>
  <c r="E18" i="109"/>
  <c r="N201" i="39"/>
  <c r="G187" i="111"/>
  <c r="N266" i="39"/>
  <c r="G189" i="114"/>
  <c r="L228" i="39"/>
  <c r="C188" i="106"/>
  <c r="N288" i="39"/>
  <c r="G190" i="106"/>
  <c r="M259" i="44"/>
  <c r="E220" i="108"/>
  <c r="N111" i="44"/>
  <c r="G215" i="111"/>
  <c r="L291" i="44"/>
  <c r="C221" i="111"/>
  <c r="N262" i="44"/>
  <c r="G220" i="113"/>
  <c r="N231" i="44"/>
  <c r="G219" i="111"/>
  <c r="M141" i="44"/>
  <c r="E216" i="111"/>
  <c r="L20" i="44"/>
  <c r="E21" i="116"/>
  <c r="C21" i="109"/>
  <c r="C212" i="109"/>
  <c r="N288" i="44"/>
  <c r="G221" i="106"/>
  <c r="L140" i="44"/>
  <c r="C216" i="109"/>
  <c r="L81" i="44"/>
  <c r="C214" i="111"/>
  <c r="L230" i="44"/>
  <c r="C219" i="109"/>
  <c r="N176" i="44"/>
  <c r="G217" i="114"/>
  <c r="L142" i="44"/>
  <c r="C216" i="113"/>
  <c r="L111" i="44"/>
  <c r="C215" i="111"/>
  <c r="L289" i="44"/>
  <c r="C221" i="108"/>
  <c r="L170" i="44"/>
  <c r="C217" i="109"/>
  <c r="L199" i="44"/>
  <c r="C218" i="108"/>
  <c r="N292" i="44"/>
  <c r="G221" i="113"/>
  <c r="M258" i="44"/>
  <c r="E220" i="106"/>
  <c r="M168" i="44"/>
  <c r="E217" i="106"/>
  <c r="N228" i="44"/>
  <c r="G219" i="106"/>
  <c r="L266" i="44"/>
  <c r="C220" i="114"/>
  <c r="N201" i="44"/>
  <c r="G218" i="111"/>
  <c r="N139" i="44"/>
  <c r="G216" i="108"/>
  <c r="L288" i="44"/>
  <c r="C221" i="106"/>
  <c r="E21" i="119"/>
  <c r="F212" i="109"/>
  <c r="F21" i="109"/>
  <c r="L78" i="44"/>
  <c r="C214" i="106"/>
  <c r="N289" i="44"/>
  <c r="G221" i="108"/>
  <c r="L232" i="44"/>
  <c r="C219" i="113"/>
  <c r="N79" i="44"/>
  <c r="G214" i="108"/>
  <c r="L176" i="44"/>
  <c r="C217" i="114"/>
  <c r="L49" i="44"/>
  <c r="C213" i="108"/>
  <c r="M236" i="44"/>
  <c r="E219" i="114"/>
  <c r="M49" i="44"/>
  <c r="E213" i="108"/>
  <c r="N260" i="44"/>
  <c r="G220" i="109"/>
  <c r="M206" i="44"/>
  <c r="E218" i="114"/>
  <c r="N296" i="44"/>
  <c r="G221" i="114"/>
  <c r="M48" i="44"/>
  <c r="E213" i="106"/>
  <c r="N232" i="44"/>
  <c r="G219" i="113"/>
  <c r="L138" i="45"/>
  <c r="C226" i="106"/>
  <c r="N52" i="45"/>
  <c r="G223" i="113"/>
  <c r="N48" i="31"/>
  <c r="G139" i="106"/>
  <c r="N288" i="31"/>
  <c r="G147" i="106"/>
  <c r="M176" i="31"/>
  <c r="E143" i="114"/>
  <c r="L86" i="31"/>
  <c r="C140" i="114"/>
  <c r="M141" i="31"/>
  <c r="E142" i="111"/>
  <c r="L288" i="31"/>
  <c r="C147" i="106"/>
  <c r="N138" i="31"/>
  <c r="G142" i="106"/>
  <c r="N52" i="31"/>
  <c r="G139" i="113"/>
  <c r="N139" i="31"/>
  <c r="G142" i="108"/>
  <c r="N171" i="31"/>
  <c r="G143" i="111"/>
  <c r="L169" i="31"/>
  <c r="C143" i="108"/>
  <c r="L139" i="31"/>
  <c r="C142" i="108"/>
  <c r="L199" i="31"/>
  <c r="C144" i="108"/>
  <c r="M231" i="31"/>
  <c r="E145" i="111"/>
  <c r="M79" i="31"/>
  <c r="E140" i="108"/>
  <c r="N261" i="31"/>
  <c r="G146" i="111"/>
  <c r="N112" i="33"/>
  <c r="G151" i="113"/>
  <c r="M296" i="33"/>
  <c r="E157" i="114"/>
  <c r="N259" i="33"/>
  <c r="G156" i="108"/>
  <c r="L232" i="33"/>
  <c r="C155" i="113"/>
  <c r="M142" i="33"/>
  <c r="E152" i="113"/>
  <c r="L50" i="33"/>
  <c r="C149" i="109"/>
  <c r="M266" i="33"/>
  <c r="E156" i="114"/>
  <c r="L206" i="33"/>
  <c r="C154" i="114"/>
  <c r="M112" i="33"/>
  <c r="E151" i="113"/>
  <c r="N80" i="33"/>
  <c r="G150" i="109"/>
  <c r="L142" i="33"/>
  <c r="C152" i="113"/>
  <c r="L111" i="33"/>
  <c r="C151" i="111"/>
  <c r="L56" i="33"/>
  <c r="C149" i="114"/>
  <c r="M200" i="33"/>
  <c r="E154" i="109"/>
  <c r="L112" i="33"/>
  <c r="C151" i="113"/>
  <c r="L259" i="33"/>
  <c r="C156" i="108"/>
  <c r="N200" i="33"/>
  <c r="G154" i="109"/>
  <c r="N229" i="33"/>
  <c r="G155" i="108"/>
  <c r="N138" i="33"/>
  <c r="G152" i="106"/>
  <c r="L51" i="33"/>
  <c r="C149" i="111"/>
  <c r="L261" i="33"/>
  <c r="C156" i="111"/>
  <c r="N168" i="33"/>
  <c r="G153" i="106"/>
  <c r="M49" i="33"/>
  <c r="E149" i="108"/>
  <c r="N169" i="33"/>
  <c r="G153" i="108"/>
  <c r="L229" i="33"/>
  <c r="C155" i="108"/>
  <c r="N291" i="33"/>
  <c r="G157" i="111"/>
  <c r="M51" i="33"/>
  <c r="E149" i="111"/>
  <c r="N171" i="33"/>
  <c r="G153" i="111"/>
  <c r="M48" i="33"/>
  <c r="E149" i="106"/>
  <c r="M176" i="33"/>
  <c r="E153" i="114"/>
  <c r="M56" i="33"/>
  <c r="E149" i="114"/>
  <c r="M108" i="33"/>
  <c r="E151" i="106"/>
  <c r="N292" i="33"/>
  <c r="G157" i="113"/>
  <c r="M169" i="33"/>
  <c r="E153" i="108"/>
  <c r="N52" i="33"/>
  <c r="G149" i="113"/>
  <c r="N139" i="33"/>
  <c r="G152" i="108"/>
  <c r="L139" i="33"/>
  <c r="C152" i="108"/>
  <c r="M86" i="33"/>
  <c r="E150" i="114"/>
  <c r="L198" i="33"/>
  <c r="C154" i="106"/>
  <c r="N296" i="33"/>
  <c r="G157" i="114"/>
  <c r="L108" i="33"/>
  <c r="C151" i="106"/>
  <c r="N320" i="37"/>
  <c r="G179" i="109"/>
  <c r="L259" i="37"/>
  <c r="C177" i="108"/>
  <c r="M201" i="37"/>
  <c r="E175" i="111"/>
  <c r="N171" i="37"/>
  <c r="G174" i="111"/>
  <c r="M319" i="37"/>
  <c r="E179" i="108"/>
  <c r="L260" i="37"/>
  <c r="C177" i="109"/>
  <c r="M139" i="37"/>
  <c r="E173" i="108"/>
  <c r="L349" i="37"/>
  <c r="C180" i="108"/>
  <c r="N291" i="37"/>
  <c r="G178" i="111"/>
  <c r="L231" i="37"/>
  <c r="C176" i="111"/>
  <c r="L169" i="37"/>
  <c r="C174" i="108"/>
  <c r="L138" i="37"/>
  <c r="C173" i="106"/>
  <c r="N81" i="37"/>
  <c r="G171" i="111"/>
  <c r="L206" i="37"/>
  <c r="C175" i="114"/>
  <c r="N260" i="37"/>
  <c r="G177" i="109"/>
  <c r="N350" i="37"/>
  <c r="G180" i="109"/>
  <c r="N319" i="37"/>
  <c r="G179" i="108"/>
  <c r="N236" i="37"/>
  <c r="G176" i="114"/>
  <c r="N202" i="37"/>
  <c r="G175" i="113"/>
  <c r="N170" i="37"/>
  <c r="G174" i="109"/>
  <c r="M56" i="37"/>
  <c r="E170" i="114"/>
  <c r="N352" i="37"/>
  <c r="G180" i="113"/>
  <c r="N262" i="37"/>
  <c r="G177" i="113"/>
  <c r="L49" i="37"/>
  <c r="C170" i="108"/>
  <c r="L288" i="37"/>
  <c r="C178" i="106"/>
  <c r="L172" i="37"/>
  <c r="C174" i="113"/>
  <c r="N326" i="37"/>
  <c r="G179" i="114"/>
  <c r="M198" i="37"/>
  <c r="E175" i="106"/>
  <c r="M321" i="37"/>
  <c r="E179" i="111"/>
  <c r="L320" i="37"/>
  <c r="C179" i="109"/>
  <c r="L142" i="37"/>
  <c r="C173" i="113"/>
  <c r="L81" i="37"/>
  <c r="C171" i="111"/>
  <c r="L48" i="37"/>
  <c r="C170" i="106"/>
  <c r="L321" i="37"/>
  <c r="C179" i="111"/>
  <c r="M228" i="37"/>
  <c r="E176" i="106"/>
  <c r="L291" i="37"/>
  <c r="C178" i="111"/>
  <c r="L171" i="37"/>
  <c r="C174" i="111"/>
  <c r="N296" i="37"/>
  <c r="G178" i="114"/>
  <c r="M259" i="37"/>
  <c r="E177" i="108"/>
  <c r="N80" i="37"/>
  <c r="G171" i="109"/>
  <c r="M291" i="37"/>
  <c r="E178" i="111"/>
  <c r="M296" i="37"/>
  <c r="E178" i="114"/>
  <c r="L228" i="37"/>
  <c r="C176" i="106"/>
  <c r="M351" i="37"/>
  <c r="E180" i="111"/>
  <c r="M199" i="37"/>
  <c r="E175" i="108"/>
  <c r="L352" i="37"/>
  <c r="C180" i="113"/>
  <c r="L140" i="37"/>
  <c r="C173" i="109"/>
  <c r="N116" i="37"/>
  <c r="G172" i="114"/>
  <c r="M321" i="39"/>
  <c r="E191" i="111"/>
  <c r="M288" i="39"/>
  <c r="E190" i="106"/>
  <c r="L171" i="39"/>
  <c r="C186" i="111"/>
  <c r="M141" i="39"/>
  <c r="E185" i="111"/>
  <c r="L109" i="39"/>
  <c r="C184" i="108"/>
  <c r="L320" i="39"/>
  <c r="C191" i="109"/>
  <c r="L140" i="39"/>
  <c r="C185" i="109"/>
  <c r="N51" i="39"/>
  <c r="G182" i="111"/>
  <c r="L350" i="39"/>
  <c r="C192" i="109"/>
  <c r="L296" i="39"/>
  <c r="C190" i="114"/>
  <c r="L49" i="39"/>
  <c r="C182" i="108"/>
  <c r="N176" i="39"/>
  <c r="G186" i="114"/>
  <c r="L80" i="39"/>
  <c r="C183" i="109"/>
  <c r="N322" i="39"/>
  <c r="G191" i="113"/>
  <c r="L318" i="39"/>
  <c r="C191" i="106"/>
  <c r="L230" i="39"/>
  <c r="C188" i="109"/>
  <c r="M176" i="39"/>
  <c r="E186" i="114"/>
  <c r="L138" i="39"/>
  <c r="C185" i="106"/>
  <c r="L292" i="39"/>
  <c r="C190" i="113"/>
  <c r="L260" i="39"/>
  <c r="C189" i="109"/>
  <c r="M169" i="39"/>
  <c r="E186" i="108"/>
  <c r="M109" i="39"/>
  <c r="E184" i="108"/>
  <c r="N50" i="39"/>
  <c r="G182" i="109"/>
  <c r="M138" i="39"/>
  <c r="E185" i="106"/>
  <c r="N319" i="39"/>
  <c r="G191" i="108"/>
  <c r="N260" i="39"/>
  <c r="G189" i="109"/>
  <c r="M292" i="39"/>
  <c r="E190" i="113"/>
  <c r="M81" i="39"/>
  <c r="E183" i="111"/>
  <c r="N79" i="39"/>
  <c r="G183" i="108"/>
  <c r="N198" i="39"/>
  <c r="G187" i="106"/>
  <c r="L116" i="39"/>
  <c r="C184" i="114"/>
  <c r="M199" i="39"/>
  <c r="E187" i="108"/>
  <c r="L199" i="39"/>
  <c r="C187" i="108"/>
  <c r="N200" i="39"/>
  <c r="G187" i="109"/>
  <c r="N349" i="39"/>
  <c r="G192" i="108"/>
  <c r="N266" i="44"/>
  <c r="G220" i="114"/>
  <c r="N230" i="44"/>
  <c r="G219" i="109"/>
  <c r="N146" i="44"/>
  <c r="G216" i="114"/>
  <c r="N200" i="44"/>
  <c r="G218" i="109"/>
  <c r="M56" i="44"/>
  <c r="E213" i="114"/>
  <c r="M261" i="44"/>
  <c r="E220" i="111"/>
  <c r="M146" i="44"/>
  <c r="E216" i="114"/>
  <c r="L260" i="44"/>
  <c r="C220" i="109"/>
  <c r="L229" i="44"/>
  <c r="C219" i="108"/>
  <c r="N290" i="44"/>
  <c r="G221" i="109"/>
  <c r="L261" i="44"/>
  <c r="C220" i="111"/>
  <c r="N170" i="44"/>
  <c r="G217" i="109"/>
  <c r="N138" i="44"/>
  <c r="G216" i="106"/>
  <c r="N109" i="44"/>
  <c r="G215" i="108"/>
  <c r="N49" i="44"/>
  <c r="G213" i="108"/>
  <c r="M201" i="44"/>
  <c r="E218" i="111"/>
  <c r="M139" i="44"/>
  <c r="E216" i="108"/>
  <c r="L138" i="44"/>
  <c r="C216" i="106"/>
  <c r="M291" i="44"/>
  <c r="E221" i="111"/>
  <c r="L201" i="44"/>
  <c r="C218" i="111"/>
  <c r="N50" i="44"/>
  <c r="G213" i="109"/>
  <c r="N171" i="44"/>
  <c r="G217" i="111"/>
  <c r="N172" i="44"/>
  <c r="G217" i="113"/>
  <c r="N291" i="44"/>
  <c r="G221" i="111"/>
  <c r="M169" i="44"/>
  <c r="E217" i="108"/>
  <c r="N206" i="44"/>
  <c r="G218" i="114"/>
  <c r="N236" i="44"/>
  <c r="G219" i="114"/>
  <c r="N140" i="44"/>
  <c r="G216" i="109"/>
  <c r="L262" i="44"/>
  <c r="C220" i="113"/>
  <c r="L48" i="44"/>
  <c r="C213" i="106"/>
  <c r="M202" i="44"/>
  <c r="E218" i="113"/>
  <c r="N108" i="44"/>
  <c r="G215" i="106"/>
  <c r="L112" i="44"/>
  <c r="C215" i="113"/>
  <c r="M232" i="44"/>
  <c r="E219" i="113"/>
  <c r="M108" i="45"/>
  <c r="E225" i="106"/>
  <c r="L48" i="45"/>
  <c r="C223" i="106"/>
  <c r="M171" i="45"/>
  <c r="E227" i="111"/>
  <c r="M116" i="45"/>
  <c r="E225" i="114"/>
  <c r="D22" i="119"/>
  <c r="F22" i="108"/>
  <c r="F222" i="108"/>
  <c r="G22" i="118"/>
  <c r="E222" i="113"/>
  <c r="E22" i="113"/>
  <c r="C22" i="117"/>
  <c r="D22" i="106"/>
  <c r="D222" i="106"/>
  <c r="M110" i="45"/>
  <c r="E225" i="109"/>
  <c r="L110" i="45"/>
  <c r="C225" i="109"/>
  <c r="E22" i="119"/>
  <c r="F22" i="109"/>
  <c r="F222" i="109"/>
  <c r="M80" i="35"/>
  <c r="E160" i="109"/>
  <c r="M320" i="35"/>
  <c r="E168" i="109"/>
  <c r="N289" i="35"/>
  <c r="G167" i="108"/>
  <c r="L230" i="35"/>
  <c r="C165" i="109"/>
  <c r="N198" i="35"/>
  <c r="G164" i="106"/>
  <c r="M176" i="35"/>
  <c r="E163" i="114"/>
  <c r="L141" i="35"/>
  <c r="C162" i="111"/>
  <c r="M112" i="35"/>
  <c r="E161" i="113"/>
  <c r="M206" i="35"/>
  <c r="E164" i="114"/>
  <c r="N171" i="35"/>
  <c r="G163" i="111"/>
  <c r="L169" i="35"/>
  <c r="C163" i="108"/>
  <c r="N319" i="35"/>
  <c r="G168" i="108"/>
  <c r="M292" i="35"/>
  <c r="E167" i="113"/>
  <c r="L260" i="35"/>
  <c r="C166" i="109"/>
  <c r="M201" i="35"/>
  <c r="E164" i="111"/>
  <c r="L139" i="35"/>
  <c r="C162" i="108"/>
  <c r="L111" i="35"/>
  <c r="C161" i="111"/>
  <c r="N81" i="35"/>
  <c r="G160" i="111"/>
  <c r="M109" i="35"/>
  <c r="E161" i="108"/>
  <c r="L142" i="35"/>
  <c r="C162" i="113"/>
  <c r="L292" i="35"/>
  <c r="C167" i="113"/>
  <c r="G16" i="119"/>
  <c r="F158" i="113"/>
  <c r="F16" i="113"/>
  <c r="M229" i="35"/>
  <c r="E165" i="108"/>
  <c r="N110" i="35"/>
  <c r="G161" i="109"/>
  <c r="L52" i="35"/>
  <c r="C159" i="113"/>
  <c r="N266" i="35"/>
  <c r="G166" i="114"/>
  <c r="M169" i="35"/>
  <c r="E163" i="108"/>
  <c r="L322" i="35"/>
  <c r="C168" i="113"/>
  <c r="M82" i="35"/>
  <c r="E160" i="113"/>
  <c r="L176" i="68"/>
  <c r="C364" i="114"/>
  <c r="N110" i="57"/>
  <c r="G288" i="109"/>
  <c r="N108" i="35"/>
  <c r="G161" i="106"/>
  <c r="N109" i="68"/>
  <c r="G362" i="108"/>
  <c r="N49" i="51"/>
  <c r="G249" i="108"/>
  <c r="L199" i="35"/>
  <c r="C164" i="108"/>
  <c r="N259" i="35"/>
  <c r="G166" i="108"/>
  <c r="N262" i="35"/>
  <c r="G166" i="113"/>
  <c r="L172" i="46"/>
  <c r="C234" i="113"/>
  <c r="M296" i="35"/>
  <c r="E167" i="114"/>
  <c r="N296" i="51"/>
  <c r="G257" i="114"/>
  <c r="L146" i="35"/>
  <c r="C162" i="114"/>
  <c r="N146" i="35"/>
  <c r="G162" i="114"/>
  <c r="N296" i="59"/>
  <c r="G304" i="114"/>
  <c r="N176" i="35"/>
  <c r="G163" i="114"/>
  <c r="M296" i="59"/>
  <c r="E304" i="114"/>
  <c r="N320" i="35"/>
  <c r="G168" i="109"/>
  <c r="L288" i="35"/>
  <c r="C167" i="106"/>
  <c r="L200" i="35"/>
  <c r="C164" i="109"/>
  <c r="N86" i="35"/>
  <c r="G160" i="114"/>
  <c r="N78" i="35"/>
  <c r="G160" i="106"/>
  <c r="L168" i="46"/>
  <c r="C234" i="106"/>
  <c r="N228" i="35"/>
  <c r="G165" i="106"/>
  <c r="N172" i="35"/>
  <c r="G163" i="113"/>
  <c r="N138" i="35"/>
  <c r="G162" i="106"/>
  <c r="N80" i="35"/>
  <c r="G160" i="109"/>
  <c r="N109" i="22"/>
  <c r="G109" i="108"/>
  <c r="N351" i="61"/>
  <c r="G317" i="111"/>
  <c r="L79" i="29"/>
  <c r="C133" i="108"/>
  <c r="M261" i="35"/>
  <c r="E166" i="111"/>
  <c r="N110" i="46"/>
  <c r="G232" i="109"/>
  <c r="O56" i="13"/>
  <c r="H61" i="114"/>
  <c r="N326" i="61"/>
  <c r="G316" i="114"/>
  <c r="N111" i="15"/>
  <c r="G72" i="111"/>
  <c r="O51" i="13"/>
  <c r="H61" i="111"/>
  <c r="L176" i="50"/>
  <c r="C246" i="114"/>
  <c r="H226" i="113"/>
  <c r="O142" i="45"/>
  <c r="H226" i="106"/>
  <c r="O138" i="45"/>
  <c r="H226" i="114"/>
  <c r="O146" i="45"/>
  <c r="N232" i="31"/>
  <c r="G145" i="113"/>
  <c r="L112" i="31"/>
  <c r="C141" i="113"/>
  <c r="L171" i="31"/>
  <c r="C143" i="111"/>
  <c r="N170" i="31"/>
  <c r="G143" i="109"/>
  <c r="M139" i="31"/>
  <c r="E142" i="108"/>
  <c r="L296" i="31"/>
  <c r="C147" i="114"/>
  <c r="L231" i="31"/>
  <c r="C145" i="111"/>
  <c r="M108" i="31"/>
  <c r="E141" i="106"/>
  <c r="M171" i="31"/>
  <c r="E143" i="111"/>
  <c r="N266" i="31"/>
  <c r="G146" i="114"/>
  <c r="N262" i="31"/>
  <c r="G146" i="113"/>
  <c r="L82" i="31"/>
  <c r="C140" i="113"/>
  <c r="N292" i="31"/>
  <c r="G147" i="113"/>
  <c r="M266" i="31"/>
  <c r="E146" i="114"/>
  <c r="L81" i="31"/>
  <c r="C140" i="111"/>
  <c r="M261" i="31"/>
  <c r="E146" i="111"/>
  <c r="L140" i="33"/>
  <c r="C152" i="109"/>
  <c r="M111" i="33"/>
  <c r="E151" i="111"/>
  <c r="L201" i="33"/>
  <c r="C154" i="111"/>
  <c r="L110" i="33"/>
  <c r="C151" i="109"/>
  <c r="N78" i="33"/>
  <c r="G150" i="106"/>
  <c r="L292" i="33"/>
  <c r="C157" i="113"/>
  <c r="M228" i="33"/>
  <c r="E155" i="106"/>
  <c r="N48" i="33"/>
  <c r="G149" i="106"/>
  <c r="L258" i="33"/>
  <c r="C156" i="106"/>
  <c r="L172" i="33"/>
  <c r="C153" i="113"/>
  <c r="N232" i="33"/>
  <c r="G155" i="113"/>
  <c r="L79" i="33"/>
  <c r="C150" i="108"/>
  <c r="L80" i="33"/>
  <c r="C150" i="109"/>
  <c r="M262" i="33"/>
  <c r="E156" i="113"/>
  <c r="N289" i="33"/>
  <c r="G157" i="108"/>
  <c r="M229" i="33"/>
  <c r="E155" i="108"/>
  <c r="N111" i="33"/>
  <c r="G151" i="111"/>
  <c r="N202" i="33"/>
  <c r="G154" i="113"/>
  <c r="E15" i="119"/>
  <c r="F15" i="109"/>
  <c r="F148" i="109"/>
  <c r="M260" i="33"/>
  <c r="E156" i="109"/>
  <c r="L138" i="33"/>
  <c r="C152" i="106"/>
  <c r="N261" i="33"/>
  <c r="G156" i="111"/>
  <c r="L168" i="33"/>
  <c r="C153" i="106"/>
  <c r="N56" i="33"/>
  <c r="G149" i="114"/>
  <c r="L288" i="33"/>
  <c r="C157" i="106"/>
  <c r="M232" i="33"/>
  <c r="E155" i="113"/>
  <c r="M109" i="33"/>
  <c r="E151" i="108"/>
  <c r="N110" i="33"/>
  <c r="G151" i="109"/>
  <c r="L199" i="33"/>
  <c r="C154" i="108"/>
  <c r="M198" i="33"/>
  <c r="E154" i="106"/>
  <c r="M318" i="37"/>
  <c r="E179" i="106"/>
  <c r="M261" i="37"/>
  <c r="E177" i="111"/>
  <c r="L199" i="37"/>
  <c r="C175" i="108"/>
  <c r="M169" i="37"/>
  <c r="E174" i="108"/>
  <c r="N79" i="37"/>
  <c r="G171" i="108"/>
  <c r="L348" i="37"/>
  <c r="C180" i="106"/>
  <c r="M262" i="37"/>
  <c r="E177" i="113"/>
  <c r="M236" i="37"/>
  <c r="E176" i="114"/>
  <c r="M206" i="37"/>
  <c r="E175" i="114"/>
  <c r="M78" i="37"/>
  <c r="E171" i="106"/>
  <c r="L52" i="37"/>
  <c r="C170" i="113"/>
  <c r="M289" i="37"/>
  <c r="E178" i="108"/>
  <c r="N142" i="37"/>
  <c r="G173" i="113"/>
  <c r="L350" i="37"/>
  <c r="C180" i="109"/>
  <c r="L236" i="37"/>
  <c r="C176" i="114"/>
  <c r="N200" i="37"/>
  <c r="G175" i="109"/>
  <c r="N56" i="37"/>
  <c r="G170" i="114"/>
  <c r="M348" i="37"/>
  <c r="E180" i="106"/>
  <c r="M200" i="37"/>
  <c r="E175" i="109"/>
  <c r="M168" i="37"/>
  <c r="E174" i="106"/>
  <c r="N78" i="37"/>
  <c r="G171" i="106"/>
  <c r="L326" i="37"/>
  <c r="C179" i="114"/>
  <c r="M172" i="37"/>
  <c r="E174" i="113"/>
  <c r="L110" i="37"/>
  <c r="C172" i="109"/>
  <c r="L229" i="37"/>
  <c r="C176" i="108"/>
  <c r="N259" i="37"/>
  <c r="G177" i="108"/>
  <c r="N86" i="37"/>
  <c r="G171" i="114"/>
  <c r="N138" i="37"/>
  <c r="G173" i="106"/>
  <c r="M322" i="37"/>
  <c r="E179" i="113"/>
  <c r="N229" i="37"/>
  <c r="G176" i="108"/>
  <c r="L198" i="37"/>
  <c r="C175" i="106"/>
  <c r="L146" i="37"/>
  <c r="C173" i="114"/>
  <c r="L86" i="37"/>
  <c r="C171" i="114"/>
  <c r="L296" i="37"/>
  <c r="C178" i="114"/>
  <c r="N198" i="37"/>
  <c r="G175" i="106"/>
  <c r="M356" i="37"/>
  <c r="E180" i="114"/>
  <c r="M86" i="37"/>
  <c r="E171" i="114"/>
  <c r="M146" i="37"/>
  <c r="E173" i="114"/>
  <c r="N48" i="37"/>
  <c r="G170" i="106"/>
  <c r="M112" i="37"/>
  <c r="E172" i="113"/>
  <c r="N318" i="37"/>
  <c r="G179" i="106"/>
  <c r="N50" i="37"/>
  <c r="G170" i="109"/>
  <c r="N356" i="39"/>
  <c r="G192" i="114"/>
  <c r="L319" i="39"/>
  <c r="C191" i="108"/>
  <c r="M146" i="39"/>
  <c r="E185" i="114"/>
  <c r="L139" i="39"/>
  <c r="C185" i="108"/>
  <c r="M79" i="39"/>
  <c r="E183" i="108"/>
  <c r="M48" i="39"/>
  <c r="E182" i="106"/>
  <c r="M322" i="39"/>
  <c r="E191" i="113"/>
  <c r="M296" i="39"/>
  <c r="E190" i="114"/>
  <c r="N259" i="39"/>
  <c r="G189" i="108"/>
  <c r="L232" i="39"/>
  <c r="C188" i="113"/>
  <c r="L202" i="39"/>
  <c r="C187" i="113"/>
  <c r="L172" i="39"/>
  <c r="C186" i="113"/>
  <c r="M142" i="39"/>
  <c r="E185" i="113"/>
  <c r="L351" i="39"/>
  <c r="C192" i="111"/>
  <c r="L289" i="39"/>
  <c r="C190" i="108"/>
  <c r="L142" i="39"/>
  <c r="C185" i="113"/>
  <c r="N320" i="39"/>
  <c r="G191" i="109"/>
  <c r="N206" i="39"/>
  <c r="G187" i="114"/>
  <c r="N142" i="39"/>
  <c r="G185" i="113"/>
  <c r="M320" i="39"/>
  <c r="E191" i="109"/>
  <c r="N290" i="39"/>
  <c r="G190" i="109"/>
  <c r="M232" i="39"/>
  <c r="E188" i="113"/>
  <c r="M206" i="39"/>
  <c r="E187" i="114"/>
  <c r="N111" i="39"/>
  <c r="G184" i="111"/>
  <c r="N80" i="39"/>
  <c r="G183" i="109"/>
  <c r="N49" i="39"/>
  <c r="G182" i="108"/>
  <c r="N262" i="39"/>
  <c r="G189" i="113"/>
  <c r="N229" i="39"/>
  <c r="G188" i="108"/>
  <c r="N138" i="39"/>
  <c r="G185" i="106"/>
  <c r="M111" i="39"/>
  <c r="E184" i="111"/>
  <c r="M352" i="39"/>
  <c r="E192" i="113"/>
  <c r="N230" i="39"/>
  <c r="G188" i="109"/>
  <c r="L169" i="39"/>
  <c r="C186" i="108"/>
  <c r="L352" i="39"/>
  <c r="C192" i="113"/>
  <c r="N231" i="39"/>
  <c r="G188" i="111"/>
  <c r="M198" i="39"/>
  <c r="E187" i="106"/>
  <c r="N108" i="39"/>
  <c r="G184" i="106"/>
  <c r="M319" i="39"/>
  <c r="E191" i="108"/>
  <c r="N169" i="39"/>
  <c r="G186" i="108"/>
  <c r="L50" i="39"/>
  <c r="C182" i="109"/>
  <c r="N112" i="39"/>
  <c r="G184" i="113"/>
  <c r="L51" i="39"/>
  <c r="C182" i="111"/>
  <c r="M56" i="39"/>
  <c r="E182" i="114"/>
  <c r="N81" i="39"/>
  <c r="G183" i="111"/>
  <c r="M228" i="39"/>
  <c r="E188" i="106"/>
  <c r="N52" i="39"/>
  <c r="G182" i="113"/>
  <c r="N348" i="39"/>
  <c r="G192" i="106"/>
  <c r="N258" i="39"/>
  <c r="G189" i="106"/>
  <c r="N292" i="39"/>
  <c r="G190" i="113"/>
  <c r="E18" i="120"/>
  <c r="G18" i="109"/>
  <c r="M17" i="129" s="1"/>
  <c r="G181" i="109"/>
  <c r="M292" i="44"/>
  <c r="E221" i="113"/>
  <c r="M228" i="44"/>
  <c r="E219" i="106"/>
  <c r="N82" i="44"/>
  <c r="G214" i="113"/>
  <c r="M51" i="44"/>
  <c r="E213" i="111"/>
  <c r="L258" i="44"/>
  <c r="C220" i="106"/>
  <c r="M198" i="44"/>
  <c r="E218" i="106"/>
  <c r="N112" i="44"/>
  <c r="G215" i="113"/>
  <c r="L292" i="44"/>
  <c r="C221" i="113"/>
  <c r="M266" i="44"/>
  <c r="E220" i="114"/>
  <c r="L259" i="44"/>
  <c r="C220" i="108"/>
  <c r="M262" i="44"/>
  <c r="E220" i="113"/>
  <c r="M231" i="44"/>
  <c r="E219" i="111"/>
  <c r="L198" i="44"/>
  <c r="C218" i="106"/>
  <c r="L141" i="44"/>
  <c r="C216" i="111"/>
  <c r="L52" i="44"/>
  <c r="C213" i="113"/>
  <c r="L146" i="44"/>
  <c r="C216" i="114"/>
  <c r="L79" i="44"/>
  <c r="C214" i="108"/>
  <c r="L200" i="44"/>
  <c r="C218" i="109"/>
  <c r="L171" i="44"/>
  <c r="C217" i="111"/>
  <c r="E21" i="120"/>
  <c r="G212" i="109"/>
  <c r="G21" i="109"/>
  <c r="M20" i="129" s="1"/>
  <c r="N259" i="44"/>
  <c r="G220" i="108"/>
  <c r="L172" i="44"/>
  <c r="C217" i="113"/>
  <c r="L139" i="44"/>
  <c r="C216" i="108"/>
  <c r="L169" i="44"/>
  <c r="C217" i="108"/>
  <c r="M79" i="44"/>
  <c r="E214" i="108"/>
  <c r="L50" i="44"/>
  <c r="C213" i="109"/>
  <c r="N78" i="44"/>
  <c r="G214" i="106"/>
  <c r="L236" i="44"/>
  <c r="C219" i="114"/>
  <c r="N198" i="44"/>
  <c r="G218" i="106"/>
  <c r="L108" i="44"/>
  <c r="C215" i="106"/>
  <c r="N51" i="44"/>
  <c r="G213" i="111"/>
  <c r="N202" i="44"/>
  <c r="G218" i="113"/>
  <c r="L82" i="44"/>
  <c r="C214" i="113"/>
  <c r="L202" i="44"/>
  <c r="C218" i="113"/>
  <c r="N56" i="44"/>
  <c r="G213" i="114"/>
  <c r="L116" i="44"/>
  <c r="C215" i="114"/>
  <c r="K22" i="118"/>
  <c r="E222" i="114"/>
  <c r="E22" i="114"/>
  <c r="M206" i="45"/>
  <c r="E228" i="114"/>
  <c r="L142" i="45"/>
  <c r="C226" i="113"/>
  <c r="N56" i="45"/>
  <c r="G223" i="114"/>
  <c r="L80" i="45"/>
  <c r="C224" i="109"/>
  <c r="N199" i="45"/>
  <c r="G228" i="108"/>
  <c r="E22" i="117"/>
  <c r="D222" i="109"/>
  <c r="D22" i="109"/>
  <c r="M138" i="45"/>
  <c r="E226" i="106"/>
  <c r="M146" i="45"/>
  <c r="E226" i="114"/>
  <c r="C22" i="118"/>
  <c r="E22" i="106"/>
  <c r="E222" i="106"/>
  <c r="F22" i="118"/>
  <c r="E222" i="111"/>
  <c r="E22" i="111"/>
  <c r="M110" i="35"/>
  <c r="E161" i="109"/>
  <c r="M322" i="35"/>
  <c r="E168" i="113"/>
  <c r="L291" i="35"/>
  <c r="C167" i="111"/>
  <c r="M236" i="35"/>
  <c r="E165" i="114"/>
  <c r="N201" i="35"/>
  <c r="G164" i="111"/>
  <c r="L170" i="35"/>
  <c r="C163" i="109"/>
  <c r="M116" i="35"/>
  <c r="E161" i="114"/>
  <c r="N321" i="35"/>
  <c r="G168" i="111"/>
  <c r="M290" i="35"/>
  <c r="E167" i="109"/>
  <c r="M266" i="35"/>
  <c r="E166" i="114"/>
  <c r="N142" i="35"/>
  <c r="G162" i="113"/>
  <c r="L116" i="35"/>
  <c r="C161" i="114"/>
  <c r="N49" i="35"/>
  <c r="G159" i="108"/>
  <c r="M81" i="35"/>
  <c r="E160" i="111"/>
  <c r="N109" i="35"/>
  <c r="G161" i="108"/>
  <c r="G16" i="117"/>
  <c r="D158" i="113"/>
  <c r="D16" i="113"/>
  <c r="M142" i="35"/>
  <c r="E162" i="113"/>
  <c r="L22" i="35"/>
  <c r="G16" i="116"/>
  <c r="C158" i="113"/>
  <c r="C16" i="113"/>
  <c r="M170" i="35"/>
  <c r="E163" i="109"/>
  <c r="M260" i="35"/>
  <c r="E166" i="109"/>
  <c r="N290" i="35"/>
  <c r="G167" i="109"/>
  <c r="M262" i="35"/>
  <c r="E166" i="113"/>
  <c r="N231" i="35"/>
  <c r="G165" i="111"/>
  <c r="N79" i="35"/>
  <c r="G160" i="108"/>
  <c r="L56" i="35"/>
  <c r="C159" i="114"/>
  <c r="N48" i="35"/>
  <c r="G159" i="106"/>
  <c r="L326" i="35"/>
  <c r="C168" i="114"/>
  <c r="N318" i="35"/>
  <c r="G168" i="106"/>
  <c r="M259" i="35"/>
  <c r="E166" i="108"/>
  <c r="M200" i="35"/>
  <c r="E164" i="109"/>
  <c r="M78" i="35"/>
  <c r="E160" i="106"/>
  <c r="L50" i="35"/>
  <c r="C159" i="109"/>
  <c r="L258" i="39"/>
  <c r="C189" i="106"/>
  <c r="M318" i="35"/>
  <c r="E168" i="106"/>
  <c r="N349" i="61"/>
  <c r="G317" i="108"/>
  <c r="L229" i="35"/>
  <c r="C165" i="108"/>
  <c r="M146" i="70"/>
  <c r="E370" i="114"/>
  <c r="N206" i="35"/>
  <c r="G164" i="114"/>
  <c r="N50" i="57"/>
  <c r="G286" i="109"/>
  <c r="N169" i="46"/>
  <c r="G234" i="108"/>
  <c r="L258" i="35"/>
  <c r="C166" i="106"/>
  <c r="N82" i="35"/>
  <c r="G160" i="113"/>
  <c r="N51" i="35"/>
  <c r="G159" i="111"/>
  <c r="M172" i="51"/>
  <c r="E253" i="113"/>
  <c r="N232" i="35"/>
  <c r="G165" i="113"/>
  <c r="N202" i="35"/>
  <c r="G164" i="113"/>
  <c r="N168" i="35"/>
  <c r="G163" i="106"/>
  <c r="N206" i="51"/>
  <c r="G254" i="114"/>
  <c r="L261" i="35"/>
  <c r="C166" i="111"/>
  <c r="L112" i="35"/>
  <c r="C161" i="113"/>
  <c r="L52" i="24"/>
  <c r="C112" i="113"/>
  <c r="L296" i="35"/>
  <c r="C167" i="114"/>
  <c r="N110" i="15"/>
  <c r="G72" i="109"/>
  <c r="O49" i="13"/>
  <c r="H61" i="108"/>
  <c r="N48" i="13"/>
  <c r="G61" i="106"/>
  <c r="L290" i="57"/>
  <c r="C294" i="109"/>
  <c r="N141" i="22"/>
  <c r="G110" i="111"/>
  <c r="M86" i="57"/>
  <c r="E287" i="114"/>
  <c r="O176" i="35"/>
  <c r="H163" i="114"/>
  <c r="O326" i="35"/>
  <c r="H168" i="114"/>
  <c r="M52" i="25"/>
  <c r="E119" i="113"/>
  <c r="H226" i="109"/>
  <c r="O140" i="45"/>
  <c r="H226" i="111"/>
  <c r="O141" i="45"/>
  <c r="M52" i="31"/>
  <c r="E139" i="113"/>
  <c r="L236" i="31"/>
  <c r="C145" i="114"/>
  <c r="L56" i="31"/>
  <c r="C139" i="114"/>
  <c r="L266" i="31"/>
  <c r="C146" i="114"/>
  <c r="N206" i="31"/>
  <c r="G144" i="114"/>
  <c r="L228" i="31"/>
  <c r="C145" i="106"/>
  <c r="L140" i="31"/>
  <c r="C142" i="109"/>
  <c r="N236" i="31"/>
  <c r="G145" i="114"/>
  <c r="L202" i="31"/>
  <c r="C144" i="113"/>
  <c r="L168" i="31"/>
  <c r="C143" i="106"/>
  <c r="N86" i="31"/>
  <c r="G140" i="114"/>
  <c r="M289" i="31"/>
  <c r="E147" i="108"/>
  <c r="L201" i="31"/>
  <c r="C144" i="111"/>
  <c r="M172" i="31"/>
  <c r="E143" i="113"/>
  <c r="N81" i="31"/>
  <c r="G140" i="111"/>
  <c r="L206" i="31"/>
  <c r="C144" i="114"/>
  <c r="N296" i="31"/>
  <c r="G147" i="114"/>
  <c r="L230" i="31"/>
  <c r="C145" i="109"/>
  <c r="M51" i="31"/>
  <c r="E139" i="111"/>
  <c r="M82" i="31"/>
  <c r="E140" i="113"/>
  <c r="M169" i="31"/>
  <c r="E143" i="108"/>
  <c r="N172" i="33"/>
  <c r="G153" i="113"/>
  <c r="M292" i="33"/>
  <c r="E157" i="113"/>
  <c r="N228" i="33"/>
  <c r="G155" i="106"/>
  <c r="M202" i="33"/>
  <c r="E154" i="113"/>
  <c r="L291" i="33"/>
  <c r="C157" i="111"/>
  <c r="L141" i="33"/>
  <c r="C152" i="111"/>
  <c r="L296" i="33"/>
  <c r="C157" i="114"/>
  <c r="L202" i="33"/>
  <c r="C154" i="113"/>
  <c r="L171" i="33"/>
  <c r="C153" i="111"/>
  <c r="L52" i="33"/>
  <c r="C149" i="113"/>
  <c r="L266" i="33"/>
  <c r="C156" i="114"/>
  <c r="N290" i="33"/>
  <c r="G157" i="109"/>
  <c r="N236" i="33"/>
  <c r="G155" i="114"/>
  <c r="N108" i="33"/>
  <c r="G151" i="106"/>
  <c r="N50" i="33"/>
  <c r="G149" i="109"/>
  <c r="L86" i="33"/>
  <c r="C150" i="114"/>
  <c r="M291" i="33"/>
  <c r="E157" i="111"/>
  <c r="N49" i="33"/>
  <c r="G149" i="108"/>
  <c r="M138" i="33"/>
  <c r="E152" i="106"/>
  <c r="N206" i="33"/>
  <c r="G154" i="114"/>
  <c r="N262" i="33"/>
  <c r="G156" i="113"/>
  <c r="M201" i="33"/>
  <c r="E154" i="111"/>
  <c r="L289" i="33"/>
  <c r="C157" i="108"/>
  <c r="L169" i="33"/>
  <c r="C153" i="108"/>
  <c r="L82" i="33"/>
  <c r="C150" i="113"/>
  <c r="M288" i="33"/>
  <c r="E157" i="106"/>
  <c r="N141" i="33"/>
  <c r="G152" i="111"/>
  <c r="L48" i="33"/>
  <c r="C149" i="106"/>
  <c r="N142" i="33"/>
  <c r="G152" i="113"/>
  <c r="N146" i="33"/>
  <c r="G152" i="114"/>
  <c r="N230" i="33"/>
  <c r="G155" i="109"/>
  <c r="M80" i="33"/>
  <c r="E150" i="109"/>
  <c r="N198" i="33"/>
  <c r="G154" i="106"/>
  <c r="M349" i="37"/>
  <c r="E180" i="108"/>
  <c r="N289" i="37"/>
  <c r="G178" i="108"/>
  <c r="N140" i="37"/>
  <c r="G173" i="109"/>
  <c r="L266" i="37"/>
  <c r="C177" i="114"/>
  <c r="L230" i="37"/>
  <c r="C176" i="109"/>
  <c r="L200" i="37"/>
  <c r="C175" i="109"/>
  <c r="L56" i="37"/>
  <c r="C170" i="114"/>
  <c r="N322" i="37"/>
  <c r="G179" i="113"/>
  <c r="N228" i="37"/>
  <c r="G176" i="106"/>
  <c r="L201" i="37"/>
  <c r="C175" i="111"/>
  <c r="N146" i="37"/>
  <c r="G173" i="114"/>
  <c r="N111" i="37"/>
  <c r="G172" i="111"/>
  <c r="M79" i="37"/>
  <c r="E171" i="108"/>
  <c r="N49" i="37"/>
  <c r="G170" i="108"/>
  <c r="L262" i="37"/>
  <c r="C177" i="113"/>
  <c r="L202" i="37"/>
  <c r="C175" i="113"/>
  <c r="L139" i="37"/>
  <c r="C173" i="108"/>
  <c r="N348" i="37"/>
  <c r="G180" i="106"/>
  <c r="N230" i="37"/>
  <c r="G176" i="109"/>
  <c r="M266" i="37"/>
  <c r="E177" i="114"/>
  <c r="N232" i="37"/>
  <c r="G176" i="113"/>
  <c r="N139" i="37"/>
  <c r="G173" i="108"/>
  <c r="M52" i="37"/>
  <c r="E170" i="113"/>
  <c r="M229" i="37"/>
  <c r="E176" i="108"/>
  <c r="M176" i="37"/>
  <c r="E174" i="114"/>
  <c r="N141" i="37"/>
  <c r="G173" i="111"/>
  <c r="L111" i="37"/>
  <c r="C172" i="111"/>
  <c r="M142" i="37"/>
  <c r="E173" i="113"/>
  <c r="M48" i="37"/>
  <c r="E170" i="106"/>
  <c r="M326" i="37"/>
  <c r="E179" i="114"/>
  <c r="N51" i="37"/>
  <c r="G170" i="111"/>
  <c r="N290" i="37"/>
  <c r="G178" i="109"/>
  <c r="L80" i="37"/>
  <c r="C171" i="109"/>
  <c r="N292" i="37"/>
  <c r="G178" i="113"/>
  <c r="L258" i="37"/>
  <c r="C177" i="106"/>
  <c r="M292" i="37"/>
  <c r="E178" i="113"/>
  <c r="M82" i="37"/>
  <c r="E171" i="113"/>
  <c r="L141" i="37"/>
  <c r="C173" i="111"/>
  <c r="N231" i="37"/>
  <c r="G176" i="111"/>
  <c r="M20" i="37"/>
  <c r="E17" i="118"/>
  <c r="E169" i="109"/>
  <c r="E17" i="109"/>
  <c r="N108" i="37"/>
  <c r="G172" i="106"/>
  <c r="L50" i="37"/>
  <c r="C170" i="109"/>
  <c r="L116" i="37"/>
  <c r="C172" i="114"/>
  <c r="L349" i="39"/>
  <c r="C192" i="108"/>
  <c r="M326" i="39"/>
  <c r="E191" i="114"/>
  <c r="L236" i="39"/>
  <c r="C188" i="114"/>
  <c r="L206" i="39"/>
  <c r="C187" i="114"/>
  <c r="L176" i="39"/>
  <c r="C186" i="114"/>
  <c r="M49" i="39"/>
  <c r="E182" i="108"/>
  <c r="L146" i="39"/>
  <c r="C185" i="114"/>
  <c r="L108" i="39"/>
  <c r="C184" i="106"/>
  <c r="L48" i="39"/>
  <c r="C182" i="106"/>
  <c r="L290" i="39"/>
  <c r="C190" i="109"/>
  <c r="N289" i="39"/>
  <c r="G190" i="108"/>
  <c r="N232" i="39"/>
  <c r="G188" i="113"/>
  <c r="N172" i="39"/>
  <c r="G186" i="113"/>
  <c r="N351" i="39"/>
  <c r="G192" i="111"/>
  <c r="N296" i="39"/>
  <c r="G190" i="114"/>
  <c r="L266" i="39"/>
  <c r="C189" i="114"/>
  <c r="M236" i="39"/>
  <c r="E188" i="114"/>
  <c r="L200" i="39"/>
  <c r="C187" i="109"/>
  <c r="M172" i="39"/>
  <c r="E186" i="113"/>
  <c r="M116" i="39"/>
  <c r="E184" i="114"/>
  <c r="N321" i="39"/>
  <c r="G191" i="111"/>
  <c r="L291" i="39"/>
  <c r="C190" i="111"/>
  <c r="M356" i="39"/>
  <c r="E192" i="114"/>
  <c r="M262" i="39"/>
  <c r="E189" i="113"/>
  <c r="N171" i="39"/>
  <c r="G186" i="111"/>
  <c r="L356" i="39"/>
  <c r="C192" i="114"/>
  <c r="M318" i="39"/>
  <c r="E191" i="106"/>
  <c r="M139" i="39"/>
  <c r="E185" i="108"/>
  <c r="N261" i="39"/>
  <c r="G189" i="111"/>
  <c r="N109" i="39"/>
  <c r="G184" i="108"/>
  <c r="L198" i="39"/>
  <c r="C187" i="106"/>
  <c r="M51" i="39"/>
  <c r="E182" i="111"/>
  <c r="N116" i="39"/>
  <c r="G184" i="114"/>
  <c r="N56" i="39"/>
  <c r="G182" i="114"/>
  <c r="L112" i="39"/>
  <c r="C184" i="113"/>
  <c r="L56" i="39"/>
  <c r="C182" i="114"/>
  <c r="M52" i="39"/>
  <c r="E182" i="113"/>
  <c r="M349" i="39"/>
  <c r="E192" i="108"/>
  <c r="N146" i="39"/>
  <c r="G185" i="114"/>
  <c r="M348" i="39"/>
  <c r="E192" i="106"/>
  <c r="N350" i="39"/>
  <c r="G192" i="109"/>
  <c r="M258" i="39"/>
  <c r="E189" i="106"/>
  <c r="M296" i="44"/>
  <c r="E221" i="114"/>
  <c r="N261" i="44"/>
  <c r="G220" i="111"/>
  <c r="N142" i="44"/>
  <c r="G216" i="113"/>
  <c r="M229" i="44"/>
  <c r="E219" i="108"/>
  <c r="N199" i="44"/>
  <c r="G218" i="108"/>
  <c r="N116" i="44"/>
  <c r="G215" i="114"/>
  <c r="M52" i="44"/>
  <c r="E213" i="113"/>
  <c r="L296" i="44"/>
  <c r="C221" i="114"/>
  <c r="L228" i="44"/>
  <c r="C219" i="106"/>
  <c r="M142" i="44"/>
  <c r="E216" i="113"/>
  <c r="L51" i="44"/>
  <c r="C213" i="111"/>
  <c r="M199" i="44"/>
  <c r="E218" i="108"/>
  <c r="L86" i="44"/>
  <c r="C214" i="114"/>
  <c r="L56" i="44"/>
  <c r="C213" i="114"/>
  <c r="M138" i="44"/>
  <c r="E216" i="106"/>
  <c r="M172" i="44"/>
  <c r="E217" i="113"/>
  <c r="L290" i="44"/>
  <c r="C221" i="109"/>
  <c r="N141" i="44"/>
  <c r="G216" i="111"/>
  <c r="M289" i="44"/>
  <c r="E221" i="108"/>
  <c r="L231" i="44"/>
  <c r="C219" i="111"/>
  <c r="L109" i="44"/>
  <c r="C215" i="108"/>
  <c r="N52" i="44"/>
  <c r="G213" i="113"/>
  <c r="N168" i="44"/>
  <c r="G217" i="106"/>
  <c r="N169" i="44"/>
  <c r="G217" i="108"/>
  <c r="L168" i="44"/>
  <c r="C217" i="106"/>
  <c r="M288" i="44"/>
  <c r="E221" i="106"/>
  <c r="M109" i="44"/>
  <c r="E215" i="108"/>
  <c r="N81" i="44"/>
  <c r="G214" i="111"/>
  <c r="M260" i="44"/>
  <c r="E220" i="109"/>
  <c r="N258" i="44"/>
  <c r="G220" i="106"/>
  <c r="M176" i="44"/>
  <c r="E217" i="114"/>
  <c r="N229" i="44"/>
  <c r="G219" i="108"/>
  <c r="L206" i="44"/>
  <c r="C218" i="114"/>
  <c r="N48" i="44"/>
  <c r="G213" i="106"/>
  <c r="N86" i="44"/>
  <c r="G214" i="114"/>
  <c r="L86" i="45"/>
  <c r="C224" i="114"/>
  <c r="M82" i="45"/>
  <c r="E224" i="113"/>
  <c r="N206" i="45"/>
  <c r="G228" i="114"/>
  <c r="N80" i="45"/>
  <c r="G224" i="109"/>
  <c r="M198" i="45"/>
  <c r="E228" i="106"/>
  <c r="L206" i="45"/>
  <c r="C228" i="114"/>
  <c r="M50" i="45"/>
  <c r="E223" i="109"/>
  <c r="M112" i="45"/>
  <c r="E225" i="113"/>
  <c r="M142" i="45"/>
  <c r="E226" i="113"/>
  <c r="M56" i="45"/>
  <c r="E223" i="114"/>
  <c r="L81" i="45"/>
  <c r="C224" i="111"/>
  <c r="G22" i="119"/>
  <c r="F222" i="113"/>
  <c r="F22" i="113"/>
  <c r="G26" i="119"/>
  <c r="F248" i="113"/>
  <c r="F26" i="113"/>
  <c r="G37" i="119"/>
  <c r="F366" i="113"/>
  <c r="F37" i="113"/>
  <c r="M319" i="35"/>
  <c r="E168" i="108"/>
  <c r="N291" i="35"/>
  <c r="G167" i="111"/>
  <c r="L289" i="35"/>
  <c r="C167" i="108"/>
  <c r="M228" i="35"/>
  <c r="E165" i="106"/>
  <c r="L198" i="35"/>
  <c r="C164" i="106"/>
  <c r="N170" i="35"/>
  <c r="G163" i="109"/>
  <c r="M138" i="35"/>
  <c r="E162" i="106"/>
  <c r="M202" i="35"/>
  <c r="E164" i="113"/>
  <c r="L171" i="35"/>
  <c r="C163" i="111"/>
  <c r="M146" i="35"/>
  <c r="E162" i="114"/>
  <c r="L319" i="35"/>
  <c r="C168" i="108"/>
  <c r="M291" i="35"/>
  <c r="E167" i="111"/>
  <c r="M258" i="35"/>
  <c r="E166" i="106"/>
  <c r="N116" i="35"/>
  <c r="G161" i="114"/>
  <c r="L81" i="35"/>
  <c r="C160" i="111"/>
  <c r="M51" i="35"/>
  <c r="E159" i="111"/>
  <c r="M108" i="35"/>
  <c r="E161" i="106"/>
  <c r="M52" i="35"/>
  <c r="E159" i="113"/>
  <c r="M111" i="35"/>
  <c r="E161" i="111"/>
  <c r="N292" i="35"/>
  <c r="G167" i="113"/>
  <c r="M140" i="35"/>
  <c r="E162" i="109"/>
  <c r="L20" i="35"/>
  <c r="E16" i="116"/>
  <c r="C158" i="109"/>
  <c r="C16" i="109"/>
  <c r="M198" i="35"/>
  <c r="E164" i="106"/>
  <c r="N258" i="35"/>
  <c r="G166" i="106"/>
  <c r="E16" i="119"/>
  <c r="F16" i="109"/>
  <c r="F158" i="109"/>
  <c r="M288" i="35"/>
  <c r="E167" i="106"/>
  <c r="L236" i="35"/>
  <c r="C165" i="114"/>
  <c r="M171" i="35"/>
  <c r="E163" i="111"/>
  <c r="L110" i="35"/>
  <c r="C161" i="109"/>
  <c r="N56" i="35"/>
  <c r="G159" i="114"/>
  <c r="M231" i="35"/>
  <c r="E165" i="111"/>
  <c r="N326" i="35"/>
  <c r="G168" i="114"/>
  <c r="M172" i="35"/>
  <c r="E163" i="113"/>
  <c r="N50" i="35"/>
  <c r="G159" i="109"/>
  <c r="L108" i="35"/>
  <c r="C161" i="106"/>
  <c r="N229" i="35"/>
  <c r="G165" i="108"/>
  <c r="L259" i="35"/>
  <c r="C166" i="108"/>
  <c r="L262" i="35"/>
  <c r="C166" i="113"/>
  <c r="M82" i="65"/>
  <c r="E343" i="113"/>
  <c r="M176" i="70"/>
  <c r="E371" i="114"/>
  <c r="N56" i="51"/>
  <c r="G249" i="114"/>
  <c r="L86" i="25"/>
  <c r="C120" i="114"/>
  <c r="M86" i="25"/>
  <c r="E120" i="114"/>
  <c r="L176" i="35"/>
  <c r="C163" i="114"/>
  <c r="L320" i="35"/>
  <c r="C168" i="109"/>
  <c r="L86" i="35"/>
  <c r="C160" i="114"/>
  <c r="L78" i="35"/>
  <c r="C160" i="106"/>
  <c r="M351" i="61"/>
  <c r="E317" i="111"/>
  <c r="N258" i="37"/>
  <c r="G177" i="106"/>
  <c r="L228" i="35"/>
  <c r="C165" i="106"/>
  <c r="L172" i="35"/>
  <c r="C163" i="113"/>
  <c r="L138" i="35"/>
  <c r="C162" i="106"/>
  <c r="L80" i="35"/>
  <c r="C160" i="109"/>
  <c r="L351" i="61"/>
  <c r="C317" i="111"/>
  <c r="N261" i="35"/>
  <c r="G166" i="111"/>
  <c r="N112" i="35"/>
  <c r="G161" i="113"/>
  <c r="N110" i="45"/>
  <c r="G225" i="109"/>
  <c r="N296" i="35"/>
  <c r="G167" i="114"/>
  <c r="N112" i="15"/>
  <c r="G72" i="113"/>
  <c r="N49" i="13"/>
  <c r="G61" i="108"/>
  <c r="F22" i="119"/>
  <c r="F222" i="111"/>
  <c r="F22" i="111"/>
  <c r="O48" i="13"/>
  <c r="H61" i="106"/>
  <c r="N228" i="59"/>
  <c r="G302" i="106"/>
  <c r="N109" i="15"/>
  <c r="G72" i="108"/>
  <c r="L116" i="70"/>
  <c r="C369" i="114"/>
  <c r="O86" i="57"/>
  <c r="H287" i="114"/>
  <c r="O296" i="35"/>
  <c r="H167" i="114"/>
  <c r="H119" i="113"/>
  <c r="O52" i="25"/>
  <c r="L146" i="13"/>
  <c r="C64" i="114"/>
  <c r="L236" i="13"/>
  <c r="C67" i="114"/>
  <c r="L116" i="13"/>
  <c r="C63" i="114"/>
  <c r="N5" i="35"/>
  <c r="B14" i="104" s="1"/>
  <c r="O5" i="35"/>
  <c r="P5" i="35"/>
  <c r="M5" i="35"/>
  <c r="L5" i="35"/>
  <c r="N24" i="20"/>
  <c r="B366" i="104"/>
  <c r="P13" i="25"/>
  <c r="P13" i="27"/>
  <c r="N23" i="27"/>
  <c r="B310" i="104"/>
  <c r="N23" i="39"/>
  <c r="B316" i="104"/>
  <c r="P13" i="46"/>
  <c r="N24" i="50"/>
  <c r="B383" i="104"/>
  <c r="N25" i="51"/>
  <c r="B444" i="104"/>
  <c r="N23" i="67"/>
  <c r="B333" i="104"/>
  <c r="N25" i="70"/>
  <c r="B455" i="104"/>
  <c r="N23" i="19"/>
  <c r="B305" i="104"/>
  <c r="N24" i="29"/>
  <c r="B371" i="104"/>
  <c r="N24" i="48"/>
  <c r="B382" i="104"/>
  <c r="P13" i="48"/>
  <c r="N23" i="57"/>
  <c r="B327" i="104"/>
  <c r="N23" i="65"/>
  <c r="B332" i="104"/>
  <c r="P13" i="65"/>
  <c r="P13" i="68"/>
  <c r="B514" i="104" s="1"/>
  <c r="P13" i="70"/>
  <c r="B515" i="104" s="1"/>
  <c r="P13" i="45"/>
  <c r="N26" i="45" s="1"/>
  <c r="N25" i="19"/>
  <c r="B425" i="104"/>
  <c r="N23" i="20"/>
  <c r="B306" i="104"/>
  <c r="N23" i="31"/>
  <c r="B312" i="104"/>
  <c r="M25" i="35"/>
  <c r="B434" i="104"/>
  <c r="N25" i="39"/>
  <c r="B436" i="104"/>
  <c r="N23" i="46"/>
  <c r="B321" i="104"/>
  <c r="N23" i="50"/>
  <c r="B323" i="104"/>
  <c r="N24" i="51"/>
  <c r="B384" i="104"/>
  <c r="N24" i="53"/>
  <c r="B385" i="104"/>
  <c r="P13" i="55"/>
  <c r="N23" i="62"/>
  <c r="B330" i="104"/>
  <c r="P13" i="64"/>
  <c r="N23" i="24"/>
  <c r="B308" i="104"/>
  <c r="P13" i="24"/>
  <c r="N23" i="29"/>
  <c r="B311" i="104"/>
  <c r="N25" i="57"/>
  <c r="B447" i="104"/>
  <c r="N24" i="57"/>
  <c r="B387" i="104"/>
  <c r="P13" i="59"/>
  <c r="N25" i="65"/>
  <c r="B452" i="104"/>
  <c r="N24" i="70"/>
  <c r="B395" i="104"/>
  <c r="N25" i="22"/>
  <c r="B427" i="104"/>
  <c r="P13" i="22"/>
  <c r="N25" i="25"/>
  <c r="B429" i="104"/>
  <c r="N25" i="29"/>
  <c r="B431" i="104"/>
  <c r="N23" i="33"/>
  <c r="B313" i="104"/>
  <c r="L24" i="35"/>
  <c r="B374" i="104"/>
  <c r="M23" i="35"/>
  <c r="B314" i="104"/>
  <c r="N24" i="44"/>
  <c r="B379" i="104"/>
  <c r="N25" i="46"/>
  <c r="B441" i="104"/>
  <c r="P13" i="50"/>
  <c r="B503" i="104" s="1"/>
  <c r="N25" i="59"/>
  <c r="B448" i="104"/>
  <c r="N25" i="61"/>
  <c r="B449" i="104"/>
  <c r="N25" i="64"/>
  <c r="B451" i="104"/>
  <c r="N25" i="67"/>
  <c r="B453" i="104"/>
  <c r="N25" i="68"/>
  <c r="B454" i="104"/>
  <c r="N23" i="64"/>
  <c r="B331" i="104"/>
  <c r="N24" i="65"/>
  <c r="B392" i="104"/>
  <c r="N23" i="68"/>
  <c r="B334" i="104"/>
  <c r="N25" i="20"/>
  <c r="B426" i="104"/>
  <c r="N24" i="22"/>
  <c r="B367" i="104"/>
  <c r="P13" i="33"/>
  <c r="N24" i="37"/>
  <c r="B375" i="104"/>
  <c r="N23" i="44"/>
  <c r="B319" i="104"/>
  <c r="P13" i="61"/>
  <c r="N23" i="61"/>
  <c r="B329" i="104"/>
  <c r="N23" i="25"/>
  <c r="B309" i="104"/>
  <c r="N24" i="46"/>
  <c r="B381" i="104"/>
  <c r="N24" i="59"/>
  <c r="B388" i="104"/>
  <c r="P13" i="20"/>
  <c r="N25" i="24"/>
  <c r="B428" i="104"/>
  <c r="N24" i="27"/>
  <c r="B370" i="104"/>
  <c r="N25" i="31"/>
  <c r="B432" i="104"/>
  <c r="N25" i="33"/>
  <c r="B433" i="104"/>
  <c r="N24" i="33"/>
  <c r="B373" i="104"/>
  <c r="O13" i="35"/>
  <c r="P13" i="37"/>
  <c r="N25" i="50"/>
  <c r="B443" i="104"/>
  <c r="N25" i="53"/>
  <c r="B445" i="104"/>
  <c r="N24" i="55"/>
  <c r="B386" i="104"/>
  <c r="N25" i="62"/>
  <c r="B450" i="104"/>
  <c r="P13" i="67"/>
  <c r="B513" i="104" s="1"/>
  <c r="N24" i="19"/>
  <c r="B365" i="104"/>
  <c r="P13" i="19"/>
  <c r="N23" i="48"/>
  <c r="B322" i="104"/>
  <c r="N25" i="48"/>
  <c r="B442" i="104"/>
  <c r="N23" i="22"/>
  <c r="B307" i="104"/>
  <c r="N24" i="24"/>
  <c r="B368" i="104"/>
  <c r="N25" i="27"/>
  <c r="B430" i="104"/>
  <c r="P13" i="29"/>
  <c r="N24" i="31"/>
  <c r="B372" i="104"/>
  <c r="N25" i="37"/>
  <c r="B435" i="104"/>
  <c r="N23" i="37"/>
  <c r="B315" i="104"/>
  <c r="P13" i="39"/>
  <c r="N24" i="39"/>
  <c r="B376" i="104"/>
  <c r="N25" i="44"/>
  <c r="B439" i="104"/>
  <c r="P13" i="51"/>
  <c r="N26" i="51" s="1"/>
  <c r="N23" i="51"/>
  <c r="B324" i="104"/>
  <c r="P13" i="53"/>
  <c r="N26" i="53" s="1"/>
  <c r="N23" i="53"/>
  <c r="B325" i="104"/>
  <c r="N25" i="55"/>
  <c r="B446" i="104"/>
  <c r="N23" i="55"/>
  <c r="B326" i="104"/>
  <c r="N24" i="61"/>
  <c r="B389" i="104"/>
  <c r="N24" i="62"/>
  <c r="B390" i="104"/>
  <c r="P13" i="62"/>
  <c r="N24" i="67"/>
  <c r="B393" i="104"/>
  <c r="N24" i="25"/>
  <c r="B369" i="104"/>
  <c r="P13" i="57"/>
  <c r="N26" i="57" s="1"/>
  <c r="N24" i="64"/>
  <c r="B391" i="104"/>
  <c r="N24" i="68"/>
  <c r="B394" i="104"/>
  <c r="N23" i="70"/>
  <c r="B335" i="104"/>
  <c r="P13" i="72"/>
  <c r="N26" i="72" s="1"/>
  <c r="N25" i="72"/>
  <c r="B456" i="104"/>
  <c r="N23" i="72"/>
  <c r="B336" i="104"/>
  <c r="N24" i="72"/>
  <c r="B396" i="104"/>
  <c r="N23" i="74"/>
  <c r="B337" i="104"/>
  <c r="P13" i="74"/>
  <c r="N25" i="74"/>
  <c r="B457" i="104"/>
  <c r="N24" i="74"/>
  <c r="B397" i="104"/>
  <c r="N25" i="76"/>
  <c r="B458" i="104"/>
  <c r="N24" i="76"/>
  <c r="B398" i="104"/>
  <c r="N23" i="76"/>
  <c r="B338" i="104"/>
  <c r="P13" i="76"/>
  <c r="N25" i="78"/>
  <c r="B459" i="104"/>
  <c r="N23" i="78"/>
  <c r="B339" i="104"/>
  <c r="P13" i="78"/>
  <c r="N24" i="78"/>
  <c r="B399" i="104"/>
  <c r="L29" i="88"/>
  <c r="L30" i="88"/>
  <c r="L30" i="89"/>
  <c r="L29" i="89"/>
  <c r="L30" i="90"/>
  <c r="L29" i="90"/>
  <c r="L29" i="91"/>
  <c r="L30" i="91"/>
  <c r="L29" i="92"/>
  <c r="L30" i="92"/>
  <c r="N25" i="17"/>
  <c r="B424" i="104"/>
  <c r="N24" i="17"/>
  <c r="B364" i="104"/>
  <c r="P13" i="17"/>
  <c r="B484" i="104" s="1"/>
  <c r="N23" i="17"/>
  <c r="B304" i="104"/>
  <c r="N25" i="15"/>
  <c r="B423" i="104"/>
  <c r="N23" i="15"/>
  <c r="B303" i="104"/>
  <c r="N24" i="15"/>
  <c r="B363" i="104"/>
  <c r="P13" i="15"/>
  <c r="N25" i="13"/>
  <c r="B422" i="104"/>
  <c r="P13" i="13"/>
  <c r="N23" i="13"/>
  <c r="B302" i="104"/>
  <c r="N24" i="13"/>
  <c r="B362" i="104"/>
  <c r="N21" i="46"/>
  <c r="B201" i="104"/>
  <c r="N28" i="78"/>
  <c r="B639" i="104"/>
  <c r="M21" i="35"/>
  <c r="B194" i="104"/>
  <c r="N21" i="55"/>
  <c r="B206" i="104"/>
  <c r="N28" i="67"/>
  <c r="B633" i="104"/>
  <c r="N21" i="15"/>
  <c r="B183" i="104"/>
  <c r="N21" i="31"/>
  <c r="B192" i="104"/>
  <c r="N28" i="33"/>
  <c r="B613" i="104"/>
  <c r="M28" i="35"/>
  <c r="B614" i="104"/>
  <c r="N21" i="37"/>
  <c r="B195" i="104"/>
  <c r="N28" i="62"/>
  <c r="B630" i="104"/>
  <c r="N21" i="62"/>
  <c r="B210" i="104"/>
  <c r="N28" i="64"/>
  <c r="B631" i="104"/>
  <c r="N28" i="13"/>
  <c r="B602" i="104"/>
  <c r="N28" i="19"/>
  <c r="B605" i="104"/>
  <c r="N21" i="29"/>
  <c r="B191" i="104"/>
  <c r="N21" i="48"/>
  <c r="B202" i="104"/>
  <c r="N28" i="65"/>
  <c r="B632" i="104"/>
  <c r="N21" i="78"/>
  <c r="B219" i="104"/>
  <c r="N21" i="20"/>
  <c r="B186" i="104"/>
  <c r="N28" i="31"/>
  <c r="B612" i="104"/>
  <c r="N28" i="55"/>
  <c r="B626" i="104"/>
  <c r="N28" i="72"/>
  <c r="B636" i="104"/>
  <c r="N28" i="48"/>
  <c r="B622" i="104"/>
  <c r="N21" i="59"/>
  <c r="B208" i="104"/>
  <c r="N21" i="64"/>
  <c r="B211" i="104"/>
  <c r="N21" i="70"/>
  <c r="B215" i="104"/>
  <c r="N21" i="17"/>
  <c r="B184" i="104"/>
  <c r="N28" i="20"/>
  <c r="B606" i="104"/>
  <c r="N21" i="25"/>
  <c r="B189" i="104"/>
  <c r="N21" i="33"/>
  <c r="B193" i="104"/>
  <c r="N28" i="39"/>
  <c r="B616" i="104"/>
  <c r="N21" i="44"/>
  <c r="B199" i="104"/>
  <c r="N28" i="53"/>
  <c r="B625" i="104"/>
  <c r="N21" i="19"/>
  <c r="B185" i="104"/>
  <c r="N21" i="65"/>
  <c r="B212" i="104"/>
  <c r="N21" i="68"/>
  <c r="B214" i="104"/>
  <c r="N28" i="15"/>
  <c r="B603" i="104"/>
  <c r="N21" i="22"/>
  <c r="B187" i="104"/>
  <c r="N21" i="24"/>
  <c r="B188" i="104"/>
  <c r="N28" i="27"/>
  <c r="B610" i="104"/>
  <c r="N21" i="27"/>
  <c r="B190" i="104"/>
  <c r="N28" i="29"/>
  <c r="B611" i="104"/>
  <c r="N28" i="51"/>
  <c r="B624" i="104"/>
  <c r="N21" i="53"/>
  <c r="B205" i="104"/>
  <c r="N28" i="57"/>
  <c r="B627" i="104"/>
  <c r="N28" i="70"/>
  <c r="B635" i="104"/>
  <c r="N21" i="74"/>
  <c r="B217" i="104"/>
  <c r="N28" i="22"/>
  <c r="B607" i="104"/>
  <c r="N28" i="25"/>
  <c r="B609" i="104"/>
  <c r="N28" i="37"/>
  <c r="B615" i="104"/>
  <c r="N21" i="39"/>
  <c r="B196" i="104"/>
  <c r="N28" i="50"/>
  <c r="B623" i="104"/>
  <c r="N21" i="72"/>
  <c r="B216" i="104"/>
  <c r="N28" i="76"/>
  <c r="B638" i="104"/>
  <c r="N21" i="57"/>
  <c r="B207" i="104"/>
  <c r="N21" i="13"/>
  <c r="B182" i="104"/>
  <c r="N28" i="17"/>
  <c r="B604" i="104"/>
  <c r="N28" i="44"/>
  <c r="B619" i="104"/>
  <c r="N28" i="46"/>
  <c r="B621" i="104"/>
  <c r="N21" i="50"/>
  <c r="B203" i="104"/>
  <c r="N28" i="59"/>
  <c r="B628" i="104"/>
  <c r="N28" i="61"/>
  <c r="B629" i="104"/>
  <c r="N21" i="61"/>
  <c r="B209" i="104"/>
  <c r="N21" i="67"/>
  <c r="B213" i="104"/>
  <c r="N21" i="76"/>
  <c r="B218" i="104"/>
  <c r="N28" i="24"/>
  <c r="B608" i="104"/>
  <c r="N28" i="68"/>
  <c r="B634" i="104"/>
  <c r="N28" i="74"/>
  <c r="B637" i="104"/>
  <c r="N26" i="29"/>
  <c r="B483" i="104"/>
  <c r="N26" i="17"/>
  <c r="B502" i="104"/>
  <c r="M26" i="35"/>
  <c r="B494" i="104"/>
  <c r="N26" i="27"/>
  <c r="B490" i="104"/>
  <c r="N26" i="46"/>
  <c r="N26" i="61"/>
  <c r="B511" i="104"/>
  <c r="N26" i="24"/>
  <c r="N26" i="62"/>
  <c r="B510" i="104"/>
  <c r="N26" i="20"/>
  <c r="B486" i="104"/>
  <c r="N26" i="37"/>
  <c r="B495" i="104"/>
  <c r="N26" i="76"/>
  <c r="B516" i="104"/>
  <c r="N22" i="59"/>
  <c r="B268" i="104"/>
  <c r="N22" i="68"/>
  <c r="B274" i="104"/>
  <c r="N22" i="72"/>
  <c r="B276" i="104"/>
  <c r="N22" i="22"/>
  <c r="B247" i="104"/>
  <c r="N22" i="15"/>
  <c r="B243" i="104"/>
  <c r="N22" i="17"/>
  <c r="B244" i="104"/>
  <c r="N22" i="27"/>
  <c r="B250" i="104"/>
  <c r="N22" i="46"/>
  <c r="B261" i="104"/>
  <c r="N22" i="64"/>
  <c r="B271" i="104"/>
  <c r="N22" i="78"/>
  <c r="B279" i="104"/>
  <c r="N22" i="13"/>
  <c r="B242" i="104"/>
  <c r="N22" i="20"/>
  <c r="B246" i="104"/>
  <c r="N22" i="55"/>
  <c r="B266" i="104"/>
  <c r="N22" i="65"/>
  <c r="B272" i="104"/>
  <c r="N22" i="67"/>
  <c r="B273" i="104"/>
  <c r="N22" i="31"/>
  <c r="B252" i="104"/>
  <c r="N22" i="37"/>
  <c r="B255" i="104"/>
  <c r="N22" i="51"/>
  <c r="B264" i="104"/>
  <c r="N22" i="70"/>
  <c r="B275" i="104"/>
  <c r="N22" i="74"/>
  <c r="B277" i="104"/>
  <c r="N22" i="19"/>
  <c r="B245" i="104"/>
  <c r="N22" i="24"/>
  <c r="B248" i="104"/>
  <c r="N22" i="39"/>
  <c r="B256" i="104"/>
  <c r="N22" i="44"/>
  <c r="B259" i="104"/>
  <c r="N22" i="50"/>
  <c r="B263" i="104"/>
  <c r="N22" i="57"/>
  <c r="B267" i="104"/>
  <c r="N22" i="48"/>
  <c r="B262" i="104"/>
  <c r="M22" i="35"/>
  <c r="B254" i="104"/>
  <c r="N22" i="29"/>
  <c r="B251" i="104"/>
  <c r="N22" i="33"/>
  <c r="B253" i="104"/>
  <c r="N22" i="62"/>
  <c r="B270" i="104"/>
  <c r="N22" i="25"/>
  <c r="B249" i="104"/>
  <c r="N22" i="53"/>
  <c r="B265" i="104"/>
  <c r="N22" i="61"/>
  <c r="B269" i="104"/>
  <c r="N22" i="76"/>
  <c r="B278" i="104"/>
  <c r="N19" i="20"/>
  <c r="B66" i="104"/>
  <c r="N19" i="25"/>
  <c r="B69" i="104"/>
  <c r="N19" i="33"/>
  <c r="B73" i="104"/>
  <c r="N19" i="46"/>
  <c r="B81" i="104"/>
  <c r="N19" i="15"/>
  <c r="B63" i="104"/>
  <c r="N19" i="48"/>
  <c r="B82" i="104"/>
  <c r="N19" i="31"/>
  <c r="B72" i="104"/>
  <c r="N19" i="22"/>
  <c r="B67" i="104"/>
  <c r="N19" i="53"/>
  <c r="B85" i="104"/>
  <c r="N19" i="78"/>
  <c r="B99" i="104"/>
  <c r="N19" i="74"/>
  <c r="B97" i="104"/>
  <c r="N19" i="44"/>
  <c r="B79" i="104"/>
  <c r="N19" i="70"/>
  <c r="B95" i="104"/>
  <c r="N19" i="24"/>
  <c r="B68" i="104"/>
  <c r="N19" i="50"/>
  <c r="B83" i="104"/>
  <c r="N19" i="51"/>
  <c r="B84" i="104"/>
  <c r="N19" i="62"/>
  <c r="B90" i="104"/>
  <c r="N19" i="72"/>
  <c r="B96" i="104"/>
  <c r="N19" i="76"/>
  <c r="B98" i="104"/>
  <c r="N19" i="59"/>
  <c r="B88" i="104"/>
  <c r="N19" i="65"/>
  <c r="B92" i="104"/>
  <c r="N19" i="13"/>
  <c r="B62" i="104"/>
  <c r="N19" i="17"/>
  <c r="B64" i="104"/>
  <c r="N19" i="29"/>
  <c r="B71" i="104"/>
  <c r="N19" i="64"/>
  <c r="B91" i="104"/>
  <c r="N19" i="27"/>
  <c r="B70" i="104"/>
  <c r="N19" i="39"/>
  <c r="B76" i="104"/>
  <c r="N19" i="55"/>
  <c r="B86" i="104"/>
  <c r="N19" i="19"/>
  <c r="B65" i="104"/>
  <c r="M19" i="35"/>
  <c r="B74" i="104"/>
  <c r="N19" i="37"/>
  <c r="B75" i="104"/>
  <c r="N19" i="61"/>
  <c r="B89" i="104"/>
  <c r="N19" i="67"/>
  <c r="B93" i="104"/>
  <c r="N19" i="57"/>
  <c r="B87" i="104"/>
  <c r="N19" i="68"/>
  <c r="B94" i="104"/>
  <c r="N18" i="27"/>
  <c r="B10" i="104"/>
  <c r="N18" i="46"/>
  <c r="B21" i="104"/>
  <c r="N18" i="67"/>
  <c r="B33" i="104"/>
  <c r="N18" i="13"/>
  <c r="B2" i="104"/>
  <c r="N18" i="15"/>
  <c r="B3" i="104"/>
  <c r="N18" i="31"/>
  <c r="B12" i="104"/>
  <c r="N18" i="65"/>
  <c r="B32" i="104"/>
  <c r="N18" i="68"/>
  <c r="B34" i="104"/>
  <c r="N18" i="74"/>
  <c r="B37" i="104"/>
  <c r="N18" i="55"/>
  <c r="B26" i="104"/>
  <c r="N18" i="64"/>
  <c r="B31" i="104"/>
  <c r="N18" i="62"/>
  <c r="B30" i="104"/>
  <c r="N18" i="17"/>
  <c r="B4" i="104"/>
  <c r="N18" i="19"/>
  <c r="B5" i="104"/>
  <c r="N18" i="25"/>
  <c r="B9" i="104"/>
  <c r="N18" i="48"/>
  <c r="B22" i="104"/>
  <c r="N18" i="50"/>
  <c r="B23" i="104"/>
  <c r="N18" i="53"/>
  <c r="B25" i="104"/>
  <c r="N18" i="57"/>
  <c r="B27" i="104"/>
  <c r="N18" i="59"/>
  <c r="B28" i="104"/>
  <c r="N18" i="61"/>
  <c r="B29" i="104"/>
  <c r="N18" i="72"/>
  <c r="B36" i="104"/>
  <c r="N18" i="76"/>
  <c r="B38" i="104"/>
  <c r="N18" i="22"/>
  <c r="B7" i="104"/>
  <c r="N18" i="33"/>
  <c r="B13" i="104"/>
  <c r="N18" i="20"/>
  <c r="B6" i="104"/>
  <c r="N18" i="29"/>
  <c r="B11" i="104"/>
  <c r="N18" i="24"/>
  <c r="B8" i="104"/>
  <c r="N18" i="37"/>
  <c r="B15" i="104"/>
  <c r="N18" i="39"/>
  <c r="B16" i="104"/>
  <c r="N18" i="44"/>
  <c r="B19" i="104"/>
  <c r="N18" i="51"/>
  <c r="B24" i="104"/>
  <c r="N18" i="70"/>
  <c r="B35" i="104"/>
  <c r="N18" i="78"/>
  <c r="B39" i="104"/>
  <c r="N20" i="22"/>
  <c r="B127" i="104"/>
  <c r="M20" i="35"/>
  <c r="B134" i="104"/>
  <c r="N20" i="59"/>
  <c r="B148" i="104"/>
  <c r="N20" i="76"/>
  <c r="B158" i="104"/>
  <c r="N20" i="25"/>
  <c r="B129" i="104"/>
  <c r="N20" i="20"/>
  <c r="B126" i="104"/>
  <c r="N20" i="17"/>
  <c r="B124" i="104"/>
  <c r="N20" i="61"/>
  <c r="B149" i="104"/>
  <c r="N20" i="64"/>
  <c r="B151" i="104"/>
  <c r="N20" i="67"/>
  <c r="B153" i="104"/>
  <c r="N20" i="74"/>
  <c r="B157" i="104"/>
  <c r="N20" i="29"/>
  <c r="B131" i="104"/>
  <c r="N20" i="19"/>
  <c r="B125" i="104"/>
  <c r="N20" i="27"/>
  <c r="B130" i="104"/>
  <c r="N20" i="31"/>
  <c r="B132" i="104"/>
  <c r="N20" i="33"/>
  <c r="B133" i="104"/>
  <c r="N20" i="62"/>
  <c r="B150" i="104"/>
  <c r="N20" i="13"/>
  <c r="B122" i="104"/>
  <c r="N20" i="50"/>
  <c r="B143" i="104"/>
  <c r="N20" i="53"/>
  <c r="B145" i="104"/>
  <c r="N20" i="55"/>
  <c r="B146" i="104"/>
  <c r="N20" i="57"/>
  <c r="B147" i="104"/>
  <c r="N20" i="68"/>
  <c r="B154" i="104"/>
  <c r="N20" i="70"/>
  <c r="B155" i="104"/>
  <c r="N20" i="39"/>
  <c r="B136" i="104"/>
  <c r="N20" i="51"/>
  <c r="B144" i="104"/>
  <c r="N20" i="44"/>
  <c r="B139" i="104"/>
  <c r="N20" i="72"/>
  <c r="B156" i="104"/>
  <c r="N20" i="37"/>
  <c r="B135" i="104"/>
  <c r="N20" i="15"/>
  <c r="B123" i="104"/>
  <c r="N20" i="24"/>
  <c r="B128" i="104"/>
  <c r="N20" i="46"/>
  <c r="B141" i="104"/>
  <c r="N20" i="48"/>
  <c r="B142" i="104"/>
  <c r="N20" i="65"/>
  <c r="B152" i="104"/>
  <c r="N20" i="78"/>
  <c r="B159" i="104"/>
  <c r="N27" i="15"/>
  <c r="B543" i="104"/>
  <c r="N27" i="17"/>
  <c r="B544" i="104"/>
  <c r="N27" i="27"/>
  <c r="B550" i="104"/>
  <c r="N27" i="33"/>
  <c r="B553" i="104"/>
  <c r="N27" i="53"/>
  <c r="B565" i="104"/>
  <c r="N27" i="59"/>
  <c r="B568" i="104"/>
  <c r="N27" i="61"/>
  <c r="B569" i="104"/>
  <c r="N27" i="62"/>
  <c r="B570" i="104"/>
  <c r="N27" i="76"/>
  <c r="B578" i="104"/>
  <c r="N27" i="13"/>
  <c r="B542" i="104"/>
  <c r="N27" i="19"/>
  <c r="B545" i="104"/>
  <c r="N27" i="22"/>
  <c r="B547" i="104"/>
  <c r="N27" i="24"/>
  <c r="B548" i="104"/>
  <c r="N27" i="39"/>
  <c r="B556" i="104"/>
  <c r="N27" i="50"/>
  <c r="B563" i="104"/>
  <c r="N27" i="48"/>
  <c r="B562" i="104"/>
  <c r="N27" i="67"/>
  <c r="B573" i="104"/>
  <c r="N27" i="68"/>
  <c r="B574" i="104"/>
  <c r="N27" i="72"/>
  <c r="B576" i="104"/>
  <c r="N27" i="29"/>
  <c r="B551" i="104"/>
  <c r="N27" i="46"/>
  <c r="B561" i="104"/>
  <c r="N27" i="55"/>
  <c r="B566" i="104"/>
  <c r="N27" i="57"/>
  <c r="B567" i="104"/>
  <c r="N27" i="64"/>
  <c r="B571" i="104"/>
  <c r="N27" i="65"/>
  <c r="B572" i="104"/>
  <c r="N27" i="78"/>
  <c r="B579" i="104"/>
  <c r="M27" i="35"/>
  <c r="B554" i="104"/>
  <c r="N27" i="20"/>
  <c r="B546" i="104"/>
  <c r="N27" i="25"/>
  <c r="B549" i="104"/>
  <c r="N27" i="31"/>
  <c r="B552" i="104"/>
  <c r="N27" i="37"/>
  <c r="B555" i="104"/>
  <c r="N27" i="44"/>
  <c r="B559" i="104"/>
  <c r="N27" i="51"/>
  <c r="B564" i="104"/>
  <c r="N27" i="70"/>
  <c r="B575" i="104"/>
  <c r="N27" i="74"/>
  <c r="B577" i="104"/>
  <c r="N23" i="59"/>
  <c r="B328" i="104"/>
  <c r="N21" i="51"/>
  <c r="B204" i="104"/>
  <c r="P13" i="44"/>
  <c r="P13" i="31"/>
  <c r="L5" i="22"/>
  <c r="N24" i="45"/>
  <c r="L18" i="45"/>
  <c r="N25" i="45"/>
  <c r="M26" i="45"/>
  <c r="L20" i="45"/>
  <c r="L27" i="45"/>
  <c r="L26" i="45"/>
  <c r="N27" i="45"/>
  <c r="M18" i="45"/>
  <c r="N21" i="45"/>
  <c r="M28" i="45"/>
  <c r="L22" i="45"/>
  <c r="M25" i="45"/>
  <c r="M27" i="45"/>
  <c r="L21" i="45"/>
  <c r="M21" i="45"/>
  <c r="N22" i="45"/>
  <c r="M22" i="45"/>
  <c r="N19" i="45"/>
  <c r="M23" i="45"/>
  <c r="N23" i="45"/>
  <c r="N28" i="45"/>
  <c r="L19" i="45"/>
  <c r="N18" i="45"/>
  <c r="M20" i="45"/>
  <c r="L25" i="45"/>
  <c r="L28" i="45" l="1"/>
  <c r="C222" i="127"/>
  <c r="C22" i="127"/>
  <c r="M22" i="116"/>
  <c r="L16" i="118"/>
  <c r="E158" i="125"/>
  <c r="E16" i="125"/>
  <c r="L16" i="119"/>
  <c r="F158" i="125"/>
  <c r="F16" i="125"/>
  <c r="L27" i="35"/>
  <c r="L16" i="116"/>
  <c r="C158" i="125"/>
  <c r="C16" i="125"/>
  <c r="L16" i="117"/>
  <c r="D158" i="125"/>
  <c r="D16" i="125"/>
  <c r="L37" i="119"/>
  <c r="F366" i="125"/>
  <c r="F37" i="125"/>
  <c r="L26" i="119"/>
  <c r="F248" i="125"/>
  <c r="F26" i="125"/>
  <c r="L22" i="118"/>
  <c r="E222" i="125"/>
  <c r="E22" i="125"/>
  <c r="M22" i="119"/>
  <c r="F222" i="127"/>
  <c r="F22" i="127"/>
  <c r="M22" i="118"/>
  <c r="E222" i="127"/>
  <c r="E22" i="127"/>
  <c r="L22" i="117"/>
  <c r="D222" i="125"/>
  <c r="D22" i="125"/>
  <c r="B620" i="104"/>
  <c r="M22" i="120"/>
  <c r="G222" i="127"/>
  <c r="G22" i="127"/>
  <c r="L40" i="120"/>
  <c r="G398" i="125"/>
  <c r="G40" i="125"/>
  <c r="L40" i="119"/>
  <c r="F398" i="125"/>
  <c r="F40" i="125"/>
  <c r="M40" i="119"/>
  <c r="F398" i="127"/>
  <c r="F40" i="127"/>
  <c r="L27" i="76"/>
  <c r="L40" i="116"/>
  <c r="C398" i="125"/>
  <c r="C40" i="125"/>
  <c r="L40" i="117"/>
  <c r="D398" i="125"/>
  <c r="D40" i="125"/>
  <c r="M27" i="76"/>
  <c r="L40" i="118"/>
  <c r="E398" i="125"/>
  <c r="E40" i="125"/>
  <c r="L39" i="120"/>
  <c r="G382" i="125"/>
  <c r="G39" i="125"/>
  <c r="L39" i="117"/>
  <c r="D382" i="125"/>
  <c r="D39" i="125"/>
  <c r="M39" i="120"/>
  <c r="G382" i="127"/>
  <c r="G39" i="127"/>
  <c r="L27" i="74"/>
  <c r="L39" i="116"/>
  <c r="C382" i="125"/>
  <c r="C39" i="125"/>
  <c r="L28" i="74"/>
  <c r="C382" i="127"/>
  <c r="C39" i="127"/>
  <c r="M39" i="116"/>
  <c r="M27" i="74"/>
  <c r="L39" i="118"/>
  <c r="E382" i="125"/>
  <c r="E39" i="125"/>
  <c r="L39" i="119"/>
  <c r="F382" i="125"/>
  <c r="F39" i="125"/>
  <c r="M27" i="72"/>
  <c r="L38" i="118"/>
  <c r="E372" i="125"/>
  <c r="E38" i="125"/>
  <c r="L27" i="72"/>
  <c r="L38" i="116"/>
  <c r="C372" i="125"/>
  <c r="C38" i="125"/>
  <c r="L28" i="72"/>
  <c r="C372" i="127"/>
  <c r="C38" i="127"/>
  <c r="M38" i="116"/>
  <c r="L38" i="119"/>
  <c r="F372" i="125"/>
  <c r="F38" i="125"/>
  <c r="L38" i="120"/>
  <c r="G372" i="125"/>
  <c r="G38" i="125"/>
  <c r="L38" i="117"/>
  <c r="D372" i="125"/>
  <c r="D38" i="125"/>
  <c r="L37" i="117"/>
  <c r="D366" i="125"/>
  <c r="D37" i="125"/>
  <c r="M27" i="70"/>
  <c r="L37" i="118"/>
  <c r="E366" i="125"/>
  <c r="E37" i="125"/>
  <c r="M28" i="70"/>
  <c r="M37" i="118"/>
  <c r="E366" i="127"/>
  <c r="E37" i="127"/>
  <c r="L27" i="70"/>
  <c r="L37" i="116"/>
  <c r="C366" i="125"/>
  <c r="C37" i="125"/>
  <c r="L37" i="120"/>
  <c r="G366" i="125"/>
  <c r="G37" i="125"/>
  <c r="M37" i="120"/>
  <c r="G366" i="127"/>
  <c r="G37" i="127"/>
  <c r="L28" i="70"/>
  <c r="C366" i="127"/>
  <c r="C37" i="127"/>
  <c r="M37" i="116"/>
  <c r="L36" i="120"/>
  <c r="G359" i="125"/>
  <c r="G36" i="125"/>
  <c r="M36" i="120"/>
  <c r="G359" i="127"/>
  <c r="G36" i="127"/>
  <c r="L36" i="119"/>
  <c r="F359" i="125"/>
  <c r="F36" i="125"/>
  <c r="L27" i="68"/>
  <c r="L36" i="116"/>
  <c r="C359" i="125"/>
  <c r="C36" i="125"/>
  <c r="L28" i="68"/>
  <c r="C359" i="127"/>
  <c r="C36" i="127"/>
  <c r="M36" i="116"/>
  <c r="M27" i="68"/>
  <c r="L36" i="118"/>
  <c r="E359" i="125"/>
  <c r="E36" i="125"/>
  <c r="M28" i="68"/>
  <c r="M36" i="118"/>
  <c r="E359" i="127"/>
  <c r="E36" i="127"/>
  <c r="L36" i="117"/>
  <c r="D359" i="125"/>
  <c r="D36" i="125"/>
  <c r="L35" i="120"/>
  <c r="G349" i="125"/>
  <c r="G35" i="125"/>
  <c r="L35" i="119"/>
  <c r="F349" i="125"/>
  <c r="F35" i="125"/>
  <c r="M35" i="119"/>
  <c r="F349" i="127"/>
  <c r="F35" i="127"/>
  <c r="L35" i="117"/>
  <c r="D349" i="125"/>
  <c r="D35" i="125"/>
  <c r="M27" i="67"/>
  <c r="L35" i="118"/>
  <c r="E349" i="125"/>
  <c r="E35" i="125"/>
  <c r="L27" i="67"/>
  <c r="L35" i="116"/>
  <c r="C349" i="125"/>
  <c r="C35" i="125"/>
  <c r="M27" i="65"/>
  <c r="L34" i="118"/>
  <c r="E341" i="125"/>
  <c r="E34" i="125"/>
  <c r="L34" i="119"/>
  <c r="F341" i="125"/>
  <c r="F34" i="125"/>
  <c r="L34" i="117"/>
  <c r="D341" i="125"/>
  <c r="D34" i="125"/>
  <c r="L34" i="120"/>
  <c r="G341" i="125"/>
  <c r="G34" i="125"/>
  <c r="L27" i="65"/>
  <c r="L34" i="116"/>
  <c r="C341" i="125"/>
  <c r="C34" i="125"/>
  <c r="L28" i="65"/>
  <c r="C341" i="127"/>
  <c r="C34" i="127"/>
  <c r="M34" i="116"/>
  <c r="M34" i="120"/>
  <c r="G341" i="127"/>
  <c r="G34" i="127"/>
  <c r="M27" i="64"/>
  <c r="L33" i="118"/>
  <c r="E329" i="125"/>
  <c r="E33" i="125"/>
  <c r="M28" i="64"/>
  <c r="M33" i="118"/>
  <c r="E329" i="127"/>
  <c r="E33" i="127"/>
  <c r="L33" i="120"/>
  <c r="G329" i="125"/>
  <c r="G33" i="125"/>
  <c r="L27" i="64"/>
  <c r="L33" i="116"/>
  <c r="C329" i="125"/>
  <c r="C33" i="125"/>
  <c r="L33" i="117"/>
  <c r="D329" i="125"/>
  <c r="D33" i="125"/>
  <c r="L33" i="119"/>
  <c r="F329" i="125"/>
  <c r="F33" i="125"/>
  <c r="L28" i="64"/>
  <c r="C329" i="127"/>
  <c r="C33" i="127"/>
  <c r="M33" i="116"/>
  <c r="L32" i="120"/>
  <c r="G319" i="125"/>
  <c r="G32" i="125"/>
  <c r="M27" i="62"/>
  <c r="L32" i="118"/>
  <c r="E319" i="125"/>
  <c r="E32" i="125"/>
  <c r="L27" i="62"/>
  <c r="L32" i="116"/>
  <c r="C319" i="125"/>
  <c r="C32" i="125"/>
  <c r="L32" i="117"/>
  <c r="D319" i="125"/>
  <c r="D32" i="125"/>
  <c r="L32" i="119"/>
  <c r="F319" i="125"/>
  <c r="F32" i="125"/>
  <c r="L24" i="120"/>
  <c r="G235" i="125"/>
  <c r="G24" i="125"/>
  <c r="L24" i="117"/>
  <c r="D235" i="125"/>
  <c r="D24" i="125"/>
  <c r="L27" i="48"/>
  <c r="L24" i="116"/>
  <c r="C235" i="125"/>
  <c r="C24" i="125"/>
  <c r="L31" i="117"/>
  <c r="D306" i="125"/>
  <c r="D31" i="125"/>
  <c r="M27" i="61"/>
  <c r="L31" i="118"/>
  <c r="E306" i="125"/>
  <c r="E31" i="125"/>
  <c r="L27" i="61"/>
  <c r="L31" i="116"/>
  <c r="C306" i="125"/>
  <c r="C31" i="125"/>
  <c r="L31" i="120"/>
  <c r="G306" i="125"/>
  <c r="G31" i="125"/>
  <c r="L31" i="119"/>
  <c r="F306" i="125"/>
  <c r="F31" i="125"/>
  <c r="M31" i="119"/>
  <c r="F306" i="127"/>
  <c r="F31" i="127"/>
  <c r="L27" i="59"/>
  <c r="L30" i="116"/>
  <c r="C295" i="125"/>
  <c r="C30" i="125"/>
  <c r="L30" i="120"/>
  <c r="G295" i="125"/>
  <c r="G30" i="125"/>
  <c r="M28" i="59"/>
  <c r="M30" i="118"/>
  <c r="E295" i="127"/>
  <c r="E30" i="127"/>
  <c r="L30" i="119"/>
  <c r="F295" i="125"/>
  <c r="F30" i="125"/>
  <c r="M27" i="59"/>
  <c r="L30" i="118"/>
  <c r="E295" i="125"/>
  <c r="E30" i="125"/>
  <c r="L30" i="117"/>
  <c r="D295" i="125"/>
  <c r="D30" i="125"/>
  <c r="L28" i="57"/>
  <c r="C285" i="127"/>
  <c r="C29" i="127"/>
  <c r="M29" i="116"/>
  <c r="L27" i="57"/>
  <c r="L29" i="116"/>
  <c r="C285" i="125"/>
  <c r="C29" i="125"/>
  <c r="L29" i="117"/>
  <c r="D285" i="125"/>
  <c r="D29" i="125"/>
  <c r="L29" i="120"/>
  <c r="G285" i="125"/>
  <c r="G29" i="125"/>
  <c r="M27" i="57"/>
  <c r="L29" i="118"/>
  <c r="E285" i="125"/>
  <c r="E29" i="125"/>
  <c r="M29" i="120"/>
  <c r="G285" i="127"/>
  <c r="G29" i="127"/>
  <c r="L29" i="119"/>
  <c r="F285" i="125"/>
  <c r="F29" i="125"/>
  <c r="L27" i="55"/>
  <c r="L28" i="116"/>
  <c r="C276" i="125"/>
  <c r="C28" i="125"/>
  <c r="L28" i="117"/>
  <c r="D276" i="125"/>
  <c r="D28" i="125"/>
  <c r="M27" i="55"/>
  <c r="L28" i="118"/>
  <c r="E276" i="125"/>
  <c r="E28" i="125"/>
  <c r="L28" i="119"/>
  <c r="F276" i="125"/>
  <c r="F28" i="125"/>
  <c r="L28" i="120"/>
  <c r="G276" i="125"/>
  <c r="G28" i="125"/>
  <c r="L27" i="120"/>
  <c r="G261" i="125"/>
  <c r="G27" i="125"/>
  <c r="M27" i="119"/>
  <c r="F261" i="127"/>
  <c r="F27" i="127"/>
  <c r="L27" i="119"/>
  <c r="F261" i="125"/>
  <c r="F27" i="125"/>
  <c r="L27" i="53"/>
  <c r="L27" i="116"/>
  <c r="C261" i="125"/>
  <c r="C27" i="125"/>
  <c r="L27" i="117"/>
  <c r="D261" i="125"/>
  <c r="D27" i="125"/>
  <c r="M27" i="53"/>
  <c r="L27" i="118"/>
  <c r="E261" i="125"/>
  <c r="E27" i="125"/>
  <c r="L27" i="51"/>
  <c r="L26" i="116"/>
  <c r="C248" i="125"/>
  <c r="C26" i="125"/>
  <c r="L26" i="120"/>
  <c r="G248" i="125"/>
  <c r="G26" i="125"/>
  <c r="M27" i="51"/>
  <c r="L26" i="118"/>
  <c r="E248" i="125"/>
  <c r="E26" i="125"/>
  <c r="L26" i="117"/>
  <c r="D248" i="125"/>
  <c r="D26" i="125"/>
  <c r="M27" i="50"/>
  <c r="L25" i="118"/>
  <c r="E241" i="125"/>
  <c r="E25" i="125"/>
  <c r="M25" i="119"/>
  <c r="F241" i="127"/>
  <c r="F25" i="127"/>
  <c r="L25" i="119"/>
  <c r="F241" i="125"/>
  <c r="F25" i="125"/>
  <c r="L27" i="50"/>
  <c r="L25" i="116"/>
  <c r="C241" i="125"/>
  <c r="C25" i="125"/>
  <c r="L25" i="120"/>
  <c r="G241" i="125"/>
  <c r="G25" i="125"/>
  <c r="L25" i="117"/>
  <c r="D241" i="125"/>
  <c r="D25" i="125"/>
  <c r="L28" i="48"/>
  <c r="C235" i="127"/>
  <c r="C24" i="127"/>
  <c r="M24" i="116"/>
  <c r="M24" i="120"/>
  <c r="G235" i="127"/>
  <c r="G24" i="127"/>
  <c r="M27" i="48"/>
  <c r="L24" i="118"/>
  <c r="E235" i="125"/>
  <c r="E24" i="125"/>
  <c r="M28" i="48"/>
  <c r="M24" i="118"/>
  <c r="E235" i="127"/>
  <c r="E24" i="127"/>
  <c r="L24" i="119"/>
  <c r="F235" i="125"/>
  <c r="F24" i="125"/>
  <c r="M27" i="46"/>
  <c r="L23" i="118"/>
  <c r="E229" i="125"/>
  <c r="E23" i="125"/>
  <c r="L23" i="119"/>
  <c r="F229" i="125"/>
  <c r="F23" i="125"/>
  <c r="L27" i="46"/>
  <c r="L23" i="116"/>
  <c r="C229" i="125"/>
  <c r="C23" i="125"/>
  <c r="L23" i="117"/>
  <c r="D229" i="125"/>
  <c r="D23" i="125"/>
  <c r="L23" i="120"/>
  <c r="G229" i="125"/>
  <c r="G23" i="125"/>
  <c r="L28" i="46"/>
  <c r="C229" i="127"/>
  <c r="C23" i="127"/>
  <c r="M23" i="116"/>
  <c r="L27" i="44"/>
  <c r="L21" i="116"/>
  <c r="C212" i="125"/>
  <c r="C21" i="125"/>
  <c r="L21" i="119"/>
  <c r="F212" i="125"/>
  <c r="F21" i="125"/>
  <c r="L21" i="120"/>
  <c r="G212" i="125"/>
  <c r="G21" i="125"/>
  <c r="L21" i="117"/>
  <c r="D212" i="125"/>
  <c r="D21" i="125"/>
  <c r="M27" i="44"/>
  <c r="L21" i="118"/>
  <c r="E212" i="125"/>
  <c r="E21" i="125"/>
  <c r="L27" i="39"/>
  <c r="L18" i="116"/>
  <c r="C181" i="125"/>
  <c r="C18" i="125"/>
  <c r="L18" i="120"/>
  <c r="G181" i="125"/>
  <c r="G18" i="125"/>
  <c r="M27" i="39"/>
  <c r="L18" i="118"/>
  <c r="E181" i="125"/>
  <c r="E18" i="125"/>
  <c r="L18" i="119"/>
  <c r="F181" i="125"/>
  <c r="F18" i="125"/>
  <c r="L18" i="117"/>
  <c r="D181" i="125"/>
  <c r="D18" i="125"/>
  <c r="L17" i="119"/>
  <c r="F17" i="125"/>
  <c r="L17" i="120"/>
  <c r="G17" i="125"/>
  <c r="M27" i="37"/>
  <c r="L17" i="118"/>
  <c r="E17" i="125"/>
  <c r="L27" i="37"/>
  <c r="L17" i="116"/>
  <c r="C17" i="125"/>
  <c r="M28" i="37"/>
  <c r="M17" i="118"/>
  <c r="E17" i="127"/>
  <c r="L17" i="117"/>
  <c r="D17" i="125"/>
  <c r="L15" i="117"/>
  <c r="D148" i="125"/>
  <c r="D15" i="125"/>
  <c r="M27" i="33"/>
  <c r="L15" i="118"/>
  <c r="E148" i="125"/>
  <c r="E15" i="125"/>
  <c r="L15" i="119"/>
  <c r="F148" i="125"/>
  <c r="F15" i="125"/>
  <c r="L15" i="120"/>
  <c r="G148" i="125"/>
  <c r="G15" i="125"/>
  <c r="L27" i="33"/>
  <c r="L15" i="116"/>
  <c r="C148" i="125"/>
  <c r="C15" i="125"/>
  <c r="L14" i="119"/>
  <c r="F138" i="125"/>
  <c r="F14" i="125"/>
  <c r="L27" i="31"/>
  <c r="L14" i="116"/>
  <c r="C138" i="125"/>
  <c r="C14" i="125"/>
  <c r="L14" i="117"/>
  <c r="D138" i="125"/>
  <c r="D14" i="125"/>
  <c r="M27" i="31"/>
  <c r="L14" i="118"/>
  <c r="E138" i="125"/>
  <c r="E14" i="125"/>
  <c r="L14" i="120"/>
  <c r="G138" i="125"/>
  <c r="G14" i="125"/>
  <c r="L27" i="29"/>
  <c r="L13" i="116"/>
  <c r="C131" i="125"/>
  <c r="C13" i="125"/>
  <c r="L13" i="117"/>
  <c r="D131" i="125"/>
  <c r="D13" i="125"/>
  <c r="M27" i="29"/>
  <c r="L13" i="118"/>
  <c r="E131" i="125"/>
  <c r="E13" i="125"/>
  <c r="L13" i="119"/>
  <c r="F131" i="125"/>
  <c r="F13" i="125"/>
  <c r="L13" i="120"/>
  <c r="G131" i="125"/>
  <c r="G13" i="125"/>
  <c r="M27" i="27"/>
  <c r="L12" i="118"/>
  <c r="E125" i="125"/>
  <c r="E12" i="125"/>
  <c r="L12" i="119"/>
  <c r="F125" i="125"/>
  <c r="F12" i="125"/>
  <c r="L27" i="27"/>
  <c r="L12" i="116"/>
  <c r="C125" i="125"/>
  <c r="C12" i="125"/>
  <c r="L12" i="120"/>
  <c r="G125" i="125"/>
  <c r="G12" i="125"/>
  <c r="L12" i="117"/>
  <c r="D125" i="125"/>
  <c r="D12" i="125"/>
  <c r="L11" i="117"/>
  <c r="D118" i="125"/>
  <c r="D11" i="125"/>
  <c r="M28" i="25"/>
  <c r="M11" i="118"/>
  <c r="E118" i="127"/>
  <c r="E11" i="127"/>
  <c r="M27" i="25"/>
  <c r="L11" i="118"/>
  <c r="E118" i="125"/>
  <c r="E11" i="125"/>
  <c r="L11" i="119"/>
  <c r="F118" i="125"/>
  <c r="F11" i="125"/>
  <c r="L28" i="25"/>
  <c r="C118" i="127"/>
  <c r="C11" i="127"/>
  <c r="M11" i="116"/>
  <c r="L11" i="120"/>
  <c r="G118" i="125"/>
  <c r="G11" i="125"/>
  <c r="L27" i="25"/>
  <c r="L11" i="116"/>
  <c r="C118" i="125"/>
  <c r="C11" i="125"/>
  <c r="L27" i="24"/>
  <c r="L10" i="116"/>
  <c r="C111" i="125"/>
  <c r="C10" i="125"/>
  <c r="M27" i="24"/>
  <c r="L10" i="118"/>
  <c r="E111" i="125"/>
  <c r="E10" i="125"/>
  <c r="L10" i="119"/>
  <c r="F111" i="125"/>
  <c r="F10" i="125"/>
  <c r="L10" i="117"/>
  <c r="D111" i="125"/>
  <c r="D10" i="125"/>
  <c r="L10" i="120"/>
  <c r="G111" i="125"/>
  <c r="G10" i="125"/>
  <c r="L9" i="119"/>
  <c r="F106" i="125"/>
  <c r="F9" i="125"/>
  <c r="L9" i="120"/>
  <c r="G106" i="125"/>
  <c r="G9" i="125"/>
  <c r="M9" i="119"/>
  <c r="F106" i="127"/>
  <c r="F9" i="127"/>
  <c r="L9" i="117"/>
  <c r="D106" i="125"/>
  <c r="D9" i="125"/>
  <c r="M27" i="22"/>
  <c r="L9" i="118"/>
  <c r="E106" i="125"/>
  <c r="E9" i="125"/>
  <c r="L8" i="120"/>
  <c r="G99" i="125"/>
  <c r="G8" i="125"/>
  <c r="L8" i="117"/>
  <c r="D99" i="125"/>
  <c r="D8" i="125"/>
  <c r="L27" i="20"/>
  <c r="L8" i="116"/>
  <c r="C99" i="125"/>
  <c r="C8" i="125"/>
  <c r="L27" i="19"/>
  <c r="L7" i="116"/>
  <c r="C90" i="125"/>
  <c r="C7" i="125"/>
  <c r="M27" i="19"/>
  <c r="L7" i="118"/>
  <c r="E90" i="125"/>
  <c r="E7" i="125"/>
  <c r="L7" i="117"/>
  <c r="D90" i="125"/>
  <c r="D7" i="125"/>
  <c r="L7" i="119"/>
  <c r="F90" i="125"/>
  <c r="F7" i="125"/>
  <c r="L28" i="19"/>
  <c r="C90" i="127"/>
  <c r="C7" i="127"/>
  <c r="M7" i="116"/>
  <c r="L7" i="120"/>
  <c r="G90" i="125"/>
  <c r="G7" i="125"/>
  <c r="M7" i="120"/>
  <c r="G90" i="127"/>
  <c r="G7" i="127"/>
  <c r="M27" i="17"/>
  <c r="L6" i="118"/>
  <c r="E82" i="125"/>
  <c r="E6" i="125"/>
  <c r="L6" i="120"/>
  <c r="G82" i="125"/>
  <c r="G6" i="125"/>
  <c r="L27" i="17"/>
  <c r="L6" i="116"/>
  <c r="C82" i="125"/>
  <c r="C6" i="125"/>
  <c r="L6" i="117"/>
  <c r="D82" i="125"/>
  <c r="D6" i="125"/>
  <c r="L28" i="15"/>
  <c r="C69" i="127"/>
  <c r="C5" i="127"/>
  <c r="M5" i="116"/>
  <c r="M27" i="15"/>
  <c r="L5" i="118"/>
  <c r="E69" i="125"/>
  <c r="E5" i="125"/>
  <c r="M28" i="15"/>
  <c r="M5" i="118"/>
  <c r="E69" i="127"/>
  <c r="E5" i="127"/>
  <c r="L27" i="15"/>
  <c r="L5" i="116"/>
  <c r="C69" i="125"/>
  <c r="C5" i="125"/>
  <c r="L5" i="120"/>
  <c r="G69" i="125"/>
  <c r="G5" i="125"/>
  <c r="L5" i="117"/>
  <c r="D69" i="125"/>
  <c r="D5" i="125"/>
  <c r="L60" i="117"/>
  <c r="L4" i="117"/>
  <c r="D60" i="125"/>
  <c r="D4" i="125"/>
  <c r="L27" i="13"/>
  <c r="L60" i="116"/>
  <c r="L4" i="116"/>
  <c r="C60" i="125"/>
  <c r="C4" i="125"/>
  <c r="L60" i="120"/>
  <c r="L4" i="120"/>
  <c r="G60" i="125"/>
  <c r="G4" i="125"/>
  <c r="M60" i="120"/>
  <c r="M4" i="120"/>
  <c r="G60" i="127"/>
  <c r="G4" i="127"/>
  <c r="M28" i="13"/>
  <c r="M60" i="118"/>
  <c r="M4" i="118"/>
  <c r="E60" i="127"/>
  <c r="E4" i="127"/>
  <c r="L28" i="13"/>
  <c r="M60" i="116"/>
  <c r="C60" i="127"/>
  <c r="C4" i="127"/>
  <c r="M4" i="116"/>
  <c r="M27" i="13"/>
  <c r="L60" i="118"/>
  <c r="L4" i="118"/>
  <c r="E60" i="125"/>
  <c r="E4" i="125"/>
  <c r="M40" i="120"/>
  <c r="G398" i="127"/>
  <c r="G40" i="127"/>
  <c r="L28" i="76"/>
  <c r="C398" i="127"/>
  <c r="C40" i="127"/>
  <c r="M40" i="116"/>
  <c r="M28" i="76"/>
  <c r="M40" i="118"/>
  <c r="E398" i="127"/>
  <c r="E40" i="127"/>
  <c r="M39" i="119"/>
  <c r="F382" i="127"/>
  <c r="F39" i="127"/>
  <c r="M28" i="74"/>
  <c r="M39" i="118"/>
  <c r="E382" i="127"/>
  <c r="E39" i="127"/>
  <c r="M38" i="119"/>
  <c r="F372" i="127"/>
  <c r="F38" i="127"/>
  <c r="M38" i="120"/>
  <c r="G372" i="127"/>
  <c r="G38" i="127"/>
  <c r="M28" i="72"/>
  <c r="M38" i="118"/>
  <c r="E372" i="127"/>
  <c r="E38" i="127"/>
  <c r="M37" i="119"/>
  <c r="F366" i="127"/>
  <c r="F37" i="127"/>
  <c r="M36" i="119"/>
  <c r="F359" i="127"/>
  <c r="F36" i="127"/>
  <c r="M35" i="120"/>
  <c r="G349" i="127"/>
  <c r="G35" i="127"/>
  <c r="L28" i="67"/>
  <c r="C349" i="127"/>
  <c r="C35" i="127"/>
  <c r="M35" i="116"/>
  <c r="M28" i="67"/>
  <c r="M35" i="118"/>
  <c r="E349" i="127"/>
  <c r="E35" i="127"/>
  <c r="M34" i="119"/>
  <c r="F341" i="127"/>
  <c r="F34" i="127"/>
  <c r="M28" i="65"/>
  <c r="M34" i="118"/>
  <c r="E341" i="127"/>
  <c r="E34" i="127"/>
  <c r="M33" i="120"/>
  <c r="G329" i="127"/>
  <c r="G33" i="127"/>
  <c r="M33" i="119"/>
  <c r="F329" i="127"/>
  <c r="F33" i="127"/>
  <c r="M32" i="119"/>
  <c r="F319" i="127"/>
  <c r="F32" i="127"/>
  <c r="L28" i="62"/>
  <c r="C319" i="127"/>
  <c r="C32" i="127"/>
  <c r="M32" i="116"/>
  <c r="M32" i="120"/>
  <c r="G319" i="127"/>
  <c r="G32" i="127"/>
  <c r="M28" i="62"/>
  <c r="M32" i="118"/>
  <c r="E319" i="127"/>
  <c r="E32" i="127"/>
  <c r="L28" i="61"/>
  <c r="C306" i="127"/>
  <c r="C31" i="127"/>
  <c r="M31" i="116"/>
  <c r="M31" i="120"/>
  <c r="G306" i="127"/>
  <c r="G31" i="127"/>
  <c r="M28" i="61"/>
  <c r="M31" i="118"/>
  <c r="E306" i="127"/>
  <c r="E31" i="127"/>
  <c r="M30" i="119"/>
  <c r="F295" i="127"/>
  <c r="F30" i="127"/>
  <c r="L28" i="59"/>
  <c r="C295" i="127"/>
  <c r="C30" i="127"/>
  <c r="M30" i="116"/>
  <c r="M30" i="120"/>
  <c r="G295" i="127"/>
  <c r="G30" i="127"/>
  <c r="M29" i="119"/>
  <c r="F285" i="127"/>
  <c r="F29" i="127"/>
  <c r="M28" i="57"/>
  <c r="M29" i="118"/>
  <c r="E285" i="127"/>
  <c r="E29" i="127"/>
  <c r="L28" i="55"/>
  <c r="C276" i="127"/>
  <c r="C28" i="127"/>
  <c r="M28" i="116"/>
  <c r="M28" i="119"/>
  <c r="F276" i="127"/>
  <c r="F28" i="127"/>
  <c r="M28" i="55"/>
  <c r="M28" i="118"/>
  <c r="E276" i="127"/>
  <c r="E28" i="127"/>
  <c r="M28" i="120"/>
  <c r="G276" i="127"/>
  <c r="G28" i="127"/>
  <c r="L28" i="53"/>
  <c r="C261" i="127"/>
  <c r="C27" i="127"/>
  <c r="M27" i="116"/>
  <c r="M27" i="120"/>
  <c r="G261" i="127"/>
  <c r="G27" i="127"/>
  <c r="M28" i="53"/>
  <c r="M27" i="118"/>
  <c r="E261" i="127"/>
  <c r="E27" i="127"/>
  <c r="L28" i="51"/>
  <c r="C248" i="127"/>
  <c r="C26" i="127"/>
  <c r="M26" i="116"/>
  <c r="M26" i="120"/>
  <c r="G248" i="127"/>
  <c r="G26" i="127"/>
  <c r="M28" i="51"/>
  <c r="M26" i="118"/>
  <c r="E248" i="127"/>
  <c r="E26" i="127"/>
  <c r="M26" i="119"/>
  <c r="F248" i="127"/>
  <c r="F26" i="127"/>
  <c r="M26" i="117"/>
  <c r="D248" i="127"/>
  <c r="D26" i="127"/>
  <c r="L28" i="50"/>
  <c r="C241" i="127"/>
  <c r="C25" i="127"/>
  <c r="M25" i="116"/>
  <c r="M25" i="120"/>
  <c r="G241" i="127"/>
  <c r="G25" i="127"/>
  <c r="M28" i="50"/>
  <c r="M25" i="118"/>
  <c r="E241" i="127"/>
  <c r="E25" i="127"/>
  <c r="M24" i="117"/>
  <c r="D235" i="127"/>
  <c r="D24" i="127"/>
  <c r="M24" i="119"/>
  <c r="F235" i="127"/>
  <c r="F24" i="127"/>
  <c r="M28" i="46"/>
  <c r="M23" i="118"/>
  <c r="E229" i="127"/>
  <c r="E23" i="127"/>
  <c r="M23" i="120"/>
  <c r="G229" i="127"/>
  <c r="G23" i="127"/>
  <c r="M23" i="119"/>
  <c r="F229" i="127"/>
  <c r="F23" i="127"/>
  <c r="M21" i="120"/>
  <c r="G212" i="127"/>
  <c r="G21" i="127"/>
  <c r="L28" i="44"/>
  <c r="C212" i="127"/>
  <c r="C21" i="127"/>
  <c r="M21" i="116"/>
  <c r="M21" i="119"/>
  <c r="F212" i="127"/>
  <c r="F21" i="127"/>
  <c r="M28" i="44"/>
  <c r="M21" i="118"/>
  <c r="E212" i="127"/>
  <c r="E21" i="127"/>
  <c r="F186" i="106"/>
  <c r="M18" i="119"/>
  <c r="F181" i="127"/>
  <c r="F18" i="127"/>
  <c r="C181" i="127"/>
  <c r="C18" i="127"/>
  <c r="M18" i="116"/>
  <c r="G186" i="106"/>
  <c r="M18" i="120"/>
  <c r="G181" i="127"/>
  <c r="G18" i="127"/>
  <c r="M18" i="118"/>
  <c r="E181" i="127"/>
  <c r="E18" i="127"/>
  <c r="E169" i="127"/>
  <c r="E169" i="125"/>
  <c r="L28" i="37"/>
  <c r="C17" i="127"/>
  <c r="M17" i="116"/>
  <c r="M17" i="120"/>
  <c r="G17" i="127"/>
  <c r="D169" i="127"/>
  <c r="D169" i="125"/>
  <c r="M17" i="119"/>
  <c r="F17" i="127"/>
  <c r="C169" i="127"/>
  <c r="C169" i="125"/>
  <c r="G169" i="127"/>
  <c r="G169" i="125"/>
  <c r="F169" i="127"/>
  <c r="F169" i="125"/>
  <c r="M16" i="119"/>
  <c r="F158" i="127"/>
  <c r="F16" i="127"/>
  <c r="N27" i="35"/>
  <c r="L16" i="120"/>
  <c r="G158" i="125"/>
  <c r="G16" i="125"/>
  <c r="N28" i="35"/>
  <c r="M16" i="120"/>
  <c r="G158" i="127"/>
  <c r="G16" i="127"/>
  <c r="L28" i="35"/>
  <c r="C158" i="127"/>
  <c r="C16" i="127"/>
  <c r="M16" i="116"/>
  <c r="M16" i="118"/>
  <c r="E158" i="127"/>
  <c r="E16" i="127"/>
  <c r="M28" i="33"/>
  <c r="M15" i="118"/>
  <c r="E148" i="127"/>
  <c r="E15" i="127"/>
  <c r="L28" i="33"/>
  <c r="C148" i="127"/>
  <c r="C15" i="127"/>
  <c r="M15" i="116"/>
  <c r="M15" i="119"/>
  <c r="F148" i="127"/>
  <c r="F15" i="127"/>
  <c r="M15" i="120"/>
  <c r="G148" i="127"/>
  <c r="G15" i="127"/>
  <c r="L28" i="31"/>
  <c r="C138" i="127"/>
  <c r="C14" i="127"/>
  <c r="M14" i="116"/>
  <c r="M14" i="119"/>
  <c r="F138" i="127"/>
  <c r="F14" i="127"/>
  <c r="M14" i="120"/>
  <c r="G138" i="127"/>
  <c r="G14" i="127"/>
  <c r="M28" i="31"/>
  <c r="M14" i="118"/>
  <c r="E138" i="127"/>
  <c r="E14" i="127"/>
  <c r="M13" i="119"/>
  <c r="F131" i="127"/>
  <c r="F13" i="127"/>
  <c r="L28" i="29"/>
  <c r="C131" i="127"/>
  <c r="C13" i="127"/>
  <c r="M13" i="116"/>
  <c r="M13" i="120"/>
  <c r="G131" i="127"/>
  <c r="G13" i="127"/>
  <c r="M28" i="29"/>
  <c r="M13" i="118"/>
  <c r="E131" i="127"/>
  <c r="E13" i="127"/>
  <c r="M12" i="117"/>
  <c r="D125" i="127"/>
  <c r="D12" i="127"/>
  <c r="M12" i="119"/>
  <c r="F125" i="127"/>
  <c r="F12" i="127"/>
  <c r="L28" i="27"/>
  <c r="C125" i="127"/>
  <c r="C12" i="127"/>
  <c r="M12" i="116"/>
  <c r="M12" i="120"/>
  <c r="G125" i="127"/>
  <c r="G12" i="127"/>
  <c r="M28" i="27"/>
  <c r="M12" i="118"/>
  <c r="E125" i="127"/>
  <c r="E12" i="127"/>
  <c r="M11" i="119"/>
  <c r="F118" i="127"/>
  <c r="F11" i="127"/>
  <c r="M11" i="120"/>
  <c r="G118" i="127"/>
  <c r="G11" i="127"/>
  <c r="L28" i="24"/>
  <c r="C111" i="127"/>
  <c r="C10" i="127"/>
  <c r="M10" i="116"/>
  <c r="M28" i="24"/>
  <c r="M10" i="118"/>
  <c r="E111" i="127"/>
  <c r="E10" i="127"/>
  <c r="M10" i="119"/>
  <c r="F111" i="127"/>
  <c r="F10" i="127"/>
  <c r="L27" i="22"/>
  <c r="L9" i="116"/>
  <c r="C106" i="125"/>
  <c r="C9" i="125"/>
  <c r="L28" i="22"/>
  <c r="C106" i="127"/>
  <c r="C9" i="127"/>
  <c r="M9" i="116"/>
  <c r="M9" i="120"/>
  <c r="G106" i="127"/>
  <c r="G9" i="127"/>
  <c r="M28" i="22"/>
  <c r="M9" i="118"/>
  <c r="E106" i="127"/>
  <c r="E9" i="127"/>
  <c r="M27" i="20"/>
  <c r="L8" i="118"/>
  <c r="E99" i="125"/>
  <c r="E8" i="125"/>
  <c r="L8" i="119"/>
  <c r="F99" i="125"/>
  <c r="F8" i="125"/>
  <c r="M28" i="20"/>
  <c r="M8" i="118"/>
  <c r="E99" i="127"/>
  <c r="E8" i="127"/>
  <c r="M8" i="119"/>
  <c r="F99" i="127"/>
  <c r="F8" i="127"/>
  <c r="M28" i="19"/>
  <c r="M7" i="118"/>
  <c r="E90" i="127"/>
  <c r="E7" i="127"/>
  <c r="M7" i="119"/>
  <c r="F90" i="127"/>
  <c r="F7" i="127"/>
  <c r="M40" i="117"/>
  <c r="D398" i="127"/>
  <c r="D40" i="127"/>
  <c r="M39" i="117"/>
  <c r="D382" i="127"/>
  <c r="D39" i="127"/>
  <c r="M38" i="117"/>
  <c r="D372" i="127"/>
  <c r="D38" i="127"/>
  <c r="M37" i="117"/>
  <c r="D366" i="127"/>
  <c r="D37" i="127"/>
  <c r="M36" i="117"/>
  <c r="D359" i="127"/>
  <c r="D36" i="127"/>
  <c r="M35" i="117"/>
  <c r="D349" i="127"/>
  <c r="D35" i="127"/>
  <c r="M34" i="117"/>
  <c r="D341" i="127"/>
  <c r="D34" i="127"/>
  <c r="M33" i="117"/>
  <c r="D329" i="127"/>
  <c r="D33" i="127"/>
  <c r="M32" i="117"/>
  <c r="D319" i="127"/>
  <c r="D32" i="127"/>
  <c r="M31" i="117"/>
  <c r="D306" i="127"/>
  <c r="D31" i="127"/>
  <c r="M30" i="117"/>
  <c r="D295" i="127"/>
  <c r="D30" i="127"/>
  <c r="M29" i="117"/>
  <c r="D285" i="127"/>
  <c r="D29" i="127"/>
  <c r="M28" i="117"/>
  <c r="D276" i="127"/>
  <c r="D28" i="127"/>
  <c r="M27" i="117"/>
  <c r="D261" i="127"/>
  <c r="D27" i="127"/>
  <c r="M25" i="117"/>
  <c r="D241" i="127"/>
  <c r="D25" i="127"/>
  <c r="M23" i="117"/>
  <c r="D229" i="127"/>
  <c r="D23" i="127"/>
  <c r="M21" i="117"/>
  <c r="D212" i="127"/>
  <c r="D21" i="127"/>
  <c r="D186" i="106"/>
  <c r="M18" i="117"/>
  <c r="D181" i="127"/>
  <c r="D18" i="127"/>
  <c r="M17" i="117"/>
  <c r="D17" i="127"/>
  <c r="M16" i="117"/>
  <c r="D158" i="127"/>
  <c r="D16" i="127"/>
  <c r="M15" i="117"/>
  <c r="D148" i="127"/>
  <c r="D15" i="127"/>
  <c r="M14" i="117"/>
  <c r="D138" i="127"/>
  <c r="D14" i="127"/>
  <c r="M13" i="117"/>
  <c r="D131" i="127"/>
  <c r="D13" i="127"/>
  <c r="M11" i="117"/>
  <c r="D118" i="127"/>
  <c r="D11" i="127"/>
  <c r="M10" i="117"/>
  <c r="D111" i="127"/>
  <c r="D10" i="127"/>
  <c r="M9" i="117"/>
  <c r="D106" i="127"/>
  <c r="D9" i="127"/>
  <c r="L28" i="20"/>
  <c r="C99" i="127"/>
  <c r="C8" i="127"/>
  <c r="M8" i="116"/>
  <c r="M8" i="120"/>
  <c r="G99" i="127"/>
  <c r="G8" i="127"/>
  <c r="M8" i="117"/>
  <c r="D99" i="127"/>
  <c r="D8" i="127"/>
  <c r="M7" i="117"/>
  <c r="D90" i="127"/>
  <c r="D7" i="127"/>
  <c r="L6" i="119"/>
  <c r="F82" i="125"/>
  <c r="F6" i="125"/>
  <c r="M28" i="17"/>
  <c r="M6" i="118"/>
  <c r="E82" i="127"/>
  <c r="E6" i="127"/>
  <c r="M6" i="119"/>
  <c r="F82" i="127"/>
  <c r="F6" i="127"/>
  <c r="M6" i="117"/>
  <c r="D82" i="127"/>
  <c r="D6" i="127"/>
  <c r="L28" i="17"/>
  <c r="C82" i="127"/>
  <c r="C6" i="127"/>
  <c r="M6" i="116"/>
  <c r="M6" i="120"/>
  <c r="G82" i="127"/>
  <c r="G6" i="127"/>
  <c r="L5" i="119"/>
  <c r="F69" i="125"/>
  <c r="F5" i="125"/>
  <c r="M5" i="120"/>
  <c r="G69" i="127"/>
  <c r="G5" i="127"/>
  <c r="M5" i="119"/>
  <c r="F69" i="127"/>
  <c r="F5" i="127"/>
  <c r="M5" i="117"/>
  <c r="D69" i="127"/>
  <c r="D5" i="127"/>
  <c r="L60" i="119"/>
  <c r="L4" i="119"/>
  <c r="F60" i="125"/>
  <c r="F4" i="125"/>
  <c r="K60" i="116"/>
  <c r="K4" i="116"/>
  <c r="M60" i="119"/>
  <c r="M4" i="119"/>
  <c r="F60" i="127"/>
  <c r="F4" i="127"/>
  <c r="M60" i="117"/>
  <c r="M4" i="117"/>
  <c r="D60" i="127"/>
  <c r="D4" i="127"/>
  <c r="B560" i="104"/>
  <c r="L22" i="120"/>
  <c r="G222" i="125"/>
  <c r="G22" i="125"/>
  <c r="L22" i="116"/>
  <c r="C222" i="125"/>
  <c r="C22" i="125"/>
  <c r="E407" i="111"/>
  <c r="E41" i="106"/>
  <c r="M19" i="78"/>
  <c r="L22" i="78"/>
  <c r="D41" i="111"/>
  <c r="F407" i="111"/>
  <c r="M23" i="78"/>
  <c r="I41" i="118"/>
  <c r="L28" i="78"/>
  <c r="M41" i="116"/>
  <c r="C407" i="127"/>
  <c r="C41" i="127"/>
  <c r="L41" i="120"/>
  <c r="G407" i="125"/>
  <c r="G41" i="125"/>
  <c r="L41" i="117"/>
  <c r="D407" i="125"/>
  <c r="D41" i="125"/>
  <c r="F41" i="118"/>
  <c r="E407" i="106"/>
  <c r="E41" i="108"/>
  <c r="C41" i="113"/>
  <c r="D41" i="114"/>
  <c r="F41" i="119"/>
  <c r="E41" i="97"/>
  <c r="L24" i="78"/>
  <c r="M27" i="78"/>
  <c r="L41" i="118"/>
  <c r="E407" i="125"/>
  <c r="E41" i="125"/>
  <c r="L27" i="78"/>
  <c r="L41" i="116"/>
  <c r="C407" i="125"/>
  <c r="C41" i="125"/>
  <c r="M41" i="119"/>
  <c r="F407" i="127"/>
  <c r="F41" i="127"/>
  <c r="M41" i="117"/>
  <c r="D407" i="127"/>
  <c r="D41" i="127"/>
  <c r="F407" i="125"/>
  <c r="F41" i="125"/>
  <c r="L41" i="119"/>
  <c r="M41" i="120"/>
  <c r="G407" i="127"/>
  <c r="G41" i="127"/>
  <c r="M28" i="78"/>
  <c r="E407" i="127"/>
  <c r="E41" i="127"/>
  <c r="M41" i="118"/>
  <c r="P7" i="45"/>
  <c r="G222" i="96"/>
  <c r="G22" i="96"/>
  <c r="N26" i="70"/>
  <c r="N30" i="70" s="1"/>
  <c r="H38" i="120"/>
  <c r="G374" i="97"/>
  <c r="G38" i="97"/>
  <c r="J38" i="119"/>
  <c r="F38" i="100"/>
  <c r="F374" i="100"/>
  <c r="M23" i="72"/>
  <c r="H38" i="118"/>
  <c r="E374" i="97"/>
  <c r="E38" i="97"/>
  <c r="L24" i="72"/>
  <c r="I38" i="118"/>
  <c r="E374" i="99"/>
  <c r="E38" i="99"/>
  <c r="L25" i="72"/>
  <c r="J38" i="116"/>
  <c r="C38" i="100"/>
  <c r="C374" i="100"/>
  <c r="M24" i="72"/>
  <c r="I38" i="119"/>
  <c r="F374" i="99"/>
  <c r="F38" i="99"/>
  <c r="I38" i="120"/>
  <c r="G374" i="99"/>
  <c r="G38" i="99"/>
  <c r="H38" i="117"/>
  <c r="D374" i="97"/>
  <c r="D38" i="97"/>
  <c r="J38" i="117"/>
  <c r="D374" i="100"/>
  <c r="D38" i="100"/>
  <c r="J38" i="120"/>
  <c r="G38" i="100"/>
  <c r="G374" i="100"/>
  <c r="M25" i="72"/>
  <c r="J38" i="118"/>
  <c r="E374" i="100"/>
  <c r="E38" i="100"/>
  <c r="L23" i="72"/>
  <c r="H38" i="116"/>
  <c r="C374" i="97"/>
  <c r="C38" i="97"/>
  <c r="H38" i="119"/>
  <c r="F374" i="97"/>
  <c r="F38" i="97"/>
  <c r="B507" i="104"/>
  <c r="K29" i="120"/>
  <c r="G285" i="114"/>
  <c r="G29" i="114"/>
  <c r="K27" i="120"/>
  <c r="G261" i="114"/>
  <c r="G27" i="114"/>
  <c r="N26" i="33"/>
  <c r="K15" i="120"/>
  <c r="G148" i="114"/>
  <c r="G15" i="114"/>
  <c r="N26" i="55"/>
  <c r="K28" i="120"/>
  <c r="G276" i="114"/>
  <c r="G28" i="114"/>
  <c r="B489" i="104"/>
  <c r="K11" i="120"/>
  <c r="G118" i="114"/>
  <c r="G11" i="114"/>
  <c r="L18" i="22"/>
  <c r="C9" i="116"/>
  <c r="C106" i="106"/>
  <c r="C9" i="106"/>
  <c r="B518" i="104"/>
  <c r="K40" i="120"/>
  <c r="G40" i="114"/>
  <c r="G398" i="114"/>
  <c r="K38" i="120"/>
  <c r="G374" i="114"/>
  <c r="G38" i="114"/>
  <c r="K32" i="120"/>
  <c r="G32" i="114"/>
  <c r="G319" i="114"/>
  <c r="N26" i="67"/>
  <c r="K35" i="120"/>
  <c r="G35" i="114"/>
  <c r="G349" i="114"/>
  <c r="N26" i="50"/>
  <c r="K25" i="120"/>
  <c r="G241" i="114"/>
  <c r="G25" i="114"/>
  <c r="N26" i="64"/>
  <c r="K33" i="120"/>
  <c r="G329" i="114"/>
  <c r="G33" i="114"/>
  <c r="N26" i="68"/>
  <c r="K36" i="120"/>
  <c r="G36" i="114"/>
  <c r="G359" i="114"/>
  <c r="N18" i="35"/>
  <c r="N30" i="35" s="1"/>
  <c r="C16" i="120"/>
  <c r="G158" i="106"/>
  <c r="G16" i="106"/>
  <c r="B506" i="104"/>
  <c r="N26" i="74"/>
  <c r="N29" i="74" s="1"/>
  <c r="K39" i="120"/>
  <c r="G39" i="114"/>
  <c r="G382" i="114"/>
  <c r="N26" i="39"/>
  <c r="N30" i="39" s="1"/>
  <c r="K18" i="120"/>
  <c r="G181" i="114"/>
  <c r="G18" i="114"/>
  <c r="N26" i="22"/>
  <c r="N30" i="22" s="1"/>
  <c r="K9" i="120"/>
  <c r="G106" i="114"/>
  <c r="G9" i="114"/>
  <c r="C16" i="117"/>
  <c r="D158" i="106"/>
  <c r="D16" i="106"/>
  <c r="K21" i="120"/>
  <c r="G212" i="114"/>
  <c r="G21" i="114"/>
  <c r="B482" i="104"/>
  <c r="K60" i="120"/>
  <c r="K4" i="120"/>
  <c r="G4" i="114"/>
  <c r="G60" i="114"/>
  <c r="K6" i="120"/>
  <c r="G6" i="114"/>
  <c r="G82" i="114"/>
  <c r="B504" i="104"/>
  <c r="K26" i="120"/>
  <c r="G248" i="114"/>
  <c r="G26" i="114"/>
  <c r="B491" i="104"/>
  <c r="K13" i="120"/>
  <c r="G131" i="114"/>
  <c r="G13" i="114"/>
  <c r="K16" i="119"/>
  <c r="F16" i="114"/>
  <c r="F158" i="114"/>
  <c r="B509" i="104"/>
  <c r="K31" i="120"/>
  <c r="G306" i="114"/>
  <c r="G31" i="114"/>
  <c r="N26" i="59"/>
  <c r="K30" i="120"/>
  <c r="G295" i="114"/>
  <c r="G30" i="114"/>
  <c r="B500" i="104"/>
  <c r="K22" i="120"/>
  <c r="G222" i="114"/>
  <c r="G22" i="114"/>
  <c r="N26" i="48"/>
  <c r="K24" i="120"/>
  <c r="G235" i="114"/>
  <c r="G24" i="114"/>
  <c r="K12" i="120"/>
  <c r="G125" i="114"/>
  <c r="G12" i="114"/>
  <c r="L18" i="35"/>
  <c r="C16" i="116"/>
  <c r="C158" i="106"/>
  <c r="C16" i="106"/>
  <c r="M18" i="35"/>
  <c r="C16" i="118"/>
  <c r="E158" i="106"/>
  <c r="E16" i="106"/>
  <c r="B505" i="104"/>
  <c r="B487" i="104"/>
  <c r="B519" i="104"/>
  <c r="K41" i="120"/>
  <c r="G407" i="114"/>
  <c r="G41" i="114"/>
  <c r="K37" i="120"/>
  <c r="G37" i="114"/>
  <c r="G366" i="114"/>
  <c r="K14" i="120"/>
  <c r="G138" i="114"/>
  <c r="G14" i="114"/>
  <c r="N26" i="15"/>
  <c r="N30" i="15" s="1"/>
  <c r="K5" i="120"/>
  <c r="G69" i="114"/>
  <c r="G5" i="114"/>
  <c r="N26" i="19"/>
  <c r="N30" i="19" s="1"/>
  <c r="K7" i="120"/>
  <c r="G90" i="114"/>
  <c r="G7" i="114"/>
  <c r="K17" i="120"/>
  <c r="G17" i="114"/>
  <c r="K8" i="120"/>
  <c r="G99" i="114"/>
  <c r="G8" i="114"/>
  <c r="B488" i="104"/>
  <c r="K10" i="120"/>
  <c r="G111" i="114"/>
  <c r="G10" i="114"/>
  <c r="B512" i="104"/>
  <c r="K34" i="120"/>
  <c r="G341" i="114"/>
  <c r="G34" i="114"/>
  <c r="B501" i="104"/>
  <c r="K23" i="120"/>
  <c r="G229" i="114"/>
  <c r="G23" i="114"/>
  <c r="C16" i="119"/>
  <c r="F158" i="106"/>
  <c r="F16" i="106"/>
  <c r="N26" i="25"/>
  <c r="N30" i="25" s="1"/>
  <c r="B496" i="104"/>
  <c r="N29" i="35"/>
  <c r="N26" i="13"/>
  <c r="B493" i="104"/>
  <c r="B508" i="104"/>
  <c r="N26" i="65"/>
  <c r="N29" i="65" s="1"/>
  <c r="N29" i="37"/>
  <c r="N30" i="37"/>
  <c r="N29" i="33"/>
  <c r="N30" i="33"/>
  <c r="N29" i="61"/>
  <c r="N30" i="61"/>
  <c r="N29" i="50"/>
  <c r="N30" i="50"/>
  <c r="N29" i="67"/>
  <c r="N30" i="67"/>
  <c r="B485" i="104"/>
  <c r="N29" i="29"/>
  <c r="N30" i="29"/>
  <c r="N29" i="57"/>
  <c r="N30" i="57"/>
  <c r="N29" i="25"/>
  <c r="N29" i="64"/>
  <c r="N30" i="64"/>
  <c r="N30" i="27"/>
  <c r="N29" i="27"/>
  <c r="N30" i="51"/>
  <c r="N29" i="51"/>
  <c r="N30" i="24"/>
  <c r="N29" i="24"/>
  <c r="N30" i="20"/>
  <c r="N29" i="20"/>
  <c r="N29" i="22"/>
  <c r="N30" i="59"/>
  <c r="N29" i="59"/>
  <c r="N29" i="53"/>
  <c r="N30" i="53"/>
  <c r="N30" i="48"/>
  <c r="N29" i="48"/>
  <c r="N29" i="19"/>
  <c r="N30" i="62"/>
  <c r="N29" i="62"/>
  <c r="N30" i="55"/>
  <c r="N29" i="55"/>
  <c r="N30" i="68"/>
  <c r="N29" i="68"/>
  <c r="N29" i="46"/>
  <c r="N30" i="46"/>
  <c r="N26" i="78"/>
  <c r="N30" i="78" s="1"/>
  <c r="N29" i="72"/>
  <c r="N30" i="72"/>
  <c r="B517" i="104"/>
  <c r="N30" i="76"/>
  <c r="N29" i="76"/>
  <c r="N29" i="78"/>
  <c r="N29" i="17"/>
  <c r="N30" i="17"/>
  <c r="N30" i="13"/>
  <c r="N29" i="13"/>
  <c r="B355" i="104"/>
  <c r="E7" i="105" s="1"/>
  <c r="B354" i="104"/>
  <c r="D7" i="105" s="1"/>
  <c r="B475" i="104"/>
  <c r="E9" i="105" s="1"/>
  <c r="B474" i="104"/>
  <c r="D9" i="105" s="1"/>
  <c r="B414" i="104"/>
  <c r="D8" i="105" s="1"/>
  <c r="B415" i="104"/>
  <c r="E8" i="105" s="1"/>
  <c r="B655" i="104"/>
  <c r="E12" i="105" s="1"/>
  <c r="B654" i="104"/>
  <c r="D12" i="105" s="1"/>
  <c r="B55" i="104"/>
  <c r="E2" i="105" s="1"/>
  <c r="B54" i="104"/>
  <c r="D2" i="105" s="1"/>
  <c r="B115" i="104"/>
  <c r="E3" i="105" s="1"/>
  <c r="B114" i="104"/>
  <c r="D3" i="105" s="1"/>
  <c r="B295" i="104"/>
  <c r="E6" i="105" s="1"/>
  <c r="B294" i="104"/>
  <c r="D6" i="105" s="1"/>
  <c r="B235" i="104"/>
  <c r="E5" i="105" s="1"/>
  <c r="B234" i="104"/>
  <c r="D5" i="105" s="1"/>
  <c r="B594" i="104"/>
  <c r="D11" i="105" s="1"/>
  <c r="B595" i="104"/>
  <c r="E11" i="105" s="1"/>
  <c r="N26" i="31"/>
  <c r="N30" i="31" s="1"/>
  <c r="B492" i="104"/>
  <c r="N26" i="44"/>
  <c r="N30" i="44" s="1"/>
  <c r="B499" i="104"/>
  <c r="N29" i="39" l="1"/>
  <c r="N29" i="70"/>
  <c r="N29" i="15"/>
  <c r="N30" i="74"/>
  <c r="G222" i="109"/>
  <c r="B140" i="104"/>
  <c r="E22" i="120"/>
  <c r="N20" i="45"/>
  <c r="G22" i="109"/>
  <c r="M21" i="129" s="1"/>
  <c r="N30" i="65"/>
  <c r="N29" i="44"/>
  <c r="N29" i="31"/>
  <c r="B535" i="104"/>
  <c r="E10" i="105" s="1"/>
  <c r="B534" i="104"/>
  <c r="D10" i="105" s="1"/>
  <c r="N30" i="45" l="1"/>
  <c r="N29" i="45"/>
  <c r="B175" i="104"/>
  <c r="E4" i="105" s="1"/>
  <c r="B174" i="104"/>
  <c r="D4" i="105" s="1"/>
</calcChain>
</file>

<file path=xl/sharedStrings.xml><?xml version="1.0" encoding="utf-8"?>
<sst xmlns="http://schemas.openxmlformats.org/spreadsheetml/2006/main" count="33305" uniqueCount="742">
  <si>
    <t>https://nizhstat.gks.ru/main_indicators</t>
  </si>
  <si>
    <t>Муниципальные районы</t>
  </si>
  <si>
    <t>№</t>
  </si>
  <si>
    <t>Павловский</t>
  </si>
  <si>
    <t>Ардатовский</t>
  </si>
  <si>
    <t>23796.4</t>
  </si>
  <si>
    <t>521117.3</t>
  </si>
  <si>
    <t>Пильнинский</t>
  </si>
  <si>
    <t>Арзамасский</t>
  </si>
  <si>
    <t>30662.6</t>
  </si>
  <si>
    <t>4634408.4</t>
  </si>
  <si>
    <t>Починковский</t>
  </si>
  <si>
    <t>Балахнинский</t>
  </si>
  <si>
    <t>29946.6</t>
  </si>
  <si>
    <t>20752818.7</t>
  </si>
  <si>
    <t>Сергачский</t>
  </si>
  <si>
    <t>Богородский</t>
  </si>
  <si>
    <t>30011.1</t>
  </si>
  <si>
    <t>5635276.5</t>
  </si>
  <si>
    <t>Сеченовский</t>
  </si>
  <si>
    <t>Большеболдинский</t>
  </si>
  <si>
    <t>27464.5</t>
  </si>
  <si>
    <t>542446.9</t>
  </si>
  <si>
    <t>Сосновский</t>
  </si>
  <si>
    <t>Большемурашкинский</t>
  </si>
  <si>
    <t>26880.5</t>
  </si>
  <si>
    <t>322208.2</t>
  </si>
  <si>
    <t>Спасский</t>
  </si>
  <si>
    <t>Бутурлинский</t>
  </si>
  <si>
    <t>25419.2</t>
  </si>
  <si>
    <t>570780.0</t>
  </si>
  <si>
    <t>Тонкинский</t>
  </si>
  <si>
    <t>Вадский</t>
  </si>
  <si>
    <t>29611.8</t>
  </si>
  <si>
    <t>2347688.2</t>
  </si>
  <si>
    <t>Тоншаевский</t>
  </si>
  <si>
    <t>Варнавинский</t>
  </si>
  <si>
    <t>25514.6</t>
  </si>
  <si>
    <t>208358.7</t>
  </si>
  <si>
    <t>-</t>
  </si>
  <si>
    <t>Уренский</t>
  </si>
  <si>
    <t>Вачский</t>
  </si>
  <si>
    <t>24687.9</t>
  </si>
  <si>
    <t>157836.1</t>
  </si>
  <si>
    <t>Шарангский</t>
  </si>
  <si>
    <t>Ветлужский</t>
  </si>
  <si>
    <t>23420.7</t>
  </si>
  <si>
    <t>239860.9</t>
  </si>
  <si>
    <t>Шатковский</t>
  </si>
  <si>
    <t>Вознесенский</t>
  </si>
  <si>
    <t>25012.2</t>
  </si>
  <si>
    <t>453807.5</t>
  </si>
  <si>
    <t>Городские округа</t>
  </si>
  <si>
    <t>Володарский</t>
  </si>
  <si>
    <t>24709.9</t>
  </si>
  <si>
    <t>5135555.6</t>
  </si>
  <si>
    <t>г. Нижний Новгород</t>
  </si>
  <si>
    <t>Воротынский</t>
  </si>
  <si>
    <t>28003.1</t>
  </si>
  <si>
    <t>284696.0</t>
  </si>
  <si>
    <t>г. Арзамас</t>
  </si>
  <si>
    <t>Воскресенский</t>
  </si>
  <si>
    <t>25140.0</t>
  </si>
  <si>
    <t>245514.8</t>
  </si>
  <si>
    <t>г. Бор</t>
  </si>
  <si>
    <t>Гагинский</t>
  </si>
  <si>
    <t>24699.8</t>
  </si>
  <si>
    <t>616826.8</t>
  </si>
  <si>
    <t>г. Выкса</t>
  </si>
  <si>
    <t>Городецкий</t>
  </si>
  <si>
    <t>30976.2</t>
  </si>
  <si>
    <t>27756964.0</t>
  </si>
  <si>
    <t>г. Дзержинск</t>
  </si>
  <si>
    <t>Дальнеконстантиновский</t>
  </si>
  <si>
    <t>28803.9</t>
  </si>
  <si>
    <t>967468.2</t>
  </si>
  <si>
    <t>г. Кулебаки</t>
  </si>
  <si>
    <t>Дивеевский</t>
  </si>
  <si>
    <t>29484.5</t>
  </si>
  <si>
    <t>1635636.6</t>
  </si>
  <si>
    <t>Навашинский</t>
  </si>
  <si>
    <t>Княгининский</t>
  </si>
  <si>
    <t>29311.5</t>
  </si>
  <si>
    <t>2521159.9</t>
  </si>
  <si>
    <t>г. Первомайск</t>
  </si>
  <si>
    <t>Ковернинский</t>
  </si>
  <si>
    <t>26185.8</t>
  </si>
  <si>
    <t>2006811.1</t>
  </si>
  <si>
    <t>Перевозский</t>
  </si>
  <si>
    <t>Краснобаковский</t>
  </si>
  <si>
    <t>23743.8</t>
  </si>
  <si>
    <t>333948.6</t>
  </si>
  <si>
    <t>Семеновский</t>
  </si>
  <si>
    <t>Краснооктябрьский</t>
  </si>
  <si>
    <t>22241.2</t>
  </si>
  <si>
    <t>54878.3</t>
  </si>
  <si>
    <t>Сокольский</t>
  </si>
  <si>
    <t>Кстовский</t>
  </si>
  <si>
    <t>45891.1</t>
  </si>
  <si>
    <t>355057514.5</t>
  </si>
  <si>
    <t>г. Чкаловск</t>
  </si>
  <si>
    <t>Лукояновский</t>
  </si>
  <si>
    <t>24351.5</t>
  </si>
  <si>
    <t>230485.8</t>
  </si>
  <si>
    <t>г. Шахунья</t>
  </si>
  <si>
    <t>Лысковский</t>
  </si>
  <si>
    <t>25683.4</t>
  </si>
  <si>
    <t>5412950.8</t>
  </si>
  <si>
    <t>ЗАТО г. Саров</t>
  </si>
  <si>
    <t>33476.5</t>
  </si>
  <si>
    <t>31934399.0</t>
  </si>
  <si>
    <t>26716.7</t>
  </si>
  <si>
    <t>738332.3</t>
  </si>
  <si>
    <t>27876.1</t>
  </si>
  <si>
    <t>1859836.1</t>
  </si>
  <si>
    <t>27054.8</t>
  </si>
  <si>
    <t>1658465.7</t>
  </si>
  <si>
    <t>29917.2</t>
  </si>
  <si>
    <t>123980.3</t>
  </si>
  <si>
    <t>26375.6</t>
  </si>
  <si>
    <t>1982057.5</t>
  </si>
  <si>
    <t>24039.8</t>
  </si>
  <si>
    <t>241884.2</t>
  </si>
  <si>
    <t>23538.9</t>
  </si>
  <si>
    <t>94012.8</t>
  </si>
  <si>
    <t>26920.9</t>
  </si>
  <si>
    <t>740528.1</t>
  </si>
  <si>
    <t>27985.3</t>
  </si>
  <si>
    <t>1534907.5</t>
  </si>
  <si>
    <t>23755.3</t>
  </si>
  <si>
    <t>96861.8</t>
  </si>
  <si>
    <t>24532.2</t>
  </si>
  <si>
    <t>745181.6</t>
  </si>
  <si>
    <t>47896.7</t>
  </si>
  <si>
    <t>615383801.5</t>
  </si>
  <si>
    <t>33908.1</t>
  </si>
  <si>
    <t>31869124.7</t>
  </si>
  <si>
    <t>34892.5</t>
  </si>
  <si>
    <t>26530273.1</t>
  </si>
  <si>
    <t>40548.9</t>
  </si>
  <si>
    <t>119610433.6</t>
  </si>
  <si>
    <t>37790.9</t>
  </si>
  <si>
    <t>73846509.7</t>
  </si>
  <si>
    <t>31736.7</t>
  </si>
  <si>
    <t>12085926.7</t>
  </si>
  <si>
    <t>32248.0</t>
  </si>
  <si>
    <t>7282151.5</t>
  </si>
  <si>
    <t>34657.7</t>
  </si>
  <si>
    <t>5278994.4</t>
  </si>
  <si>
    <t>26548.3</t>
  </si>
  <si>
    <t>360777.6</t>
  </si>
  <si>
    <t>26426.3</t>
  </si>
  <si>
    <t>2360141.4</t>
  </si>
  <si>
    <t>27184.6</t>
  </si>
  <si>
    <t>676006.4</t>
  </si>
  <si>
    <t>25555.6</t>
  </si>
  <si>
    <t>1555809.2</t>
  </si>
  <si>
    <t>26227.6</t>
  </si>
  <si>
    <t>3592667.1</t>
  </si>
  <si>
    <t>Среднемесячная заработная плата работников организаций</t>
  </si>
  <si>
    <t>руб.</t>
  </si>
  <si>
    <t>январь-сентябрь 2019 года</t>
  </si>
  <si>
    <t>Инвестиции в основной капитал организаций, не относящихся к субъектам малого предпринимательства</t>
  </si>
  <si>
    <t>тыс. руб.</t>
  </si>
  <si>
    <t>январь-декабрь 2018 года</t>
  </si>
  <si>
    <t>Отгружено товаров собственного производства, выполнено работ и услуг собственными силами по чистым видам экономической деятельности организациями</t>
  </si>
  <si>
    <t>Поголовоье крупного рогатого скота в сельскохозяйственных организациях</t>
  </si>
  <si>
    <t>голов</t>
  </si>
  <si>
    <t>на конец 2018</t>
  </si>
  <si>
    <t>Численность населения муниципальных образований Нижегородской области на 1 января 2019 года</t>
  </si>
  <si>
    <t>человек</t>
  </si>
  <si>
    <t>Ардатовский муниципальный район</t>
  </si>
  <si>
    <t>Сводные данные</t>
  </si>
  <si>
    <t>Наименование индикатора</t>
  </si>
  <si>
    <t>Порог</t>
  </si>
  <si>
    <t>Количество магазинов на 1000 жителей</t>
  </si>
  <si>
    <t>Число спортивных сооружений на 1000 жителей</t>
  </si>
  <si>
    <t>Вывоз твердых коммунальных отходов на 1 жителя</t>
  </si>
  <si>
    <t>Площадь жилых помещений на 1 жителя</t>
  </si>
  <si>
    <t>Протяженность дорог с твердым покрытием на 1000 жителей</t>
  </si>
  <si>
    <t>Сальдо местного бюджета по отношению к сумме доходов</t>
  </si>
  <si>
    <t>Коэффициент естественного прироста населения</t>
  </si>
  <si>
    <t>Коэффициент миграционного прироста населения</t>
  </si>
  <si>
    <t>Число лечебно-профилактических организаций на 1000 жителей</t>
  </si>
  <si>
    <t>Число общеобразовательных организаций на на 1000 жителей</t>
  </si>
  <si>
    <t>Численность работников организаций культурно-досугового типа на 1000 жителей</t>
  </si>
  <si>
    <t>Исходные показатели</t>
  </si>
  <si>
    <t>Количество магазинов</t>
  </si>
  <si>
    <t>Число спортивных сооружений</t>
  </si>
  <si>
    <t>Вывоз твердых коммунальных отходов, тыс. куб. м</t>
  </si>
  <si>
    <t xml:space="preserve">Число спортивных сооружений </t>
  </si>
  <si>
    <t>Площадь жилых помещений, тыс. кв. м</t>
  </si>
  <si>
    <t>Вывоз твердых коммунальных отходов</t>
  </si>
  <si>
    <t>Протяженность дорог с твердым покрытием, км</t>
  </si>
  <si>
    <t xml:space="preserve">Площадь жилых помещений </t>
  </si>
  <si>
    <t>Доходы местного бюджета, тыс. руб.</t>
  </si>
  <si>
    <t xml:space="preserve">Протяженность дорог с твердым покрытием </t>
  </si>
  <si>
    <t>Расходы местного бюджета, тыс. руб.</t>
  </si>
  <si>
    <t xml:space="preserve">Сальдо местного бюджета </t>
  </si>
  <si>
    <t>Число умерших</t>
  </si>
  <si>
    <t xml:space="preserve">Коэффициент естественного прироста </t>
  </si>
  <si>
    <t>Число родившихся</t>
  </si>
  <si>
    <t xml:space="preserve">Коэффициент миграционного прироста </t>
  </si>
  <si>
    <t>Число прибывших</t>
  </si>
  <si>
    <t xml:space="preserve">Число лечебно-профилактических организаций </t>
  </si>
  <si>
    <t>Число убывших</t>
  </si>
  <si>
    <t xml:space="preserve">Число общеобразовательных организаций </t>
  </si>
  <si>
    <t>Число лечебно-профилактичнеских организаций</t>
  </si>
  <si>
    <t>Численность работников организаций культуры</t>
  </si>
  <si>
    <t>Число общеобразовательных организаций на начало учебного года, ед</t>
  </si>
  <si>
    <t>ср.знач</t>
  </si>
  <si>
    <t>Численность работников организаций культурно-досугового типа, ед</t>
  </si>
  <si>
    <t>ст откл.</t>
  </si>
  <si>
    <t>Число жителей</t>
  </si>
  <si>
    <t>Рабочий поселок Ардатов</t>
  </si>
  <si>
    <t>Рабочий поселок Мухтолово</t>
  </si>
  <si>
    <t>Кужендеевский сельсовет</t>
  </si>
  <si>
    <t>Личадеевский сельсовет</t>
  </si>
  <si>
    <t>Михеевский сельсовет</t>
  </si>
  <si>
    <t>Саконский сельсовет</t>
  </si>
  <si>
    <t>Стексовский сельсовет</t>
  </si>
  <si>
    <t>Хрипуновский сельсовет</t>
  </si>
  <si>
    <t>Арзамасский муниципальный район</t>
  </si>
  <si>
    <t>Рабочий поселок Выездное</t>
  </si>
  <si>
    <t>Абрамовский сельсовет</t>
  </si>
  <si>
    <t>Балахонихинский сельсовет</t>
  </si>
  <si>
    <t>Березовский сельсовет</t>
  </si>
  <si>
    <t>Большетумановский сельсовет</t>
  </si>
  <si>
    <t>Красносельский сельсовет</t>
  </si>
  <si>
    <t>Ломовский сельсовет</t>
  </si>
  <si>
    <t>Новоусадский сельсовет</t>
  </si>
  <si>
    <t>Бебяевский сельсовет</t>
  </si>
  <si>
    <t>Слизневский сельсовет</t>
  </si>
  <si>
    <t>Чернухинский сельсовет</t>
  </si>
  <si>
    <t>Шатовский сельсовет</t>
  </si>
  <si>
    <t>Балахнинский муниципальный район</t>
  </si>
  <si>
    <t>Город Балахна</t>
  </si>
  <si>
    <t>Рабочий поселок Большое Козино</t>
  </si>
  <si>
    <t>Рабочий поселок Гидроторф</t>
  </si>
  <si>
    <t>Рабочий поселок Малое Козино</t>
  </si>
  <si>
    <t>Коневский сельсовет</t>
  </si>
  <si>
    <t>Кочергинский сельсовет</t>
  </si>
  <si>
    <t>Шеляуховский сельсовет</t>
  </si>
  <si>
    <t>Богородский муниципальный район</t>
  </si>
  <si>
    <t>Город Богородск</t>
  </si>
  <si>
    <t>Алешковский сельсовет</t>
  </si>
  <si>
    <t>Доскинский сельсовет</t>
  </si>
  <si>
    <t>Дуденевский сельсовет</t>
  </si>
  <si>
    <t>Каменский сельсовет</t>
  </si>
  <si>
    <t>Новинский сельсовет</t>
  </si>
  <si>
    <t>Хвощевский сельсовет</t>
  </si>
  <si>
    <t>Шапкинский сельсовет</t>
  </si>
  <si>
    <t>Большеболдинский муниципальный район</t>
  </si>
  <si>
    <t>Большеболдинский сельсовет</t>
  </si>
  <si>
    <t>Молчановский сельсовет</t>
  </si>
  <si>
    <t>Новослободский сельсовет</t>
  </si>
  <si>
    <t>Пермеевский сельсовет</t>
  </si>
  <si>
    <t>Пикшенский сельсовет</t>
  </si>
  <si>
    <t>Черновской сельсовет</t>
  </si>
  <si>
    <t>Большемурашкинский муниципальный район</t>
  </si>
  <si>
    <t>Рабочий поселок Большое Мурашкино</t>
  </si>
  <si>
    <t>Григоровский сельсовет</t>
  </si>
  <si>
    <t>Советский сельсовет</t>
  </si>
  <si>
    <t>Холязинский сельсовет</t>
  </si>
  <si>
    <t>Бутурлинский муниципальный район</t>
  </si>
  <si>
    <t>Рабочий поселок Бутурлино</t>
  </si>
  <si>
    <t>Большебакалдский сельсовет</t>
  </si>
  <si>
    <t>Каменищинский сельсовет</t>
  </si>
  <si>
    <t>Кочуновский сельсовет</t>
  </si>
  <si>
    <t>Уваровский сельсовет</t>
  </si>
  <si>
    <t>Ягубовский сельсовет</t>
  </si>
  <si>
    <t>Вадский муниципальный район</t>
  </si>
  <si>
    <t>Вадский сельсовет</t>
  </si>
  <si>
    <t>Дубенский сельсовет</t>
  </si>
  <si>
    <t>Круто-Майданский сельсовет</t>
  </si>
  <si>
    <t>Лопатинский сельсовет</t>
  </si>
  <si>
    <t>Новомирский сельсовет</t>
  </si>
  <si>
    <t>Стрельский сельсовет</t>
  </si>
  <si>
    <t>Варнавинский муниципальный район</t>
  </si>
  <si>
    <t>Рабочий поселок Варнавино</t>
  </si>
  <si>
    <t>Богородский сельсовет</t>
  </si>
  <si>
    <t>Восходовский сельсовет</t>
  </si>
  <si>
    <t>Михаленинский сельсовет</t>
  </si>
  <si>
    <t>Северный сельсовет</t>
  </si>
  <si>
    <t>Вачский муниципальный район</t>
  </si>
  <si>
    <t>Рабочий поселок Вача</t>
  </si>
  <si>
    <t>Арефинский сельсовет</t>
  </si>
  <si>
    <t>Казаковский сельсовет</t>
  </si>
  <si>
    <t>Новосельский сельсовет</t>
  </si>
  <si>
    <t>Филинский сельсовет</t>
  </si>
  <si>
    <t>Чулковский сельсовет</t>
  </si>
  <si>
    <t>Ветлужский муниципальный район</t>
  </si>
  <si>
    <t>Город Ветлуга</t>
  </si>
  <si>
    <t>Поселок им Калинина</t>
  </si>
  <si>
    <t>Волыновский сельсовет</t>
  </si>
  <si>
    <t>Крутцовский сельсовет</t>
  </si>
  <si>
    <t>Макарьевский сельсовет</t>
  </si>
  <si>
    <t>Мошкинский сельсовет</t>
  </si>
  <si>
    <t>Новоуспенский сельсовет</t>
  </si>
  <si>
    <t>Проновский  сельсовет</t>
  </si>
  <si>
    <t>Туранский сельсовет</t>
  </si>
  <si>
    <t>Вознесенский муниципальный район</t>
  </si>
  <si>
    <t>Рабочий поселок Вознесенское</t>
  </si>
  <si>
    <t>Бахтызинский сельсовет</t>
  </si>
  <si>
    <t>Благодатовский сельсовет</t>
  </si>
  <si>
    <t>Бутаковский сельсовет</t>
  </si>
  <si>
    <t>Криушинский сельсовет</t>
  </si>
  <si>
    <t>Мотызлейский сельсовет</t>
  </si>
  <si>
    <t>Нарышкинский сельсовет</t>
  </si>
  <si>
    <t>Полховско-Майданский сельсовет</t>
  </si>
  <si>
    <t>Сарминский сельсовет</t>
  </si>
  <si>
    <t>Володарский муниципальный район</t>
  </si>
  <si>
    <t>Город Володарск</t>
  </si>
  <si>
    <t>Рабочий поселок Ильиногорск</t>
  </si>
  <si>
    <t>Рабочий поселок Решетиха</t>
  </si>
  <si>
    <t>Рабочий поселок Смолино</t>
  </si>
  <si>
    <t>Рабочий поселок Фролищи</t>
  </si>
  <si>
    <t>Рабочий поселок Центральный</t>
  </si>
  <si>
    <t>Рабочий поселок Юганец</t>
  </si>
  <si>
    <t>Золинский сельсовет</t>
  </si>
  <si>
    <t>Ильинский сельсовет</t>
  </si>
  <si>
    <t>Мулинский сельсовет</t>
  </si>
  <si>
    <t>Воротынский муниципальный район</t>
  </si>
  <si>
    <t>Рабочий поселок Воротынец</t>
  </si>
  <si>
    <t>Рабочий поселок Васильсурск</t>
  </si>
  <si>
    <t>Белавский сельсовет</t>
  </si>
  <si>
    <t>Красногорский сельсовет</t>
  </si>
  <si>
    <t>Михайловский сельсовет</t>
  </si>
  <si>
    <t>Огнев-Майданский сельсовет</t>
  </si>
  <si>
    <t>Отарский сельсовет</t>
  </si>
  <si>
    <t>Семьянский сельсовет</t>
  </si>
  <si>
    <t>Фокинский сельсовет</t>
  </si>
  <si>
    <t>Чугуновский сельсовет</t>
  </si>
  <si>
    <t>Воскресенский муниципальный район</t>
  </si>
  <si>
    <t>Рабочий поселок Воскресенское</t>
  </si>
  <si>
    <t>Благовещенский сельсовет</t>
  </si>
  <si>
    <t>Владимирский сельсовет</t>
  </si>
  <si>
    <t>Воздвиженский сельсовет</t>
  </si>
  <si>
    <t>Глуховский сельсовет</t>
  </si>
  <si>
    <t>Егоровский сельсовет</t>
  </si>
  <si>
    <t>Капустихинский сельсовет</t>
  </si>
  <si>
    <t>Нахратовский сельсовет</t>
  </si>
  <si>
    <t>Нестиарский сельсовет</t>
  </si>
  <si>
    <t>Староустинский сельсовет</t>
  </si>
  <si>
    <t>Гагинский муниципальный район</t>
  </si>
  <si>
    <t>Большеаратский сельсовет</t>
  </si>
  <si>
    <t>Ветошкинский сельсовет</t>
  </si>
  <si>
    <t>Гагинский сельсовет</t>
  </si>
  <si>
    <t>Покровский сельсовет</t>
  </si>
  <si>
    <t>Ушаковский сельсовет</t>
  </si>
  <si>
    <t>Юрьевский сельсовет</t>
  </si>
  <si>
    <t>Городецкий муниципальный район</t>
  </si>
  <si>
    <t>Город Городец</t>
  </si>
  <si>
    <t>Город Заволжье</t>
  </si>
  <si>
    <t>Рабочий поселок Первомайский</t>
  </si>
  <si>
    <t>Бриляковский сельсовет</t>
  </si>
  <si>
    <t>Зиняковский сельсовет</t>
  </si>
  <si>
    <t>Ковригинский сельсовет</t>
  </si>
  <si>
    <t>Кумохинский сельсовет</t>
  </si>
  <si>
    <t>Смиркинский сельсовет</t>
  </si>
  <si>
    <t>Смольковский сельсовет</t>
  </si>
  <si>
    <t>Тимирязевский сельсовет</t>
  </si>
  <si>
    <t>Федуринский сельсовет</t>
  </si>
  <si>
    <t>Дальнеконстантиновский муниципальный район</t>
  </si>
  <si>
    <t>Рабочий поселок Дальнее Константиново</t>
  </si>
  <si>
    <t>Белозеровский сельсовет</t>
  </si>
  <si>
    <t>Богоявленский сельсовет</t>
  </si>
  <si>
    <t>Кужутский сельсовет</t>
  </si>
  <si>
    <t>Малопицкий сельсовет</t>
  </si>
  <si>
    <t>Нижегородский сельсовет</t>
  </si>
  <si>
    <t>Сарлейский сельсовет</t>
  </si>
  <si>
    <t>Суроватихинский сельсовет</t>
  </si>
  <si>
    <t>Тепелевский сельсовет</t>
  </si>
  <si>
    <t>Дивеевский муниципальный район</t>
  </si>
  <si>
    <t>Верякушский сельсовет</t>
  </si>
  <si>
    <t>Дивеевский сельсовет</t>
  </si>
  <si>
    <t>Елизарьевский сельсовет</t>
  </si>
  <si>
    <t>Ивановский сельсовет</t>
  </si>
  <si>
    <t>Сатисский сельсовет</t>
  </si>
  <si>
    <t>Княгининский муниципальный район</t>
  </si>
  <si>
    <t>Город Княгинино</t>
  </si>
  <si>
    <t>Ананьевский сельсовет</t>
  </si>
  <si>
    <t>Белкинский сельсовет</t>
  </si>
  <si>
    <t>Возрожденский сельсовет</t>
  </si>
  <si>
    <t>Соловьевский сельсовет</t>
  </si>
  <si>
    <t>Ковернинский муниципальный район</t>
  </si>
  <si>
    <t>Рабочий поселок Ковернино</t>
  </si>
  <si>
    <t>Гавриловский сельсовет</t>
  </si>
  <si>
    <t>Горевский сельсовет</t>
  </si>
  <si>
    <t>Скоробогатовский сельсовет</t>
  </si>
  <si>
    <t>Хохломский сельсовет</t>
  </si>
  <si>
    <t>Краснобаковский муниципальный район</t>
  </si>
  <si>
    <t>Рабочий поселок Красные Баки</t>
  </si>
  <si>
    <t>Рабочий поселок Ветлужский</t>
  </si>
  <si>
    <t>Зубилихинский сельсовет</t>
  </si>
  <si>
    <t>Прудовский сельсовет</t>
  </si>
  <si>
    <t>Чащихинский сельсовет</t>
  </si>
  <si>
    <t>Шеманихинский сельсовет</t>
  </si>
  <si>
    <t>Краснооктябрьский муниципальный район</t>
  </si>
  <si>
    <t>Большерыбушкинский сельсовет</t>
  </si>
  <si>
    <t>Ендовищинский сельсовет</t>
  </si>
  <si>
    <t>Кечасовский сельсовет</t>
  </si>
  <si>
    <t>Ключищинский сельсовет</t>
  </si>
  <si>
    <t>Маресевский сельсовет</t>
  </si>
  <si>
    <t>Медянский сельсовет</t>
  </si>
  <si>
    <t>Пошатовский сельсовет</t>
  </si>
  <si>
    <t>Салганский сельсовет</t>
  </si>
  <si>
    <t>Саргинский сельсовет</t>
  </si>
  <si>
    <t>Семеновский сельсовет</t>
  </si>
  <si>
    <t>Уразовский сельсовет</t>
  </si>
  <si>
    <t>Чембилеевский сельсовет</t>
  </si>
  <si>
    <t>Кстовский муниципальный район</t>
  </si>
  <si>
    <t>Город Кстово</t>
  </si>
  <si>
    <t>Афонинский сельсовет</t>
  </si>
  <si>
    <t>Безводнинский сельсовет</t>
  </si>
  <si>
    <t>Ближнеборисовский сельсовет</t>
  </si>
  <si>
    <t>Большеельнинский сельсовет</t>
  </si>
  <si>
    <t>Большемокринский сельсовет</t>
  </si>
  <si>
    <t>Запрудновский сельсовет</t>
  </si>
  <si>
    <t>Чернышихинский сельсовет</t>
  </si>
  <si>
    <t>Новоликеевский сельсовет</t>
  </si>
  <si>
    <t>Прокошевский сельсовет</t>
  </si>
  <si>
    <t>Работкинский сельсовет</t>
  </si>
  <si>
    <t>Ройкинский сельсовет</t>
  </si>
  <si>
    <t>Слободской сельсовет</t>
  </si>
  <si>
    <t>Лукояновский муниципальный район</t>
  </si>
  <si>
    <t>Город Лукоянов</t>
  </si>
  <si>
    <t>рабочий поселок им. Степана Разина</t>
  </si>
  <si>
    <t>Большеарский сельсовет</t>
  </si>
  <si>
    <t>Большемаресьевский сельсовет</t>
  </si>
  <si>
    <t>Кудеяровский сельсовет</t>
  </si>
  <si>
    <t>Тольско-Майданский сельсовет</t>
  </si>
  <si>
    <t>Шандровский сельсовет</t>
  </si>
  <si>
    <t>Лысковский муниципальный район</t>
  </si>
  <si>
    <t>Город Лысково</t>
  </si>
  <si>
    <t>Барминский сельсовет</t>
  </si>
  <si>
    <t>Берендеевский сельсовет</t>
  </si>
  <si>
    <t>Валковский сельсовет</t>
  </si>
  <si>
    <t>Кисловский сельсовет</t>
  </si>
  <si>
    <t>Кириковский сельсовет</t>
  </si>
  <si>
    <t>Красноосельский сельсовет</t>
  </si>
  <si>
    <t>Леньковский сельсовет</t>
  </si>
  <si>
    <t>Трофимовский сельсовет</t>
  </si>
  <si>
    <t>Павловский муниципальный район</t>
  </si>
  <si>
    <t>Город Павлово</t>
  </si>
  <si>
    <t>Город Ворсма</t>
  </si>
  <si>
    <t>Город Горбатов</t>
  </si>
  <si>
    <t>Рабочий поселок Тумботино</t>
  </si>
  <si>
    <t>Абабковский сельсовет</t>
  </si>
  <si>
    <t>Варежский сельсовет</t>
  </si>
  <si>
    <t>Грудцинский сельсовет</t>
  </si>
  <si>
    <t>Калининский сельсовет</t>
  </si>
  <si>
    <t>Коровинский сельсовет</t>
  </si>
  <si>
    <t>Таремский сельсовет</t>
  </si>
  <si>
    <t>Пильнинский муниципальный район</t>
  </si>
  <si>
    <t>Рабочий поселок Пильна</t>
  </si>
  <si>
    <t>Большеандосовский сельсовет</t>
  </si>
  <si>
    <t>Бортсурманский сельсовет</t>
  </si>
  <si>
    <t>Деяновский сельсовет</t>
  </si>
  <si>
    <t>Курмышский сельсовет</t>
  </si>
  <si>
    <t>Можаров-Майданский сельсовет</t>
  </si>
  <si>
    <t>Новомочалеевский сельсовет</t>
  </si>
  <si>
    <t>Петряксинский сельсовет</t>
  </si>
  <si>
    <t>Тенекаевский сельсовет</t>
  </si>
  <si>
    <t>Языковский сельсовет</t>
  </si>
  <si>
    <t>Починковский муниципальный район</t>
  </si>
  <si>
    <t>Василевский сельсовет</t>
  </si>
  <si>
    <t>Василево-Майданский сельсовет</t>
  </si>
  <si>
    <t>Кочкуровский сельсовет</t>
  </si>
  <si>
    <t>Наруксовский сельсовет</t>
  </si>
  <si>
    <t>Пеля-Хованский сельсовет</t>
  </si>
  <si>
    <t>Починковский сельсовет</t>
  </si>
  <si>
    <t>Ризоватовский сельсовет</t>
  </si>
  <si>
    <t>Ужовский сельсовет</t>
  </si>
  <si>
    <t>Сергачский муниципальный район</t>
  </si>
  <si>
    <t>Город Сергач</t>
  </si>
  <si>
    <t>Андреевский сельсовет</t>
  </si>
  <si>
    <t>Ачкинский сельсовет</t>
  </si>
  <si>
    <t>Камкинский сельсовет</t>
  </si>
  <si>
    <t>Кочко-Пожарский сельсовет</t>
  </si>
  <si>
    <t>Пожарский сельсовет</t>
  </si>
  <si>
    <t>Староберезовский сельсовет</t>
  </si>
  <si>
    <t>Толбинский сельсовет</t>
  </si>
  <si>
    <t>Шубинский сельсовет</t>
  </si>
  <si>
    <t>Сеченовский муниципальный район</t>
  </si>
  <si>
    <t>Болтинский сельсовет</t>
  </si>
  <si>
    <t>Васильевский сельсовет</t>
  </si>
  <si>
    <t>Верхнеталызинский сельсовет</t>
  </si>
  <si>
    <t>Кочетовский сельсовет</t>
  </si>
  <si>
    <t>Красноостровский сельсовет</t>
  </si>
  <si>
    <t>Мурзицкий сельсовет</t>
  </si>
  <si>
    <t>Сеченовский сельсовет</t>
  </si>
  <si>
    <t>Сосновский муниципальный район</t>
  </si>
  <si>
    <t>Рабочий поселок Сосновское</t>
  </si>
  <si>
    <t>Виткуловский сельсовет</t>
  </si>
  <si>
    <t>Давыдковский сельсовет</t>
  </si>
  <si>
    <t>Елизаровский сельсовет</t>
  </si>
  <si>
    <t>Крутецкий сельсовет</t>
  </si>
  <si>
    <t>Панинский сельсовет</t>
  </si>
  <si>
    <t>Рожковский сельсовет</t>
  </si>
  <si>
    <t>Селитьбенский сельсовет</t>
  </si>
  <si>
    <t>Яковский сельсовет</t>
  </si>
  <si>
    <t>Спасский муниципальный район</t>
  </si>
  <si>
    <t>Базловский сельсовет</t>
  </si>
  <si>
    <t>Высокоосельский сельсовет</t>
  </si>
  <si>
    <t>Красноватрасский сельсовет</t>
  </si>
  <si>
    <t>Вазьянский сельсовет</t>
  </si>
  <si>
    <t>Спасский сельсовет</t>
  </si>
  <si>
    <t>Турбанский сельсовет</t>
  </si>
  <si>
    <t>Тонкинский муниципальный район</t>
  </si>
  <si>
    <t>Рабочий поселок Тонкино</t>
  </si>
  <si>
    <t>Бердниковский сельсовет</t>
  </si>
  <si>
    <t>Большесодомовский сельсовет</t>
  </si>
  <si>
    <t>Вязовский сельсовет</t>
  </si>
  <si>
    <t>Пакалевский сельсовет</t>
  </si>
  <si>
    <t>Тоншаевский муниципальный район</t>
  </si>
  <si>
    <t>Рабочий поселок Тоншаево</t>
  </si>
  <si>
    <t>Рабочий поселок Пижма</t>
  </si>
  <si>
    <t>Рабочий поселок Шайгино</t>
  </si>
  <si>
    <t>Кодочиговский сельсовет</t>
  </si>
  <si>
    <t>Ложкинский сельсовет</t>
  </si>
  <si>
    <t>Одошнурский сельсовет</t>
  </si>
  <si>
    <t>Ошминский сельсовет</t>
  </si>
  <si>
    <t>Березятский сельсовет</t>
  </si>
  <si>
    <t>Увийский сельсовет</t>
  </si>
  <si>
    <t>Уренский муниципальный район</t>
  </si>
  <si>
    <t>Город Урень</t>
  </si>
  <si>
    <t>Рабочий поселок Арья</t>
  </si>
  <si>
    <t>Большеарьевский сельсовет</t>
  </si>
  <si>
    <t>Большепесочнинский сельсовет</t>
  </si>
  <si>
    <t>Ворошиловский сельсовет</t>
  </si>
  <si>
    <t>Карповский сельсовет</t>
  </si>
  <si>
    <t>Карпунихинский сельсовет</t>
  </si>
  <si>
    <t>Минеевский сельсовет</t>
  </si>
  <si>
    <t>Обходский сельсовет</t>
  </si>
  <si>
    <t>Темтовский сельсовет</t>
  </si>
  <si>
    <t>Устанский сельсовет</t>
  </si>
  <si>
    <t>Шарангский муниципальный район</t>
  </si>
  <si>
    <t>Рабочий поселок Шаранга</t>
  </si>
  <si>
    <t>Большерудкинский сельсовет</t>
  </si>
  <si>
    <t>Большеустинский сельсовет</t>
  </si>
  <si>
    <t>Кушнурский сельсовет</t>
  </si>
  <si>
    <t>Роженцовский сельсовет</t>
  </si>
  <si>
    <t>Старорудкинский сельсовет</t>
  </si>
  <si>
    <t>Черномужский сельсовет</t>
  </si>
  <si>
    <t>Щенниковский сельсовет</t>
  </si>
  <si>
    <t>Шатковский муниципальный район</t>
  </si>
  <si>
    <t>Рабочий поселок Шатки</t>
  </si>
  <si>
    <t>Рабочий поселок Лесогорск</t>
  </si>
  <si>
    <t>Архангельский сельсовет</t>
  </si>
  <si>
    <t>Кержемокский сельсовет</t>
  </si>
  <si>
    <t>Костянский сельсовет</t>
  </si>
  <si>
    <t>Красноборский сельсовет</t>
  </si>
  <si>
    <t>Силинский сельсовет</t>
  </si>
  <si>
    <t>Смирновский сельсовет</t>
  </si>
  <si>
    <t>Староиванцевский сельсовет</t>
  </si>
  <si>
    <t>Шараповский сельсовет</t>
  </si>
  <si>
    <t>Городской округ Нижний Новгород</t>
  </si>
  <si>
    <t>Городской округ Арзамас</t>
  </si>
  <si>
    <t>Городской округ Бор</t>
  </si>
  <si>
    <t>Городской округ Выкса</t>
  </si>
  <si>
    <t>Городской округ Дзержинск</t>
  </si>
  <si>
    <t>Городской округ Кулебаки</t>
  </si>
  <si>
    <t>Городской округ Навашинский</t>
  </si>
  <si>
    <t>Городской округ Первомайск</t>
  </si>
  <si>
    <t>Городской округ Перевозский</t>
  </si>
  <si>
    <t>Дзержинский</t>
  </si>
  <si>
    <t>Дубский</t>
  </si>
  <si>
    <t>Ичкаловский</t>
  </si>
  <si>
    <t>Палецкий</t>
  </si>
  <si>
    <t>Танайковский</t>
  </si>
  <si>
    <t>Тилининский</t>
  </si>
  <si>
    <t>Центральный</t>
  </si>
  <si>
    <t>Перевоз</t>
  </si>
  <si>
    <t>Городской округ Семеновский</t>
  </si>
  <si>
    <t>Городской округ г. Чкаловск</t>
  </si>
  <si>
    <t>Городской округ г. Шахунья</t>
  </si>
  <si>
    <t>Городской округ Саров</t>
  </si>
  <si>
    <t>Площадь жилых помещений, тыс. кв. м на 1 жителя</t>
  </si>
  <si>
    <t>Протяженность дорог с твердым покрытием, на 1000 жителей</t>
  </si>
  <si>
    <t>Проекция</t>
  </si>
  <si>
    <t>Единица измерения</t>
  </si>
  <si>
    <t>Методика вычисления</t>
  </si>
  <si>
    <t>1.</t>
  </si>
  <si>
    <t>Сфера услуг</t>
  </si>
  <si>
    <t>ед.</t>
  </si>
  <si>
    <t>Количество магазинов / численность населения *1000</t>
  </si>
  <si>
    <t>2.</t>
  </si>
  <si>
    <t>Физкультура и спорт</t>
  </si>
  <si>
    <t>Число спортивных сооружений / численность населения *1000</t>
  </si>
  <si>
    <t>3.</t>
  </si>
  <si>
    <t>Экология</t>
  </si>
  <si>
    <t>куб. м</t>
  </si>
  <si>
    <t>Вывоз твердых коммунальных отходов (тыс. куб. м)/ численность населения *1000</t>
  </si>
  <si>
    <t>4.</t>
  </si>
  <si>
    <t>Социальная сфера</t>
  </si>
  <si>
    <t>кв. м</t>
  </si>
  <si>
    <t>Общая площадь жилых помещений (тыс. м кв.)/ численность населения *1000</t>
  </si>
  <si>
    <t>5.</t>
  </si>
  <si>
    <t>Инфраструктура</t>
  </si>
  <si>
    <t>км</t>
  </si>
  <si>
    <t>Протяженность дорог с твердым покрытием / численность населения *1000</t>
  </si>
  <si>
    <t>6.</t>
  </si>
  <si>
    <t>Бюджетно-финансовая сфера</t>
  </si>
  <si>
    <t>%</t>
  </si>
  <si>
    <t>(Доходы местного бюджета – расходы местного бюджета) / доходы местного бюджета * 100</t>
  </si>
  <si>
    <t>7.</t>
  </si>
  <si>
    <t>Демография</t>
  </si>
  <si>
    <t>промилле</t>
  </si>
  <si>
    <t>(Число родившихся – число умерших) / численность населения * 1000</t>
  </si>
  <si>
    <t>8.</t>
  </si>
  <si>
    <t>(Число прибывших – число убывших) / численность населения * 1000</t>
  </si>
  <si>
    <t>9.</t>
  </si>
  <si>
    <t>Здравоохранение</t>
  </si>
  <si>
    <t>Число лечебно-профилактических организаций / численность населения *1000</t>
  </si>
  <si>
    <t>10.</t>
  </si>
  <si>
    <t>Число общеобразовательных организаций на 1000 жителей</t>
  </si>
  <si>
    <t>Образование</t>
  </si>
  <si>
    <r>
      <t xml:space="preserve">Число образовательных учреждений / </t>
    </r>
    <r>
      <rPr>
        <sz val="8"/>
        <color rgb="FF000000"/>
        <rFont val="Times New Roman"/>
        <family val="1"/>
        <charset val="204"/>
      </rPr>
      <t>численность населения * 1000</t>
    </r>
  </si>
  <si>
    <t>11.</t>
  </si>
  <si>
    <t>Культура</t>
  </si>
  <si>
    <t>чел.</t>
  </si>
  <si>
    <t xml:space="preserve">Численность работников организаций культурно-досугового типа / численность населения * 1000 </t>
  </si>
  <si>
    <t>a0</t>
  </si>
  <si>
    <t>a1</t>
  </si>
  <si>
    <t>a2</t>
  </si>
  <si>
    <t>Распределение общей площади земель лесного фонда по классам природной пожарной опасности, га</t>
  </si>
  <si>
    <t>Распределение площади насаждений лесничеств с нарушенной и утраченной устойчивостью по причинам ослабления и гибели по состоянию на 01.01.2015 г.</t>
  </si>
  <si>
    <t>Относительная горимость лесов2003 - 2013 годы (без учета лесных пожаров 2010 года)</t>
  </si>
  <si>
    <t>Количество пожаров, шт</t>
  </si>
  <si>
    <t>Площадь пожаров, га</t>
  </si>
  <si>
    <t>Относительная горимость на 1 тыс. га лесной площади</t>
  </si>
  <si>
    <t>Наименование лесничеств</t>
  </si>
  <si>
    <t>I</t>
  </si>
  <si>
    <t>II</t>
  </si>
  <si>
    <t>III</t>
  </si>
  <si>
    <t>IV</t>
  </si>
  <si>
    <t>V</t>
  </si>
  <si>
    <t>ИТОГО общая площадь</t>
  </si>
  <si>
    <t>лесные пожары</t>
  </si>
  <si>
    <t>повреждение насекомыми</t>
  </si>
  <si>
    <t>неблагоприятные погодные условия и почвенно-климатические факторы</t>
  </si>
  <si>
    <t>болезни леса</t>
  </si>
  <si>
    <t>повреждение дикими животными</t>
  </si>
  <si>
    <t>антропогенные факторы</t>
  </si>
  <si>
    <t>непатогенные факторы</t>
  </si>
  <si>
    <t>Всего насаждений с нарушенной и утраченной устойчивостью, га</t>
  </si>
  <si>
    <t>Всего за 10 лет</t>
  </si>
  <si>
    <t>Среднегодовое</t>
  </si>
  <si>
    <t>Большеболдинский - входит в состав починковского</t>
  </si>
  <si>
    <t>Большемурашкинский - входит в состав Бутурлинского</t>
  </si>
  <si>
    <t>Вадский - входит в состав арзамасского</t>
  </si>
  <si>
    <t>Гагинский - входит в состав бутурлинского</t>
  </si>
  <si>
    <t>Дивеевский входит в состав Вознесенского</t>
  </si>
  <si>
    <t>Княгининский - входит в состав лысковского</t>
  </si>
  <si>
    <t>Краснооктябрьский (починковское или разинское)</t>
  </si>
  <si>
    <t>Пильнинский входит в состав Сергачского</t>
  </si>
  <si>
    <t>Сеченовский входит в состав сергачского</t>
  </si>
  <si>
    <t>Спасский входит в состав сергачского</t>
  </si>
  <si>
    <t>Состояние атмосферного воздуха в крупных населённых пунктах Нижегородской области 2013</t>
  </si>
  <si>
    <t>Количество проб с превышением ПДК</t>
  </si>
  <si>
    <t>г. Арзамас Арзамасское)</t>
  </si>
  <si>
    <t>Перевозский - входит в состав Бутурлинского</t>
  </si>
  <si>
    <t>г. Чкаловск-входит в состав Городецкое</t>
  </si>
  <si>
    <t>Михайловское (воротынский)</t>
  </si>
  <si>
    <t>Мухтоловское (Ардатовский)</t>
  </si>
  <si>
    <t>Пижемское (Тоншаевский)</t>
  </si>
  <si>
    <t>Разинское (лукояновский)</t>
  </si>
  <si>
    <t xml:space="preserve">Наиболее опасные в пожарном отношении участки леса (I и II классы) </t>
  </si>
  <si>
    <r>
      <rPr>
        <b/>
        <sz val="10"/>
        <color theme="1"/>
        <rFont val="Calibri"/>
        <family val="2"/>
        <charset val="204"/>
        <scheme val="minor"/>
      </rPr>
      <t>Лесистость</t>
    </r>
    <r>
      <rPr>
        <b/>
        <sz val="10"/>
        <color rgb="FF333333"/>
        <rFont val="Arial"/>
        <family val="2"/>
        <charset val="204"/>
      </rPr>
      <t> </t>
    </r>
    <r>
      <rPr>
        <sz val="10"/>
        <color rgb="FF333333"/>
        <rFont val="Arial"/>
        <family val="2"/>
        <charset val="204"/>
      </rPr>
      <t>- это степень покрытия лесом какой-либо территории, определяемая отношением покрытых лесом земель к ее общей площади, выраженная в процентах</t>
    </r>
  </si>
  <si>
    <t>количество заводов</t>
  </si>
  <si>
    <t>в районах</t>
  </si>
  <si>
    <t>итого</t>
  </si>
  <si>
    <t>Площадь муниципального района (городского округа), тыс. га</t>
  </si>
  <si>
    <t>население 2019</t>
  </si>
  <si>
    <t>лесистость, % 2007 г.</t>
  </si>
  <si>
    <t>Всего насаждений с нарушенной и утраченной устойчивостью, га итог</t>
  </si>
  <si>
    <t>Относительная горимость (2003-2013) на 1 тыс. га лесной площади</t>
  </si>
  <si>
    <t xml:space="preserve">лесохозяйственный район: 1. Приветлужский елово-пихтовый; 2.Приволжский сосновый; 3 Сосново-широколиственный; 4. широколиственный
</t>
  </si>
  <si>
    <t>Вывоз твердых коммунальных отходов на 1 жителя 2018</t>
  </si>
  <si>
    <t>Протяженность дорог с твердым покрытием на 1000 жителей 2019</t>
  </si>
  <si>
    <t>От передвижных источников 2019, тыс тонн</t>
  </si>
  <si>
    <t>От стационарных источников 2019, тыс. тонн</t>
  </si>
  <si>
    <t>2 и 4</t>
  </si>
  <si>
    <t>Перечень предприятий – основных источников загрязнения атмосферы по Нижегородской области</t>
  </si>
  <si>
    <t>Павловский район</t>
  </si>
  <si>
    <t>Ворсма</t>
  </si>
  <si>
    <t>кстовский р-он</t>
  </si>
  <si>
    <t>д.Афонино</t>
  </si>
  <si>
    <t>богородский</t>
  </si>
  <si>
    <t>д.Кожевенное</t>
  </si>
  <si>
    <t>м.Ельня</t>
  </si>
  <si>
    <t>д.Ржавка</t>
  </si>
  <si>
    <t>д.Ясенцы</t>
  </si>
  <si>
    <t>дер.Долгово</t>
  </si>
  <si>
    <t>богородский р-он</t>
  </si>
  <si>
    <t>Доскино</t>
  </si>
  <si>
    <t>городецкий</t>
  </si>
  <si>
    <t>Заволжье</t>
  </si>
  <si>
    <t>п.Ждановский</t>
  </si>
  <si>
    <t>п.Кудьма</t>
  </si>
  <si>
    <t>п.Опытный</t>
  </si>
  <si>
    <t>арзамасский р-он</t>
  </si>
  <si>
    <t>п. Пешелань</t>
  </si>
  <si>
    <t>п.Садовский</t>
  </si>
  <si>
    <t>Дивеевский р-н</t>
  </si>
  <si>
    <t>п.Сатис</t>
  </si>
  <si>
    <t>Володарский р-он</t>
  </si>
  <si>
    <t>п. Фролищи</t>
  </si>
  <si>
    <t xml:space="preserve">перевозский р-он </t>
  </si>
  <si>
    <t>п.Центральный</t>
  </si>
  <si>
    <t>п.Чернышиха</t>
  </si>
  <si>
    <t xml:space="preserve">Семеновский </t>
  </si>
  <si>
    <t>п.г.т. Сухобезводное</t>
  </si>
  <si>
    <t>пгт Тумботино</t>
  </si>
  <si>
    <t>п.Южный</t>
  </si>
  <si>
    <t>р.п. Выездное</t>
  </si>
  <si>
    <t>Выкса</t>
  </si>
  <si>
    <t>р.п. Досчатый</t>
  </si>
  <si>
    <t>Лукояновский р-он</t>
  </si>
  <si>
    <t>р.п. им.Степана Разина</t>
  </si>
  <si>
    <t> р.п. Первое Мая</t>
  </si>
  <si>
    <t>рп. Гидроторф</t>
  </si>
  <si>
    <t>с. Безводное</t>
  </si>
  <si>
    <t>бороский р-он</t>
  </si>
  <si>
    <t>с. Линда</t>
  </si>
  <si>
    <t>1. Сфера услуг. Количество магазинов на 1000 жителей</t>
  </si>
  <si>
    <t>среднее</t>
  </si>
  <si>
    <t>ст.откл.</t>
  </si>
  <si>
    <t>2. Физкультура и спорт. Количество спортивных сооружений на 1000 жителей</t>
  </si>
  <si>
    <t>3. Экология. Вывоз твердых коммунальных отходов на 1 жителя</t>
  </si>
  <si>
    <t>4. Социальная сфера. Площадь жилых помещений на 1 жителя</t>
  </si>
  <si>
    <t>5. Инфрастуктура. Протяженность дорог с твердым покрытием на 1000 жителей</t>
  </si>
  <si>
    <t>6. Бюджетно-финансовая сфера. Сальдо местного бюджета по отношению к сумме доходов</t>
  </si>
  <si>
    <t>7. Демография. Коэффициент естественного прироста населения</t>
  </si>
  <si>
    <t>8. Демография. Коэффициент миграционного прироста населения</t>
  </si>
  <si>
    <t>9. Здравоохранение. Число лечебно-профилактических организаций на 1000 жителей</t>
  </si>
  <si>
    <t>10. Образование. Число общеобразовательных организаций на 1000 жителей</t>
  </si>
  <si>
    <t>11. Культура. Численность работников организаций культурно-досугового типа на 1000 жителей</t>
  </si>
  <si>
    <t>Среднее значение</t>
  </si>
  <si>
    <t>Стандартное отклонение</t>
  </si>
  <si>
    <t>Городской округ Сокольский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</si>
</sst>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6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rgb="FF000000"/>
      <name val="Times New Roman Cyr"/>
    </font>
    <font>
      <sz val="11"/>
      <color rgb="FF000000"/>
      <name val="Times New Roman"/>
      <family val="1"/>
      <charset val="204"/>
    </font>
    <font>
      <sz val="12"/>
      <color rgb="FF000000"/>
      <name val="Times New Roman Cyr"/>
    </font>
    <font>
      <sz val="11"/>
      <color rgb="FF000000"/>
      <name val="Times New Roman Cyr"/>
    </font>
    <font>
      <b/>
      <sz val="12"/>
      <color rgb="FF00000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sz val="11.5"/>
      <color rgb="FF22272F"/>
      <name val="Times New Roman"/>
      <family val="1"/>
      <charset val="204"/>
    </font>
    <font>
      <sz val="11.5"/>
      <color rgb="FF22272F"/>
      <name val="Calibri"/>
      <family val="2"/>
      <charset val="204"/>
      <scheme val="minor"/>
    </font>
    <font>
      <b/>
      <sz val="11.5"/>
      <color rgb="FF22272F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color rgb="FF333333"/>
      <name val="Arial"/>
      <family val="2"/>
      <charset val="204"/>
    </font>
    <font>
      <b/>
      <sz val="10"/>
      <color theme="1"/>
      <name val="Calibri"/>
      <family val="2"/>
      <charset val="204"/>
      <scheme val="minor"/>
    </font>
    <font>
      <b/>
      <sz val="10"/>
      <color rgb="FF333333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170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7" fillId="0" borderId="0" xfId="0" applyFont="1"/>
    <xf numFmtId="0" fontId="2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0" fillId="0" borderId="5" xfId="0" applyBorder="1"/>
    <xf numFmtId="0" fontId="0" fillId="0" borderId="5" xfId="0" applyBorder="1" applyAlignment="1">
      <alignment horizontal="center"/>
    </xf>
    <xf numFmtId="0" fontId="3" fillId="0" borderId="8" xfId="0" applyFont="1" applyBorder="1" applyAlignment="1">
      <alignment horizontal="right" wrapText="1"/>
    </xf>
    <xf numFmtId="0" fontId="8" fillId="0" borderId="0" xfId="0" applyFont="1"/>
    <xf numFmtId="0" fontId="1" fillId="0" borderId="5" xfId="0" applyFont="1" applyBorder="1"/>
    <xf numFmtId="0" fontId="7" fillId="0" borderId="5" xfId="0" applyFont="1" applyBorder="1"/>
    <xf numFmtId="0" fontId="0" fillId="0" borderId="8" xfId="0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2" borderId="5" xfId="0" applyFill="1" applyBorder="1"/>
    <xf numFmtId="0" fontId="9" fillId="0" borderId="0" xfId="0" applyFont="1"/>
    <xf numFmtId="0" fontId="10" fillId="0" borderId="0" xfId="0" applyFont="1"/>
    <xf numFmtId="0" fontId="3" fillId="0" borderId="8" xfId="0" applyFont="1" applyBorder="1" applyAlignment="1">
      <alignment horizontal="right" vertical="top" wrapText="1"/>
    </xf>
    <xf numFmtId="0" fontId="11" fillId="0" borderId="0" xfId="0" applyFont="1"/>
    <xf numFmtId="0" fontId="12" fillId="0" borderId="0" xfId="0" applyFont="1"/>
    <xf numFmtId="0" fontId="10" fillId="3" borderId="8" xfId="0" applyFont="1" applyFill="1" applyBorder="1" applyAlignment="1">
      <alignment horizontal="left" wrapText="1"/>
    </xf>
    <xf numFmtId="0" fontId="10" fillId="3" borderId="8" xfId="0" applyFont="1" applyFill="1" applyBorder="1" applyAlignment="1">
      <alignment horizontal="right" vertical="top" wrapText="1"/>
    </xf>
    <xf numFmtId="0" fontId="10" fillId="3" borderId="8" xfId="0" applyFont="1" applyFill="1" applyBorder="1" applyAlignment="1">
      <alignment horizontal="right" wrapText="1"/>
    </xf>
    <xf numFmtId="0" fontId="10" fillId="3" borderId="8" xfId="0" applyFont="1" applyFill="1" applyBorder="1" applyAlignment="1">
      <alignment horizontal="right" vertical="center" wrapText="1"/>
    </xf>
    <xf numFmtId="0" fontId="13" fillId="0" borderId="0" xfId="0" applyFont="1"/>
    <xf numFmtId="0" fontId="14" fillId="0" borderId="0" xfId="1"/>
    <xf numFmtId="0" fontId="15" fillId="0" borderId="5" xfId="0" applyFont="1" applyBorder="1"/>
    <xf numFmtId="0" fontId="8" fillId="0" borderId="0" xfId="0" applyFont="1" applyAlignment="1">
      <alignment horizontal="center" vertical="center" wrapText="1"/>
    </xf>
    <xf numFmtId="0" fontId="2" fillId="0" borderId="9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16" fillId="0" borderId="1" xfId="0" applyFont="1" applyBorder="1" applyAlignment="1">
      <alignment horizontal="center"/>
    </xf>
    <xf numFmtId="0" fontId="0" fillId="0" borderId="13" xfId="0" applyBorder="1"/>
    <xf numFmtId="0" fontId="17" fillId="0" borderId="0" xfId="0" applyFont="1"/>
    <xf numFmtId="0" fontId="17" fillId="0" borderId="5" xfId="0" applyFont="1" applyBorder="1"/>
    <xf numFmtId="0" fontId="0" fillId="0" borderId="14" xfId="0" applyBorder="1" applyAlignment="1">
      <alignment horizontal="center"/>
    </xf>
    <xf numFmtId="0" fontId="0" fillId="0" borderId="5" xfId="0" applyBorder="1" applyAlignment="1">
      <alignment vertical="center" wrapText="1"/>
    </xf>
    <xf numFmtId="0" fontId="0" fillId="0" borderId="6" xfId="0" applyBorder="1"/>
    <xf numFmtId="0" fontId="15" fillId="0" borderId="6" xfId="0" applyFont="1" applyBorder="1"/>
    <xf numFmtId="0" fontId="0" fillId="0" borderId="5" xfId="0" applyBorder="1" applyAlignment="1">
      <alignment horizontal="left" wrapText="1"/>
    </xf>
    <xf numFmtId="0" fontId="0" fillId="0" borderId="15" xfId="0" applyBorder="1" applyAlignment="1">
      <alignment horizontal="left" wrapText="1"/>
    </xf>
    <xf numFmtId="0" fontId="0" fillId="0" borderId="10" xfId="0" applyBorder="1"/>
    <xf numFmtId="0" fontId="0" fillId="0" borderId="16" xfId="0" applyBorder="1"/>
    <xf numFmtId="0" fontId="0" fillId="0" borderId="2" xfId="0" applyBorder="1"/>
    <xf numFmtId="0" fontId="16" fillId="0" borderId="0" xfId="0" applyFont="1"/>
    <xf numFmtId="0" fontId="16" fillId="0" borderId="5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0" fillId="0" borderId="17" xfId="0" applyBorder="1" applyAlignment="1">
      <alignment horizontal="left" wrapText="1"/>
    </xf>
    <xf numFmtId="0" fontId="0" fillId="2" borderId="0" xfId="0" applyFill="1"/>
    <xf numFmtId="0" fontId="0" fillId="0" borderId="10" xfId="0" applyBorder="1" applyAlignment="1">
      <alignment horizontal="left" wrapText="1"/>
    </xf>
    <xf numFmtId="1" fontId="0" fillId="0" borderId="5" xfId="0" applyNumberFormat="1" applyBorder="1"/>
    <xf numFmtId="1" fontId="0" fillId="0" borderId="10" xfId="0" applyNumberFormat="1" applyBorder="1"/>
    <xf numFmtId="1" fontId="0" fillId="0" borderId="16" xfId="0" applyNumberFormat="1" applyBorder="1"/>
    <xf numFmtId="1" fontId="0" fillId="0" borderId="2" xfId="0" applyNumberFormat="1" applyBorder="1"/>
    <xf numFmtId="1" fontId="0" fillId="0" borderId="0" xfId="0" applyNumberFormat="1"/>
    <xf numFmtId="0" fontId="0" fillId="0" borderId="5" xfId="0" applyBorder="1" applyAlignment="1">
      <alignment horizontal="left"/>
    </xf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18" fillId="3" borderId="0" xfId="0" applyFont="1" applyFill="1" applyAlignment="1">
      <alignment horizontal="center" vertical="center" wrapText="1"/>
    </xf>
    <xf numFmtId="16" fontId="18" fillId="3" borderId="0" xfId="0" applyNumberFormat="1" applyFont="1" applyFill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left" wrapText="1"/>
    </xf>
    <xf numFmtId="0" fontId="0" fillId="0" borderId="24" xfId="0" applyBorder="1"/>
    <xf numFmtId="0" fontId="0" fillId="0" borderId="26" xfId="0" applyBorder="1" applyAlignment="1">
      <alignment horizontal="left" wrapText="1"/>
    </xf>
    <xf numFmtId="0" fontId="18" fillId="3" borderId="27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left" wrapText="1"/>
    </xf>
    <xf numFmtId="0" fontId="18" fillId="3" borderId="29" xfId="0" applyFont="1" applyFill="1" applyBorder="1" applyAlignment="1">
      <alignment horizontal="center" vertical="center" wrapText="1"/>
    </xf>
    <xf numFmtId="16" fontId="18" fillId="3" borderId="29" xfId="0" applyNumberFormat="1" applyFont="1" applyFill="1" applyBorder="1" applyAlignment="1">
      <alignment horizontal="center" vertical="center" wrapText="1"/>
    </xf>
    <xf numFmtId="0" fontId="0" fillId="0" borderId="27" xfId="0" applyBorder="1" applyAlignment="1">
      <alignment horizontal="left" wrapText="1"/>
    </xf>
    <xf numFmtId="0" fontId="19" fillId="0" borderId="0" xfId="0" applyFont="1"/>
    <xf numFmtId="0" fontId="0" fillId="0" borderId="0" xfId="0" applyAlignment="1">
      <alignment horizontal="center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9" xfId="0" applyBorder="1" applyAlignment="1">
      <alignment horizontal="left" wrapText="1"/>
    </xf>
    <xf numFmtId="0" fontId="0" fillId="0" borderId="30" xfId="0" applyBorder="1" applyAlignment="1">
      <alignment horizontal="left" wrapText="1"/>
    </xf>
    <xf numFmtId="0" fontId="18" fillId="3" borderId="23" xfId="0" applyFont="1" applyFill="1" applyBorder="1" applyAlignment="1">
      <alignment horizontal="center" vertical="center" wrapText="1"/>
    </xf>
    <xf numFmtId="0" fontId="18" fillId="3" borderId="24" xfId="0" applyFont="1" applyFill="1" applyBorder="1" applyAlignment="1">
      <alignment horizontal="center" vertical="center" wrapText="1"/>
    </xf>
    <xf numFmtId="0" fontId="18" fillId="3" borderId="25" xfId="0" applyFont="1" applyFill="1" applyBorder="1" applyAlignment="1">
      <alignment horizontal="center" vertical="center" wrapText="1"/>
    </xf>
    <xf numFmtId="0" fontId="18" fillId="3" borderId="26" xfId="0" applyFont="1" applyFill="1" applyBorder="1" applyAlignment="1">
      <alignment horizontal="center" vertical="center" wrapText="1"/>
    </xf>
    <xf numFmtId="0" fontId="18" fillId="3" borderId="28" xfId="0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vertical="center" wrapText="1"/>
    </xf>
    <xf numFmtId="0" fontId="18" fillId="3" borderId="18" xfId="0" applyFont="1" applyFill="1" applyBorder="1" applyAlignment="1">
      <alignment horizontal="center" vertical="center" wrapText="1"/>
    </xf>
    <xf numFmtId="16" fontId="18" fillId="3" borderId="18" xfId="0" applyNumberFormat="1" applyFont="1" applyFill="1" applyBorder="1" applyAlignment="1">
      <alignment horizontal="center" vertical="center" wrapText="1"/>
    </xf>
    <xf numFmtId="0" fontId="18" fillId="0" borderId="23" xfId="0" applyFont="1" applyBorder="1"/>
    <xf numFmtId="0" fontId="18" fillId="3" borderId="26" xfId="0" applyFont="1" applyFill="1" applyBorder="1" applyAlignment="1">
      <alignment vertical="center" wrapText="1"/>
    </xf>
    <xf numFmtId="0" fontId="18" fillId="0" borderId="26" xfId="0" applyFont="1" applyBorder="1"/>
    <xf numFmtId="0" fontId="18" fillId="0" borderId="28" xfId="0" applyFont="1" applyBorder="1"/>
    <xf numFmtId="0" fontId="0" fillId="0" borderId="3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3" xfId="0" applyBorder="1"/>
    <xf numFmtId="0" fontId="18" fillId="0" borderId="24" xfId="0" applyFont="1" applyBorder="1"/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  <xf numFmtId="0" fontId="0" fillId="0" borderId="26" xfId="0" applyBorder="1"/>
    <xf numFmtId="0" fontId="0" fillId="0" borderId="28" xfId="0" applyBorder="1"/>
    <xf numFmtId="0" fontId="0" fillId="0" borderId="23" xfId="0" applyBorder="1" applyAlignment="1">
      <alignment wrapText="1"/>
    </xf>
    <xf numFmtId="0" fontId="16" fillId="0" borderId="33" xfId="0" applyFont="1" applyBorder="1" applyAlignment="1">
      <alignment horizontal="left" wrapText="1"/>
    </xf>
    <xf numFmtId="0" fontId="16" fillId="0" borderId="6" xfId="0" applyFont="1" applyBorder="1" applyAlignment="1">
      <alignment horizontal="left" wrapText="1"/>
    </xf>
    <xf numFmtId="0" fontId="16" fillId="0" borderId="34" xfId="0" applyFont="1" applyBorder="1" applyAlignment="1">
      <alignment horizontal="left" wrapText="1"/>
    </xf>
    <xf numFmtId="0" fontId="20" fillId="3" borderId="0" xfId="0" applyFont="1" applyFill="1" applyAlignment="1">
      <alignment horizontal="center" vertical="center" wrapText="1"/>
    </xf>
    <xf numFmtId="0" fontId="16" fillId="0" borderId="25" xfId="0" applyFont="1" applyBorder="1"/>
    <xf numFmtId="0" fontId="16" fillId="0" borderId="27" xfId="0" applyFont="1" applyBorder="1"/>
    <xf numFmtId="0" fontId="16" fillId="0" borderId="27" xfId="0" applyFont="1" applyBorder="1" applyAlignment="1">
      <alignment horizontal="left" wrapText="1"/>
    </xf>
    <xf numFmtId="0" fontId="16" fillId="0" borderId="30" xfId="0" applyFont="1" applyBorder="1"/>
    <xf numFmtId="0" fontId="20" fillId="3" borderId="25" xfId="0" applyFont="1" applyFill="1" applyBorder="1" applyAlignment="1">
      <alignment horizontal="center" vertical="center" wrapText="1"/>
    </xf>
    <xf numFmtId="0" fontId="20" fillId="3" borderId="27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vertical="center" wrapText="1"/>
    </xf>
    <xf numFmtId="0" fontId="21" fillId="0" borderId="0" xfId="0" applyFont="1"/>
    <xf numFmtId="0" fontId="0" fillId="2" borderId="5" xfId="0" applyFill="1" applyBorder="1" applyAlignment="1">
      <alignment horizontal="left" wrapText="1"/>
    </xf>
    <xf numFmtId="0" fontId="0" fillId="4" borderId="5" xfId="0" applyFill="1" applyBorder="1"/>
    <xf numFmtId="0" fontId="16" fillId="0" borderId="5" xfId="0" applyFont="1" applyBorder="1" applyAlignment="1">
      <alignment wrapText="1"/>
    </xf>
    <xf numFmtId="0" fontId="0" fillId="5" borderId="5" xfId="0" applyFill="1" applyBorder="1" applyAlignment="1">
      <alignment horizontal="left" wrapText="1"/>
    </xf>
    <xf numFmtId="0" fontId="0" fillId="5" borderId="26" xfId="0" applyFill="1" applyBorder="1" applyAlignment="1">
      <alignment horizontal="left" wrapText="1"/>
    </xf>
    <xf numFmtId="0" fontId="0" fillId="6" borderId="5" xfId="0" applyFill="1" applyBorder="1" applyAlignment="1">
      <alignment horizontal="left" wrapText="1"/>
    </xf>
    <xf numFmtId="0" fontId="0" fillId="6" borderId="5" xfId="0" applyFill="1" applyBorder="1"/>
    <xf numFmtId="0" fontId="0" fillId="0" borderId="32" xfId="0" applyBorder="1"/>
    <xf numFmtId="0" fontId="16" fillId="0" borderId="5" xfId="0" applyFont="1" applyBorder="1"/>
    <xf numFmtId="0" fontId="16" fillId="0" borderId="1" xfId="0" applyFont="1" applyBorder="1"/>
    <xf numFmtId="0" fontId="16" fillId="0" borderId="0" xfId="0" applyFont="1" applyAlignment="1">
      <alignment horizontal="center"/>
    </xf>
    <xf numFmtId="0" fontId="0" fillId="0" borderId="19" xfId="0" applyBorder="1"/>
    <xf numFmtId="0" fontId="16" fillId="7" borderId="5" xfId="0" applyFont="1" applyFill="1" applyBorder="1"/>
    <xf numFmtId="0" fontId="0" fillId="7" borderId="5" xfId="0" applyFill="1" applyBorder="1"/>
    <xf numFmtId="0" fontId="0" fillId="7" borderId="0" xfId="0" applyFill="1"/>
    <xf numFmtId="0" fontId="0" fillId="7" borderId="14" xfId="0" applyFill="1" applyBorder="1"/>
    <xf numFmtId="0" fontId="16" fillId="7" borderId="1" xfId="0" applyFont="1" applyFill="1" applyBorder="1"/>
    <xf numFmtId="0" fontId="22" fillId="0" borderId="5" xfId="0" applyFont="1" applyBorder="1" applyAlignment="1">
      <alignment horizontal="left"/>
    </xf>
    <xf numFmtId="0" fontId="16" fillId="7" borderId="0" xfId="0" applyFont="1" applyFill="1"/>
    <xf numFmtId="0" fontId="16" fillId="0" borderId="0" xfId="0" applyFont="1" applyAlignment="1">
      <alignment vertical="center"/>
    </xf>
    <xf numFmtId="0" fontId="18" fillId="3" borderId="17" xfId="0" applyFont="1" applyFill="1" applyBorder="1" applyAlignment="1">
      <alignment horizontal="center" vertical="center" wrapText="1"/>
    </xf>
    <xf numFmtId="0" fontId="18" fillId="3" borderId="36" xfId="0" applyFont="1" applyFill="1" applyBorder="1" applyAlignment="1">
      <alignment horizontal="center" vertical="center" wrapText="1"/>
    </xf>
    <xf numFmtId="0" fontId="0" fillId="0" borderId="37" xfId="0" applyBorder="1"/>
    <xf numFmtId="0" fontId="0" fillId="6" borderId="37" xfId="0" applyFill="1" applyBorder="1"/>
    <xf numFmtId="0" fontId="18" fillId="6" borderId="5" xfId="0" applyFont="1" applyFill="1" applyBorder="1" applyAlignment="1">
      <alignment horizontal="center" vertical="center" wrapText="1"/>
    </xf>
    <xf numFmtId="0" fontId="18" fillId="7" borderId="5" xfId="0" applyFont="1" applyFill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0" fillId="0" borderId="31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21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18" fillId="3" borderId="25" xfId="0" applyFont="1" applyFill="1" applyBorder="1" applyAlignment="1">
      <alignment horizontal="center" vertical="center" wrapText="1"/>
    </xf>
    <xf numFmtId="0" fontId="18" fillId="3" borderId="27" xfId="0" applyFont="1" applyFill="1" applyBorder="1" applyAlignment="1">
      <alignment horizontal="center" vertical="center" wrapText="1"/>
    </xf>
    <xf numFmtId="0" fontId="0" fillId="0" borderId="35" xfId="0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'19'!$L$47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'19'!$K$48:$K$58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'19'!$L$48:$L$58</c:f>
              <c:numCache>
                <c:formatCode>General</c:formatCode>
                <c:ptCount val="11"/>
                <c:pt idx="0">
                  <c:v>1.0120663143362076</c:v>
                </c:pt>
                <c:pt idx="1">
                  <c:v>1.0351465372189304</c:v>
                </c:pt>
                <c:pt idx="2">
                  <c:v>8.8737830999390996E-4</c:v>
                </c:pt>
                <c:pt idx="3">
                  <c:v>1.0440061895590427</c:v>
                </c:pt>
                <c:pt idx="4">
                  <c:v>1.3273577982976255</c:v>
                </c:pt>
                <c:pt idx="5">
                  <c:v>2.5127896116444393E-2</c:v>
                </c:pt>
                <c:pt idx="6">
                  <c:v>0.35557899368729523</c:v>
                </c:pt>
                <c:pt idx="7">
                  <c:v>0.20792527042211814</c:v>
                </c:pt>
                <c:pt idx="8">
                  <c:v>1.379942038078682</c:v>
                </c:pt>
                <c:pt idx="9">
                  <c:v>1.2680535855613615</c:v>
                </c:pt>
                <c:pt idx="10">
                  <c:v>1.2212825926688935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F-4734-AE98-0309FBE45546}"/>
            </c:ext>
          </c:extLst>
        </c:ser>
        <c:ser>
          <c:idx val="0"/>
          <c:order val="1"/>
          <c:tx>
            <c:strRef>
              <c:f>'19'!$M$47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'19'!$K$48:$K$58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'19'!$M$48:$M$58</c:f>
              <c:numCache>
                <c:formatCode>General</c:formatCode>
                <c:ptCount val="11"/>
                <c:pt idx="0">
                  <c:v>1.0426227948516413</c:v>
                </c:pt>
                <c:pt idx="1">
                  <c:v>1.0651317964259228</c:v>
                </c:pt>
                <c:pt idx="2">
                  <c:v>8.8737830999390996E-4</c:v>
                </c:pt>
                <c:pt idx="3">
                  <c:v>1.0737651138475905</c:v>
                </c:pt>
                <c:pt idx="4">
                  <c:v>1.348005076526551</c:v>
                </c:pt>
                <c:pt idx="5">
                  <c:v>3.2822174196852939E-2</c:v>
                </c:pt>
                <c:pt idx="6">
                  <c:v>0.59229722654965222</c:v>
                </c:pt>
                <c:pt idx="7">
                  <c:v>0.29516242746401145</c:v>
                </c:pt>
                <c:pt idx="8">
                  <c:v>1.3985373057268191</c:v>
                </c:pt>
                <c:pt idx="9">
                  <c:v>1.5151637011974561</c:v>
                </c:pt>
                <c:pt idx="10">
                  <c:v>1.245742642255506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F-4734-AE98-0309FBE45546}"/>
            </c:ext>
          </c:extLst>
        </c:ser>
        <c:ser>
          <c:idx val="1"/>
          <c:order val="2"/>
          <c:tx>
            <c:strRef>
              <c:f>'19'!$N$47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'19'!$K$48:$K$58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'19'!$N$48:$N$58</c:f>
              <c:numCache>
                <c:formatCode>General</c:formatCode>
                <c:ptCount val="11"/>
                <c:pt idx="0">
                  <c:v>1.0689610310770472</c:v>
                </c:pt>
                <c:pt idx="1">
                  <c:v>0.43509016734752004</c:v>
                </c:pt>
                <c:pt idx="2">
                  <c:v>0.17225451123930352</c:v>
                </c:pt>
                <c:pt idx="3">
                  <c:v>1.0880946629723791</c:v>
                </c:pt>
                <c:pt idx="4">
                  <c:v>1.3655695890488642</c:v>
                </c:pt>
                <c:pt idx="5">
                  <c:v>1.1864671052047333</c:v>
                </c:pt>
                <c:pt idx="6">
                  <c:v>0.67416616932349394</c:v>
                </c:pt>
                <c:pt idx="7">
                  <c:v>0.34291666429834144</c:v>
                </c:pt>
                <c:pt idx="8">
                  <c:v>1.4143264113332077</c:v>
                </c:pt>
                <c:pt idx="9">
                  <c:v>1.526546207670042</c:v>
                </c:pt>
                <c:pt idx="10">
                  <c:v>1.3472482881183663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F-4734-AE98-0309FBE45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05888"/>
        <c:axId val="1890212960"/>
      </c:radarChart>
      <c:catAx>
        <c:axId val="18902058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2960"/>
        <c:crosses val="autoZero"/>
        <c:auto val="0"/>
        <c:lblAlgn val="ctr"/>
        <c:lblOffset val="100"/>
        <c:noMultiLvlLbl val="0"/>
      </c:catAx>
      <c:valAx>
        <c:axId val="1890212960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5888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'19'!$L$77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'19'!$K$78:$K$88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'19'!$L$78:$L$88</c:f>
              <c:numCache>
                <c:formatCode>General</c:formatCode>
                <c:ptCount val="11"/>
                <c:pt idx="0">
                  <c:v>1.0753909029302244</c:v>
                </c:pt>
                <c:pt idx="1">
                  <c:v>1.0399251419719513</c:v>
                </c:pt>
                <c:pt idx="2">
                  <c:v>8.8737830999390996E-4</c:v>
                </c:pt>
                <c:pt idx="3">
                  <c:v>0.91875618416747828</c:v>
                </c:pt>
                <c:pt idx="4">
                  <c:v>1.0059275101248011</c:v>
                </c:pt>
                <c:pt idx="5">
                  <c:v>1.0054277304772727</c:v>
                </c:pt>
                <c:pt idx="6">
                  <c:v>0.875</c:v>
                </c:pt>
                <c:pt idx="7">
                  <c:v>0.61640236835685092</c:v>
                </c:pt>
                <c:pt idx="8">
                  <c:v>1.189211769866424</c:v>
                </c:pt>
                <c:pt idx="9">
                  <c:v>1.4542694465548025</c:v>
                </c:pt>
                <c:pt idx="10">
                  <c:v>1.0008227906530909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B-4276-928B-96691818AF04}"/>
            </c:ext>
          </c:extLst>
        </c:ser>
        <c:ser>
          <c:idx val="0"/>
          <c:order val="1"/>
          <c:tx>
            <c:strRef>
              <c:f>'19'!$M$77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'19'!$K$78:$K$88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'19'!$M$78:$M$88</c:f>
              <c:numCache>
                <c:formatCode>General</c:formatCode>
                <c:ptCount val="11"/>
                <c:pt idx="0">
                  <c:v>1.090195999764795</c:v>
                </c:pt>
                <c:pt idx="1">
                  <c:v>1.0552034092284166</c:v>
                </c:pt>
                <c:pt idx="2">
                  <c:v>8.8737830999390996E-4</c:v>
                </c:pt>
                <c:pt idx="3">
                  <c:v>0.93641462062308567</c:v>
                </c:pt>
                <c:pt idx="4">
                  <c:v>1.0411744673683136</c:v>
                </c:pt>
                <c:pt idx="5">
                  <c:v>1.4438906498404032</c:v>
                </c:pt>
                <c:pt idx="6">
                  <c:v>0.32436477015249998</c:v>
                </c:pt>
                <c:pt idx="7">
                  <c:v>0.17061465623277233</c:v>
                </c:pt>
                <c:pt idx="8">
                  <c:v>1.2022915077031817</c:v>
                </c:pt>
                <c:pt idx="9">
                  <c:v>1.4622450849541722</c:v>
                </c:pt>
                <c:pt idx="10">
                  <c:v>1.090195999764795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B-4276-928B-96691818AF04}"/>
            </c:ext>
          </c:extLst>
        </c:ser>
        <c:ser>
          <c:idx val="1"/>
          <c:order val="2"/>
          <c:tx>
            <c:strRef>
              <c:f>'19'!$N$77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'19'!$K$78:$K$88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'19'!$N$78:$N$88</c:f>
              <c:numCache>
                <c:formatCode>General</c:formatCode>
                <c:ptCount val="11"/>
                <c:pt idx="0">
                  <c:v>1.0601327292893374</c:v>
                </c:pt>
                <c:pt idx="1">
                  <c:v>1.0973325551511481</c:v>
                </c:pt>
                <c:pt idx="2">
                  <c:v>8.8737830999390996E-4</c:v>
                </c:pt>
                <c:pt idx="3">
                  <c:v>0.97940192626280986</c:v>
                </c:pt>
                <c:pt idx="4">
                  <c:v>1.0838309241791837</c:v>
                </c:pt>
                <c:pt idx="5">
                  <c:v>0.87177910351970156</c:v>
                </c:pt>
                <c:pt idx="6">
                  <c:v>0.35485978174164484</c:v>
                </c:pt>
                <c:pt idx="7">
                  <c:v>0.20862925241071348</c:v>
                </c:pt>
                <c:pt idx="8">
                  <c:v>1.2381160061619074</c:v>
                </c:pt>
                <c:pt idx="9">
                  <c:v>1.4838703243731768</c:v>
                </c:pt>
                <c:pt idx="10">
                  <c:v>1.1309516340442458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B-4276-928B-96691818A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199360"/>
        <c:axId val="1890204800"/>
      </c:radarChart>
      <c:catAx>
        <c:axId val="18901993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4800"/>
        <c:crosses val="autoZero"/>
        <c:auto val="0"/>
        <c:lblAlgn val="ctr"/>
        <c:lblOffset val="100"/>
        <c:noMultiLvlLbl val="0"/>
      </c:catAx>
      <c:valAx>
        <c:axId val="1890204800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199360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'19'!$L$107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'19'!$K$108:$K$118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'19'!$L$108:$L$118</c:f>
              <c:numCache>
                <c:formatCode>General</c:formatCode>
                <c:ptCount val="11"/>
                <c:pt idx="0">
                  <c:v>1.1586769394394079</c:v>
                </c:pt>
                <c:pt idx="1">
                  <c:v>0.77434963777069932</c:v>
                </c:pt>
                <c:pt idx="2">
                  <c:v>0.15328456994982448</c:v>
                </c:pt>
                <c:pt idx="3">
                  <c:v>1.04622998913499</c:v>
                </c:pt>
                <c:pt idx="4">
                  <c:v>0.95995210768099726</c:v>
                </c:pt>
                <c:pt idx="5">
                  <c:v>1.0115277065640567</c:v>
                </c:pt>
                <c:pt idx="6">
                  <c:v>0.79616797469083778</c:v>
                </c:pt>
                <c:pt idx="7">
                  <c:v>1.5345819806571042</c:v>
                </c:pt>
                <c:pt idx="8">
                  <c:v>0.52428410558903593</c:v>
                </c:pt>
                <c:pt idx="9">
                  <c:v>0.66213319348564659</c:v>
                </c:pt>
                <c:pt idx="10">
                  <c:v>0.73541303139059111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7-475A-8791-80D1D47D1D79}"/>
            </c:ext>
          </c:extLst>
        </c:ser>
        <c:ser>
          <c:idx val="0"/>
          <c:order val="1"/>
          <c:tx>
            <c:strRef>
              <c:f>'19'!$M$107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'19'!$K$108:$K$118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'19'!$M$108:$M$118</c:f>
              <c:numCache>
                <c:formatCode>General</c:formatCode>
                <c:ptCount val="11"/>
                <c:pt idx="0">
                  <c:v>1.1622326412727209</c:v>
                </c:pt>
                <c:pt idx="1">
                  <c:v>0.82259863779100406</c:v>
                </c:pt>
                <c:pt idx="2">
                  <c:v>0.66529450423359426</c:v>
                </c:pt>
                <c:pt idx="3">
                  <c:v>1.0666796157120979</c:v>
                </c:pt>
                <c:pt idx="4">
                  <c:v>0.95848907853652765</c:v>
                </c:pt>
                <c:pt idx="5">
                  <c:v>1.1418984781824526</c:v>
                </c:pt>
                <c:pt idx="6">
                  <c:v>0.52288133284016181</c:v>
                </c:pt>
                <c:pt idx="7">
                  <c:v>1.1972379005829177</c:v>
                </c:pt>
                <c:pt idx="8">
                  <c:v>0.51573980191161428</c:v>
                </c:pt>
                <c:pt idx="9">
                  <c:v>0.65134235123097606</c:v>
                </c:pt>
                <c:pt idx="10">
                  <c:v>0.77418479435475651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7-475A-8791-80D1D47D1D79}"/>
            </c:ext>
          </c:extLst>
        </c:ser>
        <c:ser>
          <c:idx val="1"/>
          <c:order val="2"/>
          <c:tx>
            <c:strRef>
              <c:f>'19'!$N$107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'19'!$K$108:$K$118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'19'!$N$108:$N$118</c:f>
              <c:numCache>
                <c:formatCode>General</c:formatCode>
                <c:ptCount val="11"/>
                <c:pt idx="0">
                  <c:v>1.1747457810835527</c:v>
                </c:pt>
                <c:pt idx="1">
                  <c:v>0.70030205066767359</c:v>
                </c:pt>
                <c:pt idx="2">
                  <c:v>0.24962654903069378</c:v>
                </c:pt>
                <c:pt idx="3">
                  <c:v>1.1005665960846551</c:v>
                </c:pt>
                <c:pt idx="4">
                  <c:v>0.96208659053559198</c:v>
                </c:pt>
                <c:pt idx="5">
                  <c:v>0.98809263156249638</c:v>
                </c:pt>
                <c:pt idx="6">
                  <c:v>0.54606554901728599</c:v>
                </c:pt>
                <c:pt idx="7">
                  <c:v>0.59978601250450259</c:v>
                </c:pt>
                <c:pt idx="8">
                  <c:v>0.51815222948931072</c:v>
                </c:pt>
                <c:pt idx="9">
                  <c:v>0.65438907410325986</c:v>
                </c:pt>
                <c:pt idx="10">
                  <c:v>0.82644643009213536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7-475A-8791-80D1D47D1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02624"/>
        <c:axId val="1890198816"/>
      </c:radarChart>
      <c:catAx>
        <c:axId val="18902026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198816"/>
        <c:crosses val="autoZero"/>
        <c:auto val="0"/>
        <c:lblAlgn val="ctr"/>
        <c:lblOffset val="100"/>
        <c:noMultiLvlLbl val="0"/>
      </c:catAx>
      <c:valAx>
        <c:axId val="1890198816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2624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'19'!$L$137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'19'!$K$138:$K$148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'19'!$L$138:$L$148</c:f>
              <c:numCache>
                <c:formatCode>General</c:formatCode>
                <c:ptCount val="11"/>
                <c:pt idx="0">
                  <c:v>1.0851863932306922</c:v>
                </c:pt>
                <c:pt idx="1">
                  <c:v>1.2794198371910317</c:v>
                </c:pt>
                <c:pt idx="2">
                  <c:v>3.3406074986088172E-3</c:v>
                </c:pt>
                <c:pt idx="3">
                  <c:v>1.0057737707568974</c:v>
                </c:pt>
                <c:pt idx="4">
                  <c:v>1.1407697660068394</c:v>
                </c:pt>
                <c:pt idx="5">
                  <c:v>1.3257252206140804</c:v>
                </c:pt>
                <c:pt idx="6">
                  <c:v>0.52600422384816548</c:v>
                </c:pt>
                <c:pt idx="7">
                  <c:v>0.39499578038233074</c:v>
                </c:pt>
                <c:pt idx="8">
                  <c:v>1.2278233689860225</c:v>
                </c:pt>
                <c:pt idx="9">
                  <c:v>1.38920855885419</c:v>
                </c:pt>
                <c:pt idx="10">
                  <c:v>0.81389889349333522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5-4BAC-9FEB-E1EE40E231AD}"/>
            </c:ext>
          </c:extLst>
        </c:ser>
        <c:ser>
          <c:idx val="0"/>
          <c:order val="1"/>
          <c:tx>
            <c:strRef>
              <c:f>'19'!$M$137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'19'!$K$138:$K$148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'19'!$M$138:$M$148</c:f>
              <c:numCache>
                <c:formatCode>General</c:formatCode>
                <c:ptCount val="11"/>
                <c:pt idx="0">
                  <c:v>0.9797083395608418</c:v>
                </c:pt>
                <c:pt idx="1">
                  <c:v>1.293739995095428</c:v>
                </c:pt>
                <c:pt idx="2">
                  <c:v>3.3406074986088172E-3</c:v>
                </c:pt>
                <c:pt idx="3">
                  <c:v>1.0317983227684215</c:v>
                </c:pt>
                <c:pt idx="4">
                  <c:v>1.1580189146835518</c:v>
                </c:pt>
                <c:pt idx="5">
                  <c:v>0.81362140626678592</c:v>
                </c:pt>
                <c:pt idx="6">
                  <c:v>0.48103869102837576</c:v>
                </c:pt>
                <c:pt idx="7">
                  <c:v>0.62457024229944424</c:v>
                </c:pt>
                <c:pt idx="8">
                  <c:v>1.2432946352297518</c:v>
                </c:pt>
                <c:pt idx="9">
                  <c:v>1.4008540609834812</c:v>
                </c:pt>
                <c:pt idx="10">
                  <c:v>0.83017087892096164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25-4BAC-9FEB-E1EE40E231AD}"/>
            </c:ext>
          </c:extLst>
        </c:ser>
        <c:ser>
          <c:idx val="1"/>
          <c:order val="2"/>
          <c:tx>
            <c:strRef>
              <c:f>'19'!$N$137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'19'!$K$138:$K$148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'19'!$N$138:$N$148</c:f>
              <c:numCache>
                <c:formatCode>General</c:formatCode>
                <c:ptCount val="11"/>
                <c:pt idx="0">
                  <c:v>1.0210890239600274</c:v>
                </c:pt>
                <c:pt idx="1">
                  <c:v>0.98422720297906874</c:v>
                </c:pt>
                <c:pt idx="2">
                  <c:v>0.30853755366259999</c:v>
                </c:pt>
                <c:pt idx="3">
                  <c:v>1.0860197261879279</c:v>
                </c:pt>
                <c:pt idx="4">
                  <c:v>1.193303609347814</c:v>
                </c:pt>
                <c:pt idx="5">
                  <c:v>1.2536845507624663</c:v>
                </c:pt>
                <c:pt idx="6">
                  <c:v>0.29817522457866907</c:v>
                </c:pt>
                <c:pt idx="7">
                  <c:v>0.94685034672667057</c:v>
                </c:pt>
                <c:pt idx="8">
                  <c:v>1.2748244641701276</c:v>
                </c:pt>
                <c:pt idx="9">
                  <c:v>1.4244387504612537</c:v>
                </c:pt>
                <c:pt idx="10">
                  <c:v>0.86557091934695829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25-4BAC-9FEB-E1EE40E23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11872"/>
        <c:axId val="1890200448"/>
      </c:radarChart>
      <c:catAx>
        <c:axId val="18902118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0448"/>
        <c:crosses val="autoZero"/>
        <c:auto val="0"/>
        <c:lblAlgn val="ctr"/>
        <c:lblOffset val="100"/>
        <c:noMultiLvlLbl val="0"/>
      </c:catAx>
      <c:valAx>
        <c:axId val="1890200448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1872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'19'!$L$167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'19'!$K$168:$K$178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'19'!$L$168:$L$178</c:f>
              <c:numCache>
                <c:formatCode>General</c:formatCode>
                <c:ptCount val="11"/>
                <c:pt idx="0">
                  <c:v>1.1425680481279461</c:v>
                </c:pt>
                <c:pt idx="1">
                  <c:v>1.2482793096159572</c:v>
                </c:pt>
                <c:pt idx="2">
                  <c:v>3.3406074986088172E-3</c:v>
                </c:pt>
                <c:pt idx="3">
                  <c:v>1.0109615102422143</c:v>
                </c:pt>
                <c:pt idx="4">
                  <c:v>1.2300048461836453</c:v>
                </c:pt>
                <c:pt idx="5">
                  <c:v>1.0226302175311359</c:v>
                </c:pt>
                <c:pt idx="6">
                  <c:v>0.31625512128844913</c:v>
                </c:pt>
                <c:pt idx="7">
                  <c:v>0.27146154456247462</c:v>
                </c:pt>
                <c:pt idx="8">
                  <c:v>1.2762013402967973</c:v>
                </c:pt>
                <c:pt idx="9">
                  <c:v>1.4254642107696673</c:v>
                </c:pt>
                <c:pt idx="10">
                  <c:v>1.2653889369826583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2-4234-898F-7CB5315AA3A7}"/>
            </c:ext>
          </c:extLst>
        </c:ser>
        <c:ser>
          <c:idx val="0"/>
          <c:order val="1"/>
          <c:tx>
            <c:strRef>
              <c:f>'19'!$M$167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'19'!$K$168:$K$178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'19'!$M$168:$M$178</c:f>
              <c:numCache>
                <c:formatCode>General</c:formatCode>
                <c:ptCount val="11"/>
                <c:pt idx="0">
                  <c:v>1.165824410469833</c:v>
                </c:pt>
                <c:pt idx="1">
                  <c:v>1.268564716234643</c:v>
                </c:pt>
                <c:pt idx="2">
                  <c:v>3.3406074986088172E-3</c:v>
                </c:pt>
                <c:pt idx="3">
                  <c:v>1.0373043509008557</c:v>
                </c:pt>
                <c:pt idx="4">
                  <c:v>1.2969134589806051</c:v>
                </c:pt>
                <c:pt idx="5">
                  <c:v>0.93665148508123874</c:v>
                </c:pt>
                <c:pt idx="6">
                  <c:v>0.32300259742101045</c:v>
                </c:pt>
                <c:pt idx="7">
                  <c:v>0.76263137567267414</c:v>
                </c:pt>
                <c:pt idx="8">
                  <c:v>1.2956344844422352</c:v>
                </c:pt>
                <c:pt idx="9">
                  <c:v>1.165824410469833</c:v>
                </c:pt>
                <c:pt idx="10">
                  <c:v>1.2508331443473866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02-4234-898F-7CB5315AA3A7}"/>
            </c:ext>
          </c:extLst>
        </c:ser>
        <c:ser>
          <c:idx val="1"/>
          <c:order val="2"/>
          <c:tx>
            <c:strRef>
              <c:f>'19'!$N$167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'19'!$K$168:$K$178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'19'!$N$168:$N$178</c:f>
              <c:numCache>
                <c:formatCode>General</c:formatCode>
                <c:ptCount val="11"/>
                <c:pt idx="0">
                  <c:v>1.1936703255214816</c:v>
                </c:pt>
                <c:pt idx="1">
                  <c:v>0.82902000649348051</c:v>
                </c:pt>
                <c:pt idx="2">
                  <c:v>3.3406074986088172E-3</c:v>
                </c:pt>
                <c:pt idx="3">
                  <c:v>1.0655478653075454</c:v>
                </c:pt>
                <c:pt idx="4">
                  <c:v>1.3764865813356635</c:v>
                </c:pt>
                <c:pt idx="5">
                  <c:v>0.9272826569830469</c:v>
                </c:pt>
                <c:pt idx="6">
                  <c:v>0.35086031771716047</c:v>
                </c:pt>
                <c:pt idx="7">
                  <c:v>0.33737054558115226</c:v>
                </c:pt>
                <c:pt idx="8">
                  <c:v>1.3187757067183776</c:v>
                </c:pt>
                <c:pt idx="9">
                  <c:v>1.1936703255214816</c:v>
                </c:pt>
                <c:pt idx="10">
                  <c:v>1.2756810124002111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02-4234-898F-7CB5315AA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16224"/>
        <c:axId val="1890199904"/>
      </c:radarChart>
      <c:catAx>
        <c:axId val="18902162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199904"/>
        <c:crosses val="autoZero"/>
        <c:auto val="0"/>
        <c:lblAlgn val="ctr"/>
        <c:lblOffset val="100"/>
        <c:noMultiLvlLbl val="0"/>
      </c:catAx>
      <c:valAx>
        <c:axId val="1890199904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6224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'19'!$L$197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'19'!$K$198:$K$208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'19'!$L$198:$L$208</c:f>
              <c:numCache>
                <c:formatCode>General</c:formatCode>
                <c:ptCount val="11"/>
                <c:pt idx="0">
                  <c:v>0.91886129981741882</c:v>
                </c:pt>
                <c:pt idx="1">
                  <c:v>1.125731602789015</c:v>
                </c:pt>
                <c:pt idx="2">
                  <c:v>0.28544672028484291</c:v>
                </c:pt>
                <c:pt idx="3">
                  <c:v>0.93492201864502555</c:v>
                </c:pt>
                <c:pt idx="4">
                  <c:v>1.503867226185416E-3</c:v>
                </c:pt>
                <c:pt idx="5">
                  <c:v>1.5933453797241466</c:v>
                </c:pt>
                <c:pt idx="6">
                  <c:v>0.45850598008021515</c:v>
                </c:pt>
                <c:pt idx="7">
                  <c:v>1.3761018632143713</c:v>
                </c:pt>
                <c:pt idx="8">
                  <c:v>0.4395186949508843</c:v>
                </c:pt>
                <c:pt idx="9">
                  <c:v>1.1919535216284365</c:v>
                </c:pt>
                <c:pt idx="10">
                  <c:v>0.82730185739031747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D-4F16-ADCE-469D2F293E03}"/>
            </c:ext>
          </c:extLst>
        </c:ser>
        <c:ser>
          <c:idx val="0"/>
          <c:order val="1"/>
          <c:tx>
            <c:strRef>
              <c:f>'19'!$M$197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'19'!$K$198:$K$208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'19'!$M$198:$M$208</c:f>
              <c:numCache>
                <c:formatCode>General</c:formatCode>
                <c:ptCount val="11"/>
                <c:pt idx="0">
                  <c:v>0.86965136712669755</c:v>
                </c:pt>
                <c:pt idx="1">
                  <c:v>1.1212962325917852</c:v>
                </c:pt>
                <c:pt idx="2">
                  <c:v>0.7992632325051543</c:v>
                </c:pt>
                <c:pt idx="3">
                  <c:v>0.93463016755654849</c:v>
                </c:pt>
                <c:pt idx="4">
                  <c:v>0.55630473639219846</c:v>
                </c:pt>
                <c:pt idx="5">
                  <c:v>0.44070903113891158</c:v>
                </c:pt>
                <c:pt idx="6">
                  <c:v>0.46729915186533322</c:v>
                </c:pt>
                <c:pt idx="7">
                  <c:v>0.97329968593699157</c:v>
                </c:pt>
                <c:pt idx="8">
                  <c:v>0.43734894121325574</c:v>
                </c:pt>
                <c:pt idx="9">
                  <c:v>1.1878432598768753</c:v>
                </c:pt>
                <c:pt idx="10">
                  <c:v>0.8232177505756566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D-4F16-ADCE-469D2F293E03}"/>
            </c:ext>
          </c:extLst>
        </c:ser>
        <c:ser>
          <c:idx val="1"/>
          <c:order val="2"/>
          <c:tx>
            <c:strRef>
              <c:f>'19'!$N$197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'19'!$K$198:$K$208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'19'!$N$198:$N$208</c:f>
              <c:numCache>
                <c:formatCode>General</c:formatCode>
                <c:ptCount val="11"/>
                <c:pt idx="0">
                  <c:v>0.79726437257619076</c:v>
                </c:pt>
                <c:pt idx="1">
                  <c:v>1.1466630979324661</c:v>
                </c:pt>
                <c:pt idx="2">
                  <c:v>0.87125390597200492</c:v>
                </c:pt>
                <c:pt idx="3">
                  <c:v>1.0281830518919204</c:v>
                </c:pt>
                <c:pt idx="4">
                  <c:v>0.57245814277750029</c:v>
                </c:pt>
                <c:pt idx="5">
                  <c:v>0.96809449497283584</c:v>
                </c:pt>
                <c:pt idx="6">
                  <c:v>0.5035368481355299</c:v>
                </c:pt>
                <c:pt idx="7">
                  <c:v>0.14949662901850802</c:v>
                </c:pt>
                <c:pt idx="8">
                  <c:v>0.4500482312200525</c:v>
                </c:pt>
                <c:pt idx="9">
                  <c:v>1.2113235950331189</c:v>
                </c:pt>
                <c:pt idx="10">
                  <c:v>0.84712150331895075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D-4F16-ADCE-469D2F29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17856"/>
        <c:axId val="1890201536"/>
      </c:radarChart>
      <c:catAx>
        <c:axId val="18902178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1536"/>
        <c:crosses val="autoZero"/>
        <c:auto val="0"/>
        <c:lblAlgn val="ctr"/>
        <c:lblOffset val="100"/>
        <c:noMultiLvlLbl val="0"/>
      </c:catAx>
      <c:valAx>
        <c:axId val="1890201536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7856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'19'!$L$17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'19'!$K$48:$K$58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'19'!$L$18:$L$28</c:f>
              <c:numCache>
                <c:formatCode>General</c:formatCode>
                <c:ptCount val="11"/>
                <c:pt idx="0">
                  <c:v>1.1028875652889594</c:v>
                </c:pt>
                <c:pt idx="1">
                  <c:v>0.98422720297906874</c:v>
                </c:pt>
                <c:pt idx="2">
                  <c:v>0.15570774936699075</c:v>
                </c:pt>
                <c:pt idx="3">
                  <c:v>1.0118434621570913</c:v>
                </c:pt>
                <c:pt idx="4">
                  <c:v>0.96071459902878475</c:v>
                </c:pt>
                <c:pt idx="5">
                  <c:v>1.0437156336125013</c:v>
                </c:pt>
                <c:pt idx="6">
                  <c:v>0.61112182440326734</c:v>
                </c:pt>
                <c:pt idx="7">
                  <c:v>1.3136642099370943</c:v>
                </c:pt>
                <c:pt idx="8">
                  <c:v>0.84938424122506428</c:v>
                </c:pt>
                <c:pt idx="9">
                  <c:v>1.1241679853006104</c:v>
                </c:pt>
                <c:pt idx="10">
                  <c:v>0.89729377929559562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4-40EB-B5BF-AA32D0209D82}"/>
            </c:ext>
          </c:extLst>
        </c:ser>
        <c:ser>
          <c:idx val="0"/>
          <c:order val="1"/>
          <c:tx>
            <c:strRef>
              <c:f>'19'!$M$17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'19'!$K$48:$K$58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'19'!$M$18:$M$28</c:f>
              <c:numCache>
                <c:formatCode>General</c:formatCode>
                <c:ptCount val="11"/>
                <c:pt idx="0">
                  <c:v>1.1008391082869686</c:v>
                </c:pt>
                <c:pt idx="1">
                  <c:v>1.0090395057565151</c:v>
                </c:pt>
                <c:pt idx="2">
                  <c:v>0.57135165112541442</c:v>
                </c:pt>
                <c:pt idx="3">
                  <c:v>1.0314964424759661</c:v>
                </c:pt>
                <c:pt idx="4">
                  <c:v>1.0142833337908141</c:v>
                </c:pt>
                <c:pt idx="5">
                  <c:v>1.0879101430496037</c:v>
                </c:pt>
                <c:pt idx="6">
                  <c:v>0.46900251248625313</c:v>
                </c:pt>
                <c:pt idx="7">
                  <c:v>0.84369062112930882</c:v>
                </c:pt>
                <c:pt idx="8">
                  <c:v>0.84748731304098324</c:v>
                </c:pt>
                <c:pt idx="9">
                  <c:v>1.1221634477273337</c:v>
                </c:pt>
                <c:pt idx="10">
                  <c:v>0.91849746571211321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4-40EB-B5BF-AA32D0209D82}"/>
            </c:ext>
          </c:extLst>
        </c:ser>
        <c:ser>
          <c:idx val="1"/>
          <c:order val="2"/>
          <c:tx>
            <c:strRef>
              <c:f>'19'!$N$17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'19'!$K$48:$K$58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'19'!$N$18:$N$28</c:f>
              <c:numCache>
                <c:formatCode>General</c:formatCode>
                <c:ptCount val="11"/>
                <c:pt idx="0">
                  <c:v>1.1064070696706603</c:v>
                </c:pt>
                <c:pt idx="1">
                  <c:v>0.842170248030507</c:v>
                </c:pt>
                <c:pt idx="2">
                  <c:v>0.38853052254917081</c:v>
                </c:pt>
                <c:pt idx="3">
                  <c:v>1.0754720477628159</c:v>
                </c:pt>
                <c:pt idx="4">
                  <c:v>1.0464538795209342</c:v>
                </c:pt>
                <c:pt idx="5">
                  <c:v>0.99060637818773722</c:v>
                </c:pt>
                <c:pt idx="6">
                  <c:v>0.48619174695228101</c:v>
                </c:pt>
                <c:pt idx="7">
                  <c:v>0.35668967703832699</c:v>
                </c:pt>
                <c:pt idx="8">
                  <c:v>0.86306021865931404</c:v>
                </c:pt>
                <c:pt idx="9">
                  <c:v>1.138365903645348</c:v>
                </c:pt>
                <c:pt idx="10">
                  <c:v>0.97381764847719232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4-40EB-B5BF-AA32D0209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2208"/>
        <c:axId val="1890223296"/>
      </c:radarChart>
      <c:catAx>
        <c:axId val="18902222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3296"/>
        <c:crosses val="autoZero"/>
        <c:auto val="0"/>
        <c:lblAlgn val="ctr"/>
        <c:lblOffset val="100"/>
        <c:noMultiLvlLbl val="0"/>
      </c:catAx>
      <c:valAx>
        <c:axId val="1890223296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2208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'20'!$L$107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'20'!$K$108:$K$118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'20'!$L$108:$L$118</c:f>
              <c:numCache>
                <c:formatCode>General</c:formatCode>
                <c:ptCount val="11"/>
                <c:pt idx="0">
                  <c:v>1.1614698639028538</c:v>
                </c:pt>
                <c:pt idx="1">
                  <c:v>1.2647726593974775</c:v>
                </c:pt>
                <c:pt idx="2">
                  <c:v>0.79795673946133627</c:v>
                </c:pt>
                <c:pt idx="3">
                  <c:v>1.3518150880508037</c:v>
                </c:pt>
                <c:pt idx="4">
                  <c:v>0.39897666997177095</c:v>
                </c:pt>
                <c:pt idx="5">
                  <c:v>0.87871208718660609</c:v>
                </c:pt>
                <c:pt idx="6">
                  <c:v>0.79459522433996999</c:v>
                </c:pt>
                <c:pt idx="7">
                  <c:v>0.14899028980782458</c:v>
                </c:pt>
                <c:pt idx="8">
                  <c:v>1.2920032307135707</c:v>
                </c:pt>
                <c:pt idx="9">
                  <c:v>2.7935603045913963E-2</c:v>
                </c:pt>
                <c:pt idx="10">
                  <c:v>1.2469385405315523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5-4C64-9D47-081C6FCB28B6}"/>
            </c:ext>
          </c:extLst>
        </c:ser>
        <c:ser>
          <c:idx val="0"/>
          <c:order val="1"/>
          <c:tx>
            <c:strRef>
              <c:f>'20'!$M$107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'20'!$K$108:$K$118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'20'!$M$108:$M$118</c:f>
              <c:numCache>
                <c:formatCode>General</c:formatCode>
                <c:ptCount val="11"/>
                <c:pt idx="0">
                  <c:v>1.1967668062786803</c:v>
                </c:pt>
                <c:pt idx="1">
                  <c:v>1.295429373137285</c:v>
                </c:pt>
                <c:pt idx="2">
                  <c:v>1.172077833259747</c:v>
                </c:pt>
                <c:pt idx="3">
                  <c:v>1.3818567634638423</c:v>
                </c:pt>
                <c:pt idx="4">
                  <c:v>0.41606871825086694</c:v>
                </c:pt>
                <c:pt idx="5">
                  <c:v>0.90206460637498775</c:v>
                </c:pt>
                <c:pt idx="6">
                  <c:v>0.5275937177679092</c:v>
                </c:pt>
                <c:pt idx="7">
                  <c:v>1.354363141425869</c:v>
                </c:pt>
                <c:pt idx="8">
                  <c:v>1.3213406365837708</c:v>
                </c:pt>
                <c:pt idx="9">
                  <c:v>2.7935603045913963E-2</c:v>
                </c:pt>
                <c:pt idx="10">
                  <c:v>1.0839375925903947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5-4C64-9D47-081C6FCB28B6}"/>
            </c:ext>
          </c:extLst>
        </c:ser>
        <c:ser>
          <c:idx val="1"/>
          <c:order val="2"/>
          <c:tx>
            <c:strRef>
              <c:f>'20'!$N$107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'20'!$K$108:$K$118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'20'!$N$108:$N$118</c:f>
              <c:numCache>
                <c:formatCode>General</c:formatCode>
                <c:ptCount val="11"/>
                <c:pt idx="0">
                  <c:v>1.1844288708690949</c:v>
                </c:pt>
                <c:pt idx="1">
                  <c:v>1.2847342438236218</c:v>
                </c:pt>
                <c:pt idx="2">
                  <c:v>0.99509836702093579</c:v>
                </c:pt>
                <c:pt idx="3">
                  <c:v>1.2662501057531963</c:v>
                </c:pt>
                <c:pt idx="4">
                  <c:v>0.51770975017424092</c:v>
                </c:pt>
                <c:pt idx="5">
                  <c:v>0.60304606297653418</c:v>
                </c:pt>
                <c:pt idx="6">
                  <c:v>0.48260124209755806</c:v>
                </c:pt>
                <c:pt idx="7">
                  <c:v>1.0988321356093349</c:v>
                </c:pt>
                <c:pt idx="8">
                  <c:v>1.3111107520735648</c:v>
                </c:pt>
                <c:pt idx="9">
                  <c:v>2.7935603045913963E-2</c:v>
                </c:pt>
                <c:pt idx="10">
                  <c:v>1.0699872210868158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05-4C64-9D47-081C6FCB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0576"/>
        <c:axId val="1890218944"/>
      </c:radarChart>
      <c:catAx>
        <c:axId val="18902205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8944"/>
        <c:crosses val="autoZero"/>
        <c:auto val="0"/>
        <c:lblAlgn val="ctr"/>
        <c:lblOffset val="100"/>
        <c:noMultiLvlLbl val="0"/>
      </c:catAx>
      <c:valAx>
        <c:axId val="1890218944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0576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и1на!$B$229:$B$231</c:f>
              <c:strCache>
                <c:ptCount val="3"/>
                <c:pt idx="0">
                  <c:v>Княгининский</c:v>
                </c:pt>
                <c:pt idx="1">
                  <c:v>Город Княгинино</c:v>
                </c:pt>
                <c:pt idx="2">
                  <c:v>Ананьевский сельсовет</c:v>
                </c:pt>
              </c:strCache>
            </c:strRef>
          </c:cat>
          <c:val>
            <c:numRef>
              <c:f>и1на!#REF!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4-456A-94C2-D321537E5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0032"/>
        <c:axId val="1890222752"/>
      </c:radarChart>
      <c:catAx>
        <c:axId val="18902200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2752"/>
        <c:crosses val="autoZero"/>
        <c:auto val="0"/>
        <c:lblAlgn val="ctr"/>
        <c:lblOffset val="100"/>
        <c:noMultiLvlLbl val="0"/>
      </c:catAx>
      <c:valAx>
        <c:axId val="18902227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0032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и3на!$B$421:$B$426</c:f>
              <c:numCache>
                <c:formatCode>General</c:formatCode>
                <c:ptCount val="6"/>
              </c:numCache>
            </c:numRef>
          </c:cat>
          <c:val>
            <c:numRef>
              <c:f>и3на!$C$421:$C$426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10D-42E8-89A6-0D925D0AB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4928"/>
        <c:axId val="1890225472"/>
      </c:radarChart>
      <c:catAx>
        <c:axId val="18902249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5472"/>
        <c:crosses val="autoZero"/>
        <c:auto val="0"/>
        <c:lblAlgn val="ctr"/>
        <c:lblOffset val="100"/>
        <c:noMultiLvlLbl val="0"/>
      </c:catAx>
      <c:valAx>
        <c:axId val="189022547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4928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и6но!$B$421:$B$426</c:f>
              <c:numCache>
                <c:formatCode>General</c:formatCode>
                <c:ptCount val="6"/>
              </c:numCache>
            </c:numRef>
          </c:cat>
          <c:val>
            <c:numRef>
              <c:f>и6но!$C$421:$C$426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BBF-4B40-A63B-125042EA5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6560"/>
        <c:axId val="1890227648"/>
      </c:radarChart>
      <c:catAx>
        <c:axId val="18902265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7648"/>
        <c:crosses val="autoZero"/>
        <c:auto val="0"/>
        <c:lblAlgn val="ctr"/>
        <c:lblOffset val="100"/>
        <c:noMultiLvlLbl val="0"/>
      </c:catAx>
      <c:valAx>
        <c:axId val="189022764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6560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и7но!$B$421:$B$426</c:f>
              <c:numCache>
                <c:formatCode>General</c:formatCode>
                <c:ptCount val="6"/>
              </c:numCache>
            </c:numRef>
          </c:cat>
          <c:val>
            <c:numRef>
              <c:f>и7но!$C$421:$C$426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17A-4FC4-8828-25CDB9B9A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119584"/>
        <c:axId val="1406111424"/>
      </c:radarChart>
      <c:catAx>
        <c:axId val="14061195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1424"/>
        <c:crosses val="autoZero"/>
        <c:auto val="0"/>
        <c:lblAlgn val="ctr"/>
        <c:lblOffset val="100"/>
        <c:noMultiLvlLbl val="0"/>
      </c:catAx>
      <c:valAx>
        <c:axId val="1406111424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9584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и8но!$B$421:$B$426</c:f>
              <c:numCache>
                <c:formatCode>General</c:formatCode>
                <c:ptCount val="6"/>
              </c:numCache>
            </c:numRef>
          </c:cat>
          <c:val>
            <c:numRef>
              <c:f>и8но!$C$421:$C$426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447B-46D7-8C37-336ED48A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112512"/>
        <c:axId val="1406114688"/>
      </c:radarChart>
      <c:catAx>
        <c:axId val="14061125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4688"/>
        <c:crosses val="autoZero"/>
        <c:auto val="0"/>
        <c:lblAlgn val="ctr"/>
        <c:lblOffset val="100"/>
        <c:noMultiLvlLbl val="0"/>
      </c:catAx>
      <c:valAx>
        <c:axId val="140611468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2512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и10на!$B$421:$B$426</c:f>
              <c:numCache>
                <c:formatCode>General</c:formatCode>
                <c:ptCount val="6"/>
              </c:numCache>
            </c:numRef>
          </c:cat>
          <c:val>
            <c:numRef>
              <c:f>и10на!$C$421:$C$426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DEA1-4614-B35B-14C02F8C3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115776"/>
        <c:axId val="1406122848"/>
      </c:radarChart>
      <c:catAx>
        <c:axId val="14061157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22848"/>
        <c:crosses val="autoZero"/>
        <c:auto val="0"/>
        <c:lblAlgn val="ctr"/>
        <c:lblOffset val="100"/>
        <c:noMultiLvlLbl val="0"/>
      </c:catAx>
      <c:valAx>
        <c:axId val="140612284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5776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6227427821522308"/>
                  <c:y val="-0.11615740740740738"/>
                </c:manualLayout>
              </c:layout>
              <c:numFmt formatCode="#,##0.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Показатели!$C$15:$C$17</c:f>
              <c:numCache>
                <c:formatCode>General</c:formatCode>
                <c:ptCount val="3"/>
                <c:pt idx="0">
                  <c:v>-100</c:v>
                </c:pt>
                <c:pt idx="1">
                  <c:v>0</c:v>
                </c:pt>
                <c:pt idx="2">
                  <c:v>100</c:v>
                </c:pt>
              </c:numCache>
            </c:numRef>
          </c:xVal>
          <c:yVal>
            <c:numRef>
              <c:f>Показатели!$E$15:$E$17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F-4127-BE6F-7BAA0D7D0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65536"/>
        <c:axId val="1252669888"/>
      </c:scatterChart>
      <c:valAx>
        <c:axId val="1252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69888"/>
        <c:crosses val="autoZero"/>
        <c:crossBetween val="midCat"/>
      </c:valAx>
      <c:valAx>
        <c:axId val="125266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0-4468-8367-7A9728EF13EB}"/>
            </c:ext>
          </c:extLst>
        </c:ser>
        <c:ser>
          <c:idx val="0"/>
          <c:order val="1"/>
          <c:tx>
            <c:strRef>
              <c:f>Сводная!$E$1</c:f>
              <c:strCache>
                <c:ptCount val="1"/>
                <c:pt idx="0">
                  <c:v>1. Сфера услуг. Количество магазинов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Сводная!$B$2:$B$53</c:f>
              <c:numCache>
                <c:formatCode>General</c:formatCode>
                <c:ptCount val="52"/>
                <c:pt idx="0">
                  <c:v>1.3516035597319511</c:v>
                </c:pt>
                <c:pt idx="1">
                  <c:v>0.83942575809918785</c:v>
                </c:pt>
                <c:pt idx="2">
                  <c:v>0.88760647134329318</c:v>
                </c:pt>
                <c:pt idx="3">
                  <c:v>1.0556262652608195</c:v>
                </c:pt>
                <c:pt idx="4">
                  <c:v>1.3173350105019774</c:v>
                </c:pt>
                <c:pt idx="5">
                  <c:v>1.3195392951294489</c:v>
                </c:pt>
                <c:pt idx="6">
                  <c:v>1.2995534630200989</c:v>
                </c:pt>
                <c:pt idx="7">
                  <c:v>1.3287852727056997</c:v>
                </c:pt>
                <c:pt idx="8">
                  <c:v>1.1928524916823322</c:v>
                </c:pt>
                <c:pt idx="9">
                  <c:v>1.2780052244661604</c:v>
                </c:pt>
                <c:pt idx="10">
                  <c:v>1.4369406612506548</c:v>
                </c:pt>
                <c:pt idx="11">
                  <c:v>0.97369180091299889</c:v>
                </c:pt>
                <c:pt idx="12">
                  <c:v>0.80023365758718512</c:v>
                </c:pt>
                <c:pt idx="13">
                  <c:v>1.2612842594322966</c:v>
                </c:pt>
                <c:pt idx="14">
                  <c:v>1.290155489872002</c:v>
                </c:pt>
                <c:pt idx="15">
                  <c:v>1.2439442393932325</c:v>
                </c:pt>
                <c:pt idx="16">
                  <c:v>0.94291392066846069</c:v>
                </c:pt>
                <c:pt idx="17">
                  <c:v>1.2290728227016596</c:v>
                </c:pt>
                <c:pt idx="18">
                  <c:v>1.1064070696706603</c:v>
                </c:pt>
                <c:pt idx="19">
                  <c:v>1.2585753727491098</c:v>
                </c:pt>
                <c:pt idx="20">
                  <c:v>0.75659729047005009</c:v>
                </c:pt>
                <c:pt idx="21">
                  <c:v>1.1166722023115028</c:v>
                </c:pt>
                <c:pt idx="22">
                  <c:v>1.2911226822476956</c:v>
                </c:pt>
                <c:pt idx="23">
                  <c:v>1.0857603398820428</c:v>
                </c:pt>
                <c:pt idx="24">
                  <c:v>0.90761023675930397</c:v>
                </c:pt>
                <c:pt idx="25">
                  <c:v>1.1647020077922423</c:v>
                </c:pt>
                <c:pt idx="26">
                  <c:v>0.97564919843692</c:v>
                </c:pt>
                <c:pt idx="27">
                  <c:v>1.2656555742990865</c:v>
                </c:pt>
                <c:pt idx="28">
                  <c:v>1.2917250573669343</c:v>
                </c:pt>
                <c:pt idx="29">
                  <c:v>1.1841561441078434</c:v>
                </c:pt>
                <c:pt idx="30">
                  <c:v>1.3079845017375031</c:v>
                </c:pt>
                <c:pt idx="31">
                  <c:v>1.2829491071896013</c:v>
                </c:pt>
                <c:pt idx="32">
                  <c:v>1.2309872901954511</c:v>
                </c:pt>
                <c:pt idx="33">
                  <c:v>1.2546082363372419</c:v>
                </c:pt>
                <c:pt idx="34">
                  <c:v>1.131964134805062</c:v>
                </c:pt>
                <c:pt idx="35">
                  <c:v>1.4170484177604414</c:v>
                </c:pt>
                <c:pt idx="36">
                  <c:v>1.3162698831347706</c:v>
                </c:pt>
                <c:pt idx="37">
                  <c:v>1.0813652427816824</c:v>
                </c:pt>
                <c:pt idx="38">
                  <c:v>0.7447131368184694</c:v>
                </c:pt>
                <c:pt idx="39">
                  <c:v>0.96901858791276496</c:v>
                </c:pt>
                <c:pt idx="40">
                  <c:v>1.1075133199495435</c:v>
                </c:pt>
                <c:pt idx="41">
                  <c:v>1.0469186789409033</c:v>
                </c:pt>
                <c:pt idx="42">
                  <c:v>0.75457768962220595</c:v>
                </c:pt>
                <c:pt idx="43">
                  <c:v>1.0969635445449137</c:v>
                </c:pt>
                <c:pt idx="44">
                  <c:v>1.0569334792694451</c:v>
                </c:pt>
                <c:pt idx="45">
                  <c:v>1.1620092451800941</c:v>
                </c:pt>
                <c:pt idx="46">
                  <c:v>1.0024340298294745</c:v>
                </c:pt>
                <c:pt idx="47">
                  <c:v>1.3829211251990972</c:v>
                </c:pt>
                <c:pt idx="48">
                  <c:v>1.2627199019385436</c:v>
                </c:pt>
                <c:pt idx="49">
                  <c:v>1.4043307258319659</c:v>
                </c:pt>
                <c:pt idx="50">
                  <c:v>0.96901858791276496</c:v>
                </c:pt>
                <c:pt idx="51">
                  <c:v>1.2445990710456547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E0-4468-8367-7A9728EF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67808"/>
        <c:axId val="2065568352"/>
      </c:radarChart>
      <c:catAx>
        <c:axId val="206556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8352"/>
        <c:crosses val="autoZero"/>
        <c:auto val="1"/>
        <c:lblAlgn val="ctr"/>
        <c:lblOffset val="100"/>
        <c:noMultiLvlLbl val="0"/>
      </c:catAx>
      <c:valAx>
        <c:axId val="20655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6351790035585123"/>
          <c:y val="0.38128447631196954"/>
          <c:w val="0.25530130356097208"/>
          <c:h val="0.2262578630185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9-41A9-BDAD-9BB4F276892A}"/>
            </c:ext>
          </c:extLst>
        </c:ser>
        <c:ser>
          <c:idx val="0"/>
          <c:order val="1"/>
          <c:tx>
            <c:strRef>
              <c:f>Сводная!$E$61</c:f>
              <c:strCache>
                <c:ptCount val="1"/>
                <c:pt idx="0">
                  <c:v>2. Физкультура и спорт. Количество спортивных сооружений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Сводная!$B$62:$B$113</c:f>
              <c:numCache>
                <c:formatCode>General</c:formatCode>
                <c:ptCount val="52"/>
                <c:pt idx="0">
                  <c:v>0.83680151270925862</c:v>
                </c:pt>
                <c:pt idx="1">
                  <c:v>0.80772251110073567</c:v>
                </c:pt>
                <c:pt idx="2">
                  <c:v>0.47917413053545066</c:v>
                </c:pt>
                <c:pt idx="3">
                  <c:v>0.6870882325126475</c:v>
                </c:pt>
                <c:pt idx="4">
                  <c:v>1.0901477205276442</c:v>
                </c:pt>
                <c:pt idx="5">
                  <c:v>1.0125968264449443</c:v>
                </c:pt>
                <c:pt idx="6">
                  <c:v>0.54776106155398618</c:v>
                </c:pt>
                <c:pt idx="7">
                  <c:v>0.72927544352874851</c:v>
                </c:pt>
                <c:pt idx="8">
                  <c:v>0.68235002374921183</c:v>
                </c:pt>
                <c:pt idx="9">
                  <c:v>0.82221879651158891</c:v>
                </c:pt>
                <c:pt idx="10">
                  <c:v>0.84742965325693875</c:v>
                </c:pt>
                <c:pt idx="11">
                  <c:v>0.71312578456870879</c:v>
                </c:pt>
                <c:pt idx="12">
                  <c:v>0.72049480307819491</c:v>
                </c:pt>
                <c:pt idx="13">
                  <c:v>0.82228307816164392</c:v>
                </c:pt>
                <c:pt idx="14">
                  <c:v>0.53920562183067522</c:v>
                </c:pt>
                <c:pt idx="15">
                  <c:v>1.1379669989219359</c:v>
                </c:pt>
                <c:pt idx="16">
                  <c:v>0.71829542671393398</c:v>
                </c:pt>
                <c:pt idx="17">
                  <c:v>0.99244307173483515</c:v>
                </c:pt>
                <c:pt idx="18">
                  <c:v>0.842170248030507</c:v>
                </c:pt>
                <c:pt idx="19">
                  <c:v>1.2515388716807838</c:v>
                </c:pt>
                <c:pt idx="20">
                  <c:v>1.0571774213137322</c:v>
                </c:pt>
                <c:pt idx="21">
                  <c:v>0.74666635707745965</c:v>
                </c:pt>
                <c:pt idx="22">
                  <c:v>1.1187170079276838</c:v>
                </c:pt>
                <c:pt idx="23">
                  <c:v>0.5150818636804334</c:v>
                </c:pt>
                <c:pt idx="24">
                  <c:v>0.78961170748874021</c:v>
                </c:pt>
                <c:pt idx="25">
                  <c:v>0.69361852117082545</c:v>
                </c:pt>
                <c:pt idx="26">
                  <c:v>0.5696226287018501</c:v>
                </c:pt>
                <c:pt idx="27">
                  <c:v>0.69063319499710452</c:v>
                </c:pt>
                <c:pt idx="28">
                  <c:v>0.91109318650381366</c:v>
                </c:pt>
                <c:pt idx="29">
                  <c:v>0.85443381338137747</c:v>
                </c:pt>
                <c:pt idx="30">
                  <c:v>0.69260210979411996</c:v>
                </c:pt>
                <c:pt idx="31">
                  <c:v>1.0879865438650578</c:v>
                </c:pt>
                <c:pt idx="32">
                  <c:v>0.94418590549834513</c:v>
                </c:pt>
                <c:pt idx="33">
                  <c:v>0.94259576399349443</c:v>
                </c:pt>
                <c:pt idx="34">
                  <c:v>0.94137205343271491</c:v>
                </c:pt>
                <c:pt idx="35">
                  <c:v>0.9615942316687871</c:v>
                </c:pt>
                <c:pt idx="36">
                  <c:v>1.2353641777018143</c:v>
                </c:pt>
                <c:pt idx="37">
                  <c:v>0.82223792572119747</c:v>
                </c:pt>
                <c:pt idx="38">
                  <c:v>0.58990638408455975</c:v>
                </c:pt>
                <c:pt idx="39">
                  <c:v>0.70860561405025491</c:v>
                </c:pt>
                <c:pt idx="40">
                  <c:v>0.59447386988118189</c:v>
                </c:pt>
                <c:pt idx="41">
                  <c:v>0.63854357789579574</c:v>
                </c:pt>
                <c:pt idx="42">
                  <c:v>0.62869572313206989</c:v>
                </c:pt>
                <c:pt idx="43">
                  <c:v>0.6933467721532699</c:v>
                </c:pt>
                <c:pt idx="44">
                  <c:v>0.93406928218659324</c:v>
                </c:pt>
                <c:pt idx="45">
                  <c:v>0.94118465068442825</c:v>
                </c:pt>
                <c:pt idx="46">
                  <c:v>1.0661203068600813</c:v>
                </c:pt>
                <c:pt idx="47">
                  <c:v>0.72710340839888754</c:v>
                </c:pt>
                <c:pt idx="48">
                  <c:v>0.91935895730909989</c:v>
                </c:pt>
                <c:pt idx="49">
                  <c:v>0.78927585867503924</c:v>
                </c:pt>
                <c:pt idx="50">
                  <c:v>0.83113476950050635</c:v>
                </c:pt>
                <c:pt idx="51">
                  <c:v>0.85007552149994048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B9-41A9-BDAD-9BB4F2768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5424"/>
        <c:axId val="2065575968"/>
      </c:radarChart>
      <c:catAx>
        <c:axId val="206557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5968"/>
        <c:crosses val="autoZero"/>
        <c:auto val="1"/>
        <c:lblAlgn val="ctr"/>
        <c:lblOffset val="100"/>
        <c:noMultiLvlLbl val="0"/>
      </c:catAx>
      <c:valAx>
        <c:axId val="2065575968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6-4974-B9B8-7A5453913BBA}"/>
            </c:ext>
          </c:extLst>
        </c:ser>
        <c:ser>
          <c:idx val="0"/>
          <c:order val="1"/>
          <c:tx>
            <c:strRef>
              <c:f>Сводная!$E$121</c:f>
              <c:strCache>
                <c:ptCount val="1"/>
                <c:pt idx="0">
                  <c:v>3. Экология. Вывоз твердых коммунальных отходов на 1 жителя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Сводная!$B$122:$B$173</c:f>
              <c:numCache>
                <c:formatCode>General</c:formatCode>
                <c:ptCount val="52"/>
                <c:pt idx="0">
                  <c:v>0.59676708393418343</c:v>
                </c:pt>
                <c:pt idx="1">
                  <c:v>0.43142114030977669</c:v>
                </c:pt>
                <c:pt idx="2">
                  <c:v>1.1649925162119745</c:v>
                </c:pt>
                <c:pt idx="3">
                  <c:v>1.0014424382292995</c:v>
                </c:pt>
                <c:pt idx="4">
                  <c:v>0.9736431588604505</c:v>
                </c:pt>
                <c:pt idx="5">
                  <c:v>0.83340247541721935</c:v>
                </c:pt>
                <c:pt idx="6">
                  <c:v>0.85289964541956376</c:v>
                </c:pt>
                <c:pt idx="7">
                  <c:v>1.0639979542589726</c:v>
                </c:pt>
                <c:pt idx="8">
                  <c:v>0.58921847922018566</c:v>
                </c:pt>
                <c:pt idx="9">
                  <c:v>1.0012437974442607</c:v>
                </c:pt>
                <c:pt idx="10">
                  <c:v>1.187390728849665</c:v>
                </c:pt>
                <c:pt idx="11">
                  <c:v>0.60291264151590473</c:v>
                </c:pt>
                <c:pt idx="12">
                  <c:v>0.84721616794076438</c:v>
                </c:pt>
                <c:pt idx="13">
                  <c:v>0.87389820824128384</c:v>
                </c:pt>
                <c:pt idx="14">
                  <c:v>0.87661674153239377</c:v>
                </c:pt>
                <c:pt idx="15">
                  <c:v>0.7688353659412831</c:v>
                </c:pt>
                <c:pt idx="16">
                  <c:v>1.1114282981675228</c:v>
                </c:pt>
                <c:pt idx="17">
                  <c:v>0.68977969169843734</c:v>
                </c:pt>
                <c:pt idx="18">
                  <c:v>0.38853052254917081</c:v>
                </c:pt>
                <c:pt idx="19">
                  <c:v>1.0638508770703075</c:v>
                </c:pt>
                <c:pt idx="20">
                  <c:v>1.307945334606859</c:v>
                </c:pt>
                <c:pt idx="21">
                  <c:v>1.0478670147275648</c:v>
                </c:pt>
                <c:pt idx="22">
                  <c:v>5.2149508172733283E-2</c:v>
                </c:pt>
                <c:pt idx="23">
                  <c:v>0.82903175468524193</c:v>
                </c:pt>
                <c:pt idx="24">
                  <c:v>1.0311549777768285</c:v>
                </c:pt>
                <c:pt idx="25">
                  <c:v>0.95436676163413603</c:v>
                </c:pt>
                <c:pt idx="26">
                  <c:v>1.1479652965299036</c:v>
                </c:pt>
                <c:pt idx="27">
                  <c:v>0.67301113030676463</c:v>
                </c:pt>
                <c:pt idx="28">
                  <c:v>0.69510038291512555</c:v>
                </c:pt>
                <c:pt idx="29">
                  <c:v>1.0187864960391544</c:v>
                </c:pt>
                <c:pt idx="30">
                  <c:v>0.61202062375733168</c:v>
                </c:pt>
                <c:pt idx="31">
                  <c:v>0.90946014090339455</c:v>
                </c:pt>
                <c:pt idx="32">
                  <c:v>1.2135583484312717</c:v>
                </c:pt>
                <c:pt idx="33">
                  <c:v>0.82468925254139569</c:v>
                </c:pt>
                <c:pt idx="34">
                  <c:v>1.5327570204296777</c:v>
                </c:pt>
                <c:pt idx="35">
                  <c:v>1.1070338896238268</c:v>
                </c:pt>
                <c:pt idx="36">
                  <c:v>0.71263060162942937</c:v>
                </c:pt>
                <c:pt idx="37">
                  <c:v>0.74140575467758663</c:v>
                </c:pt>
                <c:pt idx="38">
                  <c:v>1.1793655902296785</c:v>
                </c:pt>
                <c:pt idx="39">
                  <c:v>1.0747666982044188</c:v>
                </c:pt>
                <c:pt idx="40">
                  <c:v>0.87187751464230623</c:v>
                </c:pt>
                <c:pt idx="41">
                  <c:v>1.1694264434711679</c:v>
                </c:pt>
                <c:pt idx="42">
                  <c:v>1.0698488707403286</c:v>
                </c:pt>
                <c:pt idx="43">
                  <c:v>1.1502623499557365</c:v>
                </c:pt>
                <c:pt idx="44">
                  <c:v>1.1108334832497464</c:v>
                </c:pt>
                <c:pt idx="45">
                  <c:v>1.1327965510434257</c:v>
                </c:pt>
                <c:pt idx="46">
                  <c:v>1.0614810812152118</c:v>
                </c:pt>
                <c:pt idx="47">
                  <c:v>1.1687037277512269</c:v>
                </c:pt>
                <c:pt idx="48">
                  <c:v>0.72795820144684931</c:v>
                </c:pt>
                <c:pt idx="49">
                  <c:v>0.86866484941357436</c:v>
                </c:pt>
                <c:pt idx="50">
                  <c:v>1.0841022201994301</c:v>
                </c:pt>
                <c:pt idx="51">
                  <c:v>0.66376691339917437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26-4974-B9B8-7A545391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64000"/>
        <c:axId val="2065561824"/>
      </c:radarChart>
      <c:catAx>
        <c:axId val="206556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1824"/>
        <c:crosses val="autoZero"/>
        <c:auto val="1"/>
        <c:lblAlgn val="ctr"/>
        <c:lblOffset val="100"/>
        <c:noMultiLvlLbl val="0"/>
      </c:catAx>
      <c:valAx>
        <c:axId val="2065561824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3-4BFB-A588-D7E3DEFD5745}"/>
            </c:ext>
          </c:extLst>
        </c:ser>
        <c:ser>
          <c:idx val="0"/>
          <c:order val="1"/>
          <c:tx>
            <c:strRef>
              <c:f>Сводная!$E$181</c:f>
              <c:strCache>
                <c:ptCount val="1"/>
                <c:pt idx="0">
                  <c:v>4. Социальная сфера. Площадь жилых помещений на 1 жителя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Сводная!$B$182:$B$233</c:f>
              <c:numCache>
                <c:formatCode>General</c:formatCode>
                <c:ptCount val="52"/>
                <c:pt idx="0">
                  <c:v>0.98065978382335395</c:v>
                </c:pt>
                <c:pt idx="1">
                  <c:v>0.97028543771521369</c:v>
                </c:pt>
                <c:pt idx="2">
                  <c:v>0.97183170218780246</c:v>
                </c:pt>
                <c:pt idx="3">
                  <c:v>1.1220468874631035</c:v>
                </c:pt>
                <c:pt idx="4">
                  <c:v>1.0637533042175074</c:v>
                </c:pt>
                <c:pt idx="5">
                  <c:v>1.0749198539575806</c:v>
                </c:pt>
                <c:pt idx="6">
                  <c:v>1.0046735297699532</c:v>
                </c:pt>
                <c:pt idx="7">
                  <c:v>0.98080246086961809</c:v>
                </c:pt>
                <c:pt idx="8">
                  <c:v>0.84061994072524615</c:v>
                </c:pt>
                <c:pt idx="9">
                  <c:v>1.0433638795124496</c:v>
                </c:pt>
                <c:pt idx="10">
                  <c:v>1.044047674890368</c:v>
                </c:pt>
                <c:pt idx="11">
                  <c:v>1.0667927550398064</c:v>
                </c:pt>
                <c:pt idx="12">
                  <c:v>0.84136954156950117</c:v>
                </c:pt>
                <c:pt idx="13">
                  <c:v>1.0918136368009899</c:v>
                </c:pt>
                <c:pt idx="14">
                  <c:v>1.0584816505650911</c:v>
                </c:pt>
                <c:pt idx="15">
                  <c:v>1.0661008851314417</c:v>
                </c:pt>
                <c:pt idx="16">
                  <c:v>0.93623485572285003</c:v>
                </c:pt>
                <c:pt idx="17">
                  <c:v>1.155526677506185</c:v>
                </c:pt>
                <c:pt idx="18">
                  <c:v>1.0754720477628159</c:v>
                </c:pt>
                <c:pt idx="19">
                  <c:v>0.99301288772201546</c:v>
                </c:pt>
                <c:pt idx="20">
                  <c:v>0.85797373393613707</c:v>
                </c:pt>
                <c:pt idx="21">
                  <c:v>0.94028644446176368</c:v>
                </c:pt>
                <c:pt idx="22">
                  <c:v>1.4096753896620777</c:v>
                </c:pt>
                <c:pt idx="23">
                  <c:v>1.0026663927612451</c:v>
                </c:pt>
                <c:pt idx="24">
                  <c:v>0.92433856499841482</c:v>
                </c:pt>
                <c:pt idx="25">
                  <c:v>0.97978462835137736</c:v>
                </c:pt>
                <c:pt idx="26">
                  <c:v>0.93319049074883709</c:v>
                </c:pt>
                <c:pt idx="27">
                  <c:v>1.066481442438634</c:v>
                </c:pt>
                <c:pt idx="28">
                  <c:v>1.0077539997856748</c:v>
                </c:pt>
                <c:pt idx="29">
                  <c:v>1.0251489240097253</c:v>
                </c:pt>
                <c:pt idx="30">
                  <c:v>1.0864492051377903</c:v>
                </c:pt>
                <c:pt idx="31">
                  <c:v>1.0115872462944326</c:v>
                </c:pt>
                <c:pt idx="32">
                  <c:v>1.0874963251265011</c:v>
                </c:pt>
                <c:pt idx="33">
                  <c:v>1.0318197989277118</c:v>
                </c:pt>
                <c:pt idx="34">
                  <c:v>0.74644418032056514</c:v>
                </c:pt>
                <c:pt idx="35">
                  <c:v>0.92843669355740877</c:v>
                </c:pt>
                <c:pt idx="36">
                  <c:v>0.86257992063673994</c:v>
                </c:pt>
                <c:pt idx="37">
                  <c:v>0.99913607949343164</c:v>
                </c:pt>
                <c:pt idx="38">
                  <c:v>0.90089688625424291</c:v>
                </c:pt>
                <c:pt idx="39">
                  <c:v>0.90319931692209954</c:v>
                </c:pt>
                <c:pt idx="40">
                  <c:v>1.0022503840758767</c:v>
                </c:pt>
                <c:pt idx="41">
                  <c:v>0.93602287229622905</c:v>
                </c:pt>
                <c:pt idx="42">
                  <c:v>0.87768320993817084</c:v>
                </c:pt>
                <c:pt idx="43">
                  <c:v>0.97145880812969243</c:v>
                </c:pt>
                <c:pt idx="44">
                  <c:v>1.0297438732144355</c:v>
                </c:pt>
                <c:pt idx="45">
                  <c:v>1.0062737862562707</c:v>
                </c:pt>
                <c:pt idx="46">
                  <c:v>0.99441721526727045</c:v>
                </c:pt>
                <c:pt idx="47">
                  <c:v>0.98043699716999189</c:v>
                </c:pt>
                <c:pt idx="48">
                  <c:v>1.0995966078629502</c:v>
                </c:pt>
                <c:pt idx="49">
                  <c:v>1.0959063539101719</c:v>
                </c:pt>
                <c:pt idx="50">
                  <c:v>0.92448037316266773</c:v>
                </c:pt>
                <c:pt idx="51">
                  <c:v>0.92501246157356598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3-4BFB-A588-D7E3DEFD5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2704"/>
        <c:axId val="2065560192"/>
      </c:radarChart>
      <c:catAx>
        <c:axId val="20655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0192"/>
        <c:crosses val="autoZero"/>
        <c:auto val="1"/>
        <c:lblAlgn val="ctr"/>
        <c:lblOffset val="100"/>
        <c:noMultiLvlLbl val="0"/>
      </c:catAx>
      <c:valAx>
        <c:axId val="20655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6-429A-9CEA-547E8BF73445}"/>
            </c:ext>
          </c:extLst>
        </c:ser>
        <c:ser>
          <c:idx val="0"/>
          <c:order val="1"/>
          <c:tx>
            <c:strRef>
              <c:f>Сводная!$E$241</c:f>
              <c:strCache>
                <c:ptCount val="1"/>
                <c:pt idx="0">
                  <c:v>5. Инфрастуктура. Протяженность дорог с твердым покрытием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Сводная!$B$242:$B$293</c:f>
              <c:numCache>
                <c:formatCode>General</c:formatCode>
                <c:ptCount val="52"/>
                <c:pt idx="0">
                  <c:v>1.0697194563004322</c:v>
                </c:pt>
                <c:pt idx="1">
                  <c:v>0.91310011710960803</c:v>
                </c:pt>
                <c:pt idx="2">
                  <c:v>0.53550224622192288</c:v>
                </c:pt>
                <c:pt idx="3">
                  <c:v>0.78809734307453017</c:v>
                </c:pt>
                <c:pt idx="4">
                  <c:v>0.6993149721329629</c:v>
                </c:pt>
                <c:pt idx="5">
                  <c:v>1.0297644037825942</c:v>
                </c:pt>
                <c:pt idx="6">
                  <c:v>1.0485273544528293</c:v>
                </c:pt>
                <c:pt idx="7">
                  <c:v>0.92903096062539359</c:v>
                </c:pt>
                <c:pt idx="8">
                  <c:v>0.71136023843428708</c:v>
                </c:pt>
                <c:pt idx="9">
                  <c:v>0.98144953323788131</c:v>
                </c:pt>
                <c:pt idx="10">
                  <c:v>0.63151203066163719</c:v>
                </c:pt>
                <c:pt idx="11">
                  <c:v>0.88939151966130359</c:v>
                </c:pt>
                <c:pt idx="12">
                  <c:v>0.36907951917371712</c:v>
                </c:pt>
                <c:pt idx="13">
                  <c:v>0.96082983190003068</c:v>
                </c:pt>
                <c:pt idx="14">
                  <c:v>0.63276285229823592</c:v>
                </c:pt>
                <c:pt idx="15">
                  <c:v>0.95827823882771823</c:v>
                </c:pt>
                <c:pt idx="16">
                  <c:v>0.48945325792773997</c:v>
                </c:pt>
                <c:pt idx="17">
                  <c:v>0.78254789054987328</c:v>
                </c:pt>
                <c:pt idx="18">
                  <c:v>1.0464538795209342</c:v>
                </c:pt>
                <c:pt idx="19">
                  <c:v>0.64350848013736406</c:v>
                </c:pt>
                <c:pt idx="20">
                  <c:v>1.2085365389485496</c:v>
                </c:pt>
                <c:pt idx="21">
                  <c:v>0.68672155356750775</c:v>
                </c:pt>
                <c:pt idx="22">
                  <c:v>1.3420220472162847</c:v>
                </c:pt>
                <c:pt idx="23">
                  <c:v>0.58446445832008753</c:v>
                </c:pt>
                <c:pt idx="24">
                  <c:v>0.79557659622143329</c:v>
                </c:pt>
                <c:pt idx="25">
                  <c:v>0.74286993495625386</c:v>
                </c:pt>
                <c:pt idx="26">
                  <c:v>0.5769778963152099</c:v>
                </c:pt>
                <c:pt idx="27">
                  <c:v>1.3287974234772442</c:v>
                </c:pt>
                <c:pt idx="28">
                  <c:v>0.79583446359434018</c:v>
                </c:pt>
                <c:pt idx="29">
                  <c:v>0.92656494933336053</c:v>
                </c:pt>
                <c:pt idx="30">
                  <c:v>0.93634366918087408</c:v>
                </c:pt>
                <c:pt idx="31">
                  <c:v>0.80133125413068595</c:v>
                </c:pt>
                <c:pt idx="32">
                  <c:v>1.1076720331273457</c:v>
                </c:pt>
                <c:pt idx="33">
                  <c:v>1.331355266427438</c:v>
                </c:pt>
                <c:pt idx="34">
                  <c:v>0.75834457439940539</c:v>
                </c:pt>
                <c:pt idx="35">
                  <c:v>0.66751019934665612</c:v>
                </c:pt>
                <c:pt idx="36">
                  <c:v>1.0075264518608718</c:v>
                </c:pt>
                <c:pt idx="37">
                  <c:v>0.95014301475540452</c:v>
                </c:pt>
                <c:pt idx="38">
                  <c:v>0.33195076321533529</c:v>
                </c:pt>
                <c:pt idx="39">
                  <c:v>0.43965930241511253</c:v>
                </c:pt>
                <c:pt idx="40">
                  <c:v>0.49838890222735366</c:v>
                </c:pt>
                <c:pt idx="41">
                  <c:v>0.43087773674665819</c:v>
                </c:pt>
                <c:pt idx="42">
                  <c:v>0.27124818831161163</c:v>
                </c:pt>
                <c:pt idx="43">
                  <c:v>0.435898438791745</c:v>
                </c:pt>
                <c:pt idx="44">
                  <c:v>0.46873413273796899</c:v>
                </c:pt>
                <c:pt idx="45">
                  <c:v>0.72155939643897904</c:v>
                </c:pt>
                <c:pt idx="46">
                  <c:v>0.8236390080342173</c:v>
                </c:pt>
                <c:pt idx="47">
                  <c:v>0.6333020582228519</c:v>
                </c:pt>
                <c:pt idx="48">
                  <c:v>0.89800419520928387</c:v>
                </c:pt>
                <c:pt idx="49">
                  <c:v>0.73381741583885407</c:v>
                </c:pt>
                <c:pt idx="50">
                  <c:v>1.1505881408697924</c:v>
                </c:pt>
                <c:pt idx="51">
                  <c:v>0.40997134584755429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56-429A-9CEA-547E8BF73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3248"/>
        <c:axId val="2065566176"/>
      </c:radarChart>
      <c:catAx>
        <c:axId val="20655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6176"/>
        <c:crosses val="autoZero"/>
        <c:auto val="1"/>
        <c:lblAlgn val="ctr"/>
        <c:lblOffset val="100"/>
        <c:noMultiLvlLbl val="0"/>
      </c:catAx>
      <c:valAx>
        <c:axId val="20655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A-4925-A5CD-7594F0BA3F83}"/>
            </c:ext>
          </c:extLst>
        </c:ser>
        <c:ser>
          <c:idx val="0"/>
          <c:order val="1"/>
          <c:tx>
            <c:strRef>
              <c:f>Сводная!$E$301</c:f>
              <c:strCache>
                <c:ptCount val="1"/>
                <c:pt idx="0">
                  <c:v>6. Бюджетно-финансовая сфера. Сальдо местного бюджета по отношению к сумме доходов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Сводная!$B$302:$B$353</c:f>
              <c:numCache>
                <c:formatCode>General</c:formatCode>
                <c:ptCount val="52"/>
                <c:pt idx="0">
                  <c:v>0.95537637736515091</c:v>
                </c:pt>
                <c:pt idx="1">
                  <c:v>1.000459665066503</c:v>
                </c:pt>
                <c:pt idx="2">
                  <c:v>1.0401051099921537</c:v>
                </c:pt>
                <c:pt idx="3">
                  <c:v>0.98953687749339847</c:v>
                </c:pt>
                <c:pt idx="4">
                  <c:v>1.1273949487623545</c:v>
                </c:pt>
                <c:pt idx="5">
                  <c:v>1.0751157379962759</c:v>
                </c:pt>
                <c:pt idx="6">
                  <c:v>0.92011143155240604</c:v>
                </c:pt>
                <c:pt idx="7">
                  <c:v>1.0396511445324821</c:v>
                </c:pt>
                <c:pt idx="8">
                  <c:v>1.0574033264518043</c:v>
                </c:pt>
                <c:pt idx="9">
                  <c:v>1.0124331009265386</c:v>
                </c:pt>
                <c:pt idx="10">
                  <c:v>0.97842551104339326</c:v>
                </c:pt>
                <c:pt idx="11">
                  <c:v>1.1326950537647178</c:v>
                </c:pt>
                <c:pt idx="12">
                  <c:v>0.75837975697794657</c:v>
                </c:pt>
                <c:pt idx="13">
                  <c:v>1.0759081550828167</c:v>
                </c:pt>
                <c:pt idx="14">
                  <c:v>0.82918900892307601</c:v>
                </c:pt>
                <c:pt idx="15">
                  <c:v>1.0533913009939053</c:v>
                </c:pt>
                <c:pt idx="16">
                  <c:v>1.0002117531697481</c:v>
                </c:pt>
                <c:pt idx="17">
                  <c:v>0.94427815239356039</c:v>
                </c:pt>
                <c:pt idx="18">
                  <c:v>0.99060637818773722</c:v>
                </c:pt>
                <c:pt idx="19">
                  <c:v>1.1696387763257772</c:v>
                </c:pt>
                <c:pt idx="20">
                  <c:v>1.0834304936928634</c:v>
                </c:pt>
                <c:pt idx="21">
                  <c:v>1.0381016498327831</c:v>
                </c:pt>
                <c:pt idx="22">
                  <c:v>1.046019386725662</c:v>
                </c:pt>
                <c:pt idx="23">
                  <c:v>1.0155543575548041</c:v>
                </c:pt>
                <c:pt idx="24">
                  <c:v>0.92200852459446081</c:v>
                </c:pt>
                <c:pt idx="25">
                  <c:v>0.97628230056154564</c:v>
                </c:pt>
                <c:pt idx="26">
                  <c:v>0.99978227131160613</c:v>
                </c:pt>
                <c:pt idx="27">
                  <c:v>1.0145790867071673</c:v>
                </c:pt>
                <c:pt idx="28">
                  <c:v>0.9250180759710519</c:v>
                </c:pt>
                <c:pt idx="29">
                  <c:v>0.76454220071713463</c:v>
                </c:pt>
                <c:pt idx="30">
                  <c:v>1.1250428670124537</c:v>
                </c:pt>
                <c:pt idx="31">
                  <c:v>1.0122599276244124</c:v>
                </c:pt>
                <c:pt idx="32">
                  <c:v>0.96847433154974594</c:v>
                </c:pt>
                <c:pt idx="33">
                  <c:v>1.0311611046921805</c:v>
                </c:pt>
                <c:pt idx="34">
                  <c:v>1.0456872212188144</c:v>
                </c:pt>
                <c:pt idx="35">
                  <c:v>1.1624356325691443</c:v>
                </c:pt>
                <c:pt idx="36">
                  <c:v>1.0425440593123061</c:v>
                </c:pt>
                <c:pt idx="37">
                  <c:v>0.95869856326818281</c:v>
                </c:pt>
                <c:pt idx="38">
                  <c:v>0.97661285867528003</c:v>
                </c:pt>
                <c:pt idx="39">
                  <c:v>0.82016612076455309</c:v>
                </c:pt>
                <c:pt idx="40">
                  <c:v>0.92835651349217763</c:v>
                </c:pt>
                <c:pt idx="41">
                  <c:v>1.0195193792279911</c:v>
                </c:pt>
                <c:pt idx="42">
                  <c:v>0.84799326352614346</c:v>
                </c:pt>
                <c:pt idx="43">
                  <c:v>0.95772542516967463</c:v>
                </c:pt>
                <c:pt idx="44">
                  <c:v>0.93041493720405288</c:v>
                </c:pt>
                <c:pt idx="45">
                  <c:v>0.89911732434712199</c:v>
                </c:pt>
                <c:pt idx="46">
                  <c:v>0.99019672533312142</c:v>
                </c:pt>
                <c:pt idx="47">
                  <c:v>1.0405049652618947</c:v>
                </c:pt>
                <c:pt idx="48">
                  <c:v>1.0528647981940524</c:v>
                </c:pt>
                <c:pt idx="49">
                  <c:v>1.0232701984621362</c:v>
                </c:pt>
                <c:pt idx="50">
                  <c:v>0.95656423471627106</c:v>
                </c:pt>
                <c:pt idx="51">
                  <c:v>1.00621238779612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A-4925-A5CD-7594F0BA3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1616"/>
        <c:axId val="2065574336"/>
      </c:radarChart>
      <c:catAx>
        <c:axId val="20655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4336"/>
        <c:crosses val="autoZero"/>
        <c:auto val="1"/>
        <c:lblAlgn val="ctr"/>
        <c:lblOffset val="100"/>
        <c:noMultiLvlLbl val="0"/>
      </c:catAx>
      <c:valAx>
        <c:axId val="206557433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0-4CD7-A55E-086372FAD637}"/>
            </c:ext>
          </c:extLst>
        </c:ser>
        <c:ser>
          <c:idx val="0"/>
          <c:order val="1"/>
          <c:tx>
            <c:strRef>
              <c:f>Сводная!$E$361</c:f>
              <c:strCache>
                <c:ptCount val="1"/>
                <c:pt idx="0">
                  <c:v>7. Демография. Коэффициент естественного прироста населения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Сводная!$B$362:$B$413</c:f>
              <c:numCache>
                <c:formatCode>General</c:formatCode>
                <c:ptCount val="52"/>
                <c:pt idx="0">
                  <c:v>0.5532140707490808</c:v>
                </c:pt>
                <c:pt idx="1">
                  <c:v>0.45119323759198121</c:v>
                </c:pt>
                <c:pt idx="2">
                  <c:v>0.53619523092331611</c:v>
                </c:pt>
                <c:pt idx="3">
                  <c:v>0.66551833674682626</c:v>
                </c:pt>
                <c:pt idx="4">
                  <c:v>0.47944920433689259</c:v>
                </c:pt>
                <c:pt idx="5">
                  <c:v>0.5836212319755848</c:v>
                </c:pt>
                <c:pt idx="6">
                  <c:v>0.54202305843643017</c:v>
                </c:pt>
                <c:pt idx="7">
                  <c:v>0.55887457004350616</c:v>
                </c:pt>
                <c:pt idx="8">
                  <c:v>0.50867797306386375</c:v>
                </c:pt>
                <c:pt idx="9">
                  <c:v>0.32311894488664572</c:v>
                </c:pt>
                <c:pt idx="10">
                  <c:v>0.48422583452620865</c:v>
                </c:pt>
                <c:pt idx="11">
                  <c:v>0.47623467676368447</c:v>
                </c:pt>
                <c:pt idx="12">
                  <c:v>0.6472593858040413</c:v>
                </c:pt>
                <c:pt idx="13">
                  <c:v>0.39608968646496573</c:v>
                </c:pt>
                <c:pt idx="14">
                  <c:v>0.39381578022641156</c:v>
                </c:pt>
                <c:pt idx="15">
                  <c:v>0.34500312950980017</c:v>
                </c:pt>
                <c:pt idx="16">
                  <c:v>0.50342896673001358</c:v>
                </c:pt>
                <c:pt idx="17">
                  <c:v>0.52098444070345951</c:v>
                </c:pt>
                <c:pt idx="18">
                  <c:v>0.48619174695228101</c:v>
                </c:pt>
                <c:pt idx="19">
                  <c:v>0.58772178702284239</c:v>
                </c:pt>
                <c:pt idx="20">
                  <c:v>0.60517627322950407</c:v>
                </c:pt>
                <c:pt idx="21">
                  <c:v>0.54778807889501391</c:v>
                </c:pt>
                <c:pt idx="22">
                  <c:v>0.25318134815758669</c:v>
                </c:pt>
                <c:pt idx="23">
                  <c:v>0.7366810428865822</c:v>
                </c:pt>
                <c:pt idx="24">
                  <c:v>0.41633319328095275</c:v>
                </c:pt>
                <c:pt idx="25">
                  <c:v>0.48420623160818244</c:v>
                </c:pt>
                <c:pt idx="26">
                  <c:v>0.53856580792484232</c:v>
                </c:pt>
                <c:pt idx="27">
                  <c:v>0.3977080916990961</c:v>
                </c:pt>
                <c:pt idx="28">
                  <c:v>0.4634340123257481</c:v>
                </c:pt>
                <c:pt idx="29">
                  <c:v>0.42738379646159841</c:v>
                </c:pt>
                <c:pt idx="30">
                  <c:v>0.4393574051796274</c:v>
                </c:pt>
                <c:pt idx="31">
                  <c:v>0.38965906021417557</c:v>
                </c:pt>
                <c:pt idx="32">
                  <c:v>0.37849406515033834</c:v>
                </c:pt>
                <c:pt idx="33">
                  <c:v>0.50378457256671161</c:v>
                </c:pt>
                <c:pt idx="34">
                  <c:v>0.6477550567461402</c:v>
                </c:pt>
                <c:pt idx="35">
                  <c:v>0.62418292187681945</c:v>
                </c:pt>
                <c:pt idx="36">
                  <c:v>0.73974222617759244</c:v>
                </c:pt>
                <c:pt idx="37">
                  <c:v>0.38626402523103803</c:v>
                </c:pt>
                <c:pt idx="38">
                  <c:v>0.7075505367276349</c:v>
                </c:pt>
                <c:pt idx="39">
                  <c:v>0.79216941808549068</c:v>
                </c:pt>
                <c:pt idx="40">
                  <c:v>0.5471844599183</c:v>
                </c:pt>
                <c:pt idx="41">
                  <c:v>0.65729317044105973</c:v>
                </c:pt>
                <c:pt idx="42">
                  <c:v>0.58155623921897315</c:v>
                </c:pt>
                <c:pt idx="43">
                  <c:v>0.61474947310074646</c:v>
                </c:pt>
                <c:pt idx="44">
                  <c:v>0.39302535155708185</c:v>
                </c:pt>
                <c:pt idx="45">
                  <c:v>0.42605941206632569</c:v>
                </c:pt>
                <c:pt idx="46">
                  <c:v>0.51952712217969299</c:v>
                </c:pt>
                <c:pt idx="47">
                  <c:v>0.58833792517289518</c:v>
                </c:pt>
                <c:pt idx="48">
                  <c:v>0.47924732386697044</c:v>
                </c:pt>
                <c:pt idx="49">
                  <c:v>0.48074972891780426</c:v>
                </c:pt>
                <c:pt idx="50">
                  <c:v>0.52141927849303005</c:v>
                </c:pt>
                <c:pt idx="51">
                  <c:v>0.79674673917203531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0-4CD7-A55E-086372FAD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4880"/>
        <c:axId val="2065559648"/>
      </c:radarChart>
      <c:catAx>
        <c:axId val="206557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59648"/>
        <c:crosses val="autoZero"/>
        <c:auto val="1"/>
        <c:lblAlgn val="ctr"/>
        <c:lblOffset val="100"/>
        <c:noMultiLvlLbl val="0"/>
      </c:catAx>
      <c:valAx>
        <c:axId val="2065559648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B-4A79-89CE-E2A8F4B78DBF}"/>
            </c:ext>
          </c:extLst>
        </c:ser>
        <c:ser>
          <c:idx val="0"/>
          <c:order val="1"/>
          <c:tx>
            <c:strRef>
              <c:f>Сводная!$E$421</c:f>
              <c:strCache>
                <c:ptCount val="1"/>
                <c:pt idx="0">
                  <c:v>8. Демография. Коэффициент миграционного прироста населения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Сводная!$B$422:$B$473</c:f>
              <c:numCache>
                <c:formatCode>General</c:formatCode>
                <c:ptCount val="52"/>
                <c:pt idx="0">
                  <c:v>0.56173567583254569</c:v>
                </c:pt>
                <c:pt idx="1">
                  <c:v>0.56721172992902769</c:v>
                </c:pt>
                <c:pt idx="2">
                  <c:v>0.95908375431082604</c:v>
                </c:pt>
                <c:pt idx="3">
                  <c:v>1.4905017576781083</c:v>
                </c:pt>
                <c:pt idx="4">
                  <c:v>0.51939006310819225</c:v>
                </c:pt>
                <c:pt idx="5">
                  <c:v>0.92161420925518867</c:v>
                </c:pt>
                <c:pt idx="6">
                  <c:v>0.73768893944318781</c:v>
                </c:pt>
                <c:pt idx="7">
                  <c:v>0.33630054554737399</c:v>
                </c:pt>
                <c:pt idx="8">
                  <c:v>0.50867797306386375</c:v>
                </c:pt>
                <c:pt idx="9">
                  <c:v>1.0469516820542513</c:v>
                </c:pt>
                <c:pt idx="10">
                  <c:v>0.57716742815416899</c:v>
                </c:pt>
                <c:pt idx="11">
                  <c:v>0.58685763026350946</c:v>
                </c:pt>
                <c:pt idx="12">
                  <c:v>1.1428447518493732</c:v>
                </c:pt>
                <c:pt idx="13">
                  <c:v>0.79921182343951158</c:v>
                </c:pt>
                <c:pt idx="14">
                  <c:v>0.75011396445922995</c:v>
                </c:pt>
                <c:pt idx="15">
                  <c:v>0.42639728569229901</c:v>
                </c:pt>
                <c:pt idx="16">
                  <c:v>0.61418955586703405</c:v>
                </c:pt>
                <c:pt idx="17">
                  <c:v>0.7173145429493285</c:v>
                </c:pt>
                <c:pt idx="18">
                  <c:v>0.35668967703832699</c:v>
                </c:pt>
                <c:pt idx="19">
                  <c:v>0.37802128095136289</c:v>
                </c:pt>
                <c:pt idx="20">
                  <c:v>0.55719421445716044</c:v>
                </c:pt>
                <c:pt idx="21">
                  <c:v>0.79146026301522199</c:v>
                </c:pt>
                <c:pt idx="22">
                  <c:v>0.27075436288550592</c:v>
                </c:pt>
                <c:pt idx="23">
                  <c:v>1.4976047007460984</c:v>
                </c:pt>
                <c:pt idx="24">
                  <c:v>0.54198971666163243</c:v>
                </c:pt>
                <c:pt idx="25">
                  <c:v>0.79254914045957525</c:v>
                </c:pt>
                <c:pt idx="26">
                  <c:v>0.58454786601846398</c:v>
                </c:pt>
                <c:pt idx="27">
                  <c:v>0.81240424938454925</c:v>
                </c:pt>
                <c:pt idx="28">
                  <c:v>0.81989513733880004</c:v>
                </c:pt>
                <c:pt idx="29">
                  <c:v>0.53983879199314821</c:v>
                </c:pt>
                <c:pt idx="30">
                  <c:v>0.60116954932098743</c:v>
                </c:pt>
                <c:pt idx="31">
                  <c:v>1.0322924418418544</c:v>
                </c:pt>
                <c:pt idx="32">
                  <c:v>0.39721792436876835</c:v>
                </c:pt>
                <c:pt idx="33">
                  <c:v>0.34694572070503643</c:v>
                </c:pt>
                <c:pt idx="34">
                  <c:v>0.64257457688165243</c:v>
                </c:pt>
                <c:pt idx="35">
                  <c:v>0.5102752423513971</c:v>
                </c:pt>
                <c:pt idx="36">
                  <c:v>0.57133119608085015</c:v>
                </c:pt>
                <c:pt idx="37">
                  <c:v>0.45294237718480596</c:v>
                </c:pt>
                <c:pt idx="38">
                  <c:v>0.80020913176200847</c:v>
                </c:pt>
                <c:pt idx="39">
                  <c:v>0.84614052769859982</c:v>
                </c:pt>
                <c:pt idx="40">
                  <c:v>0.57043047046675199</c:v>
                </c:pt>
                <c:pt idx="41">
                  <c:v>0.68804365231519204</c:v>
                </c:pt>
                <c:pt idx="42">
                  <c:v>0.89812815408245283</c:v>
                </c:pt>
                <c:pt idx="43">
                  <c:v>0.55565567085957235</c:v>
                </c:pt>
                <c:pt idx="44">
                  <c:v>0.80275021158209814</c:v>
                </c:pt>
                <c:pt idx="45">
                  <c:v>0.82650332362203605</c:v>
                </c:pt>
                <c:pt idx="46">
                  <c:v>0.73999572479683184</c:v>
                </c:pt>
                <c:pt idx="47">
                  <c:v>0.66770755086984968</c:v>
                </c:pt>
                <c:pt idx="48">
                  <c:v>0.59032323220262606</c:v>
                </c:pt>
                <c:pt idx="49">
                  <c:v>0.57378247813328453</c:v>
                </c:pt>
                <c:pt idx="50">
                  <c:v>0.48503053743712254</c:v>
                </c:pt>
                <c:pt idx="5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B-4A79-89CE-E2A8F4B7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7056"/>
        <c:axId val="2065560736"/>
      </c:radarChart>
      <c:catAx>
        <c:axId val="206557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0736"/>
        <c:crosses val="autoZero"/>
        <c:auto val="1"/>
        <c:lblAlgn val="ctr"/>
        <c:lblOffset val="100"/>
        <c:noMultiLvlLbl val="0"/>
      </c:catAx>
      <c:valAx>
        <c:axId val="206556073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5-41EB-99D3-E2463862F818}"/>
            </c:ext>
          </c:extLst>
        </c:ser>
        <c:ser>
          <c:idx val="0"/>
          <c:order val="1"/>
          <c:tx>
            <c:strRef>
              <c:f>Сводная!$E$481</c:f>
              <c:strCache>
                <c:ptCount val="1"/>
                <c:pt idx="0">
                  <c:v>9. Здравоохранение. Число лечебно-профилактических организаций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Сводная!$B$482:$B$533</c:f>
              <c:numCache>
                <c:formatCode>General</c:formatCode>
                <c:ptCount val="52"/>
                <c:pt idx="0">
                  <c:v>0.90111606380510578</c:v>
                </c:pt>
                <c:pt idx="1">
                  <c:v>0.75881989831892105</c:v>
                </c:pt>
                <c:pt idx="2">
                  <c:v>0.52212188504742363</c:v>
                </c:pt>
                <c:pt idx="3">
                  <c:v>0.41304432376020722</c:v>
                </c:pt>
                <c:pt idx="4">
                  <c:v>0.97982742573521353</c:v>
                </c:pt>
                <c:pt idx="5">
                  <c:v>0.94633996155437849</c:v>
                </c:pt>
                <c:pt idx="6">
                  <c:v>1.1722783894397599</c:v>
                </c:pt>
                <c:pt idx="7">
                  <c:v>0.78296097465515735</c:v>
                </c:pt>
                <c:pt idx="8">
                  <c:v>0.9156494276423528</c:v>
                </c:pt>
                <c:pt idx="9">
                  <c:v>1.0141076923138757</c:v>
                </c:pt>
                <c:pt idx="10">
                  <c:v>1.0292782173137298</c:v>
                </c:pt>
                <c:pt idx="11">
                  <c:v>0.8697347044773428</c:v>
                </c:pt>
                <c:pt idx="12">
                  <c:v>0.40963170604762228</c:v>
                </c:pt>
                <c:pt idx="13">
                  <c:v>0.90426627835185469</c:v>
                </c:pt>
                <c:pt idx="14">
                  <c:v>0.88622162141215499</c:v>
                </c:pt>
                <c:pt idx="15">
                  <c:v>1.1949165543879428</c:v>
                </c:pt>
                <c:pt idx="16">
                  <c:v>0.54965916762486389</c:v>
                </c:pt>
                <c:pt idx="17">
                  <c:v>0.78582698063122047</c:v>
                </c:pt>
                <c:pt idx="18">
                  <c:v>0.86306021865931404</c:v>
                </c:pt>
                <c:pt idx="19">
                  <c:v>0.85878339087931232</c:v>
                </c:pt>
                <c:pt idx="20">
                  <c:v>0.71333238890838724</c:v>
                </c:pt>
                <c:pt idx="21">
                  <c:v>0.80936120187504135</c:v>
                </c:pt>
                <c:pt idx="22">
                  <c:v>1.3430214936112235</c:v>
                </c:pt>
                <c:pt idx="23">
                  <c:v>0.55137345363988344</c:v>
                </c:pt>
                <c:pt idx="24">
                  <c:v>1.0844744006545148</c:v>
                </c:pt>
                <c:pt idx="25">
                  <c:v>0.74013217194605507</c:v>
                </c:pt>
                <c:pt idx="26">
                  <c:v>0.60426199082602705</c:v>
                </c:pt>
                <c:pt idx="27">
                  <c:v>1.0146138120877053</c:v>
                </c:pt>
                <c:pt idx="28">
                  <c:v>0.92557875950180057</c:v>
                </c:pt>
                <c:pt idx="29">
                  <c:v>0.89565021021736324</c:v>
                </c:pt>
                <c:pt idx="30">
                  <c:v>1.298743811741798</c:v>
                </c:pt>
                <c:pt idx="31">
                  <c:v>0.89094943687303596</c:v>
                </c:pt>
                <c:pt idx="32">
                  <c:v>1.1792691022420456</c:v>
                </c:pt>
                <c:pt idx="33">
                  <c:v>1.2257633705037911</c:v>
                </c:pt>
                <c:pt idx="34">
                  <c:v>0.79059756211905974</c:v>
                </c:pt>
                <c:pt idx="35">
                  <c:v>0.90416054221758224</c:v>
                </c:pt>
                <c:pt idx="36">
                  <c:v>1.0141076923138757</c:v>
                </c:pt>
                <c:pt idx="37">
                  <c:v>0.9882457596276516</c:v>
                </c:pt>
                <c:pt idx="38">
                  <c:v>0.31738506360922297</c:v>
                </c:pt>
                <c:pt idx="39">
                  <c:v>0.386766282124959</c:v>
                </c:pt>
                <c:pt idx="40">
                  <c:v>0.3878160328391958</c:v>
                </c:pt>
                <c:pt idx="41">
                  <c:v>0.45139452239267314</c:v>
                </c:pt>
                <c:pt idx="42">
                  <c:v>0.33131453669902056</c:v>
                </c:pt>
                <c:pt idx="43">
                  <c:v>0.43470352429301723</c:v>
                </c:pt>
                <c:pt idx="44">
                  <c:v>0.74498152318517541</c:v>
                </c:pt>
                <c:pt idx="45">
                  <c:v>0.6204017331645213</c:v>
                </c:pt>
                <c:pt idx="46">
                  <c:v>0.88128080243190487</c:v>
                </c:pt>
                <c:pt idx="47">
                  <c:v>0.53513543321476353</c:v>
                </c:pt>
                <c:pt idx="48">
                  <c:v>1.2068709768496926</c:v>
                </c:pt>
                <c:pt idx="49">
                  <c:v>0.64508475410345012</c:v>
                </c:pt>
                <c:pt idx="50">
                  <c:v>0.67255687704300138</c:v>
                </c:pt>
                <c:pt idx="51">
                  <c:v>0.36609933623844887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05-41EB-99D3-E2463862F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8144"/>
        <c:axId val="2065578688"/>
      </c:radarChart>
      <c:catAx>
        <c:axId val="206557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8688"/>
        <c:crosses val="autoZero"/>
        <c:auto val="1"/>
        <c:lblAlgn val="ctr"/>
        <c:lblOffset val="100"/>
        <c:noMultiLvlLbl val="0"/>
      </c:catAx>
      <c:valAx>
        <c:axId val="2065578688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B-4D21-A452-7A6C59540389}"/>
            </c:ext>
          </c:extLst>
        </c:ser>
        <c:ser>
          <c:idx val="0"/>
          <c:order val="1"/>
          <c:tx>
            <c:strRef>
              <c:f>Сводная!$E$541</c:f>
              <c:strCache>
                <c:ptCount val="1"/>
                <c:pt idx="0">
                  <c:v>10. Образование. Число общеобразовательных организаций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Сводная!$B$542:$B$593</c:f>
              <c:numCache>
                <c:formatCode>General</c:formatCode>
                <c:ptCount val="52"/>
                <c:pt idx="0">
                  <c:v>0.68475488386990646</c:v>
                </c:pt>
                <c:pt idx="1">
                  <c:v>1.0179781254070861</c:v>
                </c:pt>
                <c:pt idx="2">
                  <c:v>0.62807084589542705</c:v>
                </c:pt>
                <c:pt idx="3">
                  <c:v>0.79762288167154427</c:v>
                </c:pt>
                <c:pt idx="4">
                  <c:v>1.1949165543879425</c:v>
                </c:pt>
                <c:pt idx="5">
                  <c:v>1.0269549957271662</c:v>
                </c:pt>
                <c:pt idx="6">
                  <c:v>0.84086064405642125</c:v>
                </c:pt>
                <c:pt idx="7">
                  <c:v>1.1264931234032909</c:v>
                </c:pt>
                <c:pt idx="8">
                  <c:v>1.2250382901051113</c:v>
                </c:pt>
                <c:pt idx="9">
                  <c:v>1.123150573396146</c:v>
                </c:pt>
                <c:pt idx="10">
                  <c:v>1.2767107436558709</c:v>
                </c:pt>
                <c:pt idx="11">
                  <c:v>1.090474988336529</c:v>
                </c:pt>
                <c:pt idx="12">
                  <c:v>0.63931466364095346</c:v>
                </c:pt>
                <c:pt idx="13">
                  <c:v>0.85812511111485734</c:v>
                </c:pt>
                <c:pt idx="14">
                  <c:v>1.1852328060333859</c:v>
                </c:pt>
                <c:pt idx="15">
                  <c:v>1.1289303578772514</c:v>
                </c:pt>
                <c:pt idx="16">
                  <c:v>0.83483358464188129</c:v>
                </c:pt>
                <c:pt idx="17">
                  <c:v>0.96202674656761467</c:v>
                </c:pt>
                <c:pt idx="18">
                  <c:v>1.138365903645348</c:v>
                </c:pt>
                <c:pt idx="19">
                  <c:v>0.69493022867194276</c:v>
                </c:pt>
                <c:pt idx="20">
                  <c:v>1.1355512713659974</c:v>
                </c:pt>
                <c:pt idx="21">
                  <c:v>1.1505835491088974</c:v>
                </c:pt>
                <c:pt idx="22">
                  <c:v>1.256168274597167</c:v>
                </c:pt>
                <c:pt idx="23">
                  <c:v>0.59872230389202497</c:v>
                </c:pt>
                <c:pt idx="24">
                  <c:v>1.0623529686057271</c:v>
                </c:pt>
                <c:pt idx="25">
                  <c:v>0.80096539990453819</c:v>
                </c:pt>
                <c:pt idx="26">
                  <c:v>0.6612601134340147</c:v>
                </c:pt>
                <c:pt idx="27">
                  <c:v>1.114095453543356</c:v>
                </c:pt>
                <c:pt idx="28">
                  <c:v>1.0705071053201185</c:v>
                </c:pt>
                <c:pt idx="29">
                  <c:v>0.95322436674097011</c:v>
                </c:pt>
                <c:pt idx="30">
                  <c:v>1.129415340874192</c:v>
                </c:pt>
                <c:pt idx="31">
                  <c:v>1.0615810861242747</c:v>
                </c:pt>
                <c:pt idx="32">
                  <c:v>0.96160266436984543</c:v>
                </c:pt>
                <c:pt idx="33">
                  <c:v>1.2257633705037911</c:v>
                </c:pt>
                <c:pt idx="34">
                  <c:v>1.0577985874757712</c:v>
                </c:pt>
                <c:pt idx="35">
                  <c:v>0.98544650536685263</c:v>
                </c:pt>
                <c:pt idx="36">
                  <c:v>1.2229242914330354</c:v>
                </c:pt>
                <c:pt idx="37">
                  <c:v>0.89615887074074019</c:v>
                </c:pt>
                <c:pt idx="38">
                  <c:v>0.48604829379125075</c:v>
                </c:pt>
                <c:pt idx="39">
                  <c:v>0.52495476845240807</c:v>
                </c:pt>
                <c:pt idx="40">
                  <c:v>0.66799009890020933</c:v>
                </c:pt>
                <c:pt idx="41">
                  <c:v>0.67899228143485024</c:v>
                </c:pt>
                <c:pt idx="42">
                  <c:v>0.80176539776661926</c:v>
                </c:pt>
                <c:pt idx="43">
                  <c:v>0.89849260521257457</c:v>
                </c:pt>
                <c:pt idx="44">
                  <c:v>0.99392731911336973</c:v>
                </c:pt>
                <c:pt idx="45">
                  <c:v>1.0491861495742818</c:v>
                </c:pt>
                <c:pt idx="46">
                  <c:v>1.1292925276127734</c:v>
                </c:pt>
                <c:pt idx="47">
                  <c:v>0.93274606581733399</c:v>
                </c:pt>
                <c:pt idx="48">
                  <c:v>1.0411660506173657</c:v>
                </c:pt>
                <c:pt idx="49">
                  <c:v>0.94152473477759069</c:v>
                </c:pt>
                <c:pt idx="50">
                  <c:v>0.83113476950050635</c:v>
                </c:pt>
                <c:pt idx="51">
                  <c:v>0.65680679608630133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B-4D21-A452-7A6C59540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80320"/>
        <c:axId val="2065580864"/>
      </c:radarChart>
      <c:catAx>
        <c:axId val="20655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0864"/>
        <c:crosses val="autoZero"/>
        <c:auto val="1"/>
        <c:lblAlgn val="ctr"/>
        <c:lblOffset val="100"/>
        <c:noMultiLvlLbl val="0"/>
      </c:catAx>
      <c:valAx>
        <c:axId val="2065580864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051058672350136E-2"/>
          <c:y val="8.0386515931318639E-2"/>
          <c:w val="0.55432343428665398"/>
          <c:h val="0.83922726139679471"/>
        </c:manualLayout>
      </c:layout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B-4CDF-8613-0B126370A41F}"/>
            </c:ext>
          </c:extLst>
        </c:ser>
        <c:ser>
          <c:idx val="0"/>
          <c:order val="1"/>
          <c:tx>
            <c:strRef>
              <c:f>Сводная!$E$601</c:f>
              <c:strCache>
                <c:ptCount val="1"/>
                <c:pt idx="0">
                  <c:v>11. Культура. Численность работников организаций культурно-досугового типа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Сводная!$B$602:$B$653</c:f>
              <c:numCache>
                <c:formatCode>General</c:formatCode>
                <c:ptCount val="52"/>
                <c:pt idx="0">
                  <c:v>0.72337849917318919</c:v>
                </c:pt>
                <c:pt idx="1">
                  <c:v>1.1150020168002535</c:v>
                </c:pt>
                <c:pt idx="2">
                  <c:v>0.86262036900434136</c:v>
                </c:pt>
                <c:pt idx="3">
                  <c:v>0.56920333076800111</c:v>
                </c:pt>
                <c:pt idx="4">
                  <c:v>0.74322691582251443</c:v>
                </c:pt>
                <c:pt idx="5">
                  <c:v>0.91665933243962461</c:v>
                </c:pt>
                <c:pt idx="6">
                  <c:v>0.96052576614258467</c:v>
                </c:pt>
                <c:pt idx="7">
                  <c:v>0.81468635467346417</c:v>
                </c:pt>
                <c:pt idx="8">
                  <c:v>0.93655999964852388</c:v>
                </c:pt>
                <c:pt idx="9">
                  <c:v>1.0265669103898329</c:v>
                </c:pt>
                <c:pt idx="10">
                  <c:v>0.98789980806149902</c:v>
                </c:pt>
                <c:pt idx="11">
                  <c:v>0.95824325946661781</c:v>
                </c:pt>
                <c:pt idx="12">
                  <c:v>0.58674745735872025</c:v>
                </c:pt>
                <c:pt idx="13">
                  <c:v>0.67386720057013572</c:v>
                </c:pt>
                <c:pt idx="14">
                  <c:v>1.1886486458963619</c:v>
                </c:pt>
                <c:pt idx="15">
                  <c:v>1.3731245172231745</c:v>
                </c:pt>
                <c:pt idx="16">
                  <c:v>0.87595162457896469</c:v>
                </c:pt>
                <c:pt idx="17">
                  <c:v>0.82556873029956024</c:v>
                </c:pt>
                <c:pt idx="18">
                  <c:v>0.97381764847719232</c:v>
                </c:pt>
                <c:pt idx="19">
                  <c:v>0.84346981547004307</c:v>
                </c:pt>
                <c:pt idx="20">
                  <c:v>0.68120655840737798</c:v>
                </c:pt>
                <c:pt idx="21">
                  <c:v>0.76172644452098548</c:v>
                </c:pt>
                <c:pt idx="22">
                  <c:v>0.92620261968847817</c:v>
                </c:pt>
                <c:pt idx="23">
                  <c:v>0.40540236787745459</c:v>
                </c:pt>
                <c:pt idx="24">
                  <c:v>1.0376033643914844</c:v>
                </c:pt>
                <c:pt idx="25">
                  <c:v>0.78668281807782781</c:v>
                </c:pt>
                <c:pt idx="26">
                  <c:v>0.64286374623643305</c:v>
                </c:pt>
                <c:pt idx="27">
                  <c:v>0.75623975126848264</c:v>
                </c:pt>
                <c:pt idx="28">
                  <c:v>0.87110404596377322</c:v>
                </c:pt>
                <c:pt idx="29">
                  <c:v>0.76143669362533317</c:v>
                </c:pt>
                <c:pt idx="30">
                  <c:v>1.2095288456653186</c:v>
                </c:pt>
                <c:pt idx="31">
                  <c:v>0.63749163502004735</c:v>
                </c:pt>
                <c:pt idx="32">
                  <c:v>1.0862490049181617</c:v>
                </c:pt>
                <c:pt idx="33">
                  <c:v>1.2679429783321028</c:v>
                </c:pt>
                <c:pt idx="34">
                  <c:v>1.1136852621029398</c:v>
                </c:pt>
                <c:pt idx="35">
                  <c:v>0.86143438176378395</c:v>
                </c:pt>
                <c:pt idx="36">
                  <c:v>1.2518837682905026</c:v>
                </c:pt>
                <c:pt idx="37">
                  <c:v>1.0727230126158003</c:v>
                </c:pt>
                <c:pt idx="38">
                  <c:v>0.14446125138748611</c:v>
                </c:pt>
                <c:pt idx="39">
                  <c:v>0.24422902657734624</c:v>
                </c:pt>
                <c:pt idx="40">
                  <c:v>0.49779210917262767</c:v>
                </c:pt>
                <c:pt idx="41">
                  <c:v>0.71011361266299167</c:v>
                </c:pt>
                <c:pt idx="42">
                  <c:v>0.3759134825048267</c:v>
                </c:pt>
                <c:pt idx="43">
                  <c:v>0.79017229758160956</c:v>
                </c:pt>
                <c:pt idx="44">
                  <c:v>1.0093671524194612</c:v>
                </c:pt>
                <c:pt idx="45">
                  <c:v>0.51554581818226797</c:v>
                </c:pt>
                <c:pt idx="46">
                  <c:v>1.0552034092284166</c:v>
                </c:pt>
                <c:pt idx="47">
                  <c:v>0.85898156179507557</c:v>
                </c:pt>
                <c:pt idx="48">
                  <c:v>0.97234452286040995</c:v>
                </c:pt>
                <c:pt idx="49">
                  <c:v>1.1893410462855811</c:v>
                </c:pt>
                <c:pt idx="50">
                  <c:v>0.61478489431362981</c:v>
                </c:pt>
                <c:pt idx="51">
                  <c:v>0.76551041538231601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B-4CDF-8613-0B126370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81952"/>
        <c:axId val="2065582496"/>
      </c:radarChart>
      <c:catAx>
        <c:axId val="20655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2496"/>
        <c:crosses val="autoZero"/>
        <c:auto val="1"/>
        <c:lblAlgn val="ctr"/>
        <c:lblOffset val="100"/>
        <c:noMultiLvlLbl val="0"/>
      </c:catAx>
      <c:valAx>
        <c:axId val="206558249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6227427821522308"/>
                  <c:y val="-0.11615740740740738"/>
                </c:manualLayout>
              </c:layout>
              <c:numFmt formatCode="#,##0.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Показатели!$C$15:$C$17</c:f>
              <c:numCache>
                <c:formatCode>General</c:formatCode>
                <c:ptCount val="3"/>
                <c:pt idx="0">
                  <c:v>-100</c:v>
                </c:pt>
                <c:pt idx="1">
                  <c:v>0</c:v>
                </c:pt>
                <c:pt idx="2">
                  <c:v>100</c:v>
                </c:pt>
              </c:numCache>
            </c:numRef>
          </c:xVal>
          <c:yVal>
            <c:numRef>
              <c:f>Показатели!$E$15:$E$17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DB-48CF-9FED-D843EE383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89568"/>
        <c:axId val="2065584128"/>
      </c:scatterChart>
      <c:valAx>
        <c:axId val="20655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4128"/>
        <c:crosses val="autoZero"/>
        <c:crossBetween val="midCat"/>
      </c:valAx>
      <c:valAx>
        <c:axId val="20655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Статистика!$B$30:$B$40</c:f>
              <c:strCache>
                <c:ptCount val="11"/>
                <c:pt idx="0">
                  <c:v>Коэффициент естественного прироста населения</c:v>
                </c:pt>
                <c:pt idx="1">
                  <c:v>Коэффициент миграционного прироста населения</c:v>
                </c:pt>
                <c:pt idx="2">
                  <c:v>Протяженность дорог с твердым покрытием на 1000 жителей</c:v>
                </c:pt>
                <c:pt idx="3">
                  <c:v>Число лечебно-профилактических организаций на 1000 жителей</c:v>
                </c:pt>
                <c:pt idx="4">
                  <c:v>Число спортивных сооружений на 1000 жителей</c:v>
                </c:pt>
                <c:pt idx="5">
                  <c:v>Численность работников организаций культурно-досугового типа на 1000 жителей</c:v>
                </c:pt>
                <c:pt idx="6">
                  <c:v>Вывоз твердых коммунальных отходов на 1 жителя</c:v>
                </c:pt>
                <c:pt idx="7">
                  <c:v>Число общеобразовательных организаций на 1000 жителей</c:v>
                </c:pt>
                <c:pt idx="8">
                  <c:v>Сальдо местного бюджета по отношению к сумме доходов</c:v>
                </c:pt>
                <c:pt idx="9">
                  <c:v>Площадь жилых помещений на 1 жителя</c:v>
                </c:pt>
                <c:pt idx="10">
                  <c:v>Количество магазинов на 1000 жителей</c:v>
                </c:pt>
              </c:strCache>
            </c:strRef>
          </c:cat>
          <c:val>
            <c:numRef>
              <c:f>Статистика!$C$30:$C$40</c:f>
              <c:numCache>
                <c:formatCode>General</c:formatCode>
                <c:ptCount val="11"/>
                <c:pt idx="0">
                  <c:v>0.51932740247229703</c:v>
                </c:pt>
                <c:pt idx="1">
                  <c:v>0.68287634919524642</c:v>
                </c:pt>
                <c:pt idx="2">
                  <c:v>0.79362097431018996</c:v>
                </c:pt>
                <c:pt idx="3">
                  <c:v>0.80665162579317229</c:v>
                </c:pt>
                <c:pt idx="4">
                  <c:v>0.82980764438113419</c:v>
                </c:pt>
                <c:pt idx="5">
                  <c:v>0.84180383412283655</c:v>
                </c:pt>
                <c:pt idx="6">
                  <c:v>0.91865255940205226</c:v>
                </c:pt>
                <c:pt idx="7">
                  <c:v>0.93353535672130472</c:v>
                </c:pt>
                <c:pt idx="8">
                  <c:v>0.99503302379613878</c:v>
                </c:pt>
                <c:pt idx="9">
                  <c:v>0.99920121047763244</c:v>
                </c:pt>
                <c:pt idx="10">
                  <c:v>1.1522226009734284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4-4826-AD32-114C46929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5585216"/>
        <c:axId val="2065591744"/>
      </c:barChart>
      <c:catAx>
        <c:axId val="206558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91744"/>
        <c:crosses val="autoZero"/>
        <c:auto val="1"/>
        <c:lblAlgn val="ctr"/>
        <c:lblOffset val="100"/>
        <c:noMultiLvlLbl val="0"/>
      </c:catAx>
      <c:valAx>
        <c:axId val="206559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Статистика!$B$43:$B$53</c:f>
              <c:strCache>
                <c:ptCount val="11"/>
                <c:pt idx="0">
                  <c:v>Сальдо местного бюджета по отношению к сумме доходов</c:v>
                </c:pt>
                <c:pt idx="1">
                  <c:v>Площадь жилых помещений на 1 жителя</c:v>
                </c:pt>
                <c:pt idx="2">
                  <c:v>Коэффициент естественного прироста населения</c:v>
                </c:pt>
                <c:pt idx="3">
                  <c:v>Количество магазинов на 1000 жителей</c:v>
                </c:pt>
                <c:pt idx="4">
                  <c:v>Число спортивных сооружений на 1000 жителей</c:v>
                </c:pt>
                <c:pt idx="5">
                  <c:v>Число общеобразовательных организаций на 1000 жителей</c:v>
                </c:pt>
                <c:pt idx="6">
                  <c:v>Коэффициент миграционного прироста населения</c:v>
                </c:pt>
                <c:pt idx="7">
                  <c:v>Численность работников организаций культурно-досугового типа на 1000 жителей</c:v>
                </c:pt>
                <c:pt idx="8">
                  <c:v>Число лечебно-профилактических организаций на 1000 жителей</c:v>
                </c:pt>
                <c:pt idx="9">
                  <c:v>Вывоз твердых коммунальных отходов на 1 жителя</c:v>
                </c:pt>
                <c:pt idx="10">
                  <c:v>Протяженность дорог с твердым покрытием на 1000 жителей</c:v>
                </c:pt>
              </c:strCache>
            </c:strRef>
          </c:cat>
          <c:val>
            <c:numRef>
              <c:f>Статистика!$C$43:$C$53</c:f>
              <c:numCache>
                <c:formatCode>General</c:formatCode>
                <c:ptCount val="11"/>
                <c:pt idx="0">
                  <c:v>8.8349416493193042E-2</c:v>
                </c:pt>
                <c:pt idx="1">
                  <c:v>0.1037814465521226</c:v>
                </c:pt>
                <c:pt idx="2">
                  <c:v>0.1198949858278163</c:v>
                </c:pt>
                <c:pt idx="3">
                  <c:v>0.18160626222907125</c:v>
                </c:pt>
                <c:pt idx="4">
                  <c:v>0.18785500033773905</c:v>
                </c:pt>
                <c:pt idx="5">
                  <c:v>0.21583422682690989</c:v>
                </c:pt>
                <c:pt idx="6">
                  <c:v>0.25082756134719753</c:v>
                </c:pt>
                <c:pt idx="7">
                  <c:v>0.26059537491260798</c:v>
                </c:pt>
                <c:pt idx="8">
                  <c:v>0.26592967458421279</c:v>
                </c:pt>
                <c:pt idx="9">
                  <c:v>0.26751463230100903</c:v>
                </c:pt>
                <c:pt idx="10">
                  <c:v>0.27136100635024568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6-4926-828F-A365AED7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5586848"/>
        <c:axId val="2065589024"/>
      </c:barChart>
      <c:catAx>
        <c:axId val="206558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9024"/>
        <c:crosses val="autoZero"/>
        <c:auto val="1"/>
        <c:lblAlgn val="ctr"/>
        <c:lblOffset val="100"/>
        <c:noMultiLvlLbl val="0"/>
      </c:catAx>
      <c:valAx>
        <c:axId val="206558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0143108" y="6465661"/>
    <xdr:ext cx="5228168" cy="3393924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20378965" y="12069536"/>
    <xdr:ext cx="5228168" cy="3393924"/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20320000" y="17732375"/>
    <xdr:ext cx="5228168" cy="3393924"/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20016908" y="23412289"/>
    <xdr:ext cx="5228168" cy="3393924"/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21173515" y="29221740"/>
    <xdr:ext cx="5228168" cy="3393924"/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0610819" y="34939141"/>
    <xdr:ext cx="5228168" cy="3393924"/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20351750" y="666750"/>
    <xdr:ext cx="5228168" cy="3393924"/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19340419" y="17827625"/>
    <xdr:ext cx="5228168" cy="3393924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3992034" y="80791050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12</xdr:row>
      <xdr:rowOff>95250</xdr:rowOff>
    </xdr:from>
    <xdr:to>
      <xdr:col>3</xdr:col>
      <xdr:colOff>0</xdr:colOff>
      <xdr:row>26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19050</xdr:rowOff>
    </xdr:from>
    <xdr:to>
      <xdr:col>12</xdr:col>
      <xdr:colOff>285750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600075</xdr:colOff>
      <xdr:row>61</xdr:row>
      <xdr:rowOff>9525</xdr:rowOff>
    </xdr:from>
    <xdr:to>
      <xdr:col>12</xdr:col>
      <xdr:colOff>276226</xdr:colOff>
      <xdr:row>78</xdr:row>
      <xdr:rowOff>180975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600075</xdr:colOff>
      <xdr:row>121</xdr:row>
      <xdr:rowOff>9525</xdr:rowOff>
    </xdr:from>
    <xdr:to>
      <xdr:col>12</xdr:col>
      <xdr:colOff>276226</xdr:colOff>
      <xdr:row>138</xdr:row>
      <xdr:rowOff>180975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600075</xdr:colOff>
      <xdr:row>181</xdr:row>
      <xdr:rowOff>9525</xdr:rowOff>
    </xdr:from>
    <xdr:to>
      <xdr:col>12</xdr:col>
      <xdr:colOff>276226</xdr:colOff>
      <xdr:row>198</xdr:row>
      <xdr:rowOff>180975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5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600075</xdr:colOff>
      <xdr:row>241</xdr:row>
      <xdr:rowOff>9525</xdr:rowOff>
    </xdr:from>
    <xdr:to>
      <xdr:col>12</xdr:col>
      <xdr:colOff>276226</xdr:colOff>
      <xdr:row>258</xdr:row>
      <xdr:rowOff>180975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5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600075</xdr:colOff>
      <xdr:row>301</xdr:row>
      <xdr:rowOff>9525</xdr:rowOff>
    </xdr:from>
    <xdr:to>
      <xdr:col>12</xdr:col>
      <xdr:colOff>276226</xdr:colOff>
      <xdr:row>318</xdr:row>
      <xdr:rowOff>180975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5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600075</xdr:colOff>
      <xdr:row>361</xdr:row>
      <xdr:rowOff>9525</xdr:rowOff>
    </xdr:from>
    <xdr:to>
      <xdr:col>12</xdr:col>
      <xdr:colOff>276226</xdr:colOff>
      <xdr:row>378</xdr:row>
      <xdr:rowOff>180975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5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600075</xdr:colOff>
      <xdr:row>421</xdr:row>
      <xdr:rowOff>9525</xdr:rowOff>
    </xdr:from>
    <xdr:to>
      <xdr:col>12</xdr:col>
      <xdr:colOff>276226</xdr:colOff>
      <xdr:row>438</xdr:row>
      <xdr:rowOff>180975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5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600075</xdr:colOff>
      <xdr:row>481</xdr:row>
      <xdr:rowOff>9525</xdr:rowOff>
    </xdr:from>
    <xdr:to>
      <xdr:col>12</xdr:col>
      <xdr:colOff>276226</xdr:colOff>
      <xdr:row>498</xdr:row>
      <xdr:rowOff>180975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5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600075</xdr:colOff>
      <xdr:row>541</xdr:row>
      <xdr:rowOff>9525</xdr:rowOff>
    </xdr:from>
    <xdr:to>
      <xdr:col>12</xdr:col>
      <xdr:colOff>276226</xdr:colOff>
      <xdr:row>558</xdr:row>
      <xdr:rowOff>180975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5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600075</xdr:colOff>
      <xdr:row>601</xdr:row>
      <xdr:rowOff>9525</xdr:rowOff>
    </xdr:from>
    <xdr:to>
      <xdr:col>12</xdr:col>
      <xdr:colOff>276226</xdr:colOff>
      <xdr:row>618</xdr:row>
      <xdr:rowOff>180975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5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12</xdr:row>
      <xdr:rowOff>95250</xdr:rowOff>
    </xdr:from>
    <xdr:to>
      <xdr:col>3</xdr:col>
      <xdr:colOff>0</xdr:colOff>
      <xdr:row>26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923925</xdr:colOff>
      <xdr:row>28</xdr:row>
      <xdr:rowOff>114300</xdr:rowOff>
    </xdr:from>
    <xdr:to>
      <xdr:col>10</xdr:col>
      <xdr:colOff>581025</xdr:colOff>
      <xdr:row>39</xdr:row>
      <xdr:rowOff>390525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57149</xdr:colOff>
      <xdr:row>41</xdr:row>
      <xdr:rowOff>133350</xdr:rowOff>
    </xdr:from>
    <xdr:to>
      <xdr:col>11</xdr:col>
      <xdr:colOff>28574</xdr:colOff>
      <xdr:row>52</xdr:row>
      <xdr:rowOff>409576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nizhstat.gks.ru/main_indicator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2"/>
  <sheetViews>
    <sheetView workbookViewId="0">
      <selection activeCell="A3" sqref="A3:B40"/>
    </sheetView>
  </sheetViews>
  <sheetFormatPr baseColWidth="10" defaultColWidth="8.83203125" defaultRowHeight="15"/>
  <cols>
    <col min="1" max="1" width="6" customWidth="1"/>
    <col min="2" max="2" width="34.33203125" customWidth="1"/>
    <col min="5" max="5" width="12.33203125" customWidth="1"/>
    <col min="11" max="11" width="7.1640625" customWidth="1"/>
    <col min="12" max="12" width="29.5" customWidth="1"/>
    <col min="13" max="13" width="7.1640625" customWidth="1"/>
    <col min="14" max="14" width="33.5" customWidth="1"/>
  </cols>
  <sheetData>
    <row r="1" spans="1:14" ht="16" thickBot="1">
      <c r="B1" s="37" t="s">
        <v>0</v>
      </c>
    </row>
    <row r="2" spans="1:14" ht="17" thickBot="1">
      <c r="B2" s="13" t="s">
        <v>1</v>
      </c>
      <c r="C2" s="13">
        <v>1</v>
      </c>
      <c r="D2" s="13">
        <v>2</v>
      </c>
      <c r="E2" s="13">
        <v>3</v>
      </c>
      <c r="F2" s="13">
        <v>4</v>
      </c>
      <c r="G2" s="13">
        <v>5</v>
      </c>
      <c r="K2" s="47" t="s">
        <v>2</v>
      </c>
      <c r="L2" s="41" t="s">
        <v>1</v>
      </c>
      <c r="M2" s="41">
        <v>27</v>
      </c>
      <c r="N2" s="49" t="s">
        <v>3</v>
      </c>
    </row>
    <row r="3" spans="1:14" ht="17" thickBot="1">
      <c r="A3">
        <v>1</v>
      </c>
      <c r="B3" s="23" t="s">
        <v>4</v>
      </c>
      <c r="C3" s="19" t="s">
        <v>5</v>
      </c>
      <c r="D3" s="29">
        <v>59020</v>
      </c>
      <c r="E3" s="33" t="s">
        <v>6</v>
      </c>
      <c r="F3" s="34">
        <v>4707</v>
      </c>
      <c r="G3" s="35">
        <v>22869</v>
      </c>
      <c r="K3" s="41">
        <v>1</v>
      </c>
      <c r="L3" s="48" t="s">
        <v>4</v>
      </c>
      <c r="M3" s="41">
        <v>28</v>
      </c>
      <c r="N3" s="23" t="s">
        <v>7</v>
      </c>
    </row>
    <row r="4" spans="1:14" ht="17" thickBot="1">
      <c r="A4">
        <v>2</v>
      </c>
      <c r="B4" s="23" t="s">
        <v>8</v>
      </c>
      <c r="C4" s="19" t="s">
        <v>9</v>
      </c>
      <c r="D4" s="29">
        <v>455387</v>
      </c>
      <c r="E4" s="33" t="s">
        <v>10</v>
      </c>
      <c r="F4" s="34">
        <v>3361</v>
      </c>
      <c r="G4" s="35">
        <v>40890</v>
      </c>
      <c r="K4" s="41">
        <v>2</v>
      </c>
      <c r="L4" s="50" t="s">
        <v>8</v>
      </c>
      <c r="M4" s="41">
        <v>29</v>
      </c>
      <c r="N4" s="23" t="s">
        <v>11</v>
      </c>
    </row>
    <row r="5" spans="1:14" ht="17" thickBot="1">
      <c r="A5">
        <v>3</v>
      </c>
      <c r="B5" s="23" t="s">
        <v>12</v>
      </c>
      <c r="C5" s="19" t="s">
        <v>13</v>
      </c>
      <c r="D5" s="29">
        <v>2857687</v>
      </c>
      <c r="E5" s="33" t="s">
        <v>14</v>
      </c>
      <c r="F5" s="33">
        <v>1067</v>
      </c>
      <c r="G5" s="35">
        <v>75851</v>
      </c>
      <c r="K5" s="41">
        <v>3</v>
      </c>
      <c r="L5" s="50" t="s">
        <v>12</v>
      </c>
      <c r="M5" s="41">
        <v>30</v>
      </c>
      <c r="N5" s="23" t="s">
        <v>15</v>
      </c>
    </row>
    <row r="6" spans="1:14" ht="17" thickBot="1">
      <c r="A6">
        <v>4</v>
      </c>
      <c r="B6" s="23" t="s">
        <v>16</v>
      </c>
      <c r="C6" s="19" t="s">
        <v>17</v>
      </c>
      <c r="D6" s="29">
        <v>1027594</v>
      </c>
      <c r="E6" s="33" t="s">
        <v>18</v>
      </c>
      <c r="F6" s="34">
        <v>7976</v>
      </c>
      <c r="G6" s="35">
        <v>70549</v>
      </c>
      <c r="K6" s="41">
        <v>4</v>
      </c>
      <c r="L6" s="50" t="s">
        <v>16</v>
      </c>
      <c r="M6" s="41">
        <v>31</v>
      </c>
      <c r="N6" s="23" t="s">
        <v>19</v>
      </c>
    </row>
    <row r="7" spans="1:14" ht="17" thickBot="1">
      <c r="A7">
        <v>5</v>
      </c>
      <c r="B7" s="23" t="s">
        <v>20</v>
      </c>
      <c r="C7" s="19" t="s">
        <v>21</v>
      </c>
      <c r="D7" s="29">
        <v>96318</v>
      </c>
      <c r="E7" s="33" t="s">
        <v>22</v>
      </c>
      <c r="F7" s="34">
        <v>4789</v>
      </c>
      <c r="G7" s="35">
        <v>10874</v>
      </c>
      <c r="K7" s="41">
        <v>5</v>
      </c>
      <c r="L7" s="50" t="s">
        <v>20</v>
      </c>
      <c r="M7" s="41">
        <v>32</v>
      </c>
      <c r="N7" s="23" t="s">
        <v>23</v>
      </c>
    </row>
    <row r="8" spans="1:14" ht="17" thickBot="1">
      <c r="A8">
        <v>6</v>
      </c>
      <c r="B8" s="23" t="s">
        <v>24</v>
      </c>
      <c r="C8" s="19" t="s">
        <v>25</v>
      </c>
      <c r="D8" s="29">
        <v>3527768</v>
      </c>
      <c r="E8" s="33" t="s">
        <v>26</v>
      </c>
      <c r="F8" s="34">
        <v>2606</v>
      </c>
      <c r="G8" s="35">
        <v>9491</v>
      </c>
      <c r="K8" s="41">
        <v>6</v>
      </c>
      <c r="L8" s="50" t="s">
        <v>24</v>
      </c>
      <c r="M8" s="41">
        <v>33</v>
      </c>
      <c r="N8" s="23" t="s">
        <v>27</v>
      </c>
    </row>
    <row r="9" spans="1:14" ht="17" thickBot="1">
      <c r="A9">
        <v>7</v>
      </c>
      <c r="B9" s="23" t="s">
        <v>28</v>
      </c>
      <c r="C9" s="19" t="s">
        <v>29</v>
      </c>
      <c r="D9" s="29">
        <v>103780</v>
      </c>
      <c r="E9" s="33" t="s">
        <v>30</v>
      </c>
      <c r="F9" s="34">
        <v>11403</v>
      </c>
      <c r="G9" s="35">
        <v>13387</v>
      </c>
      <c r="K9" s="41">
        <v>7</v>
      </c>
      <c r="L9" s="50" t="s">
        <v>28</v>
      </c>
      <c r="M9" s="41">
        <v>34</v>
      </c>
      <c r="N9" s="23" t="s">
        <v>31</v>
      </c>
    </row>
    <row r="10" spans="1:14" ht="17" thickBot="1">
      <c r="A10">
        <v>8</v>
      </c>
      <c r="B10" s="23" t="s">
        <v>32</v>
      </c>
      <c r="C10" s="19" t="s">
        <v>33</v>
      </c>
      <c r="D10" s="29">
        <v>481285</v>
      </c>
      <c r="E10" s="33" t="s">
        <v>34</v>
      </c>
      <c r="F10" s="34">
        <v>5170</v>
      </c>
      <c r="G10" s="35">
        <v>13978</v>
      </c>
      <c r="K10" s="41">
        <v>8</v>
      </c>
      <c r="L10" s="50" t="s">
        <v>32</v>
      </c>
      <c r="M10" s="41">
        <v>35</v>
      </c>
      <c r="N10" s="23" t="s">
        <v>35</v>
      </c>
    </row>
    <row r="11" spans="1:14" ht="17" thickBot="1">
      <c r="A11">
        <v>9</v>
      </c>
      <c r="B11" s="23" t="s">
        <v>36</v>
      </c>
      <c r="C11" s="19" t="s">
        <v>37</v>
      </c>
      <c r="D11" s="29">
        <v>36564</v>
      </c>
      <c r="E11" s="33" t="s">
        <v>38</v>
      </c>
      <c r="F11" s="33" t="s">
        <v>39</v>
      </c>
      <c r="G11" s="35">
        <v>12027</v>
      </c>
      <c r="K11" s="41">
        <v>9</v>
      </c>
      <c r="L11" s="50" t="s">
        <v>36</v>
      </c>
      <c r="M11" s="41">
        <v>36</v>
      </c>
      <c r="N11" s="23" t="s">
        <v>40</v>
      </c>
    </row>
    <row r="12" spans="1:14" ht="17" thickBot="1">
      <c r="A12">
        <v>10</v>
      </c>
      <c r="B12" s="23" t="s">
        <v>41</v>
      </c>
      <c r="C12" s="19" t="s">
        <v>42</v>
      </c>
      <c r="D12" s="29">
        <v>60782</v>
      </c>
      <c r="E12" s="33" t="s">
        <v>43</v>
      </c>
      <c r="F12" s="33">
        <v>1214</v>
      </c>
      <c r="G12" s="35">
        <v>17350</v>
      </c>
      <c r="K12" s="41">
        <v>10</v>
      </c>
      <c r="L12" s="50" t="s">
        <v>41</v>
      </c>
      <c r="M12" s="41">
        <v>37</v>
      </c>
      <c r="N12" s="23" t="s">
        <v>44</v>
      </c>
    </row>
    <row r="13" spans="1:14" ht="17" thickBot="1">
      <c r="A13">
        <v>11</v>
      </c>
      <c r="B13" s="23" t="s">
        <v>45</v>
      </c>
      <c r="C13" s="19" t="s">
        <v>46</v>
      </c>
      <c r="D13" s="29">
        <v>33565</v>
      </c>
      <c r="E13" s="33" t="s">
        <v>47</v>
      </c>
      <c r="F13" s="33">
        <v>371</v>
      </c>
      <c r="G13" s="35">
        <v>14488</v>
      </c>
      <c r="K13" s="41">
        <v>11</v>
      </c>
      <c r="L13" s="50" t="s">
        <v>45</v>
      </c>
      <c r="M13" s="41">
        <v>38</v>
      </c>
      <c r="N13" s="23" t="s">
        <v>48</v>
      </c>
    </row>
    <row r="14" spans="1:14" ht="17" thickBot="1">
      <c r="A14">
        <v>12</v>
      </c>
      <c r="B14" s="23" t="s">
        <v>49</v>
      </c>
      <c r="C14" s="19" t="s">
        <v>50</v>
      </c>
      <c r="D14" s="29">
        <v>83429</v>
      </c>
      <c r="E14" s="33" t="s">
        <v>51</v>
      </c>
      <c r="F14" s="33">
        <v>592</v>
      </c>
      <c r="G14" s="35">
        <v>15072</v>
      </c>
      <c r="K14" s="41">
        <v>12</v>
      </c>
      <c r="L14" s="50" t="s">
        <v>49</v>
      </c>
      <c r="M14" s="41" t="s">
        <v>2</v>
      </c>
      <c r="N14" s="41" t="s">
        <v>52</v>
      </c>
    </row>
    <row r="15" spans="1:14" ht="17" thickBot="1">
      <c r="A15">
        <v>13</v>
      </c>
      <c r="B15" s="23" t="s">
        <v>53</v>
      </c>
      <c r="C15" s="19" t="s">
        <v>54</v>
      </c>
      <c r="D15" s="29">
        <v>737895</v>
      </c>
      <c r="E15" s="33" t="s">
        <v>55</v>
      </c>
      <c r="F15" s="33">
        <v>973</v>
      </c>
      <c r="G15" s="35">
        <v>18025</v>
      </c>
      <c r="K15" s="41">
        <v>13</v>
      </c>
      <c r="L15" s="50" t="s">
        <v>53</v>
      </c>
      <c r="M15" s="41">
        <v>39</v>
      </c>
      <c r="N15" s="48" t="s">
        <v>56</v>
      </c>
    </row>
    <row r="16" spans="1:14" ht="17" thickBot="1">
      <c r="A16">
        <v>14</v>
      </c>
      <c r="B16" s="23" t="s">
        <v>57</v>
      </c>
      <c r="C16" s="19" t="s">
        <v>58</v>
      </c>
      <c r="D16" s="29">
        <v>513613</v>
      </c>
      <c r="E16" s="33" t="s">
        <v>59</v>
      </c>
      <c r="F16" s="34">
        <v>2133</v>
      </c>
      <c r="G16" s="35">
        <v>19459</v>
      </c>
      <c r="K16" s="41">
        <v>14</v>
      </c>
      <c r="L16" s="50" t="s">
        <v>57</v>
      </c>
      <c r="M16" s="41">
        <v>40</v>
      </c>
      <c r="N16" s="49" t="s">
        <v>60</v>
      </c>
    </row>
    <row r="17" spans="1:14" ht="17" thickBot="1">
      <c r="A17">
        <v>15</v>
      </c>
      <c r="B17" s="23" t="s">
        <v>61</v>
      </c>
      <c r="C17" s="19" t="s">
        <v>62</v>
      </c>
      <c r="D17" s="29">
        <v>505189</v>
      </c>
      <c r="E17" s="33" t="s">
        <v>63</v>
      </c>
      <c r="F17" s="34">
        <v>1371</v>
      </c>
      <c r="G17" s="35">
        <v>10781</v>
      </c>
      <c r="K17" s="41">
        <v>15</v>
      </c>
      <c r="L17" s="49" t="s">
        <v>61</v>
      </c>
      <c r="M17" s="41">
        <v>41</v>
      </c>
      <c r="N17" s="49" t="s">
        <v>64</v>
      </c>
    </row>
    <row r="18" spans="1:14" ht="17" thickBot="1">
      <c r="A18">
        <v>16</v>
      </c>
      <c r="B18" s="23" t="s">
        <v>65</v>
      </c>
      <c r="C18" s="19" t="s">
        <v>66</v>
      </c>
      <c r="D18" s="29">
        <v>164945</v>
      </c>
      <c r="E18" s="33" t="s">
        <v>67</v>
      </c>
      <c r="F18" s="34">
        <v>10571</v>
      </c>
      <c r="G18" s="35">
        <v>86059</v>
      </c>
      <c r="K18" s="41">
        <v>16</v>
      </c>
      <c r="L18" s="49" t="s">
        <v>65</v>
      </c>
      <c r="M18" s="41">
        <v>42</v>
      </c>
      <c r="N18" s="49" t="s">
        <v>68</v>
      </c>
    </row>
    <row r="19" spans="1:14" ht="17" thickBot="1">
      <c r="A19">
        <v>17</v>
      </c>
      <c r="B19" s="23" t="s">
        <v>69</v>
      </c>
      <c r="C19" s="19" t="s">
        <v>70</v>
      </c>
      <c r="D19" s="29">
        <v>6473550</v>
      </c>
      <c r="E19" s="33" t="s">
        <v>71</v>
      </c>
      <c r="F19" s="34">
        <v>7640</v>
      </c>
      <c r="G19" s="35">
        <v>20676</v>
      </c>
      <c r="K19" s="41">
        <v>17</v>
      </c>
      <c r="L19" s="49" t="s">
        <v>69</v>
      </c>
      <c r="M19" s="41">
        <v>43</v>
      </c>
      <c r="N19" s="49" t="s">
        <v>72</v>
      </c>
    </row>
    <row r="20" spans="1:14" ht="17" thickBot="1">
      <c r="A20">
        <v>18</v>
      </c>
      <c r="B20" s="23" t="s">
        <v>73</v>
      </c>
      <c r="C20" s="19" t="s">
        <v>74</v>
      </c>
      <c r="D20" s="29">
        <v>891501</v>
      </c>
      <c r="E20" s="33" t="s">
        <v>75</v>
      </c>
      <c r="F20" s="34">
        <v>10561</v>
      </c>
      <c r="G20" s="35">
        <v>57954</v>
      </c>
      <c r="K20" s="41">
        <v>18</v>
      </c>
      <c r="L20" s="49" t="s">
        <v>73</v>
      </c>
      <c r="M20" s="41">
        <v>44</v>
      </c>
      <c r="N20" s="49" t="s">
        <v>76</v>
      </c>
    </row>
    <row r="21" spans="1:14" ht="17" thickBot="1">
      <c r="A21">
        <v>19</v>
      </c>
      <c r="B21" s="23" t="s">
        <v>77</v>
      </c>
      <c r="C21" s="19" t="s">
        <v>78</v>
      </c>
      <c r="D21" s="29">
        <v>600666</v>
      </c>
      <c r="E21" s="33" t="s">
        <v>79</v>
      </c>
      <c r="F21" s="34">
        <v>908</v>
      </c>
      <c r="G21" s="35">
        <v>15160</v>
      </c>
      <c r="K21" s="41">
        <v>19</v>
      </c>
      <c r="L21" s="49" t="s">
        <v>77</v>
      </c>
      <c r="M21" s="41">
        <v>45</v>
      </c>
      <c r="N21" s="49" t="s">
        <v>80</v>
      </c>
    </row>
    <row r="22" spans="1:14" ht="17" thickBot="1">
      <c r="A22">
        <v>20</v>
      </c>
      <c r="B22" s="23" t="s">
        <v>81</v>
      </c>
      <c r="C22" s="19" t="s">
        <v>82</v>
      </c>
      <c r="D22" s="29">
        <v>211986</v>
      </c>
      <c r="E22" s="33" t="s">
        <v>83</v>
      </c>
      <c r="F22" s="34">
        <v>3007</v>
      </c>
      <c r="G22" s="35">
        <v>11350</v>
      </c>
      <c r="K22" s="41">
        <v>20</v>
      </c>
      <c r="L22" s="49" t="s">
        <v>81</v>
      </c>
      <c r="M22" s="41">
        <v>46</v>
      </c>
      <c r="N22" s="49" t="s">
        <v>84</v>
      </c>
    </row>
    <row r="23" spans="1:14" ht="17" thickBot="1">
      <c r="A23">
        <v>21</v>
      </c>
      <c r="B23" s="23" t="s">
        <v>85</v>
      </c>
      <c r="C23" s="19" t="s">
        <v>86</v>
      </c>
      <c r="D23" s="29">
        <v>424412</v>
      </c>
      <c r="E23" s="33" t="s">
        <v>87</v>
      </c>
      <c r="F23" s="34">
        <v>9933</v>
      </c>
      <c r="G23" s="35">
        <v>18297</v>
      </c>
      <c r="K23" s="41">
        <v>21</v>
      </c>
      <c r="L23" s="49" t="s">
        <v>85</v>
      </c>
      <c r="M23" s="41">
        <v>47</v>
      </c>
      <c r="N23" s="49" t="s">
        <v>88</v>
      </c>
    </row>
    <row r="24" spans="1:14" ht="17" thickBot="1">
      <c r="A24">
        <v>22</v>
      </c>
      <c r="B24" s="23" t="s">
        <v>89</v>
      </c>
      <c r="C24" s="19" t="s">
        <v>90</v>
      </c>
      <c r="D24" s="29">
        <v>140966</v>
      </c>
      <c r="E24" s="33" t="s">
        <v>91</v>
      </c>
      <c r="F24" s="34">
        <v>126</v>
      </c>
      <c r="G24" s="35">
        <v>21435</v>
      </c>
      <c r="K24" s="41">
        <v>22</v>
      </c>
      <c r="L24" s="49" t="s">
        <v>89</v>
      </c>
      <c r="M24" s="41">
        <v>48</v>
      </c>
      <c r="N24" s="49" t="s">
        <v>92</v>
      </c>
    </row>
    <row r="25" spans="1:14" ht="17" thickBot="1">
      <c r="A25">
        <v>23</v>
      </c>
      <c r="B25" s="23" t="s">
        <v>93</v>
      </c>
      <c r="C25" s="19" t="s">
        <v>94</v>
      </c>
      <c r="D25" s="29">
        <v>52146</v>
      </c>
      <c r="E25" s="33" t="s">
        <v>95</v>
      </c>
      <c r="F25" s="34">
        <v>3591</v>
      </c>
      <c r="G25" s="35">
        <v>9431</v>
      </c>
      <c r="K25" s="41">
        <v>23</v>
      </c>
      <c r="L25" s="49" t="s">
        <v>93</v>
      </c>
      <c r="M25" s="41">
        <v>49</v>
      </c>
      <c r="N25" s="49" t="s">
        <v>96</v>
      </c>
    </row>
    <row r="26" spans="1:14" ht="17" thickBot="1">
      <c r="A26">
        <v>24</v>
      </c>
      <c r="B26" s="23" t="s">
        <v>97</v>
      </c>
      <c r="C26" s="19" t="s">
        <v>98</v>
      </c>
      <c r="D26" s="29">
        <v>17186021</v>
      </c>
      <c r="E26" s="33" t="s">
        <v>99</v>
      </c>
      <c r="F26" s="34">
        <v>5525</v>
      </c>
      <c r="G26" s="35">
        <v>124071</v>
      </c>
      <c r="K26" s="41">
        <v>24</v>
      </c>
      <c r="L26" s="49" t="s">
        <v>97</v>
      </c>
      <c r="M26" s="41">
        <v>50</v>
      </c>
      <c r="N26" s="49" t="s">
        <v>100</v>
      </c>
    </row>
    <row r="27" spans="1:14" ht="17" thickBot="1">
      <c r="A27">
        <v>25</v>
      </c>
      <c r="B27" s="23" t="s">
        <v>101</v>
      </c>
      <c r="C27" s="19" t="s">
        <v>102</v>
      </c>
      <c r="D27" s="29">
        <v>91115</v>
      </c>
      <c r="E27" s="33" t="s">
        <v>103</v>
      </c>
      <c r="F27" s="34">
        <v>798</v>
      </c>
      <c r="G27" s="35">
        <v>29078</v>
      </c>
      <c r="K27" s="41">
        <v>25</v>
      </c>
      <c r="L27" s="49" t="s">
        <v>101</v>
      </c>
      <c r="M27" s="41">
        <v>51</v>
      </c>
      <c r="N27" s="49" t="s">
        <v>104</v>
      </c>
    </row>
    <row r="28" spans="1:14" ht="17" thickBot="1">
      <c r="A28">
        <v>26</v>
      </c>
      <c r="B28" s="23" t="s">
        <v>105</v>
      </c>
      <c r="C28" s="19" t="s">
        <v>106</v>
      </c>
      <c r="D28" s="29">
        <v>334966</v>
      </c>
      <c r="E28" s="33" t="s">
        <v>107</v>
      </c>
      <c r="F28" s="34">
        <v>11551</v>
      </c>
      <c r="G28" s="35">
        <v>37849</v>
      </c>
      <c r="K28" s="41">
        <v>26</v>
      </c>
      <c r="L28" s="49" t="s">
        <v>105</v>
      </c>
      <c r="M28" s="51">
        <v>52</v>
      </c>
      <c r="N28" s="49" t="s">
        <v>108</v>
      </c>
    </row>
    <row r="29" spans="1:14" ht="17" thickBot="1">
      <c r="A29">
        <v>27</v>
      </c>
      <c r="B29" s="23" t="s">
        <v>3</v>
      </c>
      <c r="C29" s="19" t="s">
        <v>109</v>
      </c>
      <c r="D29" s="29">
        <v>1323109</v>
      </c>
      <c r="E29" s="33" t="s">
        <v>110</v>
      </c>
      <c r="F29" s="34">
        <v>5255</v>
      </c>
      <c r="G29" s="35">
        <v>93162</v>
      </c>
    </row>
    <row r="30" spans="1:14" ht="17" thickBot="1">
      <c r="A30">
        <v>28</v>
      </c>
      <c r="B30" s="23" t="s">
        <v>7</v>
      </c>
      <c r="C30" s="19" t="s">
        <v>111</v>
      </c>
      <c r="D30" s="29">
        <v>204651</v>
      </c>
      <c r="E30" s="33" t="s">
        <v>112</v>
      </c>
      <c r="F30" s="34">
        <v>16944</v>
      </c>
      <c r="G30" s="35">
        <v>19293</v>
      </c>
    </row>
    <row r="31" spans="1:14" ht="17" thickBot="1">
      <c r="A31">
        <v>29</v>
      </c>
      <c r="B31" s="23" t="s">
        <v>11</v>
      </c>
      <c r="C31" s="19" t="s">
        <v>113</v>
      </c>
      <c r="D31" s="29">
        <v>189920</v>
      </c>
      <c r="E31" s="33" t="s">
        <v>114</v>
      </c>
      <c r="F31" s="34">
        <v>11751</v>
      </c>
      <c r="G31" s="35">
        <v>27928</v>
      </c>
    </row>
    <row r="32" spans="1:14" ht="17" thickBot="1">
      <c r="A32">
        <v>30</v>
      </c>
      <c r="B32" s="23" t="s">
        <v>15</v>
      </c>
      <c r="C32" s="19" t="s">
        <v>115</v>
      </c>
      <c r="D32" s="29">
        <v>915740</v>
      </c>
      <c r="E32" s="33" t="s">
        <v>116</v>
      </c>
      <c r="F32" s="33">
        <v>337</v>
      </c>
      <c r="G32" s="35">
        <v>27769</v>
      </c>
    </row>
    <row r="33" spans="1:7" ht="17" thickBot="1">
      <c r="A33">
        <v>31</v>
      </c>
      <c r="B33" s="23" t="s">
        <v>19</v>
      </c>
      <c r="C33" s="19" t="s">
        <v>117</v>
      </c>
      <c r="D33" s="29">
        <v>58110</v>
      </c>
      <c r="E33" s="33" t="s">
        <v>118</v>
      </c>
      <c r="F33" s="33">
        <v>420</v>
      </c>
      <c r="G33" s="35">
        <v>13978</v>
      </c>
    </row>
    <row r="34" spans="1:7" ht="17" thickBot="1">
      <c r="A34">
        <v>32</v>
      </c>
      <c r="B34" s="23" t="s">
        <v>23</v>
      </c>
      <c r="C34" s="19" t="s">
        <v>119</v>
      </c>
      <c r="D34" s="29">
        <v>199742</v>
      </c>
      <c r="E34" s="33" t="s">
        <v>120</v>
      </c>
      <c r="F34" s="33">
        <v>883</v>
      </c>
      <c r="G34" s="35">
        <v>17763</v>
      </c>
    </row>
    <row r="35" spans="1:7" ht="17" thickBot="1">
      <c r="A35">
        <v>33</v>
      </c>
      <c r="B35" s="23" t="s">
        <v>27</v>
      </c>
      <c r="C35" s="19" t="s">
        <v>121</v>
      </c>
      <c r="D35" s="29">
        <v>82504</v>
      </c>
      <c r="E35" s="33" t="s">
        <v>122</v>
      </c>
      <c r="F35" s="34">
        <v>2526</v>
      </c>
      <c r="G35" s="35">
        <v>9225</v>
      </c>
    </row>
    <row r="36" spans="1:7" ht="17" thickBot="1">
      <c r="A36">
        <v>34</v>
      </c>
      <c r="B36" s="23" t="s">
        <v>31</v>
      </c>
      <c r="C36" s="19" t="s">
        <v>123</v>
      </c>
      <c r="D36" s="29">
        <v>143183</v>
      </c>
      <c r="E36" s="33" t="s">
        <v>124</v>
      </c>
      <c r="F36" s="33">
        <v>931</v>
      </c>
      <c r="G36" s="35">
        <v>7640</v>
      </c>
    </row>
    <row r="37" spans="1:7" ht="17" thickBot="1">
      <c r="A37">
        <v>35</v>
      </c>
      <c r="B37" s="23" t="s">
        <v>35</v>
      </c>
      <c r="C37" s="19" t="s">
        <v>125</v>
      </c>
      <c r="D37" s="29">
        <v>434207</v>
      </c>
      <c r="E37" s="33" t="s">
        <v>126</v>
      </c>
      <c r="F37" s="34">
        <v>408</v>
      </c>
      <c r="G37" s="35">
        <v>18572</v>
      </c>
    </row>
    <row r="38" spans="1:7" ht="17" thickBot="1">
      <c r="A38">
        <v>36</v>
      </c>
      <c r="B38" s="23" t="s">
        <v>40</v>
      </c>
      <c r="C38" s="19" t="s">
        <v>127</v>
      </c>
      <c r="D38" s="29">
        <v>299508</v>
      </c>
      <c r="E38" s="33" t="s">
        <v>128</v>
      </c>
      <c r="F38" s="34">
        <v>6791</v>
      </c>
      <c r="G38" s="35">
        <v>28204</v>
      </c>
    </row>
    <row r="39" spans="1:7" ht="17" thickBot="1">
      <c r="A39">
        <v>37</v>
      </c>
      <c r="B39" s="23" t="s">
        <v>44</v>
      </c>
      <c r="C39" s="19" t="s">
        <v>129</v>
      </c>
      <c r="D39" s="29">
        <v>68615</v>
      </c>
      <c r="E39" s="33" t="s">
        <v>130</v>
      </c>
      <c r="F39" s="34">
        <v>3614</v>
      </c>
      <c r="G39" s="35">
        <v>11608</v>
      </c>
    </row>
    <row r="40" spans="1:7" ht="17" thickBot="1">
      <c r="A40">
        <v>38</v>
      </c>
      <c r="B40" s="23" t="s">
        <v>48</v>
      </c>
      <c r="C40" s="19" t="s">
        <v>131</v>
      </c>
      <c r="D40" s="29">
        <v>127295</v>
      </c>
      <c r="E40" s="33" t="s">
        <v>132</v>
      </c>
      <c r="F40" s="34">
        <v>1076</v>
      </c>
      <c r="G40" s="35">
        <v>23284</v>
      </c>
    </row>
    <row r="41" spans="1:7" ht="16" thickBot="1">
      <c r="B41" s="13" t="s">
        <v>52</v>
      </c>
      <c r="C41" s="19"/>
      <c r="D41" s="29"/>
      <c r="E41" s="33"/>
      <c r="F41" s="32"/>
      <c r="G41" s="35"/>
    </row>
    <row r="42" spans="1:7" ht="17" thickBot="1">
      <c r="A42">
        <v>39</v>
      </c>
      <c r="B42" s="23" t="s">
        <v>56</v>
      </c>
      <c r="C42" s="19" t="s">
        <v>133</v>
      </c>
      <c r="D42" s="29">
        <v>76534564</v>
      </c>
      <c r="E42" s="33" t="s">
        <v>134</v>
      </c>
      <c r="F42" s="34" t="s">
        <v>39</v>
      </c>
      <c r="G42" s="35">
        <v>1261823</v>
      </c>
    </row>
    <row r="43" spans="1:7" ht="17" thickBot="1">
      <c r="A43">
        <v>40</v>
      </c>
      <c r="B43" s="23" t="s">
        <v>60</v>
      </c>
      <c r="C43" s="19" t="s">
        <v>135</v>
      </c>
      <c r="D43" s="29">
        <v>3003910</v>
      </c>
      <c r="E43" s="33" t="s">
        <v>136</v>
      </c>
      <c r="G43" s="35">
        <v>103930</v>
      </c>
    </row>
    <row r="44" spans="1:7" ht="17" thickBot="1">
      <c r="A44">
        <v>41</v>
      </c>
      <c r="B44" s="23" t="s">
        <v>64</v>
      </c>
      <c r="C44" s="19" t="s">
        <v>137</v>
      </c>
      <c r="D44" s="29">
        <v>2900579</v>
      </c>
      <c r="E44" s="33" t="s">
        <v>138</v>
      </c>
      <c r="F44" s="34">
        <v>2107</v>
      </c>
      <c r="G44" s="35">
        <v>119383</v>
      </c>
    </row>
    <row r="45" spans="1:7" ht="17" thickBot="1">
      <c r="A45">
        <v>42</v>
      </c>
      <c r="B45" s="23" t="s">
        <v>68</v>
      </c>
      <c r="C45" s="19" t="s">
        <v>139</v>
      </c>
      <c r="D45" s="29">
        <v>19251972</v>
      </c>
      <c r="E45" s="33" t="s">
        <v>140</v>
      </c>
      <c r="F45" s="34">
        <v>1911</v>
      </c>
      <c r="G45" s="35">
        <v>81654</v>
      </c>
    </row>
    <row r="46" spans="1:7" ht="17" thickBot="1">
      <c r="A46">
        <v>43</v>
      </c>
      <c r="B46" s="23" t="s">
        <v>72</v>
      </c>
      <c r="C46" s="19" t="s">
        <v>141</v>
      </c>
      <c r="D46" s="29">
        <v>12016612</v>
      </c>
      <c r="E46" s="33" t="s">
        <v>142</v>
      </c>
      <c r="F46" s="33" t="s">
        <v>39</v>
      </c>
      <c r="G46" s="35">
        <v>239419</v>
      </c>
    </row>
    <row r="47" spans="1:7" ht="17" thickBot="1">
      <c r="A47">
        <v>44</v>
      </c>
      <c r="B47" s="23" t="s">
        <v>76</v>
      </c>
      <c r="C47" s="19" t="s">
        <v>143</v>
      </c>
      <c r="D47" s="29">
        <v>1334387</v>
      </c>
      <c r="E47" s="33" t="s">
        <v>144</v>
      </c>
      <c r="F47" s="33">
        <v>126</v>
      </c>
      <c r="G47" s="35">
        <v>47619</v>
      </c>
    </row>
    <row r="48" spans="1:7" ht="17" thickBot="1">
      <c r="A48">
        <v>45</v>
      </c>
      <c r="B48" s="23" t="s">
        <v>80</v>
      </c>
      <c r="C48" s="19" t="s">
        <v>145</v>
      </c>
      <c r="D48" s="29">
        <v>315295</v>
      </c>
      <c r="E48" s="33" t="s">
        <v>146</v>
      </c>
      <c r="F48" s="33">
        <v>420</v>
      </c>
      <c r="G48" s="35">
        <v>21944</v>
      </c>
    </row>
    <row r="49" spans="1:14" ht="17" thickBot="1">
      <c r="A49">
        <v>46</v>
      </c>
      <c r="B49" s="23" t="s">
        <v>84</v>
      </c>
      <c r="C49" s="19" t="s">
        <v>147</v>
      </c>
      <c r="D49" s="29">
        <v>403562</v>
      </c>
      <c r="E49" s="33" t="s">
        <v>148</v>
      </c>
      <c r="F49" s="33">
        <v>1602</v>
      </c>
      <c r="G49" s="35">
        <v>18125</v>
      </c>
    </row>
    <row r="50" spans="1:14" ht="17" thickBot="1">
      <c r="A50">
        <v>47</v>
      </c>
      <c r="B50" s="23" t="s">
        <v>88</v>
      </c>
      <c r="C50" s="19" t="s">
        <v>149</v>
      </c>
      <c r="D50" s="29">
        <v>80139</v>
      </c>
      <c r="E50" s="33" t="s">
        <v>150</v>
      </c>
      <c r="F50" s="34">
        <v>3613</v>
      </c>
      <c r="G50" s="35">
        <v>15620</v>
      </c>
    </row>
    <row r="51" spans="1:14" ht="17" thickBot="1">
      <c r="A51">
        <v>48</v>
      </c>
      <c r="B51" s="23" t="s">
        <v>92</v>
      </c>
      <c r="C51" s="19" t="s">
        <v>151</v>
      </c>
      <c r="D51" s="29">
        <v>190226</v>
      </c>
      <c r="E51" s="33" t="s">
        <v>152</v>
      </c>
      <c r="F51" s="34">
        <v>3353</v>
      </c>
      <c r="G51" s="35">
        <v>46946</v>
      </c>
    </row>
    <row r="52" spans="1:14" ht="17" thickBot="1">
      <c r="A52">
        <v>49</v>
      </c>
      <c r="B52" s="23" t="s">
        <v>96</v>
      </c>
      <c r="C52" s="19" t="s">
        <v>153</v>
      </c>
      <c r="D52" s="29">
        <v>141308</v>
      </c>
      <c r="E52" s="33" t="s">
        <v>154</v>
      </c>
      <c r="F52" s="33">
        <v>1482</v>
      </c>
      <c r="G52" s="35">
        <v>12834</v>
      </c>
    </row>
    <row r="53" spans="1:14" ht="17" thickBot="1">
      <c r="A53">
        <v>50</v>
      </c>
      <c r="B53" s="23" t="s">
        <v>100</v>
      </c>
      <c r="C53" s="19" t="s">
        <v>155</v>
      </c>
      <c r="D53" s="29">
        <v>91468</v>
      </c>
      <c r="E53" s="33" t="s">
        <v>156</v>
      </c>
      <c r="F53" s="34">
        <v>1801</v>
      </c>
      <c r="G53" s="35">
        <v>19695</v>
      </c>
    </row>
    <row r="54" spans="1:14" ht="17" thickBot="1">
      <c r="A54">
        <v>51</v>
      </c>
      <c r="B54" s="23" t="s">
        <v>104</v>
      </c>
      <c r="C54" s="19" t="s">
        <v>157</v>
      </c>
      <c r="D54" s="29">
        <v>149247</v>
      </c>
      <c r="E54" s="33" t="s">
        <v>158</v>
      </c>
      <c r="F54" s="34">
        <v>3410</v>
      </c>
      <c r="G54" s="35">
        <v>35285</v>
      </c>
    </row>
    <row r="55" spans="1:14" ht="17" thickBot="1">
      <c r="A55">
        <v>52</v>
      </c>
      <c r="B55" s="23" t="s">
        <v>108</v>
      </c>
    </row>
    <row r="58" spans="1:14" ht="16">
      <c r="A58">
        <v>1</v>
      </c>
      <c r="B58" s="27" t="s">
        <v>159</v>
      </c>
      <c r="M58" s="30" t="s">
        <v>160</v>
      </c>
      <c r="N58" s="31" t="s">
        <v>161</v>
      </c>
    </row>
    <row r="59" spans="1:14" ht="16">
      <c r="A59">
        <v>2</v>
      </c>
      <c r="B59" s="27" t="s">
        <v>162</v>
      </c>
      <c r="M59" s="30" t="s">
        <v>163</v>
      </c>
      <c r="N59" s="28" t="s">
        <v>164</v>
      </c>
    </row>
    <row r="60" spans="1:14" ht="16">
      <c r="A60">
        <v>3</v>
      </c>
      <c r="B60" s="27" t="s">
        <v>165</v>
      </c>
      <c r="M60" s="30" t="s">
        <v>163</v>
      </c>
      <c r="N60" s="31" t="s">
        <v>161</v>
      </c>
    </row>
    <row r="61" spans="1:14" ht="16">
      <c r="A61">
        <v>4</v>
      </c>
      <c r="B61" s="27" t="s">
        <v>166</v>
      </c>
      <c r="M61" s="30" t="s">
        <v>167</v>
      </c>
      <c r="N61" s="30" t="s">
        <v>168</v>
      </c>
    </row>
    <row r="62" spans="1:14" ht="16">
      <c r="A62">
        <v>5</v>
      </c>
      <c r="B62" s="36" t="s">
        <v>169</v>
      </c>
      <c r="M62" s="30" t="s">
        <v>170</v>
      </c>
      <c r="N62" s="30"/>
    </row>
  </sheetData>
  <hyperlinks>
    <hyperlink ref="B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71"/>
  <sheetViews>
    <sheetView zoomScale="70" zoomScaleNormal="70" workbookViewId="0">
      <selection activeCell="B3" sqref="B3"/>
    </sheetView>
  </sheetViews>
  <sheetFormatPr baseColWidth="10" defaultColWidth="8.83203125" defaultRowHeight="15"/>
  <cols>
    <col min="2" max="2" width="71" customWidth="1"/>
    <col min="4" max="4" width="11.6640625" customWidth="1"/>
    <col min="5" max="5" width="11.1640625" customWidth="1"/>
    <col min="6" max="6" width="11.5" customWidth="1"/>
    <col min="7" max="8" width="11.1640625" customWidth="1"/>
    <col min="11" max="11" width="77.33203125" customWidth="1"/>
  </cols>
  <sheetData>
    <row r="1" spans="1:17" ht="16">
      <c r="A1" s="20" t="s">
        <v>171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F5" si="0">C17/C31*1000</f>
        <v>10.359203267781194</v>
      </c>
      <c r="D5" s="17">
        <f t="shared" si="0"/>
        <v>10.415766271933617</v>
      </c>
      <c r="E5" s="17">
        <f t="shared" si="0"/>
        <v>10.744268998216539</v>
      </c>
      <c r="F5" s="17">
        <f t="shared" si="0"/>
        <v>10.617381046008651</v>
      </c>
      <c r="G5" s="17">
        <f>G17/G31*1000</f>
        <v>10.48951048951049</v>
      </c>
      <c r="H5" s="17">
        <f>H17/H31*1000</f>
        <v>10.625737898465172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1.3469459225376568</v>
      </c>
      <c r="M5" s="17">
        <f t="shared" si="1"/>
        <v>1.3489800190481338</v>
      </c>
      <c r="N5" s="17">
        <f t="shared" si="1"/>
        <v>1.3604270100418725</v>
      </c>
      <c r="O5" s="17">
        <f t="shared" si="1"/>
        <v>1.3560780536579604</v>
      </c>
      <c r="P5" s="17">
        <f t="shared" si="1"/>
        <v>1.3516035597319511</v>
      </c>
      <c r="Q5" s="17">
        <f t="shared" si="1"/>
        <v>1.3563672388229266</v>
      </c>
    </row>
    <row r="6" spans="1:17">
      <c r="A6" s="9">
        <v>2</v>
      </c>
      <c r="B6" s="15" t="s">
        <v>176</v>
      </c>
      <c r="C6" s="17">
        <f t="shared" ref="C6:H6" si="2">C18/C31*1000</f>
        <v>2.1476397018570768</v>
      </c>
      <c r="D6" s="17">
        <f t="shared" si="2"/>
        <v>3.0253263030512576</v>
      </c>
      <c r="E6" s="17">
        <f t="shared" si="2"/>
        <v>2.9144373395971988</v>
      </c>
      <c r="F6" s="17">
        <f t="shared" si="2"/>
        <v>2.9274260497225497</v>
      </c>
      <c r="G6" s="17">
        <f t="shared" si="2"/>
        <v>2.9353362686696021</v>
      </c>
      <c r="H6" s="17">
        <f t="shared" si="2"/>
        <v>3.2795487340941887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0.69903634980128815</v>
      </c>
      <c r="M6" s="17">
        <f t="shared" si="1"/>
        <v>0.8514763962500409</v>
      </c>
      <c r="N6" s="17">
        <f t="shared" si="1"/>
        <v>0.83336628840885274</v>
      </c>
      <c r="O6" s="17">
        <f t="shared" si="1"/>
        <v>0.83550250894075595</v>
      </c>
      <c r="P6" s="17">
        <f t="shared" si="1"/>
        <v>0.83680151270925862</v>
      </c>
      <c r="Q6" s="17">
        <f t="shared" si="1"/>
        <v>0.89196291596017752</v>
      </c>
    </row>
    <row r="7" spans="1:17">
      <c r="A7" s="9">
        <v>3</v>
      </c>
      <c r="B7" s="15" t="s">
        <v>177</v>
      </c>
      <c r="C7" s="17">
        <f>C19/C31*1000+0.00001</f>
        <v>1.1622620739461826</v>
      </c>
      <c r="D7" s="17">
        <f>D19/D31*1000+0.00001</f>
        <v>1.1107369426916762</v>
      </c>
      <c r="E7" s="17">
        <f>E19/E31*1000+0.00001</f>
        <v>1.0526873674366002</v>
      </c>
      <c r="F7" s="17">
        <f>F19/F31*1000+0.00001</f>
        <v>0.86949922969371241</v>
      </c>
      <c r="G7" s="17">
        <f>G19/G31*1000</f>
        <v>0.81585081585081576</v>
      </c>
      <c r="H7" s="17">
        <f>H19/H31*1000+0.000001</f>
        <v>9.9999999999999995E-7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0.73162520615119253</v>
      </c>
      <c r="M7" s="17">
        <f t="shared" si="1"/>
        <v>0.71277286526630634</v>
      </c>
      <c r="N7" s="17">
        <f t="shared" si="1"/>
        <v>0.69108292672453964</v>
      </c>
      <c r="O7" s="17">
        <f t="shared" si="1"/>
        <v>0.61905365237559995</v>
      </c>
      <c r="P7" s="17">
        <f t="shared" si="1"/>
        <v>0.59676708393418343</v>
      </c>
      <c r="Q7" s="17">
        <f t="shared" si="1"/>
        <v>2.3571768469524617E-4</v>
      </c>
    </row>
    <row r="8" spans="1:17">
      <c r="A8" s="9">
        <v>4</v>
      </c>
      <c r="B8" s="15" t="s">
        <v>178</v>
      </c>
      <c r="C8" s="17">
        <f t="shared" ref="C8:H8" si="3">C20/C31*1000</f>
        <v>31.090242978060392</v>
      </c>
      <c r="D8" s="17">
        <f t="shared" si="3"/>
        <v>32.0554931281874</v>
      </c>
      <c r="E8" s="17">
        <f t="shared" si="3"/>
        <v>27.569707251294094</v>
      </c>
      <c r="F8" s="17">
        <f t="shared" si="3"/>
        <v>29.326692008563814</v>
      </c>
      <c r="G8" s="17">
        <f t="shared" si="3"/>
        <v>28.999395666062334</v>
      </c>
      <c r="H8" s="17">
        <f t="shared" si="3"/>
        <v>29.533429533429537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1.020393851752988</v>
      </c>
      <c r="M8" s="17">
        <f t="shared" si="1"/>
        <v>1.0376065386217035</v>
      </c>
      <c r="N8" s="17">
        <f t="shared" si="1"/>
        <v>0.95252739384066853</v>
      </c>
      <c r="O8" s="17">
        <f t="shared" si="1"/>
        <v>0.98701666105454366</v>
      </c>
      <c r="P8" s="17">
        <f t="shared" si="1"/>
        <v>0.98065978382335395</v>
      </c>
      <c r="Q8" s="17">
        <f t="shared" si="1"/>
        <v>0.99101649261031366</v>
      </c>
    </row>
    <row r="9" spans="1:17">
      <c r="A9" s="9">
        <v>5</v>
      </c>
      <c r="B9" s="15" t="s">
        <v>179</v>
      </c>
      <c r="C9" s="17">
        <f t="shared" ref="C9:H9" si="4">C21/C31*1000</f>
        <v>6.4344969890933577</v>
      </c>
      <c r="D9" s="17">
        <f t="shared" si="4"/>
        <v>6.7680871293975269</v>
      </c>
      <c r="E9" s="17">
        <f t="shared" si="4"/>
        <v>7.8833355082865708</v>
      </c>
      <c r="F9" s="17">
        <f t="shared" si="4"/>
        <v>9.3983484073928416</v>
      </c>
      <c r="G9" s="17">
        <f t="shared" si="4"/>
        <v>9.0606923940257271</v>
      </c>
      <c r="H9" s="17">
        <f t="shared" si="4"/>
        <v>9.7293279111460933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0.8821681561508693</v>
      </c>
      <c r="M9" s="17">
        <f t="shared" si="1"/>
        <v>0.90821595710808645</v>
      </c>
      <c r="N9" s="17">
        <f t="shared" si="1"/>
        <v>0.99157813378068982</v>
      </c>
      <c r="O9" s="17">
        <f t="shared" si="1"/>
        <v>1.089434689331239</v>
      </c>
      <c r="P9" s="17">
        <f t="shared" si="1"/>
        <v>1.0697194563004322</v>
      </c>
      <c r="Q9" s="17">
        <f t="shared" si="1"/>
        <v>1.1077490521056783</v>
      </c>
    </row>
    <row r="10" spans="1:17">
      <c r="A10" s="9">
        <v>6</v>
      </c>
      <c r="B10" s="15" t="s">
        <v>180</v>
      </c>
      <c r="C10" s="17">
        <f t="shared" ref="C10:H10" si="5">(C22-C23)/C22*100</f>
        <v>0.11423495146643443</v>
      </c>
      <c r="D10" s="17">
        <f t="shared" si="5"/>
        <v>-2.1026048998275102</v>
      </c>
      <c r="E10" s="17">
        <f t="shared" si="5"/>
        <v>1.6747145326786623</v>
      </c>
      <c r="F10" s="17">
        <f t="shared" si="5"/>
        <v>-0.26013035752146807</v>
      </c>
      <c r="G10" s="17">
        <f t="shared" si="5"/>
        <v>-0.94703218398007882</v>
      </c>
      <c r="H10" s="17">
        <f t="shared" si="5"/>
        <v>0.36949024176646361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1.0122135776798653</v>
      </c>
      <c r="M10" s="17">
        <f t="shared" si="6"/>
        <v>0.89156177220652633</v>
      </c>
      <c r="N10" s="17">
        <f t="shared" si="6"/>
        <v>1.0905430938022804</v>
      </c>
      <c r="O10" s="17">
        <f t="shared" si="6"/>
        <v>0.99243225934649115</v>
      </c>
      <c r="P10" s="17">
        <f t="shared" si="6"/>
        <v>0.95537637736515091</v>
      </c>
      <c r="Q10" s="17">
        <f t="shared" si="6"/>
        <v>1.0255046228774363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-4.7413980599417114</v>
      </c>
      <c r="F11" s="17">
        <f>(F25-F24)/F31*1000</f>
        <v>-6.8597894000961244</v>
      </c>
      <c r="G11" s="17">
        <f>(G25-G24)/G31*1000</f>
        <v>-6.518173184839851</v>
      </c>
      <c r="H11" s="17">
        <f>(H25-H24)/H31*1000</f>
        <v>-8.9640998731907811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0.6283643299678352</v>
      </c>
      <c r="O11" s="17">
        <f t="shared" si="7"/>
        <v>0.54006635289195848</v>
      </c>
      <c r="P11" s="17">
        <f t="shared" si="7"/>
        <v>0.5532140707490808</v>
      </c>
      <c r="Q11" s="17">
        <f t="shared" si="7"/>
        <v>0.46788581288240105</v>
      </c>
    </row>
    <row r="12" spans="1:17">
      <c r="A12" s="9">
        <v>8</v>
      </c>
      <c r="B12" s="15" t="s">
        <v>182</v>
      </c>
      <c r="C12" s="17">
        <f t="shared" ref="C12:H12" si="8">(C26-C27)/C31*1000</f>
        <v>-9.3485492904366865</v>
      </c>
      <c r="D12" s="17">
        <f t="shared" si="8"/>
        <v>-0.73472210216959122</v>
      </c>
      <c r="E12" s="17">
        <f t="shared" si="8"/>
        <v>0.30449345339075212</v>
      </c>
      <c r="F12" s="17">
        <f t="shared" si="8"/>
        <v>-8.2579630357845062</v>
      </c>
      <c r="G12" s="17">
        <f t="shared" si="8"/>
        <v>-6.3023396356729684</v>
      </c>
      <c r="H12" s="17">
        <f t="shared" si="8"/>
        <v>-5.9906423542787177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0.4562357513276985</v>
      </c>
      <c r="M12" s="17">
        <f>(ATAN(D12/10)+3.1415/2)/3.1415*1.75</f>
        <v>0.83414507225681267</v>
      </c>
      <c r="N12" s="17">
        <f t="shared" si="7"/>
        <v>0.89195683435507278</v>
      </c>
      <c r="O12" s="17">
        <f t="shared" si="7"/>
        <v>0.49047702414493483</v>
      </c>
      <c r="P12" s="17">
        <f t="shared" si="7"/>
        <v>0.56173567583254569</v>
      </c>
      <c r="Q12" s="17">
        <f t="shared" si="7"/>
        <v>0.57433804885150652</v>
      </c>
    </row>
    <row r="13" spans="1:17">
      <c r="A13" s="9">
        <v>9</v>
      </c>
      <c r="B13" s="15" t="s">
        <v>183</v>
      </c>
      <c r="C13" s="17">
        <f t="shared" ref="C13:H13" si="9">C28/C31*1000</f>
        <v>0.42110582389354445</v>
      </c>
      <c r="D13" s="17">
        <f t="shared" si="9"/>
        <v>1.0804736796611636</v>
      </c>
      <c r="E13" s="17">
        <f t="shared" si="9"/>
        <v>1.0874766192526859</v>
      </c>
      <c r="F13" s="17">
        <f t="shared" si="9"/>
        <v>1.2670948573425962</v>
      </c>
      <c r="G13" s="17">
        <f t="shared" si="9"/>
        <v>1.2518345851679185</v>
      </c>
      <c r="H13" s="17">
        <f t="shared" si="9"/>
        <v>1.2680921771830862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0.48125706909092386</v>
      </c>
      <c r="M13" s="17">
        <f t="shared" si="10"/>
        <v>0.827891800412903</v>
      </c>
      <c r="N13" s="17">
        <f t="shared" si="10"/>
        <v>0.83097678383666795</v>
      </c>
      <c r="O13" s="17">
        <f t="shared" si="10"/>
        <v>0.90742399205929414</v>
      </c>
      <c r="P13" s="17">
        <f t="shared" si="10"/>
        <v>0.90111606380510578</v>
      </c>
      <c r="Q13" s="17">
        <f t="shared" si="10"/>
        <v>0.90783511515705351</v>
      </c>
    </row>
    <row r="14" spans="1:17">
      <c r="A14" s="9">
        <v>10</v>
      </c>
      <c r="B14" s="15" t="s">
        <v>184</v>
      </c>
      <c r="C14" s="17">
        <f t="shared" ref="C14:H14" si="11">C29/C31*100</f>
        <v>6.7376931822967112E-2</v>
      </c>
      <c r="D14" s="17">
        <f t="shared" si="11"/>
        <v>4.7540841905091197E-2</v>
      </c>
      <c r="E14" s="17">
        <f t="shared" si="11"/>
        <v>4.349906477010744E-2</v>
      </c>
      <c r="F14" s="17">
        <f t="shared" si="11"/>
        <v>4.3692926115261939E-2</v>
      </c>
      <c r="G14" s="17">
        <f t="shared" si="11"/>
        <v>2.5900025900025901E-2</v>
      </c>
      <c r="H14" s="17">
        <f t="shared" si="11"/>
        <v>2.6236389872753511E-2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1.1600706637955982</v>
      </c>
      <c r="M14" s="17">
        <f t="shared" si="10"/>
        <v>0.97138188486927579</v>
      </c>
      <c r="N14" s="17">
        <f t="shared" si="10"/>
        <v>0.92294293901726177</v>
      </c>
      <c r="O14" s="17">
        <f t="shared" si="10"/>
        <v>0.92530877704494152</v>
      </c>
      <c r="P14" s="17">
        <f t="shared" si="10"/>
        <v>0.68475488386990646</v>
      </c>
      <c r="Q14" s="17">
        <f t="shared" si="10"/>
        <v>0.68986066703483084</v>
      </c>
    </row>
    <row r="15" spans="1:17">
      <c r="A15" s="9">
        <v>11</v>
      </c>
      <c r="B15" s="15" t="s">
        <v>185</v>
      </c>
      <c r="C15" s="17">
        <f t="shared" ref="C15:H15" si="12">C30/C31*1000</f>
        <v>3.495178338316419</v>
      </c>
      <c r="D15" s="17">
        <f t="shared" si="12"/>
        <v>2.9388884086783649</v>
      </c>
      <c r="E15" s="17">
        <f t="shared" si="12"/>
        <v>2.7839401452868762</v>
      </c>
      <c r="F15" s="17">
        <f t="shared" si="12"/>
        <v>3.3206623847599075</v>
      </c>
      <c r="G15" s="17">
        <f t="shared" si="12"/>
        <v>2.8490028490028489</v>
      </c>
      <c r="H15" s="17">
        <f t="shared" si="12"/>
        <v>2.2738204556386372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0.81372129146488914</v>
      </c>
      <c r="M15" s="17">
        <f t="shared" si="10"/>
        <v>0.73643112578239733</v>
      </c>
      <c r="N15" s="17">
        <f t="shared" si="10"/>
        <v>0.71382119161326374</v>
      </c>
      <c r="O15" s="17">
        <f t="shared" si="10"/>
        <v>0.79007638878176656</v>
      </c>
      <c r="P15" s="17">
        <f t="shared" si="10"/>
        <v>0.72337849917318919</v>
      </c>
      <c r="Q15" s="17">
        <f t="shared" si="10"/>
        <v>0.63530430725678344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</f>
        <v>246</v>
      </c>
      <c r="D17" s="17">
        <f t="shared" ref="D17:G17" si="13">D47+D77+D107+D137+D167+D197+D227+D257</f>
        <v>241</v>
      </c>
      <c r="E17" s="17">
        <f t="shared" si="13"/>
        <v>247</v>
      </c>
      <c r="F17" s="17">
        <f t="shared" si="13"/>
        <v>243</v>
      </c>
      <c r="G17" s="17">
        <f t="shared" si="13"/>
        <v>243</v>
      </c>
      <c r="H17" s="17">
        <f>H47+H77+H107+H137+H167+H197+H227+H257</f>
        <v>243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14">C48+C78+C108+C138+C168+C198+C228+C258</f>
        <v>51</v>
      </c>
      <c r="D18" s="17">
        <f t="shared" si="14"/>
        <v>70</v>
      </c>
      <c r="E18" s="17">
        <f t="shared" si="14"/>
        <v>67</v>
      </c>
      <c r="F18" s="17">
        <f t="shared" si="14"/>
        <v>67</v>
      </c>
      <c r="G18" s="17">
        <f t="shared" si="14"/>
        <v>68</v>
      </c>
      <c r="H18" s="17">
        <f>H48+H78+H108+H138+H168+H198+H228+H258</f>
        <v>75</v>
      </c>
      <c r="K18" s="15" t="s">
        <v>187</v>
      </c>
      <c r="L18" s="17">
        <f t="shared" ref="L18:L23" si="15">L5</f>
        <v>1.3469459225376568</v>
      </c>
      <c r="M18" s="17">
        <f t="shared" ref="M18:M23" si="16">N5</f>
        <v>1.3604270100418725</v>
      </c>
      <c r="N18" s="17">
        <f t="shared" ref="N18:O28" si="17">P5</f>
        <v>1.3516035597319511</v>
      </c>
      <c r="O18" s="17">
        <f t="shared" si="17"/>
        <v>1.3563672388229266</v>
      </c>
    </row>
    <row r="19" spans="1:15">
      <c r="A19" s="9">
        <v>3</v>
      </c>
      <c r="B19" s="10" t="s">
        <v>189</v>
      </c>
      <c r="C19" s="17">
        <f t="shared" ref="C19:F19" si="18">C49+C79+C109+C139+C169+C199+C229+C259</f>
        <v>27.6</v>
      </c>
      <c r="D19" s="17">
        <f t="shared" si="18"/>
        <v>25.700000000000003</v>
      </c>
      <c r="E19" s="17">
        <f t="shared" si="18"/>
        <v>24.200000000000003</v>
      </c>
      <c r="F19" s="17">
        <f t="shared" si="18"/>
        <v>19.899999999999999</v>
      </c>
      <c r="G19" s="17">
        <f>G49+G79+G109+G139+G169+G199+G229+G259</f>
        <v>18.899999999999999</v>
      </c>
      <c r="H19" s="17">
        <f>H49+H79+H109+H139+H169+H199+H229+H259</f>
        <v>0</v>
      </c>
      <c r="K19" s="15" t="s">
        <v>190</v>
      </c>
      <c r="L19" s="17">
        <f t="shared" si="15"/>
        <v>0.69903634980128815</v>
      </c>
      <c r="M19" s="17">
        <f t="shared" si="16"/>
        <v>0.83336628840885274</v>
      </c>
      <c r="N19" s="17">
        <f t="shared" si="17"/>
        <v>0.83680151270925862</v>
      </c>
      <c r="O19" s="17">
        <f t="shared" si="17"/>
        <v>0.89196291596017752</v>
      </c>
    </row>
    <row r="20" spans="1:15">
      <c r="A20" s="9">
        <v>4</v>
      </c>
      <c r="B20" s="10" t="s">
        <v>191</v>
      </c>
      <c r="C20" s="17">
        <f t="shared" ref="C20:H20" si="19">C50+C80+C110+C140+C170+C200+C230+C260</f>
        <v>738.30000000000007</v>
      </c>
      <c r="D20" s="17">
        <f t="shared" si="19"/>
        <v>741.7</v>
      </c>
      <c r="E20" s="17">
        <f t="shared" si="19"/>
        <v>633.79999999999995</v>
      </c>
      <c r="F20" s="17">
        <f t="shared" si="19"/>
        <v>671.2</v>
      </c>
      <c r="G20" s="17">
        <f t="shared" si="19"/>
        <v>671.80000000000007</v>
      </c>
      <c r="H20" s="17">
        <f t="shared" si="19"/>
        <v>675.40000000000009</v>
      </c>
      <c r="K20" s="15" t="s">
        <v>192</v>
      </c>
      <c r="L20" s="17">
        <f t="shared" si="15"/>
        <v>0.73162520615119253</v>
      </c>
      <c r="M20" s="17">
        <f t="shared" si="16"/>
        <v>0.69108292672453964</v>
      </c>
      <c r="N20" s="17">
        <f t="shared" si="17"/>
        <v>0.59676708393418343</v>
      </c>
      <c r="O20" s="17">
        <f t="shared" si="17"/>
        <v>2.3571768469524617E-4</v>
      </c>
    </row>
    <row r="21" spans="1:15">
      <c r="A21" s="9">
        <v>5</v>
      </c>
      <c r="B21" s="10" t="s">
        <v>193</v>
      </c>
      <c r="C21" s="17">
        <f t="shared" ref="C21:H21" si="20">C51+C81+C111+C141+C171+C201+C231+C261</f>
        <v>152.79999999999998</v>
      </c>
      <c r="D21" s="17">
        <f t="shared" si="20"/>
        <v>156.6</v>
      </c>
      <c r="E21" s="17">
        <f t="shared" si="20"/>
        <v>181.23</v>
      </c>
      <c r="F21" s="17">
        <f t="shared" si="20"/>
        <v>215.1</v>
      </c>
      <c r="G21" s="17">
        <f t="shared" si="20"/>
        <v>209.9</v>
      </c>
      <c r="H21" s="17">
        <f t="shared" si="20"/>
        <v>222.5</v>
      </c>
      <c r="K21" s="15" t="s">
        <v>194</v>
      </c>
      <c r="L21" s="17">
        <f t="shared" si="15"/>
        <v>1.020393851752988</v>
      </c>
      <c r="M21" s="17">
        <f t="shared" si="16"/>
        <v>0.95252739384066853</v>
      </c>
      <c r="N21" s="17">
        <f t="shared" si="17"/>
        <v>0.98065978382335395</v>
      </c>
      <c r="O21" s="17">
        <f t="shared" si="17"/>
        <v>0.99101649261031366</v>
      </c>
    </row>
    <row r="22" spans="1:15">
      <c r="A22" s="9">
        <v>6</v>
      </c>
      <c r="B22" s="10" t="s">
        <v>195</v>
      </c>
      <c r="C22" s="17">
        <f t="shared" ref="C22:H22" si="21">C52+C82+C112+C142+C172+C202+C232+C262</f>
        <v>690944.4</v>
      </c>
      <c r="D22" s="17">
        <f t="shared" si="21"/>
        <v>659672.19999999995</v>
      </c>
      <c r="E22" s="17">
        <f t="shared" si="21"/>
        <v>639941.9</v>
      </c>
      <c r="F22" s="17">
        <f t="shared" si="21"/>
        <v>732017.6</v>
      </c>
      <c r="G22" s="17">
        <f t="shared" si="21"/>
        <v>813805.5</v>
      </c>
      <c r="H22" s="17">
        <f t="shared" si="21"/>
        <v>1275487</v>
      </c>
      <c r="K22" s="15" t="s">
        <v>196</v>
      </c>
      <c r="L22" s="17">
        <f t="shared" si="15"/>
        <v>0.8821681561508693</v>
      </c>
      <c r="M22" s="17">
        <f t="shared" si="16"/>
        <v>0.99157813378068982</v>
      </c>
      <c r="N22" s="17">
        <f t="shared" si="17"/>
        <v>1.0697194563004322</v>
      </c>
      <c r="O22" s="17">
        <f t="shared" si="17"/>
        <v>1.1077490521056783</v>
      </c>
    </row>
    <row r="23" spans="1:15">
      <c r="A23" s="9">
        <v>7</v>
      </c>
      <c r="B23" s="10" t="s">
        <v>197</v>
      </c>
      <c r="C23" s="17">
        <f t="shared" ref="C23:H23" si="22">C53+C83+C113+C143+C173+C203+C233+C263</f>
        <v>690155.1</v>
      </c>
      <c r="D23" s="17">
        <f t="shared" si="22"/>
        <v>673542.49999999988</v>
      </c>
      <c r="E23" s="17">
        <f t="shared" si="22"/>
        <v>629224.70000000007</v>
      </c>
      <c r="F23" s="17">
        <f t="shared" si="22"/>
        <v>733921.8</v>
      </c>
      <c r="G23" s="17">
        <f t="shared" si="22"/>
        <v>821512.5</v>
      </c>
      <c r="H23" s="17">
        <f t="shared" si="22"/>
        <v>1270774.2000000002</v>
      </c>
      <c r="K23" s="15" t="s">
        <v>198</v>
      </c>
      <c r="L23" s="17">
        <f t="shared" si="15"/>
        <v>1.0122135776798653</v>
      </c>
      <c r="M23" s="17">
        <f t="shared" si="16"/>
        <v>1.0905430938022804</v>
      </c>
      <c r="N23" s="17">
        <f t="shared" si="17"/>
        <v>0.95537637736515091</v>
      </c>
      <c r="O23" s="17">
        <f t="shared" si="17"/>
        <v>1.0255046228774363</v>
      </c>
    </row>
    <row r="24" spans="1:15">
      <c r="A24" s="9">
        <v>8</v>
      </c>
      <c r="B24" s="10" t="s">
        <v>199</v>
      </c>
      <c r="C24" s="17">
        <f t="shared" ref="C24:H24" si="23">C54+C84+C114+C144+C174+C204+C234+C264</f>
        <v>0</v>
      </c>
      <c r="D24" s="17">
        <f t="shared" si="23"/>
        <v>0</v>
      </c>
      <c r="E24" s="17">
        <f t="shared" si="23"/>
        <v>369</v>
      </c>
      <c r="F24" s="17">
        <f t="shared" si="23"/>
        <v>370</v>
      </c>
      <c r="G24" s="17">
        <f t="shared" si="23"/>
        <v>365</v>
      </c>
      <c r="H24" s="17">
        <f t="shared" si="23"/>
        <v>365</v>
      </c>
      <c r="K24" s="15" t="s">
        <v>200</v>
      </c>
      <c r="L24" s="17">
        <f>N11</f>
        <v>0.6283643299678352</v>
      </c>
      <c r="M24" s="17">
        <f>O11</f>
        <v>0.54006635289195848</v>
      </c>
      <c r="N24" s="17">
        <f t="shared" si="17"/>
        <v>0.5532140707490808</v>
      </c>
      <c r="O24" s="17">
        <f t="shared" si="17"/>
        <v>0.46788581288240105</v>
      </c>
    </row>
    <row r="25" spans="1:15">
      <c r="A25" s="9">
        <v>9</v>
      </c>
      <c r="B25" s="10" t="s">
        <v>201</v>
      </c>
      <c r="C25" s="17">
        <f t="shared" ref="C25:H25" si="24">C55+C85+C115+C145+C175+C205+C235+C265</f>
        <v>0</v>
      </c>
      <c r="D25" s="17">
        <f t="shared" si="24"/>
        <v>0</v>
      </c>
      <c r="E25" s="17">
        <f t="shared" si="24"/>
        <v>260</v>
      </c>
      <c r="F25" s="17">
        <f t="shared" si="24"/>
        <v>213</v>
      </c>
      <c r="G25" s="17">
        <f t="shared" si="24"/>
        <v>214</v>
      </c>
      <c r="H25" s="17">
        <f t="shared" si="24"/>
        <v>160</v>
      </c>
      <c r="K25" s="15" t="s">
        <v>202</v>
      </c>
      <c r="L25" s="17">
        <f>L12</f>
        <v>0.4562357513276985</v>
      </c>
      <c r="M25" s="17">
        <f>N12</f>
        <v>0.89195683435507278</v>
      </c>
      <c r="N25" s="17">
        <f t="shared" si="17"/>
        <v>0.56173567583254569</v>
      </c>
      <c r="O25" s="17">
        <f t="shared" si="17"/>
        <v>0.57433804885150652</v>
      </c>
    </row>
    <row r="26" spans="1:15">
      <c r="A26" s="9">
        <v>10</v>
      </c>
      <c r="B26" s="10" t="s">
        <v>203</v>
      </c>
      <c r="C26" s="17">
        <f t="shared" ref="C26:H26" si="25">C56+C86+C116+C146+C176+C206+C236+C266</f>
        <v>289</v>
      </c>
      <c r="D26" s="17">
        <f t="shared" si="25"/>
        <v>858</v>
      </c>
      <c r="E26" s="17">
        <f t="shared" si="25"/>
        <v>805</v>
      </c>
      <c r="F26" s="17">
        <f t="shared" si="25"/>
        <v>686</v>
      </c>
      <c r="G26" s="17">
        <f t="shared" si="25"/>
        <v>763</v>
      </c>
      <c r="H26" s="17">
        <f t="shared" si="25"/>
        <v>820</v>
      </c>
      <c r="K26" s="15" t="s">
        <v>204</v>
      </c>
      <c r="L26" s="17">
        <f>L13</f>
        <v>0.48125706909092386</v>
      </c>
      <c r="M26" s="17">
        <f>N13</f>
        <v>0.83097678383666795</v>
      </c>
      <c r="N26" s="17">
        <f t="shared" si="17"/>
        <v>0.90111606380510578</v>
      </c>
      <c r="O26" s="17">
        <f t="shared" si="17"/>
        <v>0.90783511515705351</v>
      </c>
    </row>
    <row r="27" spans="1:15">
      <c r="A27" s="9">
        <v>11</v>
      </c>
      <c r="B27" s="10" t="s">
        <v>205</v>
      </c>
      <c r="C27" s="17">
        <f t="shared" ref="C27:H27" si="26">C57+C87+C117+C147+C177+C207+C237+C267</f>
        <v>511</v>
      </c>
      <c r="D27" s="17">
        <f t="shared" si="26"/>
        <v>875</v>
      </c>
      <c r="E27" s="17">
        <f t="shared" si="26"/>
        <v>798</v>
      </c>
      <c r="F27" s="17">
        <f t="shared" si="26"/>
        <v>875</v>
      </c>
      <c r="G27" s="17">
        <f t="shared" si="26"/>
        <v>909</v>
      </c>
      <c r="H27" s="17">
        <f t="shared" si="26"/>
        <v>957</v>
      </c>
      <c r="K27" s="15" t="s">
        <v>206</v>
      </c>
      <c r="L27" s="17">
        <f>L14</f>
        <v>1.1600706637955982</v>
      </c>
      <c r="M27" s="17">
        <f>N14</f>
        <v>0.92294293901726177</v>
      </c>
      <c r="N27" s="17">
        <f t="shared" si="17"/>
        <v>0.68475488386990646</v>
      </c>
      <c r="O27" s="17">
        <f t="shared" si="17"/>
        <v>0.68986066703483084</v>
      </c>
    </row>
    <row r="28" spans="1:15">
      <c r="A28" s="9">
        <v>12</v>
      </c>
      <c r="B28" s="10" t="s">
        <v>207</v>
      </c>
      <c r="C28" s="17">
        <f t="shared" ref="C28:H28" si="27">C58+C88+C118+C148+C178+C208+C238+C268</f>
        <v>10</v>
      </c>
      <c r="D28" s="17">
        <f t="shared" si="27"/>
        <v>25</v>
      </c>
      <c r="E28" s="17">
        <f t="shared" si="27"/>
        <v>25</v>
      </c>
      <c r="F28" s="17">
        <f t="shared" si="27"/>
        <v>29</v>
      </c>
      <c r="G28" s="17">
        <f t="shared" si="27"/>
        <v>29</v>
      </c>
      <c r="H28" s="17">
        <f t="shared" si="27"/>
        <v>29</v>
      </c>
      <c r="K28" s="15" t="s">
        <v>208</v>
      </c>
      <c r="L28" s="17">
        <f>L15</f>
        <v>0.81372129146488914</v>
      </c>
      <c r="M28" s="17">
        <f>N15</f>
        <v>0.71382119161326374</v>
      </c>
      <c r="N28" s="17">
        <f t="shared" si="17"/>
        <v>0.72337849917318919</v>
      </c>
      <c r="O28" s="17">
        <f t="shared" si="17"/>
        <v>0.63530430725678344</v>
      </c>
    </row>
    <row r="29" spans="1:15">
      <c r="A29" s="9">
        <v>13</v>
      </c>
      <c r="B29" s="10" t="s">
        <v>209</v>
      </c>
      <c r="C29" s="17">
        <f t="shared" ref="C29:H29" si="28">C59+C89+C119+C149+C179+C209+C239+C269</f>
        <v>16</v>
      </c>
      <c r="D29" s="17">
        <f t="shared" si="28"/>
        <v>11</v>
      </c>
      <c r="E29" s="17">
        <f t="shared" si="28"/>
        <v>10</v>
      </c>
      <c r="F29" s="17">
        <f t="shared" si="28"/>
        <v>10</v>
      </c>
      <c r="G29" s="17">
        <f t="shared" si="28"/>
        <v>6</v>
      </c>
      <c r="H29" s="17">
        <f t="shared" si="28"/>
        <v>6</v>
      </c>
      <c r="M29" t="s">
        <v>210</v>
      </c>
      <c r="N29" s="52">
        <f>AVERAGE(N18:N28)</f>
        <v>0.83773881520855975</v>
      </c>
    </row>
    <row r="30" spans="1:15">
      <c r="A30" s="9">
        <v>14</v>
      </c>
      <c r="B30" s="10" t="s">
        <v>211</v>
      </c>
      <c r="C30" s="17">
        <f t="shared" ref="C30:H30" si="29">C60+C90+C120+C150+C180+C210+C240+C270</f>
        <v>83</v>
      </c>
      <c r="D30" s="17">
        <f t="shared" si="29"/>
        <v>68</v>
      </c>
      <c r="E30" s="17">
        <f t="shared" si="29"/>
        <v>64</v>
      </c>
      <c r="F30" s="17">
        <f t="shared" si="29"/>
        <v>76</v>
      </c>
      <c r="G30" s="17">
        <f t="shared" si="29"/>
        <v>66</v>
      </c>
      <c r="H30" s="17">
        <f t="shared" si="29"/>
        <v>52</v>
      </c>
      <c r="M30" t="s">
        <v>212</v>
      </c>
      <c r="N30" s="52">
        <f>STDEV(N18:N28)</f>
        <v>0.24654337357575115</v>
      </c>
    </row>
    <row r="31" spans="1:15">
      <c r="A31" s="9">
        <v>15</v>
      </c>
      <c r="B31" s="10" t="s">
        <v>213</v>
      </c>
      <c r="C31" s="17">
        <f>C61+C91+C121+C151+C181+C211+C241+C271</f>
        <v>23747</v>
      </c>
      <c r="D31" s="17">
        <f t="shared" ref="D31:H31" si="30">D61+D91+D121+D151+D181+D211+D241+D271</f>
        <v>23138</v>
      </c>
      <c r="E31" s="17">
        <f t="shared" si="30"/>
        <v>22989</v>
      </c>
      <c r="F31" s="17">
        <f t="shared" si="30"/>
        <v>22887</v>
      </c>
      <c r="G31" s="17">
        <f t="shared" si="30"/>
        <v>23166</v>
      </c>
      <c r="H31" s="17">
        <f t="shared" si="30"/>
        <v>22869</v>
      </c>
    </row>
    <row r="32" spans="1:15" ht="16">
      <c r="A32" s="20"/>
    </row>
    <row r="33" spans="1:17" ht="16">
      <c r="A33" s="20" t="s">
        <v>214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F35" si="31">C47/C61*1000</f>
        <v>13.524264120922831</v>
      </c>
      <c r="D35" s="17">
        <f t="shared" si="31"/>
        <v>13.691631756411565</v>
      </c>
      <c r="E35" s="17">
        <f t="shared" si="31"/>
        <v>13.806504397627325</v>
      </c>
      <c r="F35" s="17">
        <f t="shared" si="31"/>
        <v>13.636829693427664</v>
      </c>
      <c r="G35" s="17">
        <f>G47/G61*1000</f>
        <v>13.008445781962918</v>
      </c>
      <c r="H35" s="17">
        <f>H47/H61*1000</f>
        <v>13.551998428753805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6" si="32">IF(C35/$I35&gt;1,2^((1-$I35/C35)/LN(10/3)),2^(-LOG($I35/C35,10/3)))</f>
        <v>1.4374501476539936</v>
      </c>
      <c r="M35" s="17">
        <f t="shared" si="32"/>
        <v>1.4411950397875131</v>
      </c>
      <c r="N35" s="17">
        <f t="shared" si="32"/>
        <v>1.4437182829921562</v>
      </c>
      <c r="O35" s="17">
        <f t="shared" si="32"/>
        <v>1.4399778834290196</v>
      </c>
      <c r="P35" s="17">
        <f t="shared" si="32"/>
        <v>1.4253692864395366</v>
      </c>
      <c r="Q35" s="17">
        <f t="shared" si="32"/>
        <v>1.438076424731471</v>
      </c>
    </row>
    <row r="36" spans="1:17">
      <c r="A36" s="9">
        <v>2</v>
      </c>
      <c r="B36" s="15" t="s">
        <v>176</v>
      </c>
      <c r="C36" s="17">
        <f t="shared" ref="C36:F36" si="33">C48/C61*1000</f>
        <v>1.5910898965791569</v>
      </c>
      <c r="D36" s="17">
        <f t="shared" si="33"/>
        <v>3.3718197609073259</v>
      </c>
      <c r="E36" s="17">
        <f t="shared" si="33"/>
        <v>3.0681120883616284</v>
      </c>
      <c r="F36" s="17">
        <f t="shared" si="33"/>
        <v>3.0759766225776684</v>
      </c>
      <c r="G36" s="17">
        <f>G48/G61*1000</f>
        <v>3.0094165614988833</v>
      </c>
      <c r="H36" s="17">
        <f>H48/H61*1000</f>
        <v>4.0263183737601889</v>
      </c>
      <c r="I36" s="18">
        <f>Показатели!$E$3</f>
        <v>4</v>
      </c>
      <c r="J36" s="9">
        <v>2</v>
      </c>
      <c r="K36" s="15" t="s">
        <v>176</v>
      </c>
      <c r="L36" s="17">
        <f t="shared" si="32"/>
        <v>0.58817024350178271</v>
      </c>
      <c r="M36" s="17">
        <f t="shared" si="32"/>
        <v>0.90632578400415209</v>
      </c>
      <c r="N36" s="17">
        <f t="shared" si="32"/>
        <v>0.85838853494802236</v>
      </c>
      <c r="O36" s="17">
        <f t="shared" si="32"/>
        <v>0.85965460733382315</v>
      </c>
      <c r="P36" s="17">
        <f t="shared" si="32"/>
        <v>0.8488955760499951</v>
      </c>
      <c r="Q36" s="17">
        <f t="shared" si="32"/>
        <v>1.0037703107869875</v>
      </c>
    </row>
    <row r="37" spans="1:17">
      <c r="A37" s="9">
        <v>3</v>
      </c>
      <c r="B37" s="15" t="s">
        <v>177</v>
      </c>
      <c r="C37" s="17">
        <f>C49/C61*1000+0.00001</f>
        <v>1.8595963166268894</v>
      </c>
      <c r="D37" s="17">
        <f>D49/D61*1000+0.00001</f>
        <v>1.7472256942883417</v>
      </c>
      <c r="E37" s="17">
        <f>E49/E61*1000+0.00001</f>
        <v>1.6465634874207407</v>
      </c>
      <c r="F37" s="17">
        <f>F49/F61*1000+0.00001</f>
        <v>1.3841994801599509</v>
      </c>
      <c r="G37" s="17">
        <f t="shared" ref="G37:H37" si="34">G49/G61*1000+0.00001</f>
        <v>1.2814389874769441</v>
      </c>
      <c r="H37" s="17">
        <f t="shared" si="34"/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ref="L37:O39" si="35">IF(C37/$I37&gt;1,2^((1-$I37/C37)/LN(10/3)),2^(-LOG($I37/C37,10/3)))</f>
        <v>0.9589607631146172</v>
      </c>
      <c r="M37" s="17">
        <f t="shared" si="35"/>
        <v>0.92515900129818129</v>
      </c>
      <c r="N37" s="17">
        <f t="shared" si="35"/>
        <v>0.89408715862571764</v>
      </c>
      <c r="O37" s="17">
        <f t="shared" si="35"/>
        <v>0.80906320885534855</v>
      </c>
      <c r="P37" s="17">
        <f t="shared" ref="P37:Q39" si="36">IF(G37/$I37&gt;1,2^((1-$I37/G37)/LN(10/3)),2^(-LOG($I37/G37,10/3)))</f>
        <v>0.77391900928210156</v>
      </c>
      <c r="Q37" s="17">
        <f t="shared" si="36"/>
        <v>8.8737830999390996E-4</v>
      </c>
    </row>
    <row r="38" spans="1:17">
      <c r="A38" s="9">
        <v>4</v>
      </c>
      <c r="B38" s="15" t="s">
        <v>178</v>
      </c>
      <c r="C38" s="17">
        <f t="shared" ref="C38:H38" si="37">C50/C61*1000</f>
        <v>28.66945107398568</v>
      </c>
      <c r="D38" s="17">
        <f t="shared" si="37"/>
        <v>29.651578624706243</v>
      </c>
      <c r="E38" s="17">
        <f t="shared" si="37"/>
        <v>25.628962978114131</v>
      </c>
      <c r="F38" s="17">
        <f t="shared" si="37"/>
        <v>29.539628832154211</v>
      </c>
      <c r="G38" s="17">
        <f t="shared" si="37"/>
        <v>28.02640520337831</v>
      </c>
      <c r="H38" s="17">
        <f t="shared" si="37"/>
        <v>28.547579298831383</v>
      </c>
      <c r="I38" s="18">
        <f>Показатели!$E$5</f>
        <v>30</v>
      </c>
      <c r="J38" s="9">
        <v>4</v>
      </c>
      <c r="K38" s="15" t="s">
        <v>178</v>
      </c>
      <c r="L38" s="17">
        <f t="shared" si="35"/>
        <v>0.97422058425412694</v>
      </c>
      <c r="M38" s="17">
        <f t="shared" si="35"/>
        <v>0.99329703493433708</v>
      </c>
      <c r="N38" s="17">
        <f t="shared" si="35"/>
        <v>0.91332766251966613</v>
      </c>
      <c r="O38" s="17">
        <f t="shared" si="35"/>
        <v>0.99113624908711284</v>
      </c>
      <c r="P38" s="17">
        <f t="shared" si="36"/>
        <v>0.9615798456227711</v>
      </c>
      <c r="Q38" s="17">
        <f t="shared" si="36"/>
        <v>0.97183419048517994</v>
      </c>
    </row>
    <row r="39" spans="1:17">
      <c r="A39" s="9">
        <v>5</v>
      </c>
      <c r="B39" s="15" t="s">
        <v>179</v>
      </c>
      <c r="C39" s="17">
        <f t="shared" ref="C39:H39" si="38">C51/C61*1000</f>
        <v>4.8727128082736675</v>
      </c>
      <c r="D39" s="17">
        <f t="shared" si="38"/>
        <v>5.2416470828650255</v>
      </c>
      <c r="E39" s="17">
        <f t="shared" si="38"/>
        <v>5.3211290652485177</v>
      </c>
      <c r="F39" s="17">
        <f t="shared" si="38"/>
        <v>8.2026043268737823</v>
      </c>
      <c r="G39" s="17">
        <f t="shared" si="38"/>
        <v>7.0769828172022136</v>
      </c>
      <c r="H39" s="17">
        <f t="shared" si="38"/>
        <v>7.1589904743199462</v>
      </c>
      <c r="I39" s="18">
        <f>Показатели!$E$6</f>
        <v>8</v>
      </c>
      <c r="J39" s="9">
        <v>5</v>
      </c>
      <c r="K39" s="15" t="s">
        <v>179</v>
      </c>
      <c r="L39" s="17">
        <f t="shared" si="35"/>
        <v>0.75168722501345575</v>
      </c>
      <c r="M39" s="17">
        <f t="shared" si="35"/>
        <v>0.78394507785159873</v>
      </c>
      <c r="N39" s="17">
        <f t="shared" si="35"/>
        <v>0.79076698860871375</v>
      </c>
      <c r="O39" s="17">
        <f t="shared" si="35"/>
        <v>1.0143217890916851</v>
      </c>
      <c r="P39" s="17">
        <f t="shared" si="36"/>
        <v>0.93185380581858268</v>
      </c>
      <c r="Q39" s="17">
        <f t="shared" si="36"/>
        <v>0.93805534859388584</v>
      </c>
    </row>
    <row r="40" spans="1:17">
      <c r="A40" s="9">
        <v>6</v>
      </c>
      <c r="B40" s="15" t="s">
        <v>180</v>
      </c>
      <c r="C40" s="17">
        <f t="shared" ref="C40:H40" si="39">(C52-C53)/C52*100</f>
        <v>0.56335719081234348</v>
      </c>
      <c r="D40" s="17">
        <f t="shared" si="39"/>
        <v>-2.351162522773012</v>
      </c>
      <c r="E40" s="17">
        <f t="shared" si="39"/>
        <v>1.6270912325710869</v>
      </c>
      <c r="F40" s="17">
        <f t="shared" si="39"/>
        <v>-0.57753702634106208</v>
      </c>
      <c r="G40" s="17">
        <f t="shared" si="39"/>
        <v>-1.2381917312057233</v>
      </c>
      <c r="H40" s="17">
        <f t="shared" si="39"/>
        <v>0.66327866070180241</v>
      </c>
      <c r="I40" s="18">
        <f>Показатели!$E$7</f>
        <v>0</v>
      </c>
      <c r="J40" s="9">
        <v>6</v>
      </c>
      <c r="K40" s="15" t="s">
        <v>180</v>
      </c>
      <c r="L40" s="17">
        <f>(ATAN((C40+2.4)/10)+3.1415/2)/3.1415*1.75</f>
        <v>1.0354839896934867</v>
      </c>
      <c r="M40" s="17">
        <f>(ATAN((D40+2.4)/10)+3.1415/2)/3.1415*1.75</f>
        <v>0.87772051267475082</v>
      </c>
      <c r="N40" s="17">
        <f>(ATAN((E40+2.4)/10)+3.1415/2)/3.1415*1.75</f>
        <v>1.0882641659921777</v>
      </c>
      <c r="O40" s="17">
        <f>(ATAN((F40+2.4)/10)+3.1415/2)/3.1415*1.75</f>
        <v>0.97541979872435691</v>
      </c>
      <c r="P40" s="17">
        <f t="shared" ref="P40:Q40" si="40">(ATAN((G40+2.4)/10)+3.1415/2)/3.1415*1.75</f>
        <v>0.93943068521510043</v>
      </c>
      <c r="Q40" s="17">
        <f t="shared" si="40"/>
        <v>1.0405868316967286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-2.1476784618531397</v>
      </c>
      <c r="F41" s="17">
        <f>(F55-F54)/F61*1000</f>
        <v>-4.1013021634368911</v>
      </c>
      <c r="G41" s="17">
        <f t="shared" ref="G41:H41" si="41">(G55-G54)/G61*1000</f>
        <v>-5.0480535870303855</v>
      </c>
      <c r="H41" s="17">
        <f t="shared" si="41"/>
        <v>-7.8562309731906117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>(ATAN(E41/10)+3.1415/2)/3.1415*1.75</f>
        <v>0.75715185663203288</v>
      </c>
      <c r="O41" s="17">
        <f>(ATAN(F41/10)+3.1415/2)/3.1415*1.75</f>
        <v>0.65818789423213686</v>
      </c>
      <c r="P41" s="17">
        <f t="shared" ref="P41:Q42" si="42">(ATAN(G41/10)+3.1415/2)/3.1415*1.75</f>
        <v>0.61458367704314754</v>
      </c>
      <c r="Q41" s="17">
        <f t="shared" si="42"/>
        <v>0.50404743164959076</v>
      </c>
    </row>
    <row r="42" spans="1:17">
      <c r="A42" s="9">
        <v>8</v>
      </c>
      <c r="B42" s="15" t="s">
        <v>182</v>
      </c>
      <c r="C42" s="17">
        <f>(C56-C57)/C61*1000</f>
        <v>-2.4860779634049326</v>
      </c>
      <c r="D42" s="17">
        <f>(D56-D57)/D61*1000</f>
        <v>0.91958720752017975</v>
      </c>
      <c r="E42" s="17">
        <f>(E56-E57)/E61*1000</f>
        <v>-0.40908161178155045</v>
      </c>
      <c r="F42" s="17">
        <f>(F56-F57)/F61*1000</f>
        <v>-3.7937045011791244</v>
      </c>
      <c r="G42" s="17">
        <f t="shared" ref="G42:H42" si="43">(G56-G57)/G61*1000</f>
        <v>-6.4071449373847198</v>
      </c>
      <c r="H42" s="17">
        <f t="shared" si="43"/>
        <v>-4.4191299224197191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0.73926265507891786</v>
      </c>
      <c r="M42" s="17">
        <f>(ATAN(D42/10)+3.1415/2)/3.1415*1.75</f>
        <v>0.92608273933042207</v>
      </c>
      <c r="N42" s="17">
        <f>(ATAN(E42/10)+3.1415/2)/3.1415*1.75</f>
        <v>0.85222445081746723</v>
      </c>
      <c r="O42" s="17">
        <f>(ATAN(F42/10)+3.1415/2)/3.1415*1.75</f>
        <v>0.67301229743703439</v>
      </c>
      <c r="P42" s="17">
        <f t="shared" si="42"/>
        <v>0.55757684821320486</v>
      </c>
      <c r="Q42" s="17">
        <f t="shared" si="42"/>
        <v>0.6432031543519563</v>
      </c>
    </row>
    <row r="43" spans="1:17">
      <c r="A43" s="9">
        <v>9</v>
      </c>
      <c r="B43" s="15" t="s">
        <v>183</v>
      </c>
      <c r="C43" s="17">
        <f t="shared" ref="C43:H43" si="44">C58/C61*1000</f>
        <v>9.9443118536197306E-2</v>
      </c>
      <c r="D43" s="17">
        <f t="shared" si="44"/>
        <v>0.40870542556452438</v>
      </c>
      <c r="E43" s="17">
        <f t="shared" si="44"/>
        <v>0.40908161178155045</v>
      </c>
      <c r="F43" s="17">
        <f t="shared" si="44"/>
        <v>0.82026043268737825</v>
      </c>
      <c r="G43" s="17">
        <f t="shared" si="44"/>
        <v>0.77662362877390545</v>
      </c>
      <c r="H43" s="17">
        <f t="shared" si="44"/>
        <v>0.78562309731906121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O45" si="45">IF(C43/$I43&gt;1,2^((1-$I43/C43)/LN(10/3)),2^(-LOG($I43/C43,10/3)))</f>
        <v>0.20965654461230079</v>
      </c>
      <c r="M43" s="17">
        <f t="shared" si="45"/>
        <v>0.47304649991848724</v>
      </c>
      <c r="N43" s="17">
        <f t="shared" si="45"/>
        <v>0.47329712257057449</v>
      </c>
      <c r="O43" s="17">
        <f t="shared" si="45"/>
        <v>0.70645081312324431</v>
      </c>
      <c r="P43" s="17">
        <f t="shared" ref="P43:Q45" si="46">IF(G43/$I43&gt;1,2^((1-$I43/G43)/LN(10/3)),2^(-LOG($I43/G43,10/3)))</f>
        <v>0.6845635114857167</v>
      </c>
      <c r="Q43" s="17">
        <f t="shared" si="46"/>
        <v>0.68911932257151354</v>
      </c>
    </row>
    <row r="44" spans="1:17">
      <c r="A44" s="9">
        <v>10</v>
      </c>
      <c r="B44" s="15" t="s">
        <v>184</v>
      </c>
      <c r="C44" s="17">
        <f t="shared" ref="C44:H44" si="47">C59/C61*100</f>
        <v>2.983293556085919E-2</v>
      </c>
      <c r="D44" s="17">
        <f t="shared" si="47"/>
        <v>3.065290691733933E-2</v>
      </c>
      <c r="E44" s="17">
        <f t="shared" si="47"/>
        <v>3.068112088361628E-2</v>
      </c>
      <c r="F44" s="17">
        <f t="shared" si="47"/>
        <v>3.0759766225776686E-2</v>
      </c>
      <c r="G44" s="17">
        <f t="shared" si="47"/>
        <v>2.9123386079021457E-2</v>
      </c>
      <c r="H44" s="17">
        <f t="shared" si="47"/>
        <v>2.9460866149464793E-2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5"/>
        <v>0.74281680007354023</v>
      </c>
      <c r="M44" s="17">
        <f t="shared" si="45"/>
        <v>0.75450334645964989</v>
      </c>
      <c r="N44" s="17">
        <f t="shared" si="45"/>
        <v>0.75490308650577864</v>
      </c>
      <c r="O44" s="17">
        <f t="shared" si="45"/>
        <v>0.75601652396779984</v>
      </c>
      <c r="P44" s="17">
        <f t="shared" si="46"/>
        <v>0.73259357449183726</v>
      </c>
      <c r="Q44" s="17">
        <f t="shared" si="46"/>
        <v>0.73746902851773166</v>
      </c>
    </row>
    <row r="45" spans="1:17">
      <c r="A45" s="9">
        <v>11</v>
      </c>
      <c r="B45" s="15" t="s">
        <v>185</v>
      </c>
      <c r="C45" s="17">
        <f t="shared" ref="C45:H45" si="48">C60/C61*1000</f>
        <v>3.0827366746221161</v>
      </c>
      <c r="D45" s="17">
        <f t="shared" si="48"/>
        <v>3.0652906917339329</v>
      </c>
      <c r="E45" s="17">
        <f t="shared" si="48"/>
        <v>2.9658416854162404</v>
      </c>
      <c r="F45" s="17">
        <f t="shared" si="48"/>
        <v>3.7937045011791244</v>
      </c>
      <c r="G45" s="17">
        <f t="shared" si="48"/>
        <v>3.3977283758858365</v>
      </c>
      <c r="H45" s="17">
        <f t="shared" si="48"/>
        <v>3.437101050770893</v>
      </c>
      <c r="I45" s="18">
        <f>Показатели!$E$12</f>
        <v>5</v>
      </c>
      <c r="J45" s="9">
        <v>11</v>
      </c>
      <c r="K45" s="15" t="s">
        <v>185</v>
      </c>
      <c r="L45" s="17">
        <f t="shared" si="45"/>
        <v>0.75697262715715075</v>
      </c>
      <c r="M45" s="17">
        <f t="shared" si="45"/>
        <v>0.75450334645964989</v>
      </c>
      <c r="N45" s="17">
        <f t="shared" si="45"/>
        <v>0.74031197949145311</v>
      </c>
      <c r="O45" s="17">
        <f t="shared" si="45"/>
        <v>0.85303692333760683</v>
      </c>
      <c r="P45" s="17">
        <f t="shared" si="46"/>
        <v>0.80058138206220852</v>
      </c>
      <c r="Q45" s="17">
        <f t="shared" si="46"/>
        <v>0.80590929901116448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136</v>
      </c>
      <c r="D47" s="17">
        <v>134</v>
      </c>
      <c r="E47" s="17">
        <v>135</v>
      </c>
      <c r="F47" s="17">
        <v>133</v>
      </c>
      <c r="G47" s="17">
        <v>134</v>
      </c>
      <c r="H47" s="17">
        <v>138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16</v>
      </c>
      <c r="D48" s="17">
        <v>33</v>
      </c>
      <c r="E48" s="17">
        <v>30</v>
      </c>
      <c r="F48" s="17">
        <v>30</v>
      </c>
      <c r="G48" s="17">
        <v>31</v>
      </c>
      <c r="H48" s="17">
        <v>41</v>
      </c>
      <c r="K48" s="15" t="s">
        <v>187</v>
      </c>
      <c r="L48" s="17">
        <f t="shared" ref="L48:L53" si="49">L35</f>
        <v>1.4374501476539936</v>
      </c>
      <c r="M48" s="17">
        <f t="shared" ref="M48:M53" si="50">N35</f>
        <v>1.4437182829921562</v>
      </c>
      <c r="N48" s="17">
        <f>P35</f>
        <v>1.4253692864395366</v>
      </c>
      <c r="O48" s="17">
        <f>Q35</f>
        <v>1.438076424731471</v>
      </c>
    </row>
    <row r="49" spans="1:17">
      <c r="A49" s="9">
        <v>3</v>
      </c>
      <c r="B49" s="10" t="s">
        <v>189</v>
      </c>
      <c r="C49" s="17">
        <v>18.7</v>
      </c>
      <c r="D49" s="17">
        <v>17.100000000000001</v>
      </c>
      <c r="E49" s="17">
        <v>16.100000000000001</v>
      </c>
      <c r="F49" s="17">
        <v>13.5</v>
      </c>
      <c r="G49" s="17">
        <v>13.2</v>
      </c>
      <c r="H49" s="17"/>
      <c r="K49" s="15" t="s">
        <v>190</v>
      </c>
      <c r="L49" s="17">
        <f t="shared" si="49"/>
        <v>0.58817024350178271</v>
      </c>
      <c r="M49" s="17">
        <f t="shared" si="50"/>
        <v>0.85838853494802236</v>
      </c>
      <c r="N49" s="17">
        <f>P36</f>
        <v>0.8488955760499951</v>
      </c>
      <c r="O49" s="17">
        <f>Q36</f>
        <v>1.0037703107869875</v>
      </c>
    </row>
    <row r="50" spans="1:17">
      <c r="A50" s="9">
        <v>4</v>
      </c>
      <c r="B50" s="10" t="s">
        <v>191</v>
      </c>
      <c r="C50" s="17">
        <v>288.3</v>
      </c>
      <c r="D50" s="17">
        <v>290.2</v>
      </c>
      <c r="E50" s="17">
        <v>250.6</v>
      </c>
      <c r="F50" s="17">
        <v>288.10000000000002</v>
      </c>
      <c r="G50" s="17">
        <v>288.7</v>
      </c>
      <c r="H50" s="17">
        <v>290.7</v>
      </c>
      <c r="K50" s="15" t="s">
        <v>192</v>
      </c>
      <c r="L50" s="17">
        <f t="shared" si="49"/>
        <v>0.9589607631146172</v>
      </c>
      <c r="M50" s="17">
        <f t="shared" si="50"/>
        <v>0.89408715862571764</v>
      </c>
      <c r="N50" s="17">
        <f t="shared" ref="N50:O58" si="51">P37</f>
        <v>0.77391900928210156</v>
      </c>
      <c r="O50" s="17">
        <f t="shared" si="51"/>
        <v>8.8737830999390996E-4</v>
      </c>
    </row>
    <row r="51" spans="1:17">
      <c r="A51" s="9">
        <v>5</v>
      </c>
      <c r="B51" s="10" t="s">
        <v>193</v>
      </c>
      <c r="C51" s="17">
        <v>49</v>
      </c>
      <c r="D51" s="17">
        <v>51.3</v>
      </c>
      <c r="E51" s="17">
        <v>52.03</v>
      </c>
      <c r="F51" s="17">
        <v>80</v>
      </c>
      <c r="G51" s="17">
        <v>72.900000000000006</v>
      </c>
      <c r="H51" s="17">
        <v>72.900000000000006</v>
      </c>
      <c r="K51" s="15" t="s">
        <v>194</v>
      </c>
      <c r="L51" s="17">
        <f t="shared" si="49"/>
        <v>0.97422058425412694</v>
      </c>
      <c r="M51" s="17">
        <f t="shared" si="50"/>
        <v>0.91332766251966613</v>
      </c>
      <c r="N51" s="17">
        <f t="shared" si="51"/>
        <v>0.9615798456227711</v>
      </c>
      <c r="O51" s="17">
        <f t="shared" si="51"/>
        <v>0.97183419048517994</v>
      </c>
    </row>
    <row r="52" spans="1:17">
      <c r="A52" s="9">
        <v>6</v>
      </c>
      <c r="B52" s="10" t="s">
        <v>195</v>
      </c>
      <c r="C52" s="17">
        <v>647777.30000000005</v>
      </c>
      <c r="D52" s="17">
        <v>614542.80000000005</v>
      </c>
      <c r="E52" s="17">
        <v>593095.19999999995</v>
      </c>
      <c r="F52" s="17">
        <v>663109</v>
      </c>
      <c r="G52" s="17">
        <v>724354.7</v>
      </c>
      <c r="H52" s="17">
        <v>1004012.4</v>
      </c>
      <c r="K52" s="15" t="s">
        <v>196</v>
      </c>
      <c r="L52" s="17">
        <f t="shared" si="49"/>
        <v>0.75168722501345575</v>
      </c>
      <c r="M52" s="17">
        <f t="shared" si="50"/>
        <v>0.79076698860871375</v>
      </c>
      <c r="N52" s="17">
        <f t="shared" si="51"/>
        <v>0.93185380581858268</v>
      </c>
      <c r="O52" s="17">
        <f t="shared" si="51"/>
        <v>0.93805534859388584</v>
      </c>
    </row>
    <row r="53" spans="1:17">
      <c r="A53" s="9">
        <v>7</v>
      </c>
      <c r="B53" s="10" t="s">
        <v>197</v>
      </c>
      <c r="C53" s="17">
        <v>644128</v>
      </c>
      <c r="D53" s="17">
        <v>628991.69999999995</v>
      </c>
      <c r="E53" s="17">
        <v>583445</v>
      </c>
      <c r="F53" s="17">
        <v>666938.69999999995</v>
      </c>
      <c r="G53" s="17">
        <v>733323.6</v>
      </c>
      <c r="H53" s="17">
        <v>997353</v>
      </c>
      <c r="K53" s="15" t="s">
        <v>198</v>
      </c>
      <c r="L53" s="17">
        <f t="shared" si="49"/>
        <v>1.0354839896934867</v>
      </c>
      <c r="M53" s="17">
        <f t="shared" si="50"/>
        <v>1.0882641659921777</v>
      </c>
      <c r="N53" s="17">
        <f t="shared" si="51"/>
        <v>0.93943068521510043</v>
      </c>
      <c r="O53" s="17">
        <f t="shared" si="51"/>
        <v>1.0405868316967286</v>
      </c>
    </row>
    <row r="54" spans="1:17">
      <c r="A54" s="9">
        <v>8</v>
      </c>
      <c r="B54" s="10" t="s">
        <v>199</v>
      </c>
      <c r="C54" s="17"/>
      <c r="D54" s="17"/>
      <c r="E54" s="17">
        <v>143</v>
      </c>
      <c r="F54" s="17">
        <v>150</v>
      </c>
      <c r="G54" s="17">
        <v>164</v>
      </c>
      <c r="H54" s="17">
        <v>162</v>
      </c>
      <c r="K54" s="15" t="s">
        <v>200</v>
      </c>
      <c r="L54" s="17">
        <f>N41</f>
        <v>0.75715185663203288</v>
      </c>
      <c r="M54" s="17">
        <f>O41</f>
        <v>0.65818789423213686</v>
      </c>
      <c r="N54" s="17">
        <f t="shared" si="51"/>
        <v>0.61458367704314754</v>
      </c>
      <c r="O54" s="17">
        <f t="shared" si="51"/>
        <v>0.50404743164959076</v>
      </c>
    </row>
    <row r="55" spans="1:17">
      <c r="A55" s="9">
        <v>9</v>
      </c>
      <c r="B55" s="10" t="s">
        <v>201</v>
      </c>
      <c r="C55" s="17"/>
      <c r="D55" s="17"/>
      <c r="E55" s="17">
        <v>122</v>
      </c>
      <c r="F55" s="17">
        <v>110</v>
      </c>
      <c r="G55" s="17">
        <v>112</v>
      </c>
      <c r="H55" s="17">
        <v>82</v>
      </c>
      <c r="K55" s="15" t="s">
        <v>202</v>
      </c>
      <c r="L55" s="17">
        <f>L42</f>
        <v>0.73926265507891786</v>
      </c>
      <c r="M55" s="17">
        <f>N42</f>
        <v>0.85222445081746723</v>
      </c>
      <c r="N55" s="17">
        <f t="shared" si="51"/>
        <v>0.55757684821320486</v>
      </c>
      <c r="O55" s="17">
        <f t="shared" si="51"/>
        <v>0.6432031543519563</v>
      </c>
    </row>
    <row r="56" spans="1:17">
      <c r="A56" s="9">
        <v>10</v>
      </c>
      <c r="B56" s="10" t="s">
        <v>203</v>
      </c>
      <c r="C56" s="17">
        <v>37</v>
      </c>
      <c r="D56" s="17">
        <v>414</v>
      </c>
      <c r="E56" s="17">
        <v>329</v>
      </c>
      <c r="F56" s="17">
        <v>317</v>
      </c>
      <c r="G56" s="17">
        <v>338</v>
      </c>
      <c r="H56" s="17">
        <v>397</v>
      </c>
      <c r="K56" s="15" t="s">
        <v>204</v>
      </c>
      <c r="L56" s="17">
        <f>L43</f>
        <v>0.20965654461230079</v>
      </c>
      <c r="M56" s="17">
        <f>N43</f>
        <v>0.47329712257057449</v>
      </c>
      <c r="N56" s="17">
        <f t="shared" si="51"/>
        <v>0.6845635114857167</v>
      </c>
      <c r="O56" s="17">
        <f t="shared" si="51"/>
        <v>0.68911932257151354</v>
      </c>
    </row>
    <row r="57" spans="1:17">
      <c r="A57" s="9">
        <v>11</v>
      </c>
      <c r="B57" s="10" t="s">
        <v>205</v>
      </c>
      <c r="C57" s="17">
        <v>62</v>
      </c>
      <c r="D57" s="17">
        <v>405</v>
      </c>
      <c r="E57" s="17">
        <v>333</v>
      </c>
      <c r="F57" s="17">
        <v>354</v>
      </c>
      <c r="G57" s="17">
        <v>404</v>
      </c>
      <c r="H57" s="17">
        <v>442</v>
      </c>
      <c r="K57" s="15" t="s">
        <v>206</v>
      </c>
      <c r="L57" s="17">
        <f>L44</f>
        <v>0.74281680007354023</v>
      </c>
      <c r="M57" s="17">
        <f>N44</f>
        <v>0.75490308650577864</v>
      </c>
      <c r="N57" s="17">
        <f t="shared" si="51"/>
        <v>0.73259357449183726</v>
      </c>
      <c r="O57" s="17">
        <f t="shared" si="51"/>
        <v>0.73746902851773166</v>
      </c>
    </row>
    <row r="58" spans="1:17">
      <c r="A58" s="9">
        <v>12</v>
      </c>
      <c r="B58" s="10" t="s">
        <v>207</v>
      </c>
      <c r="C58" s="17">
        <v>1</v>
      </c>
      <c r="D58" s="17">
        <v>4</v>
      </c>
      <c r="E58" s="17">
        <v>4</v>
      </c>
      <c r="F58" s="17">
        <v>8</v>
      </c>
      <c r="G58" s="17">
        <v>8</v>
      </c>
      <c r="H58" s="17">
        <v>8</v>
      </c>
      <c r="K58" s="15" t="s">
        <v>208</v>
      </c>
      <c r="L58" s="17">
        <f>L45</f>
        <v>0.75697262715715075</v>
      </c>
      <c r="M58" s="17">
        <f>N45</f>
        <v>0.74031197949145311</v>
      </c>
      <c r="N58" s="17">
        <f t="shared" si="51"/>
        <v>0.80058138206220852</v>
      </c>
      <c r="O58" s="17">
        <f t="shared" si="51"/>
        <v>0.80590929901116448</v>
      </c>
    </row>
    <row r="59" spans="1:17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21">
        <v>3</v>
      </c>
      <c r="H59" s="21">
        <v>3</v>
      </c>
    </row>
    <row r="60" spans="1:17">
      <c r="A60" s="9">
        <v>14</v>
      </c>
      <c r="B60" s="10" t="s">
        <v>211</v>
      </c>
      <c r="C60" s="17">
        <v>31</v>
      </c>
      <c r="D60" s="17">
        <v>30</v>
      </c>
      <c r="E60" s="17">
        <v>29</v>
      </c>
      <c r="F60" s="17">
        <v>37</v>
      </c>
      <c r="G60" s="21">
        <v>35</v>
      </c>
      <c r="H60" s="21">
        <v>35</v>
      </c>
    </row>
    <row r="61" spans="1:17">
      <c r="A61" s="9">
        <v>15</v>
      </c>
      <c r="B61" s="10" t="s">
        <v>213</v>
      </c>
      <c r="C61" s="17">
        <v>10056</v>
      </c>
      <c r="D61" s="17">
        <v>9787</v>
      </c>
      <c r="E61" s="17">
        <v>9778</v>
      </c>
      <c r="F61" s="17">
        <v>9753</v>
      </c>
      <c r="G61" s="17">
        <v>10301</v>
      </c>
      <c r="H61" s="17">
        <v>10183</v>
      </c>
    </row>
    <row r="62" spans="1:17" ht="16">
      <c r="A62" s="20"/>
    </row>
    <row r="63" spans="1:17" ht="16">
      <c r="A63" s="20" t="s">
        <v>215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52">C77/C91*1000</f>
        <v>11.498890457938268</v>
      </c>
      <c r="D65" s="17">
        <f t="shared" si="52"/>
        <v>11.101973684210526</v>
      </c>
      <c r="E65" s="17">
        <f t="shared" si="52"/>
        <v>11.781727986771392</v>
      </c>
      <c r="F65" s="17">
        <f t="shared" si="52"/>
        <v>11.30890052356021</v>
      </c>
      <c r="G65" s="17">
        <f t="shared" si="52"/>
        <v>11.426153195090986</v>
      </c>
      <c r="H65" s="17">
        <f t="shared" si="52"/>
        <v>11.339323919554984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3">IF(C65/$I65&gt;1,2^((1-$I65/C65)/LN(10/3)),2^(-LOG($I65/C65,10/3)))</f>
        <v>1.3845579318758618</v>
      </c>
      <c r="M65" s="17">
        <f t="shared" si="53"/>
        <v>1.3722214527454226</v>
      </c>
      <c r="N65" s="17">
        <f t="shared" si="53"/>
        <v>1.3929037259302424</v>
      </c>
      <c r="O65" s="17">
        <f t="shared" si="53"/>
        <v>1.3787471942336849</v>
      </c>
      <c r="P65" s="17">
        <f t="shared" si="53"/>
        <v>1.3823532552638742</v>
      </c>
      <c r="Q65" s="17">
        <f t="shared" si="53"/>
        <v>1.3796891095969066</v>
      </c>
    </row>
    <row r="66" spans="1:17">
      <c r="A66" s="9">
        <v>2</v>
      </c>
      <c r="B66" s="15" t="s">
        <v>176</v>
      </c>
      <c r="C66" s="17">
        <f t="shared" ref="C66:H66" si="54">C78/C91*1000</f>
        <v>1.8156142828323583</v>
      </c>
      <c r="D66" s="17">
        <f t="shared" si="54"/>
        <v>2.2615131578947367</v>
      </c>
      <c r="E66" s="17">
        <f t="shared" si="54"/>
        <v>2.2736668044646549</v>
      </c>
      <c r="F66" s="17">
        <f t="shared" si="54"/>
        <v>2.3036649214659688</v>
      </c>
      <c r="G66" s="17">
        <f t="shared" si="54"/>
        <v>2.3275497249259418</v>
      </c>
      <c r="H66" s="17">
        <f t="shared" si="54"/>
        <v>2.5673940949935812</v>
      </c>
      <c r="I66" s="18">
        <f>Показатели!$E$3</f>
        <v>4</v>
      </c>
      <c r="J66" s="9">
        <v>2</v>
      </c>
      <c r="K66" s="15" t="s">
        <v>176</v>
      </c>
      <c r="L66" s="17">
        <f t="shared" si="53"/>
        <v>0.63461193436408292</v>
      </c>
      <c r="M66" s="17">
        <f t="shared" si="53"/>
        <v>0.7201409612057682</v>
      </c>
      <c r="N66" s="17">
        <f t="shared" si="53"/>
        <v>0.72236652286937364</v>
      </c>
      <c r="O66" s="17">
        <f t="shared" si="53"/>
        <v>0.72783824300238054</v>
      </c>
      <c r="P66" s="17">
        <f t="shared" si="53"/>
        <v>0.7321732959711611</v>
      </c>
      <c r="Q66" s="17">
        <f t="shared" si="53"/>
        <v>0.77470384652481139</v>
      </c>
    </row>
    <row r="67" spans="1:17">
      <c r="A67" s="9">
        <v>3</v>
      </c>
      <c r="B67" s="15" t="s">
        <v>177</v>
      </c>
      <c r="C67" s="17">
        <f>C79/C91*1000+0.00001</f>
        <v>1.7954507908008879</v>
      </c>
      <c r="D67" s="17">
        <f>D79/D91*1000+0.00001</f>
        <v>1.7681021052631578</v>
      </c>
      <c r="E67" s="17">
        <f>E79/E91*1000+0.00001</f>
        <v>1.2608615915667631</v>
      </c>
      <c r="F67" s="17">
        <f>F79/F91*1000+0.00001</f>
        <v>1.3403241361256546</v>
      </c>
      <c r="G67" s="17">
        <f t="shared" ref="G67:H67" si="55">G79/G91*1000+0.00001</f>
        <v>1.2061039483707152</v>
      </c>
      <c r="H67" s="17">
        <f t="shared" si="55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3"/>
        <v>0.93977511198453578</v>
      </c>
      <c r="M67" s="17">
        <f t="shared" si="53"/>
        <v>0.93150698771058238</v>
      </c>
      <c r="N67" s="17">
        <f t="shared" si="53"/>
        <v>0.76673966014578754</v>
      </c>
      <c r="O67" s="17">
        <f t="shared" si="53"/>
        <v>0.79419809791130047</v>
      </c>
      <c r="P67" s="17">
        <f t="shared" si="53"/>
        <v>0.7473887741294809</v>
      </c>
      <c r="Q67" s="17">
        <f t="shared" si="53"/>
        <v>8.8737830999390996E-4</v>
      </c>
    </row>
    <row r="68" spans="1:17">
      <c r="A68" s="9">
        <v>4</v>
      </c>
      <c r="B68" s="15" t="s">
        <v>178</v>
      </c>
      <c r="C68" s="17">
        <f t="shared" ref="C68:H68" si="56">C80/C91*1000</f>
        <v>26.386927577163611</v>
      </c>
      <c r="D68" s="17">
        <f t="shared" si="56"/>
        <v>27.07648026315789</v>
      </c>
      <c r="E68" s="17">
        <f t="shared" si="56"/>
        <v>27.242662257131048</v>
      </c>
      <c r="F68" s="17">
        <f t="shared" si="56"/>
        <v>27.727748691099475</v>
      </c>
      <c r="G68" s="17">
        <f t="shared" si="56"/>
        <v>28.01523487092679</v>
      </c>
      <c r="H68" s="17">
        <f t="shared" si="56"/>
        <v>28.66923406076166</v>
      </c>
      <c r="I68" s="18">
        <f>Показатели!$E$5</f>
        <v>30</v>
      </c>
      <c r="J68" s="9">
        <v>4</v>
      </c>
      <c r="K68" s="15" t="s">
        <v>178</v>
      </c>
      <c r="L68" s="17">
        <f t="shared" si="53"/>
        <v>0.92878226228302518</v>
      </c>
      <c r="M68" s="17">
        <f t="shared" si="53"/>
        <v>0.94267911871388055</v>
      </c>
      <c r="N68" s="17">
        <f t="shared" si="53"/>
        <v>0.94600571610876993</v>
      </c>
      <c r="O68" s="17">
        <f t="shared" si="53"/>
        <v>0.95566716542061414</v>
      </c>
      <c r="P68" s="17">
        <f t="shared" si="53"/>
        <v>0.96135918259950426</v>
      </c>
      <c r="Q68" s="17">
        <f t="shared" si="53"/>
        <v>0.9742163387076046</v>
      </c>
    </row>
    <row r="69" spans="1:17">
      <c r="A69" s="9">
        <v>5</v>
      </c>
      <c r="B69" s="15" t="s">
        <v>179</v>
      </c>
      <c r="C69" s="17">
        <f t="shared" ref="C69:H69" si="57">C81/C91*1000</f>
        <v>2.8848093605003027</v>
      </c>
      <c r="D69" s="17">
        <f t="shared" si="57"/>
        <v>2.939967105263158</v>
      </c>
      <c r="E69" s="17">
        <f t="shared" si="57"/>
        <v>5.4981397271599839</v>
      </c>
      <c r="F69" s="17">
        <f t="shared" si="57"/>
        <v>5.9476439790575908</v>
      </c>
      <c r="G69" s="17">
        <f t="shared" si="57"/>
        <v>6.2843842573000419</v>
      </c>
      <c r="H69" s="17">
        <f t="shared" si="57"/>
        <v>7.7663671373555836</v>
      </c>
      <c r="I69" s="18">
        <f>Показатели!$E$6</f>
        <v>8</v>
      </c>
      <c r="J69" s="9">
        <v>5</v>
      </c>
      <c r="K69" s="15" t="s">
        <v>179</v>
      </c>
      <c r="L69" s="17">
        <f t="shared" si="53"/>
        <v>0.55586988664275538</v>
      </c>
      <c r="M69" s="17">
        <f t="shared" si="53"/>
        <v>0.56196416145313566</v>
      </c>
      <c r="N69" s="17">
        <f t="shared" si="53"/>
        <v>0.80580619916329455</v>
      </c>
      <c r="O69" s="17">
        <f t="shared" si="53"/>
        <v>0.84310050162890948</v>
      </c>
      <c r="P69" s="17">
        <f t="shared" si="53"/>
        <v>0.87026036538574214</v>
      </c>
      <c r="Q69" s="17">
        <f t="shared" si="53"/>
        <v>0.98308107355469421</v>
      </c>
    </row>
    <row r="70" spans="1:17">
      <c r="A70" s="9">
        <v>6</v>
      </c>
      <c r="B70" s="15" t="s">
        <v>180</v>
      </c>
      <c r="C70" s="17">
        <f t="shared" ref="C70:H70" si="58">(C82-C83)/C82*100</f>
        <v>-0.77732592025042557</v>
      </c>
      <c r="D70" s="17">
        <f t="shared" si="58"/>
        <v>-0.26128898437837933</v>
      </c>
      <c r="E70" s="17">
        <f t="shared" si="58"/>
        <v>3.2741563897547143</v>
      </c>
      <c r="F70" s="17">
        <f t="shared" si="58"/>
        <v>-2.1577536383260347</v>
      </c>
      <c r="G70" s="17">
        <f t="shared" si="58"/>
        <v>1.4653941085419611</v>
      </c>
      <c r="H70" s="17">
        <f t="shared" si="58"/>
        <v>-0.19007925290590114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9">(ATAN((C70+2.4)/10)+3.1415/2)/3.1415*1.75</f>
        <v>0.9646114130432587</v>
      </c>
      <c r="M70" s="17">
        <f t="shared" si="59"/>
        <v>0.99237054157861193</v>
      </c>
      <c r="N70" s="17">
        <f t="shared" si="59"/>
        <v>1.1625067849488131</v>
      </c>
      <c r="O70" s="17">
        <f t="shared" si="59"/>
        <v>0.88849190630344776</v>
      </c>
      <c r="P70" s="17">
        <f t="shared" si="59"/>
        <v>1.0804704647648296</v>
      </c>
      <c r="Q70" s="17">
        <f t="shared" si="59"/>
        <v>0.99615825872734498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-2.4803637866887143</v>
      </c>
      <c r="F71" s="17">
        <f>(F85-F84)/F91*1000</f>
        <v>-5.0261780104712042</v>
      </c>
      <c r="G71" s="17">
        <f t="shared" ref="G71:H71" si="60">(G85-G84)/G91*1000</f>
        <v>-2.7507405840033852</v>
      </c>
      <c r="H71" s="17">
        <f t="shared" si="60"/>
        <v>-6.6324347454000856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61">(ATAN(E71/10)+3.1415/2)/3.1415*1.75</f>
        <v>0.73956247991838631</v>
      </c>
      <c r="O71" s="17">
        <f t="shared" si="61"/>
        <v>0.61555565867375328</v>
      </c>
      <c r="P71" s="17">
        <f t="shared" si="61"/>
        <v>0.72546590579722947</v>
      </c>
      <c r="Q71" s="17">
        <f t="shared" si="61"/>
        <v>0.54877027782634735</v>
      </c>
    </row>
    <row r="72" spans="1:17">
      <c r="A72" s="9">
        <v>8</v>
      </c>
      <c r="B72" s="15" t="s">
        <v>182</v>
      </c>
      <c r="C72" s="17">
        <f>(C86-C87)/C91*1000</f>
        <v>-2.4208190437764774</v>
      </c>
      <c r="D72" s="17">
        <f>(D86-D87)/D91*1000</f>
        <v>-1.2335526315789473</v>
      </c>
      <c r="E72" s="17">
        <f>(E86-E87)/E91*1000</f>
        <v>-10.541546093427035</v>
      </c>
      <c r="F72" s="17">
        <f>(F86-F87)/F91*1000</f>
        <v>-5.2356020942408383</v>
      </c>
      <c r="G72" s="17">
        <f t="shared" ref="G72:H72" si="62">(G86-G87)/G91*1000</f>
        <v>-8.252221752010156</v>
      </c>
      <c r="H72" s="17">
        <f t="shared" si="62"/>
        <v>0.42789901583226359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0.74269155144621601</v>
      </c>
      <c r="M72" s="17">
        <f>(ATAN(D72/10)+3.1415/2)/3.1415*1.75</f>
        <v>0.8066292659440969</v>
      </c>
      <c r="N72" s="17">
        <f t="shared" si="61"/>
        <v>0.42280450574576567</v>
      </c>
      <c r="O72" s="17">
        <f t="shared" si="61"/>
        <v>0.60632074883148024</v>
      </c>
      <c r="P72" s="17">
        <f t="shared" si="61"/>
        <v>0.49066722919354316</v>
      </c>
      <c r="Q72" s="17">
        <f t="shared" si="61"/>
        <v>0.89882195618005656</v>
      </c>
    </row>
    <row r="73" spans="1:17">
      <c r="A73" s="9">
        <v>9</v>
      </c>
      <c r="B73" s="15" t="s">
        <v>183</v>
      </c>
      <c r="C73" s="17">
        <f t="shared" ref="C73:H73" si="63">C88/C91*1000</f>
        <v>0.2017349203147065</v>
      </c>
      <c r="D73" s="17">
        <f t="shared" si="63"/>
        <v>0.41118421052631576</v>
      </c>
      <c r="E73" s="17">
        <f t="shared" si="63"/>
        <v>0.41339396444811904</v>
      </c>
      <c r="F73" s="17">
        <f t="shared" si="63"/>
        <v>0.41884816753926701</v>
      </c>
      <c r="G73" s="17">
        <f t="shared" si="63"/>
        <v>0.42319085907744391</v>
      </c>
      <c r="H73" s="17">
        <f t="shared" si="63"/>
        <v>0.42789901583226359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64">IF(C73/$I73&gt;1,2^((1-$I73/C73)/LN(10/3)),2^(-LOG($I73/C73,10/3)))</f>
        <v>0.31504473765034924</v>
      </c>
      <c r="M73" s="17">
        <f t="shared" si="64"/>
        <v>0.47469611848209325</v>
      </c>
      <c r="N73" s="17">
        <f t="shared" si="64"/>
        <v>0.47616314443960467</v>
      </c>
      <c r="O73" s="17">
        <f t="shared" si="64"/>
        <v>0.47976994428641473</v>
      </c>
      <c r="P73" s="17">
        <f t="shared" si="64"/>
        <v>0.48262748597415434</v>
      </c>
      <c r="Q73" s="17">
        <f t="shared" si="64"/>
        <v>0.48571148794970836</v>
      </c>
    </row>
    <row r="74" spans="1:17">
      <c r="A74" s="9">
        <v>10</v>
      </c>
      <c r="B74" s="15" t="s">
        <v>184</v>
      </c>
      <c r="C74" s="17">
        <f t="shared" ref="C74:H74" si="65">C89/C91*100</f>
        <v>6.052047609441194E-2</v>
      </c>
      <c r="D74" s="17">
        <f t="shared" si="65"/>
        <v>4.1118421052631575E-2</v>
      </c>
      <c r="E74" s="17">
        <f t="shared" si="65"/>
        <v>4.1339396444811903E-2</v>
      </c>
      <c r="F74" s="17">
        <f t="shared" si="65"/>
        <v>4.1884816753926697E-2</v>
      </c>
      <c r="G74" s="17">
        <f t="shared" si="65"/>
        <v>4.2319085907744393E-2</v>
      </c>
      <c r="H74" s="17">
        <f t="shared" si="65"/>
        <v>4.2789901583226361E-2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64"/>
        <v>1.1052579459978509</v>
      </c>
      <c r="M74" s="17">
        <f t="shared" si="64"/>
        <v>0.89351598698229562</v>
      </c>
      <c r="N74" s="17">
        <f t="shared" si="64"/>
        <v>0.89627735598304892</v>
      </c>
      <c r="O74" s="17">
        <f t="shared" si="64"/>
        <v>0.90306640101521662</v>
      </c>
      <c r="P74" s="17">
        <f t="shared" si="64"/>
        <v>0.90844512454392012</v>
      </c>
      <c r="Q74" s="17">
        <f t="shared" si="64"/>
        <v>0.91425011211755736</v>
      </c>
    </row>
    <row r="75" spans="1:17">
      <c r="A75" s="9">
        <v>11</v>
      </c>
      <c r="B75" s="15" t="s">
        <v>185</v>
      </c>
      <c r="C75" s="17">
        <f t="shared" ref="C75:H75" si="66">C90/C91*1000</f>
        <v>1.4121444422029454</v>
      </c>
      <c r="D75" s="17">
        <f t="shared" si="66"/>
        <v>1.6447368421052631</v>
      </c>
      <c r="E75" s="17">
        <f t="shared" si="66"/>
        <v>1.2401818933443571</v>
      </c>
      <c r="F75" s="17">
        <f t="shared" si="66"/>
        <v>1.8848167539267016</v>
      </c>
      <c r="G75" s="17">
        <f t="shared" si="66"/>
        <v>1.9043588658484976</v>
      </c>
      <c r="H75" s="17">
        <f t="shared" si="66"/>
        <v>1.9255455712451861</v>
      </c>
      <c r="I75" s="18">
        <f>Показатели!$E$12</f>
        <v>5</v>
      </c>
      <c r="J75" s="9">
        <v>11</v>
      </c>
      <c r="K75" s="15" t="s">
        <v>185</v>
      </c>
      <c r="L75" s="17">
        <f t="shared" si="64"/>
        <v>0.48292450161378719</v>
      </c>
      <c r="M75" s="17">
        <f t="shared" si="64"/>
        <v>0.5272318544317639</v>
      </c>
      <c r="N75" s="17">
        <f t="shared" si="64"/>
        <v>0.44813867799152446</v>
      </c>
      <c r="O75" s="17">
        <f t="shared" si="64"/>
        <v>0.57025402225573374</v>
      </c>
      <c r="P75" s="17">
        <f t="shared" si="64"/>
        <v>0.57365049312808214</v>
      </c>
      <c r="Q75" s="17">
        <f t="shared" si="64"/>
        <v>0.57731613444669383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57</v>
      </c>
      <c r="D77" s="17">
        <v>54</v>
      </c>
      <c r="E77" s="17">
        <v>57</v>
      </c>
      <c r="F77" s="17">
        <v>54</v>
      </c>
      <c r="G77" s="17">
        <v>54</v>
      </c>
      <c r="H77" s="17">
        <v>53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9</v>
      </c>
      <c r="D78" s="17">
        <v>11</v>
      </c>
      <c r="E78" s="17">
        <v>11</v>
      </c>
      <c r="F78" s="17">
        <v>11</v>
      </c>
      <c r="G78" s="17">
        <v>11</v>
      </c>
      <c r="H78" s="17">
        <v>12</v>
      </c>
      <c r="K78" s="15" t="s">
        <v>187</v>
      </c>
      <c r="L78" s="17">
        <f t="shared" ref="L78:L83" si="67">L65</f>
        <v>1.3845579318758618</v>
      </c>
      <c r="M78" s="17">
        <f t="shared" ref="M78:M83" si="68">N65</f>
        <v>1.3929037259302424</v>
      </c>
      <c r="N78" s="17">
        <f t="shared" ref="N78:O88" si="69">P65</f>
        <v>1.3823532552638742</v>
      </c>
      <c r="O78" s="17">
        <f t="shared" si="69"/>
        <v>1.3796891095969066</v>
      </c>
    </row>
    <row r="79" spans="1:17">
      <c r="A79" s="9">
        <v>3</v>
      </c>
      <c r="B79" s="10" t="s">
        <v>189</v>
      </c>
      <c r="C79" s="17">
        <v>8.9</v>
      </c>
      <c r="D79" s="17">
        <v>8.6</v>
      </c>
      <c r="E79" s="17">
        <v>6.1</v>
      </c>
      <c r="F79" s="17">
        <v>6.4</v>
      </c>
      <c r="G79" s="17">
        <v>5.7</v>
      </c>
      <c r="H79" s="17"/>
      <c r="K79" s="15" t="s">
        <v>190</v>
      </c>
      <c r="L79" s="17">
        <f t="shared" si="67"/>
        <v>0.63461193436408292</v>
      </c>
      <c r="M79" s="17">
        <f t="shared" si="68"/>
        <v>0.72236652286937364</v>
      </c>
      <c r="N79" s="17">
        <f t="shared" si="69"/>
        <v>0.7321732959711611</v>
      </c>
      <c r="O79" s="17">
        <f t="shared" si="69"/>
        <v>0.77470384652481139</v>
      </c>
    </row>
    <row r="80" spans="1:17">
      <c r="A80" s="9">
        <v>4</v>
      </c>
      <c r="B80" s="10" t="s">
        <v>191</v>
      </c>
      <c r="C80" s="17">
        <v>130.80000000000001</v>
      </c>
      <c r="D80" s="17">
        <v>131.69999999999999</v>
      </c>
      <c r="E80" s="17">
        <v>131.80000000000001</v>
      </c>
      <c r="F80" s="17">
        <v>132.4</v>
      </c>
      <c r="G80" s="17">
        <v>132.4</v>
      </c>
      <c r="H80" s="17">
        <v>134</v>
      </c>
      <c r="K80" s="15" t="s">
        <v>192</v>
      </c>
      <c r="L80" s="17">
        <f t="shared" si="67"/>
        <v>0.93977511198453578</v>
      </c>
      <c r="M80" s="17">
        <f t="shared" si="68"/>
        <v>0.76673966014578754</v>
      </c>
      <c r="N80" s="17">
        <f t="shared" si="69"/>
        <v>0.7473887741294809</v>
      </c>
      <c r="O80" s="17">
        <f t="shared" si="69"/>
        <v>8.8737830999390996E-4</v>
      </c>
    </row>
    <row r="81" spans="1:17">
      <c r="A81" s="9">
        <v>5</v>
      </c>
      <c r="B81" s="10" t="s">
        <v>193</v>
      </c>
      <c r="C81" s="17">
        <v>14.3</v>
      </c>
      <c r="D81" s="17">
        <v>14.3</v>
      </c>
      <c r="E81" s="17">
        <v>26.6</v>
      </c>
      <c r="F81" s="17">
        <v>28.4</v>
      </c>
      <c r="G81" s="17">
        <v>29.7</v>
      </c>
      <c r="H81" s="17">
        <v>36.299999999999997</v>
      </c>
      <c r="K81" s="15" t="s">
        <v>194</v>
      </c>
      <c r="L81" s="17">
        <f t="shared" si="67"/>
        <v>0.92878226228302518</v>
      </c>
      <c r="M81" s="17">
        <f t="shared" si="68"/>
        <v>0.94600571610876993</v>
      </c>
      <c r="N81" s="17">
        <f t="shared" si="69"/>
        <v>0.96135918259950426</v>
      </c>
      <c r="O81" s="17">
        <f t="shared" si="69"/>
        <v>0.9742163387076046</v>
      </c>
    </row>
    <row r="82" spans="1:17">
      <c r="A82" s="9">
        <v>6</v>
      </c>
      <c r="B82" s="10" t="s">
        <v>195</v>
      </c>
      <c r="C82" s="17">
        <v>15270.3</v>
      </c>
      <c r="D82" s="17">
        <v>16150.7</v>
      </c>
      <c r="E82" s="17">
        <v>14758</v>
      </c>
      <c r="F82" s="17">
        <v>22977.599999999999</v>
      </c>
      <c r="G82" s="17">
        <v>33465.4</v>
      </c>
      <c r="H82" s="17">
        <v>212963.8</v>
      </c>
      <c r="K82" s="15" t="s">
        <v>196</v>
      </c>
      <c r="L82" s="17">
        <f t="shared" si="67"/>
        <v>0.55586988664275538</v>
      </c>
      <c r="M82" s="17">
        <f t="shared" si="68"/>
        <v>0.80580619916329455</v>
      </c>
      <c r="N82" s="17">
        <f t="shared" si="69"/>
        <v>0.87026036538574214</v>
      </c>
      <c r="O82" s="17">
        <f t="shared" si="69"/>
        <v>0.98308107355469421</v>
      </c>
    </row>
    <row r="83" spans="1:17" ht="14.25" customHeight="1">
      <c r="A83" s="9">
        <v>7</v>
      </c>
      <c r="B83" s="10" t="s">
        <v>197</v>
      </c>
      <c r="C83" s="17">
        <v>15389</v>
      </c>
      <c r="D83" s="17">
        <v>16192.9</v>
      </c>
      <c r="E83" s="17">
        <v>14274.8</v>
      </c>
      <c r="F83" s="17">
        <v>23473.4</v>
      </c>
      <c r="G83" s="17">
        <v>32975</v>
      </c>
      <c r="H83" s="17">
        <v>213368.6</v>
      </c>
      <c r="K83" s="15" t="s">
        <v>198</v>
      </c>
      <c r="L83" s="17">
        <f t="shared" si="67"/>
        <v>0.9646114130432587</v>
      </c>
      <c r="M83" s="17">
        <f t="shared" si="68"/>
        <v>1.1625067849488131</v>
      </c>
      <c r="N83" s="17">
        <f t="shared" si="69"/>
        <v>1.0804704647648296</v>
      </c>
      <c r="O83" s="17">
        <f t="shared" si="69"/>
        <v>0.99615825872734498</v>
      </c>
    </row>
    <row r="84" spans="1:17">
      <c r="A84" s="9">
        <v>8</v>
      </c>
      <c r="B84" s="10" t="s">
        <v>199</v>
      </c>
      <c r="C84" s="17"/>
      <c r="D84" s="17"/>
      <c r="E84" s="17">
        <v>74</v>
      </c>
      <c r="F84" s="17">
        <v>70</v>
      </c>
      <c r="G84" s="17">
        <v>64</v>
      </c>
      <c r="H84" s="17">
        <v>70</v>
      </c>
      <c r="K84" s="15" t="s">
        <v>200</v>
      </c>
      <c r="L84" s="17">
        <f>N71</f>
        <v>0.73956247991838631</v>
      </c>
      <c r="M84" s="17">
        <f>O71</f>
        <v>0.61555565867375328</v>
      </c>
      <c r="N84" s="17">
        <f t="shared" si="69"/>
        <v>0.72546590579722947</v>
      </c>
      <c r="O84" s="17">
        <f t="shared" si="69"/>
        <v>0.54877027782634735</v>
      </c>
    </row>
    <row r="85" spans="1:17">
      <c r="A85" s="9">
        <v>9</v>
      </c>
      <c r="B85" s="10" t="s">
        <v>201</v>
      </c>
      <c r="C85" s="17"/>
      <c r="D85" s="17"/>
      <c r="E85" s="17">
        <v>62</v>
      </c>
      <c r="F85" s="17">
        <v>46</v>
      </c>
      <c r="G85" s="17">
        <v>51</v>
      </c>
      <c r="H85" s="17">
        <v>39</v>
      </c>
      <c r="K85" s="15" t="s">
        <v>202</v>
      </c>
      <c r="L85" s="17">
        <f>L72</f>
        <v>0.74269155144621601</v>
      </c>
      <c r="M85" s="17">
        <f>N72</f>
        <v>0.42280450574576567</v>
      </c>
      <c r="N85" s="17">
        <f t="shared" si="69"/>
        <v>0.49066722919354316</v>
      </c>
      <c r="O85" s="17">
        <f t="shared" si="69"/>
        <v>0.89882195618005656</v>
      </c>
    </row>
    <row r="86" spans="1:17">
      <c r="A86" s="9">
        <v>10</v>
      </c>
      <c r="B86" s="10" t="s">
        <v>203</v>
      </c>
      <c r="C86" s="17">
        <v>17</v>
      </c>
      <c r="D86" s="17">
        <v>137</v>
      </c>
      <c r="E86" s="17">
        <v>111</v>
      </c>
      <c r="F86" s="17">
        <v>132</v>
      </c>
      <c r="G86" s="17">
        <v>134</v>
      </c>
      <c r="H86" s="17">
        <v>147</v>
      </c>
      <c r="K86" s="15" t="s">
        <v>204</v>
      </c>
      <c r="L86" s="17">
        <f>L73</f>
        <v>0.31504473765034924</v>
      </c>
      <c r="M86" s="17">
        <f>N73</f>
        <v>0.47616314443960467</v>
      </c>
      <c r="N86" s="17">
        <f t="shared" si="69"/>
        <v>0.48262748597415434</v>
      </c>
      <c r="O86" s="17">
        <f t="shared" si="69"/>
        <v>0.48571148794970836</v>
      </c>
    </row>
    <row r="87" spans="1:17">
      <c r="A87" s="9">
        <v>11</v>
      </c>
      <c r="B87" s="10" t="s">
        <v>205</v>
      </c>
      <c r="C87" s="17">
        <v>29</v>
      </c>
      <c r="D87" s="17">
        <v>143</v>
      </c>
      <c r="E87" s="17">
        <v>162</v>
      </c>
      <c r="F87" s="17">
        <v>157</v>
      </c>
      <c r="G87" s="17">
        <v>173</v>
      </c>
      <c r="H87" s="17">
        <v>145</v>
      </c>
      <c r="K87" s="15" t="s">
        <v>206</v>
      </c>
      <c r="L87" s="17">
        <f>L74</f>
        <v>1.1052579459978509</v>
      </c>
      <c r="M87" s="17">
        <f>N74</f>
        <v>0.89627735598304892</v>
      </c>
      <c r="N87" s="17">
        <f t="shared" si="69"/>
        <v>0.90844512454392012</v>
      </c>
      <c r="O87" s="17">
        <f t="shared" si="69"/>
        <v>0.91425011211755736</v>
      </c>
    </row>
    <row r="88" spans="1:17">
      <c r="A88" s="9">
        <v>12</v>
      </c>
      <c r="B88" s="10" t="s">
        <v>207</v>
      </c>
      <c r="C88" s="17">
        <v>1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K88" s="15" t="s">
        <v>208</v>
      </c>
      <c r="L88" s="17">
        <f>L75</f>
        <v>0.48292450161378719</v>
      </c>
      <c r="M88" s="17">
        <f>N75</f>
        <v>0.44813867799152446</v>
      </c>
      <c r="N88" s="17">
        <f t="shared" si="69"/>
        <v>0.57365049312808214</v>
      </c>
      <c r="O88" s="17">
        <f t="shared" si="69"/>
        <v>0.57731613444669383</v>
      </c>
    </row>
    <row r="89" spans="1:17">
      <c r="A89" s="9">
        <v>13</v>
      </c>
      <c r="B89" s="10" t="s">
        <v>209</v>
      </c>
      <c r="C89" s="17">
        <v>3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7</v>
      </c>
      <c r="D90" s="17">
        <v>8</v>
      </c>
      <c r="E90" s="17">
        <v>6</v>
      </c>
      <c r="F90" s="17">
        <v>9</v>
      </c>
      <c r="G90" s="21">
        <v>9</v>
      </c>
      <c r="H90" s="21">
        <v>9</v>
      </c>
    </row>
    <row r="91" spans="1:17">
      <c r="A91" s="9">
        <v>15</v>
      </c>
      <c r="B91" s="10" t="s">
        <v>213</v>
      </c>
      <c r="C91" s="17">
        <v>4957</v>
      </c>
      <c r="D91" s="17">
        <v>4864</v>
      </c>
      <c r="E91" s="17">
        <v>4838</v>
      </c>
      <c r="F91" s="17">
        <v>4775</v>
      </c>
      <c r="G91" s="17">
        <v>4726</v>
      </c>
      <c r="H91" s="17">
        <v>4674</v>
      </c>
    </row>
    <row r="93" spans="1:17" ht="16">
      <c r="A93" s="20" t="s">
        <v>216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70">C107/C121*1000</f>
        <v>4.0120361083249749</v>
      </c>
      <c r="D95" s="17">
        <f t="shared" si="70"/>
        <v>2.0325203252032522</v>
      </c>
      <c r="E95" s="17">
        <f t="shared" si="70"/>
        <v>2.0554984583761562</v>
      </c>
      <c r="F95" s="17">
        <f t="shared" si="70"/>
        <v>4.0899795501022496</v>
      </c>
      <c r="G95" s="17">
        <f t="shared" si="70"/>
        <v>4.2016806722689077</v>
      </c>
      <c r="H95" s="17">
        <f t="shared" si="70"/>
        <v>3.1914893617021276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71">IF(C95/$I95&gt;1,2^((1-$I95/C95)/LN(10/3)),2^(-LOG($I95/C95,10/3)))</f>
        <v>0.88096471025615519</v>
      </c>
      <c r="M95" s="17">
        <f t="shared" si="71"/>
        <v>0.59556909397434155</v>
      </c>
      <c r="N95" s="17">
        <f t="shared" si="71"/>
        <v>0.5994361772299297</v>
      </c>
      <c r="O95" s="17">
        <f t="shared" si="71"/>
        <v>0.89077777903564259</v>
      </c>
      <c r="P95" s="17">
        <f t="shared" si="71"/>
        <v>0.90470368034762649</v>
      </c>
      <c r="Q95" s="17">
        <f t="shared" si="71"/>
        <v>0.77223365461424509</v>
      </c>
    </row>
    <row r="96" spans="1:17">
      <c r="A96" s="9">
        <v>2</v>
      </c>
      <c r="B96" s="15" t="s">
        <v>176</v>
      </c>
      <c r="C96" s="17">
        <f t="shared" ref="C96:D96" si="72">C108/C121*1000</f>
        <v>1.0030090270812437</v>
      </c>
      <c r="D96" s="17">
        <f t="shared" si="72"/>
        <v>1.0162601626016261</v>
      </c>
      <c r="E96" s="17">
        <f>E108/E121*1000+0.00001</f>
        <v>1.0000000000000001E-5</v>
      </c>
      <c r="F96" s="17">
        <f t="shared" ref="F96:H96" si="73">F108/F121*1000+0.00001</f>
        <v>1.0000000000000001E-5</v>
      </c>
      <c r="G96" s="17">
        <f t="shared" si="73"/>
        <v>1.0000000000000001E-5</v>
      </c>
      <c r="H96" s="17">
        <f t="shared" si="73"/>
        <v>1.0000000000000001E-5</v>
      </c>
      <c r="I96" s="18">
        <f>Показатели!$E$3</f>
        <v>4</v>
      </c>
      <c r="J96" s="9">
        <v>2</v>
      </c>
      <c r="K96" s="15" t="s">
        <v>176</v>
      </c>
      <c r="L96" s="17">
        <f t="shared" si="71"/>
        <v>0.45095713459248166</v>
      </c>
      <c r="M96" s="17">
        <f t="shared" si="71"/>
        <v>0.45437756686839897</v>
      </c>
      <c r="N96" s="17">
        <f t="shared" si="71"/>
        <v>5.953890330241973E-4</v>
      </c>
      <c r="O96" s="17">
        <f t="shared" si="71"/>
        <v>5.953890330241973E-4</v>
      </c>
      <c r="P96" s="17">
        <f t="shared" si="71"/>
        <v>5.953890330241973E-4</v>
      </c>
      <c r="Q96" s="17">
        <f t="shared" si="71"/>
        <v>5.953890330241973E-4</v>
      </c>
    </row>
    <row r="97" spans="1:17">
      <c r="A97" s="9">
        <v>3</v>
      </c>
      <c r="B97" s="15" t="s">
        <v>177</v>
      </c>
      <c r="C97" s="17">
        <f t="shared" ref="C97:H97" si="74">C109/C121*1000+0.00001</f>
        <v>1.0000000000000001E-5</v>
      </c>
      <c r="D97" s="17">
        <f t="shared" si="74"/>
        <v>1.0000000000000001E-5</v>
      </c>
      <c r="E97" s="17">
        <f t="shared" si="74"/>
        <v>1.0000000000000001E-5</v>
      </c>
      <c r="F97" s="17">
        <f t="shared" si="74"/>
        <v>1.0000000000000001E-5</v>
      </c>
      <c r="G97" s="17">
        <f t="shared" si="74"/>
        <v>1.0000000000000001E-5</v>
      </c>
      <c r="H97" s="17">
        <f t="shared" si="74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71"/>
        <v>8.8737830999390996E-4</v>
      </c>
      <c r="M97" s="17">
        <f t="shared" si="71"/>
        <v>8.8737830999390996E-4</v>
      </c>
      <c r="N97" s="17">
        <f t="shared" si="71"/>
        <v>8.8737830999390996E-4</v>
      </c>
      <c r="O97" s="17">
        <f t="shared" si="71"/>
        <v>8.8737830999390996E-4</v>
      </c>
      <c r="P97" s="17">
        <f t="shared" si="71"/>
        <v>8.8737830999390996E-4</v>
      </c>
      <c r="Q97" s="17">
        <f t="shared" si="71"/>
        <v>8.8737830999390996E-4</v>
      </c>
    </row>
    <row r="98" spans="1:17">
      <c r="A98" s="9">
        <v>4</v>
      </c>
      <c r="B98" s="15" t="s">
        <v>178</v>
      </c>
      <c r="C98" s="17">
        <f t="shared" ref="C98:H98" si="75">C110/C121*1000</f>
        <v>25.877632898696088</v>
      </c>
      <c r="D98" s="17">
        <f t="shared" si="75"/>
        <v>25.813008130081297</v>
      </c>
      <c r="E98" s="17">
        <f t="shared" si="75"/>
        <v>23.535457348406986</v>
      </c>
      <c r="F98" s="17">
        <f t="shared" si="75"/>
        <v>23.415132924335378</v>
      </c>
      <c r="G98" s="17">
        <f t="shared" si="75"/>
        <v>23.844537815126049</v>
      </c>
      <c r="H98" s="17">
        <f t="shared" si="75"/>
        <v>23.829787234042552</v>
      </c>
      <c r="I98" s="18">
        <f>Показатели!$E$5</f>
        <v>30</v>
      </c>
      <c r="J98" s="9">
        <v>4</v>
      </c>
      <c r="K98" s="15" t="s">
        <v>178</v>
      </c>
      <c r="L98" s="17">
        <f t="shared" si="71"/>
        <v>0.91841905844256266</v>
      </c>
      <c r="M98" s="17">
        <f t="shared" si="71"/>
        <v>0.91709790147326875</v>
      </c>
      <c r="N98" s="17">
        <f t="shared" si="71"/>
        <v>0.869601468757914</v>
      </c>
      <c r="O98" s="17">
        <f t="shared" si="71"/>
        <v>0.86703915616646465</v>
      </c>
      <c r="P98" s="17">
        <f t="shared" si="71"/>
        <v>0.87615799577593556</v>
      </c>
      <c r="Q98" s="17">
        <f t="shared" si="71"/>
        <v>0.87584591397734246</v>
      </c>
    </row>
    <row r="99" spans="1:17">
      <c r="A99" s="9">
        <v>5</v>
      </c>
      <c r="B99" s="15" t="s">
        <v>179</v>
      </c>
      <c r="C99" s="17">
        <f t="shared" ref="C99:H99" si="76">C111/C121*1000</f>
        <v>9.4282848545636906</v>
      </c>
      <c r="D99" s="17">
        <f t="shared" si="76"/>
        <v>10.56910569105691</v>
      </c>
      <c r="E99" s="17">
        <f t="shared" si="76"/>
        <v>11.202466598150052</v>
      </c>
      <c r="F99" s="17">
        <f t="shared" si="76"/>
        <v>11.145194274028631</v>
      </c>
      <c r="G99" s="17">
        <f t="shared" si="76"/>
        <v>11.76470588235294</v>
      </c>
      <c r="H99" s="17">
        <f t="shared" si="76"/>
        <v>11.914893617021276</v>
      </c>
      <c r="I99" s="18">
        <f>Показатели!$E$6</f>
        <v>8</v>
      </c>
      <c r="J99" s="9">
        <v>5</v>
      </c>
      <c r="K99" s="15" t="s">
        <v>179</v>
      </c>
      <c r="L99" s="17">
        <f t="shared" si="71"/>
        <v>1.0911311895542315</v>
      </c>
      <c r="M99" s="17">
        <f t="shared" si="71"/>
        <v>1.1502087297336347</v>
      </c>
      <c r="N99" s="17">
        <f t="shared" si="71"/>
        <v>1.1788990735975746</v>
      </c>
      <c r="O99" s="17">
        <f t="shared" si="71"/>
        <v>1.1764110172431759</v>
      </c>
      <c r="P99" s="17">
        <f t="shared" si="71"/>
        <v>1.2022915077031815</v>
      </c>
      <c r="Q99" s="17">
        <f t="shared" si="71"/>
        <v>1.2082391353843314</v>
      </c>
    </row>
    <row r="100" spans="1:17">
      <c r="A100" s="9">
        <v>6</v>
      </c>
      <c r="B100" s="15" t="s">
        <v>180</v>
      </c>
      <c r="C100" s="17">
        <f t="shared" ref="C100:H100" si="77">(C112-C113)/C112*100</f>
        <v>-85.802800611342903</v>
      </c>
      <c r="D100" s="17">
        <f t="shared" si="77"/>
        <v>-4.6071513991867947</v>
      </c>
      <c r="E100" s="17">
        <f t="shared" si="77"/>
        <v>7.2378093604508749</v>
      </c>
      <c r="F100" s="17">
        <f t="shared" si="77"/>
        <v>2.432784555252868</v>
      </c>
      <c r="G100" s="17">
        <f t="shared" si="77"/>
        <v>1.0426521602018397</v>
      </c>
      <c r="H100" s="17">
        <f t="shared" si="77"/>
        <v>-3.9600296076980013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8">(ATAN((C100+2.4)/10)+3.1415/2)/3.1415*1.75</f>
        <v>6.6448231050154127E-2</v>
      </c>
      <c r="M100" s="17">
        <f t="shared" si="78"/>
        <v>0.75398883550017748</v>
      </c>
      <c r="N100" s="17">
        <f t="shared" si="78"/>
        <v>1.3022399354827434</v>
      </c>
      <c r="O100" s="17">
        <f t="shared" si="78"/>
        <v>1.1257773172548242</v>
      </c>
      <c r="P100" s="17">
        <f t="shared" si="78"/>
        <v>1.0596965950335409</v>
      </c>
      <c r="Q100" s="17">
        <f t="shared" si="78"/>
        <v>0.78879205254373741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-1.0277492291880781</v>
      </c>
      <c r="F101" s="17">
        <f>(F115-F114)/F121*1000</f>
        <v>-5.112474437627812</v>
      </c>
      <c r="G101" s="17">
        <f>(G115-G114)/G121*1000</f>
        <v>-9.4537815126050422</v>
      </c>
      <c r="H101" s="17">
        <f>(H115-H114)/H121*1000</f>
        <v>-17.021276595744681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9">(ATAN(E101/10)+3.1415/2)/3.1415*1.75</f>
        <v>0.81794864112297716</v>
      </c>
      <c r="O101" s="17">
        <f t="shared" si="79"/>
        <v>0.61173124550013924</v>
      </c>
      <c r="P101" s="17">
        <f t="shared" si="79"/>
        <v>0.45312394619296487</v>
      </c>
      <c r="Q101" s="17">
        <f t="shared" si="79"/>
        <v>0.2958713231749226</v>
      </c>
    </row>
    <row r="102" spans="1:17">
      <c r="A102" s="9">
        <v>8</v>
      </c>
      <c r="B102" s="15" t="s">
        <v>182</v>
      </c>
      <c r="C102" s="17">
        <f t="shared" ref="C102:H102" si="80">(C116-C117)/C121*1000</f>
        <v>-17.051153460381144</v>
      </c>
      <c r="D102" s="17">
        <f t="shared" si="80"/>
        <v>-5.0813008130081299</v>
      </c>
      <c r="E102" s="17">
        <f t="shared" si="80"/>
        <v>6.1664953751284681</v>
      </c>
      <c r="F102" s="17">
        <f t="shared" si="80"/>
        <v>-21.472392638036812</v>
      </c>
      <c r="G102" s="17">
        <f t="shared" si="80"/>
        <v>-3.1512605042016806</v>
      </c>
      <c r="H102" s="17">
        <f t="shared" si="80"/>
        <v>-4.2553191489361701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0.29544482949974804</v>
      </c>
      <c r="M102" s="17">
        <f>(ATAN(D102/10)+3.1415/2)/3.1415*1.75</f>
        <v>0.61310970058471614</v>
      </c>
      <c r="N102" s="17">
        <f t="shared" si="79"/>
        <v>1.1828150232248835</v>
      </c>
      <c r="O102" s="17">
        <f t="shared" si="79"/>
        <v>0.24276534943404871</v>
      </c>
      <c r="P102" s="17">
        <f t="shared" si="79"/>
        <v>0.70494362184523418</v>
      </c>
      <c r="Q102" s="17">
        <f t="shared" si="79"/>
        <v>0.65088352021143692</v>
      </c>
    </row>
    <row r="103" spans="1:17">
      <c r="A103" s="9">
        <v>9</v>
      </c>
      <c r="B103" s="15" t="s">
        <v>183</v>
      </c>
      <c r="C103" s="17">
        <f>C118/C121*1000+0.00001</f>
        <v>1.0000000000000001E-5</v>
      </c>
      <c r="D103" s="17">
        <f t="shared" ref="D103:H103" si="81">D118/D121*1000</f>
        <v>1.0162601626016261</v>
      </c>
      <c r="E103" s="17">
        <f t="shared" si="81"/>
        <v>1.0277492291880781</v>
      </c>
      <c r="F103" s="17">
        <f t="shared" si="81"/>
        <v>1.0224948875255624</v>
      </c>
      <c r="G103" s="17">
        <f t="shared" si="81"/>
        <v>1.0504201680672269</v>
      </c>
      <c r="H103" s="17">
        <f t="shared" si="81"/>
        <v>1.0638297872340425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82">IF(C103/$I103&gt;1,2^((1-$I103/C103)/LN(10/3)),2^(-LOG($I103/C103,10/3)))</f>
        <v>1.0472204611373878E-3</v>
      </c>
      <c r="M103" s="17">
        <f t="shared" si="82"/>
        <v>0.79919759806370272</v>
      </c>
      <c r="N103" s="17">
        <f t="shared" si="82"/>
        <v>0.80438685936125331</v>
      </c>
      <c r="O103" s="17">
        <f t="shared" si="82"/>
        <v>0.80201670400597125</v>
      </c>
      <c r="P103" s="17">
        <f t="shared" si="82"/>
        <v>0.81455496633514723</v>
      </c>
      <c r="Q103" s="17">
        <f t="shared" si="82"/>
        <v>0.82052548302952089</v>
      </c>
    </row>
    <row r="104" spans="1:17">
      <c r="A104" s="9">
        <v>10</v>
      </c>
      <c r="B104" s="15" t="s">
        <v>184</v>
      </c>
      <c r="C104" s="17">
        <f>C119/C121*100+0.000001</f>
        <v>9.9999999999999995E-7</v>
      </c>
      <c r="D104" s="17">
        <f t="shared" ref="D104:H104" si="83">D119/D121*100+0.000001</f>
        <v>9.9999999999999995E-7</v>
      </c>
      <c r="E104" s="17">
        <f t="shared" si="83"/>
        <v>9.9999999999999995E-7</v>
      </c>
      <c r="F104" s="17">
        <f t="shared" si="83"/>
        <v>9.9999999999999995E-7</v>
      </c>
      <c r="G104" s="17">
        <f t="shared" si="83"/>
        <v>9.9999999999999995E-7</v>
      </c>
      <c r="H104" s="17">
        <f t="shared" si="83"/>
        <v>9.9999999999999995E-7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82"/>
        <v>1.9711731094690325E-3</v>
      </c>
      <c r="M104" s="17">
        <f t="shared" si="82"/>
        <v>1.9711731094690325E-3</v>
      </c>
      <c r="N104" s="17">
        <f t="shared" si="82"/>
        <v>1.9711731094690325E-3</v>
      </c>
      <c r="O104" s="17">
        <f t="shared" si="82"/>
        <v>1.9711731094690325E-3</v>
      </c>
      <c r="P104" s="17">
        <f t="shared" si="82"/>
        <v>1.9711731094690325E-3</v>
      </c>
      <c r="Q104" s="17">
        <f t="shared" si="82"/>
        <v>1.9711731094690325E-3</v>
      </c>
    </row>
    <row r="105" spans="1:17">
      <c r="A105" s="9">
        <v>11</v>
      </c>
      <c r="B105" s="15" t="s">
        <v>185</v>
      </c>
      <c r="C105" s="17">
        <f t="shared" ref="C105:H105" si="84">C120/C121*1000</f>
        <v>9.0270812437311942</v>
      </c>
      <c r="D105" s="17">
        <f t="shared" si="84"/>
        <v>3.0487804878048781</v>
      </c>
      <c r="E105" s="17">
        <f t="shared" si="84"/>
        <v>3.0832476875642341</v>
      </c>
      <c r="F105" s="17">
        <f t="shared" si="84"/>
        <v>3.0674846625766872</v>
      </c>
      <c r="G105" s="17">
        <f t="shared" si="84"/>
        <v>3.1512605042016806</v>
      </c>
      <c r="H105" s="17">
        <f t="shared" si="84"/>
        <v>3.1914893617021276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82"/>
        <v>1.2928299704031303</v>
      </c>
      <c r="M105" s="17">
        <f t="shared" si="82"/>
        <v>0.75216101714839168</v>
      </c>
      <c r="N105" s="17">
        <f t="shared" si="82"/>
        <v>0.75704486573010787</v>
      </c>
      <c r="O105" s="17">
        <f t="shared" si="82"/>
        <v>0.75481420529375542</v>
      </c>
      <c r="P105" s="17">
        <f t="shared" si="82"/>
        <v>0.76661453123271639</v>
      </c>
      <c r="Q105" s="17">
        <f t="shared" si="82"/>
        <v>0.77223365461424509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4</v>
      </c>
      <c r="D107" s="17">
        <v>2</v>
      </c>
      <c r="E107" s="17">
        <v>2</v>
      </c>
      <c r="F107" s="17">
        <v>4</v>
      </c>
      <c r="G107" s="17">
        <v>4</v>
      </c>
      <c r="H107" s="17">
        <v>3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</v>
      </c>
      <c r="D108" s="17">
        <v>1</v>
      </c>
      <c r="E108" s="17"/>
      <c r="F108" s="17"/>
      <c r="G108" s="17"/>
      <c r="H108" s="17"/>
      <c r="K108" s="15" t="s">
        <v>187</v>
      </c>
      <c r="L108" s="17">
        <f t="shared" ref="L108:L113" si="85">L95</f>
        <v>0.88096471025615519</v>
      </c>
      <c r="M108" s="17">
        <f t="shared" ref="M108:M113" si="86">N95</f>
        <v>0.5994361772299297</v>
      </c>
      <c r="N108" s="17">
        <f t="shared" ref="N108:O118" si="87">P95</f>
        <v>0.90470368034762649</v>
      </c>
      <c r="O108" s="17">
        <f t="shared" si="87"/>
        <v>0.77223365461424509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/>
      <c r="K109" s="15" t="s">
        <v>190</v>
      </c>
      <c r="L109" s="17">
        <f t="shared" si="85"/>
        <v>0.45095713459248166</v>
      </c>
      <c r="M109" s="17">
        <f t="shared" si="86"/>
        <v>5.953890330241973E-4</v>
      </c>
      <c r="N109" s="17">
        <f t="shared" si="87"/>
        <v>5.953890330241973E-4</v>
      </c>
      <c r="O109" s="17">
        <f t="shared" si="87"/>
        <v>5.953890330241973E-4</v>
      </c>
    </row>
    <row r="110" spans="1:17">
      <c r="A110" s="9">
        <v>4</v>
      </c>
      <c r="B110" s="10" t="s">
        <v>191</v>
      </c>
      <c r="C110" s="17">
        <v>25.8</v>
      </c>
      <c r="D110" s="17">
        <v>25.4</v>
      </c>
      <c r="E110" s="17">
        <v>22.9</v>
      </c>
      <c r="F110" s="17">
        <v>22.9</v>
      </c>
      <c r="G110" s="17">
        <v>22.7</v>
      </c>
      <c r="H110" s="17">
        <v>22.4</v>
      </c>
      <c r="K110" s="15" t="s">
        <v>192</v>
      </c>
      <c r="L110" s="17">
        <f t="shared" si="85"/>
        <v>8.8737830999390996E-4</v>
      </c>
      <c r="M110" s="17">
        <f t="shared" si="86"/>
        <v>8.8737830999390996E-4</v>
      </c>
      <c r="N110" s="17">
        <f t="shared" si="87"/>
        <v>8.8737830999390996E-4</v>
      </c>
      <c r="O110" s="17">
        <f t="shared" si="87"/>
        <v>8.8737830999390996E-4</v>
      </c>
    </row>
    <row r="111" spans="1:17">
      <c r="A111" s="9">
        <v>5</v>
      </c>
      <c r="B111" s="10" t="s">
        <v>193</v>
      </c>
      <c r="C111" s="17">
        <v>9.4</v>
      </c>
      <c r="D111" s="17">
        <v>10.4</v>
      </c>
      <c r="E111" s="17">
        <v>10.9</v>
      </c>
      <c r="F111" s="17">
        <v>10.9</v>
      </c>
      <c r="G111" s="17">
        <v>11.2</v>
      </c>
      <c r="H111" s="17">
        <v>11.2</v>
      </c>
      <c r="K111" s="15" t="s">
        <v>194</v>
      </c>
      <c r="L111" s="17">
        <f t="shared" si="85"/>
        <v>0.91841905844256266</v>
      </c>
      <c r="M111" s="17">
        <f t="shared" si="86"/>
        <v>0.869601468757914</v>
      </c>
      <c r="N111" s="17">
        <f t="shared" si="87"/>
        <v>0.87615799577593556</v>
      </c>
      <c r="O111" s="17">
        <f t="shared" si="87"/>
        <v>0.87584591397734246</v>
      </c>
    </row>
    <row r="112" spans="1:17">
      <c r="A112" s="9">
        <v>6</v>
      </c>
      <c r="B112" s="10" t="s">
        <v>195</v>
      </c>
      <c r="C112" s="17">
        <v>2420.9</v>
      </c>
      <c r="D112" s="17">
        <v>3344.8</v>
      </c>
      <c r="E112" s="17">
        <v>3264.8</v>
      </c>
      <c r="F112" s="17">
        <v>4221.5</v>
      </c>
      <c r="G112" s="17">
        <v>5073.6000000000004</v>
      </c>
      <c r="H112" s="17">
        <v>5404</v>
      </c>
      <c r="K112" s="15" t="s">
        <v>196</v>
      </c>
      <c r="L112" s="17">
        <f t="shared" si="85"/>
        <v>1.0911311895542315</v>
      </c>
      <c r="M112" s="17">
        <f t="shared" si="86"/>
        <v>1.1788990735975746</v>
      </c>
      <c r="N112" s="17">
        <f t="shared" si="87"/>
        <v>1.2022915077031815</v>
      </c>
      <c r="O112" s="17">
        <f t="shared" si="87"/>
        <v>1.2082391353843314</v>
      </c>
    </row>
    <row r="113" spans="1:17">
      <c r="A113" s="9">
        <v>7</v>
      </c>
      <c r="B113" s="10" t="s">
        <v>197</v>
      </c>
      <c r="C113" s="17">
        <v>4498.1000000000004</v>
      </c>
      <c r="D113" s="17">
        <v>3498.9</v>
      </c>
      <c r="E113" s="17">
        <v>3028.5</v>
      </c>
      <c r="F113" s="17">
        <v>4118.8</v>
      </c>
      <c r="G113" s="17">
        <v>5020.7</v>
      </c>
      <c r="H113" s="17">
        <v>5618</v>
      </c>
      <c r="K113" s="15" t="s">
        <v>198</v>
      </c>
      <c r="L113" s="17">
        <f t="shared" si="85"/>
        <v>6.6448231050154127E-2</v>
      </c>
      <c r="M113" s="17">
        <f t="shared" si="86"/>
        <v>1.3022399354827434</v>
      </c>
      <c r="N113" s="17">
        <f t="shared" si="87"/>
        <v>1.0596965950335409</v>
      </c>
      <c r="O113" s="17">
        <f t="shared" si="87"/>
        <v>0.78879205254373741</v>
      </c>
    </row>
    <row r="114" spans="1:17">
      <c r="A114" s="9">
        <v>8</v>
      </c>
      <c r="B114" s="10" t="s">
        <v>199</v>
      </c>
      <c r="C114" s="17"/>
      <c r="D114" s="17"/>
      <c r="E114" s="17">
        <v>12</v>
      </c>
      <c r="F114" s="17">
        <v>10</v>
      </c>
      <c r="G114" s="17">
        <v>14</v>
      </c>
      <c r="H114" s="17">
        <v>18</v>
      </c>
      <c r="K114" s="15" t="s">
        <v>200</v>
      </c>
      <c r="L114" s="17">
        <f>N101</f>
        <v>0.81794864112297716</v>
      </c>
      <c r="M114" s="17">
        <f>O101</f>
        <v>0.61173124550013924</v>
      </c>
      <c r="N114" s="17">
        <f t="shared" si="87"/>
        <v>0.45312394619296487</v>
      </c>
      <c r="O114" s="17">
        <f t="shared" si="87"/>
        <v>0.2958713231749226</v>
      </c>
    </row>
    <row r="115" spans="1:17">
      <c r="A115" s="9">
        <v>9</v>
      </c>
      <c r="B115" s="10" t="s">
        <v>201</v>
      </c>
      <c r="C115" s="17"/>
      <c r="D115" s="17"/>
      <c r="E115" s="17">
        <v>11</v>
      </c>
      <c r="F115" s="17">
        <v>5</v>
      </c>
      <c r="G115" s="17">
        <v>5</v>
      </c>
      <c r="H115" s="17">
        <v>2</v>
      </c>
      <c r="K115" s="15" t="s">
        <v>202</v>
      </c>
      <c r="L115" s="17">
        <f>L102</f>
        <v>0.29544482949974804</v>
      </c>
      <c r="M115" s="17">
        <f>N102</f>
        <v>1.1828150232248835</v>
      </c>
      <c r="N115" s="17">
        <f t="shared" si="87"/>
        <v>0.70494362184523418</v>
      </c>
      <c r="O115" s="17">
        <f t="shared" si="87"/>
        <v>0.65088352021143692</v>
      </c>
    </row>
    <row r="116" spans="1:17">
      <c r="A116" s="9">
        <v>10</v>
      </c>
      <c r="B116" s="10" t="s">
        <v>203</v>
      </c>
      <c r="C116" s="17">
        <v>45</v>
      </c>
      <c r="D116" s="17">
        <v>53</v>
      </c>
      <c r="E116" s="17">
        <v>48</v>
      </c>
      <c r="F116" s="17">
        <v>33</v>
      </c>
      <c r="G116" s="17">
        <v>33</v>
      </c>
      <c r="H116" s="17">
        <v>42</v>
      </c>
      <c r="K116" s="15" t="s">
        <v>204</v>
      </c>
      <c r="L116" s="17">
        <f>L103</f>
        <v>1.0472204611373878E-3</v>
      </c>
      <c r="M116" s="17">
        <f>N103</f>
        <v>0.80438685936125331</v>
      </c>
      <c r="N116" s="17">
        <f t="shared" si="87"/>
        <v>0.81455496633514723</v>
      </c>
      <c r="O116" s="17">
        <f t="shared" si="87"/>
        <v>0.82052548302952089</v>
      </c>
    </row>
    <row r="117" spans="1:17">
      <c r="A117" s="9">
        <v>11</v>
      </c>
      <c r="B117" s="10" t="s">
        <v>205</v>
      </c>
      <c r="C117" s="17">
        <v>62</v>
      </c>
      <c r="D117" s="17">
        <v>58</v>
      </c>
      <c r="E117" s="17">
        <v>42</v>
      </c>
      <c r="F117" s="17">
        <v>54</v>
      </c>
      <c r="G117" s="17">
        <v>36</v>
      </c>
      <c r="H117" s="17">
        <v>46</v>
      </c>
      <c r="K117" s="15" t="s">
        <v>206</v>
      </c>
      <c r="L117" s="17">
        <f>L104</f>
        <v>1.9711731094690325E-3</v>
      </c>
      <c r="M117" s="17">
        <f>N104</f>
        <v>1.9711731094690325E-3</v>
      </c>
      <c r="N117" s="17">
        <f t="shared" si="87"/>
        <v>1.9711731094690325E-3</v>
      </c>
      <c r="O117" s="17">
        <f t="shared" si="87"/>
        <v>1.9711731094690325E-3</v>
      </c>
    </row>
    <row r="118" spans="1:17">
      <c r="A118" s="9">
        <v>12</v>
      </c>
      <c r="B118" s="10" t="s">
        <v>207</v>
      </c>
      <c r="C118" s="17"/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K118" s="15" t="s">
        <v>208</v>
      </c>
      <c r="L118" s="17">
        <f>L105</f>
        <v>1.2928299704031303</v>
      </c>
      <c r="M118" s="17">
        <f>N105</f>
        <v>0.75704486573010787</v>
      </c>
      <c r="N118" s="17">
        <f t="shared" si="87"/>
        <v>0.76661453123271639</v>
      </c>
      <c r="O118" s="17">
        <f t="shared" si="87"/>
        <v>0.77223365461424509</v>
      </c>
    </row>
    <row r="119" spans="1:17">
      <c r="A119" s="9">
        <v>13</v>
      </c>
      <c r="B119" s="10" t="s">
        <v>209</v>
      </c>
      <c r="C119" s="17"/>
      <c r="D119" s="17"/>
      <c r="E119" s="17"/>
      <c r="F119" s="17"/>
      <c r="G119" s="17"/>
      <c r="H119" s="17"/>
    </row>
    <row r="120" spans="1:17">
      <c r="A120" s="9">
        <v>14</v>
      </c>
      <c r="B120" s="10" t="s">
        <v>211</v>
      </c>
      <c r="C120" s="17">
        <v>9</v>
      </c>
      <c r="D120" s="17">
        <v>3</v>
      </c>
      <c r="E120" s="17">
        <v>3</v>
      </c>
      <c r="F120" s="17">
        <v>3</v>
      </c>
      <c r="G120" s="21">
        <v>3</v>
      </c>
      <c r="H120" s="21">
        <v>3</v>
      </c>
    </row>
    <row r="121" spans="1:17">
      <c r="A121" s="9">
        <v>15</v>
      </c>
      <c r="B121" s="10" t="s">
        <v>213</v>
      </c>
      <c r="C121" s="17">
        <v>997</v>
      </c>
      <c r="D121" s="17">
        <v>984</v>
      </c>
      <c r="E121" s="17">
        <v>973</v>
      </c>
      <c r="F121" s="17">
        <v>978</v>
      </c>
      <c r="G121" s="17">
        <v>952</v>
      </c>
      <c r="H121" s="17">
        <v>940</v>
      </c>
    </row>
    <row r="123" spans="1:17" ht="16">
      <c r="A123" s="20" t="s">
        <v>217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8">C137/C151*1000</f>
        <v>8.4745762711864412</v>
      </c>
      <c r="D125" s="17">
        <f t="shared" si="88"/>
        <v>8.8737201365187719</v>
      </c>
      <c r="E125" s="17">
        <f t="shared" si="88"/>
        <v>8.9163237311385455</v>
      </c>
      <c r="F125" s="17">
        <f t="shared" si="88"/>
        <v>8.9593383873190913</v>
      </c>
      <c r="G125" s="17">
        <f t="shared" si="88"/>
        <v>9.1164095371669003</v>
      </c>
      <c r="H125" s="17">
        <f t="shared" si="88"/>
        <v>7.8909612625538017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9">IF(C125/$I125&gt;1,2^((1-$I125/C125)/LN(10/3)),2^(-LOG($I125/C125,10/3)))</f>
        <v>1.2662297994742522</v>
      </c>
      <c r="M125" s="17">
        <f t="shared" si="89"/>
        <v>1.285724608903934</v>
      </c>
      <c r="N125" s="17">
        <f t="shared" si="89"/>
        <v>1.2877190354935126</v>
      </c>
      <c r="O125" s="17">
        <f t="shared" si="89"/>
        <v>1.2897165558540231</v>
      </c>
      <c r="P125" s="17">
        <f t="shared" si="89"/>
        <v>1.2968758852428359</v>
      </c>
      <c r="Q125" s="17">
        <f t="shared" si="89"/>
        <v>1.2348155944038404</v>
      </c>
    </row>
    <row r="126" spans="1:17">
      <c r="A126" s="9">
        <v>2</v>
      </c>
      <c r="B126" s="15" t="s">
        <v>176</v>
      </c>
      <c r="C126" s="17">
        <f t="shared" ref="C126:H126" si="90">C138/C151*1000</f>
        <v>1.3037809647979139</v>
      </c>
      <c r="D126" s="17">
        <f t="shared" si="90"/>
        <v>1.3651877133105803</v>
      </c>
      <c r="E126" s="17">
        <f t="shared" si="90"/>
        <v>2.0576131687242798</v>
      </c>
      <c r="F126" s="17">
        <f t="shared" si="90"/>
        <v>2.067539627842867</v>
      </c>
      <c r="G126" s="17">
        <f t="shared" si="90"/>
        <v>2.1037868162692845</v>
      </c>
      <c r="H126" s="17">
        <f t="shared" si="90"/>
        <v>2.1520803443328549</v>
      </c>
      <c r="I126" s="18">
        <f>Показатели!$E$3</f>
        <v>4</v>
      </c>
      <c r="J126" s="9">
        <v>2</v>
      </c>
      <c r="K126" s="15" t="s">
        <v>176</v>
      </c>
      <c r="L126" s="17">
        <f t="shared" si="89"/>
        <v>0.52445625503433035</v>
      </c>
      <c r="M126" s="17">
        <f t="shared" si="89"/>
        <v>0.5385382330947579</v>
      </c>
      <c r="N126" s="17">
        <f t="shared" si="89"/>
        <v>0.68201316525941369</v>
      </c>
      <c r="O126" s="17">
        <f t="shared" si="89"/>
        <v>0.68390545872522424</v>
      </c>
      <c r="P126" s="17">
        <f t="shared" si="89"/>
        <v>0.69078279819188737</v>
      </c>
      <c r="Q126" s="17">
        <f t="shared" si="89"/>
        <v>0.69986811850146025</v>
      </c>
    </row>
    <row r="127" spans="1:17">
      <c r="A127" s="9">
        <v>3</v>
      </c>
      <c r="B127" s="15" t="s">
        <v>177</v>
      </c>
      <c r="C127" s="17">
        <f t="shared" ref="C127:H127" si="91">C139/C151*1000+0.00001</f>
        <v>1.0000000000000001E-5</v>
      </c>
      <c r="D127" s="17">
        <f t="shared" si="91"/>
        <v>1.0000000000000001E-5</v>
      </c>
      <c r="E127" s="17">
        <f t="shared" si="91"/>
        <v>1.0000000000000001E-5</v>
      </c>
      <c r="F127" s="17">
        <f t="shared" si="91"/>
        <v>1.0000000000000001E-5</v>
      </c>
      <c r="G127" s="17">
        <f t="shared" si="91"/>
        <v>1.0000000000000001E-5</v>
      </c>
      <c r="H127" s="17">
        <f t="shared" si="91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9"/>
        <v>8.8737830999390996E-4</v>
      </c>
      <c r="M127" s="17">
        <f t="shared" si="89"/>
        <v>8.8737830999390996E-4</v>
      </c>
      <c r="N127" s="17">
        <f t="shared" si="89"/>
        <v>8.8737830999390996E-4</v>
      </c>
      <c r="O127" s="17">
        <f t="shared" si="89"/>
        <v>8.8737830999390996E-4</v>
      </c>
      <c r="P127" s="17">
        <f t="shared" si="89"/>
        <v>8.8737830999390996E-4</v>
      </c>
      <c r="Q127" s="17">
        <f t="shared" si="89"/>
        <v>8.8737830999390996E-4</v>
      </c>
    </row>
    <row r="128" spans="1:17">
      <c r="A128" s="9">
        <v>4</v>
      </c>
      <c r="B128" s="15" t="s">
        <v>178</v>
      </c>
      <c r="C128" s="17">
        <f t="shared" ref="C128:H128" si="92">C140/C151*1000</f>
        <v>44.850065189048237</v>
      </c>
      <c r="D128" s="17">
        <f t="shared" si="92"/>
        <v>47.167235494880543</v>
      </c>
      <c r="E128" s="17">
        <f t="shared" si="92"/>
        <v>32.510288065843618</v>
      </c>
      <c r="F128" s="17">
        <f t="shared" si="92"/>
        <v>32.667126119917299</v>
      </c>
      <c r="G128" s="17">
        <f t="shared" si="92"/>
        <v>33.239831697054697</v>
      </c>
      <c r="H128" s="17">
        <f t="shared" si="92"/>
        <v>34.146341463414636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9"/>
        <v>1.2100025391546982</v>
      </c>
      <c r="M128" s="17">
        <f t="shared" si="89"/>
        <v>1.2331117613962026</v>
      </c>
      <c r="N128" s="17">
        <f t="shared" si="89"/>
        <v>1.0454569576268478</v>
      </c>
      <c r="O128" s="17">
        <f t="shared" si="89"/>
        <v>1.0481269491169689</v>
      </c>
      <c r="P128" s="17">
        <f t="shared" si="89"/>
        <v>1.0577184193819957</v>
      </c>
      <c r="Q128" s="17">
        <f t="shared" si="89"/>
        <v>1.0724099970301377</v>
      </c>
    </row>
    <row r="129" spans="1:17">
      <c r="A129" s="9">
        <v>5</v>
      </c>
      <c r="B129" s="15" t="s">
        <v>179</v>
      </c>
      <c r="C129" s="17">
        <f t="shared" ref="C129:H129" si="93">C141/C151*1000</f>
        <v>9.9087353324641452</v>
      </c>
      <c r="D129" s="17">
        <f t="shared" si="93"/>
        <v>10.238907849829351</v>
      </c>
      <c r="E129" s="17">
        <f t="shared" si="93"/>
        <v>18.518518518518519</v>
      </c>
      <c r="F129" s="17">
        <f t="shared" si="93"/>
        <v>20.261888352860094</v>
      </c>
      <c r="G129" s="17">
        <f t="shared" si="93"/>
        <v>21.598877980364655</v>
      </c>
      <c r="H129" s="17">
        <f t="shared" si="93"/>
        <v>22.094691535150645</v>
      </c>
      <c r="I129" s="18">
        <f>Показатели!$E$6</f>
        <v>8</v>
      </c>
      <c r="J129" s="9">
        <v>5</v>
      </c>
      <c r="K129" s="15" t="s">
        <v>179</v>
      </c>
      <c r="L129" s="17">
        <f t="shared" si="89"/>
        <v>1.1172845202493984</v>
      </c>
      <c r="M129" s="17">
        <f t="shared" si="89"/>
        <v>1.1341574485186485</v>
      </c>
      <c r="N129" s="17">
        <f t="shared" si="89"/>
        <v>1.3868112582372418</v>
      </c>
      <c r="O129" s="17">
        <f t="shared" si="89"/>
        <v>1.4168080364179516</v>
      </c>
      <c r="P129" s="17">
        <f t="shared" si="89"/>
        <v>1.436884430313665</v>
      </c>
      <c r="Q129" s="17">
        <f t="shared" si="89"/>
        <v>1.4437766541604993</v>
      </c>
    </row>
    <row r="130" spans="1:17">
      <c r="A130" s="9">
        <v>6</v>
      </c>
      <c r="B130" s="15" t="s">
        <v>180</v>
      </c>
      <c r="C130" s="17">
        <f t="shared" ref="C130:H130" si="94">(C142-C143)/C142*100</f>
        <v>-1.9795184857406101</v>
      </c>
      <c r="D130" s="17">
        <f t="shared" si="94"/>
        <v>2.8108508471437865</v>
      </c>
      <c r="E130" s="17">
        <f t="shared" si="94"/>
        <v>-1.8721903922432757</v>
      </c>
      <c r="F130" s="17">
        <f t="shared" si="94"/>
        <v>0.90687900906878582</v>
      </c>
      <c r="G130" s="17">
        <f t="shared" si="94"/>
        <v>7.8115185048144298</v>
      </c>
      <c r="H130" s="17">
        <f t="shared" si="94"/>
        <v>-6.2128228296062087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5">(ATAN((C130+2.4)/10)+3.1415/2)/3.1415*1.75</f>
        <v>0.89840949996122332</v>
      </c>
      <c r="M130" s="17">
        <f t="shared" si="95"/>
        <v>1.142595996095741</v>
      </c>
      <c r="N130" s="17">
        <f t="shared" si="95"/>
        <v>0.90437483744168778</v>
      </c>
      <c r="O130" s="17">
        <f t="shared" si="95"/>
        <v>1.0529066091628057</v>
      </c>
      <c r="P130" s="17">
        <f t="shared" si="95"/>
        <v>1.3183424469732903</v>
      </c>
      <c r="Q130" s="17">
        <f t="shared" si="95"/>
        <v>0.6720818778669877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-16.460905349794238</v>
      </c>
      <c r="F131" s="17">
        <f>(F145-F144)/F151*1000</f>
        <v>-12.405237767057201</v>
      </c>
      <c r="G131" s="17">
        <f>(G145-G144)/G151*1000</f>
        <v>-9.8176718092566624</v>
      </c>
      <c r="H131" s="17">
        <f>(H145-H144)/H151*1000</f>
        <v>-12.91248206599713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6">(ATAN(E131/10)+3.1415/2)/3.1415*1.75</f>
        <v>0.30408144667872328</v>
      </c>
      <c r="O131" s="17">
        <f t="shared" si="96"/>
        <v>0.37791410735964737</v>
      </c>
      <c r="P131" s="17">
        <f t="shared" si="96"/>
        <v>0.44261205004004311</v>
      </c>
      <c r="Q131" s="17">
        <f t="shared" si="96"/>
        <v>0.36705522287537318</v>
      </c>
    </row>
    <row r="132" spans="1:17">
      <c r="A132" s="9">
        <v>8</v>
      </c>
      <c r="B132" s="15" t="s">
        <v>182</v>
      </c>
      <c r="C132" s="17">
        <f t="shared" ref="C132:H132" si="97">(C146-C147)/C151*1000</f>
        <v>-35.202086049543674</v>
      </c>
      <c r="D132" s="17">
        <f t="shared" si="97"/>
        <v>5.4607508532423212</v>
      </c>
      <c r="E132" s="17">
        <f t="shared" si="97"/>
        <v>11.659807956104252</v>
      </c>
      <c r="F132" s="17">
        <f t="shared" si="97"/>
        <v>-4.8242591316333563</v>
      </c>
      <c r="G132" s="17">
        <f t="shared" si="97"/>
        <v>-12.622720897615707</v>
      </c>
      <c r="H132" s="17">
        <f t="shared" si="97"/>
        <v>8.6083213773314196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0.15415834617030166</v>
      </c>
      <c r="M132" s="17">
        <f>(ATAN(D132/10)+3.1415/2)/3.1415*1.75</f>
        <v>1.1534317946630093</v>
      </c>
      <c r="N132" s="17">
        <f t="shared" si="96"/>
        <v>1.3551174826847003</v>
      </c>
      <c r="O132" s="17">
        <f t="shared" si="96"/>
        <v>0.62460780832668328</v>
      </c>
      <c r="P132" s="17">
        <f t="shared" si="96"/>
        <v>0.37319260657633729</v>
      </c>
      <c r="Q132" s="17">
        <f t="shared" si="96"/>
        <v>1.2709290247909859</v>
      </c>
    </row>
    <row r="133" spans="1:17">
      <c r="A133" s="9">
        <v>9</v>
      </c>
      <c r="B133" s="15" t="s">
        <v>183</v>
      </c>
      <c r="C133" s="17">
        <f>C148/C151*1000+0.00001</f>
        <v>1.0000000000000001E-5</v>
      </c>
      <c r="D133" s="17">
        <f t="shared" ref="D133:H133" si="98">D148/D151*1000</f>
        <v>2.0477815699658701</v>
      </c>
      <c r="E133" s="17">
        <f t="shared" si="98"/>
        <v>2.0576131687242798</v>
      </c>
      <c r="F133" s="17">
        <f t="shared" si="98"/>
        <v>2.067539627842867</v>
      </c>
      <c r="G133" s="17">
        <f t="shared" si="98"/>
        <v>2.1037868162692845</v>
      </c>
      <c r="H133" s="17">
        <f t="shared" si="98"/>
        <v>2.1520803443328549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9">IF(C133/$I133&gt;1,2^((1-$I133/C133)/LN(10/3)),2^(-LOG($I133/C133,10/3)))</f>
        <v>1.0472204611373878E-3</v>
      </c>
      <c r="M133" s="17">
        <f t="shared" si="99"/>
        <v>1.166495788228296</v>
      </c>
      <c r="N133" s="17">
        <f t="shared" si="99"/>
        <v>1.1688486565921576</v>
      </c>
      <c r="O133" s="17">
        <f t="shared" si="99"/>
        <v>1.1712062707850173</v>
      </c>
      <c r="P133" s="17">
        <f t="shared" si="99"/>
        <v>1.1796652082461425</v>
      </c>
      <c r="Q133" s="17">
        <f t="shared" si="99"/>
        <v>1.1905818565114579</v>
      </c>
    </row>
    <row r="134" spans="1:17">
      <c r="A134" s="9">
        <v>10</v>
      </c>
      <c r="B134" s="15" t="s">
        <v>184</v>
      </c>
      <c r="C134" s="17">
        <f t="shared" ref="C134:H134" si="100">C149/C151*100</f>
        <v>6.51890482398957E-2</v>
      </c>
      <c r="D134" s="17">
        <f t="shared" si="100"/>
        <v>6.8259385665529013E-2</v>
      </c>
      <c r="E134" s="17">
        <f t="shared" si="100"/>
        <v>6.858710562414265E-2</v>
      </c>
      <c r="F134" s="17">
        <f t="shared" si="100"/>
        <v>6.8917987594762226E-2</v>
      </c>
      <c r="G134" s="17">
        <f t="shared" si="100"/>
        <v>7.0126227208976155E-2</v>
      </c>
      <c r="H134" s="17">
        <f t="shared" si="100"/>
        <v>7.1736011477761846E-2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9"/>
        <v>1.1435551674531004</v>
      </c>
      <c r="M134" s="17">
        <f t="shared" si="99"/>
        <v>1.166495788228296</v>
      </c>
      <c r="N134" s="17">
        <f t="shared" si="99"/>
        <v>1.1688486565921576</v>
      </c>
      <c r="O134" s="17">
        <f t="shared" si="99"/>
        <v>1.171206270785017</v>
      </c>
      <c r="P134" s="17">
        <f t="shared" si="99"/>
        <v>1.1796652082461425</v>
      </c>
      <c r="Q134" s="17">
        <f t="shared" si="99"/>
        <v>1.1905818565114581</v>
      </c>
    </row>
    <row r="135" spans="1:17">
      <c r="A135" s="9">
        <v>11</v>
      </c>
      <c r="B135" s="15" t="s">
        <v>185</v>
      </c>
      <c r="C135" s="17">
        <f t="shared" ref="C135:H135" si="101">C150/C151*1000</f>
        <v>5.2151238591916558</v>
      </c>
      <c r="D135" s="17">
        <f t="shared" si="101"/>
        <v>3.4129692832764507</v>
      </c>
      <c r="E135" s="17">
        <f t="shared" si="101"/>
        <v>3.4293552812071328</v>
      </c>
      <c r="F135" s="17">
        <f t="shared" si="101"/>
        <v>3.4458993797381119</v>
      </c>
      <c r="G135" s="17">
        <f t="shared" si="101"/>
        <v>3.5063113604488079</v>
      </c>
      <c r="H135" s="17">
        <f t="shared" si="101"/>
        <v>3.5868005738880919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9"/>
        <v>1.0240325482400598</v>
      </c>
      <c r="M135" s="17">
        <f t="shared" si="99"/>
        <v>0.80264687564594583</v>
      </c>
      <c r="N135" s="17">
        <f t="shared" si="99"/>
        <v>0.804863194627367</v>
      </c>
      <c r="O135" s="17">
        <f t="shared" si="99"/>
        <v>0.80709634413480424</v>
      </c>
      <c r="P135" s="17">
        <f t="shared" si="99"/>
        <v>0.81521248865463936</v>
      </c>
      <c r="Q135" s="17">
        <f t="shared" si="99"/>
        <v>0.82593433436240393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13</v>
      </c>
      <c r="D137" s="17">
        <v>13</v>
      </c>
      <c r="E137" s="17">
        <v>13</v>
      </c>
      <c r="F137" s="17">
        <v>13</v>
      </c>
      <c r="G137" s="17">
        <v>13</v>
      </c>
      <c r="H137" s="17">
        <v>11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2</v>
      </c>
      <c r="D138" s="17">
        <v>2</v>
      </c>
      <c r="E138" s="17">
        <v>3</v>
      </c>
      <c r="F138" s="17">
        <v>3</v>
      </c>
      <c r="G138" s="17">
        <v>3</v>
      </c>
      <c r="H138" s="17">
        <v>3</v>
      </c>
      <c r="K138" s="15" t="s">
        <v>187</v>
      </c>
      <c r="L138" s="17">
        <f t="shared" ref="L138:L143" si="102">L125</f>
        <v>1.2662297994742522</v>
      </c>
      <c r="M138" s="17">
        <f t="shared" ref="M138:M143" si="103">N125</f>
        <v>1.2877190354935126</v>
      </c>
      <c r="N138" s="17">
        <f t="shared" ref="N138:O148" si="104">P125</f>
        <v>1.2968758852428359</v>
      </c>
      <c r="O138" s="17">
        <f t="shared" si="104"/>
        <v>1.2348155944038404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/>
      <c r="K139" s="15" t="s">
        <v>190</v>
      </c>
      <c r="L139" s="17">
        <f t="shared" si="102"/>
        <v>0.52445625503433035</v>
      </c>
      <c r="M139" s="17">
        <f t="shared" si="103"/>
        <v>0.68201316525941369</v>
      </c>
      <c r="N139" s="17">
        <f t="shared" si="104"/>
        <v>0.69078279819188737</v>
      </c>
      <c r="O139" s="17">
        <f t="shared" si="104"/>
        <v>0.69986811850146025</v>
      </c>
    </row>
    <row r="140" spans="1:17">
      <c r="A140" s="9">
        <v>4</v>
      </c>
      <c r="B140" s="10" t="s">
        <v>191</v>
      </c>
      <c r="C140" s="17">
        <v>68.8</v>
      </c>
      <c r="D140" s="17">
        <v>69.099999999999994</v>
      </c>
      <c r="E140" s="17">
        <v>47.4</v>
      </c>
      <c r="F140" s="17">
        <v>47.4</v>
      </c>
      <c r="G140" s="17">
        <v>47.4</v>
      </c>
      <c r="H140" s="17">
        <v>47.6</v>
      </c>
      <c r="K140" s="15" t="s">
        <v>192</v>
      </c>
      <c r="L140" s="17">
        <f t="shared" si="102"/>
        <v>8.8737830999390996E-4</v>
      </c>
      <c r="M140" s="17">
        <f t="shared" si="103"/>
        <v>8.8737830999390996E-4</v>
      </c>
      <c r="N140" s="17">
        <f t="shared" si="104"/>
        <v>8.8737830999390996E-4</v>
      </c>
      <c r="O140" s="17">
        <f t="shared" si="104"/>
        <v>8.8737830999390996E-4</v>
      </c>
    </row>
    <row r="141" spans="1:17">
      <c r="A141" s="9">
        <v>5</v>
      </c>
      <c r="B141" s="10" t="s">
        <v>193</v>
      </c>
      <c r="C141" s="17">
        <v>15.2</v>
      </c>
      <c r="D141" s="17">
        <v>15</v>
      </c>
      <c r="E141" s="17">
        <v>27</v>
      </c>
      <c r="F141" s="17">
        <v>29.4</v>
      </c>
      <c r="G141" s="17">
        <v>30.8</v>
      </c>
      <c r="H141" s="17">
        <v>30.8</v>
      </c>
      <c r="K141" s="15" t="s">
        <v>194</v>
      </c>
      <c r="L141" s="17">
        <f t="shared" si="102"/>
        <v>1.2100025391546982</v>
      </c>
      <c r="M141" s="17">
        <f t="shared" si="103"/>
        <v>1.0454569576268478</v>
      </c>
      <c r="N141" s="17">
        <f t="shared" si="104"/>
        <v>1.0577184193819957</v>
      </c>
      <c r="O141" s="17">
        <f t="shared" si="104"/>
        <v>1.0724099970301377</v>
      </c>
    </row>
    <row r="142" spans="1:17">
      <c r="A142" s="9">
        <v>6</v>
      </c>
      <c r="B142" s="10" t="s">
        <v>195</v>
      </c>
      <c r="C142" s="17">
        <v>5536.7</v>
      </c>
      <c r="D142" s="17">
        <v>5400.5</v>
      </c>
      <c r="E142" s="17">
        <v>5672.5</v>
      </c>
      <c r="F142" s="17">
        <v>8589.9</v>
      </c>
      <c r="G142" s="17">
        <v>11621.3</v>
      </c>
      <c r="H142" s="17">
        <v>10624.8</v>
      </c>
      <c r="K142" s="15" t="s">
        <v>196</v>
      </c>
      <c r="L142" s="17">
        <f t="shared" si="102"/>
        <v>1.1172845202493984</v>
      </c>
      <c r="M142" s="17">
        <f t="shared" si="103"/>
        <v>1.3868112582372418</v>
      </c>
      <c r="N142" s="17">
        <f t="shared" si="104"/>
        <v>1.436884430313665</v>
      </c>
      <c r="O142" s="17">
        <f t="shared" si="104"/>
        <v>1.4437766541604993</v>
      </c>
    </row>
    <row r="143" spans="1:17">
      <c r="A143" s="9">
        <v>7</v>
      </c>
      <c r="B143" s="10" t="s">
        <v>197</v>
      </c>
      <c r="C143" s="17">
        <v>5646.3</v>
      </c>
      <c r="D143" s="17">
        <v>5248.7</v>
      </c>
      <c r="E143" s="17">
        <v>5778.7</v>
      </c>
      <c r="F143" s="17">
        <v>8512</v>
      </c>
      <c r="G143" s="17">
        <v>10713.5</v>
      </c>
      <c r="H143" s="17">
        <v>11284.9</v>
      </c>
      <c r="K143" s="15" t="s">
        <v>198</v>
      </c>
      <c r="L143" s="17">
        <f t="shared" si="102"/>
        <v>0.89840949996122332</v>
      </c>
      <c r="M143" s="17">
        <f t="shared" si="103"/>
        <v>0.90437483744168778</v>
      </c>
      <c r="N143" s="17">
        <f t="shared" si="104"/>
        <v>1.3183424469732903</v>
      </c>
      <c r="O143" s="17">
        <f t="shared" si="104"/>
        <v>0.6720818778669877</v>
      </c>
    </row>
    <row r="144" spans="1:17">
      <c r="A144" s="9">
        <v>8</v>
      </c>
      <c r="B144" s="10" t="s">
        <v>199</v>
      </c>
      <c r="C144" s="17"/>
      <c r="D144" s="17"/>
      <c r="E144" s="17">
        <v>38</v>
      </c>
      <c r="F144" s="17">
        <v>26</v>
      </c>
      <c r="G144" s="17">
        <v>26</v>
      </c>
      <c r="H144" s="17">
        <v>25</v>
      </c>
      <c r="K144" s="15" t="s">
        <v>200</v>
      </c>
      <c r="L144" s="17">
        <f>N131</f>
        <v>0.30408144667872328</v>
      </c>
      <c r="M144" s="17">
        <f>O131</f>
        <v>0.37791410735964737</v>
      </c>
      <c r="N144" s="17">
        <f t="shared" si="104"/>
        <v>0.44261205004004311</v>
      </c>
      <c r="O144" s="17">
        <f t="shared" si="104"/>
        <v>0.36705522287537318</v>
      </c>
    </row>
    <row r="145" spans="1:17">
      <c r="A145" s="9">
        <v>9</v>
      </c>
      <c r="B145" s="10" t="s">
        <v>201</v>
      </c>
      <c r="C145" s="17"/>
      <c r="D145" s="17"/>
      <c r="E145" s="17">
        <v>14</v>
      </c>
      <c r="F145" s="17">
        <v>8</v>
      </c>
      <c r="G145" s="17">
        <v>12</v>
      </c>
      <c r="H145" s="17">
        <v>7</v>
      </c>
      <c r="K145" s="15" t="s">
        <v>202</v>
      </c>
      <c r="L145" s="17">
        <f>L132</f>
        <v>0.15415834617030166</v>
      </c>
      <c r="M145" s="17">
        <f>N132</f>
        <v>1.3551174826847003</v>
      </c>
      <c r="N145" s="17">
        <f t="shared" si="104"/>
        <v>0.37319260657633729</v>
      </c>
      <c r="O145" s="17">
        <f t="shared" si="104"/>
        <v>1.2709290247909859</v>
      </c>
    </row>
    <row r="146" spans="1:17">
      <c r="A146" s="9">
        <v>10</v>
      </c>
      <c r="B146" s="10" t="s">
        <v>203</v>
      </c>
      <c r="C146" s="17">
        <v>20</v>
      </c>
      <c r="D146" s="17">
        <v>42</v>
      </c>
      <c r="E146" s="17">
        <v>57</v>
      </c>
      <c r="F146" s="17">
        <v>35</v>
      </c>
      <c r="G146" s="17">
        <v>28</v>
      </c>
      <c r="H146" s="17">
        <v>52</v>
      </c>
      <c r="K146" s="15" t="s">
        <v>204</v>
      </c>
      <c r="L146" s="17">
        <f>L133</f>
        <v>1.0472204611373878E-3</v>
      </c>
      <c r="M146" s="17">
        <f>N133</f>
        <v>1.1688486565921576</v>
      </c>
      <c r="N146" s="17">
        <f t="shared" si="104"/>
        <v>1.1796652082461425</v>
      </c>
      <c r="O146" s="17">
        <f t="shared" si="104"/>
        <v>1.1905818565114579</v>
      </c>
    </row>
    <row r="147" spans="1:17">
      <c r="A147" s="9">
        <v>11</v>
      </c>
      <c r="B147" s="10" t="s">
        <v>205</v>
      </c>
      <c r="C147" s="17">
        <v>74</v>
      </c>
      <c r="D147" s="17">
        <v>34</v>
      </c>
      <c r="E147" s="17">
        <v>40</v>
      </c>
      <c r="F147" s="17">
        <v>42</v>
      </c>
      <c r="G147" s="17">
        <v>46</v>
      </c>
      <c r="H147" s="17">
        <v>40</v>
      </c>
      <c r="K147" s="15" t="s">
        <v>206</v>
      </c>
      <c r="L147" s="17">
        <f>L134</f>
        <v>1.1435551674531004</v>
      </c>
      <c r="M147" s="17">
        <f>N134</f>
        <v>1.1688486565921576</v>
      </c>
      <c r="N147" s="17">
        <f t="shared" si="104"/>
        <v>1.1796652082461425</v>
      </c>
      <c r="O147" s="17">
        <f t="shared" si="104"/>
        <v>1.1905818565114581</v>
      </c>
    </row>
    <row r="148" spans="1:17">
      <c r="A148" s="9">
        <v>12</v>
      </c>
      <c r="B148" s="10" t="s">
        <v>207</v>
      </c>
      <c r="C148" s="17"/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1.0240325482400598</v>
      </c>
      <c r="M148" s="17">
        <f>N135</f>
        <v>0.804863194627367</v>
      </c>
      <c r="N148" s="17">
        <f t="shared" si="104"/>
        <v>0.81521248865463936</v>
      </c>
      <c r="O148" s="17">
        <f t="shared" si="104"/>
        <v>0.82593433436240393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8</v>
      </c>
      <c r="D150" s="17">
        <v>5</v>
      </c>
      <c r="E150" s="17">
        <v>5</v>
      </c>
      <c r="F150" s="17">
        <v>5</v>
      </c>
      <c r="G150" s="21">
        <v>5</v>
      </c>
      <c r="H150" s="21">
        <v>5</v>
      </c>
    </row>
    <row r="151" spans="1:17">
      <c r="A151" s="9">
        <v>15</v>
      </c>
      <c r="B151" s="10" t="s">
        <v>213</v>
      </c>
      <c r="C151" s="17">
        <v>1534</v>
      </c>
      <c r="D151" s="17">
        <v>1465</v>
      </c>
      <c r="E151" s="17">
        <v>1458</v>
      </c>
      <c r="F151" s="17">
        <v>1451</v>
      </c>
      <c r="G151" s="17">
        <v>1426</v>
      </c>
      <c r="H151" s="17">
        <v>1394</v>
      </c>
    </row>
    <row r="153" spans="1:17" ht="16">
      <c r="A153" s="20" t="s">
        <v>218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5">C167/C181*1000</f>
        <v>4.9916805324459235</v>
      </c>
      <c r="D155" s="17">
        <f t="shared" si="105"/>
        <v>5.2264808362369344</v>
      </c>
      <c r="E155" s="17">
        <f t="shared" si="105"/>
        <v>5.1813471502590671</v>
      </c>
      <c r="F155" s="17">
        <f t="shared" si="105"/>
        <v>5.1635111876075737</v>
      </c>
      <c r="G155" s="17">
        <f t="shared" si="105"/>
        <v>3.629764065335753</v>
      </c>
      <c r="H155" s="17">
        <f t="shared" si="105"/>
        <v>3.6101083032490977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6">IF(C155/$I155&gt;1,2^((1-$I155/C155)/LN(10/3)),2^(-LOG($I155/C155,10/3)))</f>
        <v>0.99904173041544564</v>
      </c>
      <c r="M155" s="17">
        <f t="shared" si="106"/>
        <v>1.0252615196554893</v>
      </c>
      <c r="N155" s="17">
        <f t="shared" si="106"/>
        <v>1.0203544658718502</v>
      </c>
      <c r="O155" s="17">
        <f t="shared" si="106"/>
        <v>1.0183982267137992</v>
      </c>
      <c r="P155" s="17">
        <f t="shared" si="106"/>
        <v>0.83161563675779615</v>
      </c>
      <c r="Q155" s="17">
        <f t="shared" si="106"/>
        <v>0.82902000649348051</v>
      </c>
    </row>
    <row r="156" spans="1:17">
      <c r="A156" s="9">
        <v>2</v>
      </c>
      <c r="B156" s="15" t="s">
        <v>176</v>
      </c>
      <c r="C156" s="17">
        <f t="shared" ref="C156:H156" si="107">C168/C181*1000</f>
        <v>3.3277870216306158</v>
      </c>
      <c r="D156" s="17">
        <f t="shared" si="107"/>
        <v>3.484320557491289</v>
      </c>
      <c r="E156" s="17">
        <f t="shared" si="107"/>
        <v>3.4542314335060449</v>
      </c>
      <c r="F156" s="17">
        <f t="shared" si="107"/>
        <v>3.4423407917383821</v>
      </c>
      <c r="G156" s="17">
        <f t="shared" si="107"/>
        <v>3.629764065335753</v>
      </c>
      <c r="H156" s="17">
        <f t="shared" si="107"/>
        <v>3.6101083032490977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6"/>
        <v>0.89949275189559652</v>
      </c>
      <c r="M156" s="17">
        <f t="shared" si="106"/>
        <v>0.92361389408136152</v>
      </c>
      <c r="N156" s="17">
        <f t="shared" si="106"/>
        <v>0.91901356563289505</v>
      </c>
      <c r="O156" s="17">
        <f t="shared" si="106"/>
        <v>0.91719092049153628</v>
      </c>
      <c r="P156" s="17">
        <f t="shared" si="106"/>
        <v>0.94561718031990993</v>
      </c>
      <c r="Q156" s="17">
        <f t="shared" si="106"/>
        <v>0.94266572959771788</v>
      </c>
    </row>
    <row r="157" spans="1:17">
      <c r="A157" s="9">
        <v>3</v>
      </c>
      <c r="B157" s="15" t="s">
        <v>177</v>
      </c>
      <c r="C157" s="17">
        <f t="shared" ref="C157:H157" si="108">C169/C181*1000+0.00001</f>
        <v>1.0000000000000001E-5</v>
      </c>
      <c r="D157" s="17">
        <f t="shared" si="108"/>
        <v>1.0000000000000001E-5</v>
      </c>
      <c r="E157" s="17">
        <f t="shared" si="108"/>
        <v>1.0000000000000001E-5</v>
      </c>
      <c r="F157" s="17">
        <f t="shared" si="108"/>
        <v>1.0000000000000001E-5</v>
      </c>
      <c r="G157" s="17">
        <f t="shared" si="108"/>
        <v>1.0000000000000001E-5</v>
      </c>
      <c r="H157" s="17">
        <f t="shared" si="108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6"/>
        <v>8.8737830999390996E-4</v>
      </c>
      <c r="M157" s="17">
        <f t="shared" si="106"/>
        <v>8.8737830999390996E-4</v>
      </c>
      <c r="N157" s="17">
        <f t="shared" si="106"/>
        <v>8.8737830999390996E-4</v>
      </c>
      <c r="O157" s="17">
        <f t="shared" si="106"/>
        <v>8.8737830999390996E-4</v>
      </c>
      <c r="P157" s="17">
        <f t="shared" si="106"/>
        <v>8.8737830999390996E-4</v>
      </c>
      <c r="Q157" s="17">
        <f t="shared" si="106"/>
        <v>8.8737830999390996E-4</v>
      </c>
    </row>
    <row r="158" spans="1:17">
      <c r="A158" s="9">
        <v>4</v>
      </c>
      <c r="B158" s="15" t="s">
        <v>178</v>
      </c>
      <c r="C158" s="17">
        <f t="shared" ref="C158:H158" si="109">C170/C181*1000</f>
        <v>31.447587354409315</v>
      </c>
      <c r="D158" s="17">
        <f t="shared" si="109"/>
        <v>33.449477351916379</v>
      </c>
      <c r="E158" s="17">
        <f t="shared" si="109"/>
        <v>30.9153713298791</v>
      </c>
      <c r="F158" s="17">
        <f t="shared" si="109"/>
        <v>30.808950086058516</v>
      </c>
      <c r="G158" s="17">
        <f t="shared" si="109"/>
        <v>32.667876588021777</v>
      </c>
      <c r="H158" s="17">
        <f t="shared" si="109"/>
        <v>32.490974729241877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6"/>
        <v>1.0268555228963021</v>
      </c>
      <c r="M158" s="17">
        <f t="shared" si="106"/>
        <v>1.0611686265905733</v>
      </c>
      <c r="N158" s="17">
        <f t="shared" si="106"/>
        <v>1.0171924769412533</v>
      </c>
      <c r="O158" s="17">
        <f t="shared" si="106"/>
        <v>1.015231415662289</v>
      </c>
      <c r="P158" s="17">
        <f t="shared" si="106"/>
        <v>1.0481396796611173</v>
      </c>
      <c r="Q158" s="17">
        <f t="shared" si="106"/>
        <v>1.0451268607802622</v>
      </c>
    </row>
    <row r="159" spans="1:17">
      <c r="A159" s="9">
        <v>5</v>
      </c>
      <c r="B159" s="15" t="s">
        <v>179</v>
      </c>
      <c r="C159" s="17">
        <f t="shared" ref="C159:H159" si="110">C171/C181*1000</f>
        <v>2.4958402662229617</v>
      </c>
      <c r="D159" s="17">
        <f t="shared" si="110"/>
        <v>2.6132404181184672</v>
      </c>
      <c r="E159" s="17">
        <f t="shared" si="110"/>
        <v>2.5906735751295336</v>
      </c>
      <c r="F159" s="17">
        <f t="shared" si="110"/>
        <v>2.5817555938037868</v>
      </c>
      <c r="G159" s="17">
        <f t="shared" si="110"/>
        <v>2.7223230490018149</v>
      </c>
      <c r="H159" s="17">
        <f t="shared" si="110"/>
        <v>2.7075812274368229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6"/>
        <v>0.51139959505922339</v>
      </c>
      <c r="M159" s="17">
        <f t="shared" si="106"/>
        <v>0.52511348249207956</v>
      </c>
      <c r="N159" s="17">
        <f t="shared" si="106"/>
        <v>0.52249800159940163</v>
      </c>
      <c r="O159" s="17">
        <f t="shared" si="106"/>
        <v>0.52146175090670488</v>
      </c>
      <c r="P159" s="17">
        <f t="shared" si="106"/>
        <v>0.53762327942891119</v>
      </c>
      <c r="Q159" s="17">
        <f t="shared" si="106"/>
        <v>0.53594525511911506</v>
      </c>
    </row>
    <row r="160" spans="1:17">
      <c r="A160" s="9">
        <v>6</v>
      </c>
      <c r="B160" s="15" t="s">
        <v>180</v>
      </c>
      <c r="C160" s="17">
        <f t="shared" ref="C160:H160" si="111">(C172-C173)/C172*100</f>
        <v>-8.2794086136704443</v>
      </c>
      <c r="D160" s="17">
        <f t="shared" si="111"/>
        <v>0.59783928137896991</v>
      </c>
      <c r="E160" s="17">
        <f t="shared" si="111"/>
        <v>1.7171522284391307</v>
      </c>
      <c r="F160" s="17">
        <f t="shared" si="111"/>
        <v>1.2772526380342075</v>
      </c>
      <c r="G160" s="17">
        <f t="shared" si="111"/>
        <v>-3.9807655047293604</v>
      </c>
      <c r="H160" s="17">
        <f t="shared" si="111"/>
        <v>2.8297637721900357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12">(ATAN((C160+2.4)/10)+3.1415/2)/3.1415*1.75</f>
        <v>0.57892033486353145</v>
      </c>
      <c r="M160" s="17">
        <f t="shared" si="112"/>
        <v>1.037248118842482</v>
      </c>
      <c r="N160" s="17">
        <f t="shared" si="112"/>
        <v>1.0925674943889219</v>
      </c>
      <c r="O160" s="17">
        <f t="shared" si="112"/>
        <v>1.0712950272267001</v>
      </c>
      <c r="P160" s="17">
        <f t="shared" si="112"/>
        <v>0.78766474279469867</v>
      </c>
      <c r="Q160" s="17">
        <f t="shared" si="112"/>
        <v>1.1434239313794738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-12.089810017271159</v>
      </c>
      <c r="F161" s="17">
        <f>(F175-F174)/F181*1000</f>
        <v>-6.8846815834767643</v>
      </c>
      <c r="G161" s="17">
        <f>(G175-G174)/G181*1000</f>
        <v>-9.0744101633393832</v>
      </c>
      <c r="H161" s="17">
        <f>(H175-H174)/H181*1000</f>
        <v>-9.025270758122744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13">(ATAN(E161/10)+3.1415/2)/3.1415*1.75</f>
        <v>0.38494285318520038</v>
      </c>
      <c r="O161" s="17">
        <f t="shared" si="113"/>
        <v>0.53912451810757434</v>
      </c>
      <c r="P161" s="17">
        <f t="shared" si="113"/>
        <v>0.46449730376855758</v>
      </c>
      <c r="Q161" s="17">
        <f t="shared" si="113"/>
        <v>0.46600217552487611</v>
      </c>
    </row>
    <row r="162" spans="1:17">
      <c r="A162" s="9">
        <v>8</v>
      </c>
      <c r="B162" s="15" t="s">
        <v>182</v>
      </c>
      <c r="C162" s="17">
        <f t="shared" ref="C162:H162" si="114">(C176-C177)/C181*1000</f>
        <v>-23.29450915141431</v>
      </c>
      <c r="D162" s="17">
        <f t="shared" si="114"/>
        <v>10.452961672473869</v>
      </c>
      <c r="E162" s="17">
        <f t="shared" si="114"/>
        <v>15.544041450777202</v>
      </c>
      <c r="F162" s="17">
        <f t="shared" si="114"/>
        <v>-44.750430292598963</v>
      </c>
      <c r="G162" s="17">
        <f t="shared" si="114"/>
        <v>14.519056261343012</v>
      </c>
      <c r="H162" s="17">
        <f t="shared" si="114"/>
        <v>-18.050541516245488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0.22585876664674454</v>
      </c>
      <c r="M162" s="17">
        <f>(ATAN(D162/10)+3.1415/2)/3.1415*1.75</f>
        <v>1.3248477924468081</v>
      </c>
      <c r="N162" s="17">
        <f t="shared" si="113"/>
        <v>1.4315696192507532</v>
      </c>
      <c r="O162" s="17">
        <f t="shared" si="113"/>
        <v>0.12244334943469196</v>
      </c>
      <c r="P162" s="17">
        <f t="shared" si="113"/>
        <v>1.4140438235502271</v>
      </c>
      <c r="Q162" s="17">
        <f t="shared" si="113"/>
        <v>0.28179524064322353</v>
      </c>
    </row>
    <row r="163" spans="1:17">
      <c r="A163" s="9">
        <v>9</v>
      </c>
      <c r="B163" s="15" t="s">
        <v>183</v>
      </c>
      <c r="C163" s="17">
        <f t="shared" ref="C163:H163" si="115">C178/C181*1000</f>
        <v>3.3277870216306158</v>
      </c>
      <c r="D163" s="17">
        <f t="shared" si="115"/>
        <v>3.484320557491289</v>
      </c>
      <c r="E163" s="17">
        <f t="shared" si="115"/>
        <v>3.4542314335060449</v>
      </c>
      <c r="F163" s="17">
        <f t="shared" si="115"/>
        <v>3.4423407917383821</v>
      </c>
      <c r="G163" s="17">
        <f t="shared" si="115"/>
        <v>3.629764065335753</v>
      </c>
      <c r="H163" s="17">
        <f t="shared" si="115"/>
        <v>3.6101083032490977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6">IF(C163/$I163&gt;1,2^((1-$I163/C163)/LN(10/3)),2^(-LOG($I163/C163,10/3)))</f>
        <v>1.3719215740373296</v>
      </c>
      <c r="M163" s="17">
        <f t="shared" si="116"/>
        <v>1.3880093909835496</v>
      </c>
      <c r="N163" s="17">
        <f t="shared" si="116"/>
        <v>1.3850159980215353</v>
      </c>
      <c r="O163" s="17">
        <f t="shared" si="116"/>
        <v>1.3838204491785882</v>
      </c>
      <c r="P163" s="17">
        <f t="shared" si="116"/>
        <v>1.4018625425604907</v>
      </c>
      <c r="Q163" s="17">
        <f t="shared" si="116"/>
        <v>1.4000477980986188</v>
      </c>
    </row>
    <row r="164" spans="1:17">
      <c r="A164" s="9">
        <v>10</v>
      </c>
      <c r="B164" s="15" t="s">
        <v>184</v>
      </c>
      <c r="C164" s="17">
        <f t="shared" ref="C164:E164" si="117">C179/C181*100</f>
        <v>0.16638935108153077</v>
      </c>
      <c r="D164" s="17">
        <f t="shared" si="117"/>
        <v>0.17421602787456447</v>
      </c>
      <c r="E164" s="17">
        <f t="shared" si="117"/>
        <v>0.17271157167530224</v>
      </c>
      <c r="F164" s="17">
        <f>F179/F181*100</f>
        <v>0.17211703958691912</v>
      </c>
      <c r="G164" s="17">
        <f>G179/G181*100+0.000001</f>
        <v>9.9999999999999995E-7</v>
      </c>
      <c r="H164" s="17">
        <f>H179/H181*100+0.000001</f>
        <v>9.9999999999999995E-7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6"/>
        <v>1.4958786970785112</v>
      </c>
      <c r="M164" s="17">
        <f t="shared" si="116"/>
        <v>1.5075502254281865</v>
      </c>
      <c r="N164" s="17">
        <f t="shared" si="116"/>
        <v>1.5053819817844942</v>
      </c>
      <c r="O164" s="17">
        <f t="shared" si="116"/>
        <v>1.5045155577555691</v>
      </c>
      <c r="P164" s="17">
        <f t="shared" si="116"/>
        <v>1.9711731094690325E-3</v>
      </c>
      <c r="Q164" s="17">
        <f t="shared" si="116"/>
        <v>1.9711731094690325E-3</v>
      </c>
    </row>
    <row r="165" spans="1:17">
      <c r="A165" s="9">
        <v>11</v>
      </c>
      <c r="B165" s="15" t="s">
        <v>185</v>
      </c>
      <c r="C165" s="17">
        <f t="shared" ref="C165:F165" si="118">C180/C181*1000</f>
        <v>4.9916805324459235</v>
      </c>
      <c r="D165" s="17">
        <f t="shared" si="118"/>
        <v>1.7421602787456445</v>
      </c>
      <c r="E165" s="17">
        <f t="shared" si="118"/>
        <v>1.7271157167530224</v>
      </c>
      <c r="F165" s="17">
        <f t="shared" si="118"/>
        <v>1.7211703958691911</v>
      </c>
      <c r="G165" s="17">
        <f>G180/G181*1000+0.000001</f>
        <v>9.9999999999999995E-7</v>
      </c>
      <c r="H165" s="17">
        <f>H180/H181*1000+0.000001</f>
        <v>9.9999999999999995E-7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6"/>
        <v>0.99904173041544564</v>
      </c>
      <c r="M165" s="17">
        <f t="shared" si="116"/>
        <v>0.54499155387256404</v>
      </c>
      <c r="N165" s="17">
        <f t="shared" si="116"/>
        <v>0.54227706444627888</v>
      </c>
      <c r="O165" s="17">
        <f t="shared" si="116"/>
        <v>0.54120158667996032</v>
      </c>
      <c r="P165" s="17">
        <f t="shared" si="116"/>
        <v>1.3908858244827225E-4</v>
      </c>
      <c r="Q165" s="17">
        <f t="shared" si="116"/>
        <v>1.3908858244827225E-4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3</v>
      </c>
      <c r="D167" s="17">
        <v>3</v>
      </c>
      <c r="E167" s="17">
        <v>3</v>
      </c>
      <c r="F167" s="17">
        <v>3</v>
      </c>
      <c r="G167" s="17">
        <v>2</v>
      </c>
      <c r="H167" s="17">
        <v>2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K168" s="15" t="s">
        <v>187</v>
      </c>
      <c r="L168" s="17">
        <f t="shared" ref="L168:L173" si="119">L155</f>
        <v>0.99904173041544564</v>
      </c>
      <c r="M168" s="17">
        <f t="shared" ref="M168:M173" si="120">N155</f>
        <v>1.0203544658718502</v>
      </c>
      <c r="N168" s="17">
        <f t="shared" ref="N168:O178" si="121">P155</f>
        <v>0.83161563675779615</v>
      </c>
      <c r="O168" s="17">
        <f t="shared" si="121"/>
        <v>0.82902000649348051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19"/>
        <v>0.89949275189559652</v>
      </c>
      <c r="M169" s="17">
        <f t="shared" si="120"/>
        <v>0.91901356563289505</v>
      </c>
      <c r="N169" s="17">
        <f t="shared" si="121"/>
        <v>0.94561718031990993</v>
      </c>
      <c r="O169" s="17">
        <f t="shared" si="121"/>
        <v>0.94266572959771788</v>
      </c>
    </row>
    <row r="170" spans="1:17">
      <c r="A170" s="9">
        <v>4</v>
      </c>
      <c r="B170" s="10" t="s">
        <v>191</v>
      </c>
      <c r="C170" s="17">
        <v>18.899999999999999</v>
      </c>
      <c r="D170" s="17">
        <v>19.2</v>
      </c>
      <c r="E170" s="17">
        <v>17.899999999999999</v>
      </c>
      <c r="F170" s="17">
        <v>17.899999999999999</v>
      </c>
      <c r="G170" s="17">
        <v>18</v>
      </c>
      <c r="H170" s="17">
        <v>18</v>
      </c>
      <c r="K170" s="15" t="s">
        <v>192</v>
      </c>
      <c r="L170" s="17">
        <f t="shared" si="119"/>
        <v>8.8737830999390996E-4</v>
      </c>
      <c r="M170" s="17">
        <f t="shared" si="120"/>
        <v>8.8737830999390996E-4</v>
      </c>
      <c r="N170" s="17">
        <f t="shared" si="121"/>
        <v>8.8737830999390996E-4</v>
      </c>
      <c r="O170" s="17">
        <f t="shared" si="121"/>
        <v>8.8737830999390996E-4</v>
      </c>
    </row>
    <row r="171" spans="1:17">
      <c r="A171" s="9">
        <v>5</v>
      </c>
      <c r="B171" s="10" t="s">
        <v>193</v>
      </c>
      <c r="C171" s="17">
        <v>1.5</v>
      </c>
      <c r="D171" s="17">
        <v>1.5</v>
      </c>
      <c r="E171" s="17">
        <v>1.5</v>
      </c>
      <c r="F171" s="17">
        <v>1.5</v>
      </c>
      <c r="G171" s="17">
        <v>1.5</v>
      </c>
      <c r="H171" s="17">
        <v>1.5</v>
      </c>
      <c r="K171" s="15" t="s">
        <v>194</v>
      </c>
      <c r="L171" s="17">
        <f t="shared" si="119"/>
        <v>1.0268555228963021</v>
      </c>
      <c r="M171" s="17">
        <f t="shared" si="120"/>
        <v>1.0171924769412533</v>
      </c>
      <c r="N171" s="17">
        <f t="shared" si="121"/>
        <v>1.0481396796611173</v>
      </c>
      <c r="O171" s="17">
        <f t="shared" si="121"/>
        <v>1.0451268607802622</v>
      </c>
    </row>
    <row r="172" spans="1:17">
      <c r="A172" s="9">
        <v>6</v>
      </c>
      <c r="B172" s="10" t="s">
        <v>195</v>
      </c>
      <c r="C172" s="17">
        <v>2333.5</v>
      </c>
      <c r="D172" s="17">
        <v>3295.2</v>
      </c>
      <c r="E172" s="17">
        <v>3109.8</v>
      </c>
      <c r="F172" s="17">
        <v>4728.8999999999996</v>
      </c>
      <c r="G172" s="17">
        <v>5677.3</v>
      </c>
      <c r="H172" s="17">
        <v>6438.7</v>
      </c>
      <c r="K172" s="15" t="s">
        <v>196</v>
      </c>
      <c r="L172" s="17">
        <f t="shared" si="119"/>
        <v>0.51139959505922339</v>
      </c>
      <c r="M172" s="17">
        <f t="shared" si="120"/>
        <v>0.52249800159940163</v>
      </c>
      <c r="N172" s="17">
        <f t="shared" si="121"/>
        <v>0.53762327942891119</v>
      </c>
      <c r="O172" s="17">
        <f t="shared" si="121"/>
        <v>0.53594525511911506</v>
      </c>
    </row>
    <row r="173" spans="1:17">
      <c r="A173" s="9">
        <v>7</v>
      </c>
      <c r="B173" s="10" t="s">
        <v>197</v>
      </c>
      <c r="C173" s="17">
        <v>2526.6999999999998</v>
      </c>
      <c r="D173" s="17">
        <v>3275.5</v>
      </c>
      <c r="E173" s="17">
        <v>3056.4</v>
      </c>
      <c r="F173" s="17">
        <v>4668.5</v>
      </c>
      <c r="G173" s="17">
        <v>5903.3</v>
      </c>
      <c r="H173" s="17">
        <v>6256.5</v>
      </c>
      <c r="K173" s="15" t="s">
        <v>198</v>
      </c>
      <c r="L173" s="17">
        <f t="shared" si="119"/>
        <v>0.57892033486353145</v>
      </c>
      <c r="M173" s="17">
        <f t="shared" si="120"/>
        <v>1.0925674943889219</v>
      </c>
      <c r="N173" s="17">
        <f t="shared" si="121"/>
        <v>0.78766474279469867</v>
      </c>
      <c r="O173" s="17">
        <f t="shared" si="121"/>
        <v>1.1434239313794738</v>
      </c>
    </row>
    <row r="174" spans="1:17">
      <c r="A174" s="9">
        <v>8</v>
      </c>
      <c r="B174" s="10" t="s">
        <v>199</v>
      </c>
      <c r="C174" s="17"/>
      <c r="D174" s="17"/>
      <c r="E174" s="17">
        <v>11</v>
      </c>
      <c r="F174" s="17">
        <v>8</v>
      </c>
      <c r="G174" s="17">
        <v>7</v>
      </c>
      <c r="H174" s="17">
        <v>9</v>
      </c>
      <c r="K174" s="15" t="s">
        <v>200</v>
      </c>
      <c r="L174" s="17">
        <f>N161</f>
        <v>0.38494285318520038</v>
      </c>
      <c r="M174" s="17">
        <f>O161</f>
        <v>0.53912451810757434</v>
      </c>
      <c r="N174" s="17">
        <f t="shared" si="121"/>
        <v>0.46449730376855758</v>
      </c>
      <c r="O174" s="17">
        <f t="shared" si="121"/>
        <v>0.46600217552487611</v>
      </c>
    </row>
    <row r="175" spans="1:17">
      <c r="A175" s="9">
        <v>9</v>
      </c>
      <c r="B175" s="10" t="s">
        <v>201</v>
      </c>
      <c r="C175" s="17"/>
      <c r="D175" s="17"/>
      <c r="E175" s="17">
        <v>4</v>
      </c>
      <c r="F175" s="17">
        <v>4</v>
      </c>
      <c r="G175" s="17">
        <v>2</v>
      </c>
      <c r="H175" s="17">
        <v>4</v>
      </c>
      <c r="K175" s="15" t="s">
        <v>202</v>
      </c>
      <c r="L175" s="17">
        <f>L162</f>
        <v>0.22585876664674454</v>
      </c>
      <c r="M175" s="17">
        <f>N162</f>
        <v>1.4315696192507532</v>
      </c>
      <c r="N175" s="17">
        <f t="shared" si="121"/>
        <v>1.4140438235502271</v>
      </c>
      <c r="O175" s="17">
        <f t="shared" si="121"/>
        <v>0.28179524064322353</v>
      </c>
    </row>
    <row r="176" spans="1:17">
      <c r="A176" s="9">
        <v>10</v>
      </c>
      <c r="B176" s="10" t="s">
        <v>203</v>
      </c>
      <c r="C176" s="17">
        <v>32</v>
      </c>
      <c r="D176" s="17">
        <v>56</v>
      </c>
      <c r="E176" s="17">
        <v>49</v>
      </c>
      <c r="F176" s="17">
        <v>26</v>
      </c>
      <c r="G176" s="17">
        <v>44</v>
      </c>
      <c r="H176" s="17">
        <v>29</v>
      </c>
      <c r="K176" s="15" t="s">
        <v>204</v>
      </c>
      <c r="L176" s="17">
        <f>L163</f>
        <v>1.3719215740373296</v>
      </c>
      <c r="M176" s="17">
        <f>N163</f>
        <v>1.3850159980215353</v>
      </c>
      <c r="N176" s="17">
        <f t="shared" si="121"/>
        <v>1.4018625425604907</v>
      </c>
      <c r="O176" s="17">
        <f t="shared" si="121"/>
        <v>1.4000477980986188</v>
      </c>
    </row>
    <row r="177" spans="1:17">
      <c r="A177" s="9">
        <v>11</v>
      </c>
      <c r="B177" s="10" t="s">
        <v>205</v>
      </c>
      <c r="C177" s="17">
        <v>46</v>
      </c>
      <c r="D177" s="17">
        <v>50</v>
      </c>
      <c r="E177" s="17">
        <v>40</v>
      </c>
      <c r="F177" s="17">
        <v>52</v>
      </c>
      <c r="G177" s="17">
        <v>36</v>
      </c>
      <c r="H177" s="17">
        <v>39</v>
      </c>
      <c r="K177" s="15" t="s">
        <v>206</v>
      </c>
      <c r="L177" s="17">
        <f>L164</f>
        <v>1.4958786970785112</v>
      </c>
      <c r="M177" s="17">
        <f>N164</f>
        <v>1.5053819817844942</v>
      </c>
      <c r="N177" s="17">
        <f t="shared" si="121"/>
        <v>1.9711731094690325E-3</v>
      </c>
      <c r="O177" s="17">
        <f t="shared" si="121"/>
        <v>1.9711731094690325E-3</v>
      </c>
    </row>
    <row r="178" spans="1:17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K178" s="15" t="s">
        <v>208</v>
      </c>
      <c r="L178" s="17">
        <f>L165</f>
        <v>0.99904173041544564</v>
      </c>
      <c r="M178" s="17">
        <f>N165</f>
        <v>0.54227706444627888</v>
      </c>
      <c r="N178" s="17">
        <f t="shared" si="121"/>
        <v>1.3908858244827225E-4</v>
      </c>
      <c r="O178" s="17">
        <f t="shared" si="121"/>
        <v>1.3908858244827225E-4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0</v>
      </c>
      <c r="H179" s="21">
        <v>0</v>
      </c>
    </row>
    <row r="180" spans="1:17">
      <c r="A180" s="9">
        <v>14</v>
      </c>
      <c r="B180" s="10" t="s">
        <v>211</v>
      </c>
      <c r="C180" s="17">
        <v>3</v>
      </c>
      <c r="D180" s="17">
        <v>1</v>
      </c>
      <c r="E180" s="17">
        <v>1</v>
      </c>
      <c r="F180" s="17">
        <v>1</v>
      </c>
      <c r="G180" s="21">
        <v>0</v>
      </c>
      <c r="H180" s="21">
        <v>0</v>
      </c>
    </row>
    <row r="181" spans="1:17">
      <c r="A181" s="9">
        <v>15</v>
      </c>
      <c r="B181" s="10" t="s">
        <v>213</v>
      </c>
      <c r="C181" s="17">
        <v>601</v>
      </c>
      <c r="D181" s="17">
        <v>574</v>
      </c>
      <c r="E181" s="17">
        <v>579</v>
      </c>
      <c r="F181" s="17">
        <v>581</v>
      </c>
      <c r="G181" s="17">
        <v>551</v>
      </c>
      <c r="H181" s="17">
        <v>554</v>
      </c>
    </row>
    <row r="183" spans="1:17" ht="16">
      <c r="A183" s="20" t="s">
        <v>219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22">C197/C211*1000</f>
        <v>7.1513706793802143</v>
      </c>
      <c r="D185" s="17">
        <f t="shared" si="122"/>
        <v>7.2697899838449116</v>
      </c>
      <c r="E185" s="17">
        <f t="shared" si="122"/>
        <v>7.3319755600814664</v>
      </c>
      <c r="F185" s="17">
        <f t="shared" si="122"/>
        <v>6.9246435845213847</v>
      </c>
      <c r="G185" s="17">
        <f t="shared" si="122"/>
        <v>6.9958847736625511</v>
      </c>
      <c r="H185" s="17">
        <f t="shared" si="122"/>
        <v>7.083333333333333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23">IF(C185/$I185&gt;1,2^((1-$I185/C185)/LN(10/3)),2^(-LOG($I185/C185,10/3)))</f>
        <v>1.189097667172853</v>
      </c>
      <c r="M185" s="17">
        <f t="shared" si="123"/>
        <v>1.196919926866159</v>
      </c>
      <c r="N185" s="17">
        <f t="shared" si="123"/>
        <v>1.2009463566990943</v>
      </c>
      <c r="O185" s="17">
        <f t="shared" si="123"/>
        <v>1.1735288973466387</v>
      </c>
      <c r="P185" s="17">
        <f t="shared" si="123"/>
        <v>1.1785072220361157</v>
      </c>
      <c r="Q185" s="17">
        <f t="shared" si="123"/>
        <v>1.1845090965757048</v>
      </c>
    </row>
    <row r="186" spans="1:17">
      <c r="A186" s="9">
        <v>2</v>
      </c>
      <c r="B186" s="15" t="s">
        <v>176</v>
      </c>
      <c r="C186" s="17">
        <f t="shared" ref="C186:H186" si="124">C198/C211*1000</f>
        <v>2.3837902264600714</v>
      </c>
      <c r="D186" s="17">
        <f t="shared" si="124"/>
        <v>2.4232633279483036</v>
      </c>
      <c r="E186" s="17">
        <f t="shared" si="124"/>
        <v>2.443991853360489</v>
      </c>
      <c r="F186" s="17">
        <f t="shared" si="124"/>
        <v>2.443991853360489</v>
      </c>
      <c r="G186" s="17">
        <f t="shared" si="124"/>
        <v>2.4691358024691357</v>
      </c>
      <c r="H186" s="17">
        <f t="shared" si="124"/>
        <v>2.5</v>
      </c>
      <c r="I186" s="18">
        <f>Показатели!$E$3</f>
        <v>4</v>
      </c>
      <c r="J186" s="9">
        <v>2</v>
      </c>
      <c r="K186" s="15" t="s">
        <v>176</v>
      </c>
      <c r="L186" s="17">
        <f t="shared" si="123"/>
        <v>0.74230695479650233</v>
      </c>
      <c r="M186" s="17">
        <f t="shared" si="123"/>
        <v>0.74935890359388468</v>
      </c>
      <c r="N186" s="17">
        <f t="shared" si="123"/>
        <v>0.75304257458272861</v>
      </c>
      <c r="O186" s="17">
        <f t="shared" si="123"/>
        <v>0.75304257458272861</v>
      </c>
      <c r="P186" s="17">
        <f t="shared" si="123"/>
        <v>0.75749316639959419</v>
      </c>
      <c r="Q186" s="17">
        <f t="shared" si="123"/>
        <v>0.76293006380880879</v>
      </c>
    </row>
    <row r="187" spans="1:17">
      <c r="A187" s="9">
        <v>3</v>
      </c>
      <c r="B187" s="15" t="s">
        <v>177</v>
      </c>
      <c r="C187" s="17">
        <f t="shared" ref="C187:H187" si="125">C199/C211*1000+0.00001</f>
        <v>1.0000000000000001E-5</v>
      </c>
      <c r="D187" s="17">
        <f t="shared" si="125"/>
        <v>1.0000000000000001E-5</v>
      </c>
      <c r="E187" s="17">
        <f t="shared" si="125"/>
        <v>0.81467395112016294</v>
      </c>
      <c r="F187" s="17">
        <f t="shared" si="125"/>
        <v>1.0000000000000001E-5</v>
      </c>
      <c r="G187" s="17">
        <f t="shared" si="125"/>
        <v>1.0000000000000001E-5</v>
      </c>
      <c r="H187" s="17">
        <f t="shared" si="125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23"/>
        <v>8.8737830999390996E-4</v>
      </c>
      <c r="M187" s="17">
        <f t="shared" si="123"/>
        <v>8.8737830999390996E-4</v>
      </c>
      <c r="N187" s="17">
        <f t="shared" si="123"/>
        <v>0.59627133428994328</v>
      </c>
      <c r="O187" s="17">
        <f t="shared" si="123"/>
        <v>8.8737830999390996E-4</v>
      </c>
      <c r="P187" s="17">
        <f t="shared" si="123"/>
        <v>8.8737830999390996E-4</v>
      </c>
      <c r="Q187" s="17">
        <f t="shared" si="123"/>
        <v>8.8737830999390996E-4</v>
      </c>
    </row>
    <row r="188" spans="1:17">
      <c r="A188" s="9">
        <v>4</v>
      </c>
      <c r="B188" s="15" t="s">
        <v>178</v>
      </c>
      <c r="C188" s="17">
        <f t="shared" ref="C188:H188" si="126">C200/C211*1000</f>
        <v>42.352006356773934</v>
      </c>
      <c r="D188" s="17">
        <f t="shared" si="126"/>
        <v>43.093699515347332</v>
      </c>
      <c r="E188" s="17">
        <f t="shared" si="126"/>
        <v>26.313645621181259</v>
      </c>
      <c r="F188" s="17">
        <f t="shared" si="126"/>
        <v>26.313645621181259</v>
      </c>
      <c r="G188" s="17">
        <f t="shared" si="126"/>
        <v>26.419753086419753</v>
      </c>
      <c r="H188" s="17">
        <f t="shared" si="126"/>
        <v>26.791666666666664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23"/>
        <v>1.1828282028610722</v>
      </c>
      <c r="M188" s="17">
        <f t="shared" si="123"/>
        <v>1.19115951166473</v>
      </c>
      <c r="N188" s="17">
        <f t="shared" si="123"/>
        <v>0.9272963709272749</v>
      </c>
      <c r="O188" s="17">
        <f t="shared" si="123"/>
        <v>0.9272963709272749</v>
      </c>
      <c r="P188" s="17">
        <f t="shared" si="123"/>
        <v>0.92944727627632795</v>
      </c>
      <c r="Q188" s="17">
        <f t="shared" si="123"/>
        <v>0.93695756363048399</v>
      </c>
    </row>
    <row r="189" spans="1:17">
      <c r="A189" s="9">
        <v>5</v>
      </c>
      <c r="B189" s="15" t="s">
        <v>179</v>
      </c>
      <c r="C189" s="17">
        <f t="shared" ref="C189:H189" si="127">C201/C211*1000</f>
        <v>5.0854191497814867</v>
      </c>
      <c r="D189" s="17">
        <f t="shared" si="127"/>
        <v>5.1696284329563813</v>
      </c>
      <c r="E189" s="17">
        <f t="shared" si="127"/>
        <v>4.3584521384928712</v>
      </c>
      <c r="F189" s="17">
        <f t="shared" si="127"/>
        <v>4.562118126272912</v>
      </c>
      <c r="G189" s="17">
        <f t="shared" si="127"/>
        <v>4.6090534979423863</v>
      </c>
      <c r="H189" s="17">
        <f t="shared" si="127"/>
        <v>4.6666666666666661</v>
      </c>
      <c r="I189" s="18">
        <f>Показатели!$E$6</f>
        <v>8</v>
      </c>
      <c r="J189" s="9">
        <v>5</v>
      </c>
      <c r="K189" s="15" t="s">
        <v>179</v>
      </c>
      <c r="L189" s="17">
        <f t="shared" si="123"/>
        <v>0.77040684391694148</v>
      </c>
      <c r="M189" s="17">
        <f t="shared" si="123"/>
        <v>0.77772574289983509</v>
      </c>
      <c r="N189" s="17">
        <f t="shared" si="123"/>
        <v>0.70493698902999791</v>
      </c>
      <c r="O189" s="17">
        <f t="shared" si="123"/>
        <v>0.72371771635777793</v>
      </c>
      <c r="P189" s="17">
        <f t="shared" si="123"/>
        <v>0.72799499397110201</v>
      </c>
      <c r="Q189" s="17">
        <f t="shared" si="123"/>
        <v>0.73322016862905359</v>
      </c>
    </row>
    <row r="190" spans="1:17">
      <c r="A190" s="9">
        <v>6</v>
      </c>
      <c r="B190" s="15" t="s">
        <v>180</v>
      </c>
      <c r="C190" s="17">
        <f t="shared" ref="C190:H190" si="128">(C202-C203)/C202*100</f>
        <v>0.29040585114010864</v>
      </c>
      <c r="D190" s="17">
        <f t="shared" si="128"/>
        <v>-1.2562766099623917</v>
      </c>
      <c r="E190" s="17">
        <f t="shared" si="128"/>
        <v>1.9103554868624477</v>
      </c>
      <c r="F190" s="17">
        <f t="shared" si="128"/>
        <v>8.0725325665274372</v>
      </c>
      <c r="G190" s="17">
        <f t="shared" si="128"/>
        <v>1.1496248288100681</v>
      </c>
      <c r="H190" s="17">
        <f t="shared" si="128"/>
        <v>-7.6714792988110627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9">(ATAN((C190+2.4)/10)+3.1415/2)/3.1415*1.75</f>
        <v>1.0214047230986059</v>
      </c>
      <c r="M190" s="17">
        <f t="shared" si="129"/>
        <v>0.93843646341860965</v>
      </c>
      <c r="N190" s="17">
        <f t="shared" si="129"/>
        <v>1.101707129555868</v>
      </c>
      <c r="O190" s="17">
        <f t="shared" si="129"/>
        <v>1.3253682577745431</v>
      </c>
      <c r="P190" s="17">
        <f t="shared" si="129"/>
        <v>1.0650065387574943</v>
      </c>
      <c r="Q190" s="17">
        <f t="shared" si="129"/>
        <v>0.60475446698791602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-7.3319755600814664</v>
      </c>
      <c r="F191" s="17">
        <f>(F205-F204)/F211*1000</f>
        <v>-3.258655804480652</v>
      </c>
      <c r="G191" s="17">
        <f>(G205-G204)/G211*1000</f>
        <v>-7.4074074074074074</v>
      </c>
      <c r="H191" s="17">
        <f>(H205-H204)/H211*1000</f>
        <v>-9.1666666666666661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30">(ATAN(E191/10)+3.1415/2)/3.1415*1.75</f>
        <v>0.52257092603281596</v>
      </c>
      <c r="O191" s="17">
        <f t="shared" si="130"/>
        <v>0.69951837387916682</v>
      </c>
      <c r="P191" s="17">
        <f t="shared" si="130"/>
        <v>0.51984787625570195</v>
      </c>
      <c r="Q191" s="17">
        <f t="shared" si="130"/>
        <v>0.46169179722732595</v>
      </c>
    </row>
    <row r="192" spans="1:17">
      <c r="A192" s="9">
        <v>8</v>
      </c>
      <c r="B192" s="15" t="s">
        <v>182</v>
      </c>
      <c r="C192" s="17">
        <f t="shared" ref="C192:H192" si="131">(C206-C207)/C211*1000</f>
        <v>-17.48112832737386</v>
      </c>
      <c r="D192" s="17">
        <f t="shared" si="131"/>
        <v>-2.8271405492730208</v>
      </c>
      <c r="E192" s="17">
        <f t="shared" si="131"/>
        <v>7.3319755600814664</v>
      </c>
      <c r="F192" s="17">
        <f t="shared" si="131"/>
        <v>-6.9246435845213847</v>
      </c>
      <c r="G192" s="17">
        <f t="shared" si="131"/>
        <v>-4.9382716049382713</v>
      </c>
      <c r="H192" s="17">
        <f t="shared" si="131"/>
        <v>-8.75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0.28942805124000409</v>
      </c>
      <c r="M192" s="17">
        <f>(ATAN(D192/10)+3.1415/2)/3.1415*1.75</f>
        <v>0.72151713553166696</v>
      </c>
      <c r="N192" s="17">
        <f t="shared" si="130"/>
        <v>1.2274290739671843</v>
      </c>
      <c r="O192" s="17">
        <f t="shared" si="130"/>
        <v>0.53761706707971124</v>
      </c>
      <c r="P192" s="17">
        <f t="shared" si="130"/>
        <v>0.61947874576287298</v>
      </c>
      <c r="Q192" s="17">
        <f t="shared" si="130"/>
        <v>0.47456947339237848</v>
      </c>
    </row>
    <row r="193" spans="1:17">
      <c r="A193" s="9">
        <v>9</v>
      </c>
      <c r="B193" s="15" t="s">
        <v>183</v>
      </c>
      <c r="C193" s="17">
        <f t="shared" ref="C193:H193" si="132">C208/C211*1000</f>
        <v>1.1918951132300357</v>
      </c>
      <c r="D193" s="17">
        <f t="shared" si="132"/>
        <v>1.2116316639741518</v>
      </c>
      <c r="E193" s="17">
        <f t="shared" si="132"/>
        <v>1.2219959266802445</v>
      </c>
      <c r="F193" s="17">
        <f t="shared" si="132"/>
        <v>1.2219959266802445</v>
      </c>
      <c r="G193" s="17">
        <f t="shared" si="132"/>
        <v>1.2345679012345678</v>
      </c>
      <c r="H193" s="17">
        <f t="shared" si="132"/>
        <v>1.25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33">IF(C193/$I193&gt;1,2^((1-$I193/C193)/LN(10/3)),2^(-LOG($I193/C193,10/3)))</f>
        <v>0.87601761588337457</v>
      </c>
      <c r="M193" s="17">
        <f t="shared" si="133"/>
        <v>0.88433982185611526</v>
      </c>
      <c r="N193" s="17">
        <f t="shared" si="133"/>
        <v>0.88868702708771719</v>
      </c>
      <c r="O193" s="17">
        <f t="shared" si="133"/>
        <v>0.88868702708771719</v>
      </c>
      <c r="P193" s="17">
        <f t="shared" si="133"/>
        <v>0.89393929746924605</v>
      </c>
      <c r="Q193" s="17">
        <f t="shared" si="133"/>
        <v>0.90035553522028322</v>
      </c>
    </row>
    <row r="194" spans="1:17">
      <c r="A194" s="9">
        <v>10</v>
      </c>
      <c r="B194" s="15" t="s">
        <v>184</v>
      </c>
      <c r="C194" s="17">
        <f t="shared" ref="C194:F194" si="134">C209/C211*100</f>
        <v>0.11918951132300357</v>
      </c>
      <c r="D194" s="17">
        <f t="shared" si="134"/>
        <v>8.0775444264943458E-2</v>
      </c>
      <c r="E194" s="17">
        <f t="shared" si="134"/>
        <v>4.0733197556008148E-2</v>
      </c>
      <c r="F194" s="17">
        <f t="shared" si="134"/>
        <v>4.0733197556008148E-2</v>
      </c>
      <c r="G194" s="17">
        <f>G209/G211*100+0.00000001</f>
        <v>1E-8</v>
      </c>
      <c r="H194" s="17">
        <f>H209/H211*100+0.000001</f>
        <v>9.9999999999999995E-7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33"/>
        <v>1.3968273843428083</v>
      </c>
      <c r="M194" s="17">
        <f t="shared" si="133"/>
        <v>1.2452646041519317</v>
      </c>
      <c r="N194" s="17">
        <f t="shared" si="133"/>
        <v>0.88868702708771707</v>
      </c>
      <c r="O194" s="17">
        <f t="shared" si="133"/>
        <v>0.88868702708771707</v>
      </c>
      <c r="P194" s="17">
        <f t="shared" si="133"/>
        <v>1.3908858244827225E-4</v>
      </c>
      <c r="Q194" s="17">
        <f t="shared" si="133"/>
        <v>1.9711731094690325E-3</v>
      </c>
    </row>
    <row r="195" spans="1:17">
      <c r="A195" s="9">
        <v>11</v>
      </c>
      <c r="B195" s="15" t="s">
        <v>185</v>
      </c>
      <c r="C195" s="17">
        <f t="shared" ref="C195:G195" si="135">C210/C211*1000</f>
        <v>2.3837902264600714</v>
      </c>
      <c r="D195" s="17">
        <f t="shared" si="135"/>
        <v>2.4232633279483036</v>
      </c>
      <c r="E195" s="17">
        <f t="shared" si="135"/>
        <v>2.443991853360489</v>
      </c>
      <c r="F195" s="17">
        <f t="shared" si="135"/>
        <v>2.443991853360489</v>
      </c>
      <c r="G195" s="17">
        <f t="shared" si="135"/>
        <v>2.4691358024691357</v>
      </c>
      <c r="H195" s="17">
        <f>H210/H211*1000+0.000001</f>
        <v>9.9999999999999995E-7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33"/>
        <v>0.65281604832305573</v>
      </c>
      <c r="M195" s="17">
        <f t="shared" si="133"/>
        <v>0.65901782956346677</v>
      </c>
      <c r="N195" s="17">
        <f t="shared" si="133"/>
        <v>0.66225740521707033</v>
      </c>
      <c r="O195" s="17">
        <f t="shared" si="133"/>
        <v>0.66225740521707033</v>
      </c>
      <c r="P195" s="17">
        <f t="shared" si="133"/>
        <v>0.66617144339738299</v>
      </c>
      <c r="Q195" s="17">
        <f t="shared" si="133"/>
        <v>1.3908858244827225E-4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18</v>
      </c>
      <c r="D197" s="17">
        <v>18</v>
      </c>
      <c r="E197" s="17">
        <v>18</v>
      </c>
      <c r="F197" s="17">
        <v>17</v>
      </c>
      <c r="G197" s="17">
        <v>17</v>
      </c>
      <c r="H197" s="17">
        <v>17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6</v>
      </c>
      <c r="D198" s="17">
        <v>6</v>
      </c>
      <c r="E198" s="17">
        <v>6</v>
      </c>
      <c r="F198" s="17">
        <v>6</v>
      </c>
      <c r="G198" s="17">
        <v>6</v>
      </c>
      <c r="H198" s="17">
        <v>6</v>
      </c>
      <c r="K198" s="15" t="s">
        <v>187</v>
      </c>
      <c r="L198" s="17">
        <f t="shared" ref="L198:L203" si="136">L185</f>
        <v>1.189097667172853</v>
      </c>
      <c r="M198" s="17">
        <f t="shared" ref="M198:M203" si="137">N185</f>
        <v>1.2009463566990943</v>
      </c>
      <c r="N198" s="17">
        <f t="shared" ref="N198:O208" si="138">P185</f>
        <v>1.1785072220361157</v>
      </c>
      <c r="O198" s="17">
        <f t="shared" si="138"/>
        <v>1.1845090965757048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2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136"/>
        <v>0.74230695479650233</v>
      </c>
      <c r="M199" s="17">
        <f t="shared" si="137"/>
        <v>0.75304257458272861</v>
      </c>
      <c r="N199" s="17">
        <f t="shared" si="138"/>
        <v>0.75749316639959419</v>
      </c>
      <c r="O199" s="17">
        <f t="shared" si="138"/>
        <v>0.76293006380880879</v>
      </c>
    </row>
    <row r="200" spans="1:17" ht="16">
      <c r="A200" s="9">
        <v>4</v>
      </c>
      <c r="B200" s="10" t="s">
        <v>191</v>
      </c>
      <c r="C200" s="17">
        <v>106.6</v>
      </c>
      <c r="D200" s="17">
        <v>106.7</v>
      </c>
      <c r="E200" s="17">
        <v>64.599999999999994</v>
      </c>
      <c r="F200" s="17">
        <v>64.599999999999994</v>
      </c>
      <c r="G200" s="17">
        <v>64.2</v>
      </c>
      <c r="H200" s="53">
        <v>64.3</v>
      </c>
      <c r="K200" s="15" t="s">
        <v>192</v>
      </c>
      <c r="L200" s="17">
        <f t="shared" si="136"/>
        <v>8.8737830999390996E-4</v>
      </c>
      <c r="M200" s="17">
        <f t="shared" si="137"/>
        <v>0.59627133428994328</v>
      </c>
      <c r="N200" s="17">
        <f t="shared" si="138"/>
        <v>8.8737830999390996E-4</v>
      </c>
      <c r="O200" s="17">
        <f t="shared" si="138"/>
        <v>8.8737830999390996E-4</v>
      </c>
    </row>
    <row r="201" spans="1:17">
      <c r="A201" s="9">
        <v>5</v>
      </c>
      <c r="B201" s="10" t="s">
        <v>193</v>
      </c>
      <c r="C201" s="17">
        <v>12.8</v>
      </c>
      <c r="D201" s="17">
        <v>12.8</v>
      </c>
      <c r="E201" s="17">
        <v>10.7</v>
      </c>
      <c r="F201" s="17">
        <v>11.2</v>
      </c>
      <c r="G201" s="17">
        <v>11.2</v>
      </c>
      <c r="H201" s="17">
        <v>11.2</v>
      </c>
      <c r="K201" s="15" t="s">
        <v>194</v>
      </c>
      <c r="L201" s="17">
        <f t="shared" si="136"/>
        <v>1.1828282028610722</v>
      </c>
      <c r="M201" s="17">
        <f t="shared" si="137"/>
        <v>0.9272963709272749</v>
      </c>
      <c r="N201" s="17">
        <f t="shared" si="138"/>
        <v>0.92944727627632795</v>
      </c>
      <c r="O201" s="17">
        <f t="shared" si="138"/>
        <v>0.93695756363048399</v>
      </c>
    </row>
    <row r="202" spans="1:17">
      <c r="A202" s="9">
        <v>6</v>
      </c>
      <c r="B202" s="10" t="s">
        <v>195</v>
      </c>
      <c r="C202" s="17">
        <v>5578.4</v>
      </c>
      <c r="D202" s="17">
        <v>5237.7</v>
      </c>
      <c r="E202" s="17">
        <v>6470</v>
      </c>
      <c r="F202" s="17">
        <v>8068.1</v>
      </c>
      <c r="G202" s="17">
        <v>10368.6</v>
      </c>
      <c r="H202" s="17">
        <v>10673.3</v>
      </c>
      <c r="K202" s="15" t="s">
        <v>196</v>
      </c>
      <c r="L202" s="17">
        <f t="shared" si="136"/>
        <v>0.77040684391694148</v>
      </c>
      <c r="M202" s="17">
        <f t="shared" si="137"/>
        <v>0.70493698902999791</v>
      </c>
      <c r="N202" s="17">
        <f t="shared" si="138"/>
        <v>0.72799499397110201</v>
      </c>
      <c r="O202" s="17">
        <f t="shared" si="138"/>
        <v>0.73322016862905359</v>
      </c>
    </row>
    <row r="203" spans="1:17">
      <c r="A203" s="9">
        <v>7</v>
      </c>
      <c r="B203" s="10" t="s">
        <v>197</v>
      </c>
      <c r="C203" s="17">
        <v>5562.2</v>
      </c>
      <c r="D203" s="17">
        <v>5303.5</v>
      </c>
      <c r="E203" s="17">
        <v>6346.4</v>
      </c>
      <c r="F203" s="17">
        <v>7416.8</v>
      </c>
      <c r="G203" s="17">
        <v>10249.4</v>
      </c>
      <c r="H203" s="17">
        <v>11492.1</v>
      </c>
      <c r="K203" s="15" t="s">
        <v>198</v>
      </c>
      <c r="L203" s="17">
        <f t="shared" si="136"/>
        <v>1.0214047230986059</v>
      </c>
      <c r="M203" s="17">
        <f t="shared" si="137"/>
        <v>1.101707129555868</v>
      </c>
      <c r="N203" s="17">
        <f t="shared" si="138"/>
        <v>1.0650065387574943</v>
      </c>
      <c r="O203" s="17">
        <f t="shared" si="138"/>
        <v>0.60475446698791602</v>
      </c>
    </row>
    <row r="204" spans="1:17">
      <c r="A204" s="9">
        <v>8</v>
      </c>
      <c r="B204" s="10" t="s">
        <v>199</v>
      </c>
      <c r="C204" s="17"/>
      <c r="D204" s="17"/>
      <c r="E204" s="17">
        <v>38</v>
      </c>
      <c r="F204" s="17">
        <v>31</v>
      </c>
      <c r="G204" s="17">
        <v>31</v>
      </c>
      <c r="H204" s="17">
        <v>35</v>
      </c>
      <c r="K204" s="15" t="s">
        <v>200</v>
      </c>
      <c r="L204" s="17">
        <f>N191</f>
        <v>0.52257092603281596</v>
      </c>
      <c r="M204" s="17">
        <f>O191</f>
        <v>0.69951837387916682</v>
      </c>
      <c r="N204" s="17">
        <f t="shared" si="138"/>
        <v>0.51984787625570195</v>
      </c>
      <c r="O204" s="17">
        <f t="shared" si="138"/>
        <v>0.46169179722732595</v>
      </c>
    </row>
    <row r="205" spans="1:17">
      <c r="A205" s="9">
        <v>9</v>
      </c>
      <c r="B205" s="10" t="s">
        <v>201</v>
      </c>
      <c r="C205" s="17"/>
      <c r="D205" s="17"/>
      <c r="E205" s="17">
        <v>20</v>
      </c>
      <c r="F205" s="17">
        <v>23</v>
      </c>
      <c r="G205" s="17">
        <v>13</v>
      </c>
      <c r="H205" s="17">
        <v>13</v>
      </c>
      <c r="K205" s="15" t="s">
        <v>202</v>
      </c>
      <c r="L205" s="17">
        <f>L192</f>
        <v>0.28942805124000409</v>
      </c>
      <c r="M205" s="17">
        <f>N192</f>
        <v>1.2274290739671843</v>
      </c>
      <c r="N205" s="17">
        <f t="shared" si="138"/>
        <v>0.61947874576287298</v>
      </c>
      <c r="O205" s="17">
        <f t="shared" si="138"/>
        <v>0.47456947339237848</v>
      </c>
    </row>
    <row r="206" spans="1:17">
      <c r="A206" s="9">
        <v>10</v>
      </c>
      <c r="B206" s="10" t="s">
        <v>203</v>
      </c>
      <c r="C206" s="17">
        <v>22</v>
      </c>
      <c r="D206" s="17">
        <v>46</v>
      </c>
      <c r="E206" s="17">
        <v>80</v>
      </c>
      <c r="F206" s="17">
        <v>51</v>
      </c>
      <c r="G206" s="17">
        <v>59</v>
      </c>
      <c r="H206" s="17">
        <v>56</v>
      </c>
      <c r="K206" s="15" t="s">
        <v>204</v>
      </c>
      <c r="L206" s="17">
        <f>L193</f>
        <v>0.87601761588337457</v>
      </c>
      <c r="M206" s="17">
        <f>N193</f>
        <v>0.88868702708771719</v>
      </c>
      <c r="N206" s="17">
        <f t="shared" si="138"/>
        <v>0.89393929746924605</v>
      </c>
      <c r="O206" s="17">
        <f t="shared" si="138"/>
        <v>0.90035553522028322</v>
      </c>
    </row>
    <row r="207" spans="1:17">
      <c r="A207" s="9">
        <v>11</v>
      </c>
      <c r="B207" s="10" t="s">
        <v>205</v>
      </c>
      <c r="C207" s="17">
        <v>66</v>
      </c>
      <c r="D207" s="17">
        <v>53</v>
      </c>
      <c r="E207" s="17">
        <v>62</v>
      </c>
      <c r="F207" s="17">
        <v>68</v>
      </c>
      <c r="G207" s="17">
        <v>71</v>
      </c>
      <c r="H207" s="17">
        <v>77</v>
      </c>
      <c r="K207" s="15" t="s">
        <v>206</v>
      </c>
      <c r="L207" s="17">
        <f>L194</f>
        <v>1.3968273843428083</v>
      </c>
      <c r="M207" s="17">
        <f>N194</f>
        <v>0.88868702708771707</v>
      </c>
      <c r="N207" s="17">
        <f t="shared" si="138"/>
        <v>1.3908858244827225E-4</v>
      </c>
      <c r="O207" s="17">
        <f t="shared" si="138"/>
        <v>1.9711731094690325E-3</v>
      </c>
    </row>
    <row r="208" spans="1:17">
      <c r="A208" s="9">
        <v>12</v>
      </c>
      <c r="B208" s="10" t="s">
        <v>207</v>
      </c>
      <c r="C208" s="17">
        <v>3</v>
      </c>
      <c r="D208" s="17">
        <v>3</v>
      </c>
      <c r="E208" s="17">
        <v>3</v>
      </c>
      <c r="F208" s="17">
        <v>3</v>
      </c>
      <c r="G208" s="17">
        <v>3</v>
      </c>
      <c r="H208" s="17">
        <v>3</v>
      </c>
      <c r="K208" s="15" t="s">
        <v>208</v>
      </c>
      <c r="L208" s="17">
        <f>L195</f>
        <v>0.65281604832305573</v>
      </c>
      <c r="M208" s="17">
        <f>N195</f>
        <v>0.66225740521707033</v>
      </c>
      <c r="N208" s="17">
        <f t="shared" si="138"/>
        <v>0.66617144339738299</v>
      </c>
      <c r="O208" s="17">
        <f t="shared" si="138"/>
        <v>1.3908858244827225E-4</v>
      </c>
    </row>
    <row r="209" spans="1:17">
      <c r="A209" s="9">
        <v>13</v>
      </c>
      <c r="B209" s="10" t="s">
        <v>209</v>
      </c>
      <c r="C209" s="17">
        <v>3</v>
      </c>
      <c r="D209" s="17">
        <v>2</v>
      </c>
      <c r="E209" s="17">
        <v>1</v>
      </c>
      <c r="F209" s="17">
        <v>1</v>
      </c>
      <c r="G209" s="21">
        <v>0</v>
      </c>
      <c r="H209" s="21">
        <v>0</v>
      </c>
    </row>
    <row r="210" spans="1:17">
      <c r="A210" s="9">
        <v>14</v>
      </c>
      <c r="B210" s="10" t="s">
        <v>211</v>
      </c>
      <c r="C210" s="17">
        <v>6</v>
      </c>
      <c r="D210" s="17">
        <v>6</v>
      </c>
      <c r="E210" s="17">
        <v>6</v>
      </c>
      <c r="F210" s="17">
        <v>6</v>
      </c>
      <c r="G210" s="21">
        <v>6</v>
      </c>
      <c r="H210" s="21">
        <v>0</v>
      </c>
    </row>
    <row r="211" spans="1:17" ht="16">
      <c r="A211" s="9">
        <v>15</v>
      </c>
      <c r="B211" s="10" t="s">
        <v>213</v>
      </c>
      <c r="C211" s="17">
        <v>2517</v>
      </c>
      <c r="D211" s="17">
        <v>2476</v>
      </c>
      <c r="E211" s="17">
        <v>2455</v>
      </c>
      <c r="F211" s="17">
        <v>2455</v>
      </c>
      <c r="G211" s="17">
        <v>2430</v>
      </c>
      <c r="H211" s="54">
        <v>2400</v>
      </c>
    </row>
    <row r="213" spans="1:17" ht="16">
      <c r="A213" s="20" t="s">
        <v>220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9">C227/C241*1000</f>
        <v>5.2331113225499521</v>
      </c>
      <c r="D215" s="17">
        <f t="shared" si="139"/>
        <v>6.4292779426310585</v>
      </c>
      <c r="E215" s="17">
        <f t="shared" si="139"/>
        <v>7.0921985815602833</v>
      </c>
      <c r="F215" s="17">
        <f t="shared" si="139"/>
        <v>7.1942446043165473</v>
      </c>
      <c r="G215" s="17">
        <f t="shared" si="139"/>
        <v>7.454739084132056</v>
      </c>
      <c r="H215" s="17">
        <f t="shared" si="139"/>
        <v>7.6045627376425857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40">IF(C215/$I215&gt;1,2^((1-$I215/C215)/LN(10/3)),2^(-LOG($I215/C215,10/3)))</f>
        <v>1.0259772361655073</v>
      </c>
      <c r="M215" s="17">
        <f t="shared" si="140"/>
        <v>1.1365373618075862</v>
      </c>
      <c r="N215" s="17">
        <f t="shared" si="140"/>
        <v>1.185110962608847</v>
      </c>
      <c r="O215" s="17">
        <f t="shared" si="140"/>
        <v>1.1919535216284367</v>
      </c>
      <c r="P215" s="17">
        <f t="shared" si="140"/>
        <v>1.2087360971151297</v>
      </c>
      <c r="Q215" s="17">
        <f t="shared" si="140"/>
        <v>1.2179668474245489</v>
      </c>
    </row>
    <row r="216" spans="1:17">
      <c r="A216" s="9">
        <v>2</v>
      </c>
      <c r="B216" s="15" t="s">
        <v>176</v>
      </c>
      <c r="C216" s="17">
        <f t="shared" ref="C216:H216" si="141">C228/C241*1000</f>
        <v>4.2816365366317788</v>
      </c>
      <c r="D216" s="17">
        <f t="shared" si="141"/>
        <v>4.4510385756676563</v>
      </c>
      <c r="E216" s="17">
        <f t="shared" si="141"/>
        <v>4.5592705167173246</v>
      </c>
      <c r="F216" s="17">
        <f t="shared" si="141"/>
        <v>4.6248715313463515</v>
      </c>
      <c r="G216" s="17">
        <f t="shared" si="141"/>
        <v>4.7923322683706067</v>
      </c>
      <c r="H216" s="17">
        <f t="shared" si="141"/>
        <v>4.8886474741988044</v>
      </c>
      <c r="I216" s="18">
        <f>Показатели!$E$3</f>
        <v>4</v>
      </c>
      <c r="J216" s="9">
        <v>2</v>
      </c>
      <c r="K216" s="15" t="s">
        <v>176</v>
      </c>
      <c r="L216" s="17">
        <f t="shared" si="140"/>
        <v>1.0385955433196525</v>
      </c>
      <c r="M216" s="17">
        <f t="shared" si="140"/>
        <v>1.0600746036394901</v>
      </c>
      <c r="N216" s="17">
        <f t="shared" si="140"/>
        <v>1.0731746748284798</v>
      </c>
      <c r="O216" s="17">
        <f t="shared" si="140"/>
        <v>1.0808910153937938</v>
      </c>
      <c r="P216" s="17">
        <f t="shared" si="140"/>
        <v>1.0998624775273262</v>
      </c>
      <c r="Q216" s="17">
        <f t="shared" si="140"/>
        <v>1.1103246964822111</v>
      </c>
    </row>
    <row r="217" spans="1:17">
      <c r="A217" s="9">
        <v>3</v>
      </c>
      <c r="B217" s="15" t="s">
        <v>177</v>
      </c>
      <c r="C217" s="17">
        <f t="shared" ref="C217:H217" si="142">C229/C241*1000+0.00001</f>
        <v>1.0000000000000001E-5</v>
      </c>
      <c r="D217" s="17">
        <f t="shared" si="142"/>
        <v>1.0000000000000001E-5</v>
      </c>
      <c r="E217" s="17">
        <f t="shared" si="142"/>
        <v>1.0000000000000001E-5</v>
      </c>
      <c r="F217" s="17">
        <f t="shared" si="142"/>
        <v>1.0000000000000001E-5</v>
      </c>
      <c r="G217" s="17">
        <f t="shared" si="142"/>
        <v>1.0000000000000001E-5</v>
      </c>
      <c r="H217" s="17">
        <f t="shared" si="142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40"/>
        <v>8.8737830999390996E-4</v>
      </c>
      <c r="M217" s="17">
        <f t="shared" si="140"/>
        <v>8.8737830999390996E-4</v>
      </c>
      <c r="N217" s="17">
        <f t="shared" si="140"/>
        <v>8.8737830999390996E-4</v>
      </c>
      <c r="O217" s="17">
        <f t="shared" si="140"/>
        <v>8.8737830999390996E-4</v>
      </c>
      <c r="P217" s="17">
        <f t="shared" si="140"/>
        <v>8.8737830999390996E-4</v>
      </c>
      <c r="Q217" s="17">
        <f t="shared" si="140"/>
        <v>8.8737830999390996E-4</v>
      </c>
    </row>
    <row r="218" spans="1:17">
      <c r="A218" s="9">
        <v>4</v>
      </c>
      <c r="B218" s="15" t="s">
        <v>178</v>
      </c>
      <c r="C218" s="17">
        <f t="shared" ref="C218:H218" si="143">C230/C241*1000</f>
        <v>31.351094196003807</v>
      </c>
      <c r="D218" s="17">
        <f t="shared" si="143"/>
        <v>32.591493570722058</v>
      </c>
      <c r="E218" s="17">
        <f t="shared" si="143"/>
        <v>33.383991894630199</v>
      </c>
      <c r="F218" s="17">
        <f t="shared" si="143"/>
        <v>33.504624871531348</v>
      </c>
      <c r="G218" s="17">
        <f t="shared" si="143"/>
        <v>34.71778487752929</v>
      </c>
      <c r="H218" s="17">
        <f t="shared" si="143"/>
        <v>35.415535035306903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40"/>
        <v>1.025121204393916</v>
      </c>
      <c r="M218" s="17">
        <f t="shared" si="140"/>
        <v>1.0468417480640531</v>
      </c>
      <c r="N218" s="17">
        <f t="shared" si="140"/>
        <v>1.0600943607107316</v>
      </c>
      <c r="O218" s="17">
        <f t="shared" si="140"/>
        <v>1.0620708849033371</v>
      </c>
      <c r="P218" s="17">
        <f t="shared" si="140"/>
        <v>1.081375549111288</v>
      </c>
      <c r="Q218" s="17">
        <f t="shared" si="140"/>
        <v>1.0920265587715372</v>
      </c>
    </row>
    <row r="219" spans="1:17">
      <c r="A219" s="9">
        <v>5</v>
      </c>
      <c r="B219" s="15" t="s">
        <v>179</v>
      </c>
      <c r="C219" s="17">
        <f t="shared" ref="C219:H219" si="144">C231/C241*1000</f>
        <v>12.607040913415794</v>
      </c>
      <c r="D219" s="17">
        <f t="shared" si="144"/>
        <v>13.452027695351138</v>
      </c>
      <c r="E219" s="17">
        <f t="shared" si="144"/>
        <v>14.387031408308003</v>
      </c>
      <c r="F219" s="17">
        <f t="shared" si="144"/>
        <v>14.953751284686538</v>
      </c>
      <c r="G219" s="17">
        <f t="shared" si="144"/>
        <v>15.495207667731631</v>
      </c>
      <c r="H219" s="17">
        <f t="shared" si="144"/>
        <v>19.065725149375339</v>
      </c>
      <c r="I219" s="18">
        <f>Показатели!$E$6</f>
        <v>8</v>
      </c>
      <c r="J219" s="9">
        <v>5</v>
      </c>
      <c r="K219" s="15" t="s">
        <v>179</v>
      </c>
      <c r="L219" s="17">
        <f t="shared" si="140"/>
        <v>1.2341548623090555</v>
      </c>
      <c r="M219" s="17">
        <f t="shared" si="140"/>
        <v>1.2628039032354776</v>
      </c>
      <c r="N219" s="17">
        <f t="shared" si="140"/>
        <v>1.2912177360361274</v>
      </c>
      <c r="O219" s="17">
        <f t="shared" si="140"/>
        <v>1.3069786910494678</v>
      </c>
      <c r="P219" s="17">
        <f t="shared" si="140"/>
        <v>1.3211210661872439</v>
      </c>
      <c r="Q219" s="17">
        <f t="shared" si="140"/>
        <v>1.3967460525927626</v>
      </c>
    </row>
    <row r="220" spans="1:17">
      <c r="A220" s="9">
        <v>6</v>
      </c>
      <c r="B220" s="15" t="s">
        <v>180</v>
      </c>
      <c r="C220" s="17">
        <f t="shared" ref="C220:H220" si="145">(C232-C233)/C232*100</f>
        <v>-4.9715948842806261</v>
      </c>
      <c r="D220" s="17">
        <f t="shared" si="145"/>
        <v>0.30783033753055944</v>
      </c>
      <c r="E220" s="17">
        <f t="shared" si="145"/>
        <v>1.9798136645962732</v>
      </c>
      <c r="F220" s="17">
        <f t="shared" si="145"/>
        <v>9.8968025714769077</v>
      </c>
      <c r="G220" s="17">
        <f t="shared" si="145"/>
        <v>-4.6955014574962579</v>
      </c>
      <c r="H220" s="17">
        <f t="shared" si="145"/>
        <v>5.1031566669096744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6">(ATAN((C220+2.4)/10)+3.1415/2)/3.1415*1.75</f>
        <v>0.73478521403852004</v>
      </c>
      <c r="M220" s="17">
        <f t="shared" si="146"/>
        <v>1.0223094571260907</v>
      </c>
      <c r="N220" s="17">
        <f t="shared" si="146"/>
        <v>1.10496186665759</v>
      </c>
      <c r="O220" s="17">
        <f t="shared" si="146"/>
        <v>1.3696940631205388</v>
      </c>
      <c r="P220" s="17">
        <f t="shared" si="146"/>
        <v>0.74930465907256605</v>
      </c>
      <c r="Q220" s="17">
        <f t="shared" si="146"/>
        <v>1.2335804340334364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-8.1053698074974676</v>
      </c>
      <c r="F221" s="17">
        <f>(F235-F234)/F241*1000</f>
        <v>-22.610483042137716</v>
      </c>
      <c r="G221" s="17">
        <f>(G235-G234)/G241*1000</f>
        <v>-14.909478168264112</v>
      </c>
      <c r="H221" s="17">
        <f>(H235-H234)/H241*1000</f>
        <v>-12.493210211841392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7">(ATAN(E221/10)+3.1415/2)/3.1415*1.75</f>
        <v>0.49556892284886506</v>
      </c>
      <c r="O221" s="17">
        <f t="shared" si="147"/>
        <v>0.23193866966334589</v>
      </c>
      <c r="P221" s="17">
        <f t="shared" si="147"/>
        <v>0.32908425075857495</v>
      </c>
      <c r="Q221" s="17">
        <f t="shared" si="147"/>
        <v>0.37599217681660146</v>
      </c>
    </row>
    <row r="222" spans="1:17">
      <c r="A222" s="9">
        <v>8</v>
      </c>
      <c r="B222" s="15" t="s">
        <v>182</v>
      </c>
      <c r="C222" s="17">
        <f t="shared" ref="C222:H222" si="148">(C236-C237)/C241*1000</f>
        <v>-21.408182683158895</v>
      </c>
      <c r="D222" s="17">
        <f t="shared" si="148"/>
        <v>-4.9455984174085064</v>
      </c>
      <c r="E222" s="17">
        <f t="shared" si="148"/>
        <v>-6.0790273556231007</v>
      </c>
      <c r="F222" s="17">
        <f t="shared" si="148"/>
        <v>-12.332990750256936</v>
      </c>
      <c r="G222" s="17">
        <f t="shared" si="148"/>
        <v>-4.7923322683706067</v>
      </c>
      <c r="H222" s="17">
        <f t="shared" si="148"/>
        <v>-23.900054318305269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0.24340443581904697</v>
      </c>
      <c r="M222" s="17">
        <f>(ATAN(D222/10)+3.1415/2)/3.1415*1.75</f>
        <v>0.61915071365080188</v>
      </c>
      <c r="N222" s="17">
        <f t="shared" si="147"/>
        <v>0.57072890577756175</v>
      </c>
      <c r="O222" s="17">
        <f t="shared" si="147"/>
        <v>0.3795048870818436</v>
      </c>
      <c r="P222" s="17">
        <f t="shared" si="147"/>
        <v>0.62605234837642953</v>
      </c>
      <c r="Q222" s="17">
        <f t="shared" si="147"/>
        <v>0.22072256898654044</v>
      </c>
    </row>
    <row r="223" spans="1:17">
      <c r="A223" s="9">
        <v>9</v>
      </c>
      <c r="B223" s="15" t="s">
        <v>183</v>
      </c>
      <c r="C223" s="17">
        <f>C238/C241*1000+0.00001</f>
        <v>1.0000000000000001E-5</v>
      </c>
      <c r="D223" s="17">
        <f t="shared" ref="D223:H223" si="149">D238/D241*1000</f>
        <v>3.4619188921859543</v>
      </c>
      <c r="E223" s="17">
        <f t="shared" si="149"/>
        <v>3.5460992907801416</v>
      </c>
      <c r="F223" s="17">
        <f t="shared" si="149"/>
        <v>3.5971223021582737</v>
      </c>
      <c r="G223" s="17">
        <f t="shared" si="149"/>
        <v>3.727369542066028</v>
      </c>
      <c r="H223" s="17">
        <f t="shared" si="149"/>
        <v>3.8022813688212929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50">IF(C223/$I223&gt;1,2^((1-$I223/C223)/LN(10/3)),2^(-LOG($I223/C223,10/3)))</f>
        <v>1.0472204611373878E-3</v>
      </c>
      <c r="M223" s="17">
        <f t="shared" si="150"/>
        <v>1.3857851105089776</v>
      </c>
      <c r="N223" s="17">
        <f t="shared" si="150"/>
        <v>1.3940155994775394</v>
      </c>
      <c r="O223" s="17">
        <f t="shared" si="150"/>
        <v>1.3988392737729225</v>
      </c>
      <c r="P223" s="17">
        <f t="shared" si="150"/>
        <v>1.4106235159068918</v>
      </c>
      <c r="Q223" s="17">
        <f t="shared" si="150"/>
        <v>1.4170771808790537</v>
      </c>
    </row>
    <row r="224" spans="1:17">
      <c r="A224" s="9">
        <v>10</v>
      </c>
      <c r="B224" s="15" t="s">
        <v>184</v>
      </c>
      <c r="C224" s="17">
        <f t="shared" ref="C224:F224" si="151">C239/C241*100</f>
        <v>9.5147478591817325E-2</v>
      </c>
      <c r="D224" s="17">
        <f t="shared" si="151"/>
        <v>4.945598417408506E-2</v>
      </c>
      <c r="E224" s="17">
        <f t="shared" si="151"/>
        <v>5.0658561296859174E-2</v>
      </c>
      <c r="F224" s="17">
        <f t="shared" si="151"/>
        <v>5.1387461459403906E-2</v>
      </c>
      <c r="G224" s="17">
        <f>G239/G241*100+0.000001</f>
        <v>9.9999999999999995E-7</v>
      </c>
      <c r="H224" s="17">
        <f>H239/H241*100+0.000001</f>
        <v>9.9999999999999995E-7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50"/>
        <v>1.3141335444018776</v>
      </c>
      <c r="M224" s="17">
        <f t="shared" si="150"/>
        <v>0.99372148720303977</v>
      </c>
      <c r="N224" s="17">
        <f t="shared" si="150"/>
        <v>1.007512393851298</v>
      </c>
      <c r="O224" s="17">
        <f t="shared" si="150"/>
        <v>1.0156657911744238</v>
      </c>
      <c r="P224" s="17">
        <f t="shared" si="150"/>
        <v>1.9711731094690325E-3</v>
      </c>
      <c r="Q224" s="17">
        <f t="shared" si="150"/>
        <v>1.9711731094690325E-3</v>
      </c>
    </row>
    <row r="225" spans="1:17">
      <c r="A225" s="9">
        <v>11</v>
      </c>
      <c r="B225" s="15" t="s">
        <v>185</v>
      </c>
      <c r="C225" s="17">
        <f t="shared" ref="C225:G225" si="152">C240/C241*1000</f>
        <v>4.2816365366317788</v>
      </c>
      <c r="D225" s="17">
        <f t="shared" si="152"/>
        <v>3.9564787339268048</v>
      </c>
      <c r="E225" s="17">
        <f t="shared" si="152"/>
        <v>3.5460992907801416</v>
      </c>
      <c r="F225" s="17">
        <f t="shared" si="152"/>
        <v>4.1109969167523124</v>
      </c>
      <c r="G225" s="17">
        <f t="shared" si="152"/>
        <v>4.2598509052183173</v>
      </c>
      <c r="H225" s="17">
        <f>H240/H241*1000+0.000001</f>
        <v>9.9999999999999995E-7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50"/>
        <v>0.91457559449534764</v>
      </c>
      <c r="M225" s="17">
        <f t="shared" si="150"/>
        <v>0.87392059338503592</v>
      </c>
      <c r="N225" s="17">
        <f t="shared" si="150"/>
        <v>0.82052548302952066</v>
      </c>
      <c r="O225" s="17">
        <f t="shared" si="150"/>
        <v>0.89341024505885891</v>
      </c>
      <c r="P225" s="17">
        <f t="shared" si="150"/>
        <v>0.91189359674353776</v>
      </c>
      <c r="Q225" s="17">
        <f t="shared" si="150"/>
        <v>1.3908858244827225E-4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11</v>
      </c>
      <c r="D227" s="17">
        <v>13</v>
      </c>
      <c r="E227" s="17">
        <v>14</v>
      </c>
      <c r="F227" s="17">
        <v>14</v>
      </c>
      <c r="G227" s="17">
        <v>14</v>
      </c>
      <c r="H227" s="17">
        <v>14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9</v>
      </c>
      <c r="D228" s="17">
        <v>9</v>
      </c>
      <c r="E228" s="17">
        <v>9</v>
      </c>
      <c r="F228" s="17">
        <v>9</v>
      </c>
      <c r="G228" s="17">
        <v>9</v>
      </c>
      <c r="H228" s="17">
        <v>9</v>
      </c>
      <c r="K228" s="15" t="s">
        <v>187</v>
      </c>
      <c r="L228" s="17">
        <f t="shared" ref="L228:L233" si="153">L215</f>
        <v>1.0259772361655073</v>
      </c>
      <c r="M228" s="17">
        <f t="shared" ref="M228:M233" si="154">N215</f>
        <v>1.185110962608847</v>
      </c>
      <c r="N228" s="17">
        <f t="shared" ref="N228:O238" si="155">P215</f>
        <v>1.2087360971151297</v>
      </c>
      <c r="O228" s="17">
        <f t="shared" si="155"/>
        <v>1.2179668474245489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K229" s="15" t="s">
        <v>190</v>
      </c>
      <c r="L229" s="17">
        <f t="shared" si="153"/>
        <v>1.0385955433196525</v>
      </c>
      <c r="M229" s="17">
        <f t="shared" si="154"/>
        <v>1.0731746748284798</v>
      </c>
      <c r="N229" s="17">
        <f t="shared" si="155"/>
        <v>1.0998624775273262</v>
      </c>
      <c r="O229" s="17">
        <f t="shared" si="155"/>
        <v>1.1103246964822111</v>
      </c>
    </row>
    <row r="230" spans="1:17">
      <c r="A230" s="9">
        <v>4</v>
      </c>
      <c r="B230" s="10" t="s">
        <v>191</v>
      </c>
      <c r="C230" s="17">
        <v>65.900000000000006</v>
      </c>
      <c r="D230" s="17">
        <v>65.900000000000006</v>
      </c>
      <c r="E230" s="17">
        <v>65.900000000000006</v>
      </c>
      <c r="F230" s="17">
        <v>65.2</v>
      </c>
      <c r="G230" s="17">
        <v>65.2</v>
      </c>
      <c r="H230" s="17">
        <v>65.2</v>
      </c>
      <c r="K230" s="15" t="s">
        <v>192</v>
      </c>
      <c r="L230" s="17">
        <f t="shared" si="153"/>
        <v>8.8737830999390996E-4</v>
      </c>
      <c r="M230" s="17">
        <f t="shared" si="154"/>
        <v>8.8737830999390996E-4</v>
      </c>
      <c r="N230" s="17">
        <f t="shared" si="155"/>
        <v>8.8737830999390996E-4</v>
      </c>
      <c r="O230" s="17">
        <f t="shared" si="155"/>
        <v>8.8737830999390996E-4</v>
      </c>
    </row>
    <row r="231" spans="1:17">
      <c r="A231" s="9">
        <v>5</v>
      </c>
      <c r="B231" s="10" t="s">
        <v>193</v>
      </c>
      <c r="C231" s="17">
        <v>26.5</v>
      </c>
      <c r="D231" s="17">
        <v>27.2</v>
      </c>
      <c r="E231" s="17">
        <v>28.4</v>
      </c>
      <c r="F231" s="17">
        <v>29.1</v>
      </c>
      <c r="G231" s="17">
        <v>29.1</v>
      </c>
      <c r="H231" s="17">
        <v>35.1</v>
      </c>
      <c r="K231" s="15" t="s">
        <v>194</v>
      </c>
      <c r="L231" s="17">
        <f t="shared" si="153"/>
        <v>1.025121204393916</v>
      </c>
      <c r="M231" s="17">
        <f t="shared" si="154"/>
        <v>1.0600943607107316</v>
      </c>
      <c r="N231" s="17">
        <f t="shared" si="155"/>
        <v>1.081375549111288</v>
      </c>
      <c r="O231" s="17">
        <f t="shared" si="155"/>
        <v>1.0920265587715372</v>
      </c>
    </row>
    <row r="232" spans="1:17">
      <c r="A232" s="9">
        <v>6</v>
      </c>
      <c r="B232" s="10" t="s">
        <v>195</v>
      </c>
      <c r="C232" s="17">
        <v>7146.6</v>
      </c>
      <c r="D232" s="17">
        <v>6464.6</v>
      </c>
      <c r="E232" s="17">
        <v>7728</v>
      </c>
      <c r="F232" s="17">
        <v>11822</v>
      </c>
      <c r="G232" s="17">
        <v>12693</v>
      </c>
      <c r="H232" s="17">
        <v>13717</v>
      </c>
      <c r="K232" s="15" t="s">
        <v>196</v>
      </c>
      <c r="L232" s="17">
        <f t="shared" si="153"/>
        <v>1.2341548623090555</v>
      </c>
      <c r="M232" s="17">
        <f t="shared" si="154"/>
        <v>1.2912177360361274</v>
      </c>
      <c r="N232" s="17">
        <f t="shared" si="155"/>
        <v>1.3211210661872439</v>
      </c>
      <c r="O232" s="17">
        <f t="shared" si="155"/>
        <v>1.3967460525927626</v>
      </c>
    </row>
    <row r="233" spans="1:17">
      <c r="A233" s="9">
        <v>7</v>
      </c>
      <c r="B233" s="10" t="s">
        <v>197</v>
      </c>
      <c r="C233" s="17">
        <v>7501.9</v>
      </c>
      <c r="D233" s="17">
        <v>6444.7</v>
      </c>
      <c r="E233" s="17">
        <v>7575</v>
      </c>
      <c r="F233" s="17">
        <v>10652</v>
      </c>
      <c r="G233" s="17">
        <v>13289</v>
      </c>
      <c r="H233" s="17">
        <v>13017</v>
      </c>
      <c r="K233" s="15" t="s">
        <v>198</v>
      </c>
      <c r="L233" s="17">
        <f t="shared" si="153"/>
        <v>0.73478521403852004</v>
      </c>
      <c r="M233" s="17">
        <f t="shared" si="154"/>
        <v>1.10496186665759</v>
      </c>
      <c r="N233" s="17">
        <f t="shared" si="155"/>
        <v>0.74930465907256605</v>
      </c>
      <c r="O233" s="17">
        <f t="shared" si="155"/>
        <v>1.2335804340334364</v>
      </c>
    </row>
    <row r="234" spans="1:17">
      <c r="A234" s="9">
        <v>8</v>
      </c>
      <c r="B234" s="10" t="s">
        <v>199</v>
      </c>
      <c r="C234" s="17"/>
      <c r="D234" s="17"/>
      <c r="E234" s="17">
        <v>31</v>
      </c>
      <c r="F234" s="17">
        <v>53</v>
      </c>
      <c r="G234" s="17">
        <v>40</v>
      </c>
      <c r="H234" s="17">
        <v>34</v>
      </c>
      <c r="K234" s="15" t="s">
        <v>200</v>
      </c>
      <c r="L234" s="17">
        <f>N221</f>
        <v>0.49556892284886506</v>
      </c>
      <c r="M234" s="17">
        <f>O221</f>
        <v>0.23193866966334589</v>
      </c>
      <c r="N234" s="17">
        <f t="shared" si="155"/>
        <v>0.32908425075857495</v>
      </c>
      <c r="O234" s="17">
        <f t="shared" si="155"/>
        <v>0.37599217681660146</v>
      </c>
    </row>
    <row r="235" spans="1:17">
      <c r="A235" s="9">
        <v>9</v>
      </c>
      <c r="B235" s="10" t="s">
        <v>201</v>
      </c>
      <c r="C235" s="17"/>
      <c r="D235" s="17"/>
      <c r="E235" s="17">
        <v>15</v>
      </c>
      <c r="F235" s="17">
        <v>9</v>
      </c>
      <c r="G235" s="17">
        <v>12</v>
      </c>
      <c r="H235" s="17">
        <v>11</v>
      </c>
      <c r="K235" s="15" t="s">
        <v>202</v>
      </c>
      <c r="L235" s="17">
        <f>L222</f>
        <v>0.24340443581904697</v>
      </c>
      <c r="M235" s="17">
        <f>N222</f>
        <v>0.57072890577756175</v>
      </c>
      <c r="N235" s="17">
        <f t="shared" si="155"/>
        <v>0.62605234837642953</v>
      </c>
      <c r="O235" s="17">
        <f t="shared" si="155"/>
        <v>0.22072256898654044</v>
      </c>
    </row>
    <row r="236" spans="1:17">
      <c r="A236" s="9">
        <v>10</v>
      </c>
      <c r="B236" s="10" t="s">
        <v>203</v>
      </c>
      <c r="C236" s="17">
        <v>56</v>
      </c>
      <c r="D236" s="17">
        <v>73</v>
      </c>
      <c r="E236" s="17">
        <v>60</v>
      </c>
      <c r="F236" s="17">
        <v>55</v>
      </c>
      <c r="G236" s="17">
        <v>72</v>
      </c>
      <c r="H236" s="17">
        <v>48</v>
      </c>
      <c r="K236" s="15" t="s">
        <v>204</v>
      </c>
      <c r="L236" s="17">
        <f>L223</f>
        <v>1.0472204611373878E-3</v>
      </c>
      <c r="M236" s="17">
        <f>N223</f>
        <v>1.3940155994775394</v>
      </c>
      <c r="N236" s="17">
        <f t="shared" si="155"/>
        <v>1.4106235159068918</v>
      </c>
      <c r="O236" s="17">
        <f t="shared" si="155"/>
        <v>1.4170771808790537</v>
      </c>
    </row>
    <row r="237" spans="1:17">
      <c r="A237" s="9">
        <v>11</v>
      </c>
      <c r="B237" s="10" t="s">
        <v>205</v>
      </c>
      <c r="C237" s="17">
        <v>101</v>
      </c>
      <c r="D237" s="17">
        <v>83</v>
      </c>
      <c r="E237" s="17">
        <v>72</v>
      </c>
      <c r="F237" s="17">
        <v>79</v>
      </c>
      <c r="G237" s="17">
        <v>81</v>
      </c>
      <c r="H237" s="17">
        <v>92</v>
      </c>
      <c r="K237" s="15" t="s">
        <v>206</v>
      </c>
      <c r="L237" s="17">
        <f>L224</f>
        <v>1.3141335444018776</v>
      </c>
      <c r="M237" s="17">
        <f>N224</f>
        <v>1.007512393851298</v>
      </c>
      <c r="N237" s="17">
        <f t="shared" si="155"/>
        <v>1.9711731094690325E-3</v>
      </c>
      <c r="O237" s="17">
        <f t="shared" si="155"/>
        <v>1.9711731094690325E-3</v>
      </c>
    </row>
    <row r="238" spans="1:17">
      <c r="A238" s="9">
        <v>12</v>
      </c>
      <c r="B238" s="10" t="s">
        <v>207</v>
      </c>
      <c r="C238" s="17"/>
      <c r="D238" s="17">
        <v>7</v>
      </c>
      <c r="E238" s="17">
        <v>7</v>
      </c>
      <c r="F238" s="17">
        <v>7</v>
      </c>
      <c r="G238" s="17">
        <v>7</v>
      </c>
      <c r="H238" s="17">
        <v>7</v>
      </c>
      <c r="K238" s="15" t="s">
        <v>208</v>
      </c>
      <c r="L238" s="17">
        <f>L225</f>
        <v>0.91457559449534764</v>
      </c>
      <c r="M238" s="17">
        <f>N225</f>
        <v>0.82052548302952066</v>
      </c>
      <c r="N238" s="17">
        <f t="shared" si="155"/>
        <v>0.91189359674353776</v>
      </c>
      <c r="O238" s="17">
        <f t="shared" si="155"/>
        <v>1.3908858244827225E-4</v>
      </c>
    </row>
    <row r="239" spans="1:17">
      <c r="A239" s="9">
        <v>13</v>
      </c>
      <c r="B239" s="10" t="s">
        <v>209</v>
      </c>
      <c r="C239" s="17">
        <v>2</v>
      </c>
      <c r="D239" s="17">
        <v>1</v>
      </c>
      <c r="E239" s="17">
        <v>1</v>
      </c>
      <c r="F239" s="17">
        <v>1</v>
      </c>
      <c r="G239" s="21">
        <v>0</v>
      </c>
      <c r="H239" s="21">
        <v>0</v>
      </c>
    </row>
    <row r="240" spans="1:17">
      <c r="A240" s="9">
        <v>14</v>
      </c>
      <c r="B240" s="10" t="s">
        <v>211</v>
      </c>
      <c r="C240" s="17">
        <v>9</v>
      </c>
      <c r="D240" s="17">
        <v>8</v>
      </c>
      <c r="E240" s="17">
        <v>7</v>
      </c>
      <c r="F240" s="17">
        <v>8</v>
      </c>
      <c r="G240" s="21">
        <v>8</v>
      </c>
      <c r="H240" s="21">
        <v>0</v>
      </c>
    </row>
    <row r="241" spans="1:17">
      <c r="A241" s="9">
        <v>15</v>
      </c>
      <c r="B241" s="10" t="s">
        <v>213</v>
      </c>
      <c r="C241" s="17">
        <v>2102</v>
      </c>
      <c r="D241" s="17">
        <v>2022</v>
      </c>
      <c r="E241" s="17">
        <v>1974</v>
      </c>
      <c r="F241" s="17">
        <v>1946</v>
      </c>
      <c r="G241" s="17">
        <v>1878</v>
      </c>
      <c r="H241" s="17">
        <v>1841</v>
      </c>
    </row>
    <row r="243" spans="1:17" ht="16">
      <c r="A243" s="20" t="s">
        <v>221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6">C257/C271*1000</f>
        <v>4.0691759918616475</v>
      </c>
      <c r="D245" s="17">
        <f t="shared" si="156"/>
        <v>4.1407867494824018</v>
      </c>
      <c r="E245" s="17">
        <f t="shared" si="156"/>
        <v>5.3533190578158454</v>
      </c>
      <c r="F245" s="17">
        <f t="shared" si="156"/>
        <v>5.2742616033755274</v>
      </c>
      <c r="G245" s="17">
        <f t="shared" si="156"/>
        <v>5.5432372505543244</v>
      </c>
      <c r="H245" s="17">
        <f t="shared" si="156"/>
        <v>5.6625141562853907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7">IF(C245/$I245&gt;1,2^((1-$I245/C245)/LN(10/3)),2^(-LOG($I245/C245,10/3)))</f>
        <v>0.88816643463569334</v>
      </c>
      <c r="M245" s="17">
        <f t="shared" si="157"/>
        <v>0.89713171726382124</v>
      </c>
      <c r="N245" s="17">
        <f t="shared" si="157"/>
        <v>1.0387284266507339</v>
      </c>
      <c r="O245" s="17">
        <f t="shared" si="157"/>
        <v>1.0303898908381652</v>
      </c>
      <c r="P245" s="17">
        <f t="shared" si="157"/>
        <v>1.0580422124269686</v>
      </c>
      <c r="Q245" s="17">
        <f t="shared" si="157"/>
        <v>1.0696792606882066</v>
      </c>
    </row>
    <row r="246" spans="1:17">
      <c r="A246" s="9">
        <v>2</v>
      </c>
      <c r="B246" s="15" t="s">
        <v>176</v>
      </c>
      <c r="C246" s="17">
        <f t="shared" ref="C246:H246" si="158">C258/C271*1000</f>
        <v>6.1037639877924716</v>
      </c>
      <c r="D246" s="17">
        <f t="shared" si="158"/>
        <v>6.2111801242236018</v>
      </c>
      <c r="E246" s="17">
        <f t="shared" si="158"/>
        <v>6.4239828693790146</v>
      </c>
      <c r="F246" s="17">
        <f t="shared" si="158"/>
        <v>6.3291139240506329</v>
      </c>
      <c r="G246" s="17">
        <f t="shared" si="158"/>
        <v>6.6518847006651889</v>
      </c>
      <c r="H246" s="17">
        <f t="shared" si="158"/>
        <v>2.2650056625141564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7"/>
        <v>1.2194870702452862</v>
      </c>
      <c r="M246" s="17">
        <f t="shared" si="157"/>
        <v>1.2274699806775615</v>
      </c>
      <c r="N246" s="17">
        <f t="shared" si="157"/>
        <v>1.2426386717055493</v>
      </c>
      <c r="O246" s="17">
        <f t="shared" si="157"/>
        <v>1.2359794398079873</v>
      </c>
      <c r="P246" s="17">
        <f t="shared" si="157"/>
        <v>1.2579948126843503</v>
      </c>
      <c r="Q246" s="17">
        <f t="shared" si="157"/>
        <v>0.72078102309323555</v>
      </c>
    </row>
    <row r="247" spans="1:17">
      <c r="A247" s="9">
        <v>3</v>
      </c>
      <c r="B247" s="15" t="s">
        <v>177</v>
      </c>
      <c r="C247" s="17">
        <f t="shared" ref="C247:H247" si="159">C259/C271*1000+0.00001</f>
        <v>1.0000000000000001E-5</v>
      </c>
      <c r="D247" s="17">
        <f t="shared" si="159"/>
        <v>1.0000000000000001E-5</v>
      </c>
      <c r="E247" s="17">
        <f t="shared" si="159"/>
        <v>1.0000000000000001E-5</v>
      </c>
      <c r="F247" s="17">
        <f t="shared" si="159"/>
        <v>1.0000000000000001E-5</v>
      </c>
      <c r="G247" s="17">
        <f t="shared" si="159"/>
        <v>1.0000000000000001E-5</v>
      </c>
      <c r="H247" s="17">
        <f t="shared" si="159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7"/>
        <v>8.8737830999390996E-4</v>
      </c>
      <c r="M247" s="17">
        <f t="shared" si="157"/>
        <v>8.8737830999390996E-4</v>
      </c>
      <c r="N247" s="17">
        <f t="shared" si="157"/>
        <v>8.8737830999390996E-4</v>
      </c>
      <c r="O247" s="17">
        <f t="shared" si="157"/>
        <v>8.8737830999390996E-4</v>
      </c>
      <c r="P247" s="17">
        <f t="shared" si="157"/>
        <v>8.8737830999390996E-4</v>
      </c>
      <c r="Q247" s="17">
        <f t="shared" si="157"/>
        <v>8.8737830999390996E-4</v>
      </c>
    </row>
    <row r="248" spans="1:17">
      <c r="A248" s="9">
        <v>4</v>
      </c>
      <c r="B248" s="15" t="s">
        <v>178</v>
      </c>
      <c r="C248" s="17">
        <f t="shared" ref="C248:H248" si="160">C260/C271*1000</f>
        <v>33.774160732451683</v>
      </c>
      <c r="D248" s="17">
        <f t="shared" si="160"/>
        <v>34.679089026915115</v>
      </c>
      <c r="E248" s="17">
        <f t="shared" si="160"/>
        <v>35.010706638115636</v>
      </c>
      <c r="F248" s="17">
        <f t="shared" si="160"/>
        <v>34.493670886075954</v>
      </c>
      <c r="G248" s="17">
        <f t="shared" si="160"/>
        <v>36.807095343680714</v>
      </c>
      <c r="H248" s="17">
        <f t="shared" si="160"/>
        <v>37.599093997734997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7"/>
        <v>1.0664491737228325</v>
      </c>
      <c r="M248" s="17">
        <f t="shared" si="157"/>
        <v>1.0807754392549425</v>
      </c>
      <c r="N248" s="17">
        <f t="shared" si="157"/>
        <v>1.08588589108919</v>
      </c>
      <c r="O248" s="17">
        <f t="shared" si="157"/>
        <v>1.0778858945209571</v>
      </c>
      <c r="P248" s="17">
        <f t="shared" si="157"/>
        <v>1.1123477782263984</v>
      </c>
      <c r="Q248" s="17">
        <f t="shared" si="157"/>
        <v>1.1233970654283505</v>
      </c>
    </row>
    <row r="249" spans="1:17">
      <c r="A249" s="9">
        <v>5</v>
      </c>
      <c r="B249" s="15" t="s">
        <v>179</v>
      </c>
      <c r="C249" s="17">
        <f t="shared" ref="C249:H249" si="161">C261/C271*1000</f>
        <v>24.516785350966433</v>
      </c>
      <c r="D249" s="17">
        <f t="shared" si="161"/>
        <v>24.948240165631471</v>
      </c>
      <c r="E249" s="17">
        <f t="shared" si="161"/>
        <v>25.802997858672377</v>
      </c>
      <c r="F249" s="17">
        <f t="shared" si="161"/>
        <v>25.949367088607598</v>
      </c>
      <c r="G249" s="17">
        <f t="shared" si="161"/>
        <v>26.053215077605323</v>
      </c>
      <c r="H249" s="17">
        <f t="shared" si="161"/>
        <v>26.613816534541336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7"/>
        <v>1.4738178944360303</v>
      </c>
      <c r="M249" s="17">
        <f t="shared" si="157"/>
        <v>1.4786139051699783</v>
      </c>
      <c r="N249" s="17">
        <f t="shared" si="157"/>
        <v>1.4876840690231465</v>
      </c>
      <c r="O249" s="17">
        <f t="shared" si="157"/>
        <v>1.4891826526441767</v>
      </c>
      <c r="P249" s="17">
        <f t="shared" si="157"/>
        <v>1.4902365792552956</v>
      </c>
      <c r="Q249" s="17">
        <f t="shared" si="157"/>
        <v>1.4957962438153851</v>
      </c>
    </row>
    <row r="250" spans="1:17">
      <c r="A250" s="9">
        <v>6</v>
      </c>
      <c r="B250" s="15" t="s">
        <v>180</v>
      </c>
      <c r="C250" s="17">
        <f t="shared" ref="C250:H250" si="162">(C262-C263)/C262*100</f>
        <v>-0.45485278750998459</v>
      </c>
      <c r="D250" s="17">
        <f t="shared" si="162"/>
        <v>12.400924387402345</v>
      </c>
      <c r="E250" s="17">
        <f t="shared" si="162"/>
        <v>2.1168457799986431</v>
      </c>
      <c r="F250" s="17">
        <f t="shared" si="162"/>
        <v>4.223231301319907</v>
      </c>
      <c r="G250" s="17">
        <f t="shared" si="162"/>
        <v>4.8675082451950447</v>
      </c>
      <c r="H250" s="17">
        <f t="shared" si="162"/>
        <v>-6.2739208787436747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63">(ATAN((C250+2.4)/10)+3.1415/2)/3.1415*1.75</f>
        <v>0.98201974615498411</v>
      </c>
      <c r="M250" s="17">
        <f t="shared" si="163"/>
        <v>1.419030015157031</v>
      </c>
      <c r="N250" s="17">
        <f t="shared" si="163"/>
        <v>1.111334360478442</v>
      </c>
      <c r="O250" s="17">
        <f t="shared" si="163"/>
        <v>1.200873512621017</v>
      </c>
      <c r="P250" s="17">
        <f t="shared" si="163"/>
        <v>1.2250862600168499</v>
      </c>
      <c r="Q250" s="17">
        <f t="shared" si="163"/>
        <v>0.6691164069307638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-10.706638115631691</v>
      </c>
      <c r="F251" s="17">
        <f>(F265-F264)/F271*1000</f>
        <v>-14.767932489451477</v>
      </c>
      <c r="G251" s="17">
        <f>(G265-G264)/G271*1000</f>
        <v>-13.303769401330378</v>
      </c>
      <c r="H251" s="17">
        <f>(H265-H264)/H271*1000</f>
        <v>-11.325028312570781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4">(ATAN(E251/10)+3.1415/2)/3.1415*1.75</f>
        <v>0.41848419399730213</v>
      </c>
      <c r="O251" s="17">
        <f t="shared" si="164"/>
        <v>0.33154687205750899</v>
      </c>
      <c r="P251" s="17">
        <f t="shared" si="164"/>
        <v>0.35903582438897658</v>
      </c>
      <c r="Q251" s="17">
        <f t="shared" si="164"/>
        <v>0.40291875389823384</v>
      </c>
    </row>
    <row r="252" spans="1:17">
      <c r="A252" s="9">
        <v>8</v>
      </c>
      <c r="B252" s="15" t="s">
        <v>182</v>
      </c>
      <c r="C252" s="17">
        <f t="shared" ref="C252:H252" si="165">(C266-C267)/C271*1000</f>
        <v>-11.190233977619531</v>
      </c>
      <c r="D252" s="17">
        <f t="shared" si="165"/>
        <v>-12.422360248447204</v>
      </c>
      <c r="E252" s="17">
        <f t="shared" si="165"/>
        <v>25.695931477516059</v>
      </c>
      <c r="F252" s="17">
        <f t="shared" si="165"/>
        <v>-33.755274261603375</v>
      </c>
      <c r="G252" s="17">
        <f t="shared" si="165"/>
        <v>-7.7605321507760534</v>
      </c>
      <c r="H252" s="17">
        <f t="shared" si="165"/>
        <v>-30.577576443941108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0.40623051547503775</v>
      </c>
      <c r="M252" s="17">
        <f>(ATAN(D252/10)+3.1415/2)/3.1415*1.75</f>
        <v>0.37753873786980108</v>
      </c>
      <c r="N252" s="17">
        <f t="shared" si="164"/>
        <v>1.5432831781264247</v>
      </c>
      <c r="O252" s="17">
        <f t="shared" si="164"/>
        <v>0.16041428606872138</v>
      </c>
      <c r="P252" s="17">
        <f t="shared" si="164"/>
        <v>0.50735921162216135</v>
      </c>
      <c r="Q252" s="17">
        <f t="shared" si="164"/>
        <v>0.17604554240109069</v>
      </c>
    </row>
    <row r="253" spans="1:17">
      <c r="A253" s="9">
        <v>9</v>
      </c>
      <c r="B253" s="15" t="s">
        <v>183</v>
      </c>
      <c r="C253" s="17">
        <f t="shared" ref="C253:H253" si="166">C268/C271*1000</f>
        <v>3.0518819938962358</v>
      </c>
      <c r="D253" s="17">
        <f t="shared" si="166"/>
        <v>3.1055900621118009</v>
      </c>
      <c r="E253" s="17">
        <f t="shared" si="166"/>
        <v>3.2119914346895073</v>
      </c>
      <c r="F253" s="17">
        <f t="shared" si="166"/>
        <v>3.1645569620253164</v>
      </c>
      <c r="G253" s="17">
        <f t="shared" si="166"/>
        <v>3.3259423503325944</v>
      </c>
      <c r="H253" s="17">
        <f t="shared" si="166"/>
        <v>3.3975084937712343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7">IF(C253/$I253&gt;1,2^((1-$I253/C253)/LN(10/3)),2^(-LOG($I253/C253,10/3)))</f>
        <v>1.3401102848565201</v>
      </c>
      <c r="M253" s="17">
        <f t="shared" si="167"/>
        <v>1.3466843092793046</v>
      </c>
      <c r="N253" s="17">
        <f t="shared" si="167"/>
        <v>1.3591465560473335</v>
      </c>
      <c r="O253" s="17">
        <f t="shared" si="167"/>
        <v>1.353680195164551</v>
      </c>
      <c r="P253" s="17">
        <f t="shared" si="167"/>
        <v>1.3717241287261472</v>
      </c>
      <c r="Q253" s="17">
        <f t="shared" si="167"/>
        <v>1.3792470644931938</v>
      </c>
    </row>
    <row r="254" spans="1:17">
      <c r="A254" s="9">
        <v>10</v>
      </c>
      <c r="B254" s="15" t="s">
        <v>184</v>
      </c>
      <c r="C254" s="17">
        <f t="shared" ref="C254:F254" si="168">C269/C271*100</f>
        <v>0.3051881993896236</v>
      </c>
      <c r="D254" s="17">
        <f t="shared" si="168"/>
        <v>0.10351966873706005</v>
      </c>
      <c r="E254" s="17">
        <f t="shared" si="168"/>
        <v>0.10706638115631692</v>
      </c>
      <c r="F254" s="17">
        <f t="shared" si="168"/>
        <v>0.10548523206751054</v>
      </c>
      <c r="G254" s="17">
        <f>G269/G271*100+0.000001</f>
        <v>9.9999999999999995E-7</v>
      </c>
      <c r="H254" s="17">
        <f>H269/H271*100+0.000001</f>
        <v>9.9999999999999995E-7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7"/>
        <v>1.6183305058211714</v>
      </c>
      <c r="M254" s="17">
        <f t="shared" si="167"/>
        <v>1.3466843092793046</v>
      </c>
      <c r="N254" s="17">
        <f t="shared" si="167"/>
        <v>1.3591465560473335</v>
      </c>
      <c r="O254" s="17">
        <f t="shared" si="167"/>
        <v>1.353680195164551</v>
      </c>
      <c r="P254" s="17">
        <f t="shared" si="167"/>
        <v>1.9711731094690325E-3</v>
      </c>
      <c r="Q254" s="17">
        <f t="shared" si="167"/>
        <v>1.9711731094690325E-3</v>
      </c>
    </row>
    <row r="255" spans="1:17">
      <c r="A255" s="9">
        <v>11</v>
      </c>
      <c r="B255" s="15" t="s">
        <v>185</v>
      </c>
      <c r="C255" s="17">
        <f t="shared" ref="C255:F255" si="169">C270/C271*1000</f>
        <v>10.172939979654121</v>
      </c>
      <c r="D255" s="17">
        <f t="shared" si="169"/>
        <v>7.2463768115942031</v>
      </c>
      <c r="E255" s="17">
        <f t="shared" si="169"/>
        <v>7.4946466809421848</v>
      </c>
      <c r="F255" s="17">
        <f t="shared" si="169"/>
        <v>7.3839662447257384</v>
      </c>
      <c r="G255" s="17">
        <f>G270/G271*1000+0.000001</f>
        <v>9.9999999999999995E-7</v>
      </c>
      <c r="H255" s="17">
        <f>H270/H271*1000+0.000001</f>
        <v>9.9999999999999995E-7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7"/>
        <v>1.3401102848565201</v>
      </c>
      <c r="M255" s="17">
        <f t="shared" si="167"/>
        <v>1.1953896021750441</v>
      </c>
      <c r="N255" s="17">
        <f t="shared" si="167"/>
        <v>1.2112239735365711</v>
      </c>
      <c r="O255" s="17">
        <f t="shared" si="167"/>
        <v>1.204270790065505</v>
      </c>
      <c r="P255" s="17">
        <f t="shared" si="167"/>
        <v>1.3908858244827225E-4</v>
      </c>
      <c r="Q255" s="17">
        <f t="shared" si="167"/>
        <v>1.3908858244827225E-4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4</v>
      </c>
      <c r="D257" s="17">
        <v>4</v>
      </c>
      <c r="E257" s="17">
        <v>5</v>
      </c>
      <c r="F257" s="17">
        <v>5</v>
      </c>
      <c r="G257" s="17">
        <v>5</v>
      </c>
      <c r="H257" s="17">
        <v>5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6</v>
      </c>
      <c r="D258" s="17">
        <v>6</v>
      </c>
      <c r="E258" s="17">
        <v>6</v>
      </c>
      <c r="F258" s="17">
        <v>6</v>
      </c>
      <c r="G258" s="17">
        <v>6</v>
      </c>
      <c r="H258" s="17">
        <v>2</v>
      </c>
      <c r="K258" s="15" t="s">
        <v>187</v>
      </c>
      <c r="L258" s="17">
        <f>L245</f>
        <v>0.88816643463569334</v>
      </c>
      <c r="M258" s="17">
        <f>N245</f>
        <v>1.0387284266507339</v>
      </c>
      <c r="N258" s="17">
        <f>P245</f>
        <v>1.0580422124269686</v>
      </c>
      <c r="O258" s="17">
        <f>Q245</f>
        <v>1.0696792606882066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ref="L259:L268" si="170">L246</f>
        <v>1.2194870702452862</v>
      </c>
      <c r="M259" s="17">
        <f t="shared" ref="M259:M268" si="171">N246</f>
        <v>1.2426386717055493</v>
      </c>
      <c r="N259" s="17">
        <f t="shared" ref="N259:O268" si="172">P246</f>
        <v>1.2579948126843503</v>
      </c>
      <c r="O259" s="17">
        <f t="shared" si="172"/>
        <v>0.72078102309323555</v>
      </c>
    </row>
    <row r="260" spans="1:15">
      <c r="A260" s="9">
        <v>4</v>
      </c>
      <c r="B260" s="10" t="s">
        <v>191</v>
      </c>
      <c r="C260" s="17">
        <v>33.200000000000003</v>
      </c>
      <c r="D260" s="17">
        <v>33.5</v>
      </c>
      <c r="E260" s="17">
        <v>32.700000000000003</v>
      </c>
      <c r="F260" s="17">
        <v>32.700000000000003</v>
      </c>
      <c r="G260" s="17">
        <v>33.200000000000003</v>
      </c>
      <c r="H260" s="17">
        <v>33.200000000000003</v>
      </c>
      <c r="K260" s="15" t="s">
        <v>192</v>
      </c>
      <c r="L260" s="17">
        <f t="shared" si="170"/>
        <v>8.8737830999390996E-4</v>
      </c>
      <c r="M260" s="17">
        <f t="shared" si="171"/>
        <v>8.8737830999390996E-4</v>
      </c>
      <c r="N260" s="17">
        <f t="shared" si="172"/>
        <v>8.8737830999390996E-4</v>
      </c>
      <c r="O260" s="17">
        <f t="shared" si="172"/>
        <v>8.8737830999390996E-4</v>
      </c>
    </row>
    <row r="261" spans="1:15">
      <c r="A261" s="9">
        <v>5</v>
      </c>
      <c r="B261" s="10" t="s">
        <v>193</v>
      </c>
      <c r="C261" s="17">
        <v>24.1</v>
      </c>
      <c r="D261" s="17">
        <v>24.1</v>
      </c>
      <c r="E261" s="17">
        <v>24.1</v>
      </c>
      <c r="F261" s="17">
        <v>24.6</v>
      </c>
      <c r="G261" s="17">
        <v>23.5</v>
      </c>
      <c r="H261" s="17">
        <v>23.5</v>
      </c>
      <c r="K261" s="15" t="s">
        <v>194</v>
      </c>
      <c r="L261" s="17">
        <f t="shared" si="170"/>
        <v>1.0664491737228325</v>
      </c>
      <c r="M261" s="17">
        <f t="shared" si="171"/>
        <v>1.08588589108919</v>
      </c>
      <c r="N261" s="17">
        <f t="shared" si="172"/>
        <v>1.1123477782263984</v>
      </c>
      <c r="O261" s="17">
        <f t="shared" si="172"/>
        <v>1.1233970654283505</v>
      </c>
    </row>
    <row r="262" spans="1:15">
      <c r="A262" s="9">
        <v>6</v>
      </c>
      <c r="B262" s="10" t="s">
        <v>195</v>
      </c>
      <c r="C262" s="17">
        <v>4880.7</v>
      </c>
      <c r="D262" s="17">
        <v>5235.8999999999996</v>
      </c>
      <c r="E262" s="17">
        <v>5843.6</v>
      </c>
      <c r="F262" s="17">
        <v>8500.6</v>
      </c>
      <c r="G262" s="17">
        <v>10551.6</v>
      </c>
      <c r="H262" s="17">
        <v>11653</v>
      </c>
      <c r="K262" s="15" t="s">
        <v>196</v>
      </c>
      <c r="L262" s="17">
        <f t="shared" si="170"/>
        <v>1.4738178944360303</v>
      </c>
      <c r="M262" s="17">
        <f t="shared" si="171"/>
        <v>1.4876840690231465</v>
      </c>
      <c r="N262" s="17">
        <f t="shared" si="172"/>
        <v>1.4902365792552956</v>
      </c>
      <c r="O262" s="17">
        <f t="shared" si="172"/>
        <v>1.4957962438153851</v>
      </c>
    </row>
    <row r="263" spans="1:15">
      <c r="A263" s="9">
        <v>7</v>
      </c>
      <c r="B263" s="10" t="s">
        <v>197</v>
      </c>
      <c r="C263" s="17">
        <v>4902.8999999999996</v>
      </c>
      <c r="D263" s="17">
        <v>4586.6000000000004</v>
      </c>
      <c r="E263" s="17">
        <v>5719.9</v>
      </c>
      <c r="F263" s="17">
        <v>8141.6</v>
      </c>
      <c r="G263" s="17">
        <v>10038</v>
      </c>
      <c r="H263" s="17">
        <v>12384.1</v>
      </c>
      <c r="K263" s="15" t="s">
        <v>198</v>
      </c>
      <c r="L263" s="17">
        <f t="shared" si="170"/>
        <v>0.98201974615498411</v>
      </c>
      <c r="M263" s="17">
        <f t="shared" si="171"/>
        <v>1.111334360478442</v>
      </c>
      <c r="N263" s="17">
        <f t="shared" si="172"/>
        <v>1.2250862600168499</v>
      </c>
      <c r="O263" s="17">
        <f t="shared" si="172"/>
        <v>0.6691164069307638</v>
      </c>
    </row>
    <row r="264" spans="1:15">
      <c r="A264" s="9">
        <v>8</v>
      </c>
      <c r="B264" s="10" t="s">
        <v>199</v>
      </c>
      <c r="C264" s="17"/>
      <c r="D264" s="17"/>
      <c r="E264" s="17">
        <v>22</v>
      </c>
      <c r="F264" s="17">
        <v>22</v>
      </c>
      <c r="G264" s="17">
        <v>19</v>
      </c>
      <c r="H264" s="17">
        <v>12</v>
      </c>
      <c r="K264" s="15" t="s">
        <v>200</v>
      </c>
      <c r="L264" s="17">
        <f>N251</f>
        <v>0.41848419399730213</v>
      </c>
      <c r="M264" s="17">
        <f>O251</f>
        <v>0.33154687205750899</v>
      </c>
      <c r="N264" s="17">
        <f t="shared" si="172"/>
        <v>0.35903582438897658</v>
      </c>
      <c r="O264" s="17">
        <f t="shared" si="172"/>
        <v>0.40291875389823384</v>
      </c>
    </row>
    <row r="265" spans="1:15">
      <c r="A265" s="9">
        <v>9</v>
      </c>
      <c r="B265" s="10" t="s">
        <v>201</v>
      </c>
      <c r="C265" s="17"/>
      <c r="D265" s="17"/>
      <c r="E265" s="17">
        <v>12</v>
      </c>
      <c r="F265" s="17">
        <v>8</v>
      </c>
      <c r="G265" s="17">
        <v>7</v>
      </c>
      <c r="H265" s="17">
        <v>2</v>
      </c>
      <c r="K265" s="15" t="s">
        <v>202</v>
      </c>
      <c r="L265" s="17">
        <f t="shared" si="170"/>
        <v>0.40623051547503775</v>
      </c>
      <c r="M265" s="17">
        <f t="shared" si="171"/>
        <v>1.5432831781264247</v>
      </c>
      <c r="N265" s="17">
        <f t="shared" si="172"/>
        <v>0.50735921162216135</v>
      </c>
      <c r="O265" s="17">
        <f t="shared" si="172"/>
        <v>0.17604554240109069</v>
      </c>
    </row>
    <row r="266" spans="1:15">
      <c r="A266" s="9">
        <v>10</v>
      </c>
      <c r="B266" s="10" t="s">
        <v>203</v>
      </c>
      <c r="C266" s="17">
        <v>60</v>
      </c>
      <c r="D266" s="17">
        <v>37</v>
      </c>
      <c r="E266" s="17">
        <v>71</v>
      </c>
      <c r="F266" s="17">
        <v>37</v>
      </c>
      <c r="G266" s="17">
        <v>55</v>
      </c>
      <c r="H266" s="17">
        <v>49</v>
      </c>
      <c r="K266" s="15" t="s">
        <v>204</v>
      </c>
      <c r="L266" s="17">
        <f t="shared" si="170"/>
        <v>1.3401102848565201</v>
      </c>
      <c r="M266" s="17">
        <f t="shared" si="171"/>
        <v>1.3591465560473335</v>
      </c>
      <c r="N266" s="17">
        <f t="shared" si="172"/>
        <v>1.3717241287261472</v>
      </c>
      <c r="O266" s="17">
        <f t="shared" si="172"/>
        <v>1.3792470644931938</v>
      </c>
    </row>
    <row r="267" spans="1:15">
      <c r="A267" s="9">
        <v>11</v>
      </c>
      <c r="B267" s="10" t="s">
        <v>205</v>
      </c>
      <c r="C267" s="17">
        <v>71</v>
      </c>
      <c r="D267" s="17">
        <v>49</v>
      </c>
      <c r="E267" s="17">
        <v>47</v>
      </c>
      <c r="F267" s="17">
        <v>69</v>
      </c>
      <c r="G267" s="17">
        <v>62</v>
      </c>
      <c r="H267" s="17">
        <v>76</v>
      </c>
      <c r="K267" s="15" t="s">
        <v>206</v>
      </c>
      <c r="L267" s="17">
        <f t="shared" si="170"/>
        <v>1.6183305058211714</v>
      </c>
      <c r="M267" s="17">
        <f t="shared" si="171"/>
        <v>1.3591465560473335</v>
      </c>
      <c r="N267" s="17">
        <f t="shared" si="172"/>
        <v>1.9711731094690325E-3</v>
      </c>
      <c r="O267" s="17">
        <f t="shared" si="172"/>
        <v>1.9711731094690325E-3</v>
      </c>
    </row>
    <row r="268" spans="1:15">
      <c r="A268" s="9">
        <v>12</v>
      </c>
      <c r="B268" s="10" t="s">
        <v>207</v>
      </c>
      <c r="C268" s="17">
        <v>3</v>
      </c>
      <c r="D268" s="17">
        <v>3</v>
      </c>
      <c r="E268" s="17">
        <v>3</v>
      </c>
      <c r="F268" s="17">
        <v>3</v>
      </c>
      <c r="G268" s="17">
        <v>3</v>
      </c>
      <c r="H268" s="17">
        <v>3</v>
      </c>
      <c r="K268" s="15" t="s">
        <v>208</v>
      </c>
      <c r="L268" s="17">
        <f t="shared" si="170"/>
        <v>1.3401102848565201</v>
      </c>
      <c r="M268" s="17">
        <f t="shared" si="171"/>
        <v>1.2112239735365711</v>
      </c>
      <c r="N268" s="17">
        <f t="shared" si="172"/>
        <v>1.3908858244827225E-4</v>
      </c>
      <c r="O268" s="17">
        <f t="shared" si="172"/>
        <v>1.3908858244827225E-4</v>
      </c>
    </row>
    <row r="269" spans="1:15">
      <c r="A269" s="9">
        <v>13</v>
      </c>
      <c r="B269" s="10" t="s">
        <v>209</v>
      </c>
      <c r="C269" s="17">
        <v>3</v>
      </c>
      <c r="D269" s="17">
        <v>1</v>
      </c>
      <c r="E269" s="17">
        <v>1</v>
      </c>
      <c r="F269" s="17">
        <v>1</v>
      </c>
      <c r="G269" s="21">
        <v>0</v>
      </c>
      <c r="H269" s="21">
        <v>0</v>
      </c>
    </row>
    <row r="270" spans="1:15">
      <c r="A270" s="9">
        <v>14</v>
      </c>
      <c r="B270" s="10" t="s">
        <v>211</v>
      </c>
      <c r="C270" s="17">
        <v>10</v>
      </c>
      <c r="D270" s="17">
        <v>7</v>
      </c>
      <c r="E270" s="17">
        <v>7</v>
      </c>
      <c r="F270" s="17">
        <v>7</v>
      </c>
      <c r="G270" s="21">
        <v>0</v>
      </c>
      <c r="H270" s="21">
        <v>0</v>
      </c>
    </row>
    <row r="271" spans="1:15">
      <c r="A271" s="9">
        <v>15</v>
      </c>
      <c r="B271" s="10" t="s">
        <v>213</v>
      </c>
      <c r="C271" s="17">
        <v>983</v>
      </c>
      <c r="D271" s="17">
        <v>966</v>
      </c>
      <c r="E271" s="17">
        <v>934</v>
      </c>
      <c r="F271" s="17">
        <v>948</v>
      </c>
      <c r="G271" s="17">
        <v>902</v>
      </c>
      <c r="H271" s="17">
        <v>883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91"/>
  <sheetViews>
    <sheetView topLeftCell="A184" zoomScale="125" zoomScaleNormal="70" workbookViewId="0">
      <selection activeCell="B193" sqref="B193"/>
    </sheetView>
  </sheetViews>
  <sheetFormatPr baseColWidth="10" defaultColWidth="8.83203125" defaultRowHeight="15"/>
  <cols>
    <col min="2" max="2" width="75.5" customWidth="1"/>
    <col min="3" max="3" width="10.1640625" customWidth="1"/>
    <col min="4" max="4" width="13.1640625" customWidth="1"/>
    <col min="5" max="5" width="12.83203125" customWidth="1"/>
    <col min="6" max="6" width="15.6640625" customWidth="1"/>
    <col min="7" max="8" width="12.33203125" customWidth="1"/>
    <col min="11" max="11" width="75.6640625" customWidth="1"/>
  </cols>
  <sheetData>
    <row r="1" spans="1:17" ht="16">
      <c r="A1" s="20" t="s">
        <v>222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3.4534913032518277</v>
      </c>
      <c r="D5" s="17">
        <f t="shared" si="0"/>
        <v>3.4907545594819518</v>
      </c>
      <c r="E5" s="17">
        <f t="shared" si="0"/>
        <v>3.518164435946463</v>
      </c>
      <c r="F5" s="17">
        <f t="shared" si="0"/>
        <v>3.5846882601459482</v>
      </c>
      <c r="G5" s="17">
        <f t="shared" si="0"/>
        <v>3.6891801248645582</v>
      </c>
      <c r="H5" s="17">
        <f t="shared" si="0"/>
        <v>3.7479687581904915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0.80811959136559064</v>
      </c>
      <c r="M5" s="17">
        <f t="shared" si="1"/>
        <v>0.81312819519314095</v>
      </c>
      <c r="N5" s="17">
        <f t="shared" si="1"/>
        <v>0.81679792611594171</v>
      </c>
      <c r="O5" s="17">
        <f t="shared" si="1"/>
        <v>0.82565426876292691</v>
      </c>
      <c r="P5" s="17">
        <f t="shared" si="1"/>
        <v>0.83942575809918785</v>
      </c>
      <c r="Q5" s="17">
        <f t="shared" si="1"/>
        <v>0.84710105120230905</v>
      </c>
    </row>
    <row r="6" spans="1:17">
      <c r="A6" s="9">
        <v>2</v>
      </c>
      <c r="B6" s="15" t="s">
        <v>176</v>
      </c>
      <c r="C6" s="17">
        <f t="shared" ref="C6:H6" si="2">C18/C31*1000</f>
        <v>2.4955886059994956</v>
      </c>
      <c r="D6" s="17">
        <f t="shared" si="2"/>
        <v>2.6813042268484555</v>
      </c>
      <c r="E6" s="17">
        <f t="shared" si="2"/>
        <v>2.7023581899298916</v>
      </c>
      <c r="F6" s="17">
        <f t="shared" si="2"/>
        <v>2.7397260273972601</v>
      </c>
      <c r="G6" s="17">
        <f t="shared" si="2"/>
        <v>2.7604354780455083</v>
      </c>
      <c r="H6" s="17">
        <f t="shared" si="2"/>
        <v>2.8306337474445669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0.76215472409349228</v>
      </c>
      <c r="M6" s="17">
        <f t="shared" si="1"/>
        <v>0.79430997702829742</v>
      </c>
      <c r="N6" s="17">
        <f t="shared" si="1"/>
        <v>0.79789477940290632</v>
      </c>
      <c r="O6" s="17">
        <f t="shared" si="1"/>
        <v>0.80422825232285344</v>
      </c>
      <c r="P6" s="17">
        <f t="shared" si="1"/>
        <v>0.80772251110073567</v>
      </c>
      <c r="Q6" s="17">
        <f t="shared" si="1"/>
        <v>0.81948498066594921</v>
      </c>
    </row>
    <row r="7" spans="1:17">
      <c r="A7" s="9">
        <v>3</v>
      </c>
      <c r="B7" s="15" t="s">
        <v>177</v>
      </c>
      <c r="C7" s="17">
        <f>C19/C31*1000+0.00001</f>
        <v>1.3763649281572978</v>
      </c>
      <c r="D7" s="17">
        <f>D19/D31*1000+0.00001</f>
        <v>1.3280144519768298</v>
      </c>
      <c r="E7" s="17">
        <f>E19/E31*1000+0.00001</f>
        <v>1.3741336456341622</v>
      </c>
      <c r="F7" s="17">
        <f>F19/F31*1000+0.00001</f>
        <v>1.8435639623607738</v>
      </c>
      <c r="G7" s="17">
        <f>G19/G31*1000</f>
        <v>0.46437232340952478</v>
      </c>
      <c r="H7" s="17">
        <f>H19/H31*1000+0.00001</f>
        <v>1.0000000000000001E-5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0.80642366258338694</v>
      </c>
      <c r="M7" s="17">
        <f t="shared" si="1"/>
        <v>0.78999060175796454</v>
      </c>
      <c r="N7" s="17">
        <f t="shared" si="1"/>
        <v>0.80567075363106033</v>
      </c>
      <c r="O7" s="17">
        <f t="shared" si="1"/>
        <v>0.95419222684441074</v>
      </c>
      <c r="P7" s="17">
        <f t="shared" si="1"/>
        <v>0.43142114030977669</v>
      </c>
      <c r="Q7" s="17">
        <f t="shared" si="1"/>
        <v>8.8737830999390996E-4</v>
      </c>
    </row>
    <row r="8" spans="1:17">
      <c r="A8" s="9">
        <v>4</v>
      </c>
      <c r="B8" s="15" t="s">
        <v>178</v>
      </c>
      <c r="C8" s="17">
        <f t="shared" ref="C8:H8" si="3">C20/C31*1000</f>
        <v>26.939248802621631</v>
      </c>
      <c r="D8" s="17">
        <f t="shared" si="3"/>
        <v>27.372068904459564</v>
      </c>
      <c r="E8" s="17">
        <f t="shared" si="3"/>
        <v>27.808795411089864</v>
      </c>
      <c r="F8" s="17">
        <f t="shared" si="3"/>
        <v>28.129560875688131</v>
      </c>
      <c r="G8" s="17">
        <f t="shared" si="3"/>
        <v>28.468603271245037</v>
      </c>
      <c r="H8" s="17">
        <f t="shared" si="3"/>
        <v>29.582743617969285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0.93992551160351245</v>
      </c>
      <c r="M8" s="17">
        <f t="shared" si="1"/>
        <v>0.9485901933257791</v>
      </c>
      <c r="N8" s="17">
        <f t="shared" si="1"/>
        <v>0.95727435562222796</v>
      </c>
      <c r="O8" s="17">
        <f t="shared" si="1"/>
        <v>0.96361586171415892</v>
      </c>
      <c r="P8" s="17">
        <f t="shared" si="1"/>
        <v>0.97028543771521369</v>
      </c>
      <c r="Q8" s="17">
        <f t="shared" si="1"/>
        <v>0.99196883477916242</v>
      </c>
    </row>
    <row r="9" spans="1:17">
      <c r="A9" s="9">
        <v>5</v>
      </c>
      <c r="B9" s="15" t="s">
        <v>179</v>
      </c>
      <c r="C9" s="17">
        <f t="shared" ref="C9:H9" si="4">C21/C31*1000</f>
        <v>5.7322914040836901</v>
      </c>
      <c r="D9" s="17">
        <f t="shared" si="4"/>
        <v>6.2681810133306355</v>
      </c>
      <c r="E9" s="17">
        <f t="shared" si="4"/>
        <v>6.4257488846398978</v>
      </c>
      <c r="F9" s="17">
        <f t="shared" si="4"/>
        <v>6.6367942644987838</v>
      </c>
      <c r="G9" s="17">
        <f t="shared" si="4"/>
        <v>6.8314328466023433</v>
      </c>
      <c r="H9" s="17">
        <f t="shared" si="4"/>
        <v>6.9638832101483459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0.82538821658017403</v>
      </c>
      <c r="M9" s="17">
        <f t="shared" si="1"/>
        <v>0.86896785214445704</v>
      </c>
      <c r="N9" s="17">
        <f t="shared" si="1"/>
        <v>0.8814774634907675</v>
      </c>
      <c r="O9" s="17">
        <f t="shared" si="1"/>
        <v>0.89803067019808613</v>
      </c>
      <c r="P9" s="17">
        <f t="shared" si="1"/>
        <v>0.91310011710960803</v>
      </c>
      <c r="Q9" s="17">
        <f t="shared" si="1"/>
        <v>0.92325079110110664</v>
      </c>
    </row>
    <row r="10" spans="1:17">
      <c r="A10" s="9">
        <v>6</v>
      </c>
      <c r="B10" s="15" t="s">
        <v>180</v>
      </c>
      <c r="C10" s="17">
        <f t="shared" ref="C10:H10" si="5">(C22-C23)/C22*100</f>
        <v>1.9734630296019948</v>
      </c>
      <c r="D10" s="17">
        <f t="shared" si="5"/>
        <v>0.13084655321373673</v>
      </c>
      <c r="E10" s="17">
        <f t="shared" si="5"/>
        <v>-2.184949972114874</v>
      </c>
      <c r="F10" s="17">
        <f t="shared" si="5"/>
        <v>0.87464661387613285</v>
      </c>
      <c r="G10" s="17">
        <f t="shared" si="5"/>
        <v>-0.10895175905706846</v>
      </c>
      <c r="H10" s="17">
        <f t="shared" si="5"/>
        <v>7.635969391729884E-2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1.1046649695302904</v>
      </c>
      <c r="M10" s="17">
        <f t="shared" si="6"/>
        <v>1.0130835811414465</v>
      </c>
      <c r="N10" s="17">
        <f t="shared" si="6"/>
        <v>0.88697770334421133</v>
      </c>
      <c r="O10" s="17">
        <f t="shared" si="6"/>
        <v>1.0512865179266033</v>
      </c>
      <c r="P10" s="17">
        <f t="shared" si="6"/>
        <v>1.000459665066503</v>
      </c>
      <c r="Q10" s="17">
        <f t="shared" si="6"/>
        <v>1.0102273762184042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-8.7699171446781392</v>
      </c>
      <c r="F11" s="17">
        <f>(F25-F24)/F31*1000</f>
        <v>-10.011522212264754</v>
      </c>
      <c r="G11" s="17">
        <f>(G25-G24)/G31*1000</f>
        <v>-9.5196326298952574</v>
      </c>
      <c r="H11" s="17">
        <f>(H25-H24)/H31*1000</f>
        <v>-10.038265974733973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0.47394170282114856</v>
      </c>
      <c r="O11" s="17">
        <f t="shared" si="7"/>
        <v>0.43716635399943826</v>
      </c>
      <c r="P11" s="17">
        <f t="shared" si="7"/>
        <v>0.45119323759198121</v>
      </c>
      <c r="Q11" s="17">
        <f t="shared" si="7"/>
        <v>0.43642331349355451</v>
      </c>
    </row>
    <row r="12" spans="1:17">
      <c r="A12" s="9">
        <v>8</v>
      </c>
      <c r="B12" s="15" t="s">
        <v>182</v>
      </c>
      <c r="C12" s="17">
        <f t="shared" ref="C12:H12" si="8">(C26-C27)/C31*1000</f>
        <v>2.2939248802621628</v>
      </c>
      <c r="D12" s="17">
        <f t="shared" si="8"/>
        <v>1.1635848531606507</v>
      </c>
      <c r="E12" s="17">
        <f t="shared" si="8"/>
        <v>4.4359464627151057</v>
      </c>
      <c r="F12" s="17">
        <f t="shared" si="8"/>
        <v>2.5092817821021636</v>
      </c>
      <c r="G12" s="17">
        <f t="shared" si="8"/>
        <v>-6.1658325163820233</v>
      </c>
      <c r="H12" s="17">
        <f t="shared" si="8"/>
        <v>-9.8810085443203857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1.0006119095685873</v>
      </c>
      <c r="M12" s="17">
        <f>(ATAN(D12/10)+3.1415/2)/3.1415*1.75</f>
        <v>0.93952833135559743</v>
      </c>
      <c r="N12" s="17">
        <f t="shared" si="7"/>
        <v>1.1075800862477971</v>
      </c>
      <c r="O12" s="17">
        <f t="shared" si="7"/>
        <v>1.0119540316387017</v>
      </c>
      <c r="P12" s="17">
        <f t="shared" si="7"/>
        <v>0.56721172992902769</v>
      </c>
      <c r="Q12" s="17">
        <f t="shared" si="7"/>
        <v>0.44082115473304445</v>
      </c>
    </row>
    <row r="13" spans="1:17">
      <c r="A13" s="9">
        <v>9</v>
      </c>
      <c r="B13" s="15" t="s">
        <v>183</v>
      </c>
      <c r="C13" s="17">
        <f t="shared" ref="C13:H13" si="9">C28/C31*1000</f>
        <v>0.90748676581799848</v>
      </c>
      <c r="D13" s="17">
        <f t="shared" si="9"/>
        <v>0.91063162421268307</v>
      </c>
      <c r="E13" s="17">
        <f t="shared" si="9"/>
        <v>0.9177820267686424</v>
      </c>
      <c r="F13" s="17">
        <f t="shared" si="9"/>
        <v>0.92177698118038665</v>
      </c>
      <c r="G13" s="17">
        <f t="shared" si="9"/>
        <v>0.92874464681904956</v>
      </c>
      <c r="H13" s="17">
        <f t="shared" si="9"/>
        <v>0.94354458248152229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0.74877147417716028</v>
      </c>
      <c r="M13" s="17">
        <f t="shared" si="10"/>
        <v>0.75026426857675232</v>
      </c>
      <c r="N13" s="17">
        <f t="shared" si="10"/>
        <v>0.75365028815268698</v>
      </c>
      <c r="O13" s="17">
        <f t="shared" si="10"/>
        <v>0.75553719534346597</v>
      </c>
      <c r="P13" s="17">
        <f t="shared" si="10"/>
        <v>0.75881989831892105</v>
      </c>
      <c r="Q13" s="17">
        <f t="shared" si="10"/>
        <v>0.76575817138939084</v>
      </c>
    </row>
    <row r="14" spans="1:17">
      <c r="A14" s="9">
        <v>10</v>
      </c>
      <c r="B14" s="15" t="s">
        <v>184</v>
      </c>
      <c r="C14" s="17">
        <f t="shared" ref="C14:G14" si="11">C29/C31*100</f>
        <v>5.5457524577766579E-2</v>
      </c>
      <c r="D14" s="17">
        <f t="shared" si="11"/>
        <v>5.3120178079073183E-2</v>
      </c>
      <c r="E14" s="17">
        <f t="shared" si="11"/>
        <v>5.098789037603569E-2</v>
      </c>
      <c r="F14" s="17">
        <f t="shared" si="11"/>
        <v>5.120983228779926E-2</v>
      </c>
      <c r="G14" s="17">
        <f t="shared" si="11"/>
        <v>5.1596924823280529E-2</v>
      </c>
      <c r="H14" s="17">
        <f>H29/H31*100+0.00001</f>
        <v>1.0000000000000001E-5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1.0582914323463457</v>
      </c>
      <c r="M14" s="17">
        <f t="shared" si="10"/>
        <v>1.034394776811862</v>
      </c>
      <c r="N14" s="17">
        <f t="shared" si="10"/>
        <v>1.011216953453995</v>
      </c>
      <c r="O14" s="17">
        <f t="shared" si="10"/>
        <v>1.0136942242302811</v>
      </c>
      <c r="P14" s="17">
        <f t="shared" si="10"/>
        <v>1.0179781254070861</v>
      </c>
      <c r="Q14" s="17">
        <f t="shared" si="10"/>
        <v>7.4206407756275796E-3</v>
      </c>
    </row>
    <row r="15" spans="1:17">
      <c r="A15" s="9">
        <v>11</v>
      </c>
      <c r="B15" s="15" t="s">
        <v>185</v>
      </c>
      <c r="C15" s="17">
        <f t="shared" ref="C15:G15" si="12">C30/C31*1000</f>
        <v>5.9238719435341567</v>
      </c>
      <c r="D15" s="17">
        <f t="shared" si="12"/>
        <v>6.0202868489616277</v>
      </c>
      <c r="E15" s="17">
        <f t="shared" si="12"/>
        <v>6.0675589547482476</v>
      </c>
      <c r="F15" s="17">
        <f t="shared" si="12"/>
        <v>6.1963897068237097</v>
      </c>
      <c r="G15" s="17">
        <f t="shared" si="12"/>
        <v>6.1658325163820233</v>
      </c>
      <c r="H15" s="17">
        <f>H30/H31*1000+0.00001</f>
        <v>1.0000000000000001E-5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1.0939415750117767</v>
      </c>
      <c r="M15" s="17">
        <f t="shared" si="10"/>
        <v>1.1024880144556184</v>
      </c>
      <c r="N15" s="17">
        <f t="shared" si="10"/>
        <v>1.1066026900257131</v>
      </c>
      <c r="O15" s="17">
        <f t="shared" si="10"/>
        <v>1.1175720423943778</v>
      </c>
      <c r="P15" s="17">
        <f t="shared" si="10"/>
        <v>1.1150020168002535</v>
      </c>
      <c r="Q15" s="17">
        <f t="shared" si="10"/>
        <v>5.2361023056869389E-4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C47+C77+C107+C137+C167+C197+C227+C257++C287+C317+C347+C377</f>
        <v>137</v>
      </c>
      <c r="D17" s="17">
        <f t="shared" ref="D17:H17" si="13">D47+D77+D107+D137+D167+D197+D227+D257++D287+D317+D347+D377</f>
        <v>138</v>
      </c>
      <c r="E17" s="17">
        <f t="shared" si="13"/>
        <v>138</v>
      </c>
      <c r="F17" s="17">
        <f t="shared" si="13"/>
        <v>140</v>
      </c>
      <c r="G17" s="17">
        <f t="shared" si="13"/>
        <v>143</v>
      </c>
      <c r="H17" s="17">
        <f t="shared" si="13"/>
        <v>143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C48+C78+C108+C138+C168+C198+C228+C258++C288+C318+C348+C378</f>
        <v>99</v>
      </c>
      <c r="D18" s="17">
        <f t="shared" si="14"/>
        <v>106</v>
      </c>
      <c r="E18" s="17">
        <f t="shared" si="14"/>
        <v>106</v>
      </c>
      <c r="F18" s="17">
        <f t="shared" si="14"/>
        <v>107</v>
      </c>
      <c r="G18" s="17">
        <f t="shared" si="14"/>
        <v>107</v>
      </c>
      <c r="H18" s="17">
        <f t="shared" si="14"/>
        <v>108</v>
      </c>
      <c r="K18" s="15" t="s">
        <v>187</v>
      </c>
      <c r="L18" s="17">
        <f t="shared" ref="L18:L23" si="15">L5</f>
        <v>0.80811959136559064</v>
      </c>
      <c r="M18" s="17">
        <f t="shared" ref="M18:M23" si="16">N5</f>
        <v>0.81679792611594171</v>
      </c>
      <c r="N18" s="17">
        <f t="shared" ref="N18:O28" si="17">P5</f>
        <v>0.83942575809918785</v>
      </c>
      <c r="O18" s="17">
        <f t="shared" si="17"/>
        <v>0.84710105120230905</v>
      </c>
    </row>
    <row r="19" spans="1:15">
      <c r="A19" s="9">
        <v>3</v>
      </c>
      <c r="B19" s="10" t="s">
        <v>189</v>
      </c>
      <c r="C19" s="17">
        <f t="shared" ref="C19:H19" si="18">C49+C79+C109+C139+C169+C199+C229+C259++C289+C319+C349+C379</f>
        <v>54.6</v>
      </c>
      <c r="D19" s="17">
        <f t="shared" si="18"/>
        <v>52.500000000000007</v>
      </c>
      <c r="E19" s="17">
        <f t="shared" si="18"/>
        <v>53.900000000000006</v>
      </c>
      <c r="F19" s="17">
        <f t="shared" si="18"/>
        <v>72.000000000000014</v>
      </c>
      <c r="G19" s="17">
        <f t="shared" si="18"/>
        <v>18</v>
      </c>
      <c r="H19" s="17">
        <f t="shared" si="18"/>
        <v>0</v>
      </c>
      <c r="K19" s="15" t="s">
        <v>190</v>
      </c>
      <c r="L19" s="17">
        <f t="shared" si="15"/>
        <v>0.76215472409349228</v>
      </c>
      <c r="M19" s="17">
        <f t="shared" si="16"/>
        <v>0.79789477940290632</v>
      </c>
      <c r="N19" s="17">
        <f t="shared" si="17"/>
        <v>0.80772251110073567</v>
      </c>
      <c r="O19" s="17">
        <f t="shared" si="17"/>
        <v>0.81948498066594921</v>
      </c>
    </row>
    <row r="20" spans="1:15">
      <c r="A20" s="9">
        <v>4</v>
      </c>
      <c r="B20" s="10" t="s">
        <v>191</v>
      </c>
      <c r="C20" s="17">
        <f t="shared" ref="C20:H20" si="19">C50+C80+C110+C140+C170+C200+C230+C260++C290+C320+C350+C380</f>
        <v>1068.68</v>
      </c>
      <c r="D20" s="17">
        <f t="shared" si="19"/>
        <v>1082.0999999999999</v>
      </c>
      <c r="E20" s="17">
        <f t="shared" si="19"/>
        <v>1090.8</v>
      </c>
      <c r="F20" s="17">
        <f t="shared" si="19"/>
        <v>1098.5999999999999</v>
      </c>
      <c r="G20" s="17">
        <f t="shared" si="19"/>
        <v>1103.5</v>
      </c>
      <c r="H20" s="17">
        <f t="shared" si="19"/>
        <v>1128.7</v>
      </c>
      <c r="K20" s="15" t="s">
        <v>192</v>
      </c>
      <c r="L20" s="17">
        <f t="shared" si="15"/>
        <v>0.80642366258338694</v>
      </c>
      <c r="M20" s="17">
        <f t="shared" si="16"/>
        <v>0.80567075363106033</v>
      </c>
      <c r="N20" s="17">
        <f t="shared" si="17"/>
        <v>0.43142114030977669</v>
      </c>
      <c r="O20" s="17">
        <f t="shared" si="17"/>
        <v>8.8737830999390996E-4</v>
      </c>
    </row>
    <row r="21" spans="1:15">
      <c r="A21" s="9">
        <v>5</v>
      </c>
      <c r="B21" s="10" t="s">
        <v>193</v>
      </c>
      <c r="C21" s="17">
        <f t="shared" ref="C21:H21" si="20">C51+C81+C111+C141+C171+C201+C231+C261++C291+C321+C351+C381</f>
        <v>227.39999999999998</v>
      </c>
      <c r="D21" s="17">
        <f t="shared" si="20"/>
        <v>247.8</v>
      </c>
      <c r="E21" s="17">
        <f t="shared" si="20"/>
        <v>252.05</v>
      </c>
      <c r="F21" s="17">
        <f t="shared" si="20"/>
        <v>259.2</v>
      </c>
      <c r="G21" s="17">
        <f t="shared" si="20"/>
        <v>264.8</v>
      </c>
      <c r="H21" s="17">
        <f t="shared" si="20"/>
        <v>265.7</v>
      </c>
      <c r="K21" s="15" t="s">
        <v>194</v>
      </c>
      <c r="L21" s="17">
        <f t="shared" si="15"/>
        <v>0.93992551160351245</v>
      </c>
      <c r="M21" s="17">
        <f t="shared" si="16"/>
        <v>0.95727435562222796</v>
      </c>
      <c r="N21" s="17">
        <f t="shared" si="17"/>
        <v>0.97028543771521369</v>
      </c>
      <c r="O21" s="17">
        <f t="shared" si="17"/>
        <v>0.99196883477916242</v>
      </c>
    </row>
    <row r="22" spans="1:15">
      <c r="A22" s="9">
        <v>6</v>
      </c>
      <c r="B22" s="10" t="s">
        <v>195</v>
      </c>
      <c r="C22" s="17">
        <f t="shared" ref="C22:H22" si="21">C52+C82+C112+C142+C172+C202+C232+C262++C292+C322+C352+C382</f>
        <v>1212391.5999999999</v>
      </c>
      <c r="D22" s="17">
        <f t="shared" si="21"/>
        <v>1154864.1999999997</v>
      </c>
      <c r="E22" s="17">
        <f t="shared" si="21"/>
        <v>1134117.5</v>
      </c>
      <c r="F22" s="17">
        <f t="shared" si="21"/>
        <v>1214181.8</v>
      </c>
      <c r="G22" s="17">
        <f t="shared" si="21"/>
        <v>1415764.2000000002</v>
      </c>
      <c r="H22" s="17">
        <f t="shared" si="21"/>
        <v>1956791.5</v>
      </c>
      <c r="K22" s="15" t="s">
        <v>196</v>
      </c>
      <c r="L22" s="17">
        <f t="shared" si="15"/>
        <v>0.82538821658017403</v>
      </c>
      <c r="M22" s="17">
        <f t="shared" si="16"/>
        <v>0.8814774634907675</v>
      </c>
      <c r="N22" s="17">
        <f t="shared" si="17"/>
        <v>0.91310011710960803</v>
      </c>
      <c r="O22" s="17">
        <f t="shared" si="17"/>
        <v>0.92325079110110664</v>
      </c>
    </row>
    <row r="23" spans="1:15">
      <c r="A23" s="9">
        <v>7</v>
      </c>
      <c r="B23" s="10" t="s">
        <v>197</v>
      </c>
      <c r="C23" s="17">
        <f t="shared" ref="C23:H23" si="22">C53+C83+C113+C143+C173+C203+C233+C263++C293+C323+C353+C383</f>
        <v>1188465.4999999998</v>
      </c>
      <c r="D23" s="17">
        <f t="shared" si="22"/>
        <v>1153353.1000000003</v>
      </c>
      <c r="E23" s="17">
        <f t="shared" si="22"/>
        <v>1158897.3999999999</v>
      </c>
      <c r="F23" s="17">
        <f t="shared" si="22"/>
        <v>1203561.9999999998</v>
      </c>
      <c r="G23" s="17">
        <f t="shared" si="22"/>
        <v>1417306.7000000004</v>
      </c>
      <c r="H23" s="17">
        <f t="shared" si="22"/>
        <v>1955297.3000000003</v>
      </c>
      <c r="K23" s="15" t="s">
        <v>198</v>
      </c>
      <c r="L23" s="17">
        <f t="shared" si="15"/>
        <v>1.1046649695302904</v>
      </c>
      <c r="M23" s="17">
        <f t="shared" si="16"/>
        <v>0.88697770334421133</v>
      </c>
      <c r="N23" s="17">
        <f t="shared" si="17"/>
        <v>1.000459665066503</v>
      </c>
      <c r="O23" s="17">
        <f t="shared" si="17"/>
        <v>1.0102273762184042</v>
      </c>
    </row>
    <row r="24" spans="1:15">
      <c r="A24" s="9">
        <v>8</v>
      </c>
      <c r="B24" s="10" t="s">
        <v>199</v>
      </c>
      <c r="C24" s="17">
        <f t="shared" ref="C24:H24" si="23">C54+C84+C114+C144+C174+C204+C234+C264++C294+C324+C354+C384</f>
        <v>0</v>
      </c>
      <c r="D24" s="17">
        <f t="shared" si="23"/>
        <v>0</v>
      </c>
      <c r="E24" s="17">
        <f t="shared" si="23"/>
        <v>755</v>
      </c>
      <c r="F24" s="17">
        <f t="shared" si="23"/>
        <v>743</v>
      </c>
      <c r="G24" s="17">
        <f t="shared" si="23"/>
        <v>724</v>
      </c>
      <c r="H24" s="17">
        <f t="shared" si="23"/>
        <v>679</v>
      </c>
      <c r="K24" s="15" t="s">
        <v>200</v>
      </c>
      <c r="L24" s="17">
        <f>N11</f>
        <v>0.47394170282114856</v>
      </c>
      <c r="M24" s="17">
        <f>O11</f>
        <v>0.43716635399943826</v>
      </c>
      <c r="N24" s="17">
        <f t="shared" si="17"/>
        <v>0.45119323759198121</v>
      </c>
      <c r="O24" s="17">
        <f t="shared" si="17"/>
        <v>0.43642331349355451</v>
      </c>
    </row>
    <row r="25" spans="1:15">
      <c r="A25" s="9">
        <v>9</v>
      </c>
      <c r="B25" s="10" t="s">
        <v>201</v>
      </c>
      <c r="C25" s="17">
        <f t="shared" ref="C25:H25" si="24">C55+C85+C115+C145+C175+C205+C235+C265++C295+C325+C355+C385</f>
        <v>0</v>
      </c>
      <c r="D25" s="17">
        <f t="shared" si="24"/>
        <v>0</v>
      </c>
      <c r="E25" s="17">
        <f t="shared" si="24"/>
        <v>411</v>
      </c>
      <c r="F25" s="17">
        <f t="shared" si="24"/>
        <v>352</v>
      </c>
      <c r="G25" s="17">
        <f t="shared" si="24"/>
        <v>355</v>
      </c>
      <c r="H25" s="17">
        <f t="shared" si="24"/>
        <v>296</v>
      </c>
      <c r="K25" s="15" t="s">
        <v>202</v>
      </c>
      <c r="L25" s="17">
        <f>L12</f>
        <v>1.0006119095685873</v>
      </c>
      <c r="M25" s="17">
        <f>N12</f>
        <v>1.1075800862477971</v>
      </c>
      <c r="N25" s="17">
        <f t="shared" si="17"/>
        <v>0.56721172992902769</v>
      </c>
      <c r="O25" s="17">
        <f t="shared" si="17"/>
        <v>0.44082115473304445</v>
      </c>
    </row>
    <row r="26" spans="1:15">
      <c r="A26" s="9">
        <v>10</v>
      </c>
      <c r="B26" s="10" t="s">
        <v>203</v>
      </c>
      <c r="C26" s="17">
        <f t="shared" ref="C26:H26" si="25">C56+C86+C116+C146+C176+C206+C236+C266++C296+C326+C356+C386</f>
        <v>784</v>
      </c>
      <c r="D26" s="17">
        <f t="shared" si="25"/>
        <v>783</v>
      </c>
      <c r="E26" s="17">
        <f t="shared" si="25"/>
        <v>944</v>
      </c>
      <c r="F26" s="17">
        <f t="shared" si="25"/>
        <v>1025</v>
      </c>
      <c r="G26" s="17">
        <f t="shared" si="25"/>
        <v>779</v>
      </c>
      <c r="H26" s="17">
        <f t="shared" si="25"/>
        <v>676</v>
      </c>
      <c r="K26" s="15" t="s">
        <v>204</v>
      </c>
      <c r="L26" s="17">
        <f>L13</f>
        <v>0.74877147417716028</v>
      </c>
      <c r="M26" s="17">
        <f>N13</f>
        <v>0.75365028815268698</v>
      </c>
      <c r="N26" s="17">
        <f t="shared" si="17"/>
        <v>0.75881989831892105</v>
      </c>
      <c r="O26" s="17">
        <f t="shared" si="17"/>
        <v>0.76575817138939084</v>
      </c>
    </row>
    <row r="27" spans="1:15">
      <c r="A27" s="9">
        <v>11</v>
      </c>
      <c r="B27" s="10" t="s">
        <v>205</v>
      </c>
      <c r="C27" s="17">
        <f t="shared" ref="C27:H27" si="26">C57+C87+C117+C147+C177+C207+C237+C267++C297+C327+C357+C387</f>
        <v>693</v>
      </c>
      <c r="D27" s="17">
        <f t="shared" si="26"/>
        <v>737</v>
      </c>
      <c r="E27" s="17">
        <f t="shared" si="26"/>
        <v>770</v>
      </c>
      <c r="F27" s="17">
        <f t="shared" si="26"/>
        <v>927</v>
      </c>
      <c r="G27" s="17">
        <f t="shared" si="26"/>
        <v>1018</v>
      </c>
      <c r="H27" s="17">
        <f t="shared" si="26"/>
        <v>1053</v>
      </c>
      <c r="K27" s="15" t="s">
        <v>206</v>
      </c>
      <c r="L27" s="17">
        <f>L14</f>
        <v>1.0582914323463457</v>
      </c>
      <c r="M27" s="17">
        <f>N14</f>
        <v>1.011216953453995</v>
      </c>
      <c r="N27" s="17">
        <f t="shared" si="17"/>
        <v>1.0179781254070861</v>
      </c>
      <c r="O27" s="17">
        <f t="shared" si="17"/>
        <v>7.4206407756275796E-3</v>
      </c>
    </row>
    <row r="28" spans="1:15">
      <c r="A28" s="9">
        <v>12</v>
      </c>
      <c r="B28" s="10" t="s">
        <v>207</v>
      </c>
      <c r="C28" s="17">
        <f t="shared" ref="C28:H28" si="27">C58+C88+C118+C148+C178+C208+C238+C268++C298+C328+C358+C388</f>
        <v>36</v>
      </c>
      <c r="D28" s="17">
        <f t="shared" si="27"/>
        <v>36</v>
      </c>
      <c r="E28" s="17">
        <f t="shared" si="27"/>
        <v>36</v>
      </c>
      <c r="F28" s="17">
        <f t="shared" si="27"/>
        <v>36</v>
      </c>
      <c r="G28" s="17">
        <f t="shared" si="27"/>
        <v>36</v>
      </c>
      <c r="H28" s="17">
        <f t="shared" si="27"/>
        <v>36</v>
      </c>
      <c r="K28" s="15" t="s">
        <v>208</v>
      </c>
      <c r="L28" s="17">
        <f>L15</f>
        <v>1.0939415750117767</v>
      </c>
      <c r="M28" s="17">
        <f>N15</f>
        <v>1.1066026900257131</v>
      </c>
      <c r="N28" s="17">
        <f t="shared" si="17"/>
        <v>1.1150020168002535</v>
      </c>
      <c r="O28" s="17">
        <f t="shared" si="17"/>
        <v>5.2361023056869389E-4</v>
      </c>
    </row>
    <row r="29" spans="1:15">
      <c r="A29" s="9">
        <v>13</v>
      </c>
      <c r="B29" s="10" t="s">
        <v>209</v>
      </c>
      <c r="C29" s="17">
        <f t="shared" ref="C29:H29" si="28">C59+C89+C119+C149+C179+C209+C239+C269++C299+C329+C359+C389</f>
        <v>22</v>
      </c>
      <c r="D29" s="17">
        <f t="shared" si="28"/>
        <v>21</v>
      </c>
      <c r="E29" s="17">
        <f t="shared" si="28"/>
        <v>20</v>
      </c>
      <c r="F29" s="17">
        <f t="shared" si="28"/>
        <v>20</v>
      </c>
      <c r="G29" s="17">
        <f t="shared" si="28"/>
        <v>20</v>
      </c>
      <c r="H29" s="17">
        <f t="shared" si="28"/>
        <v>0</v>
      </c>
      <c r="M29" t="s">
        <v>210</v>
      </c>
      <c r="N29" s="52">
        <f>AVERAGE(N18:N28)</f>
        <v>0.80660178522257231</v>
      </c>
    </row>
    <row r="30" spans="1:15">
      <c r="A30" s="9">
        <v>14</v>
      </c>
      <c r="B30" s="10" t="s">
        <v>211</v>
      </c>
      <c r="C30" s="17">
        <f t="shared" ref="C30:H30" si="29">C60+C90+C120+C150+C180+C210+C240+C270++C300+C330+C360+C390</f>
        <v>235</v>
      </c>
      <c r="D30" s="17">
        <f t="shared" si="29"/>
        <v>238</v>
      </c>
      <c r="E30" s="17">
        <f t="shared" si="29"/>
        <v>238</v>
      </c>
      <c r="F30" s="17">
        <f t="shared" si="29"/>
        <v>242</v>
      </c>
      <c r="G30" s="17">
        <f t="shared" si="29"/>
        <v>239</v>
      </c>
      <c r="H30" s="17">
        <f t="shared" si="29"/>
        <v>0</v>
      </c>
      <c r="M30" t="s">
        <v>212</v>
      </c>
      <c r="N30" s="52">
        <f>STDEV(N18:N28)</f>
        <v>0.23307743325986888</v>
      </c>
    </row>
    <row r="31" spans="1:15">
      <c r="A31" s="9">
        <v>15</v>
      </c>
      <c r="B31" s="10" t="s">
        <v>213</v>
      </c>
      <c r="C31" s="17">
        <f t="shared" ref="C31:H31" si="30">C61+C91+C121+C151+C181+C211+C241+C271++C301+C331+C361+C391</f>
        <v>39670</v>
      </c>
      <c r="D31" s="17">
        <f t="shared" si="30"/>
        <v>39533</v>
      </c>
      <c r="E31" s="17">
        <f t="shared" si="30"/>
        <v>39225</v>
      </c>
      <c r="F31" s="17">
        <f t="shared" si="30"/>
        <v>39055</v>
      </c>
      <c r="G31" s="17">
        <f t="shared" si="30"/>
        <v>38762</v>
      </c>
      <c r="H31" s="17">
        <f t="shared" si="30"/>
        <v>38154</v>
      </c>
    </row>
    <row r="32" spans="1:15" ht="16">
      <c r="A32" s="20"/>
    </row>
    <row r="33" spans="1:17" ht="16">
      <c r="A33" s="20" t="s">
        <v>223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1">C47/C61*1000</f>
        <v>4.0699066315537467</v>
      </c>
      <c r="D35" s="17">
        <f t="shared" si="31"/>
        <v>3.9478406507955497</v>
      </c>
      <c r="E35" s="17">
        <f t="shared" si="31"/>
        <v>3.9672998316903101</v>
      </c>
      <c r="F35" s="17">
        <f t="shared" si="31"/>
        <v>3.9773412076654209</v>
      </c>
      <c r="G35" s="17">
        <f t="shared" si="31"/>
        <v>3.9711191335740073</v>
      </c>
      <c r="H35" s="17">
        <f t="shared" si="31"/>
        <v>3.9946737683089215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2">IF(C35/$I35&gt;1,2^((1-$I35/C35)/LN(10/3)),2^(-LOG($I35/C35,10/3)))</f>
        <v>0.88825824324035174</v>
      </c>
      <c r="M35" s="17">
        <f t="shared" si="32"/>
        <v>0.87282161130106817</v>
      </c>
      <c r="N35" s="17">
        <f t="shared" si="32"/>
        <v>0.87529587460353486</v>
      </c>
      <c r="O35" s="17">
        <f t="shared" si="32"/>
        <v>0.87657063598524909</v>
      </c>
      <c r="P35" s="17">
        <f t="shared" si="32"/>
        <v>0.87578089942580817</v>
      </c>
      <c r="Q35" s="17">
        <f t="shared" si="32"/>
        <v>0.878767811392272</v>
      </c>
    </row>
    <row r="36" spans="1:17">
      <c r="A36" s="9">
        <v>2</v>
      </c>
      <c r="B36" s="15" t="s">
        <v>176</v>
      </c>
      <c r="C36" s="17">
        <f t="shared" ref="C36:H36" si="33">C48/C61*1000</f>
        <v>1.3167344984438594</v>
      </c>
      <c r="D36" s="17">
        <f t="shared" si="33"/>
        <v>2.1533676277066633</v>
      </c>
      <c r="E36" s="17">
        <f t="shared" si="33"/>
        <v>2.1639817263765329</v>
      </c>
      <c r="F36" s="17">
        <f t="shared" si="33"/>
        <v>2.1694588405447752</v>
      </c>
      <c r="G36" s="17">
        <f t="shared" si="33"/>
        <v>2.1660649819494586</v>
      </c>
      <c r="H36" s="17">
        <f t="shared" si="33"/>
        <v>2.2999636847839242</v>
      </c>
      <c r="I36" s="18">
        <f>Показатели!$E$3</f>
        <v>4</v>
      </c>
      <c r="J36" s="9">
        <v>2</v>
      </c>
      <c r="K36" s="15" t="s">
        <v>176</v>
      </c>
      <c r="L36" s="17">
        <f t="shared" si="32"/>
        <v>0.52744982660374296</v>
      </c>
      <c r="M36" s="17">
        <f t="shared" si="32"/>
        <v>0.70010910104061541</v>
      </c>
      <c r="N36" s="17">
        <f t="shared" si="32"/>
        <v>0.70209376117505651</v>
      </c>
      <c r="O36" s="17">
        <f t="shared" si="32"/>
        <v>0.7031162748633496</v>
      </c>
      <c r="P36" s="17">
        <f t="shared" si="32"/>
        <v>0.70248281008024804</v>
      </c>
      <c r="Q36" s="17">
        <f t="shared" si="32"/>
        <v>0.72716477135458801</v>
      </c>
    </row>
    <row r="37" spans="1:17">
      <c r="A37" s="9">
        <v>3</v>
      </c>
      <c r="B37" s="15" t="s">
        <v>177</v>
      </c>
      <c r="C37" s="17">
        <f>C49/C61*1000+0.00001</f>
        <v>1.5681210845104143</v>
      </c>
      <c r="D37" s="17">
        <f>D49/D61*1000+0.00001</f>
        <v>2.1533776277066634</v>
      </c>
      <c r="E37" s="17">
        <f>E49/E61*1000+0.00001</f>
        <v>2.2842129333974515</v>
      </c>
      <c r="F37" s="17">
        <f>F49/F61*1000+0.00001</f>
        <v>2.3261519790285647</v>
      </c>
      <c r="G37" s="17">
        <f>G49/G61*1000</f>
        <v>0.58965102286401938</v>
      </c>
      <c r="H37" s="17">
        <f>H49/H61*1000+0.000001</f>
        <v>9.9999999999999995E-7</v>
      </c>
      <c r="I37" s="18">
        <f>Показатели!$E$4</f>
        <v>2</v>
      </c>
      <c r="J37" s="9">
        <v>3</v>
      </c>
      <c r="K37" s="15" t="s">
        <v>177</v>
      </c>
      <c r="L37" s="17">
        <f t="shared" si="32"/>
        <v>0.86931126128118341</v>
      </c>
      <c r="M37" s="17">
        <f t="shared" si="32"/>
        <v>1.0418586710932103</v>
      </c>
      <c r="N37" s="17">
        <f t="shared" si="32"/>
        <v>1.074261530875132</v>
      </c>
      <c r="O37" s="17">
        <f t="shared" si="32"/>
        <v>1.0840692420696436</v>
      </c>
      <c r="P37" s="17">
        <f t="shared" si="32"/>
        <v>0.49501661676420328</v>
      </c>
      <c r="Q37" s="17">
        <f t="shared" si="32"/>
        <v>2.3571768469524617E-4</v>
      </c>
    </row>
    <row r="38" spans="1:17">
      <c r="A38" s="9">
        <v>4</v>
      </c>
      <c r="B38" s="15" t="s">
        <v>178</v>
      </c>
      <c r="C38" s="17">
        <f t="shared" ref="C38:H38" si="34">C50/C61*1000</f>
        <v>26.693799377543691</v>
      </c>
      <c r="D38" s="17">
        <f t="shared" si="34"/>
        <v>26.689795430075367</v>
      </c>
      <c r="E38" s="17">
        <f t="shared" si="34"/>
        <v>27.061793700408753</v>
      </c>
      <c r="F38" s="17">
        <f t="shared" si="34"/>
        <v>27.732915511630711</v>
      </c>
      <c r="G38" s="17">
        <f t="shared" si="34"/>
        <v>27.978339350180505</v>
      </c>
      <c r="H38" s="17">
        <f t="shared" si="34"/>
        <v>28.362183754993346</v>
      </c>
      <c r="I38" s="18">
        <f>Показатели!$E$5</f>
        <v>30</v>
      </c>
      <c r="J38" s="9">
        <v>4</v>
      </c>
      <c r="K38" s="15" t="s">
        <v>178</v>
      </c>
      <c r="L38" s="17">
        <f t="shared" si="32"/>
        <v>0.9349855789536865</v>
      </c>
      <c r="M38" s="17">
        <f t="shared" si="32"/>
        <v>0.93490483583957007</v>
      </c>
      <c r="N38" s="17">
        <f t="shared" si="32"/>
        <v>0.94238471003332047</v>
      </c>
      <c r="O38" s="17">
        <f t="shared" si="32"/>
        <v>0.95576968505519655</v>
      </c>
      <c r="P38" s="17">
        <f t="shared" si="32"/>
        <v>0.96063006894021741</v>
      </c>
      <c r="Q38" s="17">
        <f t="shared" si="32"/>
        <v>0.96819562053570274</v>
      </c>
    </row>
    <row r="39" spans="1:17">
      <c r="A39" s="9">
        <v>5</v>
      </c>
      <c r="B39" s="15" t="s">
        <v>179</v>
      </c>
      <c r="C39" s="17">
        <f t="shared" ref="C39:H39" si="35">C51/C61*1000</f>
        <v>4.9317692123533643</v>
      </c>
      <c r="D39" s="17">
        <f t="shared" si="35"/>
        <v>4.9647086972125853</v>
      </c>
      <c r="E39" s="17">
        <f t="shared" si="35"/>
        <v>4.9891800913681177</v>
      </c>
      <c r="F39" s="17">
        <f t="shared" si="35"/>
        <v>5.146438471736773</v>
      </c>
      <c r="G39" s="17">
        <f t="shared" si="35"/>
        <v>5.1985559566787005</v>
      </c>
      <c r="H39" s="17">
        <f t="shared" si="35"/>
        <v>5.2657063309526695</v>
      </c>
      <c r="I39" s="18">
        <f>Показатели!$E$6</f>
        <v>8</v>
      </c>
      <c r="J39" s="9">
        <v>5</v>
      </c>
      <c r="K39" s="15" t="s">
        <v>179</v>
      </c>
      <c r="L39" s="17">
        <f t="shared" si="32"/>
        <v>0.75691877610939606</v>
      </c>
      <c r="M39" s="17">
        <f t="shared" si="32"/>
        <v>0.75982519546444893</v>
      </c>
      <c r="N39" s="17">
        <f t="shared" si="32"/>
        <v>0.76197913800331984</v>
      </c>
      <c r="O39" s="17">
        <f t="shared" si="32"/>
        <v>0.77571530842460978</v>
      </c>
      <c r="P39" s="17">
        <f t="shared" si="32"/>
        <v>0.78022823495873417</v>
      </c>
      <c r="Q39" s="17">
        <f t="shared" si="32"/>
        <v>0.78601467835748906</v>
      </c>
    </row>
    <row r="40" spans="1:17">
      <c r="A40" s="9">
        <v>6</v>
      </c>
      <c r="B40" s="15" t="s">
        <v>180</v>
      </c>
      <c r="C40" s="17">
        <f t="shared" ref="C40:H40" si="36">(C52-C53)/C52*100</f>
        <v>1.954933296790599</v>
      </c>
      <c r="D40" s="17">
        <f t="shared" si="36"/>
        <v>-0.38218747844201401</v>
      </c>
      <c r="E40" s="17">
        <f t="shared" si="36"/>
        <v>-2.3187205862650924</v>
      </c>
      <c r="F40" s="17">
        <f t="shared" si="36"/>
        <v>-0.88341032351635507</v>
      </c>
      <c r="G40" s="17">
        <f t="shared" si="36"/>
        <v>-0.25542523875860179</v>
      </c>
      <c r="H40" s="17">
        <f t="shared" si="36"/>
        <v>0.88229580021839393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7">(ATAN((C40+2.4)/10)+3.1415/2)/3.1415*1.75</f>
        <v>1.1037978989046151</v>
      </c>
      <c r="M40" s="17">
        <f t="shared" si="37"/>
        <v>0.98591469035215973</v>
      </c>
      <c r="N40" s="17">
        <f t="shared" si="37"/>
        <v>0.87952764099619152</v>
      </c>
      <c r="O40" s="17">
        <f t="shared" si="37"/>
        <v>0.95884403117239647</v>
      </c>
      <c r="P40" s="17">
        <f t="shared" si="37"/>
        <v>0.99268286166011344</v>
      </c>
      <c r="Q40" s="17">
        <f t="shared" si="37"/>
        <v>1.0516712681293301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-4.5684058667949028</v>
      </c>
      <c r="F41" s="17">
        <f>(F55-F54)/F61*1000</f>
        <v>-2.7720862962516573</v>
      </c>
      <c r="G41" s="17">
        <f>(G55-G54)/G61*1000</f>
        <v>-5.1744885679903732</v>
      </c>
      <c r="H41" s="17">
        <f>(H55-H54)/H61*1000</f>
        <v>-5.5683331315821336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8">(ATAN(E41/10)+3.1415/2)/3.1415*1.75</f>
        <v>0.63628474899904419</v>
      </c>
      <c r="O41" s="17">
        <f t="shared" si="38"/>
        <v>0.72436107256221371</v>
      </c>
      <c r="P41" s="17">
        <f t="shared" si="38"/>
        <v>0.60899941294320148</v>
      </c>
      <c r="Q41" s="17">
        <f t="shared" si="38"/>
        <v>0.59197273429622865</v>
      </c>
    </row>
    <row r="42" spans="1:17">
      <c r="A42" s="9">
        <v>8</v>
      </c>
      <c r="B42" s="15" t="s">
        <v>182</v>
      </c>
      <c r="C42" s="17">
        <f t="shared" ref="C42:H42" si="39">(C56-C57)/C61*1000</f>
        <v>0</v>
      </c>
      <c r="D42" s="17">
        <f t="shared" si="39"/>
        <v>0.47852613949036965</v>
      </c>
      <c r="E42" s="17">
        <f t="shared" si="39"/>
        <v>2.0437605193556143</v>
      </c>
      <c r="F42" s="17">
        <f t="shared" si="39"/>
        <v>4.3389176810895504</v>
      </c>
      <c r="G42" s="17">
        <f t="shared" si="39"/>
        <v>-0.72202166064981943</v>
      </c>
      <c r="H42" s="17">
        <f t="shared" si="39"/>
        <v>-4.2367752088124924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0.875</v>
      </c>
      <c r="M42" s="17">
        <f>(ATAN(D42/10)+3.1415/2)/3.1415*1.75</f>
        <v>0.90163639742980939</v>
      </c>
      <c r="N42" s="17">
        <f t="shared" si="38"/>
        <v>0.9873028947150071</v>
      </c>
      <c r="O42" s="17">
        <f t="shared" si="38"/>
        <v>1.1030475241337849</v>
      </c>
      <c r="P42" s="17">
        <f t="shared" si="38"/>
        <v>0.83484882774343616</v>
      </c>
      <c r="Q42" s="17">
        <f t="shared" si="38"/>
        <v>0.65175873478179225</v>
      </c>
    </row>
    <row r="43" spans="1:17">
      <c r="A43" s="9">
        <v>9</v>
      </c>
      <c r="B43" s="15" t="s">
        <v>183</v>
      </c>
      <c r="C43" s="17">
        <f t="shared" ref="C43:H43" si="40">C58/C61*1000</f>
        <v>0.23940627244433804</v>
      </c>
      <c r="D43" s="17">
        <f t="shared" si="40"/>
        <v>0.23926306974518483</v>
      </c>
      <c r="E43" s="17">
        <f t="shared" si="40"/>
        <v>0.24044241404183697</v>
      </c>
      <c r="F43" s="17">
        <f t="shared" si="40"/>
        <v>0.24105098228275282</v>
      </c>
      <c r="G43" s="17">
        <f t="shared" si="40"/>
        <v>0.24067388688327315</v>
      </c>
      <c r="H43" s="17">
        <f t="shared" si="40"/>
        <v>0.24210144050357099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1">IF(C43/$I43&gt;1,2^((1-$I43/C43)/LN(10/3)),2^(-LOG($I43/C43,10/3)))</f>
        <v>0.34767968893705026</v>
      </c>
      <c r="M43" s="17">
        <f t="shared" si="41"/>
        <v>0.34755994351884006</v>
      </c>
      <c r="N43" s="17">
        <f t="shared" si="41"/>
        <v>0.34854520190671862</v>
      </c>
      <c r="O43" s="17">
        <f t="shared" si="41"/>
        <v>0.34905281536185323</v>
      </c>
      <c r="P43" s="17">
        <f t="shared" si="41"/>
        <v>0.34873834011234039</v>
      </c>
      <c r="Q43" s="17">
        <f t="shared" si="41"/>
        <v>0.34992773659487297</v>
      </c>
    </row>
    <row r="44" spans="1:17">
      <c r="A44" s="9">
        <v>10</v>
      </c>
      <c r="B44" s="15" t="s">
        <v>184</v>
      </c>
      <c r="C44" s="17">
        <f t="shared" ref="C44:G44" si="42">C59/C61*100</f>
        <v>3.5910940866650705E-2</v>
      </c>
      <c r="D44" s="17">
        <f t="shared" si="42"/>
        <v>2.3926306974518485E-2</v>
      </c>
      <c r="E44" s="17">
        <f t="shared" si="42"/>
        <v>2.4044241404183698E-2</v>
      </c>
      <c r="F44" s="17">
        <f t="shared" si="42"/>
        <v>2.4105098228275283E-2</v>
      </c>
      <c r="G44" s="17">
        <f t="shared" si="42"/>
        <v>2.4067388688327314E-2</v>
      </c>
      <c r="H44" s="17">
        <f>H59/H61*100+0.000001</f>
        <v>9.9999999999999995E-7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1"/>
        <v>0.82650338327410444</v>
      </c>
      <c r="M44" s="17">
        <f t="shared" si="41"/>
        <v>0.65420877457724991</v>
      </c>
      <c r="N44" s="17">
        <f t="shared" si="41"/>
        <v>0.65606331706580645</v>
      </c>
      <c r="O44" s="17">
        <f t="shared" si="41"/>
        <v>0.65701879304235422</v>
      </c>
      <c r="P44" s="17">
        <f t="shared" si="41"/>
        <v>0.65642685927249633</v>
      </c>
      <c r="Q44" s="17">
        <f t="shared" si="41"/>
        <v>1.9711731094690325E-3</v>
      </c>
    </row>
    <row r="45" spans="1:17">
      <c r="A45" s="9">
        <v>11</v>
      </c>
      <c r="B45" s="15" t="s">
        <v>185</v>
      </c>
      <c r="C45" s="17">
        <f t="shared" ref="C45:G45" si="43">C60/C61*1000</f>
        <v>2.2743595882212113</v>
      </c>
      <c r="D45" s="17">
        <f t="shared" si="43"/>
        <v>2.0337360928340713</v>
      </c>
      <c r="E45" s="17">
        <f t="shared" si="43"/>
        <v>2.1639817263765329</v>
      </c>
      <c r="F45" s="17">
        <f t="shared" si="43"/>
        <v>2.2899843316861519</v>
      </c>
      <c r="G45" s="17">
        <f t="shared" si="43"/>
        <v>2.286401925391095</v>
      </c>
      <c r="H45" s="17">
        <f>H60/H61*1000+0.000001</f>
        <v>9.9999999999999995E-7</v>
      </c>
      <c r="I45" s="18">
        <f>Показатели!$E$12</f>
        <v>5</v>
      </c>
      <c r="J45" s="9">
        <v>11</v>
      </c>
      <c r="K45" s="15" t="s">
        <v>185</v>
      </c>
      <c r="L45" s="17">
        <f t="shared" si="41"/>
        <v>0.63539102503671574</v>
      </c>
      <c r="M45" s="17">
        <f t="shared" si="41"/>
        <v>0.59577416368492608</v>
      </c>
      <c r="N45" s="17">
        <f t="shared" si="41"/>
        <v>0.61745086956408934</v>
      </c>
      <c r="O45" s="17">
        <f t="shared" si="41"/>
        <v>0.63790043882855374</v>
      </c>
      <c r="P45" s="17">
        <f t="shared" si="41"/>
        <v>0.63732572952716326</v>
      </c>
      <c r="Q45" s="17">
        <f t="shared" si="41"/>
        <v>1.3908858244827225E-4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34</v>
      </c>
      <c r="D47" s="17">
        <v>33</v>
      </c>
      <c r="E47" s="17">
        <v>33</v>
      </c>
      <c r="F47" s="17">
        <v>33</v>
      </c>
      <c r="G47" s="17">
        <v>33</v>
      </c>
      <c r="H47" s="17">
        <v>33</v>
      </c>
      <c r="L47" s="17">
        <v>2014</v>
      </c>
      <c r="M47" s="17">
        <v>2016</v>
      </c>
      <c r="N47" s="17">
        <v>2018</v>
      </c>
      <c r="O47">
        <v>2019</v>
      </c>
    </row>
    <row r="48" spans="1:17">
      <c r="A48" s="9">
        <v>2</v>
      </c>
      <c r="B48" s="10" t="s">
        <v>188</v>
      </c>
      <c r="C48" s="17">
        <v>11</v>
      </c>
      <c r="D48" s="17">
        <v>18</v>
      </c>
      <c r="E48" s="17">
        <v>18</v>
      </c>
      <c r="F48" s="17">
        <v>18</v>
      </c>
      <c r="G48" s="17">
        <v>18</v>
      </c>
      <c r="H48" s="17">
        <v>19</v>
      </c>
      <c r="K48" s="15" t="s">
        <v>187</v>
      </c>
      <c r="L48" s="17">
        <f t="shared" ref="L48:L53" si="44">L35</f>
        <v>0.88825824324035174</v>
      </c>
      <c r="M48" s="17">
        <f t="shared" ref="M48:M53" si="45">N35</f>
        <v>0.87529587460353486</v>
      </c>
      <c r="N48" s="17">
        <f t="shared" ref="N48:O58" si="46">P35</f>
        <v>0.87578089942580817</v>
      </c>
      <c r="O48" s="17">
        <f t="shared" si="46"/>
        <v>0.878767811392272</v>
      </c>
    </row>
    <row r="49" spans="1:17">
      <c r="A49" s="9">
        <v>3</v>
      </c>
      <c r="B49" s="10" t="s">
        <v>189</v>
      </c>
      <c r="C49" s="17">
        <v>13.1</v>
      </c>
      <c r="D49" s="17">
        <v>18</v>
      </c>
      <c r="E49" s="17">
        <v>19</v>
      </c>
      <c r="F49" s="17">
        <v>19.3</v>
      </c>
      <c r="G49" s="17">
        <v>4.9000000000000004</v>
      </c>
      <c r="H49" s="17">
        <v>0</v>
      </c>
      <c r="K49" s="15" t="s">
        <v>190</v>
      </c>
      <c r="L49" s="17">
        <f t="shared" si="44"/>
        <v>0.52744982660374296</v>
      </c>
      <c r="M49" s="17">
        <f t="shared" si="45"/>
        <v>0.70209376117505651</v>
      </c>
      <c r="N49" s="17">
        <f t="shared" si="46"/>
        <v>0.70248281008024804</v>
      </c>
      <c r="O49" s="17">
        <f t="shared" si="46"/>
        <v>0.72716477135458801</v>
      </c>
    </row>
    <row r="50" spans="1:17">
      <c r="A50" s="9">
        <v>4</v>
      </c>
      <c r="B50" s="10" t="s">
        <v>191</v>
      </c>
      <c r="C50" s="17">
        <v>223</v>
      </c>
      <c r="D50" s="17">
        <v>223.1</v>
      </c>
      <c r="E50" s="17">
        <v>225.1</v>
      </c>
      <c r="F50" s="17">
        <v>230.1</v>
      </c>
      <c r="G50" s="17">
        <v>232.5</v>
      </c>
      <c r="H50" s="17">
        <v>234.3</v>
      </c>
      <c r="K50" s="15" t="s">
        <v>192</v>
      </c>
      <c r="L50" s="17">
        <f t="shared" si="44"/>
        <v>0.86931126128118341</v>
      </c>
      <c r="M50" s="17">
        <f t="shared" si="45"/>
        <v>1.074261530875132</v>
      </c>
      <c r="N50" s="17">
        <f t="shared" si="46"/>
        <v>0.49501661676420328</v>
      </c>
      <c r="O50" s="17">
        <f t="shared" si="46"/>
        <v>2.3571768469524617E-4</v>
      </c>
    </row>
    <row r="51" spans="1:17">
      <c r="A51" s="9">
        <v>5</v>
      </c>
      <c r="B51" s="10" t="s">
        <v>193</v>
      </c>
      <c r="C51" s="17">
        <v>41.2</v>
      </c>
      <c r="D51" s="17">
        <v>41.5</v>
      </c>
      <c r="E51" s="17">
        <v>41.5</v>
      </c>
      <c r="F51" s="17">
        <v>42.7</v>
      </c>
      <c r="G51" s="17">
        <v>43.2</v>
      </c>
      <c r="H51" s="17">
        <v>43.5</v>
      </c>
      <c r="K51" s="15" t="s">
        <v>194</v>
      </c>
      <c r="L51" s="17">
        <f t="shared" si="44"/>
        <v>0.9349855789536865</v>
      </c>
      <c r="M51" s="17">
        <f t="shared" si="45"/>
        <v>0.94238471003332047</v>
      </c>
      <c r="N51" s="17">
        <f t="shared" si="46"/>
        <v>0.96063006894021741</v>
      </c>
      <c r="O51" s="17">
        <f t="shared" si="46"/>
        <v>0.96819562053570274</v>
      </c>
    </row>
    <row r="52" spans="1:17">
      <c r="A52" s="9">
        <v>6</v>
      </c>
      <c r="B52" s="10" t="s">
        <v>195</v>
      </c>
      <c r="C52" s="17">
        <v>1128176.6000000001</v>
      </c>
      <c r="D52" s="17">
        <v>1055293.6000000001</v>
      </c>
      <c r="E52" s="17">
        <v>1028558.6</v>
      </c>
      <c r="F52" s="17">
        <v>1078773.8999999999</v>
      </c>
      <c r="G52" s="17">
        <v>1256101.3999999999</v>
      </c>
      <c r="H52" s="17">
        <v>1656893.3</v>
      </c>
      <c r="K52" s="15" t="s">
        <v>196</v>
      </c>
      <c r="L52" s="17">
        <f t="shared" si="44"/>
        <v>0.75691877610939606</v>
      </c>
      <c r="M52" s="17">
        <f t="shared" si="45"/>
        <v>0.76197913800331984</v>
      </c>
      <c r="N52" s="17">
        <f t="shared" si="46"/>
        <v>0.78022823495873417</v>
      </c>
      <c r="O52" s="17">
        <f t="shared" si="46"/>
        <v>0.78601467835748906</v>
      </c>
    </row>
    <row r="53" spans="1:17">
      <c r="A53" s="9">
        <v>7</v>
      </c>
      <c r="B53" s="10" t="s">
        <v>197</v>
      </c>
      <c r="C53" s="17">
        <v>1106121.5</v>
      </c>
      <c r="D53" s="17">
        <v>1059326.8</v>
      </c>
      <c r="E53" s="17">
        <v>1052408</v>
      </c>
      <c r="F53" s="17">
        <v>1088303.8999999999</v>
      </c>
      <c r="G53" s="17">
        <v>1259309.8</v>
      </c>
      <c r="H53" s="17">
        <v>1642274.6</v>
      </c>
      <c r="K53" s="15" t="s">
        <v>198</v>
      </c>
      <c r="L53" s="17">
        <f t="shared" si="44"/>
        <v>1.1037978989046151</v>
      </c>
      <c r="M53" s="17">
        <f t="shared" si="45"/>
        <v>0.87952764099619152</v>
      </c>
      <c r="N53" s="17">
        <f t="shared" si="46"/>
        <v>0.99268286166011344</v>
      </c>
      <c r="O53" s="17">
        <f t="shared" si="46"/>
        <v>1.0516712681293301</v>
      </c>
    </row>
    <row r="54" spans="1:17">
      <c r="A54" s="9">
        <v>8</v>
      </c>
      <c r="B54" s="10" t="s">
        <v>199</v>
      </c>
      <c r="C54" s="17"/>
      <c r="D54" s="17"/>
      <c r="E54" s="17">
        <v>130</v>
      </c>
      <c r="F54" s="17">
        <v>100</v>
      </c>
      <c r="G54" s="17">
        <v>130</v>
      </c>
      <c r="H54" s="17">
        <v>100</v>
      </c>
      <c r="K54" s="15" t="s">
        <v>200</v>
      </c>
      <c r="L54" s="17">
        <f>N41</f>
        <v>0.63628474899904419</v>
      </c>
      <c r="M54" s="17">
        <f>O41</f>
        <v>0.72436107256221371</v>
      </c>
      <c r="N54" s="17">
        <f t="shared" si="46"/>
        <v>0.60899941294320148</v>
      </c>
      <c r="O54" s="17">
        <f t="shared" si="46"/>
        <v>0.59197273429622865</v>
      </c>
    </row>
    <row r="55" spans="1:17">
      <c r="A55" s="9">
        <v>9</v>
      </c>
      <c r="B55" s="10" t="s">
        <v>201</v>
      </c>
      <c r="C55" s="17"/>
      <c r="D55" s="17"/>
      <c r="E55" s="17">
        <v>92</v>
      </c>
      <c r="F55" s="17">
        <v>77</v>
      </c>
      <c r="G55" s="17">
        <v>87</v>
      </c>
      <c r="H55" s="17">
        <v>54</v>
      </c>
      <c r="K55" s="15" t="s">
        <v>202</v>
      </c>
      <c r="L55" s="17">
        <f>L42</f>
        <v>0.875</v>
      </c>
      <c r="M55" s="17">
        <f>N42</f>
        <v>0.9873028947150071</v>
      </c>
      <c r="N55" s="17">
        <f t="shared" si="46"/>
        <v>0.83484882774343616</v>
      </c>
      <c r="O55" s="17">
        <f t="shared" si="46"/>
        <v>0.65175873478179225</v>
      </c>
    </row>
    <row r="56" spans="1:17">
      <c r="A56" s="9">
        <v>10</v>
      </c>
      <c r="B56" s="10" t="s">
        <v>203</v>
      </c>
      <c r="C56" s="17"/>
      <c r="D56" s="17">
        <v>131</v>
      </c>
      <c r="E56" s="17">
        <v>134</v>
      </c>
      <c r="F56" s="17">
        <v>195</v>
      </c>
      <c r="G56" s="17">
        <v>138</v>
      </c>
      <c r="H56" s="17">
        <v>139</v>
      </c>
      <c r="K56" s="15" t="s">
        <v>204</v>
      </c>
      <c r="L56" s="17">
        <f>L43</f>
        <v>0.34767968893705026</v>
      </c>
      <c r="M56" s="17">
        <f>N43</f>
        <v>0.34854520190671862</v>
      </c>
      <c r="N56" s="17">
        <f t="shared" si="46"/>
        <v>0.34873834011234039</v>
      </c>
      <c r="O56" s="17">
        <f t="shared" si="46"/>
        <v>0.34992773659487297</v>
      </c>
    </row>
    <row r="57" spans="1:17">
      <c r="A57" s="9">
        <v>11</v>
      </c>
      <c r="B57" s="10" t="s">
        <v>205</v>
      </c>
      <c r="C57" s="17"/>
      <c r="D57" s="17">
        <v>127</v>
      </c>
      <c r="E57" s="17">
        <v>117</v>
      </c>
      <c r="F57" s="17">
        <v>159</v>
      </c>
      <c r="G57" s="17">
        <v>144</v>
      </c>
      <c r="H57" s="17">
        <v>174</v>
      </c>
      <c r="K57" s="15" t="s">
        <v>206</v>
      </c>
      <c r="L57" s="17">
        <f>L44</f>
        <v>0.82650338327410444</v>
      </c>
      <c r="M57" s="17">
        <f>N44</f>
        <v>0.65606331706580645</v>
      </c>
      <c r="N57" s="17">
        <f t="shared" si="46"/>
        <v>0.65642685927249633</v>
      </c>
      <c r="O57" s="17">
        <f t="shared" si="46"/>
        <v>1.9711731094690325E-3</v>
      </c>
    </row>
    <row r="58" spans="1:17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17">
        <v>2</v>
      </c>
      <c r="H58" s="17">
        <v>2</v>
      </c>
      <c r="K58" s="15" t="s">
        <v>208</v>
      </c>
      <c r="L58" s="17">
        <f>L45</f>
        <v>0.63539102503671574</v>
      </c>
      <c r="M58" s="17">
        <f>N45</f>
        <v>0.61745086956408934</v>
      </c>
      <c r="N58" s="17">
        <f t="shared" si="46"/>
        <v>0.63732572952716326</v>
      </c>
      <c r="O58" s="17">
        <f t="shared" si="46"/>
        <v>1.3908858244827225E-4</v>
      </c>
    </row>
    <row r="59" spans="1:17">
      <c r="A59" s="9">
        <v>13</v>
      </c>
      <c r="B59" s="10" t="s">
        <v>209</v>
      </c>
      <c r="C59" s="17">
        <v>3</v>
      </c>
      <c r="D59" s="17">
        <v>2</v>
      </c>
      <c r="E59" s="17">
        <v>2</v>
      </c>
      <c r="F59" s="17">
        <v>2</v>
      </c>
      <c r="G59" s="21">
        <v>2</v>
      </c>
      <c r="H59" s="21">
        <v>0</v>
      </c>
    </row>
    <row r="60" spans="1:17">
      <c r="A60" s="9">
        <v>14</v>
      </c>
      <c r="B60" s="10" t="s">
        <v>211</v>
      </c>
      <c r="C60" s="17">
        <v>19</v>
      </c>
      <c r="D60" s="17">
        <v>17</v>
      </c>
      <c r="E60" s="17">
        <v>18</v>
      </c>
      <c r="F60" s="17">
        <v>19</v>
      </c>
      <c r="G60" s="21">
        <v>19</v>
      </c>
      <c r="H60" s="21">
        <v>0</v>
      </c>
    </row>
    <row r="61" spans="1:17">
      <c r="A61" s="9">
        <v>15</v>
      </c>
      <c r="B61" s="10" t="s">
        <v>213</v>
      </c>
      <c r="C61" s="17">
        <v>8354</v>
      </c>
      <c r="D61" s="17">
        <v>8359</v>
      </c>
      <c r="E61" s="17">
        <v>8318</v>
      </c>
      <c r="F61" s="17">
        <v>8297</v>
      </c>
      <c r="G61" s="17">
        <v>8310</v>
      </c>
      <c r="H61" s="17">
        <v>8261</v>
      </c>
    </row>
    <row r="63" spans="1:17" ht="16">
      <c r="A63" s="20" t="s">
        <v>224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7">C77/C91*1000</f>
        <v>3.4742327735958307</v>
      </c>
      <c r="D65" s="17">
        <f t="shared" si="47"/>
        <v>3.5056967572304996</v>
      </c>
      <c r="E65" s="17">
        <f t="shared" si="47"/>
        <v>3.5587188612099641</v>
      </c>
      <c r="F65" s="17">
        <f t="shared" si="47"/>
        <v>3.5982008995502248</v>
      </c>
      <c r="G65" s="17">
        <f t="shared" si="47"/>
        <v>3.6188178528347406</v>
      </c>
      <c r="H65" s="17">
        <f t="shared" si="47"/>
        <v>3.6957191253464736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48">IF(C65/$I65&gt;1,2^((1-$I65/C65)/LN(10/3)),2^(-LOG($I65/C65,10/3)))</f>
        <v>0.81091029343702714</v>
      </c>
      <c r="M65" s="17">
        <f t="shared" si="48"/>
        <v>0.8151302189174735</v>
      </c>
      <c r="N65" s="17">
        <f t="shared" si="48"/>
        <v>0.82220531984528533</v>
      </c>
      <c r="O65" s="17">
        <f t="shared" si="48"/>
        <v>0.82744466433326969</v>
      </c>
      <c r="P65" s="17">
        <f t="shared" si="48"/>
        <v>0.83017087892096164</v>
      </c>
      <c r="Q65" s="17">
        <f t="shared" si="48"/>
        <v>0.84028202545853825</v>
      </c>
    </row>
    <row r="66" spans="1:17">
      <c r="A66" s="9">
        <v>2</v>
      </c>
      <c r="B66" s="15" t="s">
        <v>176</v>
      </c>
      <c r="C66" s="17">
        <f t="shared" ref="C66:H66" si="49">C78/C91*1000</f>
        <v>2.3161551823972206</v>
      </c>
      <c r="D66" s="17">
        <f t="shared" si="49"/>
        <v>2.3371311714869996</v>
      </c>
      <c r="E66" s="17">
        <f t="shared" si="49"/>
        <v>2.3724792408066433</v>
      </c>
      <c r="F66" s="17">
        <f t="shared" si="49"/>
        <v>2.3988005997001496</v>
      </c>
      <c r="G66" s="17">
        <f t="shared" si="49"/>
        <v>2.4125452352231602</v>
      </c>
      <c r="H66" s="17">
        <f t="shared" si="49"/>
        <v>2.4638127502309826</v>
      </c>
      <c r="I66" s="18">
        <f>Показатели!$E$3</f>
        <v>4</v>
      </c>
      <c r="J66" s="9">
        <v>2</v>
      </c>
      <c r="K66" s="15" t="s">
        <v>176</v>
      </c>
      <c r="L66" s="17">
        <f t="shared" si="48"/>
        <v>0.73010757126313153</v>
      </c>
      <c r="M66" s="17">
        <f t="shared" si="48"/>
        <v>0.73390700452766844</v>
      </c>
      <c r="N66" s="17">
        <f t="shared" si="48"/>
        <v>0.74027711081026626</v>
      </c>
      <c r="O66" s="17">
        <f t="shared" si="48"/>
        <v>0.74499438362094861</v>
      </c>
      <c r="P66" s="17">
        <f t="shared" si="48"/>
        <v>0.7474489460151752</v>
      </c>
      <c r="Q66" s="17">
        <f t="shared" si="48"/>
        <v>0.75655257276770593</v>
      </c>
    </row>
    <row r="67" spans="1:17">
      <c r="A67" s="9">
        <v>3</v>
      </c>
      <c r="B67" s="15" t="s">
        <v>177</v>
      </c>
      <c r="C67" s="17">
        <f>C79/C91*1000+0.00001</f>
        <v>0.83961625361899239</v>
      </c>
      <c r="D67" s="17">
        <f>D79/D91*1000+0.00001</f>
        <v>0.46743623429739994</v>
      </c>
      <c r="E67" s="17">
        <f>E79/E91*1000+0.00001</f>
        <v>0.47450584816132862</v>
      </c>
      <c r="F67" s="17">
        <f>F79/F91*1000+0.00001</f>
        <v>1.7691254422788607</v>
      </c>
      <c r="G67" s="17">
        <f>G79/G91*1000</f>
        <v>0.45235223160434257</v>
      </c>
      <c r="H67" s="17">
        <f>H79/H91*1000+0.000001</f>
        <v>9.9999999999999995E-7</v>
      </c>
      <c r="I67" s="18">
        <f>Показатели!$E$4</f>
        <v>2</v>
      </c>
      <c r="J67" s="9">
        <v>3</v>
      </c>
      <c r="K67" s="15" t="s">
        <v>177</v>
      </c>
      <c r="L67" s="17">
        <f t="shared" si="48"/>
        <v>0.60671411128543151</v>
      </c>
      <c r="M67" s="17">
        <f t="shared" si="48"/>
        <v>0.43305763122482871</v>
      </c>
      <c r="N67" s="17">
        <f t="shared" si="48"/>
        <v>0.43681636944589558</v>
      </c>
      <c r="O67" s="17">
        <f t="shared" si="48"/>
        <v>0.93181733855463034</v>
      </c>
      <c r="P67" s="17">
        <f t="shared" si="48"/>
        <v>0.42495627398226204</v>
      </c>
      <c r="Q67" s="17">
        <f t="shared" si="48"/>
        <v>2.3571768469524617E-4</v>
      </c>
    </row>
    <row r="68" spans="1:17">
      <c r="A68" s="9">
        <v>4</v>
      </c>
      <c r="B68" s="15" t="s">
        <v>178</v>
      </c>
      <c r="C68" s="17">
        <f t="shared" ref="C68:H68" si="50">C80/C91*1000</f>
        <v>22.35089751013318</v>
      </c>
      <c r="D68" s="17">
        <f t="shared" si="50"/>
        <v>22.670172363423895</v>
      </c>
      <c r="E68" s="17">
        <f t="shared" si="50"/>
        <v>22.983392645314353</v>
      </c>
      <c r="F68" s="17">
        <f t="shared" si="50"/>
        <v>22.938530734632682</v>
      </c>
      <c r="G68" s="17">
        <f t="shared" si="50"/>
        <v>23.73341375150784</v>
      </c>
      <c r="H68" s="17">
        <f t="shared" si="50"/>
        <v>24.853711117955037</v>
      </c>
      <c r="I68" s="18">
        <f>Показатели!$E$5</f>
        <v>30</v>
      </c>
      <c r="J68" s="9">
        <v>4</v>
      </c>
      <c r="K68" s="15" t="s">
        <v>178</v>
      </c>
      <c r="L68" s="17">
        <f t="shared" si="48"/>
        <v>0.84412794688712267</v>
      </c>
      <c r="M68" s="17">
        <f t="shared" si="48"/>
        <v>0.85104908656547018</v>
      </c>
      <c r="N68" s="17">
        <f t="shared" si="48"/>
        <v>0.8577989028279539</v>
      </c>
      <c r="O68" s="17">
        <f t="shared" si="48"/>
        <v>0.85683454576711182</v>
      </c>
      <c r="P68" s="17">
        <f t="shared" si="48"/>
        <v>0.87380489500701508</v>
      </c>
      <c r="Q68" s="17">
        <f t="shared" si="48"/>
        <v>0.8973186077687646</v>
      </c>
    </row>
    <row r="69" spans="1:17">
      <c r="A69" s="9">
        <v>5</v>
      </c>
      <c r="B69" s="15" t="s">
        <v>179</v>
      </c>
      <c r="C69" s="17">
        <f t="shared" ref="C69:H69" si="51">C81/C91*1000</f>
        <v>4.1690793283149974</v>
      </c>
      <c r="D69" s="17">
        <f t="shared" si="51"/>
        <v>4.323692667250949</v>
      </c>
      <c r="E69" s="17">
        <f t="shared" si="51"/>
        <v>4.7746144721233694</v>
      </c>
      <c r="F69" s="17">
        <f t="shared" si="51"/>
        <v>5.1274362818590706</v>
      </c>
      <c r="G69" s="17">
        <f t="shared" si="51"/>
        <v>5.6091676718938484</v>
      </c>
      <c r="H69" s="17">
        <f t="shared" si="51"/>
        <v>5.7283646442870353</v>
      </c>
      <c r="I69" s="18">
        <f>Показатели!$E$6</f>
        <v>8</v>
      </c>
      <c r="J69" s="9">
        <v>5</v>
      </c>
      <c r="K69" s="15" t="s">
        <v>179</v>
      </c>
      <c r="L69" s="17">
        <f t="shared" si="48"/>
        <v>0.6871372671283309</v>
      </c>
      <c r="M69" s="17">
        <f t="shared" si="48"/>
        <v>0.70169481066855643</v>
      </c>
      <c r="N69" s="17">
        <f t="shared" si="48"/>
        <v>0.74293727608662785</v>
      </c>
      <c r="O69" s="17">
        <f t="shared" si="48"/>
        <v>0.77406506254371121</v>
      </c>
      <c r="P69" s="17">
        <f t="shared" si="48"/>
        <v>0.8151346414436218</v>
      </c>
      <c r="Q69" s="17">
        <f t="shared" si="48"/>
        <v>0.82506265267211043</v>
      </c>
    </row>
    <row r="70" spans="1:17">
      <c r="A70" s="9">
        <v>6</v>
      </c>
      <c r="B70" s="15" t="s">
        <v>180</v>
      </c>
      <c r="C70" s="17">
        <f t="shared" ref="C70:H70" si="52">(C82-C83)/C82*100</f>
        <v>3.129837597455607</v>
      </c>
      <c r="D70" s="17">
        <f t="shared" si="52"/>
        <v>4.7323094834523198</v>
      </c>
      <c r="E70" s="17">
        <f t="shared" si="52"/>
        <v>-0.29351596548963799</v>
      </c>
      <c r="F70" s="17">
        <f t="shared" si="52"/>
        <v>23.947854948830305</v>
      </c>
      <c r="G70" s="17">
        <f t="shared" si="52"/>
        <v>-8.9598341749900854</v>
      </c>
      <c r="H70" s="17">
        <f t="shared" si="52"/>
        <v>-2.8829677673817233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3">(ATAN((C70+2.4)/10)+3.1415/2)/3.1415*1.75</f>
        <v>1.1563876994422402</v>
      </c>
      <c r="M70" s="17">
        <f t="shared" si="53"/>
        <v>1.2201261324043766</v>
      </c>
      <c r="N70" s="17">
        <f t="shared" si="53"/>
        <v>0.99065270638696989</v>
      </c>
      <c r="O70" s="17">
        <f t="shared" si="53"/>
        <v>1.5479567414372106</v>
      </c>
      <c r="P70" s="17">
        <f t="shared" si="53"/>
        <v>0.55158841541652293</v>
      </c>
      <c r="Q70" s="17">
        <f t="shared" si="53"/>
        <v>0.84811674833868156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-15.42111506524318</v>
      </c>
      <c r="F71" s="17">
        <f>(F85-F84)/F91*1000</f>
        <v>-13.193403298350825</v>
      </c>
      <c r="G71" s="17">
        <f>(G85-G84)/G91*1000</f>
        <v>-18.094089264173704</v>
      </c>
      <c r="H71" s="17">
        <f>(H85-H84)/H91*1000</f>
        <v>-17.55466584539575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4">(ATAN(E71/10)+3.1415/2)/3.1415*1.75</f>
        <v>0.32044614809636274</v>
      </c>
      <c r="O71" s="17">
        <f t="shared" si="54"/>
        <v>0.36126722781283566</v>
      </c>
      <c r="P71" s="17">
        <f t="shared" si="54"/>
        <v>0.28122660061535731</v>
      </c>
      <c r="Q71" s="17">
        <f t="shared" si="54"/>
        <v>0.28842123993686508</v>
      </c>
    </row>
    <row r="72" spans="1:17">
      <c r="A72" s="9">
        <v>8</v>
      </c>
      <c r="B72" s="15" t="s">
        <v>182</v>
      </c>
      <c r="C72" s="17">
        <f t="shared" ref="C72:H72" si="55">(C86-C87)/C91*1000</f>
        <v>4.3427909669947891</v>
      </c>
      <c r="D72" s="17">
        <f t="shared" si="55"/>
        <v>-0.87642418930762489</v>
      </c>
      <c r="E72" s="17">
        <f t="shared" si="55"/>
        <v>4.4483985765124556</v>
      </c>
      <c r="F72" s="17">
        <f t="shared" si="55"/>
        <v>7.4962518740629687</v>
      </c>
      <c r="G72" s="17">
        <f t="shared" si="55"/>
        <v>-2.7141133896260556</v>
      </c>
      <c r="H72" s="17">
        <f t="shared" si="55"/>
        <v>1.8478595626732368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1.1032290785731189</v>
      </c>
      <c r="M72" s="17">
        <f>(ATAN(D72/10)+3.1415/2)/3.1415*1.75</f>
        <v>0.82630245613961983</v>
      </c>
      <c r="N72" s="17">
        <f t="shared" si="54"/>
        <v>1.1081594223060596</v>
      </c>
      <c r="O72" s="17">
        <f t="shared" si="54"/>
        <v>1.2333342590333629</v>
      </c>
      <c r="P72" s="17">
        <f t="shared" si="54"/>
        <v>0.72736450192992796</v>
      </c>
      <c r="Q72" s="17">
        <f t="shared" si="54"/>
        <v>0.97678844378716567</v>
      </c>
    </row>
    <row r="73" spans="1:17">
      <c r="A73" s="9">
        <v>9</v>
      </c>
      <c r="B73" s="15" t="s">
        <v>183</v>
      </c>
      <c r="C73" s="17">
        <f t="shared" ref="C73:H73" si="56">C88/C91*1000</f>
        <v>0.86855819339895768</v>
      </c>
      <c r="D73" s="17">
        <f t="shared" si="56"/>
        <v>0.87642418930762489</v>
      </c>
      <c r="E73" s="17">
        <f t="shared" si="56"/>
        <v>0.88967971530249101</v>
      </c>
      <c r="F73" s="17">
        <f t="shared" si="56"/>
        <v>0.8995502248875562</v>
      </c>
      <c r="G73" s="17">
        <f t="shared" si="56"/>
        <v>0.90470446320868514</v>
      </c>
      <c r="H73" s="17">
        <f t="shared" si="56"/>
        <v>0.92392978133661841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7">IF(C73/$I73&gt;1,2^((1-$I73/C73)/LN(10/3)),2^(-LOG($I73/C73,10/3)))</f>
        <v>0.73010757126313153</v>
      </c>
      <c r="M73" s="17">
        <f t="shared" si="57"/>
        <v>0.73390700452766844</v>
      </c>
      <c r="N73" s="17">
        <f t="shared" si="57"/>
        <v>0.74027711081026615</v>
      </c>
      <c r="O73" s="17">
        <f t="shared" si="57"/>
        <v>0.74499438362094872</v>
      </c>
      <c r="P73" s="17">
        <f t="shared" si="57"/>
        <v>0.7474489460151752</v>
      </c>
      <c r="Q73" s="17">
        <f t="shared" si="57"/>
        <v>0.75655257276770593</v>
      </c>
    </row>
    <row r="74" spans="1:17">
      <c r="A74" s="9">
        <v>10</v>
      </c>
      <c r="B74" s="15" t="s">
        <v>184</v>
      </c>
      <c r="C74" s="17">
        <f t="shared" ref="C74:G74" si="58">C89/C91*100</f>
        <v>5.790387955993051E-2</v>
      </c>
      <c r="D74" s="17">
        <f t="shared" si="58"/>
        <v>5.8428279287174992E-2</v>
      </c>
      <c r="E74" s="17">
        <f t="shared" si="58"/>
        <v>5.9311981020166077E-2</v>
      </c>
      <c r="F74" s="17">
        <f t="shared" si="58"/>
        <v>5.9970014992503741E-2</v>
      </c>
      <c r="G74" s="17">
        <f t="shared" si="58"/>
        <v>6.0313630880579006E-2</v>
      </c>
      <c r="H74" s="17">
        <f>H89/H91*100+0.000001</f>
        <v>9.9999999999999995E-7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7"/>
        <v>1.0817556484562054</v>
      </c>
      <c r="M74" s="17">
        <f t="shared" si="57"/>
        <v>1.0865930137759972</v>
      </c>
      <c r="N74" s="17">
        <f t="shared" si="57"/>
        <v>1.0945983724884025</v>
      </c>
      <c r="O74" s="17">
        <f t="shared" si="57"/>
        <v>1.1004430724205359</v>
      </c>
      <c r="P74" s="17">
        <f t="shared" si="57"/>
        <v>1.1034565220204688</v>
      </c>
      <c r="Q74" s="17">
        <f t="shared" si="57"/>
        <v>1.9711731094690325E-3</v>
      </c>
    </row>
    <row r="75" spans="1:17">
      <c r="A75" s="9">
        <v>11</v>
      </c>
      <c r="B75" s="15" t="s">
        <v>185</v>
      </c>
      <c r="C75" s="17">
        <f t="shared" ref="C75:G75" si="59">C90/C91*1000</f>
        <v>7.5275043427909667</v>
      </c>
      <c r="D75" s="17">
        <f t="shared" si="59"/>
        <v>7.5956763073327487</v>
      </c>
      <c r="E75" s="17">
        <f t="shared" si="59"/>
        <v>9.1933570581257413</v>
      </c>
      <c r="F75" s="17">
        <f t="shared" si="59"/>
        <v>9.5952023988005983</v>
      </c>
      <c r="G75" s="17">
        <f t="shared" si="59"/>
        <v>9.6501809408926409</v>
      </c>
      <c r="H75" s="17">
        <f>H90/H91*1000+0.000001</f>
        <v>9.9999999999999995E-7</v>
      </c>
      <c r="I75" s="18">
        <f>Показатели!$E$12</f>
        <v>5</v>
      </c>
      <c r="J75" s="9">
        <v>11</v>
      </c>
      <c r="K75" s="15" t="s">
        <v>185</v>
      </c>
      <c r="L75" s="17">
        <f t="shared" si="57"/>
        <v>1.2132563391117805</v>
      </c>
      <c r="M75" s="17">
        <f t="shared" si="57"/>
        <v>1.217427579317012</v>
      </c>
      <c r="N75" s="17">
        <f t="shared" si="57"/>
        <v>1.3003078901406524</v>
      </c>
      <c r="O75" s="17">
        <f t="shared" si="57"/>
        <v>1.3174714064572559</v>
      </c>
      <c r="P75" s="17">
        <f t="shared" si="57"/>
        <v>1.3197250996933316</v>
      </c>
      <c r="Q75" s="17">
        <f t="shared" si="57"/>
        <v>1.3908858244827225E-4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12</v>
      </c>
      <c r="D77" s="17">
        <v>12</v>
      </c>
      <c r="E77" s="17">
        <v>12</v>
      </c>
      <c r="F77" s="17">
        <v>12</v>
      </c>
      <c r="G77" s="17">
        <v>12</v>
      </c>
      <c r="H77" s="17">
        <v>12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8</v>
      </c>
      <c r="D78" s="17">
        <v>8</v>
      </c>
      <c r="E78" s="17">
        <v>8</v>
      </c>
      <c r="F78" s="17">
        <v>8</v>
      </c>
      <c r="G78" s="17">
        <v>8</v>
      </c>
      <c r="H78" s="17">
        <v>8</v>
      </c>
      <c r="K78" s="15" t="s">
        <v>187</v>
      </c>
      <c r="L78" s="17">
        <f t="shared" ref="L78:L83" si="60">L65</f>
        <v>0.81091029343702714</v>
      </c>
      <c r="M78" s="17">
        <f t="shared" ref="M78:M83" si="61">N65</f>
        <v>0.82220531984528533</v>
      </c>
      <c r="N78" s="17">
        <f t="shared" ref="N78:O88" si="62">P65</f>
        <v>0.83017087892096164</v>
      </c>
      <c r="O78" s="17">
        <f t="shared" si="62"/>
        <v>0.84028202545853825</v>
      </c>
    </row>
    <row r="79" spans="1:17">
      <c r="A79" s="9">
        <v>3</v>
      </c>
      <c r="B79" s="10" t="s">
        <v>189</v>
      </c>
      <c r="C79" s="17">
        <v>2.9</v>
      </c>
      <c r="D79" s="17">
        <v>1.6</v>
      </c>
      <c r="E79" s="17">
        <v>1.6</v>
      </c>
      <c r="F79" s="17">
        <v>5.9</v>
      </c>
      <c r="G79" s="17">
        <v>1.5</v>
      </c>
      <c r="H79" s="17">
        <v>0</v>
      </c>
      <c r="K79" s="15" t="s">
        <v>190</v>
      </c>
      <c r="L79" s="17">
        <f t="shared" si="60"/>
        <v>0.73010757126313153</v>
      </c>
      <c r="M79" s="17">
        <f t="shared" si="61"/>
        <v>0.74027711081026626</v>
      </c>
      <c r="N79" s="17">
        <f t="shared" si="62"/>
        <v>0.7474489460151752</v>
      </c>
      <c r="O79" s="17">
        <f t="shared" si="62"/>
        <v>0.75655257276770593</v>
      </c>
    </row>
    <row r="80" spans="1:17">
      <c r="A80" s="9">
        <v>4</v>
      </c>
      <c r="B80" s="10" t="s">
        <v>191</v>
      </c>
      <c r="C80" s="17">
        <v>77.2</v>
      </c>
      <c r="D80" s="17">
        <v>77.599999999999994</v>
      </c>
      <c r="E80" s="17">
        <v>77.5</v>
      </c>
      <c r="F80" s="17">
        <v>76.5</v>
      </c>
      <c r="G80" s="17">
        <v>78.7</v>
      </c>
      <c r="H80" s="17">
        <v>80.7</v>
      </c>
      <c r="K80" s="15" t="s">
        <v>192</v>
      </c>
      <c r="L80" s="17">
        <f t="shared" si="60"/>
        <v>0.60671411128543151</v>
      </c>
      <c r="M80" s="17">
        <f t="shared" si="61"/>
        <v>0.43681636944589558</v>
      </c>
      <c r="N80" s="17">
        <f t="shared" si="62"/>
        <v>0.42495627398226204</v>
      </c>
      <c r="O80" s="17">
        <f t="shared" si="62"/>
        <v>2.3571768469524617E-4</v>
      </c>
    </row>
    <row r="81" spans="1:17">
      <c r="A81" s="9">
        <v>5</v>
      </c>
      <c r="B81" s="10" t="s">
        <v>193</v>
      </c>
      <c r="C81" s="17">
        <v>14.4</v>
      </c>
      <c r="D81" s="17">
        <v>14.8</v>
      </c>
      <c r="E81" s="17">
        <v>16.100000000000001</v>
      </c>
      <c r="F81" s="17">
        <v>17.100000000000001</v>
      </c>
      <c r="G81" s="17">
        <v>18.600000000000001</v>
      </c>
      <c r="H81" s="17">
        <v>18.600000000000001</v>
      </c>
      <c r="K81" s="15" t="s">
        <v>194</v>
      </c>
      <c r="L81" s="17">
        <f t="shared" si="60"/>
        <v>0.84412794688712267</v>
      </c>
      <c r="M81" s="17">
        <f t="shared" si="61"/>
        <v>0.8577989028279539</v>
      </c>
      <c r="N81" s="17">
        <f t="shared" si="62"/>
        <v>0.87380489500701508</v>
      </c>
      <c r="O81" s="17">
        <f t="shared" si="62"/>
        <v>0.8973186077687646</v>
      </c>
    </row>
    <row r="82" spans="1:17">
      <c r="A82" s="9">
        <v>6</v>
      </c>
      <c r="B82" s="10" t="s">
        <v>195</v>
      </c>
      <c r="C82" s="17">
        <v>7105.8</v>
      </c>
      <c r="D82" s="17">
        <v>11681.4</v>
      </c>
      <c r="E82" s="17">
        <v>11243</v>
      </c>
      <c r="F82" s="17">
        <v>13738.6</v>
      </c>
      <c r="G82" s="17">
        <v>19683.400000000001</v>
      </c>
      <c r="H82" s="17">
        <v>45637</v>
      </c>
      <c r="K82" s="15" t="s">
        <v>196</v>
      </c>
      <c r="L82" s="17">
        <f t="shared" si="60"/>
        <v>0.6871372671283309</v>
      </c>
      <c r="M82" s="17">
        <f t="shared" si="61"/>
        <v>0.74293727608662785</v>
      </c>
      <c r="N82" s="17">
        <f t="shared" si="62"/>
        <v>0.8151346414436218</v>
      </c>
      <c r="O82" s="17">
        <f t="shared" si="62"/>
        <v>0.82506265267211043</v>
      </c>
    </row>
    <row r="83" spans="1:17">
      <c r="A83" s="9">
        <v>7</v>
      </c>
      <c r="B83" s="10" t="s">
        <v>197</v>
      </c>
      <c r="C83" s="17">
        <v>6883.4</v>
      </c>
      <c r="D83" s="17">
        <v>11128.6</v>
      </c>
      <c r="E83" s="17">
        <v>11276</v>
      </c>
      <c r="F83" s="17">
        <v>10448.5</v>
      </c>
      <c r="G83" s="17">
        <v>21447</v>
      </c>
      <c r="H83" s="17">
        <v>46952.7</v>
      </c>
      <c r="K83" s="15" t="s">
        <v>198</v>
      </c>
      <c r="L83" s="17">
        <f t="shared" si="60"/>
        <v>1.1563876994422402</v>
      </c>
      <c r="M83" s="17">
        <f t="shared" si="61"/>
        <v>0.99065270638696989</v>
      </c>
      <c r="N83" s="17">
        <f t="shared" si="62"/>
        <v>0.55158841541652293</v>
      </c>
      <c r="O83" s="17">
        <f t="shared" si="62"/>
        <v>0.84811674833868156</v>
      </c>
    </row>
    <row r="84" spans="1:17">
      <c r="A84" s="9">
        <v>8</v>
      </c>
      <c r="B84" s="10" t="s">
        <v>199</v>
      </c>
      <c r="C84" s="17"/>
      <c r="D84" s="17"/>
      <c r="E84" s="17">
        <v>89</v>
      </c>
      <c r="F84" s="17">
        <v>90</v>
      </c>
      <c r="G84" s="17">
        <v>91</v>
      </c>
      <c r="H84" s="17">
        <v>88</v>
      </c>
      <c r="K84" s="15" t="s">
        <v>200</v>
      </c>
      <c r="L84" s="17">
        <f>N71</f>
        <v>0.32044614809636274</v>
      </c>
      <c r="M84" s="17">
        <f>O71</f>
        <v>0.36126722781283566</v>
      </c>
      <c r="N84" s="17">
        <f t="shared" si="62"/>
        <v>0.28122660061535731</v>
      </c>
      <c r="O84" s="17">
        <f t="shared" si="62"/>
        <v>0.28842123993686508</v>
      </c>
    </row>
    <row r="85" spans="1:17">
      <c r="A85" s="9">
        <v>9</v>
      </c>
      <c r="B85" s="10" t="s">
        <v>201</v>
      </c>
      <c r="C85" s="17"/>
      <c r="D85" s="17"/>
      <c r="E85" s="17">
        <v>37</v>
      </c>
      <c r="F85" s="17">
        <v>46</v>
      </c>
      <c r="G85" s="17">
        <v>31</v>
      </c>
      <c r="H85" s="17">
        <v>31</v>
      </c>
      <c r="K85" s="15" t="s">
        <v>202</v>
      </c>
      <c r="L85" s="17">
        <f>L72</f>
        <v>1.1032290785731189</v>
      </c>
      <c r="M85" s="17">
        <f>N72</f>
        <v>1.1081594223060596</v>
      </c>
      <c r="N85" s="17">
        <f t="shared" si="62"/>
        <v>0.72736450192992796</v>
      </c>
      <c r="O85" s="17">
        <f t="shared" si="62"/>
        <v>0.97678844378716567</v>
      </c>
    </row>
    <row r="86" spans="1:17">
      <c r="A86" s="9">
        <v>10</v>
      </c>
      <c r="B86" s="10" t="s">
        <v>203</v>
      </c>
      <c r="C86" s="17">
        <v>68</v>
      </c>
      <c r="D86" s="17">
        <v>54</v>
      </c>
      <c r="E86" s="17">
        <v>73</v>
      </c>
      <c r="F86" s="17">
        <v>103</v>
      </c>
      <c r="G86" s="17">
        <v>58</v>
      </c>
      <c r="H86" s="17">
        <v>76</v>
      </c>
      <c r="K86" s="15" t="s">
        <v>204</v>
      </c>
      <c r="L86" s="17">
        <f>L73</f>
        <v>0.73010757126313153</v>
      </c>
      <c r="M86" s="17">
        <f>N73</f>
        <v>0.74027711081026615</v>
      </c>
      <c r="N86" s="17">
        <f t="shared" si="62"/>
        <v>0.7474489460151752</v>
      </c>
      <c r="O86" s="17">
        <f t="shared" si="62"/>
        <v>0.75655257276770593</v>
      </c>
    </row>
    <row r="87" spans="1:17">
      <c r="A87" s="9">
        <v>11</v>
      </c>
      <c r="B87" s="10" t="s">
        <v>205</v>
      </c>
      <c r="C87" s="17">
        <v>53</v>
      </c>
      <c r="D87" s="17">
        <v>57</v>
      </c>
      <c r="E87" s="17">
        <v>58</v>
      </c>
      <c r="F87" s="17">
        <v>78</v>
      </c>
      <c r="G87" s="17">
        <v>67</v>
      </c>
      <c r="H87" s="17">
        <v>70</v>
      </c>
      <c r="K87" s="15" t="s">
        <v>206</v>
      </c>
      <c r="L87" s="17">
        <f>L74</f>
        <v>1.0817556484562054</v>
      </c>
      <c r="M87" s="17">
        <f>N74</f>
        <v>1.0945983724884025</v>
      </c>
      <c r="N87" s="17">
        <f>P74</f>
        <v>1.1034565220204688</v>
      </c>
      <c r="O87" s="17">
        <f>Q74</f>
        <v>1.9711731094690325E-3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K88" s="15" t="s">
        <v>208</v>
      </c>
      <c r="L88" s="17">
        <f>L75</f>
        <v>1.2132563391117805</v>
      </c>
      <c r="M88" s="17">
        <f>N75</f>
        <v>1.3003078901406524</v>
      </c>
      <c r="N88" s="17">
        <f t="shared" si="62"/>
        <v>1.3197250996933316</v>
      </c>
      <c r="O88" s="17">
        <f t="shared" si="62"/>
        <v>1.3908858244827225E-4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0</v>
      </c>
    </row>
    <row r="90" spans="1:17">
      <c r="A90" s="9">
        <v>14</v>
      </c>
      <c r="B90" s="10" t="s">
        <v>211</v>
      </c>
      <c r="C90" s="17">
        <v>26</v>
      </c>
      <c r="D90" s="17">
        <v>26</v>
      </c>
      <c r="E90" s="17">
        <v>31</v>
      </c>
      <c r="F90" s="17">
        <v>32</v>
      </c>
      <c r="G90" s="21">
        <v>32</v>
      </c>
      <c r="H90" s="21">
        <v>0</v>
      </c>
    </row>
    <row r="91" spans="1:17">
      <c r="A91" s="9">
        <v>15</v>
      </c>
      <c r="B91" s="10" t="s">
        <v>213</v>
      </c>
      <c r="C91" s="17">
        <v>3454</v>
      </c>
      <c r="D91" s="17">
        <v>3423</v>
      </c>
      <c r="E91" s="17">
        <v>3372</v>
      </c>
      <c r="F91" s="17">
        <v>3335</v>
      </c>
      <c r="G91" s="17">
        <v>3316</v>
      </c>
      <c r="H91" s="17">
        <v>3247</v>
      </c>
    </row>
    <row r="93" spans="1:17" ht="16">
      <c r="A93" s="20" t="s">
        <v>225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3">C107/C121*1000</f>
        <v>3.2827246614690191</v>
      </c>
      <c r="D95" s="17">
        <f t="shared" si="63"/>
        <v>3.3840947546531304</v>
      </c>
      <c r="E95" s="17">
        <f t="shared" si="63"/>
        <v>3.4364261168384878</v>
      </c>
      <c r="F95" s="17">
        <f t="shared" si="63"/>
        <v>3.5366931918656053</v>
      </c>
      <c r="G95" s="17">
        <f t="shared" si="63"/>
        <v>3.5650623885918002</v>
      </c>
      <c r="H95" s="17">
        <f t="shared" si="63"/>
        <v>3.7054191755442334</v>
      </c>
      <c r="I95" s="18">
        <f>Показатели!$E$2</f>
        <v>5</v>
      </c>
      <c r="J95" s="9">
        <v>1</v>
      </c>
      <c r="K95" s="15" t="s">
        <v>175</v>
      </c>
      <c r="L95" s="17">
        <f t="shared" ref="L95:O99" si="64">IF(C95/$I95&gt;1,2^((1-$I95/C95)/LN(10/3)),2^(-LOG($I95/C95,10/3)))</f>
        <v>0.78486706375936233</v>
      </c>
      <c r="M95" s="17">
        <f t="shared" si="64"/>
        <v>0.79873037928110102</v>
      </c>
      <c r="N95" s="17">
        <f t="shared" si="64"/>
        <v>0.80581818566296293</v>
      </c>
      <c r="O95" s="17">
        <f t="shared" si="64"/>
        <v>0.81927175271083319</v>
      </c>
      <c r="P95" s="17">
        <f t="shared" ref="P95:Q99" si="65">IF(G95/$I95&gt;1,2^((1-$I95/G95)/LN(10/3)),2^(-LOG($I95/G95,10/3)))</f>
        <v>0.82304877517120556</v>
      </c>
      <c r="Q95" s="17">
        <f t="shared" si="65"/>
        <v>0.84155104204766296</v>
      </c>
    </row>
    <row r="96" spans="1:17">
      <c r="A96" s="9">
        <v>2</v>
      </c>
      <c r="B96" s="15" t="s">
        <v>176</v>
      </c>
      <c r="C96" s="17">
        <f t="shared" ref="C96:H96" si="66">C108/C121*1000</f>
        <v>5.3344275748871564</v>
      </c>
      <c r="D96" s="17">
        <f t="shared" si="66"/>
        <v>5.4991539763113373</v>
      </c>
      <c r="E96" s="17">
        <f t="shared" si="66"/>
        <v>5.5841924398625427</v>
      </c>
      <c r="F96" s="17">
        <f t="shared" si="66"/>
        <v>5.7471264367816088</v>
      </c>
      <c r="G96" s="17">
        <f t="shared" si="66"/>
        <v>5.7932263814616762</v>
      </c>
      <c r="H96" s="17">
        <f t="shared" si="66"/>
        <v>6.0213061602593791</v>
      </c>
      <c r="I96" s="18">
        <f>Показатели!$E$3</f>
        <v>4</v>
      </c>
      <c r="J96" s="9">
        <v>2</v>
      </c>
      <c r="K96" s="15" t="s">
        <v>176</v>
      </c>
      <c r="L96" s="17">
        <f t="shared" si="64"/>
        <v>1.1549045875902129</v>
      </c>
      <c r="M96" s="17">
        <f t="shared" si="64"/>
        <v>1.1699361959221914</v>
      </c>
      <c r="N96" s="17">
        <f t="shared" si="64"/>
        <v>1.1774209170191801</v>
      </c>
      <c r="O96" s="17">
        <f t="shared" si="64"/>
        <v>1.1912674916473438</v>
      </c>
      <c r="P96" s="17">
        <f t="shared" si="65"/>
        <v>1.1950720109767743</v>
      </c>
      <c r="Q96" s="17">
        <f t="shared" si="65"/>
        <v>1.2132026101579654</v>
      </c>
    </row>
    <row r="97" spans="1:17">
      <c r="A97" s="9">
        <v>3</v>
      </c>
      <c r="B97" s="15" t="s">
        <v>177</v>
      </c>
      <c r="C97" s="17">
        <f>C109/C121*1000+0.00001</f>
        <v>0.73862304883052932</v>
      </c>
      <c r="D97" s="17">
        <f>D109/D121*1000+0.00001</f>
        <v>0.12691355329949242</v>
      </c>
      <c r="E97" s="17">
        <f>E109/E121*1000+0.00001</f>
        <v>0.12887597938144332</v>
      </c>
      <c r="F97" s="17">
        <f>F109/F121*1000+0.00001</f>
        <v>1.0168092926613617</v>
      </c>
      <c r="G97" s="17">
        <f>G109/G121*1000</f>
        <v>0.31194295900178248</v>
      </c>
      <c r="H97" s="17">
        <f>H109/H121*1000+0.000001</f>
        <v>9.9999999999999995E-7</v>
      </c>
      <c r="I97" s="18">
        <f>Показатели!$E$4</f>
        <v>2</v>
      </c>
      <c r="J97" s="9">
        <v>3</v>
      </c>
      <c r="K97" s="15" t="s">
        <v>177</v>
      </c>
      <c r="L97" s="17">
        <f t="shared" si="64"/>
        <v>0.56356092058907736</v>
      </c>
      <c r="M97" s="17">
        <f t="shared" si="64"/>
        <v>0.20444037052717245</v>
      </c>
      <c r="N97" s="17">
        <f t="shared" si="64"/>
        <v>0.20625439938592485</v>
      </c>
      <c r="O97" s="17">
        <f t="shared" si="64"/>
        <v>0.67742298163728243</v>
      </c>
      <c r="P97" s="17">
        <f t="shared" si="65"/>
        <v>0.34310155562865408</v>
      </c>
      <c r="Q97" s="17">
        <f t="shared" si="65"/>
        <v>2.3571768469524617E-4</v>
      </c>
    </row>
    <row r="98" spans="1:17">
      <c r="A98" s="9">
        <v>4</v>
      </c>
      <c r="B98" s="15" t="s">
        <v>178</v>
      </c>
      <c r="C98" s="17">
        <f t="shared" ref="C98:H98" si="67">C110/C121*1000</f>
        <v>34.632745178498155</v>
      </c>
      <c r="D98" s="17">
        <f t="shared" si="67"/>
        <v>35.702199661590527</v>
      </c>
      <c r="E98" s="17">
        <f t="shared" si="67"/>
        <v>36.297250859106533</v>
      </c>
      <c r="F98" s="17">
        <f t="shared" si="67"/>
        <v>36.958443854995572</v>
      </c>
      <c r="G98" s="17">
        <f t="shared" si="67"/>
        <v>37.254901960784316</v>
      </c>
      <c r="H98" s="17">
        <f t="shared" si="67"/>
        <v>38.72163038443724</v>
      </c>
      <c r="I98" s="18">
        <f>Показатели!$E$5</f>
        <v>30</v>
      </c>
      <c r="J98" s="9">
        <v>4</v>
      </c>
      <c r="K98" s="15" t="s">
        <v>178</v>
      </c>
      <c r="L98" s="17">
        <f t="shared" si="64"/>
        <v>1.0800553964871562</v>
      </c>
      <c r="M98" s="17">
        <f t="shared" si="64"/>
        <v>1.0963110487940033</v>
      </c>
      <c r="N98" s="17">
        <f t="shared" si="64"/>
        <v>1.1050402145457661</v>
      </c>
      <c r="O98" s="17">
        <f t="shared" si="64"/>
        <v>1.1144873206283423</v>
      </c>
      <c r="P98" s="17">
        <f t="shared" si="65"/>
        <v>1.1186395292273459</v>
      </c>
      <c r="Q98" s="17">
        <f t="shared" si="65"/>
        <v>1.1384571582467977</v>
      </c>
    </row>
    <row r="99" spans="1:17">
      <c r="A99" s="9">
        <v>5</v>
      </c>
      <c r="B99" s="15" t="s">
        <v>179</v>
      </c>
      <c r="C99" s="17">
        <f t="shared" ref="C99:H99" si="68">C111/C121*1000</f>
        <v>9.4378334017234309</v>
      </c>
      <c r="D99" s="17">
        <f t="shared" si="68"/>
        <v>11.632825719120136</v>
      </c>
      <c r="E99" s="17">
        <f t="shared" si="68"/>
        <v>11.791237113402062</v>
      </c>
      <c r="F99" s="17">
        <f t="shared" si="68"/>
        <v>12.113174182139698</v>
      </c>
      <c r="G99" s="17">
        <f t="shared" si="68"/>
        <v>12.611408199643494</v>
      </c>
      <c r="H99" s="17">
        <f t="shared" si="68"/>
        <v>13.107920333487726</v>
      </c>
      <c r="I99" s="18">
        <f>Показатели!$E$6</f>
        <v>8</v>
      </c>
      <c r="J99" s="9">
        <v>5</v>
      </c>
      <c r="K99" s="15" t="s">
        <v>179</v>
      </c>
      <c r="L99" s="17">
        <f t="shared" si="64"/>
        <v>1.0916705950437153</v>
      </c>
      <c r="M99" s="17">
        <f t="shared" si="64"/>
        <v>1.1969672590111704</v>
      </c>
      <c r="N99" s="17">
        <f t="shared" si="64"/>
        <v>1.2033510463428425</v>
      </c>
      <c r="O99" s="17">
        <f t="shared" si="64"/>
        <v>1.2159084826975657</v>
      </c>
      <c r="P99" s="17">
        <f t="shared" si="65"/>
        <v>1.2343110082908062</v>
      </c>
      <c r="Q99" s="17">
        <f t="shared" si="65"/>
        <v>1.2515044660913857</v>
      </c>
    </row>
    <row r="100" spans="1:17">
      <c r="A100" s="9">
        <v>6</v>
      </c>
      <c r="B100" s="15" t="s">
        <v>180</v>
      </c>
      <c r="C100" s="17">
        <f t="shared" ref="C100:H100" si="69">(C112-C113)/C112*100</f>
        <v>-4.4431256181997973</v>
      </c>
      <c r="D100" s="17">
        <f t="shared" si="69"/>
        <v>23.623841659951644</v>
      </c>
      <c r="E100" s="17">
        <f t="shared" si="69"/>
        <v>-17.339995876338659</v>
      </c>
      <c r="F100" s="17">
        <f t="shared" si="69"/>
        <v>14.233591739817486</v>
      </c>
      <c r="G100" s="17">
        <f t="shared" si="69"/>
        <v>2.7088661820106088</v>
      </c>
      <c r="H100" s="17">
        <f t="shared" si="69"/>
        <v>5.6450839985212999</v>
      </c>
      <c r="I100" s="18">
        <f>Показатели!$E$7</f>
        <v>0</v>
      </c>
      <c r="J100" s="9">
        <v>6</v>
      </c>
      <c r="K100" s="15" t="s">
        <v>180</v>
      </c>
      <c r="L100" s="17">
        <f>(ATAN((C100+2.4)/10)+3.1415/2)/3.1415*1.75</f>
        <v>0.76273105536822927</v>
      </c>
      <c r="M100" s="17">
        <f>(ATAN((D100+2.4)/10)+3.1415/2)/3.1415*1.75</f>
        <v>1.5456594301568651</v>
      </c>
      <c r="N100" s="17">
        <f>(ATAN((E100+2.4)/10)+3.1415/2)/3.1415*1.75</f>
        <v>0.32855751861030708</v>
      </c>
      <c r="O100" s="17">
        <f>(ATAN((F100+2.4)/10)+3.1415/2)/3.1415*1.75</f>
        <v>1.4484919816985662</v>
      </c>
      <c r="P100" s="17">
        <f t="shared" ref="P100:Q100" si="70">(ATAN((G100+2.4)/10)+3.1415/2)/3.1415*1.75</f>
        <v>1.1381093803318916</v>
      </c>
      <c r="Q100" s="17">
        <f t="shared" si="70"/>
        <v>1.2523983360196167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-19.329896907216497</v>
      </c>
      <c r="F101" s="17">
        <f>(F115-F114)/F121*1000</f>
        <v>-22.104332449160037</v>
      </c>
      <c r="G101" s="17">
        <f>(G115-G114)/G121*1000</f>
        <v>-15.597147950089125</v>
      </c>
      <c r="H101" s="17">
        <f>(H115-H114)/H121*1000</f>
        <v>-26.401111625752662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>(ATAN(E101/10)+3.1415/2)/3.1415*1.75</f>
        <v>0.26592401618510719</v>
      </c>
      <c r="O101" s="17">
        <f>(ATAN(F101/10)+3.1415/2)/3.1415*1.75</f>
        <v>0.23663946637214339</v>
      </c>
      <c r="P101" s="17">
        <f t="shared" ref="P101:Q102" si="71">(ATAN(G101/10)+3.1415/2)/3.1415*1.75</f>
        <v>0.31756648690338163</v>
      </c>
      <c r="Q101" s="17">
        <f t="shared" si="71"/>
        <v>0.20167037494893128</v>
      </c>
    </row>
    <row r="102" spans="1:17">
      <c r="A102" s="9">
        <v>8</v>
      </c>
      <c r="B102" s="15" t="s">
        <v>182</v>
      </c>
      <c r="C102" s="17">
        <f t="shared" ref="C102:H102" si="72">(C116-C117)/C121*1000</f>
        <v>-9.0274928190398036</v>
      </c>
      <c r="D102" s="17">
        <f t="shared" si="72"/>
        <v>2.9610829103214891</v>
      </c>
      <c r="E102" s="17">
        <f t="shared" si="72"/>
        <v>-9.0206185567010309</v>
      </c>
      <c r="F102" s="17">
        <f t="shared" si="72"/>
        <v>14.146772767462421</v>
      </c>
      <c r="G102" s="17">
        <f t="shared" si="72"/>
        <v>-22.281639928698752</v>
      </c>
      <c r="H102" s="17">
        <f t="shared" si="72"/>
        <v>-13.895321908290875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0.46593396698050904</v>
      </c>
      <c r="M102" s="17">
        <f>(ATAN(D102/10)+3.1415/2)/3.1415*1.75</f>
        <v>1.0353675189292779</v>
      </c>
      <c r="N102" s="17">
        <f>(ATAN(E102/10)+3.1415/2)/3.1415*1.75</f>
        <v>0.46614502867544205</v>
      </c>
      <c r="O102" s="17">
        <f>(ATAN(F102/10)+3.1415/2)/3.1415*1.75</f>
        <v>1.4072535485115867</v>
      </c>
      <c r="P102" s="17">
        <f t="shared" si="71"/>
        <v>0.23497251411567613</v>
      </c>
      <c r="Q102" s="17">
        <f t="shared" si="71"/>
        <v>0.34746937251807547</v>
      </c>
    </row>
    <row r="103" spans="1:17">
      <c r="A103" s="9">
        <v>9</v>
      </c>
      <c r="B103" s="15" t="s">
        <v>183</v>
      </c>
      <c r="C103" s="17">
        <f t="shared" ref="C103:H103" si="73">C118/C121*1000</f>
        <v>3.2827246614690191</v>
      </c>
      <c r="D103" s="17">
        <f t="shared" si="73"/>
        <v>3.3840947546531304</v>
      </c>
      <c r="E103" s="17">
        <f t="shared" si="73"/>
        <v>3.4364261168384878</v>
      </c>
      <c r="F103" s="17">
        <f t="shared" si="73"/>
        <v>3.5366931918656053</v>
      </c>
      <c r="G103" s="17">
        <f t="shared" si="73"/>
        <v>3.5650623885918002</v>
      </c>
      <c r="H103" s="17">
        <f t="shared" si="73"/>
        <v>3.7054191755442334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O105" si="74">IF(C103/$I103&gt;1,2^((1-$I103/C103)/LN(10/3)),2^(-LOG($I103/C103,10/3)))</f>
        <v>1.3670431451451197</v>
      </c>
      <c r="M103" s="17">
        <f t="shared" si="74"/>
        <v>1.3778581671645791</v>
      </c>
      <c r="N103" s="17">
        <f t="shared" si="74"/>
        <v>1.3832230618129515</v>
      </c>
      <c r="O103" s="17">
        <f t="shared" si="74"/>
        <v>1.3931130140748211</v>
      </c>
      <c r="P103" s="17">
        <f t="shared" ref="P103:Q105" si="75">IF(G103/$I103&gt;1,2^((1-$I103/G103)/LN(10/3)),2^(-LOG($I103/G103,10/3)))</f>
        <v>1.3958225249927616</v>
      </c>
      <c r="Q103" s="17">
        <f t="shared" si="75"/>
        <v>1.4086888091484397</v>
      </c>
    </row>
    <row r="104" spans="1:17">
      <c r="A104" s="9">
        <v>10</v>
      </c>
      <c r="B104" s="15" t="s">
        <v>184</v>
      </c>
      <c r="C104" s="17">
        <f t="shared" ref="C104:G104" si="76">C119/C121*100</f>
        <v>8.206811653672548E-2</v>
      </c>
      <c r="D104" s="17">
        <f t="shared" si="76"/>
        <v>8.4602368866328256E-2</v>
      </c>
      <c r="E104" s="17">
        <f t="shared" si="76"/>
        <v>8.5910652920962199E-2</v>
      </c>
      <c r="F104" s="17">
        <f t="shared" si="76"/>
        <v>8.8417329796640132E-2</v>
      </c>
      <c r="G104" s="17">
        <f t="shared" si="76"/>
        <v>8.9126559714795009E-2</v>
      </c>
      <c r="H104" s="17">
        <f>H119/H121*100+0.000001</f>
        <v>9.9999999999999995E-7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4"/>
        <v>1.2522742247585135</v>
      </c>
      <c r="M104" s="17">
        <f t="shared" si="74"/>
        <v>1.2655010197109224</v>
      </c>
      <c r="N104" s="17">
        <f t="shared" si="74"/>
        <v>1.2720751667924299</v>
      </c>
      <c r="O104" s="17">
        <f t="shared" si="74"/>
        <v>1.2842165981169191</v>
      </c>
      <c r="P104" s="17">
        <f t="shared" si="75"/>
        <v>1.287547963485667</v>
      </c>
      <c r="Q104" s="17">
        <f t="shared" si="75"/>
        <v>1.9711731094690325E-3</v>
      </c>
    </row>
    <row r="105" spans="1:17">
      <c r="A105" s="9">
        <v>11</v>
      </c>
      <c r="B105" s="15" t="s">
        <v>185</v>
      </c>
      <c r="C105" s="17">
        <f t="shared" ref="C105:G105" si="77">C120/C121*1000</f>
        <v>8.6171522363561746</v>
      </c>
      <c r="D105" s="17">
        <f t="shared" si="77"/>
        <v>6.345177664974619</v>
      </c>
      <c r="E105" s="17">
        <f t="shared" si="77"/>
        <v>8.1615120274914101</v>
      </c>
      <c r="F105" s="17">
        <f t="shared" si="77"/>
        <v>7.9575596816976129</v>
      </c>
      <c r="G105" s="17">
        <f t="shared" si="77"/>
        <v>8.0213903743315509</v>
      </c>
      <c r="H105" s="17">
        <f>H120/H121*1000+0.000001</f>
        <v>9.9999999999999995E-7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4"/>
        <v>1.2733661609338764</v>
      </c>
      <c r="M105" s="17">
        <f t="shared" si="74"/>
        <v>1.1298127694102336</v>
      </c>
      <c r="N105" s="17">
        <f t="shared" si="74"/>
        <v>1.2498386297447883</v>
      </c>
      <c r="O105" s="17">
        <f t="shared" si="74"/>
        <v>1.2385913000276589</v>
      </c>
      <c r="P105" s="17">
        <f t="shared" si="75"/>
        <v>1.2421618247117154</v>
      </c>
      <c r="Q105" s="17">
        <f t="shared" si="75"/>
        <v>1.3908858244827225E-4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8</v>
      </c>
      <c r="D107" s="17">
        <v>8</v>
      </c>
      <c r="E107" s="17">
        <v>8</v>
      </c>
      <c r="F107" s="17">
        <v>8</v>
      </c>
      <c r="G107" s="17">
        <v>8</v>
      </c>
      <c r="H107" s="17">
        <v>8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13</v>
      </c>
      <c r="D108" s="17">
        <v>13</v>
      </c>
      <c r="E108" s="17">
        <v>13</v>
      </c>
      <c r="F108" s="17">
        <v>13</v>
      </c>
      <c r="G108" s="17">
        <v>13</v>
      </c>
      <c r="H108" s="17">
        <v>13</v>
      </c>
      <c r="K108" s="15" t="s">
        <v>187</v>
      </c>
      <c r="L108" s="17">
        <f t="shared" ref="L108:L113" si="78">L95</f>
        <v>0.78486706375936233</v>
      </c>
      <c r="M108" s="17">
        <f>N95</f>
        <v>0.80581818566296293</v>
      </c>
      <c r="N108" s="17">
        <f t="shared" ref="N108:N118" si="79">P95</f>
        <v>0.82304877517120556</v>
      </c>
      <c r="O108" s="17">
        <f>Q95</f>
        <v>0.84155104204766296</v>
      </c>
    </row>
    <row r="109" spans="1:17">
      <c r="A109" s="9">
        <v>3</v>
      </c>
      <c r="B109" s="10" t="s">
        <v>189</v>
      </c>
      <c r="C109" s="17">
        <v>1.8</v>
      </c>
      <c r="D109" s="17">
        <v>0.3</v>
      </c>
      <c r="E109" s="17">
        <v>0.3</v>
      </c>
      <c r="F109" s="17">
        <v>2.2999999999999998</v>
      </c>
      <c r="G109" s="17">
        <v>0.7</v>
      </c>
      <c r="H109" s="17">
        <v>0</v>
      </c>
      <c r="K109" s="15" t="s">
        <v>190</v>
      </c>
      <c r="L109" s="17">
        <f t="shared" si="78"/>
        <v>1.1549045875902129</v>
      </c>
      <c r="M109" s="17">
        <f t="shared" ref="M109:M118" si="80">N96</f>
        <v>1.1774209170191801</v>
      </c>
      <c r="N109" s="17">
        <f t="shared" si="79"/>
        <v>1.1950720109767743</v>
      </c>
      <c r="O109" s="17">
        <f t="shared" ref="O109:O118" si="81">Q96</f>
        <v>1.2132026101579654</v>
      </c>
    </row>
    <row r="110" spans="1:17">
      <c r="A110" s="9">
        <v>4</v>
      </c>
      <c r="B110" s="10" t="s">
        <v>191</v>
      </c>
      <c r="C110" s="17">
        <v>84.4</v>
      </c>
      <c r="D110" s="17">
        <v>84.4</v>
      </c>
      <c r="E110" s="17">
        <v>84.5</v>
      </c>
      <c r="F110" s="17">
        <v>83.6</v>
      </c>
      <c r="G110" s="17">
        <v>83.6</v>
      </c>
      <c r="H110" s="17">
        <v>83.6</v>
      </c>
      <c r="K110" s="15" t="s">
        <v>192</v>
      </c>
      <c r="L110" s="17">
        <f t="shared" si="78"/>
        <v>0.56356092058907736</v>
      </c>
      <c r="M110" s="17">
        <f t="shared" si="80"/>
        <v>0.20625439938592485</v>
      </c>
      <c r="N110" s="17">
        <f t="shared" si="79"/>
        <v>0.34310155562865408</v>
      </c>
      <c r="O110" s="17">
        <f t="shared" si="81"/>
        <v>2.3571768469524617E-4</v>
      </c>
    </row>
    <row r="111" spans="1:17">
      <c r="A111" s="9">
        <v>5</v>
      </c>
      <c r="B111" s="10" t="s">
        <v>193</v>
      </c>
      <c r="C111" s="17">
        <v>23</v>
      </c>
      <c r="D111" s="17">
        <v>27.5</v>
      </c>
      <c r="E111" s="17">
        <v>27.45</v>
      </c>
      <c r="F111" s="17">
        <v>27.4</v>
      </c>
      <c r="G111" s="17">
        <v>28.3</v>
      </c>
      <c r="H111" s="17">
        <v>28.3</v>
      </c>
      <c r="K111" s="15" t="s">
        <v>194</v>
      </c>
      <c r="L111" s="17">
        <f t="shared" si="78"/>
        <v>1.0800553964871562</v>
      </c>
      <c r="M111" s="17">
        <f t="shared" si="80"/>
        <v>1.1050402145457661</v>
      </c>
      <c r="N111" s="17">
        <f t="shared" si="79"/>
        <v>1.1186395292273459</v>
      </c>
      <c r="O111" s="17">
        <f t="shared" si="81"/>
        <v>1.1384571582467977</v>
      </c>
    </row>
    <row r="112" spans="1:17">
      <c r="A112" s="9">
        <v>6</v>
      </c>
      <c r="B112" s="10" t="s">
        <v>195</v>
      </c>
      <c r="C112" s="17">
        <v>7582.5</v>
      </c>
      <c r="D112" s="17">
        <v>7942.4</v>
      </c>
      <c r="E112" s="17">
        <v>8245.1</v>
      </c>
      <c r="F112" s="17">
        <v>12086.9</v>
      </c>
      <c r="G112" s="17">
        <v>15873.8</v>
      </c>
      <c r="H112" s="17">
        <v>14607.4</v>
      </c>
      <c r="K112" s="15" t="s">
        <v>196</v>
      </c>
      <c r="L112" s="17">
        <f t="shared" si="78"/>
        <v>1.0916705950437153</v>
      </c>
      <c r="M112" s="17">
        <f t="shared" si="80"/>
        <v>1.2033510463428425</v>
      </c>
      <c r="N112" s="17">
        <f t="shared" si="79"/>
        <v>1.2343110082908062</v>
      </c>
      <c r="O112" s="17">
        <f t="shared" si="81"/>
        <v>1.2515044660913857</v>
      </c>
    </row>
    <row r="113" spans="1:17">
      <c r="A113" s="9">
        <v>7</v>
      </c>
      <c r="B113" s="10" t="s">
        <v>197</v>
      </c>
      <c r="C113" s="17">
        <v>7919.4</v>
      </c>
      <c r="D113" s="17">
        <v>6066.1</v>
      </c>
      <c r="E113" s="17">
        <v>9674.7999999999993</v>
      </c>
      <c r="F113" s="17">
        <v>10366.5</v>
      </c>
      <c r="G113" s="17">
        <v>15443.8</v>
      </c>
      <c r="H113" s="17">
        <v>13782.8</v>
      </c>
      <c r="K113" s="15" t="s">
        <v>198</v>
      </c>
      <c r="L113" s="17">
        <f t="shared" si="78"/>
        <v>0.76273105536822927</v>
      </c>
      <c r="M113" s="17">
        <f t="shared" si="80"/>
        <v>0.32855751861030708</v>
      </c>
      <c r="N113" s="17">
        <f t="shared" si="79"/>
        <v>1.1381093803318916</v>
      </c>
      <c r="O113" s="17">
        <f t="shared" si="81"/>
        <v>1.2523983360196167</v>
      </c>
    </row>
    <row r="114" spans="1:17">
      <c r="A114" s="9">
        <v>8</v>
      </c>
      <c r="B114" s="10" t="s">
        <v>199</v>
      </c>
      <c r="C114" s="17"/>
      <c r="D114" s="17"/>
      <c r="E114" s="17">
        <v>71</v>
      </c>
      <c r="F114" s="17">
        <v>65</v>
      </c>
      <c r="G114" s="17">
        <v>52</v>
      </c>
      <c r="H114" s="17">
        <v>69</v>
      </c>
      <c r="K114" s="15" t="s">
        <v>200</v>
      </c>
      <c r="L114" s="17">
        <f>N101</f>
        <v>0.26592401618510719</v>
      </c>
      <c r="M114" s="17">
        <f t="shared" si="80"/>
        <v>0.26592401618510719</v>
      </c>
      <c r="N114" s="17">
        <f t="shared" si="79"/>
        <v>0.31756648690338163</v>
      </c>
      <c r="O114" s="17">
        <f t="shared" si="81"/>
        <v>0.20167037494893128</v>
      </c>
    </row>
    <row r="115" spans="1:17">
      <c r="A115" s="9">
        <v>9</v>
      </c>
      <c r="B115" s="10" t="s">
        <v>201</v>
      </c>
      <c r="C115" s="17"/>
      <c r="D115" s="17"/>
      <c r="E115" s="17">
        <v>26</v>
      </c>
      <c r="F115" s="17">
        <v>15</v>
      </c>
      <c r="G115" s="17">
        <v>17</v>
      </c>
      <c r="H115" s="17">
        <v>12</v>
      </c>
      <c r="K115" s="15" t="s">
        <v>202</v>
      </c>
      <c r="L115" s="17">
        <f>L102</f>
        <v>0.46593396698050904</v>
      </c>
      <c r="M115" s="17">
        <f t="shared" si="80"/>
        <v>0.46614502867544205</v>
      </c>
      <c r="N115" s="17">
        <f t="shared" si="79"/>
        <v>0.23497251411567613</v>
      </c>
      <c r="O115" s="17">
        <f t="shared" si="81"/>
        <v>0.34746937251807547</v>
      </c>
    </row>
    <row r="116" spans="1:17">
      <c r="A116" s="9">
        <v>10</v>
      </c>
      <c r="B116" s="10" t="s">
        <v>203</v>
      </c>
      <c r="C116" s="17">
        <v>51</v>
      </c>
      <c r="D116" s="17">
        <v>53</v>
      </c>
      <c r="E116" s="17">
        <v>74</v>
      </c>
      <c r="F116" s="17">
        <v>101</v>
      </c>
      <c r="G116" s="17">
        <v>55</v>
      </c>
      <c r="H116" s="17">
        <v>57</v>
      </c>
      <c r="K116" s="15" t="s">
        <v>204</v>
      </c>
      <c r="L116" s="17">
        <f>L103</f>
        <v>1.3670431451451197</v>
      </c>
      <c r="M116" s="17">
        <f t="shared" si="80"/>
        <v>1.3832230618129515</v>
      </c>
      <c r="N116" s="17">
        <f t="shared" si="79"/>
        <v>1.3958225249927616</v>
      </c>
      <c r="O116" s="17">
        <f t="shared" si="81"/>
        <v>1.4086888091484397</v>
      </c>
    </row>
    <row r="117" spans="1:17">
      <c r="A117" s="9">
        <v>11</v>
      </c>
      <c r="B117" s="10" t="s">
        <v>205</v>
      </c>
      <c r="C117" s="17">
        <v>73</v>
      </c>
      <c r="D117" s="17">
        <v>46</v>
      </c>
      <c r="E117" s="17">
        <v>95</v>
      </c>
      <c r="F117" s="17">
        <v>69</v>
      </c>
      <c r="G117" s="17">
        <v>105</v>
      </c>
      <c r="H117" s="17">
        <v>87</v>
      </c>
      <c r="K117" s="15" t="s">
        <v>206</v>
      </c>
      <c r="L117" s="17">
        <f>L104</f>
        <v>1.2522742247585135</v>
      </c>
      <c r="M117" s="17">
        <f t="shared" si="80"/>
        <v>1.2720751667924299</v>
      </c>
      <c r="N117" s="17">
        <f t="shared" si="79"/>
        <v>1.287547963485667</v>
      </c>
      <c r="O117" s="17">
        <f t="shared" si="81"/>
        <v>1.9711731094690325E-3</v>
      </c>
    </row>
    <row r="118" spans="1:17">
      <c r="A118" s="9">
        <v>12</v>
      </c>
      <c r="B118" s="10" t="s">
        <v>207</v>
      </c>
      <c r="C118" s="17">
        <v>8</v>
      </c>
      <c r="D118" s="17">
        <v>8</v>
      </c>
      <c r="E118" s="17">
        <v>8</v>
      </c>
      <c r="F118" s="17">
        <v>8</v>
      </c>
      <c r="G118" s="17">
        <v>8</v>
      </c>
      <c r="H118" s="17">
        <v>8</v>
      </c>
      <c r="K118" s="15" t="s">
        <v>208</v>
      </c>
      <c r="L118" s="17">
        <f>L105</f>
        <v>1.2733661609338764</v>
      </c>
      <c r="M118" s="17">
        <f t="shared" si="80"/>
        <v>1.2498386297447883</v>
      </c>
      <c r="N118" s="17">
        <f t="shared" si="79"/>
        <v>1.2421618247117154</v>
      </c>
      <c r="O118" s="17">
        <f t="shared" si="81"/>
        <v>1.3908858244827225E-4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0</v>
      </c>
    </row>
    <row r="120" spans="1:17">
      <c r="A120" s="9">
        <v>14</v>
      </c>
      <c r="B120" s="10" t="s">
        <v>211</v>
      </c>
      <c r="C120" s="17">
        <v>21</v>
      </c>
      <c r="D120" s="17">
        <v>15</v>
      </c>
      <c r="E120" s="17">
        <v>19</v>
      </c>
      <c r="F120" s="17">
        <v>18</v>
      </c>
      <c r="G120" s="21">
        <v>18</v>
      </c>
      <c r="H120" s="21">
        <v>0</v>
      </c>
    </row>
    <row r="121" spans="1:17">
      <c r="A121" s="9">
        <v>15</v>
      </c>
      <c r="B121" s="10" t="s">
        <v>213</v>
      </c>
      <c r="C121" s="17">
        <v>2437</v>
      </c>
      <c r="D121" s="17">
        <v>2364</v>
      </c>
      <c r="E121" s="17">
        <v>2328</v>
      </c>
      <c r="F121" s="17">
        <v>2262</v>
      </c>
      <c r="G121" s="17">
        <v>2244</v>
      </c>
      <c r="H121" s="17">
        <v>2159</v>
      </c>
    </row>
    <row r="123" spans="1:17" ht="16">
      <c r="A123" s="20" t="s">
        <v>226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2">C137/C151*1000</f>
        <v>1.7406440382941688</v>
      </c>
      <c r="D125" s="17">
        <f t="shared" si="82"/>
        <v>1.9740552735476595</v>
      </c>
      <c r="E125" s="17">
        <f t="shared" si="82"/>
        <v>1.9504040122596824</v>
      </c>
      <c r="F125" s="17">
        <f t="shared" si="82"/>
        <v>2.1851953018301007</v>
      </c>
      <c r="G125" s="17">
        <f t="shared" si="82"/>
        <v>1.6277807921866521</v>
      </c>
      <c r="H125" s="17">
        <f t="shared" si="82"/>
        <v>1.6194331983805668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3">IF(C125/$I125&gt;1,2^((1-$I125/C125)/LN(10/3)),2^(-LOG($I125/C125,10/3)))</f>
        <v>0.54471843058129754</v>
      </c>
      <c r="M125" s="17">
        <f t="shared" si="83"/>
        <v>0.58564522338563685</v>
      </c>
      <c r="N125" s="17">
        <f t="shared" si="83"/>
        <v>0.58159529696631929</v>
      </c>
      <c r="O125" s="17">
        <f t="shared" si="83"/>
        <v>0.62092840488045131</v>
      </c>
      <c r="P125" s="17">
        <f t="shared" si="83"/>
        <v>0.52409573830205913</v>
      </c>
      <c r="Q125" s="17">
        <f t="shared" si="83"/>
        <v>0.52254671422477028</v>
      </c>
    </row>
    <row r="126" spans="1:17">
      <c r="A126" s="9">
        <v>2</v>
      </c>
      <c r="B126" s="15" t="s">
        <v>176</v>
      </c>
      <c r="C126" s="17">
        <f t="shared" ref="C126:H126" si="84">C138/C151*1000</f>
        <v>2.901073397156948</v>
      </c>
      <c r="D126" s="17">
        <f t="shared" si="84"/>
        <v>2.8200789622109417</v>
      </c>
      <c r="E126" s="17">
        <f t="shared" si="84"/>
        <v>2.7862914460852606</v>
      </c>
      <c r="F126" s="17">
        <f t="shared" si="84"/>
        <v>2.7314941272876263</v>
      </c>
      <c r="G126" s="17">
        <f t="shared" si="84"/>
        <v>2.7129679869777537</v>
      </c>
      <c r="H126" s="17">
        <f t="shared" si="84"/>
        <v>2.6990553306342777</v>
      </c>
      <c r="I126" s="18">
        <f>Показатели!$E$3</f>
        <v>4</v>
      </c>
      <c r="J126" s="9">
        <v>2</v>
      </c>
      <c r="K126" s="15" t="s">
        <v>176</v>
      </c>
      <c r="L126" s="17">
        <f t="shared" si="83"/>
        <v>0.83116413400244693</v>
      </c>
      <c r="M126" s="17">
        <f t="shared" si="83"/>
        <v>0.81772438545884341</v>
      </c>
      <c r="N126" s="17">
        <f t="shared" si="83"/>
        <v>0.81206955645973578</v>
      </c>
      <c r="O126" s="17">
        <f t="shared" si="83"/>
        <v>0.80283619154606156</v>
      </c>
      <c r="P126" s="17">
        <f t="shared" si="83"/>
        <v>0.79969679012942951</v>
      </c>
      <c r="Q126" s="17">
        <f t="shared" si="83"/>
        <v>0.79733319605317454</v>
      </c>
    </row>
    <row r="127" spans="1:17">
      <c r="A127" s="9">
        <v>3</v>
      </c>
      <c r="B127" s="15" t="s">
        <v>177</v>
      </c>
      <c r="C127" s="17">
        <f>C139/C151*1000+0.00001</f>
        <v>1.7116433043225994</v>
      </c>
      <c r="D127" s="17">
        <f>D139/D151*1000+0.00001</f>
        <v>1.0998407952622673</v>
      </c>
      <c r="E127" s="17">
        <f>E139/E151*1000+0.00001</f>
        <v>1.1423894928949567</v>
      </c>
      <c r="F127" s="17">
        <f>F139/F151*1000+0.00001</f>
        <v>2.4310397732859879</v>
      </c>
      <c r="G127" s="17">
        <f>G139/G151*1000</f>
        <v>0.65111231687466087</v>
      </c>
      <c r="H127" s="17">
        <f>H139/H151*1000+0.0000001</f>
        <v>9.9999999999999995E-8</v>
      </c>
      <c r="I127" s="18">
        <f>Показатели!$E$4</f>
        <v>2</v>
      </c>
      <c r="J127" s="9">
        <v>3</v>
      </c>
      <c r="K127" s="15" t="s">
        <v>177</v>
      </c>
      <c r="L127" s="17">
        <f t="shared" si="83"/>
        <v>0.9142646395547771</v>
      </c>
      <c r="M127" s="17">
        <f t="shared" si="83"/>
        <v>0.70873893132308741</v>
      </c>
      <c r="N127" s="17">
        <f t="shared" si="83"/>
        <v>0.72439695941817928</v>
      </c>
      <c r="O127" s="17">
        <f t="shared" si="83"/>
        <v>1.1074703489644708</v>
      </c>
      <c r="P127" s="17">
        <f t="shared" si="83"/>
        <v>0.52409573830205913</v>
      </c>
      <c r="Q127" s="17">
        <f t="shared" si="83"/>
        <v>6.2614587546622405E-5</v>
      </c>
    </row>
    <row r="128" spans="1:17">
      <c r="A128" s="9">
        <v>4</v>
      </c>
      <c r="B128" s="15" t="s">
        <v>178</v>
      </c>
      <c r="C128" s="17">
        <f t="shared" ref="C128:H128" si="85">C140/C151*1000</f>
        <v>37.220771685523644</v>
      </c>
      <c r="D128" s="17">
        <f t="shared" si="85"/>
        <v>36.632825719120142</v>
      </c>
      <c r="E128" s="17">
        <f t="shared" si="85"/>
        <v>37.141264976316528</v>
      </c>
      <c r="F128" s="17">
        <f t="shared" si="85"/>
        <v>37.312209778748972</v>
      </c>
      <c r="G128" s="17">
        <f t="shared" si="85"/>
        <v>37.167661421595227</v>
      </c>
      <c r="H128" s="17">
        <f t="shared" si="85"/>
        <v>36.977058029689609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3"/>
        <v>1.1181640857589252</v>
      </c>
      <c r="M128" s="17">
        <f t="shared" si="83"/>
        <v>1.109867469647021</v>
      </c>
      <c r="N128" s="17">
        <f t="shared" si="83"/>
        <v>1.1170539358901628</v>
      </c>
      <c r="O128" s="17">
        <f t="shared" si="83"/>
        <v>1.1194363383661539</v>
      </c>
      <c r="P128" s="17">
        <f t="shared" si="83"/>
        <v>1.1174229129933315</v>
      </c>
      <c r="Q128" s="17">
        <f t="shared" si="83"/>
        <v>1.1147495335013813</v>
      </c>
    </row>
    <row r="129" spans="1:17">
      <c r="A129" s="9">
        <v>5</v>
      </c>
      <c r="B129" s="15" t="s">
        <v>179</v>
      </c>
      <c r="C129" s="17">
        <f t="shared" ref="C129:H129" si="86">C141/C151*1000</f>
        <v>5.0188569770815201</v>
      </c>
      <c r="D129" s="17">
        <f t="shared" si="86"/>
        <v>5.1607445008460235</v>
      </c>
      <c r="E129" s="17">
        <f t="shared" si="86"/>
        <v>5.098913346336027</v>
      </c>
      <c r="F129" s="17">
        <f t="shared" si="86"/>
        <v>4.9986342529363563</v>
      </c>
      <c r="G129" s="17">
        <f t="shared" si="86"/>
        <v>4.9647314161692888</v>
      </c>
      <c r="H129" s="17">
        <f t="shared" si="86"/>
        <v>4.9392712550607287</v>
      </c>
      <c r="I129" s="18">
        <f>Показатели!$E$6</f>
        <v>8</v>
      </c>
      <c r="J129" s="9">
        <v>5</v>
      </c>
      <c r="K129" s="15" t="s">
        <v>179</v>
      </c>
      <c r="L129" s="17">
        <f t="shared" si="83"/>
        <v>0.76458525664458132</v>
      </c>
      <c r="M129" s="17">
        <f t="shared" si="83"/>
        <v>0.77695601081789412</v>
      </c>
      <c r="N129" s="17">
        <f t="shared" si="83"/>
        <v>0.77158310833493993</v>
      </c>
      <c r="O129" s="17">
        <f t="shared" si="83"/>
        <v>0.76281008101996162</v>
      </c>
      <c r="P129" s="17">
        <f t="shared" si="83"/>
        <v>0.75982719724592107</v>
      </c>
      <c r="Q129" s="17">
        <f t="shared" si="83"/>
        <v>0.75758144224908397</v>
      </c>
    </row>
    <row r="130" spans="1:17">
      <c r="A130" s="9">
        <v>6</v>
      </c>
      <c r="B130" s="15" t="s">
        <v>180</v>
      </c>
      <c r="C130" s="17">
        <f t="shared" ref="C130:H130" si="87">(C142-C143)/C142*100</f>
        <v>1.8978677816298923</v>
      </c>
      <c r="D130" s="17">
        <f t="shared" si="87"/>
        <v>-3.963571062083123</v>
      </c>
      <c r="E130" s="17">
        <f t="shared" si="87"/>
        <v>4.1907026695305252</v>
      </c>
      <c r="F130" s="17">
        <f t="shared" si="87"/>
        <v>30.167006976914323</v>
      </c>
      <c r="G130" s="17">
        <f t="shared" si="87"/>
        <v>-12.094188925319209</v>
      </c>
      <c r="H130" s="17">
        <f t="shared" si="87"/>
        <v>-3.7736723408199166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88">(ATAN((C130+2.4)/10)+3.1415/2)/3.1415*1.75</f>
        <v>1.1011202185407893</v>
      </c>
      <c r="M130" s="17">
        <f t="shared" si="88"/>
        <v>0.78859947024390387</v>
      </c>
      <c r="N130" s="17">
        <f t="shared" si="88"/>
        <v>1.1996121059507896</v>
      </c>
      <c r="O130" s="17">
        <f t="shared" si="88"/>
        <v>1.5840665906845688</v>
      </c>
      <c r="P130" s="17">
        <f t="shared" si="88"/>
        <v>0.44613640123160608</v>
      </c>
      <c r="Q130" s="17">
        <f t="shared" si="88"/>
        <v>0.79895432083549778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0.83588743382557806</v>
      </c>
      <c r="F131" s="17">
        <f>(F145-F144)/F151*1000</f>
        <v>2.4583447145588639</v>
      </c>
      <c r="G131" s="17">
        <f>(G145-G144)/G151*1000</f>
        <v>-2.1703743895822027</v>
      </c>
      <c r="H131" s="17">
        <f>(H145-H144)/H151*1000</f>
        <v>-1.6194331983805668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89">(ATAN(E131/10)+3.1415/2)/3.1415*1.75</f>
        <v>0.92145584321628171</v>
      </c>
      <c r="O131" s="17">
        <f t="shared" si="89"/>
        <v>1.0092814241857466</v>
      </c>
      <c r="P131" s="17">
        <f t="shared" si="89"/>
        <v>0.75594386963737148</v>
      </c>
      <c r="Q131" s="17">
        <f t="shared" si="89"/>
        <v>0.78556450040156345</v>
      </c>
    </row>
    <row r="132" spans="1:17">
      <c r="A132" s="9">
        <v>8</v>
      </c>
      <c r="B132" s="15" t="s">
        <v>182</v>
      </c>
      <c r="C132" s="17">
        <f t="shared" ref="C132:H132" si="90">(C146-C147)/C151*1000</f>
        <v>20.307513780098638</v>
      </c>
      <c r="D132" s="17">
        <f t="shared" si="90"/>
        <v>8.7422447828539198</v>
      </c>
      <c r="E132" s="17">
        <f t="shared" si="90"/>
        <v>19.225410977988297</v>
      </c>
      <c r="F132" s="17">
        <f t="shared" si="90"/>
        <v>4.3703906036602014</v>
      </c>
      <c r="G132" s="17">
        <f t="shared" si="90"/>
        <v>7.325013564839935</v>
      </c>
      <c r="H132" s="17">
        <f t="shared" si="90"/>
        <v>-28.609986504723349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1.4951312512180355</v>
      </c>
      <c r="M132" s="17">
        <f>(ATAN(D132/10)+3.1415/2)/3.1415*1.75</f>
        <v>1.2751857536734277</v>
      </c>
      <c r="N132" s="17">
        <f t="shared" si="89"/>
        <v>1.4828418533592607</v>
      </c>
      <c r="O132" s="17">
        <f t="shared" si="89"/>
        <v>1.1045212815199861</v>
      </c>
      <c r="P132" s="17">
        <f t="shared" si="89"/>
        <v>1.2271767598570695</v>
      </c>
      <c r="Q132" s="17">
        <f t="shared" si="89"/>
        <v>0.18728771831637175</v>
      </c>
    </row>
    <row r="133" spans="1:17">
      <c r="A133" s="9">
        <v>9</v>
      </c>
      <c r="B133" s="15" t="s">
        <v>183</v>
      </c>
      <c r="C133" s="17">
        <f t="shared" ref="C133:H133" si="91">C148/C151*1000</f>
        <v>0.5802146794313896</v>
      </c>
      <c r="D133" s="17">
        <f t="shared" si="91"/>
        <v>0.56401579244218847</v>
      </c>
      <c r="E133" s="17">
        <f t="shared" si="91"/>
        <v>0.55725828921705212</v>
      </c>
      <c r="F133" s="17">
        <f t="shared" si="91"/>
        <v>0.54629882545752517</v>
      </c>
      <c r="G133" s="17">
        <f t="shared" si="91"/>
        <v>0.54259359739555069</v>
      </c>
      <c r="H133" s="17">
        <f t="shared" si="91"/>
        <v>0.53981106612685559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2">IF(C133/$I133&gt;1,2^((1-$I133/C133)/LN(10/3)),2^(-LOG($I133/C133,10/3)))</f>
        <v>0.57878253647345856</v>
      </c>
      <c r="M133" s="17">
        <f t="shared" si="92"/>
        <v>0.56942374507064131</v>
      </c>
      <c r="N133" s="17">
        <f t="shared" si="92"/>
        <v>0.56548599542826128</v>
      </c>
      <c r="O133" s="17">
        <f t="shared" si="92"/>
        <v>0.55905632630961544</v>
      </c>
      <c r="P133" s="17">
        <f t="shared" si="92"/>
        <v>0.55687019887630484</v>
      </c>
      <c r="Q133" s="17">
        <f t="shared" si="92"/>
        <v>0.55522430618353336</v>
      </c>
    </row>
    <row r="134" spans="1:17">
      <c r="A134" s="9">
        <v>10</v>
      </c>
      <c r="B134" s="15" t="s">
        <v>184</v>
      </c>
      <c r="C134" s="17">
        <f t="shared" ref="C134:G134" si="93">C149/C151*100</f>
        <v>2.9010733971569481E-2</v>
      </c>
      <c r="D134" s="17">
        <f t="shared" si="93"/>
        <v>2.8200789622109423E-2</v>
      </c>
      <c r="E134" s="17">
        <f t="shared" si="93"/>
        <v>2.7862914460852609E-2</v>
      </c>
      <c r="F134" s="17">
        <f t="shared" si="93"/>
        <v>2.7314941272876262E-2</v>
      </c>
      <c r="G134" s="17">
        <f t="shared" si="93"/>
        <v>2.7129679869777538E-2</v>
      </c>
      <c r="H134" s="17">
        <f>H149/H151*100+0.000001</f>
        <v>9.9999999999999995E-7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2"/>
        <v>0.73096079992417817</v>
      </c>
      <c r="M134" s="17">
        <f t="shared" si="92"/>
        <v>0.71914131813433557</v>
      </c>
      <c r="N134" s="17">
        <f t="shared" si="92"/>
        <v>0.71416822297836724</v>
      </c>
      <c r="O134" s="17">
        <f t="shared" si="92"/>
        <v>0.70604801238796244</v>
      </c>
      <c r="P134" s="17">
        <f t="shared" si="92"/>
        <v>0.70328709035474868</v>
      </c>
      <c r="Q134" s="17">
        <f t="shared" si="92"/>
        <v>1.9711731094690325E-3</v>
      </c>
    </row>
    <row r="135" spans="1:17">
      <c r="A135" s="9">
        <v>11</v>
      </c>
      <c r="B135" s="15" t="s">
        <v>185</v>
      </c>
      <c r="C135" s="17">
        <f t="shared" ref="C135:G135" si="94">C150/C151*1000</f>
        <v>9.2834348709022336</v>
      </c>
      <c r="D135" s="17">
        <f t="shared" si="94"/>
        <v>11.562323745064862</v>
      </c>
      <c r="E135" s="17">
        <f t="shared" si="94"/>
        <v>10.587907495123989</v>
      </c>
      <c r="F135" s="17">
        <f t="shared" si="94"/>
        <v>10.379677683692979</v>
      </c>
      <c r="G135" s="17">
        <f t="shared" si="94"/>
        <v>10.309278350515465</v>
      </c>
      <c r="H135" s="17">
        <f>H150/H151*1000+0.000001</f>
        <v>9.9999999999999995E-7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2"/>
        <v>1.3042644696320871</v>
      </c>
      <c r="M135" s="17">
        <f t="shared" si="92"/>
        <v>1.3864607809268155</v>
      </c>
      <c r="N135" s="17">
        <f t="shared" si="92"/>
        <v>1.3550549856108007</v>
      </c>
      <c r="O135" s="17">
        <f t="shared" si="92"/>
        <v>1.3476844204572869</v>
      </c>
      <c r="P135" s="17">
        <f t="shared" si="92"/>
        <v>1.3451345845147877</v>
      </c>
      <c r="Q135" s="17">
        <f t="shared" si="92"/>
        <v>1.3908858244827225E-4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6</v>
      </c>
      <c r="D137" s="17">
        <v>7</v>
      </c>
      <c r="E137" s="17">
        <v>7</v>
      </c>
      <c r="F137" s="17">
        <v>8</v>
      </c>
      <c r="G137" s="17">
        <v>6</v>
      </c>
      <c r="H137" s="17">
        <v>6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10</v>
      </c>
      <c r="D138" s="17">
        <v>10</v>
      </c>
      <c r="E138" s="17">
        <v>10</v>
      </c>
      <c r="F138" s="17">
        <v>10</v>
      </c>
      <c r="G138" s="17">
        <v>10</v>
      </c>
      <c r="H138" s="17">
        <v>10</v>
      </c>
      <c r="K138" s="15" t="s">
        <v>187</v>
      </c>
      <c r="L138" s="17">
        <f t="shared" ref="L138:L143" si="95">L125</f>
        <v>0.54471843058129754</v>
      </c>
      <c r="M138" s="17">
        <f t="shared" ref="M138:M143" si="96">N125</f>
        <v>0.58159529696631929</v>
      </c>
      <c r="N138" s="17">
        <f t="shared" ref="N138:N148" si="97">P125</f>
        <v>0.52409573830205913</v>
      </c>
      <c r="O138" s="17">
        <f>Q125</f>
        <v>0.52254671422477028</v>
      </c>
    </row>
    <row r="139" spans="1:17">
      <c r="A139" s="9">
        <v>3</v>
      </c>
      <c r="B139" s="10" t="s">
        <v>189</v>
      </c>
      <c r="C139" s="17">
        <v>5.9</v>
      </c>
      <c r="D139" s="17">
        <v>3.9</v>
      </c>
      <c r="E139" s="17">
        <v>4.0999999999999996</v>
      </c>
      <c r="F139" s="17">
        <v>8.9</v>
      </c>
      <c r="G139" s="17">
        <v>2.4</v>
      </c>
      <c r="H139" s="17">
        <v>0</v>
      </c>
      <c r="K139" s="15" t="s">
        <v>190</v>
      </c>
      <c r="L139" s="17">
        <f t="shared" si="95"/>
        <v>0.83116413400244693</v>
      </c>
      <c r="M139" s="17">
        <f t="shared" si="96"/>
        <v>0.81206955645973578</v>
      </c>
      <c r="N139" s="17">
        <f t="shared" si="97"/>
        <v>0.79969679012942951</v>
      </c>
      <c r="O139" s="17">
        <f t="shared" ref="O139:O148" si="98">Q126</f>
        <v>0.79733319605317454</v>
      </c>
    </row>
    <row r="140" spans="1:17">
      <c r="A140" s="9">
        <v>4</v>
      </c>
      <c r="B140" s="10" t="s">
        <v>191</v>
      </c>
      <c r="C140" s="17">
        <v>128.30000000000001</v>
      </c>
      <c r="D140" s="17">
        <v>129.9</v>
      </c>
      <c r="E140" s="17">
        <v>133.30000000000001</v>
      </c>
      <c r="F140" s="17">
        <v>136.6</v>
      </c>
      <c r="G140" s="17">
        <v>137</v>
      </c>
      <c r="H140" s="17">
        <v>137</v>
      </c>
      <c r="K140" s="15" t="s">
        <v>192</v>
      </c>
      <c r="L140" s="17">
        <f t="shared" si="95"/>
        <v>0.9142646395547771</v>
      </c>
      <c r="M140" s="17">
        <f t="shared" si="96"/>
        <v>0.72439695941817928</v>
      </c>
      <c r="N140" s="17">
        <f t="shared" si="97"/>
        <v>0.52409573830205913</v>
      </c>
      <c r="O140" s="17">
        <f t="shared" si="98"/>
        <v>6.2614587546622405E-5</v>
      </c>
    </row>
    <row r="141" spans="1:17">
      <c r="A141" s="9">
        <v>5</v>
      </c>
      <c r="B141" s="10" t="s">
        <v>193</v>
      </c>
      <c r="C141" s="17">
        <v>17.3</v>
      </c>
      <c r="D141" s="17">
        <v>18.3</v>
      </c>
      <c r="E141" s="17">
        <v>18.3</v>
      </c>
      <c r="F141" s="17">
        <v>18.3</v>
      </c>
      <c r="G141" s="17">
        <v>18.3</v>
      </c>
      <c r="H141" s="17">
        <v>18.3</v>
      </c>
      <c r="K141" s="15" t="s">
        <v>194</v>
      </c>
      <c r="L141" s="17">
        <f t="shared" si="95"/>
        <v>1.1181640857589252</v>
      </c>
      <c r="M141" s="17">
        <f t="shared" si="96"/>
        <v>1.1170539358901628</v>
      </c>
      <c r="N141" s="17">
        <f t="shared" si="97"/>
        <v>1.1174229129933315</v>
      </c>
      <c r="O141" s="17">
        <f t="shared" si="98"/>
        <v>1.1147495335013813</v>
      </c>
    </row>
    <row r="142" spans="1:17">
      <c r="A142" s="9">
        <v>6</v>
      </c>
      <c r="B142" s="10" t="s">
        <v>195</v>
      </c>
      <c r="C142" s="17">
        <v>13441.4</v>
      </c>
      <c r="D142" s="17">
        <v>10914.4</v>
      </c>
      <c r="E142" s="17">
        <v>13036</v>
      </c>
      <c r="F142" s="17">
        <v>15035.3</v>
      </c>
      <c r="G142" s="17">
        <v>16439.3</v>
      </c>
      <c r="H142" s="17">
        <v>45316.6</v>
      </c>
      <c r="K142" s="15" t="s">
        <v>196</v>
      </c>
      <c r="L142" s="17">
        <f t="shared" si="95"/>
        <v>0.76458525664458132</v>
      </c>
      <c r="M142" s="17">
        <f t="shared" si="96"/>
        <v>0.77158310833493993</v>
      </c>
      <c r="N142" s="17">
        <f t="shared" si="97"/>
        <v>0.75982719724592107</v>
      </c>
      <c r="O142" s="17">
        <f t="shared" si="98"/>
        <v>0.75758144224908397</v>
      </c>
    </row>
    <row r="143" spans="1:17">
      <c r="A143" s="9">
        <v>7</v>
      </c>
      <c r="B143" s="10" t="s">
        <v>197</v>
      </c>
      <c r="C143" s="17">
        <v>13186.3</v>
      </c>
      <c r="D143" s="17">
        <v>11347</v>
      </c>
      <c r="E143" s="17">
        <v>12489.7</v>
      </c>
      <c r="F143" s="17">
        <v>10499.6</v>
      </c>
      <c r="G143" s="17">
        <v>18427.5</v>
      </c>
      <c r="H143" s="17">
        <v>47026.7</v>
      </c>
      <c r="K143" s="15" t="s">
        <v>198</v>
      </c>
      <c r="L143" s="17">
        <f t="shared" si="95"/>
        <v>1.1011202185407893</v>
      </c>
      <c r="M143" s="17">
        <f t="shared" si="96"/>
        <v>1.1996121059507896</v>
      </c>
      <c r="N143" s="17">
        <f t="shared" si="97"/>
        <v>0.44613640123160608</v>
      </c>
      <c r="O143" s="17">
        <f t="shared" si="98"/>
        <v>0.79895432083549778</v>
      </c>
    </row>
    <row r="144" spans="1:17">
      <c r="A144" s="9">
        <v>8</v>
      </c>
      <c r="B144" s="10" t="s">
        <v>199</v>
      </c>
      <c r="C144" s="17"/>
      <c r="D144" s="17"/>
      <c r="E144" s="17">
        <v>50</v>
      </c>
      <c r="F144" s="17">
        <v>31</v>
      </c>
      <c r="G144" s="17">
        <v>53</v>
      </c>
      <c r="H144" s="17">
        <v>47</v>
      </c>
      <c r="K144" s="15" t="s">
        <v>200</v>
      </c>
      <c r="L144" s="17">
        <f>N131</f>
        <v>0.92145584321628171</v>
      </c>
      <c r="M144" s="17">
        <f>O131</f>
        <v>1.0092814241857466</v>
      </c>
      <c r="N144" s="17">
        <f t="shared" si="97"/>
        <v>0.75594386963737148</v>
      </c>
      <c r="O144" s="17">
        <f t="shared" si="98"/>
        <v>0.78556450040156345</v>
      </c>
    </row>
    <row r="145" spans="1:17">
      <c r="A145" s="9">
        <v>9</v>
      </c>
      <c r="B145" s="10" t="s">
        <v>201</v>
      </c>
      <c r="C145" s="17"/>
      <c r="D145" s="17"/>
      <c r="E145" s="17">
        <v>53</v>
      </c>
      <c r="F145" s="17">
        <v>40</v>
      </c>
      <c r="G145" s="17">
        <v>45</v>
      </c>
      <c r="H145" s="17">
        <v>41</v>
      </c>
      <c r="K145" s="15" t="s">
        <v>202</v>
      </c>
      <c r="L145" s="17">
        <f>L132</f>
        <v>1.4951312512180355</v>
      </c>
      <c r="M145" s="17">
        <f>N132</f>
        <v>1.4828418533592607</v>
      </c>
      <c r="N145" s="17">
        <f t="shared" si="97"/>
        <v>1.2271767598570695</v>
      </c>
      <c r="O145" s="17">
        <f t="shared" si="98"/>
        <v>0.18728771831637175</v>
      </c>
    </row>
    <row r="146" spans="1:17">
      <c r="A146" s="9">
        <v>10</v>
      </c>
      <c r="B146" s="10" t="s">
        <v>203</v>
      </c>
      <c r="C146" s="17">
        <v>163</v>
      </c>
      <c r="D146" s="17">
        <v>112</v>
      </c>
      <c r="E146" s="17">
        <v>144</v>
      </c>
      <c r="F146" s="17">
        <v>107</v>
      </c>
      <c r="G146" s="17">
        <v>131</v>
      </c>
      <c r="H146" s="17">
        <v>19</v>
      </c>
      <c r="K146" s="15" t="s">
        <v>204</v>
      </c>
      <c r="L146" s="17">
        <f>L133</f>
        <v>0.57878253647345856</v>
      </c>
      <c r="M146" s="17">
        <f>N133</f>
        <v>0.56548599542826128</v>
      </c>
      <c r="N146" s="17">
        <f t="shared" si="97"/>
        <v>0.55687019887630484</v>
      </c>
      <c r="O146" s="17">
        <f t="shared" si="98"/>
        <v>0.55522430618353336</v>
      </c>
    </row>
    <row r="147" spans="1:17">
      <c r="A147" s="9">
        <v>11</v>
      </c>
      <c r="B147" s="10" t="s">
        <v>205</v>
      </c>
      <c r="C147" s="17">
        <v>93</v>
      </c>
      <c r="D147" s="17">
        <v>81</v>
      </c>
      <c r="E147" s="17">
        <v>75</v>
      </c>
      <c r="F147" s="17">
        <v>91</v>
      </c>
      <c r="G147" s="17">
        <v>104</v>
      </c>
      <c r="H147" s="17">
        <v>125</v>
      </c>
      <c r="K147" s="15" t="s">
        <v>206</v>
      </c>
      <c r="L147" s="17">
        <f>L134</f>
        <v>0.73096079992417817</v>
      </c>
      <c r="M147" s="17">
        <f>N134</f>
        <v>0.71416822297836724</v>
      </c>
      <c r="N147" s="17">
        <f t="shared" si="97"/>
        <v>0.70328709035474868</v>
      </c>
      <c r="O147" s="17">
        <f t="shared" si="98"/>
        <v>1.9711731094690325E-3</v>
      </c>
    </row>
    <row r="148" spans="1:17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K148" s="15" t="s">
        <v>208</v>
      </c>
      <c r="L148" s="17">
        <f>L135</f>
        <v>1.3042644696320871</v>
      </c>
      <c r="M148" s="17">
        <f>N135</f>
        <v>1.3550549856108007</v>
      </c>
      <c r="N148" s="17">
        <f t="shared" si="97"/>
        <v>1.3451345845147877</v>
      </c>
      <c r="O148" s="17">
        <f t="shared" si="98"/>
        <v>1.3908858244827225E-4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0</v>
      </c>
    </row>
    <row r="150" spans="1:17">
      <c r="A150" s="9">
        <v>14</v>
      </c>
      <c r="B150" s="10" t="s">
        <v>211</v>
      </c>
      <c r="C150" s="17">
        <v>32</v>
      </c>
      <c r="D150" s="17">
        <v>41</v>
      </c>
      <c r="E150" s="17">
        <v>38</v>
      </c>
      <c r="F150" s="17">
        <v>38</v>
      </c>
      <c r="G150" s="21">
        <v>38</v>
      </c>
      <c r="H150" s="21">
        <v>0</v>
      </c>
    </row>
    <row r="151" spans="1:17">
      <c r="A151" s="9">
        <v>15</v>
      </c>
      <c r="B151" s="10" t="s">
        <v>213</v>
      </c>
      <c r="C151" s="17">
        <v>3447</v>
      </c>
      <c r="D151" s="17">
        <v>3546</v>
      </c>
      <c r="E151" s="17">
        <v>3589</v>
      </c>
      <c r="F151" s="17">
        <v>3661</v>
      </c>
      <c r="G151" s="17">
        <v>3686</v>
      </c>
      <c r="H151" s="17">
        <v>3705</v>
      </c>
    </row>
    <row r="153" spans="1:17" ht="16">
      <c r="A153" s="20" t="s">
        <v>227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99">C167/C181*1000</f>
        <v>3.1365839749073281</v>
      </c>
      <c r="D155" s="17">
        <f t="shared" si="99"/>
        <v>3.1365839749073281</v>
      </c>
      <c r="E155" s="17">
        <f t="shared" si="99"/>
        <v>3.1609195402298851</v>
      </c>
      <c r="F155" s="17">
        <f t="shared" si="99"/>
        <v>3.7593984962406015</v>
      </c>
      <c r="G155" s="17">
        <f t="shared" si="99"/>
        <v>4.1273584905660377</v>
      </c>
      <c r="H155" s="17">
        <f t="shared" si="99"/>
        <v>4.1766109785202863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0">IF(C155/$I155&gt;1,2^((1-$I155/C155)/LN(10/3)),2^(-LOG($I155/C155,10/3)))</f>
        <v>0.76455696075423474</v>
      </c>
      <c r="M155" s="17">
        <f t="shared" si="100"/>
        <v>0.76455696075423474</v>
      </c>
      <c r="N155" s="17">
        <f t="shared" si="100"/>
        <v>0.76796645820424492</v>
      </c>
      <c r="O155" s="17">
        <f t="shared" si="100"/>
        <v>0.84858734159721738</v>
      </c>
      <c r="P155" s="17">
        <f t="shared" si="100"/>
        <v>0.89545561322940148</v>
      </c>
      <c r="Q155" s="17">
        <f t="shared" si="100"/>
        <v>0.90159202094783319</v>
      </c>
    </row>
    <row r="156" spans="1:17">
      <c r="A156" s="9">
        <v>2</v>
      </c>
      <c r="B156" s="15" t="s">
        <v>176</v>
      </c>
      <c r="C156" s="17">
        <f t="shared" ref="C156:H156" si="101">C168/C181*1000</f>
        <v>1.7108639863130881</v>
      </c>
      <c r="D156" s="17">
        <f t="shared" si="101"/>
        <v>1.7108639863130881</v>
      </c>
      <c r="E156" s="17">
        <f t="shared" si="101"/>
        <v>1.7241379310344827</v>
      </c>
      <c r="F156" s="17">
        <f t="shared" si="101"/>
        <v>1.735106998264893</v>
      </c>
      <c r="G156" s="17">
        <f t="shared" si="101"/>
        <v>1.7688679245283019</v>
      </c>
      <c r="H156" s="17">
        <f t="shared" si="101"/>
        <v>1.7899761336515514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0"/>
        <v>0.61326768214422345</v>
      </c>
      <c r="M156" s="17">
        <f t="shared" si="100"/>
        <v>0.61326768214422345</v>
      </c>
      <c r="N156" s="17">
        <f t="shared" si="100"/>
        <v>0.6160025138255435</v>
      </c>
      <c r="O156" s="17">
        <f t="shared" si="100"/>
        <v>0.61825573685556057</v>
      </c>
      <c r="P156" s="17">
        <f t="shared" si="100"/>
        <v>0.62515313178907295</v>
      </c>
      <c r="Q156" s="17">
        <f t="shared" si="100"/>
        <v>0.62943720176019891</v>
      </c>
    </row>
    <row r="157" spans="1:17">
      <c r="A157" s="9">
        <v>3</v>
      </c>
      <c r="B157" s="15" t="s">
        <v>177</v>
      </c>
      <c r="C157" s="17">
        <f>C169/C181*1000+0.00001</f>
        <v>0.57029799543769599</v>
      </c>
      <c r="D157" s="17">
        <f>D169/D181*1000+0.00001</f>
        <v>1.0265283917878529</v>
      </c>
      <c r="E157" s="17">
        <f>E169/E181*1000+0.00001</f>
        <v>1.0344927586206898</v>
      </c>
      <c r="F157" s="17">
        <f>F169/F181*1000+0.00001</f>
        <v>0.72297124927703871</v>
      </c>
      <c r="G157" s="17">
        <f>G169/G181*1000</f>
        <v>0.20636792452830185</v>
      </c>
      <c r="H157" s="17">
        <f>H169/H181*1000+0.00001</f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0"/>
        <v>0.48559677606021867</v>
      </c>
      <c r="M157" s="17">
        <f t="shared" si="100"/>
        <v>0.68114327909567474</v>
      </c>
      <c r="N157" s="17">
        <f t="shared" si="100"/>
        <v>0.6841807685255028</v>
      </c>
      <c r="O157" s="17">
        <f t="shared" si="100"/>
        <v>0.5566544076243497</v>
      </c>
      <c r="P157" s="17">
        <f t="shared" si="100"/>
        <v>0.27047063959813966</v>
      </c>
      <c r="Q157" s="17">
        <f t="shared" si="100"/>
        <v>8.8737830999390996E-4</v>
      </c>
    </row>
    <row r="158" spans="1:17">
      <c r="A158" s="9">
        <v>4</v>
      </c>
      <c r="B158" s="15" t="s">
        <v>178</v>
      </c>
      <c r="C158" s="17">
        <f t="shared" ref="C158:H158" si="102">C170/C181*1000</f>
        <v>25.748502994011975</v>
      </c>
      <c r="D158" s="17">
        <f t="shared" si="102"/>
        <v>25.748502994011975</v>
      </c>
      <c r="E158" s="17">
        <f t="shared" si="102"/>
        <v>25.948275862068964</v>
      </c>
      <c r="F158" s="17">
        <f t="shared" si="102"/>
        <v>26.113360323886639</v>
      </c>
      <c r="G158" s="17">
        <f t="shared" si="102"/>
        <v>26.621462264150942</v>
      </c>
      <c r="H158" s="17">
        <f t="shared" si="102"/>
        <v>26.939140811455847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0"/>
        <v>0.9157777899995585</v>
      </c>
      <c r="M158" s="17">
        <f t="shared" si="100"/>
        <v>0.9157777899995585</v>
      </c>
      <c r="N158" s="17">
        <f t="shared" si="100"/>
        <v>0.91986164797228487</v>
      </c>
      <c r="O158" s="17">
        <f t="shared" si="100"/>
        <v>0.92322633139990429</v>
      </c>
      <c r="P158" s="17">
        <f t="shared" si="100"/>
        <v>0.93352604435213615</v>
      </c>
      <c r="Q158" s="17">
        <f t="shared" si="100"/>
        <v>0.93992334237482655</v>
      </c>
    </row>
    <row r="159" spans="1:17">
      <c r="A159" s="9">
        <v>5</v>
      </c>
      <c r="B159" s="15" t="s">
        <v>179</v>
      </c>
      <c r="C159" s="17">
        <f t="shared" ref="C159:H159" si="103">C171/C181*1000</f>
        <v>6.2446535500427709</v>
      </c>
      <c r="D159" s="17">
        <f t="shared" si="103"/>
        <v>6.2446535500427709</v>
      </c>
      <c r="E159" s="17">
        <f t="shared" si="103"/>
        <v>6.2931034482758612</v>
      </c>
      <c r="F159" s="17">
        <f t="shared" si="103"/>
        <v>6.3331405436668593</v>
      </c>
      <c r="G159" s="17">
        <f t="shared" si="103"/>
        <v>6.4563679245283012</v>
      </c>
      <c r="H159" s="17">
        <f t="shared" si="103"/>
        <v>6.5334128878281623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0"/>
        <v>0.86708856837384973</v>
      </c>
      <c r="M159" s="17">
        <f t="shared" si="100"/>
        <v>0.86708856837384973</v>
      </c>
      <c r="N159" s="17">
        <f t="shared" si="100"/>
        <v>0.87095529958493878</v>
      </c>
      <c r="O159" s="17">
        <f t="shared" si="100"/>
        <v>0.87414109265411466</v>
      </c>
      <c r="P159" s="17">
        <f t="shared" si="100"/>
        <v>0.88389320004953043</v>
      </c>
      <c r="Q159" s="17">
        <f t="shared" si="100"/>
        <v>0.88995037248211162</v>
      </c>
    </row>
    <row r="160" spans="1:17">
      <c r="A160" s="9">
        <v>6</v>
      </c>
      <c r="B160" s="15" t="s">
        <v>180</v>
      </c>
      <c r="C160" s="17">
        <f t="shared" ref="C160:H160" si="104">(C172-C173)/C172*100</f>
        <v>-18.73664937442782</v>
      </c>
      <c r="D160" s="17">
        <f t="shared" si="104"/>
        <v>9.6172067462573434</v>
      </c>
      <c r="E160" s="17">
        <f t="shared" si="104"/>
        <v>10.030567191214763</v>
      </c>
      <c r="F160" s="17">
        <f t="shared" si="104"/>
        <v>15.379191476026325</v>
      </c>
      <c r="G160" s="17">
        <f t="shared" si="104"/>
        <v>3.3606540106613854</v>
      </c>
      <c r="H160" s="17">
        <f t="shared" si="104"/>
        <v>-6.4807786151927615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5">(ATAN((C160+2.4)/10)+3.1415/2)/3.1415*1.75</f>
        <v>0.30595768969191428</v>
      </c>
      <c r="M160" s="17">
        <f t="shared" si="105"/>
        <v>1.3634082875394036</v>
      </c>
      <c r="N160" s="17">
        <f t="shared" si="105"/>
        <v>1.3726409572468024</v>
      </c>
      <c r="O160" s="17">
        <f t="shared" si="105"/>
        <v>1.4646137119770311</v>
      </c>
      <c r="P160" s="17">
        <f t="shared" si="105"/>
        <v>1.1661381599996186</v>
      </c>
      <c r="Q160" s="17">
        <f t="shared" si="105"/>
        <v>0.65916726309577978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-10.344827586206897</v>
      </c>
      <c r="F161" s="17">
        <f>(F175-F174)/F181*1000</f>
        <v>-15.905147484094853</v>
      </c>
      <c r="G161" s="17">
        <f>(G175-G174)/G181*1000</f>
        <v>-11.202830188679245</v>
      </c>
      <c r="H161" s="17">
        <f>(H175-H174)/H181*1000</f>
        <v>-6.5632458233890212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6">(ATAN(E161/10)+3.1415/2)/3.1415*1.75</f>
        <v>0.42804632719823549</v>
      </c>
      <c r="O161" s="17">
        <f t="shared" si="106"/>
        <v>0.31263739455957285</v>
      </c>
      <c r="P161" s="17">
        <f t="shared" si="106"/>
        <v>0.40591915776865267</v>
      </c>
      <c r="Q161" s="17">
        <f t="shared" si="106"/>
        <v>0.55145556410942798</v>
      </c>
    </row>
    <row r="162" spans="1:17">
      <c r="A162" s="9">
        <v>8</v>
      </c>
      <c r="B162" s="15" t="s">
        <v>182</v>
      </c>
      <c r="C162" s="17">
        <f t="shared" ref="C162:H162" si="107">(C176-C177)/C181*1000</f>
        <v>9.694895922440832</v>
      </c>
      <c r="D162" s="17">
        <f t="shared" si="107"/>
        <v>2.8514399771884804</v>
      </c>
      <c r="E162" s="17">
        <f t="shared" si="107"/>
        <v>4.0229885057471266</v>
      </c>
      <c r="F162" s="17">
        <f t="shared" si="107"/>
        <v>-3.1810294968189705</v>
      </c>
      <c r="G162" s="17">
        <f t="shared" si="107"/>
        <v>-0.58962264150943389</v>
      </c>
      <c r="H162" s="17">
        <f t="shared" si="107"/>
        <v>-11.634844868735083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1.3038839014020369</v>
      </c>
      <c r="M162" s="17">
        <f>(ATAN(D162/10)+3.1415/2)/3.1415*1.75</f>
        <v>1.0297355025919528</v>
      </c>
      <c r="N162" s="17">
        <f t="shared" si="106"/>
        <v>1.0880674843074589</v>
      </c>
      <c r="O162" s="17">
        <f t="shared" si="106"/>
        <v>0.70343640535819696</v>
      </c>
      <c r="P162" s="17">
        <f t="shared" si="106"/>
        <v>0.8421925397471085</v>
      </c>
      <c r="Q162" s="17">
        <f t="shared" si="106"/>
        <v>0.39547260036687432</v>
      </c>
    </row>
    <row r="163" spans="1:17">
      <c r="A163" s="9">
        <v>9</v>
      </c>
      <c r="B163" s="15" t="s">
        <v>183</v>
      </c>
      <c r="C163" s="17">
        <f t="shared" ref="C163:H163" si="108">C178/C181*1000</f>
        <v>0.85543199315654406</v>
      </c>
      <c r="D163" s="17">
        <f t="shared" si="108"/>
        <v>0.85543199315654406</v>
      </c>
      <c r="E163" s="17">
        <f t="shared" si="108"/>
        <v>0.86206896551724133</v>
      </c>
      <c r="F163" s="17">
        <f t="shared" si="108"/>
        <v>0.8675534991324465</v>
      </c>
      <c r="G163" s="17">
        <f t="shared" si="108"/>
        <v>0.88443396226415094</v>
      </c>
      <c r="H163" s="17">
        <f t="shared" si="108"/>
        <v>0.8949880668257757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09">IF(C163/$I163&gt;1,2^((1-$I163/C163)/LN(10/3)),2^(-LOG($I163/C163,10/3)))</f>
        <v>0.72373468864721058</v>
      </c>
      <c r="M163" s="17">
        <f t="shared" si="109"/>
        <v>0.72373468864721058</v>
      </c>
      <c r="N163" s="17">
        <f t="shared" si="109"/>
        <v>0.72696214154096539</v>
      </c>
      <c r="O163" s="17">
        <f t="shared" si="109"/>
        <v>0.72962123432469173</v>
      </c>
      <c r="P163" s="17">
        <f t="shared" si="109"/>
        <v>0.73776104687315147</v>
      </c>
      <c r="Q163" s="17">
        <f t="shared" si="109"/>
        <v>0.74281680007354023</v>
      </c>
    </row>
    <row r="164" spans="1:17">
      <c r="A164" s="9">
        <v>10</v>
      </c>
      <c r="B164" s="15" t="s">
        <v>184</v>
      </c>
      <c r="C164" s="17">
        <f t="shared" ref="C164:G164" si="110">C179/C181*100</f>
        <v>5.7028799543769611E-2</v>
      </c>
      <c r="D164" s="17">
        <f t="shared" si="110"/>
        <v>5.7028799543769611E-2</v>
      </c>
      <c r="E164" s="17">
        <f t="shared" si="110"/>
        <v>5.7471264367816091E-2</v>
      </c>
      <c r="F164" s="17">
        <f t="shared" si="110"/>
        <v>5.7836899942163095E-2</v>
      </c>
      <c r="G164" s="17">
        <f t="shared" si="110"/>
        <v>5.8962264150943397E-2</v>
      </c>
      <c r="H164" s="17">
        <f>H179/H181*100+0.00001</f>
        <v>1.0000000000000001E-5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09"/>
        <v>1.073535144657916</v>
      </c>
      <c r="M164" s="17">
        <f t="shared" si="109"/>
        <v>1.073535144657916</v>
      </c>
      <c r="N164" s="17">
        <f t="shared" si="109"/>
        <v>1.0777151125890616</v>
      </c>
      <c r="O164" s="17">
        <f t="shared" si="109"/>
        <v>1.0811330429656461</v>
      </c>
      <c r="P164" s="17">
        <f t="shared" si="109"/>
        <v>1.0914520106937105</v>
      </c>
      <c r="Q164" s="17">
        <f t="shared" si="109"/>
        <v>7.4206407756275796E-3</v>
      </c>
    </row>
    <row r="165" spans="1:17">
      <c r="A165" s="9">
        <v>11</v>
      </c>
      <c r="B165" s="15" t="s">
        <v>185</v>
      </c>
      <c r="C165" s="17">
        <f t="shared" ref="C165:G165" si="111">C180/C181*1000</f>
        <v>5.1325919589392646</v>
      </c>
      <c r="D165" s="17">
        <f t="shared" si="111"/>
        <v>5.1325919589392646</v>
      </c>
      <c r="E165" s="17">
        <f t="shared" si="111"/>
        <v>4.3103448275862064</v>
      </c>
      <c r="F165" s="17">
        <f t="shared" si="111"/>
        <v>4.3377674956622325</v>
      </c>
      <c r="G165" s="17">
        <f t="shared" si="111"/>
        <v>4.4221698113207548</v>
      </c>
      <c r="H165" s="17">
        <f>H180/H181*1000+0.00001</f>
        <v>1.0000000000000001E-5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09"/>
        <v>1.0149838285777164</v>
      </c>
      <c r="M165" s="17">
        <f t="shared" si="109"/>
        <v>1.0149838285777164</v>
      </c>
      <c r="N165" s="17">
        <f t="shared" si="109"/>
        <v>0.91810100514279314</v>
      </c>
      <c r="O165" s="17">
        <f t="shared" si="109"/>
        <v>0.92145924846524729</v>
      </c>
      <c r="P165" s="17">
        <f t="shared" si="109"/>
        <v>0.93173924745745573</v>
      </c>
      <c r="Q165" s="17">
        <f t="shared" si="109"/>
        <v>5.2361023056869389E-4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11</v>
      </c>
      <c r="D167" s="17">
        <v>11</v>
      </c>
      <c r="E167" s="17">
        <v>11</v>
      </c>
      <c r="F167" s="17">
        <v>13</v>
      </c>
      <c r="G167" s="17">
        <v>14</v>
      </c>
      <c r="H167" s="17">
        <v>14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6</v>
      </c>
      <c r="D168" s="17">
        <v>6</v>
      </c>
      <c r="E168" s="17">
        <v>6</v>
      </c>
      <c r="F168" s="17">
        <v>6</v>
      </c>
      <c r="G168" s="17">
        <v>6</v>
      </c>
      <c r="H168" s="17">
        <v>6</v>
      </c>
      <c r="K168" s="15" t="s">
        <v>187</v>
      </c>
      <c r="L168" s="17">
        <f t="shared" ref="L168:L173" si="112">L155</f>
        <v>0.76455696075423474</v>
      </c>
      <c r="M168" s="17">
        <f t="shared" ref="M168:M173" si="113">N155</f>
        <v>0.76796645820424492</v>
      </c>
      <c r="N168" s="17">
        <f t="shared" ref="N168:N178" si="114">P155</f>
        <v>0.89545561322940148</v>
      </c>
      <c r="O168" s="17">
        <f>Q155</f>
        <v>0.90159202094783319</v>
      </c>
    </row>
    <row r="169" spans="1:17">
      <c r="A169" s="9">
        <v>3</v>
      </c>
      <c r="B169" s="10" t="s">
        <v>189</v>
      </c>
      <c r="C169" s="17">
        <v>2</v>
      </c>
      <c r="D169" s="17">
        <v>3.6</v>
      </c>
      <c r="E169" s="17">
        <v>3.6</v>
      </c>
      <c r="F169" s="17">
        <v>2.5</v>
      </c>
      <c r="G169" s="17">
        <v>0.7</v>
      </c>
      <c r="H169" s="17">
        <v>0</v>
      </c>
      <c r="K169" s="15" t="s">
        <v>190</v>
      </c>
      <c r="L169" s="17">
        <f t="shared" si="112"/>
        <v>0.61326768214422345</v>
      </c>
      <c r="M169" s="17">
        <f t="shared" si="113"/>
        <v>0.6160025138255435</v>
      </c>
      <c r="N169" s="17">
        <f t="shared" si="114"/>
        <v>0.62515313178907295</v>
      </c>
      <c r="O169" s="17">
        <f t="shared" ref="O169:O178" si="115">Q156</f>
        <v>0.62943720176019891</v>
      </c>
    </row>
    <row r="170" spans="1:17">
      <c r="A170" s="9">
        <v>4</v>
      </c>
      <c r="B170" s="10" t="s">
        <v>191</v>
      </c>
      <c r="C170" s="17">
        <v>90.3</v>
      </c>
      <c r="D170" s="17">
        <v>90.3</v>
      </c>
      <c r="E170" s="17">
        <v>90.3</v>
      </c>
      <c r="F170" s="17">
        <v>90.3</v>
      </c>
      <c r="G170" s="17">
        <v>90.3</v>
      </c>
      <c r="H170" s="17">
        <v>90.3</v>
      </c>
      <c r="K170" s="15" t="s">
        <v>192</v>
      </c>
      <c r="L170" s="17">
        <f t="shared" si="112"/>
        <v>0.48559677606021867</v>
      </c>
      <c r="M170" s="17">
        <f t="shared" si="113"/>
        <v>0.6841807685255028</v>
      </c>
      <c r="N170" s="17">
        <f t="shared" si="114"/>
        <v>0.27047063959813966</v>
      </c>
      <c r="O170" s="17">
        <f t="shared" si="115"/>
        <v>8.8737830999390996E-4</v>
      </c>
    </row>
    <row r="171" spans="1:17">
      <c r="A171" s="9">
        <v>5</v>
      </c>
      <c r="B171" s="10" t="s">
        <v>193</v>
      </c>
      <c r="C171" s="17">
        <v>21.9</v>
      </c>
      <c r="D171" s="17">
        <v>21.9</v>
      </c>
      <c r="E171" s="17">
        <v>21.9</v>
      </c>
      <c r="F171" s="17">
        <v>21.9</v>
      </c>
      <c r="G171" s="17">
        <v>21.9</v>
      </c>
      <c r="H171" s="17">
        <v>21.9</v>
      </c>
      <c r="K171" s="15" t="s">
        <v>194</v>
      </c>
      <c r="L171" s="17">
        <f t="shared" si="112"/>
        <v>0.9157777899995585</v>
      </c>
      <c r="M171" s="17">
        <f t="shared" si="113"/>
        <v>0.91986164797228487</v>
      </c>
      <c r="N171" s="17">
        <f t="shared" si="114"/>
        <v>0.93352604435213615</v>
      </c>
      <c r="O171" s="17">
        <f t="shared" si="115"/>
        <v>0.93992334237482655</v>
      </c>
    </row>
    <row r="172" spans="1:17">
      <c r="A172" s="9">
        <v>6</v>
      </c>
      <c r="B172" s="10" t="s">
        <v>195</v>
      </c>
      <c r="C172" s="17">
        <v>3932.4</v>
      </c>
      <c r="D172" s="17">
        <v>10554</v>
      </c>
      <c r="E172" s="17">
        <v>8833</v>
      </c>
      <c r="F172" s="17">
        <v>12764</v>
      </c>
      <c r="G172" s="17">
        <v>14238.3</v>
      </c>
      <c r="H172" s="17">
        <v>14754.4</v>
      </c>
      <c r="K172" s="15" t="s">
        <v>196</v>
      </c>
      <c r="L172" s="17">
        <f t="shared" si="112"/>
        <v>0.86708856837384973</v>
      </c>
      <c r="M172" s="17">
        <f t="shared" si="113"/>
        <v>0.87095529958493878</v>
      </c>
      <c r="N172" s="17">
        <f t="shared" si="114"/>
        <v>0.88389320004953043</v>
      </c>
      <c r="O172" s="17">
        <f t="shared" si="115"/>
        <v>0.88995037248211162</v>
      </c>
    </row>
    <row r="173" spans="1:17">
      <c r="A173" s="9">
        <v>7</v>
      </c>
      <c r="B173" s="10" t="s">
        <v>197</v>
      </c>
      <c r="C173" s="17">
        <v>4669.2</v>
      </c>
      <c r="D173" s="17">
        <v>9539</v>
      </c>
      <c r="E173" s="17">
        <v>7947</v>
      </c>
      <c r="F173" s="17">
        <v>10801</v>
      </c>
      <c r="G173" s="17">
        <v>13759.8</v>
      </c>
      <c r="H173" s="17">
        <v>15710.6</v>
      </c>
      <c r="K173" s="15" t="s">
        <v>198</v>
      </c>
      <c r="L173" s="17">
        <f t="shared" si="112"/>
        <v>0.30595768969191428</v>
      </c>
      <c r="M173" s="17">
        <f t="shared" si="113"/>
        <v>1.3726409572468024</v>
      </c>
      <c r="N173" s="17">
        <f t="shared" si="114"/>
        <v>1.1661381599996186</v>
      </c>
      <c r="O173" s="17">
        <f t="shared" si="115"/>
        <v>0.65916726309577978</v>
      </c>
    </row>
    <row r="174" spans="1:17">
      <c r="A174" s="9">
        <v>8</v>
      </c>
      <c r="B174" s="10" t="s">
        <v>199</v>
      </c>
      <c r="C174" s="17"/>
      <c r="D174" s="17"/>
      <c r="E174" s="17">
        <v>69</v>
      </c>
      <c r="F174" s="17">
        <v>86</v>
      </c>
      <c r="G174" s="17">
        <v>76</v>
      </c>
      <c r="H174" s="17">
        <v>58</v>
      </c>
      <c r="K174" s="15" t="s">
        <v>200</v>
      </c>
      <c r="L174" s="17">
        <f>N161</f>
        <v>0.42804632719823549</v>
      </c>
      <c r="M174" s="17">
        <f>O161</f>
        <v>0.31263739455957285</v>
      </c>
      <c r="N174" s="17">
        <f t="shared" si="114"/>
        <v>0.40591915776865267</v>
      </c>
      <c r="O174" s="17">
        <f t="shared" si="115"/>
        <v>0.55145556410942798</v>
      </c>
    </row>
    <row r="175" spans="1:17">
      <c r="A175" s="9">
        <v>9</v>
      </c>
      <c r="B175" s="10" t="s">
        <v>201</v>
      </c>
      <c r="C175" s="17"/>
      <c r="D175" s="17"/>
      <c r="E175" s="17">
        <v>33</v>
      </c>
      <c r="F175" s="17">
        <v>31</v>
      </c>
      <c r="G175" s="17">
        <v>38</v>
      </c>
      <c r="H175" s="17">
        <v>36</v>
      </c>
      <c r="K175" s="15" t="s">
        <v>202</v>
      </c>
      <c r="L175" s="17">
        <f>L162</f>
        <v>1.3038839014020369</v>
      </c>
      <c r="M175" s="17">
        <f>N162</f>
        <v>1.0880674843074589</v>
      </c>
      <c r="N175" s="17">
        <f t="shared" si="114"/>
        <v>0.8421925397471085</v>
      </c>
      <c r="O175" s="17">
        <f t="shared" si="115"/>
        <v>0.39547260036687432</v>
      </c>
    </row>
    <row r="176" spans="1:17">
      <c r="A176" s="9">
        <v>10</v>
      </c>
      <c r="B176" s="10" t="s">
        <v>203</v>
      </c>
      <c r="C176" s="17">
        <v>94</v>
      </c>
      <c r="D176" s="17">
        <v>82</v>
      </c>
      <c r="E176" s="17">
        <v>60</v>
      </c>
      <c r="F176" s="17">
        <v>80</v>
      </c>
      <c r="G176" s="17">
        <v>70</v>
      </c>
      <c r="H176" s="17">
        <v>72</v>
      </c>
      <c r="K176" s="15" t="s">
        <v>204</v>
      </c>
      <c r="L176" s="17">
        <f>L163</f>
        <v>0.72373468864721058</v>
      </c>
      <c r="M176" s="17">
        <f>N163</f>
        <v>0.72696214154096539</v>
      </c>
      <c r="N176" s="17">
        <f t="shared" si="114"/>
        <v>0.73776104687315147</v>
      </c>
      <c r="O176" s="17">
        <f t="shared" si="115"/>
        <v>0.74281680007354023</v>
      </c>
    </row>
    <row r="177" spans="1:17">
      <c r="A177" s="9">
        <v>11</v>
      </c>
      <c r="B177" s="10" t="s">
        <v>205</v>
      </c>
      <c r="C177" s="17">
        <v>60</v>
      </c>
      <c r="D177" s="17">
        <v>72</v>
      </c>
      <c r="E177" s="17">
        <v>46</v>
      </c>
      <c r="F177" s="17">
        <v>91</v>
      </c>
      <c r="G177" s="17">
        <v>72</v>
      </c>
      <c r="H177" s="17">
        <v>111</v>
      </c>
      <c r="K177" s="15" t="s">
        <v>206</v>
      </c>
      <c r="L177" s="17">
        <f>L164</f>
        <v>1.073535144657916</v>
      </c>
      <c r="M177" s="17">
        <f>N164</f>
        <v>1.0777151125890616</v>
      </c>
      <c r="N177" s="17">
        <f t="shared" si="114"/>
        <v>1.0914520106937105</v>
      </c>
      <c r="O177" s="17">
        <f t="shared" si="115"/>
        <v>7.4206407756275796E-3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1.0149838285777164</v>
      </c>
      <c r="M178" s="17">
        <f>N165</f>
        <v>0.91810100514279314</v>
      </c>
      <c r="N178" s="17">
        <f t="shared" si="114"/>
        <v>0.93173924745745573</v>
      </c>
      <c r="O178" s="17">
        <f t="shared" si="115"/>
        <v>5.2361023056869389E-4</v>
      </c>
    </row>
    <row r="179" spans="1:17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0</v>
      </c>
    </row>
    <row r="180" spans="1:17">
      <c r="A180" s="9">
        <v>14</v>
      </c>
      <c r="B180" s="10" t="s">
        <v>211</v>
      </c>
      <c r="C180" s="17">
        <v>18</v>
      </c>
      <c r="D180" s="17">
        <v>18</v>
      </c>
      <c r="E180" s="17">
        <v>15</v>
      </c>
      <c r="F180" s="17">
        <v>15</v>
      </c>
      <c r="G180" s="21">
        <v>15</v>
      </c>
      <c r="H180" s="21">
        <v>0</v>
      </c>
    </row>
    <row r="181" spans="1:17">
      <c r="A181" s="9">
        <v>15</v>
      </c>
      <c r="B181" s="10" t="s">
        <v>213</v>
      </c>
      <c r="C181" s="17">
        <v>3507</v>
      </c>
      <c r="D181" s="17">
        <v>3507</v>
      </c>
      <c r="E181" s="17">
        <v>3480</v>
      </c>
      <c r="F181" s="17">
        <v>3458</v>
      </c>
      <c r="G181" s="17">
        <v>3392</v>
      </c>
      <c r="H181" s="17">
        <v>3352</v>
      </c>
    </row>
    <row r="183" spans="1:17" ht="16">
      <c r="A183" s="20" t="s">
        <v>228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6">C197/C211*1000</f>
        <v>2.2179974651457544</v>
      </c>
      <c r="D185" s="17">
        <f t="shared" si="116"/>
        <v>1.9126554032515142</v>
      </c>
      <c r="E185" s="17">
        <f t="shared" si="116"/>
        <v>1.9311232700354037</v>
      </c>
      <c r="F185" s="17">
        <f t="shared" si="116"/>
        <v>1.936108422071636</v>
      </c>
      <c r="G185" s="17">
        <f t="shared" si="116"/>
        <v>2.2719896137617654</v>
      </c>
      <c r="H185" s="17">
        <f t="shared" si="116"/>
        <v>2.3109937273027401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7">IF(C185/$I185&gt;1,2^((1-$I185/C185)/LN(10/3)),2^(-LOG($I185/C185,10/3)))</f>
        <v>0.62627758387487109</v>
      </c>
      <c r="M185" s="17">
        <f t="shared" si="117"/>
        <v>0.57508797871619211</v>
      </c>
      <c r="N185" s="17">
        <f t="shared" si="117"/>
        <v>0.57827831625710047</v>
      </c>
      <c r="O185" s="17">
        <f t="shared" si="117"/>
        <v>0.57913728328216307</v>
      </c>
      <c r="P185" s="17">
        <f t="shared" si="117"/>
        <v>0.63500975696502737</v>
      </c>
      <c r="Q185" s="17">
        <f t="shared" si="117"/>
        <v>0.64126323323186973</v>
      </c>
    </row>
    <row r="186" spans="1:17">
      <c r="A186" s="9">
        <v>2</v>
      </c>
      <c r="B186" s="15" t="s">
        <v>176</v>
      </c>
      <c r="C186" s="17">
        <f t="shared" ref="C186:H186" si="118">C198/C211*1000</f>
        <v>1.5842839036755385</v>
      </c>
      <c r="D186" s="17">
        <f t="shared" si="118"/>
        <v>1.5938795027095951</v>
      </c>
      <c r="E186" s="17">
        <f t="shared" si="118"/>
        <v>1.6092693916961698</v>
      </c>
      <c r="F186" s="17">
        <f t="shared" si="118"/>
        <v>1.6134236850596966</v>
      </c>
      <c r="G186" s="17">
        <f t="shared" si="118"/>
        <v>1.6228497241155468</v>
      </c>
      <c r="H186" s="17">
        <f t="shared" si="118"/>
        <v>1.650709805216243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7"/>
        <v>0.58672045940809558</v>
      </c>
      <c r="M186" s="17">
        <f t="shared" si="117"/>
        <v>0.58876371323665977</v>
      </c>
      <c r="N186" s="17">
        <f t="shared" si="117"/>
        <v>0.59202991779418968</v>
      </c>
      <c r="O186" s="17">
        <f t="shared" si="117"/>
        <v>0.59290931126778079</v>
      </c>
      <c r="P186" s="17">
        <f t="shared" si="117"/>
        <v>0.59490108847578271</v>
      </c>
      <c r="Q186" s="17">
        <f t="shared" si="117"/>
        <v>0.60075958088018655</v>
      </c>
    </row>
    <row r="187" spans="1:17">
      <c r="A187" s="9">
        <v>3</v>
      </c>
      <c r="B187" s="15" t="s">
        <v>177</v>
      </c>
      <c r="C187" s="17">
        <f>C199/C211*1000+0.00001</f>
        <v>0.50698084917617237</v>
      </c>
      <c r="D187" s="17">
        <f>D199/D211*1000+0.00001</f>
        <v>0.19127554032515143</v>
      </c>
      <c r="E187" s="17">
        <f>E199/E211*1000+0.00001</f>
        <v>0.1931223270035404</v>
      </c>
      <c r="F187" s="17">
        <f>F199/F211*1000+0.00001</f>
        <v>1.6457021587608907</v>
      </c>
      <c r="G187" s="17">
        <f>G199/G211*1000</f>
        <v>0.35702693930542034</v>
      </c>
      <c r="H187" s="17">
        <f>H199/H211*1000+0.00001</f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7"/>
        <v>0.45378564134767496</v>
      </c>
      <c r="M187" s="17">
        <f t="shared" si="117"/>
        <v>0.25889961509501425</v>
      </c>
      <c r="N187" s="17">
        <f t="shared" si="117"/>
        <v>0.26033580242143106</v>
      </c>
      <c r="O187" s="17">
        <f t="shared" si="117"/>
        <v>0.89381786426252074</v>
      </c>
      <c r="P187" s="17">
        <f t="shared" si="117"/>
        <v>0.37082972199362191</v>
      </c>
      <c r="Q187" s="17">
        <f t="shared" si="117"/>
        <v>8.8737830999390996E-4</v>
      </c>
    </row>
    <row r="188" spans="1:17">
      <c r="A188" s="9">
        <v>4</v>
      </c>
      <c r="B188" s="15" t="s">
        <v>178</v>
      </c>
      <c r="C188" s="17">
        <f t="shared" ref="C188:H188" si="119">C200/C211*1000</f>
        <v>22.623574144486692</v>
      </c>
      <c r="D188" s="17">
        <f t="shared" si="119"/>
        <v>22.76059929869302</v>
      </c>
      <c r="E188" s="17">
        <f t="shared" si="119"/>
        <v>22.98036691342131</v>
      </c>
      <c r="F188" s="17">
        <f t="shared" si="119"/>
        <v>23.039690222652471</v>
      </c>
      <c r="G188" s="17">
        <f t="shared" si="119"/>
        <v>23.174294060370013</v>
      </c>
      <c r="H188" s="17">
        <f t="shared" si="119"/>
        <v>24.562561901617698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7"/>
        <v>0.85004153470582589</v>
      </c>
      <c r="M188" s="17">
        <f t="shared" si="117"/>
        <v>0.85300180410222359</v>
      </c>
      <c r="N188" s="17">
        <f t="shared" si="117"/>
        <v>0.85773388645971782</v>
      </c>
      <c r="O188" s="17">
        <f t="shared" si="117"/>
        <v>0.85900795312283684</v>
      </c>
      <c r="P188" s="17">
        <f t="shared" si="117"/>
        <v>0.86189364310949568</v>
      </c>
      <c r="Q188" s="17">
        <f t="shared" si="117"/>
        <v>0.89125175004559021</v>
      </c>
    </row>
    <row r="189" spans="1:17">
      <c r="A189" s="9">
        <v>5</v>
      </c>
      <c r="B189" s="15" t="s">
        <v>179</v>
      </c>
      <c r="C189" s="17">
        <f t="shared" ref="C189:H189" si="120">C201/C211*1000</f>
        <v>1.8377693282636247</v>
      </c>
      <c r="D189" s="17">
        <f t="shared" si="120"/>
        <v>3.8571883965572202</v>
      </c>
      <c r="E189" s="17">
        <f t="shared" si="120"/>
        <v>3.8944319279047312</v>
      </c>
      <c r="F189" s="17">
        <f t="shared" si="120"/>
        <v>4.614391739270733</v>
      </c>
      <c r="G189" s="17">
        <f t="shared" si="120"/>
        <v>4.6413502109704643</v>
      </c>
      <c r="H189" s="17">
        <f t="shared" si="120"/>
        <v>4.8530868273357539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7"/>
        <v>0.42877829343134211</v>
      </c>
      <c r="M189" s="17">
        <f t="shared" si="117"/>
        <v>0.6570553428344571</v>
      </c>
      <c r="N189" s="17">
        <f t="shared" si="117"/>
        <v>0.66070039959843052</v>
      </c>
      <c r="O189" s="17">
        <f t="shared" si="117"/>
        <v>0.72848030143271847</v>
      </c>
      <c r="P189" s="17">
        <f t="shared" si="117"/>
        <v>0.73092750614564395</v>
      </c>
      <c r="Q189" s="17">
        <f t="shared" si="117"/>
        <v>0.74994269620396248</v>
      </c>
    </row>
    <row r="190" spans="1:17">
      <c r="A190" s="9">
        <v>6</v>
      </c>
      <c r="B190" s="15" t="s">
        <v>180</v>
      </c>
      <c r="C190" s="17">
        <f t="shared" ref="C190:H190" si="121">(C202-C203)/C202*100</f>
        <v>-7.9081516544535972</v>
      </c>
      <c r="D190" s="17">
        <f t="shared" si="121"/>
        <v>37.279626386456513</v>
      </c>
      <c r="E190" s="17">
        <f t="shared" si="121"/>
        <v>-1.0558029167888596</v>
      </c>
      <c r="F190" s="17">
        <f t="shared" si="121"/>
        <v>16.09162735178765</v>
      </c>
      <c r="G190" s="17">
        <f t="shared" si="121"/>
        <v>10.280724814571402</v>
      </c>
      <c r="H190" s="17">
        <f t="shared" si="121"/>
        <v>-7.3957229406467624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2">(ATAN((C190+2.4)/10)+3.1415/2)/3.1415*1.75</f>
        <v>0.59453828616936355</v>
      </c>
      <c r="M190" s="17">
        <f t="shared" si="122"/>
        <v>1.6125005259261598</v>
      </c>
      <c r="N190" s="17">
        <f t="shared" si="122"/>
        <v>0.94943350732494403</v>
      </c>
      <c r="O190" s="17">
        <f t="shared" si="122"/>
        <v>1.4738689219657601</v>
      </c>
      <c r="P190" s="17">
        <f t="shared" si="122"/>
        <v>1.3780498329543909</v>
      </c>
      <c r="Q190" s="17">
        <f t="shared" si="122"/>
        <v>0.61691169027353721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-7.4026392018023817</v>
      </c>
      <c r="F191" s="17">
        <f>(F205-F204)/F211*1000</f>
        <v>-8.7124878993223636</v>
      </c>
      <c r="G191" s="17">
        <f>(G205-G204)/G211*1000</f>
        <v>-8.1142486205777349</v>
      </c>
      <c r="H191" s="17">
        <f>(H205-H204)/H211*1000</f>
        <v>-12.545394519643446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3">(ATAN(E191/10)+3.1415/2)/3.1415*1.75</f>
        <v>0.52001942541299673</v>
      </c>
      <c r="O191" s="17">
        <f t="shared" si="123"/>
        <v>0.47575519122727328</v>
      </c>
      <c r="P191" s="17">
        <f t="shared" si="123"/>
        <v>0.49527055462025305</v>
      </c>
      <c r="Q191" s="17">
        <f t="shared" si="123"/>
        <v>0.37485988104597734</v>
      </c>
    </row>
    <row r="192" spans="1:17">
      <c r="A192" s="9">
        <v>8</v>
      </c>
      <c r="B192" s="15" t="s">
        <v>182</v>
      </c>
      <c r="C192" s="17">
        <f t="shared" ref="C192:H192" si="124">(C206-C207)/C211*1000</f>
        <v>1.2674271229404308</v>
      </c>
      <c r="D192" s="17">
        <f t="shared" si="124"/>
        <v>0.95632770162575709</v>
      </c>
      <c r="E192" s="17">
        <f t="shared" si="124"/>
        <v>4.82780817508851</v>
      </c>
      <c r="F192" s="17">
        <f t="shared" si="124"/>
        <v>2.9041626331074539</v>
      </c>
      <c r="G192" s="17">
        <f t="shared" si="124"/>
        <v>-8.7633885102239546</v>
      </c>
      <c r="H192" s="17">
        <f t="shared" si="124"/>
        <v>-9.9042588312974562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0.94522868722513276</v>
      </c>
      <c r="M192" s="17">
        <f>(ATAN(D192/10)+3.1415/2)/3.1415*1.75</f>
        <v>0.9281115496792478</v>
      </c>
      <c r="N192" s="17">
        <f t="shared" si="123"/>
        <v>1.1255525466089074</v>
      </c>
      <c r="O192" s="17">
        <f t="shared" si="123"/>
        <v>1.0324478317474446</v>
      </c>
      <c r="P192" s="17">
        <f t="shared" si="123"/>
        <v>0.47414734299446865</v>
      </c>
      <c r="Q192" s="17">
        <f t="shared" si="123"/>
        <v>0.44016657557548983</v>
      </c>
    </row>
    <row r="193" spans="1:17">
      <c r="A193" s="9">
        <v>9</v>
      </c>
      <c r="B193" s="15" t="s">
        <v>183</v>
      </c>
      <c r="C193" s="17">
        <f t="shared" ref="C193:H193" si="125">C208/C211*1000</f>
        <v>0.6337135614702154</v>
      </c>
      <c r="D193" s="17">
        <f t="shared" si="125"/>
        <v>0.63755180108383802</v>
      </c>
      <c r="E193" s="17">
        <f t="shared" si="125"/>
        <v>0.64370775667846802</v>
      </c>
      <c r="F193" s="17">
        <f t="shared" si="125"/>
        <v>0.64536947402387868</v>
      </c>
      <c r="G193" s="17">
        <f t="shared" si="125"/>
        <v>0.64913988964621872</v>
      </c>
      <c r="H193" s="17">
        <f t="shared" si="125"/>
        <v>0.66028392208649722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6">IF(C193/$I193&gt;1,2^((1-$I193/C193)/LN(10/3)),2^(-LOG($I193/C193,10/3)))</f>
        <v>0.60893065122635781</v>
      </c>
      <c r="M193" s="17">
        <f t="shared" si="126"/>
        <v>0.61105125204144362</v>
      </c>
      <c r="N193" s="17">
        <f t="shared" si="126"/>
        <v>0.61444109815361392</v>
      </c>
      <c r="O193" s="17">
        <f t="shared" si="126"/>
        <v>0.61535378090051907</v>
      </c>
      <c r="P193" s="17">
        <f t="shared" si="126"/>
        <v>0.61742095645732498</v>
      </c>
      <c r="Q193" s="17">
        <f t="shared" si="126"/>
        <v>0.62350122098162208</v>
      </c>
    </row>
    <row r="194" spans="1:17">
      <c r="A194" s="9">
        <v>10</v>
      </c>
      <c r="B194" s="15" t="s">
        <v>184</v>
      </c>
      <c r="C194" s="17">
        <f t="shared" ref="C194:G194" si="127">C209/C211*100</f>
        <v>3.1685678073510769E-2</v>
      </c>
      <c r="D194" s="17">
        <f t="shared" si="127"/>
        <v>3.1877590054191898E-2</v>
      </c>
      <c r="E194" s="17">
        <f t="shared" si="127"/>
        <v>3.2185387833923398E-2</v>
      </c>
      <c r="F194" s="17">
        <f t="shared" si="127"/>
        <v>3.2268473701193935E-2</v>
      </c>
      <c r="G194" s="17">
        <f t="shared" si="127"/>
        <v>3.2456994482310937E-2</v>
      </c>
      <c r="H194" s="17">
        <f>H209/H211*100+0.000001</f>
        <v>9.9999999999999995E-7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6"/>
        <v>0.76903570489670525</v>
      </c>
      <c r="M194" s="17">
        <f t="shared" si="126"/>
        <v>0.7717138715144467</v>
      </c>
      <c r="N194" s="17">
        <f t="shared" si="126"/>
        <v>0.77599500383897979</v>
      </c>
      <c r="O194" s="17">
        <f t="shared" si="126"/>
        <v>0.77714765663811169</v>
      </c>
      <c r="P194" s="17">
        <f t="shared" si="126"/>
        <v>0.7797583509893844</v>
      </c>
      <c r="Q194" s="17">
        <f t="shared" si="126"/>
        <v>1.9711731094690325E-3</v>
      </c>
    </row>
    <row r="195" spans="1:17">
      <c r="A195" s="9">
        <v>11</v>
      </c>
      <c r="B195" s="15" t="s">
        <v>185</v>
      </c>
      <c r="C195" s="17">
        <f t="shared" ref="C195:G195" si="128">C210/C211*1000</f>
        <v>13.307984790874524</v>
      </c>
      <c r="D195" s="17">
        <f t="shared" si="128"/>
        <v>12.113484220592923</v>
      </c>
      <c r="E195" s="17">
        <f t="shared" si="128"/>
        <v>11.586739620212423</v>
      </c>
      <c r="F195" s="17">
        <f t="shared" si="128"/>
        <v>11.616650532429816</v>
      </c>
      <c r="G195" s="17">
        <f t="shared" si="128"/>
        <v>11.684518013631937</v>
      </c>
      <c r="H195" s="17">
        <f>H210/H211*1000+0.000001</f>
        <v>9.9999999999999995E-7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6"/>
        <v>1.4324863995921722</v>
      </c>
      <c r="M195" s="17">
        <f t="shared" si="126"/>
        <v>1.4022555160122074</v>
      </c>
      <c r="N195" s="17">
        <f t="shared" si="126"/>
        <v>1.3871883365885469</v>
      </c>
      <c r="O195" s="17">
        <f t="shared" si="126"/>
        <v>1.3880759842565165</v>
      </c>
      <c r="P195" s="17">
        <f t="shared" si="126"/>
        <v>1.3900752688010665</v>
      </c>
      <c r="Q195" s="17">
        <f t="shared" si="126"/>
        <v>1.3908858244827225E-4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7</v>
      </c>
      <c r="D197" s="17">
        <v>6</v>
      </c>
      <c r="E197" s="17">
        <v>6</v>
      </c>
      <c r="F197" s="17">
        <v>6</v>
      </c>
      <c r="G197" s="17">
        <v>7</v>
      </c>
      <c r="H197" s="17">
        <v>7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K198" s="15" t="s">
        <v>187</v>
      </c>
      <c r="L198" s="17">
        <f t="shared" ref="L198:L203" si="129">L185</f>
        <v>0.62627758387487109</v>
      </c>
      <c r="M198" s="17">
        <f t="shared" ref="M198:M203" si="130">N185</f>
        <v>0.57827831625710047</v>
      </c>
      <c r="N198" s="17">
        <f t="shared" ref="N198:N208" si="131">P185</f>
        <v>0.63500975696502737</v>
      </c>
      <c r="O198" s="17">
        <f>Q185</f>
        <v>0.64126323323186973</v>
      </c>
    </row>
    <row r="199" spans="1:17">
      <c r="A199" s="9">
        <v>3</v>
      </c>
      <c r="B199" s="10" t="s">
        <v>189</v>
      </c>
      <c r="C199" s="17">
        <v>1.6</v>
      </c>
      <c r="D199" s="17">
        <v>0.6</v>
      </c>
      <c r="E199" s="17">
        <v>0.6</v>
      </c>
      <c r="F199" s="17">
        <v>5.0999999999999996</v>
      </c>
      <c r="G199" s="17">
        <v>1.1000000000000001</v>
      </c>
      <c r="H199" s="21">
        <v>0</v>
      </c>
      <c r="K199" s="15" t="s">
        <v>190</v>
      </c>
      <c r="L199" s="17">
        <f t="shared" si="129"/>
        <v>0.58672045940809558</v>
      </c>
      <c r="M199" s="17">
        <f t="shared" si="130"/>
        <v>0.59202991779418968</v>
      </c>
      <c r="N199" s="17">
        <f t="shared" si="131"/>
        <v>0.59490108847578271</v>
      </c>
      <c r="O199" s="17">
        <f t="shared" ref="O199:O208" si="132">Q186</f>
        <v>0.60075958088018655</v>
      </c>
    </row>
    <row r="200" spans="1:17">
      <c r="A200" s="9">
        <v>4</v>
      </c>
      <c r="B200" s="10" t="s">
        <v>191</v>
      </c>
      <c r="C200" s="17">
        <v>71.400000000000006</v>
      </c>
      <c r="D200" s="17">
        <v>71.400000000000006</v>
      </c>
      <c r="E200" s="17">
        <v>71.400000000000006</v>
      </c>
      <c r="F200" s="17">
        <v>71.400000000000006</v>
      </c>
      <c r="G200" s="17">
        <v>71.400000000000006</v>
      </c>
      <c r="H200" s="17">
        <v>74.400000000000006</v>
      </c>
      <c r="K200" s="15" t="s">
        <v>192</v>
      </c>
      <c r="L200" s="17">
        <f t="shared" si="129"/>
        <v>0.45378564134767496</v>
      </c>
      <c r="M200" s="17">
        <f t="shared" si="130"/>
        <v>0.26033580242143106</v>
      </c>
      <c r="N200" s="17">
        <f t="shared" si="131"/>
        <v>0.37082972199362191</v>
      </c>
      <c r="O200" s="17">
        <f t="shared" si="132"/>
        <v>8.8737830999390996E-4</v>
      </c>
    </row>
    <row r="201" spans="1:17">
      <c r="A201" s="9">
        <v>5</v>
      </c>
      <c r="B201" s="10" t="s">
        <v>193</v>
      </c>
      <c r="C201" s="17">
        <v>5.8</v>
      </c>
      <c r="D201" s="17">
        <v>12.1</v>
      </c>
      <c r="E201" s="17">
        <v>12.1</v>
      </c>
      <c r="F201" s="17">
        <v>14.3</v>
      </c>
      <c r="G201" s="17">
        <v>14.3</v>
      </c>
      <c r="H201" s="17">
        <v>14.7</v>
      </c>
      <c r="K201" s="15" t="s">
        <v>194</v>
      </c>
      <c r="L201" s="17">
        <f t="shared" si="129"/>
        <v>0.85004153470582589</v>
      </c>
      <c r="M201" s="17">
        <f t="shared" si="130"/>
        <v>0.85773388645971782</v>
      </c>
      <c r="N201" s="17">
        <f t="shared" si="131"/>
        <v>0.86189364310949568</v>
      </c>
      <c r="O201" s="17">
        <f t="shared" si="132"/>
        <v>0.89125175004559021</v>
      </c>
    </row>
    <row r="202" spans="1:17">
      <c r="A202" s="9">
        <v>6</v>
      </c>
      <c r="B202" s="10" t="s">
        <v>195</v>
      </c>
      <c r="C202" s="17">
        <v>4394.2</v>
      </c>
      <c r="D202" s="17">
        <v>8565</v>
      </c>
      <c r="E202" s="17">
        <v>11252.1</v>
      </c>
      <c r="F202" s="17">
        <v>12315.1</v>
      </c>
      <c r="G202" s="17">
        <v>11716.1</v>
      </c>
      <c r="H202" s="17">
        <v>16324.3</v>
      </c>
      <c r="K202" s="15" t="s">
        <v>196</v>
      </c>
      <c r="L202" s="17">
        <f t="shared" si="129"/>
        <v>0.42877829343134211</v>
      </c>
      <c r="M202" s="17">
        <f t="shared" si="130"/>
        <v>0.66070039959843052</v>
      </c>
      <c r="N202" s="17">
        <f t="shared" si="131"/>
        <v>0.73092750614564395</v>
      </c>
      <c r="O202" s="17">
        <f t="shared" si="132"/>
        <v>0.74994269620396248</v>
      </c>
    </row>
    <row r="203" spans="1:17">
      <c r="A203" s="9">
        <v>7</v>
      </c>
      <c r="B203" s="10" t="s">
        <v>197</v>
      </c>
      <c r="C203" s="17">
        <v>4741.7</v>
      </c>
      <c r="D203" s="17">
        <v>5372</v>
      </c>
      <c r="E203" s="17">
        <v>11370.9</v>
      </c>
      <c r="F203" s="17">
        <v>10333.4</v>
      </c>
      <c r="G203" s="17">
        <v>10511.6</v>
      </c>
      <c r="H203" s="17">
        <v>17531.599999999999</v>
      </c>
      <c r="K203" s="15" t="s">
        <v>198</v>
      </c>
      <c r="L203" s="17">
        <f t="shared" si="129"/>
        <v>0.59453828616936355</v>
      </c>
      <c r="M203" s="17">
        <f t="shared" si="130"/>
        <v>0.94943350732494403</v>
      </c>
      <c r="N203" s="17">
        <f t="shared" si="131"/>
        <v>1.3780498329543909</v>
      </c>
      <c r="O203" s="17">
        <f t="shared" si="132"/>
        <v>0.61691169027353721</v>
      </c>
    </row>
    <row r="204" spans="1:17">
      <c r="A204" s="9">
        <v>8</v>
      </c>
      <c r="B204" s="10" t="s">
        <v>199</v>
      </c>
      <c r="C204" s="17"/>
      <c r="D204" s="17"/>
      <c r="E204" s="17">
        <v>54</v>
      </c>
      <c r="F204" s="17">
        <v>54</v>
      </c>
      <c r="G204" s="17">
        <v>50</v>
      </c>
      <c r="H204" s="17">
        <v>59</v>
      </c>
      <c r="K204" s="15" t="s">
        <v>200</v>
      </c>
      <c r="L204" s="17">
        <f>N191</f>
        <v>0.52001942541299673</v>
      </c>
      <c r="M204" s="17">
        <f>O191</f>
        <v>0.47575519122727328</v>
      </c>
      <c r="N204" s="17">
        <f t="shared" si="131"/>
        <v>0.49527055462025305</v>
      </c>
      <c r="O204" s="17">
        <f t="shared" si="132"/>
        <v>0.37485988104597734</v>
      </c>
    </row>
    <row r="205" spans="1:17">
      <c r="A205" s="9">
        <v>9</v>
      </c>
      <c r="B205" s="10" t="s">
        <v>201</v>
      </c>
      <c r="C205" s="17"/>
      <c r="D205" s="17"/>
      <c r="E205" s="17">
        <v>31</v>
      </c>
      <c r="F205" s="17">
        <v>27</v>
      </c>
      <c r="G205" s="17">
        <v>25</v>
      </c>
      <c r="H205" s="17">
        <v>21</v>
      </c>
      <c r="K205" s="15" t="s">
        <v>202</v>
      </c>
      <c r="L205" s="17">
        <f>L192</f>
        <v>0.94522868722513276</v>
      </c>
      <c r="M205" s="17">
        <f>N192</f>
        <v>1.1255525466089074</v>
      </c>
      <c r="N205" s="17">
        <f t="shared" si="131"/>
        <v>0.47414734299446865</v>
      </c>
      <c r="O205" s="17">
        <f t="shared" si="132"/>
        <v>0.44016657557548983</v>
      </c>
    </row>
    <row r="206" spans="1:17">
      <c r="A206" s="9">
        <v>10</v>
      </c>
      <c r="B206" s="10" t="s">
        <v>203</v>
      </c>
      <c r="C206" s="17">
        <v>72</v>
      </c>
      <c r="D206" s="17">
        <v>43</v>
      </c>
      <c r="E206" s="17">
        <v>72</v>
      </c>
      <c r="F206" s="17">
        <v>83</v>
      </c>
      <c r="G206" s="17">
        <v>45</v>
      </c>
      <c r="H206" s="17">
        <v>46</v>
      </c>
      <c r="K206" s="15" t="s">
        <v>204</v>
      </c>
      <c r="L206" s="17">
        <f>L193</f>
        <v>0.60893065122635781</v>
      </c>
      <c r="M206" s="17">
        <f>N193</f>
        <v>0.61444109815361392</v>
      </c>
      <c r="N206" s="17">
        <f t="shared" si="131"/>
        <v>0.61742095645732498</v>
      </c>
      <c r="O206" s="17">
        <f t="shared" si="132"/>
        <v>0.62350122098162208</v>
      </c>
    </row>
    <row r="207" spans="1:17">
      <c r="A207" s="9">
        <v>11</v>
      </c>
      <c r="B207" s="10" t="s">
        <v>205</v>
      </c>
      <c r="C207" s="17">
        <v>68</v>
      </c>
      <c r="D207" s="17">
        <v>40</v>
      </c>
      <c r="E207" s="17">
        <v>57</v>
      </c>
      <c r="F207" s="17">
        <v>74</v>
      </c>
      <c r="G207" s="17">
        <v>72</v>
      </c>
      <c r="H207" s="17">
        <v>76</v>
      </c>
      <c r="K207" s="15" t="s">
        <v>206</v>
      </c>
      <c r="L207" s="17">
        <f>L194</f>
        <v>0.76903570489670525</v>
      </c>
      <c r="M207" s="17">
        <f>N194</f>
        <v>0.77599500383897979</v>
      </c>
      <c r="N207" s="17">
        <f t="shared" si="131"/>
        <v>0.7797583509893844</v>
      </c>
      <c r="O207" s="17">
        <f t="shared" si="132"/>
        <v>1.9711731094690325E-3</v>
      </c>
    </row>
    <row r="208" spans="1:17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K208" s="15" t="s">
        <v>208</v>
      </c>
      <c r="L208" s="17">
        <f>L195</f>
        <v>1.4324863995921722</v>
      </c>
      <c r="M208" s="17">
        <f>N195</f>
        <v>1.3871883365885469</v>
      </c>
      <c r="N208" s="17">
        <f t="shared" si="131"/>
        <v>1.3900752688010665</v>
      </c>
      <c r="O208" s="17">
        <f t="shared" si="132"/>
        <v>1.3908858244827225E-4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0</v>
      </c>
    </row>
    <row r="210" spans="1:17">
      <c r="A210" s="9">
        <v>14</v>
      </c>
      <c r="B210" s="10" t="s">
        <v>211</v>
      </c>
      <c r="C210" s="17">
        <v>42</v>
      </c>
      <c r="D210" s="17">
        <v>38</v>
      </c>
      <c r="E210" s="17">
        <v>36</v>
      </c>
      <c r="F210" s="17">
        <v>36</v>
      </c>
      <c r="G210" s="21">
        <v>36</v>
      </c>
      <c r="H210" s="21">
        <v>0</v>
      </c>
    </row>
    <row r="211" spans="1:17">
      <c r="A211" s="9">
        <v>15</v>
      </c>
      <c r="B211" s="10" t="s">
        <v>213</v>
      </c>
      <c r="C211" s="17">
        <v>3156</v>
      </c>
      <c r="D211" s="17">
        <v>3137</v>
      </c>
      <c r="E211" s="17">
        <v>3107</v>
      </c>
      <c r="F211" s="17">
        <v>3099</v>
      </c>
      <c r="G211" s="17">
        <v>3081</v>
      </c>
      <c r="H211" s="17">
        <v>3029</v>
      </c>
    </row>
    <row r="213" spans="1:17" ht="16">
      <c r="A213" s="20" t="s">
        <v>229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3">C227/C241*1000</f>
        <v>3.2085561497326203</v>
      </c>
      <c r="D215" s="17">
        <f t="shared" si="133"/>
        <v>3.5945363048166787</v>
      </c>
      <c r="E215" s="17">
        <f t="shared" si="133"/>
        <v>3.6350418029807341</v>
      </c>
      <c r="F215" s="17">
        <f t="shared" si="133"/>
        <v>3.652300949598247</v>
      </c>
      <c r="G215" s="17">
        <f t="shared" si="133"/>
        <v>3.6941263391207979</v>
      </c>
      <c r="H215" s="17">
        <f t="shared" si="133"/>
        <v>3.7764350453172209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4">IF(C215/$I215&gt;1,2^((1-$I215/C215)/LN(10/3)),2^(-LOG($I215/C215,10/3)))</f>
        <v>0.77460843900855558</v>
      </c>
      <c r="M215" s="17">
        <f t="shared" si="134"/>
        <v>0.82695939577150401</v>
      </c>
      <c r="N215" s="17">
        <f t="shared" si="134"/>
        <v>0.83231156897494596</v>
      </c>
      <c r="O215" s="17">
        <f t="shared" si="134"/>
        <v>0.83458440416973645</v>
      </c>
      <c r="P215" s="17">
        <f t="shared" si="134"/>
        <v>0.8400735129539505</v>
      </c>
      <c r="Q215" s="17">
        <f t="shared" si="134"/>
        <v>0.85079917176776954</v>
      </c>
    </row>
    <row r="216" spans="1:17">
      <c r="A216" s="9">
        <v>2</v>
      </c>
      <c r="B216" s="15" t="s">
        <v>176</v>
      </c>
      <c r="C216" s="17">
        <f t="shared" ref="C216:H216" si="135">C228/C241*1000</f>
        <v>3.9215686274509802</v>
      </c>
      <c r="D216" s="17">
        <f t="shared" si="135"/>
        <v>3.9539899352983463</v>
      </c>
      <c r="E216" s="17">
        <f t="shared" si="135"/>
        <v>3.9985459832788073</v>
      </c>
      <c r="F216" s="17">
        <f t="shared" si="135"/>
        <v>4.017531044558071</v>
      </c>
      <c r="G216" s="17">
        <f t="shared" si="135"/>
        <v>4.0635389730328777</v>
      </c>
      <c r="H216" s="17">
        <f t="shared" si="135"/>
        <v>4.1540785498489425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4"/>
        <v>0.98866403963735472</v>
      </c>
      <c r="M216" s="17">
        <f t="shared" si="134"/>
        <v>0.99336156191891822</v>
      </c>
      <c r="N216" s="17">
        <f t="shared" si="134"/>
        <v>0.99979070845285611</v>
      </c>
      <c r="O216" s="17">
        <f t="shared" si="134"/>
        <v>1.002515376340362</v>
      </c>
      <c r="P216" s="17">
        <f t="shared" si="134"/>
        <v>1.0090427556685257</v>
      </c>
      <c r="Q216" s="17">
        <f t="shared" si="134"/>
        <v>1.0215834787291607</v>
      </c>
    </row>
    <row r="217" spans="1:17">
      <c r="A217" s="9">
        <v>3</v>
      </c>
      <c r="B217" s="15" t="s">
        <v>177</v>
      </c>
      <c r="C217" s="17">
        <f>C229/C241*1000+0.00001</f>
        <v>1.532986827094474</v>
      </c>
      <c r="D217" s="17">
        <f>D229/D241*1000+0.00001</f>
        <v>1.2940430697340044</v>
      </c>
      <c r="E217" s="17">
        <f>E229/E241*1000+0.00001</f>
        <v>1.3086250490730644</v>
      </c>
      <c r="F217" s="17">
        <f>F229/F241*1000+0.00001</f>
        <v>1.7165914463111762</v>
      </c>
      <c r="G217" s="17">
        <f>G229/G241*1000</f>
        <v>0.36941263391207979</v>
      </c>
      <c r="H217" s="17">
        <f>H229/H241*1000+0.00001</f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4"/>
        <v>0.85804404100713072</v>
      </c>
      <c r="M217" s="17">
        <f t="shared" si="134"/>
        <v>0.77829236359096665</v>
      </c>
      <c r="N217" s="17">
        <f t="shared" si="134"/>
        <v>0.78332951951450314</v>
      </c>
      <c r="O217" s="17">
        <f t="shared" si="134"/>
        <v>0.91578533952228403</v>
      </c>
      <c r="P217" s="17">
        <f t="shared" si="134"/>
        <v>0.37818241869001884</v>
      </c>
      <c r="Q217" s="17">
        <f t="shared" si="134"/>
        <v>8.8737830999390996E-4</v>
      </c>
    </row>
    <row r="218" spans="1:17">
      <c r="A218" s="9">
        <v>4</v>
      </c>
      <c r="B218" s="15" t="s">
        <v>178</v>
      </c>
      <c r="C218" s="17">
        <f t="shared" ref="C218:H218" si="136">C230/C241*1000</f>
        <v>32.55614973262032</v>
      </c>
      <c r="D218" s="17">
        <f t="shared" si="136"/>
        <v>36.808051761322794</v>
      </c>
      <c r="E218" s="17">
        <f t="shared" si="136"/>
        <v>37.222828062522723</v>
      </c>
      <c r="F218" s="17">
        <f t="shared" si="136"/>
        <v>37.363038714390065</v>
      </c>
      <c r="G218" s="17">
        <f t="shared" si="136"/>
        <v>38.049501292944214</v>
      </c>
      <c r="H218" s="17">
        <f t="shared" si="136"/>
        <v>38.897280966767376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4"/>
        <v>1.0462396564768759</v>
      </c>
      <c r="M218" s="17">
        <f t="shared" si="134"/>
        <v>1.1123613409365138</v>
      </c>
      <c r="N218" s="17">
        <f t="shared" si="134"/>
        <v>1.1181927505738944</v>
      </c>
      <c r="O218" s="17">
        <f t="shared" si="134"/>
        <v>1.1201414924798399</v>
      </c>
      <c r="P218" s="17">
        <f t="shared" si="134"/>
        <v>1.1295223136196957</v>
      </c>
      <c r="Q218" s="17">
        <f t="shared" si="134"/>
        <v>1.1407525715871172</v>
      </c>
    </row>
    <row r="219" spans="1:17">
      <c r="A219" s="9">
        <v>5</v>
      </c>
      <c r="B219" s="15" t="s">
        <v>179</v>
      </c>
      <c r="C219" s="17">
        <f t="shared" ref="C219:H219" si="137">C231/C241*1000</f>
        <v>8.8770053475935828</v>
      </c>
      <c r="D219" s="17">
        <f t="shared" si="137"/>
        <v>10.603882099209201</v>
      </c>
      <c r="E219" s="17">
        <f t="shared" si="137"/>
        <v>11.014176663031625</v>
      </c>
      <c r="F219" s="17">
        <f t="shared" si="137"/>
        <v>11.468224981738494</v>
      </c>
      <c r="G219" s="17">
        <f t="shared" si="137"/>
        <v>12.227558182489842</v>
      </c>
      <c r="H219" s="17">
        <f t="shared" si="137"/>
        <v>12.197885196374621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4"/>
        <v>1.058526693745746</v>
      </c>
      <c r="M219" s="17">
        <f t="shared" si="134"/>
        <v>1.1518537354000846</v>
      </c>
      <c r="N219" s="17">
        <f t="shared" si="134"/>
        <v>1.1706422788154001</v>
      </c>
      <c r="O219" s="17">
        <f t="shared" si="134"/>
        <v>1.1901846308244843</v>
      </c>
      <c r="P219" s="17">
        <f t="shared" si="134"/>
        <v>1.2202409952594553</v>
      </c>
      <c r="Q219" s="17">
        <f t="shared" si="134"/>
        <v>1.2191234055343581</v>
      </c>
    </row>
    <row r="220" spans="1:17">
      <c r="A220" s="9">
        <v>6</v>
      </c>
      <c r="B220" s="15" t="s">
        <v>180</v>
      </c>
      <c r="C220" s="17">
        <f t="shared" ref="C220:H220" si="138">(C232-C233)/C232*100</f>
        <v>-0.72094203092040265</v>
      </c>
      <c r="D220" s="17">
        <f t="shared" si="138"/>
        <v>4.7167260107269859</v>
      </c>
      <c r="E220" s="17">
        <f t="shared" si="138"/>
        <v>6.5680816174232337</v>
      </c>
      <c r="F220" s="17">
        <f t="shared" si="138"/>
        <v>9.8894487478378572</v>
      </c>
      <c r="G220" s="17">
        <f t="shared" si="138"/>
        <v>15.148411713757334</v>
      </c>
      <c r="H220" s="17">
        <f t="shared" si="138"/>
        <v>-11.361007973705034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39">(ATAN((C220+2.4)/10)+3.1415/2)/3.1415*1.75</f>
        <v>0.96766898965224069</v>
      </c>
      <c r="M220" s="17">
        <f t="shared" si="139"/>
        <v>1.2195503177503135</v>
      </c>
      <c r="N220" s="17">
        <f t="shared" si="139"/>
        <v>1.2822371460270097</v>
      </c>
      <c r="O220" s="17">
        <f t="shared" si="139"/>
        <v>1.369530934080623</v>
      </c>
      <c r="P220" s="17">
        <f t="shared" si="139"/>
        <v>1.4614933817253837</v>
      </c>
      <c r="Q220" s="17">
        <f t="shared" si="139"/>
        <v>0.46798132636875872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-9.4511086877499082</v>
      </c>
      <c r="F221" s="17">
        <f>(F235-F234)/F241*1000</f>
        <v>-17.165814463111758</v>
      </c>
      <c r="G221" s="17">
        <f>(G235-G234)/G241*1000</f>
        <v>-12.560029553010713</v>
      </c>
      <c r="H221" s="17">
        <f>(H235-H234)/H241*1000</f>
        <v>-13.972809667673715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0">(ATAN(E221/10)+3.1415/2)/3.1415*1.75</f>
        <v>0.45320257996646068</v>
      </c>
      <c r="O221" s="17">
        <f t="shared" si="140"/>
        <v>0.29381831487560595</v>
      </c>
      <c r="P221" s="17">
        <f t="shared" si="140"/>
        <v>0.37454336298968138</v>
      </c>
      <c r="Q221" s="17">
        <f t="shared" si="140"/>
        <v>0.34600195278229845</v>
      </c>
    </row>
    <row r="222" spans="1:17">
      <c r="A222" s="9">
        <v>8</v>
      </c>
      <c r="B222" s="15" t="s">
        <v>182</v>
      </c>
      <c r="C222" s="17">
        <f t="shared" ref="C222:H222" si="141">(C236-C237)/C241*1000</f>
        <v>1.4260249554367201</v>
      </c>
      <c r="D222" s="17">
        <f t="shared" si="141"/>
        <v>2.8756290438533432</v>
      </c>
      <c r="E222" s="17">
        <f t="shared" si="141"/>
        <v>4.7255543438749541</v>
      </c>
      <c r="F222" s="17">
        <f t="shared" si="141"/>
        <v>5.8436815193571947</v>
      </c>
      <c r="G222" s="17">
        <f t="shared" si="141"/>
        <v>-9.2353158478019939</v>
      </c>
      <c r="H222" s="17">
        <f t="shared" si="141"/>
        <v>-13.595166163141993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0.95390597162306257</v>
      </c>
      <c r="M222" s="17">
        <f>(ATAN(D222/10)+3.1415/2)/3.1415*1.75</f>
        <v>1.030980858202561</v>
      </c>
      <c r="N222" s="17">
        <f t="shared" si="140"/>
        <v>1.1209146355579152</v>
      </c>
      <c r="O222" s="17">
        <f t="shared" si="140"/>
        <v>1.1695983887692409</v>
      </c>
      <c r="P222" s="17">
        <f t="shared" si="140"/>
        <v>0.45962085290093624</v>
      </c>
      <c r="Q222" s="17">
        <f t="shared" si="140"/>
        <v>0.35325660105855416</v>
      </c>
    </row>
    <row r="223" spans="1:17">
      <c r="A223" s="9">
        <v>9</v>
      </c>
      <c r="B223" s="15" t="s">
        <v>183</v>
      </c>
      <c r="C223" s="17">
        <f t="shared" ref="C223:H223" si="142">C238/C241*1000</f>
        <v>1.4260249554367201</v>
      </c>
      <c r="D223" s="17">
        <f t="shared" si="142"/>
        <v>1.4378145219266716</v>
      </c>
      <c r="E223" s="17">
        <f t="shared" si="142"/>
        <v>1.4540167211922936</v>
      </c>
      <c r="F223" s="17">
        <f t="shared" si="142"/>
        <v>1.4609203798392987</v>
      </c>
      <c r="G223" s="17">
        <f t="shared" si="142"/>
        <v>1.4776505356483192</v>
      </c>
      <c r="H223" s="17">
        <f t="shared" si="142"/>
        <v>1.5105740181268883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3">IF(C223/$I223&gt;1,2^((1-$I223/C223)/LN(10/3)),2^(-LOG($I223/C223,10/3)))</f>
        <v>0.97130334172723598</v>
      </c>
      <c r="M223" s="17">
        <f t="shared" si="143"/>
        <v>0.97591837667034376</v>
      </c>
      <c r="N223" s="17">
        <f t="shared" si="143"/>
        <v>0.98223462896890879</v>
      </c>
      <c r="O223" s="17">
        <f t="shared" si="143"/>
        <v>0.98491686662783229</v>
      </c>
      <c r="P223" s="17">
        <f t="shared" si="143"/>
        <v>0.99139472051213262</v>
      </c>
      <c r="Q223" s="17">
        <f t="shared" si="143"/>
        <v>1.0040381479335434</v>
      </c>
    </row>
    <row r="224" spans="1:17">
      <c r="A224" s="9">
        <v>10</v>
      </c>
      <c r="B224" s="15" t="s">
        <v>184</v>
      </c>
      <c r="C224" s="17">
        <f t="shared" ref="C224:G224" si="144">C239/C241*100</f>
        <v>7.130124777183601E-2</v>
      </c>
      <c r="D224" s="17">
        <f t="shared" si="144"/>
        <v>7.1890726096333582E-2</v>
      </c>
      <c r="E224" s="17">
        <f t="shared" si="144"/>
        <v>7.2700836059614679E-2</v>
      </c>
      <c r="F224" s="17">
        <f t="shared" si="144"/>
        <v>7.3046018991964945E-2</v>
      </c>
      <c r="G224" s="17">
        <f t="shared" si="144"/>
        <v>7.3882526782415955E-2</v>
      </c>
      <c r="H224" s="17">
        <f>H239/H241*100+0.00001</f>
        <v>1.0000000000000001E-5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3"/>
        <v>1.1876723068963837</v>
      </c>
      <c r="M224" s="17">
        <f t="shared" si="143"/>
        <v>1.1916104572680308</v>
      </c>
      <c r="N224" s="17">
        <f t="shared" si="143"/>
        <v>1.1969390683170378</v>
      </c>
      <c r="O224" s="17">
        <f t="shared" si="143"/>
        <v>1.1991807324889838</v>
      </c>
      <c r="P224" s="17">
        <f t="shared" si="143"/>
        <v>1.204543196087656</v>
      </c>
      <c r="Q224" s="17">
        <f t="shared" si="143"/>
        <v>7.4206407756275796E-3</v>
      </c>
    </row>
    <row r="225" spans="1:17">
      <c r="A225" s="9">
        <v>11</v>
      </c>
      <c r="B225" s="15" t="s">
        <v>185</v>
      </c>
      <c r="C225" s="17">
        <f t="shared" ref="C225:G225" si="145">C240/C241*1000</f>
        <v>3.5650623885918002</v>
      </c>
      <c r="D225" s="17">
        <f t="shared" si="145"/>
        <v>3.5945363048166787</v>
      </c>
      <c r="E225" s="17">
        <f t="shared" si="145"/>
        <v>3.6350418029807341</v>
      </c>
      <c r="F225" s="17">
        <f t="shared" si="145"/>
        <v>4.3827611395178963</v>
      </c>
      <c r="G225" s="17">
        <f t="shared" si="145"/>
        <v>4.0635389730328777</v>
      </c>
      <c r="H225" s="17">
        <f>H240/H241*1000+0.00001</f>
        <v>1.0000000000000001E-5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3"/>
        <v>0.82304877517120556</v>
      </c>
      <c r="M225" s="17">
        <f t="shared" si="143"/>
        <v>0.82695939577150401</v>
      </c>
      <c r="N225" s="17">
        <f t="shared" si="143"/>
        <v>0.83231156897494596</v>
      </c>
      <c r="O225" s="17">
        <f t="shared" si="143"/>
        <v>0.92694982317795704</v>
      </c>
      <c r="P225" s="17">
        <f t="shared" si="143"/>
        <v>0.88745787917772623</v>
      </c>
      <c r="Q225" s="17">
        <f t="shared" si="143"/>
        <v>5.2361023056869389E-4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9</v>
      </c>
      <c r="D227" s="17">
        <v>10</v>
      </c>
      <c r="E227" s="17">
        <v>10</v>
      </c>
      <c r="F227" s="17">
        <v>10</v>
      </c>
      <c r="G227" s="17">
        <v>10</v>
      </c>
      <c r="H227" s="17">
        <v>10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11</v>
      </c>
      <c r="D228" s="17">
        <v>11</v>
      </c>
      <c r="E228" s="17">
        <v>11</v>
      </c>
      <c r="F228" s="17">
        <v>11</v>
      </c>
      <c r="G228" s="17">
        <v>11</v>
      </c>
      <c r="H228" s="17">
        <v>11</v>
      </c>
      <c r="K228" s="15" t="s">
        <v>187</v>
      </c>
      <c r="L228" s="17">
        <f t="shared" ref="L228:L233" si="146">L215</f>
        <v>0.77460843900855558</v>
      </c>
      <c r="M228" s="17">
        <f t="shared" ref="M228:M233" si="147">N215</f>
        <v>0.83231156897494596</v>
      </c>
      <c r="N228" s="17">
        <f t="shared" ref="N228:O238" si="148">P215</f>
        <v>0.8400735129539505</v>
      </c>
      <c r="O228" s="17">
        <f t="shared" si="148"/>
        <v>0.85079917176776954</v>
      </c>
    </row>
    <row r="229" spans="1:17">
      <c r="A229" s="9">
        <v>3</v>
      </c>
      <c r="B229" s="10" t="s">
        <v>189</v>
      </c>
      <c r="C229" s="17">
        <v>4.3</v>
      </c>
      <c r="D229" s="17">
        <v>3.6</v>
      </c>
      <c r="E229" s="17">
        <v>3.6</v>
      </c>
      <c r="F229" s="17">
        <v>4.7</v>
      </c>
      <c r="G229" s="17">
        <v>1</v>
      </c>
      <c r="H229" s="17">
        <v>0</v>
      </c>
      <c r="K229" s="15" t="s">
        <v>190</v>
      </c>
      <c r="L229" s="17">
        <f t="shared" si="146"/>
        <v>0.98866403963735472</v>
      </c>
      <c r="M229" s="17">
        <f t="shared" si="147"/>
        <v>0.99979070845285611</v>
      </c>
      <c r="N229" s="17">
        <f t="shared" si="148"/>
        <v>1.0090427556685257</v>
      </c>
      <c r="O229" s="17">
        <f t="shared" si="148"/>
        <v>1.0215834787291607</v>
      </c>
    </row>
    <row r="230" spans="1:17">
      <c r="A230" s="9">
        <v>4</v>
      </c>
      <c r="B230" s="10" t="s">
        <v>191</v>
      </c>
      <c r="C230" s="17">
        <v>91.32</v>
      </c>
      <c r="D230" s="17">
        <v>102.4</v>
      </c>
      <c r="E230" s="17">
        <v>102.4</v>
      </c>
      <c r="F230" s="17">
        <v>102.3</v>
      </c>
      <c r="G230" s="17">
        <v>103</v>
      </c>
      <c r="H230" s="17">
        <v>103</v>
      </c>
      <c r="K230" s="15" t="s">
        <v>192</v>
      </c>
      <c r="L230" s="17">
        <f t="shared" si="146"/>
        <v>0.85804404100713072</v>
      </c>
      <c r="M230" s="17">
        <f t="shared" si="147"/>
        <v>0.78332951951450314</v>
      </c>
      <c r="N230" s="17">
        <f t="shared" si="148"/>
        <v>0.37818241869001884</v>
      </c>
      <c r="O230" s="17">
        <f t="shared" si="148"/>
        <v>8.8737830999390996E-4</v>
      </c>
    </row>
    <row r="231" spans="1:17">
      <c r="A231" s="9">
        <v>5</v>
      </c>
      <c r="B231" s="10" t="s">
        <v>193</v>
      </c>
      <c r="C231" s="17">
        <v>24.9</v>
      </c>
      <c r="D231" s="17">
        <v>29.5</v>
      </c>
      <c r="E231" s="17">
        <v>30.3</v>
      </c>
      <c r="F231" s="17">
        <v>31.4</v>
      </c>
      <c r="G231" s="17">
        <v>33.1</v>
      </c>
      <c r="H231" s="17">
        <v>32.299999999999997</v>
      </c>
      <c r="K231" s="15" t="s">
        <v>194</v>
      </c>
      <c r="L231" s="17">
        <f t="shared" si="146"/>
        <v>1.0462396564768759</v>
      </c>
      <c r="M231" s="17">
        <f t="shared" si="147"/>
        <v>1.1181927505738944</v>
      </c>
      <c r="N231" s="17">
        <f t="shared" si="148"/>
        <v>1.1295223136196957</v>
      </c>
      <c r="O231" s="17">
        <f t="shared" si="148"/>
        <v>1.1407525715871172</v>
      </c>
    </row>
    <row r="232" spans="1:17">
      <c r="A232" s="9">
        <v>6</v>
      </c>
      <c r="B232" s="10" t="s">
        <v>195</v>
      </c>
      <c r="C232" s="17">
        <v>7490.2</v>
      </c>
      <c r="D232" s="17">
        <v>8874.7999999999993</v>
      </c>
      <c r="E232" s="17">
        <v>10184.1</v>
      </c>
      <c r="F232" s="17">
        <v>13297</v>
      </c>
      <c r="G232" s="17">
        <v>17087.599999999999</v>
      </c>
      <c r="H232" s="17">
        <v>16429</v>
      </c>
      <c r="K232" s="15" t="s">
        <v>196</v>
      </c>
      <c r="L232" s="17">
        <f t="shared" si="146"/>
        <v>1.058526693745746</v>
      </c>
      <c r="M232" s="17">
        <f t="shared" si="147"/>
        <v>1.1706422788154001</v>
      </c>
      <c r="N232" s="17">
        <f t="shared" si="148"/>
        <v>1.2202409952594553</v>
      </c>
      <c r="O232" s="17">
        <f t="shared" si="148"/>
        <v>1.2191234055343581</v>
      </c>
    </row>
    <row r="233" spans="1:17">
      <c r="A233" s="9">
        <v>7</v>
      </c>
      <c r="B233" s="10" t="s">
        <v>197</v>
      </c>
      <c r="C233" s="17">
        <v>7544.2</v>
      </c>
      <c r="D233" s="17">
        <v>8456.2000000000007</v>
      </c>
      <c r="E233" s="17">
        <v>9515.2000000000007</v>
      </c>
      <c r="F233" s="17">
        <v>11982</v>
      </c>
      <c r="G233" s="17">
        <v>14499.1</v>
      </c>
      <c r="H233" s="17">
        <v>18295.5</v>
      </c>
      <c r="K233" s="15" t="s">
        <v>198</v>
      </c>
      <c r="L233" s="17">
        <f t="shared" si="146"/>
        <v>0.96766898965224069</v>
      </c>
      <c r="M233" s="17">
        <f t="shared" si="147"/>
        <v>1.2822371460270097</v>
      </c>
      <c r="N233" s="17">
        <f t="shared" si="148"/>
        <v>1.4614933817253837</v>
      </c>
      <c r="O233" s="17">
        <f t="shared" si="148"/>
        <v>0.46798132636875872</v>
      </c>
    </row>
    <row r="234" spans="1:17">
      <c r="A234" s="9">
        <v>8</v>
      </c>
      <c r="B234" s="10" t="s">
        <v>199</v>
      </c>
      <c r="C234" s="17"/>
      <c r="D234" s="17"/>
      <c r="E234" s="17">
        <v>52</v>
      </c>
      <c r="F234" s="17">
        <v>64</v>
      </c>
      <c r="G234" s="17">
        <v>55</v>
      </c>
      <c r="H234" s="17">
        <v>51</v>
      </c>
      <c r="K234" s="15" t="s">
        <v>200</v>
      </c>
      <c r="L234" s="17">
        <f>N221</f>
        <v>0.45320257996646068</v>
      </c>
      <c r="M234" s="17">
        <f>O221</f>
        <v>0.29381831487560595</v>
      </c>
      <c r="N234" s="17">
        <f t="shared" si="148"/>
        <v>0.37454336298968138</v>
      </c>
      <c r="O234" s="17">
        <f t="shared" si="148"/>
        <v>0.34600195278229845</v>
      </c>
    </row>
    <row r="235" spans="1:17">
      <c r="A235" s="9">
        <v>9</v>
      </c>
      <c r="B235" s="10" t="s">
        <v>201</v>
      </c>
      <c r="C235" s="17"/>
      <c r="D235" s="17"/>
      <c r="E235" s="17">
        <v>26</v>
      </c>
      <c r="F235" s="17">
        <v>17</v>
      </c>
      <c r="G235" s="17">
        <v>21</v>
      </c>
      <c r="H235" s="17">
        <v>14</v>
      </c>
      <c r="K235" s="15" t="s">
        <v>202</v>
      </c>
      <c r="L235" s="17">
        <f>L222</f>
        <v>0.95390597162306257</v>
      </c>
      <c r="M235" s="17">
        <f>N222</f>
        <v>1.1209146355579152</v>
      </c>
      <c r="N235" s="17">
        <f t="shared" si="148"/>
        <v>0.45962085290093624</v>
      </c>
      <c r="O235" s="17">
        <f t="shared" si="148"/>
        <v>0.35325660105855416</v>
      </c>
    </row>
    <row r="236" spans="1:17">
      <c r="A236" s="9">
        <v>10</v>
      </c>
      <c r="B236" s="10" t="s">
        <v>203</v>
      </c>
      <c r="C236" s="17">
        <v>80</v>
      </c>
      <c r="D236" s="17">
        <v>70</v>
      </c>
      <c r="E236" s="17">
        <v>69</v>
      </c>
      <c r="F236" s="17">
        <v>83</v>
      </c>
      <c r="G236" s="17">
        <v>56</v>
      </c>
      <c r="H236" s="17">
        <v>47</v>
      </c>
      <c r="K236" s="15" t="s">
        <v>204</v>
      </c>
      <c r="L236" s="17">
        <f>L223</f>
        <v>0.97130334172723598</v>
      </c>
      <c r="M236" s="17">
        <f>N223</f>
        <v>0.98223462896890879</v>
      </c>
      <c r="N236" s="17">
        <f t="shared" si="148"/>
        <v>0.99139472051213262</v>
      </c>
      <c r="O236" s="17">
        <f t="shared" si="148"/>
        <v>1.0040381479335434</v>
      </c>
    </row>
    <row r="237" spans="1:17">
      <c r="A237" s="9">
        <v>11</v>
      </c>
      <c r="B237" s="10" t="s">
        <v>205</v>
      </c>
      <c r="C237" s="17">
        <v>76</v>
      </c>
      <c r="D237" s="17">
        <v>62</v>
      </c>
      <c r="E237" s="17">
        <v>56</v>
      </c>
      <c r="F237" s="17">
        <v>67</v>
      </c>
      <c r="G237" s="17">
        <v>81</v>
      </c>
      <c r="H237" s="17">
        <v>83</v>
      </c>
      <c r="K237" s="15" t="s">
        <v>206</v>
      </c>
      <c r="L237" s="17">
        <f>L224</f>
        <v>1.1876723068963837</v>
      </c>
      <c r="M237" s="17">
        <f>N224</f>
        <v>1.1969390683170378</v>
      </c>
      <c r="N237" s="17">
        <f t="shared" si="148"/>
        <v>1.204543196087656</v>
      </c>
      <c r="O237" s="17">
        <f t="shared" si="148"/>
        <v>7.4206407756275796E-3</v>
      </c>
    </row>
    <row r="238" spans="1:17">
      <c r="A238" s="9">
        <v>12</v>
      </c>
      <c r="B238" s="10" t="s">
        <v>207</v>
      </c>
      <c r="C238" s="17">
        <v>4</v>
      </c>
      <c r="D238" s="17">
        <v>4</v>
      </c>
      <c r="E238" s="17">
        <v>4</v>
      </c>
      <c r="F238" s="17">
        <v>4</v>
      </c>
      <c r="G238" s="17">
        <v>4</v>
      </c>
      <c r="H238" s="17">
        <v>4</v>
      </c>
      <c r="K238" s="15" t="s">
        <v>208</v>
      </c>
      <c r="L238" s="17">
        <f>L225</f>
        <v>0.82304877517120556</v>
      </c>
      <c r="M238" s="17">
        <f>N225</f>
        <v>0.83231156897494596</v>
      </c>
      <c r="N238" s="17">
        <f t="shared" si="148"/>
        <v>0.88745787917772623</v>
      </c>
      <c r="O238" s="17">
        <f t="shared" si="148"/>
        <v>5.2361023056869389E-4</v>
      </c>
    </row>
    <row r="239" spans="1:17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0</v>
      </c>
    </row>
    <row r="240" spans="1:17">
      <c r="A240" s="9">
        <v>14</v>
      </c>
      <c r="B240" s="10" t="s">
        <v>211</v>
      </c>
      <c r="C240" s="17">
        <v>10</v>
      </c>
      <c r="D240" s="17">
        <v>10</v>
      </c>
      <c r="E240" s="17">
        <v>10</v>
      </c>
      <c r="F240" s="17">
        <v>12</v>
      </c>
      <c r="G240" s="21">
        <v>11</v>
      </c>
      <c r="H240" s="21">
        <v>0</v>
      </c>
    </row>
    <row r="241" spans="1:17">
      <c r="A241" s="9">
        <v>15</v>
      </c>
      <c r="B241" s="10" t="s">
        <v>213</v>
      </c>
      <c r="C241" s="17">
        <v>2805</v>
      </c>
      <c r="D241" s="17">
        <v>2782</v>
      </c>
      <c r="E241" s="17">
        <v>2751</v>
      </c>
      <c r="F241" s="17">
        <v>2738</v>
      </c>
      <c r="G241" s="17">
        <v>2707</v>
      </c>
      <c r="H241" s="17">
        <v>2648</v>
      </c>
    </row>
    <row r="243" spans="1:17" ht="16">
      <c r="A243" s="20" t="s">
        <v>230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49">C257/C271*1000</f>
        <v>2.6385224274406331</v>
      </c>
      <c r="D245" s="17">
        <f t="shared" si="149"/>
        <v>2.677376171352075</v>
      </c>
      <c r="E245" s="17">
        <f t="shared" si="149"/>
        <v>2.6954177897574128</v>
      </c>
      <c r="F245" s="17">
        <f t="shared" si="149"/>
        <v>2.688172043010753</v>
      </c>
      <c r="G245" s="17">
        <f t="shared" si="149"/>
        <v>2.6702269692923899</v>
      </c>
      <c r="H245" s="17">
        <f t="shared" si="149"/>
        <v>2.7777777777777777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0">IF(C245/$I245&gt;1,2^((1-$I245/C245)/LN(10/3)),2^(-LOG($I245/C245,10/3)))</f>
        <v>0.69211100558122318</v>
      </c>
      <c r="M245" s="17">
        <f t="shared" si="150"/>
        <v>0.69796035053597083</v>
      </c>
      <c r="N245" s="17">
        <f t="shared" si="150"/>
        <v>0.70066422383159066</v>
      </c>
      <c r="O245" s="17">
        <f t="shared" si="150"/>
        <v>0.69957923891844043</v>
      </c>
      <c r="P245" s="17">
        <f t="shared" si="150"/>
        <v>0.69688677162980195</v>
      </c>
      <c r="Q245" s="17">
        <f t="shared" si="150"/>
        <v>0.7129110897010732</v>
      </c>
    </row>
    <row r="246" spans="1:17">
      <c r="A246" s="9">
        <v>2</v>
      </c>
      <c r="B246" s="15" t="s">
        <v>176</v>
      </c>
      <c r="C246" s="17">
        <f t="shared" ref="C246:H246" si="151">C258/C271*1000</f>
        <v>3.9577836411609502</v>
      </c>
      <c r="D246" s="17">
        <f t="shared" si="151"/>
        <v>4.0160642570281118</v>
      </c>
      <c r="E246" s="17">
        <f t="shared" si="151"/>
        <v>4.0431266846361185</v>
      </c>
      <c r="F246" s="17">
        <f t="shared" si="151"/>
        <v>4.032258064516129</v>
      </c>
      <c r="G246" s="17">
        <f t="shared" si="151"/>
        <v>4.0053404539385848</v>
      </c>
      <c r="H246" s="17">
        <f t="shared" si="151"/>
        <v>4.166666666666667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0"/>
        <v>0.99391016199719051</v>
      </c>
      <c r="M246" s="17">
        <f t="shared" si="150"/>
        <v>1.0023055202037905</v>
      </c>
      <c r="N246" s="17">
        <f t="shared" si="150"/>
        <v>1.0061598719793963</v>
      </c>
      <c r="O246" s="17">
        <f t="shared" si="150"/>
        <v>1.0046163558309913</v>
      </c>
      <c r="P246" s="17">
        <f t="shared" si="150"/>
        <v>1.0007679168873052</v>
      </c>
      <c r="Q246" s="17">
        <f t="shared" si="150"/>
        <v>1.0232958726190164</v>
      </c>
    </row>
    <row r="247" spans="1:17">
      <c r="A247" s="9">
        <v>3</v>
      </c>
      <c r="B247" s="15" t="s">
        <v>177</v>
      </c>
      <c r="C247" s="17">
        <f>C259/C271*1000+0.00001</f>
        <v>2.1108279419525067</v>
      </c>
      <c r="D247" s="17">
        <f>D259/D271*1000+0.00001</f>
        <v>0.26774761713520751</v>
      </c>
      <c r="E247" s="17">
        <f>E259/E271*1000+0.00001</f>
        <v>0.26955177897574129</v>
      </c>
      <c r="F247" s="17">
        <f>F259/F271*1000+0.00001</f>
        <v>1.7473218279569893</v>
      </c>
      <c r="G247" s="17">
        <f>G259/G271*1000</f>
        <v>0.40053404539385845</v>
      </c>
      <c r="H247" s="17">
        <f>H259/H271*1000+0.00001</f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0"/>
        <v>1.0306892033958415</v>
      </c>
      <c r="M247" s="17">
        <f t="shared" si="150"/>
        <v>0.3142129888129741</v>
      </c>
      <c r="N247" s="17">
        <f t="shared" si="150"/>
        <v>0.31543019323295346</v>
      </c>
      <c r="O247" s="17">
        <f t="shared" si="150"/>
        <v>0.92518830662722051</v>
      </c>
      <c r="P247" s="17">
        <f t="shared" si="150"/>
        <v>0.39620954372623546</v>
      </c>
      <c r="Q247" s="17">
        <f t="shared" si="150"/>
        <v>8.8737830999390996E-4</v>
      </c>
    </row>
    <row r="248" spans="1:17">
      <c r="A248" s="9">
        <v>4</v>
      </c>
      <c r="B248" s="15" t="s">
        <v>178</v>
      </c>
      <c r="C248" s="17">
        <f t="shared" ref="C248:H248" si="152">C260/C271*1000</f>
        <v>31.002638522427439</v>
      </c>
      <c r="D248" s="17">
        <f t="shared" si="152"/>
        <v>31.726907630522085</v>
      </c>
      <c r="E248" s="17">
        <f t="shared" si="152"/>
        <v>32.479784366576823</v>
      </c>
      <c r="F248" s="17">
        <f t="shared" si="152"/>
        <v>32.93010752688172</v>
      </c>
      <c r="G248" s="17">
        <f t="shared" si="152"/>
        <v>32.843791722296402</v>
      </c>
      <c r="H248" s="17">
        <f t="shared" si="152"/>
        <v>34.166666666666671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0"/>
        <v>1.0187933340958062</v>
      </c>
      <c r="M248" s="17">
        <f t="shared" si="150"/>
        <v>1.0318326318607185</v>
      </c>
      <c r="N248" s="17">
        <f t="shared" si="150"/>
        <v>1.0449354671133118</v>
      </c>
      <c r="O248" s="17">
        <f t="shared" si="150"/>
        <v>1.0525618312320464</v>
      </c>
      <c r="P248" s="17">
        <f t="shared" si="150"/>
        <v>1.0511119839444358</v>
      </c>
      <c r="Q248" s="17">
        <f t="shared" si="150"/>
        <v>1.0727327307478001</v>
      </c>
    </row>
    <row r="249" spans="1:17">
      <c r="A249" s="9">
        <v>5</v>
      </c>
      <c r="B249" s="15" t="s">
        <v>179</v>
      </c>
      <c r="C249" s="17">
        <f t="shared" ref="C249:H249" si="153">C261/C271*1000</f>
        <v>12.664907651715039</v>
      </c>
      <c r="D249" s="17">
        <f t="shared" si="153"/>
        <v>12.851405622489958</v>
      </c>
      <c r="E249" s="17">
        <f t="shared" si="153"/>
        <v>12.938005390835579</v>
      </c>
      <c r="F249" s="17">
        <f t="shared" si="153"/>
        <v>12.903225806451612</v>
      </c>
      <c r="G249" s="17">
        <f t="shared" si="153"/>
        <v>13.751668891855807</v>
      </c>
      <c r="H249" s="17">
        <f t="shared" si="153"/>
        <v>14.305555555555555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0"/>
        <v>1.2362166538796999</v>
      </c>
      <c r="M249" s="17">
        <f t="shared" si="150"/>
        <v>1.2427579120534968</v>
      </c>
      <c r="N249" s="17">
        <f t="shared" si="150"/>
        <v>1.2457426422555062</v>
      </c>
      <c r="O249" s="17">
        <f t="shared" si="150"/>
        <v>1.2445478909266754</v>
      </c>
      <c r="P249" s="17">
        <f t="shared" si="150"/>
        <v>1.272260046497375</v>
      </c>
      <c r="Q249" s="17">
        <f t="shared" si="150"/>
        <v>1.288865638159516</v>
      </c>
    </row>
    <row r="250" spans="1:17">
      <c r="A250" s="9">
        <v>6</v>
      </c>
      <c r="B250" s="15" t="s">
        <v>180</v>
      </c>
      <c r="C250" s="17">
        <f t="shared" ref="C250:H250" si="154">(C262-C263)/C262*100</f>
        <v>1.9588360539389573</v>
      </c>
      <c r="D250" s="17">
        <f t="shared" si="154"/>
        <v>-2.7155561896609295</v>
      </c>
      <c r="E250" s="17">
        <f t="shared" si="154"/>
        <v>8.6373190327459834</v>
      </c>
      <c r="F250" s="17">
        <f t="shared" si="154"/>
        <v>33.147944343998113</v>
      </c>
      <c r="G250" s="17">
        <f t="shared" si="154"/>
        <v>-9.3312200298190806</v>
      </c>
      <c r="H250" s="17">
        <f t="shared" si="154"/>
        <v>-12.842122830440589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55">(ATAN((C250+2.4)/10)+3.1415/2)/3.1415*1.75</f>
        <v>1.1039806203933789</v>
      </c>
      <c r="M250" s="17">
        <f t="shared" si="155"/>
        <v>0.85742749807716456</v>
      </c>
      <c r="N250" s="17">
        <f t="shared" si="155"/>
        <v>1.3399584153806585</v>
      </c>
      <c r="O250" s="17">
        <f t="shared" si="155"/>
        <v>1.5972673487264593</v>
      </c>
      <c r="P250" s="17">
        <f t="shared" si="155"/>
        <v>0.53736952928327719</v>
      </c>
      <c r="Q250" s="17">
        <f t="shared" si="155"/>
        <v>0.42544089218145481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-12.129380053908356</v>
      </c>
      <c r="F251" s="17">
        <f>(F265-F264)/F271*1000</f>
        <v>-9.408602150537634</v>
      </c>
      <c r="G251" s="17">
        <f>(G265-G264)/G271*1000</f>
        <v>-14.686248331108143</v>
      </c>
      <c r="H251" s="17">
        <f>(H265-H264)/H271*1000</f>
        <v>-16.666666666666668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56">(ATAN(E251/10)+3.1415/2)/3.1415*1.75</f>
        <v>0.38404913579994149</v>
      </c>
      <c r="O251" s="17">
        <f t="shared" si="156"/>
        <v>0.45445593492665892</v>
      </c>
      <c r="P251" s="17">
        <f t="shared" si="156"/>
        <v>0.33298280930578045</v>
      </c>
      <c r="Q251" s="17">
        <f t="shared" si="156"/>
        <v>0.3010195936916929</v>
      </c>
    </row>
    <row r="252" spans="1:17">
      <c r="A252" s="9">
        <v>8</v>
      </c>
      <c r="B252" s="15" t="s">
        <v>182</v>
      </c>
      <c r="C252" s="17">
        <f t="shared" ref="C252:H252" si="157">(C266-C267)/C271*1000</f>
        <v>0</v>
      </c>
      <c r="D252" s="17">
        <f t="shared" si="157"/>
        <v>1.3386880856760375</v>
      </c>
      <c r="E252" s="17">
        <f t="shared" si="157"/>
        <v>14.824797843665769</v>
      </c>
      <c r="F252" s="17">
        <f t="shared" si="157"/>
        <v>16.129032258064516</v>
      </c>
      <c r="G252" s="17">
        <f t="shared" si="157"/>
        <v>-24.032042723631509</v>
      </c>
      <c r="H252" s="17">
        <f t="shared" si="157"/>
        <v>4.166666666666667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0.875</v>
      </c>
      <c r="M252" s="17">
        <f>(ATAN(D252/10)+3.1415/2)/3.1415*1.75</f>
        <v>0.94913204847126342</v>
      </c>
      <c r="N252" s="17">
        <f t="shared" si="156"/>
        <v>1.4194463599415448</v>
      </c>
      <c r="O252" s="17">
        <f t="shared" si="156"/>
        <v>1.4408605917709827</v>
      </c>
      <c r="P252" s="17">
        <f t="shared" si="156"/>
        <v>0.21963228453075198</v>
      </c>
      <c r="Q252" s="17">
        <f t="shared" si="156"/>
        <v>1.0949218397181546</v>
      </c>
    </row>
    <row r="253" spans="1:17">
      <c r="A253" s="9">
        <v>9</v>
      </c>
      <c r="B253" s="15" t="s">
        <v>183</v>
      </c>
      <c r="C253" s="17">
        <f t="shared" ref="C253:H253" si="158">C268/C271*1000</f>
        <v>1.3192612137203166</v>
      </c>
      <c r="D253" s="17">
        <f t="shared" si="158"/>
        <v>1.3386880856760375</v>
      </c>
      <c r="E253" s="17">
        <f t="shared" si="158"/>
        <v>1.3477088948787064</v>
      </c>
      <c r="F253" s="17">
        <f t="shared" si="158"/>
        <v>1.3440860215053765</v>
      </c>
      <c r="G253" s="17">
        <f t="shared" si="158"/>
        <v>1.3351134846461949</v>
      </c>
      <c r="H253" s="17">
        <f t="shared" si="158"/>
        <v>1.3888888888888888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59">IF(C253/$I253&gt;1,2^((1-$I253/C253)/LN(10/3)),2^(-LOG($I253/C253,10/3)))</f>
        <v>0.92874774539223781</v>
      </c>
      <c r="M253" s="17">
        <f t="shared" si="159"/>
        <v>0.93659701508298776</v>
      </c>
      <c r="N253" s="17">
        <f t="shared" si="159"/>
        <v>0.94022535823442255</v>
      </c>
      <c r="O253" s="17">
        <f t="shared" si="159"/>
        <v>0.93876941072925801</v>
      </c>
      <c r="P253" s="17">
        <f t="shared" si="159"/>
        <v>0.93515637336429758</v>
      </c>
      <c r="Q253" s="17">
        <f t="shared" si="159"/>
        <v>0.95665949809447459</v>
      </c>
    </row>
    <row r="254" spans="1:17">
      <c r="A254" s="9">
        <v>10</v>
      </c>
      <c r="B254" s="15" t="s">
        <v>184</v>
      </c>
      <c r="C254" s="17">
        <f t="shared" ref="C254:G254" si="160">C269/C271*100</f>
        <v>0.13192612137203166</v>
      </c>
      <c r="D254" s="17">
        <f t="shared" si="160"/>
        <v>0.13386880856760375</v>
      </c>
      <c r="E254" s="17">
        <f t="shared" si="160"/>
        <v>0.13477088948787064</v>
      </c>
      <c r="F254" s="17">
        <f t="shared" si="160"/>
        <v>0.13440860215053765</v>
      </c>
      <c r="G254" s="17">
        <f t="shared" si="160"/>
        <v>0.13351134846461948</v>
      </c>
      <c r="H254" s="17">
        <f>H269/H271*100+0.00001</f>
        <v>1.0000000000000001E-5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59"/>
        <v>1.4297792117710719</v>
      </c>
      <c r="M254" s="17">
        <f t="shared" si="159"/>
        <v>1.4343136993574817</v>
      </c>
      <c r="N254" s="17">
        <f t="shared" si="159"/>
        <v>1.4363795813723614</v>
      </c>
      <c r="O254" s="17">
        <f t="shared" si="159"/>
        <v>1.4355528717405088</v>
      </c>
      <c r="P254" s="17">
        <f t="shared" si="159"/>
        <v>1.4334881787459841</v>
      </c>
      <c r="Q254" s="17">
        <f t="shared" si="159"/>
        <v>7.4206407756275796E-3</v>
      </c>
    </row>
    <row r="255" spans="1:17">
      <c r="A255" s="9">
        <v>11</v>
      </c>
      <c r="B255" s="15" t="s">
        <v>185</v>
      </c>
      <c r="C255" s="17">
        <f t="shared" ref="C255:G255" si="161">C270/C271*1000</f>
        <v>2.6385224274406331</v>
      </c>
      <c r="D255" s="17">
        <f t="shared" si="161"/>
        <v>2.677376171352075</v>
      </c>
      <c r="E255" s="17">
        <f t="shared" si="161"/>
        <v>2.6954177897574128</v>
      </c>
      <c r="F255" s="17">
        <f t="shared" si="161"/>
        <v>2.688172043010753</v>
      </c>
      <c r="G255" s="17">
        <f t="shared" si="161"/>
        <v>2.6702269692923899</v>
      </c>
      <c r="H255" s="17">
        <f>H270/H271*1000+0.00001</f>
        <v>1.0000000000000001E-5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59"/>
        <v>0.69211100558122318</v>
      </c>
      <c r="M255" s="17">
        <f t="shared" si="159"/>
        <v>0.69796035053597083</v>
      </c>
      <c r="N255" s="17">
        <f t="shared" si="159"/>
        <v>0.70066422383159066</v>
      </c>
      <c r="O255" s="17">
        <f t="shared" si="159"/>
        <v>0.69957923891844043</v>
      </c>
      <c r="P255" s="17">
        <f t="shared" si="159"/>
        <v>0.69688677162980195</v>
      </c>
      <c r="Q255" s="17">
        <f t="shared" si="159"/>
        <v>5.2361023056869389E-4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2</v>
      </c>
      <c r="D257" s="17">
        <v>2</v>
      </c>
      <c r="E257" s="17">
        <v>2</v>
      </c>
      <c r="F257" s="17">
        <v>2</v>
      </c>
      <c r="G257" s="17">
        <v>2</v>
      </c>
      <c r="H257" s="17">
        <v>2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3</v>
      </c>
      <c r="D258" s="17">
        <v>3</v>
      </c>
      <c r="E258" s="17">
        <v>3</v>
      </c>
      <c r="F258" s="17">
        <v>3</v>
      </c>
      <c r="G258" s="17">
        <v>3</v>
      </c>
      <c r="H258" s="17">
        <v>3</v>
      </c>
      <c r="K258" s="15" t="s">
        <v>187</v>
      </c>
      <c r="L258" s="17">
        <f t="shared" ref="L258:L263" si="162">L245</f>
        <v>0.69211100558122318</v>
      </c>
      <c r="M258" s="17">
        <f t="shared" ref="M258:M263" si="163">N245</f>
        <v>0.70066422383159066</v>
      </c>
      <c r="N258" s="17">
        <f t="shared" ref="N258:O268" si="164">P245</f>
        <v>0.69688677162980195</v>
      </c>
      <c r="O258" s="17">
        <f t="shared" si="164"/>
        <v>0.7129110897010732</v>
      </c>
    </row>
    <row r="259" spans="1:15">
      <c r="A259" s="9">
        <v>3</v>
      </c>
      <c r="B259" s="10" t="s">
        <v>189</v>
      </c>
      <c r="C259" s="17">
        <v>1.6</v>
      </c>
      <c r="D259" s="17">
        <v>0.2</v>
      </c>
      <c r="E259" s="17">
        <v>0.2</v>
      </c>
      <c r="F259" s="17">
        <v>1.3</v>
      </c>
      <c r="G259" s="17">
        <v>0.3</v>
      </c>
      <c r="H259" s="17">
        <v>0</v>
      </c>
      <c r="K259" s="15" t="s">
        <v>190</v>
      </c>
      <c r="L259" s="17">
        <f t="shared" si="162"/>
        <v>0.99391016199719051</v>
      </c>
      <c r="M259" s="17">
        <f t="shared" si="163"/>
        <v>1.0061598719793963</v>
      </c>
      <c r="N259" s="17">
        <f t="shared" si="164"/>
        <v>1.0007679168873052</v>
      </c>
      <c r="O259" s="17">
        <f t="shared" si="164"/>
        <v>1.0232958726190164</v>
      </c>
    </row>
    <row r="260" spans="1:15">
      <c r="A260" s="9">
        <v>4</v>
      </c>
      <c r="B260" s="10" t="s">
        <v>191</v>
      </c>
      <c r="C260" s="17">
        <v>23.5</v>
      </c>
      <c r="D260" s="17">
        <v>23.7</v>
      </c>
      <c r="E260" s="17">
        <v>24.1</v>
      </c>
      <c r="F260" s="17">
        <v>24.5</v>
      </c>
      <c r="G260" s="17">
        <v>24.6</v>
      </c>
      <c r="H260" s="17">
        <v>24.6</v>
      </c>
      <c r="K260" s="15" t="s">
        <v>192</v>
      </c>
      <c r="L260" s="17">
        <f t="shared" si="162"/>
        <v>1.0306892033958415</v>
      </c>
      <c r="M260" s="17">
        <f t="shared" si="163"/>
        <v>0.31543019323295346</v>
      </c>
      <c r="N260" s="17">
        <f t="shared" si="164"/>
        <v>0.39620954372623546</v>
      </c>
      <c r="O260" s="17">
        <f t="shared" si="164"/>
        <v>8.8737830999390996E-4</v>
      </c>
    </row>
    <row r="261" spans="1:15">
      <c r="A261" s="9">
        <v>5</v>
      </c>
      <c r="B261" s="10" t="s">
        <v>193</v>
      </c>
      <c r="C261" s="17">
        <v>9.6</v>
      </c>
      <c r="D261" s="17">
        <v>9.6</v>
      </c>
      <c r="E261" s="17">
        <v>9.6</v>
      </c>
      <c r="F261" s="17">
        <v>9.6</v>
      </c>
      <c r="G261" s="17">
        <v>10.3</v>
      </c>
      <c r="H261" s="17">
        <v>10.3</v>
      </c>
      <c r="K261" s="15" t="s">
        <v>194</v>
      </c>
      <c r="L261" s="17">
        <f t="shared" si="162"/>
        <v>1.0187933340958062</v>
      </c>
      <c r="M261" s="17">
        <f t="shared" si="163"/>
        <v>1.0449354671133118</v>
      </c>
      <c r="N261" s="17">
        <f t="shared" si="164"/>
        <v>1.0511119839444358</v>
      </c>
      <c r="O261" s="17">
        <f t="shared" si="164"/>
        <v>1.0727327307478001</v>
      </c>
    </row>
    <row r="262" spans="1:15">
      <c r="A262" s="9">
        <v>6</v>
      </c>
      <c r="B262" s="10" t="s">
        <v>195</v>
      </c>
      <c r="C262" s="17">
        <v>2818</v>
      </c>
      <c r="D262" s="17">
        <v>4205.3999999999996</v>
      </c>
      <c r="E262" s="17">
        <v>5090.7</v>
      </c>
      <c r="F262" s="17">
        <v>5088.3999999999996</v>
      </c>
      <c r="G262" s="17">
        <v>7444.9</v>
      </c>
      <c r="H262" s="17">
        <v>5992</v>
      </c>
      <c r="K262" s="15" t="s">
        <v>196</v>
      </c>
      <c r="L262" s="17">
        <f t="shared" si="162"/>
        <v>1.2362166538796999</v>
      </c>
      <c r="M262" s="17">
        <f t="shared" si="163"/>
        <v>1.2457426422555062</v>
      </c>
      <c r="N262" s="17">
        <f t="shared" si="164"/>
        <v>1.272260046497375</v>
      </c>
      <c r="O262" s="17">
        <f t="shared" si="164"/>
        <v>1.288865638159516</v>
      </c>
    </row>
    <row r="263" spans="1:15">
      <c r="A263" s="9">
        <v>7</v>
      </c>
      <c r="B263" s="10" t="s">
        <v>197</v>
      </c>
      <c r="C263" s="17">
        <v>2762.8</v>
      </c>
      <c r="D263" s="17">
        <v>4319.6000000000004</v>
      </c>
      <c r="E263" s="17">
        <v>4651</v>
      </c>
      <c r="F263" s="17">
        <v>3401.7</v>
      </c>
      <c r="G263" s="17">
        <v>8139.6</v>
      </c>
      <c r="H263" s="17">
        <v>6761.5</v>
      </c>
      <c r="K263" s="15" t="s">
        <v>198</v>
      </c>
      <c r="L263" s="17">
        <f t="shared" si="162"/>
        <v>1.1039806203933789</v>
      </c>
      <c r="M263" s="17">
        <f t="shared" si="163"/>
        <v>1.3399584153806585</v>
      </c>
      <c r="N263" s="17">
        <f t="shared" si="164"/>
        <v>0.53736952928327719</v>
      </c>
      <c r="O263" s="17">
        <f t="shared" si="164"/>
        <v>0.42544089218145481</v>
      </c>
    </row>
    <row r="264" spans="1:15">
      <c r="A264" s="9">
        <v>8</v>
      </c>
      <c r="B264" s="10" t="s">
        <v>199</v>
      </c>
      <c r="C264" s="17"/>
      <c r="D264" s="17"/>
      <c r="E264" s="17">
        <v>15</v>
      </c>
      <c r="F264" s="17">
        <v>14</v>
      </c>
      <c r="G264" s="17">
        <v>20</v>
      </c>
      <c r="H264" s="17">
        <v>16</v>
      </c>
      <c r="K264" s="15" t="s">
        <v>200</v>
      </c>
      <c r="L264" s="17">
        <f>N251</f>
        <v>0.38404913579994149</v>
      </c>
      <c r="M264" s="17">
        <f>O251</f>
        <v>0.45445593492665892</v>
      </c>
      <c r="N264" s="17">
        <f t="shared" si="164"/>
        <v>0.33298280930578045</v>
      </c>
      <c r="O264" s="17">
        <f t="shared" si="164"/>
        <v>0.3010195936916929</v>
      </c>
    </row>
    <row r="265" spans="1:15">
      <c r="A265" s="9">
        <v>9</v>
      </c>
      <c r="B265" s="10" t="s">
        <v>201</v>
      </c>
      <c r="C265" s="17"/>
      <c r="D265" s="17"/>
      <c r="E265" s="17">
        <v>6</v>
      </c>
      <c r="F265" s="17">
        <v>7</v>
      </c>
      <c r="G265" s="17">
        <v>9</v>
      </c>
      <c r="H265" s="17">
        <v>4</v>
      </c>
      <c r="K265" s="15" t="s">
        <v>202</v>
      </c>
      <c r="L265" s="17">
        <f>L252</f>
        <v>0.875</v>
      </c>
      <c r="M265" s="17">
        <f>N252</f>
        <v>1.4194463599415448</v>
      </c>
      <c r="N265" s="17">
        <f t="shared" si="164"/>
        <v>0.21963228453075198</v>
      </c>
      <c r="O265" s="17">
        <f t="shared" si="164"/>
        <v>1.0949218397181546</v>
      </c>
    </row>
    <row r="266" spans="1:15">
      <c r="A266" s="9">
        <v>10</v>
      </c>
      <c r="B266" s="10" t="s">
        <v>203</v>
      </c>
      <c r="C266" s="17">
        <v>15</v>
      </c>
      <c r="D266" s="17">
        <v>9</v>
      </c>
      <c r="E266" s="17">
        <v>22</v>
      </c>
      <c r="F266" s="17">
        <v>28</v>
      </c>
      <c r="G266" s="17">
        <v>15</v>
      </c>
      <c r="H266" s="17">
        <v>17</v>
      </c>
      <c r="K266" s="15" t="s">
        <v>204</v>
      </c>
      <c r="L266" s="17">
        <f>L253</f>
        <v>0.92874774539223781</v>
      </c>
      <c r="M266" s="17">
        <f>N253</f>
        <v>0.94022535823442255</v>
      </c>
      <c r="N266" s="17">
        <f t="shared" si="164"/>
        <v>0.93515637336429758</v>
      </c>
      <c r="O266" s="17">
        <f t="shared" si="164"/>
        <v>0.95665949809447459</v>
      </c>
    </row>
    <row r="267" spans="1:15">
      <c r="A267" s="9">
        <v>11</v>
      </c>
      <c r="B267" s="10" t="s">
        <v>205</v>
      </c>
      <c r="C267" s="17">
        <v>15</v>
      </c>
      <c r="D267" s="17">
        <v>8</v>
      </c>
      <c r="E267" s="17">
        <v>11</v>
      </c>
      <c r="F267" s="17">
        <v>16</v>
      </c>
      <c r="G267" s="17">
        <v>33</v>
      </c>
      <c r="H267" s="17">
        <v>14</v>
      </c>
      <c r="K267" s="15" t="s">
        <v>206</v>
      </c>
      <c r="L267" s="17">
        <f>L254</f>
        <v>1.4297792117710719</v>
      </c>
      <c r="M267" s="17">
        <f>N254</f>
        <v>1.4363795813723614</v>
      </c>
      <c r="N267" s="17">
        <f t="shared" si="164"/>
        <v>1.4334881787459841</v>
      </c>
      <c r="O267" s="17">
        <f t="shared" si="164"/>
        <v>7.4206407756275796E-3</v>
      </c>
    </row>
    <row r="268" spans="1:15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K268" s="15" t="s">
        <v>208</v>
      </c>
      <c r="L268" s="17">
        <f>L255</f>
        <v>0.69211100558122318</v>
      </c>
      <c r="M268" s="17">
        <f>N255</f>
        <v>0.70066422383159066</v>
      </c>
      <c r="N268" s="17">
        <f t="shared" si="164"/>
        <v>0.69688677162980195</v>
      </c>
      <c r="O268" s="17">
        <f t="shared" si="164"/>
        <v>5.2361023056869389E-4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0</v>
      </c>
    </row>
    <row r="270" spans="1:15">
      <c r="A270" s="9">
        <v>14</v>
      </c>
      <c r="B270" s="10" t="s">
        <v>211</v>
      </c>
      <c r="C270" s="17">
        <v>2</v>
      </c>
      <c r="D270" s="17">
        <v>2</v>
      </c>
      <c r="E270" s="17">
        <v>2</v>
      </c>
      <c r="F270" s="17">
        <v>2</v>
      </c>
      <c r="G270" s="21">
        <v>2</v>
      </c>
      <c r="H270" s="21">
        <v>0</v>
      </c>
    </row>
    <row r="271" spans="1:15">
      <c r="A271" s="9">
        <v>15</v>
      </c>
      <c r="B271" s="10" t="s">
        <v>213</v>
      </c>
      <c r="C271" s="17">
        <v>758</v>
      </c>
      <c r="D271" s="17">
        <v>747</v>
      </c>
      <c r="E271" s="17">
        <v>742</v>
      </c>
      <c r="F271" s="17">
        <v>744</v>
      </c>
      <c r="G271" s="17">
        <v>749</v>
      </c>
      <c r="H271" s="17">
        <v>720</v>
      </c>
    </row>
    <row r="273" spans="1:17" ht="16">
      <c r="A273" s="20" t="s">
        <v>231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65">C287/C301*1000</f>
        <v>3.1098825155494128</v>
      </c>
      <c r="D275" s="17">
        <f t="shared" si="165"/>
        <v>3.4722222222222219</v>
      </c>
      <c r="E275" s="17">
        <f t="shared" si="165"/>
        <v>3.4952813701502969</v>
      </c>
      <c r="F275" s="17">
        <f t="shared" si="165"/>
        <v>3.1490552834149756</v>
      </c>
      <c r="G275" s="17">
        <f t="shared" si="165"/>
        <v>3.1723651744800847</v>
      </c>
      <c r="H275" s="17">
        <f t="shared" si="165"/>
        <v>3.2142857142857144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66">IF(C275/$I275&gt;1,2^((1-$I275/C275)/LN(10/3)),2^(-LOG($I275/C275,10/3)))</f>
        <v>0.760803053886002</v>
      </c>
      <c r="M275" s="17">
        <f t="shared" si="166"/>
        <v>0.81064008980180269</v>
      </c>
      <c r="N275" s="17">
        <f t="shared" si="166"/>
        <v>0.8137351011519639</v>
      </c>
      <c r="O275" s="17">
        <f t="shared" si="166"/>
        <v>0.76630563110210215</v>
      </c>
      <c r="P275" s="17">
        <f t="shared" si="166"/>
        <v>0.76956617938466521</v>
      </c>
      <c r="Q275" s="17">
        <f t="shared" si="166"/>
        <v>0.77540448574817489</v>
      </c>
    </row>
    <row r="276" spans="1:17">
      <c r="A276" s="9">
        <v>2</v>
      </c>
      <c r="B276" s="15" t="s">
        <v>176</v>
      </c>
      <c r="C276" s="17">
        <f t="shared" ref="C276:H276" si="167">C288/C301*1000</f>
        <v>3.4554250172771255</v>
      </c>
      <c r="D276" s="17">
        <f t="shared" si="167"/>
        <v>3.4722222222222219</v>
      </c>
      <c r="E276" s="17">
        <f t="shared" si="167"/>
        <v>3.4952813701502969</v>
      </c>
      <c r="F276" s="17">
        <f t="shared" si="167"/>
        <v>3.848845346396081</v>
      </c>
      <c r="G276" s="17">
        <f t="shared" si="167"/>
        <v>3.8773352132534367</v>
      </c>
      <c r="H276" s="17">
        <f t="shared" si="167"/>
        <v>3.9285714285714288</v>
      </c>
      <c r="I276" s="18">
        <f>Показатели!$E$3</f>
        <v>4</v>
      </c>
      <c r="J276" s="9">
        <v>2</v>
      </c>
      <c r="K276" s="15" t="s">
        <v>176</v>
      </c>
      <c r="L276" s="17">
        <f t="shared" si="166"/>
        <v>0.91919637580092362</v>
      </c>
      <c r="M276" s="17">
        <f t="shared" si="166"/>
        <v>0.92176621276773141</v>
      </c>
      <c r="N276" s="17">
        <f t="shared" si="166"/>
        <v>0.92528550194008019</v>
      </c>
      <c r="O276" s="17">
        <f t="shared" si="166"/>
        <v>0.97806683052918419</v>
      </c>
      <c r="P276" s="17">
        <f t="shared" si="166"/>
        <v>0.98222840000627043</v>
      </c>
      <c r="Q276" s="17">
        <f t="shared" si="166"/>
        <v>0.98968006624602367</v>
      </c>
    </row>
    <row r="277" spans="1:17">
      <c r="A277" s="9">
        <v>3</v>
      </c>
      <c r="B277" s="15" t="s">
        <v>177</v>
      </c>
      <c r="C277" s="17">
        <f>C289/C301*1000+0.00001</f>
        <v>2.107819260539046</v>
      </c>
      <c r="D277" s="17">
        <f>D289/D301*1000+0.00001</f>
        <v>6.9454444444444444E-2</v>
      </c>
      <c r="E277" s="17">
        <f>E289/E301*1000+0.00001</f>
        <v>6.9915627403005942E-2</v>
      </c>
      <c r="F277" s="17">
        <f>F289/F301*1000+0.00001</f>
        <v>2.0294011826452065</v>
      </c>
      <c r="G277" s="17">
        <f>G289/G301*1000</f>
        <v>0.52872752908001408</v>
      </c>
      <c r="H277" s="17">
        <f>H289/H301*1000+0.00001</f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166"/>
        <v>1.0298869945603744</v>
      </c>
      <c r="M277" s="17">
        <f t="shared" si="166"/>
        <v>0.14449055481401774</v>
      </c>
      <c r="N277" s="17">
        <f t="shared" si="166"/>
        <v>0.14504213820534984</v>
      </c>
      <c r="O277" s="17">
        <f t="shared" si="166"/>
        <v>1.0083756420181602</v>
      </c>
      <c r="P277" s="17">
        <f t="shared" si="166"/>
        <v>0.46489195818563395</v>
      </c>
      <c r="Q277" s="17">
        <f t="shared" si="166"/>
        <v>8.8737830999390996E-4</v>
      </c>
    </row>
    <row r="278" spans="1:17">
      <c r="A278" s="9">
        <v>4</v>
      </c>
      <c r="B278" s="15" t="s">
        <v>178</v>
      </c>
      <c r="C278" s="17">
        <f t="shared" ref="C278:H278" si="168">C290/C301*1000</f>
        <v>25.673807878369036</v>
      </c>
      <c r="D278" s="17">
        <f t="shared" si="168"/>
        <v>25.972222222222221</v>
      </c>
      <c r="E278" s="17">
        <f t="shared" si="168"/>
        <v>26.668996854246767</v>
      </c>
      <c r="F278" s="17">
        <f t="shared" si="168"/>
        <v>27.466759972008397</v>
      </c>
      <c r="G278" s="17">
        <f t="shared" si="168"/>
        <v>27.67007402185407</v>
      </c>
      <c r="H278" s="17">
        <f t="shared" si="168"/>
        <v>28.035714285714285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66"/>
        <v>0.91424738397527838</v>
      </c>
      <c r="M278" s="17">
        <f t="shared" si="166"/>
        <v>0.92035027479632059</v>
      </c>
      <c r="N278" s="17">
        <f t="shared" si="166"/>
        <v>0.93448533159501268</v>
      </c>
      <c r="O278" s="17">
        <f t="shared" si="166"/>
        <v>0.95047805637741367</v>
      </c>
      <c r="P278" s="17">
        <f t="shared" si="166"/>
        <v>0.95452223857907414</v>
      </c>
      <c r="Q278" s="17">
        <f t="shared" si="166"/>
        <v>0.96176371229360713</v>
      </c>
    </row>
    <row r="279" spans="1:17">
      <c r="A279" s="9">
        <v>5</v>
      </c>
      <c r="B279" s="15" t="s">
        <v>179</v>
      </c>
      <c r="C279" s="17">
        <f t="shared" ref="C279:H279" si="169">C291/C301*1000</f>
        <v>4.0774015203870082</v>
      </c>
      <c r="D279" s="17">
        <f t="shared" si="169"/>
        <v>4.3749999999999991</v>
      </c>
      <c r="E279" s="17">
        <f t="shared" si="169"/>
        <v>4.543865781195386</v>
      </c>
      <c r="F279" s="17">
        <f t="shared" si="169"/>
        <v>4.7935619314205731</v>
      </c>
      <c r="G279" s="17">
        <f t="shared" si="169"/>
        <v>4.8290447655974615</v>
      </c>
      <c r="H279" s="17">
        <f t="shared" si="169"/>
        <v>4.8928571428571423</v>
      </c>
      <c r="I279" s="18">
        <f>Показатели!$E$6</f>
        <v>8</v>
      </c>
      <c r="J279" s="9">
        <v>5</v>
      </c>
      <c r="K279" s="15" t="s">
        <v>179</v>
      </c>
      <c r="L279" s="17">
        <f t="shared" si="166"/>
        <v>0.67839711581056861</v>
      </c>
      <c r="M279" s="17">
        <f t="shared" si="166"/>
        <v>0.70647662967683822</v>
      </c>
      <c r="N279" s="17">
        <f t="shared" si="166"/>
        <v>0.7220493198052178</v>
      </c>
      <c r="O279" s="17">
        <f t="shared" si="166"/>
        <v>0.74463320844063918</v>
      </c>
      <c r="P279" s="17">
        <f t="shared" si="166"/>
        <v>0.74780154288890466</v>
      </c>
      <c r="Q279" s="17">
        <f t="shared" si="166"/>
        <v>0.75347473204851867</v>
      </c>
    </row>
    <row r="280" spans="1:17">
      <c r="A280" s="9">
        <v>6</v>
      </c>
      <c r="B280" s="15" t="s">
        <v>180</v>
      </c>
      <c r="C280" s="17">
        <f t="shared" ref="C280:H280" si="170">(C292-C293)/C292*100</f>
        <v>5.5201160473976785</v>
      </c>
      <c r="D280" s="17">
        <f t="shared" si="170"/>
        <v>-2.5177951644214338</v>
      </c>
      <c r="E280" s="17">
        <f t="shared" si="170"/>
        <v>-31.706152245475799</v>
      </c>
      <c r="F280" s="17">
        <f t="shared" si="170"/>
        <v>2.6821250683233751</v>
      </c>
      <c r="G280" s="17">
        <f t="shared" si="170"/>
        <v>9.8352303148586309</v>
      </c>
      <c r="H280" s="17">
        <f t="shared" si="170"/>
        <v>-3.5175485914145113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71">(ATAN((C280+2.4)/10)+3.1415/2)/3.1415*1.75</f>
        <v>1.2481463211747879</v>
      </c>
      <c r="M280" s="17">
        <f t="shared" si="171"/>
        <v>0.86843842100895818</v>
      </c>
      <c r="N280" s="17">
        <f t="shared" si="171"/>
        <v>0.18315538670548953</v>
      </c>
      <c r="O280" s="17">
        <f t="shared" si="171"/>
        <v>1.1369267916048056</v>
      </c>
      <c r="P280" s="17">
        <f t="shared" si="171"/>
        <v>1.3683245795031322</v>
      </c>
      <c r="Q280" s="17">
        <f t="shared" si="171"/>
        <v>0.81300322176943207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-0.34952813701502966</v>
      </c>
      <c r="F281" s="17">
        <f>(F295-F294)/F301*1000</f>
        <v>-5.9482155353393988</v>
      </c>
      <c r="G281" s="17">
        <f>(G295-G294)/G301*1000</f>
        <v>-6.3447303489601694</v>
      </c>
      <c r="H281" s="17">
        <f>(H295-H294)/H301*1000</f>
        <v>-3.9285714285714288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72">(ATAN(E281/10)+3.1415/2)/3.1415*1.75</f>
        <v>0.85553715332693558</v>
      </c>
      <c r="O281" s="17">
        <f t="shared" si="172"/>
        <v>0.57608054829313415</v>
      </c>
      <c r="P281" s="17">
        <f t="shared" si="172"/>
        <v>0.56004879744283198</v>
      </c>
      <c r="Q281" s="17">
        <f t="shared" si="172"/>
        <v>0.6664741913056591</v>
      </c>
    </row>
    <row r="282" spans="1:17">
      <c r="A282" s="9">
        <v>8</v>
      </c>
      <c r="B282" s="15" t="s">
        <v>182</v>
      </c>
      <c r="C282" s="17">
        <f t="shared" ref="C282:H282" si="173">(C296-C297)/C301*1000</f>
        <v>-2.4187975120939877</v>
      </c>
      <c r="D282" s="17">
        <f t="shared" si="173"/>
        <v>-2.0833333333333335</v>
      </c>
      <c r="E282" s="17">
        <f t="shared" si="173"/>
        <v>-0.69905627403005932</v>
      </c>
      <c r="F282" s="17">
        <f t="shared" si="173"/>
        <v>-1.3995801259622112</v>
      </c>
      <c r="G282" s="17">
        <f t="shared" si="173"/>
        <v>-6.6972153683468454</v>
      </c>
      <c r="H282" s="17">
        <f t="shared" si="173"/>
        <v>-9.6428571428571423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0.74279793346372835</v>
      </c>
      <c r="M282" s="17">
        <f>(ATAN(D282/10)+3.1415/2)/3.1415*1.75</f>
        <v>0.76058270536937989</v>
      </c>
      <c r="N282" s="17">
        <f t="shared" si="172"/>
        <v>0.83612170777175865</v>
      </c>
      <c r="O282" s="17">
        <f t="shared" si="172"/>
        <v>0.79753833146431552</v>
      </c>
      <c r="P282" s="17">
        <f t="shared" si="172"/>
        <v>0.54627154784492127</v>
      </c>
      <c r="Q282" s="17">
        <f t="shared" si="172"/>
        <v>0.44761432132171813</v>
      </c>
    </row>
    <row r="283" spans="1:17">
      <c r="A283" s="9">
        <v>9</v>
      </c>
      <c r="B283" s="15" t="s">
        <v>183</v>
      </c>
      <c r="C283" s="17">
        <f t="shared" ref="C283:H283" si="174">C298/C301*1000</f>
        <v>0.69108500345542501</v>
      </c>
      <c r="D283" s="17">
        <f t="shared" si="174"/>
        <v>0.69444444444444442</v>
      </c>
      <c r="E283" s="17">
        <f t="shared" si="174"/>
        <v>0.69905627403005932</v>
      </c>
      <c r="F283" s="17">
        <f t="shared" si="174"/>
        <v>0.69979006298110558</v>
      </c>
      <c r="G283" s="17">
        <f t="shared" si="174"/>
        <v>0.70497003877335207</v>
      </c>
      <c r="H283" s="17">
        <f t="shared" si="174"/>
        <v>0.7142857142857143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75">IF(C283/$I283&gt;1,2^((1-$I283/C283)/LN(10/3)),2^(-LOG($I283/C283,10/3)))</f>
        <v>0.640083935457329</v>
      </c>
      <c r="M283" s="17">
        <f t="shared" si="175"/>
        <v>0.64187344573228511</v>
      </c>
      <c r="N283" s="17">
        <f t="shared" si="175"/>
        <v>0.64432410864040035</v>
      </c>
      <c r="O283" s="17">
        <f t="shared" si="175"/>
        <v>0.6447134006804891</v>
      </c>
      <c r="P283" s="17">
        <f t="shared" si="175"/>
        <v>0.6474565870620258</v>
      </c>
      <c r="Q283" s="17">
        <f t="shared" si="175"/>
        <v>0.65236851018650999</v>
      </c>
    </row>
    <row r="284" spans="1:17">
      <c r="A284" s="9">
        <v>10</v>
      </c>
      <c r="B284" s="15" t="s">
        <v>184</v>
      </c>
      <c r="C284" s="17">
        <f t="shared" ref="C284:G284" si="176">C299/C301*100</f>
        <v>6.9108500345542501E-2</v>
      </c>
      <c r="D284" s="17">
        <f t="shared" si="176"/>
        <v>6.9444444444444448E-2</v>
      </c>
      <c r="E284" s="17">
        <f t="shared" si="176"/>
        <v>6.9905627403005932E-2</v>
      </c>
      <c r="F284" s="17">
        <f t="shared" si="176"/>
        <v>6.997900629811056E-2</v>
      </c>
      <c r="G284" s="17">
        <f t="shared" si="176"/>
        <v>7.0497003877335207E-2</v>
      </c>
      <c r="H284" s="17">
        <f>H299/H301*100+0.00001</f>
        <v>1.0000000000000001E-5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75"/>
        <v>1.1725556133586807</v>
      </c>
      <c r="M284" s="17">
        <f t="shared" si="175"/>
        <v>1.1749207046306607</v>
      </c>
      <c r="N284" s="17">
        <f t="shared" si="175"/>
        <v>1.1781381035275744</v>
      </c>
      <c r="O284" s="17">
        <f t="shared" si="175"/>
        <v>1.1786469186546877</v>
      </c>
      <c r="P284" s="17">
        <f t="shared" si="175"/>
        <v>1.1822147827903655</v>
      </c>
      <c r="Q284" s="17">
        <f t="shared" si="175"/>
        <v>7.4206407756275796E-3</v>
      </c>
    </row>
    <row r="285" spans="1:17">
      <c r="A285" s="9">
        <v>11</v>
      </c>
      <c r="B285" s="15" t="s">
        <v>185</v>
      </c>
      <c r="C285" s="17">
        <f t="shared" ref="C285:G285" si="177">C300/C301*1000</f>
        <v>6.2197650310988255</v>
      </c>
      <c r="D285" s="17">
        <f t="shared" si="177"/>
        <v>7.291666666666667</v>
      </c>
      <c r="E285" s="17">
        <f t="shared" si="177"/>
        <v>6.6410346032855641</v>
      </c>
      <c r="F285" s="17">
        <f t="shared" si="177"/>
        <v>7.3477956613016095</v>
      </c>
      <c r="G285" s="17">
        <f t="shared" si="177"/>
        <v>7.0497003877335214</v>
      </c>
      <c r="H285" s="17">
        <f>H300/H301*1000+0.00001</f>
        <v>1.0000000000000001E-5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75"/>
        <v>1.1195249353354226</v>
      </c>
      <c r="M285" s="17">
        <f t="shared" si="175"/>
        <v>1.1983426967958597</v>
      </c>
      <c r="N285" s="17">
        <f t="shared" si="175"/>
        <v>1.1528793692592401</v>
      </c>
      <c r="O285" s="17">
        <f t="shared" si="175"/>
        <v>1.2019619437231603</v>
      </c>
      <c r="P285" s="17">
        <f t="shared" si="175"/>
        <v>1.1822147827903655</v>
      </c>
      <c r="Q285" s="17">
        <f t="shared" si="175"/>
        <v>5.2361023056869389E-4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9</v>
      </c>
      <c r="D287" s="17">
        <v>10</v>
      </c>
      <c r="E287" s="17">
        <v>10</v>
      </c>
      <c r="F287" s="17">
        <v>9</v>
      </c>
      <c r="G287" s="17">
        <v>9</v>
      </c>
      <c r="H287" s="17">
        <v>9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10</v>
      </c>
      <c r="D288" s="17">
        <v>10</v>
      </c>
      <c r="E288" s="17">
        <v>10</v>
      </c>
      <c r="F288" s="17">
        <v>11</v>
      </c>
      <c r="G288" s="17">
        <v>11</v>
      </c>
      <c r="H288" s="17">
        <v>11</v>
      </c>
      <c r="K288" s="15" t="s">
        <v>187</v>
      </c>
      <c r="L288" s="17">
        <f t="shared" ref="L288:L293" si="178">L275</f>
        <v>0.760803053886002</v>
      </c>
      <c r="M288" s="17">
        <f t="shared" ref="M288:M293" si="179">N275</f>
        <v>0.8137351011519639</v>
      </c>
      <c r="N288" s="17">
        <f t="shared" ref="N288:N298" si="180">P275</f>
        <v>0.76956617938466521</v>
      </c>
      <c r="O288" s="17">
        <f>Q275</f>
        <v>0.77540448574817489</v>
      </c>
    </row>
    <row r="289" spans="1:17">
      <c r="A289" s="9">
        <v>3</v>
      </c>
      <c r="B289" s="10" t="s">
        <v>189</v>
      </c>
      <c r="C289" s="17">
        <v>6.1</v>
      </c>
      <c r="D289" s="17">
        <v>0.2</v>
      </c>
      <c r="E289" s="17">
        <v>0.2</v>
      </c>
      <c r="F289" s="17">
        <v>5.8</v>
      </c>
      <c r="G289" s="17">
        <v>1.5</v>
      </c>
      <c r="H289" s="17">
        <v>0</v>
      </c>
      <c r="K289" s="15" t="s">
        <v>190</v>
      </c>
      <c r="L289" s="17">
        <f t="shared" si="178"/>
        <v>0.91919637580092362</v>
      </c>
      <c r="M289" s="17">
        <f t="shared" si="179"/>
        <v>0.92528550194008019</v>
      </c>
      <c r="N289" s="17">
        <f t="shared" si="180"/>
        <v>0.98222840000627043</v>
      </c>
      <c r="O289" s="17">
        <f t="shared" ref="O289:O298" si="181">Q276</f>
        <v>0.98968006624602367</v>
      </c>
    </row>
    <row r="290" spans="1:17">
      <c r="A290" s="9">
        <v>4</v>
      </c>
      <c r="B290" s="10" t="s">
        <v>191</v>
      </c>
      <c r="C290" s="17">
        <v>74.3</v>
      </c>
      <c r="D290" s="17">
        <v>74.8</v>
      </c>
      <c r="E290" s="17">
        <v>76.3</v>
      </c>
      <c r="F290" s="17">
        <v>78.5</v>
      </c>
      <c r="G290" s="17">
        <v>78.5</v>
      </c>
      <c r="H290" s="17">
        <v>78.5</v>
      </c>
      <c r="K290" s="15" t="s">
        <v>192</v>
      </c>
      <c r="L290" s="17">
        <f t="shared" si="178"/>
        <v>1.0298869945603744</v>
      </c>
      <c r="M290" s="17">
        <f t="shared" si="179"/>
        <v>0.14504213820534984</v>
      </c>
      <c r="N290" s="17">
        <f t="shared" si="180"/>
        <v>0.46489195818563395</v>
      </c>
      <c r="O290" s="17">
        <f t="shared" si="181"/>
        <v>8.8737830999390996E-4</v>
      </c>
    </row>
    <row r="291" spans="1:17">
      <c r="A291" s="9">
        <v>5</v>
      </c>
      <c r="B291" s="10" t="s">
        <v>193</v>
      </c>
      <c r="C291" s="17">
        <v>11.8</v>
      </c>
      <c r="D291" s="17">
        <v>12.6</v>
      </c>
      <c r="E291" s="17">
        <v>13</v>
      </c>
      <c r="F291" s="17">
        <v>13.7</v>
      </c>
      <c r="G291" s="17">
        <v>13.7</v>
      </c>
      <c r="H291" s="17">
        <v>13.7</v>
      </c>
      <c r="K291" s="15" t="s">
        <v>194</v>
      </c>
      <c r="L291" s="17">
        <f t="shared" si="178"/>
        <v>0.91424738397527838</v>
      </c>
      <c r="M291" s="17">
        <f t="shared" si="179"/>
        <v>0.93448533159501268</v>
      </c>
      <c r="N291" s="17">
        <f t="shared" si="180"/>
        <v>0.95452223857907414</v>
      </c>
      <c r="O291" s="17">
        <f t="shared" si="181"/>
        <v>0.96176371229360713</v>
      </c>
    </row>
    <row r="292" spans="1:17">
      <c r="A292" s="9">
        <v>6</v>
      </c>
      <c r="B292" s="10" t="s">
        <v>195</v>
      </c>
      <c r="C292" s="17">
        <v>11443.6</v>
      </c>
      <c r="D292" s="17">
        <v>13599.2</v>
      </c>
      <c r="E292" s="17">
        <v>5862.9</v>
      </c>
      <c r="F292" s="17">
        <v>12989.7</v>
      </c>
      <c r="G292" s="17">
        <v>11579.8</v>
      </c>
      <c r="H292" s="17">
        <v>11493.8</v>
      </c>
      <c r="K292" s="15" t="s">
        <v>196</v>
      </c>
      <c r="L292" s="17">
        <f t="shared" si="178"/>
        <v>0.67839711581056861</v>
      </c>
      <c r="M292" s="17">
        <f t="shared" si="179"/>
        <v>0.7220493198052178</v>
      </c>
      <c r="N292" s="17">
        <f t="shared" si="180"/>
        <v>0.74780154288890466</v>
      </c>
      <c r="O292" s="17">
        <f t="shared" si="181"/>
        <v>0.75347473204851867</v>
      </c>
    </row>
    <row r="293" spans="1:17">
      <c r="A293" s="9">
        <v>7</v>
      </c>
      <c r="B293" s="10" t="s">
        <v>197</v>
      </c>
      <c r="C293" s="17">
        <v>10811.9</v>
      </c>
      <c r="D293" s="17">
        <v>13941.6</v>
      </c>
      <c r="E293" s="17">
        <v>7721.8</v>
      </c>
      <c r="F293" s="17">
        <v>12641.3</v>
      </c>
      <c r="G293" s="17">
        <v>10440.9</v>
      </c>
      <c r="H293" s="17">
        <v>11898.1</v>
      </c>
      <c r="K293" s="15" t="s">
        <v>198</v>
      </c>
      <c r="L293" s="17">
        <f t="shared" si="178"/>
        <v>1.2481463211747879</v>
      </c>
      <c r="M293" s="17">
        <f t="shared" si="179"/>
        <v>0.18315538670548953</v>
      </c>
      <c r="N293" s="17">
        <f t="shared" si="180"/>
        <v>1.3683245795031322</v>
      </c>
      <c r="O293" s="17">
        <f t="shared" si="181"/>
        <v>0.81300322176943207</v>
      </c>
    </row>
    <row r="294" spans="1:17">
      <c r="A294" s="9">
        <v>8</v>
      </c>
      <c r="B294" s="10" t="s">
        <v>199</v>
      </c>
      <c r="C294" s="17"/>
      <c r="D294" s="17"/>
      <c r="E294" s="17">
        <v>34</v>
      </c>
      <c r="F294" s="17">
        <v>51</v>
      </c>
      <c r="G294" s="17">
        <v>36</v>
      </c>
      <c r="H294" s="17">
        <v>34</v>
      </c>
      <c r="K294" s="15" t="s">
        <v>200</v>
      </c>
      <c r="L294" s="17">
        <f>N281</f>
        <v>0.85553715332693558</v>
      </c>
      <c r="M294" s="17">
        <f>O281</f>
        <v>0.57608054829313415</v>
      </c>
      <c r="N294" s="17">
        <f t="shared" si="180"/>
        <v>0.56004879744283198</v>
      </c>
      <c r="O294" s="17">
        <f t="shared" si="181"/>
        <v>0.6664741913056591</v>
      </c>
    </row>
    <row r="295" spans="1:17">
      <c r="A295" s="9">
        <v>9</v>
      </c>
      <c r="B295" s="10" t="s">
        <v>201</v>
      </c>
      <c r="C295" s="17"/>
      <c r="D295" s="17"/>
      <c r="E295" s="17">
        <v>33</v>
      </c>
      <c r="F295" s="17">
        <v>34</v>
      </c>
      <c r="G295" s="17">
        <v>18</v>
      </c>
      <c r="H295" s="17">
        <v>23</v>
      </c>
      <c r="K295" s="15" t="s">
        <v>202</v>
      </c>
      <c r="L295" s="17">
        <f>L282</f>
        <v>0.74279793346372835</v>
      </c>
      <c r="M295" s="17">
        <f>N282</f>
        <v>0.83612170777175865</v>
      </c>
      <c r="N295" s="17">
        <f t="shared" si="180"/>
        <v>0.54627154784492127</v>
      </c>
      <c r="O295" s="17">
        <f t="shared" si="181"/>
        <v>0.44761432132171813</v>
      </c>
    </row>
    <row r="296" spans="1:17">
      <c r="A296" s="9">
        <v>10</v>
      </c>
      <c r="B296" s="10" t="s">
        <v>203</v>
      </c>
      <c r="C296" s="17">
        <v>47</v>
      </c>
      <c r="D296" s="17">
        <v>34</v>
      </c>
      <c r="E296" s="17">
        <v>51</v>
      </c>
      <c r="F296" s="17">
        <v>50</v>
      </c>
      <c r="G296" s="17">
        <v>45</v>
      </c>
      <c r="H296" s="17">
        <v>50</v>
      </c>
      <c r="K296" s="15" t="s">
        <v>204</v>
      </c>
      <c r="L296" s="17">
        <f>L283</f>
        <v>0.640083935457329</v>
      </c>
      <c r="M296" s="17">
        <f>N283</f>
        <v>0.64432410864040035</v>
      </c>
      <c r="N296" s="17">
        <f t="shared" si="180"/>
        <v>0.6474565870620258</v>
      </c>
      <c r="O296" s="17">
        <f t="shared" si="181"/>
        <v>0.65236851018650999</v>
      </c>
    </row>
    <row r="297" spans="1:17">
      <c r="A297" s="9">
        <v>11</v>
      </c>
      <c r="B297" s="10" t="s">
        <v>205</v>
      </c>
      <c r="C297" s="17">
        <v>54</v>
      </c>
      <c r="D297" s="17">
        <v>40</v>
      </c>
      <c r="E297" s="17">
        <v>53</v>
      </c>
      <c r="F297" s="17">
        <v>54</v>
      </c>
      <c r="G297" s="17">
        <v>64</v>
      </c>
      <c r="H297" s="17">
        <v>77</v>
      </c>
      <c r="K297" s="15" t="s">
        <v>206</v>
      </c>
      <c r="L297" s="17">
        <f>L284</f>
        <v>1.1725556133586807</v>
      </c>
      <c r="M297" s="17">
        <f>N284</f>
        <v>1.1781381035275744</v>
      </c>
      <c r="N297" s="17">
        <f t="shared" si="180"/>
        <v>1.1822147827903655</v>
      </c>
      <c r="O297" s="17">
        <f t="shared" si="181"/>
        <v>7.4206407756275796E-3</v>
      </c>
    </row>
    <row r="298" spans="1:17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>L285</f>
        <v>1.1195249353354226</v>
      </c>
      <c r="M298" s="17">
        <f>N285</f>
        <v>1.1528793692592401</v>
      </c>
      <c r="N298" s="17">
        <f t="shared" si="180"/>
        <v>1.1822147827903655</v>
      </c>
      <c r="O298" s="17">
        <f t="shared" si="181"/>
        <v>5.2361023056869389E-4</v>
      </c>
    </row>
    <row r="299" spans="1:17">
      <c r="A299" s="9">
        <v>13</v>
      </c>
      <c r="B299" s="10" t="s">
        <v>209</v>
      </c>
      <c r="C299" s="17">
        <v>2</v>
      </c>
      <c r="D299" s="17">
        <v>2</v>
      </c>
      <c r="E299" s="17">
        <v>2</v>
      </c>
      <c r="F299" s="17">
        <v>2</v>
      </c>
      <c r="G299" s="21">
        <v>2</v>
      </c>
      <c r="H299" s="21">
        <v>0</v>
      </c>
    </row>
    <row r="300" spans="1:17">
      <c r="A300" s="9">
        <v>14</v>
      </c>
      <c r="B300" s="10" t="s">
        <v>211</v>
      </c>
      <c r="C300" s="17">
        <v>18</v>
      </c>
      <c r="D300" s="17">
        <v>21</v>
      </c>
      <c r="E300" s="17">
        <v>19</v>
      </c>
      <c r="F300" s="17">
        <v>21</v>
      </c>
      <c r="G300" s="21">
        <v>20</v>
      </c>
      <c r="H300" s="21">
        <v>0</v>
      </c>
    </row>
    <row r="301" spans="1:17">
      <c r="A301" s="9">
        <v>15</v>
      </c>
      <c r="B301" s="10" t="s">
        <v>213</v>
      </c>
      <c r="C301" s="17">
        <v>2894</v>
      </c>
      <c r="D301" s="17">
        <v>2880</v>
      </c>
      <c r="E301" s="17">
        <v>2861</v>
      </c>
      <c r="F301" s="17">
        <v>2858</v>
      </c>
      <c r="G301" s="17">
        <v>2837</v>
      </c>
      <c r="H301" s="17">
        <v>2800</v>
      </c>
    </row>
    <row r="303" spans="1:17" ht="16">
      <c r="A303" s="20" t="s">
        <v>232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H305" si="182">C317/C331*1000</f>
        <v>3.8419319429198682</v>
      </c>
      <c r="D305" s="17">
        <f t="shared" si="182"/>
        <v>5.0083472454090145</v>
      </c>
      <c r="E305" s="17">
        <f t="shared" si="182"/>
        <v>5.0962627406568517</v>
      </c>
      <c r="F305" s="17">
        <f t="shared" si="182"/>
        <v>5.1546391752577323</v>
      </c>
      <c r="G305" s="17">
        <f t="shared" si="182"/>
        <v>5.3475935828877006</v>
      </c>
      <c r="H305" s="17">
        <f t="shared" si="182"/>
        <v>5.457853244390539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183">IF(C305/$I305&gt;1,2^((1-$I305/C305)/LN(10/3)),2^(-LOG($I305/C305,10/3)))</f>
        <v>0.85926338851691064</v>
      </c>
      <c r="M305" s="17">
        <f t="shared" si="183"/>
        <v>1.0009599882315023</v>
      </c>
      <c r="N305" s="17">
        <f t="shared" si="183"/>
        <v>1.0109339915923392</v>
      </c>
      <c r="O305" s="17">
        <f t="shared" si="183"/>
        <v>1.0174215140338494</v>
      </c>
      <c r="P305" s="17">
        <f t="shared" si="183"/>
        <v>1.0381305855185377</v>
      </c>
      <c r="Q305" s="17">
        <f t="shared" si="183"/>
        <v>1.0494814966123474</v>
      </c>
    </row>
    <row r="306" spans="1:17">
      <c r="A306" s="9">
        <v>2</v>
      </c>
      <c r="B306" s="15" t="s">
        <v>176</v>
      </c>
      <c r="C306" s="17">
        <f t="shared" ref="C306:H306" si="184">C318/C331*1000</f>
        <v>3.2930845225027441</v>
      </c>
      <c r="D306" s="17">
        <f t="shared" si="184"/>
        <v>3.33889816360601</v>
      </c>
      <c r="E306" s="17">
        <f t="shared" si="184"/>
        <v>3.3975084937712343</v>
      </c>
      <c r="F306" s="17">
        <f t="shared" si="184"/>
        <v>3.4364261168384878</v>
      </c>
      <c r="G306" s="17">
        <f t="shared" si="184"/>
        <v>3.5650623885918002</v>
      </c>
      <c r="H306" s="17">
        <f t="shared" si="184"/>
        <v>3.6385688295936931</v>
      </c>
      <c r="I306" s="18">
        <f>Показатели!$E$3</f>
        <v>4</v>
      </c>
      <c r="J306" s="9">
        <v>2</v>
      </c>
      <c r="K306" s="15" t="s">
        <v>176</v>
      </c>
      <c r="L306" s="17">
        <f t="shared" si="183"/>
        <v>0.89408052298331664</v>
      </c>
      <c r="M306" s="17">
        <f t="shared" si="183"/>
        <v>0.90122058736145971</v>
      </c>
      <c r="N306" s="17">
        <f t="shared" si="183"/>
        <v>0.91029469620937564</v>
      </c>
      <c r="O306" s="17">
        <f t="shared" si="183"/>
        <v>0.91628330071797792</v>
      </c>
      <c r="P306" s="17">
        <f t="shared" si="183"/>
        <v>0.93587593551926385</v>
      </c>
      <c r="Q306" s="17">
        <f t="shared" si="183"/>
        <v>0.94693707776329827</v>
      </c>
    </row>
    <row r="307" spans="1:17">
      <c r="A307" s="9">
        <v>3</v>
      </c>
      <c r="B307" s="15" t="s">
        <v>177</v>
      </c>
      <c r="C307" s="17">
        <f>C319/C331*1000+0.00001</f>
        <v>1.3172438090010976</v>
      </c>
      <c r="D307" s="17">
        <f>D319/D331*1000+0.00001</f>
        <v>1.1129760545353369</v>
      </c>
      <c r="E307" s="17">
        <f>E319/E331*1000+0.00001</f>
        <v>1.1325128312570782</v>
      </c>
      <c r="F307" s="17">
        <f>F319/F331*1000+0.00001</f>
        <v>2.1191394387170681</v>
      </c>
      <c r="G307" s="17">
        <f>G319/G331*1000</f>
        <v>0.59417706476530008</v>
      </c>
      <c r="H307" s="17">
        <f>H319/H331*1000+0.00001</f>
        <v>1.0000000000000001E-5</v>
      </c>
      <c r="I307" s="18">
        <f>Показатели!$E$4</f>
        <v>2</v>
      </c>
      <c r="J307" s="9">
        <v>3</v>
      </c>
      <c r="K307" s="15" t="s">
        <v>177</v>
      </c>
      <c r="L307" s="17">
        <f t="shared" si="183"/>
        <v>0.78629556295830383</v>
      </c>
      <c r="M307" s="17">
        <f t="shared" si="183"/>
        <v>0.71359973848046554</v>
      </c>
      <c r="N307" s="17">
        <f t="shared" si="183"/>
        <v>0.72078468723289002</v>
      </c>
      <c r="O307" s="17">
        <f t="shared" si="183"/>
        <v>1.0328966898141905</v>
      </c>
      <c r="P307" s="17">
        <f t="shared" si="183"/>
        <v>0.49720058783972826</v>
      </c>
      <c r="Q307" s="17">
        <f t="shared" si="183"/>
        <v>8.8737830999390996E-4</v>
      </c>
    </row>
    <row r="308" spans="1:17">
      <c r="A308" s="9">
        <v>4</v>
      </c>
      <c r="B308" s="15" t="s">
        <v>178</v>
      </c>
      <c r="C308" s="17">
        <f t="shared" ref="C308:H308" si="185">C320/C331*1000</f>
        <v>31.536772777167947</v>
      </c>
      <c r="D308" s="17">
        <f t="shared" si="185"/>
        <v>31.830829159710632</v>
      </c>
      <c r="E308" s="17">
        <f t="shared" si="185"/>
        <v>32.332955832389587</v>
      </c>
      <c r="F308" s="17">
        <f t="shared" si="185"/>
        <v>32.817869415807564</v>
      </c>
      <c r="G308" s="17">
        <f t="shared" si="185"/>
        <v>34.165181224004755</v>
      </c>
      <c r="H308" s="17">
        <f t="shared" si="185"/>
        <v>45.785324439053966</v>
      </c>
      <c r="I308" s="18">
        <f>Показатели!$E$5</f>
        <v>30</v>
      </c>
      <c r="J308" s="9">
        <v>4</v>
      </c>
      <c r="K308" s="15" t="s">
        <v>178</v>
      </c>
      <c r="L308" s="17">
        <f t="shared" si="183"/>
        <v>1.0284516445394423</v>
      </c>
      <c r="M308" s="17">
        <f t="shared" si="183"/>
        <v>1.0336681349596188</v>
      </c>
      <c r="N308" s="17">
        <f t="shared" si="183"/>
        <v>1.0424151965715052</v>
      </c>
      <c r="O308" s="17">
        <f t="shared" si="183"/>
        <v>1.0506754693172411</v>
      </c>
      <c r="P308" s="17">
        <f t="shared" si="183"/>
        <v>1.0727091538668121</v>
      </c>
      <c r="Q308" s="17">
        <f t="shared" si="183"/>
        <v>1.2195583651197153</v>
      </c>
    </row>
    <row r="309" spans="1:17">
      <c r="A309" s="9">
        <v>5</v>
      </c>
      <c r="B309" s="15" t="s">
        <v>179</v>
      </c>
      <c r="C309" s="17">
        <f t="shared" ref="C309:H309" si="186">C321/C331*1000</f>
        <v>9.5499451152579589</v>
      </c>
      <c r="D309" s="17">
        <f t="shared" si="186"/>
        <v>9.6828046744574294</v>
      </c>
      <c r="E309" s="17">
        <f t="shared" si="186"/>
        <v>9.8527746319365797</v>
      </c>
      <c r="F309" s="17">
        <f t="shared" si="186"/>
        <v>9.9656357388316152</v>
      </c>
      <c r="G309" s="17">
        <f t="shared" si="186"/>
        <v>10.33868092691622</v>
      </c>
      <c r="H309" s="17">
        <f t="shared" si="186"/>
        <v>11.158277744087323</v>
      </c>
      <c r="I309" s="18">
        <f>Показатели!$E$6</f>
        <v>8</v>
      </c>
      <c r="J309" s="9">
        <v>5</v>
      </c>
      <c r="K309" s="15" t="s">
        <v>179</v>
      </c>
      <c r="L309" s="17">
        <f t="shared" si="183"/>
        <v>1.097942692753749</v>
      </c>
      <c r="M309" s="17">
        <f t="shared" si="183"/>
        <v>1.1052323473991457</v>
      </c>
      <c r="N309" s="17">
        <f t="shared" si="183"/>
        <v>1.1143387710142438</v>
      </c>
      <c r="O309" s="17">
        <f t="shared" si="183"/>
        <v>1.1202536631934805</v>
      </c>
      <c r="P309" s="17">
        <f t="shared" si="183"/>
        <v>1.1390915684903398</v>
      </c>
      <c r="Q309" s="17">
        <f t="shared" si="183"/>
        <v>1.1769811831052301</v>
      </c>
    </row>
    <row r="310" spans="1:17">
      <c r="A310" s="9">
        <v>6</v>
      </c>
      <c r="B310" s="15" t="s">
        <v>180</v>
      </c>
      <c r="C310" s="17">
        <f t="shared" ref="C310:H310" si="187">(C322-C323)/C322*100</f>
        <v>0.70445763829986896</v>
      </c>
      <c r="D310" s="17">
        <f t="shared" si="187"/>
        <v>10.671652880281343</v>
      </c>
      <c r="E310" s="17">
        <f t="shared" si="187"/>
        <v>1.5386260254266872</v>
      </c>
      <c r="F310" s="17">
        <f t="shared" si="187"/>
        <v>15.526373523051376</v>
      </c>
      <c r="G310" s="17">
        <f t="shared" si="187"/>
        <v>-11.492572764977799</v>
      </c>
      <c r="H310" s="17">
        <f t="shared" si="187"/>
        <v>-4.6067633265929437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188">(ATAN((C310+2.4)/10)+3.1415/2)/3.1415*1.75</f>
        <v>1.0426815297873371</v>
      </c>
      <c r="M310" s="17">
        <f t="shared" si="188"/>
        <v>1.3862435339747727</v>
      </c>
      <c r="N310" s="17">
        <f t="shared" si="188"/>
        <v>1.0840108563777402</v>
      </c>
      <c r="O310" s="17">
        <f t="shared" si="188"/>
        <v>1.4665718082243058</v>
      </c>
      <c r="P310" s="17">
        <f t="shared" si="188"/>
        <v>0.46394294251891616</v>
      </c>
      <c r="Q310" s="17">
        <f t="shared" si="188"/>
        <v>0.75400944939014147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-20.385050962627407</v>
      </c>
      <c r="F311" s="17">
        <f>(F325-F324)/F331*1000</f>
        <v>-21.764032073310421</v>
      </c>
      <c r="G311" s="17">
        <f>(G325-G324)/G331*1000</f>
        <v>-13.071895424836601</v>
      </c>
      <c r="H311" s="17">
        <f>(H325-H324)/H331*1000</f>
        <v>-19.405700424499699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189">(ATAN(E311/10)+3.1415/2)/3.1415*1.75</f>
        <v>0.25402837372924869</v>
      </c>
      <c r="O311" s="17">
        <f t="shared" si="189"/>
        <v>0.23990175940630998</v>
      </c>
      <c r="P311" s="17">
        <f t="shared" si="189"/>
        <v>0.36375147798950219</v>
      </c>
      <c r="Q311" s="17">
        <f t="shared" si="189"/>
        <v>0.26503523340921942</v>
      </c>
    </row>
    <row r="312" spans="1:17">
      <c r="A312" s="9">
        <v>8</v>
      </c>
      <c r="B312" s="15" t="s">
        <v>182</v>
      </c>
      <c r="C312" s="17">
        <f t="shared" ref="C312:H312" si="190">(C326-C327)/C331*1000</f>
        <v>0.54884742041712409</v>
      </c>
      <c r="D312" s="17">
        <f t="shared" si="190"/>
        <v>-1.669449081803005</v>
      </c>
      <c r="E312" s="17">
        <f t="shared" si="190"/>
        <v>9.0600226500566254</v>
      </c>
      <c r="F312" s="17">
        <f t="shared" si="190"/>
        <v>-14.318442153493699</v>
      </c>
      <c r="G312" s="17">
        <f t="shared" si="190"/>
        <v>-7.1301247771836005</v>
      </c>
      <c r="H312" s="17">
        <f t="shared" si="190"/>
        <v>-15.767131594906003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0.90554338032663462</v>
      </c>
      <c r="M312" s="17">
        <f>(ATAN(D312/10)+3.1415/2)/3.1415*1.75</f>
        <v>0.78285168656184201</v>
      </c>
      <c r="N312" s="17">
        <f t="shared" si="189"/>
        <v>1.2850628468068894</v>
      </c>
      <c r="O312" s="17">
        <f t="shared" si="189"/>
        <v>0.33958578967739622</v>
      </c>
      <c r="P312" s="17">
        <f t="shared" si="189"/>
        <v>0.5299545421300027</v>
      </c>
      <c r="Q312" s="17">
        <f t="shared" si="189"/>
        <v>0.31482916365313723</v>
      </c>
    </row>
    <row r="313" spans="1:17">
      <c r="A313" s="9">
        <v>9</v>
      </c>
      <c r="B313" s="15" t="s">
        <v>183</v>
      </c>
      <c r="C313" s="17">
        <f t="shared" ref="C313:H313" si="191">C328/C331*1000</f>
        <v>1.646542261251372</v>
      </c>
      <c r="D313" s="17">
        <f t="shared" si="191"/>
        <v>1.669449081803005</v>
      </c>
      <c r="E313" s="17">
        <f t="shared" si="191"/>
        <v>1.6987542468856172</v>
      </c>
      <c r="F313" s="17">
        <f t="shared" si="191"/>
        <v>1.7182130584192439</v>
      </c>
      <c r="G313" s="17">
        <f t="shared" si="191"/>
        <v>1.7825311942959001</v>
      </c>
      <c r="H313" s="17">
        <f t="shared" si="191"/>
        <v>1.8192844147968465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192">IF(C313/$I313&gt;1,2^((1-$I313/C313)/LN(10/3)),2^(-LOG($I313/C313,10/3)))</f>
        <v>1.0525741981896672</v>
      </c>
      <c r="M313" s="17">
        <f t="shared" si="192"/>
        <v>1.060176325618265</v>
      </c>
      <c r="N313" s="17">
        <f t="shared" si="192"/>
        <v>1.0696792606882066</v>
      </c>
      <c r="O313" s="17">
        <f t="shared" si="192"/>
        <v>1.0758553435228277</v>
      </c>
      <c r="P313" s="17">
        <f t="shared" si="192"/>
        <v>1.0955440485105319</v>
      </c>
      <c r="Q313" s="17">
        <f t="shared" si="192"/>
        <v>1.1063189806187834</v>
      </c>
    </row>
    <row r="314" spans="1:17">
      <c r="A314" s="9">
        <v>10</v>
      </c>
      <c r="B314" s="15" t="s">
        <v>184</v>
      </c>
      <c r="C314" s="17">
        <f t="shared" ref="C314:G314" si="193">C329/C331*100</f>
        <v>5.4884742041712405E-2</v>
      </c>
      <c r="D314" s="17">
        <f t="shared" si="193"/>
        <v>5.5648302726766838E-2</v>
      </c>
      <c r="E314" s="17">
        <f t="shared" si="193"/>
        <v>5.6625141562853913E-2</v>
      </c>
      <c r="F314" s="17">
        <f t="shared" si="193"/>
        <v>5.7273768613974804E-2</v>
      </c>
      <c r="G314" s="17">
        <f t="shared" si="193"/>
        <v>5.9417706476530011E-2</v>
      </c>
      <c r="H314" s="17">
        <f>H329/H331*100+0.00001</f>
        <v>1.0000000000000001E-5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192"/>
        <v>1.0525741981896672</v>
      </c>
      <c r="M314" s="17">
        <f t="shared" si="192"/>
        <v>1.060176325618265</v>
      </c>
      <c r="N314" s="17">
        <f t="shared" si="192"/>
        <v>1.0696792606882066</v>
      </c>
      <c r="O314" s="17">
        <f t="shared" si="192"/>
        <v>1.0758553435228277</v>
      </c>
      <c r="P314" s="17">
        <f t="shared" si="192"/>
        <v>1.0955440485105319</v>
      </c>
      <c r="Q314" s="17">
        <f t="shared" si="192"/>
        <v>7.4206407756275796E-3</v>
      </c>
    </row>
    <row r="315" spans="1:17">
      <c r="A315" s="9">
        <v>11</v>
      </c>
      <c r="B315" s="15" t="s">
        <v>185</v>
      </c>
      <c r="C315" s="17">
        <f t="shared" ref="C315:G315" si="194">C330/C331*1000</f>
        <v>4.9396267837541163</v>
      </c>
      <c r="D315" s="17">
        <f t="shared" si="194"/>
        <v>5.0083472454090145</v>
      </c>
      <c r="E315" s="17">
        <f t="shared" si="194"/>
        <v>3.9637599093997733</v>
      </c>
      <c r="F315" s="17">
        <f t="shared" si="194"/>
        <v>4.0091638029782359</v>
      </c>
      <c r="G315" s="17">
        <f t="shared" si="194"/>
        <v>4.1592394533571007</v>
      </c>
      <c r="H315" s="17">
        <f>H330/H331*1000+0.00001</f>
        <v>1.0000000000000001E-5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192"/>
        <v>0.99303051739951675</v>
      </c>
      <c r="M315" s="17">
        <f t="shared" si="192"/>
        <v>1.0009599882315023</v>
      </c>
      <c r="N315" s="17">
        <f t="shared" si="192"/>
        <v>0.87484615211602723</v>
      </c>
      <c r="O315" s="17">
        <f t="shared" si="192"/>
        <v>0.88060154938760549</v>
      </c>
      <c r="P315" s="17">
        <f t="shared" si="192"/>
        <v>0.89943121107529367</v>
      </c>
      <c r="Q315" s="17">
        <f t="shared" si="192"/>
        <v>5.2361023056869389E-4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7</v>
      </c>
      <c r="D317" s="17">
        <v>9</v>
      </c>
      <c r="E317" s="17">
        <v>9</v>
      </c>
      <c r="F317" s="17">
        <v>9</v>
      </c>
      <c r="G317" s="17">
        <v>9</v>
      </c>
      <c r="H317" s="17">
        <v>9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6</v>
      </c>
      <c r="D318" s="17">
        <v>6</v>
      </c>
      <c r="E318" s="17">
        <v>6</v>
      </c>
      <c r="F318" s="17">
        <v>6</v>
      </c>
      <c r="G318" s="17">
        <v>6</v>
      </c>
      <c r="H318" s="17">
        <v>6</v>
      </c>
      <c r="K318" s="15" t="s">
        <v>187</v>
      </c>
      <c r="L318" s="17">
        <f t="shared" ref="L318:L323" si="195">L305</f>
        <v>0.85926338851691064</v>
      </c>
      <c r="M318" s="17">
        <f t="shared" ref="M318:M323" si="196">N305</f>
        <v>1.0109339915923392</v>
      </c>
      <c r="N318" s="17">
        <f t="shared" ref="N318:N328" si="197">P305</f>
        <v>1.0381305855185377</v>
      </c>
      <c r="O318" s="17">
        <f>Q305</f>
        <v>1.0494814966123474</v>
      </c>
    </row>
    <row r="319" spans="1:17">
      <c r="A319" s="9">
        <v>3</v>
      </c>
      <c r="B319" s="10" t="s">
        <v>189</v>
      </c>
      <c r="C319" s="17">
        <v>2.4</v>
      </c>
      <c r="D319" s="17">
        <v>2</v>
      </c>
      <c r="E319" s="17">
        <v>2</v>
      </c>
      <c r="F319" s="17">
        <v>3.7</v>
      </c>
      <c r="G319" s="17">
        <v>1</v>
      </c>
      <c r="H319" s="17">
        <v>0</v>
      </c>
      <c r="K319" s="15" t="s">
        <v>190</v>
      </c>
      <c r="L319" s="17">
        <f t="shared" si="195"/>
        <v>0.89408052298331664</v>
      </c>
      <c r="M319" s="17">
        <f t="shared" si="196"/>
        <v>0.91029469620937564</v>
      </c>
      <c r="N319" s="17">
        <f t="shared" si="197"/>
        <v>0.93587593551926385</v>
      </c>
      <c r="O319" s="17">
        <f t="shared" ref="O319:O328" si="198">Q306</f>
        <v>0.94693707776329827</v>
      </c>
    </row>
    <row r="320" spans="1:17">
      <c r="A320" s="9">
        <v>4</v>
      </c>
      <c r="B320" s="10" t="s">
        <v>191</v>
      </c>
      <c r="C320" s="17">
        <v>57.46</v>
      </c>
      <c r="D320" s="17">
        <v>57.2</v>
      </c>
      <c r="E320" s="17">
        <v>57.1</v>
      </c>
      <c r="F320" s="17">
        <v>57.3</v>
      </c>
      <c r="G320" s="17">
        <v>57.5</v>
      </c>
      <c r="H320" s="17">
        <v>75.5</v>
      </c>
      <c r="K320" s="15" t="s">
        <v>192</v>
      </c>
      <c r="L320" s="17">
        <f t="shared" si="195"/>
        <v>0.78629556295830383</v>
      </c>
      <c r="M320" s="17">
        <f t="shared" si="196"/>
        <v>0.72078468723289002</v>
      </c>
      <c r="N320" s="17">
        <f t="shared" si="197"/>
        <v>0.49720058783972826</v>
      </c>
      <c r="O320" s="17">
        <f t="shared" si="198"/>
        <v>8.8737830999390996E-4</v>
      </c>
    </row>
    <row r="321" spans="1:17">
      <c r="A321" s="9">
        <v>5</v>
      </c>
      <c r="B321" s="10" t="s">
        <v>193</v>
      </c>
      <c r="C321" s="17">
        <v>17.399999999999999</v>
      </c>
      <c r="D321" s="17">
        <v>17.399999999999999</v>
      </c>
      <c r="E321" s="17">
        <v>17.399999999999999</v>
      </c>
      <c r="F321" s="17">
        <v>17.399999999999999</v>
      </c>
      <c r="G321" s="17">
        <v>17.399999999999999</v>
      </c>
      <c r="H321" s="17">
        <v>18.399999999999999</v>
      </c>
      <c r="K321" s="15" t="s">
        <v>194</v>
      </c>
      <c r="L321" s="17">
        <f t="shared" si="195"/>
        <v>1.0284516445394423</v>
      </c>
      <c r="M321" s="17">
        <f t="shared" si="196"/>
        <v>1.0424151965715052</v>
      </c>
      <c r="N321" s="17">
        <f t="shared" si="197"/>
        <v>1.0727091538668121</v>
      </c>
      <c r="O321" s="17">
        <f t="shared" si="198"/>
        <v>1.2195583651197153</v>
      </c>
    </row>
    <row r="322" spans="1:17">
      <c r="A322" s="9">
        <v>6</v>
      </c>
      <c r="B322" s="10" t="s">
        <v>195</v>
      </c>
      <c r="C322" s="17">
        <v>4244.3999999999996</v>
      </c>
      <c r="D322" s="17">
        <v>4037.8</v>
      </c>
      <c r="E322" s="17">
        <v>10288.4</v>
      </c>
      <c r="F322" s="17">
        <v>9572.1</v>
      </c>
      <c r="G322" s="17">
        <v>10946.2</v>
      </c>
      <c r="H322" s="17">
        <v>9297.2000000000007</v>
      </c>
      <c r="K322" s="15" t="s">
        <v>196</v>
      </c>
      <c r="L322" s="17">
        <f t="shared" si="195"/>
        <v>1.097942692753749</v>
      </c>
      <c r="M322" s="17">
        <f t="shared" si="196"/>
        <v>1.1143387710142438</v>
      </c>
      <c r="N322" s="17">
        <f t="shared" si="197"/>
        <v>1.1390915684903398</v>
      </c>
      <c r="O322" s="17">
        <f t="shared" si="198"/>
        <v>1.1769811831052301</v>
      </c>
    </row>
    <row r="323" spans="1:17">
      <c r="A323" s="9">
        <v>7</v>
      </c>
      <c r="B323" s="10" t="s">
        <v>197</v>
      </c>
      <c r="C323" s="17">
        <v>4214.5</v>
      </c>
      <c r="D323" s="17">
        <v>3606.9</v>
      </c>
      <c r="E323" s="17">
        <v>10130.1</v>
      </c>
      <c r="F323" s="17">
        <v>8085.9</v>
      </c>
      <c r="G323" s="17">
        <v>12204.2</v>
      </c>
      <c r="H323" s="17">
        <v>9725.5</v>
      </c>
      <c r="K323" s="15" t="s">
        <v>198</v>
      </c>
      <c r="L323" s="17">
        <f t="shared" si="195"/>
        <v>1.0426815297873371</v>
      </c>
      <c r="M323" s="17">
        <f t="shared" si="196"/>
        <v>1.0840108563777402</v>
      </c>
      <c r="N323" s="17">
        <f t="shared" si="197"/>
        <v>0.46394294251891616</v>
      </c>
      <c r="O323" s="17">
        <f t="shared" si="198"/>
        <v>0.75400944939014147</v>
      </c>
    </row>
    <row r="324" spans="1:17">
      <c r="A324" s="9">
        <v>8</v>
      </c>
      <c r="B324" s="10" t="s">
        <v>199</v>
      </c>
      <c r="C324" s="17"/>
      <c r="D324" s="17"/>
      <c r="E324" s="17">
        <v>55</v>
      </c>
      <c r="F324" s="17">
        <v>55</v>
      </c>
      <c r="G324" s="17">
        <v>37</v>
      </c>
      <c r="H324" s="17">
        <v>43</v>
      </c>
      <c r="K324" s="15" t="s">
        <v>200</v>
      </c>
      <c r="L324" s="17">
        <f>N311</f>
        <v>0.25402837372924869</v>
      </c>
      <c r="M324" s="17">
        <f>O311</f>
        <v>0.23990175940630998</v>
      </c>
      <c r="N324" s="17">
        <f t="shared" si="197"/>
        <v>0.36375147798950219</v>
      </c>
      <c r="O324" s="17">
        <f t="shared" si="198"/>
        <v>0.26503523340921942</v>
      </c>
    </row>
    <row r="325" spans="1:17">
      <c r="A325" s="9">
        <v>9</v>
      </c>
      <c r="B325" s="10" t="s">
        <v>201</v>
      </c>
      <c r="C325" s="17"/>
      <c r="D325" s="17"/>
      <c r="E325" s="17">
        <v>19</v>
      </c>
      <c r="F325" s="17">
        <v>17</v>
      </c>
      <c r="G325" s="17">
        <v>15</v>
      </c>
      <c r="H325" s="17">
        <v>11</v>
      </c>
      <c r="K325" s="15" t="s">
        <v>202</v>
      </c>
      <c r="L325" s="17">
        <f>L312</f>
        <v>0.90554338032663462</v>
      </c>
      <c r="M325" s="17">
        <f>N312</f>
        <v>1.2850628468068894</v>
      </c>
      <c r="N325" s="17">
        <f t="shared" si="197"/>
        <v>0.5299545421300027</v>
      </c>
      <c r="O325" s="17">
        <f t="shared" si="198"/>
        <v>0.31482916365313723</v>
      </c>
    </row>
    <row r="326" spans="1:17">
      <c r="A326" s="9">
        <v>10</v>
      </c>
      <c r="B326" s="10" t="s">
        <v>203</v>
      </c>
      <c r="C326" s="17">
        <v>53</v>
      </c>
      <c r="D326" s="17">
        <v>41</v>
      </c>
      <c r="E326" s="17">
        <v>73</v>
      </c>
      <c r="F326" s="17">
        <v>60</v>
      </c>
      <c r="G326" s="17">
        <v>55</v>
      </c>
      <c r="H326" s="17">
        <v>49</v>
      </c>
      <c r="K326" s="15" t="s">
        <v>204</v>
      </c>
      <c r="L326" s="17">
        <f>L313</f>
        <v>1.0525741981896672</v>
      </c>
      <c r="M326" s="17">
        <f>N313</f>
        <v>1.0696792606882066</v>
      </c>
      <c r="N326" s="17">
        <f t="shared" si="197"/>
        <v>1.0955440485105319</v>
      </c>
      <c r="O326" s="17">
        <f t="shared" si="198"/>
        <v>1.1063189806187834</v>
      </c>
    </row>
    <row r="327" spans="1:17">
      <c r="A327" s="9">
        <v>11</v>
      </c>
      <c r="B327" s="10" t="s">
        <v>205</v>
      </c>
      <c r="C327" s="17">
        <v>52</v>
      </c>
      <c r="D327" s="17">
        <v>44</v>
      </c>
      <c r="E327" s="17">
        <v>57</v>
      </c>
      <c r="F327" s="17">
        <v>85</v>
      </c>
      <c r="G327" s="17">
        <v>67</v>
      </c>
      <c r="H327" s="17">
        <v>75</v>
      </c>
      <c r="K327" s="15" t="s">
        <v>206</v>
      </c>
      <c r="L327" s="17">
        <f>L314</f>
        <v>1.0525741981896672</v>
      </c>
      <c r="M327" s="17">
        <f>N314</f>
        <v>1.0696792606882066</v>
      </c>
      <c r="N327" s="17">
        <f t="shared" si="197"/>
        <v>1.0955440485105319</v>
      </c>
      <c r="O327" s="17">
        <f t="shared" si="198"/>
        <v>7.4206407756275796E-3</v>
      </c>
    </row>
    <row r="328" spans="1:17">
      <c r="A328" s="9">
        <v>12</v>
      </c>
      <c r="B328" s="10" t="s">
        <v>207</v>
      </c>
      <c r="C328" s="17">
        <v>3</v>
      </c>
      <c r="D328" s="17">
        <v>3</v>
      </c>
      <c r="E328" s="17">
        <v>3</v>
      </c>
      <c r="F328" s="17">
        <v>3</v>
      </c>
      <c r="G328" s="17">
        <v>3</v>
      </c>
      <c r="H328" s="17">
        <v>3</v>
      </c>
      <c r="K328" s="15" t="s">
        <v>208</v>
      </c>
      <c r="L328" s="17">
        <f>L315</f>
        <v>0.99303051739951675</v>
      </c>
      <c r="M328" s="17">
        <f>N315</f>
        <v>0.87484615211602723</v>
      </c>
      <c r="N328" s="17">
        <f t="shared" si="197"/>
        <v>0.89943121107529367</v>
      </c>
      <c r="O328" s="17">
        <f t="shared" si="198"/>
        <v>5.2361023056869389E-4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0</v>
      </c>
    </row>
    <row r="330" spans="1:17">
      <c r="A330" s="9">
        <v>14</v>
      </c>
      <c r="B330" s="10" t="s">
        <v>211</v>
      </c>
      <c r="C330" s="17">
        <v>9</v>
      </c>
      <c r="D330" s="17">
        <v>9</v>
      </c>
      <c r="E330" s="17">
        <v>7</v>
      </c>
      <c r="F330" s="17">
        <v>7</v>
      </c>
      <c r="G330" s="21">
        <v>7</v>
      </c>
      <c r="H330" s="21">
        <v>0</v>
      </c>
    </row>
    <row r="331" spans="1:17">
      <c r="A331" s="9">
        <v>15</v>
      </c>
      <c r="B331" s="10" t="s">
        <v>213</v>
      </c>
      <c r="C331" s="17">
        <v>1822</v>
      </c>
      <c r="D331" s="17">
        <v>1797</v>
      </c>
      <c r="E331" s="17">
        <v>1766</v>
      </c>
      <c r="F331" s="17">
        <v>1746</v>
      </c>
      <c r="G331" s="17">
        <v>1683</v>
      </c>
      <c r="H331" s="17">
        <v>1649</v>
      </c>
    </row>
    <row r="333" spans="1:17" ht="16">
      <c r="A333" s="20" t="s">
        <v>233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H335" si="199">C347/C361*1000</f>
        <v>5.7425742574257423</v>
      </c>
      <c r="D335" s="17">
        <f t="shared" si="199"/>
        <v>5.4173354735152488</v>
      </c>
      <c r="E335" s="17">
        <f t="shared" si="199"/>
        <v>5.5023435907886693</v>
      </c>
      <c r="F335" s="17">
        <f t="shared" si="199"/>
        <v>5.337712995278177</v>
      </c>
      <c r="G335" s="17">
        <f t="shared" si="199"/>
        <v>5.6226572261557681</v>
      </c>
      <c r="H335" s="17">
        <f t="shared" si="199"/>
        <v>5.7766367137355585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200">IF(C335/$I335&gt;1,2^((1-$I335/C335)/LN(10/3)),2^(-LOG($I335/C335,10/3)))</f>
        <v>1.0772872950944348</v>
      </c>
      <c r="M335" s="17">
        <f t="shared" si="200"/>
        <v>1.0453497352548029</v>
      </c>
      <c r="N335" s="17">
        <f t="shared" si="200"/>
        <v>1.0539666383256778</v>
      </c>
      <c r="O335" s="17">
        <f t="shared" si="200"/>
        <v>1.0370966735050657</v>
      </c>
      <c r="P335" s="17">
        <f t="shared" si="200"/>
        <v>1.065831544486793</v>
      </c>
      <c r="Q335" s="17">
        <f t="shared" si="200"/>
        <v>1.0804762370329648</v>
      </c>
    </row>
    <row r="336" spans="1:17">
      <c r="A336" s="9">
        <v>2</v>
      </c>
      <c r="B336" s="15" t="s">
        <v>176</v>
      </c>
      <c r="C336" s="17">
        <f t="shared" ref="C336:H336" si="201">C348/C361*1000</f>
        <v>1.7821782178217822</v>
      </c>
      <c r="D336" s="17">
        <f t="shared" si="201"/>
        <v>1.8057784911717496</v>
      </c>
      <c r="E336" s="17">
        <f t="shared" si="201"/>
        <v>1.8341145302628898</v>
      </c>
      <c r="F336" s="17">
        <f t="shared" si="201"/>
        <v>1.8476698829809075</v>
      </c>
      <c r="G336" s="17">
        <f t="shared" si="201"/>
        <v>1.8742190753852561</v>
      </c>
      <c r="H336" s="17">
        <f t="shared" si="201"/>
        <v>1.9255455712451861</v>
      </c>
      <c r="I336" s="18">
        <f>Показатели!$E$3</f>
        <v>4</v>
      </c>
      <c r="J336" s="9">
        <v>2</v>
      </c>
      <c r="K336" s="15" t="s">
        <v>176</v>
      </c>
      <c r="L336" s="17">
        <f t="shared" si="200"/>
        <v>0.62785706561566113</v>
      </c>
      <c r="M336" s="17">
        <f t="shared" si="200"/>
        <v>0.63263039429295054</v>
      </c>
      <c r="N336" s="17">
        <f t="shared" si="200"/>
        <v>0.63832673654388639</v>
      </c>
      <c r="O336" s="17">
        <f t="shared" si="200"/>
        <v>0.64103853319894433</v>
      </c>
      <c r="P336" s="17">
        <f t="shared" si="200"/>
        <v>0.64632545599228719</v>
      </c>
      <c r="Q336" s="17">
        <f t="shared" si="200"/>
        <v>0.65645717934915293</v>
      </c>
    </row>
    <row r="337" spans="1:17">
      <c r="A337" s="9">
        <v>3</v>
      </c>
      <c r="B337" s="15" t="s">
        <v>177</v>
      </c>
      <c r="C337" s="17">
        <f>C349/C361*1000+0.00001</f>
        <v>1.3465446534653465</v>
      </c>
      <c r="D337" s="17">
        <f>D349/D361*1000+0.00001</f>
        <v>2.5080356821829857</v>
      </c>
      <c r="E337" s="17">
        <f>E349/E361*1000+0.00001</f>
        <v>2.5881493927042998</v>
      </c>
      <c r="F337" s="17">
        <f>F349/F361*1000+0.00001</f>
        <v>1.7039722254157259</v>
      </c>
      <c r="G337" s="17">
        <f>G349/G361*1000</f>
        <v>0.41649312786339027</v>
      </c>
      <c r="H337" s="17">
        <f>H349/H361*1000+0.00001</f>
        <v>1.0000000000000001E-5</v>
      </c>
      <c r="I337" s="18">
        <f>Показатели!$E$4</f>
        <v>2</v>
      </c>
      <c r="J337" s="9">
        <v>3</v>
      </c>
      <c r="K337" s="15" t="s">
        <v>177</v>
      </c>
      <c r="L337" s="17">
        <f t="shared" si="200"/>
        <v>0.79631805677411083</v>
      </c>
      <c r="M337" s="17">
        <f t="shared" si="200"/>
        <v>1.1236912145947875</v>
      </c>
      <c r="N337" s="17">
        <f t="shared" si="200"/>
        <v>1.139773918973789</v>
      </c>
      <c r="O337" s="17">
        <f t="shared" si="200"/>
        <v>0.91190341395117391</v>
      </c>
      <c r="P337" s="17">
        <f t="shared" si="200"/>
        <v>0.40522284785084439</v>
      </c>
      <c r="Q337" s="17">
        <f t="shared" si="200"/>
        <v>8.8737830999390996E-4</v>
      </c>
    </row>
    <row r="338" spans="1:17">
      <c r="A338" s="9">
        <v>4</v>
      </c>
      <c r="B338" s="15" t="s">
        <v>178</v>
      </c>
      <c r="C338" s="17">
        <f t="shared" ref="C338:H338" si="202">C350/C361*1000</f>
        <v>20.217821782178216</v>
      </c>
      <c r="D338" s="17">
        <f t="shared" si="202"/>
        <v>20.465489566613162</v>
      </c>
      <c r="E338" s="17">
        <f t="shared" si="202"/>
        <v>21.051558997350725</v>
      </c>
      <c r="F338" s="17">
        <f t="shared" si="202"/>
        <v>20.919729008417164</v>
      </c>
      <c r="G338" s="17">
        <f t="shared" si="202"/>
        <v>21.012078300708037</v>
      </c>
      <c r="H338" s="17">
        <f t="shared" si="202"/>
        <v>21.587505348737697</v>
      </c>
      <c r="I338" s="18">
        <f>Показатели!$E$5</f>
        <v>30</v>
      </c>
      <c r="J338" s="9">
        <v>4</v>
      </c>
      <c r="K338" s="15" t="s">
        <v>178</v>
      </c>
      <c r="L338" s="17">
        <f t="shared" si="200"/>
        <v>0.7967640210164153</v>
      </c>
      <c r="M338" s="17">
        <f t="shared" si="200"/>
        <v>0.80236869174460979</v>
      </c>
      <c r="N338" s="17">
        <f t="shared" si="200"/>
        <v>0.81551787376765938</v>
      </c>
      <c r="O338" s="17">
        <f t="shared" si="200"/>
        <v>0.81257378764983013</v>
      </c>
      <c r="P338" s="17">
        <f t="shared" si="200"/>
        <v>0.81463699585979976</v>
      </c>
      <c r="Q338" s="17">
        <f t="shared" si="200"/>
        <v>0.82740715151713495</v>
      </c>
    </row>
    <row r="339" spans="1:17">
      <c r="A339" s="9">
        <v>5</v>
      </c>
      <c r="B339" s="15" t="s">
        <v>179</v>
      </c>
      <c r="C339" s="17">
        <f t="shared" ref="C339:H339" si="203">C351/C361*1000</f>
        <v>6.2772277227722766</v>
      </c>
      <c r="D339" s="17">
        <f t="shared" si="203"/>
        <v>6.5810593900481535</v>
      </c>
      <c r="E339" s="17">
        <f t="shared" si="203"/>
        <v>7.0511514163439983</v>
      </c>
      <c r="F339" s="17">
        <f t="shared" si="203"/>
        <v>7.1032642167932663</v>
      </c>
      <c r="G339" s="17">
        <f t="shared" si="203"/>
        <v>7.2053311120366512</v>
      </c>
      <c r="H339" s="17">
        <f t="shared" si="203"/>
        <v>7.4026529738981601</v>
      </c>
      <c r="I339" s="18">
        <f>Показатели!$E$6</f>
        <v>8</v>
      </c>
      <c r="J339" s="9">
        <v>5</v>
      </c>
      <c r="K339" s="15" t="s">
        <v>179</v>
      </c>
      <c r="L339" s="17">
        <f t="shared" si="200"/>
        <v>0.86968967180207668</v>
      </c>
      <c r="M339" s="17">
        <f t="shared" si="200"/>
        <v>0.89368111603405753</v>
      </c>
      <c r="N339" s="17">
        <f t="shared" si="200"/>
        <v>0.92989408987656286</v>
      </c>
      <c r="O339" s="17">
        <f t="shared" si="200"/>
        <v>0.93384454900371583</v>
      </c>
      <c r="P339" s="17">
        <f t="shared" si="200"/>
        <v>0.94154636999555064</v>
      </c>
      <c r="Q339" s="17">
        <f t="shared" si="200"/>
        <v>0.95630594237508881</v>
      </c>
    </row>
    <row r="340" spans="1:17">
      <c r="A340" s="9">
        <v>6</v>
      </c>
      <c r="B340" s="15" t="s">
        <v>180</v>
      </c>
      <c r="C340" s="17">
        <f t="shared" ref="C340:H340" si="204">(C352-C353)/C352*100</f>
        <v>8.7188333071977411</v>
      </c>
      <c r="D340" s="17">
        <f t="shared" si="204"/>
        <v>0.23089171974522293</v>
      </c>
      <c r="E340" s="17">
        <f t="shared" si="204"/>
        <v>-4.0666876376219028</v>
      </c>
      <c r="F340" s="17">
        <f t="shared" si="204"/>
        <v>1.687053360537913</v>
      </c>
      <c r="G340" s="17">
        <f t="shared" si="204"/>
        <v>4.7955012678681426</v>
      </c>
      <c r="H340" s="17">
        <f t="shared" si="204"/>
        <v>-11.588785773739604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205">(ATAN((C340+2.4)/10)+3.1415/2)/3.1415*1.75</f>
        <v>1.3419971907564643</v>
      </c>
      <c r="M340" s="17">
        <f t="shared" si="205"/>
        <v>1.0183086180602534</v>
      </c>
      <c r="N340" s="17">
        <f t="shared" si="205"/>
        <v>0.78300135088187206</v>
      </c>
      <c r="O340" s="17">
        <f t="shared" si="205"/>
        <v>1.0911323127070427</v>
      </c>
      <c r="P340" s="17">
        <f t="shared" si="205"/>
        <v>1.2224524081427368</v>
      </c>
      <c r="Q340" s="17">
        <f t="shared" si="205"/>
        <v>0.46102298107869033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-13.653963725290403</v>
      </c>
      <c r="F341" s="17">
        <f>(F355-F354)/F361*1000</f>
        <v>-14.986655717511805</v>
      </c>
      <c r="G341" s="17">
        <f>(G355-G354)/G361*1000</f>
        <v>-12.703040399833403</v>
      </c>
      <c r="H341" s="17">
        <f>(H355-H354)/H361*1000</f>
        <v>-12.836970474967908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206">(ATAN(E341/10)+3.1415/2)/3.1415*1.75</f>
        <v>0.35210987665309612</v>
      </c>
      <c r="O341" s="17">
        <f t="shared" si="206"/>
        <v>0.32775504229756131</v>
      </c>
      <c r="P341" s="17">
        <f t="shared" si="206"/>
        <v>0.37147403292780368</v>
      </c>
      <c r="Q341" s="17">
        <f t="shared" si="206"/>
        <v>0.36863803175283122</v>
      </c>
    </row>
    <row r="342" spans="1:17">
      <c r="A342" s="9">
        <v>8</v>
      </c>
      <c r="B342" s="15" t="s">
        <v>182</v>
      </c>
      <c r="C342" s="17">
        <f t="shared" ref="C342:H342" si="207">(C356-C357)/C361*1000</f>
        <v>-5.9405940594059405</v>
      </c>
      <c r="D342" s="17">
        <f t="shared" si="207"/>
        <v>-3.0096308186195828</v>
      </c>
      <c r="E342" s="17">
        <f t="shared" si="207"/>
        <v>6.3175056042388427</v>
      </c>
      <c r="F342" s="17">
        <f t="shared" si="207"/>
        <v>0.82118661465818099</v>
      </c>
      <c r="G342" s="17">
        <f t="shared" si="207"/>
        <v>-13.952519783423574</v>
      </c>
      <c r="H342" s="17">
        <f t="shared" si="207"/>
        <v>-9.4137783483097994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0.57639425723451987</v>
      </c>
      <c r="M342" s="17">
        <f>(ATAN(D342/10)+3.1415/2)/3.1415*1.75</f>
        <v>0.71214938324600652</v>
      </c>
      <c r="N342" s="17">
        <f t="shared" si="206"/>
        <v>1.1888685746332488</v>
      </c>
      <c r="O342" s="17">
        <f t="shared" si="206"/>
        <v>0.9206425047472413</v>
      </c>
      <c r="P342" s="17">
        <f t="shared" si="206"/>
        <v>0.34638515092277861</v>
      </c>
      <c r="Q342" s="17">
        <f t="shared" si="206"/>
        <v>0.45430302415018597</v>
      </c>
    </row>
    <row r="343" spans="1:17">
      <c r="A343" s="9">
        <v>9</v>
      </c>
      <c r="B343" s="15" t="s">
        <v>183</v>
      </c>
      <c r="C343" s="17">
        <f t="shared" ref="C343:H343" si="208">C358/C361*1000</f>
        <v>0.79207920792079212</v>
      </c>
      <c r="D343" s="17">
        <f t="shared" si="208"/>
        <v>0.8025682182985554</v>
      </c>
      <c r="E343" s="17">
        <f t="shared" si="208"/>
        <v>0.81516201345017314</v>
      </c>
      <c r="F343" s="17">
        <f t="shared" si="208"/>
        <v>0.82118661465818099</v>
      </c>
      <c r="G343" s="17">
        <f t="shared" si="208"/>
        <v>0.83298625572678053</v>
      </c>
      <c r="H343" s="17">
        <f t="shared" si="208"/>
        <v>0.85579803166452717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209">IF(C343/$I343&gt;1,2^((1-$I343/C343)/LN(10/3)),2^(-LOG($I343/C343,10/3)))</f>
        <v>0.69237397854921434</v>
      </c>
      <c r="M343" s="17">
        <f t="shared" si="209"/>
        <v>0.69763780171568157</v>
      </c>
      <c r="N343" s="17">
        <f t="shared" si="209"/>
        <v>0.70391948486213296</v>
      </c>
      <c r="O343" s="17">
        <f t="shared" si="209"/>
        <v>0.7069099384890869</v>
      </c>
      <c r="P343" s="17">
        <f t="shared" si="209"/>
        <v>0.71274013132942693</v>
      </c>
      <c r="Q343" s="17">
        <f t="shared" si="209"/>
        <v>0.72391296348235412</v>
      </c>
    </row>
    <row r="344" spans="1:17">
      <c r="A344" s="9">
        <v>10</v>
      </c>
      <c r="B344" s="15" t="s">
        <v>184</v>
      </c>
      <c r="C344" s="17">
        <f t="shared" ref="C344:G344" si="210">C359/C361*100</f>
        <v>7.9207920792079209E-2</v>
      </c>
      <c r="D344" s="17">
        <f t="shared" si="210"/>
        <v>8.0256821829855537E-2</v>
      </c>
      <c r="E344" s="17">
        <f t="shared" si="210"/>
        <v>6.1137151008762991E-2</v>
      </c>
      <c r="F344" s="17">
        <f t="shared" si="210"/>
        <v>6.158899609936358E-2</v>
      </c>
      <c r="G344" s="17">
        <f t="shared" si="210"/>
        <v>6.2473969179508544E-2</v>
      </c>
      <c r="H344" s="17">
        <f>H359/H361*100+0.00001</f>
        <v>1.0000000000000001E-5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209"/>
        <v>1.2365132354927992</v>
      </c>
      <c r="M344" s="17">
        <f t="shared" si="209"/>
        <v>1.2424002253312365</v>
      </c>
      <c r="N344" s="17">
        <f t="shared" si="209"/>
        <v>1.1105733146929559</v>
      </c>
      <c r="O344" s="17">
        <f t="shared" si="209"/>
        <v>1.1144162013530698</v>
      </c>
      <c r="P344" s="17">
        <f t="shared" si="209"/>
        <v>1.1218189415948416</v>
      </c>
      <c r="Q344" s="17">
        <f t="shared" si="209"/>
        <v>7.4206407756275796E-3</v>
      </c>
    </row>
    <row r="345" spans="1:17">
      <c r="A345" s="9">
        <v>11</v>
      </c>
      <c r="B345" s="15" t="s">
        <v>185</v>
      </c>
      <c r="C345" s="17">
        <f t="shared" ref="C345:G345" si="211">C360/C361*1000</f>
        <v>4.5544554455445541</v>
      </c>
      <c r="D345" s="17">
        <f t="shared" si="211"/>
        <v>5.0160513643659712</v>
      </c>
      <c r="E345" s="17">
        <f t="shared" si="211"/>
        <v>5.0947625840635826</v>
      </c>
      <c r="F345" s="17">
        <f t="shared" si="211"/>
        <v>5.5430096489427223</v>
      </c>
      <c r="G345" s="17">
        <f t="shared" si="211"/>
        <v>5.4144106622240731</v>
      </c>
      <c r="H345" s="17">
        <f>H360/H361*1000+0.00001</f>
        <v>1.0000000000000001E-5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209"/>
        <v>0.94768534060778997</v>
      </c>
      <c r="M345" s="17">
        <f t="shared" si="209"/>
        <v>1.0018439913208173</v>
      </c>
      <c r="N345" s="17">
        <f t="shared" si="209"/>
        <v>1.0107658689113306</v>
      </c>
      <c r="O345" s="17">
        <f t="shared" si="209"/>
        <v>1.0580196522041543</v>
      </c>
      <c r="P345" s="17">
        <f t="shared" si="209"/>
        <v>1.0450497229953595</v>
      </c>
      <c r="Q345" s="17">
        <f t="shared" si="209"/>
        <v>5.2361023056869389E-4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</row>
    <row r="347" spans="1:17">
      <c r="A347" s="9">
        <v>1</v>
      </c>
      <c r="B347" s="10" t="s">
        <v>187</v>
      </c>
      <c r="C347" s="17">
        <v>29</v>
      </c>
      <c r="D347" s="17">
        <v>27</v>
      </c>
      <c r="E347" s="17">
        <v>27</v>
      </c>
      <c r="F347" s="17">
        <v>26</v>
      </c>
      <c r="G347" s="17">
        <v>27</v>
      </c>
      <c r="H347" s="17">
        <v>27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9</v>
      </c>
      <c r="D348" s="17">
        <v>9</v>
      </c>
      <c r="E348" s="17">
        <v>9</v>
      </c>
      <c r="F348" s="17">
        <v>9</v>
      </c>
      <c r="G348" s="17">
        <v>9</v>
      </c>
      <c r="H348" s="17">
        <v>9</v>
      </c>
      <c r="K348" s="15" t="s">
        <v>187</v>
      </c>
      <c r="L348" s="17">
        <f t="shared" ref="L348:L353" si="212">L335</f>
        <v>1.0772872950944348</v>
      </c>
      <c r="M348" s="17">
        <f t="shared" ref="M348:M353" si="213">N335</f>
        <v>1.0539666383256778</v>
      </c>
      <c r="N348" s="17">
        <f t="shared" ref="N348:N358" si="214">P335</f>
        <v>1.065831544486793</v>
      </c>
      <c r="O348" s="17">
        <f>Q335</f>
        <v>1.0804762370329648</v>
      </c>
    </row>
    <row r="349" spans="1:17">
      <c r="A349" s="9">
        <v>3</v>
      </c>
      <c r="B349" s="10" t="s">
        <v>189</v>
      </c>
      <c r="C349" s="17">
        <v>6.8</v>
      </c>
      <c r="D349" s="17">
        <v>12.5</v>
      </c>
      <c r="E349" s="17">
        <v>12.7</v>
      </c>
      <c r="F349" s="17">
        <v>8.3000000000000007</v>
      </c>
      <c r="G349" s="17">
        <v>2</v>
      </c>
      <c r="H349" s="17">
        <v>0</v>
      </c>
      <c r="K349" s="15" t="s">
        <v>190</v>
      </c>
      <c r="L349" s="17">
        <f t="shared" si="212"/>
        <v>0.62785706561566113</v>
      </c>
      <c r="M349" s="17">
        <f t="shared" si="213"/>
        <v>0.63832673654388639</v>
      </c>
      <c r="N349" s="17">
        <f t="shared" si="214"/>
        <v>0.64632545599228719</v>
      </c>
      <c r="O349" s="17">
        <f t="shared" ref="O349:O358" si="215">Q336</f>
        <v>0.65645717934915293</v>
      </c>
    </row>
    <row r="350" spans="1:17">
      <c r="A350" s="9">
        <v>4</v>
      </c>
      <c r="B350" s="10" t="s">
        <v>191</v>
      </c>
      <c r="C350" s="17">
        <v>102.1</v>
      </c>
      <c r="D350" s="17">
        <v>102</v>
      </c>
      <c r="E350" s="17">
        <v>103.3</v>
      </c>
      <c r="F350" s="17">
        <v>101.9</v>
      </c>
      <c r="G350" s="17">
        <v>100.9</v>
      </c>
      <c r="H350" s="17">
        <v>100.9</v>
      </c>
      <c r="K350" s="15" t="s">
        <v>192</v>
      </c>
      <c r="L350" s="17">
        <f t="shared" si="212"/>
        <v>0.79631805677411083</v>
      </c>
      <c r="M350" s="17">
        <f t="shared" si="213"/>
        <v>1.139773918973789</v>
      </c>
      <c r="N350" s="17">
        <f t="shared" si="214"/>
        <v>0.40522284785084439</v>
      </c>
      <c r="O350" s="17">
        <f t="shared" si="215"/>
        <v>8.8737830999390996E-4</v>
      </c>
    </row>
    <row r="351" spans="1:17">
      <c r="A351" s="9">
        <v>5</v>
      </c>
      <c r="B351" s="10" t="s">
        <v>193</v>
      </c>
      <c r="C351" s="17">
        <v>31.7</v>
      </c>
      <c r="D351" s="17">
        <v>32.799999999999997</v>
      </c>
      <c r="E351" s="17">
        <v>34.6</v>
      </c>
      <c r="F351" s="17">
        <v>34.6</v>
      </c>
      <c r="G351" s="17">
        <v>34.6</v>
      </c>
      <c r="H351" s="17">
        <v>34.6</v>
      </c>
      <c r="K351" s="15" t="s">
        <v>194</v>
      </c>
      <c r="L351" s="17">
        <f t="shared" si="212"/>
        <v>0.7967640210164153</v>
      </c>
      <c r="M351" s="17">
        <f t="shared" si="213"/>
        <v>0.81551787376765938</v>
      </c>
      <c r="N351" s="17">
        <f t="shared" si="214"/>
        <v>0.81463699585979976</v>
      </c>
      <c r="O351" s="17">
        <f t="shared" si="215"/>
        <v>0.82740715151713495</v>
      </c>
    </row>
    <row r="352" spans="1:17">
      <c r="A352" s="9">
        <v>6</v>
      </c>
      <c r="B352" s="10" t="s">
        <v>195</v>
      </c>
      <c r="C352" s="17">
        <v>12754</v>
      </c>
      <c r="D352" s="17">
        <v>12560</v>
      </c>
      <c r="E352" s="17">
        <v>15895</v>
      </c>
      <c r="F352" s="17">
        <v>19898.599999999999</v>
      </c>
      <c r="G352" s="17">
        <v>25002.6</v>
      </c>
      <c r="H352" s="17">
        <v>25710.2</v>
      </c>
      <c r="K352" s="15" t="s">
        <v>196</v>
      </c>
      <c r="L352" s="17">
        <f t="shared" si="212"/>
        <v>0.86968967180207668</v>
      </c>
      <c r="M352" s="17">
        <f t="shared" si="213"/>
        <v>0.92989408987656286</v>
      </c>
      <c r="N352" s="17">
        <f t="shared" si="214"/>
        <v>0.94154636999555064</v>
      </c>
      <c r="O352" s="17">
        <f t="shared" si="215"/>
        <v>0.95630594237508881</v>
      </c>
    </row>
    <row r="353" spans="1:17">
      <c r="A353" s="9">
        <v>7</v>
      </c>
      <c r="B353" s="10" t="s">
        <v>197</v>
      </c>
      <c r="C353" s="17">
        <v>11642</v>
      </c>
      <c r="D353" s="17">
        <v>12531</v>
      </c>
      <c r="E353" s="17">
        <v>16541.400000000001</v>
      </c>
      <c r="F353" s="17">
        <v>19562.900000000001</v>
      </c>
      <c r="G353" s="17">
        <v>23803.599999999999</v>
      </c>
      <c r="H353" s="17">
        <v>28689.7</v>
      </c>
      <c r="K353" s="15" t="s">
        <v>198</v>
      </c>
      <c r="L353" s="17">
        <f t="shared" si="212"/>
        <v>1.3419971907564643</v>
      </c>
      <c r="M353" s="17">
        <f t="shared" si="213"/>
        <v>0.78300135088187206</v>
      </c>
      <c r="N353" s="17">
        <f t="shared" si="214"/>
        <v>1.2224524081427368</v>
      </c>
      <c r="O353" s="17">
        <f t="shared" si="215"/>
        <v>0.46102298107869033</v>
      </c>
    </row>
    <row r="354" spans="1:17">
      <c r="A354" s="9">
        <v>8</v>
      </c>
      <c r="B354" s="10" t="s">
        <v>199</v>
      </c>
      <c r="C354" s="17"/>
      <c r="D354" s="17"/>
      <c r="E354" s="17">
        <v>104</v>
      </c>
      <c r="F354" s="17">
        <v>97</v>
      </c>
      <c r="G354" s="17">
        <v>93</v>
      </c>
      <c r="H354" s="17">
        <v>88</v>
      </c>
      <c r="K354" s="15" t="s">
        <v>200</v>
      </c>
      <c r="L354" s="17">
        <f>N341</f>
        <v>0.35210987665309612</v>
      </c>
      <c r="M354" s="17">
        <f>O341</f>
        <v>0.32775504229756131</v>
      </c>
      <c r="N354" s="17">
        <f t="shared" si="214"/>
        <v>0.37147403292780368</v>
      </c>
      <c r="O354" s="17">
        <f t="shared" si="215"/>
        <v>0.36863803175283122</v>
      </c>
    </row>
    <row r="355" spans="1:17">
      <c r="A355" s="9">
        <v>9</v>
      </c>
      <c r="B355" s="10" t="s">
        <v>201</v>
      </c>
      <c r="C355" s="17"/>
      <c r="D355" s="17"/>
      <c r="E355" s="17">
        <v>37</v>
      </c>
      <c r="F355" s="17">
        <v>24</v>
      </c>
      <c r="G355" s="17">
        <v>32</v>
      </c>
      <c r="H355" s="17">
        <v>28</v>
      </c>
      <c r="K355" s="15" t="s">
        <v>202</v>
      </c>
      <c r="L355" s="17">
        <f>L342</f>
        <v>0.57639425723451987</v>
      </c>
      <c r="M355" s="17">
        <f>N342</f>
        <v>1.1888685746332488</v>
      </c>
      <c r="N355" s="17">
        <f t="shared" si="214"/>
        <v>0.34638515092277861</v>
      </c>
      <c r="O355" s="17">
        <f t="shared" si="215"/>
        <v>0.45430302415018597</v>
      </c>
    </row>
    <row r="356" spans="1:17">
      <c r="A356" s="9">
        <v>10</v>
      </c>
      <c r="B356" s="10" t="s">
        <v>203</v>
      </c>
      <c r="C356" s="17">
        <v>77</v>
      </c>
      <c r="D356" s="17">
        <v>102</v>
      </c>
      <c r="E356" s="17">
        <v>117</v>
      </c>
      <c r="F356" s="17">
        <v>97</v>
      </c>
      <c r="G356" s="17">
        <v>69</v>
      </c>
      <c r="H356" s="17">
        <v>74</v>
      </c>
      <c r="K356" s="15" t="s">
        <v>204</v>
      </c>
      <c r="L356" s="17">
        <f>L343</f>
        <v>0.69237397854921434</v>
      </c>
      <c r="M356" s="17">
        <f>N343</f>
        <v>0.70391948486213296</v>
      </c>
      <c r="N356" s="17">
        <f t="shared" si="214"/>
        <v>0.71274013132942693</v>
      </c>
      <c r="O356" s="17">
        <f t="shared" si="215"/>
        <v>0.72391296348235412</v>
      </c>
    </row>
    <row r="357" spans="1:17">
      <c r="A357" s="9">
        <v>11</v>
      </c>
      <c r="B357" s="10" t="s">
        <v>205</v>
      </c>
      <c r="C357" s="17">
        <v>107</v>
      </c>
      <c r="D357" s="17">
        <v>117</v>
      </c>
      <c r="E357" s="17">
        <v>86</v>
      </c>
      <c r="F357" s="17">
        <v>93</v>
      </c>
      <c r="G357" s="17">
        <v>136</v>
      </c>
      <c r="H357" s="17">
        <v>118</v>
      </c>
      <c r="K357" s="15" t="s">
        <v>206</v>
      </c>
      <c r="L357" s="17">
        <f>L344</f>
        <v>1.2365132354927992</v>
      </c>
      <c r="M357" s="17">
        <f>N344</f>
        <v>1.1105733146929559</v>
      </c>
      <c r="N357" s="17">
        <f t="shared" si="214"/>
        <v>1.1218189415948416</v>
      </c>
      <c r="O357" s="17">
        <f t="shared" si="215"/>
        <v>7.4206407756275796E-3</v>
      </c>
    </row>
    <row r="358" spans="1:17">
      <c r="A358" s="9">
        <v>12</v>
      </c>
      <c r="B358" s="10" t="s">
        <v>207</v>
      </c>
      <c r="C358" s="17">
        <v>4</v>
      </c>
      <c r="D358" s="17">
        <v>4</v>
      </c>
      <c r="E358" s="17">
        <v>4</v>
      </c>
      <c r="F358" s="17">
        <v>4</v>
      </c>
      <c r="G358" s="17">
        <v>4</v>
      </c>
      <c r="H358" s="17">
        <v>4</v>
      </c>
      <c r="K358" s="15" t="s">
        <v>208</v>
      </c>
      <c r="L358" s="17">
        <f>L345</f>
        <v>0.94768534060778997</v>
      </c>
      <c r="M358" s="17">
        <f>N345</f>
        <v>1.0107658689113306</v>
      </c>
      <c r="N358" s="17">
        <f t="shared" si="214"/>
        <v>1.0450497229953595</v>
      </c>
      <c r="O358" s="17">
        <f t="shared" si="215"/>
        <v>5.2361023056869389E-4</v>
      </c>
    </row>
    <row r="359" spans="1:17">
      <c r="A359" s="9">
        <v>13</v>
      </c>
      <c r="B359" s="10" t="s">
        <v>209</v>
      </c>
      <c r="C359" s="17">
        <v>4</v>
      </c>
      <c r="D359" s="17">
        <v>4</v>
      </c>
      <c r="E359" s="17">
        <v>3</v>
      </c>
      <c r="F359" s="17">
        <v>3</v>
      </c>
      <c r="G359" s="21">
        <v>3</v>
      </c>
      <c r="H359" s="21">
        <v>0</v>
      </c>
    </row>
    <row r="360" spans="1:17">
      <c r="A360" s="9">
        <v>14</v>
      </c>
      <c r="B360" s="10" t="s">
        <v>211</v>
      </c>
      <c r="C360" s="17">
        <v>23</v>
      </c>
      <c r="D360" s="17">
        <v>25</v>
      </c>
      <c r="E360" s="17">
        <v>25</v>
      </c>
      <c r="F360" s="17">
        <v>27</v>
      </c>
      <c r="G360" s="21">
        <v>26</v>
      </c>
      <c r="H360" s="21">
        <v>0</v>
      </c>
    </row>
    <row r="361" spans="1:17">
      <c r="A361" s="9">
        <v>15</v>
      </c>
      <c r="B361" s="10" t="s">
        <v>213</v>
      </c>
      <c r="C361" s="17">
        <v>5050</v>
      </c>
      <c r="D361" s="17">
        <v>4984</v>
      </c>
      <c r="E361" s="17">
        <v>4907</v>
      </c>
      <c r="F361" s="17">
        <v>4871</v>
      </c>
      <c r="G361" s="17">
        <v>4802</v>
      </c>
      <c r="H361" s="17">
        <v>4674</v>
      </c>
    </row>
    <row r="363" spans="1:17" ht="16">
      <c r="A363" s="20" t="s">
        <v>234</v>
      </c>
    </row>
    <row r="364" spans="1:17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8" t="s">
        <v>174</v>
      </c>
      <c r="J364" s="9" t="s">
        <v>2</v>
      </c>
      <c r="K364" s="14" t="s">
        <v>173</v>
      </c>
      <c r="L364" s="17">
        <v>2014</v>
      </c>
      <c r="M364" s="17">
        <v>2015</v>
      </c>
      <c r="N364" s="17">
        <v>2016</v>
      </c>
      <c r="O364" s="17">
        <v>2017</v>
      </c>
      <c r="P364" s="17">
        <v>2018</v>
      </c>
      <c r="Q364" s="17">
        <v>2019</v>
      </c>
    </row>
    <row r="365" spans="1:17">
      <c r="A365" s="9">
        <v>1</v>
      </c>
      <c r="B365" s="15" t="s">
        <v>175</v>
      </c>
      <c r="C365" s="17">
        <f t="shared" ref="C365:H365" si="216">C377/C391*1000</f>
        <v>1.5105740181268883</v>
      </c>
      <c r="D365" s="17">
        <f t="shared" si="216"/>
        <v>1.4947683109118086</v>
      </c>
      <c r="E365" s="17">
        <f t="shared" si="216"/>
        <v>1.4970059880239521</v>
      </c>
      <c r="F365" s="17">
        <f t="shared" si="216"/>
        <v>2.0140986908358509</v>
      </c>
      <c r="G365" s="17">
        <f t="shared" si="216"/>
        <v>3.0690537084398977</v>
      </c>
      <c r="H365" s="17">
        <f t="shared" si="216"/>
        <v>3.1413612565445028</v>
      </c>
      <c r="I365" s="18">
        <f>Показатели!$E$2</f>
        <v>5</v>
      </c>
      <c r="J365" s="9">
        <v>1</v>
      </c>
      <c r="K365" s="15" t="s">
        <v>175</v>
      </c>
      <c r="L365" s="17">
        <f t="shared" ref="L365:Q369" si="217">IF(C365/$I365&gt;1,2^((1-$I365/C365)/LN(10/3)),2^(-LOG($I365/C365,10/3)))</f>
        <v>0.50202618824437206</v>
      </c>
      <c r="M365" s="17">
        <f t="shared" si="217"/>
        <v>0.49899526574996278</v>
      </c>
      <c r="N365" s="17">
        <f t="shared" si="217"/>
        <v>0.49942518896884591</v>
      </c>
      <c r="O365" s="17">
        <f t="shared" si="217"/>
        <v>0.59245542789965688</v>
      </c>
      <c r="P365" s="17">
        <f t="shared" si="217"/>
        <v>0.75503646204894159</v>
      </c>
      <c r="Q365" s="17">
        <f t="shared" si="217"/>
        <v>0.76522715749347159</v>
      </c>
    </row>
    <row r="366" spans="1:17">
      <c r="A366" s="9">
        <v>2</v>
      </c>
      <c r="B366" s="15" t="s">
        <v>176</v>
      </c>
      <c r="C366" s="17">
        <f t="shared" ref="C366:H366" si="218">C378/C391*1000</f>
        <v>3.524672708962739</v>
      </c>
      <c r="D366" s="17">
        <f t="shared" si="218"/>
        <v>3.4877927254608871</v>
      </c>
      <c r="E366" s="17">
        <f t="shared" si="218"/>
        <v>3.4930139720558881</v>
      </c>
      <c r="F366" s="17">
        <f t="shared" si="218"/>
        <v>3.524672708962739</v>
      </c>
      <c r="G366" s="17">
        <f t="shared" si="218"/>
        <v>3.5805626598465476</v>
      </c>
      <c r="H366" s="17">
        <f t="shared" si="218"/>
        <v>3.6649214659685865</v>
      </c>
      <c r="I366" s="18">
        <f>Показатели!$E$3</f>
        <v>4</v>
      </c>
      <c r="J366" s="9">
        <v>2</v>
      </c>
      <c r="K366" s="15" t="s">
        <v>176</v>
      </c>
      <c r="L366" s="17">
        <f t="shared" si="217"/>
        <v>0.9297569628066843</v>
      </c>
      <c r="M366" s="17">
        <f t="shared" si="217"/>
        <v>0.92414366740717668</v>
      </c>
      <c r="N366" s="17">
        <f t="shared" si="217"/>
        <v>0.92493988902985091</v>
      </c>
      <c r="O366" s="17">
        <f t="shared" si="217"/>
        <v>0.9297569628066843</v>
      </c>
      <c r="P366" s="17">
        <f t="shared" si="217"/>
        <v>0.93821638512871008</v>
      </c>
      <c r="Q366" s="17">
        <f t="shared" si="217"/>
        <v>0.95087945230823223</v>
      </c>
    </row>
    <row r="367" spans="1:17">
      <c r="A367" s="9">
        <v>3</v>
      </c>
      <c r="B367" s="15" t="s">
        <v>177</v>
      </c>
      <c r="C367" s="17">
        <f>C379/C391*1000+0.00001</f>
        <v>3.0715105035246726</v>
      </c>
      <c r="D367" s="17">
        <f>D379/D391*1000+0.00001</f>
        <v>2.9895466218236173</v>
      </c>
      <c r="E367" s="17">
        <f>E379/E391*1000+0.00001</f>
        <v>2.9940219760479043</v>
      </c>
      <c r="F367" s="17">
        <f>F379/F391*1000+0.00001</f>
        <v>2.1148136253776437</v>
      </c>
      <c r="G367" s="17">
        <f>G379/G391*1000</f>
        <v>0.46035805626598469</v>
      </c>
      <c r="H367" s="17">
        <f>H379/H391*1000+0.00001</f>
        <v>1.0000000000000001E-5</v>
      </c>
      <c r="I367" s="18">
        <f>Показатели!$E$4</f>
        <v>2</v>
      </c>
      <c r="J367" s="9">
        <v>3</v>
      </c>
      <c r="K367" s="15" t="s">
        <v>177</v>
      </c>
      <c r="L367" s="17">
        <f t="shared" si="217"/>
        <v>1.2224308629285743</v>
      </c>
      <c r="M367" s="17">
        <f t="shared" si="217"/>
        <v>1.2099311982028256</v>
      </c>
      <c r="N367" s="17">
        <f t="shared" si="217"/>
        <v>1.210627971624747</v>
      </c>
      <c r="O367" s="17">
        <f t="shared" si="217"/>
        <v>1.0317493541613616</v>
      </c>
      <c r="P367" s="17">
        <f t="shared" si="217"/>
        <v>0.42927009709978714</v>
      </c>
      <c r="Q367" s="17">
        <f t="shared" si="217"/>
        <v>8.8737830999390996E-4</v>
      </c>
    </row>
    <row r="368" spans="1:17">
      <c r="A368" s="9">
        <v>4</v>
      </c>
      <c r="B368" s="15" t="s">
        <v>178</v>
      </c>
      <c r="C368" s="17">
        <f t="shared" ref="C368:H368" si="219">C380/C391*1000</f>
        <v>22.860020140986908</v>
      </c>
      <c r="D368" s="17">
        <f t="shared" si="219"/>
        <v>22.571001494768311</v>
      </c>
      <c r="E368" s="17">
        <f t="shared" si="219"/>
        <v>22.704590818363272</v>
      </c>
      <c r="F368" s="17">
        <f t="shared" si="219"/>
        <v>22.960725075528703</v>
      </c>
      <c r="G368" s="17">
        <f t="shared" si="219"/>
        <v>23.273657289002557</v>
      </c>
      <c r="H368" s="17">
        <f t="shared" si="219"/>
        <v>24.031413612565444</v>
      </c>
      <c r="I368" s="18">
        <f>Показатели!$E$5</f>
        <v>30</v>
      </c>
      <c r="J368" s="9">
        <v>4</v>
      </c>
      <c r="K368" s="15" t="s">
        <v>178</v>
      </c>
      <c r="L368" s="17">
        <f t="shared" si="217"/>
        <v>0.85514494479561665</v>
      </c>
      <c r="M368" s="17">
        <f t="shared" si="217"/>
        <v>0.84890374536772084</v>
      </c>
      <c r="N368" s="17">
        <f t="shared" si="217"/>
        <v>0.85179272211588031</v>
      </c>
      <c r="O368" s="17">
        <f t="shared" si="217"/>
        <v>0.85731173792318727</v>
      </c>
      <c r="P368" s="17">
        <f t="shared" si="217"/>
        <v>0.86401927098282316</v>
      </c>
      <c r="Q368" s="17">
        <f t="shared" si="217"/>
        <v>0.8801047072499566</v>
      </c>
    </row>
    <row r="369" spans="1:17">
      <c r="A369" s="9">
        <v>5</v>
      </c>
      <c r="B369" s="15" t="s">
        <v>179</v>
      </c>
      <c r="C369" s="17">
        <f t="shared" ref="C369:H369" si="220">C381/C391*1000</f>
        <v>4.2296072507552873</v>
      </c>
      <c r="D369" s="17">
        <f t="shared" si="220"/>
        <v>4.8829098156452417</v>
      </c>
      <c r="E369" s="17">
        <f t="shared" si="220"/>
        <v>4.8902195608782435</v>
      </c>
      <c r="F369" s="17">
        <f t="shared" si="220"/>
        <v>5.4380664652567976</v>
      </c>
      <c r="G369" s="17">
        <f t="shared" si="220"/>
        <v>5.6777493606138103</v>
      </c>
      <c r="H369" s="17">
        <f t="shared" si="220"/>
        <v>5.8115183246073299</v>
      </c>
      <c r="I369" s="18">
        <f>Показатели!$E$6</f>
        <v>8</v>
      </c>
      <c r="J369" s="9">
        <v>5</v>
      </c>
      <c r="K369" s="15" t="s">
        <v>179</v>
      </c>
      <c r="L369" s="17">
        <f t="shared" si="217"/>
        <v>0.69286308329342028</v>
      </c>
      <c r="M369" s="17">
        <f t="shared" si="217"/>
        <v>0.75259244725804753</v>
      </c>
      <c r="N369" s="17">
        <f t="shared" si="217"/>
        <v>0.75324086416626412</v>
      </c>
      <c r="O369" s="17">
        <f t="shared" si="217"/>
        <v>0.80072559273988997</v>
      </c>
      <c r="P369" s="17">
        <f t="shared" si="217"/>
        <v>0.82085767720384784</v>
      </c>
      <c r="Q369" s="17">
        <f t="shared" si="217"/>
        <v>0.83193675882725504</v>
      </c>
    </row>
    <row r="370" spans="1:17">
      <c r="A370" s="9">
        <v>6</v>
      </c>
      <c r="B370" s="15" t="s">
        <v>180</v>
      </c>
      <c r="C370" s="17">
        <f t="shared" ref="C370:H370" si="221">(C382-C383)/C382*100</f>
        <v>11.543542210134868</v>
      </c>
      <c r="D370" s="17">
        <f t="shared" si="221"/>
        <v>-16.306018504565873</v>
      </c>
      <c r="E370" s="17">
        <f t="shared" si="221"/>
        <v>8.1210247663717503</v>
      </c>
      <c r="F370" s="17">
        <f t="shared" si="221"/>
        <v>17.245018672728545</v>
      </c>
      <c r="G370" s="17">
        <f t="shared" si="221"/>
        <v>3.4297674804161313</v>
      </c>
      <c r="H370" s="17">
        <f t="shared" si="221"/>
        <v>-2.4504883061981411</v>
      </c>
      <c r="I370" s="18">
        <f>Показатели!$E$7</f>
        <v>0</v>
      </c>
      <c r="J370" s="9">
        <v>6</v>
      </c>
      <c r="K370" s="15" t="s">
        <v>180</v>
      </c>
      <c r="L370" s="17">
        <f t="shared" ref="L370:Q370" si="222">(ATAN((C370+2.4)/10)+3.1415/2)/3.1415*1.75</f>
        <v>1.4034450620447436</v>
      </c>
      <c r="M370" s="17">
        <f t="shared" si="222"/>
        <v>0.34726616478192207</v>
      </c>
      <c r="N370" s="17">
        <f t="shared" si="222"/>
        <v>1.3266534765043974</v>
      </c>
      <c r="O370" s="17">
        <f t="shared" si="222"/>
        <v>1.4877350533423617</v>
      </c>
      <c r="P370" s="17">
        <f t="shared" si="222"/>
        <v>1.169020251235475</v>
      </c>
      <c r="Q370" s="17">
        <f t="shared" si="222"/>
        <v>0.87218752872453131</v>
      </c>
    </row>
    <row r="371" spans="1:17">
      <c r="A371" s="9">
        <v>7</v>
      </c>
      <c r="B371" s="15" t="s">
        <v>181</v>
      </c>
      <c r="C371" s="17"/>
      <c r="D371" s="17"/>
      <c r="E371" s="17">
        <f>(E385-E384)/E391*1000</f>
        <v>-6.9860279441117763</v>
      </c>
      <c r="F371" s="17">
        <f>(F385-F384)/F391*1000</f>
        <v>-9.5669687814702922</v>
      </c>
      <c r="G371" s="17">
        <f>(G385-G384)/G391*1000</f>
        <v>-7.1611253196930953</v>
      </c>
      <c r="H371" s="17">
        <f>(H385-H384)/H391*1000</f>
        <v>-2.6178010471204192</v>
      </c>
      <c r="I371" s="18">
        <f>Показатели!$E$8</f>
        <v>2.4</v>
      </c>
      <c r="J371" s="9">
        <v>7</v>
      </c>
      <c r="K371" s="15" t="s">
        <v>181</v>
      </c>
      <c r="L371" s="17"/>
      <c r="M371" s="17"/>
      <c r="N371" s="17">
        <f t="shared" ref="N371:Q372" si="223">(ATAN(E371/10)+3.1415/2)/3.1415*1.75</f>
        <v>0.53531247906724766</v>
      </c>
      <c r="O371" s="17">
        <f t="shared" si="223"/>
        <v>0.44981319851598967</v>
      </c>
      <c r="P371" s="17">
        <f t="shared" si="223"/>
        <v>0.52881134532492269</v>
      </c>
      <c r="Q371" s="17">
        <f t="shared" si="223"/>
        <v>0.73237362201678524</v>
      </c>
    </row>
    <row r="372" spans="1:17">
      <c r="A372" s="9">
        <v>8</v>
      </c>
      <c r="B372" s="15" t="s">
        <v>182</v>
      </c>
      <c r="C372" s="17">
        <f t="shared" ref="C372:H372" si="224">(C386-C387)/C391*1000</f>
        <v>11.077542799597181</v>
      </c>
      <c r="D372" s="17">
        <f t="shared" si="224"/>
        <v>4.4843049327354256</v>
      </c>
      <c r="E372" s="17">
        <f t="shared" si="224"/>
        <v>-1.996007984031936</v>
      </c>
      <c r="F372" s="17">
        <f t="shared" si="224"/>
        <v>-6.0422960725075532</v>
      </c>
      <c r="G372" s="17">
        <f t="shared" si="224"/>
        <v>-15.856777493606138</v>
      </c>
      <c r="H372" s="17">
        <f t="shared" si="224"/>
        <v>-6.8062827225130889</v>
      </c>
      <c r="I372" s="18">
        <f>Показатели!$E$9</f>
        <v>2.4</v>
      </c>
      <c r="J372" s="9">
        <v>8</v>
      </c>
      <c r="K372" s="15" t="s">
        <v>182</v>
      </c>
      <c r="L372" s="17">
        <f>(ATAN(C372/10)+3.1415/2)/3.1415*1.75</f>
        <v>1.3409665290062975</v>
      </c>
      <c r="M372" s="17">
        <f>(ATAN(D372/10)+3.1415/2)/3.1415*1.75</f>
        <v>1.109826969368382</v>
      </c>
      <c r="N372" s="17">
        <f t="shared" si="223"/>
        <v>0.76525292225322328</v>
      </c>
      <c r="O372" s="17">
        <f t="shared" si="223"/>
        <v>0.57222537624378889</v>
      </c>
      <c r="P372" s="17">
        <f t="shared" si="223"/>
        <v>0.31340243070621771</v>
      </c>
      <c r="Q372" s="17">
        <f t="shared" si="223"/>
        <v>0.54209827718920867</v>
      </c>
    </row>
    <row r="373" spans="1:17">
      <c r="A373" s="9">
        <v>9</v>
      </c>
      <c r="B373" s="15" t="s">
        <v>183</v>
      </c>
      <c r="C373" s="17">
        <f t="shared" ref="C373:H373" si="225">C388/C391*1000</f>
        <v>1.0070493454179255</v>
      </c>
      <c r="D373" s="17">
        <f t="shared" si="225"/>
        <v>0.99651220727453904</v>
      </c>
      <c r="E373" s="17">
        <f t="shared" si="225"/>
        <v>0.99800399201596801</v>
      </c>
      <c r="F373" s="17">
        <f t="shared" si="225"/>
        <v>1.0070493454179255</v>
      </c>
      <c r="G373" s="17">
        <f t="shared" si="225"/>
        <v>1.0230179028132991</v>
      </c>
      <c r="H373" s="17">
        <f t="shared" si="225"/>
        <v>1.0471204188481678</v>
      </c>
      <c r="I373" s="18">
        <f>Показатели!$E$10</f>
        <v>1.5</v>
      </c>
      <c r="J373" s="9">
        <v>9</v>
      </c>
      <c r="K373" s="15" t="s">
        <v>183</v>
      </c>
      <c r="L373" s="17">
        <f t="shared" ref="L373:Q375" si="226">IF(C373/$I373&gt;1,2^((1-$I373/C373)/LN(10/3)),2^(-LOG($I373/C373,10/3)))</f>
        <v>0.79501935162137194</v>
      </c>
      <c r="M373" s="17">
        <f t="shared" si="226"/>
        <v>0.79021951828051229</v>
      </c>
      <c r="N373" s="17">
        <f t="shared" si="226"/>
        <v>0.79090035383596158</v>
      </c>
      <c r="O373" s="17">
        <f t="shared" si="226"/>
        <v>0.79501935162137194</v>
      </c>
      <c r="P373" s="17">
        <f t="shared" si="226"/>
        <v>0.80225285964399096</v>
      </c>
      <c r="Q373" s="17">
        <f t="shared" si="226"/>
        <v>0.81308083282551047</v>
      </c>
    </row>
    <row r="374" spans="1:17">
      <c r="A374" s="9">
        <v>10</v>
      </c>
      <c r="B374" s="15" t="s">
        <v>184</v>
      </c>
      <c r="C374" s="17">
        <f t="shared" ref="C374:G374" si="227">C389/C391*100</f>
        <v>5.0352467270896276E-2</v>
      </c>
      <c r="D374" s="17">
        <f t="shared" si="227"/>
        <v>4.9825610363726951E-2</v>
      </c>
      <c r="E374" s="17">
        <f t="shared" si="227"/>
        <v>4.9900199600798396E-2</v>
      </c>
      <c r="F374" s="17">
        <f t="shared" si="227"/>
        <v>5.0352467270896276E-2</v>
      </c>
      <c r="G374" s="17">
        <f t="shared" si="227"/>
        <v>5.1150895140664954E-2</v>
      </c>
      <c r="H374" s="17">
        <f>H389/H391*100+0.00001</f>
        <v>1.0000000000000001E-5</v>
      </c>
      <c r="I374" s="18">
        <f>Показатели!$E$11</f>
        <v>0.05</v>
      </c>
      <c r="J374" s="9">
        <v>10</v>
      </c>
      <c r="K374" s="15" t="s">
        <v>184</v>
      </c>
      <c r="L374" s="17">
        <f t="shared" si="226"/>
        <v>1.0040381479335434</v>
      </c>
      <c r="M374" s="17">
        <f t="shared" si="226"/>
        <v>0.99799053149992534</v>
      </c>
      <c r="N374" s="17">
        <f t="shared" si="226"/>
        <v>0.9988503779376916</v>
      </c>
      <c r="O374" s="17">
        <f t="shared" si="226"/>
        <v>1.0040381479335434</v>
      </c>
      <c r="P374" s="17">
        <f t="shared" si="226"/>
        <v>1.0130378860874703</v>
      </c>
      <c r="Q374" s="17">
        <f t="shared" si="226"/>
        <v>7.4206407756275796E-3</v>
      </c>
    </row>
    <row r="375" spans="1:17">
      <c r="A375" s="9">
        <v>11</v>
      </c>
      <c r="B375" s="15" t="s">
        <v>185</v>
      </c>
      <c r="C375" s="17">
        <f t="shared" ref="C375:G375" si="228">C390/C391*1000</f>
        <v>7.5528700906344417</v>
      </c>
      <c r="D375" s="17">
        <f t="shared" si="228"/>
        <v>7.9720976581963123</v>
      </c>
      <c r="E375" s="17">
        <f t="shared" si="228"/>
        <v>8.9820359281437128</v>
      </c>
      <c r="F375" s="17">
        <f t="shared" si="228"/>
        <v>7.5528700906344417</v>
      </c>
      <c r="G375" s="17">
        <f t="shared" si="228"/>
        <v>7.6726342710997448</v>
      </c>
      <c r="H375" s="17">
        <f>H390/H391*1000+0.00001</f>
        <v>1.0000000000000001E-5</v>
      </c>
      <c r="I375" s="18">
        <f>Показатели!$E$12</f>
        <v>5</v>
      </c>
      <c r="J375" s="9">
        <v>11</v>
      </c>
      <c r="K375" s="15" t="s">
        <v>185</v>
      </c>
      <c r="L375" s="17">
        <f t="shared" si="226"/>
        <v>1.2148155142774646</v>
      </c>
      <c r="M375" s="17">
        <f t="shared" si="226"/>
        <v>1.2394086376983684</v>
      </c>
      <c r="N375" s="17">
        <f t="shared" si="226"/>
        <v>1.2907641123560631</v>
      </c>
      <c r="O375" s="17">
        <f t="shared" si="226"/>
        <v>1.2148155142774646</v>
      </c>
      <c r="P375" s="17">
        <f t="shared" si="226"/>
        <v>1.2220640789434831</v>
      </c>
      <c r="Q375" s="17">
        <f t="shared" si="226"/>
        <v>5.2361023056869389E-4</v>
      </c>
    </row>
    <row r="376" spans="1:17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17">
        <v>2019</v>
      </c>
    </row>
    <row r="377" spans="1:17">
      <c r="A377" s="9">
        <v>1</v>
      </c>
      <c r="B377" s="10" t="s">
        <v>187</v>
      </c>
      <c r="C377" s="17">
        <v>3</v>
      </c>
      <c r="D377" s="17">
        <v>3</v>
      </c>
      <c r="E377" s="17">
        <v>3</v>
      </c>
      <c r="F377" s="17">
        <v>4</v>
      </c>
      <c r="G377" s="17">
        <v>6</v>
      </c>
      <c r="H377" s="17">
        <v>6</v>
      </c>
      <c r="L377" s="17">
        <v>2014</v>
      </c>
      <c r="M377" s="17">
        <v>2016</v>
      </c>
      <c r="N377" s="17">
        <v>2018</v>
      </c>
      <c r="O377" s="17">
        <v>2019</v>
      </c>
    </row>
    <row r="378" spans="1:17">
      <c r="A378" s="9">
        <v>2</v>
      </c>
      <c r="B378" s="10" t="s">
        <v>188</v>
      </c>
      <c r="C378" s="17">
        <v>7</v>
      </c>
      <c r="D378" s="17">
        <v>7</v>
      </c>
      <c r="E378" s="17">
        <v>7</v>
      </c>
      <c r="F378" s="17">
        <v>7</v>
      </c>
      <c r="G378" s="17">
        <v>7</v>
      </c>
      <c r="H378" s="17">
        <v>7</v>
      </c>
      <c r="K378" s="15" t="s">
        <v>187</v>
      </c>
      <c r="L378" s="17">
        <f>L365</f>
        <v>0.50202618824437206</v>
      </c>
      <c r="M378" s="17">
        <f>N365</f>
        <v>0.49942518896884591</v>
      </c>
      <c r="N378" s="17">
        <f>P365</f>
        <v>0.75503646204894159</v>
      </c>
      <c r="O378" s="17">
        <f>Q365</f>
        <v>0.76522715749347159</v>
      </c>
    </row>
    <row r="379" spans="1:17">
      <c r="A379" s="9">
        <v>3</v>
      </c>
      <c r="B379" s="10" t="s">
        <v>189</v>
      </c>
      <c r="C379" s="17">
        <v>6.1</v>
      </c>
      <c r="D379" s="17">
        <v>6</v>
      </c>
      <c r="E379" s="17">
        <v>6</v>
      </c>
      <c r="F379" s="17">
        <v>4.2</v>
      </c>
      <c r="G379" s="17">
        <v>0.9</v>
      </c>
      <c r="H379" s="17">
        <v>0</v>
      </c>
      <c r="K379" s="15" t="s">
        <v>190</v>
      </c>
      <c r="L379" s="17">
        <f t="shared" ref="L379:L388" si="229">L366</f>
        <v>0.9297569628066843</v>
      </c>
      <c r="M379" s="17">
        <f t="shared" ref="M379:M388" si="230">N366</f>
        <v>0.92493988902985091</v>
      </c>
      <c r="N379" s="17">
        <f t="shared" ref="N379:O388" si="231">P366</f>
        <v>0.93821638512871008</v>
      </c>
      <c r="O379" s="17">
        <f t="shared" si="231"/>
        <v>0.95087945230823223</v>
      </c>
    </row>
    <row r="380" spans="1:17">
      <c r="A380" s="9">
        <v>4</v>
      </c>
      <c r="B380" s="10" t="s">
        <v>191</v>
      </c>
      <c r="C380" s="17">
        <v>45.4</v>
      </c>
      <c r="D380" s="17">
        <v>45.3</v>
      </c>
      <c r="E380" s="17">
        <v>45.5</v>
      </c>
      <c r="F380" s="17">
        <v>45.6</v>
      </c>
      <c r="G380" s="17">
        <v>45.5</v>
      </c>
      <c r="H380" s="17">
        <v>45.9</v>
      </c>
      <c r="K380" s="15" t="s">
        <v>192</v>
      </c>
      <c r="L380" s="17">
        <f t="shared" si="229"/>
        <v>1.2224308629285743</v>
      </c>
      <c r="M380" s="17">
        <f t="shared" si="230"/>
        <v>1.210627971624747</v>
      </c>
      <c r="N380" s="17">
        <f t="shared" si="231"/>
        <v>0.42927009709978714</v>
      </c>
      <c r="O380" s="17">
        <f t="shared" si="231"/>
        <v>8.8737830999390996E-4</v>
      </c>
    </row>
    <row r="381" spans="1:17">
      <c r="A381" s="9">
        <v>5</v>
      </c>
      <c r="B381" s="10" t="s">
        <v>193</v>
      </c>
      <c r="C381" s="17">
        <v>8.4</v>
      </c>
      <c r="D381" s="17">
        <v>9.8000000000000007</v>
      </c>
      <c r="E381" s="17">
        <v>9.8000000000000007</v>
      </c>
      <c r="F381" s="17">
        <v>10.8</v>
      </c>
      <c r="G381" s="17">
        <v>11.1</v>
      </c>
      <c r="H381" s="17">
        <v>11.1</v>
      </c>
      <c r="K381" s="15" t="s">
        <v>194</v>
      </c>
      <c r="L381" s="17">
        <f t="shared" si="229"/>
        <v>0.85514494479561665</v>
      </c>
      <c r="M381" s="17">
        <f t="shared" si="230"/>
        <v>0.85179272211588031</v>
      </c>
      <c r="N381" s="17">
        <f t="shared" si="231"/>
        <v>0.86401927098282316</v>
      </c>
      <c r="O381" s="17">
        <f t="shared" si="231"/>
        <v>0.8801047072499566</v>
      </c>
    </row>
    <row r="382" spans="1:17">
      <c r="A382" s="9">
        <v>6</v>
      </c>
      <c r="B382" s="10" t="s">
        <v>195</v>
      </c>
      <c r="C382" s="17">
        <v>9008.5</v>
      </c>
      <c r="D382" s="17">
        <v>6636.2</v>
      </c>
      <c r="E382" s="17">
        <v>5628.6</v>
      </c>
      <c r="F382" s="17">
        <v>8622.2000000000007</v>
      </c>
      <c r="G382" s="17">
        <v>9650.7999999999993</v>
      </c>
      <c r="H382" s="17">
        <v>94336.3</v>
      </c>
      <c r="K382" s="15" t="s">
        <v>196</v>
      </c>
      <c r="L382" s="17">
        <f t="shared" si="229"/>
        <v>0.69286308329342028</v>
      </c>
      <c r="M382" s="17">
        <f t="shared" si="230"/>
        <v>0.75324086416626412</v>
      </c>
      <c r="N382" s="17">
        <f t="shared" si="231"/>
        <v>0.82085767720384784</v>
      </c>
      <c r="O382" s="17">
        <f t="shared" si="231"/>
        <v>0.83193675882725504</v>
      </c>
    </row>
    <row r="383" spans="1:17">
      <c r="A383" s="9">
        <v>7</v>
      </c>
      <c r="B383" s="10" t="s">
        <v>197</v>
      </c>
      <c r="C383" s="17">
        <v>7968.6</v>
      </c>
      <c r="D383" s="17">
        <v>7718.3</v>
      </c>
      <c r="E383" s="17">
        <v>5171.5</v>
      </c>
      <c r="F383" s="17">
        <v>7135.3</v>
      </c>
      <c r="G383" s="17">
        <v>9319.7999999999993</v>
      </c>
      <c r="H383" s="17">
        <v>96648</v>
      </c>
      <c r="K383" s="15" t="s">
        <v>198</v>
      </c>
      <c r="L383" s="17">
        <f t="shared" si="229"/>
        <v>1.4034450620447436</v>
      </c>
      <c r="M383" s="17">
        <f t="shared" si="230"/>
        <v>1.3266534765043974</v>
      </c>
      <c r="N383" s="17">
        <f t="shared" si="231"/>
        <v>1.169020251235475</v>
      </c>
      <c r="O383" s="17">
        <f t="shared" si="231"/>
        <v>0.87218752872453131</v>
      </c>
    </row>
    <row r="384" spans="1:17">
      <c r="A384" s="9">
        <v>8</v>
      </c>
      <c r="B384" s="10" t="s">
        <v>199</v>
      </c>
      <c r="C384" s="17"/>
      <c r="D384" s="17"/>
      <c r="E384" s="17">
        <v>32</v>
      </c>
      <c r="F384" s="17">
        <v>36</v>
      </c>
      <c r="G384" s="17">
        <v>31</v>
      </c>
      <c r="H384" s="17">
        <v>26</v>
      </c>
      <c r="K384" s="15" t="s">
        <v>200</v>
      </c>
      <c r="L384" s="17">
        <f>N371</f>
        <v>0.53531247906724766</v>
      </c>
      <c r="M384" s="17">
        <f>O371</f>
        <v>0.44981319851598967</v>
      </c>
      <c r="N384" s="17">
        <f t="shared" si="231"/>
        <v>0.52881134532492269</v>
      </c>
      <c r="O384" s="17">
        <f t="shared" si="231"/>
        <v>0.73237362201678524</v>
      </c>
    </row>
    <row r="385" spans="1:15">
      <c r="A385" s="9">
        <v>9</v>
      </c>
      <c r="B385" s="10" t="s">
        <v>201</v>
      </c>
      <c r="C385" s="17"/>
      <c r="D385" s="17"/>
      <c r="E385" s="17">
        <v>18</v>
      </c>
      <c r="F385" s="17">
        <v>17</v>
      </c>
      <c r="G385" s="17">
        <v>17</v>
      </c>
      <c r="H385" s="17">
        <v>21</v>
      </c>
      <c r="K385" s="15" t="s">
        <v>202</v>
      </c>
      <c r="L385" s="17">
        <f t="shared" si="229"/>
        <v>1.3409665290062975</v>
      </c>
      <c r="M385" s="17">
        <f t="shared" si="230"/>
        <v>0.76525292225322328</v>
      </c>
      <c r="N385" s="17">
        <f t="shared" si="231"/>
        <v>0.31340243070621771</v>
      </c>
      <c r="O385" s="17">
        <f t="shared" si="231"/>
        <v>0.54209827718920867</v>
      </c>
    </row>
    <row r="386" spans="1:15">
      <c r="A386" s="9">
        <v>10</v>
      </c>
      <c r="B386" s="10" t="s">
        <v>203</v>
      </c>
      <c r="C386" s="17">
        <v>64</v>
      </c>
      <c r="D386" s="17">
        <v>52</v>
      </c>
      <c r="E386" s="17">
        <v>55</v>
      </c>
      <c r="F386" s="17">
        <v>38</v>
      </c>
      <c r="G386" s="17">
        <v>42</v>
      </c>
      <c r="H386" s="17">
        <v>30</v>
      </c>
      <c r="K386" s="15" t="s">
        <v>204</v>
      </c>
      <c r="L386" s="17">
        <f t="shared" si="229"/>
        <v>0.79501935162137194</v>
      </c>
      <c r="M386" s="17">
        <f t="shared" si="230"/>
        <v>0.79090035383596158</v>
      </c>
      <c r="N386" s="17">
        <f t="shared" si="231"/>
        <v>0.80225285964399096</v>
      </c>
      <c r="O386" s="17">
        <f t="shared" si="231"/>
        <v>0.81308083282551047</v>
      </c>
    </row>
    <row r="387" spans="1:15">
      <c r="A387" s="9">
        <v>11</v>
      </c>
      <c r="B387" s="10" t="s">
        <v>205</v>
      </c>
      <c r="C387" s="17">
        <v>42</v>
      </c>
      <c r="D387" s="17">
        <v>43</v>
      </c>
      <c r="E387" s="17">
        <v>59</v>
      </c>
      <c r="F387" s="17">
        <v>50</v>
      </c>
      <c r="G387" s="17">
        <v>73</v>
      </c>
      <c r="H387" s="17">
        <v>43</v>
      </c>
      <c r="K387" s="15" t="s">
        <v>206</v>
      </c>
      <c r="L387" s="17">
        <f t="shared" si="229"/>
        <v>1.0040381479335434</v>
      </c>
      <c r="M387" s="17">
        <f t="shared" si="230"/>
        <v>0.9988503779376916</v>
      </c>
      <c r="N387" s="17">
        <f t="shared" si="231"/>
        <v>1.0130378860874703</v>
      </c>
      <c r="O387" s="17">
        <f t="shared" si="231"/>
        <v>7.4206407756275796E-3</v>
      </c>
    </row>
    <row r="388" spans="1:15">
      <c r="A388" s="9">
        <v>12</v>
      </c>
      <c r="B388" s="10" t="s">
        <v>207</v>
      </c>
      <c r="C388" s="17">
        <v>2</v>
      </c>
      <c r="D388" s="17">
        <v>2</v>
      </c>
      <c r="E388" s="17">
        <v>2</v>
      </c>
      <c r="F388" s="17">
        <v>2</v>
      </c>
      <c r="G388" s="17">
        <v>2</v>
      </c>
      <c r="H388" s="17">
        <v>2</v>
      </c>
      <c r="K388" s="15" t="s">
        <v>208</v>
      </c>
      <c r="L388" s="17">
        <f t="shared" si="229"/>
        <v>1.2148155142774646</v>
      </c>
      <c r="M388" s="17">
        <f t="shared" si="230"/>
        <v>1.2907641123560631</v>
      </c>
      <c r="N388" s="17">
        <f t="shared" si="231"/>
        <v>1.2220640789434831</v>
      </c>
      <c r="O388" s="17">
        <f t="shared" si="231"/>
        <v>5.2361023056869389E-4</v>
      </c>
    </row>
    <row r="389" spans="1:15">
      <c r="A389" s="9">
        <v>13</v>
      </c>
      <c r="B389" s="10" t="s">
        <v>209</v>
      </c>
      <c r="C389" s="17">
        <v>1</v>
      </c>
      <c r="D389" s="17">
        <v>1</v>
      </c>
      <c r="E389" s="17">
        <v>1</v>
      </c>
      <c r="F389" s="17">
        <v>1</v>
      </c>
      <c r="G389" s="21">
        <v>1</v>
      </c>
      <c r="H389" s="21">
        <v>0</v>
      </c>
    </row>
    <row r="390" spans="1:15">
      <c r="A390" s="9">
        <v>14</v>
      </c>
      <c r="B390" s="10" t="s">
        <v>211</v>
      </c>
      <c r="C390" s="17">
        <v>15</v>
      </c>
      <c r="D390" s="17">
        <v>16</v>
      </c>
      <c r="E390" s="17">
        <v>18</v>
      </c>
      <c r="F390" s="17">
        <v>15</v>
      </c>
      <c r="G390" s="21">
        <v>15</v>
      </c>
      <c r="H390" s="21">
        <v>0</v>
      </c>
    </row>
    <row r="391" spans="1:15">
      <c r="A391" s="9">
        <v>15</v>
      </c>
      <c r="B391" s="10" t="s">
        <v>213</v>
      </c>
      <c r="C391" s="17">
        <v>1986</v>
      </c>
      <c r="D391" s="17">
        <v>2007</v>
      </c>
      <c r="E391" s="17">
        <v>2004</v>
      </c>
      <c r="F391" s="17">
        <v>1986</v>
      </c>
      <c r="G391" s="17">
        <v>1955</v>
      </c>
      <c r="H391" s="17">
        <v>1910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41"/>
  <sheetViews>
    <sheetView zoomScale="70" zoomScaleNormal="70" workbookViewId="0">
      <selection activeCell="B251" sqref="B251"/>
    </sheetView>
  </sheetViews>
  <sheetFormatPr baseColWidth="10" defaultColWidth="8.83203125" defaultRowHeight="15"/>
  <cols>
    <col min="2" max="2" width="72.83203125" customWidth="1"/>
    <col min="3" max="3" width="11.6640625" customWidth="1"/>
    <col min="4" max="4" width="12.5" customWidth="1"/>
    <col min="6" max="6" width="11.83203125" customWidth="1"/>
    <col min="7" max="8" width="11.5" customWidth="1"/>
    <col min="11" max="11" width="73.5" customWidth="1"/>
  </cols>
  <sheetData>
    <row r="1" spans="1:17" ht="16">
      <c r="A1" s="20" t="s">
        <v>235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3.9019457875837751</v>
      </c>
      <c r="D5" s="17">
        <f t="shared" si="0"/>
        <v>3.9383850030444751</v>
      </c>
      <c r="E5" s="17">
        <f t="shared" si="0"/>
        <v>3.9923264374967595</v>
      </c>
      <c r="F5" s="17">
        <f t="shared" si="0"/>
        <v>4.0325727814345553</v>
      </c>
      <c r="G5" s="17">
        <f t="shared" si="0"/>
        <v>4.0647208454619355</v>
      </c>
      <c r="H5" s="17">
        <f t="shared" ref="H5" si="1">H17/H31*1000</f>
        <v>4.0869599609761247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0.86696543122522685</v>
      </c>
      <c r="M5" s="17">
        <f t="shared" si="2"/>
        <v>0.87161744405524877</v>
      </c>
      <c r="N5" s="17">
        <f t="shared" si="2"/>
        <v>0.8784704873310234</v>
      </c>
      <c r="O5" s="17">
        <f t="shared" si="2"/>
        <v>0.88355806446781116</v>
      </c>
      <c r="P5" s="17">
        <f t="shared" si="2"/>
        <v>0.88760647134329318</v>
      </c>
      <c r="Q5" s="17">
        <f t="shared" si="2"/>
        <v>0.89039909856033905</v>
      </c>
    </row>
    <row r="6" spans="1:17">
      <c r="A6" s="9">
        <v>2</v>
      </c>
      <c r="B6" s="15" t="s">
        <v>176</v>
      </c>
      <c r="C6" s="17">
        <f t="shared" ref="C6:G6" si="3">C18/C31*1000</f>
        <v>1.1018783785535577</v>
      </c>
      <c r="D6" s="17">
        <f t="shared" si="3"/>
        <v>1.1141483890191608</v>
      </c>
      <c r="E6" s="17">
        <f t="shared" si="3"/>
        <v>1.0499300046663556</v>
      </c>
      <c r="F6" s="17">
        <f t="shared" si="3"/>
        <v>1.0406639435960143</v>
      </c>
      <c r="G6" s="17">
        <f t="shared" si="3"/>
        <v>1.1145202318202081</v>
      </c>
      <c r="H6" s="17">
        <f t="shared" ref="H6" si="4">H18/H31*1000</f>
        <v>1.2656392137216386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0.47603742049396086</v>
      </c>
      <c r="M6" s="17">
        <f t="shared" si="2"/>
        <v>0.47908208466460178</v>
      </c>
      <c r="N6" s="17">
        <f t="shared" si="2"/>
        <v>0.46298445247867143</v>
      </c>
      <c r="O6" s="17">
        <f t="shared" si="2"/>
        <v>0.46062763601636197</v>
      </c>
      <c r="P6" s="17">
        <f t="shared" si="2"/>
        <v>0.47917413053545066</v>
      </c>
      <c r="Q6" s="17">
        <f t="shared" si="2"/>
        <v>0.51556754198630872</v>
      </c>
    </row>
    <row r="7" spans="1:17">
      <c r="A7" s="9">
        <v>3</v>
      </c>
      <c r="B7" s="15" t="s">
        <v>177</v>
      </c>
      <c r="C7" s="17">
        <f>C19/C31*1000+0.00001</f>
        <v>2.4774214932396523</v>
      </c>
      <c r="D7" s="17">
        <f>D19/D31*1000+0.00001</f>
        <v>2.5457095167705242</v>
      </c>
      <c r="E7" s="17">
        <f>E19/E31*1000+0.00001</f>
        <v>2.5470624187276405</v>
      </c>
      <c r="F7" s="17">
        <f>F19/F31*1000+0.00001</f>
        <v>2.5925640494835704</v>
      </c>
      <c r="G7" s="17">
        <f>G19/G31*1000</f>
        <v>2.7220517661867678</v>
      </c>
      <c r="H7" s="17">
        <f>H19/H31*1000</f>
        <v>3.6492597328973906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1.1173343410181567</v>
      </c>
      <c r="M7" s="17">
        <f t="shared" si="2"/>
        <v>1.1313517514077811</v>
      </c>
      <c r="N7" s="17">
        <f t="shared" si="2"/>
        <v>1.1316235871091582</v>
      </c>
      <c r="O7" s="17">
        <f t="shared" si="2"/>
        <v>1.1406376929514472</v>
      </c>
      <c r="P7" s="17">
        <f t="shared" si="2"/>
        <v>1.1649925162119745</v>
      </c>
      <c r="Q7" s="17">
        <f t="shared" si="2"/>
        <v>1.2971784413609404</v>
      </c>
    </row>
    <row r="8" spans="1:17">
      <c r="A8" s="9">
        <v>4</v>
      </c>
      <c r="B8" s="15" t="s">
        <v>178</v>
      </c>
      <c r="C8" s="17">
        <f t="shared" ref="C8:G8" si="5">C20/C31*1000</f>
        <v>26.697864948600614</v>
      </c>
      <c r="D8" s="17">
        <f t="shared" si="5"/>
        <v>27.200766948658487</v>
      </c>
      <c r="E8" s="17">
        <f t="shared" si="5"/>
        <v>27.624825011665887</v>
      </c>
      <c r="F8" s="17">
        <f t="shared" si="5"/>
        <v>27.969144314072384</v>
      </c>
      <c r="G8" s="17">
        <f t="shared" si="5"/>
        <v>28.547452337870091</v>
      </c>
      <c r="H8" s="17">
        <f t="shared" ref="H8" si="6">H20/H31*1000</f>
        <v>28.94358676879672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0.93506755950394027</v>
      </c>
      <c r="M8" s="17">
        <f t="shared" si="2"/>
        <v>0.94516787790987966</v>
      </c>
      <c r="N8" s="17">
        <f t="shared" si="2"/>
        <v>0.95362327033119776</v>
      </c>
      <c r="O8" s="17">
        <f t="shared" si="2"/>
        <v>0.96044829703940071</v>
      </c>
      <c r="P8" s="17">
        <f t="shared" si="2"/>
        <v>0.97183170218780246</v>
      </c>
      <c r="Q8" s="17">
        <f t="shared" si="2"/>
        <v>0.97957281002407492</v>
      </c>
    </row>
    <row r="9" spans="1:17">
      <c r="A9" s="9">
        <v>5</v>
      </c>
      <c r="B9" s="15" t="s">
        <v>179</v>
      </c>
      <c r="C9" s="17">
        <f t="shared" ref="C9:G9" si="7">C21/C31*1000</f>
        <v>3.993985040380601</v>
      </c>
      <c r="D9" s="17">
        <f t="shared" si="7"/>
        <v>2.4096697715995807</v>
      </c>
      <c r="E9" s="17">
        <f t="shared" si="7"/>
        <v>2.5016850728469953</v>
      </c>
      <c r="F9" s="17">
        <f t="shared" si="7"/>
        <v>2.5535291515987204</v>
      </c>
      <c r="G9" s="17">
        <f t="shared" si="7"/>
        <v>2.703694962368552</v>
      </c>
      <c r="H9" s="17">
        <f t="shared" ref="H9" si="8">H21/H31*1000</f>
        <v>2.7606755349303236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0.67037183213424156</v>
      </c>
      <c r="M9" s="17">
        <f t="shared" si="2"/>
        <v>0.50115881232776538</v>
      </c>
      <c r="N9" s="17">
        <f t="shared" si="2"/>
        <v>0.51208873425771084</v>
      </c>
      <c r="O9" s="17">
        <f t="shared" si="2"/>
        <v>0.51817184388485205</v>
      </c>
      <c r="P9" s="17">
        <f t="shared" si="2"/>
        <v>0.53550224622192288</v>
      </c>
      <c r="Q9" s="17">
        <f t="shared" si="2"/>
        <v>0.54197087793095988</v>
      </c>
    </row>
    <row r="10" spans="1:17">
      <c r="A10" s="9">
        <v>6</v>
      </c>
      <c r="B10" s="15" t="s">
        <v>180</v>
      </c>
      <c r="C10" s="17">
        <f t="shared" ref="C10:G10" si="9">(C22-C23)/C22*100</f>
        <v>-2.059589733161133</v>
      </c>
      <c r="D10" s="17">
        <f t="shared" si="9"/>
        <v>-7.2838574993144887</v>
      </c>
      <c r="E10" s="17">
        <f t="shared" si="9"/>
        <v>2.6998957657774425</v>
      </c>
      <c r="F10" s="17">
        <f t="shared" si="9"/>
        <v>-10.295259979213876</v>
      </c>
      <c r="G10" s="17">
        <f t="shared" si="9"/>
        <v>0.65382210851230826</v>
      </c>
      <c r="H10" s="17">
        <f t="shared" ref="H10" si="10">(H22-H23)/H22*100</f>
        <v>2.3728305174030337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0.89395553151413054</v>
      </c>
      <c r="M10" s="17">
        <f t="shared" si="11"/>
        <v>0.62192091398969074</v>
      </c>
      <c r="N10" s="17">
        <f t="shared" si="11"/>
        <v>1.1377129612833119</v>
      </c>
      <c r="O10" s="17">
        <f t="shared" si="11"/>
        <v>0.50270559304523954</v>
      </c>
      <c r="P10" s="17">
        <f t="shared" si="11"/>
        <v>1.0401051099921537</v>
      </c>
      <c r="Q10" s="17">
        <f t="shared" si="11"/>
        <v>1.1230635182164215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-6.545859905635921</v>
      </c>
      <c r="F11" s="17">
        <f>(F25-F24)/F31*1000</f>
        <v>-5.0081952285558184</v>
      </c>
      <c r="G11" s="17">
        <f>(G25-G24)/G31*1000</f>
        <v>-6.9624734481944772</v>
      </c>
      <c r="H11" s="17">
        <f>(H25-H24)/H31*1000</f>
        <v>-6.8423619991826081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0.55213301451911467</v>
      </c>
      <c r="O11" s="17">
        <f t="shared" si="12"/>
        <v>0.61635595365197149</v>
      </c>
      <c r="P11" s="17">
        <f t="shared" si="12"/>
        <v>0.53619523092331611</v>
      </c>
      <c r="Q11" s="17">
        <f t="shared" si="12"/>
        <v>0.54072704900950064</v>
      </c>
    </row>
    <row r="12" spans="1:17">
      <c r="A12" s="9">
        <v>8</v>
      </c>
      <c r="B12" s="15" t="s">
        <v>182</v>
      </c>
      <c r="C12" s="17">
        <f t="shared" ref="C12:H12" si="13">(C26-C27)/C31*1000</f>
        <v>3.2019289353262206</v>
      </c>
      <c r="D12" s="17">
        <f t="shared" si="13"/>
        <v>3.9642954306960836</v>
      </c>
      <c r="E12" s="17">
        <f t="shared" si="13"/>
        <v>2.7220407528386996</v>
      </c>
      <c r="F12" s="17">
        <f t="shared" si="13"/>
        <v>0.50732367250305699</v>
      </c>
      <c r="G12" s="17">
        <f t="shared" si="13"/>
        <v>1.5209923163664016</v>
      </c>
      <c r="H12" s="17">
        <f t="shared" si="13"/>
        <v>4.8252495023137465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1.0476201953800151</v>
      </c>
      <c r="M12" s="17">
        <f>(ATAN(D12/10)+3.1415/2)/3.1415*1.75</f>
        <v>1.0852476752745663</v>
      </c>
      <c r="N12" s="17">
        <f t="shared" si="12"/>
        <v>1.0230467180454916</v>
      </c>
      <c r="O12" s="17">
        <f t="shared" si="12"/>
        <v>0.90323669971715093</v>
      </c>
      <c r="P12" s="17">
        <f t="shared" si="12"/>
        <v>0.95908375431082604</v>
      </c>
      <c r="Q12" s="17">
        <f t="shared" si="12"/>
        <v>1.1254369436562808</v>
      </c>
    </row>
    <row r="13" spans="1:17">
      <c r="A13" s="9">
        <v>9</v>
      </c>
      <c r="B13" s="15" t="s">
        <v>183</v>
      </c>
      <c r="C13" s="17">
        <f t="shared" ref="C13:G13" si="14">C28/C31*1000</f>
        <v>0.32408187604516403</v>
      </c>
      <c r="D13" s="17">
        <f t="shared" si="14"/>
        <v>0.47934291155475517</v>
      </c>
      <c r="E13" s="17">
        <f t="shared" si="14"/>
        <v>0.49255975527557422</v>
      </c>
      <c r="F13" s="17">
        <f t="shared" si="14"/>
        <v>0.48130707391315664</v>
      </c>
      <c r="G13" s="17">
        <f t="shared" si="14"/>
        <v>0.48514410090997301</v>
      </c>
      <c r="H13" s="17">
        <f t="shared" ref="H13" si="15">H28/H31*1000</f>
        <v>0.48779844695521479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0.41390161777837275</v>
      </c>
      <c r="M13" s="17">
        <f t="shared" si="16"/>
        <v>0.51851831026057771</v>
      </c>
      <c r="N13" s="17">
        <f t="shared" si="16"/>
        <v>0.52670181669613458</v>
      </c>
      <c r="O13" s="17">
        <f t="shared" si="16"/>
        <v>0.5197404672710676</v>
      </c>
      <c r="P13" s="17">
        <f t="shared" si="16"/>
        <v>0.52212188504742363</v>
      </c>
      <c r="Q13" s="17">
        <f t="shared" si="16"/>
        <v>0.52376460829682936</v>
      </c>
    </row>
    <row r="14" spans="1:17">
      <c r="A14" s="9">
        <v>10</v>
      </c>
      <c r="B14" s="15" t="s">
        <v>184</v>
      </c>
      <c r="C14" s="17">
        <f t="shared" ref="C14:G14" si="17">C29/C31*100</f>
        <v>2.3333895075251812E-2</v>
      </c>
      <c r="D14" s="17">
        <f t="shared" si="17"/>
        <v>2.2023863503867133E-2</v>
      </c>
      <c r="E14" s="17">
        <f t="shared" si="17"/>
        <v>2.2035567999170426E-2</v>
      </c>
      <c r="F14" s="17">
        <f t="shared" si="17"/>
        <v>2.2114108801415303E-2</v>
      </c>
      <c r="G14" s="17">
        <f t="shared" si="17"/>
        <v>2.2290404636404165E-2</v>
      </c>
      <c r="H14" s="17">
        <f t="shared" ref="H14" si="18">H29/H31*100</f>
        <v>2.2412361076320681E-2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0.64483368260572083</v>
      </c>
      <c r="M14" s="17">
        <f t="shared" si="16"/>
        <v>0.6237360337961102</v>
      </c>
      <c r="N14" s="17">
        <f t="shared" si="16"/>
        <v>0.62392685202021825</v>
      </c>
      <c r="O14" s="17">
        <f t="shared" si="16"/>
        <v>0.62520619087892537</v>
      </c>
      <c r="P14" s="17">
        <f t="shared" si="16"/>
        <v>0.62807084589542705</v>
      </c>
      <c r="Q14" s="17">
        <f t="shared" si="16"/>
        <v>0.63004691050864026</v>
      </c>
    </row>
    <row r="15" spans="1:17">
      <c r="A15" s="9">
        <v>11</v>
      </c>
      <c r="B15" s="15" t="s">
        <v>185</v>
      </c>
      <c r="C15" s="17">
        <f t="shared" ref="C15:G15" si="19">C30/C31*1000</f>
        <v>4.0704683631272607</v>
      </c>
      <c r="D15" s="17">
        <f t="shared" si="19"/>
        <v>4.003161072173496</v>
      </c>
      <c r="E15" s="17">
        <f t="shared" si="19"/>
        <v>3.7071602633898482</v>
      </c>
      <c r="F15" s="17">
        <f t="shared" si="19"/>
        <v>3.8634648906002029</v>
      </c>
      <c r="G15" s="17">
        <f t="shared" si="19"/>
        <v>3.8680408045524874</v>
      </c>
      <c r="H15" s="17">
        <f t="shared" ref="H15" si="20">H30/H31*1000</f>
        <v>3.8892038338321182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0.88832882292345472</v>
      </c>
      <c r="M15" s="17">
        <f t="shared" si="16"/>
        <v>0.87984223554509666</v>
      </c>
      <c r="N15" s="17">
        <f t="shared" si="16"/>
        <v>0.84177867194475897</v>
      </c>
      <c r="O15" s="17">
        <f t="shared" si="16"/>
        <v>0.86203271143377025</v>
      </c>
      <c r="P15" s="17">
        <f t="shared" si="16"/>
        <v>0.86262036900434136</v>
      </c>
      <c r="Q15" s="17">
        <f t="shared" si="16"/>
        <v>0.86533438382761541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</f>
        <v>301</v>
      </c>
      <c r="D17" s="17">
        <f t="shared" ref="D17:G17" si="21">D47+D77+D107+D137+D167+D197+D227</f>
        <v>304</v>
      </c>
      <c r="E17" s="17">
        <f t="shared" si="21"/>
        <v>308</v>
      </c>
      <c r="F17" s="17">
        <f t="shared" si="21"/>
        <v>310</v>
      </c>
      <c r="G17" s="17">
        <f t="shared" si="21"/>
        <v>310</v>
      </c>
      <c r="H17" s="17">
        <f t="shared" ref="H17" si="22">H47+H77+H107+H137+H167+H197+H227</f>
        <v>310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</f>
        <v>85</v>
      </c>
      <c r="D18" s="17">
        <f t="shared" si="23"/>
        <v>86</v>
      </c>
      <c r="E18" s="17">
        <f t="shared" si="23"/>
        <v>81</v>
      </c>
      <c r="F18" s="17">
        <f t="shared" si="23"/>
        <v>80</v>
      </c>
      <c r="G18" s="17">
        <f t="shared" si="23"/>
        <v>85</v>
      </c>
      <c r="H18" s="17">
        <f t="shared" ref="H18" si="24">H48+H78+H108+H138+H168+H198+H228</f>
        <v>96</v>
      </c>
      <c r="K18" s="15" t="s">
        <v>187</v>
      </c>
      <c r="L18" s="17">
        <f t="shared" ref="L18:L23" si="25">L5</f>
        <v>0.86696543122522685</v>
      </c>
      <c r="M18" s="17">
        <f t="shared" ref="M18:M23" si="26">N5</f>
        <v>0.8784704873310234</v>
      </c>
      <c r="N18" s="17">
        <f t="shared" ref="N18:N28" si="27">P5</f>
        <v>0.88760647134329318</v>
      </c>
      <c r="O18" s="17">
        <f>Q5</f>
        <v>0.89039909856033905</v>
      </c>
    </row>
    <row r="19" spans="1:15">
      <c r="A19" s="9">
        <v>3</v>
      </c>
      <c r="B19" s="10" t="s">
        <v>189</v>
      </c>
      <c r="C19" s="17">
        <f t="shared" ref="C19:G19" si="28">C49+C79+C109+C139+C169+C199+C229</f>
        <v>191.11</v>
      </c>
      <c r="D19" s="17">
        <f t="shared" si="28"/>
        <v>196.5</v>
      </c>
      <c r="E19" s="17">
        <f t="shared" si="28"/>
        <v>196.5</v>
      </c>
      <c r="F19" s="17">
        <f t="shared" si="28"/>
        <v>199.29999999999998</v>
      </c>
      <c r="G19" s="17">
        <f t="shared" si="28"/>
        <v>207.60000000000002</v>
      </c>
      <c r="H19" s="17">
        <f t="shared" ref="H19" si="29">H49+H79+H109+H139+H169+H199+H229</f>
        <v>276.79999999999995</v>
      </c>
      <c r="K19" s="15" t="s">
        <v>190</v>
      </c>
      <c r="L19" s="17">
        <f t="shared" si="25"/>
        <v>0.47603742049396086</v>
      </c>
      <c r="M19" s="17">
        <f t="shared" si="26"/>
        <v>0.46298445247867143</v>
      </c>
      <c r="N19" s="17">
        <f t="shared" si="27"/>
        <v>0.47917413053545066</v>
      </c>
      <c r="O19" s="17">
        <f t="shared" ref="O19:O28" si="30">Q6</f>
        <v>0.51556754198630872</v>
      </c>
    </row>
    <row r="20" spans="1:15">
      <c r="A20" s="9">
        <v>4</v>
      </c>
      <c r="B20" s="10" t="s">
        <v>191</v>
      </c>
      <c r="C20" s="17">
        <f t="shared" ref="C20:G20" si="31">C50+C80+C110+C140+C170+C200+C230</f>
        <v>2059.5</v>
      </c>
      <c r="D20" s="17">
        <f t="shared" si="31"/>
        <v>2099.6</v>
      </c>
      <c r="E20" s="17">
        <f t="shared" si="31"/>
        <v>2131.1999999999998</v>
      </c>
      <c r="F20" s="17">
        <f t="shared" si="31"/>
        <v>2150.1000000000004</v>
      </c>
      <c r="G20" s="17">
        <f t="shared" si="31"/>
        <v>2177.2000000000003</v>
      </c>
      <c r="H20" s="17">
        <f t="shared" ref="H20" si="32">H50+H80+H110+H140+H170+H200+H230</f>
        <v>2195.4</v>
      </c>
      <c r="K20" s="15" t="s">
        <v>192</v>
      </c>
      <c r="L20" s="17">
        <f t="shared" si="25"/>
        <v>1.1173343410181567</v>
      </c>
      <c r="M20" s="17">
        <f t="shared" si="26"/>
        <v>1.1316235871091582</v>
      </c>
      <c r="N20" s="17">
        <f t="shared" si="27"/>
        <v>1.1649925162119745</v>
      </c>
      <c r="O20" s="17">
        <f t="shared" si="30"/>
        <v>1.2971784413609404</v>
      </c>
    </row>
    <row r="21" spans="1:15">
      <c r="A21" s="9">
        <v>5</v>
      </c>
      <c r="B21" s="10" t="s">
        <v>193</v>
      </c>
      <c r="C21" s="17">
        <f t="shared" ref="C21:G21" si="33">C51+C81+C111+C141+C171+C201+C231</f>
        <v>308.09999999999997</v>
      </c>
      <c r="D21" s="17">
        <f t="shared" si="33"/>
        <v>186.00000000000003</v>
      </c>
      <c r="E21" s="17">
        <f t="shared" si="33"/>
        <v>193</v>
      </c>
      <c r="F21" s="17">
        <f t="shared" si="33"/>
        <v>196.3</v>
      </c>
      <c r="G21" s="17">
        <f t="shared" si="33"/>
        <v>206.2</v>
      </c>
      <c r="H21" s="17">
        <f t="shared" ref="H21" si="34">H51+H81+H111+H141+H171+H201+H231</f>
        <v>209.39999999999998</v>
      </c>
      <c r="K21" s="15" t="s">
        <v>194</v>
      </c>
      <c r="L21" s="17">
        <f t="shared" si="25"/>
        <v>0.93506755950394027</v>
      </c>
      <c r="M21" s="17">
        <f t="shared" si="26"/>
        <v>0.95362327033119776</v>
      </c>
      <c r="N21" s="17">
        <f t="shared" si="27"/>
        <v>0.97183170218780246</v>
      </c>
      <c r="O21" s="17">
        <f t="shared" si="30"/>
        <v>0.97957281002407492</v>
      </c>
    </row>
    <row r="22" spans="1:15">
      <c r="A22" s="9">
        <v>6</v>
      </c>
      <c r="B22" s="10" t="s">
        <v>195</v>
      </c>
      <c r="C22" s="17">
        <f t="shared" ref="C22:G22" si="35">C52+C82+C112+C142+C172+C202+C232</f>
        <v>1913866.5999999999</v>
      </c>
      <c r="D22" s="17">
        <f t="shared" si="35"/>
        <v>1857725.8</v>
      </c>
      <c r="E22" s="17">
        <f t="shared" si="35"/>
        <v>2092403.0000000002</v>
      </c>
      <c r="F22" s="17">
        <f t="shared" si="35"/>
        <v>1819291.6</v>
      </c>
      <c r="G22" s="17">
        <f t="shared" si="35"/>
        <v>2202250.4000000004</v>
      </c>
      <c r="H22" s="17">
        <f t="shared" ref="H22" si="36">H52+H82+H112+H142+H172+H202+H232</f>
        <v>2297736.7999999998</v>
      </c>
      <c r="K22" s="15" t="s">
        <v>196</v>
      </c>
      <c r="L22" s="17">
        <f t="shared" si="25"/>
        <v>0.67037183213424156</v>
      </c>
      <c r="M22" s="17">
        <f t="shared" si="26"/>
        <v>0.51208873425771084</v>
      </c>
      <c r="N22" s="17">
        <f t="shared" si="27"/>
        <v>0.53550224622192288</v>
      </c>
      <c r="O22" s="17">
        <f t="shared" si="30"/>
        <v>0.54197087793095988</v>
      </c>
    </row>
    <row r="23" spans="1:15">
      <c r="A23" s="9">
        <v>7</v>
      </c>
      <c r="B23" s="10" t="s">
        <v>197</v>
      </c>
      <c r="C23" s="17">
        <f t="shared" ref="C23:G23" si="37">C53+C83+C113+C143+C173+C203+C233</f>
        <v>1953284.4</v>
      </c>
      <c r="D23" s="17">
        <f t="shared" si="37"/>
        <v>1993039.9000000001</v>
      </c>
      <c r="E23" s="17">
        <f t="shared" si="37"/>
        <v>2035910.3</v>
      </c>
      <c r="F23" s="17">
        <f t="shared" si="37"/>
        <v>2006592.4</v>
      </c>
      <c r="G23" s="17">
        <f t="shared" si="37"/>
        <v>2187851.5999999996</v>
      </c>
      <c r="H23" s="17">
        <f t="shared" ref="H23" si="38">H53+H83+H113+H143+H173+H203+H233</f>
        <v>2243215.4</v>
      </c>
      <c r="K23" s="15" t="s">
        <v>198</v>
      </c>
      <c r="L23" s="17">
        <f t="shared" si="25"/>
        <v>0.89395553151413054</v>
      </c>
      <c r="M23" s="17">
        <f t="shared" si="26"/>
        <v>1.1377129612833119</v>
      </c>
      <c r="N23" s="17">
        <f t="shared" si="27"/>
        <v>1.0401051099921537</v>
      </c>
      <c r="O23" s="17">
        <f t="shared" si="30"/>
        <v>1.1230635182164215</v>
      </c>
    </row>
    <row r="24" spans="1:15">
      <c r="A24" s="9">
        <v>8</v>
      </c>
      <c r="B24" s="10" t="s">
        <v>199</v>
      </c>
      <c r="C24" s="17">
        <f t="shared" ref="C24:G24" si="39">C54+C84+C114+C144+C174+C204+C234</f>
        <v>0</v>
      </c>
      <c r="D24" s="17">
        <f t="shared" si="39"/>
        <v>0</v>
      </c>
      <c r="E24" s="17">
        <f t="shared" si="39"/>
        <v>1350</v>
      </c>
      <c r="F24" s="17">
        <f t="shared" si="39"/>
        <v>1213</v>
      </c>
      <c r="G24" s="17">
        <f t="shared" si="39"/>
        <v>1248</v>
      </c>
      <c r="H24" s="17">
        <f t="shared" ref="H24" si="40">H54+H84+H114+H144+H174+H204+H234</f>
        <v>1212</v>
      </c>
      <c r="K24" s="15" t="s">
        <v>200</v>
      </c>
      <c r="L24" s="17">
        <f>N11</f>
        <v>0.55213301451911467</v>
      </c>
      <c r="M24" s="17">
        <f>O11</f>
        <v>0.61635595365197149</v>
      </c>
      <c r="N24" s="17">
        <f t="shared" si="27"/>
        <v>0.53619523092331611</v>
      </c>
      <c r="O24" s="17">
        <f t="shared" si="30"/>
        <v>0.54072704900950064</v>
      </c>
    </row>
    <row r="25" spans="1:15">
      <c r="A25" s="9">
        <v>9</v>
      </c>
      <c r="B25" s="10" t="s">
        <v>201</v>
      </c>
      <c r="C25" s="17">
        <f t="shared" ref="C25:G25" si="41">C55+C85+C115+C145+C175+C205+C235</f>
        <v>0</v>
      </c>
      <c r="D25" s="17">
        <f t="shared" si="41"/>
        <v>0</v>
      </c>
      <c r="E25" s="17">
        <f t="shared" si="41"/>
        <v>845</v>
      </c>
      <c r="F25" s="17">
        <f t="shared" si="41"/>
        <v>828</v>
      </c>
      <c r="G25" s="17">
        <f t="shared" si="41"/>
        <v>717</v>
      </c>
      <c r="H25" s="17">
        <f t="shared" ref="H25" si="42">H55+H85+H115+H145+H175+H205+H235</f>
        <v>693</v>
      </c>
      <c r="K25" s="15" t="s">
        <v>202</v>
      </c>
      <c r="L25" s="17">
        <f>L12</f>
        <v>1.0476201953800151</v>
      </c>
      <c r="M25" s="17">
        <f>N12</f>
        <v>1.0230467180454916</v>
      </c>
      <c r="N25" s="17">
        <f t="shared" si="27"/>
        <v>0.95908375431082604</v>
      </c>
      <c r="O25" s="17">
        <f t="shared" si="30"/>
        <v>1.1254369436562808</v>
      </c>
    </row>
    <row r="26" spans="1:15">
      <c r="A26" s="9">
        <v>10</v>
      </c>
      <c r="B26" s="10" t="s">
        <v>203</v>
      </c>
      <c r="C26" s="17">
        <f t="shared" ref="C26:G26" si="43">C56+C86+C116+C146+C176+C206+C236</f>
        <v>1359</v>
      </c>
      <c r="D26" s="17">
        <f t="shared" si="43"/>
        <v>1656</v>
      </c>
      <c r="E26" s="17">
        <f t="shared" si="43"/>
        <v>1610</v>
      </c>
      <c r="F26" s="17">
        <f t="shared" si="43"/>
        <v>1469</v>
      </c>
      <c r="G26" s="17">
        <f t="shared" si="43"/>
        <v>1552</v>
      </c>
      <c r="H26" s="17">
        <f t="shared" ref="H26" si="44">H56+H86+H116+H146+H176+H206+H236</f>
        <v>2062</v>
      </c>
      <c r="K26" s="15" t="s">
        <v>204</v>
      </c>
      <c r="L26" s="17">
        <f>L13</f>
        <v>0.41390161777837275</v>
      </c>
      <c r="M26" s="17">
        <f>N13</f>
        <v>0.52670181669613458</v>
      </c>
      <c r="N26" s="17">
        <f t="shared" si="27"/>
        <v>0.52212188504742363</v>
      </c>
      <c r="O26" s="17">
        <f t="shared" si="30"/>
        <v>0.52376460829682936</v>
      </c>
    </row>
    <row r="27" spans="1:15">
      <c r="A27" s="9">
        <v>11</v>
      </c>
      <c r="B27" s="10" t="s">
        <v>205</v>
      </c>
      <c r="C27" s="17">
        <f t="shared" ref="C27:G27" si="45">C57+C87+C117+C147+C177+C207+C237</f>
        <v>1112</v>
      </c>
      <c r="D27" s="17">
        <f t="shared" si="45"/>
        <v>1350</v>
      </c>
      <c r="E27" s="17">
        <f t="shared" si="45"/>
        <v>1400</v>
      </c>
      <c r="F27" s="17">
        <f t="shared" si="45"/>
        <v>1430</v>
      </c>
      <c r="G27" s="17">
        <f t="shared" si="45"/>
        <v>1436</v>
      </c>
      <c r="H27" s="17">
        <f t="shared" ref="H27" si="46">H57+H87+H117+H147+H177+H207+H237</f>
        <v>1696</v>
      </c>
      <c r="K27" s="15" t="s">
        <v>206</v>
      </c>
      <c r="L27" s="17">
        <f>L14</f>
        <v>0.64483368260572083</v>
      </c>
      <c r="M27" s="17">
        <f>N14</f>
        <v>0.62392685202021825</v>
      </c>
      <c r="N27" s="17">
        <f t="shared" si="27"/>
        <v>0.62807084589542705</v>
      </c>
      <c r="O27" s="17">
        <f t="shared" si="30"/>
        <v>0.63004691050864026</v>
      </c>
    </row>
    <row r="28" spans="1:15">
      <c r="A28" s="9">
        <v>12</v>
      </c>
      <c r="B28" s="10" t="s">
        <v>207</v>
      </c>
      <c r="C28" s="17">
        <f t="shared" ref="C28:G28" si="47">C58+C88+C118+C148+C178+C208+C238</f>
        <v>25</v>
      </c>
      <c r="D28" s="17">
        <f t="shared" si="47"/>
        <v>37</v>
      </c>
      <c r="E28" s="17">
        <f t="shared" si="47"/>
        <v>38</v>
      </c>
      <c r="F28" s="17">
        <f t="shared" si="47"/>
        <v>37</v>
      </c>
      <c r="G28" s="17">
        <f t="shared" si="47"/>
        <v>37</v>
      </c>
      <c r="H28" s="17">
        <f t="shared" ref="H28" si="48">H58+H88+H118+H148+H178+H208+H238</f>
        <v>37</v>
      </c>
      <c r="K28" s="15" t="s">
        <v>208</v>
      </c>
      <c r="L28" s="17">
        <f>L15</f>
        <v>0.88832882292345472</v>
      </c>
      <c r="M28" s="17">
        <f>N15</f>
        <v>0.84177867194475897</v>
      </c>
      <c r="N28" s="17">
        <f t="shared" si="27"/>
        <v>0.86262036900434136</v>
      </c>
      <c r="O28" s="17">
        <f t="shared" si="30"/>
        <v>0.86533438382761541</v>
      </c>
    </row>
    <row r="29" spans="1:15">
      <c r="A29" s="9">
        <v>13</v>
      </c>
      <c r="B29" s="10" t="s">
        <v>209</v>
      </c>
      <c r="C29" s="17">
        <f t="shared" ref="C29:G29" si="49">C59+C89+C119+C149+C179+C209+C239</f>
        <v>18</v>
      </c>
      <c r="D29" s="17">
        <f t="shared" si="49"/>
        <v>17</v>
      </c>
      <c r="E29" s="17">
        <f t="shared" si="49"/>
        <v>17</v>
      </c>
      <c r="F29" s="17">
        <f t="shared" si="49"/>
        <v>17</v>
      </c>
      <c r="G29" s="17">
        <f t="shared" si="49"/>
        <v>17</v>
      </c>
      <c r="H29" s="17">
        <f t="shared" ref="H29" si="50">H59+H89+H119+H149+H179+H209+H239</f>
        <v>17</v>
      </c>
      <c r="M29" t="s">
        <v>210</v>
      </c>
      <c r="N29" s="52">
        <f>AVERAGE(N18:N28)</f>
        <v>0.78066402378853905</v>
      </c>
    </row>
    <row r="30" spans="1:15">
      <c r="A30" s="9">
        <v>14</v>
      </c>
      <c r="B30" s="10" t="s">
        <v>211</v>
      </c>
      <c r="C30" s="17">
        <f t="shared" ref="C30:G30" si="51">C60+C90+C120+C150+C180+C210+C240</f>
        <v>314</v>
      </c>
      <c r="D30" s="17">
        <f t="shared" si="51"/>
        <v>309</v>
      </c>
      <c r="E30" s="17">
        <f t="shared" si="51"/>
        <v>286</v>
      </c>
      <c r="F30" s="17">
        <f t="shared" si="51"/>
        <v>297</v>
      </c>
      <c r="G30" s="17">
        <f t="shared" si="51"/>
        <v>295</v>
      </c>
      <c r="H30" s="17">
        <f t="shared" ref="H30" si="52">H60+H90+H120+H150+H180+H210+H240</f>
        <v>295</v>
      </c>
      <c r="M30" t="s">
        <v>212</v>
      </c>
      <c r="N30" s="52">
        <f>STDEV(N18:N28)</f>
        <v>0.24544743580979589</v>
      </c>
    </row>
    <row r="31" spans="1:15">
      <c r="A31" s="9">
        <v>15</v>
      </c>
      <c r="B31" s="10" t="s">
        <v>213</v>
      </c>
      <c r="C31" s="17">
        <f t="shared" ref="C31:G31" si="53">C61+C91+C121+C151+C181+C211+C241</f>
        <v>77141</v>
      </c>
      <c r="D31" s="17">
        <f t="shared" si="53"/>
        <v>77189</v>
      </c>
      <c r="E31" s="17">
        <f t="shared" si="53"/>
        <v>77148</v>
      </c>
      <c r="F31" s="17">
        <f t="shared" si="53"/>
        <v>76874</v>
      </c>
      <c r="G31" s="17">
        <f t="shared" si="53"/>
        <v>76266</v>
      </c>
      <c r="H31" s="17">
        <f t="shared" ref="H31" si="54">H61+H91+H121+H151+H181+H211+H241</f>
        <v>75851</v>
      </c>
    </row>
    <row r="32" spans="1:15" ht="16">
      <c r="A32" s="20"/>
    </row>
    <row r="33" spans="1:17" ht="16">
      <c r="A33" s="20" t="s">
        <v>236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4.2441791281583443</v>
      </c>
      <c r="D35" s="17">
        <f t="shared" si="55"/>
        <v>4.3107749416249233</v>
      </c>
      <c r="E35" s="17">
        <f t="shared" si="55"/>
        <v>4.4317885575631175</v>
      </c>
      <c r="F35" s="17">
        <f t="shared" si="55"/>
        <v>4.493612219401121</v>
      </c>
      <c r="G35" s="17">
        <f t="shared" si="55"/>
        <v>4.5393477995358875</v>
      </c>
      <c r="H35" s="17">
        <f t="shared" ref="H35" si="56">H47/H61*1000</f>
        <v>4.5986450420858143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0.90996066639221795</v>
      </c>
      <c r="M35" s="17">
        <f t="shared" si="57"/>
        <v>0.91815374775755143</v>
      </c>
      <c r="N35" s="17">
        <f t="shared" si="57"/>
        <v>0.93290548223505343</v>
      </c>
      <c r="O35" s="17">
        <f t="shared" si="57"/>
        <v>0.94037587502237052</v>
      </c>
      <c r="P35" s="17">
        <f t="shared" si="57"/>
        <v>0.94587425376449452</v>
      </c>
      <c r="Q35" s="17">
        <f t="shared" si="57"/>
        <v>0.95296816039470955</v>
      </c>
    </row>
    <row r="36" spans="1:17">
      <c r="A36" s="9">
        <v>2</v>
      </c>
      <c r="B36" s="15" t="s">
        <v>176</v>
      </c>
      <c r="C36" s="17">
        <f t="shared" ref="C36:G36" si="58">C48/C61*1000</f>
        <v>1.170124152155805</v>
      </c>
      <c r="D36" s="17">
        <f t="shared" si="58"/>
        <v>1.1774801923882889</v>
      </c>
      <c r="E36" s="17">
        <f t="shared" si="58"/>
        <v>1.0828804620289971</v>
      </c>
      <c r="F36" s="17">
        <f t="shared" si="58"/>
        <v>1.0679885543868133</v>
      </c>
      <c r="G36" s="17">
        <f t="shared" si="58"/>
        <v>1.0788584456296055</v>
      </c>
      <c r="H36" s="17">
        <f t="shared" ref="H36" si="59">H48/H61*1000</f>
        <v>1.170190925887908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0.49279501808686532</v>
      </c>
      <c r="M36" s="17">
        <f t="shared" si="57"/>
        <v>0.49457620457065288</v>
      </c>
      <c r="N36" s="17">
        <f t="shared" si="57"/>
        <v>0.47129477275824311</v>
      </c>
      <c r="O36" s="17">
        <f t="shared" si="57"/>
        <v>0.46755242013744108</v>
      </c>
      <c r="P36" s="17">
        <f t="shared" si="57"/>
        <v>0.47028619963561386</v>
      </c>
      <c r="Q36" s="17">
        <f t="shared" si="57"/>
        <v>0.4928112079635954</v>
      </c>
    </row>
    <row r="37" spans="1:17">
      <c r="A37" s="9">
        <v>3</v>
      </c>
      <c r="B37" s="15" t="s">
        <v>177</v>
      </c>
      <c r="C37" s="17">
        <f>C49/C61*1000+0.00001</f>
        <v>3.238675661814288</v>
      </c>
      <c r="D37" s="17">
        <f>D49/D61*1000+0.00001</f>
        <v>3.2889716221286451</v>
      </c>
      <c r="E37" s="17">
        <f>E49/E61*1000+0.00001</f>
        <v>3.322848751077867</v>
      </c>
      <c r="F37" s="17">
        <f>F49/F61*1000+0.00001</f>
        <v>3.3389855370168862</v>
      </c>
      <c r="G37" s="17">
        <f>G49/G61*1000</f>
        <v>3.4360623702316495</v>
      </c>
      <c r="H37" s="17">
        <f>H49/H61*1000</f>
        <v>4.4569903510572777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1.2463143539535653</v>
      </c>
      <c r="M37" s="17">
        <f t="shared" si="57"/>
        <v>1.2531087838305672</v>
      </c>
      <c r="N37" s="17">
        <f t="shared" si="57"/>
        <v>1.2575894101996161</v>
      </c>
      <c r="O37" s="17">
        <f t="shared" si="57"/>
        <v>1.2596972290285851</v>
      </c>
      <c r="P37" s="17">
        <f t="shared" si="57"/>
        <v>1.2720300462041698</v>
      </c>
      <c r="Q37" s="17">
        <f t="shared" si="57"/>
        <v>1.3735153634768889</v>
      </c>
    </row>
    <row r="38" spans="1:17">
      <c r="A38" s="9">
        <v>4</v>
      </c>
      <c r="B38" s="15" t="s">
        <v>178</v>
      </c>
      <c r="C38" s="17">
        <f t="shared" ref="C38:G38" si="60">C50/C61*1000</f>
        <v>25.588036967990167</v>
      </c>
      <c r="D38" s="17">
        <f t="shared" si="60"/>
        <v>26.126090167042527</v>
      </c>
      <c r="E38" s="17">
        <f t="shared" si="60"/>
        <v>26.502496641065232</v>
      </c>
      <c r="F38" s="17">
        <f t="shared" si="60"/>
        <v>26.806512715109015</v>
      </c>
      <c r="G38" s="17">
        <f t="shared" si="60"/>
        <v>27.449822904368361</v>
      </c>
      <c r="H38" s="17">
        <f t="shared" ref="H38" si="61">H50/H61*1000</f>
        <v>27.846438103058922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0.91248771727005895</v>
      </c>
      <c r="M38" s="17">
        <f t="shared" si="57"/>
        <v>0.92348541048403221</v>
      </c>
      <c r="N38" s="17">
        <f t="shared" si="57"/>
        <v>0.93112202921646614</v>
      </c>
      <c r="O38" s="17">
        <f t="shared" si="57"/>
        <v>0.93725643809079007</v>
      </c>
      <c r="P38" s="17">
        <f t="shared" si="57"/>
        <v>0.95014058379605715</v>
      </c>
      <c r="Q38" s="17">
        <f t="shared" si="57"/>
        <v>0.95802014991513107</v>
      </c>
    </row>
    <row r="39" spans="1:17">
      <c r="A39" s="9">
        <v>5</v>
      </c>
      <c r="B39" s="15" t="s">
        <v>179</v>
      </c>
      <c r="C39" s="17">
        <f t="shared" ref="C39:G39" si="62">C51/C61*1000</f>
        <v>3.59565269128555</v>
      </c>
      <c r="D39" s="17">
        <f t="shared" si="62"/>
        <v>1.0876723811044364</v>
      </c>
      <c r="E39" s="17">
        <f t="shared" si="62"/>
        <v>1.1570778270198729</v>
      </c>
      <c r="F39" s="17">
        <f t="shared" si="62"/>
        <v>1.1626969733607384</v>
      </c>
      <c r="G39" s="17">
        <f t="shared" si="62"/>
        <v>1.1745307983552498</v>
      </c>
      <c r="H39" s="17">
        <f t="shared" ref="H39" si="63">H51/H61*1000</f>
        <v>1.1948265243276535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0.63102498761640646</v>
      </c>
      <c r="M39" s="17">
        <f t="shared" si="57"/>
        <v>0.31702143600751187</v>
      </c>
      <c r="N39" s="17">
        <f t="shared" si="57"/>
        <v>0.32851480892305551</v>
      </c>
      <c r="O39" s="17">
        <f t="shared" si="57"/>
        <v>0.3294323486628879</v>
      </c>
      <c r="P39" s="17">
        <f t="shared" si="57"/>
        <v>0.33135853995614378</v>
      </c>
      <c r="Q39" s="17">
        <f t="shared" si="57"/>
        <v>0.33464300885369602</v>
      </c>
    </row>
    <row r="40" spans="1:17">
      <c r="A40" s="9">
        <v>6</v>
      </c>
      <c r="B40" s="15" t="s">
        <v>180</v>
      </c>
      <c r="C40" s="17">
        <f t="shared" ref="C40:G40" si="64">(C52-C53)/C52*100</f>
        <v>-3.0903549104290264</v>
      </c>
      <c r="D40" s="17">
        <f t="shared" si="64"/>
        <v>-7.7909974914398825</v>
      </c>
      <c r="E40" s="17">
        <f t="shared" si="64"/>
        <v>2.5162701221871044</v>
      </c>
      <c r="F40" s="17">
        <f t="shared" si="64"/>
        <v>-10.649466774217558</v>
      </c>
      <c r="G40" s="17">
        <f t="shared" si="64"/>
        <v>0.80538996174049149</v>
      </c>
      <c r="H40" s="17">
        <f t="shared" ref="H40" si="65">(H52-H53)/H52*100</f>
        <v>2.2826299320455261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0.83660409671197944</v>
      </c>
      <c r="M40" s="17">
        <f t="shared" si="66"/>
        <v>0.59957011162312823</v>
      </c>
      <c r="N40" s="17">
        <f t="shared" si="66"/>
        <v>1.1295350686412051</v>
      </c>
      <c r="O40" s="17">
        <f t="shared" si="66"/>
        <v>0.49075853791684365</v>
      </c>
      <c r="P40" s="17">
        <f t="shared" si="66"/>
        <v>1.0477950489012613</v>
      </c>
      <c r="Q40" s="17">
        <f t="shared" si="66"/>
        <v>1.1189567458416991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-5.835522489822929</v>
      </c>
      <c r="F41" s="17">
        <f>(F55-F54)/F61*1000</f>
        <v>-3.6875831217506954</v>
      </c>
      <c r="G41" s="17">
        <f>(G55-G54)/G61*1000</f>
        <v>-6.9209787078125631</v>
      </c>
      <c r="H41" s="17">
        <f>(H55-H54)/H61*1000</f>
        <v>-7.4933278587559027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0.58074053937254877</v>
      </c>
      <c r="O41" s="17">
        <f t="shared" si="67"/>
        <v>0.67819822077480652</v>
      </c>
      <c r="P41" s="17">
        <f t="shared" si="67"/>
        <v>0.53775507939902034</v>
      </c>
      <c r="Q41" s="17">
        <f t="shared" si="67"/>
        <v>0.51677003940417343</v>
      </c>
    </row>
    <row r="42" spans="1:17">
      <c r="A42" s="9">
        <v>8</v>
      </c>
      <c r="B42" s="15" t="s">
        <v>182</v>
      </c>
      <c r="C42" s="17">
        <f t="shared" ref="C42:H42" si="68">(C56-C57)/C61*1000</f>
        <v>0.59497838245210422</v>
      </c>
      <c r="D42" s="17">
        <f t="shared" si="68"/>
        <v>-0.95794998702776057</v>
      </c>
      <c r="E42" s="17">
        <f t="shared" si="68"/>
        <v>0.5815469147933503</v>
      </c>
      <c r="F42" s="17">
        <f t="shared" si="68"/>
        <v>-1.1082900092693346</v>
      </c>
      <c r="G42" s="17">
        <f t="shared" si="68"/>
        <v>-1.5470422993933965</v>
      </c>
      <c r="H42" s="17">
        <f t="shared" si="68"/>
        <v>3.5926914391295419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0.90810476347176261</v>
      </c>
      <c r="M42" s="17">
        <f>(ATAN(D42/10)+3.1415/2)/3.1415*1.75</f>
        <v>0.82179889988118404</v>
      </c>
      <c r="N42" s="17">
        <f t="shared" si="67"/>
        <v>0.90735913222969911</v>
      </c>
      <c r="O42" s="17">
        <f t="shared" si="67"/>
        <v>0.81351266917447329</v>
      </c>
      <c r="P42" s="17">
        <f t="shared" si="67"/>
        <v>0.78949847253810512</v>
      </c>
      <c r="Q42" s="17">
        <f t="shared" si="67"/>
        <v>1.0671342495038507</v>
      </c>
    </row>
    <row r="43" spans="1:17">
      <c r="A43" s="9">
        <v>9</v>
      </c>
      <c r="B43" s="15" t="s">
        <v>183</v>
      </c>
      <c r="C43" s="17">
        <f t="shared" ref="C43:G43" si="69">C58/C61*1000</f>
        <v>0.19832612748403475</v>
      </c>
      <c r="D43" s="17">
        <f t="shared" si="69"/>
        <v>0.43906041072105695</v>
      </c>
      <c r="E43" s="17">
        <f t="shared" si="69"/>
        <v>0.46122686345679509</v>
      </c>
      <c r="F43" s="17">
        <f t="shared" si="69"/>
        <v>0.44331600370773383</v>
      </c>
      <c r="G43" s="17">
        <f t="shared" si="69"/>
        <v>0.4478280340349306</v>
      </c>
      <c r="H43" s="17">
        <f t="shared" ref="H43" si="70">H58/H61*1000</f>
        <v>0.45165263806199957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0.3119688737207183</v>
      </c>
      <c r="M43" s="17">
        <f t="shared" si="71"/>
        <v>0.49296559475248353</v>
      </c>
      <c r="N43" s="17">
        <f t="shared" si="71"/>
        <v>0.50714409155457774</v>
      </c>
      <c r="O43" s="17">
        <f t="shared" si="71"/>
        <v>0.49571077828031562</v>
      </c>
      <c r="P43" s="17">
        <f t="shared" si="71"/>
        <v>0.49860919972851947</v>
      </c>
      <c r="Q43" s="17">
        <f t="shared" si="71"/>
        <v>0.50105634583733605</v>
      </c>
    </row>
    <row r="44" spans="1:17">
      <c r="A44" s="9">
        <v>10</v>
      </c>
      <c r="B44" s="15" t="s">
        <v>184</v>
      </c>
      <c r="C44" s="17">
        <f t="shared" ref="C44:G44" si="72">C59/C61*100</f>
        <v>1.9832612748403474E-2</v>
      </c>
      <c r="D44" s="17">
        <f t="shared" si="72"/>
        <v>1.7961562256770511E-2</v>
      </c>
      <c r="E44" s="17">
        <f t="shared" si="72"/>
        <v>1.8048007700483287E-2</v>
      </c>
      <c r="F44" s="17">
        <f t="shared" si="72"/>
        <v>1.8135654697134566E-2</v>
      </c>
      <c r="G44" s="17">
        <f t="shared" si="72"/>
        <v>1.8320237755974432E-2</v>
      </c>
      <c r="H44" s="17">
        <f t="shared" ref="H44" si="73">H59/H61*100</f>
        <v>1.8476698829809075E-2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0.58721604255299575</v>
      </c>
      <c r="M44" s="17">
        <f t="shared" si="71"/>
        <v>0.55465313464240851</v>
      </c>
      <c r="N44" s="17">
        <f t="shared" si="71"/>
        <v>0.55618840769605349</v>
      </c>
      <c r="O44" s="17">
        <f t="shared" si="71"/>
        <v>0.55774183832698365</v>
      </c>
      <c r="P44" s="17">
        <f t="shared" si="71"/>
        <v>0.56100295544930168</v>
      </c>
      <c r="Q44" s="17">
        <f t="shared" si="71"/>
        <v>0.56375632662698927</v>
      </c>
    </row>
    <row r="45" spans="1:17">
      <c r="A45" s="9">
        <v>11</v>
      </c>
      <c r="B45" s="15" t="s">
        <v>185</v>
      </c>
      <c r="C45" s="17">
        <f t="shared" ref="C45:G45" si="74">C60/C61*1000</f>
        <v>2.3600809170600137</v>
      </c>
      <c r="D45" s="17">
        <f t="shared" si="74"/>
        <v>2.7341489213084</v>
      </c>
      <c r="E45" s="17">
        <f t="shared" si="74"/>
        <v>2.6069344456253636</v>
      </c>
      <c r="F45" s="17">
        <f t="shared" si="74"/>
        <v>2.5994438399226212</v>
      </c>
      <c r="G45" s="17">
        <f t="shared" si="74"/>
        <v>2.6259007450230021</v>
      </c>
      <c r="H45" s="17">
        <f t="shared" ref="H45" si="75">H60/H61*1000</f>
        <v>2.6483268322726339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0.64907002735676045</v>
      </c>
      <c r="M45" s="17">
        <f t="shared" si="71"/>
        <v>0.70644300053708742</v>
      </c>
      <c r="N45" s="17">
        <f t="shared" si="71"/>
        <v>0.6873285216586329</v>
      </c>
      <c r="O45" s="17">
        <f t="shared" si="71"/>
        <v>0.68619082892692107</v>
      </c>
      <c r="P45" s="17">
        <f t="shared" si="71"/>
        <v>0.69020298743398878</v>
      </c>
      <c r="Q45" s="17">
        <f t="shared" si="71"/>
        <v>0.69359046515383904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214</v>
      </c>
      <c r="D47" s="17">
        <v>216</v>
      </c>
      <c r="E47" s="17">
        <v>221</v>
      </c>
      <c r="F47" s="17">
        <v>223</v>
      </c>
      <c r="G47" s="17">
        <v>223</v>
      </c>
      <c r="H47" s="17">
        <v>224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59</v>
      </c>
      <c r="D48" s="17">
        <v>59</v>
      </c>
      <c r="E48" s="17">
        <v>54</v>
      </c>
      <c r="F48" s="17">
        <v>53</v>
      </c>
      <c r="G48" s="17">
        <v>53</v>
      </c>
      <c r="H48" s="17">
        <v>57</v>
      </c>
      <c r="K48" s="15" t="s">
        <v>187</v>
      </c>
      <c r="L48" s="17">
        <f t="shared" ref="L48:L53" si="76">L35</f>
        <v>0.90996066639221795</v>
      </c>
      <c r="M48" s="17">
        <f t="shared" ref="M48:M53" si="77">N35</f>
        <v>0.93290548223505343</v>
      </c>
      <c r="N48" s="17">
        <f t="shared" ref="N48:N58" si="78">P35</f>
        <v>0.94587425376449452</v>
      </c>
      <c r="O48" s="17">
        <f>Q35</f>
        <v>0.95296816039470955</v>
      </c>
    </row>
    <row r="49" spans="1:17">
      <c r="A49" s="9">
        <v>3</v>
      </c>
      <c r="B49" s="10" t="s">
        <v>189</v>
      </c>
      <c r="C49" s="17">
        <v>163.30000000000001</v>
      </c>
      <c r="D49" s="17">
        <v>164.8</v>
      </c>
      <c r="E49" s="17">
        <v>165.7</v>
      </c>
      <c r="F49" s="17">
        <v>165.7</v>
      </c>
      <c r="G49" s="17">
        <v>168.8</v>
      </c>
      <c r="H49" s="17">
        <v>217.1</v>
      </c>
      <c r="K49" s="15" t="s">
        <v>190</v>
      </c>
      <c r="L49" s="17">
        <f t="shared" si="76"/>
        <v>0.49279501808686532</v>
      </c>
      <c r="M49" s="17">
        <f t="shared" si="77"/>
        <v>0.47129477275824311</v>
      </c>
      <c r="N49" s="17">
        <f t="shared" si="78"/>
        <v>0.47028619963561386</v>
      </c>
      <c r="O49" s="17">
        <f t="shared" ref="O49:O58" si="79">Q36</f>
        <v>0.4928112079635954</v>
      </c>
    </row>
    <row r="50" spans="1:17">
      <c r="A50" s="9">
        <v>4</v>
      </c>
      <c r="B50" s="10" t="s">
        <v>191</v>
      </c>
      <c r="C50" s="17">
        <v>1290.2</v>
      </c>
      <c r="D50" s="17">
        <v>1309.0999999999999</v>
      </c>
      <c r="E50" s="17">
        <v>1321.6</v>
      </c>
      <c r="F50" s="17">
        <v>1330.3</v>
      </c>
      <c r="G50" s="17">
        <v>1348.5</v>
      </c>
      <c r="H50" s="17">
        <v>1356.4</v>
      </c>
      <c r="K50" s="15" t="s">
        <v>192</v>
      </c>
      <c r="L50" s="17">
        <f t="shared" si="76"/>
        <v>1.2463143539535653</v>
      </c>
      <c r="M50" s="17">
        <f t="shared" si="77"/>
        <v>1.2575894101996161</v>
      </c>
      <c r="N50" s="17">
        <f t="shared" si="78"/>
        <v>1.2720300462041698</v>
      </c>
      <c r="O50" s="17">
        <f t="shared" si="79"/>
        <v>1.3735153634768889</v>
      </c>
    </row>
    <row r="51" spans="1:17">
      <c r="A51" s="9">
        <v>5</v>
      </c>
      <c r="B51" s="10" t="s">
        <v>193</v>
      </c>
      <c r="C51" s="17">
        <v>181.3</v>
      </c>
      <c r="D51" s="17">
        <v>54.5</v>
      </c>
      <c r="E51" s="17">
        <v>57.7</v>
      </c>
      <c r="F51" s="17">
        <v>57.7</v>
      </c>
      <c r="G51" s="17">
        <v>57.7</v>
      </c>
      <c r="H51" s="17">
        <v>58.2</v>
      </c>
      <c r="K51" s="15" t="s">
        <v>194</v>
      </c>
      <c r="L51" s="17">
        <f t="shared" si="76"/>
        <v>0.91248771727005895</v>
      </c>
      <c r="M51" s="17">
        <f t="shared" si="77"/>
        <v>0.93112202921646614</v>
      </c>
      <c r="N51" s="17">
        <f t="shared" si="78"/>
        <v>0.95014058379605715</v>
      </c>
      <c r="O51" s="17">
        <f t="shared" si="79"/>
        <v>0.95802014991513107</v>
      </c>
    </row>
    <row r="52" spans="1:17">
      <c r="A52" s="9">
        <v>6</v>
      </c>
      <c r="B52" s="10" t="s">
        <v>195</v>
      </c>
      <c r="C52" s="17">
        <v>1702694.4</v>
      </c>
      <c r="D52" s="17">
        <v>1660315</v>
      </c>
      <c r="E52" s="17">
        <v>1899955</v>
      </c>
      <c r="F52" s="17">
        <v>1664576.3</v>
      </c>
      <c r="G52" s="17">
        <v>2048771.5</v>
      </c>
      <c r="H52" s="17">
        <v>2085734.5</v>
      </c>
      <c r="K52" s="15" t="s">
        <v>196</v>
      </c>
      <c r="L52" s="17">
        <f t="shared" si="76"/>
        <v>0.63102498761640646</v>
      </c>
      <c r="M52" s="17">
        <f t="shared" si="77"/>
        <v>0.32851480892305551</v>
      </c>
      <c r="N52" s="17">
        <f t="shared" si="78"/>
        <v>0.33135853995614378</v>
      </c>
      <c r="O52" s="17">
        <f t="shared" si="79"/>
        <v>0.33464300885369602</v>
      </c>
    </row>
    <row r="53" spans="1:17">
      <c r="A53" s="9">
        <v>7</v>
      </c>
      <c r="B53" s="10" t="s">
        <v>197</v>
      </c>
      <c r="C53" s="17">
        <v>1755313.7</v>
      </c>
      <c r="D53" s="17">
        <v>1789670.1</v>
      </c>
      <c r="E53" s="17">
        <v>1852147</v>
      </c>
      <c r="F53" s="17">
        <v>1841844.8</v>
      </c>
      <c r="G53" s="17">
        <v>2032270.9</v>
      </c>
      <c r="H53" s="17">
        <v>2038124.9</v>
      </c>
      <c r="K53" s="15" t="s">
        <v>198</v>
      </c>
      <c r="L53" s="17">
        <f t="shared" si="76"/>
        <v>0.83660409671197944</v>
      </c>
      <c r="M53" s="17">
        <f t="shared" si="77"/>
        <v>1.1295350686412051</v>
      </c>
      <c r="N53" s="17">
        <f t="shared" si="78"/>
        <v>1.0477950489012613</v>
      </c>
      <c r="O53" s="17">
        <f t="shared" si="79"/>
        <v>1.1189567458416991</v>
      </c>
    </row>
    <row r="54" spans="1:17">
      <c r="A54" s="9">
        <v>8</v>
      </c>
      <c r="B54" s="10" t="s">
        <v>199</v>
      </c>
      <c r="C54" s="17"/>
      <c r="D54" s="17"/>
      <c r="E54" s="17">
        <v>906</v>
      </c>
      <c r="F54" s="17">
        <v>803</v>
      </c>
      <c r="G54" s="17">
        <v>861</v>
      </c>
      <c r="H54" s="17">
        <v>858</v>
      </c>
      <c r="K54" s="15" t="s">
        <v>200</v>
      </c>
      <c r="L54" s="17">
        <f>N41</f>
        <v>0.58074053937254877</v>
      </c>
      <c r="M54" s="17">
        <f>O41</f>
        <v>0.67819822077480652</v>
      </c>
      <c r="N54" s="17">
        <f t="shared" si="78"/>
        <v>0.53775507939902034</v>
      </c>
      <c r="O54" s="17">
        <f t="shared" si="79"/>
        <v>0.51677003940417343</v>
      </c>
    </row>
    <row r="55" spans="1:17">
      <c r="A55" s="9">
        <v>9</v>
      </c>
      <c r="B55" s="10" t="s">
        <v>201</v>
      </c>
      <c r="C55" s="17"/>
      <c r="D55" s="17"/>
      <c r="E55" s="17">
        <v>615</v>
      </c>
      <c r="F55" s="17">
        <v>620</v>
      </c>
      <c r="G55" s="17">
        <v>521</v>
      </c>
      <c r="H55" s="17">
        <v>493</v>
      </c>
      <c r="K55" s="15" t="s">
        <v>202</v>
      </c>
      <c r="L55" s="17">
        <f>L42</f>
        <v>0.90810476347176261</v>
      </c>
      <c r="M55" s="17">
        <f>N42</f>
        <v>0.90735913222969911</v>
      </c>
      <c r="N55" s="17">
        <f t="shared" si="78"/>
        <v>0.78949847253810512</v>
      </c>
      <c r="O55" s="17">
        <f t="shared" si="79"/>
        <v>1.0671342495038507</v>
      </c>
    </row>
    <row r="56" spans="1:17">
      <c r="A56" s="9">
        <v>10</v>
      </c>
      <c r="B56" s="10" t="s">
        <v>203</v>
      </c>
      <c r="C56" s="17">
        <v>835</v>
      </c>
      <c r="D56" s="17">
        <v>710</v>
      </c>
      <c r="E56" s="17">
        <v>721</v>
      </c>
      <c r="F56" s="17">
        <v>629</v>
      </c>
      <c r="G56" s="17">
        <v>706</v>
      </c>
      <c r="H56" s="17">
        <v>1067</v>
      </c>
      <c r="K56" s="15" t="s">
        <v>204</v>
      </c>
      <c r="L56" s="17">
        <f>L43</f>
        <v>0.3119688737207183</v>
      </c>
      <c r="M56" s="17">
        <f>N43</f>
        <v>0.50714409155457774</v>
      </c>
      <c r="N56" s="17">
        <f t="shared" si="78"/>
        <v>0.49860919972851947</v>
      </c>
      <c r="O56" s="17">
        <f t="shared" si="79"/>
        <v>0.50105634583733605</v>
      </c>
    </row>
    <row r="57" spans="1:17">
      <c r="A57" s="9">
        <v>11</v>
      </c>
      <c r="B57" s="10" t="s">
        <v>205</v>
      </c>
      <c r="C57" s="17">
        <v>805</v>
      </c>
      <c r="D57" s="17">
        <v>758</v>
      </c>
      <c r="E57" s="17">
        <v>692</v>
      </c>
      <c r="F57" s="17">
        <v>684</v>
      </c>
      <c r="G57" s="17">
        <v>782</v>
      </c>
      <c r="H57" s="17">
        <v>892</v>
      </c>
      <c r="K57" s="15" t="s">
        <v>206</v>
      </c>
      <c r="L57" s="17">
        <f>L44</f>
        <v>0.58721604255299575</v>
      </c>
      <c r="M57" s="17">
        <f>N44</f>
        <v>0.55618840769605349</v>
      </c>
      <c r="N57" s="17">
        <f t="shared" si="78"/>
        <v>0.56100295544930168</v>
      </c>
      <c r="O57" s="17">
        <f t="shared" si="79"/>
        <v>0.56375632662698927</v>
      </c>
    </row>
    <row r="58" spans="1:17">
      <c r="A58" s="9">
        <v>12</v>
      </c>
      <c r="B58" s="10" t="s">
        <v>207</v>
      </c>
      <c r="C58" s="17">
        <v>10</v>
      </c>
      <c r="D58" s="17">
        <v>22</v>
      </c>
      <c r="E58" s="17">
        <v>23</v>
      </c>
      <c r="F58" s="17">
        <v>22</v>
      </c>
      <c r="G58" s="17">
        <v>22</v>
      </c>
      <c r="H58" s="17">
        <v>22</v>
      </c>
      <c r="K58" s="15" t="s">
        <v>208</v>
      </c>
      <c r="L58" s="17">
        <f>L45</f>
        <v>0.64907002735676045</v>
      </c>
      <c r="M58" s="17">
        <f>N45</f>
        <v>0.6873285216586329</v>
      </c>
      <c r="N58" s="17">
        <f t="shared" si="78"/>
        <v>0.69020298743398878</v>
      </c>
      <c r="O58" s="17">
        <f t="shared" si="79"/>
        <v>0.69359046515383904</v>
      </c>
    </row>
    <row r="59" spans="1:17">
      <c r="A59" s="9">
        <v>13</v>
      </c>
      <c r="B59" s="10" t="s">
        <v>209</v>
      </c>
      <c r="C59" s="17">
        <v>10</v>
      </c>
      <c r="D59" s="17">
        <v>9</v>
      </c>
      <c r="E59" s="17">
        <v>9</v>
      </c>
      <c r="F59" s="17">
        <v>9</v>
      </c>
      <c r="G59" s="21">
        <v>9</v>
      </c>
      <c r="H59" s="21">
        <v>9</v>
      </c>
    </row>
    <row r="60" spans="1:17">
      <c r="A60" s="9">
        <v>14</v>
      </c>
      <c r="B60" s="10" t="s">
        <v>211</v>
      </c>
      <c r="C60" s="17">
        <v>119</v>
      </c>
      <c r="D60" s="17">
        <v>137</v>
      </c>
      <c r="E60" s="17">
        <v>130</v>
      </c>
      <c r="F60" s="17">
        <v>129</v>
      </c>
      <c r="G60" s="21">
        <v>129</v>
      </c>
      <c r="H60" s="21">
        <v>129</v>
      </c>
    </row>
    <row r="61" spans="1:17">
      <c r="A61" s="9">
        <v>15</v>
      </c>
      <c r="B61" s="10" t="s">
        <v>213</v>
      </c>
      <c r="C61" s="17">
        <v>50422</v>
      </c>
      <c r="D61" s="17">
        <v>50107</v>
      </c>
      <c r="E61" s="17">
        <v>49867</v>
      </c>
      <c r="F61" s="17">
        <v>49626</v>
      </c>
      <c r="G61" s="17">
        <v>49126</v>
      </c>
      <c r="H61" s="17">
        <v>48710</v>
      </c>
    </row>
    <row r="62" spans="1:17" ht="16">
      <c r="A62" s="20"/>
    </row>
    <row r="63" spans="1:17" ht="16">
      <c r="A63" s="20" t="s">
        <v>237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2.6427837321979153</v>
      </c>
      <c r="D65" s="17">
        <f t="shared" si="80"/>
        <v>2.6931254429482636</v>
      </c>
      <c r="E65" s="17">
        <f t="shared" si="80"/>
        <v>2.6499302649930265</v>
      </c>
      <c r="F65" s="17">
        <f t="shared" si="80"/>
        <v>2.6253972640596932</v>
      </c>
      <c r="G65" s="17">
        <f t="shared" si="80"/>
        <v>2.5963377972123531</v>
      </c>
      <c r="H65" s="17">
        <f t="shared" ref="H65" si="81">H77/H91*1000</f>
        <v>2.5482832618025748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0.6927543116320154</v>
      </c>
      <c r="M65" s="17">
        <f t="shared" si="82"/>
        <v>0.70032109964023725</v>
      </c>
      <c r="N65" s="17">
        <f t="shared" si="82"/>
        <v>0.69383219779117455</v>
      </c>
      <c r="O65" s="17">
        <f t="shared" si="82"/>
        <v>0.69012679566919044</v>
      </c>
      <c r="P65" s="17">
        <f t="shared" si="82"/>
        <v>0.68571866716436991</v>
      </c>
      <c r="Q65" s="17">
        <f t="shared" si="82"/>
        <v>0.67838291025577779</v>
      </c>
    </row>
    <row r="66" spans="1:17">
      <c r="A66" s="9">
        <v>2</v>
      </c>
      <c r="B66" s="15" t="s">
        <v>176</v>
      </c>
      <c r="C66" s="17">
        <f t="shared" ref="C66:G66" si="83">C78/C91*1000</f>
        <v>0.73410659227719866</v>
      </c>
      <c r="D66" s="17">
        <f t="shared" si="83"/>
        <v>0.70871722182849051</v>
      </c>
      <c r="E66" s="17">
        <f t="shared" si="83"/>
        <v>0.69735006973500691</v>
      </c>
      <c r="F66" s="17">
        <f t="shared" si="83"/>
        <v>0.69089401685781404</v>
      </c>
      <c r="G66" s="17">
        <f t="shared" si="83"/>
        <v>0.68324678874009293</v>
      </c>
      <c r="H66" s="17">
        <f t="shared" ref="H66" si="84">H78/H91*1000</f>
        <v>0.80472103004291851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0.37678997286334653</v>
      </c>
      <c r="M66" s="17">
        <f t="shared" si="82"/>
        <v>0.36923159206101441</v>
      </c>
      <c r="N66" s="17">
        <f t="shared" si="82"/>
        <v>0.36581043630590737</v>
      </c>
      <c r="O66" s="17">
        <f t="shared" si="82"/>
        <v>0.36385683027371835</v>
      </c>
      <c r="P66" s="17">
        <f t="shared" si="82"/>
        <v>0.36153272450754831</v>
      </c>
      <c r="Q66" s="17">
        <f t="shared" si="82"/>
        <v>0.39724871542158446</v>
      </c>
    </row>
    <row r="67" spans="1:17">
      <c r="A67" s="9">
        <v>3</v>
      </c>
      <c r="B67" s="15" t="s">
        <v>177</v>
      </c>
      <c r="C67" s="17">
        <f>C79/C91*1000+0.00001</f>
        <v>0.8897471898399647</v>
      </c>
      <c r="D67" s="17">
        <f>D79/D91*1000+0.00001</f>
        <v>1.0489114883061661</v>
      </c>
      <c r="E67" s="17">
        <f>E79/E91*1000+0.00001</f>
        <v>1.3249751324965133</v>
      </c>
      <c r="F67" s="17">
        <f>F79/F91*1000+0.00001</f>
        <v>1.3817980337156281</v>
      </c>
      <c r="G67" s="17">
        <f>G79/G91*1000</f>
        <v>1.3664935774801859</v>
      </c>
      <c r="H67" s="17">
        <f>H79/H91*1000</f>
        <v>1.2339055793991416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0.62731254593545249</v>
      </c>
      <c r="M67" s="17">
        <f t="shared" si="82"/>
        <v>0.68965472837877584</v>
      </c>
      <c r="N67" s="17">
        <f t="shared" si="82"/>
        <v>0.78894920722309037</v>
      </c>
      <c r="O67" s="17">
        <f t="shared" si="82"/>
        <v>0.80825481053500847</v>
      </c>
      <c r="P67" s="17">
        <f t="shared" si="82"/>
        <v>0.80308880295625606</v>
      </c>
      <c r="Q67" s="17">
        <f t="shared" si="82"/>
        <v>0.75725917977524759</v>
      </c>
    </row>
    <row r="68" spans="1:17">
      <c r="A68" s="9">
        <v>4</v>
      </c>
      <c r="B68" s="15" t="s">
        <v>178</v>
      </c>
      <c r="C68" s="17">
        <f t="shared" ref="C68:G68" si="85">C80/C91*1000</f>
        <v>37.248568492145054</v>
      </c>
      <c r="D68" s="17">
        <f t="shared" si="85"/>
        <v>38.143160878809361</v>
      </c>
      <c r="E68" s="17">
        <f t="shared" si="85"/>
        <v>38.019525801952589</v>
      </c>
      <c r="F68" s="17">
        <f t="shared" si="85"/>
        <v>38.330800055271524</v>
      </c>
      <c r="G68" s="17">
        <f t="shared" si="85"/>
        <v>39.122711123257723</v>
      </c>
      <c r="H68" s="17">
        <f t="shared" ref="H68" si="86">H80/H91*1000</f>
        <v>39.069206008583691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1.1185513529629074</v>
      </c>
      <c r="M68" s="17">
        <f t="shared" si="82"/>
        <v>1.1307819740626892</v>
      </c>
      <c r="N68" s="17">
        <f t="shared" si="82"/>
        <v>1.1291181494743501</v>
      </c>
      <c r="O68" s="17">
        <f t="shared" si="82"/>
        <v>1.133291255010505</v>
      </c>
      <c r="P68" s="17">
        <f t="shared" si="82"/>
        <v>1.1436749807531059</v>
      </c>
      <c r="Q68" s="17">
        <f t="shared" si="82"/>
        <v>1.1429837339249078</v>
      </c>
    </row>
    <row r="69" spans="1:17">
      <c r="A69" s="9">
        <v>5</v>
      </c>
      <c r="B69" s="15" t="s">
        <v>179</v>
      </c>
      <c r="C69" s="17">
        <f t="shared" ref="C69:G69" si="87">C81/C91*1000</f>
        <v>7.1648803406254586</v>
      </c>
      <c r="D69" s="17">
        <f t="shared" si="87"/>
        <v>7.1438695960311831</v>
      </c>
      <c r="E69" s="17">
        <f t="shared" si="87"/>
        <v>7.02928870292887</v>
      </c>
      <c r="F69" s="17">
        <f t="shared" si="87"/>
        <v>7.0885726129611708</v>
      </c>
      <c r="G69" s="17">
        <f t="shared" si="87"/>
        <v>7.0784367313473622</v>
      </c>
      <c r="H69" s="17">
        <f t="shared" ref="H69" si="88">H81/H91*1000</f>
        <v>6.9742489270386274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0.93849958599953942</v>
      </c>
      <c r="M69" s="17">
        <f t="shared" si="82"/>
        <v>0.93691416050623533</v>
      </c>
      <c r="N69" s="17">
        <f t="shared" si="82"/>
        <v>0.9282330797396483</v>
      </c>
      <c r="O69" s="17">
        <f t="shared" si="82"/>
        <v>0.93273208667688456</v>
      </c>
      <c r="P69" s="17">
        <f t="shared" si="82"/>
        <v>0.93196401766073378</v>
      </c>
      <c r="Q69" s="17">
        <f t="shared" si="82"/>
        <v>0.92404172333202028</v>
      </c>
    </row>
    <row r="70" spans="1:17">
      <c r="A70" s="9">
        <v>6</v>
      </c>
      <c r="B70" s="15" t="s">
        <v>180</v>
      </c>
      <c r="C70" s="17">
        <f t="shared" ref="C70:G70" si="89">(C82-C83)/C82*100</f>
        <v>1.3495072218920208</v>
      </c>
      <c r="D70" s="17">
        <f t="shared" si="89"/>
        <v>2.0831332343586793</v>
      </c>
      <c r="E70" s="17">
        <f t="shared" si="89"/>
        <v>1.1266825202595037</v>
      </c>
      <c r="F70" s="17">
        <f t="shared" si="89"/>
        <v>4.1350642904781845</v>
      </c>
      <c r="G70" s="17">
        <f t="shared" si="89"/>
        <v>-6.8083401631824332</v>
      </c>
      <c r="H70" s="17">
        <f t="shared" ref="H70" si="90">(H82-H83)/H82*100</f>
        <v>8.8889511473455318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1">(ATAN((C70+2.4)/10)+3.1415/2)/3.1415*1.75</f>
        <v>1.0748322672087256</v>
      </c>
      <c r="M70" s="17">
        <f t="shared" si="91"/>
        <v>1.1097726242808219</v>
      </c>
      <c r="N70" s="17">
        <f t="shared" si="91"/>
        <v>1.0638707071450837</v>
      </c>
      <c r="O70" s="17">
        <f t="shared" si="91"/>
        <v>1.1974457856654372</v>
      </c>
      <c r="P70" s="17">
        <f t="shared" si="91"/>
        <v>0.64370620726732819</v>
      </c>
      <c r="Q70" s="17">
        <f t="shared" si="91"/>
        <v>1.346199205870263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-7.8103207810320781</v>
      </c>
      <c r="F71" s="17">
        <f>(F85-F84)/F91*1000</f>
        <v>-8.014370595550643</v>
      </c>
      <c r="G71" s="17">
        <f>(G85-G84)/G91*1000</f>
        <v>-7.5157146761410223</v>
      </c>
      <c r="H71" s="17">
        <f>(H85-H84)/H91*1000</f>
        <v>-6.9742489270386274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2">(ATAN(E71/10)+3.1415/2)/3.1415*1.75</f>
        <v>0.50563237552679174</v>
      </c>
      <c r="O71" s="17">
        <f t="shared" si="92"/>
        <v>0.49864188381519686</v>
      </c>
      <c r="P71" s="17">
        <f t="shared" si="92"/>
        <v>0.51597225627382115</v>
      </c>
      <c r="Q71" s="17">
        <f t="shared" si="92"/>
        <v>0.5357536773953564</v>
      </c>
    </row>
    <row r="72" spans="1:17">
      <c r="A72" s="9">
        <v>8</v>
      </c>
      <c r="B72" s="15" t="s">
        <v>182</v>
      </c>
      <c r="C72" s="17">
        <f t="shared" ref="C72:H72" si="93">(C86-C87)/C91*1000</f>
        <v>6.7537806489502277</v>
      </c>
      <c r="D72" s="17">
        <f t="shared" si="93"/>
        <v>22.820694542877391</v>
      </c>
      <c r="E72" s="17">
        <f t="shared" si="93"/>
        <v>17.15481171548117</v>
      </c>
      <c r="F72" s="17">
        <f t="shared" si="93"/>
        <v>19.206853668647231</v>
      </c>
      <c r="G72" s="17">
        <f t="shared" si="93"/>
        <v>26.373326045367588</v>
      </c>
      <c r="H72" s="17">
        <f t="shared" si="93"/>
        <v>18.776824034334766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1.2058980929648526</v>
      </c>
      <c r="M72" s="17">
        <f>(ATAN(D72/10)+3.1415/2)/3.1415*1.75</f>
        <v>1.5199623397885422</v>
      </c>
      <c r="N72" s="17">
        <f t="shared" si="92"/>
        <v>1.4560263101062327</v>
      </c>
      <c r="O72" s="17">
        <f t="shared" si="92"/>
        <v>1.4826215593170446</v>
      </c>
      <c r="P72" s="17">
        <f t="shared" si="92"/>
        <v>1.5481352449351096</v>
      </c>
      <c r="Q72" s="17">
        <f t="shared" si="92"/>
        <v>1.4774213406385914</v>
      </c>
    </row>
    <row r="73" spans="1:17">
      <c r="A73" s="9">
        <v>9</v>
      </c>
      <c r="B73" s="15" t="s">
        <v>183</v>
      </c>
      <c r="C73" s="17">
        <f t="shared" ref="C73:G73" si="94">C88/C91*1000</f>
        <v>0.14682131845543972</v>
      </c>
      <c r="D73" s="17">
        <f t="shared" si="94"/>
        <v>0.14174344436569808</v>
      </c>
      <c r="E73" s="17">
        <f t="shared" si="94"/>
        <v>0.1394700139470014</v>
      </c>
      <c r="F73" s="17">
        <f t="shared" si="94"/>
        <v>0.1381788033715628</v>
      </c>
      <c r="G73" s="17">
        <f t="shared" si="94"/>
        <v>0.13664935774801856</v>
      </c>
      <c r="H73" s="17">
        <f t="shared" ref="H73" si="95">H88/H91*1000</f>
        <v>0.13412017167381973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6">IF(C73/$I73&gt;1,2^((1-$I73/C73)/LN(10/3)),2^(-LOG($I73/C73,10/3)))</f>
        <v>0.26237832852755327</v>
      </c>
      <c r="M73" s="17">
        <f t="shared" si="96"/>
        <v>0.25711503739955432</v>
      </c>
      <c r="N73" s="17">
        <f t="shared" si="96"/>
        <v>0.25473270986085683</v>
      </c>
      <c r="O73" s="17">
        <f t="shared" si="96"/>
        <v>0.25337231302908392</v>
      </c>
      <c r="P73" s="17">
        <f t="shared" si="96"/>
        <v>0.25175391808716202</v>
      </c>
      <c r="Q73" s="17">
        <f t="shared" si="96"/>
        <v>0.24906067721111874</v>
      </c>
    </row>
    <row r="74" spans="1:17">
      <c r="A74" s="9">
        <v>10</v>
      </c>
      <c r="B74" s="15" t="s">
        <v>184</v>
      </c>
      <c r="C74" s="17">
        <f t="shared" ref="C74:G74" si="97">C89/C91*100</f>
        <v>1.4682131845543973E-2</v>
      </c>
      <c r="D74" s="17">
        <f t="shared" si="97"/>
        <v>1.4174344436569808E-2</v>
      </c>
      <c r="E74" s="17">
        <f t="shared" si="97"/>
        <v>1.3947001394700139E-2</v>
      </c>
      <c r="F74" s="17">
        <f t="shared" si="97"/>
        <v>1.381788033715628E-2</v>
      </c>
      <c r="G74" s="17">
        <f t="shared" si="97"/>
        <v>1.3664935774801858E-2</v>
      </c>
      <c r="H74" s="17">
        <f t="shared" ref="H74" si="98">H89/H91*100</f>
        <v>1.3412017167381975E-2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6"/>
        <v>0.49387223120069695</v>
      </c>
      <c r="M74" s="17">
        <f t="shared" si="96"/>
        <v>0.4839651883918214</v>
      </c>
      <c r="N74" s="17">
        <f t="shared" si="96"/>
        <v>0.47948095593409445</v>
      </c>
      <c r="O74" s="17">
        <f t="shared" si="96"/>
        <v>0.47692029392211932</v>
      </c>
      <c r="P74" s="17">
        <f t="shared" si="96"/>
        <v>0.47387400452231859</v>
      </c>
      <c r="Q74" s="17">
        <f t="shared" si="96"/>
        <v>0.46880454284811351</v>
      </c>
    </row>
    <row r="75" spans="1:17">
      <c r="A75" s="9">
        <v>11</v>
      </c>
      <c r="B75" s="15" t="s">
        <v>185</v>
      </c>
      <c r="C75" s="17">
        <f t="shared" ref="C75:G75" si="99">C90/C91*1000</f>
        <v>4.4046395536631922</v>
      </c>
      <c r="D75" s="17">
        <f t="shared" si="99"/>
        <v>4.2523033309709426</v>
      </c>
      <c r="E75" s="17">
        <f t="shared" si="99"/>
        <v>2.2315202231520224</v>
      </c>
      <c r="F75" s="17">
        <f t="shared" si="99"/>
        <v>2.6253972640596932</v>
      </c>
      <c r="G75" s="17">
        <f t="shared" si="99"/>
        <v>2.4596884394643346</v>
      </c>
      <c r="H75" s="17">
        <f t="shared" ref="H75" si="100">H90/H91*1000</f>
        <v>2.4141630901287554</v>
      </c>
      <c r="I75" s="18">
        <f>Показатели!$E$12</f>
        <v>5</v>
      </c>
      <c r="J75" s="9">
        <v>11</v>
      </c>
      <c r="K75" s="15" t="s">
        <v>185</v>
      </c>
      <c r="L75" s="17">
        <f t="shared" si="96"/>
        <v>0.92961100148765086</v>
      </c>
      <c r="M75" s="17">
        <f t="shared" si="96"/>
        <v>0.91096306907616587</v>
      </c>
      <c r="N75" s="17">
        <f t="shared" si="96"/>
        <v>0.62847301303131375</v>
      </c>
      <c r="O75" s="17">
        <f t="shared" si="96"/>
        <v>0.69012679566919044</v>
      </c>
      <c r="P75" s="17">
        <f t="shared" si="96"/>
        <v>0.66470280988477271</v>
      </c>
      <c r="Q75" s="17">
        <f t="shared" si="96"/>
        <v>0.65759187873579761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18</v>
      </c>
      <c r="D77" s="17">
        <v>19</v>
      </c>
      <c r="E77" s="17">
        <v>19</v>
      </c>
      <c r="F77" s="17">
        <v>19</v>
      </c>
      <c r="G77" s="17">
        <v>19</v>
      </c>
      <c r="H77" s="17">
        <v>19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6</v>
      </c>
      <c r="K78" s="15" t="s">
        <v>187</v>
      </c>
      <c r="L78" s="17">
        <f t="shared" ref="L78:L83" si="101">L65</f>
        <v>0.6927543116320154</v>
      </c>
      <c r="M78" s="17">
        <f t="shared" ref="M78:M83" si="102">N65</f>
        <v>0.69383219779117455</v>
      </c>
      <c r="N78" s="17">
        <f t="shared" ref="N78:N88" si="103">P65</f>
        <v>0.68571866716436991</v>
      </c>
      <c r="O78" s="17">
        <f>Q65</f>
        <v>0.67838291025577779</v>
      </c>
    </row>
    <row r="79" spans="1:17">
      <c r="A79" s="9">
        <v>3</v>
      </c>
      <c r="B79" s="10" t="s">
        <v>189</v>
      </c>
      <c r="C79" s="17">
        <v>6.06</v>
      </c>
      <c r="D79" s="17">
        <v>7.4</v>
      </c>
      <c r="E79" s="17">
        <v>9.5</v>
      </c>
      <c r="F79" s="17">
        <v>10</v>
      </c>
      <c r="G79" s="17">
        <v>10</v>
      </c>
      <c r="H79" s="17">
        <v>9.1999999999999993</v>
      </c>
      <c r="K79" s="15" t="s">
        <v>190</v>
      </c>
      <c r="L79" s="17">
        <f t="shared" si="101"/>
        <v>0.37678997286334653</v>
      </c>
      <c r="M79" s="17">
        <f t="shared" si="102"/>
        <v>0.36581043630590737</v>
      </c>
      <c r="N79" s="17">
        <f t="shared" si="103"/>
        <v>0.36153272450754831</v>
      </c>
      <c r="O79" s="17">
        <f t="shared" ref="O79:O88" si="104">Q66</f>
        <v>0.39724871542158446</v>
      </c>
    </row>
    <row r="80" spans="1:17">
      <c r="A80" s="9">
        <v>4</v>
      </c>
      <c r="B80" s="10" t="s">
        <v>191</v>
      </c>
      <c r="C80" s="17">
        <v>253.7</v>
      </c>
      <c r="D80" s="17">
        <v>269.10000000000002</v>
      </c>
      <c r="E80" s="17">
        <v>272.60000000000002</v>
      </c>
      <c r="F80" s="17">
        <v>277.39999999999998</v>
      </c>
      <c r="G80" s="17">
        <v>286.3</v>
      </c>
      <c r="H80" s="17">
        <v>291.3</v>
      </c>
      <c r="K80" s="15" t="s">
        <v>192</v>
      </c>
      <c r="L80" s="17">
        <f t="shared" si="101"/>
        <v>0.62731254593545249</v>
      </c>
      <c r="M80" s="17">
        <f t="shared" si="102"/>
        <v>0.78894920722309037</v>
      </c>
      <c r="N80" s="17">
        <f t="shared" si="103"/>
        <v>0.80308880295625606</v>
      </c>
      <c r="O80" s="17">
        <f t="shared" si="104"/>
        <v>0.75725917977524759</v>
      </c>
    </row>
    <row r="81" spans="1:17">
      <c r="A81" s="9">
        <v>5</v>
      </c>
      <c r="B81" s="10" t="s">
        <v>193</v>
      </c>
      <c r="C81" s="17">
        <v>48.8</v>
      </c>
      <c r="D81" s="17">
        <v>50.4</v>
      </c>
      <c r="E81" s="17">
        <v>50.4</v>
      </c>
      <c r="F81" s="17">
        <v>51.3</v>
      </c>
      <c r="G81" s="17">
        <v>51.8</v>
      </c>
      <c r="H81" s="17">
        <v>52</v>
      </c>
      <c r="K81" s="15" t="s">
        <v>194</v>
      </c>
      <c r="L81" s="17">
        <f t="shared" si="101"/>
        <v>1.1185513529629074</v>
      </c>
      <c r="M81" s="17">
        <f t="shared" si="102"/>
        <v>1.1291181494743501</v>
      </c>
      <c r="N81" s="17">
        <f t="shared" si="103"/>
        <v>1.1436749807531059</v>
      </c>
      <c r="O81" s="17">
        <f t="shared" si="104"/>
        <v>1.1429837339249078</v>
      </c>
    </row>
    <row r="82" spans="1:17">
      <c r="A82" s="9">
        <v>6</v>
      </c>
      <c r="B82" s="10" t="s">
        <v>195</v>
      </c>
      <c r="C82" s="17">
        <v>77895.100000000006</v>
      </c>
      <c r="D82" s="17">
        <v>36440.300000000003</v>
      </c>
      <c r="E82" s="17">
        <v>25987.8</v>
      </c>
      <c r="F82" s="17">
        <v>32236.5</v>
      </c>
      <c r="G82" s="17">
        <v>32699.599999999999</v>
      </c>
      <c r="H82" s="17">
        <v>64248.3</v>
      </c>
      <c r="K82" s="15" t="s">
        <v>196</v>
      </c>
      <c r="L82" s="17">
        <f t="shared" si="101"/>
        <v>0.93849958599953942</v>
      </c>
      <c r="M82" s="17">
        <f t="shared" si="102"/>
        <v>0.9282330797396483</v>
      </c>
      <c r="N82" s="17">
        <f t="shared" si="103"/>
        <v>0.93196401766073378</v>
      </c>
      <c r="O82" s="17">
        <f t="shared" si="104"/>
        <v>0.92404172333202028</v>
      </c>
    </row>
    <row r="83" spans="1:17">
      <c r="A83" s="9">
        <v>7</v>
      </c>
      <c r="B83" s="10" t="s">
        <v>197</v>
      </c>
      <c r="C83" s="17">
        <v>76843.899999999994</v>
      </c>
      <c r="D83" s="17">
        <v>35681.199999999997</v>
      </c>
      <c r="E83" s="17">
        <v>25695</v>
      </c>
      <c r="F83" s="17">
        <v>30903.5</v>
      </c>
      <c r="G83" s="17">
        <v>34925.9</v>
      </c>
      <c r="H83" s="17">
        <v>58537.3</v>
      </c>
      <c r="K83" s="15" t="s">
        <v>198</v>
      </c>
      <c r="L83" s="17">
        <f t="shared" si="101"/>
        <v>1.0748322672087256</v>
      </c>
      <c r="M83" s="17">
        <f t="shared" si="102"/>
        <v>1.0638707071450837</v>
      </c>
      <c r="N83" s="17">
        <f t="shared" si="103"/>
        <v>0.64370620726732819</v>
      </c>
      <c r="O83" s="17">
        <f t="shared" si="104"/>
        <v>1.346199205870263</v>
      </c>
    </row>
    <row r="84" spans="1:17">
      <c r="A84" s="9">
        <v>8</v>
      </c>
      <c r="B84" s="10" t="s">
        <v>199</v>
      </c>
      <c r="C84" s="17"/>
      <c r="D84" s="17"/>
      <c r="E84" s="17">
        <v>99</v>
      </c>
      <c r="F84" s="17">
        <v>113</v>
      </c>
      <c r="G84" s="17">
        <v>96</v>
      </c>
      <c r="H84" s="17">
        <v>95</v>
      </c>
      <c r="K84" s="15" t="s">
        <v>200</v>
      </c>
      <c r="L84" s="17">
        <f>N71</f>
        <v>0.50563237552679174</v>
      </c>
      <c r="M84" s="17">
        <f>O71</f>
        <v>0.49864188381519686</v>
      </c>
      <c r="N84" s="17">
        <f t="shared" si="103"/>
        <v>0.51597225627382115</v>
      </c>
      <c r="O84" s="17">
        <f t="shared" si="104"/>
        <v>0.5357536773953564</v>
      </c>
    </row>
    <row r="85" spans="1:17">
      <c r="A85" s="9">
        <v>9</v>
      </c>
      <c r="B85" s="10" t="s">
        <v>201</v>
      </c>
      <c r="C85" s="17"/>
      <c r="D85" s="17"/>
      <c r="E85" s="17">
        <v>43</v>
      </c>
      <c r="F85" s="17">
        <v>55</v>
      </c>
      <c r="G85" s="17">
        <v>41</v>
      </c>
      <c r="H85" s="17">
        <v>43</v>
      </c>
      <c r="K85" s="15" t="s">
        <v>202</v>
      </c>
      <c r="L85" s="17">
        <f>L72</f>
        <v>1.2058980929648526</v>
      </c>
      <c r="M85" s="17">
        <f>N72</f>
        <v>1.4560263101062327</v>
      </c>
      <c r="N85" s="17">
        <f t="shared" si="103"/>
        <v>1.5481352449351096</v>
      </c>
      <c r="O85" s="17">
        <f t="shared" si="104"/>
        <v>1.4774213406385914</v>
      </c>
    </row>
    <row r="86" spans="1:17">
      <c r="A86" s="9">
        <v>10</v>
      </c>
      <c r="B86" s="10" t="s">
        <v>203</v>
      </c>
      <c r="C86" s="17">
        <v>86</v>
      </c>
      <c r="D86" s="17">
        <v>379</v>
      </c>
      <c r="E86" s="17">
        <v>432</v>
      </c>
      <c r="F86" s="17">
        <v>438</v>
      </c>
      <c r="G86" s="17">
        <v>459</v>
      </c>
      <c r="H86" s="17">
        <v>392</v>
      </c>
      <c r="K86" s="15" t="s">
        <v>204</v>
      </c>
      <c r="L86" s="17">
        <f>L73</f>
        <v>0.26237832852755327</v>
      </c>
      <c r="M86" s="17">
        <f>N73</f>
        <v>0.25473270986085683</v>
      </c>
      <c r="N86" s="17">
        <f t="shared" si="103"/>
        <v>0.25175391808716202</v>
      </c>
      <c r="O86" s="17">
        <f t="shared" si="104"/>
        <v>0.24906067721111874</v>
      </c>
    </row>
    <row r="87" spans="1:17">
      <c r="A87" s="9">
        <v>11</v>
      </c>
      <c r="B87" s="10" t="s">
        <v>205</v>
      </c>
      <c r="C87" s="17">
        <v>40</v>
      </c>
      <c r="D87" s="17">
        <v>218</v>
      </c>
      <c r="E87" s="17">
        <v>309</v>
      </c>
      <c r="F87" s="17">
        <v>299</v>
      </c>
      <c r="G87" s="17">
        <v>266</v>
      </c>
      <c r="H87" s="17">
        <v>252</v>
      </c>
      <c r="K87" s="15" t="s">
        <v>206</v>
      </c>
      <c r="L87" s="17">
        <f>L74</f>
        <v>0.49387223120069695</v>
      </c>
      <c r="M87" s="17">
        <f>N74</f>
        <v>0.47948095593409445</v>
      </c>
      <c r="N87" s="17">
        <f t="shared" si="103"/>
        <v>0.47387400452231859</v>
      </c>
      <c r="O87" s="17">
        <f t="shared" si="104"/>
        <v>0.46880454284811351</v>
      </c>
    </row>
    <row r="88" spans="1:17">
      <c r="A88" s="9">
        <v>12</v>
      </c>
      <c r="B88" s="10" t="s">
        <v>207</v>
      </c>
      <c r="C88" s="17">
        <v>1</v>
      </c>
      <c r="D88" s="17">
        <v>1</v>
      </c>
      <c r="E88" s="17">
        <v>1</v>
      </c>
      <c r="F88" s="17">
        <v>1</v>
      </c>
      <c r="G88" s="17">
        <v>1</v>
      </c>
      <c r="H88" s="17">
        <v>1</v>
      </c>
      <c r="K88" s="15" t="s">
        <v>208</v>
      </c>
      <c r="L88" s="17">
        <f>L75</f>
        <v>0.92961100148765086</v>
      </c>
      <c r="M88" s="17">
        <f>N75</f>
        <v>0.62847301303131375</v>
      </c>
      <c r="N88" s="17">
        <f t="shared" si="103"/>
        <v>0.66470280988477271</v>
      </c>
      <c r="O88" s="17">
        <f t="shared" si="104"/>
        <v>0.65759187873579761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30</v>
      </c>
      <c r="D90" s="17">
        <v>30</v>
      </c>
      <c r="E90" s="17">
        <v>16</v>
      </c>
      <c r="F90" s="17">
        <v>19</v>
      </c>
      <c r="G90" s="21">
        <v>18</v>
      </c>
      <c r="H90" s="21">
        <v>18</v>
      </c>
    </row>
    <row r="91" spans="1:17">
      <c r="A91" s="9">
        <v>15</v>
      </c>
      <c r="B91" s="10" t="s">
        <v>213</v>
      </c>
      <c r="C91" s="17">
        <v>6811</v>
      </c>
      <c r="D91" s="17">
        <v>7055</v>
      </c>
      <c r="E91" s="17">
        <v>7170</v>
      </c>
      <c r="F91" s="17">
        <v>7237</v>
      </c>
      <c r="G91" s="17">
        <v>7318</v>
      </c>
      <c r="H91" s="17">
        <v>7456</v>
      </c>
    </row>
    <row r="92" spans="1:17" ht="16">
      <c r="A92" s="20"/>
    </row>
    <row r="93" spans="1:17" ht="16">
      <c r="A93" s="20" t="s">
        <v>238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5">C107/C121*1000</f>
        <v>2.618780396558174</v>
      </c>
      <c r="D95" s="17">
        <f t="shared" si="105"/>
        <v>2.6109660574412534</v>
      </c>
      <c r="E95" s="17">
        <f t="shared" si="105"/>
        <v>2.6272988865257103</v>
      </c>
      <c r="F95" s="17">
        <f t="shared" si="105"/>
        <v>2.6578914061511201</v>
      </c>
      <c r="G95" s="17">
        <f t="shared" si="105"/>
        <v>2.6813074565883555</v>
      </c>
      <c r="H95" s="17">
        <f t="shared" ref="H95" si="106">H107/H121*1000</f>
        <v>2.6933435936898804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7">IF(C95/$I95&gt;1,2^((1-$I95/C95)/LN(10/3)),2^(-LOG($I95/C95,10/3)))</f>
        <v>0.68912488845650111</v>
      </c>
      <c r="M95" s="17">
        <f t="shared" si="107"/>
        <v>0.68794027922334688</v>
      </c>
      <c r="N95" s="17">
        <f t="shared" si="107"/>
        <v>0.6904145356632807</v>
      </c>
      <c r="O95" s="17">
        <f t="shared" si="107"/>
        <v>0.69503149722431989</v>
      </c>
      <c r="P95" s="17">
        <f t="shared" si="107"/>
        <v>0.69855018411100311</v>
      </c>
      <c r="Q95" s="17">
        <f t="shared" si="107"/>
        <v>0.70035375832143321</v>
      </c>
    </row>
    <row r="96" spans="1:17">
      <c r="A96" s="9">
        <v>2</v>
      </c>
      <c r="B96" s="15" t="s">
        <v>176</v>
      </c>
      <c r="C96" s="17">
        <f t="shared" ref="C96:G96" si="108">C108/C121*1000</f>
        <v>0.74822297044519259</v>
      </c>
      <c r="D96" s="17">
        <f t="shared" si="108"/>
        <v>0.8703220191470844</v>
      </c>
      <c r="E96" s="17">
        <f t="shared" si="108"/>
        <v>0.87576629550856999</v>
      </c>
      <c r="F96" s="17">
        <f t="shared" si="108"/>
        <v>0.75939754461460574</v>
      </c>
      <c r="G96" s="17">
        <f t="shared" si="108"/>
        <v>1.021450459652707</v>
      </c>
      <c r="H96" s="17">
        <f t="shared" ref="H96" si="109">H108/H121*1000</f>
        <v>1.2825445684237529</v>
      </c>
      <c r="I96" s="18">
        <f>Показатели!$E$3</f>
        <v>4</v>
      </c>
      <c r="J96" s="9">
        <v>2</v>
      </c>
      <c r="K96" s="15" t="s">
        <v>176</v>
      </c>
      <c r="L96" s="17">
        <f t="shared" si="107"/>
        <v>0.38094441844633381</v>
      </c>
      <c r="M96" s="17">
        <f t="shared" si="107"/>
        <v>0.41558206700122358</v>
      </c>
      <c r="N96" s="17">
        <f t="shared" si="107"/>
        <v>0.41707675576513725</v>
      </c>
      <c r="O96" s="17">
        <f t="shared" si="107"/>
        <v>0.3842095590322247</v>
      </c>
      <c r="P96" s="17">
        <f t="shared" si="107"/>
        <v>0.45571214289900741</v>
      </c>
      <c r="Q96" s="17">
        <f t="shared" si="107"/>
        <v>0.51952106354796301</v>
      </c>
    </row>
    <row r="97" spans="1:17">
      <c r="A97" s="9">
        <v>3</v>
      </c>
      <c r="B97" s="15" t="s">
        <v>177</v>
      </c>
      <c r="C97" s="17">
        <f>C109/C121*1000+0.00001</f>
        <v>1.5213967065718919</v>
      </c>
      <c r="D97" s="17">
        <f>D109/D121*1000+0.00001</f>
        <v>1.5665896344647521</v>
      </c>
      <c r="E97" s="17">
        <f>E109/E121*1000+0.00001</f>
        <v>1.1760390253972226</v>
      </c>
      <c r="F97" s="17">
        <f>F109/F121*1000+0.00001</f>
        <v>1.2023894456397923</v>
      </c>
      <c r="G97" s="17">
        <f>G109/G121*1000</f>
        <v>1.2129724208375894</v>
      </c>
      <c r="H97" s="17">
        <f>H109/H121*1000</f>
        <v>3.9758881621136335</v>
      </c>
      <c r="I97" s="18">
        <f>Показатели!$E$4</f>
        <v>2</v>
      </c>
      <c r="J97" s="9">
        <v>3</v>
      </c>
      <c r="K97" s="15" t="s">
        <v>177</v>
      </c>
      <c r="L97" s="17">
        <f t="shared" si="107"/>
        <v>0.85430322451235852</v>
      </c>
      <c r="M97" s="17">
        <f t="shared" si="107"/>
        <v>0.86882238683124002</v>
      </c>
      <c r="N97" s="17">
        <f t="shared" si="107"/>
        <v>0.73660554801178657</v>
      </c>
      <c r="O97" s="17">
        <f t="shared" si="107"/>
        <v>0.74606273798015388</v>
      </c>
      <c r="P97" s="17">
        <f t="shared" si="107"/>
        <v>0.74983618680861819</v>
      </c>
      <c r="Q97" s="17">
        <f t="shared" si="107"/>
        <v>1.3312423444546191</v>
      </c>
    </row>
    <row r="98" spans="1:17">
      <c r="A98" s="9">
        <v>4</v>
      </c>
      <c r="B98" s="15" t="s">
        <v>178</v>
      </c>
      <c r="C98" s="17">
        <f t="shared" ref="C98:G98" si="110">C110/C121*1000</f>
        <v>23.756079311634867</v>
      </c>
      <c r="D98" s="17">
        <f t="shared" si="110"/>
        <v>24.157652617182645</v>
      </c>
      <c r="E98" s="17">
        <f t="shared" si="110"/>
        <v>24.609032903790816</v>
      </c>
      <c r="F98" s="17">
        <f t="shared" si="110"/>
        <v>24.895582837615489</v>
      </c>
      <c r="G98" s="17">
        <f t="shared" si="110"/>
        <v>25.114913176710928</v>
      </c>
      <c r="H98" s="17">
        <f t="shared" ref="H98" si="111">H110/H121*1000</f>
        <v>25.227651660895212</v>
      </c>
      <c r="I98" s="18">
        <f>Показатели!$E$5</f>
        <v>30</v>
      </c>
      <c r="J98" s="9">
        <v>4</v>
      </c>
      <c r="K98" s="15" t="s">
        <v>178</v>
      </c>
      <c r="L98" s="17">
        <f t="shared" si="107"/>
        <v>0.87428522703653178</v>
      </c>
      <c r="M98" s="17">
        <f t="shared" si="107"/>
        <v>0.88276343781853961</v>
      </c>
      <c r="N98" s="17">
        <f t="shared" si="107"/>
        <v>0.89222213346813684</v>
      </c>
      <c r="O98" s="17">
        <f t="shared" si="107"/>
        <v>0.89818862907526253</v>
      </c>
      <c r="P98" s="17">
        <f t="shared" si="107"/>
        <v>0.90273582522898599</v>
      </c>
      <c r="Q98" s="17">
        <f t="shared" si="107"/>
        <v>0.90506658268957729</v>
      </c>
    </row>
    <row r="99" spans="1:17">
      <c r="A99" s="9">
        <v>5</v>
      </c>
      <c r="B99" s="15" t="s">
        <v>179</v>
      </c>
      <c r="C99" s="17">
        <f t="shared" ref="C99:G99" si="112">C111/C121*1000</f>
        <v>2.6063100137174211</v>
      </c>
      <c r="D99" s="17">
        <f t="shared" si="112"/>
        <v>2.5985328857391519</v>
      </c>
      <c r="E99" s="17">
        <f t="shared" si="112"/>
        <v>2.6147879394470159</v>
      </c>
      <c r="F99" s="17">
        <f t="shared" si="112"/>
        <v>2.6452347804075429</v>
      </c>
      <c r="G99" s="17">
        <f t="shared" si="112"/>
        <v>3.5367722165474973</v>
      </c>
      <c r="H99" s="17">
        <f t="shared" ref="H99" si="113">H111/H121*1000</f>
        <v>3.5526484545337951</v>
      </c>
      <c r="I99" s="18">
        <f>Показатели!$E$6</f>
        <v>8</v>
      </c>
      <c r="J99" s="9">
        <v>5</v>
      </c>
      <c r="K99" s="15" t="s">
        <v>179</v>
      </c>
      <c r="L99" s="17">
        <f t="shared" si="107"/>
        <v>0.52431127679848566</v>
      </c>
      <c r="M99" s="17">
        <f t="shared" si="107"/>
        <v>0.52340998301277786</v>
      </c>
      <c r="N99" s="17">
        <f t="shared" si="107"/>
        <v>0.52529248729448241</v>
      </c>
      <c r="O99" s="17">
        <f t="shared" si="107"/>
        <v>0.52880523955687697</v>
      </c>
      <c r="P99" s="17">
        <f t="shared" si="107"/>
        <v>0.62505509110481527</v>
      </c>
      <c r="Q99" s="17">
        <f t="shared" si="107"/>
        <v>0.62666890965079314</v>
      </c>
    </row>
    <row r="100" spans="1:17">
      <c r="A100" s="9">
        <v>6</v>
      </c>
      <c r="B100" s="15" t="s">
        <v>180</v>
      </c>
      <c r="C100" s="17">
        <f t="shared" ref="C100:G100" si="114">(C112-C113)/C112*100</f>
        <v>20.072739901423319</v>
      </c>
      <c r="D100" s="17">
        <f t="shared" si="114"/>
        <v>-5.2342811037056363</v>
      </c>
      <c r="E100" s="17">
        <f t="shared" si="114"/>
        <v>6.6804763625318699</v>
      </c>
      <c r="F100" s="17">
        <f t="shared" si="114"/>
        <v>-27.602020486415174</v>
      </c>
      <c r="G100" s="17">
        <f t="shared" si="114"/>
        <v>7.2489831736528592</v>
      </c>
      <c r="H100" s="17">
        <f t="shared" ref="H100" si="115">(H112-H113)/H112*100</f>
        <v>1.8526734048298743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6">(ATAN((C100+2.4)/10)+3.1415/2)/3.1415*1.75</f>
        <v>1.5167995571615658</v>
      </c>
      <c r="M100" s="17">
        <f t="shared" si="116"/>
        <v>0.72114887329658472</v>
      </c>
      <c r="N100" s="17">
        <f t="shared" si="116"/>
        <v>1.2856879610178709</v>
      </c>
      <c r="O100" s="17">
        <f t="shared" si="116"/>
        <v>0.21039709649342256</v>
      </c>
      <c r="P100" s="17">
        <f t="shared" si="116"/>
        <v>1.3025624551101229</v>
      </c>
      <c r="Q100" s="17">
        <f t="shared" si="116"/>
        <v>1.0989916805739945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-9.1329913674465164</v>
      </c>
      <c r="F101" s="17">
        <f>(F115-F114)/F121*1000</f>
        <v>-5.8220478420453103</v>
      </c>
      <c r="G101" s="17">
        <f>(G115-G114)/G121*1000</f>
        <v>-5.7456588355464753</v>
      </c>
      <c r="H101" s="17">
        <f>(H115-H114)/H121*1000</f>
        <v>-2.6933435936898804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7">(ATAN(E101/10)+3.1415/2)/3.1415*1.75</f>
        <v>0.46271287231840774</v>
      </c>
      <c r="O101" s="17">
        <f t="shared" si="117"/>
        <v>0.58130080695616981</v>
      </c>
      <c r="P101" s="17">
        <f t="shared" si="117"/>
        <v>0.58448943338544068</v>
      </c>
      <c r="Q101" s="17">
        <f t="shared" si="117"/>
        <v>0.72844268452185468</v>
      </c>
    </row>
    <row r="102" spans="1:17">
      <c r="A102" s="9">
        <v>8</v>
      </c>
      <c r="B102" s="15" t="s">
        <v>182</v>
      </c>
      <c r="C102" s="17">
        <f t="shared" ref="C102:H102" si="118">(C116-C117)/C121*1000</f>
        <v>1.122334455667789</v>
      </c>
      <c r="D102" s="17">
        <f t="shared" si="118"/>
        <v>-2.8596294914832776</v>
      </c>
      <c r="E102" s="17">
        <f t="shared" si="118"/>
        <v>-2.3770799449518329</v>
      </c>
      <c r="F102" s="17">
        <f t="shared" si="118"/>
        <v>-2.9110239210226552</v>
      </c>
      <c r="G102" s="17">
        <f t="shared" si="118"/>
        <v>1.2768130745658834</v>
      </c>
      <c r="H102" s="17">
        <f t="shared" si="118"/>
        <v>1.2825445684237529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0.93726007650337895</v>
      </c>
      <c r="M102" s="17">
        <f>(ATAN(D102/10)+3.1415/2)/3.1415*1.75</f>
        <v>0.71984268804817786</v>
      </c>
      <c r="N102" s="17">
        <f t="shared" si="117"/>
        <v>0.74499548295051887</v>
      </c>
      <c r="O102" s="17">
        <f t="shared" si="117"/>
        <v>0.71719974817037602</v>
      </c>
      <c r="P102" s="17">
        <f t="shared" si="117"/>
        <v>0.94574321329727429</v>
      </c>
      <c r="Q102" s="17">
        <f t="shared" si="117"/>
        <v>0.94605734697449084</v>
      </c>
    </row>
    <row r="103" spans="1:17">
      <c r="A103" s="9">
        <v>9</v>
      </c>
      <c r="B103" s="15" t="s">
        <v>183</v>
      </c>
      <c r="C103" s="17">
        <f t="shared" ref="C103:G103" si="119">C118/C121*1000</f>
        <v>0.62351914203766057</v>
      </c>
      <c r="D103" s="17">
        <f t="shared" si="119"/>
        <v>0.62165858510506034</v>
      </c>
      <c r="E103" s="17">
        <f t="shared" si="119"/>
        <v>0.62554735393469285</v>
      </c>
      <c r="F103" s="17">
        <f t="shared" si="119"/>
        <v>0.63283128717883819</v>
      </c>
      <c r="G103" s="17">
        <f t="shared" si="119"/>
        <v>0.63840653728294172</v>
      </c>
      <c r="H103" s="17">
        <f t="shared" ref="H103" si="120">H118/H121*1000</f>
        <v>0.64127228421187643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1">IF(C103/$I103&gt;1,2^((1-$I103/C103)/LN(10/3)),2^(-LOG($I103/C103,10/3)))</f>
        <v>0.60327168512086093</v>
      </c>
      <c r="M103" s="17">
        <f t="shared" si="121"/>
        <v>0.60223465798649733</v>
      </c>
      <c r="N103" s="17">
        <f t="shared" si="121"/>
        <v>0.60440066428948158</v>
      </c>
      <c r="O103" s="17">
        <f t="shared" si="121"/>
        <v>0.60844243121405861</v>
      </c>
      <c r="P103" s="17">
        <f t="shared" si="121"/>
        <v>0.61152274975007381</v>
      </c>
      <c r="Q103" s="17">
        <f t="shared" si="121"/>
        <v>0.61310162938625079</v>
      </c>
    </row>
    <row r="104" spans="1:17">
      <c r="A104" s="9">
        <v>10</v>
      </c>
      <c r="B104" s="15" t="s">
        <v>184</v>
      </c>
      <c r="C104" s="17">
        <f t="shared" ref="C104:G104" si="122">C119/C121*100</f>
        <v>1.2470382840753212E-2</v>
      </c>
      <c r="D104" s="17">
        <f t="shared" si="122"/>
        <v>1.2433171702101205E-2</v>
      </c>
      <c r="E104" s="17">
        <f t="shared" si="122"/>
        <v>1.2510947078693858E-2</v>
      </c>
      <c r="F104" s="17">
        <f t="shared" si="122"/>
        <v>1.2656625743576764E-2</v>
      </c>
      <c r="G104" s="17">
        <f t="shared" si="122"/>
        <v>1.2768130745658836E-2</v>
      </c>
      <c r="H104" s="17">
        <f t="shared" ref="H104" si="123">H119/H121*100</f>
        <v>1.2825445684237527E-2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1"/>
        <v>0.44956337681481257</v>
      </c>
      <c r="M104" s="17">
        <f t="shared" si="121"/>
        <v>0.44879057505422648</v>
      </c>
      <c r="N104" s="17">
        <f t="shared" si="121"/>
        <v>0.45040470204176558</v>
      </c>
      <c r="O104" s="17">
        <f t="shared" si="121"/>
        <v>0.45341666237692907</v>
      </c>
      <c r="P104" s="17">
        <f t="shared" si="121"/>
        <v>0.45571214289900741</v>
      </c>
      <c r="Q104" s="17">
        <f t="shared" si="121"/>
        <v>0.45688873791967638</v>
      </c>
    </row>
    <row r="105" spans="1:17">
      <c r="A105" s="9">
        <v>11</v>
      </c>
      <c r="B105" s="15" t="s">
        <v>185</v>
      </c>
      <c r="C105" s="17">
        <f t="shared" ref="C105:G105" si="124">C120/C121*1000</f>
        <v>7.3575258760443942</v>
      </c>
      <c r="D105" s="17">
        <f t="shared" si="124"/>
        <v>5.0976003978614948</v>
      </c>
      <c r="E105" s="17">
        <f t="shared" si="124"/>
        <v>5.1294883022644813</v>
      </c>
      <c r="F105" s="17">
        <f t="shared" si="124"/>
        <v>5.1892165548664719</v>
      </c>
      <c r="G105" s="17">
        <f t="shared" si="124"/>
        <v>5.2349336057201219</v>
      </c>
      <c r="H105" s="17">
        <f t="shared" ref="H105" si="125">H120/H121*1000</f>
        <v>5.2584327305373861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1"/>
        <v>1.2025848397645185</v>
      </c>
      <c r="M105" s="17">
        <f t="shared" si="121"/>
        <v>1.0110838430626459</v>
      </c>
      <c r="N105" s="17">
        <f t="shared" si="121"/>
        <v>1.014639457146022</v>
      </c>
      <c r="O105" s="17">
        <f t="shared" si="121"/>
        <v>1.0212144891557637</v>
      </c>
      <c r="P105" s="17">
        <f t="shared" si="121"/>
        <v>1.0261737091336627</v>
      </c>
      <c r="Q105" s="17">
        <f t="shared" si="121"/>
        <v>1.0286984544239601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21</v>
      </c>
      <c r="D107" s="17">
        <v>21</v>
      </c>
      <c r="E107" s="17">
        <v>21</v>
      </c>
      <c r="F107" s="17">
        <v>21</v>
      </c>
      <c r="G107" s="17">
        <v>21</v>
      </c>
      <c r="H107" s="17">
        <v>21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6</v>
      </c>
      <c r="D108" s="17">
        <v>7</v>
      </c>
      <c r="E108" s="17">
        <v>7</v>
      </c>
      <c r="F108" s="17">
        <v>6</v>
      </c>
      <c r="G108" s="17">
        <v>8</v>
      </c>
      <c r="H108" s="17">
        <v>10</v>
      </c>
      <c r="K108" s="15" t="s">
        <v>187</v>
      </c>
      <c r="L108" s="17">
        <f t="shared" ref="L108:L113" si="126">L95</f>
        <v>0.68912488845650111</v>
      </c>
      <c r="M108" s="17">
        <f t="shared" ref="M108:M113" si="127">N95</f>
        <v>0.6904145356632807</v>
      </c>
      <c r="N108" s="17">
        <f t="shared" ref="N108:N118" si="128">P95</f>
        <v>0.69855018411100311</v>
      </c>
      <c r="O108" s="17">
        <f>Q95</f>
        <v>0.70035375832143321</v>
      </c>
    </row>
    <row r="109" spans="1:17">
      <c r="A109" s="9">
        <v>3</v>
      </c>
      <c r="B109" s="10" t="s">
        <v>189</v>
      </c>
      <c r="C109" s="17">
        <v>12.2</v>
      </c>
      <c r="D109" s="17">
        <v>12.6</v>
      </c>
      <c r="E109" s="17">
        <v>9.4</v>
      </c>
      <c r="F109" s="17">
        <v>9.5</v>
      </c>
      <c r="G109" s="17">
        <v>9.5</v>
      </c>
      <c r="H109" s="17">
        <v>31</v>
      </c>
      <c r="K109" s="15" t="s">
        <v>190</v>
      </c>
      <c r="L109" s="17">
        <f t="shared" si="126"/>
        <v>0.38094441844633381</v>
      </c>
      <c r="M109" s="17">
        <f t="shared" si="127"/>
        <v>0.41707675576513725</v>
      </c>
      <c r="N109" s="17">
        <f t="shared" si="128"/>
        <v>0.45571214289900741</v>
      </c>
      <c r="O109" s="17">
        <f t="shared" ref="O109:O118" si="129">Q96</f>
        <v>0.51952106354796301</v>
      </c>
    </row>
    <row r="110" spans="1:17">
      <c r="A110" s="9">
        <v>4</v>
      </c>
      <c r="B110" s="10" t="s">
        <v>191</v>
      </c>
      <c r="C110" s="17">
        <v>190.5</v>
      </c>
      <c r="D110" s="17">
        <v>194.3</v>
      </c>
      <c r="E110" s="17">
        <v>196.7</v>
      </c>
      <c r="F110" s="17">
        <v>196.7</v>
      </c>
      <c r="G110" s="17">
        <v>196.7</v>
      </c>
      <c r="H110" s="17">
        <v>196.7</v>
      </c>
      <c r="K110" s="15" t="s">
        <v>192</v>
      </c>
      <c r="L110" s="17">
        <f t="shared" si="126"/>
        <v>0.85430322451235852</v>
      </c>
      <c r="M110" s="17">
        <f t="shared" si="127"/>
        <v>0.73660554801178657</v>
      </c>
      <c r="N110" s="17">
        <f t="shared" si="128"/>
        <v>0.74983618680861819</v>
      </c>
      <c r="O110" s="17">
        <f t="shared" si="129"/>
        <v>1.3312423444546191</v>
      </c>
    </row>
    <row r="111" spans="1:17">
      <c r="A111" s="9">
        <v>5</v>
      </c>
      <c r="B111" s="10" t="s">
        <v>193</v>
      </c>
      <c r="C111" s="17">
        <v>20.9</v>
      </c>
      <c r="D111" s="17">
        <v>20.9</v>
      </c>
      <c r="E111" s="17">
        <v>20.9</v>
      </c>
      <c r="F111" s="17">
        <v>20.9</v>
      </c>
      <c r="G111" s="17">
        <v>27.7</v>
      </c>
      <c r="H111" s="17">
        <v>27.7</v>
      </c>
      <c r="K111" s="15" t="s">
        <v>194</v>
      </c>
      <c r="L111" s="17">
        <f t="shared" si="126"/>
        <v>0.87428522703653178</v>
      </c>
      <c r="M111" s="17">
        <f t="shared" si="127"/>
        <v>0.89222213346813684</v>
      </c>
      <c r="N111" s="17">
        <f t="shared" si="128"/>
        <v>0.90273582522898599</v>
      </c>
      <c r="O111" s="17">
        <f t="shared" si="129"/>
        <v>0.90506658268957729</v>
      </c>
    </row>
    <row r="112" spans="1:17">
      <c r="A112" s="9">
        <v>6</v>
      </c>
      <c r="B112" s="10" t="s">
        <v>195</v>
      </c>
      <c r="C112" s="17">
        <v>52405.9</v>
      </c>
      <c r="D112" s="17">
        <v>59490.5</v>
      </c>
      <c r="E112" s="17">
        <v>69468.100000000006</v>
      </c>
      <c r="F112" s="17">
        <v>41910.699999999997</v>
      </c>
      <c r="G112" s="17">
        <v>34642.1</v>
      </c>
      <c r="H112" s="17">
        <v>51844</v>
      </c>
      <c r="K112" s="15" t="s">
        <v>196</v>
      </c>
      <c r="L112" s="17">
        <f t="shared" si="126"/>
        <v>0.52431127679848566</v>
      </c>
      <c r="M112" s="17">
        <f t="shared" si="127"/>
        <v>0.52529248729448241</v>
      </c>
      <c r="N112" s="17">
        <f t="shared" si="128"/>
        <v>0.62505509110481527</v>
      </c>
      <c r="O112" s="17">
        <f t="shared" si="129"/>
        <v>0.62666890965079314</v>
      </c>
    </row>
    <row r="113" spans="1:17">
      <c r="A113" s="9">
        <v>7</v>
      </c>
      <c r="B113" s="10" t="s">
        <v>197</v>
      </c>
      <c r="C113" s="17">
        <v>41886.6</v>
      </c>
      <c r="D113" s="17">
        <v>62604.4</v>
      </c>
      <c r="E113" s="17">
        <v>64827.3</v>
      </c>
      <c r="F113" s="17">
        <v>53478.9</v>
      </c>
      <c r="G113" s="17">
        <v>32130.9</v>
      </c>
      <c r="H113" s="17">
        <v>50883.5</v>
      </c>
      <c r="K113" s="15" t="s">
        <v>198</v>
      </c>
      <c r="L113" s="17">
        <f t="shared" si="126"/>
        <v>1.5167995571615658</v>
      </c>
      <c r="M113" s="17">
        <f t="shared" si="127"/>
        <v>1.2856879610178709</v>
      </c>
      <c r="N113" s="17">
        <f t="shared" si="128"/>
        <v>1.3025624551101229</v>
      </c>
      <c r="O113" s="17">
        <f t="shared" si="129"/>
        <v>1.0989916805739945</v>
      </c>
    </row>
    <row r="114" spans="1:17">
      <c r="A114" s="9">
        <v>8</v>
      </c>
      <c r="B114" s="10" t="s">
        <v>199</v>
      </c>
      <c r="C114" s="17"/>
      <c r="D114" s="17"/>
      <c r="E114" s="17">
        <v>133</v>
      </c>
      <c r="F114" s="17">
        <v>107</v>
      </c>
      <c r="G114" s="17">
        <v>108</v>
      </c>
      <c r="H114" s="17">
        <v>90</v>
      </c>
      <c r="K114" s="15" t="s">
        <v>200</v>
      </c>
      <c r="L114" s="17">
        <f>N101</f>
        <v>0.46271287231840774</v>
      </c>
      <c r="M114" s="17">
        <f>O101</f>
        <v>0.58130080695616981</v>
      </c>
      <c r="N114" s="17">
        <f t="shared" si="128"/>
        <v>0.58448943338544068</v>
      </c>
      <c r="O114" s="17">
        <f t="shared" si="129"/>
        <v>0.72844268452185468</v>
      </c>
    </row>
    <row r="115" spans="1:17">
      <c r="A115" s="9">
        <v>9</v>
      </c>
      <c r="B115" s="10" t="s">
        <v>201</v>
      </c>
      <c r="C115" s="17"/>
      <c r="D115" s="17"/>
      <c r="E115" s="17">
        <v>60</v>
      </c>
      <c r="F115" s="17">
        <v>61</v>
      </c>
      <c r="G115" s="17">
        <v>63</v>
      </c>
      <c r="H115" s="17">
        <v>69</v>
      </c>
      <c r="K115" s="15" t="s">
        <v>202</v>
      </c>
      <c r="L115" s="17">
        <f>L102</f>
        <v>0.93726007650337895</v>
      </c>
      <c r="M115" s="17">
        <f>N102</f>
        <v>0.74499548295051887</v>
      </c>
      <c r="N115" s="17">
        <f t="shared" si="128"/>
        <v>0.94574321329727429</v>
      </c>
      <c r="O115" s="17">
        <f t="shared" si="129"/>
        <v>0.94605734697449084</v>
      </c>
    </row>
    <row r="116" spans="1:17">
      <c r="A116" s="9">
        <v>10</v>
      </c>
      <c r="B116" s="10" t="s">
        <v>203</v>
      </c>
      <c r="C116" s="17">
        <v>18</v>
      </c>
      <c r="D116" s="17">
        <v>95</v>
      </c>
      <c r="E116" s="17">
        <v>77</v>
      </c>
      <c r="F116" s="17">
        <v>82</v>
      </c>
      <c r="G116" s="17">
        <v>106</v>
      </c>
      <c r="H116" s="17">
        <v>170</v>
      </c>
      <c r="K116" s="15" t="s">
        <v>204</v>
      </c>
      <c r="L116" s="17">
        <f>L103</f>
        <v>0.60327168512086093</v>
      </c>
      <c r="M116" s="17">
        <f>N103</f>
        <v>0.60440066428948158</v>
      </c>
      <c r="N116" s="17">
        <f t="shared" si="128"/>
        <v>0.61152274975007381</v>
      </c>
      <c r="O116" s="17">
        <f t="shared" si="129"/>
        <v>0.61310162938625079</v>
      </c>
    </row>
    <row r="117" spans="1:17">
      <c r="A117" s="9">
        <v>11</v>
      </c>
      <c r="B117" s="10" t="s">
        <v>205</v>
      </c>
      <c r="C117" s="17">
        <v>9</v>
      </c>
      <c r="D117" s="17">
        <v>118</v>
      </c>
      <c r="E117" s="17">
        <v>96</v>
      </c>
      <c r="F117" s="17">
        <v>105</v>
      </c>
      <c r="G117" s="17">
        <v>96</v>
      </c>
      <c r="H117" s="17">
        <v>160</v>
      </c>
      <c r="K117" s="15" t="s">
        <v>206</v>
      </c>
      <c r="L117" s="17">
        <f>L104</f>
        <v>0.44956337681481257</v>
      </c>
      <c r="M117" s="17">
        <f>N104</f>
        <v>0.45040470204176558</v>
      </c>
      <c r="N117" s="17">
        <f t="shared" si="128"/>
        <v>0.45571214289900741</v>
      </c>
      <c r="O117" s="17">
        <f t="shared" si="129"/>
        <v>0.45688873791967638</v>
      </c>
    </row>
    <row r="118" spans="1:17">
      <c r="A118" s="9">
        <v>12</v>
      </c>
      <c r="B118" s="10" t="s">
        <v>207</v>
      </c>
      <c r="C118" s="17">
        <v>5</v>
      </c>
      <c r="D118" s="17">
        <v>5</v>
      </c>
      <c r="E118" s="17">
        <v>5</v>
      </c>
      <c r="F118" s="17">
        <v>5</v>
      </c>
      <c r="G118" s="17">
        <v>5</v>
      </c>
      <c r="H118" s="17">
        <v>5</v>
      </c>
      <c r="K118" s="15" t="s">
        <v>208</v>
      </c>
      <c r="L118" s="17">
        <f>L105</f>
        <v>1.2025848397645185</v>
      </c>
      <c r="M118" s="17">
        <f>N105</f>
        <v>1.014639457146022</v>
      </c>
      <c r="N118" s="17">
        <f t="shared" si="128"/>
        <v>1.0261737091336627</v>
      </c>
      <c r="O118" s="17">
        <f t="shared" si="129"/>
        <v>1.0286984544239601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59</v>
      </c>
      <c r="D120" s="17">
        <v>41</v>
      </c>
      <c r="E120" s="17">
        <v>41</v>
      </c>
      <c r="F120" s="17">
        <v>41</v>
      </c>
      <c r="G120" s="21">
        <v>41</v>
      </c>
      <c r="H120" s="21">
        <v>41</v>
      </c>
    </row>
    <row r="121" spans="1:17">
      <c r="A121" s="9">
        <v>15</v>
      </c>
      <c r="B121" s="10" t="s">
        <v>213</v>
      </c>
      <c r="C121" s="17">
        <v>8019</v>
      </c>
      <c r="D121" s="17">
        <v>8043</v>
      </c>
      <c r="E121" s="17">
        <v>7993</v>
      </c>
      <c r="F121" s="17">
        <v>7901</v>
      </c>
      <c r="G121" s="17">
        <v>7832</v>
      </c>
      <c r="H121" s="17">
        <v>7797</v>
      </c>
    </row>
    <row r="122" spans="1:17" ht="16">
      <c r="A122" s="20"/>
    </row>
    <row r="123" spans="1:17" ht="16">
      <c r="A123" s="20" t="s">
        <v>239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0">C137/C151*1000</f>
        <v>3.674849331177422</v>
      </c>
      <c r="D125" s="17">
        <f t="shared" si="130"/>
        <v>3.606462781304097</v>
      </c>
      <c r="E125" s="17">
        <f t="shared" si="130"/>
        <v>3.5365681143018812</v>
      </c>
      <c r="F125" s="17">
        <f t="shared" si="130"/>
        <v>3.5265904923120326</v>
      </c>
      <c r="G125" s="17">
        <f t="shared" si="130"/>
        <v>3.5491198182850656</v>
      </c>
      <c r="H125" s="17">
        <f t="shared" ref="H125" si="131">H137/H151*1000</f>
        <v>3.5801231562365747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2">IF(C125/$I125&gt;1,2^((1-$I125/C125)/LN(10/3)),2^(-LOG($I125/C125,10/3)))</f>
        <v>0.8375469178135978</v>
      </c>
      <c r="M125" s="17">
        <f t="shared" si="132"/>
        <v>0.82853794066015485</v>
      </c>
      <c r="N125" s="17">
        <f t="shared" si="132"/>
        <v>0.81925507171205225</v>
      </c>
      <c r="O125" s="17">
        <f t="shared" si="132"/>
        <v>0.81792359632699796</v>
      </c>
      <c r="P125" s="17">
        <f t="shared" si="132"/>
        <v>0.82092778699018165</v>
      </c>
      <c r="Q125" s="17">
        <f t="shared" si="132"/>
        <v>0.82504875548135925</v>
      </c>
    </row>
    <row r="126" spans="1:17">
      <c r="A126" s="9">
        <v>2</v>
      </c>
      <c r="B126" s="15" t="s">
        <v>176</v>
      </c>
      <c r="C126" s="17">
        <f t="shared" ref="C126:G126" si="133">C138/C151*1000</f>
        <v>0.73496986623548433</v>
      </c>
      <c r="D126" s="17">
        <f t="shared" si="133"/>
        <v>0.72129255626081945</v>
      </c>
      <c r="E126" s="17">
        <f t="shared" si="133"/>
        <v>0.70731362286037636</v>
      </c>
      <c r="F126" s="17">
        <f t="shared" si="133"/>
        <v>0.70531809846240656</v>
      </c>
      <c r="G126" s="17">
        <f t="shared" si="133"/>
        <v>0.99375354911981817</v>
      </c>
      <c r="H126" s="17">
        <f t="shared" ref="H126" si="134">H138/H151*1000</f>
        <v>1.0024344837462409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2"/>
        <v>0.37704500173008015</v>
      </c>
      <c r="M126" s="17">
        <f t="shared" si="132"/>
        <v>0.37298936050669257</v>
      </c>
      <c r="N126" s="17">
        <f t="shared" si="132"/>
        <v>0.36881041928661823</v>
      </c>
      <c r="O126" s="17">
        <f t="shared" si="132"/>
        <v>0.36821101867014661</v>
      </c>
      <c r="P126" s="17">
        <f t="shared" si="132"/>
        <v>0.44855669307347484</v>
      </c>
      <c r="Q126" s="17">
        <f t="shared" si="132"/>
        <v>0.45080839904318015</v>
      </c>
    </row>
    <row r="127" spans="1:17">
      <c r="A127" s="9">
        <v>3</v>
      </c>
      <c r="B127" s="15" t="s">
        <v>177</v>
      </c>
      <c r="C127" s="17">
        <f>C139/C151*1000+0.00001</f>
        <v>0.69088167426135527</v>
      </c>
      <c r="D127" s="17">
        <f>D139/D151*1000+0.00001</f>
        <v>0.6780250028851702</v>
      </c>
      <c r="E127" s="17">
        <f>E139/E151*1000+0.00001</f>
        <v>0.66488480548875362</v>
      </c>
      <c r="F127" s="17">
        <f>F139/F151*1000+0.00001</f>
        <v>0.66300901255466216</v>
      </c>
      <c r="G127" s="17">
        <f>G139/G151*1000</f>
        <v>0.66723452583759224</v>
      </c>
      <c r="H127" s="17">
        <f>H139/H151*1000</f>
        <v>0.67306315337247602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2"/>
        <v>0.54229305614112777</v>
      </c>
      <c r="M127" s="17">
        <f t="shared" si="132"/>
        <v>0.53646002798209236</v>
      </c>
      <c r="N127" s="17">
        <f t="shared" si="132"/>
        <v>0.53044966425829398</v>
      </c>
      <c r="O127" s="17">
        <f t="shared" si="132"/>
        <v>0.52958757616584995</v>
      </c>
      <c r="P127" s="17">
        <f t="shared" si="132"/>
        <v>0.53152810816064522</v>
      </c>
      <c r="Q127" s="17">
        <f t="shared" si="132"/>
        <v>0.53419632163888076</v>
      </c>
    </row>
    <row r="128" spans="1:17">
      <c r="A128" s="9">
        <v>4</v>
      </c>
      <c r="B128" s="15" t="s">
        <v>178</v>
      </c>
      <c r="C128" s="17">
        <f t="shared" ref="C128:G128" si="135">C140/C151*1000</f>
        <v>27.355578421284729</v>
      </c>
      <c r="D128" s="17">
        <f t="shared" si="135"/>
        <v>26.846508944027697</v>
      </c>
      <c r="E128" s="17">
        <f t="shared" si="135"/>
        <v>26.326213042863202</v>
      </c>
      <c r="F128" s="17">
        <f t="shared" si="135"/>
        <v>27.01368317111017</v>
      </c>
      <c r="G128" s="17">
        <f t="shared" si="135"/>
        <v>27.186257808063601</v>
      </c>
      <c r="H128" s="17">
        <f t="shared" ref="H128" si="136">H140/H151*1000</f>
        <v>28.039524559644853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2"/>
        <v>0.94826113817862467</v>
      </c>
      <c r="M128" s="17">
        <f t="shared" si="132"/>
        <v>0.93806127623936786</v>
      </c>
      <c r="N128" s="17">
        <f t="shared" si="132"/>
        <v>0.92755131711102456</v>
      </c>
      <c r="O128" s="17">
        <f t="shared" si="132"/>
        <v>0.94141980522406654</v>
      </c>
      <c r="P128" s="17">
        <f t="shared" si="132"/>
        <v>0.94487759101443958</v>
      </c>
      <c r="Q128" s="17">
        <f t="shared" si="132"/>
        <v>0.96183896276486669</v>
      </c>
    </row>
    <row r="129" spans="1:17">
      <c r="A129" s="9">
        <v>5</v>
      </c>
      <c r="B129" s="15" t="s">
        <v>179</v>
      </c>
      <c r="C129" s="17">
        <f t="shared" ref="C129:G129" si="137">C141/C151*1000</f>
        <v>1.9844186388358076</v>
      </c>
      <c r="D129" s="17">
        <f t="shared" si="137"/>
        <v>2.264858626658973</v>
      </c>
      <c r="E129" s="17">
        <f t="shared" si="137"/>
        <v>2.503890224925732</v>
      </c>
      <c r="F129" s="17">
        <f t="shared" si="137"/>
        <v>2.4968260685569188</v>
      </c>
      <c r="G129" s="17">
        <f t="shared" si="137"/>
        <v>2.7683134582623508</v>
      </c>
      <c r="H129" s="17">
        <f t="shared" ref="H129" si="138">H141/H151*1000</f>
        <v>3.0932264069884008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2"/>
        <v>0.44815526976746173</v>
      </c>
      <c r="M129" s="17">
        <f t="shared" si="132"/>
        <v>0.48359202911627586</v>
      </c>
      <c r="N129" s="17">
        <f t="shared" si="132"/>
        <v>0.51234855793770717</v>
      </c>
      <c r="O129" s="17">
        <f t="shared" si="132"/>
        <v>0.51151587527632725</v>
      </c>
      <c r="P129" s="17">
        <f t="shared" si="132"/>
        <v>0.54283363797201356</v>
      </c>
      <c r="Q129" s="17">
        <f t="shared" si="132"/>
        <v>0.57864772157444344</v>
      </c>
    </row>
    <row r="130" spans="1:17">
      <c r="A130" s="9">
        <v>6</v>
      </c>
      <c r="B130" s="15" t="s">
        <v>180</v>
      </c>
      <c r="C130" s="17">
        <f t="shared" ref="C130:G130" si="139">(C142-C143)/C142*100</f>
        <v>0.46727345270898096</v>
      </c>
      <c r="D130" s="17">
        <f t="shared" si="139"/>
        <v>-4.1360221979067049</v>
      </c>
      <c r="E130" s="17">
        <f t="shared" si="139"/>
        <v>4.6662238825401197</v>
      </c>
      <c r="F130" s="17">
        <f t="shared" si="139"/>
        <v>3.9254950142208358</v>
      </c>
      <c r="G130" s="17">
        <f t="shared" si="139"/>
        <v>-1.5395428862969094</v>
      </c>
      <c r="H130" s="17">
        <f t="shared" ref="H130" si="140">(H142-H143)/H142*100</f>
        <v>-0.99522533593892759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1">(ATAN((C130+2.4)/10)+3.1415/2)/3.1415*1.75</f>
        <v>1.0305508572945417</v>
      </c>
      <c r="M130" s="17">
        <f t="shared" si="141"/>
        <v>0.77924767620644042</v>
      </c>
      <c r="N130" s="17">
        <f t="shared" si="141"/>
        <v>1.2176784135068934</v>
      </c>
      <c r="O130" s="17">
        <f t="shared" si="141"/>
        <v>1.1891865602833909</v>
      </c>
      <c r="P130" s="17">
        <f t="shared" si="141"/>
        <v>0.92281474215150183</v>
      </c>
      <c r="Q130" s="17">
        <f t="shared" si="141"/>
        <v>0.95274545527420273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-5.9414344320271608</v>
      </c>
      <c r="F131" s="17">
        <f>(F145-F144)/F151*1000</f>
        <v>-5.0782903089293274</v>
      </c>
      <c r="G131" s="17">
        <f>(G145-G144)/G151*1000</f>
        <v>-7.6660988074957412</v>
      </c>
      <c r="H131" s="17">
        <f>(H145-H144)/H151*1000</f>
        <v>-5.7281970499785198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2">(ATAN(E131/10)+3.1415/2)/3.1415*1.75</f>
        <v>0.57635965620306706</v>
      </c>
      <c r="O131" s="17">
        <f t="shared" si="142"/>
        <v>0.61324300503225015</v>
      </c>
      <c r="P131" s="17">
        <f t="shared" si="142"/>
        <v>0.51065743170087241</v>
      </c>
      <c r="Q131" s="17">
        <f t="shared" si="142"/>
        <v>0.58522128717043942</v>
      </c>
    </row>
    <row r="132" spans="1:17">
      <c r="A132" s="9">
        <v>8</v>
      </c>
      <c r="B132" s="15" t="s">
        <v>182</v>
      </c>
      <c r="C132" s="17">
        <f t="shared" ref="C132:H132" si="143">(C146-C147)/C151*1000</f>
        <v>23.519035719535498</v>
      </c>
      <c r="D132" s="17">
        <f t="shared" si="143"/>
        <v>27.120600115406809</v>
      </c>
      <c r="E132" s="17">
        <f t="shared" si="143"/>
        <v>8.7706889234686667</v>
      </c>
      <c r="F132" s="17">
        <f t="shared" si="143"/>
        <v>-1.2695725772323319</v>
      </c>
      <c r="G132" s="17">
        <f t="shared" si="143"/>
        <v>-0.99375354911981817</v>
      </c>
      <c r="H132" s="17">
        <f t="shared" si="143"/>
        <v>-1.2888443362451669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1.5260717914379156</v>
      </c>
      <c r="M132" s="17">
        <f>(ATAN(D132/10)+3.1415/2)/3.1415*1.75</f>
        <v>1.5532411457228474</v>
      </c>
      <c r="N132" s="17">
        <f t="shared" si="142"/>
        <v>1.2760825980182058</v>
      </c>
      <c r="O132" s="17">
        <f t="shared" si="142"/>
        <v>0.80465369101320194</v>
      </c>
      <c r="P132" s="17">
        <f t="shared" si="142"/>
        <v>0.81982324710759347</v>
      </c>
      <c r="Q132" s="17">
        <f t="shared" si="142"/>
        <v>0.80359742561445746</v>
      </c>
    </row>
    <row r="133" spans="1:17">
      <c r="A133" s="9">
        <v>9</v>
      </c>
      <c r="B133" s="15" t="s">
        <v>183</v>
      </c>
      <c r="C133" s="17">
        <f t="shared" ref="C133:G133" si="144">C148/C151*1000</f>
        <v>0.58797589298838748</v>
      </c>
      <c r="D133" s="17">
        <f t="shared" si="144"/>
        <v>0.57703404500865552</v>
      </c>
      <c r="E133" s="17">
        <f t="shared" si="144"/>
        <v>0.56585089828830104</v>
      </c>
      <c r="F133" s="17">
        <f t="shared" si="144"/>
        <v>0.56425447876992518</v>
      </c>
      <c r="G133" s="17">
        <f t="shared" si="144"/>
        <v>0.56785917092561045</v>
      </c>
      <c r="H133" s="17">
        <f t="shared" ref="H133" si="145">H148/H151*1000</f>
        <v>0.57281970499785184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6">IF(C133/$I133&gt;1,2^((1-$I133/C133)/LN(10/3)),2^(-LOG($I133/C133,10/3)))</f>
        <v>0.58322719866814465</v>
      </c>
      <c r="M133" s="17">
        <f t="shared" si="146"/>
        <v>0.57695378234206707</v>
      </c>
      <c r="N133" s="17">
        <f t="shared" si="146"/>
        <v>0.57048964100615407</v>
      </c>
      <c r="O133" s="17">
        <f t="shared" si="146"/>
        <v>0.56956246589225346</v>
      </c>
      <c r="P133" s="17">
        <f t="shared" si="146"/>
        <v>0.57165443909099389</v>
      </c>
      <c r="Q133" s="17">
        <f t="shared" si="146"/>
        <v>0.57452408240027075</v>
      </c>
    </row>
    <row r="134" spans="1:17">
      <c r="A134" s="9">
        <v>10</v>
      </c>
      <c r="B134" s="15" t="s">
        <v>184</v>
      </c>
      <c r="C134" s="17">
        <f t="shared" ref="C134:G134" si="147">C149/C151*100</f>
        <v>2.9398794649419375E-2</v>
      </c>
      <c r="D134" s="17">
        <f t="shared" si="147"/>
        <v>2.8851702250432775E-2</v>
      </c>
      <c r="E134" s="17">
        <f t="shared" si="147"/>
        <v>2.8292544914415053E-2</v>
      </c>
      <c r="F134" s="17">
        <f t="shared" si="147"/>
        <v>2.8212723938496262E-2</v>
      </c>
      <c r="G134" s="17">
        <f t="shared" si="147"/>
        <v>2.8392958546280524E-2</v>
      </c>
      <c r="H134" s="17">
        <f t="shared" ref="H134" si="148">H149/H151*100</f>
        <v>2.8640985249892593E-2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6"/>
        <v>0.73657408924872458</v>
      </c>
      <c r="M134" s="17">
        <f t="shared" si="146"/>
        <v>0.72865121471987748</v>
      </c>
      <c r="N134" s="17">
        <f t="shared" si="146"/>
        <v>0.72048746819339859</v>
      </c>
      <c r="O134" s="17">
        <f t="shared" si="146"/>
        <v>0.71931651257497942</v>
      </c>
      <c r="P134" s="17">
        <f t="shared" si="146"/>
        <v>0.72195852456809917</v>
      </c>
      <c r="Q134" s="17">
        <f t="shared" si="146"/>
        <v>0.72558267809150501</v>
      </c>
    </row>
    <row r="135" spans="1:17">
      <c r="A135" s="9">
        <v>11</v>
      </c>
      <c r="B135" s="15" t="s">
        <v>185</v>
      </c>
      <c r="C135" s="17">
        <f t="shared" ref="C135:G135" si="149">C150/C151*1000</f>
        <v>8.0846685285903277</v>
      </c>
      <c r="D135" s="17">
        <f t="shared" si="149"/>
        <v>7.0686670513560301</v>
      </c>
      <c r="E135" s="17">
        <f t="shared" si="149"/>
        <v>6.3658226057433867</v>
      </c>
      <c r="F135" s="17">
        <f t="shared" si="149"/>
        <v>7.8995627027789537</v>
      </c>
      <c r="G135" s="17">
        <f t="shared" si="149"/>
        <v>7.8080636002271433</v>
      </c>
      <c r="H135" s="17">
        <f t="shared" ref="H135" si="150">H150/H151*1000</f>
        <v>7.8762709437204643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6"/>
        <v>1.2456557125891192</v>
      </c>
      <c r="M135" s="17">
        <f t="shared" si="146"/>
        <v>1.1835107555213478</v>
      </c>
      <c r="N135" s="17">
        <f t="shared" si="146"/>
        <v>1.1314762590949139</v>
      </c>
      <c r="O135" s="17">
        <f t="shared" si="146"/>
        <v>1.2353061693475205</v>
      </c>
      <c r="P135" s="17">
        <f t="shared" si="146"/>
        <v>1.2300423993313088</v>
      </c>
      <c r="Q135" s="17">
        <f t="shared" si="146"/>
        <v>1.2339757210174813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25</v>
      </c>
      <c r="D137" s="17">
        <v>25</v>
      </c>
      <c r="E137" s="17">
        <v>25</v>
      </c>
      <c r="F137" s="17">
        <v>25</v>
      </c>
      <c r="G137" s="17">
        <v>25</v>
      </c>
      <c r="H137" s="17">
        <v>25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5</v>
      </c>
      <c r="D138" s="17">
        <v>5</v>
      </c>
      <c r="E138" s="17">
        <v>5</v>
      </c>
      <c r="F138" s="17">
        <v>5</v>
      </c>
      <c r="G138" s="17">
        <v>7</v>
      </c>
      <c r="H138" s="17">
        <v>7</v>
      </c>
      <c r="K138" s="15" t="s">
        <v>187</v>
      </c>
      <c r="L138" s="17">
        <f t="shared" ref="L138:L143" si="151">L125</f>
        <v>0.8375469178135978</v>
      </c>
      <c r="M138" s="17">
        <f t="shared" ref="M138:M143" si="152">N125</f>
        <v>0.81925507171205225</v>
      </c>
      <c r="N138" s="17">
        <f t="shared" ref="N138:N148" si="153">P125</f>
        <v>0.82092778699018165</v>
      </c>
      <c r="O138" s="17">
        <f>Q125</f>
        <v>0.82504875548135925</v>
      </c>
    </row>
    <row r="139" spans="1:17">
      <c r="A139" s="9">
        <v>3</v>
      </c>
      <c r="B139" s="10" t="s">
        <v>189</v>
      </c>
      <c r="C139" s="17">
        <v>4.7</v>
      </c>
      <c r="D139" s="17">
        <v>4.7</v>
      </c>
      <c r="E139" s="17">
        <v>4.7</v>
      </c>
      <c r="F139" s="17">
        <v>4.7</v>
      </c>
      <c r="G139" s="17">
        <v>4.7</v>
      </c>
      <c r="H139" s="17">
        <v>4.7</v>
      </c>
      <c r="K139" s="15" t="s">
        <v>190</v>
      </c>
      <c r="L139" s="17">
        <f t="shared" si="151"/>
        <v>0.37704500173008015</v>
      </c>
      <c r="M139" s="17">
        <f t="shared" si="152"/>
        <v>0.36881041928661823</v>
      </c>
      <c r="N139" s="17">
        <f t="shared" si="153"/>
        <v>0.44855669307347484</v>
      </c>
      <c r="O139" s="17">
        <f t="shared" ref="O139:O148" si="154">Q126</f>
        <v>0.45080839904318015</v>
      </c>
    </row>
    <row r="140" spans="1:17">
      <c r="A140" s="9">
        <v>4</v>
      </c>
      <c r="B140" s="10" t="s">
        <v>191</v>
      </c>
      <c r="C140" s="17">
        <v>186.1</v>
      </c>
      <c r="D140" s="17">
        <v>186.1</v>
      </c>
      <c r="E140" s="17">
        <v>186.1</v>
      </c>
      <c r="F140" s="17">
        <v>191.5</v>
      </c>
      <c r="G140" s="17">
        <v>191.5</v>
      </c>
      <c r="H140" s="17">
        <v>195.8</v>
      </c>
      <c r="K140" s="15" t="s">
        <v>192</v>
      </c>
      <c r="L140" s="17">
        <f t="shared" si="151"/>
        <v>0.54229305614112777</v>
      </c>
      <c r="M140" s="17">
        <f t="shared" si="152"/>
        <v>0.53044966425829398</v>
      </c>
      <c r="N140" s="17">
        <f t="shared" si="153"/>
        <v>0.53152810816064522</v>
      </c>
      <c r="O140" s="17">
        <f t="shared" si="154"/>
        <v>0.53419632163888076</v>
      </c>
    </row>
    <row r="141" spans="1:17">
      <c r="A141" s="9">
        <v>5</v>
      </c>
      <c r="B141" s="10" t="s">
        <v>193</v>
      </c>
      <c r="C141" s="17">
        <v>13.5</v>
      </c>
      <c r="D141" s="17">
        <v>15.7</v>
      </c>
      <c r="E141" s="17">
        <v>17.7</v>
      </c>
      <c r="F141" s="17">
        <v>17.7</v>
      </c>
      <c r="G141" s="17">
        <v>19.5</v>
      </c>
      <c r="H141" s="17">
        <v>21.6</v>
      </c>
      <c r="K141" s="15" t="s">
        <v>194</v>
      </c>
      <c r="L141" s="17">
        <f t="shared" si="151"/>
        <v>0.94826113817862467</v>
      </c>
      <c r="M141" s="17">
        <f t="shared" si="152"/>
        <v>0.92755131711102456</v>
      </c>
      <c r="N141" s="17">
        <f t="shared" si="153"/>
        <v>0.94487759101443958</v>
      </c>
      <c r="O141" s="17">
        <f t="shared" si="154"/>
        <v>0.96183896276486669</v>
      </c>
    </row>
    <row r="142" spans="1:17">
      <c r="A142" s="9">
        <v>6</v>
      </c>
      <c r="B142" s="10" t="s">
        <v>195</v>
      </c>
      <c r="C142" s="17">
        <v>37344.300000000003</v>
      </c>
      <c r="D142" s="17">
        <v>43319.4</v>
      </c>
      <c r="E142" s="17">
        <v>45319.3</v>
      </c>
      <c r="F142" s="17">
        <v>29463.8</v>
      </c>
      <c r="G142" s="17">
        <v>36848.6</v>
      </c>
      <c r="H142" s="17">
        <v>39709.599999999999</v>
      </c>
      <c r="K142" s="15" t="s">
        <v>196</v>
      </c>
      <c r="L142" s="17">
        <f t="shared" si="151"/>
        <v>0.44815526976746173</v>
      </c>
      <c r="M142" s="17">
        <f t="shared" si="152"/>
        <v>0.51234855793770717</v>
      </c>
      <c r="N142" s="17">
        <f t="shared" si="153"/>
        <v>0.54283363797201356</v>
      </c>
      <c r="O142" s="17">
        <f t="shared" si="154"/>
        <v>0.57864772157444344</v>
      </c>
    </row>
    <row r="143" spans="1:17">
      <c r="A143" s="9">
        <v>7</v>
      </c>
      <c r="B143" s="10" t="s">
        <v>197</v>
      </c>
      <c r="C143" s="17">
        <v>37169.800000000003</v>
      </c>
      <c r="D143" s="17">
        <v>45111.1</v>
      </c>
      <c r="E143" s="17">
        <v>43204.6</v>
      </c>
      <c r="F143" s="17">
        <v>28307.200000000001</v>
      </c>
      <c r="G143" s="17">
        <v>37415.9</v>
      </c>
      <c r="H143" s="17">
        <v>40104.800000000003</v>
      </c>
      <c r="K143" s="15" t="s">
        <v>198</v>
      </c>
      <c r="L143" s="17">
        <f t="shared" si="151"/>
        <v>1.0305508572945417</v>
      </c>
      <c r="M143" s="17">
        <f t="shared" si="152"/>
        <v>1.2176784135068934</v>
      </c>
      <c r="N143" s="17">
        <f t="shared" si="153"/>
        <v>0.92281474215150183</v>
      </c>
      <c r="O143" s="17">
        <f t="shared" si="154"/>
        <v>0.95274545527420273</v>
      </c>
    </row>
    <row r="144" spans="1:17">
      <c r="A144" s="9">
        <v>8</v>
      </c>
      <c r="B144" s="10" t="s">
        <v>199</v>
      </c>
      <c r="C144" s="17"/>
      <c r="D144" s="17"/>
      <c r="E144" s="17">
        <v>109</v>
      </c>
      <c r="F144" s="17">
        <v>94</v>
      </c>
      <c r="G144" s="17">
        <v>100</v>
      </c>
      <c r="H144" s="17">
        <v>88</v>
      </c>
      <c r="K144" s="15" t="s">
        <v>200</v>
      </c>
      <c r="L144" s="17">
        <f>N131</f>
        <v>0.57635965620306706</v>
      </c>
      <c r="M144" s="17">
        <f>O131</f>
        <v>0.61324300503225015</v>
      </c>
      <c r="N144" s="17">
        <f t="shared" si="153"/>
        <v>0.51065743170087241</v>
      </c>
      <c r="O144" s="17">
        <f t="shared" si="154"/>
        <v>0.58522128717043942</v>
      </c>
    </row>
    <row r="145" spans="1:17">
      <c r="A145" s="9">
        <v>9</v>
      </c>
      <c r="B145" s="10" t="s">
        <v>201</v>
      </c>
      <c r="C145" s="17"/>
      <c r="D145" s="17"/>
      <c r="E145" s="17">
        <v>67</v>
      </c>
      <c r="F145" s="17">
        <v>58</v>
      </c>
      <c r="G145" s="17">
        <v>46</v>
      </c>
      <c r="H145" s="17">
        <v>48</v>
      </c>
      <c r="K145" s="15" t="s">
        <v>202</v>
      </c>
      <c r="L145" s="17">
        <f>L132</f>
        <v>1.5260717914379156</v>
      </c>
      <c r="M145" s="17">
        <f>N132</f>
        <v>1.2760825980182058</v>
      </c>
      <c r="N145" s="17">
        <f t="shared" si="153"/>
        <v>0.81982324710759347</v>
      </c>
      <c r="O145" s="17">
        <f t="shared" si="154"/>
        <v>0.80359742561445746</v>
      </c>
    </row>
    <row r="146" spans="1:17">
      <c r="A146" s="9">
        <v>10</v>
      </c>
      <c r="B146" s="10" t="s">
        <v>203</v>
      </c>
      <c r="C146" s="17">
        <v>288</v>
      </c>
      <c r="D146" s="17">
        <v>341</v>
      </c>
      <c r="E146" s="17">
        <v>248</v>
      </c>
      <c r="F146" s="17">
        <v>209</v>
      </c>
      <c r="G146" s="17">
        <v>168</v>
      </c>
      <c r="H146" s="17">
        <v>204</v>
      </c>
      <c r="K146" s="15" t="s">
        <v>204</v>
      </c>
      <c r="L146" s="17">
        <f>L133</f>
        <v>0.58322719866814465</v>
      </c>
      <c r="M146" s="17">
        <f>N133</f>
        <v>0.57048964100615407</v>
      </c>
      <c r="N146" s="17">
        <f t="shared" si="153"/>
        <v>0.57165443909099389</v>
      </c>
      <c r="O146" s="17">
        <f t="shared" si="154"/>
        <v>0.57452408240027075</v>
      </c>
    </row>
    <row r="147" spans="1:17">
      <c r="A147" s="9">
        <v>11</v>
      </c>
      <c r="B147" s="10" t="s">
        <v>205</v>
      </c>
      <c r="C147" s="17">
        <v>128</v>
      </c>
      <c r="D147" s="17">
        <v>153</v>
      </c>
      <c r="E147" s="17">
        <v>186</v>
      </c>
      <c r="F147" s="17">
        <v>218</v>
      </c>
      <c r="G147" s="17">
        <v>175</v>
      </c>
      <c r="H147" s="17">
        <v>213</v>
      </c>
      <c r="K147" s="15" t="s">
        <v>206</v>
      </c>
      <c r="L147" s="17">
        <f>L134</f>
        <v>0.73657408924872458</v>
      </c>
      <c r="M147" s="17">
        <f>N134</f>
        <v>0.72048746819339859</v>
      </c>
      <c r="N147" s="17">
        <f t="shared" si="153"/>
        <v>0.72195852456809917</v>
      </c>
      <c r="O147" s="17">
        <f t="shared" si="154"/>
        <v>0.72558267809150501</v>
      </c>
    </row>
    <row r="148" spans="1:17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K148" s="15" t="s">
        <v>208</v>
      </c>
      <c r="L148" s="17">
        <f>L135</f>
        <v>1.2456557125891192</v>
      </c>
      <c r="M148" s="17">
        <f>N135</f>
        <v>1.1314762590949139</v>
      </c>
      <c r="N148" s="17">
        <f t="shared" si="153"/>
        <v>1.2300423993313088</v>
      </c>
      <c r="O148" s="17">
        <f t="shared" si="154"/>
        <v>1.2339757210174813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55</v>
      </c>
      <c r="D150" s="17">
        <v>49</v>
      </c>
      <c r="E150" s="17">
        <v>45</v>
      </c>
      <c r="F150" s="17">
        <v>56</v>
      </c>
      <c r="G150" s="21">
        <v>55</v>
      </c>
      <c r="H150" s="21">
        <v>55</v>
      </c>
    </row>
    <row r="151" spans="1:17">
      <c r="A151" s="9">
        <v>15</v>
      </c>
      <c r="B151" s="10" t="s">
        <v>213</v>
      </c>
      <c r="C151" s="17">
        <v>6803</v>
      </c>
      <c r="D151" s="17">
        <v>6932</v>
      </c>
      <c r="E151" s="17">
        <v>7069</v>
      </c>
      <c r="F151" s="17">
        <v>7089</v>
      </c>
      <c r="G151" s="17">
        <v>7044</v>
      </c>
      <c r="H151" s="17">
        <v>6983</v>
      </c>
    </row>
    <row r="153" spans="1:17" ht="16">
      <c r="A153" s="20" t="s">
        <v>240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5">C167/C181*1000</f>
        <v>6.8027210884353737</v>
      </c>
      <c r="D155" s="17">
        <f t="shared" si="155"/>
        <v>6.7961165048543686</v>
      </c>
      <c r="E155" s="17">
        <f t="shared" si="155"/>
        <v>5.9582919563058594</v>
      </c>
      <c r="F155" s="17">
        <f t="shared" si="155"/>
        <v>5.9701492537313436</v>
      </c>
      <c r="G155" s="17">
        <f t="shared" si="155"/>
        <v>6.0667340748230538</v>
      </c>
      <c r="H155" s="17">
        <f t="shared" ref="H155" si="156">H167/H181*1000</f>
        <v>6.3157894736842106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7">IF(C155/$I155&gt;1,2^((1-$I155/C155)/LN(10/3)),2^(-LOG($I155/C155,10/3)))</f>
        <v>1.1648180682853326</v>
      </c>
      <c r="M155" s="17">
        <f t="shared" si="157"/>
        <v>1.1643391630845517</v>
      </c>
      <c r="N155" s="17">
        <f t="shared" si="157"/>
        <v>1.0970167243034228</v>
      </c>
      <c r="O155" s="17">
        <f t="shared" si="157"/>
        <v>1.0980698474485155</v>
      </c>
      <c r="P155" s="17">
        <f t="shared" si="157"/>
        <v>1.1065313097413829</v>
      </c>
      <c r="Q155" s="17">
        <f t="shared" si="157"/>
        <v>1.1274302942321555</v>
      </c>
    </row>
    <row r="156" spans="1:17">
      <c r="A156" s="9">
        <v>2</v>
      </c>
      <c r="B156" s="15" t="s">
        <v>176</v>
      </c>
      <c r="C156" s="17">
        <f t="shared" ref="C156:G156" si="158">C168/C181*1000</f>
        <v>1.9436345966958211</v>
      </c>
      <c r="D156" s="17">
        <f t="shared" si="158"/>
        <v>1.941747572815534</v>
      </c>
      <c r="E156" s="17">
        <f t="shared" si="158"/>
        <v>1.9860973187686195</v>
      </c>
      <c r="F156" s="17">
        <f t="shared" si="158"/>
        <v>1.9900497512437809</v>
      </c>
      <c r="G156" s="17">
        <f t="shared" si="158"/>
        <v>2.0222446916076846</v>
      </c>
      <c r="H156" s="17">
        <f t="shared" ref="H156" si="159">H168/H181*1000</f>
        <v>2.1052631578947367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7"/>
        <v>0.66000052914840557</v>
      </c>
      <c r="M156" s="17">
        <f t="shared" si="157"/>
        <v>0.65963154702691063</v>
      </c>
      <c r="N156" s="17">
        <f t="shared" si="157"/>
        <v>0.66826375239082847</v>
      </c>
      <c r="O156" s="17">
        <f t="shared" si="157"/>
        <v>0.66902906242950766</v>
      </c>
      <c r="P156" s="17">
        <f t="shared" si="157"/>
        <v>0.67523912197232172</v>
      </c>
      <c r="Q156" s="17">
        <f t="shared" si="157"/>
        <v>0.69106184097614598</v>
      </c>
    </row>
    <row r="157" spans="1:17">
      <c r="A157" s="9">
        <v>3</v>
      </c>
      <c r="B157" s="15" t="s">
        <v>177</v>
      </c>
      <c r="C157" s="17">
        <f>C169/C181*1000+0.00001</f>
        <v>1.5063268124392615</v>
      </c>
      <c r="D157" s="17">
        <f>D169/D181*1000+0.00001</f>
        <v>3.4951556310679615</v>
      </c>
      <c r="E157" s="17">
        <f>E169/E181*1000+0.00001</f>
        <v>3.7735949056603775</v>
      </c>
      <c r="F157" s="17">
        <f>F169/F181*1000+0.00001</f>
        <v>3.7811045273631843</v>
      </c>
      <c r="G157" s="17">
        <f>G169/G181*1000</f>
        <v>3.8422649140546006</v>
      </c>
      <c r="H157" s="17">
        <f>H169/H181*1000</f>
        <v>4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7"/>
        <v>0.84942114885877262</v>
      </c>
      <c r="M157" s="17">
        <f t="shared" si="157"/>
        <v>1.2792573682557065</v>
      </c>
      <c r="N157" s="17">
        <f t="shared" si="157"/>
        <v>1.3107344520980013</v>
      </c>
      <c r="O157" s="17">
        <f t="shared" si="157"/>
        <v>1.3115290166666524</v>
      </c>
      <c r="P157" s="17">
        <f t="shared" si="157"/>
        <v>1.3179018700618106</v>
      </c>
      <c r="Q157" s="17">
        <f t="shared" si="157"/>
        <v>1.3335683524368973</v>
      </c>
    </row>
    <row r="158" spans="1:17">
      <c r="A158" s="9">
        <v>4</v>
      </c>
      <c r="B158" s="15" t="s">
        <v>178</v>
      </c>
      <c r="C158" s="17">
        <f t="shared" ref="C158:G158" si="160">C170/C181*1000</f>
        <v>23.712342079689016</v>
      </c>
      <c r="D158" s="17">
        <f t="shared" si="160"/>
        <v>23.689320388349511</v>
      </c>
      <c r="E158" s="17">
        <f t="shared" si="160"/>
        <v>37.140019860973183</v>
      </c>
      <c r="F158" s="17">
        <f t="shared" si="160"/>
        <v>37.213930348258707</v>
      </c>
      <c r="G158" s="17">
        <f t="shared" si="160"/>
        <v>37.815975733063702</v>
      </c>
      <c r="H158" s="17">
        <f t="shared" ref="H158" si="161">H170/H181*1000</f>
        <v>39.368421052631582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7"/>
        <v>0.87335816629469643</v>
      </c>
      <c r="M158" s="17">
        <f t="shared" si="157"/>
        <v>0.87286990373308881</v>
      </c>
      <c r="N158" s="17">
        <f t="shared" si="157"/>
        <v>1.1170365213681461</v>
      </c>
      <c r="O158" s="17">
        <f t="shared" si="157"/>
        <v>1.1180687036015131</v>
      </c>
      <c r="P158" s="17">
        <f t="shared" si="157"/>
        <v>1.1263605714588092</v>
      </c>
      <c r="Q158" s="17">
        <f t="shared" si="157"/>
        <v>1.1468305439277424</v>
      </c>
    </row>
    <row r="159" spans="1:17">
      <c r="A159" s="9">
        <v>5</v>
      </c>
      <c r="B159" s="15" t="s">
        <v>179</v>
      </c>
      <c r="C159" s="17">
        <f t="shared" ref="C159:G159" si="162">C171/C181*1000</f>
        <v>1.9436345966958211</v>
      </c>
      <c r="D159" s="17">
        <f t="shared" si="162"/>
        <v>2.8155339805825244</v>
      </c>
      <c r="E159" s="17">
        <f t="shared" si="162"/>
        <v>4.369414101290964</v>
      </c>
      <c r="F159" s="17">
        <f t="shared" si="162"/>
        <v>6.467661691542288</v>
      </c>
      <c r="G159" s="17">
        <f t="shared" si="162"/>
        <v>7.381193124368048</v>
      </c>
      <c r="H159" s="17">
        <f t="shared" ref="H159" si="163">H171/H181*1000</f>
        <v>8.1052631578947363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7"/>
        <v>0.44282925604506196</v>
      </c>
      <c r="M159" s="17">
        <f t="shared" si="157"/>
        <v>0.54814528624252279</v>
      </c>
      <c r="N159" s="17">
        <f t="shared" si="157"/>
        <v>0.70595718503580873</v>
      </c>
      <c r="O159" s="17">
        <f t="shared" si="157"/>
        <v>0.88478301166813467</v>
      </c>
      <c r="P159" s="17">
        <f t="shared" si="157"/>
        <v>0.95470891525522195</v>
      </c>
      <c r="Q159" s="17">
        <f t="shared" si="157"/>
        <v>1.0075048608709833</v>
      </c>
    </row>
    <row r="160" spans="1:17">
      <c r="A160" s="9">
        <v>6</v>
      </c>
      <c r="B160" s="15" t="s">
        <v>180</v>
      </c>
      <c r="C160" s="17">
        <f t="shared" ref="C160:G160" si="164">(C172-C173)/C172*100</f>
        <v>2.7970365298106494</v>
      </c>
      <c r="D160" s="17">
        <f t="shared" si="164"/>
        <v>4.8826051048098336</v>
      </c>
      <c r="E160" s="17">
        <f t="shared" si="164"/>
        <v>1.8859932225270291</v>
      </c>
      <c r="F160" s="17">
        <f t="shared" si="164"/>
        <v>-8.741776542156412</v>
      </c>
      <c r="G160" s="17">
        <f t="shared" si="164"/>
        <v>-1.5738444193912016</v>
      </c>
      <c r="H160" s="17">
        <f t="shared" ref="H160" si="165">(H172-H173)/H172*100</f>
        <v>-6.066488716330988E-2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6">(ATAN((C160+2.4)/10)+3.1415/2)/3.1415*1.75</f>
        <v>1.1419904465553212</v>
      </c>
      <c r="M160" s="17">
        <f t="shared" si="166"/>
        <v>1.225636186982701</v>
      </c>
      <c r="N160" s="17">
        <f t="shared" si="166"/>
        <v>1.1005616313695323</v>
      </c>
      <c r="O160" s="17">
        <f t="shared" si="166"/>
        <v>0.56016613063309273</v>
      </c>
      <c r="P160" s="17">
        <f t="shared" si="166"/>
        <v>0.92091744007293719</v>
      </c>
      <c r="Q160" s="17">
        <f t="shared" si="166"/>
        <v>1.0030126790467355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-7.944389275074478</v>
      </c>
      <c r="F161" s="17">
        <f>(F175-F174)/F181*1000</f>
        <v>-17.910447761194032</v>
      </c>
      <c r="G161" s="17">
        <f>(G175-G174)/G181*1000</f>
        <v>-22.24469160768453</v>
      </c>
      <c r="H161" s="17">
        <f>(H175-H174)/H181*1000</f>
        <v>-10.526315789473683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7">(ATAN(E161/10)+3.1415/2)/3.1415*1.75</f>
        <v>0.5010237277373043</v>
      </c>
      <c r="O161" s="17">
        <f t="shared" si="167"/>
        <v>0.28363888352257594</v>
      </c>
      <c r="P161" s="17">
        <f t="shared" si="167"/>
        <v>0.23531806005764139</v>
      </c>
      <c r="Q161" s="17">
        <f t="shared" si="167"/>
        <v>0.42320666851552763</v>
      </c>
    </row>
    <row r="162" spans="1:17">
      <c r="A162" s="9">
        <v>8</v>
      </c>
      <c r="B162" s="15" t="s">
        <v>182</v>
      </c>
      <c r="C162" s="17">
        <f t="shared" ref="C162:H162" si="168">(C176-C177)/C181*1000</f>
        <v>9.7181729834791053</v>
      </c>
      <c r="D162" s="17">
        <f t="shared" si="168"/>
        <v>-3.883495145631068</v>
      </c>
      <c r="E162" s="17">
        <f t="shared" si="168"/>
        <v>5.9582919563058594</v>
      </c>
      <c r="F162" s="17">
        <f t="shared" si="168"/>
        <v>1.9900497512437809</v>
      </c>
      <c r="G162" s="17">
        <f t="shared" si="168"/>
        <v>-17.189079878665318</v>
      </c>
      <c r="H162" s="17">
        <f t="shared" si="168"/>
        <v>6.3157894736842106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1.3045515414904705</v>
      </c>
      <c r="M162" s="17">
        <f>(ATAN(D162/10)+3.1415/2)/3.1415*1.75</f>
        <v>0.66865280940641192</v>
      </c>
      <c r="N162" s="17">
        <f t="shared" si="167"/>
        <v>1.1743338866817421</v>
      </c>
      <c r="O162" s="17">
        <f t="shared" si="167"/>
        <v>0.98442784946685946</v>
      </c>
      <c r="P162" s="17">
        <f t="shared" si="167"/>
        <v>0.29349026212715468</v>
      </c>
      <c r="Q162" s="17">
        <f t="shared" si="167"/>
        <v>1.1888002411621661</v>
      </c>
    </row>
    <row r="163" spans="1:17">
      <c r="A163" s="9">
        <v>9</v>
      </c>
      <c r="B163" s="15" t="s">
        <v>183</v>
      </c>
      <c r="C163" s="17">
        <f t="shared" ref="C163:G163" si="169">C178/C181*1000</f>
        <v>0.97181729834791053</v>
      </c>
      <c r="D163" s="17">
        <f t="shared" si="169"/>
        <v>0.970873786407767</v>
      </c>
      <c r="E163" s="17">
        <f t="shared" si="169"/>
        <v>0.99304865938430975</v>
      </c>
      <c r="F163" s="17">
        <f t="shared" si="169"/>
        <v>0.99502487562189046</v>
      </c>
      <c r="G163" s="17">
        <f t="shared" si="169"/>
        <v>1.0111223458038423</v>
      </c>
      <c r="H163" s="17">
        <f t="shared" ref="H163" si="170">H178/H181*1000</f>
        <v>1.0526315789473684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1">IF(C163/$I163&gt;1,2^((1-$I163/C163)/LN(10/3)),2^(-LOG($I163/C163,10/3)))</f>
        <v>0.77888545471711657</v>
      </c>
      <c r="M163" s="17">
        <f t="shared" si="171"/>
        <v>0.77845000838822676</v>
      </c>
      <c r="N163" s="17">
        <f t="shared" si="171"/>
        <v>0.7886371202209429</v>
      </c>
      <c r="O163" s="17">
        <f t="shared" si="171"/>
        <v>0.78954028443240987</v>
      </c>
      <c r="P163" s="17">
        <f t="shared" si="171"/>
        <v>0.79686895287615522</v>
      </c>
      <c r="Q163" s="17">
        <f t="shared" si="171"/>
        <v>0.81554179500562518</v>
      </c>
    </row>
    <row r="164" spans="1:17">
      <c r="A164" s="9">
        <v>10</v>
      </c>
      <c r="B164" s="15" t="s">
        <v>184</v>
      </c>
      <c r="C164" s="17">
        <f t="shared" ref="C164:G164" si="172">C179/C181*100</f>
        <v>9.718172983479105E-2</v>
      </c>
      <c r="D164" s="17">
        <f t="shared" si="172"/>
        <v>9.7087378640776698E-2</v>
      </c>
      <c r="E164" s="17">
        <f t="shared" si="172"/>
        <v>9.9304865938430978E-2</v>
      </c>
      <c r="F164" s="17">
        <f t="shared" si="172"/>
        <v>9.9502487562189046E-2</v>
      </c>
      <c r="G164" s="17">
        <f t="shared" si="172"/>
        <v>0.10111223458038424</v>
      </c>
      <c r="H164" s="17">
        <f t="shared" ref="H164" si="173">H179/H181*100</f>
        <v>0.10526315789473684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1"/>
        <v>1.3224822061205876</v>
      </c>
      <c r="M164" s="17">
        <f t="shared" si="171"/>
        <v>1.3221015733996315</v>
      </c>
      <c r="N164" s="17">
        <f t="shared" si="171"/>
        <v>1.3308839067049372</v>
      </c>
      <c r="O164" s="17">
        <f t="shared" si="171"/>
        <v>1.3316503393220911</v>
      </c>
      <c r="P164" s="17">
        <f t="shared" si="171"/>
        <v>1.3377977111308621</v>
      </c>
      <c r="Q164" s="17">
        <f t="shared" si="171"/>
        <v>1.3529010832429504</v>
      </c>
    </row>
    <row r="165" spans="1:17">
      <c r="A165" s="9">
        <v>11</v>
      </c>
      <c r="B165" s="15" t="s">
        <v>185</v>
      </c>
      <c r="C165" s="17">
        <f t="shared" ref="C165:G165" si="174">C180/C181*1000</f>
        <v>12.633624878522838</v>
      </c>
      <c r="D165" s="17">
        <f t="shared" si="174"/>
        <v>12.621359223300971</v>
      </c>
      <c r="E165" s="17">
        <f t="shared" si="174"/>
        <v>12.909632571996028</v>
      </c>
      <c r="F165" s="17">
        <f t="shared" si="174"/>
        <v>13.930348258706468</v>
      </c>
      <c r="G165" s="17">
        <f t="shared" si="174"/>
        <v>14.155712841253791</v>
      </c>
      <c r="H165" s="17">
        <f t="shared" ref="H165" si="175">H180/H181*1000</f>
        <v>14.736842105263158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1"/>
        <v>1.4160420763305737</v>
      </c>
      <c r="M165" s="17">
        <f t="shared" si="171"/>
        <v>1.4157285575853797</v>
      </c>
      <c r="N165" s="17">
        <f t="shared" si="171"/>
        <v>1.4229570817697179</v>
      </c>
      <c r="O165" s="17">
        <f t="shared" si="171"/>
        <v>1.4463967887060594</v>
      </c>
      <c r="P165" s="17">
        <f t="shared" si="171"/>
        <v>1.4511629940919057</v>
      </c>
      <c r="Q165" s="17">
        <f t="shared" si="171"/>
        <v>1.4628465220596165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7</v>
      </c>
      <c r="D167" s="17">
        <v>7</v>
      </c>
      <c r="E167" s="17">
        <v>6</v>
      </c>
      <c r="F167" s="17">
        <v>6</v>
      </c>
      <c r="G167" s="17">
        <v>6</v>
      </c>
      <c r="H167" s="17">
        <v>6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K168" s="15" t="s">
        <v>187</v>
      </c>
      <c r="L168" s="17">
        <f t="shared" ref="L168:L173" si="176">L155</f>
        <v>1.1648180682853326</v>
      </c>
      <c r="M168" s="17">
        <f t="shared" ref="M168:M173" si="177">N155</f>
        <v>1.0970167243034228</v>
      </c>
      <c r="N168" s="17">
        <f t="shared" ref="N168:N178" si="178">P155</f>
        <v>1.1065313097413829</v>
      </c>
      <c r="O168" s="17">
        <f>Q155</f>
        <v>1.1274302942321555</v>
      </c>
    </row>
    <row r="169" spans="1:17">
      <c r="A169" s="9">
        <v>3</v>
      </c>
      <c r="B169" s="10" t="s">
        <v>189</v>
      </c>
      <c r="C169" s="17">
        <v>1.55</v>
      </c>
      <c r="D169" s="17">
        <v>3.6</v>
      </c>
      <c r="E169" s="17">
        <v>3.8</v>
      </c>
      <c r="F169" s="17">
        <v>3.8</v>
      </c>
      <c r="G169" s="17">
        <v>3.8</v>
      </c>
      <c r="H169" s="17">
        <v>3.8</v>
      </c>
      <c r="K169" s="15" t="s">
        <v>190</v>
      </c>
      <c r="L169" s="17">
        <f t="shared" si="176"/>
        <v>0.66000052914840557</v>
      </c>
      <c r="M169" s="17">
        <f t="shared" si="177"/>
        <v>0.66826375239082847</v>
      </c>
      <c r="N169" s="17">
        <f t="shared" si="178"/>
        <v>0.67523912197232172</v>
      </c>
      <c r="O169" s="17">
        <f t="shared" ref="O169:O178" si="179">Q156</f>
        <v>0.69106184097614598</v>
      </c>
    </row>
    <row r="170" spans="1:17">
      <c r="A170" s="9">
        <v>4</v>
      </c>
      <c r="B170" s="10" t="s">
        <v>191</v>
      </c>
      <c r="C170" s="17">
        <v>24.4</v>
      </c>
      <c r="D170" s="17">
        <v>24.4</v>
      </c>
      <c r="E170" s="17">
        <v>37.4</v>
      </c>
      <c r="F170" s="17">
        <v>37.4</v>
      </c>
      <c r="G170" s="17">
        <v>37.4</v>
      </c>
      <c r="H170" s="17">
        <v>37.4</v>
      </c>
      <c r="K170" s="15" t="s">
        <v>192</v>
      </c>
      <c r="L170" s="17">
        <f t="shared" si="176"/>
        <v>0.84942114885877262</v>
      </c>
      <c r="M170" s="17">
        <f t="shared" si="177"/>
        <v>1.3107344520980013</v>
      </c>
      <c r="N170" s="17">
        <f t="shared" si="178"/>
        <v>1.3179018700618106</v>
      </c>
      <c r="O170" s="17">
        <f t="shared" si="179"/>
        <v>1.3335683524368973</v>
      </c>
    </row>
    <row r="171" spans="1:17">
      <c r="A171" s="9">
        <v>5</v>
      </c>
      <c r="B171" s="10" t="s">
        <v>193</v>
      </c>
      <c r="C171" s="17">
        <v>2</v>
      </c>
      <c r="D171" s="17">
        <v>2.9</v>
      </c>
      <c r="E171" s="17">
        <v>4.4000000000000004</v>
      </c>
      <c r="F171" s="17">
        <v>6.5</v>
      </c>
      <c r="G171" s="17">
        <v>7.3</v>
      </c>
      <c r="H171" s="17">
        <v>7.7</v>
      </c>
      <c r="K171" s="15" t="s">
        <v>194</v>
      </c>
      <c r="L171" s="17">
        <f t="shared" si="176"/>
        <v>0.87335816629469643</v>
      </c>
      <c r="M171" s="17">
        <f t="shared" si="177"/>
        <v>1.1170365213681461</v>
      </c>
      <c r="N171" s="17">
        <f t="shared" si="178"/>
        <v>1.1263605714588092</v>
      </c>
      <c r="O171" s="17">
        <f t="shared" si="179"/>
        <v>1.1468305439277424</v>
      </c>
    </row>
    <row r="172" spans="1:17">
      <c r="A172" s="9">
        <v>6</v>
      </c>
      <c r="B172" s="10" t="s">
        <v>195</v>
      </c>
      <c r="C172" s="17">
        <v>10514.7</v>
      </c>
      <c r="D172" s="17">
        <v>20341.599999999999</v>
      </c>
      <c r="E172" s="17">
        <v>19830.400000000001</v>
      </c>
      <c r="F172" s="17">
        <v>18164.5</v>
      </c>
      <c r="G172" s="17">
        <v>15522.5</v>
      </c>
      <c r="H172" s="17">
        <v>16484</v>
      </c>
      <c r="K172" s="15" t="s">
        <v>196</v>
      </c>
      <c r="L172" s="17">
        <f t="shared" si="176"/>
        <v>0.44282925604506196</v>
      </c>
      <c r="M172" s="17">
        <f t="shared" si="177"/>
        <v>0.70595718503580873</v>
      </c>
      <c r="N172" s="17">
        <f t="shared" si="178"/>
        <v>0.95470891525522195</v>
      </c>
      <c r="O172" s="17">
        <f t="shared" si="179"/>
        <v>1.0075048608709833</v>
      </c>
    </row>
    <row r="173" spans="1:17">
      <c r="A173" s="9">
        <v>7</v>
      </c>
      <c r="B173" s="10" t="s">
        <v>197</v>
      </c>
      <c r="C173" s="17">
        <v>10220.6</v>
      </c>
      <c r="D173" s="17">
        <v>19348.400000000001</v>
      </c>
      <c r="E173" s="17">
        <v>19456.400000000001</v>
      </c>
      <c r="F173" s="17">
        <v>19752.400000000001</v>
      </c>
      <c r="G173" s="17">
        <v>15766.8</v>
      </c>
      <c r="H173" s="17">
        <v>16494</v>
      </c>
      <c r="K173" s="15" t="s">
        <v>198</v>
      </c>
      <c r="L173" s="17">
        <f t="shared" si="176"/>
        <v>1.1419904465553212</v>
      </c>
      <c r="M173" s="17">
        <f t="shared" si="177"/>
        <v>1.1005616313695323</v>
      </c>
      <c r="N173" s="17">
        <f t="shared" si="178"/>
        <v>0.92091744007293719</v>
      </c>
      <c r="O173" s="17">
        <f t="shared" si="179"/>
        <v>1.0030126790467355</v>
      </c>
    </row>
    <row r="174" spans="1:17">
      <c r="A174" s="9">
        <v>8</v>
      </c>
      <c r="B174" s="10" t="s">
        <v>199</v>
      </c>
      <c r="C174" s="17"/>
      <c r="D174" s="17"/>
      <c r="E174" s="17">
        <v>25</v>
      </c>
      <c r="F174" s="17">
        <v>25</v>
      </c>
      <c r="G174" s="17">
        <v>28</v>
      </c>
      <c r="H174" s="17">
        <v>17</v>
      </c>
      <c r="K174" s="15" t="s">
        <v>200</v>
      </c>
      <c r="L174" s="17">
        <f>N161</f>
        <v>0.5010237277373043</v>
      </c>
      <c r="M174" s="17">
        <f>O161</f>
        <v>0.28363888352257594</v>
      </c>
      <c r="N174" s="17">
        <f t="shared" si="178"/>
        <v>0.23531806005764139</v>
      </c>
      <c r="O174" s="17">
        <f t="shared" si="179"/>
        <v>0.42320666851552763</v>
      </c>
    </row>
    <row r="175" spans="1:17">
      <c r="A175" s="9">
        <v>9</v>
      </c>
      <c r="B175" s="10" t="s">
        <v>201</v>
      </c>
      <c r="C175" s="17"/>
      <c r="D175" s="17"/>
      <c r="E175" s="17">
        <v>17</v>
      </c>
      <c r="F175" s="17">
        <v>7</v>
      </c>
      <c r="G175" s="17">
        <v>6</v>
      </c>
      <c r="H175" s="17">
        <v>7</v>
      </c>
      <c r="K175" s="15" t="s">
        <v>202</v>
      </c>
      <c r="L175" s="17">
        <f>L162</f>
        <v>1.3045515414904705</v>
      </c>
      <c r="M175" s="17">
        <f>N162</f>
        <v>1.1743338866817421</v>
      </c>
      <c r="N175" s="17">
        <f t="shared" si="178"/>
        <v>0.29349026212715468</v>
      </c>
      <c r="O175" s="17">
        <f t="shared" si="179"/>
        <v>1.1888002411621661</v>
      </c>
    </row>
    <row r="176" spans="1:17">
      <c r="A176" s="9">
        <v>10</v>
      </c>
      <c r="B176" s="10" t="s">
        <v>203</v>
      </c>
      <c r="C176" s="17">
        <v>32</v>
      </c>
      <c r="D176" s="17">
        <v>20</v>
      </c>
      <c r="E176" s="17">
        <v>41</v>
      </c>
      <c r="F176" s="17">
        <v>24</v>
      </c>
      <c r="G176" s="17">
        <v>13</v>
      </c>
      <c r="H176" s="17">
        <v>36</v>
      </c>
      <c r="K176" s="15" t="s">
        <v>204</v>
      </c>
      <c r="L176" s="17">
        <f>L163</f>
        <v>0.77888545471711657</v>
      </c>
      <c r="M176" s="17">
        <f>N163</f>
        <v>0.7886371202209429</v>
      </c>
      <c r="N176" s="17">
        <f t="shared" si="178"/>
        <v>0.79686895287615522</v>
      </c>
      <c r="O176" s="17">
        <f t="shared" si="179"/>
        <v>0.81554179500562518</v>
      </c>
    </row>
    <row r="177" spans="1:17">
      <c r="A177" s="9">
        <v>11</v>
      </c>
      <c r="B177" s="10" t="s">
        <v>205</v>
      </c>
      <c r="C177" s="17">
        <v>22</v>
      </c>
      <c r="D177" s="17">
        <v>24</v>
      </c>
      <c r="E177" s="17">
        <v>35</v>
      </c>
      <c r="F177" s="17">
        <v>22</v>
      </c>
      <c r="G177" s="17">
        <v>30</v>
      </c>
      <c r="H177" s="17">
        <v>30</v>
      </c>
      <c r="K177" s="15" t="s">
        <v>206</v>
      </c>
      <c r="L177" s="17">
        <f>L164</f>
        <v>1.3224822061205876</v>
      </c>
      <c r="M177" s="17">
        <f>N164</f>
        <v>1.3308839067049372</v>
      </c>
      <c r="N177" s="17">
        <f t="shared" si="178"/>
        <v>1.3377977111308621</v>
      </c>
      <c r="O177" s="17">
        <f t="shared" si="179"/>
        <v>1.3529010832429504</v>
      </c>
    </row>
    <row r="178" spans="1:17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K178" s="15" t="s">
        <v>208</v>
      </c>
      <c r="L178" s="17">
        <f>L165</f>
        <v>1.4160420763305737</v>
      </c>
      <c r="M178" s="17">
        <f>N165</f>
        <v>1.4229570817697179</v>
      </c>
      <c r="N178" s="17">
        <f t="shared" si="178"/>
        <v>1.4511629940919057</v>
      </c>
      <c r="O178" s="17">
        <f t="shared" si="179"/>
        <v>1.4628465220596165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13</v>
      </c>
      <c r="D180" s="17">
        <v>13</v>
      </c>
      <c r="E180" s="17">
        <v>13</v>
      </c>
      <c r="F180" s="17">
        <v>14</v>
      </c>
      <c r="G180" s="21">
        <v>14</v>
      </c>
      <c r="H180" s="21">
        <v>14</v>
      </c>
    </row>
    <row r="181" spans="1:17">
      <c r="A181" s="9">
        <v>15</v>
      </c>
      <c r="B181" s="10" t="s">
        <v>213</v>
      </c>
      <c r="C181" s="17">
        <v>1029</v>
      </c>
      <c r="D181" s="17">
        <v>1030</v>
      </c>
      <c r="E181" s="17">
        <v>1007</v>
      </c>
      <c r="F181" s="17">
        <v>1005</v>
      </c>
      <c r="G181" s="17">
        <v>989</v>
      </c>
      <c r="H181" s="17">
        <v>950</v>
      </c>
    </row>
    <row r="183" spans="1:17" ht="16">
      <c r="A183" s="20" t="s">
        <v>241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0">C197/C211*1000</f>
        <v>4.0615027560197277</v>
      </c>
      <c r="D185" s="17">
        <f t="shared" si="180"/>
        <v>4.0923706518561822</v>
      </c>
      <c r="E185" s="17">
        <f t="shared" si="180"/>
        <v>4.0709508578075022</v>
      </c>
      <c r="F185" s="17">
        <f t="shared" si="180"/>
        <v>4.1055718475073313</v>
      </c>
      <c r="G185" s="17">
        <f t="shared" si="180"/>
        <v>4.156769596199525</v>
      </c>
      <c r="H185" s="17">
        <f t="shared" ref="H185" si="181">H197/H211*1000</f>
        <v>3.867896459387087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2">IF(C185/$I185&gt;1,2^((1-$I185/C185)/LN(10/3)),2^(-LOG($I185/C185,10/3)))</f>
        <v>0.88720183061562352</v>
      </c>
      <c r="M185" s="17">
        <f t="shared" si="182"/>
        <v>0.89107755805130573</v>
      </c>
      <c r="N185" s="17">
        <f t="shared" si="182"/>
        <v>0.88838944345817494</v>
      </c>
      <c r="O185" s="17">
        <f t="shared" si="182"/>
        <v>0.89273129240829596</v>
      </c>
      <c r="P185" s="17">
        <f t="shared" si="182"/>
        <v>0.89912367974074203</v>
      </c>
      <c r="Q185" s="17">
        <f t="shared" si="182"/>
        <v>0.86260183611525343</v>
      </c>
    </row>
    <row r="186" spans="1:17">
      <c r="A186" s="9">
        <v>2</v>
      </c>
      <c r="B186" s="15" t="s">
        <v>176</v>
      </c>
      <c r="C186" s="17">
        <f t="shared" ref="C186:G186" si="183">C198/C211*1000</f>
        <v>2.0307513780098638</v>
      </c>
      <c r="D186" s="17">
        <f t="shared" si="183"/>
        <v>2.0461853259280911</v>
      </c>
      <c r="E186" s="17">
        <f t="shared" si="183"/>
        <v>2.0354754289037511</v>
      </c>
      <c r="F186" s="17">
        <f t="shared" si="183"/>
        <v>2.3460410557184752</v>
      </c>
      <c r="G186" s="17">
        <f t="shared" si="183"/>
        <v>2.6722090261282658</v>
      </c>
      <c r="H186" s="17">
        <f t="shared" ref="H186" si="184">H198/H211*1000</f>
        <v>3.867896459387087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2"/>
        <v>0.67687294924286967</v>
      </c>
      <c r="M186" s="17">
        <f t="shared" si="182"/>
        <v>0.67982985822268027</v>
      </c>
      <c r="N186" s="17">
        <f t="shared" si="182"/>
        <v>0.67777901478461755</v>
      </c>
      <c r="O186" s="17">
        <f t="shared" si="182"/>
        <v>0.73551649365208405</v>
      </c>
      <c r="P186" s="17">
        <f t="shared" si="182"/>
        <v>0.79275766898692557</v>
      </c>
      <c r="Q186" s="17">
        <f t="shared" si="182"/>
        <v>0.98085110470770143</v>
      </c>
    </row>
    <row r="187" spans="1:17">
      <c r="A187" s="9">
        <v>3</v>
      </c>
      <c r="B187" s="15" t="s">
        <v>177</v>
      </c>
      <c r="C187" s="17">
        <f>C199/C211*1000+0.00001</f>
        <v>0.43517100957354221</v>
      </c>
      <c r="D187" s="17">
        <f>D199/D211*1000+0.00001</f>
        <v>0.4384782841274481</v>
      </c>
      <c r="E187" s="17">
        <f>E199/E211*1000+0.00001</f>
        <v>0.46526152660657172</v>
      </c>
      <c r="F187" s="17">
        <f>F199/F211*1000+0.00001</f>
        <v>0.32259064516129032</v>
      </c>
      <c r="G187" s="17">
        <f>G199/G211*1000</f>
        <v>1.1876484560570071</v>
      </c>
      <c r="H187" s="17">
        <f>H199/H211*1000</f>
        <v>1.1901219875037192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2"/>
        <v>0.4155875651120528</v>
      </c>
      <c r="M187" s="17">
        <f t="shared" si="182"/>
        <v>0.41740301129201379</v>
      </c>
      <c r="N187" s="17">
        <f t="shared" si="182"/>
        <v>0.43189655062383853</v>
      </c>
      <c r="O187" s="17">
        <f t="shared" si="182"/>
        <v>0.34979586218903003</v>
      </c>
      <c r="P187" s="17">
        <f t="shared" si="182"/>
        <v>0.74078314707491066</v>
      </c>
      <c r="Q187" s="17">
        <f t="shared" si="182"/>
        <v>0.74167099312670237</v>
      </c>
    </row>
    <row r="188" spans="1:17">
      <c r="A188" s="9">
        <v>4</v>
      </c>
      <c r="B188" s="15" t="s">
        <v>178</v>
      </c>
      <c r="C188" s="17">
        <f t="shared" ref="C188:G188" si="185">C200/C211*1000</f>
        <v>26.428778648099797</v>
      </c>
      <c r="D188" s="17">
        <f t="shared" si="185"/>
        <v>27.097339959076297</v>
      </c>
      <c r="E188" s="17">
        <f t="shared" si="185"/>
        <v>27.188136086071534</v>
      </c>
      <c r="F188" s="17">
        <f t="shared" si="185"/>
        <v>27.41935483870968</v>
      </c>
      <c r="G188" s="17">
        <f t="shared" si="185"/>
        <v>27.76128266033254</v>
      </c>
      <c r="H188" s="17">
        <f t="shared" ref="H188" si="186">H200/H211*1000</f>
        <v>28.116631954775364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2"/>
        <v>0.92963006422404337</v>
      </c>
      <c r="M188" s="17">
        <f t="shared" si="182"/>
        <v>0.94309715836575536</v>
      </c>
      <c r="N188" s="17">
        <f t="shared" si="182"/>
        <v>0.94491517375193823</v>
      </c>
      <c r="O188" s="17">
        <f t="shared" si="182"/>
        <v>0.94953328238134538</v>
      </c>
      <c r="P188" s="17">
        <f t="shared" si="182"/>
        <v>0.95633239940305959</v>
      </c>
      <c r="Q188" s="17">
        <f t="shared" si="182"/>
        <v>0.96336085336291577</v>
      </c>
    </row>
    <row r="189" spans="1:17">
      <c r="A189" s="9">
        <v>5</v>
      </c>
      <c r="B189" s="15" t="s">
        <v>179</v>
      </c>
      <c r="C189" s="17">
        <f t="shared" ref="C189:G189" si="187">C201/C211*1000</f>
        <v>9.9216710182767631</v>
      </c>
      <c r="D189" s="17">
        <f t="shared" si="187"/>
        <v>9.9970768781058172</v>
      </c>
      <c r="E189" s="17">
        <f t="shared" si="187"/>
        <v>9.94475138121547</v>
      </c>
      <c r="F189" s="17">
        <f t="shared" si="187"/>
        <v>10.029325513196483</v>
      </c>
      <c r="G189" s="17">
        <f t="shared" si="187"/>
        <v>10.154394299287411</v>
      </c>
      <c r="H189" s="17">
        <f t="shared" ref="H189" si="188">H201/H211*1000</f>
        <v>10.1755429931568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2"/>
        <v>1.1179618194485841</v>
      </c>
      <c r="M189" s="17">
        <f t="shared" si="182"/>
        <v>1.1218831507258209</v>
      </c>
      <c r="N189" s="17">
        <f t="shared" si="182"/>
        <v>1.1191669208498578</v>
      </c>
      <c r="O189" s="17">
        <f t="shared" si="182"/>
        <v>1.1235463132557733</v>
      </c>
      <c r="P189" s="17">
        <f t="shared" si="182"/>
        <v>1.1299192811931227</v>
      </c>
      <c r="Q189" s="17">
        <f t="shared" si="182"/>
        <v>1.1309849514483215</v>
      </c>
    </row>
    <row r="190" spans="1:17">
      <c r="A190" s="9">
        <v>6</v>
      </c>
      <c r="B190" s="15" t="s">
        <v>180</v>
      </c>
      <c r="C190" s="17">
        <f t="shared" ref="C190:G190" si="189">(C202-C203)/C202*100</f>
        <v>1.2085954388120834</v>
      </c>
      <c r="D190" s="17">
        <f t="shared" si="189"/>
        <v>-2.8117286652078723</v>
      </c>
      <c r="E190" s="17">
        <f t="shared" si="189"/>
        <v>4.3910547256736008</v>
      </c>
      <c r="F190" s="17">
        <f t="shared" si="189"/>
        <v>1.5805524602662671</v>
      </c>
      <c r="G190" s="17">
        <f t="shared" si="189"/>
        <v>-3.4540810660743966</v>
      </c>
      <c r="H190" s="17">
        <f t="shared" ref="H190" si="190">(H202-H203)/H202*100</f>
        <v>1.5068899819999926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1">(ATAN((C190+2.4)/10)+3.1415/2)/3.1415*1.75</f>
        <v>1.0679185180594508</v>
      </c>
      <c r="M190" s="17">
        <f t="shared" si="191"/>
        <v>0.85207724234308857</v>
      </c>
      <c r="N190" s="17">
        <f t="shared" si="191"/>
        <v>1.207321584741011</v>
      </c>
      <c r="O190" s="17">
        <f t="shared" si="191"/>
        <v>1.0860298576524823</v>
      </c>
      <c r="P190" s="17">
        <f t="shared" si="191"/>
        <v>0.81649752685047639</v>
      </c>
      <c r="Q190" s="17">
        <f t="shared" si="191"/>
        <v>1.0824787361058774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-8.7234661238732176</v>
      </c>
      <c r="F191" s="17">
        <f>(F205-F204)/F211*1000</f>
        <v>-8.7976539589442826</v>
      </c>
      <c r="G191" s="17">
        <f>(G205-G204)/G211*1000</f>
        <v>-2.6722090261282658</v>
      </c>
      <c r="H191" s="17">
        <f>(H205-H204)/H211*1000</f>
        <v>-6.8432014281463847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2">(ATAN(E191/10)+3.1415/2)/3.1415*1.75</f>
        <v>0.47540772488869776</v>
      </c>
      <c r="O191" s="17">
        <f t="shared" si="192"/>
        <v>0.47306952600477381</v>
      </c>
      <c r="P191" s="17">
        <f t="shared" si="192"/>
        <v>0.72954095785622963</v>
      </c>
      <c r="Q191" s="17">
        <f t="shared" si="192"/>
        <v>0.5406952005167287</v>
      </c>
    </row>
    <row r="192" spans="1:17">
      <c r="A192" s="9">
        <v>8</v>
      </c>
      <c r="B192" s="15" t="s">
        <v>182</v>
      </c>
      <c r="C192" s="17">
        <f t="shared" ref="C192:H192" si="193">(C206-C207)/C211*1000</f>
        <v>-2.6109660574412534</v>
      </c>
      <c r="D192" s="17">
        <f t="shared" si="193"/>
        <v>7.6001169248757678</v>
      </c>
      <c r="E192" s="17">
        <f t="shared" si="193"/>
        <v>0.29078220412910727</v>
      </c>
      <c r="F192" s="17">
        <f t="shared" si="193"/>
        <v>-3.5190615835777126</v>
      </c>
      <c r="G192" s="17">
        <f t="shared" si="193"/>
        <v>0.59382422802850354</v>
      </c>
      <c r="H192" s="17">
        <f t="shared" si="193"/>
        <v>10.413567390657542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0.73273001182517616</v>
      </c>
      <c r="M192" s="17">
        <f>(ATAN(D192/10)+3.1415/2)/3.1415*1.75</f>
        <v>1.2370201358075825</v>
      </c>
      <c r="N192" s="17">
        <f t="shared" si="192"/>
        <v>0.89119371339999853</v>
      </c>
      <c r="O192" s="17">
        <f t="shared" si="192"/>
        <v>0.68650695369546366</v>
      </c>
      <c r="P192" s="17">
        <f t="shared" si="192"/>
        <v>0.90804069664845888</v>
      </c>
      <c r="Q192" s="17">
        <f t="shared" si="192"/>
        <v>1.3237970561676187</v>
      </c>
    </row>
    <row r="193" spans="1:17">
      <c r="A193" s="9">
        <v>9</v>
      </c>
      <c r="B193" s="15" t="s">
        <v>183</v>
      </c>
      <c r="C193" s="17">
        <f t="shared" ref="C193:G193" si="194">C208/C211*1000</f>
        <v>0.8703220191470844</v>
      </c>
      <c r="D193" s="17">
        <f t="shared" si="194"/>
        <v>0.87693656825489619</v>
      </c>
      <c r="E193" s="17">
        <f t="shared" si="194"/>
        <v>0.87234661238732192</v>
      </c>
      <c r="F193" s="17">
        <f t="shared" si="194"/>
        <v>0.87976539589442815</v>
      </c>
      <c r="G193" s="17">
        <f t="shared" si="194"/>
        <v>0.89073634204275542</v>
      </c>
      <c r="H193" s="17">
        <f t="shared" ref="H193" si="195">H208/H211*1000</f>
        <v>0.89259149062778931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6">IF(C193/$I193&gt;1,2^((1-$I193/C193)/LN(10/3)),2^(-LOG($I193/C193,10/3)))</f>
        <v>0.73096079992417817</v>
      </c>
      <c r="M193" s="17">
        <f t="shared" si="196"/>
        <v>0.73415399084073496</v>
      </c>
      <c r="N193" s="17">
        <f t="shared" si="196"/>
        <v>0.7319392677354869</v>
      </c>
      <c r="O193" s="17">
        <f t="shared" si="196"/>
        <v>0.73551649365208394</v>
      </c>
      <c r="P193" s="17">
        <f t="shared" si="196"/>
        <v>0.74078314707491066</v>
      </c>
      <c r="Q193" s="17">
        <f t="shared" si="196"/>
        <v>0.74167099312670237</v>
      </c>
    </row>
    <row r="194" spans="1:17">
      <c r="A194" s="9">
        <v>10</v>
      </c>
      <c r="B194" s="15" t="s">
        <v>184</v>
      </c>
      <c r="C194" s="17">
        <f t="shared" ref="C194:G194" si="197">C209/C211*100</f>
        <v>8.7032201914708437E-2</v>
      </c>
      <c r="D194" s="17">
        <f t="shared" si="197"/>
        <v>8.7693656825489616E-2</v>
      </c>
      <c r="E194" s="17">
        <f t="shared" si="197"/>
        <v>8.7234661238732192E-2</v>
      </c>
      <c r="F194" s="17">
        <f t="shared" si="197"/>
        <v>8.797653958944282E-2</v>
      </c>
      <c r="G194" s="17">
        <f t="shared" si="197"/>
        <v>8.907363420427554E-2</v>
      </c>
      <c r="H194" s="17">
        <f t="shared" ref="H194" si="198">H209/H211*100</f>
        <v>8.9259149062778931E-2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6"/>
        <v>1.2775797035206491</v>
      </c>
      <c r="M194" s="17">
        <f t="shared" si="196"/>
        <v>1.2807709528075457</v>
      </c>
      <c r="N194" s="17">
        <f t="shared" si="196"/>
        <v>1.2785607785498609</v>
      </c>
      <c r="O194" s="17">
        <f t="shared" si="196"/>
        <v>1.2821234952531244</v>
      </c>
      <c r="P194" s="17">
        <f t="shared" si="196"/>
        <v>1.2873008995960284</v>
      </c>
      <c r="Q194" s="17">
        <f t="shared" si="196"/>
        <v>1.2881658306811496</v>
      </c>
    </row>
    <row r="195" spans="1:17">
      <c r="A195" s="9">
        <v>11</v>
      </c>
      <c r="B195" s="15" t="s">
        <v>185</v>
      </c>
      <c r="C195" s="17">
        <f t="shared" ref="C195:G195" si="199">C210/C211*1000</f>
        <v>7.832898172323759</v>
      </c>
      <c r="D195" s="17">
        <f t="shared" si="199"/>
        <v>8.1847413037123644</v>
      </c>
      <c r="E195" s="17">
        <f t="shared" si="199"/>
        <v>8.7234661238732176</v>
      </c>
      <c r="F195" s="17">
        <f t="shared" si="199"/>
        <v>7.9178885630498526</v>
      </c>
      <c r="G195" s="17">
        <f t="shared" si="199"/>
        <v>8.0166270783847988</v>
      </c>
      <c r="H195" s="17">
        <f t="shared" ref="H195" si="200">H210/H211*1000</f>
        <v>8.0333234156501057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6"/>
        <v>1.231481010978795</v>
      </c>
      <c r="M195" s="17">
        <f t="shared" si="196"/>
        <v>1.2510903584534103</v>
      </c>
      <c r="N195" s="17">
        <f t="shared" si="196"/>
        <v>1.2785607785498609</v>
      </c>
      <c r="O195" s="17">
        <f t="shared" si="196"/>
        <v>1.2363484591467249</v>
      </c>
      <c r="P195" s="17">
        <f t="shared" si="196"/>
        <v>1.2418969887868181</v>
      </c>
      <c r="Q195" s="17">
        <f t="shared" si="196"/>
        <v>1.2428241616352453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14</v>
      </c>
      <c r="D197" s="17">
        <v>14</v>
      </c>
      <c r="E197" s="17">
        <v>14</v>
      </c>
      <c r="F197" s="17">
        <v>14</v>
      </c>
      <c r="G197" s="17">
        <v>14</v>
      </c>
      <c r="H197" s="17">
        <v>13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7</v>
      </c>
      <c r="D198" s="17">
        <v>7</v>
      </c>
      <c r="E198" s="17">
        <v>7</v>
      </c>
      <c r="F198" s="17">
        <v>8</v>
      </c>
      <c r="G198" s="17">
        <v>9</v>
      </c>
      <c r="H198" s="17">
        <v>13</v>
      </c>
      <c r="K198" s="15" t="s">
        <v>187</v>
      </c>
      <c r="L198" s="17">
        <f t="shared" ref="L198:L203" si="201">L185</f>
        <v>0.88720183061562352</v>
      </c>
      <c r="M198" s="17">
        <f t="shared" ref="M198:M203" si="202">N185</f>
        <v>0.88838944345817494</v>
      </c>
      <c r="N198" s="17">
        <f t="shared" ref="N198:N208" si="203">P185</f>
        <v>0.89912367974074203</v>
      </c>
      <c r="O198" s="17">
        <f>Q185</f>
        <v>0.86260183611525343</v>
      </c>
    </row>
    <row r="199" spans="1:17">
      <c r="A199" s="9">
        <v>3</v>
      </c>
      <c r="B199" s="10" t="s">
        <v>189</v>
      </c>
      <c r="C199" s="17">
        <v>1.5</v>
      </c>
      <c r="D199" s="17">
        <v>1.5</v>
      </c>
      <c r="E199" s="17">
        <v>1.6</v>
      </c>
      <c r="F199" s="17">
        <v>1.1000000000000001</v>
      </c>
      <c r="G199" s="17">
        <v>4</v>
      </c>
      <c r="H199" s="17">
        <v>4</v>
      </c>
      <c r="K199" s="15" t="s">
        <v>190</v>
      </c>
      <c r="L199" s="17">
        <f t="shared" si="201"/>
        <v>0.67687294924286967</v>
      </c>
      <c r="M199" s="17">
        <f t="shared" si="202"/>
        <v>0.67777901478461755</v>
      </c>
      <c r="N199" s="17">
        <f t="shared" si="203"/>
        <v>0.79275766898692557</v>
      </c>
      <c r="O199" s="17">
        <f t="shared" ref="O199:O208" si="204">Q186</f>
        <v>0.98085110470770143</v>
      </c>
    </row>
    <row r="200" spans="1:17">
      <c r="A200" s="9">
        <v>4</v>
      </c>
      <c r="B200" s="10" t="s">
        <v>191</v>
      </c>
      <c r="C200" s="17">
        <v>91.1</v>
      </c>
      <c r="D200" s="17">
        <v>92.7</v>
      </c>
      <c r="E200" s="17">
        <v>93.5</v>
      </c>
      <c r="F200" s="17">
        <v>93.5</v>
      </c>
      <c r="G200" s="17">
        <v>93.5</v>
      </c>
      <c r="H200" s="17">
        <v>94.5</v>
      </c>
      <c r="K200" s="15" t="s">
        <v>192</v>
      </c>
      <c r="L200" s="17">
        <f t="shared" si="201"/>
        <v>0.4155875651120528</v>
      </c>
      <c r="M200" s="17">
        <f t="shared" si="202"/>
        <v>0.43189655062383853</v>
      </c>
      <c r="N200" s="17">
        <f t="shared" si="203"/>
        <v>0.74078314707491066</v>
      </c>
      <c r="O200" s="17">
        <f t="shared" si="204"/>
        <v>0.74167099312670237</v>
      </c>
    </row>
    <row r="201" spans="1:17">
      <c r="A201" s="9">
        <v>5</v>
      </c>
      <c r="B201" s="10" t="s">
        <v>193</v>
      </c>
      <c r="C201" s="17">
        <v>34.200000000000003</v>
      </c>
      <c r="D201" s="17">
        <v>34.200000000000003</v>
      </c>
      <c r="E201" s="17">
        <v>34.200000000000003</v>
      </c>
      <c r="F201" s="17">
        <v>34.200000000000003</v>
      </c>
      <c r="G201" s="17">
        <v>34.200000000000003</v>
      </c>
      <c r="H201" s="17">
        <v>34.200000000000003</v>
      </c>
      <c r="K201" s="15" t="s">
        <v>194</v>
      </c>
      <c r="L201" s="17">
        <f t="shared" si="201"/>
        <v>0.92963006422404337</v>
      </c>
      <c r="M201" s="17">
        <f t="shared" si="202"/>
        <v>0.94491517375193823</v>
      </c>
      <c r="N201" s="17">
        <f t="shared" si="203"/>
        <v>0.95633239940305959</v>
      </c>
      <c r="O201" s="17">
        <f t="shared" si="204"/>
        <v>0.96336085336291577</v>
      </c>
    </row>
    <row r="202" spans="1:17">
      <c r="A202" s="9">
        <v>6</v>
      </c>
      <c r="B202" s="10" t="s">
        <v>195</v>
      </c>
      <c r="C202" s="17">
        <v>22621.3</v>
      </c>
      <c r="D202" s="17">
        <v>28562.5</v>
      </c>
      <c r="E202" s="17">
        <v>22921.599999999999</v>
      </c>
      <c r="F202" s="17">
        <v>20461.2</v>
      </c>
      <c r="G202" s="17">
        <v>22512.5</v>
      </c>
      <c r="H202" s="17">
        <v>26611.1</v>
      </c>
      <c r="K202" s="15" t="s">
        <v>196</v>
      </c>
      <c r="L202" s="17">
        <f t="shared" si="201"/>
        <v>1.1179618194485841</v>
      </c>
      <c r="M202" s="17">
        <f t="shared" si="202"/>
        <v>1.1191669208498578</v>
      </c>
      <c r="N202" s="17">
        <f t="shared" si="203"/>
        <v>1.1299192811931227</v>
      </c>
      <c r="O202" s="17">
        <f t="shared" si="204"/>
        <v>1.1309849514483215</v>
      </c>
    </row>
    <row r="203" spans="1:17">
      <c r="A203" s="9">
        <v>7</v>
      </c>
      <c r="B203" s="10" t="s">
        <v>197</v>
      </c>
      <c r="C203" s="17">
        <v>22347.9</v>
      </c>
      <c r="D203" s="17">
        <v>29365.599999999999</v>
      </c>
      <c r="E203" s="17">
        <v>21915.1</v>
      </c>
      <c r="F203" s="17">
        <v>20137.8</v>
      </c>
      <c r="G203" s="17">
        <v>23290.1</v>
      </c>
      <c r="H203" s="17">
        <v>26210.1</v>
      </c>
      <c r="K203" s="15" t="s">
        <v>198</v>
      </c>
      <c r="L203" s="17">
        <f t="shared" si="201"/>
        <v>1.0679185180594508</v>
      </c>
      <c r="M203" s="17">
        <f t="shared" si="202"/>
        <v>1.207321584741011</v>
      </c>
      <c r="N203" s="17">
        <f t="shared" si="203"/>
        <v>0.81649752685047639</v>
      </c>
      <c r="O203" s="17">
        <f t="shared" si="204"/>
        <v>1.0824787361058774</v>
      </c>
    </row>
    <row r="204" spans="1:17">
      <c r="A204" s="9">
        <v>8</v>
      </c>
      <c r="B204" s="10" t="s">
        <v>199</v>
      </c>
      <c r="C204" s="17"/>
      <c r="D204" s="17"/>
      <c r="E204" s="17">
        <v>66</v>
      </c>
      <c r="F204" s="17">
        <v>55</v>
      </c>
      <c r="G204" s="17">
        <v>44</v>
      </c>
      <c r="H204" s="17">
        <v>53</v>
      </c>
      <c r="K204" s="15" t="s">
        <v>200</v>
      </c>
      <c r="L204" s="17">
        <f>N191</f>
        <v>0.47540772488869776</v>
      </c>
      <c r="M204" s="17">
        <f>O191</f>
        <v>0.47306952600477381</v>
      </c>
      <c r="N204" s="17">
        <f t="shared" si="203"/>
        <v>0.72954095785622963</v>
      </c>
      <c r="O204" s="17">
        <f t="shared" si="204"/>
        <v>0.5406952005167287</v>
      </c>
    </row>
    <row r="205" spans="1:17">
      <c r="A205" s="9">
        <v>9</v>
      </c>
      <c r="B205" s="10" t="s">
        <v>201</v>
      </c>
      <c r="C205" s="17"/>
      <c r="D205" s="17"/>
      <c r="E205" s="17">
        <v>36</v>
      </c>
      <c r="F205" s="17">
        <v>25</v>
      </c>
      <c r="G205" s="17">
        <v>35</v>
      </c>
      <c r="H205" s="17">
        <v>30</v>
      </c>
      <c r="K205" s="15" t="s">
        <v>202</v>
      </c>
      <c r="L205" s="17">
        <f>L192</f>
        <v>0.73273001182517616</v>
      </c>
      <c r="M205" s="17">
        <f>N192</f>
        <v>0.89119371339999853</v>
      </c>
      <c r="N205" s="17">
        <f t="shared" si="203"/>
        <v>0.90804069664845888</v>
      </c>
      <c r="O205" s="17">
        <f t="shared" si="204"/>
        <v>1.3237970561676187</v>
      </c>
    </row>
    <row r="206" spans="1:17">
      <c r="A206" s="9">
        <v>10</v>
      </c>
      <c r="B206" s="10" t="s">
        <v>203</v>
      </c>
      <c r="C206" s="17">
        <v>85</v>
      </c>
      <c r="D206" s="17">
        <v>90</v>
      </c>
      <c r="E206" s="17">
        <v>67</v>
      </c>
      <c r="F206" s="17">
        <v>70</v>
      </c>
      <c r="G206" s="17">
        <v>81</v>
      </c>
      <c r="H206" s="17">
        <v>157</v>
      </c>
      <c r="K206" s="15" t="s">
        <v>204</v>
      </c>
      <c r="L206" s="17">
        <f>L193</f>
        <v>0.73096079992417817</v>
      </c>
      <c r="M206" s="17">
        <f>N193</f>
        <v>0.7319392677354869</v>
      </c>
      <c r="N206" s="17">
        <f t="shared" si="203"/>
        <v>0.74078314707491066</v>
      </c>
      <c r="O206" s="17">
        <f t="shared" si="204"/>
        <v>0.74167099312670237</v>
      </c>
    </row>
    <row r="207" spans="1:17">
      <c r="A207" s="9">
        <v>11</v>
      </c>
      <c r="B207" s="10" t="s">
        <v>205</v>
      </c>
      <c r="C207" s="17">
        <v>94</v>
      </c>
      <c r="D207" s="17">
        <v>64</v>
      </c>
      <c r="E207" s="17">
        <v>66</v>
      </c>
      <c r="F207" s="17">
        <v>82</v>
      </c>
      <c r="G207" s="17">
        <v>79</v>
      </c>
      <c r="H207" s="17">
        <v>122</v>
      </c>
      <c r="K207" s="15" t="s">
        <v>206</v>
      </c>
      <c r="L207" s="17">
        <f>L194</f>
        <v>1.2775797035206491</v>
      </c>
      <c r="M207" s="17">
        <f>N194</f>
        <v>1.2785607785498609</v>
      </c>
      <c r="N207" s="17">
        <f t="shared" si="203"/>
        <v>1.2873008995960284</v>
      </c>
      <c r="O207" s="17">
        <f t="shared" si="204"/>
        <v>1.2881658306811496</v>
      </c>
    </row>
    <row r="208" spans="1:17">
      <c r="A208" s="9">
        <v>12</v>
      </c>
      <c r="B208" s="10" t="s">
        <v>207</v>
      </c>
      <c r="C208" s="17">
        <v>3</v>
      </c>
      <c r="D208" s="17">
        <v>3</v>
      </c>
      <c r="E208" s="17">
        <v>3</v>
      </c>
      <c r="F208" s="17">
        <v>3</v>
      </c>
      <c r="G208" s="17">
        <v>3</v>
      </c>
      <c r="H208" s="17">
        <v>3</v>
      </c>
      <c r="K208" s="15" t="s">
        <v>208</v>
      </c>
      <c r="L208" s="17">
        <f>L195</f>
        <v>1.231481010978795</v>
      </c>
      <c r="M208" s="17">
        <f>N195</f>
        <v>1.2785607785498609</v>
      </c>
      <c r="N208" s="17">
        <f t="shared" si="203"/>
        <v>1.2418969887868181</v>
      </c>
      <c r="O208" s="17">
        <f t="shared" si="204"/>
        <v>1.2428241616352453</v>
      </c>
    </row>
    <row r="209" spans="1:17">
      <c r="A209" s="9">
        <v>13</v>
      </c>
      <c r="B209" s="10" t="s">
        <v>209</v>
      </c>
      <c r="C209" s="17">
        <v>3</v>
      </c>
      <c r="D209" s="17">
        <v>3</v>
      </c>
      <c r="E209" s="17">
        <v>3</v>
      </c>
      <c r="F209" s="17">
        <v>3</v>
      </c>
      <c r="G209" s="21">
        <v>3</v>
      </c>
      <c r="H209" s="21">
        <v>3</v>
      </c>
    </row>
    <row r="210" spans="1:17">
      <c r="A210" s="9">
        <v>14</v>
      </c>
      <c r="B210" s="10" t="s">
        <v>211</v>
      </c>
      <c r="C210" s="17">
        <v>27</v>
      </c>
      <c r="D210" s="17">
        <v>28</v>
      </c>
      <c r="E210" s="17">
        <v>30</v>
      </c>
      <c r="F210" s="17">
        <v>27</v>
      </c>
      <c r="G210" s="21">
        <v>27</v>
      </c>
      <c r="H210" s="21">
        <v>27</v>
      </c>
    </row>
    <row r="211" spans="1:17">
      <c r="A211" s="9">
        <v>15</v>
      </c>
      <c r="B211" s="10" t="s">
        <v>213</v>
      </c>
      <c r="C211" s="17">
        <v>3447</v>
      </c>
      <c r="D211" s="17">
        <v>3421</v>
      </c>
      <c r="E211" s="17">
        <v>3439</v>
      </c>
      <c r="F211" s="17">
        <v>3410</v>
      </c>
      <c r="G211" s="17">
        <v>3368</v>
      </c>
      <c r="H211" s="17">
        <v>3361</v>
      </c>
    </row>
    <row r="213" spans="1:17" ht="16">
      <c r="A213" s="20" t="s">
        <v>242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05">C227/C241*1000</f>
        <v>3.278688524590164</v>
      </c>
      <c r="D215" s="17">
        <f t="shared" si="205"/>
        <v>3.3277870216306158</v>
      </c>
      <c r="E215" s="17">
        <f t="shared" si="205"/>
        <v>3.3167495854063018</v>
      </c>
      <c r="F215" s="17">
        <f t="shared" si="205"/>
        <v>3.3003300330033003</v>
      </c>
      <c r="G215" s="17">
        <f t="shared" si="205"/>
        <v>3.3955857385398982</v>
      </c>
      <c r="H215" s="17">
        <f t="shared" ref="H215" si="206">H227/H241*1000</f>
        <v>3.3670033670033668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07">IF(C215/$I215&gt;1,2^((1-$I215/C215)/LN(10/3)),2^(-LOG($I215/C215,10/3)))</f>
        <v>0.78431135192516344</v>
      </c>
      <c r="M215" s="17">
        <f t="shared" si="207"/>
        <v>0.79105186876322786</v>
      </c>
      <c r="N215" s="17">
        <f t="shared" si="207"/>
        <v>0.78954028443240987</v>
      </c>
      <c r="O215" s="17">
        <f t="shared" si="207"/>
        <v>0.7872876607697431</v>
      </c>
      <c r="P215" s="17">
        <f t="shared" si="207"/>
        <v>0.80029069051996693</v>
      </c>
      <c r="Q215" s="17">
        <f t="shared" si="207"/>
        <v>0.796405448762322</v>
      </c>
    </row>
    <row r="216" spans="1:17">
      <c r="A216" s="9">
        <v>2</v>
      </c>
      <c r="B216" s="15" t="s">
        <v>176</v>
      </c>
      <c r="C216" s="17">
        <f t="shared" ref="C216:G216" si="208">C228/C241*1000</f>
        <v>1.639344262295082</v>
      </c>
      <c r="D216" s="17">
        <f t="shared" si="208"/>
        <v>1.6638935108153079</v>
      </c>
      <c r="E216" s="17">
        <f t="shared" si="208"/>
        <v>1.6583747927031509</v>
      </c>
      <c r="F216" s="17">
        <f t="shared" si="208"/>
        <v>1.6501650165016502</v>
      </c>
      <c r="G216" s="17">
        <f t="shared" si="208"/>
        <v>1.6977928692699491</v>
      </c>
      <c r="H216" s="17">
        <f t="shared" ref="H216" si="209">H228/H241*1000</f>
        <v>1.6835016835016834</v>
      </c>
      <c r="I216" s="18">
        <f>Показатели!$E$3</f>
        <v>4</v>
      </c>
      <c r="J216" s="9">
        <v>2</v>
      </c>
      <c r="K216" s="15" t="s">
        <v>176</v>
      </c>
      <c r="L216" s="17">
        <f t="shared" si="207"/>
        <v>0.59837470977023799</v>
      </c>
      <c r="M216" s="17">
        <f t="shared" si="207"/>
        <v>0.60351725271160683</v>
      </c>
      <c r="N216" s="17">
        <f t="shared" si="207"/>
        <v>0.60236401958164365</v>
      </c>
      <c r="O216" s="17">
        <f t="shared" si="207"/>
        <v>0.60064542526694797</v>
      </c>
      <c r="P216" s="17">
        <f t="shared" si="207"/>
        <v>0.61056582758399414</v>
      </c>
      <c r="Q216" s="17">
        <f t="shared" si="207"/>
        <v>0.60760165984192127</v>
      </c>
    </row>
    <row r="217" spans="1:17">
      <c r="A217" s="9">
        <v>3</v>
      </c>
      <c r="B217" s="15" t="s">
        <v>177</v>
      </c>
      <c r="C217" s="17">
        <f>C229/C241*1000+0.00001</f>
        <v>2.9508296721311478</v>
      </c>
      <c r="D217" s="17">
        <f>D229/D241*1000+0.00001</f>
        <v>3.1614076705490848</v>
      </c>
      <c r="E217" s="17">
        <f>E229/E241*1000+0.00001</f>
        <v>2.9850846268656719</v>
      </c>
      <c r="F217" s="17">
        <f>F229/F241*1000+0.00001</f>
        <v>7.4257525742574249</v>
      </c>
      <c r="G217" s="17">
        <f>G229/G241*1000</f>
        <v>11.544991511035654</v>
      </c>
      <c r="H217" s="17">
        <f>H229/H241*1000</f>
        <v>11.784511784511785</v>
      </c>
      <c r="I217" s="18">
        <f>Показатели!$E$4</f>
        <v>2</v>
      </c>
      <c r="J217" s="9">
        <v>3</v>
      </c>
      <c r="K217" s="15" t="s">
        <v>177</v>
      </c>
      <c r="L217" s="17">
        <f t="shared" si="207"/>
        <v>1.2038322600451197</v>
      </c>
      <c r="M217" s="17">
        <f t="shared" si="207"/>
        <v>1.2355315298072693</v>
      </c>
      <c r="N217" s="17">
        <f t="shared" si="207"/>
        <v>1.2092348258137902</v>
      </c>
      <c r="O217" s="17">
        <f t="shared" si="207"/>
        <v>1.5229620701810969</v>
      </c>
      <c r="P217" s="17">
        <f t="shared" si="207"/>
        <v>1.6095943658937999</v>
      </c>
      <c r="Q217" s="17">
        <f t="shared" si="207"/>
        <v>1.6128604889465985</v>
      </c>
    </row>
    <row r="218" spans="1:17">
      <c r="A218" s="9">
        <v>4</v>
      </c>
      <c r="B218" s="15" t="s">
        <v>178</v>
      </c>
      <c r="C218" s="17">
        <f t="shared" ref="C218:G218" si="210">C230/C241*1000</f>
        <v>38.524590163934427</v>
      </c>
      <c r="D218" s="17">
        <f t="shared" si="210"/>
        <v>39.767054908485854</v>
      </c>
      <c r="E218" s="17">
        <f t="shared" si="210"/>
        <v>38.640132669983416</v>
      </c>
      <c r="F218" s="17">
        <f t="shared" si="210"/>
        <v>38.448844884488452</v>
      </c>
      <c r="G218" s="17">
        <f t="shared" si="210"/>
        <v>39.558573853989813</v>
      </c>
      <c r="H218" s="17">
        <f t="shared" ref="H218" si="211">H230/H241*1000</f>
        <v>39.225589225589225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07"/>
        <v>1.1358628913316415</v>
      </c>
      <c r="M218" s="17">
        <f t="shared" si="207"/>
        <v>1.1518851505105525</v>
      </c>
      <c r="N218" s="17">
        <f t="shared" si="207"/>
        <v>1.1373866361235352</v>
      </c>
      <c r="O218" s="17">
        <f t="shared" si="207"/>
        <v>1.1348601280441573</v>
      </c>
      <c r="P218" s="17">
        <f t="shared" si="207"/>
        <v>1.1492515808033517</v>
      </c>
      <c r="Q218" s="17">
        <f t="shared" si="207"/>
        <v>1.1449999586531932</v>
      </c>
    </row>
    <row r="219" spans="1:17">
      <c r="A219" s="9">
        <v>5</v>
      </c>
      <c r="B219" s="15" t="s">
        <v>179</v>
      </c>
      <c r="C219" s="17">
        <f t="shared" ref="C219:G219" si="212">C231/C241*1000</f>
        <v>12.131147540983607</v>
      </c>
      <c r="D219" s="17">
        <f t="shared" si="212"/>
        <v>12.312811980033278</v>
      </c>
      <c r="E219" s="17">
        <f t="shared" si="212"/>
        <v>12.769485903814262</v>
      </c>
      <c r="F219" s="17">
        <f t="shared" si="212"/>
        <v>13.201320132013201</v>
      </c>
      <c r="G219" s="17">
        <f t="shared" si="212"/>
        <v>13.582342954159593</v>
      </c>
      <c r="H219" s="17">
        <f t="shared" ref="H219" si="213">H231/H241*1000</f>
        <v>13.468013468013467</v>
      </c>
      <c r="I219" s="18">
        <f>Показатели!$E$6</f>
        <v>8</v>
      </c>
      <c r="J219" s="9">
        <v>5</v>
      </c>
      <c r="K219" s="15" t="s">
        <v>179</v>
      </c>
      <c r="L219" s="17">
        <f t="shared" si="207"/>
        <v>1.216593641734629</v>
      </c>
      <c r="M219" s="17">
        <f t="shared" si="207"/>
        <v>1.223427595491607</v>
      </c>
      <c r="N219" s="17">
        <f t="shared" si="207"/>
        <v>1.2399039344412981</v>
      </c>
      <c r="O219" s="17">
        <f t="shared" si="207"/>
        <v>1.2546195223074017</v>
      </c>
      <c r="P219" s="17">
        <f t="shared" si="207"/>
        <v>1.2669589989290206</v>
      </c>
      <c r="Q219" s="17">
        <f t="shared" si="207"/>
        <v>1.2633171961547214</v>
      </c>
    </row>
    <row r="220" spans="1:17">
      <c r="A220" s="9">
        <v>6</v>
      </c>
      <c r="B220" s="15" t="s">
        <v>180</v>
      </c>
      <c r="C220" s="17">
        <f t="shared" ref="C220:G220" si="214">(C232-C233)/C232*100</f>
        <v>8.5555630407375673</v>
      </c>
      <c r="D220" s="17">
        <f t="shared" si="214"/>
        <v>-21.634527089072549</v>
      </c>
      <c r="E220" s="17">
        <f t="shared" si="214"/>
        <v>2.8685768092547717</v>
      </c>
      <c r="F220" s="17">
        <f t="shared" si="214"/>
        <v>2.4906640167967646</v>
      </c>
      <c r="G220" s="17">
        <f t="shared" si="214"/>
        <v>-7.0866211701144515</v>
      </c>
      <c r="H220" s="17">
        <f t="shared" ref="H220" si="215">(H232-H233)/H232*100</f>
        <v>1.8656574057823936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16">(ATAN((C220+2.4)/10)+3.1415/2)/3.1415*1.75</f>
        <v>1.3378969147469775</v>
      </c>
      <c r="M220" s="17">
        <f t="shared" si="216"/>
        <v>0.26705005172706792</v>
      </c>
      <c r="N220" s="17">
        <f t="shared" si="216"/>
        <v>1.145118991828239</v>
      </c>
      <c r="O220" s="17">
        <f t="shared" si="216"/>
        <v>1.128385145681188</v>
      </c>
      <c r="P220" s="17">
        <f t="shared" si="216"/>
        <v>0.63086093090288187</v>
      </c>
      <c r="Q220" s="17">
        <f t="shared" si="216"/>
        <v>1.0996039051170754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-8.291873963515755</v>
      </c>
      <c r="F221" s="17">
        <f>(F235-F234)/F241*1000</f>
        <v>-23.1023102310231</v>
      </c>
      <c r="G221" s="17">
        <f>(G235-G234)/G241*1000</f>
        <v>-10.186757215619695</v>
      </c>
      <c r="H221" s="17">
        <f>(H235-H234)/H241*1000</f>
        <v>-13.468013468013467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17">(ATAN(E221/10)+3.1415/2)/3.1415*1.75</f>
        <v>0.48935576186772856</v>
      </c>
      <c r="O221" s="17">
        <f t="shared" si="217"/>
        <v>0.22753650059937755</v>
      </c>
      <c r="P221" s="17">
        <f t="shared" si="217"/>
        <v>0.43233363050717605</v>
      </c>
      <c r="Q221" s="17">
        <f t="shared" si="217"/>
        <v>0.35575858171342373</v>
      </c>
    </row>
    <row r="222" spans="1:17">
      <c r="A222" s="9">
        <v>8</v>
      </c>
      <c r="B222" s="15" t="s">
        <v>182</v>
      </c>
      <c r="C222" s="17">
        <f t="shared" ref="C222:H222" si="218">(C236-C237)/C241*1000</f>
        <v>1.639344262295082</v>
      </c>
      <c r="D222" s="17">
        <f t="shared" si="218"/>
        <v>9.9833610648918469</v>
      </c>
      <c r="E222" s="17">
        <f t="shared" si="218"/>
        <v>13.266998341625207</v>
      </c>
      <c r="F222" s="17">
        <f t="shared" si="218"/>
        <v>-4.9504950495049505</v>
      </c>
      <c r="G222" s="17">
        <f t="shared" si="218"/>
        <v>18.675721561969439</v>
      </c>
      <c r="H222" s="17">
        <f t="shared" si="218"/>
        <v>15.151515151515152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0.96551597680410817</v>
      </c>
      <c r="M222" s="17">
        <f>(ATAN(D222/10)+3.1415/2)/3.1415*1.75</f>
        <v>1.3120490743959334</v>
      </c>
      <c r="N222" s="17">
        <f t="shared" si="217"/>
        <v>1.3902233601591134</v>
      </c>
      <c r="O222" s="17">
        <f t="shared" si="217"/>
        <v>0.61893159071841408</v>
      </c>
      <c r="P222" s="17">
        <f t="shared" si="217"/>
        <v>1.476171649551933</v>
      </c>
      <c r="Q222" s="17">
        <f t="shared" si="217"/>
        <v>1.4250527804080284</v>
      </c>
    </row>
    <row r="223" spans="1:17">
      <c r="A223" s="9">
        <v>9</v>
      </c>
      <c r="B223" s="15" t="s">
        <v>183</v>
      </c>
      <c r="C223" s="17">
        <f t="shared" ref="C223:G223" si="219">C238/C241*1000</f>
        <v>1.639344262295082</v>
      </c>
      <c r="D223" s="17">
        <f t="shared" si="219"/>
        <v>1.6638935108153079</v>
      </c>
      <c r="E223" s="17">
        <f t="shared" si="219"/>
        <v>1.6583747927031509</v>
      </c>
      <c r="F223" s="17">
        <f t="shared" si="219"/>
        <v>1.6501650165016502</v>
      </c>
      <c r="G223" s="17">
        <f t="shared" si="219"/>
        <v>1.6977928692699491</v>
      </c>
      <c r="H223" s="17">
        <f t="shared" ref="H223" si="220">H238/H241*1000</f>
        <v>1.6835016835016834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1">IF(C223/$I223&gt;1,2^((1-$I223/C223)/LN(10/3)),2^(-LOG($I223/C223,10/3)))</f>
        <v>1.0501530491178539</v>
      </c>
      <c r="M223" s="17">
        <f t="shared" si="221"/>
        <v>1.0583468225222179</v>
      </c>
      <c r="N223" s="17">
        <f t="shared" si="221"/>
        <v>1.0565204765251341</v>
      </c>
      <c r="O223" s="17">
        <f t="shared" si="221"/>
        <v>1.0537868651749671</v>
      </c>
      <c r="P223" s="17">
        <f t="shared" si="221"/>
        <v>1.0693713889258027</v>
      </c>
      <c r="Q223" s="17">
        <f t="shared" si="221"/>
        <v>1.0647639315043771</v>
      </c>
    </row>
    <row r="224" spans="1:17">
      <c r="A224" s="9">
        <v>10</v>
      </c>
      <c r="B224" s="15" t="s">
        <v>184</v>
      </c>
      <c r="C224" s="17">
        <f>C239/C241*100+0.000001</f>
        <v>9.9999999999999995E-7</v>
      </c>
      <c r="D224" s="17">
        <f t="shared" ref="D224:G224" si="222">D239/D241*100+0.000001</f>
        <v>9.9999999999999995E-7</v>
      </c>
      <c r="E224" s="17">
        <f t="shared" si="222"/>
        <v>9.9999999999999995E-7</v>
      </c>
      <c r="F224" s="17">
        <f t="shared" si="222"/>
        <v>9.9999999999999995E-7</v>
      </c>
      <c r="G224" s="17">
        <f t="shared" si="222"/>
        <v>9.9999999999999995E-7</v>
      </c>
      <c r="H224" s="17">
        <f t="shared" ref="H224" si="223">H239/H241*100+0.000001</f>
        <v>9.9999999999999995E-7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1"/>
        <v>1.9711731094690325E-3</v>
      </c>
      <c r="M224" s="17">
        <f t="shared" si="221"/>
        <v>1.9711731094690325E-3</v>
      </c>
      <c r="N224" s="17">
        <f t="shared" si="221"/>
        <v>1.9711731094690325E-3</v>
      </c>
      <c r="O224" s="17">
        <f t="shared" si="221"/>
        <v>1.9711731094690325E-3</v>
      </c>
      <c r="P224" s="17">
        <f t="shared" si="221"/>
        <v>1.9711731094690325E-3</v>
      </c>
      <c r="Q224" s="17">
        <f t="shared" si="221"/>
        <v>1.9711731094690325E-3</v>
      </c>
    </row>
    <row r="225" spans="1:17">
      <c r="A225" s="9">
        <v>11</v>
      </c>
      <c r="B225" s="15" t="s">
        <v>185</v>
      </c>
      <c r="C225" s="17">
        <f t="shared" ref="C225:G225" si="224">C240/C241*1000</f>
        <v>18.032786885245901</v>
      </c>
      <c r="D225" s="17">
        <f t="shared" si="224"/>
        <v>18.302828618968388</v>
      </c>
      <c r="E225" s="17">
        <f t="shared" si="224"/>
        <v>18.24212271973466</v>
      </c>
      <c r="F225" s="17">
        <f t="shared" si="224"/>
        <v>18.151815181518153</v>
      </c>
      <c r="G225" s="17">
        <f t="shared" si="224"/>
        <v>18.675721561969439</v>
      </c>
      <c r="H225" s="17">
        <f t="shared" ref="H225" si="225">H240/H241*1000</f>
        <v>18.518518518518519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1"/>
        <v>1.5160164209049123</v>
      </c>
      <c r="M225" s="17">
        <f t="shared" si="221"/>
        <v>1.519591157485819</v>
      </c>
      <c r="N225" s="17">
        <f t="shared" si="221"/>
        <v>1.5187960438320882</v>
      </c>
      <c r="O225" s="17">
        <f t="shared" si="221"/>
        <v>1.5176041533523124</v>
      </c>
      <c r="P225" s="17">
        <f t="shared" si="221"/>
        <v>1.5243705883842273</v>
      </c>
      <c r="Q225" s="17">
        <f t="shared" si="221"/>
        <v>1.5223773347085958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2</v>
      </c>
      <c r="D227" s="17">
        <v>2</v>
      </c>
      <c r="E227" s="17">
        <v>2</v>
      </c>
      <c r="F227" s="17">
        <v>2</v>
      </c>
      <c r="G227" s="17">
        <v>2</v>
      </c>
      <c r="H227" s="17">
        <v>2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1</v>
      </c>
      <c r="D228" s="17">
        <v>1</v>
      </c>
      <c r="E228" s="17">
        <v>1</v>
      </c>
      <c r="F228" s="17">
        <v>1</v>
      </c>
      <c r="G228" s="17">
        <v>1</v>
      </c>
      <c r="H228" s="17">
        <v>1</v>
      </c>
      <c r="K228" s="15" t="s">
        <v>187</v>
      </c>
      <c r="L228" s="17">
        <f>L215</f>
        <v>0.78431135192516344</v>
      </c>
      <c r="M228" s="17">
        <f>N215</f>
        <v>0.78954028443240987</v>
      </c>
      <c r="N228" s="17">
        <f>P215</f>
        <v>0.80029069051996693</v>
      </c>
      <c r="O228" s="17">
        <f>Q215</f>
        <v>0.796405448762322</v>
      </c>
    </row>
    <row r="229" spans="1:17">
      <c r="A229" s="9">
        <v>3</v>
      </c>
      <c r="B229" s="10" t="s">
        <v>189</v>
      </c>
      <c r="C229" s="17">
        <v>1.8</v>
      </c>
      <c r="D229" s="17">
        <v>1.9</v>
      </c>
      <c r="E229" s="17">
        <v>1.8</v>
      </c>
      <c r="F229" s="17">
        <v>4.5</v>
      </c>
      <c r="G229" s="17">
        <v>6.8</v>
      </c>
      <c r="H229" s="17">
        <v>7</v>
      </c>
      <c r="K229" s="15" t="s">
        <v>190</v>
      </c>
      <c r="L229" s="17">
        <f t="shared" ref="L229:L238" si="226">L216</f>
        <v>0.59837470977023799</v>
      </c>
      <c r="M229" s="17">
        <f t="shared" ref="M229:M238" si="227">N216</f>
        <v>0.60236401958164365</v>
      </c>
      <c r="N229" s="17">
        <f t="shared" ref="N229:N238" si="228">P216</f>
        <v>0.61056582758399414</v>
      </c>
      <c r="O229" s="17">
        <f t="shared" ref="O229:O238" si="229">Q216</f>
        <v>0.60760165984192127</v>
      </c>
    </row>
    <row r="230" spans="1:17">
      <c r="A230" s="9">
        <v>4</v>
      </c>
      <c r="B230" s="10" t="s">
        <v>191</v>
      </c>
      <c r="C230" s="17">
        <v>23.5</v>
      </c>
      <c r="D230" s="17">
        <v>23.9</v>
      </c>
      <c r="E230" s="17">
        <v>23.3</v>
      </c>
      <c r="F230" s="17">
        <v>23.3</v>
      </c>
      <c r="G230" s="17">
        <v>23.3</v>
      </c>
      <c r="H230" s="17">
        <v>23.3</v>
      </c>
      <c r="K230" s="15" t="s">
        <v>192</v>
      </c>
      <c r="L230" s="17">
        <f t="shared" si="226"/>
        <v>1.2038322600451197</v>
      </c>
      <c r="M230" s="17">
        <f t="shared" si="227"/>
        <v>1.2092348258137902</v>
      </c>
      <c r="N230" s="17">
        <f t="shared" si="228"/>
        <v>1.6095943658937999</v>
      </c>
      <c r="O230" s="17">
        <f t="shared" si="229"/>
        <v>1.6128604889465985</v>
      </c>
    </row>
    <row r="231" spans="1:17">
      <c r="A231" s="9">
        <v>5</v>
      </c>
      <c r="B231" s="10" t="s">
        <v>193</v>
      </c>
      <c r="C231" s="17">
        <v>7.4</v>
      </c>
      <c r="D231" s="17">
        <v>7.4</v>
      </c>
      <c r="E231" s="17">
        <v>7.7</v>
      </c>
      <c r="F231" s="17">
        <v>8</v>
      </c>
      <c r="G231" s="17">
        <v>8</v>
      </c>
      <c r="H231" s="17">
        <v>8</v>
      </c>
      <c r="K231" s="15" t="s">
        <v>194</v>
      </c>
      <c r="L231" s="17">
        <f t="shared" si="226"/>
        <v>1.1358628913316415</v>
      </c>
      <c r="M231" s="17">
        <f t="shared" si="227"/>
        <v>1.1373866361235352</v>
      </c>
      <c r="N231" s="17">
        <f t="shared" si="228"/>
        <v>1.1492515808033517</v>
      </c>
      <c r="O231" s="17">
        <f t="shared" si="229"/>
        <v>1.1449999586531932</v>
      </c>
    </row>
    <row r="232" spans="1:17">
      <c r="A232" s="9">
        <v>6</v>
      </c>
      <c r="B232" s="10" t="s">
        <v>195</v>
      </c>
      <c r="C232" s="17">
        <v>10390.9</v>
      </c>
      <c r="D232" s="17">
        <v>9256.5</v>
      </c>
      <c r="E232" s="17">
        <v>8920.7999999999993</v>
      </c>
      <c r="F232" s="17">
        <v>12478.6</v>
      </c>
      <c r="G232" s="17">
        <v>11253.6</v>
      </c>
      <c r="H232" s="17">
        <v>13105.3</v>
      </c>
      <c r="K232" s="15" t="s">
        <v>196</v>
      </c>
      <c r="L232" s="17">
        <f t="shared" si="226"/>
        <v>1.216593641734629</v>
      </c>
      <c r="M232" s="17">
        <f t="shared" si="227"/>
        <v>1.2399039344412981</v>
      </c>
      <c r="N232" s="17">
        <f t="shared" si="228"/>
        <v>1.2669589989290206</v>
      </c>
      <c r="O232" s="17">
        <f t="shared" si="229"/>
        <v>1.2633171961547214</v>
      </c>
    </row>
    <row r="233" spans="1:17">
      <c r="A233" s="9">
        <v>7</v>
      </c>
      <c r="B233" s="10" t="s">
        <v>197</v>
      </c>
      <c r="C233" s="17">
        <v>9501.9</v>
      </c>
      <c r="D233" s="17">
        <v>11259.1</v>
      </c>
      <c r="E233" s="17">
        <v>8664.9</v>
      </c>
      <c r="F233" s="17">
        <v>12167.8</v>
      </c>
      <c r="G233" s="17">
        <v>12051.1</v>
      </c>
      <c r="H233" s="17">
        <v>12860.8</v>
      </c>
      <c r="K233" s="15" t="s">
        <v>198</v>
      </c>
      <c r="L233" s="17">
        <f t="shared" si="226"/>
        <v>1.3378969147469775</v>
      </c>
      <c r="M233" s="17">
        <f t="shared" si="227"/>
        <v>1.145118991828239</v>
      </c>
      <c r="N233" s="17">
        <f t="shared" si="228"/>
        <v>0.63086093090288187</v>
      </c>
      <c r="O233" s="17">
        <f t="shared" si="229"/>
        <v>1.0996039051170754</v>
      </c>
    </row>
    <row r="234" spans="1:17">
      <c r="A234" s="9">
        <v>8</v>
      </c>
      <c r="B234" s="10" t="s">
        <v>199</v>
      </c>
      <c r="C234" s="17"/>
      <c r="D234" s="17"/>
      <c r="E234" s="17">
        <v>12</v>
      </c>
      <c r="F234" s="17">
        <v>16</v>
      </c>
      <c r="G234" s="17">
        <v>11</v>
      </c>
      <c r="H234" s="17">
        <v>11</v>
      </c>
      <c r="K234" s="15" t="s">
        <v>200</v>
      </c>
      <c r="L234" s="17">
        <f>N221</f>
        <v>0.48935576186772856</v>
      </c>
      <c r="M234" s="17">
        <f>O221</f>
        <v>0.22753650059937755</v>
      </c>
      <c r="N234" s="17">
        <f t="shared" si="228"/>
        <v>0.43233363050717605</v>
      </c>
      <c r="O234" s="17">
        <f t="shared" si="229"/>
        <v>0.35575858171342373</v>
      </c>
    </row>
    <row r="235" spans="1:17">
      <c r="A235" s="9">
        <v>9</v>
      </c>
      <c r="B235" s="10" t="s">
        <v>201</v>
      </c>
      <c r="C235" s="17"/>
      <c r="D235" s="17"/>
      <c r="E235" s="17">
        <v>7</v>
      </c>
      <c r="F235" s="17">
        <v>2</v>
      </c>
      <c r="G235" s="17">
        <v>5</v>
      </c>
      <c r="H235" s="17">
        <v>3</v>
      </c>
      <c r="K235" s="15" t="s">
        <v>202</v>
      </c>
      <c r="L235" s="17">
        <f t="shared" si="226"/>
        <v>0.96551597680410817</v>
      </c>
      <c r="M235" s="17">
        <f t="shared" si="227"/>
        <v>1.3902233601591134</v>
      </c>
      <c r="N235" s="17">
        <f t="shared" si="228"/>
        <v>1.476171649551933</v>
      </c>
      <c r="O235" s="17">
        <f t="shared" si="229"/>
        <v>1.4250527804080284</v>
      </c>
    </row>
    <row r="236" spans="1:17">
      <c r="A236" s="9">
        <v>10</v>
      </c>
      <c r="B236" s="10" t="s">
        <v>203</v>
      </c>
      <c r="C236" s="17">
        <v>15</v>
      </c>
      <c r="D236" s="17">
        <v>21</v>
      </c>
      <c r="E236" s="17">
        <v>24</v>
      </c>
      <c r="F236" s="17">
        <v>17</v>
      </c>
      <c r="G236" s="17">
        <v>19</v>
      </c>
      <c r="H236" s="17">
        <v>36</v>
      </c>
      <c r="K236" s="15" t="s">
        <v>204</v>
      </c>
      <c r="L236" s="17">
        <f t="shared" si="226"/>
        <v>1.0501530491178539</v>
      </c>
      <c r="M236" s="17">
        <f t="shared" si="227"/>
        <v>1.0565204765251341</v>
      </c>
      <c r="N236" s="17">
        <f t="shared" si="228"/>
        <v>1.0693713889258027</v>
      </c>
      <c r="O236" s="17">
        <f t="shared" si="229"/>
        <v>1.0647639315043771</v>
      </c>
    </row>
    <row r="237" spans="1:17">
      <c r="A237" s="9">
        <v>11</v>
      </c>
      <c r="B237" s="10" t="s">
        <v>205</v>
      </c>
      <c r="C237" s="17">
        <v>14</v>
      </c>
      <c r="D237" s="17">
        <v>15</v>
      </c>
      <c r="E237" s="17">
        <v>16</v>
      </c>
      <c r="F237" s="17">
        <v>20</v>
      </c>
      <c r="G237" s="17">
        <v>8</v>
      </c>
      <c r="H237" s="17">
        <v>27</v>
      </c>
      <c r="K237" s="15" t="s">
        <v>206</v>
      </c>
      <c r="L237" s="17">
        <f t="shared" si="226"/>
        <v>1.9711731094690325E-3</v>
      </c>
      <c r="M237" s="17">
        <f t="shared" si="227"/>
        <v>1.9711731094690325E-3</v>
      </c>
      <c r="N237" s="17">
        <f t="shared" si="228"/>
        <v>1.9711731094690325E-3</v>
      </c>
      <c r="O237" s="17">
        <f t="shared" si="229"/>
        <v>1.9711731094690325E-3</v>
      </c>
    </row>
    <row r="238" spans="1:17">
      <c r="A238" s="9">
        <v>12</v>
      </c>
      <c r="B238" s="10" t="s">
        <v>207</v>
      </c>
      <c r="C238" s="17">
        <v>1</v>
      </c>
      <c r="D238" s="21">
        <v>1</v>
      </c>
      <c r="E238" s="17">
        <v>1</v>
      </c>
      <c r="F238" s="17">
        <v>1</v>
      </c>
      <c r="G238" s="17">
        <v>1</v>
      </c>
      <c r="H238" s="17">
        <v>1</v>
      </c>
      <c r="K238" s="15" t="s">
        <v>208</v>
      </c>
      <c r="L238" s="17">
        <f t="shared" si="226"/>
        <v>1.5160164209049123</v>
      </c>
      <c r="M238" s="17">
        <f t="shared" si="227"/>
        <v>1.5187960438320882</v>
      </c>
      <c r="N238" s="17">
        <f t="shared" si="228"/>
        <v>1.5243705883842273</v>
      </c>
      <c r="O238" s="17">
        <f t="shared" si="229"/>
        <v>1.5223773347085958</v>
      </c>
    </row>
    <row r="239" spans="1:17">
      <c r="A239" s="9">
        <v>13</v>
      </c>
      <c r="B239" s="10" t="s">
        <v>209</v>
      </c>
      <c r="C239" s="17"/>
      <c r="D239" s="17"/>
      <c r="E239" s="17"/>
      <c r="F239" s="17"/>
      <c r="G239" s="17"/>
      <c r="H239" s="17"/>
    </row>
    <row r="240" spans="1:17">
      <c r="A240" s="9">
        <v>14</v>
      </c>
      <c r="B240" s="10" t="s">
        <v>211</v>
      </c>
      <c r="C240" s="17">
        <v>11</v>
      </c>
      <c r="D240" s="17">
        <v>11</v>
      </c>
      <c r="E240" s="17">
        <v>11</v>
      </c>
      <c r="F240" s="17">
        <v>11</v>
      </c>
      <c r="G240" s="21">
        <v>11</v>
      </c>
      <c r="H240" s="21">
        <v>11</v>
      </c>
    </row>
    <row r="241" spans="1:8">
      <c r="A241" s="9">
        <v>15</v>
      </c>
      <c r="B241" s="10" t="s">
        <v>213</v>
      </c>
      <c r="C241" s="17">
        <v>610</v>
      </c>
      <c r="D241" s="17">
        <v>601</v>
      </c>
      <c r="E241" s="17">
        <v>603</v>
      </c>
      <c r="F241" s="17">
        <v>606</v>
      </c>
      <c r="G241" s="17">
        <v>589</v>
      </c>
      <c r="H241" s="17">
        <v>594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71"/>
  <sheetViews>
    <sheetView topLeftCell="A253" zoomScale="70" zoomScaleNormal="70" workbookViewId="0">
      <selection activeCell="B251" sqref="B251"/>
    </sheetView>
  </sheetViews>
  <sheetFormatPr baseColWidth="10" defaultColWidth="8.83203125" defaultRowHeight="15"/>
  <cols>
    <col min="2" max="2" width="73.1640625" customWidth="1"/>
    <col min="4" max="4" width="11.5" customWidth="1"/>
    <col min="5" max="5" width="11.6640625" customWidth="1"/>
    <col min="11" max="11" width="72.33203125" customWidth="1"/>
  </cols>
  <sheetData>
    <row r="1" spans="1:17" ht="16">
      <c r="A1" s="20" t="s">
        <v>243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4.9398103112840461</v>
      </c>
      <c r="D5" s="17">
        <f t="shared" si="0"/>
        <v>5.0389442797228581</v>
      </c>
      <c r="E5" s="17">
        <f t="shared" si="0"/>
        <v>5.2073844659015007</v>
      </c>
      <c r="F5" s="17">
        <f t="shared" si="0"/>
        <v>5.5835815756777389</v>
      </c>
      <c r="G5" s="17">
        <f t="shared" si="0"/>
        <v>5.5189420070748136</v>
      </c>
      <c r="H5" s="17">
        <f t="shared" ref="H5" si="1">H17/H31*1000</f>
        <v>5.4855490510141891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0.99305175840342963</v>
      </c>
      <c r="M5" s="17">
        <f t="shared" si="2"/>
        <v>1.0044594311443793</v>
      </c>
      <c r="N5" s="17">
        <f t="shared" si="2"/>
        <v>1.0231928232662555</v>
      </c>
      <c r="O5" s="17">
        <f t="shared" si="2"/>
        <v>1.0620196460309999</v>
      </c>
      <c r="P5" s="17">
        <f t="shared" si="2"/>
        <v>1.0556262652608195</v>
      </c>
      <c r="Q5" s="17">
        <f t="shared" si="2"/>
        <v>1.0522798592922944</v>
      </c>
    </row>
    <row r="6" spans="1:17">
      <c r="A6" s="9">
        <v>2</v>
      </c>
      <c r="B6" s="15" t="s">
        <v>176</v>
      </c>
      <c r="C6" s="17">
        <f t="shared" ref="C6:G6" si="3">C18/C31*1000</f>
        <v>2.1887159533073932</v>
      </c>
      <c r="D6" s="17">
        <f t="shared" si="3"/>
        <v>2.2122194398783277</v>
      </c>
      <c r="E6" s="17">
        <f t="shared" si="3"/>
        <v>2.1861905629440699</v>
      </c>
      <c r="F6" s="17">
        <f t="shared" si="3"/>
        <v>2.1555918147388589</v>
      </c>
      <c r="G6" s="17">
        <f t="shared" si="3"/>
        <v>2.0842812899059138</v>
      </c>
      <c r="H6" s="17">
        <f t="shared" ref="H6" si="4">H18/H31*1000</f>
        <v>2.1545308934215934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0.70670268993444485</v>
      </c>
      <c r="M6" s="17">
        <f t="shared" si="2"/>
        <v>0.71106185137326183</v>
      </c>
      <c r="N6" s="17">
        <f t="shared" si="2"/>
        <v>0.70623313004357247</v>
      </c>
      <c r="O6" s="17">
        <f t="shared" si="2"/>
        <v>0.70052533020388241</v>
      </c>
      <c r="P6" s="17">
        <f t="shared" si="2"/>
        <v>0.6870882325126475</v>
      </c>
      <c r="Q6" s="17">
        <f t="shared" si="2"/>
        <v>0.70032681460855406</v>
      </c>
    </row>
    <row r="7" spans="1:17">
      <c r="A7" s="9">
        <v>3</v>
      </c>
      <c r="B7" s="15" t="s">
        <v>177</v>
      </c>
      <c r="C7" s="17">
        <f>C19/C31*1000+0.00001</f>
        <v>2.2951218677042804</v>
      </c>
      <c r="D7" s="17">
        <f>D19/D31*1000+0.00001</f>
        <v>2.3090140403730048</v>
      </c>
      <c r="E7" s="17">
        <f>E19/E31*1000+0.00001</f>
        <v>1.9690996945405963</v>
      </c>
      <c r="F7" s="17">
        <f>F19/F31*1000+0.00001</f>
        <v>1.3457579454515518</v>
      </c>
      <c r="G7" s="17">
        <f>G19/G31*1000</f>
        <v>2.0050198887404775</v>
      </c>
      <c r="H7" s="17">
        <f>H19/H31*1000</f>
        <v>3.3508625210846366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1.0768384997435867</v>
      </c>
      <c r="M7" s="17">
        <f t="shared" si="2"/>
        <v>1.0800937381720015</v>
      </c>
      <c r="N7" s="17">
        <f t="shared" si="2"/>
        <v>0.99107571992404964</v>
      </c>
      <c r="O7" s="17">
        <f t="shared" si="2"/>
        <v>0.79605017571900472</v>
      </c>
      <c r="P7" s="17">
        <f t="shared" si="2"/>
        <v>1.0014424382292995</v>
      </c>
      <c r="Q7" s="17">
        <f t="shared" si="2"/>
        <v>1.2612378841194427</v>
      </c>
    </row>
    <row r="8" spans="1:17">
      <c r="A8" s="9">
        <v>4</v>
      </c>
      <c r="B8" s="15" t="s">
        <v>178</v>
      </c>
      <c r="C8" s="17">
        <f t="shared" ref="C8:G8" si="5">C20/C31*1000</f>
        <v>30.900413424124512</v>
      </c>
      <c r="D8" s="17">
        <f t="shared" si="5"/>
        <v>33.174074017175428</v>
      </c>
      <c r="E8" s="17">
        <f t="shared" si="5"/>
        <v>34.584320155462443</v>
      </c>
      <c r="F8" s="17">
        <f t="shared" si="5"/>
        <v>36.541772076104373</v>
      </c>
      <c r="G8" s="17">
        <f t="shared" si="5"/>
        <v>37.5009173773283</v>
      </c>
      <c r="H8" s="17">
        <f t="shared" ref="H8" si="6">H20/H31*1000</f>
        <v>37.602233908347387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1.0169174302082886</v>
      </c>
      <c r="M8" s="17">
        <f t="shared" si="2"/>
        <v>1.0566295762172158</v>
      </c>
      <c r="N8" s="17">
        <f t="shared" si="2"/>
        <v>1.0793014715241789</v>
      </c>
      <c r="O8" s="17">
        <f t="shared" si="2"/>
        <v>1.1085643527336071</v>
      </c>
      <c r="P8" s="17">
        <f t="shared" si="2"/>
        <v>1.1220468874631035</v>
      </c>
      <c r="Q8" s="17">
        <f t="shared" si="2"/>
        <v>1.1234401575533548</v>
      </c>
    </row>
    <row r="9" spans="1:17">
      <c r="A9" s="9">
        <v>5</v>
      </c>
      <c r="B9" s="15" t="s">
        <v>179</v>
      </c>
      <c r="C9" s="17">
        <f t="shared" ref="C9:G9" si="7">C21/C31*1000</f>
        <v>4.1327213035019454</v>
      </c>
      <c r="D9" s="17">
        <f t="shared" si="7"/>
        <v>4.2738850567649358</v>
      </c>
      <c r="E9" s="17">
        <f t="shared" si="7"/>
        <v>4.387107548430194</v>
      </c>
      <c r="F9" s="17">
        <f t="shared" si="7"/>
        <v>4.8470877056419619</v>
      </c>
      <c r="G9" s="17">
        <f t="shared" si="7"/>
        <v>5.28996462593022</v>
      </c>
      <c r="H9" s="17">
        <f t="shared" ref="H9" si="8">H21/H31*1000</f>
        <v>5.2417468709691128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0.68368091105279849</v>
      </c>
      <c r="M9" s="17">
        <f t="shared" si="2"/>
        <v>0.69702968005351196</v>
      </c>
      <c r="N9" s="17">
        <f t="shared" si="2"/>
        <v>0.7076015714177476</v>
      </c>
      <c r="O9" s="17">
        <f t="shared" si="2"/>
        <v>0.74940884476871727</v>
      </c>
      <c r="P9" s="17">
        <f t="shared" si="2"/>
        <v>0.78809734307453017</v>
      </c>
      <c r="Q9" s="17">
        <f t="shared" si="2"/>
        <v>0.78395367003744798</v>
      </c>
    </row>
    <row r="10" spans="1:17">
      <c r="A10" s="9">
        <v>6</v>
      </c>
      <c r="B10" s="15" t="s">
        <v>180</v>
      </c>
      <c r="C10" s="17">
        <f t="shared" ref="C10:G10" si="9">(C22-C23)/C22*100</f>
        <v>-4.2573852920089061</v>
      </c>
      <c r="D10" s="17">
        <f t="shared" si="9"/>
        <v>8.0855116705146932E-2</v>
      </c>
      <c r="E10" s="17">
        <f t="shared" si="9"/>
        <v>0.4469553747352083</v>
      </c>
      <c r="F10" s="17">
        <f t="shared" si="9"/>
        <v>-0.28808030889382513</v>
      </c>
      <c r="G10" s="17">
        <f t="shared" si="9"/>
        <v>-0.31442671122143118</v>
      </c>
      <c r="H10" s="17">
        <f t="shared" ref="H10" si="10">(H22-H23)/H22*100</f>
        <v>-0.5843704360631401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0.77269852546970452</v>
      </c>
      <c r="M10" s="17">
        <f t="shared" si="11"/>
        <v>1.0104633034870372</v>
      </c>
      <c r="N10" s="17">
        <f t="shared" si="11"/>
        <v>1.0295044412888172</v>
      </c>
      <c r="O10" s="17">
        <f t="shared" si="11"/>
        <v>0.99094260745401308</v>
      </c>
      <c r="P10" s="17">
        <f t="shared" si="11"/>
        <v>0.98953687749339847</v>
      </c>
      <c r="Q10" s="17">
        <f t="shared" si="11"/>
        <v>0.97505133005079125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-2.2165543207627376</v>
      </c>
      <c r="F11" s="17">
        <f>(F25-F24)/F31*1000</f>
        <v>-3.9968264898283015</v>
      </c>
      <c r="G11" s="17">
        <f>(G25-G24)/G31*1000</f>
        <v>-3.9483920210189489</v>
      </c>
      <c r="H11" s="17">
        <f>(H25-H24)/H31*1000</f>
        <v>-5.1311854172277425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0.75348946809217265</v>
      </c>
      <c r="O11" s="17">
        <f t="shared" si="12"/>
        <v>0.66318801679107287</v>
      </c>
      <c r="P11" s="17">
        <f t="shared" si="12"/>
        <v>0.66551833674682626</v>
      </c>
      <c r="Q11" s="17">
        <f t="shared" si="12"/>
        <v>0.61090554204574821</v>
      </c>
    </row>
    <row r="12" spans="1:17">
      <c r="A12" s="9">
        <v>8</v>
      </c>
      <c r="B12" s="15" t="s">
        <v>182</v>
      </c>
      <c r="C12" s="17">
        <f t="shared" ref="C12:H12" si="13">(C26-C27)/C31*1000</f>
        <v>-4.9246108949416341</v>
      </c>
      <c r="D12" s="17">
        <f t="shared" si="13"/>
        <v>16.960349039067179</v>
      </c>
      <c r="E12" s="17">
        <f t="shared" si="13"/>
        <v>19.675715066496632</v>
      </c>
      <c r="F12" s="17">
        <f t="shared" si="13"/>
        <v>24.355193629028637</v>
      </c>
      <c r="G12" s="17">
        <f t="shared" si="13"/>
        <v>19.888740477623333</v>
      </c>
      <c r="H12" s="17">
        <f t="shared" si="13"/>
        <v>7.2006690385405889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0.62009086544276637</v>
      </c>
      <c r="M12" s="17">
        <f>(ATAN(D12/10)+3.1415/2)/3.1415*1.75</f>
        <v>1.4532554750537368</v>
      </c>
      <c r="N12" s="17">
        <f t="shared" si="12"/>
        <v>1.4880865157237382</v>
      </c>
      <c r="O12" s="17">
        <f t="shared" si="12"/>
        <v>1.5329944682958507</v>
      </c>
      <c r="P12" s="17">
        <f t="shared" si="12"/>
        <v>1.4905017576781083</v>
      </c>
      <c r="Q12" s="17">
        <f t="shared" si="12"/>
        <v>1.2226420337079862</v>
      </c>
    </row>
    <row r="13" spans="1:17">
      <c r="A13" s="9">
        <v>9</v>
      </c>
      <c r="B13" s="15" t="s">
        <v>183</v>
      </c>
      <c r="C13" s="17">
        <f t="shared" ref="C13:G13" si="14">C28/C31*1000</f>
        <v>0.24319066147859922</v>
      </c>
      <c r="D13" s="17">
        <f t="shared" si="14"/>
        <v>0.27652742998479096</v>
      </c>
      <c r="E13" s="17">
        <f t="shared" si="14"/>
        <v>0.30363757818667636</v>
      </c>
      <c r="F13" s="17">
        <f t="shared" si="14"/>
        <v>0.32932652725177014</v>
      </c>
      <c r="G13" s="17">
        <f t="shared" si="14"/>
        <v>0.32291681956288809</v>
      </c>
      <c r="H13" s="17">
        <f t="shared" ref="H13" si="15">H28/H31*1000</f>
        <v>0.31183999773207277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0.35083324389462361</v>
      </c>
      <c r="M13" s="17">
        <f t="shared" si="16"/>
        <v>0.3777641427408131</v>
      </c>
      <c r="N13" s="17">
        <f t="shared" si="16"/>
        <v>0.3986619519671773</v>
      </c>
      <c r="O13" s="17">
        <f t="shared" si="16"/>
        <v>0.41774475252017856</v>
      </c>
      <c r="P13" s="17">
        <f t="shared" si="16"/>
        <v>0.41304432376020722</v>
      </c>
      <c r="Q13" s="17">
        <f t="shared" si="16"/>
        <v>0.40482698803893902</v>
      </c>
    </row>
    <row r="14" spans="1:17">
      <c r="A14" s="9">
        <v>10</v>
      </c>
      <c r="B14" s="15" t="s">
        <v>184</v>
      </c>
      <c r="C14" s="17">
        <f t="shared" ref="C14:G14" si="17">C29/C31*100</f>
        <v>3.4958657587548639E-2</v>
      </c>
      <c r="D14" s="17">
        <f t="shared" si="17"/>
        <v>3.5334060498056624E-2</v>
      </c>
      <c r="E14" s="17">
        <f t="shared" si="17"/>
        <v>3.4918321491467785E-2</v>
      </c>
      <c r="F14" s="17">
        <f t="shared" si="17"/>
        <v>3.4429591485412331E-2</v>
      </c>
      <c r="G14" s="17">
        <f t="shared" si="17"/>
        <v>3.3759485681574657E-2</v>
      </c>
      <c r="H14" s="17">
        <f t="shared" ref="H14" si="18">H29/H31*100</f>
        <v>3.260145430835306E-2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0.8138134253627699</v>
      </c>
      <c r="M14" s="17">
        <f t="shared" si="16"/>
        <v>0.81883327904772207</v>
      </c>
      <c r="N14" s="17">
        <f t="shared" si="16"/>
        <v>0.81327269706408567</v>
      </c>
      <c r="O14" s="17">
        <f t="shared" si="16"/>
        <v>0.80669979985429285</v>
      </c>
      <c r="P14" s="17">
        <f t="shared" si="16"/>
        <v>0.79762288167154427</v>
      </c>
      <c r="Q14" s="17">
        <f t="shared" si="16"/>
        <v>0.78175452415971081</v>
      </c>
    </row>
    <row r="15" spans="1:17">
      <c r="A15" s="9">
        <v>11</v>
      </c>
      <c r="B15" s="15" t="s">
        <v>185</v>
      </c>
      <c r="C15" s="17">
        <f t="shared" ref="C15:G15" si="19">C30/C31*1000</f>
        <v>1.8847276264591439</v>
      </c>
      <c r="D15" s="17">
        <f t="shared" si="19"/>
        <v>1.8281535648994516</v>
      </c>
      <c r="E15" s="17">
        <f t="shared" si="19"/>
        <v>1.9888261371227303</v>
      </c>
      <c r="F15" s="17">
        <f t="shared" si="19"/>
        <v>1.9310510007035611</v>
      </c>
      <c r="G15" s="17">
        <f t="shared" si="19"/>
        <v>1.8787887683658941</v>
      </c>
      <c r="H15" s="17">
        <f t="shared" ref="H15" si="20">H30/H31*1000</f>
        <v>1.8143418049866051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0.57023849753018929</v>
      </c>
      <c r="M15" s="17">
        <f t="shared" si="16"/>
        <v>0.56032034611884474</v>
      </c>
      <c r="N15" s="17">
        <f t="shared" si="16"/>
        <v>0.58816407442350738</v>
      </c>
      <c r="O15" s="17">
        <f t="shared" si="16"/>
        <v>0.57826585697032362</v>
      </c>
      <c r="P15" s="17">
        <f t="shared" si="16"/>
        <v>0.56920333076800111</v>
      </c>
      <c r="Q15" s="17">
        <f t="shared" si="16"/>
        <v>0.55787928007047793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 t="shared" ref="C17:G17" si="21">C47+C77+C107+C137+C167+C197+C227+C257</f>
        <v>325</v>
      </c>
      <c r="D17" s="17">
        <f t="shared" si="21"/>
        <v>328</v>
      </c>
      <c r="E17" s="17">
        <f t="shared" si="21"/>
        <v>343</v>
      </c>
      <c r="F17" s="17">
        <f t="shared" si="21"/>
        <v>373</v>
      </c>
      <c r="G17" s="17">
        <f t="shared" si="21"/>
        <v>376</v>
      </c>
      <c r="H17" s="17">
        <f t="shared" ref="H17" si="22">H47+H77+H107+H137+H167+H197+H227+H257</f>
        <v>387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C48+C78+C108+C138+C168+C198+C228+C258</f>
        <v>144</v>
      </c>
      <c r="D18" s="17">
        <f t="shared" si="23"/>
        <v>144</v>
      </c>
      <c r="E18" s="17">
        <f t="shared" si="23"/>
        <v>144</v>
      </c>
      <c r="F18" s="17">
        <f t="shared" si="23"/>
        <v>144</v>
      </c>
      <c r="G18" s="17">
        <f t="shared" si="23"/>
        <v>142</v>
      </c>
      <c r="H18" s="17">
        <f t="shared" ref="H18" si="24">H48+H78+H108+H138+H168+H198+H228+H258</f>
        <v>152</v>
      </c>
      <c r="K18" s="15" t="s">
        <v>187</v>
      </c>
      <c r="L18" s="17">
        <f t="shared" ref="L18:L23" si="25">L5</f>
        <v>0.99305175840342963</v>
      </c>
      <c r="M18" s="17">
        <f t="shared" ref="M18:M23" si="26">N5</f>
        <v>1.0231928232662555</v>
      </c>
      <c r="N18" s="17">
        <f t="shared" ref="N18:N28" si="27">P5</f>
        <v>1.0556262652608195</v>
      </c>
      <c r="O18" s="17">
        <f>Q5</f>
        <v>1.0522798592922944</v>
      </c>
    </row>
    <row r="19" spans="1:15">
      <c r="A19" s="9">
        <v>3</v>
      </c>
      <c r="B19" s="10" t="s">
        <v>189</v>
      </c>
      <c r="C19" s="17">
        <f t="shared" ref="C19:G19" si="28">C49+C79+C109+C139+C169+C199+C229+C259</f>
        <v>151</v>
      </c>
      <c r="D19" s="17">
        <f t="shared" si="28"/>
        <v>150.30000000000001</v>
      </c>
      <c r="E19" s="17">
        <f t="shared" si="28"/>
        <v>129.69999999999999</v>
      </c>
      <c r="F19" s="17">
        <f t="shared" si="28"/>
        <v>89.9</v>
      </c>
      <c r="G19" s="17">
        <f t="shared" si="28"/>
        <v>136.6</v>
      </c>
      <c r="H19" s="17">
        <f t="shared" ref="H19" si="29">H49+H79+H109+H139+H169+H199+H229+H259</f>
        <v>236.4</v>
      </c>
      <c r="K19" s="15" t="s">
        <v>190</v>
      </c>
      <c r="L19" s="17">
        <f t="shared" si="25"/>
        <v>0.70670268993444485</v>
      </c>
      <c r="M19" s="17">
        <f t="shared" si="26"/>
        <v>0.70623313004357247</v>
      </c>
      <c r="N19" s="17">
        <f t="shared" si="27"/>
        <v>0.6870882325126475</v>
      </c>
      <c r="O19" s="17">
        <f t="shared" ref="O19:O28" si="30">Q6</f>
        <v>0.70032681460855406</v>
      </c>
    </row>
    <row r="20" spans="1:15">
      <c r="A20" s="9">
        <v>4</v>
      </c>
      <c r="B20" s="10" t="s">
        <v>191</v>
      </c>
      <c r="C20" s="17">
        <f t="shared" ref="C20:G20" si="31">C50+C80+C110+C140+C170+C200+C230+C260</f>
        <v>2032.9999999999998</v>
      </c>
      <c r="D20" s="17">
        <f t="shared" si="31"/>
        <v>2159.4</v>
      </c>
      <c r="E20" s="17">
        <f t="shared" si="31"/>
        <v>2278</v>
      </c>
      <c r="F20" s="17">
        <f t="shared" si="31"/>
        <v>2441.1000000000004</v>
      </c>
      <c r="G20" s="17">
        <f t="shared" si="31"/>
        <v>2554.9</v>
      </c>
      <c r="H20" s="17">
        <f t="shared" ref="H20" si="32">H50+H80+H110+H140+H170+H200+H230+H260</f>
        <v>2652.8</v>
      </c>
      <c r="K20" s="15" t="s">
        <v>192</v>
      </c>
      <c r="L20" s="17">
        <f t="shared" si="25"/>
        <v>1.0768384997435867</v>
      </c>
      <c r="M20" s="17">
        <f t="shared" si="26"/>
        <v>0.99107571992404964</v>
      </c>
      <c r="N20" s="17">
        <f t="shared" si="27"/>
        <v>1.0014424382292995</v>
      </c>
      <c r="O20" s="17">
        <f t="shared" si="30"/>
        <v>1.2612378841194427</v>
      </c>
    </row>
    <row r="21" spans="1:15">
      <c r="A21" s="9">
        <v>5</v>
      </c>
      <c r="B21" s="10" t="s">
        <v>193</v>
      </c>
      <c r="C21" s="17">
        <f t="shared" ref="C21:G21" si="33">C51+C81+C111+C141+C171+C201+C231+C261</f>
        <v>271.89999999999998</v>
      </c>
      <c r="D21" s="17">
        <f t="shared" si="33"/>
        <v>278.19999999999993</v>
      </c>
      <c r="E21" s="17">
        <f t="shared" si="33"/>
        <v>288.97000000000003</v>
      </c>
      <c r="F21" s="17">
        <f t="shared" si="33"/>
        <v>323.8</v>
      </c>
      <c r="G21" s="17">
        <f t="shared" si="33"/>
        <v>360.4</v>
      </c>
      <c r="H21" s="17">
        <f t="shared" ref="H21" si="34">H51+H81+H111+H141+H171+H201+H231+H261</f>
        <v>369.79999999999995</v>
      </c>
      <c r="K21" s="15" t="s">
        <v>194</v>
      </c>
      <c r="L21" s="17">
        <f t="shared" si="25"/>
        <v>1.0169174302082886</v>
      </c>
      <c r="M21" s="17">
        <f t="shared" si="26"/>
        <v>1.0793014715241789</v>
      </c>
      <c r="N21" s="17">
        <f t="shared" si="27"/>
        <v>1.1220468874631035</v>
      </c>
      <c r="O21" s="17">
        <f t="shared" si="30"/>
        <v>1.1234401575533548</v>
      </c>
    </row>
    <row r="22" spans="1:15">
      <c r="A22" s="9">
        <v>6</v>
      </c>
      <c r="B22" s="10" t="s">
        <v>195</v>
      </c>
      <c r="C22" s="17">
        <f t="shared" ref="C22:G22" si="35">C52+C82+C112+C142+C172+C202+C232+C262</f>
        <v>1812504.5000000002</v>
      </c>
      <c r="D22" s="17">
        <f t="shared" si="35"/>
        <v>1597919.9</v>
      </c>
      <c r="E22" s="17">
        <f t="shared" si="35"/>
        <v>1699095.8</v>
      </c>
      <c r="F22" s="17">
        <f t="shared" si="35"/>
        <v>1964972.9</v>
      </c>
      <c r="G22" s="17">
        <f t="shared" si="35"/>
        <v>2595517.4000000004</v>
      </c>
      <c r="H22" s="17">
        <f t="shared" ref="H22" si="36">H52+H82+H112+H142+H172+H202+H232+H262</f>
        <v>2734275.9</v>
      </c>
      <c r="K22" s="15" t="s">
        <v>196</v>
      </c>
      <c r="L22" s="17">
        <f t="shared" si="25"/>
        <v>0.68368091105279849</v>
      </c>
      <c r="M22" s="17">
        <f t="shared" si="26"/>
        <v>0.7076015714177476</v>
      </c>
      <c r="N22" s="17">
        <f t="shared" si="27"/>
        <v>0.78809734307453017</v>
      </c>
      <c r="O22" s="17">
        <f t="shared" si="30"/>
        <v>0.78395367003744798</v>
      </c>
    </row>
    <row r="23" spans="1:15">
      <c r="A23" s="9">
        <v>7</v>
      </c>
      <c r="B23" s="10" t="s">
        <v>197</v>
      </c>
      <c r="C23" s="17">
        <f t="shared" ref="C23:G23" si="37">C53+C83+C113+C143+C173+C203+C233+C263</f>
        <v>1889669.7999999998</v>
      </c>
      <c r="D23" s="17">
        <f t="shared" si="37"/>
        <v>1596627.9000000001</v>
      </c>
      <c r="E23" s="17">
        <f t="shared" si="37"/>
        <v>1691501.5999999999</v>
      </c>
      <c r="F23" s="17">
        <f t="shared" si="37"/>
        <v>1970633.5999999999</v>
      </c>
      <c r="G23" s="17">
        <f t="shared" si="37"/>
        <v>2603678.4000000004</v>
      </c>
      <c r="H23" s="17">
        <f t="shared" ref="H23" si="38">H53+H83+H113+H143+H173+H203+H233+H263</f>
        <v>2750254.1999999993</v>
      </c>
      <c r="K23" s="15" t="s">
        <v>198</v>
      </c>
      <c r="L23" s="17">
        <f t="shared" si="25"/>
        <v>0.77269852546970452</v>
      </c>
      <c r="M23" s="17">
        <f t="shared" si="26"/>
        <v>1.0295044412888172</v>
      </c>
      <c r="N23" s="17">
        <f t="shared" si="27"/>
        <v>0.98953687749339847</v>
      </c>
      <c r="O23" s="17">
        <f t="shared" si="30"/>
        <v>0.97505133005079125</v>
      </c>
    </row>
    <row r="24" spans="1:15">
      <c r="A24" s="9">
        <v>8</v>
      </c>
      <c r="B24" s="10" t="s">
        <v>199</v>
      </c>
      <c r="C24" s="17">
        <f t="shared" ref="C24:G24" si="39">C54+C84+C114+C144+C174+C204+C234+C264</f>
        <v>0</v>
      </c>
      <c r="D24" s="17">
        <f t="shared" si="39"/>
        <v>0</v>
      </c>
      <c r="E24" s="17">
        <f>E55+E84+E114+E144+E174+E204+E234+E264</f>
        <v>989</v>
      </c>
      <c r="F24" s="17">
        <f t="shared" si="39"/>
        <v>1045</v>
      </c>
      <c r="G24" s="17">
        <f t="shared" si="39"/>
        <v>1093</v>
      </c>
      <c r="H24" s="17">
        <f t="shared" ref="H24" si="40">H54+H84+H114+H144+H174+H204+H234+H264</f>
        <v>1091</v>
      </c>
      <c r="K24" s="15" t="s">
        <v>200</v>
      </c>
      <c r="L24" s="17">
        <f>N11</f>
        <v>0.75348946809217265</v>
      </c>
      <c r="M24" s="17">
        <f>O11</f>
        <v>0.66318801679107287</v>
      </c>
      <c r="N24" s="17">
        <f t="shared" si="27"/>
        <v>0.66551833674682626</v>
      </c>
      <c r="O24" s="17">
        <f t="shared" si="30"/>
        <v>0.61090554204574821</v>
      </c>
    </row>
    <row r="25" spans="1:15">
      <c r="A25" s="9">
        <v>9</v>
      </c>
      <c r="B25" s="10" t="s">
        <v>201</v>
      </c>
      <c r="C25" s="17">
        <f t="shared" ref="C25:G25" si="41">C55+C85+C115+C145+C175+C205+C235+C265</f>
        <v>0</v>
      </c>
      <c r="D25" s="17">
        <f t="shared" si="41"/>
        <v>0</v>
      </c>
      <c r="E25" s="17">
        <f t="shared" si="41"/>
        <v>843</v>
      </c>
      <c r="F25" s="17">
        <f t="shared" si="41"/>
        <v>778</v>
      </c>
      <c r="G25" s="17">
        <f t="shared" si="41"/>
        <v>824</v>
      </c>
      <c r="H25" s="17">
        <f t="shared" ref="H25" si="42">H55+H85+H115+H145+H175+H205+H235+H265</f>
        <v>729</v>
      </c>
      <c r="K25" s="15" t="s">
        <v>202</v>
      </c>
      <c r="L25" s="17">
        <f>L12</f>
        <v>0.62009086544276637</v>
      </c>
      <c r="M25" s="17">
        <f>N12</f>
        <v>1.4880865157237382</v>
      </c>
      <c r="N25" s="17">
        <f t="shared" si="27"/>
        <v>1.4905017576781083</v>
      </c>
      <c r="O25" s="17">
        <f t="shared" si="30"/>
        <v>1.2226420337079862</v>
      </c>
    </row>
    <row r="26" spans="1:15">
      <c r="A26" s="9">
        <v>10</v>
      </c>
      <c r="B26" s="10" t="s">
        <v>203</v>
      </c>
      <c r="C26" s="17">
        <f t="shared" ref="C26:G26" si="43">C56+C86+C116+C146+C176+C206+C236+C266</f>
        <v>1420</v>
      </c>
      <c r="D26" s="17">
        <f t="shared" si="43"/>
        <v>2850</v>
      </c>
      <c r="E26" s="17">
        <f t="shared" si="43"/>
        <v>3108</v>
      </c>
      <c r="F26" s="17">
        <f t="shared" si="43"/>
        <v>3215</v>
      </c>
      <c r="G26" s="17">
        <f t="shared" si="43"/>
        <v>3825</v>
      </c>
      <c r="H26" s="17">
        <f t="shared" ref="H26" si="44">H56+H86+H116+H146+H176+H206+H236+H266</f>
        <v>2764</v>
      </c>
      <c r="K26" s="15" t="s">
        <v>204</v>
      </c>
      <c r="L26" s="17">
        <f>L13</f>
        <v>0.35083324389462361</v>
      </c>
      <c r="M26" s="17">
        <f>N13</f>
        <v>0.3986619519671773</v>
      </c>
      <c r="N26" s="17">
        <f t="shared" si="27"/>
        <v>0.41304432376020722</v>
      </c>
      <c r="O26" s="17">
        <f t="shared" si="30"/>
        <v>0.40482698803893902</v>
      </c>
    </row>
    <row r="27" spans="1:15">
      <c r="A27" s="9">
        <v>11</v>
      </c>
      <c r="B27" s="10" t="s">
        <v>205</v>
      </c>
      <c r="C27" s="17">
        <f t="shared" ref="C27:G27" si="45">C57+C87+C117+C147+C177+C207+C237+C267</f>
        <v>1744</v>
      </c>
      <c r="D27" s="17">
        <f t="shared" si="45"/>
        <v>1746</v>
      </c>
      <c r="E27" s="17">
        <f t="shared" si="45"/>
        <v>1812</v>
      </c>
      <c r="F27" s="17">
        <f t="shared" si="45"/>
        <v>1588</v>
      </c>
      <c r="G27" s="17">
        <f t="shared" si="45"/>
        <v>2470</v>
      </c>
      <c r="H27" s="17">
        <f t="shared" ref="H27" si="46">H57+H87+H117+H147+H177+H207+H237+H267</f>
        <v>2256</v>
      </c>
      <c r="K27" s="15" t="s">
        <v>206</v>
      </c>
      <c r="L27" s="17">
        <f>L14</f>
        <v>0.8138134253627699</v>
      </c>
      <c r="M27" s="17">
        <f>N14</f>
        <v>0.81327269706408567</v>
      </c>
      <c r="N27" s="17">
        <f t="shared" si="27"/>
        <v>0.79762288167154427</v>
      </c>
      <c r="O27" s="17">
        <f t="shared" si="30"/>
        <v>0.78175452415971081</v>
      </c>
    </row>
    <row r="28" spans="1:15">
      <c r="A28" s="9">
        <v>12</v>
      </c>
      <c r="B28" s="10" t="s">
        <v>207</v>
      </c>
      <c r="C28" s="17">
        <f t="shared" ref="C28:G28" si="47">C58+C88+C118+C148+C178+C208+C238+C268</f>
        <v>16</v>
      </c>
      <c r="D28" s="17">
        <f t="shared" si="47"/>
        <v>18</v>
      </c>
      <c r="E28" s="17">
        <f t="shared" si="47"/>
        <v>20</v>
      </c>
      <c r="F28" s="17">
        <f t="shared" si="47"/>
        <v>22</v>
      </c>
      <c r="G28" s="17">
        <f t="shared" si="47"/>
        <v>22</v>
      </c>
      <c r="H28" s="17">
        <f t="shared" ref="H28" si="48">H58+H88+H118+H148+H178+H208+H238+H268</f>
        <v>22</v>
      </c>
      <c r="K28" s="15" t="s">
        <v>208</v>
      </c>
      <c r="L28" s="17">
        <f>L15</f>
        <v>0.57023849753018929</v>
      </c>
      <c r="M28" s="17">
        <f>N15</f>
        <v>0.58816407442350738</v>
      </c>
      <c r="N28" s="17">
        <f t="shared" si="27"/>
        <v>0.56920333076800111</v>
      </c>
      <c r="O28" s="17">
        <f t="shared" si="30"/>
        <v>0.55787928007047793</v>
      </c>
    </row>
    <row r="29" spans="1:15">
      <c r="A29" s="9">
        <v>13</v>
      </c>
      <c r="B29" s="10" t="s">
        <v>209</v>
      </c>
      <c r="C29" s="17">
        <f t="shared" ref="C29:G29" si="49">C59+C89+C119+C149+C179+C209+C239+C269</f>
        <v>23</v>
      </c>
      <c r="D29" s="17">
        <f t="shared" si="49"/>
        <v>23</v>
      </c>
      <c r="E29" s="17">
        <f t="shared" si="49"/>
        <v>23</v>
      </c>
      <c r="F29" s="17">
        <f t="shared" si="49"/>
        <v>23</v>
      </c>
      <c r="G29" s="17">
        <f t="shared" si="49"/>
        <v>23</v>
      </c>
      <c r="H29" s="17">
        <f t="shared" ref="H29" si="50">H59+H89+H119+H149+H179+H209+H239+H269</f>
        <v>23</v>
      </c>
      <c r="M29" t="s">
        <v>210</v>
      </c>
      <c r="N29" s="52">
        <f>AVERAGE(N18:N28)</f>
        <v>0.87088442496895335</v>
      </c>
    </row>
    <row r="30" spans="1:15">
      <c r="A30" s="9">
        <v>14</v>
      </c>
      <c r="B30" s="10" t="s">
        <v>211</v>
      </c>
      <c r="C30" s="17">
        <f t="shared" ref="C30:G30" si="51">C60+C90+C120+C150+C180+C210+C240+C270</f>
        <v>124</v>
      </c>
      <c r="D30" s="17">
        <f t="shared" si="51"/>
        <v>119</v>
      </c>
      <c r="E30" s="17">
        <f t="shared" si="51"/>
        <v>131</v>
      </c>
      <c r="F30" s="17">
        <f t="shared" si="51"/>
        <v>129</v>
      </c>
      <c r="G30" s="17">
        <f t="shared" si="51"/>
        <v>128</v>
      </c>
      <c r="H30" s="17">
        <f t="shared" ref="H30" si="52">H60+H90+H120+H150+H180+H210+H240+H270</f>
        <v>128</v>
      </c>
      <c r="M30" t="s">
        <v>212</v>
      </c>
      <c r="N30" s="52">
        <f>STDEV(N18:N28)</f>
        <v>0.30017791965963037</v>
      </c>
    </row>
    <row r="31" spans="1:15">
      <c r="A31" s="9">
        <v>15</v>
      </c>
      <c r="B31" s="10" t="s">
        <v>213</v>
      </c>
      <c r="C31" s="17">
        <f t="shared" ref="C31:G31" si="53">C61+C91+C121+C151+C181+C211+C241+C271</f>
        <v>65792</v>
      </c>
      <c r="D31" s="17">
        <f t="shared" si="53"/>
        <v>65093</v>
      </c>
      <c r="E31" s="17">
        <f t="shared" si="53"/>
        <v>65868</v>
      </c>
      <c r="F31" s="17">
        <f t="shared" si="53"/>
        <v>66803</v>
      </c>
      <c r="G31" s="17">
        <f t="shared" si="53"/>
        <v>68129</v>
      </c>
      <c r="H31" s="17">
        <f t="shared" ref="H31" si="54">H61+H91+H121+H151+H181+H211+H241+H271</f>
        <v>70549</v>
      </c>
    </row>
    <row r="32" spans="1:15" ht="16">
      <c r="A32" s="20"/>
    </row>
    <row r="33" spans="1:17" ht="16">
      <c r="A33" s="20" t="s">
        <v>244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6.5680507167742297</v>
      </c>
      <c r="D35" s="17">
        <f t="shared" si="55"/>
        <v>6.6616680124581844</v>
      </c>
      <c r="E35" s="17">
        <f t="shared" si="55"/>
        <v>6.1566031736855802</v>
      </c>
      <c r="F35" s="17">
        <f t="shared" si="55"/>
        <v>6.3685006397580546</v>
      </c>
      <c r="G35" s="17">
        <f t="shared" si="55"/>
        <v>6.4836448598130838</v>
      </c>
      <c r="H35" s="17">
        <f t="shared" ref="H35" si="56">H47/H61*1000</f>
        <v>6.4837464265715719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1.1473398519083773</v>
      </c>
      <c r="M35" s="17">
        <f t="shared" si="57"/>
        <v>1.1544282089940139</v>
      </c>
      <c r="N35" s="17">
        <f t="shared" si="57"/>
        <v>1.1142219346113305</v>
      </c>
      <c r="O35" s="17">
        <f t="shared" si="57"/>
        <v>1.1316914331408581</v>
      </c>
      <c r="P35" s="17">
        <f t="shared" si="57"/>
        <v>1.1408123142736577</v>
      </c>
      <c r="Q35" s="17">
        <f t="shared" si="57"/>
        <v>1.1408202484317727</v>
      </c>
    </row>
    <row r="36" spans="1:17">
      <c r="A36" s="9">
        <v>2</v>
      </c>
      <c r="B36" s="15" t="s">
        <v>176</v>
      </c>
      <c r="C36" s="17">
        <f t="shared" ref="C36:G36" si="58">C48/C61*1000</f>
        <v>1.4563938545890684</v>
      </c>
      <c r="D36" s="17">
        <f t="shared" si="58"/>
        <v>1.4707578728803783</v>
      </c>
      <c r="E36" s="17">
        <f t="shared" si="58"/>
        <v>1.4741162528542937</v>
      </c>
      <c r="F36" s="17">
        <f t="shared" si="58"/>
        <v>1.483075491450506</v>
      </c>
      <c r="G36" s="17">
        <f t="shared" si="58"/>
        <v>1.4894859813084114</v>
      </c>
      <c r="H36" s="17">
        <f t="shared" ref="H36" si="59">H48/H61*1000</f>
        <v>1.6798797559753618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0.55896728117029548</v>
      </c>
      <c r="M36" s="17">
        <f t="shared" si="57"/>
        <v>0.56213456436949449</v>
      </c>
      <c r="N36" s="17">
        <f t="shared" si="57"/>
        <v>0.56287319535640312</v>
      </c>
      <c r="O36" s="17">
        <f t="shared" si="57"/>
        <v>0.56484017569841316</v>
      </c>
      <c r="P36" s="17">
        <f t="shared" si="57"/>
        <v>0.566244491304006</v>
      </c>
      <c r="Q36" s="17">
        <f t="shared" si="57"/>
        <v>0.60684873381679338</v>
      </c>
    </row>
    <row r="37" spans="1:17">
      <c r="A37" s="9">
        <v>3</v>
      </c>
      <c r="B37" s="15" t="s">
        <v>177</v>
      </c>
      <c r="C37" s="17">
        <f>C49/C61*1000+0.00001</f>
        <v>2.524426014621052</v>
      </c>
      <c r="D37" s="17">
        <f>D49/D61*1000+0.00001</f>
        <v>2.5522074852924215</v>
      </c>
      <c r="E37" s="17">
        <f>E49/E61*1000+0.00001</f>
        <v>1.9799504572650808</v>
      </c>
      <c r="F37" s="17">
        <f>F49/F61*1000+0.00001</f>
        <v>1.669196925671746</v>
      </c>
      <c r="G37" s="17">
        <f>G49/G61*1000</f>
        <v>2.4123831775700935</v>
      </c>
      <c r="H37" s="17">
        <f>H49/H61*1000</f>
        <v>3.6692110459461849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1.1270456898970012</v>
      </c>
      <c r="M37" s="17">
        <f t="shared" si="57"/>
        <v>1.1326553362353859</v>
      </c>
      <c r="N37" s="17">
        <f t="shared" si="57"/>
        <v>0.99421623958025873</v>
      </c>
      <c r="O37" s="17">
        <f t="shared" si="57"/>
        <v>0.90114221730499722</v>
      </c>
      <c r="P37" s="17">
        <f t="shared" si="57"/>
        <v>1.1034211438938315</v>
      </c>
      <c r="Q37" s="17">
        <f t="shared" si="57"/>
        <v>1.2994058767897263</v>
      </c>
    </row>
    <row r="38" spans="1:17">
      <c r="A38" s="9">
        <v>4</v>
      </c>
      <c r="B38" s="15" t="s">
        <v>178</v>
      </c>
      <c r="C38" s="17">
        <f t="shared" ref="C38:G38" si="60">C50/C61*1000</f>
        <v>25.235593123536471</v>
      </c>
      <c r="D38" s="17">
        <f t="shared" si="60"/>
        <v>25.504960203022261</v>
      </c>
      <c r="E38" s="17">
        <f t="shared" si="60"/>
        <v>26.155447004075498</v>
      </c>
      <c r="F38" s="17">
        <f t="shared" si="60"/>
        <v>26.759334651622662</v>
      </c>
      <c r="G38" s="17">
        <f t="shared" si="60"/>
        <v>27.216705607476637</v>
      </c>
      <c r="H38" s="17">
        <f t="shared" ref="H38" si="61">H50/H61*1000</f>
        <v>27.718015973593467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0.90523059784748228</v>
      </c>
      <c r="M38" s="17">
        <f t="shared" si="57"/>
        <v>0.91078093586677433</v>
      </c>
      <c r="N38" s="17">
        <f t="shared" si="57"/>
        <v>0.92408267976869674</v>
      </c>
      <c r="O38" s="17">
        <f t="shared" si="57"/>
        <v>0.93630642572206579</v>
      </c>
      <c r="P38" s="17">
        <f t="shared" si="57"/>
        <v>0.9454866897102806</v>
      </c>
      <c r="Q38" s="17">
        <f t="shared" si="57"/>
        <v>0.95547402761124955</v>
      </c>
    </row>
    <row r="39" spans="1:17">
      <c r="A39" s="9">
        <v>5</v>
      </c>
      <c r="B39" s="15" t="s">
        <v>179</v>
      </c>
      <c r="C39" s="17">
        <f t="shared" ref="C39:G39" si="62">C51/C61*1000</f>
        <v>2.5301273630704206</v>
      </c>
      <c r="D39" s="17">
        <f t="shared" si="62"/>
        <v>2.555081324258853</v>
      </c>
      <c r="E39" s="17">
        <f t="shared" si="62"/>
        <v>2.7805879122467267</v>
      </c>
      <c r="F39" s="17">
        <f t="shared" si="62"/>
        <v>2.7974874956380131</v>
      </c>
      <c r="G39" s="17">
        <f t="shared" si="62"/>
        <v>2.8095794392523366</v>
      </c>
      <c r="H39" s="17">
        <f t="shared" ref="H39" si="63">H51/H61*1000</f>
        <v>2.835165482891751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0.51543255374193109</v>
      </c>
      <c r="M39" s="17">
        <f t="shared" si="57"/>
        <v>0.51835315557817652</v>
      </c>
      <c r="N39" s="17">
        <f t="shared" si="57"/>
        <v>0.54421801573679929</v>
      </c>
      <c r="O39" s="17">
        <f t="shared" si="57"/>
        <v>0.54611980489207113</v>
      </c>
      <c r="P39" s="17">
        <f t="shared" si="57"/>
        <v>0.54747757758163751</v>
      </c>
      <c r="Q39" s="17">
        <f t="shared" si="57"/>
        <v>0.55034241990885979</v>
      </c>
    </row>
    <row r="40" spans="1:17">
      <c r="A40" s="9">
        <v>6</v>
      </c>
      <c r="B40" s="15" t="s">
        <v>180</v>
      </c>
      <c r="C40" s="17">
        <f t="shared" ref="C40:G40" si="64">(C52-C53)/C52*100</f>
        <v>-5.5930069997499103</v>
      </c>
      <c r="D40" s="17">
        <f t="shared" si="64"/>
        <v>1.8473480448320749</v>
      </c>
      <c r="E40" s="17">
        <f t="shared" si="64"/>
        <v>0.20048918220504724</v>
      </c>
      <c r="F40" s="17">
        <f t="shared" si="64"/>
        <v>-1.3989057198847601</v>
      </c>
      <c r="G40" s="17">
        <f t="shared" si="64"/>
        <v>-0.12468568095809428</v>
      </c>
      <c r="H40" s="17">
        <f t="shared" ref="H40" si="65">(H52-H53)/H52*100</f>
        <v>-0.12339698714713221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0.7028307092203554</v>
      </c>
      <c r="M40" s="17">
        <f t="shared" si="66"/>
        <v>1.0987404123082001</v>
      </c>
      <c r="N40" s="17">
        <f t="shared" si="66"/>
        <v>1.0167234721646949</v>
      </c>
      <c r="O40" s="17">
        <f t="shared" si="66"/>
        <v>0.93058164660029685</v>
      </c>
      <c r="P40" s="17">
        <f t="shared" si="66"/>
        <v>0.9996266193300285</v>
      </c>
      <c r="Q40" s="17">
        <f t="shared" si="66"/>
        <v>0.99969487168026094</v>
      </c>
    </row>
    <row r="41" spans="1:17">
      <c r="A41" s="9">
        <v>7</v>
      </c>
      <c r="B41" s="15" t="s">
        <v>181</v>
      </c>
      <c r="C41" s="17"/>
      <c r="D41" s="17"/>
      <c r="E41" s="17">
        <f>(E54-E55)/E61*1000</f>
        <v>4.1911148365465216</v>
      </c>
      <c r="F41" s="17">
        <f>(F55-F54)/F61*1000</f>
        <v>-4.7109456787251371</v>
      </c>
      <c r="G41" s="17">
        <f>(G55-G54)/G61*1000</f>
        <v>-5.6074766355140184</v>
      </c>
      <c r="H41" s="17">
        <f>(H55-H54)/H61*1000</f>
        <v>-6.3953317025728689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1.0960812728409481</v>
      </c>
      <c r="O41" s="17">
        <f t="shared" si="67"/>
        <v>0.62975097533580382</v>
      </c>
      <c r="P41" s="17">
        <f t="shared" si="67"/>
        <v>0.59031106292485069</v>
      </c>
      <c r="Q41" s="17">
        <f t="shared" si="67"/>
        <v>0.55804364203455359</v>
      </c>
    </row>
    <row r="42" spans="1:17">
      <c r="A42" s="9">
        <v>8</v>
      </c>
      <c r="B42" s="15" t="s">
        <v>182</v>
      </c>
      <c r="C42" s="17">
        <f t="shared" ref="C42:H42" si="68">(C56-C57)/C61*1000</f>
        <v>-2.855674224684448</v>
      </c>
      <c r="D42" s="17">
        <f t="shared" si="68"/>
        <v>2.5666166801245818</v>
      </c>
      <c r="E42" s="17">
        <f t="shared" si="68"/>
        <v>-1.8498713761308785</v>
      </c>
      <c r="F42" s="17">
        <f t="shared" si="68"/>
        <v>0.40711876235896238</v>
      </c>
      <c r="G42" s="17">
        <f t="shared" si="68"/>
        <v>-3.4170560747663554</v>
      </c>
      <c r="H42" s="17">
        <f t="shared" si="68"/>
        <v>1.2378061359818455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0.72004638535912902</v>
      </c>
      <c r="M42" s="17">
        <f>(ATAN(D42/10)+3.1415/2)/3.1415*1.75</f>
        <v>1.0149546411095076</v>
      </c>
      <c r="N42" s="17">
        <f t="shared" si="67"/>
        <v>0.77310319065198441</v>
      </c>
      <c r="O42" s="17">
        <f t="shared" si="67"/>
        <v>0.89766638874433091</v>
      </c>
      <c r="P42" s="17">
        <f t="shared" si="67"/>
        <v>0.69157917638317168</v>
      </c>
      <c r="Q42" s="17">
        <f t="shared" si="67"/>
        <v>0.94360411571580327</v>
      </c>
    </row>
    <row r="43" spans="1:17">
      <c r="A43" s="9">
        <v>9</v>
      </c>
      <c r="B43" s="15" t="s">
        <v>183</v>
      </c>
      <c r="C43" s="17">
        <f t="shared" ref="C43:G43" si="69">C58/C61*1000</f>
        <v>0.22845393797475586</v>
      </c>
      <c r="D43" s="17">
        <f t="shared" si="69"/>
        <v>0.25954550697889034</v>
      </c>
      <c r="E43" s="17">
        <f t="shared" si="69"/>
        <v>0.31794664277249474</v>
      </c>
      <c r="F43" s="17">
        <f t="shared" si="69"/>
        <v>0.31987902756775621</v>
      </c>
      <c r="G43" s="17">
        <f t="shared" si="69"/>
        <v>0.32126168224299068</v>
      </c>
      <c r="H43" s="17">
        <f t="shared" ref="H43" si="70">H58/H61*1000</f>
        <v>0.32418732132857858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0.33843170537159689</v>
      </c>
      <c r="M43" s="17">
        <f t="shared" si="71"/>
        <v>0.36422881702601506</v>
      </c>
      <c r="N43" s="17">
        <f t="shared" si="71"/>
        <v>0.4093722383152697</v>
      </c>
      <c r="O43" s="17">
        <f t="shared" si="71"/>
        <v>0.41080280411938647</v>
      </c>
      <c r="P43" s="17">
        <f t="shared" si="71"/>
        <v>0.41182414929536082</v>
      </c>
      <c r="Q43" s="17">
        <f t="shared" si="71"/>
        <v>0.41397914395191882</v>
      </c>
    </row>
    <row r="44" spans="1:17">
      <c r="A44" s="9">
        <v>10</v>
      </c>
      <c r="B44" s="15" t="s">
        <v>184</v>
      </c>
      <c r="C44" s="17">
        <f t="shared" ref="C44:G44" si="72">C59/C61*100</f>
        <v>1.7134045348106686E-2</v>
      </c>
      <c r="D44" s="17">
        <f t="shared" si="72"/>
        <v>1.7303033798592687E-2</v>
      </c>
      <c r="E44" s="17">
        <f t="shared" si="72"/>
        <v>1.7342544151226987E-2</v>
      </c>
      <c r="F44" s="17">
        <f t="shared" si="72"/>
        <v>1.7447946958241246E-2</v>
      </c>
      <c r="G44" s="17">
        <f t="shared" si="72"/>
        <v>1.7523364485981307E-2</v>
      </c>
      <c r="H44" s="17">
        <f t="shared" ref="H44" si="73">H59/H61*100</f>
        <v>1.7682944799740648E-2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0.53979440561322456</v>
      </c>
      <c r="M44" s="17">
        <f t="shared" si="71"/>
        <v>0.54285304931119016</v>
      </c>
      <c r="N44" s="17">
        <f t="shared" si="71"/>
        <v>0.54356634486171163</v>
      </c>
      <c r="O44" s="17">
        <f t="shared" si="71"/>
        <v>0.54546585673000059</v>
      </c>
      <c r="P44" s="17">
        <f t="shared" si="71"/>
        <v>0.54682200356211419</v>
      </c>
      <c r="Q44" s="17">
        <f t="shared" si="71"/>
        <v>0.5496834153996204</v>
      </c>
    </row>
    <row r="45" spans="1:17">
      <c r="A45" s="9">
        <v>11</v>
      </c>
      <c r="B45" s="15" t="s">
        <v>185</v>
      </c>
      <c r="C45" s="17">
        <f t="shared" ref="C45:G45" si="74">C60/C61*1000</f>
        <v>1.2279399166143126</v>
      </c>
      <c r="D45" s="17">
        <f t="shared" si="74"/>
        <v>1.00934363825124</v>
      </c>
      <c r="E45" s="17">
        <f t="shared" si="74"/>
        <v>1.4163077723502038</v>
      </c>
      <c r="F45" s="17">
        <f t="shared" si="74"/>
        <v>1.5121554030475748</v>
      </c>
      <c r="G45" s="17">
        <f t="shared" si="74"/>
        <v>1.4894859813084114</v>
      </c>
      <c r="H45" s="17">
        <f t="shared" ref="H45" si="75">H60/H61*1000</f>
        <v>1.5030503079779554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0.44558656352778925</v>
      </c>
      <c r="M45" s="17">
        <f t="shared" si="71"/>
        <v>0.39803080435674681</v>
      </c>
      <c r="N45" s="17">
        <f t="shared" si="71"/>
        <v>0.48374367988257244</v>
      </c>
      <c r="O45" s="17">
        <f t="shared" si="71"/>
        <v>0.50232869447619111</v>
      </c>
      <c r="P45" s="17">
        <f t="shared" si="71"/>
        <v>0.49797929119378603</v>
      </c>
      <c r="Q45" s="17">
        <f t="shared" si="71"/>
        <v>0.5005851187379825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230</v>
      </c>
      <c r="D47" s="17">
        <v>231</v>
      </c>
      <c r="E47" s="17">
        <v>213</v>
      </c>
      <c r="F47" s="17">
        <v>219</v>
      </c>
      <c r="G47" s="17">
        <v>222</v>
      </c>
      <c r="H47" s="17">
        <v>220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51</v>
      </c>
      <c r="D48" s="17">
        <v>51</v>
      </c>
      <c r="E48" s="17">
        <v>51</v>
      </c>
      <c r="F48" s="17">
        <v>51</v>
      </c>
      <c r="G48" s="17">
        <v>51</v>
      </c>
      <c r="H48" s="17">
        <v>57</v>
      </c>
      <c r="K48" s="15" t="s">
        <v>187</v>
      </c>
      <c r="L48" s="17">
        <f t="shared" ref="L48:L53" si="76">L35</f>
        <v>1.1473398519083773</v>
      </c>
      <c r="M48" s="17">
        <f t="shared" ref="M48:M53" si="77">N35</f>
        <v>1.1142219346113305</v>
      </c>
      <c r="N48" s="17">
        <f t="shared" ref="N48:N58" si="78">P35</f>
        <v>1.1408123142736577</v>
      </c>
      <c r="O48" s="17">
        <f>Q35</f>
        <v>1.1408202484317727</v>
      </c>
    </row>
    <row r="49" spans="1:17">
      <c r="A49" s="9">
        <v>3</v>
      </c>
      <c r="B49" s="10" t="s">
        <v>189</v>
      </c>
      <c r="C49" s="17">
        <v>88.4</v>
      </c>
      <c r="D49" s="17">
        <v>88.5</v>
      </c>
      <c r="E49" s="17">
        <v>68.5</v>
      </c>
      <c r="F49" s="17">
        <v>57.4</v>
      </c>
      <c r="G49" s="17">
        <v>82.6</v>
      </c>
      <c r="H49" s="17">
        <v>124.5</v>
      </c>
      <c r="K49" s="15" t="s">
        <v>190</v>
      </c>
      <c r="L49" s="17">
        <f t="shared" si="76"/>
        <v>0.55896728117029548</v>
      </c>
      <c r="M49" s="17">
        <f t="shared" si="77"/>
        <v>0.56287319535640312</v>
      </c>
      <c r="N49" s="17">
        <f t="shared" si="78"/>
        <v>0.566244491304006</v>
      </c>
      <c r="O49" s="17">
        <f t="shared" ref="O49:O58" si="79">Q36</f>
        <v>0.60684873381679338</v>
      </c>
    </row>
    <row r="50" spans="1:17">
      <c r="A50" s="9">
        <v>4</v>
      </c>
      <c r="B50" s="10" t="s">
        <v>191</v>
      </c>
      <c r="C50" s="17">
        <v>883.7</v>
      </c>
      <c r="D50" s="17">
        <v>884.41</v>
      </c>
      <c r="E50" s="17">
        <v>904.9</v>
      </c>
      <c r="F50" s="17">
        <v>920.2</v>
      </c>
      <c r="G50" s="17">
        <v>931.9</v>
      </c>
      <c r="H50" s="17">
        <v>940.5</v>
      </c>
      <c r="K50" s="15" t="s">
        <v>192</v>
      </c>
      <c r="L50" s="17">
        <f t="shared" si="76"/>
        <v>1.1270456898970012</v>
      </c>
      <c r="M50" s="17">
        <f t="shared" si="77"/>
        <v>0.99421623958025873</v>
      </c>
      <c r="N50" s="17">
        <f t="shared" si="78"/>
        <v>1.1034211438938315</v>
      </c>
      <c r="O50" s="17">
        <f t="shared" si="79"/>
        <v>1.2994058767897263</v>
      </c>
    </row>
    <row r="51" spans="1:17">
      <c r="A51" s="9">
        <v>5</v>
      </c>
      <c r="B51" s="10" t="s">
        <v>193</v>
      </c>
      <c r="C51" s="17">
        <v>88.6</v>
      </c>
      <c r="D51" s="17">
        <v>88.6</v>
      </c>
      <c r="E51" s="17">
        <v>96.2</v>
      </c>
      <c r="F51" s="17">
        <v>96.2</v>
      </c>
      <c r="G51" s="17">
        <v>96.2</v>
      </c>
      <c r="H51" s="17">
        <v>96.2</v>
      </c>
      <c r="K51" s="15" t="s">
        <v>194</v>
      </c>
      <c r="L51" s="17">
        <f t="shared" si="76"/>
        <v>0.90523059784748228</v>
      </c>
      <c r="M51" s="17">
        <f t="shared" si="77"/>
        <v>0.92408267976869674</v>
      </c>
      <c r="N51" s="17">
        <f t="shared" si="78"/>
        <v>0.9454866897102806</v>
      </c>
      <c r="O51" s="17">
        <f t="shared" si="79"/>
        <v>0.95547402761124955</v>
      </c>
    </row>
    <row r="52" spans="1:17">
      <c r="A52" s="9">
        <v>6</v>
      </c>
      <c r="B52" s="10" t="s">
        <v>195</v>
      </c>
      <c r="C52" s="17">
        <v>1617857.8</v>
      </c>
      <c r="D52" s="17">
        <v>1459053.7</v>
      </c>
      <c r="E52" s="17">
        <v>1543923.7</v>
      </c>
      <c r="F52" s="17">
        <v>1768925.5</v>
      </c>
      <c r="G52" s="17">
        <v>2394581.2999999998</v>
      </c>
      <c r="H52" s="17">
        <v>2530531.7999999998</v>
      </c>
      <c r="K52" s="15" t="s">
        <v>196</v>
      </c>
      <c r="L52" s="17">
        <f t="shared" si="76"/>
        <v>0.51543255374193109</v>
      </c>
      <c r="M52" s="17">
        <f t="shared" si="77"/>
        <v>0.54421801573679929</v>
      </c>
      <c r="N52" s="17">
        <f t="shared" si="78"/>
        <v>0.54747757758163751</v>
      </c>
      <c r="O52" s="17">
        <f t="shared" si="79"/>
        <v>0.55034241990885979</v>
      </c>
    </row>
    <row r="53" spans="1:17">
      <c r="A53" s="9">
        <v>7</v>
      </c>
      <c r="B53" s="10" t="s">
        <v>197</v>
      </c>
      <c r="C53" s="17">
        <v>1708344.7</v>
      </c>
      <c r="D53" s="17">
        <v>1432099.9</v>
      </c>
      <c r="E53" s="17">
        <v>1540828.3</v>
      </c>
      <c r="F53" s="17">
        <v>1793671.1</v>
      </c>
      <c r="G53" s="17">
        <v>2397567</v>
      </c>
      <c r="H53" s="17">
        <v>2533654.4</v>
      </c>
      <c r="K53" s="15" t="s">
        <v>198</v>
      </c>
      <c r="L53" s="17">
        <f t="shared" si="76"/>
        <v>0.7028307092203554</v>
      </c>
      <c r="M53" s="17">
        <f t="shared" si="77"/>
        <v>1.0167234721646949</v>
      </c>
      <c r="N53" s="17">
        <f t="shared" si="78"/>
        <v>0.9996266193300285</v>
      </c>
      <c r="O53" s="17">
        <f t="shared" si="79"/>
        <v>0.99969487168026094</v>
      </c>
    </row>
    <row r="54" spans="1:17">
      <c r="A54" s="9">
        <v>8</v>
      </c>
      <c r="B54" s="10" t="s">
        <v>199</v>
      </c>
      <c r="C54" s="17"/>
      <c r="D54" s="17"/>
      <c r="E54" s="17">
        <v>619</v>
      </c>
      <c r="F54" s="17">
        <v>563</v>
      </c>
      <c r="G54" s="17">
        <v>592</v>
      </c>
      <c r="H54" s="17">
        <v>565</v>
      </c>
      <c r="K54" s="15" t="s">
        <v>200</v>
      </c>
      <c r="L54" s="17">
        <f>N41</f>
        <v>1.0960812728409481</v>
      </c>
      <c r="M54" s="17">
        <f>O41</f>
        <v>0.62975097533580382</v>
      </c>
      <c r="N54" s="17">
        <f t="shared" si="78"/>
        <v>0.59031106292485069</v>
      </c>
      <c r="O54" s="17">
        <f t="shared" si="79"/>
        <v>0.55804364203455359</v>
      </c>
    </row>
    <row r="55" spans="1:17">
      <c r="A55" s="9">
        <v>9</v>
      </c>
      <c r="B55" s="10" t="s">
        <v>201</v>
      </c>
      <c r="C55" s="17"/>
      <c r="D55" s="17"/>
      <c r="E55" s="17">
        <v>474</v>
      </c>
      <c r="F55" s="17">
        <v>401</v>
      </c>
      <c r="G55" s="17">
        <v>400</v>
      </c>
      <c r="H55" s="17">
        <v>348</v>
      </c>
      <c r="K55" s="15" t="s">
        <v>202</v>
      </c>
      <c r="L55" s="17">
        <f>L42</f>
        <v>0.72004638535912902</v>
      </c>
      <c r="M55" s="17">
        <f>N42</f>
        <v>0.77310319065198441</v>
      </c>
      <c r="N55" s="17">
        <f t="shared" si="78"/>
        <v>0.69157917638317168</v>
      </c>
      <c r="O55" s="17">
        <f t="shared" si="79"/>
        <v>0.94360411571580327</v>
      </c>
    </row>
    <row r="56" spans="1:17">
      <c r="A56" s="9">
        <v>10</v>
      </c>
      <c r="B56" s="10" t="s">
        <v>203</v>
      </c>
      <c r="C56" s="17">
        <v>541</v>
      </c>
      <c r="D56" s="17">
        <v>682</v>
      </c>
      <c r="E56" s="17">
        <v>583</v>
      </c>
      <c r="F56" s="17">
        <v>604</v>
      </c>
      <c r="G56" s="17">
        <v>744</v>
      </c>
      <c r="H56" s="17">
        <v>755</v>
      </c>
      <c r="K56" s="15" t="s">
        <v>204</v>
      </c>
      <c r="L56" s="17">
        <f>L43</f>
        <v>0.33843170537159689</v>
      </c>
      <c r="M56" s="17">
        <f>N43</f>
        <v>0.4093722383152697</v>
      </c>
      <c r="N56" s="17">
        <f t="shared" si="78"/>
        <v>0.41182414929536082</v>
      </c>
      <c r="O56" s="17">
        <f t="shared" si="79"/>
        <v>0.41397914395191882</v>
      </c>
    </row>
    <row r="57" spans="1:17">
      <c r="A57" s="9">
        <v>11</v>
      </c>
      <c r="B57" s="10" t="s">
        <v>205</v>
      </c>
      <c r="C57" s="17">
        <v>641</v>
      </c>
      <c r="D57" s="17">
        <v>593</v>
      </c>
      <c r="E57" s="17">
        <v>647</v>
      </c>
      <c r="F57" s="17">
        <v>590</v>
      </c>
      <c r="G57" s="17">
        <v>861</v>
      </c>
      <c r="H57" s="17">
        <v>713</v>
      </c>
      <c r="K57" s="15" t="s">
        <v>206</v>
      </c>
      <c r="L57" s="17">
        <f>L44</f>
        <v>0.53979440561322456</v>
      </c>
      <c r="M57" s="17">
        <f>N44</f>
        <v>0.54356634486171163</v>
      </c>
      <c r="N57" s="17">
        <f t="shared" si="78"/>
        <v>0.54682200356211419</v>
      </c>
      <c r="O57" s="17">
        <f t="shared" si="79"/>
        <v>0.5496834153996204</v>
      </c>
    </row>
    <row r="58" spans="1:17">
      <c r="A58" s="9">
        <v>12</v>
      </c>
      <c r="B58" s="10" t="s">
        <v>207</v>
      </c>
      <c r="C58" s="17">
        <v>8</v>
      </c>
      <c r="D58" s="17">
        <v>9</v>
      </c>
      <c r="E58" s="17">
        <v>11</v>
      </c>
      <c r="F58" s="17">
        <v>11</v>
      </c>
      <c r="G58" s="17">
        <v>11</v>
      </c>
      <c r="H58" s="17">
        <v>11</v>
      </c>
      <c r="K58" s="15" t="s">
        <v>208</v>
      </c>
      <c r="L58" s="17">
        <f>L45</f>
        <v>0.44558656352778925</v>
      </c>
      <c r="M58" s="17">
        <f>N45</f>
        <v>0.48374367988257244</v>
      </c>
      <c r="N58" s="17">
        <f t="shared" si="78"/>
        <v>0.49797929119378603</v>
      </c>
      <c r="O58" s="17">
        <f t="shared" si="79"/>
        <v>0.5005851187379825</v>
      </c>
    </row>
    <row r="59" spans="1:17">
      <c r="A59" s="9">
        <v>13</v>
      </c>
      <c r="B59" s="10" t="s">
        <v>209</v>
      </c>
      <c r="C59" s="17">
        <v>6</v>
      </c>
      <c r="D59" s="17">
        <v>6</v>
      </c>
      <c r="E59" s="17">
        <v>6</v>
      </c>
      <c r="F59" s="17">
        <v>6</v>
      </c>
      <c r="G59" s="21">
        <v>6</v>
      </c>
      <c r="H59" s="21">
        <v>6</v>
      </c>
    </row>
    <row r="60" spans="1:17">
      <c r="A60" s="9">
        <v>14</v>
      </c>
      <c r="B60" s="10" t="s">
        <v>211</v>
      </c>
      <c r="C60" s="17">
        <v>43</v>
      </c>
      <c r="D60" s="17">
        <v>35</v>
      </c>
      <c r="E60" s="17">
        <v>49</v>
      </c>
      <c r="F60" s="17">
        <v>52</v>
      </c>
      <c r="G60" s="21">
        <v>51</v>
      </c>
      <c r="H60" s="21">
        <v>51</v>
      </c>
    </row>
    <row r="61" spans="1:17">
      <c r="A61" s="9">
        <v>15</v>
      </c>
      <c r="B61" s="10" t="s">
        <v>213</v>
      </c>
      <c r="C61" s="17">
        <v>35018</v>
      </c>
      <c r="D61" s="17">
        <v>34676</v>
      </c>
      <c r="E61" s="17">
        <v>34597</v>
      </c>
      <c r="F61" s="17">
        <v>34388</v>
      </c>
      <c r="G61" s="17">
        <v>34240</v>
      </c>
      <c r="H61" s="17">
        <v>33931</v>
      </c>
    </row>
    <row r="63" spans="1:17" ht="16">
      <c r="A63" s="20" t="s">
        <v>245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2.8600612870275794</v>
      </c>
      <c r="D65" s="17">
        <f t="shared" si="80"/>
        <v>2.9221456898351077</v>
      </c>
      <c r="E65" s="17">
        <f t="shared" si="80"/>
        <v>3.1525851197982346</v>
      </c>
      <c r="F65" s="17">
        <f t="shared" si="80"/>
        <v>3.2113037893384715</v>
      </c>
      <c r="G65" s="17">
        <f t="shared" si="80"/>
        <v>3.2161234991423671</v>
      </c>
      <c r="H65" s="17">
        <f t="shared" ref="H65" si="81">H77/H91*1000</f>
        <v>3.2425421530479897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0.72499366896823791</v>
      </c>
      <c r="M65" s="17">
        <f t="shared" si="82"/>
        <v>0.73401282795370892</v>
      </c>
      <c r="N65" s="17">
        <f t="shared" si="82"/>
        <v>0.76680003497179849</v>
      </c>
      <c r="O65" s="17">
        <f t="shared" si="82"/>
        <v>0.77499026216193367</v>
      </c>
      <c r="P65" s="17">
        <f t="shared" si="82"/>
        <v>0.77565969394425338</v>
      </c>
      <c r="Q65" s="17">
        <f t="shared" si="82"/>
        <v>0.7793215683597432</v>
      </c>
    </row>
    <row r="66" spans="1:17">
      <c r="A66" s="9">
        <v>2</v>
      </c>
      <c r="B66" s="15" t="s">
        <v>176</v>
      </c>
      <c r="C66" s="17">
        <f t="shared" ref="C66:G66" si="83">C78/C91*1000</f>
        <v>4.6986721144024512</v>
      </c>
      <c r="D66" s="17">
        <f t="shared" si="83"/>
        <v>4.8006679190148196</v>
      </c>
      <c r="E66" s="17">
        <f t="shared" si="83"/>
        <v>4.8339638503572937</v>
      </c>
      <c r="F66" s="17">
        <f t="shared" si="83"/>
        <v>4.9239991436523232</v>
      </c>
      <c r="G66" s="17">
        <f t="shared" si="83"/>
        <v>4.9313893653516292</v>
      </c>
      <c r="H66" s="17">
        <f t="shared" ref="H66" si="84">H78/H91*1000</f>
        <v>4.9718979680069175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1.0893776410085556</v>
      </c>
      <c r="M66" s="17">
        <f t="shared" si="82"/>
        <v>1.1007805548783711</v>
      </c>
      <c r="N66" s="17">
        <f t="shared" si="82"/>
        <v>1.1044236734381849</v>
      </c>
      <c r="O66" s="17">
        <f t="shared" si="82"/>
        <v>1.1140861578822243</v>
      </c>
      <c r="P66" s="17">
        <f t="shared" si="82"/>
        <v>1.1148672638556114</v>
      </c>
      <c r="Q66" s="17">
        <f t="shared" si="82"/>
        <v>1.119117119212282</v>
      </c>
    </row>
    <row r="67" spans="1:17">
      <c r="A67" s="9">
        <v>3</v>
      </c>
      <c r="B67" s="15" t="s">
        <v>177</v>
      </c>
      <c r="C67" s="17">
        <f>C79/C91*1000+0.00001</f>
        <v>1.5321856894790602</v>
      </c>
      <c r="D67" s="17">
        <f>D79/D91*1000+0.00001</f>
        <v>2.4420888979336253</v>
      </c>
      <c r="E67" s="17">
        <f>E79/E91*1000+0.00001</f>
        <v>2.438009159310635</v>
      </c>
      <c r="F67" s="17">
        <f>F79/F91*1000+0.00001</f>
        <v>0.89917506101477207</v>
      </c>
      <c r="G67" s="17">
        <f>G79/G91*1000</f>
        <v>1.5008576329331045</v>
      </c>
      <c r="H67" s="17">
        <f>H79/H91*1000</f>
        <v>2.8534370946822305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0.85778585350177972</v>
      </c>
      <c r="M67" s="17">
        <f t="shared" si="82"/>
        <v>1.1098461531683701</v>
      </c>
      <c r="N67" s="17">
        <f t="shared" si="82"/>
        <v>1.1089708353248788</v>
      </c>
      <c r="O67" s="17">
        <f t="shared" si="82"/>
        <v>0.63113082197381487</v>
      </c>
      <c r="P67" s="17">
        <f t="shared" si="82"/>
        <v>0.84764422103835824</v>
      </c>
      <c r="Q67" s="17">
        <f t="shared" si="82"/>
        <v>1.1879054306977497</v>
      </c>
    </row>
    <row r="68" spans="1:17">
      <c r="A68" s="9">
        <v>4</v>
      </c>
      <c r="B68" s="15" t="s">
        <v>178</v>
      </c>
      <c r="C68" s="17">
        <f t="shared" ref="C68:G68" si="85">C80/C91*1000</f>
        <v>31.705822267620018</v>
      </c>
      <c r="D68" s="17">
        <f t="shared" si="85"/>
        <v>32.540179503235237</v>
      </c>
      <c r="E68" s="17">
        <f t="shared" si="85"/>
        <v>33.375367801597314</v>
      </c>
      <c r="F68" s="17">
        <f t="shared" si="85"/>
        <v>34.253907086277025</v>
      </c>
      <c r="G68" s="17">
        <f t="shared" si="85"/>
        <v>35.806174957118351</v>
      </c>
      <c r="H68" s="17">
        <f t="shared" ref="H68" si="86">H80/H91*1000</f>
        <v>36.74881106787722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1.0314591452813293</v>
      </c>
      <c r="M68" s="17">
        <f t="shared" si="82"/>
        <v>1.0459672842311609</v>
      </c>
      <c r="N68" s="17">
        <f t="shared" si="82"/>
        <v>1.0599526526220744</v>
      </c>
      <c r="O68" s="17">
        <f t="shared" si="82"/>
        <v>1.0741147248495293</v>
      </c>
      <c r="P68" s="17">
        <f t="shared" si="82"/>
        <v>1.0978522032575002</v>
      </c>
      <c r="Q68" s="17">
        <f t="shared" si="82"/>
        <v>1.1115202446980925</v>
      </c>
    </row>
    <row r="69" spans="1:17">
      <c r="A69" s="9">
        <v>5</v>
      </c>
      <c r="B69" s="15" t="s">
        <v>179</v>
      </c>
      <c r="C69" s="17">
        <f t="shared" ref="C69:G69" si="87">C81/C91*1000</f>
        <v>7.3135852911133812</v>
      </c>
      <c r="D69" s="17">
        <f t="shared" si="87"/>
        <v>7.4723439782926313</v>
      </c>
      <c r="E69" s="17">
        <f t="shared" si="87"/>
        <v>7.5241698192517861</v>
      </c>
      <c r="F69" s="17">
        <f t="shared" si="87"/>
        <v>7.6643117105544842</v>
      </c>
      <c r="G69" s="17">
        <f t="shared" si="87"/>
        <v>7.6758147512864481</v>
      </c>
      <c r="H69" s="17">
        <f t="shared" ref="H69" si="88">H81/H91*1000</f>
        <v>7.7388672719412011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0.94966466115779502</v>
      </c>
      <c r="M69" s="17">
        <f t="shared" si="82"/>
        <v>0.96147880096132599</v>
      </c>
      <c r="N69" s="17">
        <f t="shared" si="82"/>
        <v>0.96531234651847853</v>
      </c>
      <c r="O69" s="17">
        <f t="shared" si="82"/>
        <v>0.97562289303236771</v>
      </c>
      <c r="P69" s="17">
        <f t="shared" si="82"/>
        <v>0.9764656300370016</v>
      </c>
      <c r="Q69" s="17">
        <f t="shared" si="82"/>
        <v>0.98107550539362243</v>
      </c>
    </row>
    <row r="70" spans="1:17">
      <c r="A70" s="9">
        <v>6</v>
      </c>
      <c r="B70" s="15" t="s">
        <v>180</v>
      </c>
      <c r="C70" s="17">
        <f t="shared" ref="C70:G70" si="89">(C82-C83)/C82*100</f>
        <v>15.070782376998803</v>
      </c>
      <c r="D70" s="17">
        <f t="shared" si="89"/>
        <v>-21.498976570417906</v>
      </c>
      <c r="E70" s="17">
        <f t="shared" si="89"/>
        <v>4.9643803250519145</v>
      </c>
      <c r="F70" s="17">
        <f t="shared" si="89"/>
        <v>6.7224698336775761</v>
      </c>
      <c r="G70" s="17">
        <f t="shared" si="89"/>
        <v>-2.3095085453379798</v>
      </c>
      <c r="H70" s="17">
        <f t="shared" ref="H70" si="90">(H82-H83)/H82*100</f>
        <v>0.75350669008134696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1">(ATAN((C70+2.4)/10)+3.1415/2)/3.1415*1.75</f>
        <v>1.4604297885708795</v>
      </c>
      <c r="M70" s="17">
        <f t="shared" si="91"/>
        <v>0.26866571038887177</v>
      </c>
      <c r="N70" s="17">
        <f t="shared" si="91"/>
        <v>1.2286012728733973</v>
      </c>
      <c r="O70" s="17">
        <f t="shared" si="91"/>
        <v>1.2869673994769939</v>
      </c>
      <c r="P70" s="17">
        <f t="shared" si="91"/>
        <v>0.88004076789196573</v>
      </c>
      <c r="Q70" s="17">
        <f t="shared" si="91"/>
        <v>1.045170193476735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-8.1967213114754109</v>
      </c>
      <c r="F71" s="17">
        <f>(F85-F84)/F91*1000</f>
        <v>-8.9916506101477189</v>
      </c>
      <c r="G71" s="17">
        <f>(G85-G84)/G91*1000</f>
        <v>-9.6483704974271003</v>
      </c>
      <c r="H71" s="17">
        <f>(H85-H84)/H91*1000</f>
        <v>-7.5659316904453089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2">(ATAN(E71/10)+3.1415/2)/3.1415*1.75</f>
        <v>0.49251145954890185</v>
      </c>
      <c r="O71" s="17">
        <f t="shared" si="92"/>
        <v>0.46703602373082836</v>
      </c>
      <c r="P71" s="17">
        <f t="shared" si="92"/>
        <v>0.44745521977362201</v>
      </c>
      <c r="Q71" s="17">
        <f t="shared" si="92"/>
        <v>0.51418893820684342</v>
      </c>
    </row>
    <row r="72" spans="1:17">
      <c r="A72" s="9">
        <v>8</v>
      </c>
      <c r="B72" s="15" t="s">
        <v>182</v>
      </c>
      <c r="C72" s="17">
        <f t="shared" ref="C72:H72" si="93">(C86-C87)/C91*1000</f>
        <v>-13.074565883554648</v>
      </c>
      <c r="D72" s="17">
        <f t="shared" si="93"/>
        <v>1.8785222291797119</v>
      </c>
      <c r="E72" s="17">
        <f t="shared" si="93"/>
        <v>-10.088272383354351</v>
      </c>
      <c r="F72" s="17">
        <f t="shared" si="93"/>
        <v>7.4930421751231</v>
      </c>
      <c r="G72" s="17">
        <f t="shared" si="93"/>
        <v>1.5008576329331045</v>
      </c>
      <c r="H72" s="17">
        <f t="shared" si="93"/>
        <v>0.21616947686986596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0.36369656654797239</v>
      </c>
      <c r="M72" s="17">
        <f>(ATAN(D72/10)+3.1415/2)/3.1415*1.75</f>
        <v>0.97843922667048311</v>
      </c>
      <c r="N72" s="17">
        <f t="shared" si="92"/>
        <v>0.43503927113354635</v>
      </c>
      <c r="O72" s="17">
        <f t="shared" si="92"/>
        <v>1.2332197688070514</v>
      </c>
      <c r="P72" s="17">
        <f t="shared" si="92"/>
        <v>0.95798716842659404</v>
      </c>
      <c r="Q72" s="17">
        <f t="shared" si="92"/>
        <v>0.88704003425098876</v>
      </c>
    </row>
    <row r="73" spans="1:17">
      <c r="A73" s="9">
        <v>9</v>
      </c>
      <c r="B73" s="15" t="s">
        <v>183</v>
      </c>
      <c r="C73" s="17">
        <f t="shared" ref="C73:G73" si="94">C88/C91*1000</f>
        <v>0.20429009193054137</v>
      </c>
      <c r="D73" s="17">
        <f t="shared" si="94"/>
        <v>0.20872469213107911</v>
      </c>
      <c r="E73" s="17">
        <f t="shared" si="94"/>
        <v>0.2101723413198823</v>
      </c>
      <c r="F73" s="17">
        <f t="shared" si="94"/>
        <v>0.21408691928923143</v>
      </c>
      <c r="G73" s="17">
        <f t="shared" si="94"/>
        <v>0.21440823327615779</v>
      </c>
      <c r="H73" s="17">
        <f t="shared" ref="H73" si="95">H88/H91*1000</f>
        <v>0.21616947686986596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6">IF(C73/$I73&gt;1,2^((1-$I73/C73)/LN(10/3)),2^(-LOG($I73/C73,10/3)))</f>
        <v>0.31733591378482912</v>
      </c>
      <c r="M73" s="17">
        <f t="shared" si="96"/>
        <v>0.32128367661467327</v>
      </c>
      <c r="N73" s="17">
        <f t="shared" si="96"/>
        <v>0.32256467793247701</v>
      </c>
      <c r="O73" s="17">
        <f t="shared" si="96"/>
        <v>0.32601000640833827</v>
      </c>
      <c r="P73" s="17">
        <f t="shared" si="96"/>
        <v>0.32629161183010863</v>
      </c>
      <c r="Q73" s="17">
        <f t="shared" si="96"/>
        <v>0.32783202821976759</v>
      </c>
    </row>
    <row r="74" spans="1:17">
      <c r="A74" s="9">
        <v>10</v>
      </c>
      <c r="B74" s="15" t="s">
        <v>184</v>
      </c>
      <c r="C74" s="17">
        <f t="shared" ref="C74:G74" si="97">C89/C91*100</f>
        <v>8.1716036772216546E-2</v>
      </c>
      <c r="D74" s="17">
        <f t="shared" si="97"/>
        <v>8.3489876852431644E-2</v>
      </c>
      <c r="E74" s="17">
        <f t="shared" si="97"/>
        <v>8.4068936527952914E-2</v>
      </c>
      <c r="F74" s="17">
        <f t="shared" si="97"/>
        <v>8.5634767715692575E-2</v>
      </c>
      <c r="G74" s="17">
        <f t="shared" si="97"/>
        <v>8.5763293310463118E-2</v>
      </c>
      <c r="H74" s="17">
        <f t="shared" ref="H74" si="98">H89/H91*100</f>
        <v>8.6467790747946388E-2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6"/>
        <v>1.2503831469005706</v>
      </c>
      <c r="M74" s="17">
        <f t="shared" si="96"/>
        <v>1.2597765175651132</v>
      </c>
      <c r="N74" s="17">
        <f t="shared" si="96"/>
        <v>1.2627718293535426</v>
      </c>
      <c r="O74" s="17">
        <f t="shared" si="96"/>
        <v>1.2707027423377757</v>
      </c>
      <c r="P74" s="17">
        <f t="shared" si="96"/>
        <v>1.2713430227223903</v>
      </c>
      <c r="Q74" s="17">
        <f t="shared" si="96"/>
        <v>1.2748244641701276</v>
      </c>
    </row>
    <row r="75" spans="1:17">
      <c r="A75" s="9">
        <v>11</v>
      </c>
      <c r="B75" s="15" t="s">
        <v>185</v>
      </c>
      <c r="C75" s="17">
        <f t="shared" ref="C75:G75" si="99">C90/C91*1000</f>
        <v>4.902962206332993</v>
      </c>
      <c r="D75" s="17">
        <f t="shared" si="99"/>
        <v>4.8006679190148196</v>
      </c>
      <c r="E75" s="17">
        <f t="shared" si="99"/>
        <v>4.8339638503572937</v>
      </c>
      <c r="F75" s="17">
        <f t="shared" si="99"/>
        <v>4.4958253050738595</v>
      </c>
      <c r="G75" s="17">
        <f t="shared" si="99"/>
        <v>4.7169811320754711</v>
      </c>
      <c r="H75" s="17">
        <f t="shared" ref="H75" si="100">H90/H91*1000</f>
        <v>4.7557284911370514</v>
      </c>
      <c r="I75" s="18">
        <f>Показатели!$E$12</f>
        <v>5</v>
      </c>
      <c r="J75" s="9">
        <v>11</v>
      </c>
      <c r="K75" s="15" t="s">
        <v>185</v>
      </c>
      <c r="L75" s="17">
        <f t="shared" si="96"/>
        <v>0.9887803145456332</v>
      </c>
      <c r="M75" s="17">
        <f t="shared" si="96"/>
        <v>0.97685036495011213</v>
      </c>
      <c r="N75" s="17">
        <f t="shared" si="96"/>
        <v>0.98074519900450141</v>
      </c>
      <c r="O75" s="17">
        <f t="shared" si="96"/>
        <v>0.94064247955659264</v>
      </c>
      <c r="P75" s="17">
        <f t="shared" si="96"/>
        <v>0.96701006012267365</v>
      </c>
      <c r="Q75" s="17">
        <f t="shared" si="96"/>
        <v>0.97157529591657976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14</v>
      </c>
      <c r="D77" s="17">
        <v>14</v>
      </c>
      <c r="E77" s="17">
        <v>15</v>
      </c>
      <c r="F77" s="17">
        <v>15</v>
      </c>
      <c r="G77" s="17">
        <v>15</v>
      </c>
      <c r="H77" s="17">
        <v>15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23</v>
      </c>
      <c r="D78" s="17">
        <v>23</v>
      </c>
      <c r="E78" s="17">
        <v>23</v>
      </c>
      <c r="F78" s="17">
        <v>23</v>
      </c>
      <c r="G78" s="17">
        <v>23</v>
      </c>
      <c r="H78" s="17">
        <v>23</v>
      </c>
      <c r="K78" s="15" t="s">
        <v>187</v>
      </c>
      <c r="L78" s="17">
        <f t="shared" ref="L78:L83" si="101">L65</f>
        <v>0.72499366896823791</v>
      </c>
      <c r="M78" s="17">
        <f t="shared" ref="M78:M83" si="102">N65</f>
        <v>0.76680003497179849</v>
      </c>
      <c r="N78" s="17">
        <f t="shared" ref="N78:N88" si="103">P65</f>
        <v>0.77565969394425338</v>
      </c>
      <c r="O78" s="17">
        <f>Q65</f>
        <v>0.7793215683597432</v>
      </c>
    </row>
    <row r="79" spans="1:17">
      <c r="A79" s="9">
        <v>3</v>
      </c>
      <c r="B79" s="10" t="s">
        <v>189</v>
      </c>
      <c r="C79" s="17">
        <v>7.5</v>
      </c>
      <c r="D79" s="17">
        <v>11.7</v>
      </c>
      <c r="E79" s="17">
        <v>11.6</v>
      </c>
      <c r="F79" s="17">
        <v>4.2</v>
      </c>
      <c r="G79" s="17">
        <v>7</v>
      </c>
      <c r="H79" s="17">
        <v>13.2</v>
      </c>
      <c r="K79" s="15" t="s">
        <v>190</v>
      </c>
      <c r="L79" s="17">
        <f t="shared" si="101"/>
        <v>1.0893776410085556</v>
      </c>
      <c r="M79" s="17">
        <f t="shared" si="102"/>
        <v>1.1044236734381849</v>
      </c>
      <c r="N79" s="17">
        <f t="shared" si="103"/>
        <v>1.1148672638556114</v>
      </c>
      <c r="O79" s="17">
        <f t="shared" ref="O79:O88" si="104">Q66</f>
        <v>1.119117119212282</v>
      </c>
    </row>
    <row r="80" spans="1:17">
      <c r="A80" s="9">
        <v>4</v>
      </c>
      <c r="B80" s="10" t="s">
        <v>191</v>
      </c>
      <c r="C80" s="17">
        <v>155.19999999999999</v>
      </c>
      <c r="D80" s="17">
        <v>155.9</v>
      </c>
      <c r="E80" s="17">
        <v>158.80000000000001</v>
      </c>
      <c r="F80" s="17">
        <v>160</v>
      </c>
      <c r="G80" s="17">
        <v>167</v>
      </c>
      <c r="H80" s="17">
        <v>170</v>
      </c>
      <c r="K80" s="15" t="s">
        <v>192</v>
      </c>
      <c r="L80" s="17">
        <f t="shared" si="101"/>
        <v>0.85778585350177972</v>
      </c>
      <c r="M80" s="17">
        <f t="shared" si="102"/>
        <v>1.1089708353248788</v>
      </c>
      <c r="N80" s="17">
        <f t="shared" si="103"/>
        <v>0.84764422103835824</v>
      </c>
      <c r="O80" s="17">
        <f t="shared" si="104"/>
        <v>1.1879054306977497</v>
      </c>
    </row>
    <row r="81" spans="1:17">
      <c r="A81" s="9">
        <v>5</v>
      </c>
      <c r="B81" s="10" t="s">
        <v>193</v>
      </c>
      <c r="C81" s="17">
        <v>35.799999999999997</v>
      </c>
      <c r="D81" s="17">
        <v>35.799999999999997</v>
      </c>
      <c r="E81" s="17">
        <v>35.799999999999997</v>
      </c>
      <c r="F81" s="17">
        <v>35.799999999999997</v>
      </c>
      <c r="G81" s="17">
        <v>35.799999999999997</v>
      </c>
      <c r="H81" s="17">
        <v>35.799999999999997</v>
      </c>
      <c r="K81" s="15" t="s">
        <v>194</v>
      </c>
      <c r="L81" s="17">
        <f t="shared" si="101"/>
        <v>1.0314591452813293</v>
      </c>
      <c r="M81" s="17">
        <f t="shared" si="102"/>
        <v>1.0599526526220744</v>
      </c>
      <c r="N81" s="17">
        <f t="shared" si="103"/>
        <v>1.0978522032575002</v>
      </c>
      <c r="O81" s="17">
        <f t="shared" si="104"/>
        <v>1.1115202446980925</v>
      </c>
    </row>
    <row r="82" spans="1:17">
      <c r="A82" s="9">
        <v>6</v>
      </c>
      <c r="B82" s="10" t="s">
        <v>195</v>
      </c>
      <c r="C82" s="17">
        <v>30099.3</v>
      </c>
      <c r="D82" s="17">
        <v>20128.400000000001</v>
      </c>
      <c r="E82" s="17">
        <v>22347.200000000001</v>
      </c>
      <c r="F82" s="17">
        <v>27597</v>
      </c>
      <c r="G82" s="17">
        <v>25581.200000000001</v>
      </c>
      <c r="H82" s="17">
        <v>27219.4</v>
      </c>
      <c r="K82" s="15" t="s">
        <v>196</v>
      </c>
      <c r="L82" s="17">
        <f t="shared" si="101"/>
        <v>0.94966466115779502</v>
      </c>
      <c r="M82" s="17">
        <f t="shared" si="102"/>
        <v>0.96531234651847853</v>
      </c>
      <c r="N82" s="17">
        <f t="shared" si="103"/>
        <v>0.9764656300370016</v>
      </c>
      <c r="O82" s="17">
        <f t="shared" si="104"/>
        <v>0.98107550539362243</v>
      </c>
    </row>
    <row r="83" spans="1:17">
      <c r="A83" s="9">
        <v>7</v>
      </c>
      <c r="B83" s="10" t="s">
        <v>197</v>
      </c>
      <c r="C83" s="17">
        <v>25563.1</v>
      </c>
      <c r="D83" s="17">
        <v>24455.8</v>
      </c>
      <c r="E83" s="17">
        <v>21237.8</v>
      </c>
      <c r="F83" s="17">
        <v>25741.8</v>
      </c>
      <c r="G83" s="17">
        <v>26172</v>
      </c>
      <c r="H83" s="17">
        <v>27014.3</v>
      </c>
      <c r="K83" s="15" t="s">
        <v>198</v>
      </c>
      <c r="L83" s="17">
        <f t="shared" si="101"/>
        <v>1.4604297885708795</v>
      </c>
      <c r="M83" s="17">
        <f t="shared" si="102"/>
        <v>1.2286012728733973</v>
      </c>
      <c r="N83" s="17">
        <f t="shared" si="103"/>
        <v>0.88004076789196573</v>
      </c>
      <c r="O83" s="17">
        <f t="shared" si="104"/>
        <v>1.045170193476735</v>
      </c>
    </row>
    <row r="84" spans="1:17">
      <c r="A84" s="9">
        <v>8</v>
      </c>
      <c r="B84" s="10" t="s">
        <v>199</v>
      </c>
      <c r="C84" s="17"/>
      <c r="D84" s="17"/>
      <c r="E84" s="17">
        <v>86</v>
      </c>
      <c r="F84" s="17">
        <v>80</v>
      </c>
      <c r="G84" s="17">
        <v>72</v>
      </c>
      <c r="H84" s="17">
        <v>71</v>
      </c>
      <c r="K84" s="15" t="s">
        <v>200</v>
      </c>
      <c r="L84" s="17">
        <f>N71</f>
        <v>0.49251145954890185</v>
      </c>
      <c r="M84" s="17">
        <f>O71</f>
        <v>0.46703602373082836</v>
      </c>
      <c r="N84" s="17">
        <f t="shared" si="103"/>
        <v>0.44745521977362201</v>
      </c>
      <c r="O84" s="17">
        <f t="shared" si="104"/>
        <v>0.51418893820684342</v>
      </c>
    </row>
    <row r="85" spans="1:17">
      <c r="A85" s="9">
        <v>9</v>
      </c>
      <c r="B85" s="10" t="s">
        <v>201</v>
      </c>
      <c r="C85" s="17"/>
      <c r="D85" s="17"/>
      <c r="E85" s="17">
        <v>47</v>
      </c>
      <c r="F85" s="17">
        <v>38</v>
      </c>
      <c r="G85" s="17">
        <v>27</v>
      </c>
      <c r="H85" s="17">
        <v>36</v>
      </c>
      <c r="K85" s="15" t="s">
        <v>202</v>
      </c>
      <c r="L85" s="17">
        <f>L72</f>
        <v>0.36369656654797239</v>
      </c>
      <c r="M85" s="17">
        <f>N72</f>
        <v>0.43503927113354635</v>
      </c>
      <c r="N85" s="17">
        <f t="shared" si="103"/>
        <v>0.95798716842659404</v>
      </c>
      <c r="O85" s="17">
        <f t="shared" si="104"/>
        <v>0.88704003425098876</v>
      </c>
    </row>
    <row r="86" spans="1:17">
      <c r="A86" s="9">
        <v>10</v>
      </c>
      <c r="B86" s="10" t="s">
        <v>203</v>
      </c>
      <c r="C86" s="17">
        <v>97</v>
      </c>
      <c r="D86" s="17">
        <v>167</v>
      </c>
      <c r="E86" s="17">
        <v>148</v>
      </c>
      <c r="F86" s="17">
        <v>137</v>
      </c>
      <c r="G86" s="17">
        <v>200</v>
      </c>
      <c r="H86" s="17">
        <v>162</v>
      </c>
      <c r="K86" s="15" t="s">
        <v>204</v>
      </c>
      <c r="L86" s="17">
        <f>L73</f>
        <v>0.31733591378482912</v>
      </c>
      <c r="M86" s="17">
        <f>N73</f>
        <v>0.32256467793247701</v>
      </c>
      <c r="N86" s="17">
        <f t="shared" si="103"/>
        <v>0.32629161183010863</v>
      </c>
      <c r="O86" s="17">
        <f t="shared" si="104"/>
        <v>0.32783202821976759</v>
      </c>
    </row>
    <row r="87" spans="1:17">
      <c r="A87" s="9">
        <v>11</v>
      </c>
      <c r="B87" s="10" t="s">
        <v>205</v>
      </c>
      <c r="C87" s="17">
        <v>161</v>
      </c>
      <c r="D87" s="17">
        <v>158</v>
      </c>
      <c r="E87" s="17">
        <v>196</v>
      </c>
      <c r="F87" s="17">
        <v>102</v>
      </c>
      <c r="G87" s="17">
        <v>193</v>
      </c>
      <c r="H87" s="17">
        <v>161</v>
      </c>
      <c r="K87" s="15" t="s">
        <v>206</v>
      </c>
      <c r="L87" s="17">
        <f>L74</f>
        <v>1.2503831469005706</v>
      </c>
      <c r="M87" s="17">
        <f>N74</f>
        <v>1.2627718293535426</v>
      </c>
      <c r="N87" s="17">
        <f t="shared" si="103"/>
        <v>1.2713430227223903</v>
      </c>
      <c r="O87" s="17">
        <f t="shared" si="104"/>
        <v>1.2748244641701276</v>
      </c>
    </row>
    <row r="88" spans="1:17">
      <c r="A88" s="9">
        <v>12</v>
      </c>
      <c r="B88" s="10" t="s">
        <v>207</v>
      </c>
      <c r="C88" s="17">
        <v>1</v>
      </c>
      <c r="D88" s="17">
        <v>1</v>
      </c>
      <c r="E88" s="17">
        <v>1</v>
      </c>
      <c r="F88" s="17">
        <v>1</v>
      </c>
      <c r="G88" s="17">
        <v>1</v>
      </c>
      <c r="H88" s="17">
        <v>1</v>
      </c>
      <c r="K88" s="15" t="s">
        <v>208</v>
      </c>
      <c r="L88" s="17">
        <f>L75</f>
        <v>0.9887803145456332</v>
      </c>
      <c r="M88" s="17">
        <f>N75</f>
        <v>0.98074519900450141</v>
      </c>
      <c r="N88" s="17">
        <f t="shared" si="103"/>
        <v>0.96701006012267365</v>
      </c>
      <c r="O88" s="17">
        <f t="shared" si="104"/>
        <v>0.97157529591657976</v>
      </c>
    </row>
    <row r="89" spans="1:17">
      <c r="A89" s="9">
        <v>13</v>
      </c>
      <c r="B89" s="10" t="s">
        <v>209</v>
      </c>
      <c r="C89" s="17">
        <v>4</v>
      </c>
      <c r="D89" s="17">
        <v>4</v>
      </c>
      <c r="E89" s="17">
        <v>4</v>
      </c>
      <c r="F89" s="17">
        <v>4</v>
      </c>
      <c r="G89" s="21">
        <v>4</v>
      </c>
      <c r="H89" s="21">
        <v>4</v>
      </c>
    </row>
    <row r="90" spans="1:17">
      <c r="A90" s="9">
        <v>14</v>
      </c>
      <c r="B90" s="10" t="s">
        <v>211</v>
      </c>
      <c r="C90" s="17">
        <v>24</v>
      </c>
      <c r="D90" s="17">
        <v>23</v>
      </c>
      <c r="E90" s="17">
        <v>23</v>
      </c>
      <c r="F90" s="17">
        <v>21</v>
      </c>
      <c r="G90" s="21">
        <v>22</v>
      </c>
      <c r="H90" s="21">
        <v>22</v>
      </c>
    </row>
    <row r="91" spans="1:17">
      <c r="A91" s="9">
        <v>15</v>
      </c>
      <c r="B91" s="10" t="s">
        <v>213</v>
      </c>
      <c r="C91" s="17">
        <v>4895</v>
      </c>
      <c r="D91" s="17">
        <v>4791</v>
      </c>
      <c r="E91" s="17">
        <v>4758</v>
      </c>
      <c r="F91" s="17">
        <v>4671</v>
      </c>
      <c r="G91" s="17">
        <v>4664</v>
      </c>
      <c r="H91" s="17">
        <v>4626</v>
      </c>
    </row>
    <row r="93" spans="1:17" ht="16">
      <c r="A93" s="20" t="s">
        <v>246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5">C107/C121*1000</f>
        <v>1.0399643440796316</v>
      </c>
      <c r="D95" s="17">
        <f t="shared" si="105"/>
        <v>1.0602847621932747</v>
      </c>
      <c r="E95" s="17">
        <f t="shared" si="105"/>
        <v>3.4758954208855979</v>
      </c>
      <c r="F95" s="17">
        <f t="shared" si="105"/>
        <v>5.4290453928517568</v>
      </c>
      <c r="G95" s="17">
        <f t="shared" si="105"/>
        <v>5.4276074519583402</v>
      </c>
      <c r="H95" s="17">
        <f t="shared" ref="H95" si="106">H107/H121*1000</f>
        <v>5.6123183191826156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7">IF(C95/$I95&gt;1,2^((1-$I95/C95)/LN(10/3)),2^(-LOG($I95/C95,10/3)))</f>
        <v>0.40493856591781968</v>
      </c>
      <c r="M95" s="17">
        <f t="shared" si="107"/>
        <v>0.40947510577584578</v>
      </c>
      <c r="N95" s="17">
        <f t="shared" si="107"/>
        <v>0.8111336911536231</v>
      </c>
      <c r="O95" s="17">
        <f t="shared" si="107"/>
        <v>1.0465485001010222</v>
      </c>
      <c r="P95" s="17">
        <f t="shared" si="107"/>
        <v>1.0464015002897709</v>
      </c>
      <c r="Q95" s="17">
        <f t="shared" si="107"/>
        <v>1.0648268053930221</v>
      </c>
    </row>
    <row r="96" spans="1:17">
      <c r="A96" s="9">
        <v>2</v>
      </c>
      <c r="B96" s="15" t="s">
        <v>176</v>
      </c>
      <c r="C96" s="17">
        <f t="shared" ref="C96:G96" si="108">C108/C121*1000</f>
        <v>1.3370970138166691</v>
      </c>
      <c r="D96" s="17">
        <f t="shared" si="108"/>
        <v>1.3632232656770675</v>
      </c>
      <c r="E96" s="17">
        <f t="shared" si="108"/>
        <v>1.3601329907813209</v>
      </c>
      <c r="F96" s="17">
        <f t="shared" si="108"/>
        <v>1.3572613482129392</v>
      </c>
      <c r="G96" s="17">
        <f t="shared" si="108"/>
        <v>1.3202288396655422</v>
      </c>
      <c r="H96" s="17">
        <f t="shared" ref="H96" si="109">H108/H121*1000</f>
        <v>1.4390559792775939</v>
      </c>
      <c r="I96" s="18">
        <f>Показатели!$E$3</f>
        <v>4</v>
      </c>
      <c r="J96" s="9">
        <v>2</v>
      </c>
      <c r="K96" s="15" t="s">
        <v>176</v>
      </c>
      <c r="L96" s="17">
        <f t="shared" si="107"/>
        <v>0.53213047952004899</v>
      </c>
      <c r="M96" s="17">
        <f t="shared" si="107"/>
        <v>0.53809195450216574</v>
      </c>
      <c r="N96" s="17">
        <f t="shared" si="107"/>
        <v>0.53738936050555963</v>
      </c>
      <c r="O96" s="17">
        <f t="shared" si="107"/>
        <v>0.53673586662528294</v>
      </c>
      <c r="P96" s="17">
        <f t="shared" si="107"/>
        <v>0.52825522873558506</v>
      </c>
      <c r="Q96" s="17">
        <f t="shared" si="107"/>
        <v>0.55512655049165582</v>
      </c>
    </row>
    <row r="97" spans="1:17">
      <c r="A97" s="9">
        <v>3</v>
      </c>
      <c r="B97" s="15" t="s">
        <v>177</v>
      </c>
      <c r="C97" s="17">
        <f>C109/C121*1000+0.00001</f>
        <v>1.6639529505274104</v>
      </c>
      <c r="D97" s="17">
        <f>D109/D121*1000+0.00001</f>
        <v>1.6964656195092398</v>
      </c>
      <c r="E97" s="17">
        <f>E109/E121*1000+0.00001</f>
        <v>1.7530702992292579</v>
      </c>
      <c r="F97" s="17">
        <f>F109/F121*1000+0.00001</f>
        <v>0.73896340069371136</v>
      </c>
      <c r="G97" s="17">
        <f>G109/G121*1000</f>
        <v>1.3202288396655422</v>
      </c>
      <c r="H97" s="17">
        <f>H109/H121*1000</f>
        <v>2.6622535616635488</v>
      </c>
      <c r="I97" s="18">
        <f>Показатели!$E$4</f>
        <v>2</v>
      </c>
      <c r="J97" s="9">
        <v>3</v>
      </c>
      <c r="K97" s="15" t="s">
        <v>177</v>
      </c>
      <c r="L97" s="17">
        <f t="shared" si="107"/>
        <v>0.89951125115448438</v>
      </c>
      <c r="M97" s="17">
        <f t="shared" si="107"/>
        <v>0.90958844449522513</v>
      </c>
      <c r="N97" s="17">
        <f t="shared" si="107"/>
        <v>0.92693942557177245</v>
      </c>
      <c r="O97" s="17">
        <f t="shared" si="107"/>
        <v>0.56371041070684436</v>
      </c>
      <c r="P97" s="17">
        <f t="shared" si="107"/>
        <v>0.78732090468616178</v>
      </c>
      <c r="Q97" s="17">
        <f t="shared" si="107"/>
        <v>1.1539760394139962</v>
      </c>
    </row>
    <row r="98" spans="1:17">
      <c r="A98" s="9">
        <v>4</v>
      </c>
      <c r="B98" s="15" t="s">
        <v>178</v>
      </c>
      <c r="C98" s="17">
        <f t="shared" ref="C98:G98" si="110">C110/C121*1000</f>
        <v>30.218392512256724</v>
      </c>
      <c r="D98" s="17">
        <f t="shared" si="110"/>
        <v>32.596182974856099</v>
      </c>
      <c r="E98" s="17">
        <f t="shared" si="110"/>
        <v>34.804291975215357</v>
      </c>
      <c r="F98" s="17">
        <f t="shared" si="110"/>
        <v>38.108882521489974</v>
      </c>
      <c r="G98" s="17">
        <f t="shared" si="110"/>
        <v>42.247322869297349</v>
      </c>
      <c r="H98" s="17">
        <f t="shared" ref="H98" si="111">H110/H121*1000</f>
        <v>43.891207367966615</v>
      </c>
      <c r="I98" s="18">
        <f>Показатели!$E$5</f>
        <v>30</v>
      </c>
      <c r="J98" s="9">
        <v>4</v>
      </c>
      <c r="K98" s="15" t="s">
        <v>178</v>
      </c>
      <c r="L98" s="17">
        <f t="shared" si="107"/>
        <v>1.0041694520739786</v>
      </c>
      <c r="M98" s="17">
        <f t="shared" si="107"/>
        <v>1.0469215611824347</v>
      </c>
      <c r="N98" s="17">
        <f t="shared" si="107"/>
        <v>1.0827135057746839</v>
      </c>
      <c r="O98" s="17">
        <f t="shared" si="107"/>
        <v>1.1303215080461957</v>
      </c>
      <c r="P98" s="17">
        <f t="shared" si="107"/>
        <v>1.1816335621756864</v>
      </c>
      <c r="Q98" s="17">
        <f t="shared" si="107"/>
        <v>1.1998656574001512</v>
      </c>
    </row>
    <row r="99" spans="1:17">
      <c r="A99" s="9">
        <v>5</v>
      </c>
      <c r="B99" s="15" t="s">
        <v>179</v>
      </c>
      <c r="C99" s="17">
        <f t="shared" ref="C99:G99" si="112">C111/C121*1000</f>
        <v>1.6936562175011143</v>
      </c>
      <c r="D99" s="17">
        <f t="shared" si="112"/>
        <v>1.7267494698576191</v>
      </c>
      <c r="E99" s="17">
        <f t="shared" si="112"/>
        <v>1.7228351216563398</v>
      </c>
      <c r="F99" s="17">
        <f t="shared" si="112"/>
        <v>4.9917056250942542</v>
      </c>
      <c r="G99" s="17">
        <f t="shared" si="112"/>
        <v>7.6133196420712927</v>
      </c>
      <c r="H99" s="17">
        <f t="shared" ref="H99" si="113">H111/H121*1000</f>
        <v>7.5550438912073687</v>
      </c>
      <c r="I99" s="18">
        <f>Показатели!$E$6</f>
        <v>8</v>
      </c>
      <c r="J99" s="9">
        <v>5</v>
      </c>
      <c r="K99" s="15" t="s">
        <v>179</v>
      </c>
      <c r="L99" s="17">
        <f t="shared" si="107"/>
        <v>0.40908596102309069</v>
      </c>
      <c r="M99" s="17">
        <f t="shared" si="107"/>
        <v>0.41366896428269351</v>
      </c>
      <c r="N99" s="17">
        <f t="shared" si="107"/>
        <v>0.41312883107970555</v>
      </c>
      <c r="O99" s="17">
        <f t="shared" si="107"/>
        <v>0.76220117698565082</v>
      </c>
      <c r="P99" s="17">
        <f t="shared" si="107"/>
        <v>0.97188062649356366</v>
      </c>
      <c r="Q99" s="17">
        <f t="shared" si="107"/>
        <v>0.96759077023037732</v>
      </c>
    </row>
    <row r="100" spans="1:17">
      <c r="A100" s="9">
        <v>6</v>
      </c>
      <c r="B100" s="15" t="s">
        <v>180</v>
      </c>
      <c r="C100" s="17">
        <f t="shared" ref="C100:G100" si="114">(C112-C113)/C112*100</f>
        <v>14.400898268065337</v>
      </c>
      <c r="D100" s="17">
        <f t="shared" si="114"/>
        <v>-17.626686397053032</v>
      </c>
      <c r="E100" s="17">
        <f t="shared" si="114"/>
        <v>2.3918047029081193</v>
      </c>
      <c r="F100" s="17">
        <f t="shared" si="114"/>
        <v>23.433957528688349</v>
      </c>
      <c r="G100" s="17">
        <f t="shared" si="114"/>
        <v>-21.090744723962707</v>
      </c>
      <c r="H100" s="17">
        <f t="shared" ref="H100" si="115">(H112-H113)/H112*100</f>
        <v>4.682816931628456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6">(ATAN((C100+2.4)/10)+3.1415/2)/3.1415*1.75</f>
        <v>1.450948080744402</v>
      </c>
      <c r="M100" s="17">
        <f t="shared" si="116"/>
        <v>0.32368100267970723</v>
      </c>
      <c r="N100" s="17">
        <f t="shared" si="116"/>
        <v>1.1239237515278695</v>
      </c>
      <c r="O100" s="17">
        <f t="shared" si="116"/>
        <v>1.5442897996837468</v>
      </c>
      <c r="P100" s="17">
        <f t="shared" si="116"/>
        <v>0.27364198950230528</v>
      </c>
      <c r="Q100" s="17">
        <f t="shared" si="116"/>
        <v>1.2182944331565611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-1.8135106543750945</v>
      </c>
      <c r="F101" s="17">
        <f>(F115-F114)/F121*1000</f>
        <v>-2.8653295128939829</v>
      </c>
      <c r="G101" s="17">
        <f>(G115-G114)/G121*1000</f>
        <v>-5.5742995452545108</v>
      </c>
      <c r="H101" s="17">
        <f>(H115-H114)/H121*1000</f>
        <v>-5.0366959274715786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7">(ATAN(E101/10)+3.1415/2)/3.1415*1.75</f>
        <v>0.7750629430265058</v>
      </c>
      <c r="O101" s="17">
        <f t="shared" si="117"/>
        <v>0.71954921032969099</v>
      </c>
      <c r="P101" s="17">
        <f t="shared" si="117"/>
        <v>0.59171909770947428</v>
      </c>
      <c r="Q101" s="17">
        <f t="shared" si="117"/>
        <v>0.61508811044203326</v>
      </c>
    </row>
    <row r="102" spans="1:17">
      <c r="A102" s="9">
        <v>8</v>
      </c>
      <c r="B102" s="15" t="s">
        <v>182</v>
      </c>
      <c r="C102" s="17">
        <f t="shared" ref="C102:H102" si="118">(C116-C117)/C121*1000</f>
        <v>-16.936562175011144</v>
      </c>
      <c r="D102" s="17">
        <f t="shared" si="118"/>
        <v>2.8779157830960318</v>
      </c>
      <c r="E102" s="17">
        <f t="shared" si="118"/>
        <v>3.9292730844793708</v>
      </c>
      <c r="F102" s="17">
        <f t="shared" si="118"/>
        <v>30.915397375961394</v>
      </c>
      <c r="G102" s="17">
        <f t="shared" si="118"/>
        <v>24.937655860349128</v>
      </c>
      <c r="H102" s="17">
        <f t="shared" si="118"/>
        <v>38.278889048784002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0.29708669869467741</v>
      </c>
      <c r="M102" s="17">
        <f>(ATAN(D102/10)+3.1415/2)/3.1415*1.75</f>
        <v>1.0310985066360028</v>
      </c>
      <c r="N102" s="17">
        <f t="shared" si="117"/>
        <v>1.083559668330204</v>
      </c>
      <c r="O102" s="17">
        <f t="shared" si="117"/>
        <v>1.5757547275397283</v>
      </c>
      <c r="P102" s="17">
        <f t="shared" si="117"/>
        <v>1.5375813502030287</v>
      </c>
      <c r="Q102" s="17">
        <f t="shared" si="117"/>
        <v>1.6076807264380673</v>
      </c>
    </row>
    <row r="103" spans="1:17">
      <c r="A103" s="9">
        <v>9</v>
      </c>
      <c r="B103" s="15" t="s">
        <v>183</v>
      </c>
      <c r="C103" s="17">
        <f t="shared" ref="C103:G103" si="119">C118/C121*1000</f>
        <v>0.14856633486851881</v>
      </c>
      <c r="D103" s="17">
        <f t="shared" si="119"/>
        <v>0.30293850348379281</v>
      </c>
      <c r="E103" s="17">
        <f t="shared" si="119"/>
        <v>0.30225177572918238</v>
      </c>
      <c r="F103" s="17">
        <f t="shared" si="119"/>
        <v>0.30161363293620869</v>
      </c>
      <c r="G103" s="17">
        <f t="shared" si="119"/>
        <v>0.29338418659234267</v>
      </c>
      <c r="H103" s="17">
        <f t="shared" ref="H103" si="120">H118/H121*1000</f>
        <v>0.28781119585551879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1">IF(C103/$I103&gt;1,2^((1-$I103/C103)/LN(10/3)),2^(-LOG($I103/C103,10/3)))</f>
        <v>0.26416916896486986</v>
      </c>
      <c r="M103" s="17">
        <f t="shared" si="121"/>
        <v>0.39813327067903742</v>
      </c>
      <c r="N103" s="17">
        <f t="shared" si="121"/>
        <v>0.39761342264286481</v>
      </c>
      <c r="O103" s="17">
        <f t="shared" si="121"/>
        <v>0.39712990369457651</v>
      </c>
      <c r="P103" s="17">
        <f t="shared" si="121"/>
        <v>0.39085509495190757</v>
      </c>
      <c r="Q103" s="17">
        <f t="shared" si="121"/>
        <v>0.38656330297858627</v>
      </c>
    </row>
    <row r="104" spans="1:17">
      <c r="A104" s="9">
        <v>10</v>
      </c>
      <c r="B104" s="15" t="s">
        <v>184</v>
      </c>
      <c r="C104" s="17">
        <f t="shared" ref="C104:G104" si="122">C119/C121*100</f>
        <v>2.9713266973703762E-2</v>
      </c>
      <c r="D104" s="17">
        <f t="shared" si="122"/>
        <v>3.0293850348379277E-2</v>
      </c>
      <c r="E104" s="17">
        <f t="shared" si="122"/>
        <v>3.022517757291824E-2</v>
      </c>
      <c r="F104" s="17">
        <f t="shared" si="122"/>
        <v>3.0161363293620871E-2</v>
      </c>
      <c r="G104" s="17">
        <f t="shared" si="122"/>
        <v>2.9338418659234266E-2</v>
      </c>
      <c r="H104" s="17">
        <f t="shared" ref="H104" si="123">H119/H121*100</f>
        <v>2.8781119585551879E-2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1"/>
        <v>0.74109990090247346</v>
      </c>
      <c r="M104" s="17">
        <f t="shared" si="121"/>
        <v>0.74940246707471014</v>
      </c>
      <c r="N104" s="17">
        <f t="shared" si="121"/>
        <v>0.74842396206268913</v>
      </c>
      <c r="O104" s="17">
        <f t="shared" si="121"/>
        <v>0.74751383894711387</v>
      </c>
      <c r="P104" s="17">
        <f t="shared" si="121"/>
        <v>0.73570282615695459</v>
      </c>
      <c r="Q104" s="17">
        <f t="shared" si="121"/>
        <v>0.72762442696290341</v>
      </c>
    </row>
    <row r="105" spans="1:17">
      <c r="A105" s="9">
        <v>11</v>
      </c>
      <c r="B105" s="15" t="s">
        <v>185</v>
      </c>
      <c r="C105" s="17">
        <f t="shared" ref="C105:G105" si="124">C120/C121*1000</f>
        <v>1.3370970138166691</v>
      </c>
      <c r="D105" s="17">
        <f t="shared" si="124"/>
        <v>1.3632232656770675</v>
      </c>
      <c r="E105" s="17">
        <f t="shared" si="124"/>
        <v>1.3601329907813209</v>
      </c>
      <c r="F105" s="17">
        <f t="shared" si="124"/>
        <v>1.2064545317448347</v>
      </c>
      <c r="G105" s="17">
        <f t="shared" si="124"/>
        <v>1.1735367463693707</v>
      </c>
      <c r="H105" s="17">
        <f t="shared" ref="H105" si="125">H120/H121*1000</f>
        <v>1.1512447834220751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1"/>
        <v>0.46797799022072145</v>
      </c>
      <c r="M105" s="17">
        <f t="shared" si="121"/>
        <v>0.47322076278920577</v>
      </c>
      <c r="N105" s="17">
        <f t="shared" si="121"/>
        <v>0.47260287199150247</v>
      </c>
      <c r="O105" s="17">
        <f t="shared" si="121"/>
        <v>0.44108120421274877</v>
      </c>
      <c r="P105" s="17">
        <f t="shared" si="121"/>
        <v>0.43411194762775568</v>
      </c>
      <c r="Q105" s="17">
        <f t="shared" si="121"/>
        <v>0.42934517294216296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7</v>
      </c>
      <c r="D107" s="17">
        <v>7</v>
      </c>
      <c r="E107" s="17">
        <v>23</v>
      </c>
      <c r="F107" s="17">
        <v>36</v>
      </c>
      <c r="G107" s="17">
        <v>37</v>
      </c>
      <c r="H107" s="17">
        <v>39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9</v>
      </c>
      <c r="D108" s="17">
        <v>9</v>
      </c>
      <c r="E108" s="17">
        <v>9</v>
      </c>
      <c r="F108" s="17">
        <v>9</v>
      </c>
      <c r="G108" s="17">
        <v>9</v>
      </c>
      <c r="H108" s="17">
        <v>10</v>
      </c>
      <c r="K108" s="15" t="s">
        <v>187</v>
      </c>
      <c r="L108" s="17">
        <f t="shared" ref="L108:L113" si="126">L95</f>
        <v>0.40493856591781968</v>
      </c>
      <c r="M108" s="17">
        <f t="shared" ref="M108:M113" si="127">N95</f>
        <v>0.8111336911536231</v>
      </c>
      <c r="N108" s="17">
        <f t="shared" ref="N108:N118" si="128">P95</f>
        <v>1.0464015002897709</v>
      </c>
      <c r="O108" s="17">
        <f>Q95</f>
        <v>1.0648268053930221</v>
      </c>
    </row>
    <row r="109" spans="1:17">
      <c r="A109" s="9">
        <v>3</v>
      </c>
      <c r="B109" s="10" t="s">
        <v>189</v>
      </c>
      <c r="C109" s="17">
        <v>11.2</v>
      </c>
      <c r="D109" s="17">
        <v>11.2</v>
      </c>
      <c r="E109" s="17">
        <v>11.6</v>
      </c>
      <c r="F109" s="17">
        <v>4.9000000000000004</v>
      </c>
      <c r="G109" s="17">
        <v>9</v>
      </c>
      <c r="H109" s="17">
        <v>18.5</v>
      </c>
      <c r="K109" s="15" t="s">
        <v>190</v>
      </c>
      <c r="L109" s="17">
        <f t="shared" si="126"/>
        <v>0.53213047952004899</v>
      </c>
      <c r="M109" s="17">
        <f t="shared" si="127"/>
        <v>0.53738936050555963</v>
      </c>
      <c r="N109" s="17">
        <f t="shared" si="128"/>
        <v>0.52825522873558506</v>
      </c>
      <c r="O109" s="17">
        <f t="shared" ref="O109:O118" si="129">Q96</f>
        <v>0.55512655049165582</v>
      </c>
    </row>
    <row r="110" spans="1:17">
      <c r="A110" s="9">
        <v>4</v>
      </c>
      <c r="B110" s="10" t="s">
        <v>191</v>
      </c>
      <c r="C110" s="17">
        <v>203.4</v>
      </c>
      <c r="D110" s="17">
        <v>215.2</v>
      </c>
      <c r="E110" s="17">
        <v>230.3</v>
      </c>
      <c r="F110" s="17">
        <v>252.7</v>
      </c>
      <c r="G110" s="17">
        <v>288</v>
      </c>
      <c r="H110" s="17">
        <v>305</v>
      </c>
      <c r="K110" s="15" t="s">
        <v>192</v>
      </c>
      <c r="L110" s="17">
        <f t="shared" si="126"/>
        <v>0.89951125115448438</v>
      </c>
      <c r="M110" s="17">
        <f t="shared" si="127"/>
        <v>0.92693942557177245</v>
      </c>
      <c r="N110" s="17">
        <f t="shared" si="128"/>
        <v>0.78732090468616178</v>
      </c>
      <c r="O110" s="17">
        <f t="shared" si="129"/>
        <v>1.1539760394139962</v>
      </c>
    </row>
    <row r="111" spans="1:17">
      <c r="A111" s="9">
        <v>5</v>
      </c>
      <c r="B111" s="10" t="s">
        <v>193</v>
      </c>
      <c r="C111" s="17">
        <v>11.4</v>
      </c>
      <c r="D111" s="17">
        <v>11.4</v>
      </c>
      <c r="E111" s="17">
        <v>11.4</v>
      </c>
      <c r="F111" s="17">
        <v>33.1</v>
      </c>
      <c r="G111" s="17">
        <v>51.9</v>
      </c>
      <c r="H111" s="17">
        <v>52.5</v>
      </c>
      <c r="K111" s="15" t="s">
        <v>194</v>
      </c>
      <c r="L111" s="17">
        <f t="shared" si="126"/>
        <v>1.0041694520739786</v>
      </c>
      <c r="M111" s="17">
        <f t="shared" si="127"/>
        <v>1.0827135057746839</v>
      </c>
      <c r="N111" s="17">
        <f t="shared" si="128"/>
        <v>1.1816335621756864</v>
      </c>
      <c r="O111" s="17">
        <f t="shared" si="129"/>
        <v>1.1998656574001512</v>
      </c>
    </row>
    <row r="112" spans="1:17">
      <c r="A112" s="9">
        <v>6</v>
      </c>
      <c r="B112" s="10" t="s">
        <v>195</v>
      </c>
      <c r="C112" s="17">
        <v>32507</v>
      </c>
      <c r="D112" s="17">
        <v>25409.200000000001</v>
      </c>
      <c r="E112" s="17">
        <v>24287.1</v>
      </c>
      <c r="F112" s="17">
        <v>35859.5</v>
      </c>
      <c r="G112" s="17">
        <v>32079</v>
      </c>
      <c r="H112" s="17">
        <v>29828.2</v>
      </c>
      <c r="K112" s="15" t="s">
        <v>196</v>
      </c>
      <c r="L112" s="17">
        <f t="shared" si="126"/>
        <v>0.40908596102309069</v>
      </c>
      <c r="M112" s="17">
        <f t="shared" si="127"/>
        <v>0.41312883107970555</v>
      </c>
      <c r="N112" s="17">
        <f t="shared" si="128"/>
        <v>0.97188062649356366</v>
      </c>
      <c r="O112" s="17">
        <f t="shared" si="129"/>
        <v>0.96759077023037732</v>
      </c>
    </row>
    <row r="113" spans="1:17">
      <c r="A113" s="9">
        <v>7</v>
      </c>
      <c r="B113" s="10" t="s">
        <v>197</v>
      </c>
      <c r="C113" s="17">
        <v>27825.7</v>
      </c>
      <c r="D113" s="17">
        <v>29888</v>
      </c>
      <c r="E113" s="17">
        <v>23706.2</v>
      </c>
      <c r="F113" s="17">
        <v>27456.2</v>
      </c>
      <c r="G113" s="17">
        <v>38844.699999999997</v>
      </c>
      <c r="H113" s="17">
        <v>28431.4</v>
      </c>
      <c r="K113" s="15" t="s">
        <v>198</v>
      </c>
      <c r="L113" s="17">
        <f t="shared" si="126"/>
        <v>1.450948080744402</v>
      </c>
      <c r="M113" s="17">
        <f t="shared" si="127"/>
        <v>1.1239237515278695</v>
      </c>
      <c r="N113" s="17">
        <f t="shared" si="128"/>
        <v>0.27364198950230528</v>
      </c>
      <c r="O113" s="17">
        <f t="shared" si="129"/>
        <v>1.2182944331565611</v>
      </c>
    </row>
    <row r="114" spans="1:17">
      <c r="A114" s="9">
        <v>8</v>
      </c>
      <c r="B114" s="10" t="s">
        <v>199</v>
      </c>
      <c r="C114" s="17"/>
      <c r="D114" s="17"/>
      <c r="E114" s="17">
        <v>86</v>
      </c>
      <c r="F114" s="17">
        <v>85</v>
      </c>
      <c r="G114" s="17">
        <v>113</v>
      </c>
      <c r="H114" s="17">
        <v>97</v>
      </c>
      <c r="K114" s="15" t="s">
        <v>200</v>
      </c>
      <c r="L114" s="17">
        <f>N101</f>
        <v>0.7750629430265058</v>
      </c>
      <c r="M114" s="17">
        <f>O101</f>
        <v>0.71954921032969099</v>
      </c>
      <c r="N114" s="17">
        <f t="shared" si="128"/>
        <v>0.59171909770947428</v>
      </c>
      <c r="O114" s="17">
        <f t="shared" si="129"/>
        <v>0.61508811044203326</v>
      </c>
    </row>
    <row r="115" spans="1:17">
      <c r="A115" s="9">
        <v>9</v>
      </c>
      <c r="B115" s="10" t="s">
        <v>201</v>
      </c>
      <c r="C115" s="17"/>
      <c r="D115" s="17"/>
      <c r="E115" s="17">
        <v>74</v>
      </c>
      <c r="F115" s="17">
        <v>66</v>
      </c>
      <c r="G115" s="17">
        <v>75</v>
      </c>
      <c r="H115" s="17">
        <v>62</v>
      </c>
      <c r="K115" s="15" t="s">
        <v>202</v>
      </c>
      <c r="L115" s="17">
        <f>L102</f>
        <v>0.29708669869467741</v>
      </c>
      <c r="M115" s="17">
        <f>N102</f>
        <v>1.083559668330204</v>
      </c>
      <c r="N115" s="17">
        <f t="shared" si="128"/>
        <v>1.5375813502030287</v>
      </c>
      <c r="O115" s="17">
        <f t="shared" si="129"/>
        <v>1.6076807264380673</v>
      </c>
    </row>
    <row r="116" spans="1:17">
      <c r="A116" s="9">
        <v>10</v>
      </c>
      <c r="B116" s="10" t="s">
        <v>203</v>
      </c>
      <c r="C116" s="17">
        <v>146</v>
      </c>
      <c r="D116" s="17">
        <v>357</v>
      </c>
      <c r="E116" s="17">
        <v>288</v>
      </c>
      <c r="F116" s="17">
        <v>385</v>
      </c>
      <c r="G116" s="17">
        <v>444</v>
      </c>
      <c r="H116" s="17">
        <v>491</v>
      </c>
      <c r="K116" s="15" t="s">
        <v>204</v>
      </c>
      <c r="L116" s="17">
        <f>L103</f>
        <v>0.26416916896486986</v>
      </c>
      <c r="M116" s="17">
        <f>N103</f>
        <v>0.39761342264286481</v>
      </c>
      <c r="N116" s="17">
        <f t="shared" si="128"/>
        <v>0.39085509495190757</v>
      </c>
      <c r="O116" s="17">
        <f t="shared" si="129"/>
        <v>0.38656330297858627</v>
      </c>
    </row>
    <row r="117" spans="1:17">
      <c r="A117" s="9">
        <v>11</v>
      </c>
      <c r="B117" s="10" t="s">
        <v>205</v>
      </c>
      <c r="C117" s="17">
        <v>260</v>
      </c>
      <c r="D117" s="17">
        <v>338</v>
      </c>
      <c r="E117" s="17">
        <v>262</v>
      </c>
      <c r="F117" s="17">
        <v>180</v>
      </c>
      <c r="G117" s="17">
        <v>274</v>
      </c>
      <c r="H117" s="17">
        <v>225</v>
      </c>
      <c r="K117" s="15" t="s">
        <v>206</v>
      </c>
      <c r="L117" s="17">
        <f>L104</f>
        <v>0.74109990090247346</v>
      </c>
      <c r="M117" s="17">
        <f>N104</f>
        <v>0.74842396206268913</v>
      </c>
      <c r="N117" s="17">
        <f t="shared" si="128"/>
        <v>0.73570282615695459</v>
      </c>
      <c r="O117" s="17">
        <f t="shared" si="129"/>
        <v>0.72762442696290341</v>
      </c>
    </row>
    <row r="118" spans="1:17">
      <c r="A118" s="9">
        <v>12</v>
      </c>
      <c r="B118" s="10" t="s">
        <v>207</v>
      </c>
      <c r="C118" s="17">
        <v>1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K118" s="15" t="s">
        <v>208</v>
      </c>
      <c r="L118" s="17">
        <f>L105</f>
        <v>0.46797799022072145</v>
      </c>
      <c r="M118" s="17">
        <f>N105</f>
        <v>0.47260287199150247</v>
      </c>
      <c r="N118" s="17">
        <f t="shared" si="128"/>
        <v>0.43411194762775568</v>
      </c>
      <c r="O118" s="17">
        <f t="shared" si="129"/>
        <v>0.42934517294216296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</row>
    <row r="120" spans="1:17">
      <c r="A120" s="9">
        <v>14</v>
      </c>
      <c r="B120" s="10" t="s">
        <v>211</v>
      </c>
      <c r="C120" s="17">
        <v>9</v>
      </c>
      <c r="D120" s="17">
        <v>9</v>
      </c>
      <c r="E120" s="17">
        <v>9</v>
      </c>
      <c r="F120" s="17">
        <v>8</v>
      </c>
      <c r="G120" s="21">
        <v>8</v>
      </c>
      <c r="H120" s="21">
        <v>8</v>
      </c>
    </row>
    <row r="121" spans="1:17">
      <c r="A121" s="9">
        <v>15</v>
      </c>
      <c r="B121" s="10" t="s">
        <v>213</v>
      </c>
      <c r="C121" s="17">
        <v>6731</v>
      </c>
      <c r="D121" s="17">
        <v>6602</v>
      </c>
      <c r="E121" s="17">
        <v>6617</v>
      </c>
      <c r="F121" s="17">
        <v>6631</v>
      </c>
      <c r="G121" s="17">
        <v>6817</v>
      </c>
      <c r="H121" s="17">
        <v>6949</v>
      </c>
    </row>
    <row r="123" spans="1:17" ht="16">
      <c r="A123" s="20" t="s">
        <v>247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0">C137/C151*1000</f>
        <v>3.7037037037037037</v>
      </c>
      <c r="D125" s="17">
        <f t="shared" si="130"/>
        <v>4.0203698740284102</v>
      </c>
      <c r="E125" s="17">
        <f t="shared" si="130"/>
        <v>4.7783382001592782</v>
      </c>
      <c r="F125" s="17">
        <f t="shared" si="130"/>
        <v>4.2587170614852283</v>
      </c>
      <c r="G125" s="17">
        <f t="shared" si="130"/>
        <v>4.2507970244420825</v>
      </c>
      <c r="H125" s="17">
        <f t="shared" ref="H125" si="131">H137/H151*1000</f>
        <v>4.7318611987381702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2">IF(C125/$I125&gt;1,2^((1-$I125/C125)/LN(10/3)),2^(-LOG($I125/C125,10/3)))</f>
        <v>0.84132671680000726</v>
      </c>
      <c r="M125" s="17">
        <f t="shared" si="132"/>
        <v>0.88201776880932425</v>
      </c>
      <c r="N125" s="17">
        <f t="shared" si="132"/>
        <v>0.97423189439670832</v>
      </c>
      <c r="O125" s="17">
        <f t="shared" si="132"/>
        <v>0.91175385174283519</v>
      </c>
      <c r="P125" s="17">
        <f t="shared" si="132"/>
        <v>0.91077727523349883</v>
      </c>
      <c r="Q125" s="17">
        <f t="shared" si="132"/>
        <v>0.96876511303486246</v>
      </c>
    </row>
    <row r="126" spans="1:17">
      <c r="A126" s="9">
        <v>2</v>
      </c>
      <c r="B126" s="15" t="s">
        <v>176</v>
      </c>
      <c r="C126" s="17">
        <f t="shared" ref="C126:G126" si="133">C138/C151*1000</f>
        <v>3.7037037037037037</v>
      </c>
      <c r="D126" s="17">
        <f t="shared" si="133"/>
        <v>3.75234521575985</v>
      </c>
      <c r="E126" s="17">
        <f t="shared" si="133"/>
        <v>3.7164852667905497</v>
      </c>
      <c r="F126" s="17">
        <f t="shared" si="133"/>
        <v>3.7263774287995743</v>
      </c>
      <c r="G126" s="17">
        <f t="shared" si="133"/>
        <v>3.4537725823591923</v>
      </c>
      <c r="H126" s="17">
        <f t="shared" ref="H126" si="134">H138/H151*1000</f>
        <v>3.680336487907466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2"/>
        <v>0.95665949809447459</v>
      </c>
      <c r="M126" s="17">
        <f t="shared" si="132"/>
        <v>0.96387277877313959</v>
      </c>
      <c r="N126" s="17">
        <f t="shared" si="132"/>
        <v>0.95855881029561973</v>
      </c>
      <c r="O126" s="17">
        <f t="shared" si="132"/>
        <v>0.96002686204526377</v>
      </c>
      <c r="P126" s="17">
        <f t="shared" si="132"/>
        <v>0.91894328052193142</v>
      </c>
      <c r="Q126" s="17">
        <f t="shared" si="132"/>
        <v>0.95317997649999453</v>
      </c>
    </row>
    <row r="127" spans="1:17">
      <c r="A127" s="9">
        <v>3</v>
      </c>
      <c r="B127" s="15" t="s">
        <v>177</v>
      </c>
      <c r="C127" s="17">
        <f>C139/C151*1000+0.00001</f>
        <v>2.2486872486772489</v>
      </c>
      <c r="D127" s="17">
        <f>D139/D151*1000+0.00001</f>
        <v>2.4926393218976148</v>
      </c>
      <c r="E127" s="17">
        <f>E139/E151*1000+0.00001</f>
        <v>1.6724283700557474</v>
      </c>
      <c r="F127" s="17">
        <f>F139/F151*1000+0.00001</f>
        <v>1.2510081368112858</v>
      </c>
      <c r="G127" s="17">
        <f>G139/G151*1000</f>
        <v>1.5940488841657809</v>
      </c>
      <c r="H127" s="17">
        <f>H139/H151*1000</f>
        <v>5.0210304942166148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2"/>
        <v>1.0657403954640017</v>
      </c>
      <c r="M127" s="17">
        <f t="shared" si="132"/>
        <v>1.1205092521187205</v>
      </c>
      <c r="N127" s="17">
        <f t="shared" si="132"/>
        <v>0.90214616941358261</v>
      </c>
      <c r="O127" s="17">
        <f t="shared" si="132"/>
        <v>0.76328424760594327</v>
      </c>
      <c r="P127" s="17">
        <f t="shared" si="132"/>
        <v>0.87755750226606632</v>
      </c>
      <c r="Q127" s="17">
        <f t="shared" si="132"/>
        <v>1.4139603653784465</v>
      </c>
    </row>
    <row r="128" spans="1:17">
      <c r="A128" s="9">
        <v>4</v>
      </c>
      <c r="B128" s="15" t="s">
        <v>178</v>
      </c>
      <c r="C128" s="17">
        <f t="shared" ref="C128:G128" si="135">C140/C151*1000</f>
        <v>36.851851851851855</v>
      </c>
      <c r="D128" s="17">
        <f t="shared" si="135"/>
        <v>38.83677298311445</v>
      </c>
      <c r="E128" s="17">
        <f t="shared" si="135"/>
        <v>40.350411468011679</v>
      </c>
      <c r="F128" s="17">
        <f t="shared" si="135"/>
        <v>45.169017833377694</v>
      </c>
      <c r="G128" s="17">
        <f t="shared" si="135"/>
        <v>49.681190223166844</v>
      </c>
      <c r="H128" s="17">
        <f t="shared" ref="H128" si="136">H140/H151*1000</f>
        <v>51.787592008412197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2"/>
        <v>1.1129818810996068</v>
      </c>
      <c r="M128" s="17">
        <f t="shared" si="132"/>
        <v>1.1399636722666551</v>
      </c>
      <c r="N128" s="17">
        <f t="shared" si="132"/>
        <v>1.1591406296081215</v>
      </c>
      <c r="O128" s="17">
        <f t="shared" si="132"/>
        <v>1.2132973418882325</v>
      </c>
      <c r="P128" s="17">
        <f t="shared" si="132"/>
        <v>1.2561732469315556</v>
      </c>
      <c r="Q128" s="17">
        <f t="shared" si="132"/>
        <v>1.2740618815020723</v>
      </c>
    </row>
    <row r="129" spans="1:17">
      <c r="A129" s="9">
        <v>5</v>
      </c>
      <c r="B129" s="15" t="s">
        <v>179</v>
      </c>
      <c r="C129" s="17">
        <f t="shared" ref="C129:G129" si="137">C141/C151*1000</f>
        <v>4.9999999999999991</v>
      </c>
      <c r="D129" s="17">
        <f t="shared" si="137"/>
        <v>5.2264808362369344</v>
      </c>
      <c r="E129" s="17">
        <f t="shared" si="137"/>
        <v>5.1765330501725515</v>
      </c>
      <c r="F129" s="17">
        <f t="shared" si="137"/>
        <v>5.9089699228107531</v>
      </c>
      <c r="G129" s="17">
        <f t="shared" si="137"/>
        <v>10.786397449521786</v>
      </c>
      <c r="H129" s="17">
        <f t="shared" ref="H129" si="138">H141/H151*1000</f>
        <v>10.935856992639327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2"/>
        <v>0.76293006380880879</v>
      </c>
      <c r="M129" s="17">
        <f t="shared" si="132"/>
        <v>0.78263839070394947</v>
      </c>
      <c r="N129" s="17">
        <f t="shared" si="132"/>
        <v>0.77832359332706802</v>
      </c>
      <c r="O129" s="17">
        <f t="shared" si="132"/>
        <v>0.83993994618167489</v>
      </c>
      <c r="P129" s="17">
        <f t="shared" si="132"/>
        <v>1.1603504511749785</v>
      </c>
      <c r="Q129" s="17">
        <f t="shared" si="132"/>
        <v>1.1671417083773505</v>
      </c>
    </row>
    <row r="130" spans="1:17">
      <c r="A130" s="9">
        <v>6</v>
      </c>
      <c r="B130" s="15" t="s">
        <v>180</v>
      </c>
      <c r="C130" s="17">
        <f t="shared" ref="C130:G130" si="139">(C142-C143)/C142*100</f>
        <v>-9.4930070697274402</v>
      </c>
      <c r="D130" s="17">
        <f t="shared" si="139"/>
        <v>-19.327779572621964</v>
      </c>
      <c r="E130" s="17">
        <f t="shared" si="139"/>
        <v>0.60792728565042742</v>
      </c>
      <c r="F130" s="17">
        <f t="shared" si="139"/>
        <v>5.2938119114589721</v>
      </c>
      <c r="G130" s="17">
        <f t="shared" si="139"/>
        <v>8.9456838021338552</v>
      </c>
      <c r="H130" s="17">
        <f t="shared" ref="H130" si="140">(H142-H143)/H142*100</f>
        <v>-15.795157238034568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1">(ATAN((C130+2.4)/10)+3.1415/2)/3.1415*1.75</f>
        <v>0.53132773388927046</v>
      </c>
      <c r="M130" s="17">
        <f t="shared" si="141"/>
        <v>0.29721321655353566</v>
      </c>
      <c r="N130" s="17">
        <f t="shared" si="141"/>
        <v>1.0377635975913682</v>
      </c>
      <c r="O130" s="17">
        <f t="shared" si="141"/>
        <v>1.2403136126465286</v>
      </c>
      <c r="P130" s="17">
        <f t="shared" si="141"/>
        <v>1.3475848264801136</v>
      </c>
      <c r="Q130" s="17">
        <f t="shared" si="141"/>
        <v>0.35720595034065844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-12.476771967082559</v>
      </c>
      <c r="F131" s="17">
        <f>(F145-F144)/F151*1000</f>
        <v>-10.380622837370241</v>
      </c>
      <c r="G131" s="17">
        <f>(G145-G144)/G151*1000</f>
        <v>-5.8448459086078639</v>
      </c>
      <c r="H131" s="17">
        <f>(H145-H144)/H151*1000</f>
        <v>-9.2008412197686642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2">(ATAN(E131/10)+3.1415/2)/3.1415*1.75</f>
        <v>0.37635004955975482</v>
      </c>
      <c r="O131" s="17">
        <f t="shared" si="142"/>
        <v>0.42708483215758347</v>
      </c>
      <c r="P131" s="17">
        <f t="shared" si="142"/>
        <v>0.58035326184576652</v>
      </c>
      <c r="Q131" s="17">
        <f t="shared" si="142"/>
        <v>0.46065908032009223</v>
      </c>
    </row>
    <row r="132" spans="1:17">
      <c r="A132" s="9">
        <v>8</v>
      </c>
      <c r="B132" s="15" t="s">
        <v>182</v>
      </c>
      <c r="C132" s="17">
        <f t="shared" ref="C132:H132" si="143">(C146-C147)/C151*1000</f>
        <v>-8.2010582010582009</v>
      </c>
      <c r="D132" s="17">
        <f t="shared" si="143"/>
        <v>19.565800053604931</v>
      </c>
      <c r="E132" s="17">
        <f t="shared" si="143"/>
        <v>9.8221396336607381</v>
      </c>
      <c r="F132" s="17">
        <f t="shared" si="143"/>
        <v>12.24381155177003</v>
      </c>
      <c r="G132" s="17">
        <f t="shared" si="143"/>
        <v>16.47183846971307</v>
      </c>
      <c r="H132" s="17">
        <f t="shared" si="143"/>
        <v>-2.1030494216614088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0.49236698662047806</v>
      </c>
      <c r="M132" s="17">
        <f>(ATAN(D132/10)+3.1415/2)/3.1415*1.75</f>
        <v>1.4868239866417001</v>
      </c>
      <c r="N132" s="17">
        <f t="shared" si="142"/>
        <v>1.3075146532975404</v>
      </c>
      <c r="O132" s="17">
        <f t="shared" si="142"/>
        <v>1.3685159382189187</v>
      </c>
      <c r="P132" s="17">
        <f t="shared" si="142"/>
        <v>1.4460826522373933</v>
      </c>
      <c r="Q132" s="17">
        <f t="shared" si="142"/>
        <v>0.75953050535955557</v>
      </c>
    </row>
    <row r="133" spans="1:17">
      <c r="A133" s="9">
        <v>9</v>
      </c>
      <c r="B133" s="15" t="s">
        <v>183</v>
      </c>
      <c r="C133" s="17">
        <f t="shared" ref="C133:G133" si="144">C148/C151*1000</f>
        <v>0.26455026455026459</v>
      </c>
      <c r="D133" s="17">
        <f t="shared" si="144"/>
        <v>0.2680246582685607</v>
      </c>
      <c r="E133" s="17">
        <f t="shared" si="144"/>
        <v>0.26546323334218214</v>
      </c>
      <c r="F133" s="17">
        <f t="shared" si="144"/>
        <v>0.26616981634282677</v>
      </c>
      <c r="G133" s="17">
        <f t="shared" si="144"/>
        <v>0.26567481402763016</v>
      </c>
      <c r="H133" s="17">
        <f t="shared" ref="H133" si="145">H148/H151*1000</f>
        <v>0.26288117770767611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6">IF(C133/$I133&gt;1,2^((1-$I133/C133)/LN(10/3)),2^(-LOG($I133/C133,10/3)))</f>
        <v>0.36825588125103631</v>
      </c>
      <c r="M133" s="17">
        <f t="shared" si="146"/>
        <v>0.37103255679580832</v>
      </c>
      <c r="N133" s="17">
        <f t="shared" si="146"/>
        <v>0.36898700124701883</v>
      </c>
      <c r="O133" s="17">
        <f t="shared" si="146"/>
        <v>0.36955211212697581</v>
      </c>
      <c r="P133" s="17">
        <f t="shared" si="146"/>
        <v>0.36915628609236234</v>
      </c>
      <c r="Q133" s="17">
        <f t="shared" si="146"/>
        <v>0.36691647648511944</v>
      </c>
    </row>
    <row r="134" spans="1:17">
      <c r="A134" s="9">
        <v>10</v>
      </c>
      <c r="B134" s="15" t="s">
        <v>184</v>
      </c>
      <c r="C134" s="17">
        <f t="shared" ref="C134:G134" si="147">C149/C151*100</f>
        <v>5.2910052910052914E-2</v>
      </c>
      <c r="D134" s="17">
        <f t="shared" si="147"/>
        <v>5.3604931653712141E-2</v>
      </c>
      <c r="E134" s="17">
        <f t="shared" si="147"/>
        <v>5.3092646668436425E-2</v>
      </c>
      <c r="F134" s="17">
        <f t="shared" si="147"/>
        <v>5.3233963268565346E-2</v>
      </c>
      <c r="G134" s="17">
        <f t="shared" si="147"/>
        <v>5.3134962805526036E-2</v>
      </c>
      <c r="H134" s="17">
        <f t="shared" ref="H134" si="148">H149/H151*100</f>
        <v>5.2576235541535225E-2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6"/>
        <v>1.0321710663992461</v>
      </c>
      <c r="M134" s="17">
        <f t="shared" si="146"/>
        <v>1.0394762122416596</v>
      </c>
      <c r="N134" s="17">
        <f t="shared" si="146"/>
        <v>1.034104148007251</v>
      </c>
      <c r="O134" s="17">
        <f t="shared" si="146"/>
        <v>1.0355935970460755</v>
      </c>
      <c r="P134" s="17">
        <f t="shared" si="146"/>
        <v>1.0345507576465975</v>
      </c>
      <c r="Q134" s="17">
        <f t="shared" si="146"/>
        <v>1.0286117889791895</v>
      </c>
    </row>
    <row r="135" spans="1:17">
      <c r="A135" s="9">
        <v>11</v>
      </c>
      <c r="B135" s="15" t="s">
        <v>185</v>
      </c>
      <c r="C135" s="17">
        <f t="shared" ref="C135:G135" si="149">C150/C151*1000</f>
        <v>0.52910052910052918</v>
      </c>
      <c r="D135" s="17">
        <f t="shared" si="149"/>
        <v>1.0720986330742428</v>
      </c>
      <c r="E135" s="17">
        <f t="shared" si="149"/>
        <v>1.0618529333687285</v>
      </c>
      <c r="F135" s="17">
        <f t="shared" si="149"/>
        <v>0.7985094490284802</v>
      </c>
      <c r="G135" s="17">
        <f t="shared" si="149"/>
        <v>0.79702444208289047</v>
      </c>
      <c r="H135" s="17">
        <f t="shared" ref="H135" si="150">H150/H151*1000</f>
        <v>0.78864353312302837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6"/>
        <v>0.27442752840946433</v>
      </c>
      <c r="M135" s="17">
        <f t="shared" si="146"/>
        <v>0.41209560254997546</v>
      </c>
      <c r="N135" s="17">
        <f t="shared" si="146"/>
        <v>0.409823660557317</v>
      </c>
      <c r="O135" s="17">
        <f t="shared" si="146"/>
        <v>0.34780221214404422</v>
      </c>
      <c r="P135" s="17">
        <f t="shared" si="146"/>
        <v>0.34742968235475313</v>
      </c>
      <c r="Q135" s="17">
        <f t="shared" si="146"/>
        <v>0.34532169619903358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14</v>
      </c>
      <c r="D137" s="17">
        <v>15</v>
      </c>
      <c r="E137" s="17">
        <v>18</v>
      </c>
      <c r="F137" s="17">
        <v>16</v>
      </c>
      <c r="G137" s="17">
        <v>16</v>
      </c>
      <c r="H137" s="17">
        <v>18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14</v>
      </c>
      <c r="D138" s="17">
        <v>14</v>
      </c>
      <c r="E138" s="17">
        <v>14</v>
      </c>
      <c r="F138" s="17">
        <v>14</v>
      </c>
      <c r="G138" s="17">
        <v>13</v>
      </c>
      <c r="H138" s="17">
        <v>14</v>
      </c>
      <c r="K138" s="15" t="s">
        <v>187</v>
      </c>
      <c r="L138" s="17">
        <f t="shared" ref="L138:L143" si="151">L125</f>
        <v>0.84132671680000726</v>
      </c>
      <c r="M138" s="17">
        <f t="shared" ref="M138:M143" si="152">N125</f>
        <v>0.97423189439670832</v>
      </c>
      <c r="N138" s="17">
        <f t="shared" ref="N138:N148" si="153">P125</f>
        <v>0.91077727523349883</v>
      </c>
      <c r="O138" s="17">
        <f>Q125</f>
        <v>0.96876511303486246</v>
      </c>
    </row>
    <row r="139" spans="1:17">
      <c r="A139" s="9">
        <v>3</v>
      </c>
      <c r="B139" s="10" t="s">
        <v>189</v>
      </c>
      <c r="C139" s="17">
        <v>8.5</v>
      </c>
      <c r="D139" s="17">
        <v>9.3000000000000007</v>
      </c>
      <c r="E139" s="17">
        <v>6.3</v>
      </c>
      <c r="F139" s="17">
        <v>4.7</v>
      </c>
      <c r="G139" s="17">
        <v>6</v>
      </c>
      <c r="H139" s="17">
        <v>19.100000000000001</v>
      </c>
      <c r="K139" s="15" t="s">
        <v>190</v>
      </c>
      <c r="L139" s="17">
        <f t="shared" si="151"/>
        <v>0.95665949809447459</v>
      </c>
      <c r="M139" s="17">
        <f t="shared" si="152"/>
        <v>0.95855881029561973</v>
      </c>
      <c r="N139" s="17">
        <f t="shared" si="153"/>
        <v>0.91894328052193142</v>
      </c>
      <c r="O139" s="17">
        <f t="shared" ref="O139:O148" si="154">Q126</f>
        <v>0.95317997649999453</v>
      </c>
    </row>
    <row r="140" spans="1:17">
      <c r="A140" s="9">
        <v>4</v>
      </c>
      <c r="B140" s="10" t="s">
        <v>191</v>
      </c>
      <c r="C140" s="17">
        <v>139.30000000000001</v>
      </c>
      <c r="D140" s="17">
        <v>144.9</v>
      </c>
      <c r="E140" s="17">
        <v>152</v>
      </c>
      <c r="F140" s="17">
        <v>169.7</v>
      </c>
      <c r="G140" s="17">
        <v>187</v>
      </c>
      <c r="H140" s="17">
        <v>197</v>
      </c>
      <c r="K140" s="15" t="s">
        <v>192</v>
      </c>
      <c r="L140" s="17">
        <f t="shared" si="151"/>
        <v>1.0657403954640017</v>
      </c>
      <c r="M140" s="17">
        <f t="shared" si="152"/>
        <v>0.90214616941358261</v>
      </c>
      <c r="N140" s="17">
        <f t="shared" si="153"/>
        <v>0.87755750226606632</v>
      </c>
      <c r="O140" s="17">
        <f t="shared" si="154"/>
        <v>1.4139603653784465</v>
      </c>
    </row>
    <row r="141" spans="1:17">
      <c r="A141" s="9">
        <v>5</v>
      </c>
      <c r="B141" s="10" t="s">
        <v>193</v>
      </c>
      <c r="C141" s="17">
        <v>18.899999999999999</v>
      </c>
      <c r="D141" s="17">
        <v>19.5</v>
      </c>
      <c r="E141" s="17">
        <v>19.5</v>
      </c>
      <c r="F141" s="17">
        <v>22.2</v>
      </c>
      <c r="G141" s="17">
        <v>40.6</v>
      </c>
      <c r="H141" s="17">
        <v>41.6</v>
      </c>
      <c r="K141" s="15" t="s">
        <v>194</v>
      </c>
      <c r="L141" s="17">
        <f t="shared" si="151"/>
        <v>1.1129818810996068</v>
      </c>
      <c r="M141" s="17">
        <f t="shared" si="152"/>
        <v>1.1591406296081215</v>
      </c>
      <c r="N141" s="17">
        <f t="shared" si="153"/>
        <v>1.2561732469315556</v>
      </c>
      <c r="O141" s="17">
        <f t="shared" si="154"/>
        <v>1.2740618815020723</v>
      </c>
    </row>
    <row r="142" spans="1:17">
      <c r="A142" s="9">
        <v>6</v>
      </c>
      <c r="B142" s="10" t="s">
        <v>195</v>
      </c>
      <c r="C142" s="17">
        <v>22787.3</v>
      </c>
      <c r="D142" s="17">
        <v>17333.599999999999</v>
      </c>
      <c r="E142" s="17">
        <v>18571.3</v>
      </c>
      <c r="F142" s="17">
        <v>26166.400000000001</v>
      </c>
      <c r="G142" s="17">
        <v>30930</v>
      </c>
      <c r="H142" s="17">
        <v>36578.300000000003</v>
      </c>
      <c r="K142" s="15" t="s">
        <v>196</v>
      </c>
      <c r="L142" s="17">
        <f t="shared" si="151"/>
        <v>0.76293006380880879</v>
      </c>
      <c r="M142" s="17">
        <f t="shared" si="152"/>
        <v>0.77832359332706802</v>
      </c>
      <c r="N142" s="17">
        <f t="shared" si="153"/>
        <v>1.1603504511749785</v>
      </c>
      <c r="O142" s="17">
        <f t="shared" si="154"/>
        <v>1.1671417083773505</v>
      </c>
    </row>
    <row r="143" spans="1:17">
      <c r="A143" s="9">
        <v>7</v>
      </c>
      <c r="B143" s="10" t="s">
        <v>197</v>
      </c>
      <c r="C143" s="17">
        <v>24950.5</v>
      </c>
      <c r="D143" s="17">
        <v>20683.8</v>
      </c>
      <c r="E143" s="17">
        <v>18458.400000000001</v>
      </c>
      <c r="F143" s="17">
        <v>24781.200000000001</v>
      </c>
      <c r="G143" s="17">
        <v>28163.1</v>
      </c>
      <c r="H143" s="17">
        <v>42355.9</v>
      </c>
      <c r="K143" s="15" t="s">
        <v>198</v>
      </c>
      <c r="L143" s="17">
        <f t="shared" si="151"/>
        <v>0.53132773388927046</v>
      </c>
      <c r="M143" s="17">
        <f t="shared" si="152"/>
        <v>1.0377635975913682</v>
      </c>
      <c r="N143" s="17">
        <f t="shared" si="153"/>
        <v>1.3475848264801136</v>
      </c>
      <c r="O143" s="17">
        <f t="shared" si="154"/>
        <v>0.35720595034065844</v>
      </c>
    </row>
    <row r="144" spans="1:17">
      <c r="A144" s="9">
        <v>8</v>
      </c>
      <c r="B144" s="10" t="s">
        <v>199</v>
      </c>
      <c r="C144" s="17"/>
      <c r="D144" s="17"/>
      <c r="E144" s="17">
        <v>73</v>
      </c>
      <c r="F144" s="17">
        <v>65</v>
      </c>
      <c r="G144" s="17">
        <v>56</v>
      </c>
      <c r="H144" s="17">
        <v>56</v>
      </c>
      <c r="K144" s="15" t="s">
        <v>200</v>
      </c>
      <c r="L144" s="17">
        <f>N131</f>
        <v>0.37635004955975482</v>
      </c>
      <c r="M144" s="17">
        <f>O131</f>
        <v>0.42708483215758347</v>
      </c>
      <c r="N144" s="17">
        <f t="shared" si="153"/>
        <v>0.58035326184576652</v>
      </c>
      <c r="O144" s="17">
        <f t="shared" si="154"/>
        <v>0.46065908032009223</v>
      </c>
    </row>
    <row r="145" spans="1:17">
      <c r="A145" s="9">
        <v>9</v>
      </c>
      <c r="B145" s="10" t="s">
        <v>201</v>
      </c>
      <c r="C145" s="17"/>
      <c r="D145" s="17"/>
      <c r="E145" s="17">
        <v>26</v>
      </c>
      <c r="F145" s="17">
        <v>26</v>
      </c>
      <c r="G145" s="17">
        <v>34</v>
      </c>
      <c r="H145" s="17">
        <v>21</v>
      </c>
      <c r="K145" s="15" t="s">
        <v>202</v>
      </c>
      <c r="L145" s="17">
        <f>L132</f>
        <v>0.49236698662047806</v>
      </c>
      <c r="M145" s="17">
        <f>N132</f>
        <v>1.3075146532975404</v>
      </c>
      <c r="N145" s="17">
        <f t="shared" si="153"/>
        <v>1.4460826522373933</v>
      </c>
      <c r="O145" s="17">
        <f t="shared" si="154"/>
        <v>0.75953050535955557</v>
      </c>
    </row>
    <row r="146" spans="1:17">
      <c r="A146" s="9">
        <v>10</v>
      </c>
      <c r="B146" s="10" t="s">
        <v>203</v>
      </c>
      <c r="C146" s="17">
        <v>108</v>
      </c>
      <c r="D146" s="17">
        <v>163</v>
      </c>
      <c r="E146" s="17">
        <v>199</v>
      </c>
      <c r="F146" s="17">
        <v>157</v>
      </c>
      <c r="G146" s="17">
        <v>210</v>
      </c>
      <c r="H146" s="17">
        <v>144</v>
      </c>
      <c r="K146" s="15" t="s">
        <v>204</v>
      </c>
      <c r="L146" s="17">
        <f>L133</f>
        <v>0.36825588125103631</v>
      </c>
      <c r="M146" s="17">
        <f>N133</f>
        <v>0.36898700124701883</v>
      </c>
      <c r="N146" s="17">
        <f t="shared" si="153"/>
        <v>0.36915628609236234</v>
      </c>
      <c r="O146" s="17">
        <f t="shared" si="154"/>
        <v>0.36691647648511944</v>
      </c>
    </row>
    <row r="147" spans="1:17">
      <c r="A147" s="9">
        <v>11</v>
      </c>
      <c r="B147" s="10" t="s">
        <v>205</v>
      </c>
      <c r="C147" s="17">
        <v>139</v>
      </c>
      <c r="D147" s="17">
        <v>90</v>
      </c>
      <c r="E147" s="17">
        <v>162</v>
      </c>
      <c r="F147" s="17">
        <v>111</v>
      </c>
      <c r="G147" s="17">
        <v>148</v>
      </c>
      <c r="H147" s="17">
        <v>152</v>
      </c>
      <c r="K147" s="15" t="s">
        <v>206</v>
      </c>
      <c r="L147" s="17">
        <f>L134</f>
        <v>1.0321710663992461</v>
      </c>
      <c r="M147" s="17">
        <f>N134</f>
        <v>1.034104148007251</v>
      </c>
      <c r="N147" s="17">
        <f t="shared" si="153"/>
        <v>1.0345507576465975</v>
      </c>
      <c r="O147" s="17">
        <f t="shared" si="154"/>
        <v>1.0286117889791895</v>
      </c>
    </row>
    <row r="148" spans="1:17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K148" s="15" t="s">
        <v>208</v>
      </c>
      <c r="L148" s="17">
        <f>L135</f>
        <v>0.27442752840946433</v>
      </c>
      <c r="M148" s="17">
        <f>N135</f>
        <v>0.409823660557317</v>
      </c>
      <c r="N148" s="17">
        <f t="shared" si="153"/>
        <v>0.34742968235475313</v>
      </c>
      <c r="O148" s="17">
        <f t="shared" si="154"/>
        <v>0.34532169619903358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2</v>
      </c>
      <c r="D150" s="17">
        <v>4</v>
      </c>
      <c r="E150" s="17">
        <v>4</v>
      </c>
      <c r="F150" s="17">
        <v>3</v>
      </c>
      <c r="G150" s="21">
        <v>3</v>
      </c>
      <c r="H150" s="21">
        <v>3</v>
      </c>
    </row>
    <row r="151" spans="1:17">
      <c r="A151" s="9">
        <v>15</v>
      </c>
      <c r="B151" s="10" t="s">
        <v>213</v>
      </c>
      <c r="C151" s="17">
        <v>3780</v>
      </c>
      <c r="D151" s="17">
        <v>3731</v>
      </c>
      <c r="E151" s="17">
        <v>3767</v>
      </c>
      <c r="F151" s="17">
        <v>3757</v>
      </c>
      <c r="G151" s="17">
        <v>3764</v>
      </c>
      <c r="H151" s="17">
        <v>3804</v>
      </c>
    </row>
    <row r="153" spans="1:17" ht="16">
      <c r="A153" s="20" t="s">
        <v>248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5">C167/C181*1000</f>
        <v>4.8015364916773366</v>
      </c>
      <c r="D155" s="17">
        <f t="shared" si="155"/>
        <v>5.6764427625354781</v>
      </c>
      <c r="E155" s="17">
        <f t="shared" si="155"/>
        <v>4.9736688121708594</v>
      </c>
      <c r="F155" s="17">
        <f t="shared" si="155"/>
        <v>5.1413881748071972</v>
      </c>
      <c r="G155" s="17">
        <f t="shared" si="155"/>
        <v>5.0265289025411901</v>
      </c>
      <c r="H155" s="17">
        <f t="shared" ref="H155" si="156">H167/H181*1000</f>
        <v>4.9573120352519968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7">IF(C155/$I155&gt;1,2^((1-$I155/C155)/LN(10/3)),2^(-LOG($I155/C155,10/3)))</f>
        <v>0.97695211266165116</v>
      </c>
      <c r="M155" s="17">
        <f t="shared" si="157"/>
        <v>1.0710143962269172</v>
      </c>
      <c r="N155" s="17">
        <f t="shared" si="157"/>
        <v>0.99696474373456823</v>
      </c>
      <c r="O155" s="17">
        <f t="shared" si="157"/>
        <v>1.0159582011083161</v>
      </c>
      <c r="P155" s="17">
        <f t="shared" si="157"/>
        <v>1.0030431254359107</v>
      </c>
      <c r="Q155" s="17">
        <f t="shared" si="157"/>
        <v>0.99507582700942632</v>
      </c>
    </row>
    <row r="156" spans="1:17">
      <c r="A156" s="9">
        <v>2</v>
      </c>
      <c r="B156" s="15" t="s">
        <v>176</v>
      </c>
      <c r="C156" s="17">
        <f t="shared" ref="C156:G156" si="158">C168/C181*1000</f>
        <v>2.5608194622279128</v>
      </c>
      <c r="D156" s="17">
        <f t="shared" si="158"/>
        <v>2.5228634500157678</v>
      </c>
      <c r="E156" s="17">
        <f t="shared" si="158"/>
        <v>2.3405500292568755</v>
      </c>
      <c r="F156" s="17">
        <f t="shared" si="158"/>
        <v>2.2850614110254215</v>
      </c>
      <c r="G156" s="17">
        <f t="shared" si="158"/>
        <v>2.2340128455738619</v>
      </c>
      <c r="H156" s="17">
        <f t="shared" ref="H156" si="159">H168/H181*1000</f>
        <v>2.2032497934453321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7"/>
        <v>0.77356107446263533</v>
      </c>
      <c r="M156" s="17">
        <f t="shared" si="157"/>
        <v>0.76693924342721564</v>
      </c>
      <c r="N156" s="17">
        <f t="shared" si="157"/>
        <v>0.73452489722233827</v>
      </c>
      <c r="O156" s="17">
        <f t="shared" si="157"/>
        <v>0.72444850996999999</v>
      </c>
      <c r="P156" s="17">
        <f t="shared" si="157"/>
        <v>0.71508632156239416</v>
      </c>
      <c r="Q156" s="17">
        <f t="shared" si="157"/>
        <v>0.70940059216848672</v>
      </c>
    </row>
    <row r="157" spans="1:17">
      <c r="A157" s="9">
        <v>3</v>
      </c>
      <c r="B157" s="15" t="s">
        <v>177</v>
      </c>
      <c r="C157" s="17">
        <f>C169/C181*1000+0.00001</f>
        <v>2.2087167861715749</v>
      </c>
      <c r="D157" s="17">
        <f>D169/D181*1000+0.00001</f>
        <v>1.8921575875118259</v>
      </c>
      <c r="E157" s="17">
        <f>E169/E181*1000+0.00001</f>
        <v>1.8139362726740784</v>
      </c>
      <c r="F157" s="17">
        <f>F169/F181*1000+0.00001</f>
        <v>1.3710468466152528</v>
      </c>
      <c r="G157" s="17">
        <f>G169/G181*1000</f>
        <v>2.2340128455738619</v>
      </c>
      <c r="H157" s="17">
        <f>H169/H181*1000</f>
        <v>4.5166620765629295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7"/>
        <v>1.0559104822776615</v>
      </c>
      <c r="M157" s="17">
        <f t="shared" si="157"/>
        <v>0.96859216245002544</v>
      </c>
      <c r="N157" s="17">
        <f t="shared" si="157"/>
        <v>0.94533345068679819</v>
      </c>
      <c r="O157" s="17">
        <f t="shared" si="157"/>
        <v>0.80462830924217166</v>
      </c>
      <c r="P157" s="17">
        <f t="shared" si="157"/>
        <v>1.0621618563340642</v>
      </c>
      <c r="Q157" s="17">
        <f t="shared" si="157"/>
        <v>1.3782113080154672</v>
      </c>
    </row>
    <row r="158" spans="1:17">
      <c r="A158" s="9">
        <v>4</v>
      </c>
      <c r="B158" s="15" t="s">
        <v>178</v>
      </c>
      <c r="C158" s="17">
        <f t="shared" ref="C158:G158" si="160">C170/C181*1000</f>
        <v>45.646606914212548</v>
      </c>
      <c r="D158" s="17">
        <f t="shared" si="160"/>
        <v>47.177546515294857</v>
      </c>
      <c r="E158" s="17">
        <f t="shared" si="160"/>
        <v>47.630193095377415</v>
      </c>
      <c r="F158" s="17">
        <f t="shared" si="160"/>
        <v>47.929163096258215</v>
      </c>
      <c r="G158" s="17">
        <f t="shared" si="160"/>
        <v>50.265289025411903</v>
      </c>
      <c r="H158" s="17">
        <f t="shared" ref="H158" si="161">H170/H181*1000</f>
        <v>53.979619939410632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7"/>
        <v>1.2181610953774913</v>
      </c>
      <c r="M158" s="17">
        <f t="shared" si="157"/>
        <v>1.2332104519826788</v>
      </c>
      <c r="N158" s="17">
        <f t="shared" si="157"/>
        <v>1.2375084329652746</v>
      </c>
      <c r="O158" s="17">
        <f t="shared" si="157"/>
        <v>1.2403107346692872</v>
      </c>
      <c r="P158" s="17">
        <f t="shared" si="157"/>
        <v>1.2612581565464267</v>
      </c>
      <c r="Q158" s="17">
        <f t="shared" si="157"/>
        <v>1.2914341001617227</v>
      </c>
    </row>
    <row r="159" spans="1:17">
      <c r="A159" s="9">
        <v>5</v>
      </c>
      <c r="B159" s="15" t="s">
        <v>179</v>
      </c>
      <c r="C159" s="17">
        <f t="shared" ref="C159:G159" si="162">C171/C181*1000</f>
        <v>4.9935979513444302</v>
      </c>
      <c r="D159" s="17">
        <f t="shared" si="162"/>
        <v>4.919583727530747</v>
      </c>
      <c r="E159" s="17">
        <f t="shared" si="162"/>
        <v>5.4417788180222351</v>
      </c>
      <c r="F159" s="17">
        <f t="shared" si="162"/>
        <v>5.3127677806341049</v>
      </c>
      <c r="G159" s="17">
        <f t="shared" si="162"/>
        <v>5.4454063110862885</v>
      </c>
      <c r="H159" s="17">
        <f t="shared" ref="H159" si="163">H171/H181*1000</f>
        <v>6.8576149820985952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7"/>
        <v>0.7623675146217701</v>
      </c>
      <c r="M159" s="17">
        <f t="shared" si="157"/>
        <v>0.75584150260361738</v>
      </c>
      <c r="N159" s="17">
        <f t="shared" si="157"/>
        <v>0.80104024752559855</v>
      </c>
      <c r="O159" s="17">
        <f t="shared" si="157"/>
        <v>0.79005138687662635</v>
      </c>
      <c r="P159" s="17">
        <f t="shared" si="157"/>
        <v>0.80134762173598306</v>
      </c>
      <c r="Q159" s="17">
        <f t="shared" si="157"/>
        <v>0.91511322864826039</v>
      </c>
    </row>
    <row r="160" spans="1:17">
      <c r="A160" s="9">
        <v>6</v>
      </c>
      <c r="B160" s="15" t="s">
        <v>180</v>
      </c>
      <c r="C160" s="17">
        <f t="shared" ref="C160:G160" si="164">(C172-C173)/C172*100</f>
        <v>-5.569928695204764</v>
      </c>
      <c r="D160" s="17">
        <f t="shared" si="164"/>
        <v>-1.4962129503962254</v>
      </c>
      <c r="E160" s="17">
        <f t="shared" si="164"/>
        <v>8.2453200912879758</v>
      </c>
      <c r="F160" s="17">
        <f t="shared" si="164"/>
        <v>5.0365157529093274</v>
      </c>
      <c r="G160" s="17">
        <f t="shared" si="164"/>
        <v>-3.7582961042781271</v>
      </c>
      <c r="H160" s="17">
        <f t="shared" ref="H160" si="165">(H172-H173)/H172*100</f>
        <v>4.769712571119376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6">(ATAN((C160+2.4)/10)+3.1415/2)/3.1415*1.75</f>
        <v>0.70399814155610008</v>
      </c>
      <c r="M160" s="17">
        <f t="shared" si="166"/>
        <v>0.92520983327899298</v>
      </c>
      <c r="N160" s="17">
        <f t="shared" si="166"/>
        <v>1.3299194721738727</v>
      </c>
      <c r="O160" s="17">
        <f t="shared" si="166"/>
        <v>1.2311976798826345</v>
      </c>
      <c r="P160" s="17">
        <f t="shared" si="166"/>
        <v>0.79979517770506936</v>
      </c>
      <c r="Q160" s="17">
        <f t="shared" si="166"/>
        <v>1.2215047311513429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-5.2662375658279696</v>
      </c>
      <c r="F161" s="17">
        <f>(F175-F174)/F181*1000</f>
        <v>-6.2839188803199084</v>
      </c>
      <c r="G161" s="17">
        <f>(G175-G174)/G181*1000</f>
        <v>-7.5397933538117838</v>
      </c>
      <c r="H161" s="17">
        <f>(H175-H174)/H181*1000</f>
        <v>-2.2032497934453321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7">(ATAN(E161/10)+3.1415/2)/3.1415*1.75</f>
        <v>0.60498301530086707</v>
      </c>
      <c r="O161" s="17">
        <f t="shared" si="167"/>
        <v>0.56247071790781544</v>
      </c>
      <c r="P161" s="17">
        <f t="shared" si="167"/>
        <v>0.51511609431524608</v>
      </c>
      <c r="Q161" s="17">
        <f t="shared" si="167"/>
        <v>0.75419609882372618</v>
      </c>
    </row>
    <row r="162" spans="1:17">
      <c r="A162" s="9">
        <v>8</v>
      </c>
      <c r="B162" s="15" t="s">
        <v>182</v>
      </c>
      <c r="C162" s="17">
        <f t="shared" ref="C162:H162" si="168">(C176-C177)/C181*1000</f>
        <v>20.166453265044812</v>
      </c>
      <c r="D162" s="17">
        <f t="shared" si="168"/>
        <v>81.677704194260485</v>
      </c>
      <c r="E162" s="17">
        <f t="shared" si="168"/>
        <v>29.549444119368051</v>
      </c>
      <c r="F162" s="17">
        <f t="shared" si="168"/>
        <v>29.134532990574119</v>
      </c>
      <c r="G162" s="17">
        <f t="shared" si="168"/>
        <v>21.502373638648422</v>
      </c>
      <c r="H162" s="17">
        <f t="shared" si="168"/>
        <v>15.147342329936658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1.4935890709883144</v>
      </c>
      <c r="M162" s="17">
        <f>(ATAN(D162/10)+3.1415/2)/3.1415*1.75</f>
        <v>1.6821614951214217</v>
      </c>
      <c r="N162" s="17">
        <f t="shared" si="167"/>
        <v>1.5682476185783685</v>
      </c>
      <c r="O162" s="17">
        <f t="shared" si="167"/>
        <v>1.565842308930909</v>
      </c>
      <c r="P162" s="17">
        <f t="shared" si="167"/>
        <v>1.5075319793220971</v>
      </c>
      <c r="Q162" s="17">
        <f t="shared" si="167"/>
        <v>1.4249822350336543</v>
      </c>
    </row>
    <row r="163" spans="1:17">
      <c r="A163" s="9">
        <v>9</v>
      </c>
      <c r="B163" s="15" t="s">
        <v>183</v>
      </c>
      <c r="C163" s="17">
        <f t="shared" ref="C163:G163" si="169">C178/C181*1000</f>
        <v>0.3201024327784891</v>
      </c>
      <c r="D163" s="17">
        <f t="shared" si="169"/>
        <v>0.63071586250394196</v>
      </c>
      <c r="E163" s="17">
        <f t="shared" si="169"/>
        <v>0.58513750731421887</v>
      </c>
      <c r="F163" s="17">
        <f t="shared" si="169"/>
        <v>0.85689802913453306</v>
      </c>
      <c r="G163" s="17">
        <f t="shared" si="169"/>
        <v>0.83775481709019828</v>
      </c>
      <c r="H163" s="17">
        <f t="shared" ref="H163" si="170">H178/H181*1000</f>
        <v>0.82621867254199943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1">IF(C163/$I163&gt;1,2^((1-$I163/C163)/LN(10/3)),2^(-LOG($I163/C163,10/3)))</f>
        <v>0.41096795670822889</v>
      </c>
      <c r="M163" s="17">
        <f t="shared" si="171"/>
        <v>0.60727065073514697</v>
      </c>
      <c r="N163" s="17">
        <f t="shared" si="171"/>
        <v>0.58160462662477908</v>
      </c>
      <c r="O163" s="17">
        <f t="shared" si="171"/>
        <v>0.72444850996999999</v>
      </c>
      <c r="P163" s="17">
        <f t="shared" si="171"/>
        <v>0.71508632156239416</v>
      </c>
      <c r="Q163" s="17">
        <f t="shared" si="171"/>
        <v>0.70940059216848672</v>
      </c>
    </row>
    <row r="164" spans="1:17">
      <c r="A164" s="9">
        <v>10</v>
      </c>
      <c r="B164" s="15" t="s">
        <v>184</v>
      </c>
      <c r="C164" s="17">
        <f t="shared" ref="C164:G164" si="172">C179/C181*100</f>
        <v>6.4020486555697823E-2</v>
      </c>
      <c r="D164" s="17">
        <f t="shared" si="172"/>
        <v>6.307158625039419E-2</v>
      </c>
      <c r="E164" s="17">
        <f t="shared" si="172"/>
        <v>5.8513750731421885E-2</v>
      </c>
      <c r="F164" s="17">
        <f t="shared" si="172"/>
        <v>5.7126535275635534E-2</v>
      </c>
      <c r="G164" s="17">
        <f t="shared" si="172"/>
        <v>5.585032113934655E-2</v>
      </c>
      <c r="H164" s="17">
        <f t="shared" ref="H164" si="173">H179/H181*100</f>
        <v>5.5081244836133303E-2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1"/>
        <v>1.1343751205103185</v>
      </c>
      <c r="M164" s="17">
        <f t="shared" si="171"/>
        <v>1.1267273430522069</v>
      </c>
      <c r="N164" s="17">
        <f t="shared" si="171"/>
        <v>1.0873752573134368</v>
      </c>
      <c r="O164" s="17">
        <f t="shared" si="171"/>
        <v>1.0744626231474994</v>
      </c>
      <c r="P164" s="17">
        <f t="shared" si="171"/>
        <v>1.0621618563340642</v>
      </c>
      <c r="Q164" s="17">
        <f t="shared" si="171"/>
        <v>1.054545491408222</v>
      </c>
    </row>
    <row r="165" spans="1:17">
      <c r="A165" s="9">
        <v>11</v>
      </c>
      <c r="B165" s="15" t="s">
        <v>185</v>
      </c>
      <c r="C165" s="17">
        <f t="shared" ref="C165:G165" si="174">C180/C181*1000</f>
        <v>3.5211267605633805</v>
      </c>
      <c r="D165" s="17">
        <f t="shared" si="174"/>
        <v>3.7842951750236518</v>
      </c>
      <c r="E165" s="17">
        <f t="shared" si="174"/>
        <v>2.9256875365710941</v>
      </c>
      <c r="F165" s="17">
        <f t="shared" si="174"/>
        <v>3.4275921165381322</v>
      </c>
      <c r="G165" s="17">
        <f t="shared" si="174"/>
        <v>3.0717676626640604</v>
      </c>
      <c r="H165" s="17">
        <f t="shared" ref="H165" si="175">H180/H181*1000</f>
        <v>3.029468465987331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1"/>
        <v>0.81719380503154238</v>
      </c>
      <c r="M165" s="17">
        <f t="shared" si="171"/>
        <v>0.85181821339008534</v>
      </c>
      <c r="N165" s="17">
        <f t="shared" si="171"/>
        <v>0.73452489722233827</v>
      </c>
      <c r="O165" s="17">
        <f t="shared" si="171"/>
        <v>0.80462493052009121</v>
      </c>
      <c r="P165" s="17">
        <f t="shared" si="171"/>
        <v>0.75542078232092846</v>
      </c>
      <c r="Q165" s="17">
        <f t="shared" si="171"/>
        <v>0.74941434922705208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15</v>
      </c>
      <c r="D167" s="17">
        <v>18</v>
      </c>
      <c r="E167" s="17">
        <v>17</v>
      </c>
      <c r="F167" s="17">
        <v>18</v>
      </c>
      <c r="G167" s="17">
        <v>18</v>
      </c>
      <c r="H167" s="17">
        <v>18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8</v>
      </c>
      <c r="D168" s="17">
        <v>8</v>
      </c>
      <c r="E168" s="17">
        <v>8</v>
      </c>
      <c r="F168" s="17">
        <v>8</v>
      </c>
      <c r="G168" s="17">
        <v>8</v>
      </c>
      <c r="H168" s="17">
        <v>8</v>
      </c>
      <c r="K168" s="15" t="s">
        <v>187</v>
      </c>
      <c r="L168" s="17">
        <f t="shared" ref="L168:L173" si="176">L155</f>
        <v>0.97695211266165116</v>
      </c>
      <c r="M168" s="17">
        <f t="shared" ref="M168:M173" si="177">N155</f>
        <v>0.99696474373456823</v>
      </c>
      <c r="N168" s="17">
        <f t="shared" ref="N168:N178" si="178">P155</f>
        <v>1.0030431254359107</v>
      </c>
      <c r="O168" s="17">
        <f>Q155</f>
        <v>0.99507582700942632</v>
      </c>
    </row>
    <row r="169" spans="1:17">
      <c r="A169" s="9">
        <v>3</v>
      </c>
      <c r="B169" s="10" t="s">
        <v>189</v>
      </c>
      <c r="C169" s="17">
        <v>6.9</v>
      </c>
      <c r="D169" s="17">
        <v>6</v>
      </c>
      <c r="E169" s="17">
        <v>6.2</v>
      </c>
      <c r="F169" s="17">
        <v>4.8</v>
      </c>
      <c r="G169" s="17">
        <v>8</v>
      </c>
      <c r="H169" s="17">
        <v>16.399999999999999</v>
      </c>
      <c r="K169" s="15" t="s">
        <v>190</v>
      </c>
      <c r="L169" s="17">
        <f t="shared" si="176"/>
        <v>0.77356107446263533</v>
      </c>
      <c r="M169" s="17">
        <f t="shared" si="177"/>
        <v>0.73452489722233827</v>
      </c>
      <c r="N169" s="17">
        <f t="shared" si="178"/>
        <v>0.71508632156239416</v>
      </c>
      <c r="O169" s="17">
        <f t="shared" ref="O169:O178" si="179">Q156</f>
        <v>0.70940059216848672</v>
      </c>
    </row>
    <row r="170" spans="1:17">
      <c r="A170" s="9">
        <v>4</v>
      </c>
      <c r="B170" s="10" t="s">
        <v>191</v>
      </c>
      <c r="C170" s="17">
        <v>142.6</v>
      </c>
      <c r="D170" s="17">
        <v>149.6</v>
      </c>
      <c r="E170" s="17">
        <v>162.80000000000001</v>
      </c>
      <c r="F170" s="17">
        <v>167.8</v>
      </c>
      <c r="G170" s="17">
        <v>180</v>
      </c>
      <c r="H170" s="17">
        <v>196</v>
      </c>
      <c r="K170" s="15" t="s">
        <v>192</v>
      </c>
      <c r="L170" s="17">
        <f t="shared" si="176"/>
        <v>1.0559104822776615</v>
      </c>
      <c r="M170" s="17">
        <f t="shared" si="177"/>
        <v>0.94533345068679819</v>
      </c>
      <c r="N170" s="17">
        <f t="shared" si="178"/>
        <v>1.0621618563340642</v>
      </c>
      <c r="O170" s="17">
        <f t="shared" si="179"/>
        <v>1.3782113080154672</v>
      </c>
    </row>
    <row r="171" spans="1:17">
      <c r="A171" s="9">
        <v>5</v>
      </c>
      <c r="B171" s="10" t="s">
        <v>193</v>
      </c>
      <c r="C171" s="17">
        <v>15.6</v>
      </c>
      <c r="D171" s="17">
        <v>15.6</v>
      </c>
      <c r="E171" s="17">
        <v>18.600000000000001</v>
      </c>
      <c r="F171" s="17">
        <v>18.600000000000001</v>
      </c>
      <c r="G171" s="17">
        <v>19.5</v>
      </c>
      <c r="H171" s="17">
        <v>24.9</v>
      </c>
      <c r="K171" s="15" t="s">
        <v>194</v>
      </c>
      <c r="L171" s="17">
        <f t="shared" si="176"/>
        <v>1.2181610953774913</v>
      </c>
      <c r="M171" s="17">
        <f t="shared" si="177"/>
        <v>1.2375084329652746</v>
      </c>
      <c r="N171" s="17">
        <f t="shared" si="178"/>
        <v>1.2612581565464267</v>
      </c>
      <c r="O171" s="17">
        <f t="shared" si="179"/>
        <v>1.2914341001617227</v>
      </c>
    </row>
    <row r="172" spans="1:17">
      <c r="A172" s="9">
        <v>6</v>
      </c>
      <c r="B172" s="10" t="s">
        <v>195</v>
      </c>
      <c r="C172" s="17">
        <v>20601.7</v>
      </c>
      <c r="D172" s="17">
        <v>18272.8</v>
      </c>
      <c r="E172" s="17">
        <v>21426.7</v>
      </c>
      <c r="F172" s="17">
        <v>22195.9</v>
      </c>
      <c r="G172" s="17">
        <v>21757.200000000001</v>
      </c>
      <c r="H172" s="17">
        <v>24395.599999999999</v>
      </c>
      <c r="K172" s="15" t="s">
        <v>196</v>
      </c>
      <c r="L172" s="17">
        <f t="shared" si="176"/>
        <v>0.7623675146217701</v>
      </c>
      <c r="M172" s="17">
        <f t="shared" si="177"/>
        <v>0.80104024752559855</v>
      </c>
      <c r="N172" s="17">
        <f t="shared" si="178"/>
        <v>0.80134762173598306</v>
      </c>
      <c r="O172" s="17">
        <f t="shared" si="179"/>
        <v>0.91511322864826039</v>
      </c>
    </row>
    <row r="173" spans="1:17">
      <c r="A173" s="9">
        <v>7</v>
      </c>
      <c r="B173" s="10" t="s">
        <v>197</v>
      </c>
      <c r="C173" s="17">
        <v>21749.200000000001</v>
      </c>
      <c r="D173" s="17">
        <v>18546.2</v>
      </c>
      <c r="E173" s="17">
        <v>19660</v>
      </c>
      <c r="F173" s="17">
        <v>21078</v>
      </c>
      <c r="G173" s="17">
        <v>22574.9</v>
      </c>
      <c r="H173" s="17">
        <v>23232</v>
      </c>
      <c r="K173" s="15" t="s">
        <v>198</v>
      </c>
      <c r="L173" s="17">
        <f t="shared" si="176"/>
        <v>0.70399814155610008</v>
      </c>
      <c r="M173" s="17">
        <f t="shared" si="177"/>
        <v>1.3299194721738727</v>
      </c>
      <c r="N173" s="17">
        <f t="shared" si="178"/>
        <v>0.79979517770506936</v>
      </c>
      <c r="O173" s="17">
        <f t="shared" si="179"/>
        <v>1.2215047311513429</v>
      </c>
    </row>
    <row r="174" spans="1:17">
      <c r="A174" s="9">
        <v>8</v>
      </c>
      <c r="B174" s="10" t="s">
        <v>199</v>
      </c>
      <c r="C174" s="17"/>
      <c r="D174" s="17"/>
      <c r="E174" s="17">
        <v>63</v>
      </c>
      <c r="F174" s="17">
        <v>61</v>
      </c>
      <c r="G174" s="17">
        <v>67</v>
      </c>
      <c r="H174" s="17">
        <v>60</v>
      </c>
      <c r="K174" s="15" t="s">
        <v>200</v>
      </c>
      <c r="L174" s="17">
        <f>N161</f>
        <v>0.60498301530086707</v>
      </c>
      <c r="M174" s="17">
        <f>O161</f>
        <v>0.56247071790781544</v>
      </c>
      <c r="N174" s="17">
        <f t="shared" si="178"/>
        <v>0.51511609431524608</v>
      </c>
      <c r="O174" s="17">
        <f t="shared" si="179"/>
        <v>0.75419609882372618</v>
      </c>
    </row>
    <row r="175" spans="1:17">
      <c r="A175" s="9">
        <v>9</v>
      </c>
      <c r="B175" s="10" t="s">
        <v>201</v>
      </c>
      <c r="C175" s="17"/>
      <c r="D175" s="17"/>
      <c r="E175" s="17">
        <v>45</v>
      </c>
      <c r="F175" s="17">
        <v>39</v>
      </c>
      <c r="G175" s="17">
        <v>40</v>
      </c>
      <c r="H175" s="17">
        <v>52</v>
      </c>
      <c r="K175" s="15" t="s">
        <v>202</v>
      </c>
      <c r="L175" s="17">
        <f>L162</f>
        <v>1.4935890709883144</v>
      </c>
      <c r="M175" s="17">
        <f>N162</f>
        <v>1.5682476185783685</v>
      </c>
      <c r="N175" s="17">
        <f t="shared" si="178"/>
        <v>1.5075319793220971</v>
      </c>
      <c r="O175" s="17">
        <f t="shared" si="179"/>
        <v>1.4249822350336543</v>
      </c>
    </row>
    <row r="176" spans="1:17">
      <c r="A176" s="9">
        <v>10</v>
      </c>
      <c r="B176" s="10" t="s">
        <v>203</v>
      </c>
      <c r="C176" s="17">
        <v>135</v>
      </c>
      <c r="D176" s="17">
        <v>337</v>
      </c>
      <c r="E176" s="17">
        <v>204</v>
      </c>
      <c r="F176" s="17">
        <v>220</v>
      </c>
      <c r="G176" s="17">
        <v>257</v>
      </c>
      <c r="H176" s="17">
        <v>240</v>
      </c>
      <c r="K176" s="15" t="s">
        <v>204</v>
      </c>
      <c r="L176" s="17">
        <f>L163</f>
        <v>0.41096795670822889</v>
      </c>
      <c r="M176" s="17">
        <f>N163</f>
        <v>0.58160462662477908</v>
      </c>
      <c r="N176" s="17">
        <f t="shared" si="178"/>
        <v>0.71508632156239416</v>
      </c>
      <c r="O176" s="17">
        <f t="shared" si="179"/>
        <v>0.70940059216848672</v>
      </c>
    </row>
    <row r="177" spans="1:17">
      <c r="A177" s="9">
        <v>11</v>
      </c>
      <c r="B177" s="10" t="s">
        <v>205</v>
      </c>
      <c r="C177" s="17">
        <v>72</v>
      </c>
      <c r="D177" s="17">
        <v>78</v>
      </c>
      <c r="E177" s="17">
        <v>103</v>
      </c>
      <c r="F177" s="17">
        <v>118</v>
      </c>
      <c r="G177" s="17">
        <v>180</v>
      </c>
      <c r="H177" s="17">
        <v>185</v>
      </c>
      <c r="K177" s="15" t="s">
        <v>206</v>
      </c>
      <c r="L177" s="17">
        <f>L164</f>
        <v>1.1343751205103185</v>
      </c>
      <c r="M177" s="17">
        <f>N164</f>
        <v>1.0873752573134368</v>
      </c>
      <c r="N177" s="17">
        <f t="shared" si="178"/>
        <v>1.0621618563340642</v>
      </c>
      <c r="O177" s="17">
        <f t="shared" si="179"/>
        <v>1.054545491408222</v>
      </c>
    </row>
    <row r="178" spans="1:17">
      <c r="A178" s="9">
        <v>12</v>
      </c>
      <c r="B178" s="10" t="s">
        <v>207</v>
      </c>
      <c r="C178" s="17">
        <v>1</v>
      </c>
      <c r="D178" s="17">
        <v>2</v>
      </c>
      <c r="E178" s="17">
        <v>2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0.81719380503154238</v>
      </c>
      <c r="M178" s="17">
        <f>N165</f>
        <v>0.73452489722233827</v>
      </c>
      <c r="N178" s="17">
        <f t="shared" si="178"/>
        <v>0.75542078232092846</v>
      </c>
      <c r="O178" s="17">
        <f t="shared" si="179"/>
        <v>0.74941434922705208</v>
      </c>
    </row>
    <row r="179" spans="1:17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</row>
    <row r="180" spans="1:17">
      <c r="A180" s="9">
        <v>14</v>
      </c>
      <c r="B180" s="10" t="s">
        <v>211</v>
      </c>
      <c r="C180" s="17">
        <v>11</v>
      </c>
      <c r="D180" s="17">
        <v>12</v>
      </c>
      <c r="E180" s="17">
        <v>10</v>
      </c>
      <c r="F180" s="17">
        <v>12</v>
      </c>
      <c r="G180" s="21">
        <v>11</v>
      </c>
      <c r="H180" s="21">
        <v>11</v>
      </c>
    </row>
    <row r="181" spans="1:17">
      <c r="A181" s="9">
        <v>15</v>
      </c>
      <c r="B181" s="10" t="s">
        <v>213</v>
      </c>
      <c r="C181" s="17">
        <v>3124</v>
      </c>
      <c r="D181" s="17">
        <v>3171</v>
      </c>
      <c r="E181" s="17">
        <v>3418</v>
      </c>
      <c r="F181" s="17">
        <v>3501</v>
      </c>
      <c r="G181" s="17">
        <v>3581</v>
      </c>
      <c r="H181" s="17">
        <v>3631</v>
      </c>
    </row>
    <row r="183" spans="1:17" ht="16">
      <c r="A183" s="20" t="s">
        <v>249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0">C197/C211*1000</f>
        <v>1.0220470141626514</v>
      </c>
      <c r="D185" s="17">
        <f t="shared" si="180"/>
        <v>1.0230926629640456</v>
      </c>
      <c r="E185" s="17">
        <f t="shared" si="180"/>
        <v>2.5534202392151593</v>
      </c>
      <c r="F185" s="17">
        <f t="shared" si="180"/>
        <v>3.3670033670033668</v>
      </c>
      <c r="G185" s="17">
        <f t="shared" si="180"/>
        <v>3.134796238244514</v>
      </c>
      <c r="H185" s="17">
        <f t="shared" ref="H185" si="181">H197/H211*1000</f>
        <v>3.8634321653189576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2">IF(C185/$I185&gt;1,2^((1-$I185/C185)/LN(10/3)),2^(-LOG($I185/C185,10/3)))</f>
        <v>0.4009072181268552</v>
      </c>
      <c r="M185" s="17">
        <f t="shared" si="182"/>
        <v>0.40114330585103325</v>
      </c>
      <c r="N185" s="17">
        <f t="shared" si="182"/>
        <v>0.67916988002588352</v>
      </c>
      <c r="O185" s="17">
        <f t="shared" si="182"/>
        <v>0.796405448762322</v>
      </c>
      <c r="P185" s="17">
        <f t="shared" si="182"/>
        <v>0.76430605086374992</v>
      </c>
      <c r="Q185" s="17">
        <f t="shared" si="182"/>
        <v>0.86202850765620287</v>
      </c>
    </row>
    <row r="186" spans="1:17">
      <c r="A186" s="9">
        <v>2</v>
      </c>
      <c r="B186" s="15" t="s">
        <v>176</v>
      </c>
      <c r="C186" s="17">
        <f t="shared" ref="C186:G186" si="183">C198/C211*1000</f>
        <v>1.8980873120163528</v>
      </c>
      <c r="D186" s="17">
        <f t="shared" si="183"/>
        <v>1.900029231218942</v>
      </c>
      <c r="E186" s="17">
        <f t="shared" si="183"/>
        <v>1.7470770057787932</v>
      </c>
      <c r="F186" s="17">
        <f t="shared" si="183"/>
        <v>1.5093463369325439</v>
      </c>
      <c r="G186" s="17">
        <f t="shared" si="183"/>
        <v>1.3145919708767317</v>
      </c>
      <c r="H186" s="17">
        <f t="shared" ref="H186" si="184">H198/H211*1000</f>
        <v>1.3477088948787064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2"/>
        <v>0.65105143941459531</v>
      </c>
      <c r="M186" s="17">
        <f t="shared" si="182"/>
        <v>0.6514348329922226</v>
      </c>
      <c r="N186" s="17">
        <f t="shared" si="182"/>
        <v>0.62070768408402099</v>
      </c>
      <c r="O186" s="17">
        <f t="shared" si="182"/>
        <v>0.57057901029796787</v>
      </c>
      <c r="P186" s="17">
        <f t="shared" si="182"/>
        <v>0.52695555217262624</v>
      </c>
      <c r="Q186" s="17">
        <f t="shared" si="182"/>
        <v>0.53455780099638495</v>
      </c>
    </row>
    <row r="187" spans="1:17">
      <c r="A187" s="9">
        <v>3</v>
      </c>
      <c r="B187" s="15" t="s">
        <v>177</v>
      </c>
      <c r="C187" s="17">
        <f>C199/C211*1000+0.00001</f>
        <v>1.4016744765659219</v>
      </c>
      <c r="D187" s="17">
        <f>D199/D211*1000+0.00001</f>
        <v>1.4031085092078339</v>
      </c>
      <c r="E187" s="17">
        <f>E199/E211*1000+0.00001</f>
        <v>1.6933307902163688</v>
      </c>
      <c r="F187" s="17">
        <f>F199/F211*1000+0.00001</f>
        <v>0.56891746545918964</v>
      </c>
      <c r="G187" s="17">
        <f>G199/G211*1000</f>
        <v>0.91010213368389115</v>
      </c>
      <c r="H187" s="17">
        <f>H199/H211*1000</f>
        <v>2.4528301886792456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2"/>
        <v>0.81492799114965309</v>
      </c>
      <c r="M187" s="17">
        <f t="shared" si="182"/>
        <v>0.81540788553367394</v>
      </c>
      <c r="N187" s="17">
        <f t="shared" si="182"/>
        <v>0.90862040536011002</v>
      </c>
      <c r="O187" s="17">
        <f t="shared" si="182"/>
        <v>0.48491967764045274</v>
      </c>
      <c r="P187" s="17">
        <f t="shared" si="182"/>
        <v>0.63553508368036682</v>
      </c>
      <c r="Q187" s="17">
        <f t="shared" si="182"/>
        <v>1.1121400691740964</v>
      </c>
    </row>
    <row r="188" spans="1:17">
      <c r="A188" s="9">
        <v>4</v>
      </c>
      <c r="B188" s="15" t="s">
        <v>178</v>
      </c>
      <c r="C188" s="17">
        <f t="shared" ref="C188:G188" si="185">C200/C211*1000</f>
        <v>37.801138852387204</v>
      </c>
      <c r="D188" s="17">
        <f t="shared" si="185"/>
        <v>50.242619117217188</v>
      </c>
      <c r="E188" s="17">
        <f t="shared" si="185"/>
        <v>53.218653406800158</v>
      </c>
      <c r="F188" s="17">
        <f t="shared" si="185"/>
        <v>56.728201555787763</v>
      </c>
      <c r="G188" s="17">
        <f t="shared" si="185"/>
        <v>50.965719486297907</v>
      </c>
      <c r="H188" s="17">
        <f t="shared" ref="H188" si="186">H200/H211*1000</f>
        <v>48.814016172506733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2"/>
        <v>1.1261586739495431</v>
      </c>
      <c r="M188" s="17">
        <f t="shared" si="182"/>
        <v>1.2610626282271096</v>
      </c>
      <c r="N188" s="17">
        <f t="shared" si="182"/>
        <v>1.2855391376593872</v>
      </c>
      <c r="O188" s="17">
        <f t="shared" si="182"/>
        <v>1.3116109250520742</v>
      </c>
      <c r="P188" s="17">
        <f t="shared" si="182"/>
        <v>1.267228214323066</v>
      </c>
      <c r="Q188" s="17">
        <f t="shared" si="182"/>
        <v>1.2484391620941941</v>
      </c>
    </row>
    <row r="189" spans="1:17">
      <c r="A189" s="9">
        <v>5</v>
      </c>
      <c r="B189" s="15" t="s">
        <v>179</v>
      </c>
      <c r="C189" s="17">
        <f t="shared" ref="C189:G189" si="187">C201/C211*1000</f>
        <v>7.4609432033873562</v>
      </c>
      <c r="D189" s="17">
        <f t="shared" si="187"/>
        <v>7.4685764396375331</v>
      </c>
      <c r="E189" s="17">
        <f t="shared" si="187"/>
        <v>6.8902029297137481</v>
      </c>
      <c r="F189" s="17">
        <f t="shared" si="187"/>
        <v>7.0939277835829566</v>
      </c>
      <c r="G189" s="17">
        <f t="shared" si="187"/>
        <v>5.9864495904540407</v>
      </c>
      <c r="H189" s="17">
        <f t="shared" ref="H189" si="188">H201/H211*1000</f>
        <v>5.3189577717879608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2"/>
        <v>0.96063397614981072</v>
      </c>
      <c r="M189" s="17">
        <f t="shared" si="182"/>
        <v>0.96119967783574412</v>
      </c>
      <c r="N189" s="17">
        <f t="shared" si="182"/>
        <v>0.91761432530235809</v>
      </c>
      <c r="O189" s="17">
        <f t="shared" si="182"/>
        <v>0.93313769853012341</v>
      </c>
      <c r="P189" s="17">
        <f t="shared" si="182"/>
        <v>0.84626305614418462</v>
      </c>
      <c r="Q189" s="17">
        <f t="shared" si="182"/>
        <v>0.79058120403660559</v>
      </c>
    </row>
    <row r="190" spans="1:17">
      <c r="A190" s="9">
        <v>6</v>
      </c>
      <c r="B190" s="15" t="s">
        <v>180</v>
      </c>
      <c r="C190" s="17">
        <f t="shared" ref="C190:G190" si="189">(C202-C203)/C202*100</f>
        <v>15.754313941818959</v>
      </c>
      <c r="D190" s="17">
        <f t="shared" si="189"/>
        <v>-54.984142175703674</v>
      </c>
      <c r="E190" s="17">
        <f t="shared" si="189"/>
        <v>1.9125591383420217E-2</v>
      </c>
      <c r="F190" s="17">
        <f t="shared" si="189"/>
        <v>11.503523423548675</v>
      </c>
      <c r="G190" s="17">
        <f t="shared" si="189"/>
        <v>-2.4037323938612554</v>
      </c>
      <c r="H190" s="17">
        <f t="shared" ref="H190" si="190">(H202-H203)/H202*100</f>
        <v>-11.066499730351916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1">(ATAN((C190+2.4)/10)+3.1415/2)/3.1415*1.75</f>
        <v>1.4695563579365405</v>
      </c>
      <c r="M190" s="17">
        <f t="shared" si="191"/>
        <v>0.10466077560576041</v>
      </c>
      <c r="N190" s="17">
        <f t="shared" si="191"/>
        <v>1.007219332200727</v>
      </c>
      <c r="O190" s="17">
        <f t="shared" si="191"/>
        <v>1.4026864535420713</v>
      </c>
      <c r="P190" s="17">
        <f t="shared" si="191"/>
        <v>0.87479208375126871</v>
      </c>
      <c r="Q190" s="17">
        <f t="shared" si="191"/>
        <v>0.4772148529701194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5.644402634054563</v>
      </c>
      <c r="F191" s="17">
        <f>(F205-F204)/F211*1000</f>
        <v>7.0823174271450133</v>
      </c>
      <c r="G191" s="17">
        <f>(G205-G204)/G211*1000</f>
        <v>10.617858226312064</v>
      </c>
      <c r="H191" s="17">
        <f>(H205-H204)/H211*1000</f>
        <v>6.0197663971248883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2">(ATAN(E191/10)+3.1415/2)/3.1415*1.75</f>
        <v>1.1612513952730967</v>
      </c>
      <c r="O191" s="17">
        <f t="shared" si="192"/>
        <v>1.2182759030404973</v>
      </c>
      <c r="P191" s="17">
        <f t="shared" si="192"/>
        <v>1.3292013654621073</v>
      </c>
      <c r="Q191" s="17">
        <f t="shared" si="192"/>
        <v>1.1768543300374561</v>
      </c>
    </row>
    <row r="192" spans="1:17">
      <c r="A192" s="9">
        <v>8</v>
      </c>
      <c r="B192" s="15" t="s">
        <v>182</v>
      </c>
      <c r="C192" s="17">
        <f t="shared" ref="C192:H192" si="193">(C206-C207)/C211*1000</f>
        <v>-3.5041611914148052</v>
      </c>
      <c r="D192" s="17">
        <f t="shared" si="193"/>
        <v>80.385852090032159</v>
      </c>
      <c r="E192" s="17">
        <f t="shared" si="193"/>
        <v>151.86130896384896</v>
      </c>
      <c r="F192" s="17">
        <f t="shared" si="193"/>
        <v>141.06583072100312</v>
      </c>
      <c r="G192" s="17">
        <f t="shared" si="193"/>
        <v>114.87511376276672</v>
      </c>
      <c r="H192" s="17">
        <f t="shared" si="193"/>
        <v>12.668463611859838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0.6872458736851017</v>
      </c>
      <c r="M192" s="17">
        <f>(ATAN(D192/10)+3.1415/2)/3.1415*1.75</f>
        <v>1.681081888848952</v>
      </c>
      <c r="N192" s="17">
        <f t="shared" si="192"/>
        <v>1.713396618179394</v>
      </c>
      <c r="O192" s="17">
        <f t="shared" si="192"/>
        <v>1.7106024812276193</v>
      </c>
      <c r="P192" s="17">
        <f t="shared" si="192"/>
        <v>1.7016551922784275</v>
      </c>
      <c r="Q192" s="17">
        <f t="shared" si="192"/>
        <v>1.3777877829775604</v>
      </c>
    </row>
    <row r="193" spans="1:17">
      <c r="A193" s="9">
        <v>9</v>
      </c>
      <c r="B193" s="15" t="s">
        <v>183</v>
      </c>
      <c r="C193" s="17">
        <f t="shared" ref="C193:G193" si="194">C208/C211*1000</f>
        <v>0.29201343261790041</v>
      </c>
      <c r="D193" s="17">
        <f t="shared" si="194"/>
        <v>0.14615609470914936</v>
      </c>
      <c r="E193" s="17">
        <f t="shared" si="194"/>
        <v>0.13439053890606101</v>
      </c>
      <c r="F193" s="17">
        <f t="shared" si="194"/>
        <v>0.23220712875885291</v>
      </c>
      <c r="G193" s="17">
        <f t="shared" si="194"/>
        <v>0.20224491859642024</v>
      </c>
      <c r="H193" s="17">
        <f t="shared" ref="H193" si="195">H208/H211*1000</f>
        <v>0.17969451931716082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6">IF(C193/$I193&gt;1,2^((1-$I193/C193)/LN(10/3)),2^(-LOG($I193/C193,10/3)))</f>
        <v>0.3898027004334057</v>
      </c>
      <c r="M193" s="17">
        <f t="shared" si="196"/>
        <v>0.26169326080933003</v>
      </c>
      <c r="N193" s="17">
        <f t="shared" si="196"/>
        <v>0.24934960433608602</v>
      </c>
      <c r="O193" s="17">
        <f t="shared" si="196"/>
        <v>0.34162160708031725</v>
      </c>
      <c r="P193" s="17">
        <f t="shared" si="196"/>
        <v>0.31550302297152294</v>
      </c>
      <c r="Q193" s="17">
        <f t="shared" si="196"/>
        <v>0.29474376550772874</v>
      </c>
    </row>
    <row r="194" spans="1:17">
      <c r="A194" s="9">
        <v>10</v>
      </c>
      <c r="B194" s="15" t="s">
        <v>184</v>
      </c>
      <c r="C194" s="17">
        <f t="shared" ref="C194:G194" si="197">C209/C211*100</f>
        <v>2.9201343261790042E-2</v>
      </c>
      <c r="D194" s="17">
        <f t="shared" si="197"/>
        <v>2.9231218941829874E-2</v>
      </c>
      <c r="E194" s="17">
        <f t="shared" si="197"/>
        <v>2.6878107781212204E-2</v>
      </c>
      <c r="F194" s="17">
        <f t="shared" si="197"/>
        <v>2.3220712875885289E-2</v>
      </c>
      <c r="G194" s="17">
        <f t="shared" si="197"/>
        <v>2.0224491859642025E-2</v>
      </c>
      <c r="H194" s="17">
        <f t="shared" ref="H194" si="198">H209/H211*100</f>
        <v>1.7969451931716084E-2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6"/>
        <v>0.7337219139685407</v>
      </c>
      <c r="M194" s="17">
        <f t="shared" si="196"/>
        <v>0.73415399084073496</v>
      </c>
      <c r="N194" s="17">
        <f t="shared" si="196"/>
        <v>0.69952511032095011</v>
      </c>
      <c r="O194" s="17">
        <f t="shared" si="196"/>
        <v>0.64303110040357803</v>
      </c>
      <c r="P194" s="17">
        <f t="shared" si="196"/>
        <v>0.59386833805958839</v>
      </c>
      <c r="Q194" s="17">
        <f t="shared" si="196"/>
        <v>0.55479338526432698</v>
      </c>
    </row>
    <row r="195" spans="1:17">
      <c r="A195" s="9">
        <v>11</v>
      </c>
      <c r="B195" s="15" t="s">
        <v>185</v>
      </c>
      <c r="C195" s="17">
        <f t="shared" ref="C195:G195" si="199">C210/C211*1000</f>
        <v>1.8980873120163528</v>
      </c>
      <c r="D195" s="17">
        <f t="shared" si="199"/>
        <v>1.900029231218942</v>
      </c>
      <c r="E195" s="17">
        <f t="shared" si="199"/>
        <v>1.7470770057787932</v>
      </c>
      <c r="F195" s="17">
        <f t="shared" si="199"/>
        <v>1.3932427725531173</v>
      </c>
      <c r="G195" s="17">
        <f t="shared" si="199"/>
        <v>1.2134695115785215</v>
      </c>
      <c r="H195" s="17">
        <f t="shared" ref="H195" si="200">H210/H211*1000</f>
        <v>1.0781671159029651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6"/>
        <v>0.57256209872126074</v>
      </c>
      <c r="M195" s="17">
        <f t="shared" si="196"/>
        <v>0.57289927120588013</v>
      </c>
      <c r="N195" s="17">
        <f t="shared" si="196"/>
        <v>0.54587652031169609</v>
      </c>
      <c r="O195" s="17">
        <f t="shared" si="196"/>
        <v>0.47919244351151952</v>
      </c>
      <c r="P195" s="17">
        <f t="shared" si="196"/>
        <v>0.4425559197063616</v>
      </c>
      <c r="Q195" s="17">
        <f t="shared" si="196"/>
        <v>0.41343692048796177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7</v>
      </c>
      <c r="D197" s="17">
        <v>7</v>
      </c>
      <c r="E197" s="17">
        <v>19</v>
      </c>
      <c r="F197" s="17">
        <v>29</v>
      </c>
      <c r="G197" s="17">
        <v>31</v>
      </c>
      <c r="H197" s="17">
        <v>43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13</v>
      </c>
      <c r="D198" s="17">
        <v>13</v>
      </c>
      <c r="E198" s="17">
        <v>13</v>
      </c>
      <c r="F198" s="17">
        <v>13</v>
      </c>
      <c r="G198" s="17">
        <v>13</v>
      </c>
      <c r="H198" s="17">
        <v>15</v>
      </c>
      <c r="K198" s="15" t="s">
        <v>187</v>
      </c>
      <c r="L198" s="17">
        <f t="shared" ref="L198:L203" si="201">L185</f>
        <v>0.4009072181268552</v>
      </c>
      <c r="M198" s="17">
        <f t="shared" ref="M198:M203" si="202">N185</f>
        <v>0.67916988002588352</v>
      </c>
      <c r="N198" s="17">
        <f t="shared" ref="N198:N208" si="203">P185</f>
        <v>0.76430605086374992</v>
      </c>
      <c r="O198" s="17">
        <f>Q185</f>
        <v>0.86202850765620287</v>
      </c>
    </row>
    <row r="199" spans="1:17">
      <c r="A199" s="9">
        <v>3</v>
      </c>
      <c r="B199" s="10" t="s">
        <v>189</v>
      </c>
      <c r="C199" s="17">
        <v>9.6</v>
      </c>
      <c r="D199" s="17">
        <v>9.6</v>
      </c>
      <c r="E199" s="17">
        <v>12.6</v>
      </c>
      <c r="F199" s="17">
        <v>4.9000000000000004</v>
      </c>
      <c r="G199" s="17">
        <v>9</v>
      </c>
      <c r="H199" s="17">
        <v>27.3</v>
      </c>
      <c r="K199" s="15" t="s">
        <v>190</v>
      </c>
      <c r="L199" s="17">
        <f t="shared" si="201"/>
        <v>0.65105143941459531</v>
      </c>
      <c r="M199" s="17">
        <f t="shared" si="202"/>
        <v>0.62070768408402099</v>
      </c>
      <c r="N199" s="17">
        <f t="shared" si="203"/>
        <v>0.52695555217262624</v>
      </c>
      <c r="O199" s="17">
        <f t="shared" ref="O199:O208" si="204">Q186</f>
        <v>0.53455780099638495</v>
      </c>
    </row>
    <row r="200" spans="1:17">
      <c r="A200" s="9">
        <v>4</v>
      </c>
      <c r="B200" s="10" t="s">
        <v>191</v>
      </c>
      <c r="C200" s="17">
        <v>258.89999999999998</v>
      </c>
      <c r="D200" s="17">
        <v>343.76</v>
      </c>
      <c r="E200" s="17">
        <v>396</v>
      </c>
      <c r="F200" s="17">
        <v>488.6</v>
      </c>
      <c r="G200" s="17">
        <v>504</v>
      </c>
      <c r="H200" s="17">
        <v>543.29999999999995</v>
      </c>
      <c r="K200" s="15" t="s">
        <v>192</v>
      </c>
      <c r="L200" s="17">
        <f t="shared" si="201"/>
        <v>0.81492799114965309</v>
      </c>
      <c r="M200" s="17">
        <f t="shared" si="202"/>
        <v>0.90862040536011002</v>
      </c>
      <c r="N200" s="17">
        <f t="shared" si="203"/>
        <v>0.63553508368036682</v>
      </c>
      <c r="O200" s="17">
        <f t="shared" si="204"/>
        <v>1.1121400691740964</v>
      </c>
    </row>
    <row r="201" spans="1:17">
      <c r="A201" s="9">
        <v>5</v>
      </c>
      <c r="B201" s="10" t="s">
        <v>193</v>
      </c>
      <c r="C201" s="17">
        <v>51.1</v>
      </c>
      <c r="D201" s="17">
        <v>51.1</v>
      </c>
      <c r="E201" s="17">
        <v>51.27</v>
      </c>
      <c r="F201" s="17">
        <v>61.1</v>
      </c>
      <c r="G201" s="17">
        <v>59.2</v>
      </c>
      <c r="H201" s="17">
        <v>59.2</v>
      </c>
      <c r="K201" s="15" t="s">
        <v>194</v>
      </c>
      <c r="L201" s="17">
        <f t="shared" si="201"/>
        <v>1.1261586739495431</v>
      </c>
      <c r="M201" s="17">
        <f t="shared" si="202"/>
        <v>1.2855391376593872</v>
      </c>
      <c r="N201" s="17">
        <f t="shared" si="203"/>
        <v>1.267228214323066</v>
      </c>
      <c r="O201" s="17">
        <f t="shared" si="204"/>
        <v>1.2484391620941941</v>
      </c>
    </row>
    <row r="202" spans="1:17">
      <c r="A202" s="9">
        <v>6</v>
      </c>
      <c r="B202" s="10" t="s">
        <v>195</v>
      </c>
      <c r="C202" s="17">
        <v>46135.3</v>
      </c>
      <c r="D202" s="17">
        <v>19643.3</v>
      </c>
      <c r="E202" s="17">
        <v>29803</v>
      </c>
      <c r="F202" s="17">
        <v>37406.800000000003</v>
      </c>
      <c r="G202" s="17">
        <v>41839.1</v>
      </c>
      <c r="H202" s="17">
        <v>42091.9</v>
      </c>
      <c r="K202" s="15" t="s">
        <v>196</v>
      </c>
      <c r="L202" s="17">
        <f t="shared" si="201"/>
        <v>0.96063397614981072</v>
      </c>
      <c r="M202" s="17">
        <f t="shared" si="202"/>
        <v>0.91761432530235809</v>
      </c>
      <c r="N202" s="17">
        <f t="shared" si="203"/>
        <v>0.84626305614418462</v>
      </c>
      <c r="O202" s="17">
        <f t="shared" si="204"/>
        <v>0.79058120403660559</v>
      </c>
    </row>
    <row r="203" spans="1:17">
      <c r="A203" s="9">
        <v>7</v>
      </c>
      <c r="B203" s="10" t="s">
        <v>197</v>
      </c>
      <c r="C203" s="17">
        <v>38867</v>
      </c>
      <c r="D203" s="17">
        <v>30444</v>
      </c>
      <c r="E203" s="17">
        <v>29797.3</v>
      </c>
      <c r="F203" s="17">
        <v>33103.699999999997</v>
      </c>
      <c r="G203" s="17">
        <v>42844.800000000003</v>
      </c>
      <c r="H203" s="17">
        <v>46750</v>
      </c>
      <c r="K203" s="15" t="s">
        <v>198</v>
      </c>
      <c r="L203" s="17">
        <f t="shared" si="201"/>
        <v>1.4695563579365405</v>
      </c>
      <c r="M203" s="17">
        <f t="shared" si="202"/>
        <v>1.007219332200727</v>
      </c>
      <c r="N203" s="17">
        <f t="shared" si="203"/>
        <v>0.87479208375126871</v>
      </c>
      <c r="O203" s="17">
        <f t="shared" si="204"/>
        <v>0.4772148529701194</v>
      </c>
    </row>
    <row r="204" spans="1:17">
      <c r="A204" s="9">
        <v>8</v>
      </c>
      <c r="B204" s="10" t="s">
        <v>199</v>
      </c>
      <c r="C204" s="17"/>
      <c r="D204" s="17"/>
      <c r="E204" s="17">
        <v>81</v>
      </c>
      <c r="F204" s="17">
        <v>87</v>
      </c>
      <c r="G204" s="17">
        <v>86</v>
      </c>
      <c r="H204" s="17">
        <v>94</v>
      </c>
      <c r="K204" s="15" t="s">
        <v>200</v>
      </c>
      <c r="L204" s="17">
        <f>N191</f>
        <v>1.1612513952730967</v>
      </c>
      <c r="M204" s="17">
        <f>O191</f>
        <v>1.2182759030404973</v>
      </c>
      <c r="N204" s="17">
        <f t="shared" si="203"/>
        <v>1.3292013654621073</v>
      </c>
      <c r="O204" s="17">
        <f t="shared" si="204"/>
        <v>1.1768543300374561</v>
      </c>
    </row>
    <row r="205" spans="1:17">
      <c r="A205" s="9">
        <v>9</v>
      </c>
      <c r="B205" s="10" t="s">
        <v>201</v>
      </c>
      <c r="C205" s="17"/>
      <c r="D205" s="17"/>
      <c r="E205" s="17">
        <v>123</v>
      </c>
      <c r="F205" s="17">
        <v>148</v>
      </c>
      <c r="G205" s="17">
        <v>191</v>
      </c>
      <c r="H205" s="17">
        <v>161</v>
      </c>
      <c r="K205" s="15" t="s">
        <v>202</v>
      </c>
      <c r="L205" s="17">
        <f>L192</f>
        <v>0.6872458736851017</v>
      </c>
      <c r="M205" s="17">
        <f>N192</f>
        <v>1.713396618179394</v>
      </c>
      <c r="N205" s="17">
        <f t="shared" si="203"/>
        <v>1.7016551922784275</v>
      </c>
      <c r="O205" s="17">
        <f t="shared" si="204"/>
        <v>1.3777877829775604</v>
      </c>
    </row>
    <row r="206" spans="1:17">
      <c r="A206" s="9">
        <v>10</v>
      </c>
      <c r="B206" s="10" t="s">
        <v>203</v>
      </c>
      <c r="C206" s="17">
        <v>237</v>
      </c>
      <c r="D206" s="17">
        <v>805</v>
      </c>
      <c r="E206" s="17">
        <v>1355</v>
      </c>
      <c r="F206" s="17">
        <v>1465</v>
      </c>
      <c r="G206" s="17">
        <v>1653</v>
      </c>
      <c r="H206" s="17">
        <v>689</v>
      </c>
      <c r="K206" s="15" t="s">
        <v>204</v>
      </c>
      <c r="L206" s="17">
        <f>L193</f>
        <v>0.3898027004334057</v>
      </c>
      <c r="M206" s="17">
        <f>N193</f>
        <v>0.24934960433608602</v>
      </c>
      <c r="N206" s="17">
        <f t="shared" si="203"/>
        <v>0.31550302297152294</v>
      </c>
      <c r="O206" s="17">
        <f t="shared" si="204"/>
        <v>0.29474376550772874</v>
      </c>
    </row>
    <row r="207" spans="1:17">
      <c r="A207" s="9">
        <v>11</v>
      </c>
      <c r="B207" s="10" t="s">
        <v>205</v>
      </c>
      <c r="C207" s="17">
        <v>261</v>
      </c>
      <c r="D207" s="17">
        <v>255</v>
      </c>
      <c r="E207" s="17">
        <v>225</v>
      </c>
      <c r="F207" s="17">
        <v>250</v>
      </c>
      <c r="G207" s="17">
        <v>517</v>
      </c>
      <c r="H207" s="17">
        <v>548</v>
      </c>
      <c r="K207" s="15" t="s">
        <v>206</v>
      </c>
      <c r="L207" s="17">
        <f>L194</f>
        <v>0.7337219139685407</v>
      </c>
      <c r="M207" s="17">
        <f>N194</f>
        <v>0.69952511032095011</v>
      </c>
      <c r="N207" s="17">
        <f t="shared" si="203"/>
        <v>0.59386833805958839</v>
      </c>
      <c r="O207" s="17">
        <f t="shared" si="204"/>
        <v>0.55479338526432698</v>
      </c>
    </row>
    <row r="208" spans="1:17">
      <c r="A208" s="9">
        <v>12</v>
      </c>
      <c r="B208" s="10" t="s">
        <v>207</v>
      </c>
      <c r="C208" s="17">
        <v>2</v>
      </c>
      <c r="D208" s="17">
        <v>1</v>
      </c>
      <c r="E208" s="17">
        <v>1</v>
      </c>
      <c r="F208" s="17">
        <v>2</v>
      </c>
      <c r="G208" s="17">
        <v>2</v>
      </c>
      <c r="H208" s="17">
        <v>2</v>
      </c>
      <c r="K208" s="15" t="s">
        <v>208</v>
      </c>
      <c r="L208" s="17">
        <f>L195</f>
        <v>0.57256209872126074</v>
      </c>
      <c r="M208" s="17">
        <f>N195</f>
        <v>0.54587652031169609</v>
      </c>
      <c r="N208" s="17">
        <f t="shared" si="203"/>
        <v>0.4425559197063616</v>
      </c>
      <c r="O208" s="17">
        <f t="shared" si="204"/>
        <v>0.41343692048796177</v>
      </c>
    </row>
    <row r="209" spans="1:17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</row>
    <row r="210" spans="1:17">
      <c r="A210" s="9">
        <v>14</v>
      </c>
      <c r="B210" s="10" t="s">
        <v>211</v>
      </c>
      <c r="C210" s="17">
        <v>13</v>
      </c>
      <c r="D210" s="17">
        <v>13</v>
      </c>
      <c r="E210" s="17">
        <v>13</v>
      </c>
      <c r="F210" s="17">
        <v>12</v>
      </c>
      <c r="G210" s="21">
        <v>12</v>
      </c>
      <c r="H210" s="21">
        <v>12</v>
      </c>
    </row>
    <row r="211" spans="1:17">
      <c r="A211" s="9">
        <v>15</v>
      </c>
      <c r="B211" s="10" t="s">
        <v>213</v>
      </c>
      <c r="C211" s="17">
        <v>6849</v>
      </c>
      <c r="D211" s="17">
        <v>6842</v>
      </c>
      <c r="E211" s="17">
        <v>7441</v>
      </c>
      <c r="F211" s="17">
        <v>8613</v>
      </c>
      <c r="G211" s="17">
        <v>9889</v>
      </c>
      <c r="H211" s="17">
        <v>11130</v>
      </c>
    </row>
    <row r="213" spans="1:17" ht="16">
      <c r="A213" s="20" t="s">
        <v>250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05">C227/C241*1000</f>
        <v>14.468085106382979</v>
      </c>
      <c r="D215" s="17">
        <f t="shared" si="205"/>
        <v>12.356575463371581</v>
      </c>
      <c r="E215" s="17">
        <f t="shared" si="205"/>
        <v>13.477088948787063</v>
      </c>
      <c r="F215" s="17">
        <f t="shared" si="205"/>
        <v>14.828544949026877</v>
      </c>
      <c r="G215" s="17">
        <f t="shared" si="205"/>
        <v>14.137606032045241</v>
      </c>
      <c r="H215" s="17">
        <f t="shared" ref="H215" si="206">H227/H241*1000</f>
        <v>5.0483803113167856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07">IF(C215/$I215&gt;1,2^((1-$I215/C215)/LN(10/3)),2^(-LOG($I215/C215,10/3)))</f>
        <v>1.4575482509603768</v>
      </c>
      <c r="M215" s="17">
        <f t="shared" si="207"/>
        <v>1.4088263971728856</v>
      </c>
      <c r="N215" s="17">
        <f t="shared" si="207"/>
        <v>1.4363795813723614</v>
      </c>
      <c r="O215" s="17">
        <f t="shared" si="207"/>
        <v>1.4646146745714888</v>
      </c>
      <c r="P215" s="17">
        <f t="shared" si="207"/>
        <v>1.4507850977079713</v>
      </c>
      <c r="Q215" s="17">
        <f t="shared" si="207"/>
        <v>1.0055325327347058</v>
      </c>
    </row>
    <row r="216" spans="1:17">
      <c r="A216" s="9">
        <v>2</v>
      </c>
      <c r="B216" s="15" t="s">
        <v>176</v>
      </c>
      <c r="C216" s="17">
        <f t="shared" ref="C216:G216" si="208">C228/C241*1000</f>
        <v>5.9574468085106389</v>
      </c>
      <c r="D216" s="17">
        <f t="shared" si="208"/>
        <v>6.1782877316857903</v>
      </c>
      <c r="E216" s="17">
        <f t="shared" si="208"/>
        <v>6.2893081761006293</v>
      </c>
      <c r="F216" s="17">
        <f t="shared" si="208"/>
        <v>6.487488415199258</v>
      </c>
      <c r="G216" s="17">
        <f t="shared" si="208"/>
        <v>6.5975494816211118</v>
      </c>
      <c r="H216" s="17">
        <f t="shared" ref="H216" si="209">H228/H241*1000</f>
        <v>2.9448885149347919</v>
      </c>
      <c r="I216" s="18">
        <f>Показатели!$E$3</f>
        <v>4</v>
      </c>
      <c r="J216" s="9">
        <v>2</v>
      </c>
      <c r="K216" s="15" t="s">
        <v>176</v>
      </c>
      <c r="L216" s="17">
        <f t="shared" si="207"/>
        <v>1.2082391353843316</v>
      </c>
      <c r="M216" s="17">
        <f t="shared" si="207"/>
        <v>1.2250494849964422</v>
      </c>
      <c r="N216" s="17">
        <f t="shared" si="207"/>
        <v>1.233136418880229</v>
      </c>
      <c r="O216" s="17">
        <f t="shared" si="207"/>
        <v>1.2470069122411842</v>
      </c>
      <c r="P216" s="17">
        <f t="shared" si="207"/>
        <v>1.2544131663256661</v>
      </c>
      <c r="Q216" s="17">
        <f t="shared" si="207"/>
        <v>0.83836818957761683</v>
      </c>
    </row>
    <row r="217" spans="1:17">
      <c r="A217" s="9">
        <v>3</v>
      </c>
      <c r="B217" s="15" t="s">
        <v>177</v>
      </c>
      <c r="C217" s="17">
        <f>C229/C241*1000+0.00001</f>
        <v>5.7021376595744684</v>
      </c>
      <c r="D217" s="17">
        <f>D229/D241*1000+0.00001</f>
        <v>4.4130726654898496</v>
      </c>
      <c r="E217" s="17">
        <f>E229/E241*1000+0.00001</f>
        <v>4.1329839442946987</v>
      </c>
      <c r="F217" s="17">
        <f>F229/F241*1000+0.00001</f>
        <v>4.1705382669138089</v>
      </c>
      <c r="G217" s="17">
        <f>G229/G241*1000</f>
        <v>7.5400565504241284</v>
      </c>
      <c r="H217" s="17">
        <f>H229/H241*1000</f>
        <v>2.8607488430795116</v>
      </c>
      <c r="I217" s="18">
        <f>Показатели!$E$4</f>
        <v>2</v>
      </c>
      <c r="J217" s="9">
        <v>3</v>
      </c>
      <c r="K217" s="15" t="s">
        <v>177</v>
      </c>
      <c r="L217" s="17">
        <f t="shared" si="207"/>
        <v>1.4532269005817511</v>
      </c>
      <c r="M217" s="17">
        <f t="shared" si="207"/>
        <v>1.3699886448115657</v>
      </c>
      <c r="N217" s="17">
        <f t="shared" si="207"/>
        <v>1.3459775121651494</v>
      </c>
      <c r="O217" s="17">
        <f t="shared" si="207"/>
        <v>1.3493583594338043</v>
      </c>
      <c r="P217" s="17">
        <f t="shared" si="207"/>
        <v>1.526546207670042</v>
      </c>
      <c r="Q217" s="17">
        <f t="shared" si="207"/>
        <v>1.1891312256520972</v>
      </c>
    </row>
    <row r="218" spans="1:17">
      <c r="A218" s="9">
        <v>4</v>
      </c>
      <c r="B218" s="15" t="s">
        <v>178</v>
      </c>
      <c r="C218" s="17">
        <f t="shared" ref="C218:G218" si="210">C230/C241*1000</f>
        <v>77.957446808510639</v>
      </c>
      <c r="D218" s="17">
        <f t="shared" si="210"/>
        <v>91.465136804942631</v>
      </c>
      <c r="E218" s="17">
        <f t="shared" si="210"/>
        <v>93.710691823899367</v>
      </c>
      <c r="F218" s="17">
        <f t="shared" si="210"/>
        <v>98.053753475440217</v>
      </c>
      <c r="G218" s="17">
        <f t="shared" si="210"/>
        <v>102.73327049952876</v>
      </c>
      <c r="H218" s="17">
        <f t="shared" ref="H218" si="211">H230/H241*1000</f>
        <v>46.697517879680269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07"/>
        <v>1.4249921386840074</v>
      </c>
      <c r="M218" s="17">
        <f t="shared" si="207"/>
        <v>1.4723873620827712</v>
      </c>
      <c r="N218" s="17">
        <f t="shared" si="207"/>
        <v>1.4790648640990569</v>
      </c>
      <c r="O218" s="17">
        <f t="shared" si="207"/>
        <v>1.4911885243816361</v>
      </c>
      <c r="P218" s="17">
        <f t="shared" si="207"/>
        <v>1.503200977321012</v>
      </c>
      <c r="Q218" s="17">
        <f t="shared" si="207"/>
        <v>1.2285782413388084</v>
      </c>
    </row>
    <row r="219" spans="1:17">
      <c r="A219" s="9">
        <v>5</v>
      </c>
      <c r="B219" s="15" t="s">
        <v>179</v>
      </c>
      <c r="C219" s="17">
        <f t="shared" ref="C219:G219" si="212">C231/C241*1000</f>
        <v>19.574468085106382</v>
      </c>
      <c r="D219" s="17">
        <f t="shared" si="212"/>
        <v>22.241835834068844</v>
      </c>
      <c r="E219" s="17">
        <f t="shared" si="212"/>
        <v>22.641509433962263</v>
      </c>
      <c r="F219" s="17">
        <f t="shared" si="212"/>
        <v>23.911028730305841</v>
      </c>
      <c r="G219" s="17">
        <f t="shared" si="212"/>
        <v>24.693685202639021</v>
      </c>
      <c r="H219" s="17">
        <f t="shared" ref="H219" si="213">H231/H241*1000</f>
        <v>11.863693731594447</v>
      </c>
      <c r="I219" s="18">
        <f>Показатели!$E$6</f>
        <v>8</v>
      </c>
      <c r="J219" s="9">
        <v>5</v>
      </c>
      <c r="K219" s="15" t="s">
        <v>179</v>
      </c>
      <c r="L219" s="17">
        <f t="shared" si="207"/>
        <v>1.4055430686342445</v>
      </c>
      <c r="M219" s="17">
        <f t="shared" si="207"/>
        <v>1.4457690844997435</v>
      </c>
      <c r="N219" s="17">
        <f t="shared" si="207"/>
        <v>1.451063538132725</v>
      </c>
      <c r="O219" s="17">
        <f t="shared" si="207"/>
        <v>1.4668203455769562</v>
      </c>
      <c r="P219" s="17">
        <f t="shared" si="207"/>
        <v>1.4758026768343848</v>
      </c>
      <c r="Q219" s="17">
        <f t="shared" si="207"/>
        <v>1.2062251868858054</v>
      </c>
    </row>
    <row r="220" spans="1:17">
      <c r="A220" s="9">
        <v>6</v>
      </c>
      <c r="B220" s="15" t="s">
        <v>180</v>
      </c>
      <c r="C220" s="17">
        <f t="shared" ref="C220:G220" si="214">(C232-C233)/C232*100</f>
        <v>1.598008627994751</v>
      </c>
      <c r="D220" s="17">
        <f t="shared" si="214"/>
        <v>2.8576462962613376</v>
      </c>
      <c r="E220" s="17">
        <f t="shared" si="214"/>
        <v>6.9682981467653198</v>
      </c>
      <c r="F220" s="17">
        <f t="shared" si="214"/>
        <v>7.417545596073932</v>
      </c>
      <c r="G220" s="17">
        <f t="shared" si="214"/>
        <v>-2.8018657206674504</v>
      </c>
      <c r="H220" s="17">
        <f t="shared" ref="H220" si="215">(H232-H233)/H232*100</f>
        <v>-10.388417152146053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16">(ATAN((C220+2.4)/10)+3.1415/2)/3.1415*1.75</f>
        <v>1.0868687623167179</v>
      </c>
      <c r="M220" s="17">
        <f t="shared" si="216"/>
        <v>1.1446421773209994</v>
      </c>
      <c r="N220" s="17">
        <f t="shared" si="216"/>
        <v>1.2943507327822905</v>
      </c>
      <c r="O220" s="17">
        <f t="shared" si="216"/>
        <v>1.3073843698495862</v>
      </c>
      <c r="P220" s="17">
        <f t="shared" si="216"/>
        <v>0.8526257585285153</v>
      </c>
      <c r="Q220" s="17">
        <f t="shared" si="216"/>
        <v>0.49952332461019244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-27.852650494159928</v>
      </c>
      <c r="F221" s="17">
        <f>(F235-F234)/F241*1000</f>
        <v>-22.242817423540316</v>
      </c>
      <c r="G221" s="17">
        <f>(G235-G234)/G241*1000</f>
        <v>-15.080113100848257</v>
      </c>
      <c r="H221" s="17">
        <f>(H235-H234)/H241*1000</f>
        <v>-18.510727808161548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17">(ATAN(E221/10)+3.1415/2)/3.1415*1.75</f>
        <v>0.19199156004011531</v>
      </c>
      <c r="O221" s="17">
        <f t="shared" si="217"/>
        <v>0.23533561314516144</v>
      </c>
      <c r="P221" s="17">
        <f t="shared" si="217"/>
        <v>0.32615807804400038</v>
      </c>
      <c r="Q221" s="17">
        <f t="shared" si="217"/>
        <v>0.27589051208035198</v>
      </c>
    </row>
    <row r="222" spans="1:17">
      <c r="A222" s="9">
        <v>8</v>
      </c>
      <c r="B222" s="15" t="s">
        <v>182</v>
      </c>
      <c r="C222" s="17">
        <f t="shared" ref="C222:H222" si="218">(C236-C237)/C241*1000</f>
        <v>-17.021276595744681</v>
      </c>
      <c r="D222" s="17">
        <f t="shared" si="218"/>
        <v>40.600176522506622</v>
      </c>
      <c r="E222" s="17">
        <f t="shared" si="218"/>
        <v>60.197663971248879</v>
      </c>
      <c r="F222" s="17">
        <f t="shared" si="218"/>
        <v>37.071362372567187</v>
      </c>
      <c r="G222" s="17">
        <f t="shared" si="218"/>
        <v>-1.8850141376060321</v>
      </c>
      <c r="H222" s="17">
        <f t="shared" si="218"/>
        <v>-5.0483803113167856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0.2958713231749226</v>
      </c>
      <c r="M222" s="17">
        <f>(ATAN(D222/10)+3.1415/2)/3.1415*1.75</f>
        <v>1.6154975778901306</v>
      </c>
      <c r="N222" s="17">
        <f t="shared" si="217"/>
        <v>1.6583249391627912</v>
      </c>
      <c r="O222" s="17">
        <f t="shared" si="217"/>
        <v>1.6032526374519998</v>
      </c>
      <c r="P222" s="17">
        <f t="shared" si="217"/>
        <v>0.77121150373021352</v>
      </c>
      <c r="Q222" s="17">
        <f t="shared" si="217"/>
        <v>0.61456917289130553</v>
      </c>
    </row>
    <row r="223" spans="1:17">
      <c r="A223" s="9">
        <v>9</v>
      </c>
      <c r="B223" s="15" t="s">
        <v>183</v>
      </c>
      <c r="C223" s="17">
        <f t="shared" ref="C223:G223" si="219">C238/C241*1000</f>
        <v>0.85106382978723405</v>
      </c>
      <c r="D223" s="17">
        <f t="shared" si="219"/>
        <v>0.88261253309797005</v>
      </c>
      <c r="E223" s="17">
        <f t="shared" si="219"/>
        <v>0.89847259658580414</v>
      </c>
      <c r="F223" s="17">
        <f t="shared" si="219"/>
        <v>0.92678405931417984</v>
      </c>
      <c r="G223" s="17">
        <f t="shared" si="219"/>
        <v>0.94250706880301605</v>
      </c>
      <c r="H223" s="17">
        <f t="shared" ref="H223" si="220">H238/H241*1000</f>
        <v>0.42069835927639881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1">IF(C223/$I223&gt;1,2^((1-$I223/C223)/LN(10/3)),2^(-LOG($I223/C223,10/3)))</f>
        <v>0.72160472149495491</v>
      </c>
      <c r="M223" s="17">
        <f t="shared" si="221"/>
        <v>0.73688593965907645</v>
      </c>
      <c r="N223" s="17">
        <f t="shared" si="221"/>
        <v>0.74448043965152888</v>
      </c>
      <c r="O223" s="17">
        <f t="shared" si="221"/>
        <v>0.75789725881709424</v>
      </c>
      <c r="P223" s="17">
        <f t="shared" si="221"/>
        <v>0.76527329260949906</v>
      </c>
      <c r="Q223" s="17">
        <f t="shared" si="221"/>
        <v>0.48098892159889872</v>
      </c>
    </row>
    <row r="224" spans="1:17">
      <c r="A224" s="9">
        <v>10</v>
      </c>
      <c r="B224" s="15" t="s">
        <v>184</v>
      </c>
      <c r="C224" s="17">
        <f t="shared" ref="C224:G224" si="222">C239/C241*100</f>
        <v>0.1702127659574468</v>
      </c>
      <c r="D224" s="17">
        <f t="shared" si="222"/>
        <v>0.17652250661959401</v>
      </c>
      <c r="E224" s="17">
        <f t="shared" si="222"/>
        <v>0.17969451931716085</v>
      </c>
      <c r="F224" s="17">
        <f t="shared" si="222"/>
        <v>0.18535681186283595</v>
      </c>
      <c r="G224" s="17">
        <f t="shared" si="222"/>
        <v>0.1885014137606032</v>
      </c>
      <c r="H224" s="17">
        <f t="shared" ref="H224" si="223">H239/H241*100</f>
        <v>8.4139671855279763E-2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1"/>
        <v>1.5017031221229884</v>
      </c>
      <c r="M224" s="17">
        <f t="shared" si="221"/>
        <v>1.5108084478899675</v>
      </c>
      <c r="N224" s="17">
        <f t="shared" si="221"/>
        <v>1.5151637011974561</v>
      </c>
      <c r="O224" s="17">
        <f t="shared" si="221"/>
        <v>1.5225964649697716</v>
      </c>
      <c r="P224" s="17">
        <f t="shared" si="221"/>
        <v>1.526546207670042</v>
      </c>
      <c r="Q224" s="17">
        <f t="shared" si="221"/>
        <v>1.2631353810556389</v>
      </c>
    </row>
    <row r="225" spans="1:17">
      <c r="A225" s="9">
        <v>11</v>
      </c>
      <c r="B225" s="15" t="s">
        <v>185</v>
      </c>
      <c r="C225" s="17">
        <f t="shared" ref="C225:G225" si="224">C240/C241*1000</f>
        <v>7.6595744680851059</v>
      </c>
      <c r="D225" s="17">
        <f t="shared" si="224"/>
        <v>7.0609002647837604</v>
      </c>
      <c r="E225" s="17">
        <f t="shared" si="224"/>
        <v>7.1877807726864331</v>
      </c>
      <c r="F225" s="17">
        <f t="shared" si="224"/>
        <v>7.4142724745134387</v>
      </c>
      <c r="G225" s="17">
        <f t="shared" si="224"/>
        <v>7.5400565504241284</v>
      </c>
      <c r="H225" s="17">
        <f t="shared" ref="H225" si="225">H240/H241*1000</f>
        <v>3.3655868742111905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1"/>
        <v>1.2212825926688935</v>
      </c>
      <c r="M225" s="17">
        <f t="shared" si="221"/>
        <v>1.1829807291242549</v>
      </c>
      <c r="N225" s="17">
        <f t="shared" si="221"/>
        <v>1.1915247066071206</v>
      </c>
      <c r="O225" s="17">
        <f t="shared" si="221"/>
        <v>1.2061913270637936</v>
      </c>
      <c r="P225" s="17">
        <f t="shared" si="221"/>
        <v>1.2140289558267605</v>
      </c>
      <c r="Q225" s="17">
        <f t="shared" si="221"/>
        <v>0.79621253971747719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17</v>
      </c>
      <c r="D227" s="17">
        <v>14</v>
      </c>
      <c r="E227" s="17">
        <v>15</v>
      </c>
      <c r="F227" s="17">
        <v>16</v>
      </c>
      <c r="G227" s="17">
        <v>15</v>
      </c>
      <c r="H227" s="17">
        <v>12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7</v>
      </c>
      <c r="D228" s="17">
        <v>7</v>
      </c>
      <c r="E228" s="17">
        <v>7</v>
      </c>
      <c r="F228" s="17">
        <v>7</v>
      </c>
      <c r="G228" s="17">
        <v>7</v>
      </c>
      <c r="H228" s="17">
        <v>7</v>
      </c>
      <c r="K228" s="15" t="s">
        <v>187</v>
      </c>
      <c r="L228" s="17">
        <f t="shared" ref="L228:L233" si="226">L215</f>
        <v>1.4575482509603768</v>
      </c>
      <c r="M228" s="17">
        <f t="shared" ref="M228:M233" si="227">N215</f>
        <v>1.4363795813723614</v>
      </c>
      <c r="N228" s="17">
        <f t="shared" ref="N228:N238" si="228">P215</f>
        <v>1.4507850977079713</v>
      </c>
      <c r="O228" s="17">
        <f>Q215</f>
        <v>1.0055325327347058</v>
      </c>
    </row>
    <row r="229" spans="1:17">
      <c r="A229" s="9">
        <v>3</v>
      </c>
      <c r="B229" s="10" t="s">
        <v>189</v>
      </c>
      <c r="C229" s="17">
        <v>6.7</v>
      </c>
      <c r="D229" s="17">
        <v>5</v>
      </c>
      <c r="E229" s="17">
        <v>4.5999999999999996</v>
      </c>
      <c r="F229" s="17">
        <v>4.5</v>
      </c>
      <c r="G229" s="17">
        <v>8</v>
      </c>
      <c r="H229" s="17">
        <v>6.8</v>
      </c>
      <c r="K229" s="15" t="s">
        <v>190</v>
      </c>
      <c r="L229" s="17">
        <f t="shared" si="226"/>
        <v>1.2082391353843316</v>
      </c>
      <c r="M229" s="17">
        <f t="shared" si="227"/>
        <v>1.233136418880229</v>
      </c>
      <c r="N229" s="17">
        <f t="shared" si="228"/>
        <v>1.2544131663256661</v>
      </c>
      <c r="O229" s="17">
        <f t="shared" ref="O229:O238" si="229">Q216</f>
        <v>0.83836818957761683</v>
      </c>
    </row>
    <row r="230" spans="1:17">
      <c r="A230" s="9">
        <v>4</v>
      </c>
      <c r="B230" s="10" t="s">
        <v>191</v>
      </c>
      <c r="C230" s="17">
        <v>91.6</v>
      </c>
      <c r="D230" s="17">
        <v>103.63</v>
      </c>
      <c r="E230" s="17">
        <v>104.3</v>
      </c>
      <c r="F230" s="17">
        <v>105.8</v>
      </c>
      <c r="G230" s="17">
        <v>109</v>
      </c>
      <c r="H230" s="17">
        <v>111</v>
      </c>
      <c r="K230" s="15" t="s">
        <v>192</v>
      </c>
      <c r="L230" s="17">
        <f t="shared" si="226"/>
        <v>1.4532269005817511</v>
      </c>
      <c r="M230" s="17">
        <f t="shared" si="227"/>
        <v>1.3459775121651494</v>
      </c>
      <c r="N230" s="17">
        <f t="shared" si="228"/>
        <v>1.526546207670042</v>
      </c>
      <c r="O230" s="17">
        <f t="shared" si="229"/>
        <v>1.1891312256520972</v>
      </c>
    </row>
    <row r="231" spans="1:17">
      <c r="A231" s="9">
        <v>5</v>
      </c>
      <c r="B231" s="10" t="s">
        <v>193</v>
      </c>
      <c r="C231" s="17">
        <v>23</v>
      </c>
      <c r="D231" s="17">
        <v>25.2</v>
      </c>
      <c r="E231" s="17">
        <v>25.2</v>
      </c>
      <c r="F231" s="17">
        <v>25.8</v>
      </c>
      <c r="G231" s="17">
        <v>26.2</v>
      </c>
      <c r="H231" s="17">
        <v>28.2</v>
      </c>
      <c r="K231" s="15" t="s">
        <v>194</v>
      </c>
      <c r="L231" s="17">
        <f t="shared" si="226"/>
        <v>1.4249921386840074</v>
      </c>
      <c r="M231" s="17">
        <f t="shared" si="227"/>
        <v>1.4790648640990569</v>
      </c>
      <c r="N231" s="17">
        <f t="shared" si="228"/>
        <v>1.503200977321012</v>
      </c>
      <c r="O231" s="17">
        <f t="shared" si="229"/>
        <v>1.2285782413388084</v>
      </c>
    </row>
    <row r="232" spans="1:17">
      <c r="A232" s="9">
        <v>6</v>
      </c>
      <c r="B232" s="10" t="s">
        <v>195</v>
      </c>
      <c r="C232" s="17">
        <v>20769.599999999999</v>
      </c>
      <c r="D232" s="17">
        <v>15890.7</v>
      </c>
      <c r="E232" s="17">
        <v>17677.2</v>
      </c>
      <c r="F232" s="17">
        <v>19398.599999999999</v>
      </c>
      <c r="G232" s="17">
        <v>18266.400000000001</v>
      </c>
      <c r="H232" s="17">
        <v>19808.599999999999</v>
      </c>
      <c r="K232" s="15" t="s">
        <v>196</v>
      </c>
      <c r="L232" s="17">
        <f t="shared" si="226"/>
        <v>1.4055430686342445</v>
      </c>
      <c r="M232" s="17">
        <f t="shared" si="227"/>
        <v>1.451063538132725</v>
      </c>
      <c r="N232" s="17">
        <f t="shared" si="228"/>
        <v>1.4758026768343848</v>
      </c>
      <c r="O232" s="17">
        <f t="shared" si="229"/>
        <v>1.2062251868858054</v>
      </c>
    </row>
    <row r="233" spans="1:17">
      <c r="A233" s="9">
        <v>7</v>
      </c>
      <c r="B233" s="10" t="s">
        <v>197</v>
      </c>
      <c r="C233" s="17">
        <v>20437.7</v>
      </c>
      <c r="D233" s="17">
        <v>15436.6</v>
      </c>
      <c r="E233" s="17">
        <v>16445.400000000001</v>
      </c>
      <c r="F233" s="17">
        <v>17959.7</v>
      </c>
      <c r="G233" s="17">
        <v>18778.2</v>
      </c>
      <c r="H233" s="17">
        <v>21866.400000000001</v>
      </c>
      <c r="K233" s="15" t="s">
        <v>198</v>
      </c>
      <c r="L233" s="17">
        <f t="shared" si="226"/>
        <v>1.0868687623167179</v>
      </c>
      <c r="M233" s="17">
        <f t="shared" si="227"/>
        <v>1.2943507327822905</v>
      </c>
      <c r="N233" s="17">
        <f t="shared" si="228"/>
        <v>0.8526257585285153</v>
      </c>
      <c r="O233" s="17">
        <f t="shared" si="229"/>
        <v>0.49952332461019244</v>
      </c>
    </row>
    <row r="234" spans="1:17">
      <c r="A234" s="9">
        <v>8</v>
      </c>
      <c r="B234" s="10" t="s">
        <v>199</v>
      </c>
      <c r="C234" s="17"/>
      <c r="D234" s="17"/>
      <c r="E234" s="17">
        <v>48</v>
      </c>
      <c r="F234" s="17">
        <v>44</v>
      </c>
      <c r="G234" s="17">
        <v>36</v>
      </c>
      <c r="H234" s="17">
        <v>60</v>
      </c>
      <c r="K234" s="15" t="s">
        <v>200</v>
      </c>
      <c r="L234" s="17">
        <f>N221</f>
        <v>0.19199156004011531</v>
      </c>
      <c r="M234" s="17">
        <f>O221</f>
        <v>0.23533561314516144</v>
      </c>
      <c r="N234" s="17">
        <f t="shared" si="228"/>
        <v>0.32615807804400038</v>
      </c>
      <c r="O234" s="17">
        <f t="shared" si="229"/>
        <v>0.27589051208035198</v>
      </c>
    </row>
    <row r="235" spans="1:17">
      <c r="A235" s="9">
        <v>9</v>
      </c>
      <c r="B235" s="10" t="s">
        <v>201</v>
      </c>
      <c r="C235" s="17"/>
      <c r="D235" s="17"/>
      <c r="E235" s="17">
        <v>17</v>
      </c>
      <c r="F235" s="17">
        <v>20</v>
      </c>
      <c r="G235" s="17">
        <v>20</v>
      </c>
      <c r="H235" s="17">
        <v>16</v>
      </c>
      <c r="K235" s="15" t="s">
        <v>202</v>
      </c>
      <c r="L235" s="17">
        <f>L222</f>
        <v>0.2958713231749226</v>
      </c>
      <c r="M235" s="17">
        <f>N222</f>
        <v>1.6583249391627912</v>
      </c>
      <c r="N235" s="17">
        <f t="shared" si="228"/>
        <v>0.77121150373021352</v>
      </c>
      <c r="O235" s="17">
        <f t="shared" si="229"/>
        <v>0.61456917289130553</v>
      </c>
    </row>
    <row r="236" spans="1:17">
      <c r="A236" s="9">
        <v>10</v>
      </c>
      <c r="B236" s="10" t="s">
        <v>203</v>
      </c>
      <c r="C236" s="17">
        <v>63</v>
      </c>
      <c r="D236" s="17">
        <v>140</v>
      </c>
      <c r="E236" s="17">
        <v>145</v>
      </c>
      <c r="F236" s="17">
        <v>102</v>
      </c>
      <c r="G236" s="17">
        <v>100</v>
      </c>
      <c r="H236" s="17">
        <v>96</v>
      </c>
      <c r="K236" s="15" t="s">
        <v>204</v>
      </c>
      <c r="L236" s="17">
        <f>L223</f>
        <v>0.72160472149495491</v>
      </c>
      <c r="M236" s="17">
        <f>N223</f>
        <v>0.74448043965152888</v>
      </c>
      <c r="N236" s="17">
        <f t="shared" si="228"/>
        <v>0.76527329260949906</v>
      </c>
      <c r="O236" s="17">
        <f t="shared" si="229"/>
        <v>0.48098892159889872</v>
      </c>
    </row>
    <row r="237" spans="1:17">
      <c r="A237" s="9">
        <v>11</v>
      </c>
      <c r="B237" s="10" t="s">
        <v>205</v>
      </c>
      <c r="C237" s="17">
        <v>83</v>
      </c>
      <c r="D237" s="17">
        <v>94</v>
      </c>
      <c r="E237" s="17">
        <v>78</v>
      </c>
      <c r="F237" s="17">
        <v>62</v>
      </c>
      <c r="G237" s="17">
        <v>102</v>
      </c>
      <c r="H237" s="17">
        <v>108</v>
      </c>
      <c r="K237" s="15" t="s">
        <v>206</v>
      </c>
      <c r="L237" s="17">
        <f>L224</f>
        <v>1.5017031221229884</v>
      </c>
      <c r="M237" s="17">
        <f>N224</f>
        <v>1.5151637011974561</v>
      </c>
      <c r="N237" s="17">
        <f t="shared" si="228"/>
        <v>1.526546207670042</v>
      </c>
      <c r="O237" s="17">
        <f t="shared" si="229"/>
        <v>1.2631353810556389</v>
      </c>
    </row>
    <row r="238" spans="1:17">
      <c r="A238" s="9">
        <v>12</v>
      </c>
      <c r="B238" s="10" t="s">
        <v>207</v>
      </c>
      <c r="C238" s="17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K238" s="15" t="s">
        <v>208</v>
      </c>
      <c r="L238" s="17">
        <f>L225</f>
        <v>1.2212825926688935</v>
      </c>
      <c r="M238" s="17">
        <f>N225</f>
        <v>1.1915247066071206</v>
      </c>
      <c r="N238" s="17">
        <f t="shared" si="228"/>
        <v>1.2140289558267605</v>
      </c>
      <c r="O238" s="17">
        <f t="shared" si="229"/>
        <v>0.79621253971747719</v>
      </c>
    </row>
    <row r="239" spans="1:17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</row>
    <row r="240" spans="1:17">
      <c r="A240" s="9">
        <v>14</v>
      </c>
      <c r="B240" s="10" t="s">
        <v>211</v>
      </c>
      <c r="C240" s="17">
        <v>9</v>
      </c>
      <c r="D240" s="17">
        <v>8</v>
      </c>
      <c r="E240" s="17">
        <v>8</v>
      </c>
      <c r="F240" s="17">
        <v>8</v>
      </c>
      <c r="G240" s="21">
        <v>8</v>
      </c>
      <c r="H240" s="21">
        <v>8</v>
      </c>
    </row>
    <row r="241" spans="1:17">
      <c r="A241" s="9">
        <v>15</v>
      </c>
      <c r="B241" s="10" t="s">
        <v>213</v>
      </c>
      <c r="C241" s="17">
        <v>1175</v>
      </c>
      <c r="D241" s="17">
        <v>1133</v>
      </c>
      <c r="E241" s="17">
        <v>1113</v>
      </c>
      <c r="F241" s="17">
        <v>1079</v>
      </c>
      <c r="G241" s="17">
        <v>1061</v>
      </c>
      <c r="H241" s="17">
        <v>2377</v>
      </c>
    </row>
    <row r="243" spans="1:17" ht="16">
      <c r="A243" s="20" t="s">
        <v>251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G245" si="230">C257/C271*1000</f>
        <v>4.9763033175355451</v>
      </c>
      <c r="D245" s="17">
        <f t="shared" si="230"/>
        <v>5.3050397877984086</v>
      </c>
      <c r="E245" s="17">
        <f t="shared" si="230"/>
        <v>5.5328361799374548</v>
      </c>
      <c r="F245" s="17">
        <f t="shared" si="230"/>
        <v>5.7650732644727363</v>
      </c>
      <c r="G245" s="17">
        <f t="shared" si="230"/>
        <v>5.3488937515195714</v>
      </c>
      <c r="H245" s="17">
        <f t="shared" ref="H245" si="231">H257/H271*1000</f>
        <v>5.3645452328700314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232">IF(C245/$I245&gt;1,2^((1-$I245/C245)/LN(10/3)),2^(-LOG($I245/C245,10/3)))</f>
        <v>0.99726873563801666</v>
      </c>
      <c r="M245" s="17">
        <f t="shared" si="232"/>
        <v>1.0336577311667292</v>
      </c>
      <c r="N245" s="17">
        <f t="shared" si="232"/>
        <v>1.0570098395529446</v>
      </c>
      <c r="O245" s="17">
        <f t="shared" si="232"/>
        <v>1.0793968318524876</v>
      </c>
      <c r="P245" s="17">
        <f t="shared" si="232"/>
        <v>1.0382664282816696</v>
      </c>
      <c r="Q245" s="17">
        <f t="shared" si="232"/>
        <v>1.0398979285911538</v>
      </c>
    </row>
    <row r="246" spans="1:17">
      <c r="A246" s="9">
        <v>2</v>
      </c>
      <c r="B246" s="15" t="s">
        <v>176</v>
      </c>
      <c r="C246" s="17">
        <f t="shared" ref="C246:G246" si="233">C258/C271*1000</f>
        <v>4.5023696682464456</v>
      </c>
      <c r="D246" s="17">
        <f t="shared" si="233"/>
        <v>4.5816252712804442</v>
      </c>
      <c r="E246" s="17">
        <f t="shared" si="233"/>
        <v>4.5706038008178975</v>
      </c>
      <c r="F246" s="17">
        <f t="shared" si="233"/>
        <v>4.5640163343742497</v>
      </c>
      <c r="G246" s="17">
        <f t="shared" si="233"/>
        <v>4.3763676148796495</v>
      </c>
      <c r="H246" s="17">
        <f t="shared" ref="H246" si="234">H258/H271*1000</f>
        <v>4.3891733723482078</v>
      </c>
      <c r="I246" s="18">
        <f>Показатели!$E$3</f>
        <v>4</v>
      </c>
      <c r="J246" s="9">
        <v>2</v>
      </c>
      <c r="K246" s="15" t="s">
        <v>176</v>
      </c>
      <c r="L246" s="17">
        <f t="shared" si="232"/>
        <v>1.066346006409894</v>
      </c>
      <c r="M246" s="17">
        <f t="shared" si="232"/>
        <v>1.0758227446574447</v>
      </c>
      <c r="N246" s="17">
        <f t="shared" si="232"/>
        <v>1.0745195996857146</v>
      </c>
      <c r="O246" s="17">
        <f t="shared" si="232"/>
        <v>1.0737384705053736</v>
      </c>
      <c r="P246" s="17">
        <f t="shared" si="232"/>
        <v>1.0507578137752311</v>
      </c>
      <c r="Q246" s="17">
        <f t="shared" si="232"/>
        <v>1.0523722227426058</v>
      </c>
    </row>
    <row r="247" spans="1:17">
      <c r="A247" s="9">
        <v>3</v>
      </c>
      <c r="B247" s="15" t="s">
        <v>177</v>
      </c>
      <c r="C247" s="17">
        <f>C259/C271*1000+0.00001</f>
        <v>2.891005260663507</v>
      </c>
      <c r="D247" s="17">
        <f>D259/D271*1000+0.00001</f>
        <v>2.1702535495538942</v>
      </c>
      <c r="E247" s="17">
        <f>E259/E271*1000+0.00001</f>
        <v>1.9966421866730819</v>
      </c>
      <c r="F247" s="17">
        <f>F259/F271*1000+0.00001</f>
        <v>1.0809612370886379</v>
      </c>
      <c r="G247" s="17">
        <f>G259/G271*1000</f>
        <v>1.7019207391198639</v>
      </c>
      <c r="H247" s="17">
        <f>H259/H271*1000</f>
        <v>2.5847354303828336</v>
      </c>
      <c r="I247" s="18">
        <f>Показатели!$E$4</f>
        <v>2</v>
      </c>
      <c r="J247" s="9">
        <v>3</v>
      </c>
      <c r="K247" s="15" t="s">
        <v>177</v>
      </c>
      <c r="L247" s="17">
        <f t="shared" si="232"/>
        <v>1.1941508646387815</v>
      </c>
      <c r="M247" s="17">
        <f t="shared" si="232"/>
        <v>1.046199649409151</v>
      </c>
      <c r="N247" s="17">
        <f t="shared" si="232"/>
        <v>0.99903308095691901</v>
      </c>
      <c r="O247" s="17">
        <f t="shared" si="232"/>
        <v>0.70170903870612189</v>
      </c>
      <c r="P247" s="17">
        <f t="shared" si="232"/>
        <v>0.91127118452555467</v>
      </c>
      <c r="Q247" s="17">
        <f t="shared" si="232"/>
        <v>1.1391043687048736</v>
      </c>
    </row>
    <row r="248" spans="1:17">
      <c r="A248" s="9">
        <v>4</v>
      </c>
      <c r="B248" s="15" t="s">
        <v>178</v>
      </c>
      <c r="C248" s="17">
        <f t="shared" ref="C248:G248" si="235">C260/C271*1000</f>
        <v>37.511848341232231</v>
      </c>
      <c r="D248" s="17">
        <f t="shared" si="235"/>
        <v>39.064383891970095</v>
      </c>
      <c r="E248" s="17">
        <f t="shared" si="235"/>
        <v>40.630262208323309</v>
      </c>
      <c r="F248" s="17">
        <f t="shared" si="235"/>
        <v>42.349267355272637</v>
      </c>
      <c r="G248" s="17">
        <f t="shared" si="235"/>
        <v>45.708728422076341</v>
      </c>
      <c r="H248" s="17">
        <f t="shared" ref="H248" si="236">H260/H271*1000</f>
        <v>46.330163374786643</v>
      </c>
      <c r="I248" s="18">
        <f>Показатели!$E$5</f>
        <v>30</v>
      </c>
      <c r="J248" s="9">
        <v>4</v>
      </c>
      <c r="K248" s="15" t="s">
        <v>178</v>
      </c>
      <c r="L248" s="17">
        <f t="shared" si="232"/>
        <v>1.1221974851466185</v>
      </c>
      <c r="M248" s="17">
        <f t="shared" si="232"/>
        <v>1.1429213632586588</v>
      </c>
      <c r="N248" s="17">
        <f t="shared" si="232"/>
        <v>1.1625630660252662</v>
      </c>
      <c r="O248" s="17">
        <f t="shared" si="232"/>
        <v>1.1827970054638828</v>
      </c>
      <c r="P248" s="17">
        <f t="shared" si="232"/>
        <v>1.2187876815156189</v>
      </c>
      <c r="Q248" s="17">
        <f t="shared" si="232"/>
        <v>1.2249805496586699</v>
      </c>
    </row>
    <row r="249" spans="1:17">
      <c r="A249" s="9">
        <v>5</v>
      </c>
      <c r="B249" s="15" t="s">
        <v>179</v>
      </c>
      <c r="C249" s="17">
        <f t="shared" ref="C249:G249" si="237">C261/C271*1000</f>
        <v>6.5165876777251182</v>
      </c>
      <c r="D249" s="17">
        <f t="shared" si="237"/>
        <v>7.4752833373523027</v>
      </c>
      <c r="E249" s="17">
        <f t="shared" si="237"/>
        <v>7.4573009381765694</v>
      </c>
      <c r="F249" s="17">
        <f t="shared" si="237"/>
        <v>7.4465529666106178</v>
      </c>
      <c r="G249" s="17">
        <f t="shared" si="237"/>
        <v>7.537077558959397</v>
      </c>
      <c r="H249" s="17">
        <f t="shared" ref="H249" si="238">H261/H271*1000</f>
        <v>7.6566691050963174</v>
      </c>
      <c r="I249" s="18">
        <f>Показатели!$E$6</f>
        <v>8</v>
      </c>
      <c r="J249" s="9">
        <v>5</v>
      </c>
      <c r="K249" s="15" t="s">
        <v>179</v>
      </c>
      <c r="L249" s="17">
        <f t="shared" si="232"/>
        <v>0.88863019459715642</v>
      </c>
      <c r="M249" s="17">
        <f t="shared" si="232"/>
        <v>0.96169652583439647</v>
      </c>
      <c r="N249" s="17">
        <f t="shared" si="232"/>
        <v>0.96036396012238023</v>
      </c>
      <c r="O249" s="17">
        <f t="shared" si="232"/>
        <v>0.95956684263895031</v>
      </c>
      <c r="P249" s="17">
        <f t="shared" si="232"/>
        <v>0.96626538470447765</v>
      </c>
      <c r="Q249" s="17">
        <f t="shared" si="232"/>
        <v>0.9750626829095842</v>
      </c>
    </row>
    <row r="250" spans="1:17">
      <c r="A250" s="9">
        <v>6</v>
      </c>
      <c r="B250" s="15" t="s">
        <v>180</v>
      </c>
      <c r="C250" s="17">
        <f t="shared" ref="C250:G250" si="239">(C262-C263)/C262*100</f>
        <v>-0.85255098521601846</v>
      </c>
      <c r="D250" s="17">
        <f t="shared" si="239"/>
        <v>-13.004209444659764</v>
      </c>
      <c r="E250" s="17">
        <f t="shared" si="239"/>
        <v>-1.4653649641968614</v>
      </c>
      <c r="F250" s="17">
        <f t="shared" si="239"/>
        <v>2.11973803203127</v>
      </c>
      <c r="G250" s="17">
        <f t="shared" si="239"/>
        <v>5.7392268528238501</v>
      </c>
      <c r="H250" s="17">
        <f t="shared" ref="H250" si="240">(H262-H263)/H262*100</f>
        <v>-13.129405048253517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241">(ATAN((C250+2.4)/10)+3.1415/2)/3.1415*1.75</f>
        <v>0.96052365419072705</v>
      </c>
      <c r="M250" s="17">
        <f t="shared" si="241"/>
        <v>0.42115627267425215</v>
      </c>
      <c r="N250" s="17">
        <f t="shared" si="241"/>
        <v>0.92691384792056919</v>
      </c>
      <c r="O250" s="17">
        <f t="shared" si="241"/>
        <v>1.1114681606489087</v>
      </c>
      <c r="P250" s="17">
        <f t="shared" si="241"/>
        <v>1.2555674374851016</v>
      </c>
      <c r="Q250" s="17">
        <f t="shared" si="241"/>
        <v>0.41789396883201213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-9.8628818859754634</v>
      </c>
      <c r="F251" s="17">
        <f>(F265-F264)/F271*1000</f>
        <v>-4.8042277203939472</v>
      </c>
      <c r="G251" s="17">
        <f>(G265-G264)/G271*1000</f>
        <v>-8.2664721614393386</v>
      </c>
      <c r="H251" s="17">
        <f>(H265-H264)/H271*1000</f>
        <v>-13.411363082175081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242">(ATAN(E251/10)+3.1415/2)/3.1415*1.75</f>
        <v>0.44133254209616007</v>
      </c>
      <c r="O251" s="17">
        <f t="shared" si="242"/>
        <v>0.6255137142353091</v>
      </c>
      <c r="P251" s="17">
        <f t="shared" si="242"/>
        <v>0.49019531943776118</v>
      </c>
      <c r="Q251" s="17">
        <f t="shared" si="242"/>
        <v>0.35688312922326781</v>
      </c>
    </row>
    <row r="252" spans="1:17">
      <c r="A252" s="9">
        <v>8</v>
      </c>
      <c r="B252" s="15" t="s">
        <v>182</v>
      </c>
      <c r="C252" s="17">
        <f t="shared" ref="C252:H252" si="243">(C266-C267)/C271*1000</f>
        <v>-8.0568720379146921</v>
      </c>
      <c r="D252" s="17">
        <f t="shared" si="243"/>
        <v>14.227152158186641</v>
      </c>
      <c r="E252" s="17">
        <f t="shared" si="243"/>
        <v>11.306230454654798</v>
      </c>
      <c r="F252" s="17">
        <f t="shared" si="243"/>
        <v>-7.2063415805909194</v>
      </c>
      <c r="G252" s="17">
        <f t="shared" si="243"/>
        <v>5.3488937515195714</v>
      </c>
      <c r="H252" s="17">
        <f t="shared" si="243"/>
        <v>5.6083881980004877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0.49720324750438594</v>
      </c>
      <c r="M252" s="17">
        <f>(ATAN(D252/10)+3.1415/2)/3.1415*1.75</f>
        <v>1.4087397963757413</v>
      </c>
      <c r="N252" s="17">
        <f t="shared" si="242"/>
        <v>1.3466220567807019</v>
      </c>
      <c r="O252" s="17">
        <f t="shared" si="242"/>
        <v>0.52714992567561625</v>
      </c>
      <c r="P252" s="17">
        <f t="shared" si="242"/>
        <v>1.1486094192886211</v>
      </c>
      <c r="Q252" s="17">
        <f t="shared" si="242"/>
        <v>1.1597275675861529</v>
      </c>
    </row>
    <row r="253" spans="1:17">
      <c r="A253" s="9">
        <v>9</v>
      </c>
      <c r="B253" s="15" t="s">
        <v>183</v>
      </c>
      <c r="C253" s="17">
        <f t="shared" ref="C253:G253" si="244">C268/C271*1000</f>
        <v>0.23696682464454977</v>
      </c>
      <c r="D253" s="17">
        <f t="shared" si="244"/>
        <v>0.24113817217265493</v>
      </c>
      <c r="E253" s="17">
        <f t="shared" si="244"/>
        <v>0.24055809477988935</v>
      </c>
      <c r="F253" s="17">
        <f t="shared" si="244"/>
        <v>0.24021138601969733</v>
      </c>
      <c r="G253" s="17">
        <f t="shared" si="244"/>
        <v>0.24313153415998054</v>
      </c>
      <c r="H253" s="17">
        <f t="shared" ref="H253" si="245">H268/H271*1000</f>
        <v>0.243842965130456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246">IF(C253/$I253&gt;1,2^((1-$I253/C253)/LN(10/3)),2^(-LOG($I253/C253,10/3)))</f>
        <v>0.3456356628178674</v>
      </c>
      <c r="M253" s="17">
        <f t="shared" si="246"/>
        <v>0.3491254968536317</v>
      </c>
      <c r="N253" s="17">
        <f t="shared" si="246"/>
        <v>0.34864173440487578</v>
      </c>
      <c r="O253" s="17">
        <f t="shared" si="246"/>
        <v>0.34835235617590504</v>
      </c>
      <c r="P253" s="17">
        <f t="shared" si="246"/>
        <v>0.35078413352353882</v>
      </c>
      <c r="Q253" s="17">
        <f t="shared" si="246"/>
        <v>0.35137470287351275</v>
      </c>
    </row>
    <row r="254" spans="1:17">
      <c r="A254" s="9">
        <v>10</v>
      </c>
      <c r="B254" s="15" t="s">
        <v>184</v>
      </c>
      <c r="C254" s="17">
        <f t="shared" ref="C254:G254" si="247">C269/C271*100</f>
        <v>7.1090047393364927E-2</v>
      </c>
      <c r="D254" s="17">
        <f t="shared" si="247"/>
        <v>7.2341451651796479E-2</v>
      </c>
      <c r="E254" s="17">
        <f t="shared" si="247"/>
        <v>7.2167428433966813E-2</v>
      </c>
      <c r="F254" s="17">
        <f t="shared" si="247"/>
        <v>7.2063415805909206E-2</v>
      </c>
      <c r="G254" s="17">
        <f t="shared" si="247"/>
        <v>7.2939460247994164E-2</v>
      </c>
      <c r="H254" s="17">
        <f t="shared" ref="H254" si="248">H269/H271*100</f>
        <v>7.3152889539136803E-2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246"/>
        <v>1.1862486551859759</v>
      </c>
      <c r="M254" s="17">
        <f t="shared" si="246"/>
        <v>1.1945869651223244</v>
      </c>
      <c r="N254" s="17">
        <f t="shared" si="246"/>
        <v>1.1934412755428141</v>
      </c>
      <c r="O254" s="17">
        <f t="shared" si="246"/>
        <v>1.1927543892835433</v>
      </c>
      <c r="P254" s="17">
        <f t="shared" si="246"/>
        <v>1.1984905428798183</v>
      </c>
      <c r="Q254" s="17">
        <f t="shared" si="246"/>
        <v>1.1998713195661972</v>
      </c>
    </row>
    <row r="255" spans="1:17">
      <c r="A255" s="9">
        <v>11</v>
      </c>
      <c r="B255" s="15" t="s">
        <v>185</v>
      </c>
      <c r="C255" s="17">
        <f t="shared" ref="C255:G255" si="249">C270/C271*1000</f>
        <v>3.080568720379147</v>
      </c>
      <c r="D255" s="17">
        <f t="shared" si="249"/>
        <v>3.6170725825898238</v>
      </c>
      <c r="E255" s="17">
        <f t="shared" si="249"/>
        <v>3.6083714216983402</v>
      </c>
      <c r="F255" s="17">
        <f t="shared" si="249"/>
        <v>3.1227480182560652</v>
      </c>
      <c r="G255" s="17">
        <f t="shared" si="249"/>
        <v>3.160709944079747</v>
      </c>
      <c r="H255" s="17">
        <f t="shared" ref="H255" si="250">H270/H271*1000</f>
        <v>3.1699585466959279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246"/>
        <v>0.7566661010632254</v>
      </c>
      <c r="M255" s="17">
        <f t="shared" si="246"/>
        <v>0.82994035463781113</v>
      </c>
      <c r="N255" s="17">
        <f t="shared" si="246"/>
        <v>0.82879035562055436</v>
      </c>
      <c r="O255" s="17">
        <f t="shared" si="246"/>
        <v>0.7626134901556928</v>
      </c>
      <c r="P255" s="17">
        <f t="shared" si="246"/>
        <v>0.76793714069940844</v>
      </c>
      <c r="Q255" s="17">
        <f t="shared" si="246"/>
        <v>0.76923001598840246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21</v>
      </c>
      <c r="D257" s="17">
        <v>22</v>
      </c>
      <c r="E257" s="17">
        <v>23</v>
      </c>
      <c r="F257" s="17">
        <v>24</v>
      </c>
      <c r="G257" s="17">
        <v>22</v>
      </c>
      <c r="H257" s="17">
        <v>22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19</v>
      </c>
      <c r="D258" s="17">
        <v>19</v>
      </c>
      <c r="E258" s="17">
        <v>19</v>
      </c>
      <c r="F258" s="17">
        <v>19</v>
      </c>
      <c r="G258" s="17">
        <v>18</v>
      </c>
      <c r="H258" s="17">
        <v>18</v>
      </c>
      <c r="K258" s="15" t="s">
        <v>187</v>
      </c>
      <c r="L258" s="17">
        <f>L245</f>
        <v>0.99726873563801666</v>
      </c>
      <c r="M258" s="17">
        <f>N245</f>
        <v>1.0570098395529446</v>
      </c>
      <c r="N258" s="17">
        <f>P245</f>
        <v>1.0382664282816696</v>
      </c>
      <c r="O258" s="17">
        <f>Q245</f>
        <v>1.0398979285911538</v>
      </c>
    </row>
    <row r="259" spans="1:15">
      <c r="A259" s="9">
        <v>3</v>
      </c>
      <c r="B259" s="10" t="s">
        <v>189</v>
      </c>
      <c r="C259" s="17">
        <v>12.2</v>
      </c>
      <c r="D259" s="17">
        <v>9</v>
      </c>
      <c r="E259" s="17">
        <v>8.3000000000000007</v>
      </c>
      <c r="F259" s="17">
        <v>4.5</v>
      </c>
      <c r="G259" s="17">
        <v>7</v>
      </c>
      <c r="H259" s="17">
        <v>10.6</v>
      </c>
      <c r="K259" s="15" t="s">
        <v>190</v>
      </c>
      <c r="L259" s="17">
        <f t="shared" ref="L259:L268" si="251">L246</f>
        <v>1.066346006409894</v>
      </c>
      <c r="M259" s="17">
        <f t="shared" ref="M259:M268" si="252">N246</f>
        <v>1.0745195996857146</v>
      </c>
      <c r="N259" s="17">
        <f t="shared" ref="N259:N268" si="253">P246</f>
        <v>1.0507578137752311</v>
      </c>
      <c r="O259" s="17">
        <f t="shared" ref="O259:O268" si="254">Q246</f>
        <v>1.0523722227426058</v>
      </c>
    </row>
    <row r="260" spans="1:15">
      <c r="A260" s="9">
        <v>4</v>
      </c>
      <c r="B260" s="10" t="s">
        <v>191</v>
      </c>
      <c r="C260" s="17">
        <v>158.30000000000001</v>
      </c>
      <c r="D260" s="17">
        <v>162</v>
      </c>
      <c r="E260" s="17">
        <v>168.9</v>
      </c>
      <c r="F260" s="17">
        <v>176.3</v>
      </c>
      <c r="G260" s="17">
        <v>188</v>
      </c>
      <c r="H260" s="17">
        <v>190</v>
      </c>
      <c r="K260" s="15" t="s">
        <v>192</v>
      </c>
      <c r="L260" s="17">
        <f t="shared" si="251"/>
        <v>1.1941508646387815</v>
      </c>
      <c r="M260" s="17">
        <f t="shared" si="252"/>
        <v>0.99903308095691901</v>
      </c>
      <c r="N260" s="17">
        <f t="shared" si="253"/>
        <v>0.91127118452555467</v>
      </c>
      <c r="O260" s="17">
        <f t="shared" si="254"/>
        <v>1.1391043687048736</v>
      </c>
    </row>
    <row r="261" spans="1:15">
      <c r="A261" s="9">
        <v>5</v>
      </c>
      <c r="B261" s="10" t="s">
        <v>193</v>
      </c>
      <c r="C261" s="17">
        <v>27.5</v>
      </c>
      <c r="D261" s="17">
        <v>31</v>
      </c>
      <c r="E261" s="17">
        <v>31</v>
      </c>
      <c r="F261" s="17">
        <v>31</v>
      </c>
      <c r="G261" s="17">
        <v>31</v>
      </c>
      <c r="H261" s="17">
        <v>31.4</v>
      </c>
      <c r="K261" s="15" t="s">
        <v>194</v>
      </c>
      <c r="L261" s="17">
        <f t="shared" si="251"/>
        <v>1.1221974851466185</v>
      </c>
      <c r="M261" s="17">
        <f t="shared" si="252"/>
        <v>1.1625630660252662</v>
      </c>
      <c r="N261" s="17">
        <f t="shared" si="253"/>
        <v>1.2187876815156189</v>
      </c>
      <c r="O261" s="17">
        <f t="shared" si="254"/>
        <v>1.2249805496586699</v>
      </c>
    </row>
    <row r="262" spans="1:15">
      <c r="A262" s="9">
        <v>6</v>
      </c>
      <c r="B262" s="10" t="s">
        <v>195</v>
      </c>
      <c r="C262" s="17">
        <v>21746.5</v>
      </c>
      <c r="D262" s="17">
        <v>22188.2</v>
      </c>
      <c r="E262" s="17">
        <v>21059.599999999999</v>
      </c>
      <c r="F262" s="17">
        <v>27423.200000000001</v>
      </c>
      <c r="G262" s="17">
        <v>30483.200000000001</v>
      </c>
      <c r="H262" s="17">
        <v>23822.1</v>
      </c>
      <c r="K262" s="15" t="s">
        <v>196</v>
      </c>
      <c r="L262" s="17">
        <f t="shared" si="251"/>
        <v>0.88863019459715642</v>
      </c>
      <c r="M262" s="17">
        <f t="shared" si="252"/>
        <v>0.96036396012238023</v>
      </c>
      <c r="N262" s="17">
        <f t="shared" si="253"/>
        <v>0.96626538470447765</v>
      </c>
      <c r="O262" s="17">
        <f t="shared" si="254"/>
        <v>0.9750626829095842</v>
      </c>
    </row>
    <row r="263" spans="1:15">
      <c r="A263" s="9">
        <v>7</v>
      </c>
      <c r="B263" s="10" t="s">
        <v>197</v>
      </c>
      <c r="C263" s="17">
        <v>21931.9</v>
      </c>
      <c r="D263" s="17">
        <v>25073.599999999999</v>
      </c>
      <c r="E263" s="17">
        <v>21368.2</v>
      </c>
      <c r="F263" s="17">
        <v>26841.9</v>
      </c>
      <c r="G263" s="17">
        <v>28733.7</v>
      </c>
      <c r="H263" s="17">
        <v>26949.8</v>
      </c>
      <c r="K263" s="15" t="s">
        <v>198</v>
      </c>
      <c r="L263" s="17">
        <f t="shared" si="251"/>
        <v>0.96052365419072705</v>
      </c>
      <c r="M263" s="17">
        <f t="shared" si="252"/>
        <v>0.92691384792056919</v>
      </c>
      <c r="N263" s="17">
        <f t="shared" si="253"/>
        <v>1.2555674374851016</v>
      </c>
      <c r="O263" s="17">
        <f t="shared" si="254"/>
        <v>0.41789396883201213</v>
      </c>
    </row>
    <row r="264" spans="1:15">
      <c r="A264" s="9">
        <v>8</v>
      </c>
      <c r="B264" s="10" t="s">
        <v>199</v>
      </c>
      <c r="C264" s="17"/>
      <c r="D264" s="17"/>
      <c r="E264" s="17">
        <v>78</v>
      </c>
      <c r="F264" s="17">
        <v>60</v>
      </c>
      <c r="G264" s="17">
        <v>71</v>
      </c>
      <c r="H264" s="17">
        <v>88</v>
      </c>
      <c r="K264" s="15" t="s">
        <v>200</v>
      </c>
      <c r="L264" s="17">
        <f>N251</f>
        <v>0.44133254209616007</v>
      </c>
      <c r="M264" s="17">
        <f>O251</f>
        <v>0.6255137142353091</v>
      </c>
      <c r="N264" s="17">
        <f t="shared" si="253"/>
        <v>0.49019531943776118</v>
      </c>
      <c r="O264" s="17">
        <f t="shared" si="254"/>
        <v>0.35688312922326781</v>
      </c>
    </row>
    <row r="265" spans="1:15">
      <c r="A265" s="9">
        <v>9</v>
      </c>
      <c r="B265" s="10" t="s">
        <v>201</v>
      </c>
      <c r="C265" s="17"/>
      <c r="D265" s="17"/>
      <c r="E265" s="17">
        <v>37</v>
      </c>
      <c r="F265" s="17">
        <v>40</v>
      </c>
      <c r="G265" s="17">
        <v>37</v>
      </c>
      <c r="H265" s="17">
        <v>33</v>
      </c>
      <c r="K265" s="15" t="s">
        <v>202</v>
      </c>
      <c r="L265" s="17">
        <f t="shared" si="251"/>
        <v>0.49720324750438594</v>
      </c>
      <c r="M265" s="17">
        <f t="shared" si="252"/>
        <v>1.3466220567807019</v>
      </c>
      <c r="N265" s="17">
        <f t="shared" si="253"/>
        <v>1.1486094192886211</v>
      </c>
      <c r="O265" s="17">
        <f t="shared" si="254"/>
        <v>1.1597275675861529</v>
      </c>
    </row>
    <row r="266" spans="1:15">
      <c r="A266" s="9">
        <v>10</v>
      </c>
      <c r="B266" s="10" t="s">
        <v>203</v>
      </c>
      <c r="C266" s="17">
        <v>93</v>
      </c>
      <c r="D266" s="17">
        <v>199</v>
      </c>
      <c r="E266" s="17">
        <v>186</v>
      </c>
      <c r="F266" s="17">
        <v>145</v>
      </c>
      <c r="G266" s="17">
        <v>217</v>
      </c>
      <c r="H266" s="17">
        <v>187</v>
      </c>
      <c r="K266" s="15" t="s">
        <v>204</v>
      </c>
      <c r="L266" s="17">
        <f t="shared" si="251"/>
        <v>0.3456356628178674</v>
      </c>
      <c r="M266" s="17">
        <f t="shared" si="252"/>
        <v>0.34864173440487578</v>
      </c>
      <c r="N266" s="17">
        <f t="shared" si="253"/>
        <v>0.35078413352353882</v>
      </c>
      <c r="O266" s="17">
        <f t="shared" si="254"/>
        <v>0.35137470287351275</v>
      </c>
    </row>
    <row r="267" spans="1:15">
      <c r="A267" s="9">
        <v>11</v>
      </c>
      <c r="B267" s="10" t="s">
        <v>205</v>
      </c>
      <c r="C267" s="17">
        <v>127</v>
      </c>
      <c r="D267" s="17">
        <v>140</v>
      </c>
      <c r="E267" s="17">
        <v>139</v>
      </c>
      <c r="F267" s="17">
        <v>175</v>
      </c>
      <c r="G267" s="17">
        <v>195</v>
      </c>
      <c r="H267" s="17">
        <v>164</v>
      </c>
      <c r="K267" s="15" t="s">
        <v>206</v>
      </c>
      <c r="L267" s="17">
        <f t="shared" si="251"/>
        <v>1.1862486551859759</v>
      </c>
      <c r="M267" s="17">
        <f t="shared" si="252"/>
        <v>1.1934412755428141</v>
      </c>
      <c r="N267" s="17">
        <f t="shared" si="253"/>
        <v>1.1984905428798183</v>
      </c>
      <c r="O267" s="17">
        <f t="shared" si="254"/>
        <v>1.1998713195661972</v>
      </c>
    </row>
    <row r="268" spans="1:15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K268" s="15" t="s">
        <v>208</v>
      </c>
      <c r="L268" s="17">
        <f t="shared" si="251"/>
        <v>0.7566661010632254</v>
      </c>
      <c r="M268" s="17">
        <f t="shared" si="252"/>
        <v>0.82879035562055436</v>
      </c>
      <c r="N268" s="17">
        <f t="shared" si="253"/>
        <v>0.76793714069940844</v>
      </c>
      <c r="O268" s="17">
        <f t="shared" si="254"/>
        <v>0.76923001598840246</v>
      </c>
    </row>
    <row r="269" spans="1:15">
      <c r="A269" s="9">
        <v>13</v>
      </c>
      <c r="B269" s="10" t="s">
        <v>209</v>
      </c>
      <c r="C269" s="17">
        <v>3</v>
      </c>
      <c r="D269" s="17">
        <v>3</v>
      </c>
      <c r="E269" s="17">
        <v>3</v>
      </c>
      <c r="F269" s="17">
        <v>3</v>
      </c>
      <c r="G269" s="21">
        <v>3</v>
      </c>
      <c r="H269" s="21">
        <v>3</v>
      </c>
    </row>
    <row r="270" spans="1:15">
      <c r="A270" s="9">
        <v>14</v>
      </c>
      <c r="B270" s="10" t="s">
        <v>211</v>
      </c>
      <c r="C270" s="17">
        <v>13</v>
      </c>
      <c r="D270" s="17">
        <v>15</v>
      </c>
      <c r="E270" s="17">
        <v>15</v>
      </c>
      <c r="F270" s="17">
        <v>13</v>
      </c>
      <c r="G270" s="21">
        <v>13</v>
      </c>
      <c r="H270" s="21">
        <v>13</v>
      </c>
    </row>
    <row r="271" spans="1:15">
      <c r="A271" s="9">
        <v>15</v>
      </c>
      <c r="B271" s="10" t="s">
        <v>213</v>
      </c>
      <c r="C271" s="17">
        <v>4220</v>
      </c>
      <c r="D271" s="17">
        <v>4147</v>
      </c>
      <c r="E271" s="17">
        <v>4157</v>
      </c>
      <c r="F271" s="17">
        <v>4163</v>
      </c>
      <c r="G271" s="17">
        <v>4113</v>
      </c>
      <c r="H271" s="17">
        <v>4101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11"/>
  <sheetViews>
    <sheetView zoomScale="70" zoomScaleNormal="70" workbookViewId="0">
      <selection activeCell="H20" sqref="H20"/>
    </sheetView>
  </sheetViews>
  <sheetFormatPr baseColWidth="10" defaultColWidth="8.83203125" defaultRowHeight="15"/>
  <cols>
    <col min="2" max="2" width="73.1640625" customWidth="1"/>
    <col min="8" max="8" width="10" bestFit="1" customWidth="1"/>
    <col min="11" max="11" width="73.33203125" customWidth="1"/>
  </cols>
  <sheetData>
    <row r="1" spans="1:17" ht="16">
      <c r="A1" s="20" t="s">
        <v>252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10.776985920389361</v>
      </c>
      <c r="D5" s="17">
        <f t="shared" si="0"/>
        <v>10.468463752944254</v>
      </c>
      <c r="E5" s="17">
        <f t="shared" si="0"/>
        <v>9.8826436071649173</v>
      </c>
      <c r="F5" s="17">
        <f t="shared" si="0"/>
        <v>9.5706618962432906</v>
      </c>
      <c r="G5" s="17">
        <f t="shared" si="0"/>
        <v>9.5918921364582381</v>
      </c>
      <c r="H5" s="17">
        <f t="shared" ref="H5" si="1">H17/H31*1000</f>
        <v>10.023910244620195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1.3615339623626554</v>
      </c>
      <c r="M5" s="17">
        <f t="shared" si="2"/>
        <v>1.3508580472753287</v>
      </c>
      <c r="N5" s="17">
        <f t="shared" si="2"/>
        <v>1.3290175747468291</v>
      </c>
      <c r="O5" s="17">
        <f t="shared" si="2"/>
        <v>1.3164583344963126</v>
      </c>
      <c r="P5" s="17">
        <f t="shared" si="2"/>
        <v>1.3173350105019774</v>
      </c>
      <c r="Q5" s="17">
        <f t="shared" si="2"/>
        <v>1.3344843409514702</v>
      </c>
    </row>
    <row r="6" spans="1:17">
      <c r="A6" s="9">
        <v>2</v>
      </c>
      <c r="B6" s="15" t="s">
        <v>176</v>
      </c>
      <c r="C6" s="17">
        <f t="shared" ref="C6:G6" si="3">C18/C31*1000</f>
        <v>4.5193811924213456</v>
      </c>
      <c r="D6" s="17">
        <f t="shared" si="3"/>
        <v>4.5363342929425112</v>
      </c>
      <c r="E6" s="17">
        <f t="shared" si="3"/>
        <v>4.588370246183711</v>
      </c>
      <c r="F6" s="17">
        <f t="shared" si="3"/>
        <v>4.6511627906976747</v>
      </c>
      <c r="G6" s="17">
        <f t="shared" si="3"/>
        <v>4.7054565197719658</v>
      </c>
      <c r="H6" s="17">
        <f t="shared" ref="H6" si="4">H18/H31*1000</f>
        <v>4.7820489240389916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1.0684009890584039</v>
      </c>
      <c r="M6" s="17">
        <f t="shared" si="2"/>
        <v>1.0704374765472555</v>
      </c>
      <c r="N6" s="17">
        <f t="shared" si="2"/>
        <v>1.0766179371464311</v>
      </c>
      <c r="O6" s="17">
        <f t="shared" si="2"/>
        <v>1.0839375925903949</v>
      </c>
      <c r="P6" s="17">
        <f t="shared" si="2"/>
        <v>1.0901477205276442</v>
      </c>
      <c r="Q6" s="17">
        <f t="shared" si="2"/>
        <v>1.0987265353216227</v>
      </c>
    </row>
    <row r="7" spans="1:17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1.0000000000000001E-5</v>
      </c>
      <c r="E7" s="17">
        <f>E19/E31*1000+0.00001</f>
        <v>1.8530056763434219</v>
      </c>
      <c r="F7" s="17">
        <f>F19/F31*1000+0.00001</f>
        <v>1.9051978354203938</v>
      </c>
      <c r="G7" s="17">
        <f>G19/G31*1000</f>
        <v>1.9093294724459327</v>
      </c>
      <c r="H7" s="17">
        <f>H19/H31*1000</f>
        <v>9.1962479308442154E-7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8.8737830999390996E-4</v>
      </c>
      <c r="M7" s="17">
        <f t="shared" si="2"/>
        <v>8.8737830999390996E-4</v>
      </c>
      <c r="N7" s="17">
        <f t="shared" si="2"/>
        <v>0.95700261514003282</v>
      </c>
      <c r="O7" s="17">
        <f t="shared" si="2"/>
        <v>0.97242963195272758</v>
      </c>
      <c r="P7" s="17">
        <f t="shared" si="2"/>
        <v>0.9736431588604505</v>
      </c>
      <c r="Q7" s="17">
        <f t="shared" si="2"/>
        <v>2.2461679417671112E-4</v>
      </c>
    </row>
    <row r="8" spans="1:17">
      <c r="A8" s="9">
        <v>4</v>
      </c>
      <c r="B8" s="15" t="s">
        <v>178</v>
      </c>
      <c r="C8" s="17">
        <f t="shared" ref="C8:G8" si="5">C20/C31*1000</f>
        <v>28.333043629410742</v>
      </c>
      <c r="D8" s="17">
        <f t="shared" si="5"/>
        <v>32.129460001744739</v>
      </c>
      <c r="E8" s="17">
        <f t="shared" si="5"/>
        <v>32.621547692579199</v>
      </c>
      <c r="F8" s="17">
        <f t="shared" si="5"/>
        <v>33.166368515205725</v>
      </c>
      <c r="G8" s="17">
        <f t="shared" si="5"/>
        <v>33.6078182969867</v>
      </c>
      <c r="H8" s="17">
        <f t="shared" ref="H8" si="6">H20/H31*1000</f>
        <v>34.27441603825639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0.96762280030826364</v>
      </c>
      <c r="M8" s="17">
        <f t="shared" si="2"/>
        <v>1.0388943833043507</v>
      </c>
      <c r="N8" s="17">
        <f t="shared" si="2"/>
        <v>1.0473529733338556</v>
      </c>
      <c r="O8" s="17">
        <f t="shared" si="2"/>
        <v>1.05650177625049</v>
      </c>
      <c r="P8" s="17">
        <f t="shared" si="2"/>
        <v>1.0637533042175074</v>
      </c>
      <c r="Q8" s="17">
        <f t="shared" si="2"/>
        <v>1.0744388475998516</v>
      </c>
    </row>
    <row r="9" spans="1:17">
      <c r="A9" s="9">
        <v>5</v>
      </c>
      <c r="B9" s="15" t="s">
        <v>179</v>
      </c>
      <c r="C9" s="17">
        <f t="shared" ref="C9:G9" si="7">C21/C31*1000</f>
        <v>3.7980184251694773</v>
      </c>
      <c r="D9" s="17">
        <f t="shared" si="7"/>
        <v>4.0827008636482605</v>
      </c>
      <c r="E9" s="17">
        <f t="shared" si="7"/>
        <v>4.1471807994352776</v>
      </c>
      <c r="F9" s="17">
        <f t="shared" si="7"/>
        <v>4.1681574239713779</v>
      </c>
      <c r="G9" s="17">
        <f t="shared" si="7"/>
        <v>4.2982535517147777</v>
      </c>
      <c r="H9" s="17">
        <f t="shared" ref="H9" si="8">H21/H31*1000</f>
        <v>4.395806510943534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0.65123347120621233</v>
      </c>
      <c r="M9" s="17">
        <f t="shared" si="2"/>
        <v>0.67890458731710557</v>
      </c>
      <c r="N9" s="17">
        <f t="shared" si="2"/>
        <v>0.6850570343202762</v>
      </c>
      <c r="O9" s="17">
        <f t="shared" si="2"/>
        <v>0.68704978519660642</v>
      </c>
      <c r="P9" s="17">
        <f t="shared" si="2"/>
        <v>0.6993149721329629</v>
      </c>
      <c r="Q9" s="17">
        <f t="shared" si="2"/>
        <v>0.70840900015199082</v>
      </c>
    </row>
    <row r="10" spans="1:17">
      <c r="A10" s="9">
        <v>6</v>
      </c>
      <c r="B10" s="15" t="s">
        <v>180</v>
      </c>
      <c r="C10" s="17">
        <f t="shared" ref="C10:G10" si="9">(C22-C23)/C22*100</f>
        <v>0.29892452436329492</v>
      </c>
      <c r="D10" s="17">
        <f t="shared" si="9"/>
        <v>-0.24986681403178118</v>
      </c>
      <c r="E10" s="17">
        <f t="shared" si="9"/>
        <v>0.17141417801621928</v>
      </c>
      <c r="F10" s="17">
        <f t="shared" si="9"/>
        <v>0.57940379915259843</v>
      </c>
      <c r="G10" s="17">
        <f t="shared" si="9"/>
        <v>2.4686560390841725</v>
      </c>
      <c r="H10" s="17">
        <f t="shared" ref="H10" si="10">(H22-H23)/H22*100</f>
        <v>-0.73928923073297792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1.0218471384533931</v>
      </c>
      <c r="M10" s="17">
        <f t="shared" si="11"/>
        <v>0.99297885014459186</v>
      </c>
      <c r="N10" s="17">
        <f t="shared" si="11"/>
        <v>1.0152053439284965</v>
      </c>
      <c r="O10" s="17">
        <f t="shared" si="11"/>
        <v>1.0363053602554726</v>
      </c>
      <c r="P10" s="17">
        <f t="shared" si="11"/>
        <v>1.1273949487623545</v>
      </c>
      <c r="Q10" s="17">
        <f t="shared" si="11"/>
        <v>0.96667466986300632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-7.8531721521221209</v>
      </c>
      <c r="F11" s="17">
        <f>(F25-F24)/F31*1000</f>
        <v>-5.1878354203935606</v>
      </c>
      <c r="G11" s="17">
        <f>(G25-G24)/G31*1000</f>
        <v>-8.5965071034295555</v>
      </c>
      <c r="H11" s="17">
        <f>(H25-H24)/H31*1000</f>
        <v>-7.8168107412175827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0.50415281084488806</v>
      </c>
      <c r="O11" s="17">
        <f t="shared" si="12"/>
        <v>0.60841326344092284</v>
      </c>
      <c r="P11" s="17">
        <f t="shared" si="12"/>
        <v>0.47944920433689259</v>
      </c>
      <c r="Q11" s="17">
        <f t="shared" si="12"/>
        <v>0.50540789565159339</v>
      </c>
    </row>
    <row r="12" spans="1:17">
      <c r="A12" s="9">
        <v>8</v>
      </c>
      <c r="B12" s="15" t="s">
        <v>182</v>
      </c>
      <c r="C12" s="17">
        <f t="shared" ref="C12:H12" si="13">(C26-C27)/C31*1000</f>
        <v>8.6911176777333565E-2</v>
      </c>
      <c r="D12" s="17">
        <f t="shared" si="13"/>
        <v>-4.1873855011777019</v>
      </c>
      <c r="E12" s="17">
        <f t="shared" si="13"/>
        <v>-5.6472249183799521</v>
      </c>
      <c r="F12" s="17">
        <f t="shared" si="13"/>
        <v>-6.3506261180679786</v>
      </c>
      <c r="G12" s="17">
        <f t="shared" si="13"/>
        <v>-7.4201429734865627</v>
      </c>
      <c r="H12" s="17">
        <f t="shared" si="13"/>
        <v>-5.2418613205812026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0.87984134107972867</v>
      </c>
      <c r="M12" s="17">
        <f>(ATAN(D12/10)+3.1415/2)/3.1415*1.75</f>
        <v>0.65409545723563733</v>
      </c>
      <c r="N12" s="17">
        <f t="shared" si="12"/>
        <v>0.58862938762132488</v>
      </c>
      <c r="O12" s="17">
        <f t="shared" si="12"/>
        <v>0.5598146952982247</v>
      </c>
      <c r="P12" s="17">
        <f t="shared" si="12"/>
        <v>0.51939006310819225</v>
      </c>
      <c r="Q12" s="17">
        <f t="shared" si="12"/>
        <v>0.60604715822036148</v>
      </c>
    </row>
    <row r="13" spans="1:17">
      <c r="A13" s="9">
        <v>9</v>
      </c>
      <c r="B13" s="15" t="s">
        <v>183</v>
      </c>
      <c r="C13" s="17">
        <f t="shared" ref="C13:G13" si="14">C28/C31*1000</f>
        <v>1.4774900052146707</v>
      </c>
      <c r="D13" s="17">
        <f t="shared" si="14"/>
        <v>1.3957951670592341</v>
      </c>
      <c r="E13" s="17">
        <f t="shared" si="14"/>
        <v>1.411806229594988</v>
      </c>
      <c r="F13" s="17">
        <f t="shared" si="14"/>
        <v>1.4311270125223614</v>
      </c>
      <c r="G13" s="17">
        <f t="shared" si="14"/>
        <v>1.4478327753144511</v>
      </c>
      <c r="H13" s="17">
        <f t="shared" ref="H13" si="15">H28/H31*1000</f>
        <v>1.4713996689350743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0.99133271203885409</v>
      </c>
      <c r="M13" s="17">
        <f t="shared" si="16"/>
        <v>0.9593953050194941</v>
      </c>
      <c r="N13" s="17">
        <f t="shared" si="16"/>
        <v>0.96571581962448827</v>
      </c>
      <c r="O13" s="17">
        <f t="shared" si="16"/>
        <v>0.97330252522055938</v>
      </c>
      <c r="P13" s="17">
        <f t="shared" si="16"/>
        <v>0.97982742573521353</v>
      </c>
      <c r="Q13" s="17">
        <f t="shared" si="16"/>
        <v>0.98897806781427589</v>
      </c>
    </row>
    <row r="14" spans="1:17">
      <c r="A14" s="9">
        <v>10</v>
      </c>
      <c r="B14" s="15" t="s">
        <v>184</v>
      </c>
      <c r="C14" s="17">
        <f t="shared" ref="C14:G14" si="17">C29/C31*100</f>
        <v>8.6911176777333565E-2</v>
      </c>
      <c r="D14" s="17">
        <f t="shared" si="17"/>
        <v>6.9789758352961709E-2</v>
      </c>
      <c r="E14" s="17">
        <f t="shared" si="17"/>
        <v>7.0590311479749396E-2</v>
      </c>
      <c r="F14" s="17">
        <f t="shared" si="17"/>
        <v>7.1556350626118065E-2</v>
      </c>
      <c r="G14" s="17">
        <f t="shared" si="17"/>
        <v>7.2391638765722549E-2</v>
      </c>
      <c r="H14" s="17">
        <f t="shared" ref="H14" si="18">H29/H31*100</f>
        <v>7.3569983446753723E-2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1.2769914198869767</v>
      </c>
      <c r="M14" s="17">
        <f t="shared" si="16"/>
        <v>1.1773329287586305</v>
      </c>
      <c r="N14" s="17">
        <f t="shared" si="16"/>
        <v>1.1828530369488319</v>
      </c>
      <c r="O14" s="17">
        <f t="shared" si="16"/>
        <v>1.1893829444364747</v>
      </c>
      <c r="P14" s="17">
        <f t="shared" si="16"/>
        <v>1.1949165543879425</v>
      </c>
      <c r="Q14" s="17">
        <f t="shared" si="16"/>
        <v>1.2025511029359588</v>
      </c>
    </row>
    <row r="15" spans="1:17">
      <c r="A15" s="9">
        <v>11</v>
      </c>
      <c r="B15" s="15" t="s">
        <v>185</v>
      </c>
      <c r="C15" s="17">
        <f t="shared" ref="C15:G15" si="19">C30/C31*1000</f>
        <v>4.8670258995306792</v>
      </c>
      <c r="D15" s="17">
        <f t="shared" si="19"/>
        <v>5.1469946785309251</v>
      </c>
      <c r="E15" s="17">
        <f t="shared" si="19"/>
        <v>4.8530839142327711</v>
      </c>
      <c r="F15" s="17">
        <f t="shared" si="19"/>
        <v>4.8300536672629697</v>
      </c>
      <c r="G15" s="17">
        <f t="shared" si="19"/>
        <v>2.9861550990860555</v>
      </c>
      <c r="H15" s="17">
        <f t="shared" ref="H15" si="20">H30/H31*1000</f>
        <v>3.0347618171785911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0.98460142774913861</v>
      </c>
      <c r="M15" s="17">
        <f t="shared" si="16"/>
        <v>1.0165779918267874</v>
      </c>
      <c r="N15" s="17">
        <f t="shared" si="16"/>
        <v>0.98297664833914078</v>
      </c>
      <c r="O15" s="17">
        <f t="shared" si="16"/>
        <v>0.98028839151280034</v>
      </c>
      <c r="P15" s="17">
        <f t="shared" si="16"/>
        <v>0.74322691582251443</v>
      </c>
      <c r="Q15" s="17">
        <f t="shared" si="16"/>
        <v>0.75016793758980604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 t="shared" ref="C17:G17" si="21">C47+C77+C107+C137+C167+C197</f>
        <v>124</v>
      </c>
      <c r="D17" s="17">
        <f t="shared" si="21"/>
        <v>120</v>
      </c>
      <c r="E17" s="17">
        <f t="shared" si="21"/>
        <v>112</v>
      </c>
      <c r="F17" s="17">
        <f t="shared" si="21"/>
        <v>107</v>
      </c>
      <c r="G17" s="17">
        <f t="shared" si="21"/>
        <v>106</v>
      </c>
      <c r="H17" s="17">
        <f t="shared" ref="H17" si="22">H47+H77+H107+H137+H167+H197</f>
        <v>109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</f>
        <v>52</v>
      </c>
      <c r="D18" s="17">
        <f t="shared" si="23"/>
        <v>52</v>
      </c>
      <c r="E18" s="17">
        <f t="shared" si="23"/>
        <v>52</v>
      </c>
      <c r="F18" s="17">
        <f t="shared" si="23"/>
        <v>52</v>
      </c>
      <c r="G18" s="17">
        <f t="shared" si="23"/>
        <v>52</v>
      </c>
      <c r="H18" s="17">
        <f t="shared" ref="H18" si="24">H48+H78+H108+H138+H168+H198</f>
        <v>52</v>
      </c>
      <c r="K18" s="15" t="s">
        <v>187</v>
      </c>
      <c r="L18" s="17">
        <f t="shared" ref="L18:L23" si="25">L5</f>
        <v>1.3615339623626554</v>
      </c>
      <c r="M18" s="17">
        <f t="shared" ref="M18:M23" si="26">N5</f>
        <v>1.3290175747468291</v>
      </c>
      <c r="N18" s="17">
        <f t="shared" ref="N18:O28" si="27">P5</f>
        <v>1.3173350105019774</v>
      </c>
      <c r="O18" s="17">
        <f t="shared" si="27"/>
        <v>1.3344843409514702</v>
      </c>
    </row>
    <row r="19" spans="1:15">
      <c r="A19" s="9">
        <v>3</v>
      </c>
      <c r="B19" s="10" t="s">
        <v>189</v>
      </c>
      <c r="C19" s="17">
        <f t="shared" ref="C19:G19" si="28">C49+C79+C109+C139+C169+C199</f>
        <v>0</v>
      </c>
      <c r="D19" s="17">
        <f t="shared" si="28"/>
        <v>0</v>
      </c>
      <c r="E19" s="17">
        <f t="shared" si="28"/>
        <v>21</v>
      </c>
      <c r="F19" s="17">
        <f t="shared" si="28"/>
        <v>21.3</v>
      </c>
      <c r="G19" s="17">
        <f t="shared" si="28"/>
        <v>21.1</v>
      </c>
      <c r="H19" s="17">
        <f>H49+H79+H109+H139+H169+H199+0.00001</f>
        <v>1.0000000000000001E-5</v>
      </c>
      <c r="K19" s="15" t="s">
        <v>190</v>
      </c>
      <c r="L19" s="17">
        <f t="shared" si="25"/>
        <v>1.0684009890584039</v>
      </c>
      <c r="M19" s="17">
        <f t="shared" si="26"/>
        <v>1.0766179371464311</v>
      </c>
      <c r="N19" s="17">
        <f t="shared" si="27"/>
        <v>1.0901477205276442</v>
      </c>
      <c r="O19" s="17">
        <f t="shared" si="27"/>
        <v>1.0987265353216227</v>
      </c>
    </row>
    <row r="20" spans="1:15">
      <c r="A20" s="9">
        <v>4</v>
      </c>
      <c r="B20" s="10" t="s">
        <v>191</v>
      </c>
      <c r="C20" s="17">
        <f t="shared" ref="C20:G20" si="29">C50+C80+C110+C140+C170+C200</f>
        <v>326</v>
      </c>
      <c r="D20" s="17">
        <f t="shared" si="29"/>
        <v>368.3</v>
      </c>
      <c r="E20" s="17">
        <f t="shared" si="29"/>
        <v>369.70000000000005</v>
      </c>
      <c r="F20" s="17">
        <f t="shared" si="29"/>
        <v>370.8</v>
      </c>
      <c r="G20" s="17">
        <f t="shared" si="29"/>
        <v>371.4</v>
      </c>
      <c r="H20" s="17">
        <f t="shared" ref="H20" si="30">H50+H80+H110+H140+H170+H200</f>
        <v>372.7</v>
      </c>
      <c r="K20" s="15" t="s">
        <v>192</v>
      </c>
      <c r="L20" s="17">
        <f t="shared" si="25"/>
        <v>8.8737830999390996E-4</v>
      </c>
      <c r="M20" s="17">
        <f t="shared" si="26"/>
        <v>0.95700261514003282</v>
      </c>
      <c r="N20" s="17">
        <f t="shared" si="27"/>
        <v>0.9736431588604505</v>
      </c>
      <c r="O20" s="17">
        <f t="shared" si="27"/>
        <v>2.2461679417671112E-4</v>
      </c>
    </row>
    <row r="21" spans="1:15">
      <c r="A21" s="9">
        <v>5</v>
      </c>
      <c r="B21" s="10" t="s">
        <v>193</v>
      </c>
      <c r="C21" s="17">
        <f t="shared" ref="C21:G21" si="31">C51+C81+C111+C141+C171+C201</f>
        <v>43.7</v>
      </c>
      <c r="D21" s="17">
        <f t="shared" si="31"/>
        <v>46.800000000000004</v>
      </c>
      <c r="E21" s="17">
        <f t="shared" si="31"/>
        <v>47.000000000000007</v>
      </c>
      <c r="F21" s="17">
        <f t="shared" si="31"/>
        <v>46.6</v>
      </c>
      <c r="G21" s="17">
        <f t="shared" si="31"/>
        <v>47.5</v>
      </c>
      <c r="H21" s="17">
        <f t="shared" ref="H21" si="32">H51+H81+H111+H141+H171+H201</f>
        <v>47.8</v>
      </c>
      <c r="K21" s="15" t="s">
        <v>194</v>
      </c>
      <c r="L21" s="17">
        <f t="shared" si="25"/>
        <v>0.96762280030826364</v>
      </c>
      <c r="M21" s="17">
        <f t="shared" si="26"/>
        <v>1.0473529733338556</v>
      </c>
      <c r="N21" s="17">
        <f t="shared" si="27"/>
        <v>1.0637533042175074</v>
      </c>
      <c r="O21" s="17">
        <f t="shared" si="27"/>
        <v>1.0744388475998516</v>
      </c>
    </row>
    <row r="22" spans="1:15">
      <c r="A22" s="9">
        <v>6</v>
      </c>
      <c r="B22" s="10" t="s">
        <v>195</v>
      </c>
      <c r="C22" s="17">
        <f t="shared" ref="C22:G22" si="33">C52+C82+C112+C142+C172+C202</f>
        <v>579176.30000000005</v>
      </c>
      <c r="D22" s="17">
        <f t="shared" si="33"/>
        <v>462886.6</v>
      </c>
      <c r="E22" s="17">
        <f t="shared" si="33"/>
        <v>452588</v>
      </c>
      <c r="F22" s="17">
        <f t="shared" si="33"/>
        <v>476869.5</v>
      </c>
      <c r="G22" s="17">
        <f t="shared" si="33"/>
        <v>533699.29999999993</v>
      </c>
      <c r="H22" s="17">
        <f t="shared" ref="H22" si="34">H52+H82+H112+H142+H172+H202</f>
        <v>568654.29999999993</v>
      </c>
      <c r="K22" s="15" t="s">
        <v>196</v>
      </c>
      <c r="L22" s="17">
        <f t="shared" si="25"/>
        <v>0.65123347120621233</v>
      </c>
      <c r="M22" s="17">
        <f t="shared" si="26"/>
        <v>0.6850570343202762</v>
      </c>
      <c r="N22" s="17">
        <f t="shared" si="27"/>
        <v>0.6993149721329629</v>
      </c>
      <c r="O22" s="17">
        <f t="shared" si="27"/>
        <v>0.70840900015199082</v>
      </c>
    </row>
    <row r="23" spans="1:15">
      <c r="A23" s="9">
        <v>7</v>
      </c>
      <c r="B23" s="10" t="s">
        <v>197</v>
      </c>
      <c r="C23" s="17">
        <f t="shared" ref="C23:G23" si="35">C53+C83+C113+C143+C173+C203</f>
        <v>577445.00000000012</v>
      </c>
      <c r="D23" s="17">
        <f t="shared" si="35"/>
        <v>464043.2</v>
      </c>
      <c r="E23" s="17">
        <f t="shared" si="35"/>
        <v>451812.19999999995</v>
      </c>
      <c r="F23" s="17">
        <f t="shared" si="35"/>
        <v>474106.5</v>
      </c>
      <c r="G23" s="17">
        <f t="shared" si="35"/>
        <v>520524.1</v>
      </c>
      <c r="H23" s="17">
        <f t="shared" ref="H23" si="36">H53+H83+H113+H143+H173+H203</f>
        <v>572858.29999999993</v>
      </c>
      <c r="K23" s="15" t="s">
        <v>198</v>
      </c>
      <c r="L23" s="17">
        <f t="shared" si="25"/>
        <v>1.0218471384533931</v>
      </c>
      <c r="M23" s="17">
        <f t="shared" si="26"/>
        <v>1.0152053439284965</v>
      </c>
      <c r="N23" s="17">
        <f t="shared" si="27"/>
        <v>1.1273949487623545</v>
      </c>
      <c r="O23" s="17">
        <f t="shared" si="27"/>
        <v>0.96667466986300632</v>
      </c>
    </row>
    <row r="24" spans="1:15">
      <c r="A24" s="9">
        <v>8</v>
      </c>
      <c r="B24" s="10" t="s">
        <v>199</v>
      </c>
      <c r="C24" s="17">
        <f t="shared" ref="C24:G24" si="37">C54+C84+C114+C144+C174+C204</f>
        <v>0</v>
      </c>
      <c r="D24" s="17">
        <f t="shared" si="37"/>
        <v>0</v>
      </c>
      <c r="E24" s="17">
        <f t="shared" si="37"/>
        <v>189</v>
      </c>
      <c r="F24" s="17">
        <f t="shared" si="37"/>
        <v>160</v>
      </c>
      <c r="G24" s="17">
        <f t="shared" si="37"/>
        <v>188</v>
      </c>
      <c r="H24" s="17">
        <f t="shared" ref="H24" si="38">H54+H84+H114+H144+H174+H204</f>
        <v>150</v>
      </c>
      <c r="K24" s="15" t="s">
        <v>200</v>
      </c>
      <c r="L24" s="17">
        <f>N11</f>
        <v>0.50415281084488806</v>
      </c>
      <c r="M24" s="17">
        <f>O11</f>
        <v>0.60841326344092284</v>
      </c>
      <c r="N24" s="17">
        <f t="shared" si="27"/>
        <v>0.47944920433689259</v>
      </c>
      <c r="O24" s="17">
        <f t="shared" si="27"/>
        <v>0.50540789565159339</v>
      </c>
    </row>
    <row r="25" spans="1:15">
      <c r="A25" s="9">
        <v>9</v>
      </c>
      <c r="B25" s="10" t="s">
        <v>201</v>
      </c>
      <c r="C25" s="17">
        <f t="shared" ref="C25:G25" si="39">C55+C85+C115+C145+C175+C205</f>
        <v>0</v>
      </c>
      <c r="D25" s="17">
        <f t="shared" si="39"/>
        <v>0</v>
      </c>
      <c r="E25" s="17">
        <f t="shared" si="39"/>
        <v>100</v>
      </c>
      <c r="F25" s="17">
        <f t="shared" si="39"/>
        <v>102</v>
      </c>
      <c r="G25" s="17">
        <f t="shared" si="39"/>
        <v>93</v>
      </c>
      <c r="H25" s="17">
        <f t="shared" ref="H25" si="40">H55+H85+H115+H145+H175+H205</f>
        <v>65</v>
      </c>
      <c r="K25" s="15" t="s">
        <v>202</v>
      </c>
      <c r="L25" s="17">
        <f>L12</f>
        <v>0.87984134107972867</v>
      </c>
      <c r="M25" s="17">
        <f>N12</f>
        <v>0.58862938762132488</v>
      </c>
      <c r="N25" s="17">
        <f t="shared" si="27"/>
        <v>0.51939006310819225</v>
      </c>
      <c r="O25" s="17">
        <f t="shared" si="27"/>
        <v>0.60604715822036148</v>
      </c>
    </row>
    <row r="26" spans="1:15">
      <c r="A26" s="9">
        <v>10</v>
      </c>
      <c r="B26" s="10" t="s">
        <v>203</v>
      </c>
      <c r="C26" s="17">
        <f t="shared" ref="C26:G26" si="41">C56+C86+C116+C146+C176+C206</f>
        <v>271</v>
      </c>
      <c r="D26" s="17">
        <f t="shared" si="41"/>
        <v>233</v>
      </c>
      <c r="E26" s="17">
        <f t="shared" si="41"/>
        <v>222</v>
      </c>
      <c r="F26" s="17">
        <f t="shared" si="41"/>
        <v>235</v>
      </c>
      <c r="G26" s="17">
        <f t="shared" si="41"/>
        <v>224</v>
      </c>
      <c r="H26" s="17">
        <f t="shared" ref="H26" si="42">H56+H86+H116+H146+H176+H206</f>
        <v>357</v>
      </c>
      <c r="K26" s="15" t="s">
        <v>204</v>
      </c>
      <c r="L26" s="17">
        <f>L13</f>
        <v>0.99133271203885409</v>
      </c>
      <c r="M26" s="17">
        <f>N13</f>
        <v>0.96571581962448827</v>
      </c>
      <c r="N26" s="17">
        <f t="shared" si="27"/>
        <v>0.97982742573521353</v>
      </c>
      <c r="O26" s="17">
        <f t="shared" si="27"/>
        <v>0.98897806781427589</v>
      </c>
    </row>
    <row r="27" spans="1:15">
      <c r="A27" s="9">
        <v>11</v>
      </c>
      <c r="B27" s="10" t="s">
        <v>205</v>
      </c>
      <c r="C27" s="17">
        <f t="shared" ref="C27:G27" si="43">C57+C87+C117+C147+C177+C207</f>
        <v>270</v>
      </c>
      <c r="D27" s="17">
        <f t="shared" si="43"/>
        <v>281</v>
      </c>
      <c r="E27" s="17">
        <f t="shared" si="43"/>
        <v>286</v>
      </c>
      <c r="F27" s="17">
        <f t="shared" si="43"/>
        <v>306</v>
      </c>
      <c r="G27" s="17">
        <f t="shared" si="43"/>
        <v>306</v>
      </c>
      <c r="H27" s="17">
        <f t="shared" ref="H27" si="44">H57+H87+H117+H147+H177+H207</f>
        <v>414</v>
      </c>
      <c r="K27" s="15" t="s">
        <v>206</v>
      </c>
      <c r="L27" s="17">
        <f>L14</f>
        <v>1.2769914198869767</v>
      </c>
      <c r="M27" s="17">
        <f>N14</f>
        <v>1.1828530369488319</v>
      </c>
      <c r="N27" s="17">
        <f t="shared" si="27"/>
        <v>1.1949165543879425</v>
      </c>
      <c r="O27" s="17">
        <f t="shared" si="27"/>
        <v>1.2025511029359588</v>
      </c>
    </row>
    <row r="28" spans="1:15">
      <c r="A28" s="9">
        <v>12</v>
      </c>
      <c r="B28" s="10" t="s">
        <v>207</v>
      </c>
      <c r="C28" s="17">
        <f t="shared" ref="C28:G28" si="45">C58+C88+C118+C148+C178+C208</f>
        <v>17</v>
      </c>
      <c r="D28" s="17">
        <f t="shared" si="45"/>
        <v>16</v>
      </c>
      <c r="E28" s="17">
        <f t="shared" si="45"/>
        <v>16</v>
      </c>
      <c r="F28" s="17">
        <f t="shared" si="45"/>
        <v>16</v>
      </c>
      <c r="G28" s="17">
        <f t="shared" si="45"/>
        <v>16</v>
      </c>
      <c r="H28" s="17">
        <f t="shared" ref="H28" si="46">H58+H88+H118+H148+H178+H208</f>
        <v>16</v>
      </c>
      <c r="K28" s="15" t="s">
        <v>208</v>
      </c>
      <c r="L28" s="17">
        <f>L15</f>
        <v>0.98460142774913861</v>
      </c>
      <c r="M28" s="17">
        <f>N15</f>
        <v>0.98297664833914078</v>
      </c>
      <c r="N28" s="17">
        <f t="shared" si="27"/>
        <v>0.74322691582251443</v>
      </c>
      <c r="O28" s="17">
        <f t="shared" si="27"/>
        <v>0.75016793758980604</v>
      </c>
    </row>
    <row r="29" spans="1:15">
      <c r="A29" s="9">
        <v>13</v>
      </c>
      <c r="B29" s="10" t="s">
        <v>209</v>
      </c>
      <c r="C29" s="17">
        <f t="shared" ref="C29:G29" si="47">C59+C89+C119+C149+C179+C209</f>
        <v>10</v>
      </c>
      <c r="D29" s="17">
        <f t="shared" si="47"/>
        <v>8</v>
      </c>
      <c r="E29" s="17">
        <f t="shared" si="47"/>
        <v>8</v>
      </c>
      <c r="F29" s="17">
        <f t="shared" si="47"/>
        <v>8</v>
      </c>
      <c r="G29" s="17">
        <f t="shared" si="47"/>
        <v>8</v>
      </c>
      <c r="H29" s="17">
        <f t="shared" ref="H29" si="48">H59+H89+H119+H149+H179+H209</f>
        <v>8</v>
      </c>
      <c r="M29" t="s">
        <v>210</v>
      </c>
      <c r="N29" s="52">
        <f>AVERAGE(N18:N28)</f>
        <v>0.92621811621760486</v>
      </c>
    </row>
    <row r="30" spans="1:15">
      <c r="A30" s="9">
        <v>14</v>
      </c>
      <c r="B30" s="10" t="s">
        <v>211</v>
      </c>
      <c r="C30" s="17">
        <f t="shared" ref="C30:G30" si="49">C60+C90+C120+C150+C180+C210</f>
        <v>56</v>
      </c>
      <c r="D30" s="17">
        <f t="shared" si="49"/>
        <v>59</v>
      </c>
      <c r="E30" s="17">
        <f t="shared" si="49"/>
        <v>55</v>
      </c>
      <c r="F30" s="17">
        <f t="shared" si="49"/>
        <v>54</v>
      </c>
      <c r="G30" s="17">
        <f t="shared" si="49"/>
        <v>33</v>
      </c>
      <c r="H30" s="17">
        <f t="shared" ref="H30" si="50">H60+H90+H120+H150+H180+H210</f>
        <v>33</v>
      </c>
      <c r="M30" t="s">
        <v>212</v>
      </c>
      <c r="N30" s="52">
        <f>STDEV(N18:N28)</f>
        <v>0.27688222606444352</v>
      </c>
    </row>
    <row r="31" spans="1:15">
      <c r="A31" s="9">
        <v>15</v>
      </c>
      <c r="B31" s="10" t="s">
        <v>213</v>
      </c>
      <c r="C31" s="17">
        <f t="shared" ref="C31:G31" si="51">C61+C91+C121+C151+C181+C211</f>
        <v>11506</v>
      </c>
      <c r="D31" s="17">
        <f t="shared" si="51"/>
        <v>11463</v>
      </c>
      <c r="E31" s="17">
        <f t="shared" si="51"/>
        <v>11333</v>
      </c>
      <c r="F31" s="17">
        <f t="shared" si="51"/>
        <v>11180</v>
      </c>
      <c r="G31" s="17">
        <f t="shared" si="51"/>
        <v>11051</v>
      </c>
      <c r="H31" s="17">
        <f t="shared" ref="H31" si="52">H61+H91+H121+H151+H181+H211</f>
        <v>10874</v>
      </c>
    </row>
    <row r="33" spans="1:17" ht="16">
      <c r="A33" s="20" t="s">
        <v>253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3">C47/C61*1000</f>
        <v>15.330188679245284</v>
      </c>
      <c r="D35" s="17">
        <f t="shared" si="53"/>
        <v>14.648930796430376</v>
      </c>
      <c r="E35" s="17">
        <f t="shared" si="53"/>
        <v>13.446808510638299</v>
      </c>
      <c r="F35" s="17">
        <f t="shared" si="53"/>
        <v>13.948682624418804</v>
      </c>
      <c r="G35" s="17">
        <f t="shared" si="53"/>
        <v>13.572298590568993</v>
      </c>
      <c r="H35" s="17">
        <f t="shared" ref="H35" si="54">H47/H61*1000</f>
        <v>14.313482947517228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5">IF(C35/$I35&gt;1,2^((1-$I35/C35)/LN(10/3)),2^(-LOG($I35/C35,10/3)))</f>
        <v>1.4739478972057707</v>
      </c>
      <c r="M35" s="17">
        <f t="shared" si="55"/>
        <v>1.4611327327944814</v>
      </c>
      <c r="N35" s="17">
        <f t="shared" si="55"/>
        <v>1.4356888798517562</v>
      </c>
      <c r="O35" s="17">
        <f t="shared" si="55"/>
        <v>1.4467897012929249</v>
      </c>
      <c r="P35" s="17">
        <f t="shared" si="55"/>
        <v>1.4385333787455883</v>
      </c>
      <c r="Q35" s="17">
        <f t="shared" si="55"/>
        <v>1.4544193318496983</v>
      </c>
    </row>
    <row r="36" spans="1:17">
      <c r="A36" s="9">
        <v>2</v>
      </c>
      <c r="B36" s="15" t="s">
        <v>176</v>
      </c>
      <c r="C36" s="17">
        <f t="shared" ref="C36:G36" si="56">C48/C61*1000</f>
        <v>3.7061994609164421</v>
      </c>
      <c r="D36" s="17">
        <f t="shared" si="56"/>
        <v>3.7043273278329685</v>
      </c>
      <c r="E36" s="17">
        <f t="shared" si="56"/>
        <v>3.7446808510638299</v>
      </c>
      <c r="F36" s="17">
        <f t="shared" si="56"/>
        <v>3.7885310831754779</v>
      </c>
      <c r="G36" s="17">
        <f t="shared" si="56"/>
        <v>3.8280842178527927</v>
      </c>
      <c r="H36" s="17">
        <f t="shared" ref="H36" si="57">H48/H61*1000</f>
        <v>3.8876126524120869</v>
      </c>
      <c r="I36" s="18">
        <f>Показатели!$E$3</f>
        <v>4</v>
      </c>
      <c r="J36" s="9">
        <v>2</v>
      </c>
      <c r="K36" s="15" t="s">
        <v>176</v>
      </c>
      <c r="L36" s="17">
        <f t="shared" si="55"/>
        <v>0.95703058036277899</v>
      </c>
      <c r="M36" s="17">
        <f t="shared" si="55"/>
        <v>0.95675223174028223</v>
      </c>
      <c r="N36" s="17">
        <f t="shared" si="55"/>
        <v>0.96273883844600372</v>
      </c>
      <c r="O36" s="17">
        <f t="shared" si="55"/>
        <v>0.96921324736151437</v>
      </c>
      <c r="P36" s="17">
        <f t="shared" si="55"/>
        <v>0.97502597509694133</v>
      </c>
      <c r="Q36" s="17">
        <f t="shared" si="55"/>
        <v>0.98372645882452259</v>
      </c>
    </row>
    <row r="37" spans="1:17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1.0000000000000001E-5</v>
      </c>
      <c r="E37" s="17">
        <f>E49/E61*1000+0.00001</f>
        <v>3.5744780851063829</v>
      </c>
      <c r="F37" s="17">
        <f>F49/F61*1000+0.00001</f>
        <v>3.6679969123471672</v>
      </c>
      <c r="G37" s="17">
        <f>G49/G61*1000</f>
        <v>3.6714807725769973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55"/>
        <v>8.8737830999390996E-4</v>
      </c>
      <c r="M37" s="17">
        <f t="shared" si="55"/>
        <v>8.8737830999390996E-4</v>
      </c>
      <c r="N37" s="17">
        <f t="shared" si="55"/>
        <v>1.2886438349788696</v>
      </c>
      <c r="O37" s="17">
        <f t="shared" si="55"/>
        <v>1.2992709103242679</v>
      </c>
      <c r="P37" s="17">
        <f t="shared" si="55"/>
        <v>1.2996579840402529</v>
      </c>
      <c r="Q37" s="17">
        <f t="shared" si="55"/>
        <v>8.8737830999390996E-4</v>
      </c>
    </row>
    <row r="38" spans="1:17">
      <c r="A38" s="9">
        <v>4</v>
      </c>
      <c r="B38" s="15" t="s">
        <v>178</v>
      </c>
      <c r="C38" s="17">
        <f t="shared" ref="C38:G38" si="58">C50/C61*1000</f>
        <v>27.459568733153638</v>
      </c>
      <c r="D38" s="17">
        <f t="shared" si="58"/>
        <v>34.568109109277657</v>
      </c>
      <c r="E38" s="17">
        <f t="shared" si="58"/>
        <v>35.165957446808513</v>
      </c>
      <c r="F38" s="17">
        <f t="shared" si="58"/>
        <v>35.767177544343035</v>
      </c>
      <c r="G38" s="17">
        <f t="shared" si="58"/>
        <v>36.227597007134158</v>
      </c>
      <c r="H38" s="17">
        <f t="shared" ref="H38" si="59">H50/H61*1000</f>
        <v>37.003004064322319</v>
      </c>
      <c r="I38" s="18">
        <f>Показатели!$E$5</f>
        <v>30</v>
      </c>
      <c r="J38" s="9">
        <v>4</v>
      </c>
      <c r="K38" s="15" t="s">
        <v>178</v>
      </c>
      <c r="L38" s="17">
        <f t="shared" si="55"/>
        <v>0.95033478109130465</v>
      </c>
      <c r="M38" s="17">
        <f t="shared" si="55"/>
        <v>1.0790487291102266</v>
      </c>
      <c r="N38" s="17">
        <f t="shared" si="55"/>
        <v>1.0882534336293266</v>
      </c>
      <c r="O38" s="17">
        <f t="shared" si="55"/>
        <v>1.0972749679148857</v>
      </c>
      <c r="P38" s="17">
        <f t="shared" si="55"/>
        <v>1.1040297028326125</v>
      </c>
      <c r="Q38" s="17">
        <f t="shared" si="55"/>
        <v>1.1151146909081335</v>
      </c>
    </row>
    <row r="39" spans="1:17">
      <c r="A39" s="9">
        <v>5</v>
      </c>
      <c r="B39" s="15" t="s">
        <v>179</v>
      </c>
      <c r="C39" s="17">
        <f t="shared" ref="C39:G39" si="60">C51/C61*1000</f>
        <v>4.1610512129380055</v>
      </c>
      <c r="D39" s="17">
        <f t="shared" si="60"/>
        <v>4.6135713083010605</v>
      </c>
      <c r="E39" s="17">
        <f t="shared" si="60"/>
        <v>4.6978723404255316</v>
      </c>
      <c r="F39" s="17">
        <f t="shared" si="60"/>
        <v>4.615119683141037</v>
      </c>
      <c r="G39" s="17">
        <f t="shared" si="60"/>
        <v>4.6633025926570379</v>
      </c>
      <c r="H39" s="17">
        <f t="shared" ref="H39" si="61">H51/H61*1000</f>
        <v>4.7534900159038695</v>
      </c>
      <c r="I39" s="18">
        <f>Показатели!$E$6</f>
        <v>8</v>
      </c>
      <c r="J39" s="9">
        <v>5</v>
      </c>
      <c r="K39" s="15" t="s">
        <v>179</v>
      </c>
      <c r="L39" s="17">
        <f t="shared" si="55"/>
        <v>0.68637518237641681</v>
      </c>
      <c r="M39" s="17">
        <f t="shared" si="55"/>
        <v>0.72840573033035749</v>
      </c>
      <c r="N39" s="17">
        <f t="shared" si="55"/>
        <v>0.73603891112324926</v>
      </c>
      <c r="O39" s="17">
        <f t="shared" si="55"/>
        <v>0.72854646143253798</v>
      </c>
      <c r="P39" s="17">
        <f t="shared" si="55"/>
        <v>0.73291582208092421</v>
      </c>
      <c r="Q39" s="17">
        <f t="shared" si="55"/>
        <v>0.74104311700845626</v>
      </c>
    </row>
    <row r="40" spans="1:17">
      <c r="A40" s="9">
        <v>6</v>
      </c>
      <c r="B40" s="15" t="s">
        <v>180</v>
      </c>
      <c r="C40" s="17">
        <f t="shared" ref="C40:G40" si="62">(C52-C53)/C52*100</f>
        <v>4.7939062650345109E-2</v>
      </c>
      <c r="D40" s="17">
        <f t="shared" si="62"/>
        <v>3.7447424977027757E-2</v>
      </c>
      <c r="E40" s="17">
        <f t="shared" si="62"/>
        <v>-0.22477290675825706</v>
      </c>
      <c r="F40" s="17">
        <f t="shared" si="62"/>
        <v>0.1540785403642799</v>
      </c>
      <c r="G40" s="17">
        <f t="shared" si="62"/>
        <v>2.8563699286364685</v>
      </c>
      <c r="H40" s="17">
        <f t="shared" ref="H40" si="63">(H52-H53)/H52*100</f>
        <v>-0.86534431340857321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4">(ATAN((C40+2.4)/10)+3.1415/2)/3.1415*1.75</f>
        <v>1.0087346713662293</v>
      </c>
      <c r="M40" s="17">
        <f t="shared" si="64"/>
        <v>1.0081831344030465</v>
      </c>
      <c r="N40" s="17">
        <f t="shared" si="64"/>
        <v>0.99431426762906128</v>
      </c>
      <c r="O40" s="17">
        <f t="shared" si="64"/>
        <v>1.014299162280528</v>
      </c>
      <c r="P40" s="17">
        <f t="shared" si="64"/>
        <v>1.1445864711738465</v>
      </c>
      <c r="Q40" s="17">
        <f t="shared" si="64"/>
        <v>0.9598275227848625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-3.5744680851063828</v>
      </c>
      <c r="F41" s="17">
        <f>(F55-F54)/F61*1000</f>
        <v>-0.34441191665231613</v>
      </c>
      <c r="G41" s="17">
        <f>(G55-G54)/G61*1000</f>
        <v>-4.3500957021054463</v>
      </c>
      <c r="H41" s="17">
        <f>(H55-H54)/H61*1000</f>
        <v>-5.8314189786181307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5">(ATAN(E41/10)+3.1415/2)/3.1415*1.75</f>
        <v>0.68376536882444205</v>
      </c>
      <c r="O41" s="17">
        <f t="shared" si="65"/>
        <v>0.85582181414444047</v>
      </c>
      <c r="P41" s="17">
        <f t="shared" si="65"/>
        <v>0.64642866281096678</v>
      </c>
      <c r="Q41" s="17">
        <f t="shared" si="65"/>
        <v>0.58091109128635388</v>
      </c>
    </row>
    <row r="42" spans="1:17">
      <c r="A42" s="9">
        <v>8</v>
      </c>
      <c r="B42" s="15" t="s">
        <v>182</v>
      </c>
      <c r="C42" s="17">
        <f t="shared" ref="C42:H42" si="66">(C56-C57)/C61*1000</f>
        <v>0.33692722371967659</v>
      </c>
      <c r="D42" s="17">
        <f t="shared" si="66"/>
        <v>-6.7351405960599422</v>
      </c>
      <c r="E42" s="17">
        <f t="shared" si="66"/>
        <v>-8</v>
      </c>
      <c r="F42" s="17">
        <f t="shared" si="66"/>
        <v>-9.9879455829171686</v>
      </c>
      <c r="G42" s="17">
        <f t="shared" si="66"/>
        <v>-10.962241169305726</v>
      </c>
      <c r="H42" s="17">
        <f t="shared" si="66"/>
        <v>3.0040643223184311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0.89376172784452523</v>
      </c>
      <c r="M42" s="17">
        <f>(ATAN(D42/10)+3.1415/2)/3.1415*1.75</f>
        <v>0.54481561693659397</v>
      </c>
      <c r="N42" s="17">
        <f t="shared" si="65"/>
        <v>0.49912966770930539</v>
      </c>
      <c r="O42" s="17">
        <f t="shared" si="65"/>
        <v>0.43782304998612326</v>
      </c>
      <c r="P42" s="17">
        <f t="shared" si="65"/>
        <v>0.41193406428299018</v>
      </c>
      <c r="Q42" s="17">
        <f t="shared" si="65"/>
        <v>1.0375662410102056</v>
      </c>
    </row>
    <row r="43" spans="1:17">
      <c r="A43" s="9">
        <v>9</v>
      </c>
      <c r="B43" s="15" t="s">
        <v>183</v>
      </c>
      <c r="C43" s="17">
        <f t="shared" ref="C43:G43" si="67">C58/C61*1000</f>
        <v>0.67385444743935319</v>
      </c>
      <c r="D43" s="17">
        <f t="shared" si="67"/>
        <v>0.50513554470449573</v>
      </c>
      <c r="E43" s="17">
        <f t="shared" si="67"/>
        <v>0.51063829787234039</v>
      </c>
      <c r="F43" s="17">
        <f t="shared" si="67"/>
        <v>0.51661787497847422</v>
      </c>
      <c r="G43" s="17">
        <f t="shared" si="67"/>
        <v>0.52201148425265353</v>
      </c>
      <c r="H43" s="17">
        <f t="shared" ref="H43" si="68">H58/H61*1000</f>
        <v>0.53012899805619373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69">IF(C43/$I43&gt;1,2^((1-$I43/C43)/LN(10/3)),2^(-LOG($I43/C43,10/3)))</f>
        <v>0.63084691225759615</v>
      </c>
      <c r="M43" s="17">
        <f t="shared" si="69"/>
        <v>0.53440232693880996</v>
      </c>
      <c r="N43" s="17">
        <f t="shared" si="69"/>
        <v>0.53774619847406191</v>
      </c>
      <c r="O43" s="17">
        <f t="shared" si="69"/>
        <v>0.54136253619998376</v>
      </c>
      <c r="P43" s="17">
        <f t="shared" si="69"/>
        <v>0.54460928611560577</v>
      </c>
      <c r="Q43" s="17">
        <f t="shared" si="69"/>
        <v>0.54946901739739795</v>
      </c>
    </row>
    <row r="44" spans="1:17">
      <c r="A44" s="9">
        <v>10</v>
      </c>
      <c r="B44" s="15" t="s">
        <v>184</v>
      </c>
      <c r="C44" s="17">
        <f t="shared" ref="C44:F44" si="70">C59/C61*100</f>
        <v>5.0539083557951482E-2</v>
      </c>
      <c r="D44" s="17">
        <f t="shared" si="70"/>
        <v>1.6837851490149856E-2</v>
      </c>
      <c r="E44" s="17">
        <f t="shared" si="70"/>
        <v>1.7021276595744681E-2</v>
      </c>
      <c r="F44" s="17">
        <f t="shared" si="70"/>
        <v>1.7220595832615808E-2</v>
      </c>
      <c r="G44" s="17">
        <f>G59/G61*100+0.000001</f>
        <v>1.7401382808421788E-2</v>
      </c>
      <c r="H44" s="17">
        <f>H59/H61*100+0.000001</f>
        <v>1.7671966601873125E-2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69"/>
        <v>1.0061598719793963</v>
      </c>
      <c r="M44" s="17">
        <f t="shared" si="69"/>
        <v>0.53440232693880996</v>
      </c>
      <c r="N44" s="17">
        <f t="shared" si="69"/>
        <v>0.53774619847406191</v>
      </c>
      <c r="O44" s="17">
        <f t="shared" si="69"/>
        <v>0.54136253619998376</v>
      </c>
      <c r="P44" s="17">
        <f t="shared" si="69"/>
        <v>0.54462730507591317</v>
      </c>
      <c r="Q44" s="17">
        <f t="shared" si="69"/>
        <v>0.54948691877582301</v>
      </c>
    </row>
    <row r="45" spans="1:17">
      <c r="A45" s="9">
        <v>11</v>
      </c>
      <c r="B45" s="15" t="s">
        <v>185</v>
      </c>
      <c r="C45" s="17">
        <f t="shared" ref="C45:G45" si="71">C60/C61*1000</f>
        <v>5.0539083557951479</v>
      </c>
      <c r="D45" s="17">
        <f t="shared" si="71"/>
        <v>6.0616265364539483</v>
      </c>
      <c r="E45" s="17">
        <f t="shared" si="71"/>
        <v>5.6170212765957448</v>
      </c>
      <c r="F45" s="17">
        <f t="shared" si="71"/>
        <v>5.5105906664370581</v>
      </c>
      <c r="G45" s="17">
        <f t="shared" si="71"/>
        <v>1.9140421089263964</v>
      </c>
      <c r="H45" s="17">
        <f t="shared" ref="H45" si="72">H60/H61*1000</f>
        <v>1.9438063262060434</v>
      </c>
      <c r="I45" s="18">
        <f>Показатели!$E$12</f>
        <v>5</v>
      </c>
      <c r="J45" s="9">
        <v>11</v>
      </c>
      <c r="K45" s="15" t="s">
        <v>185</v>
      </c>
      <c r="L45" s="17">
        <f t="shared" si="69"/>
        <v>1.0061598719793963</v>
      </c>
      <c r="M45" s="17">
        <f t="shared" si="69"/>
        <v>1.1060890033799888</v>
      </c>
      <c r="N45" s="17">
        <f t="shared" si="69"/>
        <v>1.0652841817386829</v>
      </c>
      <c r="O45" s="17">
        <f t="shared" si="69"/>
        <v>1.0547921625054717</v>
      </c>
      <c r="P45" s="17">
        <f t="shared" si="69"/>
        <v>0.57532798568682475</v>
      </c>
      <c r="Q45" s="17">
        <f t="shared" si="69"/>
        <v>0.58046183022567677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91</v>
      </c>
      <c r="D47" s="17">
        <v>87</v>
      </c>
      <c r="E47" s="17">
        <v>79</v>
      </c>
      <c r="F47" s="17">
        <v>81</v>
      </c>
      <c r="G47" s="17">
        <v>78</v>
      </c>
      <c r="H47" s="17">
        <v>81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22</v>
      </c>
      <c r="D48" s="17">
        <v>22</v>
      </c>
      <c r="E48" s="17">
        <v>22</v>
      </c>
      <c r="F48" s="17">
        <v>22</v>
      </c>
      <c r="G48" s="17">
        <v>22</v>
      </c>
      <c r="H48" s="17">
        <v>22</v>
      </c>
      <c r="K48" s="15" t="s">
        <v>187</v>
      </c>
      <c r="L48" s="17">
        <f t="shared" ref="L48:L53" si="73">L35</f>
        <v>1.4739478972057707</v>
      </c>
      <c r="M48" s="17">
        <f t="shared" ref="M48:M53" si="74">N35</f>
        <v>1.4356888798517562</v>
      </c>
      <c r="N48" s="17">
        <f t="shared" ref="N48:N58" si="75">P35</f>
        <v>1.4385333787455883</v>
      </c>
      <c r="O48" s="17">
        <f>Q35</f>
        <v>1.4544193318496983</v>
      </c>
    </row>
    <row r="49" spans="1:17">
      <c r="A49" s="9">
        <v>3</v>
      </c>
      <c r="B49" s="10" t="s">
        <v>189</v>
      </c>
      <c r="C49" s="17">
        <v>0</v>
      </c>
      <c r="D49" s="17">
        <v>0</v>
      </c>
      <c r="E49" s="17">
        <v>21</v>
      </c>
      <c r="F49" s="17">
        <v>21.3</v>
      </c>
      <c r="G49" s="17">
        <v>21.1</v>
      </c>
      <c r="H49" s="17">
        <v>0</v>
      </c>
      <c r="K49" s="15" t="s">
        <v>190</v>
      </c>
      <c r="L49" s="17">
        <f t="shared" si="73"/>
        <v>0.95703058036277899</v>
      </c>
      <c r="M49" s="17">
        <f t="shared" si="74"/>
        <v>0.96273883844600372</v>
      </c>
      <c r="N49" s="17">
        <f t="shared" si="75"/>
        <v>0.97502597509694133</v>
      </c>
      <c r="O49" s="17">
        <f t="shared" ref="O49:O58" si="76">Q36</f>
        <v>0.98372645882452259</v>
      </c>
    </row>
    <row r="50" spans="1:17">
      <c r="A50" s="9">
        <v>4</v>
      </c>
      <c r="B50" s="10" t="s">
        <v>191</v>
      </c>
      <c r="C50" s="17">
        <v>163</v>
      </c>
      <c r="D50" s="17">
        <v>205.3</v>
      </c>
      <c r="E50" s="17">
        <v>206.6</v>
      </c>
      <c r="F50" s="17">
        <v>207.7</v>
      </c>
      <c r="G50" s="17">
        <v>208.2</v>
      </c>
      <c r="H50" s="17">
        <v>209.4</v>
      </c>
      <c r="K50" s="15" t="s">
        <v>192</v>
      </c>
      <c r="L50" s="17">
        <f t="shared" si="73"/>
        <v>8.8737830999390996E-4</v>
      </c>
      <c r="M50" s="17">
        <f t="shared" si="74"/>
        <v>1.2886438349788696</v>
      </c>
      <c r="N50" s="17">
        <f t="shared" si="75"/>
        <v>1.2996579840402529</v>
      </c>
      <c r="O50" s="17">
        <f t="shared" si="76"/>
        <v>8.8737830999390996E-4</v>
      </c>
    </row>
    <row r="51" spans="1:17">
      <c r="A51" s="9">
        <v>5</v>
      </c>
      <c r="B51" s="10" t="s">
        <v>193</v>
      </c>
      <c r="C51" s="17">
        <v>24.7</v>
      </c>
      <c r="D51" s="17">
        <v>27.4</v>
      </c>
      <c r="E51" s="17">
        <v>27.6</v>
      </c>
      <c r="F51" s="17">
        <v>26.8</v>
      </c>
      <c r="G51" s="17">
        <v>26.8</v>
      </c>
      <c r="H51" s="17">
        <v>26.9</v>
      </c>
      <c r="K51" s="15" t="s">
        <v>194</v>
      </c>
      <c r="L51" s="17">
        <f t="shared" si="73"/>
        <v>0.95033478109130465</v>
      </c>
      <c r="M51" s="17">
        <f t="shared" si="74"/>
        <v>1.0882534336293266</v>
      </c>
      <c r="N51" s="17">
        <f t="shared" si="75"/>
        <v>1.1040297028326125</v>
      </c>
      <c r="O51" s="17">
        <f t="shared" si="76"/>
        <v>1.1151146909081335</v>
      </c>
    </row>
    <row r="52" spans="1:17">
      <c r="A52" s="9">
        <v>6</v>
      </c>
      <c r="B52" s="10" t="s">
        <v>195</v>
      </c>
      <c r="C52" s="17">
        <v>542563.80000000005</v>
      </c>
      <c r="D52" s="17">
        <v>439015.5</v>
      </c>
      <c r="E52" s="17">
        <v>425585.1</v>
      </c>
      <c r="F52" s="17">
        <v>445941.4</v>
      </c>
      <c r="G52" s="17">
        <v>497551.1</v>
      </c>
      <c r="H52" s="17">
        <v>530609.6</v>
      </c>
      <c r="K52" s="15" t="s">
        <v>196</v>
      </c>
      <c r="L52" s="17">
        <f t="shared" si="73"/>
        <v>0.68637518237641681</v>
      </c>
      <c r="M52" s="17">
        <f t="shared" si="74"/>
        <v>0.73603891112324926</v>
      </c>
      <c r="N52" s="17">
        <f t="shared" si="75"/>
        <v>0.73291582208092421</v>
      </c>
      <c r="O52" s="17">
        <f t="shared" si="76"/>
        <v>0.74104311700845626</v>
      </c>
    </row>
    <row r="53" spans="1:17">
      <c r="A53" s="9">
        <v>7</v>
      </c>
      <c r="B53" s="10" t="s">
        <v>197</v>
      </c>
      <c r="C53" s="17">
        <v>542303.69999999995</v>
      </c>
      <c r="D53" s="17">
        <v>438851.1</v>
      </c>
      <c r="E53" s="17">
        <v>426541.7</v>
      </c>
      <c r="F53" s="17">
        <v>445254.3</v>
      </c>
      <c r="G53" s="17">
        <v>483339.2</v>
      </c>
      <c r="H53" s="17">
        <v>535201.19999999995</v>
      </c>
      <c r="K53" s="15" t="s">
        <v>198</v>
      </c>
      <c r="L53" s="17">
        <f t="shared" si="73"/>
        <v>1.0087346713662293</v>
      </c>
      <c r="M53" s="17">
        <f t="shared" si="74"/>
        <v>0.99431426762906128</v>
      </c>
      <c r="N53" s="17">
        <f t="shared" si="75"/>
        <v>1.1445864711738465</v>
      </c>
      <c r="O53" s="17">
        <f t="shared" si="76"/>
        <v>0.9598275227848625</v>
      </c>
    </row>
    <row r="54" spans="1:17">
      <c r="A54" s="9">
        <v>8</v>
      </c>
      <c r="B54" s="10" t="s">
        <v>199</v>
      </c>
      <c r="C54" s="17"/>
      <c r="D54" s="17"/>
      <c r="E54" s="17">
        <v>88</v>
      </c>
      <c r="F54" s="17">
        <v>68</v>
      </c>
      <c r="G54" s="17">
        <v>83</v>
      </c>
      <c r="H54" s="17">
        <v>78</v>
      </c>
      <c r="K54" s="15" t="s">
        <v>200</v>
      </c>
      <c r="L54" s="17">
        <f>N41</f>
        <v>0.68376536882444205</v>
      </c>
      <c r="M54" s="17">
        <f>O41</f>
        <v>0.85582181414444047</v>
      </c>
      <c r="N54" s="17">
        <f t="shared" si="75"/>
        <v>0.64642866281096678</v>
      </c>
      <c r="O54" s="17">
        <f t="shared" si="76"/>
        <v>0.58091109128635388</v>
      </c>
    </row>
    <row r="55" spans="1:17">
      <c r="A55" s="9">
        <v>9</v>
      </c>
      <c r="B55" s="10" t="s">
        <v>201</v>
      </c>
      <c r="C55" s="17"/>
      <c r="D55" s="17"/>
      <c r="E55" s="17">
        <v>67</v>
      </c>
      <c r="F55" s="17">
        <v>66</v>
      </c>
      <c r="G55" s="17">
        <v>58</v>
      </c>
      <c r="H55" s="17">
        <v>45</v>
      </c>
      <c r="K55" s="15" t="s">
        <v>202</v>
      </c>
      <c r="L55" s="17">
        <f>L42</f>
        <v>0.89376172784452523</v>
      </c>
      <c r="M55" s="17">
        <f>N42</f>
        <v>0.49912966770930539</v>
      </c>
      <c r="N55" s="17">
        <f t="shared" si="75"/>
        <v>0.41193406428299018</v>
      </c>
      <c r="O55" s="17">
        <f t="shared" si="76"/>
        <v>1.0375662410102056</v>
      </c>
    </row>
    <row r="56" spans="1:17">
      <c r="A56" s="9">
        <v>10</v>
      </c>
      <c r="B56" s="10" t="s">
        <v>203</v>
      </c>
      <c r="C56" s="17">
        <v>151</v>
      </c>
      <c r="D56" s="17">
        <v>132</v>
      </c>
      <c r="E56" s="17">
        <v>126</v>
      </c>
      <c r="F56" s="17">
        <v>116</v>
      </c>
      <c r="G56" s="17">
        <v>118</v>
      </c>
      <c r="H56" s="17">
        <v>220</v>
      </c>
      <c r="K56" s="15" t="s">
        <v>204</v>
      </c>
      <c r="L56" s="17">
        <f>L43</f>
        <v>0.63084691225759615</v>
      </c>
      <c r="M56" s="17">
        <f>N43</f>
        <v>0.53774619847406191</v>
      </c>
      <c r="N56" s="17">
        <f t="shared" si="75"/>
        <v>0.54460928611560577</v>
      </c>
      <c r="O56" s="17">
        <f t="shared" si="76"/>
        <v>0.54946901739739795</v>
      </c>
    </row>
    <row r="57" spans="1:17">
      <c r="A57" s="9">
        <v>11</v>
      </c>
      <c r="B57" s="10" t="s">
        <v>205</v>
      </c>
      <c r="C57" s="17">
        <v>149</v>
      </c>
      <c r="D57" s="17">
        <v>172</v>
      </c>
      <c r="E57" s="17">
        <v>173</v>
      </c>
      <c r="F57" s="17">
        <v>174</v>
      </c>
      <c r="G57" s="17">
        <v>181</v>
      </c>
      <c r="H57" s="17">
        <v>203</v>
      </c>
      <c r="K57" s="15" t="s">
        <v>206</v>
      </c>
      <c r="L57" s="17">
        <f>L44</f>
        <v>1.0061598719793963</v>
      </c>
      <c r="M57" s="17">
        <f>N44</f>
        <v>0.53774619847406191</v>
      </c>
      <c r="N57" s="17">
        <f t="shared" si="75"/>
        <v>0.54462730507591317</v>
      </c>
      <c r="O57" s="17">
        <f t="shared" si="76"/>
        <v>0.54948691877582301</v>
      </c>
    </row>
    <row r="58" spans="1:17">
      <c r="A58" s="9">
        <v>12</v>
      </c>
      <c r="B58" s="10" t="s">
        <v>207</v>
      </c>
      <c r="C58" s="17">
        <v>4</v>
      </c>
      <c r="D58" s="17">
        <v>3</v>
      </c>
      <c r="E58" s="17">
        <v>3</v>
      </c>
      <c r="F58" s="17">
        <v>3</v>
      </c>
      <c r="G58" s="17">
        <v>3</v>
      </c>
      <c r="H58" s="17">
        <v>3</v>
      </c>
      <c r="K58" s="15" t="s">
        <v>208</v>
      </c>
      <c r="L58" s="17">
        <f>L45</f>
        <v>1.0061598719793963</v>
      </c>
      <c r="M58" s="17">
        <f>N45</f>
        <v>1.0652841817386829</v>
      </c>
      <c r="N58" s="17">
        <f t="shared" si="75"/>
        <v>0.57532798568682475</v>
      </c>
      <c r="O58" s="17">
        <f t="shared" si="76"/>
        <v>0.58046183022567677</v>
      </c>
    </row>
    <row r="59" spans="1:17">
      <c r="A59" s="9">
        <v>13</v>
      </c>
      <c r="B59" s="10" t="s">
        <v>209</v>
      </c>
      <c r="C59" s="17">
        <v>3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30</v>
      </c>
      <c r="D60" s="17">
        <v>36</v>
      </c>
      <c r="E60" s="17">
        <v>33</v>
      </c>
      <c r="F60" s="17">
        <v>32</v>
      </c>
      <c r="G60" s="21">
        <v>11</v>
      </c>
      <c r="H60" s="21">
        <v>11</v>
      </c>
    </row>
    <row r="61" spans="1:17">
      <c r="A61" s="9">
        <v>15</v>
      </c>
      <c r="B61" s="10" t="s">
        <v>213</v>
      </c>
      <c r="C61" s="17">
        <v>5936</v>
      </c>
      <c r="D61" s="17">
        <v>5939</v>
      </c>
      <c r="E61" s="17">
        <v>5875</v>
      </c>
      <c r="F61" s="17">
        <v>5807</v>
      </c>
      <c r="G61" s="17">
        <v>5747</v>
      </c>
      <c r="H61" s="17">
        <v>5659</v>
      </c>
    </row>
    <row r="63" spans="1:17" ht="16">
      <c r="A63" s="20" t="s">
        <v>254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77">C77/C91*1000</f>
        <v>6.3492063492063489</v>
      </c>
      <c r="D65" s="17">
        <f t="shared" si="77"/>
        <v>6.3492063492063489</v>
      </c>
      <c r="E65" s="17">
        <f t="shared" si="77"/>
        <v>5.6406124093473009</v>
      </c>
      <c r="F65" s="17">
        <f t="shared" si="77"/>
        <v>3.2867707477403449</v>
      </c>
      <c r="G65" s="17">
        <f t="shared" si="77"/>
        <v>4.1288191577208915</v>
      </c>
      <c r="H65" s="17">
        <f t="shared" ref="H65" si="78">H77/H91*1000</f>
        <v>4.2052144659377628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79">IF(C65/$I65&gt;1,2^((1-$I65/C65)/LN(10/3)),2^(-LOG($I65/C65,10/3)))</f>
        <v>1.1301380422313572</v>
      </c>
      <c r="M65" s="17">
        <f t="shared" si="79"/>
        <v>1.1301380422313572</v>
      </c>
      <c r="N65" s="17">
        <f t="shared" si="79"/>
        <v>1.0675699186501637</v>
      </c>
      <c r="O65" s="17">
        <f t="shared" si="79"/>
        <v>0.78542385457746722</v>
      </c>
      <c r="P65" s="17">
        <f t="shared" si="79"/>
        <v>0.89563804451457341</v>
      </c>
      <c r="Q65" s="17">
        <f t="shared" si="79"/>
        <v>0.90514166190496204</v>
      </c>
    </row>
    <row r="66" spans="1:17">
      <c r="A66" s="9">
        <v>2</v>
      </c>
      <c r="B66" s="15" t="s">
        <v>176</v>
      </c>
      <c r="C66" s="17">
        <f t="shared" ref="C66:G66" si="80">C78/C91*1000</f>
        <v>6.3492063492063489</v>
      </c>
      <c r="D66" s="17">
        <f t="shared" si="80"/>
        <v>6.3492063492063489</v>
      </c>
      <c r="E66" s="17">
        <f t="shared" si="80"/>
        <v>6.4464141821112007</v>
      </c>
      <c r="F66" s="17">
        <f t="shared" si="80"/>
        <v>6.5735414954806899</v>
      </c>
      <c r="G66" s="17">
        <f t="shared" si="80"/>
        <v>6.6061106523534265</v>
      </c>
      <c r="H66" s="17">
        <f t="shared" ref="H66" si="81">H78/H91*1000</f>
        <v>6.7283431455004203</v>
      </c>
      <c r="I66" s="18">
        <f>Показатели!$E$3</f>
        <v>4</v>
      </c>
      <c r="J66" s="9">
        <v>2</v>
      </c>
      <c r="K66" s="15" t="s">
        <v>176</v>
      </c>
      <c r="L66" s="17">
        <f t="shared" si="79"/>
        <v>1.2374034073190117</v>
      </c>
      <c r="M66" s="17">
        <f t="shared" si="79"/>
        <v>1.2374034073190117</v>
      </c>
      <c r="N66" s="17">
        <f t="shared" si="79"/>
        <v>1.2441896890182556</v>
      </c>
      <c r="O66" s="17">
        <f t="shared" si="79"/>
        <v>1.2528150578467088</v>
      </c>
      <c r="P66" s="17">
        <f t="shared" si="79"/>
        <v>1.2549807269622852</v>
      </c>
      <c r="Q66" s="17">
        <f t="shared" si="79"/>
        <v>1.262953592123168</v>
      </c>
    </row>
    <row r="67" spans="1:17">
      <c r="A67" s="9">
        <v>3</v>
      </c>
      <c r="B67" s="15" t="s">
        <v>177</v>
      </c>
      <c r="C67" s="17">
        <f t="shared" ref="C67:H67" si="82">C79/C91*1000+0.00001</f>
        <v>1.0000000000000001E-5</v>
      </c>
      <c r="D67" s="17">
        <f t="shared" si="82"/>
        <v>1.0000000000000001E-5</v>
      </c>
      <c r="E67" s="17">
        <f t="shared" si="82"/>
        <v>1.0000000000000001E-5</v>
      </c>
      <c r="F67" s="17">
        <f t="shared" si="82"/>
        <v>1.0000000000000001E-5</v>
      </c>
      <c r="G67" s="17">
        <f t="shared" si="82"/>
        <v>1.0000000000000001E-5</v>
      </c>
      <c r="H67" s="17">
        <f t="shared" si="82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79"/>
        <v>8.8737830999390996E-4</v>
      </c>
      <c r="M67" s="17">
        <f t="shared" si="79"/>
        <v>8.8737830999390996E-4</v>
      </c>
      <c r="N67" s="17">
        <f t="shared" si="79"/>
        <v>8.8737830999390996E-4</v>
      </c>
      <c r="O67" s="17">
        <f t="shared" si="79"/>
        <v>8.8737830999390996E-4</v>
      </c>
      <c r="P67" s="17">
        <f t="shared" si="79"/>
        <v>8.8737830999390996E-4</v>
      </c>
      <c r="Q67" s="17">
        <f t="shared" si="79"/>
        <v>8.8737830999390996E-4</v>
      </c>
    </row>
    <row r="68" spans="1:17">
      <c r="A68" s="9">
        <v>4</v>
      </c>
      <c r="B68" s="15" t="s">
        <v>178</v>
      </c>
      <c r="C68" s="17">
        <f t="shared" ref="C68:G68" si="83">C80/C91*1000</f>
        <v>27.777777777777775</v>
      </c>
      <c r="D68" s="17">
        <f t="shared" si="83"/>
        <v>27.777777777777775</v>
      </c>
      <c r="E68" s="17">
        <f t="shared" si="83"/>
        <v>28.203062046736505</v>
      </c>
      <c r="F68" s="17">
        <f t="shared" si="83"/>
        <v>28.759244042728017</v>
      </c>
      <c r="G68" s="17">
        <f t="shared" si="83"/>
        <v>28.901734104046241</v>
      </c>
      <c r="H68" s="17">
        <f t="shared" ref="H68" si="84">H80/H91*1000</f>
        <v>29.436501261564342</v>
      </c>
      <c r="I68" s="18">
        <f>Показатели!$E$5</f>
        <v>30</v>
      </c>
      <c r="J68" s="9">
        <v>4</v>
      </c>
      <c r="K68" s="15" t="s">
        <v>178</v>
      </c>
      <c r="L68" s="17">
        <f t="shared" si="79"/>
        <v>0.95665949809447459</v>
      </c>
      <c r="M68" s="17">
        <f t="shared" si="79"/>
        <v>0.95665949809447459</v>
      </c>
      <c r="N68" s="17">
        <f t="shared" si="79"/>
        <v>0.96506464532795244</v>
      </c>
      <c r="O68" s="17">
        <f t="shared" si="79"/>
        <v>0.97597608416924775</v>
      </c>
      <c r="P68" s="17">
        <f t="shared" si="79"/>
        <v>0.97875707414215152</v>
      </c>
      <c r="Q68" s="17">
        <f t="shared" si="79"/>
        <v>0.9891426677508115</v>
      </c>
    </row>
    <row r="69" spans="1:17">
      <c r="A69" s="9">
        <v>5</v>
      </c>
      <c r="B69" s="15" t="s">
        <v>179</v>
      </c>
      <c r="C69" s="17">
        <f t="shared" ref="C69:G69" si="85">C81/C91*1000</f>
        <v>8.9682539682539684</v>
      </c>
      <c r="D69" s="17">
        <f t="shared" si="85"/>
        <v>8.9682539682539684</v>
      </c>
      <c r="E69" s="17">
        <f t="shared" si="85"/>
        <v>9.1055600322320718</v>
      </c>
      <c r="F69" s="17">
        <f t="shared" si="85"/>
        <v>9.2851273623664756</v>
      </c>
      <c r="G69" s="17">
        <f t="shared" si="85"/>
        <v>9.3311312964492146</v>
      </c>
      <c r="H69" s="17">
        <f t="shared" ref="H69" si="86">H81/H91*1000</f>
        <v>9.5878889823380984</v>
      </c>
      <c r="I69" s="18">
        <f>Показатели!$E$6</f>
        <v>8</v>
      </c>
      <c r="J69" s="9">
        <v>5</v>
      </c>
      <c r="K69" s="15" t="s">
        <v>179</v>
      </c>
      <c r="L69" s="17">
        <f t="shared" si="79"/>
        <v>1.0641294191255992</v>
      </c>
      <c r="M69" s="17">
        <f t="shared" si="79"/>
        <v>1.0641294191255992</v>
      </c>
      <c r="N69" s="17">
        <f t="shared" si="79"/>
        <v>1.0724021916946633</v>
      </c>
      <c r="O69" s="17">
        <f t="shared" si="79"/>
        <v>1.0829440007874127</v>
      </c>
      <c r="P69" s="17">
        <f t="shared" si="79"/>
        <v>1.0855956051459914</v>
      </c>
      <c r="Q69" s="17">
        <f t="shared" si="79"/>
        <v>1.1000402348046034</v>
      </c>
    </row>
    <row r="70" spans="1:17">
      <c r="A70" s="9">
        <v>6</v>
      </c>
      <c r="B70" s="15" t="s">
        <v>180</v>
      </c>
      <c r="C70" s="17">
        <f t="shared" ref="C70:G70" si="87">(C82-C83)/C82*100</f>
        <v>9.1117069181478527</v>
      </c>
      <c r="D70" s="17">
        <f t="shared" si="87"/>
        <v>-10.623773903890021</v>
      </c>
      <c r="E70" s="17">
        <f t="shared" si="87"/>
        <v>-3.1911493920533198</v>
      </c>
      <c r="F70" s="17">
        <f t="shared" si="87"/>
        <v>9.9819732900015268</v>
      </c>
      <c r="G70" s="17">
        <f t="shared" si="87"/>
        <v>0.79018352990956509</v>
      </c>
      <c r="H70" s="17">
        <f t="shared" ref="H70" si="88">(H82-H83)/H82*100</f>
        <v>0.57936863424798923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89">(ATAN((C70+2.4)/10)+3.1415/2)/3.1415*1.75</f>
        <v>1.3515952230605035</v>
      </c>
      <c r="M70" s="17">
        <f t="shared" si="89"/>
        <v>0.49161127131415722</v>
      </c>
      <c r="N70" s="17">
        <f t="shared" si="89"/>
        <v>0.83101993940412</v>
      </c>
      <c r="O70" s="17">
        <f t="shared" si="89"/>
        <v>1.3715748670562677</v>
      </c>
      <c r="P70" s="17">
        <f t="shared" si="89"/>
        <v>1.0470265471901126</v>
      </c>
      <c r="Q70" s="17">
        <f t="shared" si="89"/>
        <v>1.0363035610725895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-8.8638195004029008</v>
      </c>
      <c r="F71" s="17">
        <f>(F85-F84)/F91*1000</f>
        <v>-5.7518488085456045</v>
      </c>
      <c r="G71" s="17">
        <f>(G85-G84)/G91*1000</f>
        <v>-18.992568125516101</v>
      </c>
      <c r="H71" s="17">
        <f>(H85-H84)/H91*1000</f>
        <v>-12.615643397813288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0">(ATAN(E71/10)+3.1415/2)/3.1415*1.75</f>
        <v>0.4709986330078344</v>
      </c>
      <c r="O71" s="17">
        <f t="shared" si="90"/>
        <v>0.58423026571080161</v>
      </c>
      <c r="P71" s="17">
        <f t="shared" si="90"/>
        <v>0.26994668515389864</v>
      </c>
      <c r="Q71" s="17">
        <f t="shared" si="90"/>
        <v>0.37334468673335186</v>
      </c>
    </row>
    <row r="72" spans="1:17">
      <c r="A72" s="9">
        <v>8</v>
      </c>
      <c r="B72" s="15" t="s">
        <v>182</v>
      </c>
      <c r="C72" s="17">
        <f t="shared" ref="C72:H72" si="91">(C86-C87)/C91*1000</f>
        <v>7.1428571428571423</v>
      </c>
      <c r="D72" s="17">
        <f t="shared" si="91"/>
        <v>-5.5555555555555554</v>
      </c>
      <c r="E72" s="17">
        <f t="shared" si="91"/>
        <v>-10.475423045930702</v>
      </c>
      <c r="F72" s="17">
        <f t="shared" si="91"/>
        <v>0.82169268693508624</v>
      </c>
      <c r="G72" s="17">
        <f t="shared" si="91"/>
        <v>0.82576383154417832</v>
      </c>
      <c r="H72" s="17">
        <f t="shared" si="91"/>
        <v>-26.072329688814129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1.2205153908864992</v>
      </c>
      <c r="M72" s="17">
        <f>(ATAN(D72/10)+3.1415/2)/3.1415*1.75</f>
        <v>0.59251635120592394</v>
      </c>
      <c r="N72" s="17">
        <f t="shared" si="90"/>
        <v>0.42455495946641197</v>
      </c>
      <c r="O72" s="17">
        <f t="shared" si="90"/>
        <v>0.92067050699637254</v>
      </c>
      <c r="P72" s="17">
        <f t="shared" si="90"/>
        <v>0.92089576521721295</v>
      </c>
      <c r="Q72" s="17">
        <f t="shared" si="90"/>
        <v>0.2039936128661172</v>
      </c>
    </row>
    <row r="73" spans="1:17">
      <c r="A73" s="9">
        <v>9</v>
      </c>
      <c r="B73" s="15" t="s">
        <v>183</v>
      </c>
      <c r="C73" s="17">
        <f t="shared" ref="C73:G73" si="92">C88/C91*1000</f>
        <v>3.1746031746031744</v>
      </c>
      <c r="D73" s="17">
        <f t="shared" si="92"/>
        <v>3.1746031746031744</v>
      </c>
      <c r="E73" s="17">
        <f t="shared" si="92"/>
        <v>3.2232070910556003</v>
      </c>
      <c r="F73" s="17">
        <f t="shared" si="92"/>
        <v>3.2867707477403449</v>
      </c>
      <c r="G73" s="17">
        <f t="shared" si="92"/>
        <v>3.3030553261767133</v>
      </c>
      <c r="H73" s="17">
        <f t="shared" ref="H73" si="93">H88/H91*1000</f>
        <v>3.3641715727502102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4">IF(C73/$I73&gt;1,2^((1-$I73/C73)/LN(10/3)),2^(-LOG($I73/C73,10/3)))</f>
        <v>1.3548497043967711</v>
      </c>
      <c r="M73" s="17">
        <f t="shared" si="94"/>
        <v>1.3548497043967711</v>
      </c>
      <c r="N73" s="17">
        <f t="shared" si="94"/>
        <v>1.3604186863680034</v>
      </c>
      <c r="O73" s="17">
        <f t="shared" si="94"/>
        <v>1.367485920923577</v>
      </c>
      <c r="P73" s="17">
        <f t="shared" si="94"/>
        <v>1.3692584586219716</v>
      </c>
      <c r="Q73" s="17">
        <f t="shared" si="94"/>
        <v>1.3757774431348138</v>
      </c>
    </row>
    <row r="74" spans="1:17">
      <c r="A74" s="9">
        <v>10</v>
      </c>
      <c r="B74" s="15" t="s">
        <v>184</v>
      </c>
      <c r="C74" s="17">
        <f t="shared" ref="C74:G74" si="95">C89/C91*100</f>
        <v>0.15873015873015872</v>
      </c>
      <c r="D74" s="17">
        <f t="shared" si="95"/>
        <v>0.15873015873015872</v>
      </c>
      <c r="E74" s="17">
        <f t="shared" si="95"/>
        <v>0.16116035455278002</v>
      </c>
      <c r="F74" s="17">
        <f t="shared" si="95"/>
        <v>0.16433853738701726</v>
      </c>
      <c r="G74" s="17">
        <f t="shared" si="95"/>
        <v>0.16515276630883566</v>
      </c>
      <c r="H74" s="17">
        <f t="shared" ref="H74" si="96">H89/H91*100</f>
        <v>0.16820857863751051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4"/>
        <v>1.483443241425294</v>
      </c>
      <c r="M74" s="17">
        <f t="shared" si="94"/>
        <v>1.483443241425294</v>
      </c>
      <c r="N74" s="17">
        <f t="shared" si="94"/>
        <v>1.4875054973969397</v>
      </c>
      <c r="O74" s="17">
        <f t="shared" si="94"/>
        <v>1.4926526722454305</v>
      </c>
      <c r="P74" s="17">
        <f t="shared" si="94"/>
        <v>1.4939422464646033</v>
      </c>
      <c r="Q74" s="17">
        <f t="shared" si="94"/>
        <v>1.4986802245493565</v>
      </c>
    </row>
    <row r="75" spans="1:17">
      <c r="A75" s="9">
        <v>11</v>
      </c>
      <c r="B75" s="15" t="s">
        <v>185</v>
      </c>
      <c r="C75" s="17">
        <f t="shared" ref="C75:G75" si="97">C90/C91*1000</f>
        <v>5.5555555555555554</v>
      </c>
      <c r="D75" s="17">
        <f t="shared" si="97"/>
        <v>4.7619047619047628</v>
      </c>
      <c r="E75" s="17">
        <f t="shared" si="97"/>
        <v>4.8348106365834012</v>
      </c>
      <c r="F75" s="17">
        <f t="shared" si="97"/>
        <v>4.9301561216105174</v>
      </c>
      <c r="G75" s="17">
        <f t="shared" si="97"/>
        <v>4.9545829892650701</v>
      </c>
      <c r="H75" s="17">
        <f t="shared" ref="H75" si="98">H90/H91*1000</f>
        <v>5.0462573591253159</v>
      </c>
      <c r="I75" s="18">
        <f>Показатели!$E$12</f>
        <v>5</v>
      </c>
      <c r="J75" s="9">
        <v>11</v>
      </c>
      <c r="K75" s="15" t="s">
        <v>185</v>
      </c>
      <c r="L75" s="17">
        <f t="shared" si="94"/>
        <v>1.0592611790919986</v>
      </c>
      <c r="M75" s="17">
        <f t="shared" si="94"/>
        <v>0.97230152715799745</v>
      </c>
      <c r="N75" s="17">
        <f t="shared" si="94"/>
        <v>0.98084410422682522</v>
      </c>
      <c r="O75" s="17">
        <f t="shared" si="94"/>
        <v>0.99193395246437965</v>
      </c>
      <c r="P75" s="17">
        <f t="shared" si="94"/>
        <v>0.99476041350203326</v>
      </c>
      <c r="Q75" s="17">
        <f t="shared" si="94"/>
        <v>1.0052913525742175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8</v>
      </c>
      <c r="D77" s="17">
        <v>8</v>
      </c>
      <c r="E77" s="17">
        <v>7</v>
      </c>
      <c r="F77" s="17">
        <v>4</v>
      </c>
      <c r="G77" s="17">
        <v>5</v>
      </c>
      <c r="H77" s="17">
        <v>5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8</v>
      </c>
      <c r="D78" s="17">
        <v>8</v>
      </c>
      <c r="E78" s="17">
        <v>8</v>
      </c>
      <c r="F78" s="17">
        <v>8</v>
      </c>
      <c r="G78" s="17">
        <v>8</v>
      </c>
      <c r="H78" s="17">
        <v>8</v>
      </c>
      <c r="K78" s="15" t="s">
        <v>187</v>
      </c>
      <c r="L78" s="17">
        <f t="shared" ref="L78:L83" si="99">L65</f>
        <v>1.1301380422313572</v>
      </c>
      <c r="M78" s="17">
        <f t="shared" ref="M78:M83" si="100">N65</f>
        <v>1.0675699186501637</v>
      </c>
      <c r="N78" s="17">
        <f t="shared" ref="N78:N88" si="101">P65</f>
        <v>0.89563804451457341</v>
      </c>
      <c r="O78" s="17">
        <f>Q65</f>
        <v>0.90514166190496204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99"/>
        <v>1.2374034073190117</v>
      </c>
      <c r="M79" s="17">
        <f t="shared" si="100"/>
        <v>1.2441896890182556</v>
      </c>
      <c r="N79" s="17">
        <f t="shared" si="101"/>
        <v>1.2549807269622852</v>
      </c>
      <c r="O79" s="17">
        <f t="shared" ref="O79:O88" si="102">Q66</f>
        <v>1.262953592123168</v>
      </c>
    </row>
    <row r="80" spans="1:17">
      <c r="A80" s="9">
        <v>4</v>
      </c>
      <c r="B80" s="10" t="s">
        <v>191</v>
      </c>
      <c r="C80" s="17">
        <v>35</v>
      </c>
      <c r="D80" s="17">
        <v>35</v>
      </c>
      <c r="E80" s="17">
        <v>35</v>
      </c>
      <c r="F80" s="17">
        <v>35</v>
      </c>
      <c r="G80" s="17">
        <v>35</v>
      </c>
      <c r="H80" s="17">
        <v>35</v>
      </c>
      <c r="K80" s="15" t="s">
        <v>192</v>
      </c>
      <c r="L80" s="17">
        <f t="shared" si="99"/>
        <v>8.8737830999390996E-4</v>
      </c>
      <c r="M80" s="17">
        <f t="shared" si="100"/>
        <v>8.8737830999390996E-4</v>
      </c>
      <c r="N80" s="17">
        <f t="shared" si="101"/>
        <v>8.8737830999390996E-4</v>
      </c>
      <c r="O80" s="17">
        <f t="shared" si="102"/>
        <v>8.8737830999390996E-4</v>
      </c>
    </row>
    <row r="81" spans="1:17">
      <c r="A81" s="9">
        <v>5</v>
      </c>
      <c r="B81" s="10" t="s">
        <v>193</v>
      </c>
      <c r="C81" s="17">
        <v>11.3</v>
      </c>
      <c r="D81" s="17">
        <v>11.3</v>
      </c>
      <c r="E81" s="17">
        <v>11.3</v>
      </c>
      <c r="F81" s="17">
        <v>11.3</v>
      </c>
      <c r="G81" s="17">
        <v>11.3</v>
      </c>
      <c r="H81" s="17">
        <v>11.4</v>
      </c>
      <c r="K81" s="15" t="s">
        <v>194</v>
      </c>
      <c r="L81" s="17">
        <f t="shared" si="99"/>
        <v>0.95665949809447459</v>
      </c>
      <c r="M81" s="17">
        <f t="shared" si="100"/>
        <v>0.96506464532795244</v>
      </c>
      <c r="N81" s="17">
        <f t="shared" si="101"/>
        <v>0.97875707414215152</v>
      </c>
      <c r="O81" s="17">
        <f t="shared" si="102"/>
        <v>0.9891426677508115</v>
      </c>
    </row>
    <row r="82" spans="1:17">
      <c r="A82" s="9">
        <v>6</v>
      </c>
      <c r="B82" s="10" t="s">
        <v>195</v>
      </c>
      <c r="C82" s="17">
        <v>9660.1</v>
      </c>
      <c r="D82" s="17">
        <v>6269.9</v>
      </c>
      <c r="E82" s="17">
        <v>6571.3</v>
      </c>
      <c r="F82" s="17">
        <v>7877.2</v>
      </c>
      <c r="G82" s="17">
        <v>9453.5</v>
      </c>
      <c r="H82" s="17">
        <v>10269.799999999999</v>
      </c>
      <c r="K82" s="15" t="s">
        <v>196</v>
      </c>
      <c r="L82" s="17">
        <f t="shared" si="99"/>
        <v>1.0641294191255992</v>
      </c>
      <c r="M82" s="17">
        <f t="shared" si="100"/>
        <v>1.0724021916946633</v>
      </c>
      <c r="N82" s="17">
        <f t="shared" si="101"/>
        <v>1.0855956051459914</v>
      </c>
      <c r="O82" s="17">
        <f t="shared" si="102"/>
        <v>1.1000402348046034</v>
      </c>
    </row>
    <row r="83" spans="1:17">
      <c r="A83" s="9">
        <v>7</v>
      </c>
      <c r="B83" s="10" t="s">
        <v>197</v>
      </c>
      <c r="C83" s="17">
        <v>8779.9</v>
      </c>
      <c r="D83" s="17">
        <v>6936</v>
      </c>
      <c r="E83" s="17">
        <v>6781</v>
      </c>
      <c r="F83" s="17">
        <v>7090.9</v>
      </c>
      <c r="G83" s="17">
        <v>9378.7999999999993</v>
      </c>
      <c r="H83" s="17">
        <v>10210.299999999999</v>
      </c>
      <c r="K83" s="15" t="s">
        <v>198</v>
      </c>
      <c r="L83" s="17">
        <f t="shared" si="99"/>
        <v>1.3515952230605035</v>
      </c>
      <c r="M83" s="17">
        <f t="shared" si="100"/>
        <v>0.83101993940412</v>
      </c>
      <c r="N83" s="17">
        <f t="shared" si="101"/>
        <v>1.0470265471901126</v>
      </c>
      <c r="O83" s="17">
        <f t="shared" si="102"/>
        <v>1.0363035610725895</v>
      </c>
    </row>
    <row r="84" spans="1:17">
      <c r="A84" s="9">
        <v>8</v>
      </c>
      <c r="B84" s="10" t="s">
        <v>199</v>
      </c>
      <c r="C84" s="17"/>
      <c r="D84" s="17"/>
      <c r="E84" s="17">
        <v>22</v>
      </c>
      <c r="F84" s="17">
        <v>17</v>
      </c>
      <c r="G84" s="17">
        <v>27</v>
      </c>
      <c r="H84" s="17">
        <v>17</v>
      </c>
      <c r="K84" s="15" t="s">
        <v>200</v>
      </c>
      <c r="L84" s="17">
        <f>N71</f>
        <v>0.4709986330078344</v>
      </c>
      <c r="M84" s="17">
        <f>O71</f>
        <v>0.58423026571080161</v>
      </c>
      <c r="N84" s="17">
        <f t="shared" si="101"/>
        <v>0.26994668515389864</v>
      </c>
      <c r="O84" s="17">
        <f t="shared" si="102"/>
        <v>0.37334468673335186</v>
      </c>
    </row>
    <row r="85" spans="1:17">
      <c r="A85" s="9">
        <v>9</v>
      </c>
      <c r="B85" s="10" t="s">
        <v>201</v>
      </c>
      <c r="C85" s="17"/>
      <c r="D85" s="17"/>
      <c r="E85" s="17">
        <v>11</v>
      </c>
      <c r="F85" s="17">
        <v>10</v>
      </c>
      <c r="G85" s="17">
        <v>4</v>
      </c>
      <c r="H85" s="17">
        <v>2</v>
      </c>
      <c r="K85" s="15" t="s">
        <v>202</v>
      </c>
      <c r="L85" s="17">
        <f>L72</f>
        <v>1.2205153908864992</v>
      </c>
      <c r="M85" s="17">
        <f>N72</f>
        <v>0.42455495946641197</v>
      </c>
      <c r="N85" s="17">
        <f t="shared" si="101"/>
        <v>0.92089576521721295</v>
      </c>
      <c r="O85" s="17">
        <f t="shared" si="102"/>
        <v>0.2039936128661172</v>
      </c>
    </row>
    <row r="86" spans="1:17">
      <c r="A86" s="9">
        <v>10</v>
      </c>
      <c r="B86" s="10" t="s">
        <v>203</v>
      </c>
      <c r="C86" s="17">
        <v>32</v>
      </c>
      <c r="D86" s="17">
        <v>28</v>
      </c>
      <c r="E86" s="17">
        <v>17</v>
      </c>
      <c r="F86" s="17">
        <v>27</v>
      </c>
      <c r="G86" s="17">
        <v>22</v>
      </c>
      <c r="H86" s="17">
        <v>28</v>
      </c>
      <c r="K86" s="15" t="s">
        <v>204</v>
      </c>
      <c r="L86" s="17">
        <f>L73</f>
        <v>1.3548497043967711</v>
      </c>
      <c r="M86" s="17">
        <f>N73</f>
        <v>1.3604186863680034</v>
      </c>
      <c r="N86" s="17">
        <f t="shared" si="101"/>
        <v>1.3692584586219716</v>
      </c>
      <c r="O86" s="17">
        <f t="shared" si="102"/>
        <v>1.3757774431348138</v>
      </c>
    </row>
    <row r="87" spans="1:17">
      <c r="A87" s="9">
        <v>11</v>
      </c>
      <c r="B87" s="10" t="s">
        <v>205</v>
      </c>
      <c r="C87" s="17">
        <v>23</v>
      </c>
      <c r="D87" s="17">
        <v>35</v>
      </c>
      <c r="E87" s="17">
        <v>30</v>
      </c>
      <c r="F87" s="17">
        <v>26</v>
      </c>
      <c r="G87" s="17">
        <v>21</v>
      </c>
      <c r="H87" s="17">
        <v>59</v>
      </c>
      <c r="K87" s="15" t="s">
        <v>206</v>
      </c>
      <c r="L87" s="17">
        <f>L74</f>
        <v>1.483443241425294</v>
      </c>
      <c r="M87" s="17">
        <f>N74</f>
        <v>1.4875054973969397</v>
      </c>
      <c r="N87" s="17">
        <f t="shared" si="101"/>
        <v>1.4939422464646033</v>
      </c>
      <c r="O87" s="17">
        <f t="shared" si="102"/>
        <v>1.4986802245493565</v>
      </c>
    </row>
    <row r="88" spans="1:17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K88" s="15" t="s">
        <v>208</v>
      </c>
      <c r="L88" s="17">
        <f>L75</f>
        <v>1.0592611790919986</v>
      </c>
      <c r="M88" s="17">
        <f>N75</f>
        <v>0.98084410422682522</v>
      </c>
      <c r="N88" s="17">
        <f t="shared" si="101"/>
        <v>0.99476041350203326</v>
      </c>
      <c r="O88" s="17">
        <f t="shared" si="102"/>
        <v>1.0052913525742175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7</v>
      </c>
      <c r="D90" s="17">
        <v>6</v>
      </c>
      <c r="E90" s="17">
        <v>6</v>
      </c>
      <c r="F90" s="17">
        <v>6</v>
      </c>
      <c r="G90" s="21">
        <v>6</v>
      </c>
      <c r="H90" s="21">
        <v>6</v>
      </c>
    </row>
    <row r="91" spans="1:17">
      <c r="A91" s="9">
        <v>15</v>
      </c>
      <c r="B91" s="10" t="s">
        <v>213</v>
      </c>
      <c r="C91" s="17">
        <v>1260</v>
      </c>
      <c r="D91" s="17">
        <v>1260</v>
      </c>
      <c r="E91" s="17">
        <v>1241</v>
      </c>
      <c r="F91" s="17">
        <v>1217</v>
      </c>
      <c r="G91" s="17">
        <v>1211</v>
      </c>
      <c r="H91" s="17">
        <v>1189</v>
      </c>
    </row>
    <row r="93" spans="1:17" ht="16">
      <c r="A93" s="20" t="s">
        <v>255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3">C107/C121*1000</f>
        <v>6.7842605156037994</v>
      </c>
      <c r="D95" s="17">
        <f t="shared" si="103"/>
        <v>6.8493150684931505</v>
      </c>
      <c r="E95" s="17">
        <f t="shared" si="103"/>
        <v>6.2981105668299513</v>
      </c>
      <c r="F95" s="17">
        <f t="shared" si="103"/>
        <v>5.7720057720057723</v>
      </c>
      <c r="G95" s="17">
        <f t="shared" si="103"/>
        <v>5.8565153733528552</v>
      </c>
      <c r="H95" s="17">
        <f t="shared" ref="H95" si="104">H107/H121*1000</f>
        <v>5.9612518628912072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5">IF(C95/$I95&gt;1,2^((1-$I95/C95)/LN(10/3)),2^(-LOG($I95/C95,10/3)))</f>
        <v>1.1634776298513654</v>
      </c>
      <c r="M95" s="17">
        <f t="shared" si="105"/>
        <v>1.1681759246380738</v>
      </c>
      <c r="N95" s="17">
        <f t="shared" si="105"/>
        <v>1.1259888156686797</v>
      </c>
      <c r="O95" s="17">
        <f t="shared" si="105"/>
        <v>1.0800443454915618</v>
      </c>
      <c r="P95" s="17">
        <f t="shared" si="105"/>
        <v>1.0878448737175859</v>
      </c>
      <c r="Q95" s="17">
        <f t="shared" si="105"/>
        <v>1.0972799103628159</v>
      </c>
    </row>
    <row r="96" spans="1:17">
      <c r="A96" s="9">
        <v>2</v>
      </c>
      <c r="B96" s="15" t="s">
        <v>176</v>
      </c>
      <c r="C96" s="17">
        <f t="shared" ref="C96:G96" si="106">C108/C121*1000</f>
        <v>5.4274084124830386</v>
      </c>
      <c r="D96" s="17">
        <f t="shared" si="106"/>
        <v>5.4794520547945202</v>
      </c>
      <c r="E96" s="17">
        <f t="shared" si="106"/>
        <v>5.5983205038488446</v>
      </c>
      <c r="F96" s="17">
        <f t="shared" si="106"/>
        <v>5.7720057720057723</v>
      </c>
      <c r="G96" s="17">
        <f t="shared" si="106"/>
        <v>5.8565153733528552</v>
      </c>
      <c r="H96" s="17">
        <f t="shared" ref="H96" si="107">H108/H121*1000</f>
        <v>5.9612518628912072</v>
      </c>
      <c r="I96" s="18">
        <f>Показатели!$E$3</f>
        <v>4</v>
      </c>
      <c r="J96" s="9">
        <v>2</v>
      </c>
      <c r="K96" s="15" t="s">
        <v>176</v>
      </c>
      <c r="L96" s="17">
        <f t="shared" si="105"/>
        <v>1.1634776298513654</v>
      </c>
      <c r="M96" s="17">
        <f t="shared" si="105"/>
        <v>1.1681759246380738</v>
      </c>
      <c r="N96" s="17">
        <f t="shared" si="105"/>
        <v>1.1786469186546877</v>
      </c>
      <c r="O96" s="17">
        <f t="shared" si="105"/>
        <v>1.1933267670359116</v>
      </c>
      <c r="P96" s="17">
        <f t="shared" si="105"/>
        <v>1.2002167622268467</v>
      </c>
      <c r="Q96" s="17">
        <f t="shared" si="105"/>
        <v>1.2085372878988339</v>
      </c>
    </row>
    <row r="97" spans="1:17">
      <c r="A97" s="9">
        <v>3</v>
      </c>
      <c r="B97" s="15" t="s">
        <v>177</v>
      </c>
      <c r="C97" s="17">
        <f t="shared" ref="C97:H97" si="108">C109/C121*1000+0.00001</f>
        <v>1.0000000000000001E-5</v>
      </c>
      <c r="D97" s="17">
        <f t="shared" si="108"/>
        <v>1.0000000000000001E-5</v>
      </c>
      <c r="E97" s="17">
        <f t="shared" si="108"/>
        <v>1.0000000000000001E-5</v>
      </c>
      <c r="F97" s="17">
        <f t="shared" si="108"/>
        <v>1.0000000000000001E-5</v>
      </c>
      <c r="G97" s="17">
        <f t="shared" si="108"/>
        <v>1.0000000000000001E-5</v>
      </c>
      <c r="H97" s="17">
        <f t="shared" si="108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105"/>
        <v>8.8737830999390996E-4</v>
      </c>
      <c r="M97" s="17">
        <f t="shared" si="105"/>
        <v>8.8737830999390996E-4</v>
      </c>
      <c r="N97" s="17">
        <f t="shared" si="105"/>
        <v>8.8737830999390996E-4</v>
      </c>
      <c r="O97" s="17">
        <f t="shared" si="105"/>
        <v>8.8737830999390996E-4</v>
      </c>
      <c r="P97" s="17">
        <f t="shared" si="105"/>
        <v>8.8737830999390996E-4</v>
      </c>
      <c r="Q97" s="17">
        <f t="shared" si="105"/>
        <v>8.8737830999390996E-4</v>
      </c>
    </row>
    <row r="98" spans="1:17">
      <c r="A98" s="9">
        <v>4</v>
      </c>
      <c r="B98" s="15" t="s">
        <v>178</v>
      </c>
      <c r="C98" s="17">
        <f t="shared" ref="C98:G98" si="109">C110/C121*1000</f>
        <v>35.956580732700139</v>
      </c>
      <c r="D98" s="17">
        <f t="shared" si="109"/>
        <v>36.301369863013697</v>
      </c>
      <c r="E98" s="17">
        <f t="shared" si="109"/>
        <v>37.088873337998599</v>
      </c>
      <c r="F98" s="17">
        <f t="shared" si="109"/>
        <v>38.239538239538241</v>
      </c>
      <c r="G98" s="17">
        <f t="shared" si="109"/>
        <v>38.799414348462669</v>
      </c>
      <c r="H98" s="17">
        <f t="shared" ref="H98" si="110">H110/H121*1000</f>
        <v>39.493293591654243</v>
      </c>
      <c r="I98" s="18">
        <f>Показатели!$E$5</f>
        <v>30</v>
      </c>
      <c r="J98" s="9">
        <v>4</v>
      </c>
      <c r="K98" s="15" t="s">
        <v>178</v>
      </c>
      <c r="L98" s="17">
        <f t="shared" si="105"/>
        <v>1.1000695842877768</v>
      </c>
      <c r="M98" s="17">
        <f t="shared" si="105"/>
        <v>1.1050998789492692</v>
      </c>
      <c r="N98" s="17">
        <f t="shared" si="105"/>
        <v>1.1163203969127597</v>
      </c>
      <c r="O98" s="17">
        <f t="shared" si="105"/>
        <v>1.1320732006665626</v>
      </c>
      <c r="P98" s="17">
        <f t="shared" si="105"/>
        <v>1.1394756375027653</v>
      </c>
      <c r="Q98" s="17">
        <f t="shared" si="105"/>
        <v>1.1484224818690514</v>
      </c>
    </row>
    <row r="99" spans="1:17">
      <c r="A99" s="9">
        <v>5</v>
      </c>
      <c r="B99" s="15" t="s">
        <v>179</v>
      </c>
      <c r="C99" s="17">
        <f t="shared" ref="C99:G99" si="111">C111/C121*1000</f>
        <v>2.8493894165535956</v>
      </c>
      <c r="D99" s="17">
        <f t="shared" si="111"/>
        <v>2.8767123287671232</v>
      </c>
      <c r="E99" s="17">
        <f t="shared" si="111"/>
        <v>2.9391182645206437</v>
      </c>
      <c r="F99" s="17">
        <f t="shared" si="111"/>
        <v>3.1746031746031749</v>
      </c>
      <c r="G99" s="17">
        <f t="shared" si="111"/>
        <v>3.5139092240117127</v>
      </c>
      <c r="H99" s="17">
        <f t="shared" ref="H99" si="112">H111/H121*1000</f>
        <v>3.5767511177347244</v>
      </c>
      <c r="I99" s="18">
        <f>Показатели!$E$6</f>
        <v>8</v>
      </c>
      <c r="J99" s="9">
        <v>5</v>
      </c>
      <c r="K99" s="15" t="s">
        <v>179</v>
      </c>
      <c r="L99" s="17">
        <f t="shared" si="105"/>
        <v>0.55193031464111797</v>
      </c>
      <c r="M99" s="17">
        <f t="shared" si="105"/>
        <v>0.55497111467903359</v>
      </c>
      <c r="N99" s="17">
        <f t="shared" si="105"/>
        <v>0.5618707440580768</v>
      </c>
      <c r="O99" s="17">
        <f t="shared" si="105"/>
        <v>0.58736359914983405</v>
      </c>
      <c r="P99" s="17">
        <f t="shared" si="105"/>
        <v>0.62272565895868437</v>
      </c>
      <c r="Q99" s="17">
        <f t="shared" si="105"/>
        <v>0.62911310675930321</v>
      </c>
    </row>
    <row r="100" spans="1:17">
      <c r="A100" s="9">
        <v>6</v>
      </c>
      <c r="B100" s="15" t="s">
        <v>180</v>
      </c>
      <c r="C100" s="17">
        <f t="shared" ref="C100:G100" si="113">(C112-C113)/C112*100</f>
        <v>3.4223005333301764</v>
      </c>
      <c r="D100" s="17">
        <f t="shared" si="113"/>
        <v>-3.946945624620648</v>
      </c>
      <c r="E100" s="17">
        <f t="shared" si="113"/>
        <v>14.279302864836563</v>
      </c>
      <c r="F100" s="17">
        <f t="shared" si="113"/>
        <v>1.593229884546411</v>
      </c>
      <c r="G100" s="17">
        <f t="shared" si="113"/>
        <v>-7.3921868968007916</v>
      </c>
      <c r="H100" s="17">
        <f t="shared" ref="H100" si="114">(H112-H113)/H112*100</f>
        <v>9.0200159004817007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5">(ATAN((C100+2.4)/10)+3.1415/2)/3.1415*1.75</f>
        <v>1.1687097058363058</v>
      </c>
      <c r="M100" s="17">
        <f t="shared" si="115"/>
        <v>0.78950373202127522</v>
      </c>
      <c r="N100" s="17">
        <f t="shared" si="115"/>
        <v>1.4491666317214009</v>
      </c>
      <c r="O100" s="17">
        <f t="shared" si="115"/>
        <v>1.0866392067309363</v>
      </c>
      <c r="P100" s="17">
        <f t="shared" si="115"/>
        <v>0.61706934919956169</v>
      </c>
      <c r="Q100" s="17">
        <f t="shared" si="115"/>
        <v>1.3493885281953668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-20.993701889433169</v>
      </c>
      <c r="F101" s="17">
        <f>(F115-F114)/F121*1000</f>
        <v>-10.101010101010102</v>
      </c>
      <c r="G101" s="17">
        <f>(G115-G114)/G121*1000</f>
        <v>-8.7847730600292824</v>
      </c>
      <c r="H101" s="17">
        <f>(H115-H114)/H121*1000</f>
        <v>-14.157973174366617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6">(ATAN(E101/10)+3.1415/2)/3.1415*1.75</f>
        <v>0.24760666032595041</v>
      </c>
      <c r="O101" s="17">
        <f t="shared" si="116"/>
        <v>0.43468783008930256</v>
      </c>
      <c r="P101" s="17">
        <f t="shared" si="116"/>
        <v>0.47347426413834276</v>
      </c>
      <c r="Q101" s="17">
        <f t="shared" si="116"/>
        <v>0.3425386759428925</v>
      </c>
    </row>
    <row r="102" spans="1:17">
      <c r="A102" s="9">
        <v>8</v>
      </c>
      <c r="B102" s="15" t="s">
        <v>182</v>
      </c>
      <c r="C102" s="17">
        <f t="shared" ref="C102:H102" si="117">(C116-C117)/C121*1000</f>
        <v>-2.0352781546811398</v>
      </c>
      <c r="D102" s="17">
        <f t="shared" si="117"/>
        <v>-5.4794520547945202</v>
      </c>
      <c r="E102" s="17">
        <f t="shared" si="117"/>
        <v>-9.0972708187543745</v>
      </c>
      <c r="F102" s="17">
        <f t="shared" si="117"/>
        <v>-4.329004329004329</v>
      </c>
      <c r="G102" s="17">
        <f t="shared" si="117"/>
        <v>-8.7847730600292824</v>
      </c>
      <c r="H102" s="17">
        <f t="shared" si="117"/>
        <v>-18.628912071535023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0.76315075269614541</v>
      </c>
      <c r="M102" s="17">
        <f>(ATAN(D102/10)+3.1415/2)/3.1415*1.75</f>
        <v>0.59576636526332349</v>
      </c>
      <c r="N102" s="17">
        <f t="shared" si="116"/>
        <v>0.46379971100444822</v>
      </c>
      <c r="O102" s="17">
        <f t="shared" si="116"/>
        <v>0.64741738322224451</v>
      </c>
      <c r="P102" s="17">
        <f t="shared" si="116"/>
        <v>0.47347426413834276</v>
      </c>
      <c r="Q102" s="17">
        <f t="shared" si="116"/>
        <v>0.27441051473121258</v>
      </c>
    </row>
    <row r="103" spans="1:17">
      <c r="A103" s="9">
        <v>9</v>
      </c>
      <c r="B103" s="15" t="s">
        <v>183</v>
      </c>
      <c r="C103" s="17">
        <f t="shared" ref="C103:G103" si="118">C118/C121*1000</f>
        <v>2.7137042062415193</v>
      </c>
      <c r="D103" s="17">
        <f t="shared" si="118"/>
        <v>2.7397260273972601</v>
      </c>
      <c r="E103" s="17">
        <f t="shared" si="118"/>
        <v>2.7991602519244223</v>
      </c>
      <c r="F103" s="17">
        <f t="shared" si="118"/>
        <v>2.8860028860028861</v>
      </c>
      <c r="G103" s="17">
        <f t="shared" si="118"/>
        <v>2.9282576866764276</v>
      </c>
      <c r="H103" s="17">
        <f t="shared" ref="H103" si="119">H118/H121*1000</f>
        <v>2.9806259314456036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0">IF(C103/$I103&gt;1,2^((1-$I103/C103)/LN(10/3)),2^(-LOG($I103/C103,10/3)))</f>
        <v>1.2936779276138068</v>
      </c>
      <c r="M103" s="17">
        <f t="shared" si="120"/>
        <v>1.297594000364686</v>
      </c>
      <c r="N103" s="17">
        <f t="shared" si="120"/>
        <v>1.3063075415358032</v>
      </c>
      <c r="O103" s="17">
        <f t="shared" si="120"/>
        <v>1.3184910220295272</v>
      </c>
      <c r="P103" s="17">
        <f t="shared" si="120"/>
        <v>1.3241964099233017</v>
      </c>
      <c r="Q103" s="17">
        <f t="shared" si="120"/>
        <v>1.3310754734942094</v>
      </c>
    </row>
    <row r="104" spans="1:17">
      <c r="A104" s="9">
        <v>10</v>
      </c>
      <c r="B104" s="15" t="s">
        <v>184</v>
      </c>
      <c r="C104" s="17">
        <f t="shared" ref="C104:G104" si="121">C119/C121*100</f>
        <v>0.13568521031207598</v>
      </c>
      <c r="D104" s="17">
        <f t="shared" si="121"/>
        <v>0.13698630136986301</v>
      </c>
      <c r="E104" s="17">
        <f t="shared" si="121"/>
        <v>0.13995801259622112</v>
      </c>
      <c r="F104" s="17">
        <f t="shared" si="121"/>
        <v>0.14430014430014429</v>
      </c>
      <c r="G104" s="17">
        <f t="shared" si="121"/>
        <v>0.14641288433382138</v>
      </c>
      <c r="H104" s="17">
        <f t="shared" ref="H104" si="122">H119/H121*100</f>
        <v>0.14903129657228018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0"/>
        <v>1.438448438934711</v>
      </c>
      <c r="M104" s="17">
        <f t="shared" si="120"/>
        <v>1.4413498466030199</v>
      </c>
      <c r="N104" s="17">
        <f t="shared" si="120"/>
        <v>1.4477952354221999</v>
      </c>
      <c r="O104" s="17">
        <f t="shared" si="120"/>
        <v>1.4567833582502314</v>
      </c>
      <c r="P104" s="17">
        <f t="shared" si="120"/>
        <v>1.4609828717942381</v>
      </c>
      <c r="Q104" s="17">
        <f t="shared" si="120"/>
        <v>1.4660382711221294</v>
      </c>
    </row>
    <row r="105" spans="1:17">
      <c r="A105" s="9">
        <v>11</v>
      </c>
      <c r="B105" s="15" t="s">
        <v>185</v>
      </c>
      <c r="C105" s="17">
        <f t="shared" ref="C105:G105" si="123">C120/C121*1000</f>
        <v>4.0705563093622796</v>
      </c>
      <c r="D105" s="17">
        <f t="shared" si="123"/>
        <v>4.10958904109589</v>
      </c>
      <c r="E105" s="17">
        <f t="shared" si="123"/>
        <v>4.1987403778866339</v>
      </c>
      <c r="F105" s="17">
        <f t="shared" si="123"/>
        <v>4.329004329004329</v>
      </c>
      <c r="G105" s="17">
        <f t="shared" si="123"/>
        <v>4.3923865300146412</v>
      </c>
      <c r="H105" s="17">
        <f t="shared" ref="H105" si="124">H120/H121*1000</f>
        <v>4.4709388971684056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0"/>
        <v>0.88833987269795911</v>
      </c>
      <c r="M105" s="17">
        <f t="shared" si="120"/>
        <v>0.89323408460646503</v>
      </c>
      <c r="N105" s="17">
        <f t="shared" si="120"/>
        <v>0.90433913849035563</v>
      </c>
      <c r="O105" s="17">
        <f t="shared" si="120"/>
        <v>0.92038707271033515</v>
      </c>
      <c r="P105" s="17">
        <f t="shared" si="120"/>
        <v>0.92812129916095309</v>
      </c>
      <c r="Q105" s="17">
        <f t="shared" si="120"/>
        <v>0.93764126395724301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10</v>
      </c>
      <c r="D107" s="17">
        <v>10</v>
      </c>
      <c r="E107" s="17">
        <v>9</v>
      </c>
      <c r="F107" s="17">
        <v>8</v>
      </c>
      <c r="G107" s="17">
        <v>8</v>
      </c>
      <c r="H107" s="17">
        <v>8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8</v>
      </c>
      <c r="D108" s="17">
        <v>8</v>
      </c>
      <c r="E108" s="17">
        <v>8</v>
      </c>
      <c r="F108" s="17">
        <v>8</v>
      </c>
      <c r="G108" s="17">
        <v>8</v>
      </c>
      <c r="H108" s="17">
        <v>8</v>
      </c>
      <c r="K108" s="15" t="s">
        <v>187</v>
      </c>
      <c r="L108" s="17">
        <f t="shared" ref="L108:L113" si="125">L95</f>
        <v>1.1634776298513654</v>
      </c>
      <c r="M108" s="17">
        <f t="shared" ref="M108:M113" si="126">N95</f>
        <v>1.1259888156686797</v>
      </c>
      <c r="N108" s="17">
        <f t="shared" ref="N108:N118" si="127">P95</f>
        <v>1.0878448737175859</v>
      </c>
      <c r="O108" s="17">
        <f>Q95</f>
        <v>1.0972799103628159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125"/>
        <v>1.1634776298513654</v>
      </c>
      <c r="M109" s="17">
        <f t="shared" si="126"/>
        <v>1.1786469186546877</v>
      </c>
      <c r="N109" s="17">
        <f t="shared" si="127"/>
        <v>1.2002167622268467</v>
      </c>
      <c r="O109" s="17">
        <f t="shared" ref="O109:O118" si="128">Q96</f>
        <v>1.2085372878988339</v>
      </c>
    </row>
    <row r="110" spans="1:17">
      <c r="A110" s="9">
        <v>4</v>
      </c>
      <c r="B110" s="10" t="s">
        <v>191</v>
      </c>
      <c r="C110" s="17">
        <v>53</v>
      </c>
      <c r="D110" s="17">
        <v>53</v>
      </c>
      <c r="E110" s="17">
        <v>53</v>
      </c>
      <c r="F110" s="17">
        <v>53</v>
      </c>
      <c r="G110" s="17">
        <v>53</v>
      </c>
      <c r="H110" s="17">
        <v>53</v>
      </c>
      <c r="K110" s="15" t="s">
        <v>192</v>
      </c>
      <c r="L110" s="17">
        <f t="shared" si="125"/>
        <v>8.8737830999390996E-4</v>
      </c>
      <c r="M110" s="17">
        <f t="shared" si="126"/>
        <v>8.8737830999390996E-4</v>
      </c>
      <c r="N110" s="17">
        <f t="shared" si="127"/>
        <v>8.8737830999390996E-4</v>
      </c>
      <c r="O110" s="17">
        <f t="shared" si="128"/>
        <v>8.8737830999390996E-4</v>
      </c>
    </row>
    <row r="111" spans="1:17">
      <c r="A111" s="9">
        <v>5</v>
      </c>
      <c r="B111" s="10" t="s">
        <v>193</v>
      </c>
      <c r="C111" s="17">
        <v>4.2</v>
      </c>
      <c r="D111" s="17">
        <v>4.2</v>
      </c>
      <c r="E111" s="17">
        <v>4.2</v>
      </c>
      <c r="F111" s="17">
        <v>4.4000000000000004</v>
      </c>
      <c r="G111" s="17">
        <v>4.8</v>
      </c>
      <c r="H111" s="17">
        <v>4.8</v>
      </c>
      <c r="K111" s="15" t="s">
        <v>194</v>
      </c>
      <c r="L111" s="17">
        <f t="shared" si="125"/>
        <v>1.1000695842877768</v>
      </c>
      <c r="M111" s="17">
        <f t="shared" si="126"/>
        <v>1.1163203969127597</v>
      </c>
      <c r="N111" s="17">
        <f t="shared" si="127"/>
        <v>1.1394756375027653</v>
      </c>
      <c r="O111" s="17">
        <f t="shared" si="128"/>
        <v>1.1484224818690514</v>
      </c>
    </row>
    <row r="112" spans="1:17">
      <c r="A112" s="9">
        <v>6</v>
      </c>
      <c r="B112" s="10" t="s">
        <v>195</v>
      </c>
      <c r="C112" s="17">
        <v>8456.2999999999993</v>
      </c>
      <c r="D112" s="17">
        <v>5601.8</v>
      </c>
      <c r="E112" s="17">
        <v>6684.5</v>
      </c>
      <c r="F112" s="17">
        <v>6747.3</v>
      </c>
      <c r="G112" s="17">
        <v>8030.1</v>
      </c>
      <c r="H112" s="17">
        <v>8553.2000000000007</v>
      </c>
      <c r="K112" s="15" t="s">
        <v>196</v>
      </c>
      <c r="L112" s="17">
        <f t="shared" si="125"/>
        <v>0.55193031464111797</v>
      </c>
      <c r="M112" s="17">
        <f t="shared" si="126"/>
        <v>0.5618707440580768</v>
      </c>
      <c r="N112" s="17">
        <f t="shared" si="127"/>
        <v>0.62272565895868437</v>
      </c>
      <c r="O112" s="17">
        <f t="shared" si="128"/>
        <v>0.62911310675930321</v>
      </c>
    </row>
    <row r="113" spans="1:17">
      <c r="A113" s="9">
        <v>7</v>
      </c>
      <c r="B113" s="10" t="s">
        <v>197</v>
      </c>
      <c r="C113" s="17">
        <v>8166.9</v>
      </c>
      <c r="D113" s="17">
        <v>5822.9</v>
      </c>
      <c r="E113" s="17">
        <v>5730</v>
      </c>
      <c r="F113" s="17">
        <v>6639.8</v>
      </c>
      <c r="G113" s="17">
        <v>8623.7000000000007</v>
      </c>
      <c r="H113" s="17">
        <v>7781.7</v>
      </c>
      <c r="K113" s="15" t="s">
        <v>198</v>
      </c>
      <c r="L113" s="17">
        <f t="shared" si="125"/>
        <v>1.1687097058363058</v>
      </c>
      <c r="M113" s="17">
        <f t="shared" si="126"/>
        <v>1.4491666317214009</v>
      </c>
      <c r="N113" s="17">
        <f t="shared" si="127"/>
        <v>0.61706934919956169</v>
      </c>
      <c r="O113" s="17">
        <f t="shared" si="128"/>
        <v>1.3493885281953668</v>
      </c>
    </row>
    <row r="114" spans="1:17">
      <c r="A114" s="9">
        <v>8</v>
      </c>
      <c r="B114" s="10" t="s">
        <v>199</v>
      </c>
      <c r="C114" s="17"/>
      <c r="D114" s="17"/>
      <c r="E114" s="17">
        <v>36</v>
      </c>
      <c r="F114" s="17">
        <v>23</v>
      </c>
      <c r="G114" s="17">
        <v>22</v>
      </c>
      <c r="H114" s="17">
        <v>24</v>
      </c>
      <c r="K114" s="15" t="s">
        <v>200</v>
      </c>
      <c r="L114" s="17">
        <f>N101</f>
        <v>0.24760666032595041</v>
      </c>
      <c r="M114" s="17">
        <f>O101</f>
        <v>0.43468783008930256</v>
      </c>
      <c r="N114" s="17">
        <f t="shared" si="127"/>
        <v>0.47347426413834276</v>
      </c>
      <c r="O114" s="17">
        <f t="shared" si="128"/>
        <v>0.3425386759428925</v>
      </c>
    </row>
    <row r="115" spans="1:17">
      <c r="A115" s="9">
        <v>9</v>
      </c>
      <c r="B115" s="10" t="s">
        <v>201</v>
      </c>
      <c r="C115" s="17"/>
      <c r="D115" s="17"/>
      <c r="E115" s="17">
        <v>6</v>
      </c>
      <c r="F115" s="17">
        <v>9</v>
      </c>
      <c r="G115" s="17">
        <v>10</v>
      </c>
      <c r="H115" s="17">
        <v>5</v>
      </c>
      <c r="K115" s="15" t="s">
        <v>202</v>
      </c>
      <c r="L115" s="17">
        <f>L102</f>
        <v>0.76315075269614541</v>
      </c>
      <c r="M115" s="17">
        <f>N102</f>
        <v>0.46379971100444822</v>
      </c>
      <c r="N115" s="17">
        <f t="shared" si="127"/>
        <v>0.47347426413834276</v>
      </c>
      <c r="O115" s="17">
        <f t="shared" si="128"/>
        <v>0.27441051473121258</v>
      </c>
    </row>
    <row r="116" spans="1:17">
      <c r="A116" s="9">
        <v>10</v>
      </c>
      <c r="B116" s="10" t="s">
        <v>203</v>
      </c>
      <c r="C116" s="17">
        <v>41</v>
      </c>
      <c r="D116" s="17">
        <v>18</v>
      </c>
      <c r="E116" s="17">
        <v>19</v>
      </c>
      <c r="F116" s="17">
        <v>30</v>
      </c>
      <c r="G116" s="17">
        <v>23</v>
      </c>
      <c r="H116" s="17">
        <v>32</v>
      </c>
      <c r="K116" s="15" t="s">
        <v>204</v>
      </c>
      <c r="L116" s="17">
        <f>L103</f>
        <v>1.2936779276138068</v>
      </c>
      <c r="M116" s="17">
        <f>N103</f>
        <v>1.3063075415358032</v>
      </c>
      <c r="N116" s="17">
        <f t="shared" si="127"/>
        <v>1.3241964099233017</v>
      </c>
      <c r="O116" s="17">
        <f t="shared" si="128"/>
        <v>1.3310754734942094</v>
      </c>
    </row>
    <row r="117" spans="1:17">
      <c r="A117" s="9">
        <v>11</v>
      </c>
      <c r="B117" s="10" t="s">
        <v>205</v>
      </c>
      <c r="C117" s="17">
        <v>44</v>
      </c>
      <c r="D117" s="17">
        <v>26</v>
      </c>
      <c r="E117" s="17">
        <v>32</v>
      </c>
      <c r="F117" s="17">
        <v>36</v>
      </c>
      <c r="G117" s="17">
        <v>35</v>
      </c>
      <c r="H117" s="17">
        <v>57</v>
      </c>
      <c r="K117" s="15" t="s">
        <v>206</v>
      </c>
      <c r="L117" s="17">
        <f>L104</f>
        <v>1.438448438934711</v>
      </c>
      <c r="M117" s="17">
        <f>N104</f>
        <v>1.4477952354221999</v>
      </c>
      <c r="N117" s="17">
        <f t="shared" si="127"/>
        <v>1.4609828717942381</v>
      </c>
      <c r="O117" s="17">
        <f t="shared" si="128"/>
        <v>1.4660382711221294</v>
      </c>
    </row>
    <row r="118" spans="1:17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K118" s="15" t="s">
        <v>208</v>
      </c>
      <c r="L118" s="17">
        <f>L105</f>
        <v>0.88833987269795911</v>
      </c>
      <c r="M118" s="17">
        <f>N105</f>
        <v>0.90433913849035563</v>
      </c>
      <c r="N118" s="17">
        <f t="shared" si="127"/>
        <v>0.92812129916095309</v>
      </c>
      <c r="O118" s="17">
        <f t="shared" si="128"/>
        <v>0.93764126395724301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</row>
    <row r="120" spans="1:17">
      <c r="A120" s="9">
        <v>14</v>
      </c>
      <c r="B120" s="10" t="s">
        <v>211</v>
      </c>
      <c r="C120" s="17">
        <v>6</v>
      </c>
      <c r="D120" s="17">
        <v>6</v>
      </c>
      <c r="E120" s="17">
        <v>6</v>
      </c>
      <c r="F120" s="17">
        <v>6</v>
      </c>
      <c r="G120" s="21">
        <v>6</v>
      </c>
      <c r="H120" s="21">
        <v>6</v>
      </c>
    </row>
    <row r="121" spans="1:17">
      <c r="A121" s="9">
        <v>15</v>
      </c>
      <c r="B121" s="10" t="s">
        <v>213</v>
      </c>
      <c r="C121" s="17">
        <v>1474</v>
      </c>
      <c r="D121" s="17">
        <v>1460</v>
      </c>
      <c r="E121" s="17">
        <v>1429</v>
      </c>
      <c r="F121" s="17">
        <v>1386</v>
      </c>
      <c r="G121" s="17">
        <v>1366</v>
      </c>
      <c r="H121" s="17">
        <v>1342</v>
      </c>
    </row>
    <row r="123" spans="1:17" ht="16">
      <c r="A123" s="20" t="s">
        <v>256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29">C137/C151*1000</f>
        <v>5.9021922428330518</v>
      </c>
      <c r="D125" s="17">
        <f t="shared" si="129"/>
        <v>5.977796754910333</v>
      </c>
      <c r="E125" s="17">
        <f t="shared" si="129"/>
        <v>6.8027210884353737</v>
      </c>
      <c r="F125" s="17">
        <f t="shared" si="129"/>
        <v>5.1590713671539126</v>
      </c>
      <c r="G125" s="17">
        <f t="shared" si="129"/>
        <v>5.286343612334802</v>
      </c>
      <c r="H125" s="17">
        <f t="shared" ref="H125" si="130">H137/H151*1000</f>
        <v>5.2631578947368416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1">IF(C125/$I125&gt;1,2^((1-$I125/C125)/LN(10/3)),2^(-LOG($I125/C125,10/3)))</f>
        <v>1.0919907439678311</v>
      </c>
      <c r="M125" s="17">
        <f t="shared" si="131"/>
        <v>1.0987473889860671</v>
      </c>
      <c r="N125" s="17">
        <f t="shared" si="131"/>
        <v>1.1648180682853326</v>
      </c>
      <c r="O125" s="17">
        <f t="shared" si="131"/>
        <v>1.0179097532259631</v>
      </c>
      <c r="P125" s="17">
        <f t="shared" si="131"/>
        <v>1.0316759867853758</v>
      </c>
      <c r="Q125" s="17">
        <f t="shared" si="131"/>
        <v>1.0292041484039978</v>
      </c>
    </row>
    <row r="126" spans="1:17">
      <c r="A126" s="9">
        <v>2</v>
      </c>
      <c r="B126" s="15" t="s">
        <v>176</v>
      </c>
      <c r="C126" s="17">
        <f t="shared" ref="C126:G126" si="132">C138/C151*1000</f>
        <v>4.2158516020236085</v>
      </c>
      <c r="D126" s="17">
        <f t="shared" si="132"/>
        <v>4.269854824935952</v>
      </c>
      <c r="E126" s="17">
        <f t="shared" si="132"/>
        <v>4.2517006802721093</v>
      </c>
      <c r="F126" s="17">
        <f t="shared" si="132"/>
        <v>4.2992261392949267</v>
      </c>
      <c r="G126" s="17">
        <f t="shared" si="132"/>
        <v>4.4052863436123353</v>
      </c>
      <c r="H126" s="17">
        <f t="shared" ref="H126" si="133">H138/H151*1000</f>
        <v>4.3859649122807012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1"/>
        <v>1.0299154300218176</v>
      </c>
      <c r="M126" s="17">
        <f t="shared" si="131"/>
        <v>1.0370553384493362</v>
      </c>
      <c r="N126" s="17">
        <f t="shared" si="131"/>
        <v>1.0346698861226269</v>
      </c>
      <c r="O126" s="17">
        <f t="shared" si="131"/>
        <v>1.040883506839358</v>
      </c>
      <c r="P126" s="17">
        <f t="shared" si="131"/>
        <v>1.0543937224830535</v>
      </c>
      <c r="Q126" s="17">
        <f t="shared" si="131"/>
        <v>1.0519683881105155</v>
      </c>
    </row>
    <row r="127" spans="1:17">
      <c r="A127" s="9">
        <v>3</v>
      </c>
      <c r="B127" s="15" t="s">
        <v>177</v>
      </c>
      <c r="C127" s="17">
        <f t="shared" ref="C127:H127" si="134">C139/C151*1000+0.00001</f>
        <v>1.0000000000000001E-5</v>
      </c>
      <c r="D127" s="17">
        <f t="shared" si="134"/>
        <v>1.0000000000000001E-5</v>
      </c>
      <c r="E127" s="17">
        <f t="shared" si="134"/>
        <v>1.0000000000000001E-5</v>
      </c>
      <c r="F127" s="17">
        <f t="shared" si="134"/>
        <v>1.0000000000000001E-5</v>
      </c>
      <c r="G127" s="17">
        <f t="shared" si="134"/>
        <v>1.0000000000000001E-5</v>
      </c>
      <c r="H127" s="17">
        <f t="shared" si="134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1"/>
        <v>8.8737830999390996E-4</v>
      </c>
      <c r="M127" s="17">
        <f t="shared" si="131"/>
        <v>8.8737830999390996E-4</v>
      </c>
      <c r="N127" s="17">
        <f t="shared" si="131"/>
        <v>8.8737830999390996E-4</v>
      </c>
      <c r="O127" s="17">
        <f t="shared" si="131"/>
        <v>8.8737830999390996E-4</v>
      </c>
      <c r="P127" s="17">
        <f t="shared" si="131"/>
        <v>8.8737830999390996E-4</v>
      </c>
      <c r="Q127" s="17">
        <f t="shared" si="131"/>
        <v>8.8737830999390996E-4</v>
      </c>
    </row>
    <row r="128" spans="1:17">
      <c r="A128" s="9">
        <v>4</v>
      </c>
      <c r="B128" s="15" t="s">
        <v>178</v>
      </c>
      <c r="C128" s="17">
        <f t="shared" ref="C128:G128" si="135">C140/C151*1000</f>
        <v>26.981450252951095</v>
      </c>
      <c r="D128" s="17">
        <f t="shared" si="135"/>
        <v>27.327070879590092</v>
      </c>
      <c r="E128" s="17">
        <f t="shared" si="135"/>
        <v>27.210884353741495</v>
      </c>
      <c r="F128" s="17">
        <f t="shared" si="135"/>
        <v>27.515047291487534</v>
      </c>
      <c r="G128" s="17">
        <f t="shared" si="135"/>
        <v>28.193832599118945</v>
      </c>
      <c r="H128" s="17">
        <f t="shared" ref="H128" si="136">H140/H151*1000</f>
        <v>28.070175438596493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1"/>
        <v>0.94077293387051009</v>
      </c>
      <c r="M128" s="17">
        <f t="shared" si="131"/>
        <v>0.94769209312688008</v>
      </c>
      <c r="N128" s="17">
        <f t="shared" si="131"/>
        <v>0.94537025971377386</v>
      </c>
      <c r="O128" s="17">
        <f t="shared" si="131"/>
        <v>0.95143970115716714</v>
      </c>
      <c r="P128" s="17">
        <f t="shared" si="131"/>
        <v>0.96488281145461485</v>
      </c>
      <c r="Q128" s="17">
        <f t="shared" si="131"/>
        <v>0.96244414025452685</v>
      </c>
    </row>
    <row r="129" spans="1:17">
      <c r="A129" s="9">
        <v>5</v>
      </c>
      <c r="B129" s="15" t="s">
        <v>179</v>
      </c>
      <c r="C129" s="17">
        <f t="shared" ref="C129:G129" si="137">C141/C151*1000</f>
        <v>1.3490725126475549</v>
      </c>
      <c r="D129" s="17">
        <f t="shared" si="137"/>
        <v>1.3663535439795047</v>
      </c>
      <c r="E129" s="17">
        <f t="shared" si="137"/>
        <v>1.360544217687075</v>
      </c>
      <c r="F129" s="17">
        <f t="shared" si="137"/>
        <v>1.3757523645743766</v>
      </c>
      <c r="G129" s="17">
        <f t="shared" si="137"/>
        <v>1.4096916299559472</v>
      </c>
      <c r="H129" s="17">
        <f t="shared" ref="H129" si="138">H141/H151*1000</f>
        <v>1.4912280701754386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1"/>
        <v>0.35887197723371433</v>
      </c>
      <c r="M129" s="17">
        <f t="shared" si="131"/>
        <v>0.3615113945401971</v>
      </c>
      <c r="N129" s="17">
        <f t="shared" si="131"/>
        <v>0.36062569628318991</v>
      </c>
      <c r="O129" s="17">
        <f t="shared" si="131"/>
        <v>0.36294097595703578</v>
      </c>
      <c r="P129" s="17">
        <f t="shared" si="131"/>
        <v>0.36806905245554611</v>
      </c>
      <c r="Q129" s="17">
        <f t="shared" si="131"/>
        <v>0.38017913143269233</v>
      </c>
    </row>
    <row r="130" spans="1:17">
      <c r="A130" s="9">
        <v>6</v>
      </c>
      <c r="B130" s="15" t="s">
        <v>180</v>
      </c>
      <c r="C130" s="17">
        <f t="shared" ref="C130:G130" si="139">(C142-C143)/C142*100</f>
        <v>5.8336144065932478</v>
      </c>
      <c r="D130" s="17">
        <f t="shared" si="139"/>
        <v>-4.1583896172692274</v>
      </c>
      <c r="E130" s="17">
        <f t="shared" si="139"/>
        <v>9.1352951156521485</v>
      </c>
      <c r="F130" s="17">
        <f t="shared" si="139"/>
        <v>-0.63700574295332124</v>
      </c>
      <c r="G130" s="17">
        <f t="shared" si="139"/>
        <v>-0.3168957586778603</v>
      </c>
      <c r="H130" s="17">
        <f t="shared" ref="H130" si="140">(H142-H143)/H142*100</f>
        <v>-0.23038352080227673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1">(ATAN((C130+2.4)/10)+3.1415/2)/3.1415*1.75</f>
        <v>1.258715584096658</v>
      </c>
      <c r="M130" s="17">
        <f t="shared" si="141"/>
        <v>0.77803859014330246</v>
      </c>
      <c r="N130" s="17">
        <f t="shared" si="141"/>
        <v>1.3521596783197223</v>
      </c>
      <c r="O130" s="17">
        <f t="shared" si="141"/>
        <v>0.9722102026645878</v>
      </c>
      <c r="P130" s="17">
        <f t="shared" si="141"/>
        <v>0.98940506365987335</v>
      </c>
      <c r="Q130" s="17">
        <f t="shared" si="141"/>
        <v>0.99401580898823727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-14.455782312925171</v>
      </c>
      <c r="F131" s="17">
        <f>(F145-F144)/F151*1000</f>
        <v>-7.7386070507308684</v>
      </c>
      <c r="G131" s="17">
        <f>(G145-G144)/G151*1000</f>
        <v>0</v>
      </c>
      <c r="H131" s="17">
        <f>(H145-H144)/H151*1000</f>
        <v>-8.7719298245614024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2">(ATAN(E131/10)+3.1415/2)/3.1415*1.75</f>
        <v>0.33709360917733999</v>
      </c>
      <c r="O131" s="17">
        <f t="shared" si="142"/>
        <v>0.50812229347877746</v>
      </c>
      <c r="P131" s="17">
        <f t="shared" si="142"/>
        <v>0.875</v>
      </c>
      <c r="Q131" s="17">
        <f t="shared" si="142"/>
        <v>0.47387833388360046</v>
      </c>
    </row>
    <row r="132" spans="1:17">
      <c r="A132" s="9">
        <v>8</v>
      </c>
      <c r="B132" s="15" t="s">
        <v>182</v>
      </c>
      <c r="C132" s="17">
        <f t="shared" ref="C132:H132" si="143">(C146-C147)/C151*1000</f>
        <v>0</v>
      </c>
      <c r="D132" s="17">
        <f t="shared" si="143"/>
        <v>9.3936806148590932</v>
      </c>
      <c r="E132" s="17">
        <f t="shared" si="143"/>
        <v>3.4013605442176869</v>
      </c>
      <c r="F132" s="17">
        <f t="shared" si="143"/>
        <v>-16.33705932932072</v>
      </c>
      <c r="G132" s="17">
        <f t="shared" si="143"/>
        <v>4.4052863436123353</v>
      </c>
      <c r="H132" s="17">
        <f t="shared" si="143"/>
        <v>-17.543859649122805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0.875</v>
      </c>
      <c r="M132" s="17">
        <f>(ATAN(D132/10)+3.1415/2)/3.1415*1.75</f>
        <v>1.2951028235381048</v>
      </c>
      <c r="N132" s="17">
        <f t="shared" si="142"/>
        <v>1.0576375303196117</v>
      </c>
      <c r="O132" s="17">
        <f t="shared" si="142"/>
        <v>0.3059514652867017</v>
      </c>
      <c r="P132" s="17">
        <f t="shared" si="142"/>
        <v>1.1061513411497075</v>
      </c>
      <c r="Q132" s="17">
        <f t="shared" si="142"/>
        <v>0.28856878972089539</v>
      </c>
    </row>
    <row r="133" spans="1:17">
      <c r="A133" s="9">
        <v>9</v>
      </c>
      <c r="B133" s="15" t="s">
        <v>183</v>
      </c>
      <c r="C133" s="17">
        <f t="shared" ref="C133:G133" si="144">C148/C151*1000</f>
        <v>1.6863406408094435</v>
      </c>
      <c r="D133" s="17">
        <f t="shared" si="144"/>
        <v>1.7079419299743808</v>
      </c>
      <c r="E133" s="17">
        <f t="shared" si="144"/>
        <v>1.7006802721088434</v>
      </c>
      <c r="F133" s="17">
        <f t="shared" si="144"/>
        <v>1.7196904557179709</v>
      </c>
      <c r="G133" s="17">
        <f t="shared" si="144"/>
        <v>1.7621145374449341</v>
      </c>
      <c r="H133" s="17">
        <f t="shared" ref="H133" si="145">H148/H151*1000</f>
        <v>1.7543859649122808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6">IF(C133/$I133&gt;1,2^((1-$I133/C133)/LN(10/3)),2^(-LOG($I133/C133,10/3)))</f>
        <v>1.0656838321223203</v>
      </c>
      <c r="M133" s="17">
        <f t="shared" si="146"/>
        <v>1.0726084667697962</v>
      </c>
      <c r="N133" s="17">
        <f t="shared" si="146"/>
        <v>1.0702952701471489</v>
      </c>
      <c r="O133" s="17">
        <f t="shared" si="146"/>
        <v>1.0763199846983666</v>
      </c>
      <c r="P133" s="17">
        <f t="shared" si="146"/>
        <v>1.0894117270221308</v>
      </c>
      <c r="Q133" s="17">
        <f t="shared" si="146"/>
        <v>1.0870622923442477</v>
      </c>
    </row>
    <row r="134" spans="1:17">
      <c r="A134" s="9">
        <v>10</v>
      </c>
      <c r="B134" s="15" t="s">
        <v>184</v>
      </c>
      <c r="C134" s="17">
        <f t="shared" ref="C134:G134" si="147">C149/C151*100</f>
        <v>8.4317032040472167E-2</v>
      </c>
      <c r="D134" s="17">
        <f t="shared" si="147"/>
        <v>8.5397096498719044E-2</v>
      </c>
      <c r="E134" s="17">
        <f t="shared" si="147"/>
        <v>8.5034013605442174E-2</v>
      </c>
      <c r="F134" s="17">
        <f t="shared" si="147"/>
        <v>8.5984522785898534E-2</v>
      </c>
      <c r="G134" s="17">
        <f t="shared" si="147"/>
        <v>8.8105726872246701E-2</v>
      </c>
      <c r="H134" s="17">
        <f t="shared" ref="H134" si="148">H149/H151*100</f>
        <v>8.771929824561403E-2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6"/>
        <v>1.2640447182925023</v>
      </c>
      <c r="M134" s="17">
        <f t="shared" si="146"/>
        <v>1.2695145055814856</v>
      </c>
      <c r="N134" s="17">
        <f t="shared" si="146"/>
        <v>1.2676886183169203</v>
      </c>
      <c r="O134" s="17">
        <f t="shared" si="146"/>
        <v>1.272441396923109</v>
      </c>
      <c r="P134" s="17">
        <f t="shared" si="146"/>
        <v>1.2827387593603581</v>
      </c>
      <c r="Q134" s="17">
        <f t="shared" si="146"/>
        <v>1.2808938522291806</v>
      </c>
    </row>
    <row r="135" spans="1:17">
      <c r="A135" s="9">
        <v>11</v>
      </c>
      <c r="B135" s="15" t="s">
        <v>185</v>
      </c>
      <c r="C135" s="17">
        <f t="shared" ref="C135:G135" si="149">C150/C151*1000</f>
        <v>5.0590219224283306</v>
      </c>
      <c r="D135" s="17">
        <f t="shared" si="149"/>
        <v>3.4158838599487615</v>
      </c>
      <c r="E135" s="17">
        <f t="shared" si="149"/>
        <v>2.5510204081632653</v>
      </c>
      <c r="F135" s="17">
        <f t="shared" si="149"/>
        <v>2.5795356835769563</v>
      </c>
      <c r="G135" s="17">
        <f t="shared" si="149"/>
        <v>2.643171806167401</v>
      </c>
      <c r="H135" s="17">
        <f t="shared" ref="H135" si="150">H150/H151*1000</f>
        <v>2.6315789473684208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6"/>
        <v>1.0067393017403778</v>
      </c>
      <c r="M135" s="17">
        <f t="shared" si="146"/>
        <v>0.80304142174624105</v>
      </c>
      <c r="N135" s="17">
        <f t="shared" si="146"/>
        <v>0.67880231668211366</v>
      </c>
      <c r="O135" s="17">
        <f t="shared" si="146"/>
        <v>0.68316034558180549</v>
      </c>
      <c r="P135" s="17">
        <f t="shared" si="146"/>
        <v>0.69281287518019097</v>
      </c>
      <c r="Q135" s="17">
        <f t="shared" si="146"/>
        <v>0.69106184097614598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7</v>
      </c>
      <c r="D137" s="17">
        <v>7</v>
      </c>
      <c r="E137" s="17">
        <v>8</v>
      </c>
      <c r="F137" s="17">
        <v>6</v>
      </c>
      <c r="G137" s="17">
        <v>6</v>
      </c>
      <c r="H137" s="17">
        <v>6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5</v>
      </c>
      <c r="D138" s="17">
        <v>5</v>
      </c>
      <c r="E138" s="17">
        <v>5</v>
      </c>
      <c r="F138" s="17">
        <v>5</v>
      </c>
      <c r="G138" s="17">
        <v>5</v>
      </c>
      <c r="H138" s="17">
        <v>5</v>
      </c>
      <c r="K138" s="15" t="s">
        <v>187</v>
      </c>
      <c r="L138" s="17">
        <f t="shared" ref="L138:L143" si="151">L125</f>
        <v>1.0919907439678311</v>
      </c>
      <c r="M138" s="17">
        <f t="shared" ref="M138:M143" si="152">N125</f>
        <v>1.1648180682853326</v>
      </c>
      <c r="N138" s="17">
        <f t="shared" ref="N138:N148" si="153">P125</f>
        <v>1.0316759867853758</v>
      </c>
      <c r="O138" s="17">
        <f>Q125</f>
        <v>1.0292041484039978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151"/>
        <v>1.0299154300218176</v>
      </c>
      <c r="M139" s="17">
        <f t="shared" si="152"/>
        <v>1.0346698861226269</v>
      </c>
      <c r="N139" s="17">
        <f t="shared" si="153"/>
        <v>1.0543937224830535</v>
      </c>
      <c r="O139" s="17">
        <f t="shared" ref="O139:O148" si="154">Q126</f>
        <v>1.0519683881105155</v>
      </c>
    </row>
    <row r="140" spans="1:17">
      <c r="A140" s="9">
        <v>4</v>
      </c>
      <c r="B140" s="10" t="s">
        <v>191</v>
      </c>
      <c r="C140" s="17">
        <v>32</v>
      </c>
      <c r="D140" s="17">
        <v>32</v>
      </c>
      <c r="E140" s="17">
        <v>32</v>
      </c>
      <c r="F140" s="17">
        <v>32</v>
      </c>
      <c r="G140" s="17">
        <v>32</v>
      </c>
      <c r="H140" s="17">
        <v>32</v>
      </c>
      <c r="K140" s="15" t="s">
        <v>192</v>
      </c>
      <c r="L140" s="17">
        <f t="shared" si="151"/>
        <v>8.8737830999390996E-4</v>
      </c>
      <c r="M140" s="17">
        <f t="shared" si="152"/>
        <v>8.8737830999390996E-4</v>
      </c>
      <c r="N140" s="17">
        <f t="shared" si="153"/>
        <v>8.8737830999390996E-4</v>
      </c>
      <c r="O140" s="17">
        <f t="shared" si="154"/>
        <v>8.8737830999390996E-4</v>
      </c>
    </row>
    <row r="141" spans="1:17">
      <c r="A141" s="9">
        <v>5</v>
      </c>
      <c r="B141" s="10" t="s">
        <v>193</v>
      </c>
      <c r="C141" s="17">
        <v>1.6</v>
      </c>
      <c r="D141" s="17">
        <v>1.6</v>
      </c>
      <c r="E141" s="17">
        <v>1.6</v>
      </c>
      <c r="F141" s="17">
        <v>1.6</v>
      </c>
      <c r="G141" s="17">
        <v>1.6</v>
      </c>
      <c r="H141" s="17">
        <v>1.7</v>
      </c>
      <c r="K141" s="15" t="s">
        <v>194</v>
      </c>
      <c r="L141" s="17">
        <f t="shared" si="151"/>
        <v>0.94077293387051009</v>
      </c>
      <c r="M141" s="17">
        <f t="shared" si="152"/>
        <v>0.94537025971377386</v>
      </c>
      <c r="N141" s="17">
        <f t="shared" si="153"/>
        <v>0.96488281145461485</v>
      </c>
      <c r="O141" s="17">
        <f t="shared" si="154"/>
        <v>0.96244414025452685</v>
      </c>
    </row>
    <row r="142" spans="1:17">
      <c r="A142" s="9">
        <v>6</v>
      </c>
      <c r="B142" s="10" t="s">
        <v>195</v>
      </c>
      <c r="C142" s="17">
        <v>6819.1</v>
      </c>
      <c r="D142" s="17">
        <v>4530.6000000000004</v>
      </c>
      <c r="E142" s="17">
        <v>5304.7</v>
      </c>
      <c r="F142" s="17">
        <v>6059.6</v>
      </c>
      <c r="G142" s="17">
        <v>7478.8</v>
      </c>
      <c r="H142" s="17">
        <v>7379</v>
      </c>
      <c r="K142" s="15" t="s">
        <v>196</v>
      </c>
      <c r="L142" s="17">
        <f t="shared" si="151"/>
        <v>0.35887197723371433</v>
      </c>
      <c r="M142" s="17">
        <f t="shared" si="152"/>
        <v>0.36062569628318991</v>
      </c>
      <c r="N142" s="17">
        <f t="shared" si="153"/>
        <v>0.36806905245554611</v>
      </c>
      <c r="O142" s="17">
        <f t="shared" si="154"/>
        <v>0.38017913143269233</v>
      </c>
    </row>
    <row r="143" spans="1:17">
      <c r="A143" s="9">
        <v>7</v>
      </c>
      <c r="B143" s="10" t="s">
        <v>197</v>
      </c>
      <c r="C143" s="17">
        <v>6421.3</v>
      </c>
      <c r="D143" s="17">
        <v>4719</v>
      </c>
      <c r="E143" s="17">
        <v>4820.1000000000004</v>
      </c>
      <c r="F143" s="17">
        <v>6098.2</v>
      </c>
      <c r="G143" s="17">
        <v>7502.5</v>
      </c>
      <c r="H143" s="17">
        <v>7396</v>
      </c>
      <c r="K143" s="15" t="s">
        <v>198</v>
      </c>
      <c r="L143" s="17">
        <f t="shared" si="151"/>
        <v>1.258715584096658</v>
      </c>
      <c r="M143" s="17">
        <f t="shared" si="152"/>
        <v>1.3521596783197223</v>
      </c>
      <c r="N143" s="17">
        <f t="shared" si="153"/>
        <v>0.98940506365987335</v>
      </c>
      <c r="O143" s="17">
        <f t="shared" si="154"/>
        <v>0.99401580898823727</v>
      </c>
    </row>
    <row r="144" spans="1:17">
      <c r="A144" s="9">
        <v>8</v>
      </c>
      <c r="B144" s="10" t="s">
        <v>199</v>
      </c>
      <c r="C144" s="17"/>
      <c r="D144" s="17"/>
      <c r="E144" s="17">
        <v>23</v>
      </c>
      <c r="F144" s="17">
        <v>20</v>
      </c>
      <c r="G144" s="17">
        <v>13</v>
      </c>
      <c r="H144" s="17">
        <v>16</v>
      </c>
      <c r="K144" s="15" t="s">
        <v>200</v>
      </c>
      <c r="L144" s="17">
        <f>N131</f>
        <v>0.33709360917733999</v>
      </c>
      <c r="M144" s="17">
        <f>O131</f>
        <v>0.50812229347877746</v>
      </c>
      <c r="N144" s="17">
        <f t="shared" si="153"/>
        <v>0.875</v>
      </c>
      <c r="O144" s="17">
        <f t="shared" si="154"/>
        <v>0.47387833388360046</v>
      </c>
    </row>
    <row r="145" spans="1:17">
      <c r="A145" s="9">
        <v>9</v>
      </c>
      <c r="B145" s="10" t="s">
        <v>201</v>
      </c>
      <c r="C145" s="17"/>
      <c r="D145" s="17"/>
      <c r="E145" s="17">
        <v>6</v>
      </c>
      <c r="F145" s="17">
        <v>11</v>
      </c>
      <c r="G145" s="17">
        <v>13</v>
      </c>
      <c r="H145" s="17">
        <v>6</v>
      </c>
      <c r="K145" s="15" t="s">
        <v>202</v>
      </c>
      <c r="L145" s="17">
        <f>L132</f>
        <v>0.875</v>
      </c>
      <c r="M145" s="17">
        <f>N132</f>
        <v>1.0576375303196117</v>
      </c>
      <c r="N145" s="17">
        <f t="shared" si="153"/>
        <v>1.1061513411497075</v>
      </c>
      <c r="O145" s="17">
        <f t="shared" si="154"/>
        <v>0.28856878972089539</v>
      </c>
    </row>
    <row r="146" spans="1:17">
      <c r="A146" s="9">
        <v>10</v>
      </c>
      <c r="B146" s="10" t="s">
        <v>203</v>
      </c>
      <c r="C146" s="17">
        <v>32</v>
      </c>
      <c r="D146" s="17">
        <v>29</v>
      </c>
      <c r="E146" s="17">
        <v>32</v>
      </c>
      <c r="F146" s="17">
        <v>27</v>
      </c>
      <c r="G146" s="17">
        <v>39</v>
      </c>
      <c r="H146" s="17">
        <v>29</v>
      </c>
      <c r="K146" s="15" t="s">
        <v>204</v>
      </c>
      <c r="L146" s="17">
        <f>L133</f>
        <v>1.0656838321223203</v>
      </c>
      <c r="M146" s="17">
        <f>N133</f>
        <v>1.0702952701471489</v>
      </c>
      <c r="N146" s="17">
        <f t="shared" si="153"/>
        <v>1.0894117270221308</v>
      </c>
      <c r="O146" s="17">
        <f t="shared" si="154"/>
        <v>1.0870622923442477</v>
      </c>
    </row>
    <row r="147" spans="1:17">
      <c r="A147" s="9">
        <v>11</v>
      </c>
      <c r="B147" s="10" t="s">
        <v>205</v>
      </c>
      <c r="C147" s="17">
        <v>32</v>
      </c>
      <c r="D147" s="17">
        <v>18</v>
      </c>
      <c r="E147" s="17">
        <v>28</v>
      </c>
      <c r="F147" s="17">
        <v>46</v>
      </c>
      <c r="G147" s="17">
        <v>34</v>
      </c>
      <c r="H147" s="17">
        <v>49</v>
      </c>
      <c r="K147" s="15" t="s">
        <v>206</v>
      </c>
      <c r="L147" s="17">
        <f>L134</f>
        <v>1.2640447182925023</v>
      </c>
      <c r="M147" s="17">
        <f>N134</f>
        <v>1.2676886183169203</v>
      </c>
      <c r="N147" s="17">
        <f t="shared" si="153"/>
        <v>1.2827387593603581</v>
      </c>
      <c r="O147" s="17">
        <f t="shared" si="154"/>
        <v>1.2808938522291806</v>
      </c>
    </row>
    <row r="148" spans="1:17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K148" s="15" t="s">
        <v>208</v>
      </c>
      <c r="L148" s="17">
        <f>L135</f>
        <v>1.0067393017403778</v>
      </c>
      <c r="M148" s="17">
        <f>N135</f>
        <v>0.67880231668211366</v>
      </c>
      <c r="N148" s="17">
        <f t="shared" si="153"/>
        <v>0.69281287518019097</v>
      </c>
      <c r="O148" s="17">
        <f t="shared" si="154"/>
        <v>0.69106184097614598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6</v>
      </c>
      <c r="D150" s="17">
        <v>4</v>
      </c>
      <c r="E150" s="17">
        <v>3</v>
      </c>
      <c r="F150" s="17">
        <v>3</v>
      </c>
      <c r="G150" s="21">
        <v>3</v>
      </c>
      <c r="H150" s="21">
        <v>3</v>
      </c>
    </row>
    <row r="151" spans="1:17">
      <c r="A151" s="9">
        <v>15</v>
      </c>
      <c r="B151" s="10" t="s">
        <v>213</v>
      </c>
      <c r="C151" s="17">
        <v>1186</v>
      </c>
      <c r="D151" s="17">
        <v>1171</v>
      </c>
      <c r="E151" s="17">
        <v>1176</v>
      </c>
      <c r="F151" s="17">
        <v>1163</v>
      </c>
      <c r="G151" s="17">
        <v>1135</v>
      </c>
      <c r="H151" s="17">
        <v>1140</v>
      </c>
    </row>
    <row r="153" spans="1:17" ht="16">
      <c r="A153" s="20" t="s">
        <v>257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5">C167/C181*1000</f>
        <v>4.0733197556008145</v>
      </c>
      <c r="D155" s="17">
        <f t="shared" si="155"/>
        <v>4.0816326530612246</v>
      </c>
      <c r="E155" s="17">
        <f t="shared" si="155"/>
        <v>4.0733197556008145</v>
      </c>
      <c r="F155" s="17">
        <f t="shared" si="155"/>
        <v>4.056795131845842</v>
      </c>
      <c r="G155" s="17">
        <f t="shared" si="155"/>
        <v>6.0728744939271255</v>
      </c>
      <c r="H155" s="17">
        <f t="shared" ref="H155" si="156">H167/H181*1000</f>
        <v>6.224066390041493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7">IF(C155/$I155&gt;1,2^((1-$I155/C155)/LN(10/3)),2^(-LOG($I155/C155,10/3)))</f>
        <v>0.88868702708771707</v>
      </c>
      <c r="M155" s="17">
        <f t="shared" si="157"/>
        <v>0.88973072222806293</v>
      </c>
      <c r="N155" s="17">
        <f t="shared" si="157"/>
        <v>0.88868702708771707</v>
      </c>
      <c r="O155" s="17">
        <f t="shared" si="157"/>
        <v>0.88660965151012583</v>
      </c>
      <c r="P155" s="17">
        <f t="shared" si="157"/>
        <v>1.1070623108508195</v>
      </c>
      <c r="Q155" s="17">
        <f t="shared" si="157"/>
        <v>1.1198830643475779</v>
      </c>
    </row>
    <row r="156" spans="1:17">
      <c r="A156" s="9">
        <v>2</v>
      </c>
      <c r="B156" s="15" t="s">
        <v>176</v>
      </c>
      <c r="C156" s="17">
        <f t="shared" ref="C156:G156" si="158">C168/C181*1000</f>
        <v>4.0733197556008145</v>
      </c>
      <c r="D156" s="17">
        <f t="shared" si="158"/>
        <v>4.0816326530612246</v>
      </c>
      <c r="E156" s="17">
        <f t="shared" si="158"/>
        <v>4.0733197556008145</v>
      </c>
      <c r="F156" s="17">
        <f t="shared" si="158"/>
        <v>4.056795131845842</v>
      </c>
      <c r="G156" s="17">
        <f t="shared" si="158"/>
        <v>4.048582995951417</v>
      </c>
      <c r="H156" s="17">
        <f t="shared" ref="H156" si="159">H168/H181*1000</f>
        <v>4.1493775933609962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7"/>
        <v>1.0104167803681889</v>
      </c>
      <c r="M156" s="17">
        <f t="shared" si="157"/>
        <v>1.0115808779425481</v>
      </c>
      <c r="N156" s="17">
        <f t="shared" si="157"/>
        <v>1.0104167803681889</v>
      </c>
      <c r="O156" s="17">
        <f t="shared" si="157"/>
        <v>1.0080926025058201</v>
      </c>
      <c r="P156" s="17">
        <f t="shared" si="157"/>
        <v>1.006932519136418</v>
      </c>
      <c r="Q156" s="17">
        <f t="shared" si="157"/>
        <v>1.0209420700496172</v>
      </c>
    </row>
    <row r="157" spans="1:17">
      <c r="A157" s="9">
        <v>3</v>
      </c>
      <c r="B157" s="15" t="s">
        <v>177</v>
      </c>
      <c r="C157" s="17">
        <f t="shared" ref="C157:H157" si="160">C169/C181*1000+0.00001</f>
        <v>1.0000000000000001E-5</v>
      </c>
      <c r="D157" s="17">
        <f t="shared" si="160"/>
        <v>1.0000000000000001E-5</v>
      </c>
      <c r="E157" s="17">
        <f t="shared" si="160"/>
        <v>1.0000000000000001E-5</v>
      </c>
      <c r="F157" s="17">
        <f t="shared" si="160"/>
        <v>1.0000000000000001E-5</v>
      </c>
      <c r="G157" s="17">
        <f t="shared" si="160"/>
        <v>1.0000000000000001E-5</v>
      </c>
      <c r="H157" s="17">
        <f t="shared" si="160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7"/>
        <v>8.8737830999390996E-4</v>
      </c>
      <c r="M157" s="17">
        <f t="shared" si="157"/>
        <v>8.8737830999390996E-4</v>
      </c>
      <c r="N157" s="17">
        <f t="shared" si="157"/>
        <v>8.8737830999390996E-4</v>
      </c>
      <c r="O157" s="17">
        <f t="shared" si="157"/>
        <v>8.8737830999390996E-4</v>
      </c>
      <c r="P157" s="17">
        <f t="shared" si="157"/>
        <v>8.8737830999390996E-4</v>
      </c>
      <c r="Q157" s="17">
        <f t="shared" si="157"/>
        <v>8.8737830999390996E-4</v>
      </c>
    </row>
    <row r="158" spans="1:17">
      <c r="A158" s="9">
        <v>4</v>
      </c>
      <c r="B158" s="15" t="s">
        <v>178</v>
      </c>
      <c r="C158" s="17">
        <f t="shared" ref="C158:G158" si="161">C170/C181*1000</f>
        <v>26.476578411405296</v>
      </c>
      <c r="D158" s="17">
        <f t="shared" si="161"/>
        <v>26.530612244897959</v>
      </c>
      <c r="E158" s="17">
        <f t="shared" si="161"/>
        <v>26.680244399185337</v>
      </c>
      <c r="F158" s="17">
        <f t="shared" si="161"/>
        <v>26.572008113590265</v>
      </c>
      <c r="G158" s="17">
        <f t="shared" si="161"/>
        <v>26.720647773279349</v>
      </c>
      <c r="H158" s="17">
        <f t="shared" ref="H158" si="162">H170/H181*1000</f>
        <v>27.385892116182571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7"/>
        <v>0.93059767584514197</v>
      </c>
      <c r="M158" s="17">
        <f t="shared" si="157"/>
        <v>0.93169059184626712</v>
      </c>
      <c r="N158" s="17">
        <f t="shared" si="157"/>
        <v>0.93471221016666561</v>
      </c>
      <c r="O158" s="17">
        <f t="shared" si="157"/>
        <v>0.93252724711635537</v>
      </c>
      <c r="P158" s="17">
        <f t="shared" si="157"/>
        <v>0.93552686771954352</v>
      </c>
      <c r="Q158" s="17">
        <f t="shared" si="157"/>
        <v>0.94886596028530146</v>
      </c>
    </row>
    <row r="159" spans="1:17">
      <c r="A159" s="9">
        <v>5</v>
      </c>
      <c r="B159" s="15" t="s">
        <v>179</v>
      </c>
      <c r="C159" s="17">
        <f t="shared" ref="C159:G159" si="163">C171/C181*1000</f>
        <v>1.0183299389002036</v>
      </c>
      <c r="D159" s="17">
        <f t="shared" si="163"/>
        <v>1.8367346938775511</v>
      </c>
      <c r="E159" s="17">
        <f t="shared" si="163"/>
        <v>1.8329938900203666</v>
      </c>
      <c r="F159" s="17">
        <f t="shared" si="163"/>
        <v>1.8255578093306288</v>
      </c>
      <c r="G159" s="17">
        <f t="shared" si="163"/>
        <v>2.8340080971659916</v>
      </c>
      <c r="H159" s="17">
        <f t="shared" ref="H159" si="164">H171/H181*1000</f>
        <v>2.9045643153526965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7"/>
        <v>0.30522325014216189</v>
      </c>
      <c r="M159" s="17">
        <f t="shared" si="157"/>
        <v>0.4286393015722032</v>
      </c>
      <c r="N159" s="17">
        <f t="shared" si="157"/>
        <v>0.42813648791764958</v>
      </c>
      <c r="O159" s="17">
        <f t="shared" si="157"/>
        <v>0.4271356853214977</v>
      </c>
      <c r="P159" s="17">
        <f t="shared" si="157"/>
        <v>0.55021306613658794</v>
      </c>
      <c r="Q159" s="17">
        <f t="shared" si="157"/>
        <v>0.55805821016540236</v>
      </c>
    </row>
    <row r="160" spans="1:17">
      <c r="A160" s="9">
        <v>6</v>
      </c>
      <c r="B160" s="15" t="s">
        <v>180</v>
      </c>
      <c r="C160" s="17">
        <f t="shared" ref="C160:G160" si="165">(C172-C173)/C172*100</f>
        <v>0.2129060579455623</v>
      </c>
      <c r="D160" s="17">
        <f t="shared" si="165"/>
        <v>1.5351877184982554</v>
      </c>
      <c r="E160" s="17">
        <f t="shared" si="165"/>
        <v>9.4784646938177612</v>
      </c>
      <c r="F160" s="17">
        <f t="shared" si="165"/>
        <v>9.4031044967194806</v>
      </c>
      <c r="G160" s="17">
        <f t="shared" si="165"/>
        <v>2.0248812053773797</v>
      </c>
      <c r="H160" s="17">
        <f t="shared" ref="H160" si="166">(H172-H173)/H172*100</f>
        <v>1.1840460409934623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7">(ATAN((C160+2.4)/10)+3.1415/2)/3.1415*1.75</f>
        <v>1.0173711557330398</v>
      </c>
      <c r="M160" s="17">
        <f t="shared" si="167"/>
        <v>1.0838450250740872</v>
      </c>
      <c r="N160" s="17">
        <f t="shared" si="167"/>
        <v>1.3602244393708625</v>
      </c>
      <c r="O160" s="17">
        <f t="shared" si="167"/>
        <v>1.3584767526274704</v>
      </c>
      <c r="P160" s="17">
        <f t="shared" si="167"/>
        <v>1.1070648248695261</v>
      </c>
      <c r="Q160" s="17">
        <f t="shared" si="167"/>
        <v>1.0667075885917174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-4.0733197556008145</v>
      </c>
      <c r="F161" s="17">
        <f>(F175-F174)/F181*1000</f>
        <v>-16.227180527383368</v>
      </c>
      <c r="G161" s="17">
        <f>(G175-G174)/G181*1000</f>
        <v>-20.242914979757085</v>
      </c>
      <c r="H161" s="17">
        <f>(H175-H174)/H181*1000</f>
        <v>8.2987551867219924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8">(ATAN(E161/10)+3.1415/2)/3.1415*1.75</f>
        <v>0.65952354330195373</v>
      </c>
      <c r="O161" s="17">
        <f t="shared" si="168"/>
        <v>0.30762793807667665</v>
      </c>
      <c r="P161" s="17">
        <f t="shared" si="168"/>
        <v>0.25557284747342451</v>
      </c>
      <c r="Q161" s="17">
        <f t="shared" si="168"/>
        <v>1.2608713096661484</v>
      </c>
    </row>
    <row r="162" spans="1:17">
      <c r="A162" s="9">
        <v>8</v>
      </c>
      <c r="B162" s="15" t="s">
        <v>182</v>
      </c>
      <c r="C162" s="17">
        <f t="shared" ref="C162:H162" si="169">(C176-C177)/C181*1000</f>
        <v>0</v>
      </c>
      <c r="D162" s="17">
        <f t="shared" si="169"/>
        <v>14.285714285714285</v>
      </c>
      <c r="E162" s="17">
        <f t="shared" si="169"/>
        <v>8.146639511201629</v>
      </c>
      <c r="F162" s="17">
        <f t="shared" si="169"/>
        <v>18.255578093306287</v>
      </c>
      <c r="G162" s="17">
        <f t="shared" si="169"/>
        <v>-4.048582995951417</v>
      </c>
      <c r="H162" s="17">
        <f t="shared" si="169"/>
        <v>22.821576763485474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0.875</v>
      </c>
      <c r="M162" s="17">
        <f>(ATAN(D162/10)+3.1415/2)/3.1415*1.75</f>
        <v>1.4098155767021976</v>
      </c>
      <c r="N162" s="17">
        <f t="shared" si="168"/>
        <v>1.255815729930412</v>
      </c>
      <c r="O162" s="17">
        <f t="shared" si="168"/>
        <v>1.470863907503992</v>
      </c>
      <c r="P162" s="17">
        <f t="shared" si="168"/>
        <v>0.6607064489963238</v>
      </c>
      <c r="Q162" s="17">
        <f t="shared" si="168"/>
        <v>1.519970256111689</v>
      </c>
    </row>
    <row r="163" spans="1:17">
      <c r="A163" s="9">
        <v>9</v>
      </c>
      <c r="B163" s="15" t="s">
        <v>183</v>
      </c>
      <c r="C163" s="17">
        <f t="shared" ref="C163:G163" si="170">C178/C181*1000</f>
        <v>2.0366598778004072</v>
      </c>
      <c r="D163" s="17">
        <f t="shared" si="170"/>
        <v>2.0408163265306123</v>
      </c>
      <c r="E163" s="17">
        <f t="shared" si="170"/>
        <v>2.0366598778004072</v>
      </c>
      <c r="F163" s="17">
        <f t="shared" si="170"/>
        <v>2.028397565922921</v>
      </c>
      <c r="G163" s="17">
        <f t="shared" si="170"/>
        <v>2.0242914979757085</v>
      </c>
      <c r="H163" s="17">
        <f t="shared" ref="H163" si="171">H178/H181*1000</f>
        <v>2.0746887966804981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2">IF(C163/$I163&gt;1,2^((1-$I163/C163)/LN(10/3)),2^(-LOG($I163/C163,10/3)))</f>
        <v>1.1638125947776103</v>
      </c>
      <c r="M163" s="17">
        <f t="shared" si="172"/>
        <v>1.1648180682853326</v>
      </c>
      <c r="N163" s="17">
        <f t="shared" si="172"/>
        <v>1.1638125947776103</v>
      </c>
      <c r="O163" s="17">
        <f t="shared" si="172"/>
        <v>1.1618042507937711</v>
      </c>
      <c r="P163" s="17">
        <f t="shared" si="172"/>
        <v>1.1608013788199083</v>
      </c>
      <c r="Q163" s="17">
        <f t="shared" si="172"/>
        <v>1.1728931918341663</v>
      </c>
    </row>
    <row r="164" spans="1:17">
      <c r="A164" s="9">
        <v>10</v>
      </c>
      <c r="B164" s="15" t="s">
        <v>184</v>
      </c>
      <c r="C164" s="17">
        <f>C179/C181*100+0.000001</f>
        <v>9.9999999999999995E-7</v>
      </c>
      <c r="D164" s="17">
        <f t="shared" ref="D164:G164" si="173">D179/D181*100+0.000001</f>
        <v>9.9999999999999995E-7</v>
      </c>
      <c r="E164" s="17">
        <f t="shared" si="173"/>
        <v>9.9999999999999995E-7</v>
      </c>
      <c r="F164" s="17">
        <f t="shared" si="173"/>
        <v>9.9999999999999995E-7</v>
      </c>
      <c r="G164" s="17">
        <f t="shared" si="173"/>
        <v>9.9999999999999995E-7</v>
      </c>
      <c r="H164" s="17">
        <f t="shared" ref="H164" si="174">H179/H181*100+0.000001</f>
        <v>9.9999999999999995E-7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2"/>
        <v>1.9711731094690325E-3</v>
      </c>
      <c r="M164" s="17">
        <f t="shared" si="172"/>
        <v>1.9711731094690325E-3</v>
      </c>
      <c r="N164" s="17">
        <f t="shared" si="172"/>
        <v>1.9711731094690325E-3</v>
      </c>
      <c r="O164" s="17">
        <f t="shared" si="172"/>
        <v>1.9711731094690325E-3</v>
      </c>
      <c r="P164" s="17">
        <f t="shared" si="172"/>
        <v>1.9711731094690325E-3</v>
      </c>
      <c r="Q164" s="17">
        <f t="shared" si="172"/>
        <v>1.9711731094690325E-3</v>
      </c>
    </row>
    <row r="165" spans="1:17">
      <c r="A165" s="9">
        <v>11</v>
      </c>
      <c r="B165" s="15" t="s">
        <v>185</v>
      </c>
      <c r="C165" s="17">
        <f t="shared" ref="C165:G165" si="175">C180/C181*1000</f>
        <v>8.146639511201629</v>
      </c>
      <c r="D165" s="17">
        <f t="shared" si="175"/>
        <v>8.1632653061224492</v>
      </c>
      <c r="E165" s="17">
        <f t="shared" si="175"/>
        <v>8.146639511201629</v>
      </c>
      <c r="F165" s="17">
        <f t="shared" si="175"/>
        <v>8.1135902636916839</v>
      </c>
      <c r="G165" s="17">
        <f t="shared" si="175"/>
        <v>8.097165991902834</v>
      </c>
      <c r="H165" s="17">
        <f t="shared" ref="H165" si="176">H180/H181*1000</f>
        <v>8.2987551867219924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2"/>
        <v>1.249034125668735</v>
      </c>
      <c r="M165" s="17">
        <f t="shared" si="172"/>
        <v>1.2499333113440143</v>
      </c>
      <c r="N165" s="17">
        <f t="shared" si="172"/>
        <v>1.249034125668735</v>
      </c>
      <c r="O165" s="17">
        <f t="shared" si="172"/>
        <v>1.2472376944400729</v>
      </c>
      <c r="P165" s="17">
        <f t="shared" si="172"/>
        <v>1.246340447956336</v>
      </c>
      <c r="Q165" s="17">
        <f t="shared" si="172"/>
        <v>1.2571501397451244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2</v>
      </c>
      <c r="D167" s="17">
        <v>2</v>
      </c>
      <c r="E167" s="17">
        <v>2</v>
      </c>
      <c r="F167" s="17">
        <v>2</v>
      </c>
      <c r="G167" s="17">
        <v>3</v>
      </c>
      <c r="H167" s="17">
        <v>3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K168" s="15" t="s">
        <v>187</v>
      </c>
      <c r="L168" s="17">
        <f t="shared" ref="L168:L173" si="177">L155</f>
        <v>0.88868702708771707</v>
      </c>
      <c r="M168" s="17">
        <f t="shared" ref="M168:M173" si="178">N155</f>
        <v>0.88868702708771707</v>
      </c>
      <c r="N168" s="17">
        <f t="shared" ref="N168:N178" si="179">P155</f>
        <v>1.1070623108508195</v>
      </c>
      <c r="O168" s="17">
        <f>Q155</f>
        <v>1.1198830643475779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77"/>
        <v>1.0104167803681889</v>
      </c>
      <c r="M169" s="17">
        <f t="shared" si="178"/>
        <v>1.0104167803681889</v>
      </c>
      <c r="N169" s="17">
        <f t="shared" si="179"/>
        <v>1.006932519136418</v>
      </c>
      <c r="O169" s="17">
        <f t="shared" ref="O169:O178" si="180">Q156</f>
        <v>1.0209420700496172</v>
      </c>
    </row>
    <row r="170" spans="1:17">
      <c r="A170" s="9">
        <v>4</v>
      </c>
      <c r="B170" s="10" t="s">
        <v>191</v>
      </c>
      <c r="C170" s="17">
        <v>13</v>
      </c>
      <c r="D170" s="17">
        <v>13</v>
      </c>
      <c r="E170" s="17">
        <v>13.1</v>
      </c>
      <c r="F170" s="17">
        <v>13.1</v>
      </c>
      <c r="G170" s="17">
        <v>13.2</v>
      </c>
      <c r="H170" s="17">
        <v>13.2</v>
      </c>
      <c r="K170" s="15" t="s">
        <v>192</v>
      </c>
      <c r="L170" s="17">
        <f t="shared" si="177"/>
        <v>8.8737830999390996E-4</v>
      </c>
      <c r="M170" s="17">
        <f t="shared" si="178"/>
        <v>8.8737830999390996E-4</v>
      </c>
      <c r="N170" s="17">
        <f t="shared" si="179"/>
        <v>8.8737830999390996E-4</v>
      </c>
      <c r="O170" s="17">
        <f t="shared" si="180"/>
        <v>8.8737830999390996E-4</v>
      </c>
    </row>
    <row r="171" spans="1:17">
      <c r="A171" s="9">
        <v>5</v>
      </c>
      <c r="B171" s="10" t="s">
        <v>193</v>
      </c>
      <c r="C171" s="17">
        <v>0.5</v>
      </c>
      <c r="D171" s="17">
        <v>0.9</v>
      </c>
      <c r="E171" s="17">
        <v>0.9</v>
      </c>
      <c r="F171" s="17">
        <v>0.9</v>
      </c>
      <c r="G171" s="17">
        <v>1.4</v>
      </c>
      <c r="H171" s="17">
        <v>1.4</v>
      </c>
      <c r="K171" s="15" t="s">
        <v>194</v>
      </c>
      <c r="L171" s="17">
        <f t="shared" si="177"/>
        <v>0.93059767584514197</v>
      </c>
      <c r="M171" s="17">
        <f t="shared" si="178"/>
        <v>0.93471221016666561</v>
      </c>
      <c r="N171" s="17">
        <f t="shared" si="179"/>
        <v>0.93552686771954352</v>
      </c>
      <c r="O171" s="17">
        <f t="shared" si="180"/>
        <v>0.94886596028530146</v>
      </c>
    </row>
    <row r="172" spans="1:17">
      <c r="A172" s="9">
        <v>6</v>
      </c>
      <c r="B172" s="10" t="s">
        <v>195</v>
      </c>
      <c r="C172" s="17">
        <v>4556</v>
      </c>
      <c r="D172" s="17">
        <v>2631.6</v>
      </c>
      <c r="E172" s="17">
        <v>2730.4</v>
      </c>
      <c r="F172" s="17">
        <v>3124.5</v>
      </c>
      <c r="G172" s="17">
        <v>4187.8999999999996</v>
      </c>
      <c r="H172" s="17">
        <v>4239.7</v>
      </c>
      <c r="K172" s="15" t="s">
        <v>196</v>
      </c>
      <c r="L172" s="17">
        <f t="shared" si="177"/>
        <v>0.30522325014216189</v>
      </c>
      <c r="M172" s="17">
        <f t="shared" si="178"/>
        <v>0.42813648791764958</v>
      </c>
      <c r="N172" s="17">
        <f t="shared" si="179"/>
        <v>0.55021306613658794</v>
      </c>
      <c r="O172" s="17">
        <f t="shared" si="180"/>
        <v>0.55805821016540236</v>
      </c>
    </row>
    <row r="173" spans="1:17">
      <c r="A173" s="9">
        <v>7</v>
      </c>
      <c r="B173" s="10" t="s">
        <v>197</v>
      </c>
      <c r="C173" s="17">
        <v>4546.3</v>
      </c>
      <c r="D173" s="17">
        <v>2591.1999999999998</v>
      </c>
      <c r="E173" s="17">
        <v>2471.6</v>
      </c>
      <c r="F173" s="17">
        <v>2830.7</v>
      </c>
      <c r="G173" s="17">
        <v>4103.1000000000004</v>
      </c>
      <c r="H173" s="17">
        <v>4189.5</v>
      </c>
      <c r="K173" s="15" t="s">
        <v>198</v>
      </c>
      <c r="L173" s="17">
        <f t="shared" si="177"/>
        <v>1.0173711557330398</v>
      </c>
      <c r="M173" s="17">
        <f t="shared" si="178"/>
        <v>1.3602244393708625</v>
      </c>
      <c r="N173" s="17">
        <f t="shared" si="179"/>
        <v>1.1070648248695261</v>
      </c>
      <c r="O173" s="17">
        <f t="shared" si="180"/>
        <v>1.0667075885917174</v>
      </c>
    </row>
    <row r="174" spans="1:17">
      <c r="A174" s="9">
        <v>8</v>
      </c>
      <c r="B174" s="10" t="s">
        <v>199</v>
      </c>
      <c r="C174" s="17"/>
      <c r="D174" s="17"/>
      <c r="E174" s="17">
        <v>4</v>
      </c>
      <c r="F174" s="17">
        <v>10</v>
      </c>
      <c r="G174" s="17">
        <v>12</v>
      </c>
      <c r="H174" s="17">
        <v>1</v>
      </c>
      <c r="K174" s="15" t="s">
        <v>200</v>
      </c>
      <c r="L174" s="17">
        <f>N161</f>
        <v>0.65952354330195373</v>
      </c>
      <c r="M174" s="17">
        <f>O161</f>
        <v>0.30762793807667665</v>
      </c>
      <c r="N174" s="17">
        <f t="shared" si="179"/>
        <v>0.25557284747342451</v>
      </c>
      <c r="O174" s="17">
        <f t="shared" si="180"/>
        <v>1.2608713096661484</v>
      </c>
    </row>
    <row r="175" spans="1:17">
      <c r="A175" s="9">
        <v>9</v>
      </c>
      <c r="B175" s="10" t="s">
        <v>201</v>
      </c>
      <c r="C175" s="17"/>
      <c r="D175" s="17"/>
      <c r="E175" s="17">
        <v>2</v>
      </c>
      <c r="F175" s="17">
        <v>2</v>
      </c>
      <c r="G175" s="17">
        <v>2</v>
      </c>
      <c r="H175" s="17">
        <v>5</v>
      </c>
      <c r="K175" s="15" t="s">
        <v>202</v>
      </c>
      <c r="L175" s="17">
        <f>L162</f>
        <v>0.875</v>
      </c>
      <c r="M175" s="17">
        <f>N162</f>
        <v>1.255815729930412</v>
      </c>
      <c r="N175" s="17">
        <f t="shared" si="179"/>
        <v>0.6607064489963238</v>
      </c>
      <c r="O175" s="17">
        <f t="shared" si="180"/>
        <v>1.519970256111689</v>
      </c>
    </row>
    <row r="176" spans="1:17">
      <c r="A176" s="9">
        <v>10</v>
      </c>
      <c r="B176" s="10" t="s">
        <v>203</v>
      </c>
      <c r="C176" s="17"/>
      <c r="D176" s="17">
        <v>16</v>
      </c>
      <c r="E176" s="17">
        <v>12</v>
      </c>
      <c r="F176" s="17">
        <v>19</v>
      </c>
      <c r="G176" s="17">
        <v>12</v>
      </c>
      <c r="H176" s="17">
        <v>27</v>
      </c>
      <c r="K176" s="15" t="s">
        <v>204</v>
      </c>
      <c r="L176" s="17">
        <f>L163</f>
        <v>1.1638125947776103</v>
      </c>
      <c r="M176" s="17">
        <f>N163</f>
        <v>1.1638125947776103</v>
      </c>
      <c r="N176" s="17">
        <f t="shared" si="179"/>
        <v>1.1608013788199083</v>
      </c>
      <c r="O176" s="17">
        <f t="shared" si="180"/>
        <v>1.1728931918341663</v>
      </c>
    </row>
    <row r="177" spans="1:17">
      <c r="A177" s="9">
        <v>11</v>
      </c>
      <c r="B177" s="10" t="s">
        <v>205</v>
      </c>
      <c r="C177" s="17"/>
      <c r="D177" s="17">
        <v>9</v>
      </c>
      <c r="E177" s="17">
        <v>8</v>
      </c>
      <c r="F177" s="17">
        <v>10</v>
      </c>
      <c r="G177" s="17">
        <v>14</v>
      </c>
      <c r="H177" s="17">
        <v>16</v>
      </c>
      <c r="K177" s="15" t="s">
        <v>206</v>
      </c>
      <c r="L177" s="17">
        <f>L164</f>
        <v>1.9711731094690325E-3</v>
      </c>
      <c r="M177" s="17">
        <f>N164</f>
        <v>1.9711731094690325E-3</v>
      </c>
      <c r="N177" s="17">
        <f t="shared" si="179"/>
        <v>1.9711731094690325E-3</v>
      </c>
      <c r="O177" s="17">
        <f t="shared" si="180"/>
        <v>1.9711731094690325E-3</v>
      </c>
    </row>
    <row r="178" spans="1:17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K178" s="15" t="s">
        <v>208</v>
      </c>
      <c r="L178" s="17">
        <f>L165</f>
        <v>1.249034125668735</v>
      </c>
      <c r="M178" s="17">
        <f>N165</f>
        <v>1.249034125668735</v>
      </c>
      <c r="N178" s="17">
        <f t="shared" si="179"/>
        <v>1.246340447956336</v>
      </c>
      <c r="O178" s="17">
        <f t="shared" si="180"/>
        <v>1.2571501397451244</v>
      </c>
    </row>
    <row r="179" spans="1:17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</row>
    <row r="180" spans="1:17">
      <c r="A180" s="9">
        <v>14</v>
      </c>
      <c r="B180" s="10" t="s">
        <v>211</v>
      </c>
      <c r="C180" s="17">
        <v>4</v>
      </c>
      <c r="D180" s="17">
        <v>4</v>
      </c>
      <c r="E180" s="17">
        <v>4</v>
      </c>
      <c r="F180" s="17">
        <v>4</v>
      </c>
      <c r="G180" s="21">
        <v>4</v>
      </c>
      <c r="H180" s="21">
        <v>4</v>
      </c>
    </row>
    <row r="181" spans="1:17">
      <c r="A181" s="9">
        <v>15</v>
      </c>
      <c r="B181" s="10" t="s">
        <v>213</v>
      </c>
      <c r="C181" s="17">
        <v>491</v>
      </c>
      <c r="D181" s="17">
        <v>490</v>
      </c>
      <c r="E181" s="17">
        <v>491</v>
      </c>
      <c r="F181" s="17">
        <v>493</v>
      </c>
      <c r="G181" s="17">
        <v>494</v>
      </c>
      <c r="H181" s="17">
        <v>482</v>
      </c>
    </row>
    <row r="183" spans="1:17" ht="16">
      <c r="A183" s="20" t="s">
        <v>258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1">C197/C211*1000</f>
        <v>5.1768766177739423</v>
      </c>
      <c r="D185" s="17">
        <f t="shared" si="181"/>
        <v>5.2493438320209975</v>
      </c>
      <c r="E185" s="17">
        <f t="shared" si="181"/>
        <v>6.2444246208742191</v>
      </c>
      <c r="F185" s="17">
        <f t="shared" si="181"/>
        <v>5.3859964093357275</v>
      </c>
      <c r="G185" s="17">
        <f t="shared" si="181"/>
        <v>5.4644808743169397</v>
      </c>
      <c r="H185" s="17">
        <f t="shared" ref="H185" si="182">H197/H211*1000</f>
        <v>5.6497175141242941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3">IF(C185/$I185&gt;1,2^((1-$I185/C185)/LN(10/3)),2^(-LOG($I185/C185,10/3)))</f>
        <v>1.0198650540762484</v>
      </c>
      <c r="M185" s="17">
        <f t="shared" si="183"/>
        <v>1.0277238890300824</v>
      </c>
      <c r="N185" s="17">
        <f t="shared" si="183"/>
        <v>1.1215729305412709</v>
      </c>
      <c r="O185" s="17">
        <f t="shared" si="183"/>
        <v>1.0421227020787562</v>
      </c>
      <c r="P185" s="17">
        <f t="shared" si="183"/>
        <v>1.0501530491178537</v>
      </c>
      <c r="Q185" s="17">
        <f t="shared" si="183"/>
        <v>1.0684483052007503</v>
      </c>
    </row>
    <row r="186" spans="1:17">
      <c r="A186" s="9">
        <v>2</v>
      </c>
      <c r="B186" s="15" t="s">
        <v>176</v>
      </c>
      <c r="C186" s="17">
        <f t="shared" ref="C186:G186" si="184">C198/C211*1000</f>
        <v>6.0396893874029338</v>
      </c>
      <c r="D186" s="17">
        <f t="shared" si="184"/>
        <v>6.1242344706911629</v>
      </c>
      <c r="E186" s="17">
        <f t="shared" si="184"/>
        <v>6.2444246208742191</v>
      </c>
      <c r="F186" s="17">
        <f t="shared" si="184"/>
        <v>6.2836624775583489</v>
      </c>
      <c r="G186" s="17">
        <f t="shared" si="184"/>
        <v>6.3752276867030968</v>
      </c>
      <c r="H186" s="17">
        <f t="shared" ref="H186" si="185">H198/H211*1000</f>
        <v>6.5913370998116765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3"/>
        <v>1.2146157051372279</v>
      </c>
      <c r="M186" s="17">
        <f t="shared" si="183"/>
        <v>1.2210259276999222</v>
      </c>
      <c r="N186" s="17">
        <f t="shared" si="183"/>
        <v>1.2298952588588281</v>
      </c>
      <c r="O186" s="17">
        <f t="shared" si="183"/>
        <v>1.2327308072266734</v>
      </c>
      <c r="P186" s="17">
        <f t="shared" si="183"/>
        <v>1.2392366335557674</v>
      </c>
      <c r="Q186" s="17">
        <f t="shared" si="183"/>
        <v>1.2540005561790146</v>
      </c>
    </row>
    <row r="187" spans="1:17">
      <c r="A187" s="9">
        <v>3</v>
      </c>
      <c r="B187" s="15" t="s">
        <v>177</v>
      </c>
      <c r="C187" s="17">
        <f t="shared" ref="C187:H187" si="186">C199/C211*1000+0.00001</f>
        <v>1.0000000000000001E-5</v>
      </c>
      <c r="D187" s="17">
        <f t="shared" si="186"/>
        <v>1.0000000000000001E-5</v>
      </c>
      <c r="E187" s="17">
        <f t="shared" si="186"/>
        <v>1.0000000000000001E-5</v>
      </c>
      <c r="F187" s="17">
        <f t="shared" si="186"/>
        <v>1.0000000000000001E-5</v>
      </c>
      <c r="G187" s="17">
        <f t="shared" si="186"/>
        <v>1.0000000000000001E-5</v>
      </c>
      <c r="H187" s="17">
        <f t="shared" si="186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3"/>
        <v>8.8737830999390996E-4</v>
      </c>
      <c r="M187" s="17">
        <f t="shared" si="183"/>
        <v>8.8737830999390996E-4</v>
      </c>
      <c r="N187" s="17">
        <f t="shared" si="183"/>
        <v>8.8737830999390996E-4</v>
      </c>
      <c r="O187" s="17">
        <f t="shared" si="183"/>
        <v>8.8737830999390996E-4</v>
      </c>
      <c r="P187" s="17">
        <f t="shared" si="183"/>
        <v>8.8737830999390996E-4</v>
      </c>
      <c r="Q187" s="17">
        <f t="shared" si="183"/>
        <v>8.8737830999390996E-4</v>
      </c>
    </row>
    <row r="188" spans="1:17">
      <c r="A188" s="9">
        <v>4</v>
      </c>
      <c r="B188" s="15" t="s">
        <v>178</v>
      </c>
      <c r="C188" s="17">
        <f t="shared" ref="C188:G188" si="187">C200/C211*1000</f>
        <v>25.884383088869715</v>
      </c>
      <c r="D188" s="17">
        <f t="shared" si="187"/>
        <v>26.246719160104988</v>
      </c>
      <c r="E188" s="17">
        <f t="shared" si="187"/>
        <v>26.761819803746654</v>
      </c>
      <c r="F188" s="17">
        <f t="shared" si="187"/>
        <v>26.929982046678635</v>
      </c>
      <c r="G188" s="17">
        <f t="shared" si="187"/>
        <v>27.3224043715847</v>
      </c>
      <c r="H188" s="17">
        <f t="shared" ref="H188" si="188">H200/H211*1000</f>
        <v>28.342749529190211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3"/>
        <v>0.91855697522027524</v>
      </c>
      <c r="M188" s="17">
        <f t="shared" si="183"/>
        <v>0.92593781120957974</v>
      </c>
      <c r="N188" s="17">
        <f t="shared" si="183"/>
        <v>0.93635648630464263</v>
      </c>
      <c r="O188" s="17">
        <f t="shared" si="183"/>
        <v>0.93973935597941283</v>
      </c>
      <c r="P188" s="17">
        <f t="shared" si="183"/>
        <v>0.94759891999218659</v>
      </c>
      <c r="Q188" s="17">
        <f t="shared" si="183"/>
        <v>0.9678136211873305</v>
      </c>
    </row>
    <row r="189" spans="1:17">
      <c r="A189" s="9">
        <v>5</v>
      </c>
      <c r="B189" s="15" t="s">
        <v>179</v>
      </c>
      <c r="C189" s="17">
        <f t="shared" ref="C189:G189" si="189">C201/C211*1000</f>
        <v>1.2079378774805865</v>
      </c>
      <c r="D189" s="17">
        <f t="shared" si="189"/>
        <v>1.2248468941382327</v>
      </c>
      <c r="E189" s="17">
        <f t="shared" si="189"/>
        <v>1.2488849241748439</v>
      </c>
      <c r="F189" s="17">
        <f t="shared" si="189"/>
        <v>1.4362657091561939</v>
      </c>
      <c r="G189" s="17">
        <f t="shared" si="189"/>
        <v>1.4571948998178506</v>
      </c>
      <c r="H189" s="17">
        <f t="shared" ref="H189" si="190">H201/H211*1000</f>
        <v>1.5065913370998116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3"/>
        <v>0.33675225013320181</v>
      </c>
      <c r="M189" s="17">
        <f t="shared" si="183"/>
        <v>0.33945813903755251</v>
      </c>
      <c r="N189" s="17">
        <f t="shared" si="183"/>
        <v>0.34327773039259912</v>
      </c>
      <c r="O189" s="17">
        <f t="shared" si="183"/>
        <v>0.37204780894824863</v>
      </c>
      <c r="P189" s="17">
        <f t="shared" si="183"/>
        <v>0.37515945214126289</v>
      </c>
      <c r="Q189" s="17">
        <f t="shared" si="183"/>
        <v>0.3824291752035609</v>
      </c>
    </row>
    <row r="190" spans="1:17">
      <c r="A190" s="9">
        <v>6</v>
      </c>
      <c r="B190" s="15" t="s">
        <v>180</v>
      </c>
      <c r="C190" s="17">
        <f t="shared" ref="C190:G190" si="191">(C202-C203)/C202*100</f>
        <v>-1.4871506810841124</v>
      </c>
      <c r="D190" s="17">
        <f t="shared" si="191"/>
        <v>-5.9083767468783632</v>
      </c>
      <c r="E190" s="17">
        <f t="shared" si="191"/>
        <v>4.2752100840336098</v>
      </c>
      <c r="F190" s="17">
        <f t="shared" si="191"/>
        <v>13.019172694711703</v>
      </c>
      <c r="G190" s="17">
        <f t="shared" si="191"/>
        <v>-8.2724817445233647</v>
      </c>
      <c r="H190" s="17">
        <f t="shared" ref="H190" si="192">(H202-H203)/H202*100</f>
        <v>-6.2685781928186284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3">(ATAN((C190+2.4)/10)+3.1415/2)/3.1415*1.75</f>
        <v>0.92571052396111952</v>
      </c>
      <c r="M190" s="17">
        <f t="shared" si="193"/>
        <v>0.68703675177437051</v>
      </c>
      <c r="N190" s="17">
        <f t="shared" si="193"/>
        <v>1.2028813356621422</v>
      </c>
      <c r="O190" s="17">
        <f t="shared" si="193"/>
        <v>1.4295218188708632</v>
      </c>
      <c r="P190" s="17">
        <f t="shared" si="193"/>
        <v>0.57920716803655348</v>
      </c>
      <c r="Q190" s="17">
        <f t="shared" si="193"/>
        <v>0.6693752362644324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-7.1364852809991079</v>
      </c>
      <c r="F191" s="17">
        <f>(F205-F204)/F211*1000</f>
        <v>-16.157989228007182</v>
      </c>
      <c r="G191" s="17">
        <f>(G205-G204)/G211*1000</f>
        <v>-22.768670309653913</v>
      </c>
      <c r="H191" s="17">
        <f>(H205-H204)/H211*1000</f>
        <v>-11.299435028248588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4">(ATAN(E191/10)+3.1415/2)/3.1415*1.75</f>
        <v>0.52971971449749278</v>
      </c>
      <c r="O191" s="17">
        <f t="shared" si="194"/>
        <v>0.30869209375250817</v>
      </c>
      <c r="P191" s="17">
        <f t="shared" si="194"/>
        <v>0.23050539250423124</v>
      </c>
      <c r="Q191" s="17">
        <f t="shared" si="194"/>
        <v>0.40354415111103609</v>
      </c>
    </row>
    <row r="192" spans="1:17">
      <c r="A192" s="9">
        <v>8</v>
      </c>
      <c r="B192" s="15" t="s">
        <v>182</v>
      </c>
      <c r="C192" s="17">
        <f t="shared" ref="C192:H192" si="195">(C206-C207)/C211*1000</f>
        <v>-6.0396893874029338</v>
      </c>
      <c r="D192" s="17">
        <f t="shared" si="195"/>
        <v>-9.623797025371827</v>
      </c>
      <c r="E192" s="17">
        <f t="shared" si="195"/>
        <v>0.89206066012488849</v>
      </c>
      <c r="F192" s="17">
        <f t="shared" si="195"/>
        <v>1.7953321364452424</v>
      </c>
      <c r="G192" s="17">
        <f t="shared" si="195"/>
        <v>-10.018214936247723</v>
      </c>
      <c r="H192" s="17">
        <f t="shared" si="195"/>
        <v>-8.4745762711864412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0.57233176048208234</v>
      </c>
      <c r="M192" s="17">
        <f>(ATAN(D192/10)+3.1415/2)/3.1415*1.75</f>
        <v>0.44816502421706378</v>
      </c>
      <c r="N192" s="17">
        <f t="shared" si="194"/>
        <v>0.92456182923232444</v>
      </c>
      <c r="O192" s="17">
        <f t="shared" si="194"/>
        <v>0.97395633856778607</v>
      </c>
      <c r="P192" s="17">
        <f t="shared" si="194"/>
        <v>0.43698021894191685</v>
      </c>
      <c r="Q192" s="17">
        <f t="shared" si="194"/>
        <v>0.48337867024985653</v>
      </c>
    </row>
    <row r="193" spans="1:17">
      <c r="A193" s="9">
        <v>9</v>
      </c>
      <c r="B193" s="15" t="s">
        <v>183</v>
      </c>
      <c r="C193" s="17">
        <f t="shared" ref="C193:G193" si="196">C208/C211*1000</f>
        <v>1.7256255392579811</v>
      </c>
      <c r="D193" s="17">
        <f t="shared" si="196"/>
        <v>1.7497812773403325</v>
      </c>
      <c r="E193" s="17">
        <f t="shared" si="196"/>
        <v>1.784121320249777</v>
      </c>
      <c r="F193" s="17">
        <f t="shared" si="196"/>
        <v>1.7953321364452424</v>
      </c>
      <c r="G193" s="17">
        <f t="shared" si="196"/>
        <v>1.8214936247723132</v>
      </c>
      <c r="H193" s="17">
        <f t="shared" ref="H193" si="197">H208/H211*1000</f>
        <v>1.8832391713747645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8">IF(C193/$I193&gt;1,2^((1-$I193/C193)/LN(10/3)),2^(-LOG($I193/C193,10/3)))</f>
        <v>1.0781805569629954</v>
      </c>
      <c r="M193" s="17">
        <f t="shared" si="198"/>
        <v>1.0856550643066554</v>
      </c>
      <c r="N193" s="17">
        <f t="shared" si="198"/>
        <v>1.096017192858068</v>
      </c>
      <c r="O193" s="17">
        <f t="shared" si="198"/>
        <v>1.0993349298093069</v>
      </c>
      <c r="P193" s="17">
        <f t="shared" si="198"/>
        <v>1.1069560902475428</v>
      </c>
      <c r="Q193" s="17">
        <f t="shared" si="198"/>
        <v>1.1242974331966173</v>
      </c>
    </row>
    <row r="194" spans="1:17">
      <c r="A194" s="9">
        <v>10</v>
      </c>
      <c r="B194" s="15" t="s">
        <v>184</v>
      </c>
      <c r="C194" s="17">
        <f t="shared" ref="C194:G194" si="199">C209/C211*100</f>
        <v>0.17256255392579811</v>
      </c>
      <c r="D194" s="17">
        <f t="shared" si="199"/>
        <v>0.17497812773403326</v>
      </c>
      <c r="E194" s="17">
        <f t="shared" si="199"/>
        <v>0.17841213202497772</v>
      </c>
      <c r="F194" s="17">
        <f t="shared" si="199"/>
        <v>0.17953321364452424</v>
      </c>
      <c r="G194" s="17">
        <f t="shared" si="199"/>
        <v>0.18214936247723132</v>
      </c>
      <c r="H194" s="17">
        <f t="shared" ref="H194" si="200">H209/H211*100</f>
        <v>0.18832391713747645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8"/>
        <v>1.5051653290111384</v>
      </c>
      <c r="M194" s="17">
        <f t="shared" si="198"/>
        <v>1.5086355180872186</v>
      </c>
      <c r="N194" s="17">
        <f t="shared" si="198"/>
        <v>1.5134200952952686</v>
      </c>
      <c r="O194" s="17">
        <f t="shared" si="198"/>
        <v>1.514945640650748</v>
      </c>
      <c r="P194" s="17">
        <f t="shared" si="198"/>
        <v>1.5184383784329127</v>
      </c>
      <c r="Q194" s="17">
        <f t="shared" si="198"/>
        <v>1.5263265089666236</v>
      </c>
    </row>
    <row r="195" spans="1:17">
      <c r="A195" s="9">
        <v>11</v>
      </c>
      <c r="B195" s="15" t="s">
        <v>185</v>
      </c>
      <c r="C195" s="17">
        <f t="shared" ref="C195:G195" si="201">C210/C211*1000</f>
        <v>2.5884383088869711</v>
      </c>
      <c r="D195" s="17">
        <f t="shared" si="201"/>
        <v>2.6246719160104988</v>
      </c>
      <c r="E195" s="17">
        <f t="shared" si="201"/>
        <v>2.6761819803746651</v>
      </c>
      <c r="F195" s="17">
        <f t="shared" si="201"/>
        <v>2.6929982046678638</v>
      </c>
      <c r="G195" s="17">
        <f t="shared" si="201"/>
        <v>2.7322404371584699</v>
      </c>
      <c r="H195" s="17">
        <f t="shared" ref="H195" si="202">H210/H211*1000</f>
        <v>2.8248587570621471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8"/>
        <v>0.68451675383056587</v>
      </c>
      <c r="M195" s="17">
        <f t="shared" si="198"/>
        <v>0.69001701786235647</v>
      </c>
      <c r="N195" s="17">
        <f t="shared" si="198"/>
        <v>0.69778110637039648</v>
      </c>
      <c r="O195" s="17">
        <f t="shared" si="198"/>
        <v>0.70030205066767359</v>
      </c>
      <c r="P195" s="17">
        <f t="shared" si="198"/>
        <v>0.70615906704192444</v>
      </c>
      <c r="Q195" s="17">
        <f t="shared" si="198"/>
        <v>0.71984279758909597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6</v>
      </c>
      <c r="D197" s="17">
        <v>6</v>
      </c>
      <c r="E197" s="17">
        <v>7</v>
      </c>
      <c r="F197" s="17">
        <v>6</v>
      </c>
      <c r="G197" s="17">
        <v>6</v>
      </c>
      <c r="H197" s="17">
        <v>6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7</v>
      </c>
      <c r="D198" s="17">
        <v>7</v>
      </c>
      <c r="E198" s="17">
        <v>7</v>
      </c>
      <c r="F198" s="17">
        <v>7</v>
      </c>
      <c r="G198" s="17">
        <v>7</v>
      </c>
      <c r="H198" s="17">
        <v>7</v>
      </c>
      <c r="K198" s="15" t="s">
        <v>187</v>
      </c>
      <c r="L198" s="17">
        <f>L185</f>
        <v>1.0198650540762484</v>
      </c>
      <c r="M198" s="17">
        <f>N185</f>
        <v>1.1215729305412709</v>
      </c>
      <c r="N198" s="17">
        <f>P185</f>
        <v>1.0501530491178537</v>
      </c>
      <c r="O198" s="17">
        <f>Q185</f>
        <v>1.0684483052007503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ref="L199:L208" si="203">L186</f>
        <v>1.2146157051372279</v>
      </c>
      <c r="M199" s="17">
        <f t="shared" ref="M199:M208" si="204">N186</f>
        <v>1.2298952588588281</v>
      </c>
      <c r="N199" s="17">
        <f t="shared" ref="N199:N208" si="205">P186</f>
        <v>1.2392366335557674</v>
      </c>
      <c r="O199" s="17">
        <f t="shared" ref="O199:O208" si="206">Q186</f>
        <v>1.2540005561790146</v>
      </c>
    </row>
    <row r="200" spans="1:17">
      <c r="A200" s="9">
        <v>4</v>
      </c>
      <c r="B200" s="10" t="s">
        <v>191</v>
      </c>
      <c r="C200" s="17">
        <v>30</v>
      </c>
      <c r="D200" s="17">
        <v>30</v>
      </c>
      <c r="E200" s="17">
        <v>30</v>
      </c>
      <c r="F200" s="17">
        <v>30</v>
      </c>
      <c r="G200" s="17">
        <v>30</v>
      </c>
      <c r="H200" s="17">
        <v>30.1</v>
      </c>
      <c r="K200" s="15" t="s">
        <v>192</v>
      </c>
      <c r="L200" s="17">
        <f t="shared" si="203"/>
        <v>8.8737830999390996E-4</v>
      </c>
      <c r="M200" s="17">
        <f t="shared" si="204"/>
        <v>8.8737830999390996E-4</v>
      </c>
      <c r="N200" s="17">
        <f t="shared" si="205"/>
        <v>8.8737830999390996E-4</v>
      </c>
      <c r="O200" s="17">
        <f t="shared" si="206"/>
        <v>8.8737830999390996E-4</v>
      </c>
    </row>
    <row r="201" spans="1:17">
      <c r="A201" s="9">
        <v>5</v>
      </c>
      <c r="B201" s="10" t="s">
        <v>193</v>
      </c>
      <c r="C201" s="17">
        <v>1.4</v>
      </c>
      <c r="D201" s="17">
        <v>1.4</v>
      </c>
      <c r="E201" s="17">
        <v>1.4</v>
      </c>
      <c r="F201" s="17">
        <v>1.6</v>
      </c>
      <c r="G201" s="17">
        <v>1.6</v>
      </c>
      <c r="H201" s="17">
        <v>1.6</v>
      </c>
      <c r="K201" s="15" t="s">
        <v>194</v>
      </c>
      <c r="L201" s="17">
        <f t="shared" si="203"/>
        <v>0.91855697522027524</v>
      </c>
      <c r="M201" s="17">
        <f t="shared" si="204"/>
        <v>0.93635648630464263</v>
      </c>
      <c r="N201" s="17">
        <f t="shared" si="205"/>
        <v>0.94759891999218659</v>
      </c>
      <c r="O201" s="17">
        <f t="shared" si="206"/>
        <v>0.9678136211873305</v>
      </c>
    </row>
    <row r="202" spans="1:17">
      <c r="A202" s="9">
        <v>6</v>
      </c>
      <c r="B202" s="10" t="s">
        <v>195</v>
      </c>
      <c r="C202" s="17">
        <v>7121</v>
      </c>
      <c r="D202" s="17">
        <v>4837.2</v>
      </c>
      <c r="E202" s="17">
        <v>5712</v>
      </c>
      <c r="F202" s="17">
        <v>7119.5</v>
      </c>
      <c r="G202" s="17">
        <v>6997.9</v>
      </c>
      <c r="H202" s="17">
        <v>7603</v>
      </c>
      <c r="K202" s="15" t="s">
        <v>196</v>
      </c>
      <c r="L202" s="17">
        <f t="shared" si="203"/>
        <v>0.33675225013320181</v>
      </c>
      <c r="M202" s="17">
        <f t="shared" si="204"/>
        <v>0.34327773039259912</v>
      </c>
      <c r="N202" s="17">
        <f t="shared" si="205"/>
        <v>0.37515945214126289</v>
      </c>
      <c r="O202" s="17">
        <f t="shared" si="206"/>
        <v>0.3824291752035609</v>
      </c>
    </row>
    <row r="203" spans="1:17">
      <c r="A203" s="9">
        <v>7</v>
      </c>
      <c r="B203" s="10" t="s">
        <v>197</v>
      </c>
      <c r="C203" s="17">
        <v>7226.9</v>
      </c>
      <c r="D203" s="17">
        <v>5123</v>
      </c>
      <c r="E203" s="17">
        <v>5467.8</v>
      </c>
      <c r="F203" s="17">
        <v>6192.6</v>
      </c>
      <c r="G203" s="17">
        <v>7576.8</v>
      </c>
      <c r="H203" s="17">
        <v>8079.6</v>
      </c>
      <c r="K203" s="15" t="s">
        <v>198</v>
      </c>
      <c r="L203" s="17">
        <f t="shared" si="203"/>
        <v>0.92571052396111952</v>
      </c>
      <c r="M203" s="17">
        <f t="shared" si="204"/>
        <v>1.2028813356621422</v>
      </c>
      <c r="N203" s="17">
        <f t="shared" si="205"/>
        <v>0.57920716803655348</v>
      </c>
      <c r="O203" s="17">
        <f t="shared" si="206"/>
        <v>0.6693752362644324</v>
      </c>
    </row>
    <row r="204" spans="1:17">
      <c r="A204" s="9">
        <v>8</v>
      </c>
      <c r="B204" s="10" t="s">
        <v>199</v>
      </c>
      <c r="C204" s="17"/>
      <c r="D204" s="17"/>
      <c r="E204" s="17">
        <v>16</v>
      </c>
      <c r="F204" s="17">
        <v>22</v>
      </c>
      <c r="G204" s="17">
        <v>31</v>
      </c>
      <c r="H204" s="17">
        <v>14</v>
      </c>
      <c r="K204" s="15" t="s">
        <v>200</v>
      </c>
      <c r="L204" s="17">
        <f>N191</f>
        <v>0.52971971449749278</v>
      </c>
      <c r="M204" s="17">
        <f>O191</f>
        <v>0.30869209375250817</v>
      </c>
      <c r="N204" s="17">
        <f t="shared" si="205"/>
        <v>0.23050539250423124</v>
      </c>
      <c r="O204" s="17">
        <f t="shared" si="206"/>
        <v>0.40354415111103609</v>
      </c>
    </row>
    <row r="205" spans="1:17">
      <c r="A205" s="9">
        <v>9</v>
      </c>
      <c r="B205" s="10" t="s">
        <v>201</v>
      </c>
      <c r="C205" s="17"/>
      <c r="D205" s="17"/>
      <c r="E205" s="17">
        <v>8</v>
      </c>
      <c r="F205" s="17">
        <v>4</v>
      </c>
      <c r="G205" s="17">
        <v>6</v>
      </c>
      <c r="H205" s="17">
        <v>2</v>
      </c>
      <c r="K205" s="15" t="s">
        <v>202</v>
      </c>
      <c r="L205" s="17">
        <f t="shared" si="203"/>
        <v>0.57233176048208234</v>
      </c>
      <c r="M205" s="17">
        <f t="shared" si="204"/>
        <v>0.92456182923232444</v>
      </c>
      <c r="N205" s="17">
        <f t="shared" si="205"/>
        <v>0.43698021894191685</v>
      </c>
      <c r="O205" s="17">
        <f t="shared" si="206"/>
        <v>0.48337867024985653</v>
      </c>
    </row>
    <row r="206" spans="1:17">
      <c r="A206" s="9">
        <v>10</v>
      </c>
      <c r="B206" s="10" t="s">
        <v>203</v>
      </c>
      <c r="C206" s="17">
        <v>15</v>
      </c>
      <c r="D206" s="17">
        <v>10</v>
      </c>
      <c r="E206" s="17">
        <v>16</v>
      </c>
      <c r="F206" s="17">
        <v>16</v>
      </c>
      <c r="G206" s="17">
        <v>10</v>
      </c>
      <c r="H206" s="17">
        <v>21</v>
      </c>
      <c r="K206" s="15" t="s">
        <v>204</v>
      </c>
      <c r="L206" s="17">
        <f t="shared" si="203"/>
        <v>1.0781805569629954</v>
      </c>
      <c r="M206" s="17">
        <f t="shared" si="204"/>
        <v>1.096017192858068</v>
      </c>
      <c r="N206" s="17">
        <f t="shared" si="205"/>
        <v>1.1069560902475428</v>
      </c>
      <c r="O206" s="17">
        <f t="shared" si="206"/>
        <v>1.1242974331966173</v>
      </c>
    </row>
    <row r="207" spans="1:17">
      <c r="A207" s="9">
        <v>11</v>
      </c>
      <c r="B207" s="10" t="s">
        <v>205</v>
      </c>
      <c r="C207" s="17">
        <v>22</v>
      </c>
      <c r="D207" s="17">
        <v>21</v>
      </c>
      <c r="E207" s="17">
        <v>15</v>
      </c>
      <c r="F207" s="17">
        <v>14</v>
      </c>
      <c r="G207" s="17">
        <v>21</v>
      </c>
      <c r="H207" s="17">
        <v>30</v>
      </c>
      <c r="K207" s="15" t="s">
        <v>206</v>
      </c>
      <c r="L207" s="17">
        <f t="shared" si="203"/>
        <v>1.5051653290111384</v>
      </c>
      <c r="M207" s="17">
        <f t="shared" si="204"/>
        <v>1.5134200952952686</v>
      </c>
      <c r="N207" s="17">
        <f t="shared" si="205"/>
        <v>1.5184383784329127</v>
      </c>
      <c r="O207" s="17">
        <f t="shared" si="206"/>
        <v>1.5263265089666236</v>
      </c>
    </row>
    <row r="208" spans="1:17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K208" s="15" t="s">
        <v>208</v>
      </c>
      <c r="L208" s="17">
        <f t="shared" si="203"/>
        <v>0.68451675383056587</v>
      </c>
      <c r="M208" s="17">
        <f t="shared" si="204"/>
        <v>0.69778110637039648</v>
      </c>
      <c r="N208" s="17">
        <f t="shared" si="205"/>
        <v>0.70615906704192444</v>
      </c>
      <c r="O208" s="17">
        <f t="shared" si="206"/>
        <v>0.71984279758909597</v>
      </c>
    </row>
    <row r="209" spans="1:8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</row>
    <row r="210" spans="1:8">
      <c r="A210" s="9">
        <v>14</v>
      </c>
      <c r="B210" s="10" t="s">
        <v>211</v>
      </c>
      <c r="C210" s="17">
        <v>3</v>
      </c>
      <c r="D210" s="17">
        <v>3</v>
      </c>
      <c r="E210" s="17">
        <v>3</v>
      </c>
      <c r="F210" s="17">
        <v>3</v>
      </c>
      <c r="G210" s="21">
        <v>3</v>
      </c>
      <c r="H210" s="21">
        <v>3</v>
      </c>
    </row>
    <row r="211" spans="1:8">
      <c r="A211" s="9">
        <v>15</v>
      </c>
      <c r="B211" s="10" t="s">
        <v>213</v>
      </c>
      <c r="C211" s="17">
        <v>1159</v>
      </c>
      <c r="D211" s="17">
        <v>1143</v>
      </c>
      <c r="E211" s="17">
        <v>1121</v>
      </c>
      <c r="F211" s="17">
        <v>1114</v>
      </c>
      <c r="G211" s="17">
        <v>1098</v>
      </c>
      <c r="H211" s="17">
        <v>1062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51"/>
  <sheetViews>
    <sheetView zoomScale="70" zoomScaleNormal="70" workbookViewId="0">
      <selection activeCell="H20" sqref="H20"/>
    </sheetView>
  </sheetViews>
  <sheetFormatPr baseColWidth="10" defaultColWidth="8.83203125" defaultRowHeight="15"/>
  <cols>
    <col min="2" max="2" width="72.6640625" customWidth="1"/>
    <col min="8" max="8" width="10" bestFit="1" customWidth="1"/>
    <col min="11" max="11" width="72.83203125" customWidth="1"/>
  </cols>
  <sheetData>
    <row r="1" spans="1:17" ht="16">
      <c r="A1" s="20" t="s">
        <v>259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9.548864854331093</v>
      </c>
      <c r="D5" s="17">
        <f t="shared" si="0"/>
        <v>7.3071985780586548</v>
      </c>
      <c r="E5" s="17">
        <f t="shared" si="0"/>
        <v>10.327022375215147</v>
      </c>
      <c r="F5" s="17">
        <f t="shared" si="0"/>
        <v>9.0871540685667078</v>
      </c>
      <c r="G5" s="17">
        <f t="shared" si="0"/>
        <v>9.6456280142587545</v>
      </c>
      <c r="H5" s="17">
        <f t="shared" ref="H5" si="1">H17/H31*1000</f>
        <v>9.5880307659888331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1.3155548084689739</v>
      </c>
      <c r="M5" s="17">
        <f t="shared" si="2"/>
        <v>1.1993486765385009</v>
      </c>
      <c r="N5" s="17">
        <f t="shared" si="2"/>
        <v>1.3457800863188767</v>
      </c>
      <c r="O5" s="17">
        <f t="shared" si="2"/>
        <v>1.2955581995856156</v>
      </c>
      <c r="P5" s="17">
        <f t="shared" si="2"/>
        <v>1.3195392951294489</v>
      </c>
      <c r="Q5" s="17">
        <f t="shared" si="2"/>
        <v>1.3171758055604177</v>
      </c>
    </row>
    <row r="6" spans="1:17">
      <c r="A6" s="9">
        <v>2</v>
      </c>
      <c r="B6" s="15" t="s">
        <v>176</v>
      </c>
      <c r="C6" s="17">
        <f t="shared" ref="C6:G6" si="3">C18/C31*1000</f>
        <v>4.287245444801715</v>
      </c>
      <c r="D6" s="17">
        <f t="shared" si="3"/>
        <v>4.344820776142984</v>
      </c>
      <c r="E6" s="17">
        <f t="shared" si="3"/>
        <v>4.5560392831831527</v>
      </c>
      <c r="F6" s="17">
        <f t="shared" si="3"/>
        <v>4.4403139198678225</v>
      </c>
      <c r="G6" s="17">
        <f t="shared" si="3"/>
        <v>4.0889075277836024</v>
      </c>
      <c r="H6" s="17">
        <f t="shared" ref="H6" si="4">H18/H31*1000</f>
        <v>4.1091560425666422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1.0393266120691158</v>
      </c>
      <c r="M6" s="17">
        <f t="shared" si="2"/>
        <v>1.0467508796327833</v>
      </c>
      <c r="N6" s="17">
        <f t="shared" si="2"/>
        <v>1.072790307086809</v>
      </c>
      <c r="O6" s="17">
        <f t="shared" si="2"/>
        <v>1.0587507431756553</v>
      </c>
      <c r="P6" s="17">
        <f t="shared" si="2"/>
        <v>1.0125968264449443</v>
      </c>
      <c r="Q6" s="17">
        <f t="shared" si="2"/>
        <v>1.0154109383618974</v>
      </c>
    </row>
    <row r="7" spans="1:17">
      <c r="A7" s="9">
        <v>3</v>
      </c>
      <c r="B7" s="15" t="s">
        <v>177</v>
      </c>
      <c r="C7" s="17">
        <f>C19/C31*1000+0.00001</f>
        <v>1.2666961541459612</v>
      </c>
      <c r="D7" s="17">
        <f>D19/D31*1000+0.00001</f>
        <v>1.204710306112373</v>
      </c>
      <c r="E7" s="17">
        <f>E19/E31*1000+0.00001</f>
        <v>1.6098105467247139</v>
      </c>
      <c r="F7" s="17">
        <f>F19/F31*1000+0.00001</f>
        <v>1.7761355679471296</v>
      </c>
      <c r="G7" s="17">
        <f>G19/G31*1000</f>
        <v>1.4573285804151814</v>
      </c>
      <c r="H7" s="17">
        <f>H19/H31*1000</f>
        <v>1.0536297545042672E-6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0.76878032643010386</v>
      </c>
      <c r="M7" s="17">
        <f t="shared" si="2"/>
        <v>0.74689146271795093</v>
      </c>
      <c r="N7" s="17">
        <f t="shared" si="2"/>
        <v>0.88254263901902852</v>
      </c>
      <c r="O7" s="17">
        <f t="shared" si="2"/>
        <v>0.93394127837593865</v>
      </c>
      <c r="P7" s="17">
        <f t="shared" si="2"/>
        <v>0.83340247541721935</v>
      </c>
      <c r="Q7" s="17">
        <f t="shared" si="2"/>
        <v>2.4291483658066677E-4</v>
      </c>
    </row>
    <row r="8" spans="1:17">
      <c r="A8" s="9">
        <v>4</v>
      </c>
      <c r="B8" s="15" t="s">
        <v>178</v>
      </c>
      <c r="C8" s="17">
        <f t="shared" ref="C8:G8" si="5">C20/C31*1000</f>
        <v>30.731754847510473</v>
      </c>
      <c r="D8" s="17">
        <f t="shared" si="5"/>
        <v>31.401204700306113</v>
      </c>
      <c r="E8" s="17">
        <f t="shared" si="5"/>
        <v>32.388377037562009</v>
      </c>
      <c r="F8" s="17">
        <f t="shared" si="5"/>
        <v>33.281701776125573</v>
      </c>
      <c r="G8" s="17">
        <f t="shared" si="5"/>
        <v>34.304885720276786</v>
      </c>
      <c r="H8" s="17">
        <f t="shared" ref="H8" si="6">H20/H31*1000</f>
        <v>34.854072279001159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1.0138027993764018</v>
      </c>
      <c r="M8" s="17">
        <f t="shared" si="2"/>
        <v>1.0260228293700158</v>
      </c>
      <c r="N8" s="17">
        <f t="shared" si="2"/>
        <v>1.0433684549742765</v>
      </c>
      <c r="O8" s="17">
        <f t="shared" si="2"/>
        <v>1.0584100616083969</v>
      </c>
      <c r="P8" s="17">
        <f t="shared" si="2"/>
        <v>1.0749198539575806</v>
      </c>
      <c r="Q8" s="17">
        <f t="shared" si="2"/>
        <v>1.083481165435473</v>
      </c>
    </row>
    <row r="9" spans="1:17">
      <c r="A9" s="9">
        <v>5</v>
      </c>
      <c r="B9" s="15" t="s">
        <v>179</v>
      </c>
      <c r="C9" s="17">
        <f t="shared" ref="C9:G9" si="7">C21/C31*1000</f>
        <v>6.1872746760206576</v>
      </c>
      <c r="D9" s="17">
        <f t="shared" si="7"/>
        <v>6.3987360521378491</v>
      </c>
      <c r="E9" s="17">
        <f t="shared" si="7"/>
        <v>6.8036853295535078</v>
      </c>
      <c r="F9" s="17">
        <f t="shared" si="7"/>
        <v>8.3023543990086743</v>
      </c>
      <c r="G9" s="17">
        <f t="shared" si="7"/>
        <v>8.4294401342000427</v>
      </c>
      <c r="H9" s="17">
        <f t="shared" ref="H9" si="8">H21/H31*1000</f>
        <v>8.5344010114845634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0.86249272359569817</v>
      </c>
      <c r="M9" s="17">
        <f t="shared" si="2"/>
        <v>0.8793421861899402</v>
      </c>
      <c r="N9" s="17">
        <f t="shared" si="2"/>
        <v>0.91096306907616587</v>
      </c>
      <c r="O9" s="17">
        <f t="shared" si="2"/>
        <v>1.0211877362218416</v>
      </c>
      <c r="P9" s="17">
        <f t="shared" si="2"/>
        <v>1.0297644037825942</v>
      </c>
      <c r="Q9" s="17">
        <f t="shared" si="2"/>
        <v>1.0367074861737222</v>
      </c>
    </row>
    <row r="10" spans="1:17">
      <c r="A10" s="9">
        <v>6</v>
      </c>
      <c r="B10" s="15" t="s">
        <v>180</v>
      </c>
      <c r="C10" s="17">
        <f t="shared" ref="C10:G10" si="9">(C22-C23)/C22*100</f>
        <v>-3.7970171017521426</v>
      </c>
      <c r="D10" s="17">
        <f t="shared" si="9"/>
        <v>-0.33387524078175468</v>
      </c>
      <c r="E10" s="17">
        <f t="shared" si="9"/>
        <v>8.557572295342899</v>
      </c>
      <c r="F10" s="17">
        <f t="shared" si="9"/>
        <v>-10.932455500867123</v>
      </c>
      <c r="G10" s="17">
        <f t="shared" si="9"/>
        <v>1.3553124467992692</v>
      </c>
      <c r="H10" s="17">
        <f t="shared" ref="H10" si="10">(H22-H23)/H22*100</f>
        <v>0.68429774453753767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0.79767836889818511</v>
      </c>
      <c r="M10" s="17">
        <f t="shared" si="11"/>
        <v>0.98849823701663064</v>
      </c>
      <c r="N10" s="17">
        <f t="shared" si="11"/>
        <v>1.337947780062082</v>
      </c>
      <c r="O10" s="17">
        <f t="shared" si="11"/>
        <v>0.48150749583548996</v>
      </c>
      <c r="P10" s="17">
        <f t="shared" si="11"/>
        <v>1.0751157379962759</v>
      </c>
      <c r="Q10" s="17">
        <f t="shared" si="11"/>
        <v>1.0416566404608119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-12.858155310316899</v>
      </c>
      <c r="F11" s="17">
        <f>(F25-F24)/F31*1000</f>
        <v>-11.462205700123915</v>
      </c>
      <c r="G11" s="17">
        <f>(G25-G24)/G31*1000</f>
        <v>-5.7664080520025163</v>
      </c>
      <c r="H11" s="17">
        <f>(H25-H24)/H31*1000</f>
        <v>-13.17037193130334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0.36819280404432075</v>
      </c>
      <c r="O11" s="17">
        <f t="shared" si="12"/>
        <v>0.39959361492007017</v>
      </c>
      <c r="P11" s="17">
        <f t="shared" si="12"/>
        <v>0.5836212319755848</v>
      </c>
      <c r="Q11" s="17">
        <f t="shared" si="12"/>
        <v>0.36173587648262739</v>
      </c>
    </row>
    <row r="12" spans="1:17">
      <c r="A12" s="9">
        <v>8</v>
      </c>
      <c r="B12" s="15" t="s">
        <v>182</v>
      </c>
      <c r="C12" s="17">
        <f t="shared" ref="C12:H12" si="13">(C26-C27)/C31*1000</f>
        <v>-5.0667446165838443</v>
      </c>
      <c r="D12" s="17">
        <f t="shared" si="13"/>
        <v>-12.343240841315295</v>
      </c>
      <c r="E12" s="17">
        <f t="shared" si="13"/>
        <v>-6.682190948668624</v>
      </c>
      <c r="F12" s="17">
        <f t="shared" si="13"/>
        <v>-3.6142090045435769</v>
      </c>
      <c r="G12" s="17">
        <f t="shared" si="13"/>
        <v>0.83875026210945691</v>
      </c>
      <c r="H12" s="17">
        <f t="shared" si="13"/>
        <v>-1.3697186808555473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0.6137545461473437</v>
      </c>
      <c r="M12" s="17">
        <f>(ATAN(D12/10)+3.1415/2)/3.1415*1.75</f>
        <v>0.37927850943726549</v>
      </c>
      <c r="N12" s="17">
        <f t="shared" si="12"/>
        <v>0.54684974206537151</v>
      </c>
      <c r="O12" s="17">
        <f t="shared" si="12"/>
        <v>0.68180485205913421</v>
      </c>
      <c r="P12" s="17">
        <f t="shared" si="12"/>
        <v>0.92161420925518867</v>
      </c>
      <c r="Q12" s="17">
        <f t="shared" si="12"/>
        <v>0.79917049548173835</v>
      </c>
    </row>
    <row r="13" spans="1:17">
      <c r="A13" s="9">
        <v>9</v>
      </c>
      <c r="B13" s="15" t="s">
        <v>183</v>
      </c>
      <c r="C13" s="17">
        <f t="shared" ref="C13:G13" si="14">C28/C31*1000</f>
        <v>0.68206177530936374</v>
      </c>
      <c r="D13" s="17">
        <f t="shared" si="14"/>
        <v>0.7899674138441789</v>
      </c>
      <c r="E13" s="17">
        <f t="shared" si="14"/>
        <v>0.80996253923256056</v>
      </c>
      <c r="F13" s="17">
        <f t="shared" si="14"/>
        <v>1.3424204874019001</v>
      </c>
      <c r="G13" s="17">
        <f t="shared" si="14"/>
        <v>1.3629691759278675</v>
      </c>
      <c r="H13" s="17">
        <f t="shared" ref="H13" si="15">H28/H31*1000</f>
        <v>1.3697186808555473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0.63525907291852779</v>
      </c>
      <c r="M13" s="17">
        <f t="shared" si="16"/>
        <v>0.69131062336163351</v>
      </c>
      <c r="N13" s="17">
        <f t="shared" si="16"/>
        <v>0.70133105552810404</v>
      </c>
      <c r="O13" s="17">
        <f t="shared" si="16"/>
        <v>0.93809951316706452</v>
      </c>
      <c r="P13" s="17">
        <f t="shared" si="16"/>
        <v>0.94633996155437849</v>
      </c>
      <c r="Q13" s="17">
        <f t="shared" si="16"/>
        <v>0.94903513324275768</v>
      </c>
    </row>
    <row r="14" spans="1:17">
      <c r="A14" s="9">
        <v>10</v>
      </c>
      <c r="B14" s="15" t="s">
        <v>184</v>
      </c>
      <c r="C14" s="17">
        <f t="shared" ref="C14:G14" si="17">C29/C31*100</f>
        <v>7.7949917178212993E-2</v>
      </c>
      <c r="D14" s="17">
        <f t="shared" si="17"/>
        <v>5.9247556038313415E-2</v>
      </c>
      <c r="E14" s="17">
        <f t="shared" si="17"/>
        <v>6.0747190442442041E-2</v>
      </c>
      <c r="F14" s="17">
        <f t="shared" si="17"/>
        <v>5.1631557207765383E-2</v>
      </c>
      <c r="G14" s="17">
        <f t="shared" si="17"/>
        <v>5.2421891381841057E-2</v>
      </c>
      <c r="H14" s="17">
        <f t="shared" ref="H14" si="18">H29/H31*100</f>
        <v>5.2681487725213361E-2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1.2292821715088951</v>
      </c>
      <c r="M14" s="17">
        <f t="shared" si="16"/>
        <v>1.0940208612648694</v>
      </c>
      <c r="N14" s="17">
        <f t="shared" si="16"/>
        <v>1.10722166086726</v>
      </c>
      <c r="O14" s="17">
        <f t="shared" si="16"/>
        <v>1.018359140210042</v>
      </c>
      <c r="P14" s="17">
        <f t="shared" si="16"/>
        <v>1.0269549957271662</v>
      </c>
      <c r="Q14" s="17">
        <f t="shared" si="16"/>
        <v>1.0297375635463359</v>
      </c>
    </row>
    <row r="15" spans="1:17">
      <c r="A15" s="9">
        <v>11</v>
      </c>
      <c r="B15" s="15" t="s">
        <v>185</v>
      </c>
      <c r="C15" s="17">
        <f t="shared" ref="C15:G15" si="19">C30/C31*1000</f>
        <v>5.7488063918932086</v>
      </c>
      <c r="D15" s="17">
        <f t="shared" si="19"/>
        <v>8.9858793324775359</v>
      </c>
      <c r="E15" s="17">
        <f t="shared" si="19"/>
        <v>4.0498126961628023</v>
      </c>
      <c r="F15" s="17">
        <f t="shared" si="19"/>
        <v>4.2337876910367616</v>
      </c>
      <c r="G15" s="17">
        <f t="shared" si="19"/>
        <v>4.2985950933109667</v>
      </c>
      <c r="H15" s="17">
        <f t="shared" ref="H15" si="20">H30/H31*1000</f>
        <v>4.3198819934674955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1.0778728678270872</v>
      </c>
      <c r="M15" s="17">
        <f t="shared" si="16"/>
        <v>1.2909410564786088</v>
      </c>
      <c r="N15" s="17">
        <f t="shared" si="16"/>
        <v>0.88573078324729215</v>
      </c>
      <c r="O15" s="17">
        <f t="shared" si="16"/>
        <v>0.90867733418889962</v>
      </c>
      <c r="P15" s="17">
        <f t="shared" si="16"/>
        <v>0.91665933243962461</v>
      </c>
      <c r="Q15" s="17">
        <f t="shared" si="16"/>
        <v>0.91926997383811548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 t="shared" ref="C17:G17" si="21">C47+C77+C107+C137+C167+C197+C227</f>
        <v>98</v>
      </c>
      <c r="D17" s="17">
        <f t="shared" si="21"/>
        <v>74</v>
      </c>
      <c r="E17" s="17">
        <f t="shared" si="21"/>
        <v>102</v>
      </c>
      <c r="F17" s="17">
        <f t="shared" si="21"/>
        <v>88</v>
      </c>
      <c r="G17" s="17">
        <f t="shared" si="21"/>
        <v>92</v>
      </c>
      <c r="H17" s="17">
        <f t="shared" ref="H17" si="22">H47+H77+H107+H137+H167+H197+H227</f>
        <v>91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</f>
        <v>44</v>
      </c>
      <c r="D18" s="17">
        <f t="shared" si="23"/>
        <v>44</v>
      </c>
      <c r="E18" s="17">
        <f t="shared" si="23"/>
        <v>45</v>
      </c>
      <c r="F18" s="17">
        <f t="shared" si="23"/>
        <v>43</v>
      </c>
      <c r="G18" s="17">
        <f t="shared" si="23"/>
        <v>39</v>
      </c>
      <c r="H18" s="17">
        <f t="shared" ref="H18" si="24">H48+H78+H108+H138+H168+H198+H228</f>
        <v>39</v>
      </c>
      <c r="K18" s="15" t="s">
        <v>187</v>
      </c>
      <c r="L18" s="17">
        <f t="shared" ref="L18:L23" si="25">L5</f>
        <v>1.3155548084689739</v>
      </c>
      <c r="M18" s="17">
        <f t="shared" ref="M18:M23" si="26">N5</f>
        <v>1.3457800863188767</v>
      </c>
      <c r="N18" s="17">
        <f t="shared" ref="N18:N28" si="27">P5</f>
        <v>1.3195392951294489</v>
      </c>
      <c r="O18" s="17">
        <f>Q5</f>
        <v>1.3171758055604177</v>
      </c>
    </row>
    <row r="19" spans="1:15">
      <c r="A19" s="9">
        <v>3</v>
      </c>
      <c r="B19" s="10" t="s">
        <v>189</v>
      </c>
      <c r="C19" s="17">
        <f t="shared" ref="C19:G19" si="28">C49+C79+C109+C139+C169+C199+C229</f>
        <v>13</v>
      </c>
      <c r="D19" s="17">
        <f t="shared" si="28"/>
        <v>12.2</v>
      </c>
      <c r="E19" s="17">
        <f t="shared" si="28"/>
        <v>15.899999999999999</v>
      </c>
      <c r="F19" s="17">
        <f t="shared" si="28"/>
        <v>17.200000000000003</v>
      </c>
      <c r="G19" s="17">
        <f t="shared" si="28"/>
        <v>13.899999999999999</v>
      </c>
      <c r="H19" s="17">
        <f>H49+H79+H109+H139+H169+H199+H229+0.00001</f>
        <v>1.0000000000000001E-5</v>
      </c>
      <c r="K19" s="15" t="s">
        <v>190</v>
      </c>
      <c r="L19" s="17">
        <f t="shared" si="25"/>
        <v>1.0393266120691158</v>
      </c>
      <c r="M19" s="17">
        <f t="shared" si="26"/>
        <v>1.072790307086809</v>
      </c>
      <c r="N19" s="17">
        <f t="shared" si="27"/>
        <v>1.0125968264449443</v>
      </c>
      <c r="O19" s="17">
        <f t="shared" ref="O19:O28" si="29">Q6</f>
        <v>1.0154109383618974</v>
      </c>
    </row>
    <row r="20" spans="1:15">
      <c r="A20" s="9">
        <v>4</v>
      </c>
      <c r="B20" s="10" t="s">
        <v>191</v>
      </c>
      <c r="C20" s="17">
        <f t="shared" ref="C20:G20" si="30">C50+C80+C110+C140+C170+C200+C230</f>
        <v>315.39999999999998</v>
      </c>
      <c r="D20" s="17">
        <f t="shared" si="30"/>
        <v>318</v>
      </c>
      <c r="E20" s="17">
        <f t="shared" si="30"/>
        <v>319.89999999999998</v>
      </c>
      <c r="F20" s="17">
        <f t="shared" si="30"/>
        <v>322.3</v>
      </c>
      <c r="G20" s="17">
        <f t="shared" si="30"/>
        <v>327.2</v>
      </c>
      <c r="H20" s="17">
        <f t="shared" ref="H20" si="31">H50+H80+H110+H140+H170+H200+H230</f>
        <v>330.79999999999995</v>
      </c>
      <c r="K20" s="15" t="s">
        <v>192</v>
      </c>
      <c r="L20" s="17">
        <f t="shared" si="25"/>
        <v>0.76878032643010386</v>
      </c>
      <c r="M20" s="17">
        <f t="shared" si="26"/>
        <v>0.88254263901902852</v>
      </c>
      <c r="N20" s="17">
        <f t="shared" si="27"/>
        <v>0.83340247541721935</v>
      </c>
      <c r="O20" s="17">
        <f t="shared" si="29"/>
        <v>2.4291483658066677E-4</v>
      </c>
    </row>
    <row r="21" spans="1:15">
      <c r="A21" s="9">
        <v>5</v>
      </c>
      <c r="B21" s="10" t="s">
        <v>193</v>
      </c>
      <c r="C21" s="17">
        <f t="shared" ref="C21:G21" si="32">C51+C81+C111+C141+C171+C201+C231</f>
        <v>63.500000000000007</v>
      </c>
      <c r="D21" s="17">
        <f t="shared" si="32"/>
        <v>64.8</v>
      </c>
      <c r="E21" s="17">
        <f t="shared" si="32"/>
        <v>67.2</v>
      </c>
      <c r="F21" s="17">
        <f t="shared" si="32"/>
        <v>80.400000000000006</v>
      </c>
      <c r="G21" s="17">
        <f t="shared" si="32"/>
        <v>80.400000000000006</v>
      </c>
      <c r="H21" s="17">
        <f t="shared" ref="H21" si="33">H51+H81+H111+H141+H171+H201+H231</f>
        <v>81</v>
      </c>
      <c r="K21" s="15" t="s">
        <v>194</v>
      </c>
      <c r="L21" s="17">
        <f t="shared" si="25"/>
        <v>1.0138027993764018</v>
      </c>
      <c r="M21" s="17">
        <f t="shared" si="26"/>
        <v>1.0433684549742765</v>
      </c>
      <c r="N21" s="17">
        <f t="shared" si="27"/>
        <v>1.0749198539575806</v>
      </c>
      <c r="O21" s="17">
        <f t="shared" si="29"/>
        <v>1.083481165435473</v>
      </c>
    </row>
    <row r="22" spans="1:15">
      <c r="A22" s="9">
        <v>6</v>
      </c>
      <c r="B22" s="10" t="s">
        <v>195</v>
      </c>
      <c r="C22" s="17">
        <f t="shared" ref="C22:G22" si="34">C52+C82+C112+C142+C172+C202+C232</f>
        <v>471823</v>
      </c>
      <c r="D22" s="17">
        <f t="shared" si="34"/>
        <v>455858.89999999997</v>
      </c>
      <c r="E22" s="17">
        <f t="shared" si="34"/>
        <v>558756.6</v>
      </c>
      <c r="F22" s="17">
        <f t="shared" si="34"/>
        <v>419609.30000000005</v>
      </c>
      <c r="G22" s="17">
        <f t="shared" si="34"/>
        <v>479904.10000000003</v>
      </c>
      <c r="H22" s="17">
        <f t="shared" ref="H22" si="35">H52+H82+H112+H142+H172+H202+H232</f>
        <v>534533.39999999991</v>
      </c>
      <c r="K22" s="15" t="s">
        <v>196</v>
      </c>
      <c r="L22" s="17">
        <f t="shared" si="25"/>
        <v>0.86249272359569817</v>
      </c>
      <c r="M22" s="17">
        <f t="shared" si="26"/>
        <v>0.91096306907616587</v>
      </c>
      <c r="N22" s="17">
        <f t="shared" si="27"/>
        <v>1.0297644037825942</v>
      </c>
      <c r="O22" s="17">
        <f t="shared" si="29"/>
        <v>1.0367074861737222</v>
      </c>
    </row>
    <row r="23" spans="1:15">
      <c r="A23" s="9">
        <v>7</v>
      </c>
      <c r="B23" s="10" t="s">
        <v>197</v>
      </c>
      <c r="C23" s="17">
        <f t="shared" ref="C23:G23" si="36">C53+C83+C113+C143+C173+C203+C233</f>
        <v>489738.2</v>
      </c>
      <c r="D23" s="17">
        <f t="shared" si="36"/>
        <v>457380.9</v>
      </c>
      <c r="E23" s="17">
        <f t="shared" si="36"/>
        <v>510940.60000000003</v>
      </c>
      <c r="F23" s="17">
        <f t="shared" si="36"/>
        <v>465482.90000000008</v>
      </c>
      <c r="G23" s="17">
        <f t="shared" si="36"/>
        <v>473399.9</v>
      </c>
      <c r="H23" s="17">
        <f t="shared" ref="H23" si="37">H53+H83+H113+H143+H173+H203+H233</f>
        <v>530875.60000000009</v>
      </c>
      <c r="K23" s="15" t="s">
        <v>198</v>
      </c>
      <c r="L23" s="17">
        <f t="shared" si="25"/>
        <v>0.79767836889818511</v>
      </c>
      <c r="M23" s="17">
        <f t="shared" si="26"/>
        <v>1.337947780062082</v>
      </c>
      <c r="N23" s="17">
        <f t="shared" si="27"/>
        <v>1.0751157379962759</v>
      </c>
      <c r="O23" s="17">
        <f t="shared" si="29"/>
        <v>1.0416566404608119</v>
      </c>
    </row>
    <row r="24" spans="1:15">
      <c r="A24" s="9">
        <v>8</v>
      </c>
      <c r="B24" s="10" t="s">
        <v>199</v>
      </c>
      <c r="C24" s="17">
        <f t="shared" ref="C24:G24" si="38">C54+C84+C114+C144+C174+C204+C234</f>
        <v>0</v>
      </c>
      <c r="D24" s="17">
        <f t="shared" si="38"/>
        <v>0</v>
      </c>
      <c r="E24" s="17">
        <f t="shared" si="38"/>
        <v>214</v>
      </c>
      <c r="F24" s="17">
        <f t="shared" si="38"/>
        <v>211</v>
      </c>
      <c r="G24" s="17">
        <f t="shared" si="38"/>
        <v>150</v>
      </c>
      <c r="H24" s="17">
        <f t="shared" ref="H24" si="39">H54+H84+H114+H144+H174+H204+H234</f>
        <v>205</v>
      </c>
      <c r="K24" s="15" t="s">
        <v>200</v>
      </c>
      <c r="L24" s="17">
        <f>N11</f>
        <v>0.36819280404432075</v>
      </c>
      <c r="M24" s="17">
        <f>O11</f>
        <v>0.39959361492007017</v>
      </c>
      <c r="N24" s="17">
        <f t="shared" si="27"/>
        <v>0.5836212319755848</v>
      </c>
      <c r="O24" s="17">
        <f t="shared" si="29"/>
        <v>0.36173587648262739</v>
      </c>
    </row>
    <row r="25" spans="1:15">
      <c r="A25" s="9">
        <v>9</v>
      </c>
      <c r="B25" s="10" t="s">
        <v>201</v>
      </c>
      <c r="C25" s="17">
        <f t="shared" ref="C25:G25" si="40">C55+C85+C115+C145+C175+C205+C235</f>
        <v>0</v>
      </c>
      <c r="D25" s="17">
        <f t="shared" si="40"/>
        <v>0</v>
      </c>
      <c r="E25" s="17">
        <f t="shared" si="40"/>
        <v>87</v>
      </c>
      <c r="F25" s="17">
        <f t="shared" si="40"/>
        <v>100</v>
      </c>
      <c r="G25" s="17">
        <f t="shared" si="40"/>
        <v>95</v>
      </c>
      <c r="H25" s="17">
        <f t="shared" ref="H25" si="41">H55+H85+H115+H145+H175+H205+H235</f>
        <v>80</v>
      </c>
      <c r="K25" s="15" t="s">
        <v>202</v>
      </c>
      <c r="L25" s="17">
        <f>L12</f>
        <v>0.6137545461473437</v>
      </c>
      <c r="M25" s="17">
        <f>N12</f>
        <v>0.54684974206537151</v>
      </c>
      <c r="N25" s="17">
        <f t="shared" si="27"/>
        <v>0.92161420925518867</v>
      </c>
      <c r="O25" s="17">
        <f t="shared" si="29"/>
        <v>0.79917049548173835</v>
      </c>
    </row>
    <row r="26" spans="1:15">
      <c r="A26" s="9">
        <v>10</v>
      </c>
      <c r="B26" s="10" t="s">
        <v>203</v>
      </c>
      <c r="C26" s="17">
        <f t="shared" ref="C26:G26" si="42">C56+C86+C116+C146+C176+C206+C236</f>
        <v>397</v>
      </c>
      <c r="D26" s="17">
        <f t="shared" si="42"/>
        <v>328</v>
      </c>
      <c r="E26" s="17">
        <f t="shared" si="42"/>
        <v>329</v>
      </c>
      <c r="F26" s="17">
        <f t="shared" si="42"/>
        <v>295</v>
      </c>
      <c r="G26" s="17">
        <f t="shared" si="42"/>
        <v>371</v>
      </c>
      <c r="H26" s="17">
        <f t="shared" ref="H26" si="43">H56+H86+H116+H146+H176+H206+H236</f>
        <v>300</v>
      </c>
      <c r="K26" s="15" t="s">
        <v>204</v>
      </c>
      <c r="L26" s="17">
        <f>L13</f>
        <v>0.63525907291852779</v>
      </c>
      <c r="M26" s="17">
        <f>N13</f>
        <v>0.70133105552810404</v>
      </c>
      <c r="N26" s="17">
        <f t="shared" si="27"/>
        <v>0.94633996155437849</v>
      </c>
      <c r="O26" s="17">
        <f t="shared" si="29"/>
        <v>0.94903513324275768</v>
      </c>
    </row>
    <row r="27" spans="1:15">
      <c r="A27" s="9">
        <v>11</v>
      </c>
      <c r="B27" s="10" t="s">
        <v>205</v>
      </c>
      <c r="C27" s="17">
        <f t="shared" ref="C27:G27" si="44">C57+C87+C117+C147+C177+C207+C237</f>
        <v>449</v>
      </c>
      <c r="D27" s="17">
        <f t="shared" si="44"/>
        <v>453</v>
      </c>
      <c r="E27" s="17">
        <f t="shared" si="44"/>
        <v>395</v>
      </c>
      <c r="F27" s="17">
        <f t="shared" si="44"/>
        <v>330</v>
      </c>
      <c r="G27" s="17">
        <f t="shared" si="44"/>
        <v>363</v>
      </c>
      <c r="H27" s="17">
        <f t="shared" ref="H27" si="45">H57+H87+H117+H147+H177+H207+H237</f>
        <v>313</v>
      </c>
      <c r="K27" s="15" t="s">
        <v>206</v>
      </c>
      <c r="L27" s="17">
        <f>L14</f>
        <v>1.2292821715088951</v>
      </c>
      <c r="M27" s="17">
        <f>N14</f>
        <v>1.10722166086726</v>
      </c>
      <c r="N27" s="17">
        <f t="shared" si="27"/>
        <v>1.0269549957271662</v>
      </c>
      <c r="O27" s="17">
        <f t="shared" si="29"/>
        <v>1.0297375635463359</v>
      </c>
    </row>
    <row r="28" spans="1:15">
      <c r="A28" s="9">
        <v>12</v>
      </c>
      <c r="B28" s="10" t="s">
        <v>207</v>
      </c>
      <c r="C28" s="17">
        <f t="shared" ref="C28:G28" si="46">C58+C88+C118+C148+C178+C208+C238</f>
        <v>7</v>
      </c>
      <c r="D28" s="17">
        <f t="shared" si="46"/>
        <v>8</v>
      </c>
      <c r="E28" s="17">
        <f t="shared" si="46"/>
        <v>8</v>
      </c>
      <c r="F28" s="17">
        <f t="shared" si="46"/>
        <v>13</v>
      </c>
      <c r="G28" s="17">
        <f t="shared" si="46"/>
        <v>13</v>
      </c>
      <c r="H28" s="17">
        <f t="shared" ref="H28" si="47">H58+H88+H118+H148+H178+H208+H238</f>
        <v>13</v>
      </c>
      <c r="K28" s="15" t="s">
        <v>208</v>
      </c>
      <c r="L28" s="17">
        <f>L15</f>
        <v>1.0778728678270872</v>
      </c>
      <c r="M28" s="17">
        <f>N15</f>
        <v>0.88573078324729215</v>
      </c>
      <c r="N28" s="17">
        <f t="shared" si="27"/>
        <v>0.91665933243962461</v>
      </c>
      <c r="O28" s="17">
        <f t="shared" si="29"/>
        <v>0.91926997383811548</v>
      </c>
    </row>
    <row r="29" spans="1:15">
      <c r="A29" s="9">
        <v>13</v>
      </c>
      <c r="B29" s="10" t="s">
        <v>209</v>
      </c>
      <c r="C29" s="17">
        <f t="shared" ref="C29:G29" si="48">C59+C89+C119+C149+C179+C209+C239</f>
        <v>8</v>
      </c>
      <c r="D29" s="17">
        <f t="shared" si="48"/>
        <v>6</v>
      </c>
      <c r="E29" s="17">
        <f t="shared" si="48"/>
        <v>6</v>
      </c>
      <c r="F29" s="17">
        <f t="shared" si="48"/>
        <v>5</v>
      </c>
      <c r="G29" s="17">
        <f t="shared" si="48"/>
        <v>5</v>
      </c>
      <c r="H29" s="17">
        <f t="shared" ref="H29" si="49">H59+H89+H119+H149+H179+H209+H239</f>
        <v>5</v>
      </c>
      <c r="M29" t="s">
        <v>210</v>
      </c>
      <c r="N29" s="52">
        <f>AVERAGE(N18:N28)</f>
        <v>0.97641166578909155</v>
      </c>
    </row>
    <row r="30" spans="1:15">
      <c r="A30" s="9">
        <v>14</v>
      </c>
      <c r="B30" s="10" t="s">
        <v>211</v>
      </c>
      <c r="C30" s="17">
        <f>C60+C90+C120+C150+C180+C210+C240</f>
        <v>59</v>
      </c>
      <c r="D30" s="17">
        <f t="shared" ref="D30:G31" si="50">D60+D90+D120+D150+D180+D210+D240</f>
        <v>91</v>
      </c>
      <c r="E30" s="17">
        <f t="shared" si="50"/>
        <v>40</v>
      </c>
      <c r="F30" s="17">
        <f t="shared" si="50"/>
        <v>41</v>
      </c>
      <c r="G30" s="17">
        <f t="shared" si="50"/>
        <v>41</v>
      </c>
      <c r="H30" s="17">
        <f t="shared" ref="H30" si="51">H60+H90+H120+H150+H180+H210+H240</f>
        <v>41</v>
      </c>
      <c r="M30" t="s">
        <v>212</v>
      </c>
      <c r="N30" s="52">
        <f>STDEV(N18:N28)</f>
        <v>0.18058427371525654</v>
      </c>
    </row>
    <row r="31" spans="1:15">
      <c r="A31" s="9">
        <v>15</v>
      </c>
      <c r="B31" s="10" t="s">
        <v>213</v>
      </c>
      <c r="C31" s="17">
        <f>C61+C91+C121+C151+C181+C211+C241</f>
        <v>10263</v>
      </c>
      <c r="D31" s="17">
        <f t="shared" si="50"/>
        <v>10127</v>
      </c>
      <c r="E31" s="17">
        <f t="shared" si="50"/>
        <v>9877</v>
      </c>
      <c r="F31" s="17">
        <f t="shared" si="50"/>
        <v>9684</v>
      </c>
      <c r="G31" s="17">
        <f t="shared" si="50"/>
        <v>9538</v>
      </c>
      <c r="H31" s="17">
        <f t="shared" ref="H31" si="52">H61+H91+H121+H151+H181+H211+H241</f>
        <v>9491</v>
      </c>
    </row>
    <row r="32" spans="1:15" ht="16">
      <c r="A32" s="20"/>
    </row>
    <row r="33" spans="1:17" ht="16">
      <c r="A33" s="20" t="s">
        <v>260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3">C47/C61*1000</f>
        <v>12.955765315565428</v>
      </c>
      <c r="D35" s="17">
        <f t="shared" si="53"/>
        <v>8.7344359784426686</v>
      </c>
      <c r="E35" s="17">
        <f t="shared" si="53"/>
        <v>14.745308310991957</v>
      </c>
      <c r="F35" s="17">
        <f t="shared" si="53"/>
        <v>13.385826771653543</v>
      </c>
      <c r="G35" s="17">
        <f t="shared" si="53"/>
        <v>13.949780789159028</v>
      </c>
      <c r="H35" s="17">
        <f t="shared" ref="H35" si="54">H47/H61*1000</f>
        <v>13.74228241386178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5">IF(C35/$I35&gt;1,2^((1-$I35/C35)/LN(10/3)),2^(-LOG($I35/C35,10/3)))</f>
        <v>1.4240873339187463</v>
      </c>
      <c r="M35" s="17">
        <f t="shared" si="55"/>
        <v>1.2790907678328305</v>
      </c>
      <c r="N35" s="17">
        <f t="shared" si="55"/>
        <v>1.4630105932901132</v>
      </c>
      <c r="O35" s="17">
        <f t="shared" si="55"/>
        <v>1.4342894125552437</v>
      </c>
      <c r="P35" s="17">
        <f t="shared" si="55"/>
        <v>1.4468132059892276</v>
      </c>
      <c r="Q35" s="17">
        <f t="shared" si="55"/>
        <v>1.442312265274031</v>
      </c>
    </row>
    <row r="36" spans="1:17">
      <c r="A36" s="9">
        <v>2</v>
      </c>
      <c r="B36" s="15" t="s">
        <v>176</v>
      </c>
      <c r="C36" s="17">
        <f t="shared" ref="C36:G36" si="56">C48/C61*1000</f>
        <v>4.0718119563205626</v>
      </c>
      <c r="D36" s="17">
        <f t="shared" si="56"/>
        <v>4.0884593941646532</v>
      </c>
      <c r="E36" s="17">
        <f t="shared" si="56"/>
        <v>4.2129452317119878</v>
      </c>
      <c r="F36" s="17">
        <f t="shared" si="56"/>
        <v>4.1338582677165352</v>
      </c>
      <c r="G36" s="17">
        <f t="shared" si="56"/>
        <v>3.3878039059386209</v>
      </c>
      <c r="H36" s="17">
        <f t="shared" ref="H36" si="57">H48/H61*1000</f>
        <v>3.3857797251543515</v>
      </c>
      <c r="I36" s="18">
        <f>Показатели!$E$3</f>
        <v>4</v>
      </c>
      <c r="J36" s="9">
        <v>2</v>
      </c>
      <c r="K36" s="15" t="s">
        <v>176</v>
      </c>
      <c r="L36" s="17">
        <f t="shared" si="55"/>
        <v>1.0102052702339215</v>
      </c>
      <c r="M36" s="17">
        <f t="shared" si="55"/>
        <v>1.0125343188944214</v>
      </c>
      <c r="N36" s="17">
        <f t="shared" si="55"/>
        <v>1.0295273973140586</v>
      </c>
      <c r="O36" s="17">
        <f t="shared" si="55"/>
        <v>1.0188171048402956</v>
      </c>
      <c r="P36" s="17">
        <f t="shared" si="55"/>
        <v>0.90879683773101627</v>
      </c>
      <c r="Q36" s="17">
        <f t="shared" si="55"/>
        <v>0.90848418539016984</v>
      </c>
    </row>
    <row r="37" spans="1:17">
      <c r="A37" s="9">
        <v>3</v>
      </c>
      <c r="B37" s="15" t="s">
        <v>177</v>
      </c>
      <c r="C37" s="17">
        <f>C49/C61*1000+0.00001</f>
        <v>2.4060807014621508</v>
      </c>
      <c r="D37" s="17">
        <f>D49/D61*1000+0.00001</f>
        <v>2.2672465731276716</v>
      </c>
      <c r="E37" s="17">
        <f>E49/E61*1000+0.00001</f>
        <v>2.5086273879739562</v>
      </c>
      <c r="F37" s="17">
        <f>F49/F61*1000+0.00001</f>
        <v>2.5196950393700792</v>
      </c>
      <c r="G37" s="17">
        <f>G49/G61*1000</f>
        <v>2.1323236349143082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55"/>
        <v>1.1020424642912234</v>
      </c>
      <c r="M37" s="17">
        <f t="shared" si="55"/>
        <v>1.0702168590707377</v>
      </c>
      <c r="N37" s="17">
        <f t="shared" si="55"/>
        <v>1.1238129018874119</v>
      </c>
      <c r="O37" s="17">
        <f t="shared" si="55"/>
        <v>1.1260808963328537</v>
      </c>
      <c r="P37" s="17">
        <f t="shared" si="55"/>
        <v>1.0363725827167514</v>
      </c>
      <c r="Q37" s="17">
        <f t="shared" si="55"/>
        <v>8.8737830999390996E-4</v>
      </c>
    </row>
    <row r="38" spans="1:17">
      <c r="A38" s="9">
        <v>4</v>
      </c>
      <c r="B38" s="15" t="s">
        <v>178</v>
      </c>
      <c r="C38" s="17">
        <f t="shared" ref="C38:G38" si="58">C50/C61*1000</f>
        <v>27.17009069035721</v>
      </c>
      <c r="D38" s="17">
        <f t="shared" si="58"/>
        <v>27.634268723285633</v>
      </c>
      <c r="E38" s="17">
        <f t="shared" si="58"/>
        <v>28.475679816162387</v>
      </c>
      <c r="F38" s="17">
        <f t="shared" si="58"/>
        <v>30.236220472440944</v>
      </c>
      <c r="G38" s="17">
        <f t="shared" si="58"/>
        <v>30.370665603826225</v>
      </c>
      <c r="H38" s="17">
        <f t="shared" ref="H38" si="59">H50/H61*1000</f>
        <v>30.711013742282411</v>
      </c>
      <c r="I38" s="18">
        <f>Показатели!$E$5</f>
        <v>30</v>
      </c>
      <c r="J38" s="9">
        <v>4</v>
      </c>
      <c r="K38" s="15" t="s">
        <v>178</v>
      </c>
      <c r="L38" s="17">
        <f t="shared" si="55"/>
        <v>0.94455405524413483</v>
      </c>
      <c r="M38" s="17">
        <f t="shared" si="55"/>
        <v>0.95381094139391187</v>
      </c>
      <c r="N38" s="17">
        <f t="shared" si="55"/>
        <v>0.97042428599554553</v>
      </c>
      <c r="O38" s="17">
        <f t="shared" si="55"/>
        <v>1.0045079164923076</v>
      </c>
      <c r="P38" s="17">
        <f t="shared" si="55"/>
        <v>1.007051206469596</v>
      </c>
      <c r="Q38" s="17">
        <f t="shared" si="55"/>
        <v>1.0134180734187017</v>
      </c>
    </row>
    <row r="39" spans="1:17">
      <c r="A39" s="9">
        <v>5</v>
      </c>
      <c r="B39" s="15" t="s">
        <v>179</v>
      </c>
      <c r="C39" s="17">
        <f t="shared" ref="C39:G39" si="60">C51/C61*1000</f>
        <v>6.570423838608181</v>
      </c>
      <c r="D39" s="17">
        <f t="shared" si="60"/>
        <v>6.5972867496747813</v>
      </c>
      <c r="E39" s="17">
        <f t="shared" si="60"/>
        <v>7.0088088854844885</v>
      </c>
      <c r="F39" s="17">
        <f t="shared" si="60"/>
        <v>8.8779527559055111</v>
      </c>
      <c r="G39" s="17">
        <f t="shared" si="60"/>
        <v>8.9876444798724595</v>
      </c>
      <c r="H39" s="17">
        <f t="shared" ref="H39" si="61">H51/H61*1000</f>
        <v>8.9822744473212506</v>
      </c>
      <c r="I39" s="18">
        <f>Показатели!$E$6</f>
        <v>8</v>
      </c>
      <c r="J39" s="9">
        <v>5</v>
      </c>
      <c r="K39" s="15" t="s">
        <v>179</v>
      </c>
      <c r="L39" s="17">
        <f t="shared" si="55"/>
        <v>0.89284934354988366</v>
      </c>
      <c r="M39" s="17">
        <f t="shared" si="55"/>
        <v>0.89494910783799464</v>
      </c>
      <c r="N39" s="17">
        <f t="shared" si="55"/>
        <v>0.9266751450745484</v>
      </c>
      <c r="O39" s="17">
        <f t="shared" si="55"/>
        <v>1.0585853035792896</v>
      </c>
      <c r="P39" s="17">
        <f t="shared" si="55"/>
        <v>1.0653091129992136</v>
      </c>
      <c r="Q39" s="17">
        <f t="shared" si="55"/>
        <v>1.0649827863055892</v>
      </c>
    </row>
    <row r="40" spans="1:17">
      <c r="A40" s="9">
        <v>6</v>
      </c>
      <c r="B40" s="15" t="s">
        <v>180</v>
      </c>
      <c r="C40" s="17">
        <f t="shared" ref="C40:G40" si="62">(C52-C53)/C52*100</f>
        <v>-4.6491586598996539</v>
      </c>
      <c r="D40" s="17">
        <f t="shared" si="62"/>
        <v>-0.63699084418969765</v>
      </c>
      <c r="E40" s="17">
        <f t="shared" si="62"/>
        <v>9.3592074397865748</v>
      </c>
      <c r="F40" s="17">
        <f t="shared" si="62"/>
        <v>-12.196691070205892</v>
      </c>
      <c r="G40" s="17">
        <f t="shared" si="62"/>
        <v>1.7064280275171466</v>
      </c>
      <c r="H40" s="17">
        <f t="shared" ref="H40" si="63">(H52-H53)/H52*100</f>
        <v>0.61639127481197398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4">(ATAN((C40+2.4)/10)+3.1415/2)/3.1415*1.75</f>
        <v>0.75175946788145209</v>
      </c>
      <c r="M40" s="17">
        <f t="shared" si="64"/>
        <v>0.97221100759458867</v>
      </c>
      <c r="N40" s="17">
        <f t="shared" si="64"/>
        <v>1.3574527280270523</v>
      </c>
      <c r="O40" s="17">
        <f t="shared" si="64"/>
        <v>0.44320780178966379</v>
      </c>
      <c r="P40" s="17">
        <f t="shared" si="64"/>
        <v>1.0920564883040993</v>
      </c>
      <c r="Q40" s="17">
        <f t="shared" si="64"/>
        <v>1.0381958708766699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-12.255840674071237</v>
      </c>
      <c r="F41" s="17">
        <f>(F55-F54)/F61*1000</f>
        <v>-8.2677165354330704</v>
      </c>
      <c r="G41" s="17">
        <f>(G55-G54)/G61*1000</f>
        <v>-4.7827819848545232</v>
      </c>
      <c r="H41" s="17">
        <f>(H55-H54)/H61*1000</f>
        <v>-14.538936466839274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5">(ATAN(E41/10)+3.1415/2)/3.1415*1.75</f>
        <v>0.38121608708650834</v>
      </c>
      <c r="O41" s="17">
        <f t="shared" si="65"/>
        <v>0.49015414268652313</v>
      </c>
      <c r="P41" s="17">
        <f t="shared" si="65"/>
        <v>0.62648515331342225</v>
      </c>
      <c r="Q41" s="17">
        <f t="shared" si="65"/>
        <v>0.33560019000669183</v>
      </c>
    </row>
    <row r="42" spans="1:17">
      <c r="A42" s="9">
        <v>8</v>
      </c>
      <c r="B42" s="15" t="s">
        <v>182</v>
      </c>
      <c r="C42" s="17">
        <f t="shared" ref="C42:H42" si="66">(C56-C57)/C61*1000</f>
        <v>3.7016472330186936</v>
      </c>
      <c r="D42" s="17">
        <f t="shared" si="66"/>
        <v>-18.212228210369819</v>
      </c>
      <c r="E42" s="17">
        <f t="shared" si="66"/>
        <v>-14.93680582152432</v>
      </c>
      <c r="F42" s="17">
        <f t="shared" si="66"/>
        <v>-3.9370078740157481</v>
      </c>
      <c r="G42" s="17">
        <f t="shared" si="66"/>
        <v>5.3806297329613386</v>
      </c>
      <c r="H42" s="17">
        <f t="shared" si="66"/>
        <v>7.1698864767974504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1.0724911345152242</v>
      </c>
      <c r="M42" s="17">
        <f>(ATAN(D42/10)+3.1415/2)/3.1415*1.75</f>
        <v>0.27969447012151738</v>
      </c>
      <c r="N42" s="17">
        <f t="shared" si="65"/>
        <v>0.32861250904470019</v>
      </c>
      <c r="O42" s="17">
        <f t="shared" si="65"/>
        <v>0.66606718305131363</v>
      </c>
      <c r="P42" s="17">
        <f t="shared" si="65"/>
        <v>1.1499822033012534</v>
      </c>
      <c r="Q42" s="17">
        <f t="shared" si="65"/>
        <v>1.2215111295543135</v>
      </c>
    </row>
    <row r="43" spans="1:17">
      <c r="A43" s="9">
        <v>9</v>
      </c>
      <c r="B43" s="15" t="s">
        <v>183</v>
      </c>
      <c r="C43" s="17">
        <f>C58/C61*1000+0.000001</f>
        <v>9.9999999999999995E-7</v>
      </c>
      <c r="D43" s="17">
        <f t="shared" ref="D43:G43" si="67">D58/D61*1000</f>
        <v>0.18583906337112061</v>
      </c>
      <c r="E43" s="17">
        <f t="shared" si="67"/>
        <v>0.19149751053236308</v>
      </c>
      <c r="F43" s="17">
        <f t="shared" si="67"/>
        <v>0.19685039370078738</v>
      </c>
      <c r="G43" s="17">
        <f t="shared" si="67"/>
        <v>0.19928258270227184</v>
      </c>
      <c r="H43" s="17">
        <f t="shared" ref="H43" si="68">H58/H61*1000</f>
        <v>0.19916351324437362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69">IF(C43/$I43&gt;1,2^((1-$I43/C43)/LN(10/3)),2^(-LOG($I43/C43,10/3)))</f>
        <v>2.781771648965445E-4</v>
      </c>
      <c r="M43" s="17">
        <f t="shared" si="69"/>
        <v>0.30050475172152696</v>
      </c>
      <c r="N43" s="17">
        <f t="shared" si="69"/>
        <v>0.30573890115105884</v>
      </c>
      <c r="O43" s="17">
        <f t="shared" si="69"/>
        <v>0.31063032071428287</v>
      </c>
      <c r="P43" s="17">
        <f t="shared" si="69"/>
        <v>0.31283416280845533</v>
      </c>
      <c r="Q43" s="17">
        <f t="shared" si="69"/>
        <v>0.31272653882778317</v>
      </c>
    </row>
    <row r="44" spans="1:17">
      <c r="A44" s="9">
        <v>10</v>
      </c>
      <c r="B44" s="15" t="s">
        <v>184</v>
      </c>
      <c r="C44" s="17">
        <f t="shared" ref="C44:F44" si="70">C59/C61*100</f>
        <v>5.5524708495280406E-2</v>
      </c>
      <c r="D44" s="17">
        <f t="shared" si="70"/>
        <v>5.575171901133618E-2</v>
      </c>
      <c r="E44" s="17">
        <f t="shared" si="70"/>
        <v>5.7449253159708925E-2</v>
      </c>
      <c r="F44" s="17">
        <f t="shared" si="70"/>
        <v>5.905511811023622E-2</v>
      </c>
      <c r="G44" s="17">
        <f>G59/G61*100+0.000001</f>
        <v>5.9785774810681543E-2</v>
      </c>
      <c r="H44" s="17">
        <f>H59/H61*100+0.000001</f>
        <v>5.9750053973312095E-2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69"/>
        <v>1.0589563058294813</v>
      </c>
      <c r="M44" s="17">
        <f t="shared" si="69"/>
        <v>1.0611940824141759</v>
      </c>
      <c r="N44" s="17">
        <f t="shared" si="69"/>
        <v>1.0775083129239698</v>
      </c>
      <c r="O44" s="17">
        <f t="shared" si="69"/>
        <v>1.0922901551244055</v>
      </c>
      <c r="P44" s="17">
        <f t="shared" si="69"/>
        <v>1.0988164845272852</v>
      </c>
      <c r="Q44" s="17">
        <f t="shared" si="69"/>
        <v>1.0985002371608723</v>
      </c>
    </row>
    <row r="45" spans="1:17">
      <c r="A45" s="9">
        <v>11</v>
      </c>
      <c r="B45" s="15" t="s">
        <v>185</v>
      </c>
      <c r="C45" s="17">
        <f t="shared" ref="C45:F45" si="71">C60/C61*1000</f>
        <v>2.5911530631130852</v>
      </c>
      <c r="D45" s="17">
        <f t="shared" si="71"/>
        <v>8.7344359784426686</v>
      </c>
      <c r="E45" s="17">
        <f t="shared" si="71"/>
        <v>2.48946763692072</v>
      </c>
      <c r="F45" s="17">
        <f t="shared" si="71"/>
        <v>2.9527559055118111</v>
      </c>
      <c r="G45" s="17">
        <f>G60/G61*1000+0.000001</f>
        <v>2.9892397405340771</v>
      </c>
      <c r="H45" s="17">
        <f>H60/H61*1000+0.000001</f>
        <v>2.9874536986656044</v>
      </c>
      <c r="I45" s="18">
        <f>Показатели!$E$12</f>
        <v>5</v>
      </c>
      <c r="J45" s="9">
        <v>11</v>
      </c>
      <c r="K45" s="15" t="s">
        <v>185</v>
      </c>
      <c r="L45" s="17">
        <f t="shared" si="69"/>
        <v>0.68492998110103775</v>
      </c>
      <c r="M45" s="17">
        <f t="shared" si="69"/>
        <v>1.2790907678328305</v>
      </c>
      <c r="N45" s="17">
        <f t="shared" si="69"/>
        <v>0.6693240517811736</v>
      </c>
      <c r="O45" s="17">
        <f t="shared" si="69"/>
        <v>0.73842970753565917</v>
      </c>
      <c r="P45" s="17">
        <f t="shared" si="69"/>
        <v>0.7436688192883123</v>
      </c>
      <c r="Q45" s="17">
        <f t="shared" si="69"/>
        <v>0.74341297583714738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70</v>
      </c>
      <c r="D47" s="17">
        <v>47</v>
      </c>
      <c r="E47" s="17">
        <v>77</v>
      </c>
      <c r="F47" s="17">
        <v>68</v>
      </c>
      <c r="G47" s="17">
        <v>70</v>
      </c>
      <c r="H47" s="17">
        <v>69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22</v>
      </c>
      <c r="D48" s="17">
        <v>22</v>
      </c>
      <c r="E48" s="17">
        <v>22</v>
      </c>
      <c r="F48" s="17">
        <v>21</v>
      </c>
      <c r="G48" s="17">
        <v>17</v>
      </c>
      <c r="H48" s="17">
        <v>17</v>
      </c>
      <c r="K48" s="15" t="s">
        <v>187</v>
      </c>
      <c r="L48" s="17">
        <f t="shared" ref="L48:L53" si="72">L35</f>
        <v>1.4240873339187463</v>
      </c>
      <c r="M48" s="17">
        <f t="shared" ref="M48:M53" si="73">N35</f>
        <v>1.4630105932901132</v>
      </c>
      <c r="N48" s="17">
        <f t="shared" ref="N48:N58" si="74">P35</f>
        <v>1.4468132059892276</v>
      </c>
      <c r="O48" s="17">
        <f>Q35</f>
        <v>1.442312265274031</v>
      </c>
    </row>
    <row r="49" spans="1:17">
      <c r="A49" s="9">
        <v>3</v>
      </c>
      <c r="B49" s="10" t="s">
        <v>189</v>
      </c>
      <c r="C49" s="17">
        <v>13</v>
      </c>
      <c r="D49" s="17">
        <v>12.2</v>
      </c>
      <c r="E49" s="17">
        <v>13.1</v>
      </c>
      <c r="F49" s="17">
        <v>12.8</v>
      </c>
      <c r="G49" s="17">
        <v>10.7</v>
      </c>
      <c r="H49" s="17">
        <v>0</v>
      </c>
      <c r="K49" s="15" t="s">
        <v>190</v>
      </c>
      <c r="L49" s="17">
        <f t="shared" si="72"/>
        <v>1.0102052702339215</v>
      </c>
      <c r="M49" s="17">
        <f t="shared" si="73"/>
        <v>1.0295273973140586</v>
      </c>
      <c r="N49" s="17">
        <f t="shared" si="74"/>
        <v>0.90879683773101627</v>
      </c>
      <c r="O49" s="17">
        <f t="shared" ref="O49:O58" si="75">Q36</f>
        <v>0.90848418539016984</v>
      </c>
    </row>
    <row r="50" spans="1:17">
      <c r="A50" s="9">
        <v>4</v>
      </c>
      <c r="B50" s="10" t="s">
        <v>191</v>
      </c>
      <c r="C50" s="17">
        <v>146.80000000000001</v>
      </c>
      <c r="D50" s="17">
        <v>148.69999999999999</v>
      </c>
      <c r="E50" s="17">
        <v>148.69999999999999</v>
      </c>
      <c r="F50" s="17">
        <v>153.6</v>
      </c>
      <c r="G50" s="17">
        <v>152.4</v>
      </c>
      <c r="H50" s="17">
        <v>154.19999999999999</v>
      </c>
      <c r="K50" s="15" t="s">
        <v>192</v>
      </c>
      <c r="L50" s="17">
        <f t="shared" si="72"/>
        <v>1.1020424642912234</v>
      </c>
      <c r="M50" s="17">
        <f t="shared" si="73"/>
        <v>1.1238129018874119</v>
      </c>
      <c r="N50" s="17">
        <f t="shared" si="74"/>
        <v>1.0363725827167514</v>
      </c>
      <c r="O50" s="17">
        <f t="shared" si="75"/>
        <v>8.8737830999390996E-4</v>
      </c>
    </row>
    <row r="51" spans="1:17">
      <c r="A51" s="9">
        <v>5</v>
      </c>
      <c r="B51" s="10" t="s">
        <v>193</v>
      </c>
      <c r="C51" s="17">
        <v>35.5</v>
      </c>
      <c r="D51" s="17">
        <v>35.5</v>
      </c>
      <c r="E51" s="17">
        <v>36.6</v>
      </c>
      <c r="F51" s="17">
        <v>45.1</v>
      </c>
      <c r="G51" s="17">
        <v>45.1</v>
      </c>
      <c r="H51" s="17">
        <v>45.1</v>
      </c>
      <c r="K51" s="15" t="s">
        <v>194</v>
      </c>
      <c r="L51" s="17">
        <f t="shared" si="72"/>
        <v>0.94455405524413483</v>
      </c>
      <c r="M51" s="17">
        <f t="shared" si="73"/>
        <v>0.97042428599554553</v>
      </c>
      <c r="N51" s="17">
        <f t="shared" si="74"/>
        <v>1.007051206469596</v>
      </c>
      <c r="O51" s="17">
        <f t="shared" si="75"/>
        <v>1.0134180734187017</v>
      </c>
    </row>
    <row r="52" spans="1:17">
      <c r="A52" s="9">
        <v>6</v>
      </c>
      <c r="B52" s="10" t="s">
        <v>195</v>
      </c>
      <c r="C52" s="17">
        <v>430854.3</v>
      </c>
      <c r="D52" s="17">
        <v>408593</v>
      </c>
      <c r="E52" s="17">
        <v>502906.9</v>
      </c>
      <c r="F52" s="17">
        <v>389219.5</v>
      </c>
      <c r="G52" s="17">
        <v>446107.3</v>
      </c>
      <c r="H52" s="17">
        <v>496081</v>
      </c>
      <c r="K52" s="15" t="s">
        <v>196</v>
      </c>
      <c r="L52" s="17">
        <f t="shared" si="72"/>
        <v>0.89284934354988366</v>
      </c>
      <c r="M52" s="17">
        <f t="shared" si="73"/>
        <v>0.9266751450745484</v>
      </c>
      <c r="N52" s="17">
        <f t="shared" si="74"/>
        <v>1.0653091129992136</v>
      </c>
      <c r="O52" s="17">
        <f t="shared" si="75"/>
        <v>1.0649827863055892</v>
      </c>
    </row>
    <row r="53" spans="1:17">
      <c r="A53" s="9">
        <v>7</v>
      </c>
      <c r="B53" s="10" t="s">
        <v>197</v>
      </c>
      <c r="C53" s="17">
        <v>450885.4</v>
      </c>
      <c r="D53" s="17">
        <v>411195.7</v>
      </c>
      <c r="E53" s="17">
        <v>455838.8</v>
      </c>
      <c r="F53" s="17">
        <v>436691.4</v>
      </c>
      <c r="G53" s="17">
        <v>438494.8</v>
      </c>
      <c r="H53" s="17">
        <v>493023.2</v>
      </c>
      <c r="K53" s="15" t="s">
        <v>198</v>
      </c>
      <c r="L53" s="17">
        <f t="shared" si="72"/>
        <v>0.75175946788145209</v>
      </c>
      <c r="M53" s="17">
        <f t="shared" si="73"/>
        <v>1.3574527280270523</v>
      </c>
      <c r="N53" s="17">
        <f t="shared" si="74"/>
        <v>1.0920564883040993</v>
      </c>
      <c r="O53" s="17">
        <f t="shared" si="75"/>
        <v>1.0381958708766699</v>
      </c>
    </row>
    <row r="54" spans="1:17">
      <c r="A54" s="9">
        <v>8</v>
      </c>
      <c r="B54" s="10" t="s">
        <v>199</v>
      </c>
      <c r="C54" s="17"/>
      <c r="D54" s="17"/>
      <c r="E54" s="17">
        <v>114</v>
      </c>
      <c r="F54" s="17">
        <v>99</v>
      </c>
      <c r="G54" s="17">
        <v>87</v>
      </c>
      <c r="H54" s="17">
        <v>120</v>
      </c>
      <c r="K54" s="15" t="s">
        <v>200</v>
      </c>
      <c r="L54" s="17">
        <f>N41</f>
        <v>0.38121608708650834</v>
      </c>
      <c r="M54" s="17">
        <f>O41</f>
        <v>0.49015414268652313</v>
      </c>
      <c r="N54" s="17">
        <f t="shared" si="74"/>
        <v>0.62648515331342225</v>
      </c>
      <c r="O54" s="17">
        <f t="shared" si="75"/>
        <v>0.33560019000669183</v>
      </c>
    </row>
    <row r="55" spans="1:17">
      <c r="A55" s="9">
        <v>9</v>
      </c>
      <c r="B55" s="10" t="s">
        <v>201</v>
      </c>
      <c r="C55" s="17"/>
      <c r="D55" s="17"/>
      <c r="E55" s="17">
        <v>50</v>
      </c>
      <c r="F55" s="17">
        <v>57</v>
      </c>
      <c r="G55" s="17">
        <v>63</v>
      </c>
      <c r="H55" s="17">
        <v>47</v>
      </c>
      <c r="K55" s="15" t="s">
        <v>202</v>
      </c>
      <c r="L55" s="17">
        <f>L42</f>
        <v>1.0724911345152242</v>
      </c>
      <c r="M55" s="17">
        <f>N42</f>
        <v>0.32861250904470019</v>
      </c>
      <c r="N55" s="17">
        <f t="shared" si="74"/>
        <v>1.1499822033012534</v>
      </c>
      <c r="O55" s="17">
        <f t="shared" si="75"/>
        <v>1.2215111295543135</v>
      </c>
    </row>
    <row r="56" spans="1:17">
      <c r="A56" s="9">
        <v>10</v>
      </c>
      <c r="B56" s="10" t="s">
        <v>203</v>
      </c>
      <c r="C56" s="17">
        <v>239</v>
      </c>
      <c r="D56" s="17">
        <v>147</v>
      </c>
      <c r="E56" s="17">
        <v>155</v>
      </c>
      <c r="F56" s="17">
        <v>154</v>
      </c>
      <c r="G56" s="17">
        <v>169</v>
      </c>
      <c r="H56" s="17">
        <v>171</v>
      </c>
      <c r="K56" s="15" t="s">
        <v>204</v>
      </c>
      <c r="L56" s="17">
        <f>L43</f>
        <v>2.781771648965445E-4</v>
      </c>
      <c r="M56" s="17">
        <f>N43</f>
        <v>0.30573890115105884</v>
      </c>
      <c r="N56" s="17">
        <f t="shared" si="74"/>
        <v>0.31283416280845533</v>
      </c>
      <c r="O56" s="17">
        <f t="shared" si="75"/>
        <v>0.31272653882778317</v>
      </c>
    </row>
    <row r="57" spans="1:17">
      <c r="A57" s="9">
        <v>11</v>
      </c>
      <c r="B57" s="10" t="s">
        <v>205</v>
      </c>
      <c r="C57" s="17">
        <v>219</v>
      </c>
      <c r="D57" s="17">
        <v>245</v>
      </c>
      <c r="E57" s="17">
        <v>233</v>
      </c>
      <c r="F57" s="17">
        <v>174</v>
      </c>
      <c r="G57" s="17">
        <v>142</v>
      </c>
      <c r="H57" s="17">
        <v>135</v>
      </c>
      <c r="K57" s="15" t="s">
        <v>206</v>
      </c>
      <c r="L57" s="17">
        <f>L44</f>
        <v>1.0589563058294813</v>
      </c>
      <c r="M57" s="17">
        <f>N44</f>
        <v>1.0775083129239698</v>
      </c>
      <c r="N57" s="17">
        <f t="shared" si="74"/>
        <v>1.0988164845272852</v>
      </c>
      <c r="O57" s="17">
        <f t="shared" si="75"/>
        <v>1.0985002371608723</v>
      </c>
    </row>
    <row r="58" spans="1:17">
      <c r="A58" s="9">
        <v>12</v>
      </c>
      <c r="B58" s="10" t="s">
        <v>207</v>
      </c>
      <c r="C58" s="17"/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0.68492998110103775</v>
      </c>
      <c r="M58" s="17">
        <f>N45</f>
        <v>0.6693240517811736</v>
      </c>
      <c r="N58" s="17">
        <f t="shared" si="74"/>
        <v>0.7436688192883123</v>
      </c>
      <c r="O58" s="17">
        <f t="shared" si="75"/>
        <v>0.74341297583714738</v>
      </c>
    </row>
    <row r="59" spans="1:17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21">
        <v>3</v>
      </c>
      <c r="H59" s="21">
        <v>3</v>
      </c>
    </row>
    <row r="60" spans="1:17">
      <c r="A60" s="9">
        <v>14</v>
      </c>
      <c r="B60" s="10" t="s">
        <v>211</v>
      </c>
      <c r="C60" s="17">
        <v>14</v>
      </c>
      <c r="D60" s="17">
        <v>47</v>
      </c>
      <c r="E60" s="17">
        <v>13</v>
      </c>
      <c r="F60" s="17">
        <v>15</v>
      </c>
      <c r="G60" s="21">
        <v>15</v>
      </c>
      <c r="H60" s="21">
        <v>15</v>
      </c>
    </row>
    <row r="61" spans="1:17">
      <c r="A61" s="9">
        <v>15</v>
      </c>
      <c r="B61" s="10" t="s">
        <v>213</v>
      </c>
      <c r="C61" s="17">
        <v>5403</v>
      </c>
      <c r="D61" s="17">
        <v>5381</v>
      </c>
      <c r="E61" s="17">
        <v>5222</v>
      </c>
      <c r="F61" s="17">
        <v>5080</v>
      </c>
      <c r="G61" s="17">
        <v>5018</v>
      </c>
      <c r="H61" s="17">
        <v>5021</v>
      </c>
    </row>
    <row r="63" spans="1:17" ht="16">
      <c r="A63" s="20" t="s">
        <v>261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76">C77/C91*1000</f>
        <v>5.7636887608069163</v>
      </c>
      <c r="D65" s="17">
        <f t="shared" si="76"/>
        <v>4.0241448692152924</v>
      </c>
      <c r="E65" s="17">
        <f t="shared" si="76"/>
        <v>5.1493305870236874</v>
      </c>
      <c r="F65" s="17">
        <f t="shared" si="76"/>
        <v>4.2328042328042335</v>
      </c>
      <c r="G65" s="17">
        <f t="shared" si="76"/>
        <v>4.2507970244420825</v>
      </c>
      <c r="H65" s="17">
        <f t="shared" ref="H65" si="77">H77/H91*1000</f>
        <v>4.3243243243243246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78">IF(C65/$I65&gt;1,2^((1-$I65/C65)/LN(10/3)),2^(-LOG($I65/C65,10/3)))</f>
        <v>1.0792673757161997</v>
      </c>
      <c r="M65" s="17">
        <f t="shared" si="78"/>
        <v>0.88249447416550253</v>
      </c>
      <c r="N65" s="17">
        <f t="shared" si="78"/>
        <v>1.01683593611544</v>
      </c>
      <c r="O65" s="17">
        <f t="shared" si="78"/>
        <v>0.90855580888202281</v>
      </c>
      <c r="P65" s="17">
        <f t="shared" si="78"/>
        <v>0.91077727523349883</v>
      </c>
      <c r="Q65" s="17">
        <f t="shared" si="78"/>
        <v>0.91981409569181549</v>
      </c>
    </row>
    <row r="66" spans="1:17">
      <c r="A66" s="9">
        <v>2</v>
      </c>
      <c r="B66" s="15" t="s">
        <v>176</v>
      </c>
      <c r="C66" s="17">
        <f t="shared" ref="C66:G66" si="79">C78/C91*1000</f>
        <v>4.8030739673390972</v>
      </c>
      <c r="D66" s="17">
        <f t="shared" si="79"/>
        <v>5.0301810865191143</v>
      </c>
      <c r="E66" s="17">
        <f t="shared" si="79"/>
        <v>5.1493305870236874</v>
      </c>
      <c r="F66" s="17">
        <f t="shared" si="79"/>
        <v>5.2910052910052912</v>
      </c>
      <c r="G66" s="17">
        <f t="shared" si="79"/>
        <v>5.313496280552604</v>
      </c>
      <c r="H66" s="17">
        <f t="shared" ref="H66" si="80">H78/H91*1000</f>
        <v>5.4054054054054053</v>
      </c>
      <c r="I66" s="18">
        <f>Показатели!$E$3</f>
        <v>4</v>
      </c>
      <c r="J66" s="9">
        <v>2</v>
      </c>
      <c r="K66" s="15" t="s">
        <v>176</v>
      </c>
      <c r="L66" s="17">
        <f t="shared" si="78"/>
        <v>1.1010451032615003</v>
      </c>
      <c r="M66" s="17">
        <f t="shared" si="78"/>
        <v>1.1251392079291689</v>
      </c>
      <c r="N66" s="17">
        <f t="shared" si="78"/>
        <v>1.1371213696710629</v>
      </c>
      <c r="O66" s="17">
        <f t="shared" si="78"/>
        <v>1.1508201484669549</v>
      </c>
      <c r="P66" s="17">
        <f t="shared" si="78"/>
        <v>1.1529422508325495</v>
      </c>
      <c r="Q66" s="17">
        <f t="shared" si="78"/>
        <v>1.1614698639028538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0.2059832234809475</v>
      </c>
      <c r="F67" s="17">
        <f>F79/F91*1000+0.00001</f>
        <v>1.3756713756613759</v>
      </c>
      <c r="G67" s="17">
        <f>G79/G91*1000</f>
        <v>0.10626992561105207</v>
      </c>
      <c r="H67" s="17">
        <f>H79/H91*1000+0.00001</f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78"/>
        <v>8.8737830999390996E-4</v>
      </c>
      <c r="M67" s="17">
        <f t="shared" si="78"/>
        <v>8.8737830999390996E-4</v>
      </c>
      <c r="N67" s="17">
        <f t="shared" si="78"/>
        <v>0.27018024940181584</v>
      </c>
      <c r="O67" s="17">
        <f t="shared" si="78"/>
        <v>0.80618969040312061</v>
      </c>
      <c r="P67" s="17">
        <f t="shared" si="78"/>
        <v>0.18457814304618117</v>
      </c>
      <c r="Q67" s="17">
        <f t="shared" si="78"/>
        <v>8.8737830999390996E-4</v>
      </c>
    </row>
    <row r="68" spans="1:17">
      <c r="A68" s="9">
        <v>4</v>
      </c>
      <c r="B68" s="15" t="s">
        <v>178</v>
      </c>
      <c r="C68" s="17">
        <f t="shared" ref="C68:G68" si="81">C80/C91*1000</f>
        <v>41.786743515850141</v>
      </c>
      <c r="D68" s="17">
        <f t="shared" si="81"/>
        <v>41.34808853118713</v>
      </c>
      <c r="E68" s="17">
        <f t="shared" si="81"/>
        <v>45.108135942327493</v>
      </c>
      <c r="F68" s="17">
        <f t="shared" si="81"/>
        <v>46.243386243386247</v>
      </c>
      <c r="G68" s="17">
        <f t="shared" si="81"/>
        <v>46.865037194473963</v>
      </c>
      <c r="H68" s="17">
        <f t="shared" ref="H68" si="82">H80/H91*1000</f>
        <v>48.216216216216218</v>
      </c>
      <c r="I68" s="18">
        <f>Показатели!$E$5</f>
        <v>30</v>
      </c>
      <c r="J68" s="9">
        <v>4</v>
      </c>
      <c r="K68" s="15" t="s">
        <v>178</v>
      </c>
      <c r="L68" s="17">
        <f t="shared" si="78"/>
        <v>1.1763210310144765</v>
      </c>
      <c r="M68" s="17">
        <f t="shared" si="78"/>
        <v>1.1711742796954983</v>
      </c>
      <c r="N68" s="17">
        <f t="shared" si="78"/>
        <v>1.2126713368499134</v>
      </c>
      <c r="O68" s="17">
        <f t="shared" si="78"/>
        <v>1.2241239080530837</v>
      </c>
      <c r="P68" s="17">
        <f t="shared" si="78"/>
        <v>1.230203573380185</v>
      </c>
      <c r="Q68" s="17">
        <f t="shared" si="78"/>
        <v>1.2429744988970057</v>
      </c>
    </row>
    <row r="69" spans="1:17">
      <c r="A69" s="9">
        <v>5</v>
      </c>
      <c r="B69" s="15" t="s">
        <v>179</v>
      </c>
      <c r="C69" s="17">
        <f t="shared" ref="C69:G69" si="83">C81/C91*1000</f>
        <v>5.3794428434197883</v>
      </c>
      <c r="D69" s="17">
        <f t="shared" si="83"/>
        <v>6.1368209255533195</v>
      </c>
      <c r="E69" s="17">
        <f t="shared" si="83"/>
        <v>6.7971163748712664</v>
      </c>
      <c r="F69" s="17">
        <f t="shared" si="83"/>
        <v>6.9841269841269842</v>
      </c>
      <c r="G69" s="17">
        <f t="shared" si="83"/>
        <v>7.0138150903294365</v>
      </c>
      <c r="H69" s="17">
        <f t="shared" ref="H69" si="84">H81/H91*1000</f>
        <v>7.4594594594594597</v>
      </c>
      <c r="I69" s="18">
        <f>Показатели!$E$6</f>
        <v>8</v>
      </c>
      <c r="J69" s="9">
        <v>5</v>
      </c>
      <c r="K69" s="15" t="s">
        <v>179</v>
      </c>
      <c r="L69" s="17">
        <f t="shared" si="78"/>
        <v>0.79574457826910572</v>
      </c>
      <c r="M69" s="17">
        <f t="shared" si="78"/>
        <v>0.85843659387738958</v>
      </c>
      <c r="N69" s="17">
        <f t="shared" si="78"/>
        <v>0.91045660273723716</v>
      </c>
      <c r="O69" s="17">
        <f t="shared" si="78"/>
        <v>0.9247949818106731</v>
      </c>
      <c r="P69" s="17">
        <f t="shared" si="78"/>
        <v>0.92705615378714656</v>
      </c>
      <c r="Q69" s="17">
        <f t="shared" si="78"/>
        <v>0.96052398689211327</v>
      </c>
    </row>
    <row r="70" spans="1:17">
      <c r="A70" s="9">
        <v>6</v>
      </c>
      <c r="B70" s="15" t="s">
        <v>180</v>
      </c>
      <c r="C70" s="17">
        <f t="shared" ref="C70:G70" si="85">(C82-C83)/C82*100</f>
        <v>8.328289553322854</v>
      </c>
      <c r="D70" s="17">
        <f t="shared" si="85"/>
        <v>-0.16913233076578602</v>
      </c>
      <c r="E70" s="17">
        <f t="shared" si="85"/>
        <v>-5.4696741036831487</v>
      </c>
      <c r="F70" s="17">
        <f t="shared" si="85"/>
        <v>7.5065492447466671</v>
      </c>
      <c r="G70" s="17">
        <f t="shared" si="85"/>
        <v>-7.5212429569675594</v>
      </c>
      <c r="H70" s="17">
        <f t="shared" ref="H70" si="86">(H82-H83)/H82*100</f>
        <v>-0.53056425557982401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87">(ATAN((C70+2.4)/10)+3.1415/2)/3.1415*1.75</f>
        <v>1.3320771435527106</v>
      </c>
      <c r="M70" s="17">
        <f t="shared" si="87"/>
        <v>0.99727029968906988</v>
      </c>
      <c r="N70" s="17">
        <f t="shared" si="87"/>
        <v>0.70908752565744515</v>
      </c>
      <c r="O70" s="17">
        <f t="shared" si="87"/>
        <v>1.3098978254916558</v>
      </c>
      <c r="P70" s="17">
        <f t="shared" si="87"/>
        <v>0.61134414030284356</v>
      </c>
      <c r="Q70" s="17">
        <f t="shared" si="87"/>
        <v>0.97795022874913629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-20.59732234809475</v>
      </c>
      <c r="F71" s="17">
        <f>(F85-F84)/F91*1000</f>
        <v>-12.698412698412698</v>
      </c>
      <c r="G71" s="17">
        <f>(G85-G84)/G91*1000</f>
        <v>-8.501594048884165</v>
      </c>
      <c r="H71" s="17">
        <f>(H85-H84)/H91*1000</f>
        <v>-17.297297297297298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88">(ATAN(E71/10)+3.1415/2)/3.1415*1.75</f>
        <v>0.25175385753943036</v>
      </c>
      <c r="O71" s="17">
        <f t="shared" si="88"/>
        <v>0.37157268650955999</v>
      </c>
      <c r="P71" s="17">
        <f t="shared" si="88"/>
        <v>0.48250388365452879</v>
      </c>
      <c r="Q71" s="17">
        <f t="shared" si="88"/>
        <v>0.29197303150693277</v>
      </c>
    </row>
    <row r="72" spans="1:17">
      <c r="A72" s="9">
        <v>8</v>
      </c>
      <c r="B72" s="15" t="s">
        <v>182</v>
      </c>
      <c r="C72" s="17">
        <f t="shared" ref="C72:H72" si="89">(C86-C87)/C91*1000</f>
        <v>-28.81844380403458</v>
      </c>
      <c r="D72" s="17">
        <f t="shared" si="89"/>
        <v>-8.0482897384305847</v>
      </c>
      <c r="E72" s="17">
        <f t="shared" si="89"/>
        <v>-6.1791967044284242</v>
      </c>
      <c r="F72" s="17">
        <f t="shared" si="89"/>
        <v>8.4656084656084669</v>
      </c>
      <c r="G72" s="17">
        <f t="shared" si="89"/>
        <v>-8.501594048884165</v>
      </c>
      <c r="H72" s="17">
        <f t="shared" si="89"/>
        <v>-8.6486486486486491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0.18603165175699451</v>
      </c>
      <c r="M72" s="17">
        <f>(ATAN(D72/10)+3.1415/2)/3.1415*1.75</f>
        <v>0.49749326978256336</v>
      </c>
      <c r="N72" s="17">
        <f t="shared" si="88"/>
        <v>0.56667265381611442</v>
      </c>
      <c r="O72" s="17">
        <f t="shared" si="88"/>
        <v>1.2663304526788273</v>
      </c>
      <c r="P72" s="17">
        <f t="shared" si="88"/>
        <v>0.48250388365452879</v>
      </c>
      <c r="Q72" s="17">
        <f t="shared" si="88"/>
        <v>0.47778323810186429</v>
      </c>
    </row>
    <row r="73" spans="1:17">
      <c r="A73" s="9">
        <v>9</v>
      </c>
      <c r="B73" s="15" t="s">
        <v>183</v>
      </c>
      <c r="C73" s="17">
        <f t="shared" ref="C73:G73" si="90">C88/C91*1000</f>
        <v>2.8818443804034581</v>
      </c>
      <c r="D73" s="17">
        <f t="shared" si="90"/>
        <v>3.0181086519114686</v>
      </c>
      <c r="E73" s="17">
        <f t="shared" si="90"/>
        <v>3.0895983522142121</v>
      </c>
      <c r="F73" s="17">
        <f t="shared" si="90"/>
        <v>4.2328042328042335</v>
      </c>
      <c r="G73" s="17">
        <f t="shared" si="90"/>
        <v>4.2507970244420825</v>
      </c>
      <c r="H73" s="17">
        <f t="shared" ref="H73" si="91">H88/H91*1000</f>
        <v>4.3243243243243246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2">IF(C73/$I73&gt;1,2^((1-$I73/C73)/LN(10/3)),2^(-LOG($I73/C73,10/3)))</f>
        <v>1.3179218370035846</v>
      </c>
      <c r="M73" s="17">
        <f t="shared" si="92"/>
        <v>1.3358736151141728</v>
      </c>
      <c r="N73" s="17">
        <f t="shared" si="92"/>
        <v>1.3447474320566399</v>
      </c>
      <c r="O73" s="17">
        <f t="shared" si="92"/>
        <v>1.4501935891940299</v>
      </c>
      <c r="P73" s="17">
        <f t="shared" si="92"/>
        <v>1.4514464809753582</v>
      </c>
      <c r="Q73" s="17">
        <f t="shared" si="92"/>
        <v>1.4564688817892582</v>
      </c>
    </row>
    <row r="74" spans="1:17">
      <c r="A74" s="9">
        <v>10</v>
      </c>
      <c r="B74" s="15" t="s">
        <v>184</v>
      </c>
      <c r="C74" s="17">
        <f t="shared" ref="C74:E74" si="93">C89/C91*100</f>
        <v>9.6061479346781942E-2</v>
      </c>
      <c r="D74" s="17">
        <f t="shared" si="93"/>
        <v>0.1006036217303823</v>
      </c>
      <c r="E74" s="17">
        <f t="shared" si="93"/>
        <v>0.10298661174047373</v>
      </c>
      <c r="F74" s="17">
        <f>F89/F91*100+0.000001</f>
        <v>9.9999999999999995E-7</v>
      </c>
      <c r="G74" s="17">
        <f>G89/G91*100+0.000001</f>
        <v>9.9999999999999995E-7</v>
      </c>
      <c r="H74" s="17">
        <f>H89/H91*100+0.000001</f>
        <v>9.9999999999999995E-7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2"/>
        <v>1.3179218370035843</v>
      </c>
      <c r="M74" s="17">
        <f t="shared" si="92"/>
        <v>1.3358736151141728</v>
      </c>
      <c r="N74" s="17">
        <f t="shared" si="92"/>
        <v>1.3447474320566399</v>
      </c>
      <c r="O74" s="17">
        <f t="shared" si="92"/>
        <v>1.9711731094690325E-3</v>
      </c>
      <c r="P74" s="17">
        <f t="shared" si="92"/>
        <v>1.9711731094690325E-3</v>
      </c>
      <c r="Q74" s="17">
        <f t="shared" si="92"/>
        <v>1.9711731094690325E-3</v>
      </c>
    </row>
    <row r="75" spans="1:17">
      <c r="A75" s="9">
        <v>11</v>
      </c>
      <c r="B75" s="15" t="s">
        <v>185</v>
      </c>
      <c r="C75" s="17">
        <f t="shared" ref="C75:G75" si="94">C90/C91*1000</f>
        <v>14.40922190201729</v>
      </c>
      <c r="D75" s="17">
        <f t="shared" si="94"/>
        <v>15.090543259557345</v>
      </c>
      <c r="E75" s="17">
        <f t="shared" si="94"/>
        <v>5.1493305870236874</v>
      </c>
      <c r="F75" s="17">
        <f t="shared" si="94"/>
        <v>5.2910052910052912</v>
      </c>
      <c r="G75" s="17">
        <f t="shared" si="94"/>
        <v>5.313496280552604</v>
      </c>
      <c r="H75" s="17">
        <f t="shared" ref="H75" si="95">H90/H91*1000</f>
        <v>5.4054054054054053</v>
      </c>
      <c r="I75" s="18">
        <f>Показатели!$E$12</f>
        <v>5</v>
      </c>
      <c r="J75" s="9">
        <v>11</v>
      </c>
      <c r="K75" s="15" t="s">
        <v>185</v>
      </c>
      <c r="L75" s="17">
        <f t="shared" si="92"/>
        <v>1.4563640713888066</v>
      </c>
      <c r="M75" s="17">
        <f t="shared" si="92"/>
        <v>1.4695592534974415</v>
      </c>
      <c r="N75" s="17">
        <f t="shared" si="92"/>
        <v>1.01683593611544</v>
      </c>
      <c r="O75" s="17">
        <f t="shared" si="92"/>
        <v>1.0321710663992461</v>
      </c>
      <c r="P75" s="17">
        <f t="shared" si="92"/>
        <v>1.0345507576465975</v>
      </c>
      <c r="Q75" s="17">
        <f t="shared" si="92"/>
        <v>1.0441245135350452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6</v>
      </c>
      <c r="D77" s="17">
        <v>4</v>
      </c>
      <c r="E77" s="17">
        <v>5</v>
      </c>
      <c r="F77" s="17">
        <v>4</v>
      </c>
      <c r="G77" s="17">
        <v>4</v>
      </c>
      <c r="H77" s="17">
        <v>4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5</v>
      </c>
      <c r="K78" s="15" t="s">
        <v>187</v>
      </c>
      <c r="L78" s="17">
        <f t="shared" ref="L78:L83" si="96">L65</f>
        <v>1.0792673757161997</v>
      </c>
      <c r="M78" s="17">
        <f t="shared" ref="M78:M83" si="97">N65</f>
        <v>1.01683593611544</v>
      </c>
      <c r="N78" s="17">
        <f t="shared" ref="N78:N88" si="98">P65</f>
        <v>0.91077727523349883</v>
      </c>
      <c r="O78" s="17">
        <f>Q65</f>
        <v>0.91981409569181549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0.2</v>
      </c>
      <c r="F79" s="17">
        <v>1.3</v>
      </c>
      <c r="G79" s="17">
        <v>0.1</v>
      </c>
      <c r="H79" s="17">
        <v>0</v>
      </c>
      <c r="K79" s="15" t="s">
        <v>190</v>
      </c>
      <c r="L79" s="17">
        <f t="shared" si="96"/>
        <v>1.1010451032615003</v>
      </c>
      <c r="M79" s="17">
        <f t="shared" si="97"/>
        <v>1.1371213696710629</v>
      </c>
      <c r="N79" s="17">
        <f t="shared" si="98"/>
        <v>1.1529422508325495</v>
      </c>
      <c r="O79" s="17">
        <f t="shared" ref="O79:O88" si="99">Q66</f>
        <v>1.1614698639028538</v>
      </c>
    </row>
    <row r="80" spans="1:17">
      <c r="A80" s="9">
        <v>4</v>
      </c>
      <c r="B80" s="10" t="s">
        <v>191</v>
      </c>
      <c r="C80" s="17">
        <v>43.5</v>
      </c>
      <c r="D80" s="17">
        <v>41.1</v>
      </c>
      <c r="E80" s="17">
        <v>43.8</v>
      </c>
      <c r="F80" s="17">
        <v>43.7</v>
      </c>
      <c r="G80" s="17">
        <v>44.1</v>
      </c>
      <c r="H80" s="17">
        <v>44.6</v>
      </c>
      <c r="K80" s="15" t="s">
        <v>192</v>
      </c>
      <c r="L80" s="17">
        <f t="shared" si="96"/>
        <v>8.8737830999390996E-4</v>
      </c>
      <c r="M80" s="17">
        <f t="shared" si="97"/>
        <v>0.27018024940181584</v>
      </c>
      <c r="N80" s="17">
        <f t="shared" si="98"/>
        <v>0.18457814304618117</v>
      </c>
      <c r="O80" s="17">
        <f t="shared" si="99"/>
        <v>8.8737830999390996E-4</v>
      </c>
    </row>
    <row r="81" spans="1:17">
      <c r="A81" s="9">
        <v>5</v>
      </c>
      <c r="B81" s="10" t="s">
        <v>193</v>
      </c>
      <c r="C81" s="17">
        <v>5.6</v>
      </c>
      <c r="D81" s="17">
        <v>6.1</v>
      </c>
      <c r="E81" s="17">
        <v>6.6</v>
      </c>
      <c r="F81" s="17">
        <v>6.6</v>
      </c>
      <c r="G81" s="17">
        <v>6.6</v>
      </c>
      <c r="H81" s="17">
        <v>6.9</v>
      </c>
      <c r="K81" s="15" t="s">
        <v>194</v>
      </c>
      <c r="L81" s="17">
        <f t="shared" si="96"/>
        <v>1.1763210310144765</v>
      </c>
      <c r="M81" s="17">
        <f t="shared" si="97"/>
        <v>1.2126713368499134</v>
      </c>
      <c r="N81" s="17">
        <f t="shared" si="98"/>
        <v>1.230203573380185</v>
      </c>
      <c r="O81" s="17">
        <f t="shared" si="99"/>
        <v>1.2429744988970057</v>
      </c>
    </row>
    <row r="82" spans="1:17">
      <c r="A82" s="9">
        <v>6</v>
      </c>
      <c r="B82" s="10" t="s">
        <v>195</v>
      </c>
      <c r="C82" s="17">
        <v>9087.1</v>
      </c>
      <c r="D82" s="17">
        <v>9814.7999999999993</v>
      </c>
      <c r="E82" s="17">
        <v>7355.1</v>
      </c>
      <c r="F82" s="17">
        <v>7176.4</v>
      </c>
      <c r="G82" s="17">
        <v>7684.9</v>
      </c>
      <c r="H82" s="17">
        <v>10121.299999999999</v>
      </c>
      <c r="K82" s="15" t="s">
        <v>196</v>
      </c>
      <c r="L82" s="17">
        <f t="shared" si="96"/>
        <v>0.79574457826910572</v>
      </c>
      <c r="M82" s="17">
        <f t="shared" si="97"/>
        <v>0.91045660273723716</v>
      </c>
      <c r="N82" s="17">
        <f t="shared" si="98"/>
        <v>0.92705615378714656</v>
      </c>
      <c r="O82" s="17">
        <f t="shared" si="99"/>
        <v>0.96052398689211327</v>
      </c>
    </row>
    <row r="83" spans="1:17">
      <c r="A83" s="9">
        <v>7</v>
      </c>
      <c r="B83" s="10" t="s">
        <v>197</v>
      </c>
      <c r="C83" s="17">
        <v>8330.2999999999993</v>
      </c>
      <c r="D83" s="17">
        <v>9831.4</v>
      </c>
      <c r="E83" s="17">
        <v>7757.4</v>
      </c>
      <c r="F83" s="17">
        <v>6637.7</v>
      </c>
      <c r="G83" s="17">
        <v>8262.9</v>
      </c>
      <c r="H83" s="17">
        <v>10175</v>
      </c>
      <c r="K83" s="15" t="s">
        <v>198</v>
      </c>
      <c r="L83" s="17">
        <f t="shared" si="96"/>
        <v>1.3320771435527106</v>
      </c>
      <c r="M83" s="17">
        <f t="shared" si="97"/>
        <v>0.70908752565744515</v>
      </c>
      <c r="N83" s="17">
        <f t="shared" si="98"/>
        <v>0.61134414030284356</v>
      </c>
      <c r="O83" s="17">
        <f t="shared" si="99"/>
        <v>0.97795022874913629</v>
      </c>
    </row>
    <row r="84" spans="1:17">
      <c r="A84" s="9">
        <v>8</v>
      </c>
      <c r="B84" s="10" t="s">
        <v>199</v>
      </c>
      <c r="C84" s="17"/>
      <c r="D84" s="17"/>
      <c r="E84" s="17">
        <v>30</v>
      </c>
      <c r="F84" s="17">
        <v>23</v>
      </c>
      <c r="G84" s="17">
        <v>14</v>
      </c>
      <c r="H84" s="17">
        <v>20</v>
      </c>
      <c r="K84" s="15" t="s">
        <v>200</v>
      </c>
      <c r="L84" s="17">
        <f>N71</f>
        <v>0.25175385753943036</v>
      </c>
      <c r="M84" s="17">
        <f>O71</f>
        <v>0.37157268650955999</v>
      </c>
      <c r="N84" s="17">
        <f t="shared" si="98"/>
        <v>0.48250388365452879</v>
      </c>
      <c r="O84" s="17">
        <f t="shared" si="99"/>
        <v>0.29197303150693277</v>
      </c>
    </row>
    <row r="85" spans="1:17">
      <c r="A85" s="9">
        <v>9</v>
      </c>
      <c r="B85" s="10" t="s">
        <v>201</v>
      </c>
      <c r="C85" s="17"/>
      <c r="D85" s="17"/>
      <c r="E85" s="17">
        <v>10</v>
      </c>
      <c r="F85" s="17">
        <v>11</v>
      </c>
      <c r="G85" s="17">
        <v>6</v>
      </c>
      <c r="H85" s="17">
        <v>4</v>
      </c>
      <c r="K85" s="15" t="s">
        <v>202</v>
      </c>
      <c r="L85" s="17">
        <f>L72</f>
        <v>0.18603165175699451</v>
      </c>
      <c r="M85" s="17">
        <f>N72</f>
        <v>0.56667265381611442</v>
      </c>
      <c r="N85" s="17">
        <f t="shared" si="98"/>
        <v>0.48250388365452879</v>
      </c>
      <c r="O85" s="17">
        <f t="shared" si="99"/>
        <v>0.47778323810186429</v>
      </c>
    </row>
    <row r="86" spans="1:17">
      <c r="A86" s="9">
        <v>10</v>
      </c>
      <c r="B86" s="10" t="s">
        <v>203</v>
      </c>
      <c r="C86" s="17">
        <v>31</v>
      </c>
      <c r="D86" s="17">
        <v>27</v>
      </c>
      <c r="E86" s="17">
        <v>32</v>
      </c>
      <c r="F86" s="17">
        <v>35</v>
      </c>
      <c r="G86" s="17">
        <v>38</v>
      </c>
      <c r="H86" s="17">
        <v>29</v>
      </c>
      <c r="K86" s="15" t="s">
        <v>204</v>
      </c>
      <c r="L86" s="17">
        <f>L73</f>
        <v>1.3179218370035846</v>
      </c>
      <c r="M86" s="17">
        <f>N73</f>
        <v>1.3447474320566399</v>
      </c>
      <c r="N86" s="17">
        <f t="shared" si="98"/>
        <v>1.4514464809753582</v>
      </c>
      <c r="O86" s="17">
        <f t="shared" si="99"/>
        <v>1.4564688817892582</v>
      </c>
    </row>
    <row r="87" spans="1:17">
      <c r="A87" s="9">
        <v>11</v>
      </c>
      <c r="B87" s="10" t="s">
        <v>205</v>
      </c>
      <c r="C87" s="17">
        <v>61</v>
      </c>
      <c r="D87" s="17">
        <v>35</v>
      </c>
      <c r="E87" s="17">
        <v>38</v>
      </c>
      <c r="F87" s="17">
        <v>27</v>
      </c>
      <c r="G87" s="17">
        <v>46</v>
      </c>
      <c r="H87" s="17">
        <v>37</v>
      </c>
      <c r="K87" s="15" t="s">
        <v>206</v>
      </c>
      <c r="L87" s="17">
        <f>L74</f>
        <v>1.3179218370035843</v>
      </c>
      <c r="M87" s="17">
        <f>N74</f>
        <v>1.3447474320566399</v>
      </c>
      <c r="N87" s="17">
        <f t="shared" si="98"/>
        <v>1.9711731094690325E-3</v>
      </c>
      <c r="O87" s="17">
        <f t="shared" si="99"/>
        <v>1.9711731094690325E-3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4</v>
      </c>
      <c r="G88" s="17">
        <v>4</v>
      </c>
      <c r="H88" s="17">
        <v>4</v>
      </c>
      <c r="K88" s="15" t="s">
        <v>208</v>
      </c>
      <c r="L88" s="17">
        <f>L75</f>
        <v>1.4563640713888066</v>
      </c>
      <c r="M88" s="17">
        <f>N75</f>
        <v>1.01683593611544</v>
      </c>
      <c r="N88" s="17">
        <f t="shared" si="98"/>
        <v>1.0345507576465975</v>
      </c>
      <c r="O88" s="17">
        <f t="shared" si="99"/>
        <v>1.0441245135350452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/>
      <c r="G89" s="17"/>
      <c r="H89" s="17"/>
    </row>
    <row r="90" spans="1:17">
      <c r="A90" s="9">
        <v>14</v>
      </c>
      <c r="B90" s="10" t="s">
        <v>211</v>
      </c>
      <c r="C90" s="17">
        <v>15</v>
      </c>
      <c r="D90" s="17">
        <v>15</v>
      </c>
      <c r="E90" s="17">
        <v>5</v>
      </c>
      <c r="F90" s="17">
        <v>5</v>
      </c>
      <c r="G90" s="21">
        <v>5</v>
      </c>
      <c r="H90" s="21">
        <v>5</v>
      </c>
    </row>
    <row r="91" spans="1:17">
      <c r="A91" s="9">
        <v>15</v>
      </c>
      <c r="B91" s="10" t="s">
        <v>213</v>
      </c>
      <c r="C91" s="17">
        <v>1041</v>
      </c>
      <c r="D91" s="17">
        <v>994</v>
      </c>
      <c r="E91" s="17">
        <v>971</v>
      </c>
      <c r="F91" s="17">
        <v>945</v>
      </c>
      <c r="G91" s="17">
        <v>941</v>
      </c>
      <c r="H91" s="17">
        <v>925</v>
      </c>
    </row>
    <row r="93" spans="1:17" ht="16">
      <c r="A93" s="20" t="s">
        <v>262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0">C107/C121*1000</f>
        <v>4.5506257110352673</v>
      </c>
      <c r="D95" s="17">
        <f t="shared" si="100"/>
        <v>4.6109510086455332</v>
      </c>
      <c r="E95" s="17">
        <f t="shared" si="100"/>
        <v>2.9019152640742889</v>
      </c>
      <c r="F95" s="17">
        <f t="shared" si="100"/>
        <v>2.9154518950437316</v>
      </c>
      <c r="G95" s="17">
        <f t="shared" si="100"/>
        <v>3.5863717872086074</v>
      </c>
      <c r="H95" s="17">
        <f t="shared" ref="H95" si="101">H107/H121*1000</f>
        <v>3.629764065335753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2">IF(C95/$I95&gt;1,2^((1-$I95/C95)/LN(10/3)),2^(-LOG($I95/C95,10/3)))</f>
        <v>0.94722647801724957</v>
      </c>
      <c r="M95" s="17">
        <f t="shared" si="102"/>
        <v>0.95443548673729506</v>
      </c>
      <c r="N95" s="17">
        <f t="shared" si="102"/>
        <v>0.73108291263291447</v>
      </c>
      <c r="O95" s="17">
        <f t="shared" si="102"/>
        <v>0.73304434007497743</v>
      </c>
      <c r="P95" s="17">
        <f t="shared" si="102"/>
        <v>0.82587748843273645</v>
      </c>
      <c r="Q95" s="17">
        <f t="shared" si="102"/>
        <v>0.83161563675779615</v>
      </c>
    </row>
    <row r="96" spans="1:17">
      <c r="A96" s="9">
        <v>2</v>
      </c>
      <c r="B96" s="15" t="s">
        <v>176</v>
      </c>
      <c r="C96" s="17">
        <f t="shared" ref="C96:G96" si="103">C108/C121*1000</f>
        <v>5.1194539249146755</v>
      </c>
      <c r="D96" s="17">
        <f t="shared" si="103"/>
        <v>5.1873198847262243</v>
      </c>
      <c r="E96" s="17">
        <f t="shared" si="103"/>
        <v>5.8038305281485778</v>
      </c>
      <c r="F96" s="17">
        <f t="shared" si="103"/>
        <v>5.2478134110787176</v>
      </c>
      <c r="G96" s="17">
        <f t="shared" si="103"/>
        <v>5.3795576808129111</v>
      </c>
      <c r="H96" s="17">
        <f t="shared" ref="H96" si="104">H108/H121*1000</f>
        <v>5.4446460980036298</v>
      </c>
      <c r="I96" s="18">
        <f>Показатели!$E$3</f>
        <v>4</v>
      </c>
      <c r="J96" s="9">
        <v>2</v>
      </c>
      <c r="K96" s="15" t="s">
        <v>176</v>
      </c>
      <c r="L96" s="17">
        <f t="shared" si="102"/>
        <v>1.1341574485186485</v>
      </c>
      <c r="M96" s="17">
        <f t="shared" si="102"/>
        <v>1.14085176148029</v>
      </c>
      <c r="N96" s="17">
        <f t="shared" si="102"/>
        <v>1.1959402935327696</v>
      </c>
      <c r="O96" s="17">
        <f t="shared" si="102"/>
        <v>1.1467050131765546</v>
      </c>
      <c r="P96" s="17">
        <f t="shared" si="102"/>
        <v>1.1590947755181527</v>
      </c>
      <c r="Q96" s="17">
        <f t="shared" si="102"/>
        <v>1.1650416247846425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1.0000000000000001E-5</v>
      </c>
      <c r="F97" s="17">
        <f>F109/F121*1000+0.00001</f>
        <v>0.2915551895043732</v>
      </c>
      <c r="G97" s="17">
        <f>G109/G121*1000</f>
        <v>0.23909145248057381</v>
      </c>
      <c r="H97" s="17">
        <f>H109/H121*1000+0.00001</f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102"/>
        <v>8.8737830999390996E-4</v>
      </c>
      <c r="M97" s="17">
        <f t="shared" si="102"/>
        <v>8.8737830999390996E-4</v>
      </c>
      <c r="N97" s="17">
        <f t="shared" si="102"/>
        <v>8.8737830999390996E-4</v>
      </c>
      <c r="O97" s="17">
        <f t="shared" si="102"/>
        <v>0.33000678106868719</v>
      </c>
      <c r="P97" s="17">
        <f t="shared" si="102"/>
        <v>0.29438861011908379</v>
      </c>
      <c r="Q97" s="17">
        <f t="shared" si="102"/>
        <v>8.8737830999390996E-4</v>
      </c>
    </row>
    <row r="98" spans="1:17">
      <c r="A98" s="9">
        <v>4</v>
      </c>
      <c r="B98" s="15" t="s">
        <v>178</v>
      </c>
      <c r="C98" s="17">
        <f t="shared" ref="C98:G98" si="105">C110/C121*1000</f>
        <v>28.213879408418656</v>
      </c>
      <c r="D98" s="17">
        <f t="shared" si="105"/>
        <v>28.414985590778098</v>
      </c>
      <c r="E98" s="17">
        <f t="shared" si="105"/>
        <v>28.728961114335462</v>
      </c>
      <c r="F98" s="17">
        <f t="shared" si="105"/>
        <v>29.271137026239067</v>
      </c>
      <c r="G98" s="17">
        <f t="shared" si="105"/>
        <v>30.304841601912734</v>
      </c>
      <c r="H98" s="17">
        <f t="shared" ref="H98" si="106">H110/H121*1000</f>
        <v>30.913490623109499</v>
      </c>
      <c r="I98" s="18">
        <f>Показатели!$E$5</f>
        <v>30</v>
      </c>
      <c r="J98" s="9">
        <v>4</v>
      </c>
      <c r="K98" s="15" t="s">
        <v>178</v>
      </c>
      <c r="L98" s="17">
        <f t="shared" si="102"/>
        <v>0.96527773134175998</v>
      </c>
      <c r="M98" s="17">
        <f t="shared" si="102"/>
        <v>0.96923293360378493</v>
      </c>
      <c r="N98" s="17">
        <f t="shared" si="102"/>
        <v>0.97538429717834674</v>
      </c>
      <c r="O98" s="17">
        <f t="shared" si="102"/>
        <v>0.98593977970542046</v>
      </c>
      <c r="P98" s="17">
        <f t="shared" si="102"/>
        <v>1.0058080341037225</v>
      </c>
      <c r="Q98" s="17">
        <f t="shared" si="102"/>
        <v>1.0171579049518056</v>
      </c>
    </row>
    <row r="99" spans="1:17">
      <c r="A99" s="9">
        <v>5</v>
      </c>
      <c r="B99" s="15" t="s">
        <v>179</v>
      </c>
      <c r="C99" s="17">
        <f t="shared" ref="C99:G99" si="107">C111/C121*1000</f>
        <v>5.5745164960182025</v>
      </c>
      <c r="D99" s="17">
        <f t="shared" si="107"/>
        <v>5.9942363112391934</v>
      </c>
      <c r="E99" s="17">
        <f t="shared" si="107"/>
        <v>6.4422518862449216</v>
      </c>
      <c r="F99" s="17">
        <f t="shared" si="107"/>
        <v>9.2128279883381925</v>
      </c>
      <c r="G99" s="17">
        <f t="shared" si="107"/>
        <v>9.4441123729826675</v>
      </c>
      <c r="H99" s="17">
        <f t="shared" ref="H99" si="108">H111/H121*1000</f>
        <v>9.5583787053841505</v>
      </c>
      <c r="I99" s="18">
        <f>Показатели!$E$6</f>
        <v>8</v>
      </c>
      <c r="J99" s="9">
        <v>5</v>
      </c>
      <c r="K99" s="15" t="s">
        <v>179</v>
      </c>
      <c r="L99" s="17">
        <f t="shared" si="102"/>
        <v>0.81223176772562167</v>
      </c>
      <c r="M99" s="17">
        <f t="shared" si="102"/>
        <v>0.8468966043384778</v>
      </c>
      <c r="N99" s="17">
        <f t="shared" si="102"/>
        <v>0.88278009864542428</v>
      </c>
      <c r="O99" s="17">
        <f t="shared" si="102"/>
        <v>1.0787366040852104</v>
      </c>
      <c r="P99" s="17">
        <f t="shared" si="102"/>
        <v>1.0920248499567495</v>
      </c>
      <c r="Q99" s="17">
        <f t="shared" si="102"/>
        <v>1.0984099953889479</v>
      </c>
    </row>
    <row r="100" spans="1:17">
      <c r="A100" s="9">
        <v>6</v>
      </c>
      <c r="B100" s="15" t="s">
        <v>180</v>
      </c>
      <c r="C100" s="17">
        <f t="shared" ref="C100:G100" si="109">(C112-C113)/C112*100</f>
        <v>4.8044027963706739</v>
      </c>
      <c r="D100" s="17">
        <f t="shared" si="109"/>
        <v>0.79833152530978324</v>
      </c>
      <c r="E100" s="17">
        <f t="shared" si="109"/>
        <v>8.1735064342589162E-2</v>
      </c>
      <c r="F100" s="17">
        <f t="shared" si="109"/>
        <v>2.2143786348331802</v>
      </c>
      <c r="G100" s="17">
        <f t="shared" si="109"/>
        <v>-0.59849371800024465</v>
      </c>
      <c r="H100" s="17">
        <f t="shared" ref="H100" si="110">(H112-H113)/H112*100</f>
        <v>-1.1942926432237535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1">(ATAN((C100+2.4)/10)+3.1415/2)/3.1415*1.75</f>
        <v>1.2227789819571659</v>
      </c>
      <c r="M100" s="17">
        <f t="shared" si="111"/>
        <v>1.0474384144029552</v>
      </c>
      <c r="N100" s="17">
        <f t="shared" si="111"/>
        <v>1.0105094788046922</v>
      </c>
      <c r="O100" s="17">
        <f t="shared" si="111"/>
        <v>1.115830326467244</v>
      </c>
      <c r="P100" s="17">
        <f t="shared" si="111"/>
        <v>0.97428949927116459</v>
      </c>
      <c r="Q100" s="17">
        <f t="shared" si="111"/>
        <v>0.94184232469237439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-16.831108531630875</v>
      </c>
      <c r="F101" s="17">
        <f>(F115-F114)/F121*1000</f>
        <v>-15.74344023323615</v>
      </c>
      <c r="G101" s="17">
        <f>(G115-G114)/G121*1000</f>
        <v>-3.5863717872086074</v>
      </c>
      <c r="H101" s="17">
        <f>(H115-H114)/H121*1000</f>
        <v>-8.469449485783425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2">(ATAN(E101/10)+3.1415/2)/3.1415*1.75</f>
        <v>0.29861226758040033</v>
      </c>
      <c r="O101" s="17">
        <f t="shared" si="112"/>
        <v>0.31520815224472198</v>
      </c>
      <c r="P101" s="17">
        <f t="shared" si="112"/>
        <v>0.68317760994707055</v>
      </c>
      <c r="Q101" s="17">
        <f t="shared" si="112"/>
        <v>0.48354492963293072</v>
      </c>
    </row>
    <row r="102" spans="1:17">
      <c r="A102" s="9">
        <v>8</v>
      </c>
      <c r="B102" s="15" t="s">
        <v>182</v>
      </c>
      <c r="C102" s="17">
        <f t="shared" ref="C102:H102" si="113">(C116-C117)/C121*1000</f>
        <v>-5.6882821387940838</v>
      </c>
      <c r="D102" s="17">
        <f t="shared" si="113"/>
        <v>2.3054755043227666</v>
      </c>
      <c r="E102" s="17">
        <f t="shared" si="113"/>
        <v>12.188044109112013</v>
      </c>
      <c r="F102" s="17">
        <f t="shared" si="113"/>
        <v>-8.7463556851311957</v>
      </c>
      <c r="G102" s="17">
        <f t="shared" si="113"/>
        <v>-8.3682008368200833</v>
      </c>
      <c r="H102" s="17">
        <f t="shared" si="113"/>
        <v>-14.519056261343012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0.58689833338069841</v>
      </c>
      <c r="M102" s="17">
        <f>(ATAN(D102/10)+3.1415/2)/3.1415*1.75</f>
        <v>1.0012230274050962</v>
      </c>
      <c r="N102" s="17">
        <f t="shared" si="112"/>
        <v>1.3672694621181847</v>
      </c>
      <c r="O102" s="17">
        <f t="shared" si="112"/>
        <v>0.47468447312854545</v>
      </c>
      <c r="P102" s="17">
        <f t="shared" si="112"/>
        <v>0.48684565214295433</v>
      </c>
      <c r="Q102" s="17">
        <f t="shared" si="112"/>
        <v>0.33595617644977288</v>
      </c>
    </row>
    <row r="103" spans="1:17">
      <c r="A103" s="9">
        <v>9</v>
      </c>
      <c r="B103" s="15" t="s">
        <v>183</v>
      </c>
      <c r="C103" s="17">
        <f>C118/C121*1000+0.000001</f>
        <v>9.9999999999999995E-7</v>
      </c>
      <c r="D103" s="17">
        <f t="shared" ref="D103:E103" si="114">D118/D121*1000+0.000001</f>
        <v>9.9999999999999995E-7</v>
      </c>
      <c r="E103" s="17">
        <f t="shared" si="114"/>
        <v>9.9999999999999995E-7</v>
      </c>
      <c r="F103" s="17">
        <f t="shared" ref="F103:G103" si="115">F118/F121*1000</f>
        <v>2.3323615160349855</v>
      </c>
      <c r="G103" s="17">
        <f t="shared" si="115"/>
        <v>2.390914524805738</v>
      </c>
      <c r="H103" s="17">
        <f t="shared" ref="H103" si="116">H118/H121*1000</f>
        <v>2.4198427102238358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17">IF(C103/$I103&gt;1,2^((1-$I103/C103)/LN(10/3)),2^(-LOG($I103/C103,10/3)))</f>
        <v>2.781771648965445E-4</v>
      </c>
      <c r="M103" s="17">
        <f t="shared" si="117"/>
        <v>2.781771648965445E-4</v>
      </c>
      <c r="N103" s="17">
        <f t="shared" si="117"/>
        <v>2.781771648965445E-4</v>
      </c>
      <c r="O103" s="17">
        <f t="shared" si="117"/>
        <v>1.2280884769829092</v>
      </c>
      <c r="P103" s="17">
        <f t="shared" si="117"/>
        <v>1.2392748546355599</v>
      </c>
      <c r="Q103" s="17">
        <f t="shared" si="117"/>
        <v>1.2446374575160961</v>
      </c>
    </row>
    <row r="104" spans="1:17">
      <c r="A104" s="9">
        <v>10</v>
      </c>
      <c r="B104" s="15" t="s">
        <v>184</v>
      </c>
      <c r="C104" s="17">
        <f t="shared" ref="C104:G104" si="118">C119/C121*100</f>
        <v>5.6882821387940839E-2</v>
      </c>
      <c r="D104" s="17">
        <f t="shared" si="118"/>
        <v>5.7636887608069169E-2</v>
      </c>
      <c r="E104" s="17">
        <f t="shared" si="118"/>
        <v>5.8038305281485777E-2</v>
      </c>
      <c r="F104" s="17">
        <f t="shared" si="118"/>
        <v>5.8309037900874633E-2</v>
      </c>
      <c r="G104" s="17">
        <f t="shared" si="118"/>
        <v>5.9772863120143446E-2</v>
      </c>
      <c r="H104" s="17">
        <f t="shared" ref="H104" si="119">H119/H121*100</f>
        <v>6.0496067755595892E-2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17"/>
        <v>1.0721454278352989</v>
      </c>
      <c r="M104" s="17">
        <f t="shared" si="117"/>
        <v>1.0792673757161999</v>
      </c>
      <c r="N104" s="17">
        <f t="shared" si="117"/>
        <v>1.0830019352864362</v>
      </c>
      <c r="O104" s="17">
        <f t="shared" si="117"/>
        <v>1.0854988181289833</v>
      </c>
      <c r="P104" s="17">
        <f t="shared" si="117"/>
        <v>1.0987022065466738</v>
      </c>
      <c r="Q104" s="17">
        <f t="shared" si="117"/>
        <v>1.1050458612173717</v>
      </c>
    </row>
    <row r="105" spans="1:17">
      <c r="A105" s="9">
        <v>11</v>
      </c>
      <c r="B105" s="15" t="s">
        <v>185</v>
      </c>
      <c r="C105" s="17">
        <f t="shared" ref="C105:G105" si="120">C120/C121*1000</f>
        <v>6.8259385665529013</v>
      </c>
      <c r="D105" s="17">
        <f t="shared" si="120"/>
        <v>6.3400576368876083</v>
      </c>
      <c r="E105" s="17">
        <f t="shared" si="120"/>
        <v>5.2234474753337201</v>
      </c>
      <c r="F105" s="17">
        <f t="shared" si="120"/>
        <v>5.2478134110787176</v>
      </c>
      <c r="G105" s="17">
        <f t="shared" si="120"/>
        <v>5.3795576808129111</v>
      </c>
      <c r="H105" s="17">
        <f t="shared" ref="H105" si="121">H120/H121*1000</f>
        <v>5.4446460980036298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17"/>
        <v>1.166495788228296</v>
      </c>
      <c r="M105" s="17">
        <f t="shared" si="117"/>
        <v>1.1293989212155688</v>
      </c>
      <c r="N105" s="17">
        <f t="shared" si="117"/>
        <v>1.0249336498028907</v>
      </c>
      <c r="O105" s="17">
        <f t="shared" si="117"/>
        <v>1.0275595472416406</v>
      </c>
      <c r="P105" s="17">
        <f t="shared" si="117"/>
        <v>1.0414562848244198</v>
      </c>
      <c r="Q105" s="17">
        <f t="shared" si="117"/>
        <v>1.0481396796611173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8</v>
      </c>
      <c r="D107" s="17">
        <v>8</v>
      </c>
      <c r="E107" s="17">
        <v>5</v>
      </c>
      <c r="F107" s="17">
        <v>5</v>
      </c>
      <c r="G107" s="17">
        <v>6</v>
      </c>
      <c r="H107" s="17">
        <v>6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9</v>
      </c>
      <c r="D108" s="17">
        <v>9</v>
      </c>
      <c r="E108" s="17">
        <v>10</v>
      </c>
      <c r="F108" s="17">
        <v>9</v>
      </c>
      <c r="G108" s="17">
        <v>9</v>
      </c>
      <c r="H108" s="17">
        <v>9</v>
      </c>
      <c r="K108" s="15" t="s">
        <v>187</v>
      </c>
      <c r="L108" s="17">
        <f t="shared" ref="L108:L113" si="122">L95</f>
        <v>0.94722647801724957</v>
      </c>
      <c r="M108" s="17">
        <f t="shared" ref="M108:M113" si="123">N95</f>
        <v>0.73108291263291447</v>
      </c>
      <c r="N108" s="17">
        <f t="shared" ref="N108:N118" si="124">P95</f>
        <v>0.82587748843273645</v>
      </c>
      <c r="O108" s="17">
        <f>Q95</f>
        <v>0.83161563675779615</v>
      </c>
    </row>
    <row r="109" spans="1:17">
      <c r="A109" s="9">
        <v>3</v>
      </c>
      <c r="B109" s="10" t="s">
        <v>189</v>
      </c>
      <c r="C109" s="17"/>
      <c r="D109" s="17"/>
      <c r="E109" s="17"/>
      <c r="F109" s="17">
        <v>0.5</v>
      </c>
      <c r="G109" s="17">
        <v>0.4</v>
      </c>
      <c r="H109" s="17">
        <v>0</v>
      </c>
      <c r="K109" s="15" t="s">
        <v>190</v>
      </c>
      <c r="L109" s="17">
        <f t="shared" si="122"/>
        <v>1.1341574485186485</v>
      </c>
      <c r="M109" s="17">
        <f t="shared" si="123"/>
        <v>1.1959402935327696</v>
      </c>
      <c r="N109" s="17">
        <f t="shared" si="124"/>
        <v>1.1590947755181527</v>
      </c>
      <c r="O109" s="17">
        <f t="shared" ref="O109:O118" si="125">Q96</f>
        <v>1.1650416247846425</v>
      </c>
    </row>
    <row r="110" spans="1:17">
      <c r="A110" s="9">
        <v>4</v>
      </c>
      <c r="B110" s="10" t="s">
        <v>191</v>
      </c>
      <c r="C110" s="17">
        <v>49.6</v>
      </c>
      <c r="D110" s="17">
        <v>49.3</v>
      </c>
      <c r="E110" s="17">
        <v>49.5</v>
      </c>
      <c r="F110" s="17">
        <v>50.2</v>
      </c>
      <c r="G110" s="17">
        <v>50.7</v>
      </c>
      <c r="H110" s="17">
        <v>51.1</v>
      </c>
      <c r="K110" s="15" t="s">
        <v>192</v>
      </c>
      <c r="L110" s="17">
        <f t="shared" si="122"/>
        <v>8.8737830999390996E-4</v>
      </c>
      <c r="M110" s="17">
        <f t="shared" si="123"/>
        <v>8.8737830999390996E-4</v>
      </c>
      <c r="N110" s="17">
        <f t="shared" si="124"/>
        <v>0.29438861011908379</v>
      </c>
      <c r="O110" s="17">
        <f t="shared" si="125"/>
        <v>8.8737830999390996E-4</v>
      </c>
    </row>
    <row r="111" spans="1:17">
      <c r="A111" s="9">
        <v>5</v>
      </c>
      <c r="B111" s="10" t="s">
        <v>193</v>
      </c>
      <c r="C111" s="17">
        <v>9.8000000000000007</v>
      </c>
      <c r="D111" s="17">
        <v>10.4</v>
      </c>
      <c r="E111" s="17">
        <v>11.1</v>
      </c>
      <c r="F111" s="17">
        <v>15.8</v>
      </c>
      <c r="G111" s="17">
        <v>15.8</v>
      </c>
      <c r="H111" s="17">
        <v>15.8</v>
      </c>
      <c r="K111" s="15" t="s">
        <v>194</v>
      </c>
      <c r="L111" s="17">
        <f t="shared" si="122"/>
        <v>0.96527773134175998</v>
      </c>
      <c r="M111" s="17">
        <f t="shared" si="123"/>
        <v>0.97538429717834674</v>
      </c>
      <c r="N111" s="17">
        <f t="shared" si="124"/>
        <v>1.0058080341037225</v>
      </c>
      <c r="O111" s="17">
        <f t="shared" si="125"/>
        <v>1.0171579049518056</v>
      </c>
    </row>
    <row r="112" spans="1:17">
      <c r="A112" s="9">
        <v>6</v>
      </c>
      <c r="B112" s="10" t="s">
        <v>195</v>
      </c>
      <c r="C112" s="17">
        <v>12773.7</v>
      </c>
      <c r="D112" s="17">
        <v>13089.8</v>
      </c>
      <c r="E112" s="17">
        <v>10521.8</v>
      </c>
      <c r="F112" s="17">
        <v>10454.4</v>
      </c>
      <c r="G112" s="17">
        <v>11445.4</v>
      </c>
      <c r="H112" s="17">
        <v>12040.6</v>
      </c>
      <c r="K112" s="15" t="s">
        <v>196</v>
      </c>
      <c r="L112" s="17">
        <f t="shared" si="122"/>
        <v>0.81223176772562167</v>
      </c>
      <c r="M112" s="17">
        <f t="shared" si="123"/>
        <v>0.88278009864542428</v>
      </c>
      <c r="N112" s="17">
        <f t="shared" si="124"/>
        <v>1.0920248499567495</v>
      </c>
      <c r="O112" s="17">
        <f t="shared" si="125"/>
        <v>1.0984099953889479</v>
      </c>
    </row>
    <row r="113" spans="1:17">
      <c r="A113" s="9">
        <v>7</v>
      </c>
      <c r="B113" s="10" t="s">
        <v>197</v>
      </c>
      <c r="C113" s="17">
        <v>12160</v>
      </c>
      <c r="D113" s="17">
        <v>12985.3</v>
      </c>
      <c r="E113" s="17">
        <v>10513.2</v>
      </c>
      <c r="F113" s="17">
        <v>10222.9</v>
      </c>
      <c r="G113" s="17">
        <v>11513.9</v>
      </c>
      <c r="H113" s="17">
        <v>12184.4</v>
      </c>
      <c r="K113" s="15" t="s">
        <v>198</v>
      </c>
      <c r="L113" s="17">
        <f t="shared" si="122"/>
        <v>1.2227789819571659</v>
      </c>
      <c r="M113" s="17">
        <f t="shared" si="123"/>
        <v>1.0105094788046922</v>
      </c>
      <c r="N113" s="17">
        <f t="shared" si="124"/>
        <v>0.97428949927116459</v>
      </c>
      <c r="O113" s="17">
        <f t="shared" si="125"/>
        <v>0.94184232469237439</v>
      </c>
    </row>
    <row r="114" spans="1:17">
      <c r="A114" s="9">
        <v>8</v>
      </c>
      <c r="B114" s="10" t="s">
        <v>199</v>
      </c>
      <c r="C114" s="17"/>
      <c r="D114" s="17"/>
      <c r="E114" s="17">
        <v>43</v>
      </c>
      <c r="F114" s="17">
        <v>42</v>
      </c>
      <c r="G114" s="17">
        <v>22</v>
      </c>
      <c r="H114" s="17">
        <v>30</v>
      </c>
      <c r="K114" s="15" t="s">
        <v>200</v>
      </c>
      <c r="L114" s="17">
        <f>N101</f>
        <v>0.29861226758040033</v>
      </c>
      <c r="M114" s="17">
        <f>O101</f>
        <v>0.31520815224472198</v>
      </c>
      <c r="N114" s="17">
        <f t="shared" si="124"/>
        <v>0.68317760994707055</v>
      </c>
      <c r="O114" s="17">
        <f t="shared" si="125"/>
        <v>0.48354492963293072</v>
      </c>
    </row>
    <row r="115" spans="1:17">
      <c r="A115" s="9">
        <v>9</v>
      </c>
      <c r="B115" s="10" t="s">
        <v>201</v>
      </c>
      <c r="C115" s="17"/>
      <c r="D115" s="17"/>
      <c r="E115" s="17">
        <v>14</v>
      </c>
      <c r="F115" s="17">
        <v>15</v>
      </c>
      <c r="G115" s="17">
        <v>16</v>
      </c>
      <c r="H115" s="17">
        <v>16</v>
      </c>
      <c r="K115" s="15" t="s">
        <v>202</v>
      </c>
      <c r="L115" s="17">
        <f>L102</f>
        <v>0.58689833338069841</v>
      </c>
      <c r="M115" s="17">
        <f>N102</f>
        <v>1.3672694621181847</v>
      </c>
      <c r="N115" s="17">
        <f t="shared" si="124"/>
        <v>0.48684565214295433</v>
      </c>
      <c r="O115" s="17">
        <f t="shared" si="125"/>
        <v>0.33595617644977288</v>
      </c>
    </row>
    <row r="116" spans="1:17">
      <c r="A116" s="9">
        <v>10</v>
      </c>
      <c r="B116" s="10" t="s">
        <v>203</v>
      </c>
      <c r="C116" s="17">
        <v>58</v>
      </c>
      <c r="D116" s="17">
        <v>73</v>
      </c>
      <c r="E116" s="17">
        <v>70</v>
      </c>
      <c r="F116" s="17">
        <v>40</v>
      </c>
      <c r="G116" s="17">
        <v>71</v>
      </c>
      <c r="H116" s="17">
        <v>48</v>
      </c>
      <c r="K116" s="15" t="s">
        <v>204</v>
      </c>
      <c r="L116" s="17">
        <f>L103</f>
        <v>2.781771648965445E-4</v>
      </c>
      <c r="M116" s="17">
        <f>N103</f>
        <v>2.781771648965445E-4</v>
      </c>
      <c r="N116" s="17">
        <f t="shared" si="124"/>
        <v>1.2392748546355599</v>
      </c>
      <c r="O116" s="17">
        <f t="shared" si="125"/>
        <v>1.2446374575160961</v>
      </c>
    </row>
    <row r="117" spans="1:17">
      <c r="A117" s="9">
        <v>11</v>
      </c>
      <c r="B117" s="10" t="s">
        <v>205</v>
      </c>
      <c r="C117" s="17">
        <v>68</v>
      </c>
      <c r="D117" s="17">
        <v>69</v>
      </c>
      <c r="E117" s="17">
        <v>49</v>
      </c>
      <c r="F117" s="17">
        <v>55</v>
      </c>
      <c r="G117" s="17">
        <v>85</v>
      </c>
      <c r="H117" s="17">
        <v>72</v>
      </c>
      <c r="K117" s="15" t="s">
        <v>206</v>
      </c>
      <c r="L117" s="17">
        <f>L104</f>
        <v>1.0721454278352989</v>
      </c>
      <c r="M117" s="17">
        <f>N104</f>
        <v>1.0830019352864362</v>
      </c>
      <c r="N117" s="17">
        <f t="shared" si="124"/>
        <v>1.0987022065466738</v>
      </c>
      <c r="O117" s="17">
        <f t="shared" si="125"/>
        <v>1.1050458612173717</v>
      </c>
    </row>
    <row r="118" spans="1:17">
      <c r="A118" s="9">
        <v>12</v>
      </c>
      <c r="B118" s="10" t="s">
        <v>207</v>
      </c>
      <c r="C118" s="17"/>
      <c r="D118" s="17"/>
      <c r="E118" s="17"/>
      <c r="F118" s="17">
        <v>4</v>
      </c>
      <c r="G118" s="17">
        <v>4</v>
      </c>
      <c r="H118" s="17">
        <v>4</v>
      </c>
      <c r="K118" s="15" t="s">
        <v>208</v>
      </c>
      <c r="L118" s="17">
        <f>L105</f>
        <v>1.166495788228296</v>
      </c>
      <c r="M118" s="17">
        <f>N105</f>
        <v>1.0249336498028907</v>
      </c>
      <c r="N118" s="17">
        <f t="shared" si="124"/>
        <v>1.0414562848244198</v>
      </c>
      <c r="O118" s="17">
        <f t="shared" si="125"/>
        <v>1.0481396796611173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12</v>
      </c>
      <c r="D120" s="17">
        <v>11</v>
      </c>
      <c r="E120" s="17">
        <v>9</v>
      </c>
      <c r="F120" s="17">
        <v>9</v>
      </c>
      <c r="G120" s="21">
        <v>9</v>
      </c>
      <c r="H120" s="21">
        <v>9</v>
      </c>
    </row>
    <row r="121" spans="1:17">
      <c r="A121" s="9">
        <v>15</v>
      </c>
      <c r="B121" s="10" t="s">
        <v>213</v>
      </c>
      <c r="C121" s="17">
        <v>1758</v>
      </c>
      <c r="D121" s="17">
        <v>1735</v>
      </c>
      <c r="E121" s="17">
        <v>1723</v>
      </c>
      <c r="F121" s="17">
        <v>1715</v>
      </c>
      <c r="G121" s="17">
        <v>1673</v>
      </c>
      <c r="H121" s="17">
        <v>1653</v>
      </c>
    </row>
    <row r="123" spans="1:17" ht="16">
      <c r="A123" s="20" t="s">
        <v>263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26">C137/C151*1000</f>
        <v>6.7928190198932556</v>
      </c>
      <c r="D125" s="17">
        <f t="shared" si="126"/>
        <v>7.4367873078829945</v>
      </c>
      <c r="E125" s="17">
        <f t="shared" si="126"/>
        <v>7.6491585925548193</v>
      </c>
      <c r="F125" s="17">
        <f t="shared" si="126"/>
        <v>5.6584362139917701</v>
      </c>
      <c r="G125" s="17">
        <f t="shared" si="126"/>
        <v>6.2959076600209869</v>
      </c>
      <c r="H125" s="17">
        <f t="shared" ref="H125" si="127">H137/H151*1000</f>
        <v>6.3424947145877377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28">IF(C125/$I125&gt;1,2^((1-$I125/C125)/LN(10/3)),2^(-LOG($I125/C125,10/3)))</f>
        <v>1.1640997843259211</v>
      </c>
      <c r="M125" s="17">
        <f t="shared" si="128"/>
        <v>1.2076099438296894</v>
      </c>
      <c r="N125" s="17">
        <f t="shared" si="128"/>
        <v>1.220657763481191</v>
      </c>
      <c r="O125" s="17">
        <f t="shared" si="128"/>
        <v>1.0692874392794813</v>
      </c>
      <c r="P125" s="17">
        <f t="shared" si="128"/>
        <v>1.1258087604829363</v>
      </c>
      <c r="Q125" s="17">
        <f t="shared" si="128"/>
        <v>1.1295959728750442</v>
      </c>
    </row>
    <row r="126" spans="1:17">
      <c r="A126" s="9">
        <v>2</v>
      </c>
      <c r="B126" s="15" t="s">
        <v>176</v>
      </c>
      <c r="C126" s="17">
        <f t="shared" ref="C126:G126" si="129">C138/C151*1000</f>
        <v>3.8816108685104318</v>
      </c>
      <c r="D126" s="17">
        <f t="shared" si="129"/>
        <v>3.9662865642042635</v>
      </c>
      <c r="E126" s="17">
        <f t="shared" si="129"/>
        <v>4.0795512493625701</v>
      </c>
      <c r="F126" s="17">
        <f t="shared" si="129"/>
        <v>4.1152263374485596</v>
      </c>
      <c r="G126" s="17">
        <f t="shared" si="129"/>
        <v>4.1972717733473246</v>
      </c>
      <c r="H126" s="17">
        <f t="shared" ref="H126" si="130">H138/H151*1000</f>
        <v>4.2283298097251585</v>
      </c>
      <c r="I126" s="18">
        <f>Показатели!$E$3</f>
        <v>4</v>
      </c>
      <c r="J126" s="9">
        <v>2</v>
      </c>
      <c r="K126" s="15" t="s">
        <v>176</v>
      </c>
      <c r="L126" s="17">
        <f t="shared" si="128"/>
        <v>0.98285183194464487</v>
      </c>
      <c r="M126" s="17">
        <f t="shared" si="128"/>
        <v>0.99513894256334035</v>
      </c>
      <c r="N126" s="17">
        <f t="shared" si="128"/>
        <v>1.0112897278762134</v>
      </c>
      <c r="O126" s="17">
        <f t="shared" si="128"/>
        <v>1.0162506952269574</v>
      </c>
      <c r="P126" s="17">
        <f t="shared" si="128"/>
        <v>1.0274280927324364</v>
      </c>
      <c r="Q126" s="17">
        <f t="shared" si="128"/>
        <v>1.0315769993619683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1.3258641560428355</v>
      </c>
      <c r="F127" s="17">
        <f>F139/F151*1000+0.00001</f>
        <v>1.337458559670782</v>
      </c>
      <c r="G127" s="17">
        <f>G139/G151*1000</f>
        <v>1.4165792235047219</v>
      </c>
      <c r="H127" s="17">
        <f>H139/H151*1000+0.00001</f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128"/>
        <v>8.8737830999390996E-4</v>
      </c>
      <c r="M127" s="17">
        <f t="shared" si="128"/>
        <v>8.8737830999390996E-4</v>
      </c>
      <c r="N127" s="17">
        <f t="shared" si="128"/>
        <v>0.78925392764539104</v>
      </c>
      <c r="O127" s="17">
        <f t="shared" si="128"/>
        <v>0.7932201022694817</v>
      </c>
      <c r="P127" s="17">
        <f t="shared" si="128"/>
        <v>0.81990570115247674</v>
      </c>
      <c r="Q127" s="17">
        <f t="shared" si="128"/>
        <v>8.8737830999390996E-4</v>
      </c>
    </row>
    <row r="128" spans="1:17">
      <c r="A128" s="9">
        <v>4</v>
      </c>
      <c r="B128" s="15" t="s">
        <v>178</v>
      </c>
      <c r="C128" s="17">
        <f t="shared" ref="C128:G128" si="131">C140/C151*1000</f>
        <v>36.632702571567201</v>
      </c>
      <c r="D128" s="17">
        <f t="shared" si="131"/>
        <v>39.117501239464552</v>
      </c>
      <c r="E128" s="17">
        <f t="shared" si="131"/>
        <v>39.724630290668031</v>
      </c>
      <c r="F128" s="17">
        <f t="shared" si="131"/>
        <v>38.477366255144027</v>
      </c>
      <c r="G128" s="17">
        <f t="shared" si="131"/>
        <v>41.972717733473239</v>
      </c>
      <c r="H128" s="17">
        <f t="shared" ref="H128" si="132">H140/H151*1000</f>
        <v>42.758985200845665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28"/>
        <v>1.1098657105604077</v>
      </c>
      <c r="M128" s="17">
        <f t="shared" si="128"/>
        <v>1.1436077376293639</v>
      </c>
      <c r="N128" s="17">
        <f t="shared" si="128"/>
        <v>1.1513509883163944</v>
      </c>
      <c r="O128" s="17">
        <f t="shared" si="128"/>
        <v>1.1352380711622037</v>
      </c>
      <c r="P128" s="17">
        <f t="shared" si="128"/>
        <v>1.1784772892006197</v>
      </c>
      <c r="Q128" s="17">
        <f t="shared" si="128"/>
        <v>1.1874282819278741</v>
      </c>
    </row>
    <row r="129" spans="1:17">
      <c r="A129" s="9">
        <v>5</v>
      </c>
      <c r="B129" s="15" t="s">
        <v>179</v>
      </c>
      <c r="C129" s="17">
        <f t="shared" ref="C129:G129" si="133">C141/C151*1000</f>
        <v>6.1135371179039302</v>
      </c>
      <c r="D129" s="17">
        <f t="shared" si="133"/>
        <v>6.346058502726823</v>
      </c>
      <c r="E129" s="17">
        <f t="shared" si="133"/>
        <v>6.5782763895971446</v>
      </c>
      <c r="F129" s="17">
        <f t="shared" si="133"/>
        <v>6.6358024691358031</v>
      </c>
      <c r="G129" s="17">
        <f t="shared" si="133"/>
        <v>6.7681007345225606</v>
      </c>
      <c r="H129" s="17">
        <f t="shared" ref="H129" si="134">H141/H151*1000</f>
        <v>6.9767441860465116</v>
      </c>
      <c r="I129" s="18">
        <f>Показатели!$E$6</f>
        <v>8</v>
      </c>
      <c r="J129" s="9">
        <v>5</v>
      </c>
      <c r="K129" s="15" t="s">
        <v>179</v>
      </c>
      <c r="L129" s="17">
        <f t="shared" si="128"/>
        <v>0.85655996839944948</v>
      </c>
      <c r="M129" s="17">
        <f t="shared" si="128"/>
        <v>0.87516716342052669</v>
      </c>
      <c r="N129" s="17">
        <f t="shared" si="128"/>
        <v>0.89346352159173636</v>
      </c>
      <c r="O129" s="17">
        <f t="shared" si="128"/>
        <v>0.89795340615317276</v>
      </c>
      <c r="P129" s="17">
        <f t="shared" si="128"/>
        <v>0.90821700818457907</v>
      </c>
      <c r="Q129" s="17">
        <f t="shared" si="128"/>
        <v>0.92423204384270397</v>
      </c>
    </row>
    <row r="130" spans="1:17">
      <c r="A130" s="9">
        <v>6</v>
      </c>
      <c r="B130" s="15" t="s">
        <v>180</v>
      </c>
      <c r="C130" s="17">
        <f t="shared" ref="C130:G130" si="135">(C142-C143)/C142*100</f>
        <v>3.9010042966521774</v>
      </c>
      <c r="D130" s="17">
        <f t="shared" si="135"/>
        <v>4.0753161777080837</v>
      </c>
      <c r="E130" s="17">
        <f t="shared" si="135"/>
        <v>3.0063624489108145</v>
      </c>
      <c r="F130" s="17">
        <f t="shared" si="135"/>
        <v>6.4903205580374674</v>
      </c>
      <c r="G130" s="17">
        <f t="shared" si="135"/>
        <v>-3.1486721440016319</v>
      </c>
      <c r="H130" s="17">
        <f t="shared" ref="H130" si="136">(H142-H143)/H142*100</f>
        <v>4.8954912372241495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37">(ATAN((C130+2.4)/10)+3.1415/2)/3.1415*1.75</f>
        <v>1.1882110812668512</v>
      </c>
      <c r="M130" s="17">
        <f t="shared" si="137"/>
        <v>1.1951071259086472</v>
      </c>
      <c r="N130" s="17">
        <f t="shared" si="137"/>
        <v>1.1510926421934315</v>
      </c>
      <c r="O130" s="17">
        <f t="shared" si="137"/>
        <v>1.2798270075585212</v>
      </c>
      <c r="P130" s="17">
        <f t="shared" si="137"/>
        <v>0.83337222466848526</v>
      </c>
      <c r="Q130" s="17">
        <f t="shared" si="137"/>
        <v>1.2261049600737246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-7.1392146863844976</v>
      </c>
      <c r="F131" s="17">
        <f>(F145-F144)/F151*1000</f>
        <v>-15.432098765432098</v>
      </c>
      <c r="G131" s="17">
        <f>(G145-G144)/G151*1000</f>
        <v>-8.919202518363063</v>
      </c>
      <c r="H131" s="17">
        <f>(H145-H144)/H151*1000</f>
        <v>-11.627906976744185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38">(ATAN(E131/10)+3.1415/2)/3.1415*1.75</f>
        <v>0.52961898908144123</v>
      </c>
      <c r="O131" s="17">
        <f t="shared" si="138"/>
        <v>0.32026511481716907</v>
      </c>
      <c r="P131" s="17">
        <f t="shared" si="138"/>
        <v>0.46927564600963834</v>
      </c>
      <c r="Q131" s="17">
        <f t="shared" si="138"/>
        <v>0.39563685857413083</v>
      </c>
    </row>
    <row r="132" spans="1:17">
      <c r="A132" s="9">
        <v>8</v>
      </c>
      <c r="B132" s="15" t="s">
        <v>182</v>
      </c>
      <c r="C132" s="17">
        <f t="shared" ref="C132:H132" si="139">(C146-C147)/C151*1000</f>
        <v>-15.526443474041727</v>
      </c>
      <c r="D132" s="17">
        <f t="shared" si="139"/>
        <v>-11.403073872087258</v>
      </c>
      <c r="E132" s="17">
        <f t="shared" si="139"/>
        <v>-1.5298317185109638</v>
      </c>
      <c r="F132" s="17">
        <f t="shared" si="139"/>
        <v>-4.1152263374485596</v>
      </c>
      <c r="G132" s="17">
        <f t="shared" si="139"/>
        <v>1.5739769150052467</v>
      </c>
      <c r="H132" s="17">
        <f t="shared" si="139"/>
        <v>-8.9852008456659611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0.31871757240527931</v>
      </c>
      <c r="M132" s="17">
        <f>(ATAN(D132/10)+3.1415/2)/3.1415*1.75</f>
        <v>0.40102140875425707</v>
      </c>
      <c r="N132" s="17">
        <f t="shared" si="138"/>
        <v>0.79043503627877965</v>
      </c>
      <c r="O132" s="17">
        <f t="shared" si="138"/>
        <v>0.65752424554057898</v>
      </c>
      <c r="P132" s="17">
        <f t="shared" si="138"/>
        <v>0.96196627358241549</v>
      </c>
      <c r="Q132" s="17">
        <f t="shared" si="138"/>
        <v>0.46723475496327149</v>
      </c>
    </row>
    <row r="133" spans="1:17">
      <c r="A133" s="9">
        <v>9</v>
      </c>
      <c r="B133" s="15" t="s">
        <v>183</v>
      </c>
      <c r="C133" s="17">
        <f t="shared" ref="C133:G133" si="140">C148/C151*1000</f>
        <v>1.9408054342552159</v>
      </c>
      <c r="D133" s="17">
        <f t="shared" si="140"/>
        <v>1.9831432821021318</v>
      </c>
      <c r="E133" s="17">
        <f t="shared" si="140"/>
        <v>2.039775624681285</v>
      </c>
      <c r="F133" s="17">
        <f t="shared" si="140"/>
        <v>2.0576131687242798</v>
      </c>
      <c r="G133" s="17">
        <f t="shared" si="140"/>
        <v>2.0986358866736623</v>
      </c>
      <c r="H133" s="17">
        <f t="shared" ref="H133" si="141">H148/H151*1000</f>
        <v>2.1141649048625792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2">IF(C133/$I133&gt;1,2^((1-$I133/C133)/LN(10/3)),2^(-LOG($I133/C133,10/3)))</f>
        <v>1.1396938143483413</v>
      </c>
      <c r="M133" s="17">
        <f t="shared" si="142"/>
        <v>1.1505717204179544</v>
      </c>
      <c r="N133" s="17">
        <f t="shared" si="142"/>
        <v>1.164566618499256</v>
      </c>
      <c r="O133" s="17">
        <f t="shared" si="142"/>
        <v>1.1688486565921576</v>
      </c>
      <c r="P133" s="17">
        <f t="shared" si="142"/>
        <v>1.1784772892006199</v>
      </c>
      <c r="Q133" s="17">
        <f t="shared" si="142"/>
        <v>1.1820446398535607</v>
      </c>
    </row>
    <row r="134" spans="1:17">
      <c r="A134" s="9">
        <v>10</v>
      </c>
      <c r="B134" s="15" t="s">
        <v>184</v>
      </c>
      <c r="C134" s="17">
        <f t="shared" ref="C134:G134" si="143">C149/C151*100</f>
        <v>0.14556040756914121</v>
      </c>
      <c r="D134" s="17">
        <f t="shared" si="143"/>
        <v>4.9578582052553291E-2</v>
      </c>
      <c r="E134" s="17">
        <f t="shared" si="143"/>
        <v>5.0994390617032127E-2</v>
      </c>
      <c r="F134" s="17">
        <f t="shared" si="143"/>
        <v>5.1440329218106998E-2</v>
      </c>
      <c r="G134" s="17">
        <f t="shared" si="143"/>
        <v>5.2465897166841552E-2</v>
      </c>
      <c r="H134" s="17">
        <f t="shared" ref="H134" si="144">H149/H151*100</f>
        <v>5.2854122621564484E-2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2"/>
        <v>1.4593016155997807</v>
      </c>
      <c r="M134" s="17">
        <f t="shared" si="142"/>
        <v>0.99513894256334035</v>
      </c>
      <c r="N134" s="17">
        <f t="shared" si="142"/>
        <v>1.0112897278762134</v>
      </c>
      <c r="O134" s="17">
        <f t="shared" si="142"/>
        <v>1.0162506952269574</v>
      </c>
      <c r="P134" s="17">
        <f t="shared" si="142"/>
        <v>1.0274280927324364</v>
      </c>
      <c r="Q134" s="17">
        <f t="shared" si="142"/>
        <v>1.0315769993619683</v>
      </c>
    </row>
    <row r="135" spans="1:17">
      <c r="A135" s="9">
        <v>11</v>
      </c>
      <c r="B135" s="15" t="s">
        <v>185</v>
      </c>
      <c r="C135" s="17">
        <f t="shared" ref="C135:G135" si="145">C150/C151*1000</f>
        <v>8.7336244541484707</v>
      </c>
      <c r="D135" s="17">
        <f t="shared" si="145"/>
        <v>8.924144769459593</v>
      </c>
      <c r="E135" s="17">
        <f t="shared" si="145"/>
        <v>6.6292707802141768</v>
      </c>
      <c r="F135" s="17">
        <f t="shared" si="145"/>
        <v>6.1728395061728394</v>
      </c>
      <c r="G135" s="17">
        <f t="shared" si="145"/>
        <v>6.2959076600209869</v>
      </c>
      <c r="H135" s="17">
        <f t="shared" ref="H135" si="146">H150/H151*1000</f>
        <v>6.3424947145877377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2"/>
        <v>1.2790515985473496</v>
      </c>
      <c r="M135" s="17">
        <f t="shared" si="142"/>
        <v>1.2880834312603273</v>
      </c>
      <c r="N135" s="17">
        <f t="shared" si="142"/>
        <v>1.1519929429767037</v>
      </c>
      <c r="O135" s="17">
        <f t="shared" si="142"/>
        <v>1.1155930669050769</v>
      </c>
      <c r="P135" s="17">
        <f t="shared" si="142"/>
        <v>1.1258087604829363</v>
      </c>
      <c r="Q135" s="17">
        <f t="shared" si="142"/>
        <v>1.1295959728750442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14</v>
      </c>
      <c r="D137" s="17">
        <v>15</v>
      </c>
      <c r="E137" s="17">
        <v>15</v>
      </c>
      <c r="F137" s="17">
        <v>11</v>
      </c>
      <c r="G137" s="17">
        <v>12</v>
      </c>
      <c r="H137" s="17">
        <v>12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8</v>
      </c>
      <c r="D138" s="17">
        <v>8</v>
      </c>
      <c r="E138" s="17">
        <v>8</v>
      </c>
      <c r="F138" s="17">
        <v>8</v>
      </c>
      <c r="G138" s="17">
        <v>8</v>
      </c>
      <c r="H138" s="17">
        <v>8</v>
      </c>
      <c r="K138" s="15" t="s">
        <v>187</v>
      </c>
      <c r="L138" s="17">
        <f>L125</f>
        <v>1.1640997843259211</v>
      </c>
      <c r="M138" s="17">
        <f>N125</f>
        <v>1.220657763481191</v>
      </c>
      <c r="N138" s="17">
        <f>P125</f>
        <v>1.1258087604829363</v>
      </c>
      <c r="O138" s="17">
        <f>Q125</f>
        <v>1.1295959728750442</v>
      </c>
    </row>
    <row r="139" spans="1:17">
      <c r="A139" s="9">
        <v>3</v>
      </c>
      <c r="B139" s="10" t="s">
        <v>189</v>
      </c>
      <c r="C139" s="17"/>
      <c r="D139" s="17"/>
      <c r="E139" s="17">
        <v>2.6</v>
      </c>
      <c r="F139" s="17">
        <v>2.6</v>
      </c>
      <c r="G139" s="17">
        <v>2.7</v>
      </c>
      <c r="H139" s="17">
        <v>0</v>
      </c>
      <c r="K139" s="15" t="s">
        <v>190</v>
      </c>
      <c r="L139" s="17">
        <f t="shared" ref="L139:L148" si="147">L126</f>
        <v>0.98285183194464487</v>
      </c>
      <c r="M139" s="17">
        <f t="shared" ref="M139:M148" si="148">N126</f>
        <v>1.0112897278762134</v>
      </c>
      <c r="N139" s="17">
        <f t="shared" ref="N139:N148" si="149">P126</f>
        <v>1.0274280927324364</v>
      </c>
      <c r="O139" s="17">
        <f t="shared" ref="O139:O148" si="150">Q126</f>
        <v>1.0315769993619683</v>
      </c>
    </row>
    <row r="140" spans="1:17">
      <c r="A140" s="9">
        <v>4</v>
      </c>
      <c r="B140" s="10" t="s">
        <v>191</v>
      </c>
      <c r="C140" s="17">
        <v>75.5</v>
      </c>
      <c r="D140" s="17">
        <v>78.900000000000006</v>
      </c>
      <c r="E140" s="17">
        <v>77.900000000000006</v>
      </c>
      <c r="F140" s="17">
        <v>74.8</v>
      </c>
      <c r="G140" s="17">
        <v>80</v>
      </c>
      <c r="H140" s="17">
        <v>80.900000000000006</v>
      </c>
      <c r="K140" s="15" t="s">
        <v>192</v>
      </c>
      <c r="L140" s="17">
        <f t="shared" si="147"/>
        <v>8.8737830999390996E-4</v>
      </c>
      <c r="M140" s="17">
        <f t="shared" si="148"/>
        <v>0.78925392764539104</v>
      </c>
      <c r="N140" s="17">
        <f t="shared" si="149"/>
        <v>0.81990570115247674</v>
      </c>
      <c r="O140" s="17">
        <f t="shared" si="150"/>
        <v>8.8737830999390996E-4</v>
      </c>
    </row>
    <row r="141" spans="1:17">
      <c r="A141" s="9">
        <v>5</v>
      </c>
      <c r="B141" s="10" t="s">
        <v>193</v>
      </c>
      <c r="C141" s="17">
        <v>12.6</v>
      </c>
      <c r="D141" s="17">
        <v>12.8</v>
      </c>
      <c r="E141" s="17">
        <v>12.9</v>
      </c>
      <c r="F141" s="17">
        <v>12.9</v>
      </c>
      <c r="G141" s="17">
        <v>12.9</v>
      </c>
      <c r="H141" s="17">
        <v>13.2</v>
      </c>
      <c r="K141" s="15" t="s">
        <v>194</v>
      </c>
      <c r="L141" s="17">
        <f t="shared" si="147"/>
        <v>1.1098657105604077</v>
      </c>
      <c r="M141" s="17">
        <f t="shared" si="148"/>
        <v>1.1513509883163944</v>
      </c>
      <c r="N141" s="17">
        <f t="shared" si="149"/>
        <v>1.1784772892006197</v>
      </c>
      <c r="O141" s="17">
        <f t="shared" si="150"/>
        <v>1.1874282819278741</v>
      </c>
    </row>
    <row r="142" spans="1:17">
      <c r="A142" s="9">
        <v>6</v>
      </c>
      <c r="B142" s="10" t="s">
        <v>195</v>
      </c>
      <c r="C142" s="17">
        <v>19107.900000000001</v>
      </c>
      <c r="D142" s="17">
        <v>24361.3</v>
      </c>
      <c r="E142" s="17">
        <v>37972.800000000003</v>
      </c>
      <c r="F142" s="17">
        <v>12759</v>
      </c>
      <c r="G142" s="17">
        <v>14666.5</v>
      </c>
      <c r="H142" s="17">
        <v>16290.5</v>
      </c>
      <c r="K142" s="15" t="s">
        <v>196</v>
      </c>
      <c r="L142" s="17">
        <f t="shared" si="147"/>
        <v>0.85655996839944948</v>
      </c>
      <c r="M142" s="17">
        <f t="shared" si="148"/>
        <v>0.89346352159173636</v>
      </c>
      <c r="N142" s="17">
        <f t="shared" si="149"/>
        <v>0.90821700818457907</v>
      </c>
      <c r="O142" s="17">
        <f t="shared" si="150"/>
        <v>0.92423204384270397</v>
      </c>
    </row>
    <row r="143" spans="1:17">
      <c r="A143" s="9">
        <v>7</v>
      </c>
      <c r="B143" s="10" t="s">
        <v>197</v>
      </c>
      <c r="C143" s="17">
        <v>18362.5</v>
      </c>
      <c r="D143" s="17">
        <v>23368.5</v>
      </c>
      <c r="E143" s="17">
        <v>36831.199999999997</v>
      </c>
      <c r="F143" s="17">
        <v>11930.9</v>
      </c>
      <c r="G143" s="17">
        <v>15128.3</v>
      </c>
      <c r="H143" s="17">
        <v>15493</v>
      </c>
      <c r="K143" s="15" t="s">
        <v>198</v>
      </c>
      <c r="L143" s="17">
        <f t="shared" si="147"/>
        <v>1.1882110812668512</v>
      </c>
      <c r="M143" s="17">
        <f t="shared" si="148"/>
        <v>1.1510926421934315</v>
      </c>
      <c r="N143" s="17">
        <f t="shared" si="149"/>
        <v>0.83337222466848526</v>
      </c>
      <c r="O143" s="17">
        <f t="shared" si="150"/>
        <v>1.2261049600737246</v>
      </c>
    </row>
    <row r="144" spans="1:17">
      <c r="A144" s="9">
        <v>8</v>
      </c>
      <c r="B144" s="10" t="s">
        <v>199</v>
      </c>
      <c r="C144" s="17"/>
      <c r="D144" s="17"/>
      <c r="E144" s="17">
        <v>27</v>
      </c>
      <c r="F144" s="17">
        <v>47</v>
      </c>
      <c r="G144" s="17">
        <v>27</v>
      </c>
      <c r="H144" s="17">
        <v>35</v>
      </c>
      <c r="K144" s="15" t="s">
        <v>200</v>
      </c>
      <c r="L144" s="17">
        <f>N131</f>
        <v>0.52961898908144123</v>
      </c>
      <c r="M144" s="17">
        <f>O131</f>
        <v>0.32026511481716907</v>
      </c>
      <c r="N144" s="17">
        <f t="shared" si="149"/>
        <v>0.46927564600963834</v>
      </c>
      <c r="O144" s="17">
        <f t="shared" si="150"/>
        <v>0.39563685857413083</v>
      </c>
    </row>
    <row r="145" spans="1:15">
      <c r="A145" s="9">
        <v>9</v>
      </c>
      <c r="B145" s="10" t="s">
        <v>201</v>
      </c>
      <c r="C145" s="17"/>
      <c r="D145" s="17"/>
      <c r="E145" s="17">
        <v>13</v>
      </c>
      <c r="F145" s="17">
        <v>17</v>
      </c>
      <c r="G145" s="17">
        <v>10</v>
      </c>
      <c r="H145" s="17">
        <v>13</v>
      </c>
      <c r="K145" s="15" t="s">
        <v>202</v>
      </c>
      <c r="L145" s="17">
        <f t="shared" si="147"/>
        <v>0.31871757240527931</v>
      </c>
      <c r="M145" s="17">
        <f t="shared" si="148"/>
        <v>0.79043503627877965</v>
      </c>
      <c r="N145" s="17">
        <f t="shared" si="149"/>
        <v>0.96196627358241549</v>
      </c>
      <c r="O145" s="17">
        <f t="shared" si="150"/>
        <v>0.46723475496327149</v>
      </c>
    </row>
    <row r="146" spans="1:15">
      <c r="A146" s="9">
        <v>10</v>
      </c>
      <c r="B146" s="10" t="s">
        <v>203</v>
      </c>
      <c r="C146" s="17">
        <v>69</v>
      </c>
      <c r="D146" s="17">
        <v>81</v>
      </c>
      <c r="E146" s="17">
        <v>72</v>
      </c>
      <c r="F146" s="17">
        <v>66</v>
      </c>
      <c r="G146" s="17">
        <v>93</v>
      </c>
      <c r="H146" s="17">
        <v>52</v>
      </c>
      <c r="K146" s="15" t="s">
        <v>204</v>
      </c>
      <c r="L146" s="17">
        <f t="shared" si="147"/>
        <v>1.1396938143483413</v>
      </c>
      <c r="M146" s="17">
        <f t="shared" si="148"/>
        <v>1.164566618499256</v>
      </c>
      <c r="N146" s="17">
        <f t="shared" si="149"/>
        <v>1.1784772892006199</v>
      </c>
      <c r="O146" s="17">
        <f t="shared" si="150"/>
        <v>1.1820446398535607</v>
      </c>
    </row>
    <row r="147" spans="1:15">
      <c r="A147" s="9">
        <v>11</v>
      </c>
      <c r="B147" s="10" t="s">
        <v>205</v>
      </c>
      <c r="C147" s="17">
        <v>101</v>
      </c>
      <c r="D147" s="17">
        <v>104</v>
      </c>
      <c r="E147" s="17">
        <v>75</v>
      </c>
      <c r="F147" s="17">
        <v>74</v>
      </c>
      <c r="G147" s="17">
        <v>90</v>
      </c>
      <c r="H147" s="17">
        <v>69</v>
      </c>
      <c r="K147" s="15" t="s">
        <v>206</v>
      </c>
      <c r="L147" s="17">
        <f t="shared" si="147"/>
        <v>1.4593016155997807</v>
      </c>
      <c r="M147" s="17">
        <f t="shared" si="148"/>
        <v>1.0112897278762134</v>
      </c>
      <c r="N147" s="17">
        <f t="shared" si="149"/>
        <v>1.0274280927324364</v>
      </c>
      <c r="O147" s="17">
        <f t="shared" si="150"/>
        <v>1.0315769993619683</v>
      </c>
    </row>
    <row r="148" spans="1:15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K148" s="15" t="s">
        <v>208</v>
      </c>
      <c r="L148" s="17">
        <f t="shared" si="147"/>
        <v>1.2790515985473496</v>
      </c>
      <c r="M148" s="17">
        <f t="shared" si="148"/>
        <v>1.1519929429767037</v>
      </c>
      <c r="N148" s="17">
        <f t="shared" si="149"/>
        <v>1.1258087604829363</v>
      </c>
      <c r="O148" s="17">
        <f t="shared" si="150"/>
        <v>1.1295959728750442</v>
      </c>
    </row>
    <row r="149" spans="1:15">
      <c r="A149" s="9">
        <v>13</v>
      </c>
      <c r="B149" s="10" t="s">
        <v>209</v>
      </c>
      <c r="C149" s="17">
        <v>3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5">
      <c r="A150" s="9">
        <v>14</v>
      </c>
      <c r="B150" s="10" t="s">
        <v>211</v>
      </c>
      <c r="C150" s="17">
        <v>18</v>
      </c>
      <c r="D150" s="17">
        <v>18</v>
      </c>
      <c r="E150" s="17">
        <v>13</v>
      </c>
      <c r="F150" s="17">
        <v>12</v>
      </c>
      <c r="G150" s="21">
        <v>12</v>
      </c>
      <c r="H150" s="21">
        <v>12</v>
      </c>
    </row>
    <row r="151" spans="1:15">
      <c r="A151" s="9">
        <v>15</v>
      </c>
      <c r="B151" s="10" t="s">
        <v>213</v>
      </c>
      <c r="C151" s="17">
        <v>2061</v>
      </c>
      <c r="D151" s="17">
        <v>2017</v>
      </c>
      <c r="E151" s="17">
        <v>1961</v>
      </c>
      <c r="F151" s="17">
        <v>1944</v>
      </c>
      <c r="G151" s="17">
        <v>1906</v>
      </c>
      <c r="H151" s="17">
        <v>1892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11"/>
  <sheetViews>
    <sheetView topLeftCell="A73" zoomScale="70" zoomScaleNormal="70" workbookViewId="0">
      <selection activeCell="B84" sqref="B84"/>
    </sheetView>
  </sheetViews>
  <sheetFormatPr baseColWidth="10" defaultColWidth="8.83203125" defaultRowHeight="15"/>
  <cols>
    <col min="2" max="2" width="74.33203125" customWidth="1"/>
    <col min="8" max="8" width="9.5" bestFit="1" customWidth="1"/>
    <col min="11" max="11" width="73.5" customWidth="1"/>
  </cols>
  <sheetData>
    <row r="1" spans="1:17" ht="16">
      <c r="A1" s="20" t="s">
        <v>264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>C17/C31*1000</f>
        <v>8.1219720718153319</v>
      </c>
      <c r="D5" s="17">
        <f t="shared" ref="D5:F5" si="0">D17/D31*1000</f>
        <v>8.3543392149801932</v>
      </c>
      <c r="E5" s="17">
        <f t="shared" si="0"/>
        <v>9.2619603267211197</v>
      </c>
      <c r="F5" s="17">
        <f t="shared" si="0"/>
        <v>9.1082708976054061</v>
      </c>
      <c r="G5" s="17">
        <f>G17/G31*1000</f>
        <v>9.1763487012506477</v>
      </c>
      <c r="H5" s="17">
        <f>H17/H31*1000</f>
        <v>8.8892208859341153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1.24769443615136</v>
      </c>
      <c r="M5" s="17">
        <f t="shared" si="1"/>
        <v>1.2600547785217311</v>
      </c>
      <c r="N5" s="17">
        <f t="shared" si="1"/>
        <v>1.303327121995131</v>
      </c>
      <c r="O5" s="17">
        <f t="shared" si="1"/>
        <v>1.2965100310915318</v>
      </c>
      <c r="P5" s="17">
        <f t="shared" si="1"/>
        <v>1.2995534630200989</v>
      </c>
      <c r="Q5" s="17">
        <f t="shared" si="1"/>
        <v>1.2864521086629712</v>
      </c>
    </row>
    <row r="6" spans="1:17">
      <c r="A6" s="9">
        <v>2</v>
      </c>
      <c r="B6" s="15" t="s">
        <v>176</v>
      </c>
      <c r="C6" s="17">
        <f t="shared" ref="C6:F6" si="2">C18/C31*1000</f>
        <v>4.0609860359076659</v>
      </c>
      <c r="D6" s="17">
        <f t="shared" si="2"/>
        <v>4.1771696074900966</v>
      </c>
      <c r="E6" s="17">
        <f t="shared" si="2"/>
        <v>3.9381563593932323</v>
      </c>
      <c r="F6" s="17">
        <f t="shared" si="2"/>
        <v>2.5708829146466874</v>
      </c>
      <c r="G6" s="17">
        <f>G18/G31*1000</f>
        <v>1.4060534300303411</v>
      </c>
      <c r="H6" s="17">
        <f>H18/H31*1000</f>
        <v>1.4192873683424216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1.008683333237018</v>
      </c>
      <c r="M6" s="17">
        <f t="shared" si="1"/>
        <v>1.0247188953731197</v>
      </c>
      <c r="N6" s="17">
        <f t="shared" si="1"/>
        <v>0.99106948563228359</v>
      </c>
      <c r="O6" s="17">
        <f t="shared" si="1"/>
        <v>0.77530975265077717</v>
      </c>
      <c r="P6" s="17">
        <f t="shared" si="1"/>
        <v>0.54776106155398618</v>
      </c>
      <c r="Q6" s="17">
        <f t="shared" si="1"/>
        <v>0.55072332076962027</v>
      </c>
    </row>
    <row r="7" spans="1:17">
      <c r="A7" s="9">
        <v>3</v>
      </c>
      <c r="B7" s="15" t="s">
        <v>177</v>
      </c>
      <c r="C7" s="17">
        <f>C19/C31*1000+0.00001</f>
        <v>1.4249173810202336</v>
      </c>
      <c r="D7" s="17">
        <f>D19/D31*1000+0.00001</f>
        <v>1.757302041771696</v>
      </c>
      <c r="E7" s="17">
        <f>E19/E31*1000+0.00001</f>
        <v>1.5096366044340723</v>
      </c>
      <c r="F7" s="17">
        <f>F19/F31*1000+0.00001</f>
        <v>1.7775919009842809</v>
      </c>
      <c r="G7" s="17">
        <f>G19/G31*1000</f>
        <v>1.5170576481906313</v>
      </c>
      <c r="H7" s="17">
        <f>H19/H31*1000</f>
        <v>7.469933517591694E-7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0.82268068711558884</v>
      </c>
      <c r="M7" s="17">
        <f t="shared" si="1"/>
        <v>0.92822695701534508</v>
      </c>
      <c r="N7" s="17">
        <f t="shared" si="1"/>
        <v>0.85049516565790884</v>
      </c>
      <c r="O7" s="17">
        <f t="shared" si="1"/>
        <v>0.93438207415261987</v>
      </c>
      <c r="P7" s="17">
        <f t="shared" si="1"/>
        <v>0.85289964541956376</v>
      </c>
      <c r="Q7" s="17">
        <f t="shared" si="1"/>
        <v>1.9927760892652176E-4</v>
      </c>
    </row>
    <row r="8" spans="1:17">
      <c r="A8" s="9">
        <v>4</v>
      </c>
      <c r="B8" s="15" t="s">
        <v>178</v>
      </c>
      <c r="C8" s="17">
        <f t="shared" ref="C8:F8" si="3">C20/C31*1000</f>
        <v>15.438871473354231</v>
      </c>
      <c r="D8" s="17">
        <f t="shared" si="3"/>
        <v>27.821389989196977</v>
      </c>
      <c r="E8" s="17">
        <f t="shared" si="3"/>
        <v>28.332847141190193</v>
      </c>
      <c r="F8" s="17">
        <f t="shared" si="3"/>
        <v>29.726751873071837</v>
      </c>
      <c r="G8" s="17">
        <f>G20/G31*1000</f>
        <v>30.244949308073707</v>
      </c>
      <c r="H8" s="17">
        <f>H20/H31*1000</f>
        <v>30.791065959512959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0.68218547049233602</v>
      </c>
      <c r="M8" s="17">
        <f t="shared" si="1"/>
        <v>0.95752393283846227</v>
      </c>
      <c r="N8" s="17">
        <f t="shared" si="1"/>
        <v>0.96761893700496138</v>
      </c>
      <c r="O8" s="17">
        <f t="shared" si="1"/>
        <v>0.99474604053416116</v>
      </c>
      <c r="P8" s="17">
        <f t="shared" si="1"/>
        <v>1.0046735297699532</v>
      </c>
      <c r="Q8" s="17">
        <f t="shared" si="1"/>
        <v>1.0149009011788737</v>
      </c>
    </row>
    <row r="9" spans="1:17">
      <c r="A9" s="9">
        <v>5</v>
      </c>
      <c r="B9" s="15" t="s">
        <v>179</v>
      </c>
      <c r="C9" s="17">
        <f t="shared" ref="C9:F9" si="4">C21/C31*1000</f>
        <v>8.2573382730122553</v>
      </c>
      <c r="D9" s="17">
        <f t="shared" si="4"/>
        <v>8.3615412315448321</v>
      </c>
      <c r="E9" s="17">
        <f t="shared" si="4"/>
        <v>8.2263710618436399</v>
      </c>
      <c r="F9" s="17">
        <f t="shared" si="4"/>
        <v>8.5794035551638022</v>
      </c>
      <c r="G9" s="17">
        <f>G21/G31*1000</f>
        <v>8.7175312661881144</v>
      </c>
      <c r="H9" s="17">
        <f>H21/H31*1000</f>
        <v>8.9041607529692968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1.0181040187534636</v>
      </c>
      <c r="M9" s="17">
        <f t="shared" si="1"/>
        <v>1.0252055964493021</v>
      </c>
      <c r="N9" s="17">
        <f t="shared" si="1"/>
        <v>1.0159685718003328</v>
      </c>
      <c r="O9" s="17">
        <f t="shared" si="1"/>
        <v>1.0396463317487796</v>
      </c>
      <c r="P9" s="17">
        <f t="shared" si="1"/>
        <v>1.0485273544528293</v>
      </c>
      <c r="Q9" s="17">
        <f t="shared" si="1"/>
        <v>1.0602029524459549</v>
      </c>
    </row>
    <row r="10" spans="1:17">
      <c r="A10" s="9">
        <v>6</v>
      </c>
      <c r="B10" s="15" t="s">
        <v>180</v>
      </c>
      <c r="C10" s="17">
        <f t="shared" ref="C10:F10" si="5">(C22-C23)/C22*100</f>
        <v>1.4952837234330705</v>
      </c>
      <c r="D10" s="17">
        <f t="shared" si="5"/>
        <v>0.12579207030721537</v>
      </c>
      <c r="E10" s="17">
        <f t="shared" si="5"/>
        <v>-0.87037869094013876</v>
      </c>
      <c r="F10" s="17">
        <f t="shared" si="5"/>
        <v>2.4807032365262507</v>
      </c>
      <c r="G10" s="17">
        <f>(G22-G23)/G22*100</f>
        <v>-1.5884104485042572</v>
      </c>
      <c r="H10" s="17">
        <f>(H22-H23)/H22*100</f>
        <v>0.25949062950504853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1.0819175963099101</v>
      </c>
      <c r="M10" s="17">
        <f t="shared" si="6"/>
        <v>1.0128189340591345</v>
      </c>
      <c r="N10" s="17">
        <f t="shared" si="6"/>
        <v>0.95955351068729466</v>
      </c>
      <c r="O10" s="17">
        <f t="shared" si="6"/>
        <v>1.1279371967186143</v>
      </c>
      <c r="P10" s="17">
        <f t="shared" si="6"/>
        <v>0.92011143155240604</v>
      </c>
      <c r="Q10" s="17">
        <f t="shared" si="6"/>
        <v>1.0197975625578912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-10.282963827304551</v>
      </c>
      <c r="F11" s="17">
        <f>(F25-F24)/F31*1000</f>
        <v>-8.8144557073600698</v>
      </c>
      <c r="G11" s="17">
        <f>(G25-G24)/G31*1000</f>
        <v>-6.8082587138311252</v>
      </c>
      <c r="H11" s="17">
        <f>(H25-H24)/H31*1000</f>
        <v>-9.6362142376932844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0.42971617879232649</v>
      </c>
      <c r="O11" s="17">
        <f t="shared" si="7"/>
        <v>0.47254236516540749</v>
      </c>
      <c r="P11" s="17">
        <f t="shared" si="7"/>
        <v>0.54202305843643017</v>
      </c>
      <c r="Q11" s="17">
        <f t="shared" si="7"/>
        <v>0.44780613533493918</v>
      </c>
    </row>
    <row r="12" spans="1:17">
      <c r="A12" s="9">
        <v>8</v>
      </c>
      <c r="B12" s="15" t="s">
        <v>182</v>
      </c>
      <c r="C12" s="17">
        <f t="shared" ref="C12:F12" si="8">(C26-C27)/C31*1000</f>
        <v>-5.2721573097748653</v>
      </c>
      <c r="D12" s="17">
        <f t="shared" si="8"/>
        <v>-3.5289881166726684</v>
      </c>
      <c r="E12" s="17">
        <f t="shared" si="8"/>
        <v>3.1359393232205366</v>
      </c>
      <c r="F12" s="17">
        <f t="shared" si="8"/>
        <v>1.3956221536653446</v>
      </c>
      <c r="G12" s="17">
        <f>(G26-G27)/G31*1000</f>
        <v>-2.5160956116332422</v>
      </c>
      <c r="H12" s="17">
        <f>(H26-H27)/H31*1000</f>
        <v>0.2240980055277508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0.60472491179473653</v>
      </c>
      <c r="M12" s="17">
        <f>(ATAN(D12/10)+3.1415/2)/3.1415*1.75</f>
        <v>0.68601507296946951</v>
      </c>
      <c r="N12" s="17">
        <f t="shared" si="7"/>
        <v>1.0442796558958976</v>
      </c>
      <c r="O12" s="17">
        <f t="shared" si="7"/>
        <v>0.95224541038281652</v>
      </c>
      <c r="P12" s="17">
        <f t="shared" si="7"/>
        <v>0.73768893944318781</v>
      </c>
      <c r="Q12" s="17">
        <f t="shared" si="7"/>
        <v>0.88748148591586484</v>
      </c>
    </row>
    <row r="13" spans="1:17">
      <c r="A13" s="9">
        <v>9</v>
      </c>
      <c r="B13" s="15" t="s">
        <v>183</v>
      </c>
      <c r="C13" s="17">
        <f t="shared" ref="C13:F13" si="9">C28/C31*1000</f>
        <v>2.849814762040467</v>
      </c>
      <c r="D13" s="17">
        <f t="shared" si="9"/>
        <v>2.8087864602088586</v>
      </c>
      <c r="E13" s="17">
        <f t="shared" si="9"/>
        <v>2.8442240373395564</v>
      </c>
      <c r="F13" s="17">
        <f t="shared" si="9"/>
        <v>2.0567063317173497</v>
      </c>
      <c r="G13" s="17">
        <f>G28/G31*1000</f>
        <v>2.0720787389920816</v>
      </c>
      <c r="H13" s="17">
        <f>H28/H31*1000</f>
        <v>2.0915813849256741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1.3134906184563782</v>
      </c>
      <c r="M13" s="17">
        <f t="shared" si="10"/>
        <v>1.3076894645885615</v>
      </c>
      <c r="N13" s="17">
        <f t="shared" si="10"/>
        <v>1.3127084769113981</v>
      </c>
      <c r="O13" s="17">
        <f t="shared" si="10"/>
        <v>1.1686323790819935</v>
      </c>
      <c r="P13" s="17">
        <f t="shared" si="10"/>
        <v>1.1722783894397599</v>
      </c>
      <c r="Q13" s="17">
        <f t="shared" si="10"/>
        <v>1.1768428288049888</v>
      </c>
    </row>
    <row r="14" spans="1:17">
      <c r="A14" s="9">
        <v>10</v>
      </c>
      <c r="B14" s="15" t="s">
        <v>184</v>
      </c>
      <c r="C14" s="17">
        <f t="shared" ref="C14:F14" si="11">C29/C31*100</f>
        <v>4.274722143060701E-2</v>
      </c>
      <c r="D14" s="17">
        <f t="shared" si="11"/>
        <v>3.6010082823190494E-2</v>
      </c>
      <c r="E14" s="17">
        <f t="shared" si="11"/>
        <v>3.6464410735122521E-2</v>
      </c>
      <c r="F14" s="17">
        <f t="shared" si="11"/>
        <v>3.6726898780666963E-2</v>
      </c>
      <c r="G14" s="17">
        <f>G29/G31*100</f>
        <v>3.7001406053430025E-2</v>
      </c>
      <c r="H14" s="17">
        <f>H29/H31*100</f>
        <v>6.7229401658325236E-2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0.91372500196890616</v>
      </c>
      <c r="M14" s="17">
        <f t="shared" si="10"/>
        <v>0.8278162783645493</v>
      </c>
      <c r="N14" s="17">
        <f t="shared" si="10"/>
        <v>0.83381323646768102</v>
      </c>
      <c r="O14" s="17">
        <f t="shared" si="10"/>
        <v>0.83726353316460111</v>
      </c>
      <c r="P14" s="17">
        <f t="shared" si="10"/>
        <v>0.84086064405642125</v>
      </c>
      <c r="Q14" s="17">
        <f t="shared" si="10"/>
        <v>1.1589835624950882</v>
      </c>
    </row>
    <row r="15" spans="1:17">
      <c r="A15" s="9">
        <v>11</v>
      </c>
      <c r="B15" s="15" t="s">
        <v>185</v>
      </c>
      <c r="C15" s="17">
        <f t="shared" ref="C15:G15" si="12">C30/C31*1000</f>
        <v>8.2644628099173563</v>
      </c>
      <c r="D15" s="17">
        <f t="shared" si="12"/>
        <v>8.3543392149801932</v>
      </c>
      <c r="E15" s="17">
        <f t="shared" si="12"/>
        <v>4.3757292882147025</v>
      </c>
      <c r="F15" s="17">
        <f t="shared" si="12"/>
        <v>4.6275892463640371</v>
      </c>
      <c r="G15" s="17">
        <f t="shared" si="12"/>
        <v>4.662177162732184</v>
      </c>
      <c r="H15" s="17">
        <f>H30/H31*1000</f>
        <v>4.706058116082767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1.2553420356079006</v>
      </c>
      <c r="M15" s="17">
        <f t="shared" si="10"/>
        <v>1.2600547785217311</v>
      </c>
      <c r="N15" s="17">
        <f t="shared" si="10"/>
        <v>0.92609330853247673</v>
      </c>
      <c r="O15" s="17">
        <f t="shared" si="10"/>
        <v>0.95641674080088535</v>
      </c>
      <c r="P15" s="17">
        <f t="shared" si="10"/>
        <v>0.96052576614258467</v>
      </c>
      <c r="Q15" s="17">
        <f t="shared" si="10"/>
        <v>0.96572023231098636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</f>
        <v>114</v>
      </c>
      <c r="D17" s="17">
        <f t="shared" ref="D17:F17" si="13">D47+D77+D107+D137+D167+D197+D227</f>
        <v>116</v>
      </c>
      <c r="E17" s="17">
        <f t="shared" si="13"/>
        <v>127</v>
      </c>
      <c r="F17" s="17">
        <f t="shared" si="13"/>
        <v>124</v>
      </c>
      <c r="G17" s="17">
        <f t="shared" ref="G17:H28" si="14">G47+G77+G107+G137+G167+G197+G227</f>
        <v>124</v>
      </c>
      <c r="H17" s="17">
        <f t="shared" si="14"/>
        <v>119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F18" si="15">C48+C78+C108+C138+C168+C198+C228</f>
        <v>57</v>
      </c>
      <c r="D18" s="17">
        <f t="shared" si="15"/>
        <v>58</v>
      </c>
      <c r="E18" s="17">
        <f t="shared" si="15"/>
        <v>54</v>
      </c>
      <c r="F18" s="17">
        <f t="shared" si="15"/>
        <v>35</v>
      </c>
      <c r="G18" s="17">
        <f t="shared" si="14"/>
        <v>19</v>
      </c>
      <c r="H18" s="17">
        <f t="shared" si="14"/>
        <v>19</v>
      </c>
      <c r="K18" s="15" t="s">
        <v>187</v>
      </c>
      <c r="L18" s="17">
        <f t="shared" ref="L18:L23" si="16">L5</f>
        <v>1.24769443615136</v>
      </c>
      <c r="M18" s="17">
        <f t="shared" ref="M18:M23" si="17">N5</f>
        <v>1.303327121995131</v>
      </c>
      <c r="N18" s="17">
        <f t="shared" ref="N18:N28" si="18">P5</f>
        <v>1.2995534630200989</v>
      </c>
      <c r="O18" s="17">
        <f>Q5</f>
        <v>1.2864521086629712</v>
      </c>
    </row>
    <row r="19" spans="1:15">
      <c r="A19" s="9">
        <v>3</v>
      </c>
      <c r="B19" s="10" t="s">
        <v>189</v>
      </c>
      <c r="C19" s="17">
        <f t="shared" ref="C19:F19" si="19">C49+C79+C109+C139+C169+C199+C229</f>
        <v>20</v>
      </c>
      <c r="D19" s="17">
        <f t="shared" si="19"/>
        <v>24.4</v>
      </c>
      <c r="E19" s="17">
        <f t="shared" si="19"/>
        <v>20.7</v>
      </c>
      <c r="F19" s="17">
        <f t="shared" si="19"/>
        <v>24.2</v>
      </c>
      <c r="G19" s="17">
        <f t="shared" si="14"/>
        <v>20.5</v>
      </c>
      <c r="H19" s="17">
        <f>H49+H79+H109+H139+H169+H199+H229+0.00001</f>
        <v>1.0000000000000001E-5</v>
      </c>
      <c r="K19" s="15" t="s">
        <v>190</v>
      </c>
      <c r="L19" s="17">
        <f t="shared" si="16"/>
        <v>1.008683333237018</v>
      </c>
      <c r="M19" s="17">
        <f t="shared" si="17"/>
        <v>0.99106948563228359</v>
      </c>
      <c r="N19" s="17">
        <f t="shared" si="18"/>
        <v>0.54776106155398618</v>
      </c>
      <c r="O19" s="17">
        <f t="shared" ref="O19:O28" si="20">Q6</f>
        <v>0.55072332076962027</v>
      </c>
    </row>
    <row r="20" spans="1:15">
      <c r="A20" s="9">
        <v>4</v>
      </c>
      <c r="B20" s="10" t="s">
        <v>191</v>
      </c>
      <c r="C20" s="17">
        <f t="shared" ref="C20:F20" si="21">C50+C80+C110+C140+C170+C200+C230</f>
        <v>216.7</v>
      </c>
      <c r="D20" s="17">
        <f t="shared" si="21"/>
        <v>386.3</v>
      </c>
      <c r="E20" s="17">
        <f t="shared" si="21"/>
        <v>388.49999999999994</v>
      </c>
      <c r="F20" s="17">
        <f t="shared" si="21"/>
        <v>404.7</v>
      </c>
      <c r="G20" s="17">
        <f t="shared" si="14"/>
        <v>408.7</v>
      </c>
      <c r="H20" s="17">
        <f t="shared" si="14"/>
        <v>412.2</v>
      </c>
      <c r="K20" s="15" t="s">
        <v>192</v>
      </c>
      <c r="L20" s="17">
        <f t="shared" si="16"/>
        <v>0.82268068711558884</v>
      </c>
      <c r="M20" s="17">
        <f t="shared" si="17"/>
        <v>0.85049516565790884</v>
      </c>
      <c r="N20" s="17">
        <f t="shared" si="18"/>
        <v>0.85289964541956376</v>
      </c>
      <c r="O20" s="17">
        <f t="shared" si="20"/>
        <v>1.9927760892652176E-4</v>
      </c>
    </row>
    <row r="21" spans="1:15">
      <c r="A21" s="9">
        <v>5</v>
      </c>
      <c r="B21" s="10" t="s">
        <v>193</v>
      </c>
      <c r="C21" s="17">
        <f t="shared" ref="C21:F21" si="22">C51+C81+C111+C141+C171+C201+C231</f>
        <v>115.9</v>
      </c>
      <c r="D21" s="17">
        <f t="shared" si="22"/>
        <v>116.1</v>
      </c>
      <c r="E21" s="17">
        <f t="shared" si="22"/>
        <v>112.79999999999998</v>
      </c>
      <c r="F21" s="17">
        <f t="shared" si="22"/>
        <v>116.79999999999998</v>
      </c>
      <c r="G21" s="17">
        <f t="shared" si="14"/>
        <v>117.79999999999998</v>
      </c>
      <c r="H21" s="17">
        <f t="shared" si="14"/>
        <v>119.19999999999999</v>
      </c>
      <c r="K21" s="15" t="s">
        <v>194</v>
      </c>
      <c r="L21" s="17">
        <f t="shared" si="16"/>
        <v>0.68218547049233602</v>
      </c>
      <c r="M21" s="17">
        <f t="shared" si="17"/>
        <v>0.96761893700496138</v>
      </c>
      <c r="N21" s="17">
        <f t="shared" si="18"/>
        <v>1.0046735297699532</v>
      </c>
      <c r="O21" s="17">
        <f t="shared" si="20"/>
        <v>1.0149009011788737</v>
      </c>
    </row>
    <row r="22" spans="1:15">
      <c r="A22" s="9">
        <v>6</v>
      </c>
      <c r="B22" s="10" t="s">
        <v>195</v>
      </c>
      <c r="C22" s="17">
        <f t="shared" ref="C22:F22" si="23">C52+C82+C112+C142+C172+C202+C232</f>
        <v>616598.69999999995</v>
      </c>
      <c r="D22" s="17">
        <f t="shared" si="23"/>
        <v>621819.80000000016</v>
      </c>
      <c r="E22" s="17">
        <f t="shared" si="23"/>
        <v>629185.9</v>
      </c>
      <c r="F22" s="17">
        <f t="shared" si="23"/>
        <v>591368.6</v>
      </c>
      <c r="G22" s="17">
        <f t="shared" si="14"/>
        <v>687964.5</v>
      </c>
      <c r="H22" s="17">
        <f t="shared" si="14"/>
        <v>813671</v>
      </c>
      <c r="K22" s="15" t="s">
        <v>196</v>
      </c>
      <c r="L22" s="17">
        <f t="shared" si="16"/>
        <v>1.0181040187534636</v>
      </c>
      <c r="M22" s="17">
        <f t="shared" si="17"/>
        <v>1.0159685718003328</v>
      </c>
      <c r="N22" s="17">
        <f t="shared" si="18"/>
        <v>1.0485273544528293</v>
      </c>
      <c r="O22" s="17">
        <f t="shared" si="20"/>
        <v>1.0602029524459549</v>
      </c>
    </row>
    <row r="23" spans="1:15">
      <c r="A23" s="9">
        <v>7</v>
      </c>
      <c r="B23" s="10" t="s">
        <v>197</v>
      </c>
      <c r="C23" s="17">
        <f t="shared" ref="C23:F23" si="24">C53+C83+C113+C143+C173+C203+C233</f>
        <v>607378.80000000005</v>
      </c>
      <c r="D23" s="17">
        <f t="shared" si="24"/>
        <v>621037.6</v>
      </c>
      <c r="E23" s="17">
        <f t="shared" si="24"/>
        <v>634662.19999999995</v>
      </c>
      <c r="F23" s="17">
        <f t="shared" si="24"/>
        <v>576698.5</v>
      </c>
      <c r="G23" s="17">
        <f t="shared" si="14"/>
        <v>698892.20000000007</v>
      </c>
      <c r="H23" s="17">
        <f t="shared" si="14"/>
        <v>811559.6</v>
      </c>
      <c r="K23" s="15" t="s">
        <v>198</v>
      </c>
      <c r="L23" s="17">
        <f t="shared" si="16"/>
        <v>1.0819175963099101</v>
      </c>
      <c r="M23" s="17">
        <f t="shared" si="17"/>
        <v>0.95955351068729466</v>
      </c>
      <c r="N23" s="17">
        <f t="shared" si="18"/>
        <v>0.92011143155240604</v>
      </c>
      <c r="O23" s="17">
        <f t="shared" si="20"/>
        <v>1.0197975625578912</v>
      </c>
    </row>
    <row r="24" spans="1:15">
      <c r="A24" s="9">
        <v>8</v>
      </c>
      <c r="B24" s="10" t="s">
        <v>199</v>
      </c>
      <c r="C24" s="17">
        <f t="shared" ref="C24:F24" si="25">C54+C84+C114+C144+C174+C204+C234</f>
        <v>0</v>
      </c>
      <c r="D24" s="17">
        <f t="shared" si="25"/>
        <v>0</v>
      </c>
      <c r="E24" s="17">
        <f t="shared" si="25"/>
        <v>276</v>
      </c>
      <c r="F24" s="17">
        <f t="shared" si="25"/>
        <v>237</v>
      </c>
      <c r="G24" s="17">
        <f t="shared" si="14"/>
        <v>238</v>
      </c>
      <c r="H24" s="17">
        <f t="shared" si="14"/>
        <v>243</v>
      </c>
      <c r="K24" s="15" t="s">
        <v>200</v>
      </c>
      <c r="L24" s="17">
        <f>N11</f>
        <v>0.42971617879232649</v>
      </c>
      <c r="M24" s="17">
        <f>O11</f>
        <v>0.47254236516540749</v>
      </c>
      <c r="N24" s="17">
        <f t="shared" si="18"/>
        <v>0.54202305843643017</v>
      </c>
      <c r="O24" s="17">
        <f t="shared" si="20"/>
        <v>0.44780613533493918</v>
      </c>
    </row>
    <row r="25" spans="1:15">
      <c r="A25" s="9">
        <v>9</v>
      </c>
      <c r="B25" s="10" t="s">
        <v>201</v>
      </c>
      <c r="C25" s="17">
        <f t="shared" ref="C25:F25" si="26">C55+C85+C115+C145+C175+C205+C235</f>
        <v>0</v>
      </c>
      <c r="D25" s="17">
        <f t="shared" si="26"/>
        <v>0</v>
      </c>
      <c r="E25" s="17">
        <f t="shared" si="26"/>
        <v>135</v>
      </c>
      <c r="F25" s="17">
        <f t="shared" si="26"/>
        <v>117</v>
      </c>
      <c r="G25" s="17">
        <f t="shared" si="14"/>
        <v>146</v>
      </c>
      <c r="H25" s="17">
        <f t="shared" si="14"/>
        <v>114</v>
      </c>
      <c r="K25" s="15" t="s">
        <v>202</v>
      </c>
      <c r="L25" s="17">
        <f>L12</f>
        <v>0.60472491179473653</v>
      </c>
      <c r="M25" s="17">
        <f>N12</f>
        <v>1.0442796558958976</v>
      </c>
      <c r="N25" s="17">
        <f t="shared" si="18"/>
        <v>0.73768893944318781</v>
      </c>
      <c r="O25" s="17">
        <f t="shared" si="20"/>
        <v>0.88748148591586484</v>
      </c>
    </row>
    <row r="26" spans="1:15">
      <c r="A26" s="9">
        <v>10</v>
      </c>
      <c r="B26" s="10" t="s">
        <v>203</v>
      </c>
      <c r="C26" s="17">
        <f t="shared" ref="C26:F26" si="27">C56+C86+C116+C146+C176+C206+C236</f>
        <v>249</v>
      </c>
      <c r="D26" s="17">
        <f t="shared" si="27"/>
        <v>463</v>
      </c>
      <c r="E26" s="17">
        <f t="shared" si="27"/>
        <v>444</v>
      </c>
      <c r="F26" s="17">
        <f t="shared" si="27"/>
        <v>470</v>
      </c>
      <c r="G26" s="17">
        <f t="shared" si="14"/>
        <v>372</v>
      </c>
      <c r="H26" s="17">
        <f t="shared" si="14"/>
        <v>445</v>
      </c>
      <c r="K26" s="15" t="s">
        <v>204</v>
      </c>
      <c r="L26" s="17">
        <f>L13</f>
        <v>1.3134906184563782</v>
      </c>
      <c r="M26" s="17">
        <f>N13</f>
        <v>1.3127084769113981</v>
      </c>
      <c r="N26" s="17">
        <f t="shared" si="18"/>
        <v>1.1722783894397599</v>
      </c>
      <c r="O26" s="17">
        <f t="shared" si="20"/>
        <v>1.1768428288049888</v>
      </c>
    </row>
    <row r="27" spans="1:15">
      <c r="A27" s="9">
        <v>11</v>
      </c>
      <c r="B27" s="10" t="s">
        <v>205</v>
      </c>
      <c r="C27" s="17">
        <f t="shared" ref="C27:F27" si="28">C57+C87+C117+C147+C177+C207+C237</f>
        <v>323</v>
      </c>
      <c r="D27" s="17">
        <f t="shared" si="28"/>
        <v>512</v>
      </c>
      <c r="E27" s="17">
        <f t="shared" si="28"/>
        <v>401</v>
      </c>
      <c r="F27" s="17">
        <f t="shared" si="28"/>
        <v>451</v>
      </c>
      <c r="G27" s="17">
        <f t="shared" si="14"/>
        <v>406</v>
      </c>
      <c r="H27" s="17">
        <f t="shared" si="14"/>
        <v>442</v>
      </c>
      <c r="K27" s="15" t="s">
        <v>206</v>
      </c>
      <c r="L27" s="17">
        <f>L14</f>
        <v>0.91372500196890616</v>
      </c>
      <c r="M27" s="17">
        <f>N14</f>
        <v>0.83381323646768102</v>
      </c>
      <c r="N27" s="17">
        <f t="shared" si="18"/>
        <v>0.84086064405642125</v>
      </c>
      <c r="O27" s="17">
        <f t="shared" si="20"/>
        <v>1.1589835624950882</v>
      </c>
    </row>
    <row r="28" spans="1:15">
      <c r="A28" s="9">
        <v>12</v>
      </c>
      <c r="B28" s="10" t="s">
        <v>207</v>
      </c>
      <c r="C28" s="17">
        <f t="shared" ref="C28:F28" si="29">C58+C88+C118+C148+C178+C208+C238</f>
        <v>40</v>
      </c>
      <c r="D28" s="17">
        <f t="shared" si="29"/>
        <v>39</v>
      </c>
      <c r="E28" s="17">
        <f t="shared" si="29"/>
        <v>39</v>
      </c>
      <c r="F28" s="17">
        <f t="shared" si="29"/>
        <v>28</v>
      </c>
      <c r="G28" s="17">
        <f t="shared" si="14"/>
        <v>28</v>
      </c>
      <c r="H28" s="17">
        <f t="shared" si="14"/>
        <v>28</v>
      </c>
      <c r="K28" s="15" t="s">
        <v>208</v>
      </c>
      <c r="L28" s="17">
        <f>L15</f>
        <v>1.2553420356079006</v>
      </c>
      <c r="M28" s="17">
        <f>N15</f>
        <v>0.92609330853247673</v>
      </c>
      <c r="N28" s="17">
        <f t="shared" si="18"/>
        <v>0.96052576614258467</v>
      </c>
      <c r="O28" s="17">
        <f t="shared" si="20"/>
        <v>0.96572023231098636</v>
      </c>
    </row>
    <row r="29" spans="1:15">
      <c r="A29" s="9">
        <v>13</v>
      </c>
      <c r="B29" s="10" t="s">
        <v>209</v>
      </c>
      <c r="C29" s="17">
        <f t="shared" ref="C29:F29" si="30">C59+C89+C119+C149+C179+C209+C239</f>
        <v>6</v>
      </c>
      <c r="D29" s="17">
        <f t="shared" si="30"/>
        <v>5</v>
      </c>
      <c r="E29" s="17">
        <f t="shared" si="30"/>
        <v>5</v>
      </c>
      <c r="F29" s="17">
        <f t="shared" si="30"/>
        <v>5</v>
      </c>
      <c r="G29" s="17">
        <f>G59+G89+G119+G149+G179+G209+G239</f>
        <v>5</v>
      </c>
      <c r="H29" s="17">
        <f>H59+H89+H119+H150+H179+H209+H239</f>
        <v>9</v>
      </c>
      <c r="M29" t="s">
        <v>210</v>
      </c>
      <c r="N29" s="52">
        <f>AVERAGE(N18:N28)</f>
        <v>0.90244575302611096</v>
      </c>
    </row>
    <row r="30" spans="1:15">
      <c r="A30" s="9">
        <v>14</v>
      </c>
      <c r="B30" s="10" t="s">
        <v>211</v>
      </c>
      <c r="C30" s="17">
        <f t="shared" ref="C30:H30" si="31">C60+C90+C120+C150+C180+C210+C240</f>
        <v>116</v>
      </c>
      <c r="D30" s="17">
        <f t="shared" si="31"/>
        <v>116</v>
      </c>
      <c r="E30" s="17">
        <f t="shared" si="31"/>
        <v>60</v>
      </c>
      <c r="F30" s="17">
        <f t="shared" si="31"/>
        <v>63</v>
      </c>
      <c r="G30" s="17">
        <f>G60+G90+G120+G150+G180+G210+G240</f>
        <v>63</v>
      </c>
      <c r="H30" s="17">
        <f t="shared" si="31"/>
        <v>63</v>
      </c>
      <c r="M30" t="s">
        <v>212</v>
      </c>
      <c r="N30" s="52">
        <f>STDEV(N18:N28)</f>
        <v>0.23560093398225893</v>
      </c>
    </row>
    <row r="31" spans="1:15">
      <c r="A31" s="9">
        <v>15</v>
      </c>
      <c r="B31" s="10" t="s">
        <v>213</v>
      </c>
      <c r="C31" s="17">
        <f t="shared" ref="C31:F31" si="32">C61+C91+C121+C151+C181+C211+C241</f>
        <v>14036</v>
      </c>
      <c r="D31" s="17">
        <f t="shared" si="32"/>
        <v>13885</v>
      </c>
      <c r="E31" s="17">
        <f t="shared" si="32"/>
        <v>13712</v>
      </c>
      <c r="F31" s="17">
        <f t="shared" si="32"/>
        <v>13614</v>
      </c>
      <c r="G31" s="17">
        <f>G61+G91+G121+G151+G181+G211+G241</f>
        <v>13513</v>
      </c>
      <c r="H31" s="17">
        <f>H61+H91+H121+H151+H181+H211+H241</f>
        <v>13387</v>
      </c>
    </row>
    <row r="32" spans="1:15" ht="16">
      <c r="A32" s="20"/>
    </row>
    <row r="33" spans="1:17" ht="16">
      <c r="A33" s="20" t="s">
        <v>265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33">C47/C61*1000</f>
        <v>12.184508268059183</v>
      </c>
      <c r="D35" s="17">
        <f t="shared" si="33"/>
        <v>12.592270950933566</v>
      </c>
      <c r="E35" s="17">
        <f t="shared" si="33"/>
        <v>14.00437636761488</v>
      </c>
      <c r="F35" s="17">
        <f t="shared" si="33"/>
        <v>13.758782201405152</v>
      </c>
      <c r="G35" s="17">
        <f t="shared" si="33"/>
        <v>13.975833454651331</v>
      </c>
      <c r="H35" s="17">
        <f t="shared" ref="H35" si="34">H47/H61*1000</f>
        <v>13.59847930984062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5">IF(C35/$I35&gt;1,2^((1-$I35/C35)/LN(10/3)),2^(-LOG($I35/C35,10/3)))</f>
        <v>1.4041992422707381</v>
      </c>
      <c r="M35" s="17">
        <f t="shared" si="35"/>
        <v>1.4149828782248113</v>
      </c>
      <c r="N35" s="17">
        <f t="shared" si="35"/>
        <v>1.4479775793628411</v>
      </c>
      <c r="O35" s="17">
        <f t="shared" si="35"/>
        <v>1.4426746184900932</v>
      </c>
      <c r="P35" s="17">
        <f t="shared" si="35"/>
        <v>1.4473698555213261</v>
      </c>
      <c r="Q35" s="17">
        <f t="shared" si="35"/>
        <v>1.4391209022249019</v>
      </c>
    </row>
    <row r="36" spans="1:17">
      <c r="A36" s="9">
        <v>2</v>
      </c>
      <c r="B36" s="15" t="s">
        <v>176</v>
      </c>
      <c r="C36" s="17">
        <f t="shared" ref="C36:G36" si="36">C48/C61*1000</f>
        <v>3.6263417464461853</v>
      </c>
      <c r="D36" s="17">
        <f t="shared" si="36"/>
        <v>4.0526849037487338</v>
      </c>
      <c r="E36" s="17">
        <f t="shared" si="36"/>
        <v>6.1269146608315097</v>
      </c>
      <c r="F36" s="17">
        <f t="shared" si="36"/>
        <v>2.4882903981264639</v>
      </c>
      <c r="G36" s="17">
        <f t="shared" si="36"/>
        <v>1.8925607803173679</v>
      </c>
      <c r="H36" s="17">
        <f t="shared" ref="H36" si="37">H48/H61*1000</f>
        <v>1.9008626992250328</v>
      </c>
      <c r="I36" s="18">
        <f>Показатели!$E$3</f>
        <v>4</v>
      </c>
      <c r="J36" s="9">
        <v>2</v>
      </c>
      <c r="K36" s="15" t="s">
        <v>176</v>
      </c>
      <c r="L36" s="17">
        <f t="shared" si="35"/>
        <v>0.94510378357320546</v>
      </c>
      <c r="M36" s="17">
        <f t="shared" si="35"/>
        <v>1.007512393851298</v>
      </c>
      <c r="N36" s="17">
        <f t="shared" si="35"/>
        <v>1.2212267913474022</v>
      </c>
      <c r="O36" s="17">
        <f t="shared" si="35"/>
        <v>0.76087072448731929</v>
      </c>
      <c r="P36" s="17">
        <f t="shared" si="35"/>
        <v>0.64995942314336408</v>
      </c>
      <c r="Q36" s="17">
        <f t="shared" si="35"/>
        <v>0.65159933378827362</v>
      </c>
    </row>
    <row r="37" spans="1:17">
      <c r="A37" s="9">
        <v>3</v>
      </c>
      <c r="B37" s="15" t="s">
        <v>177</v>
      </c>
      <c r="C37" s="17">
        <f>C49/C61*1000+0.00001</f>
        <v>2.9010833971569481</v>
      </c>
      <c r="D37" s="17">
        <f>D49/D61*1000+0.00001</f>
        <v>3.0395236778115504</v>
      </c>
      <c r="E37" s="17">
        <f>E49/E61*1000+0.00001</f>
        <v>2.8008852735229759</v>
      </c>
      <c r="F37" s="17">
        <f>F49/F61*1000+0.00001</f>
        <v>3.5421645667447308</v>
      </c>
      <c r="G37" s="17">
        <f>G49/G61*1000</f>
        <v>2.9844227689620029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5"/>
        <v>1.195804232900473</v>
      </c>
      <c r="M37" s="17">
        <f t="shared" si="35"/>
        <v>1.217617813528538</v>
      </c>
      <c r="N37" s="17">
        <f t="shared" si="35"/>
        <v>1.1789455593398559</v>
      </c>
      <c r="O37" s="17">
        <f t="shared" si="35"/>
        <v>1.2848625744613786</v>
      </c>
      <c r="P37" s="17">
        <f t="shared" si="35"/>
        <v>1.2091313881704084</v>
      </c>
      <c r="Q37" s="17">
        <f t="shared" si="35"/>
        <v>8.8737830999390996E-4</v>
      </c>
    </row>
    <row r="38" spans="1:17">
      <c r="A38" s="9">
        <v>4</v>
      </c>
      <c r="B38" s="15" t="s">
        <v>178</v>
      </c>
      <c r="C38" s="17">
        <f t="shared" ref="C38:G38" si="38">C50/C61*1000</f>
        <v>2.9155787641427326</v>
      </c>
      <c r="D38" s="17">
        <f t="shared" si="38"/>
        <v>27.312201476335211</v>
      </c>
      <c r="E38" s="17">
        <f t="shared" si="38"/>
        <v>27.73158278628738</v>
      </c>
      <c r="F38" s="17">
        <f t="shared" si="38"/>
        <v>29.478922716627636</v>
      </c>
      <c r="G38" s="17">
        <f t="shared" si="38"/>
        <v>29.69864609113408</v>
      </c>
      <c r="H38" s="17">
        <f t="shared" ref="H38" si="39">H50/H61*1000</f>
        <v>30.048252668518789</v>
      </c>
      <c r="I38" s="18">
        <f>Показатели!$E$5</f>
        <v>30</v>
      </c>
      <c r="J38" s="9">
        <v>4</v>
      </c>
      <c r="K38" s="15" t="s">
        <v>178</v>
      </c>
      <c r="L38" s="17">
        <f t="shared" si="35"/>
        <v>0.26130426585761357</v>
      </c>
      <c r="M38" s="17">
        <f t="shared" si="35"/>
        <v>0.94739518188665495</v>
      </c>
      <c r="N38" s="17">
        <f t="shared" si="35"/>
        <v>0.95574324200247518</v>
      </c>
      <c r="O38" s="17">
        <f t="shared" si="35"/>
        <v>0.9899630842553615</v>
      </c>
      <c r="P38" s="17">
        <f t="shared" si="35"/>
        <v>0.99420446834304699</v>
      </c>
      <c r="Q38" s="17">
        <f t="shared" si="35"/>
        <v>1.0009249359666879</v>
      </c>
    </row>
    <row r="39" spans="1:17">
      <c r="A39" s="9">
        <v>5</v>
      </c>
      <c r="B39" s="15" t="s">
        <v>179</v>
      </c>
      <c r="C39" s="17">
        <f t="shared" ref="C39:G39" si="40">C51/C61*1000</f>
        <v>4.6272120684653322</v>
      </c>
      <c r="D39" s="17">
        <f t="shared" si="40"/>
        <v>4.6171660153423071</v>
      </c>
      <c r="E39" s="17">
        <f t="shared" si="40"/>
        <v>4.7848285922684175</v>
      </c>
      <c r="F39" s="17">
        <f t="shared" si="40"/>
        <v>4.8009367681498825</v>
      </c>
      <c r="G39" s="17">
        <f t="shared" si="40"/>
        <v>5.0225651477653219</v>
      </c>
      <c r="H39" s="17">
        <f t="shared" ref="H39" si="41">H51/H61*1000</f>
        <v>5.044597163327972</v>
      </c>
      <c r="I39" s="18">
        <f>Показатели!$E$6</f>
        <v>8</v>
      </c>
      <c r="J39" s="9">
        <v>5</v>
      </c>
      <c r="K39" s="15" t="s">
        <v>179</v>
      </c>
      <c r="L39" s="17">
        <f t="shared" si="35"/>
        <v>0.72964484462429746</v>
      </c>
      <c r="M39" s="17">
        <f t="shared" si="35"/>
        <v>0.72873242092968704</v>
      </c>
      <c r="N39" s="17">
        <f t="shared" si="35"/>
        <v>0.7438518665035414</v>
      </c>
      <c r="O39" s="17">
        <f t="shared" si="35"/>
        <v>0.7452925395812684</v>
      </c>
      <c r="P39" s="17">
        <f t="shared" si="35"/>
        <v>0.76491043493746458</v>
      </c>
      <c r="Q39" s="17">
        <f t="shared" si="35"/>
        <v>0.76684037813082562</v>
      </c>
    </row>
    <row r="40" spans="1:17">
      <c r="A40" s="9">
        <v>6</v>
      </c>
      <c r="B40" s="15" t="s">
        <v>180</v>
      </c>
      <c r="C40" s="17">
        <f t="shared" ref="C40:G40" si="42">(C52-C53)/C52*100</f>
        <v>1.5693222671738771</v>
      </c>
      <c r="D40" s="17">
        <f t="shared" si="42"/>
        <v>0.20334252478647605</v>
      </c>
      <c r="E40" s="17">
        <f t="shared" si="42"/>
        <v>-1.2886803499155757</v>
      </c>
      <c r="F40" s="17">
        <f t="shared" si="42"/>
        <v>2.6088793949498941</v>
      </c>
      <c r="G40" s="17">
        <f t="shared" si="42"/>
        <v>-1.8549987142695494</v>
      </c>
      <c r="H40" s="17">
        <f t="shared" ref="H40" si="43">(H52-H53)/H52*100</f>
        <v>0.3877327443211262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44">(ATAN((C40+2.4)/10)+3.1415/2)/3.1415*1.75</f>
        <v>1.0854896270843162</v>
      </c>
      <c r="M40" s="17">
        <f t="shared" si="44"/>
        <v>1.0168723416871637</v>
      </c>
      <c r="N40" s="17">
        <f t="shared" si="44"/>
        <v>0.93665404623251458</v>
      </c>
      <c r="O40" s="17">
        <f t="shared" si="44"/>
        <v>1.1336745151895029</v>
      </c>
      <c r="P40" s="17">
        <f t="shared" si="44"/>
        <v>0.90532976701236789</v>
      </c>
      <c r="Q40" s="17">
        <f t="shared" si="44"/>
        <v>1.0264480019263498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-5.2516411378555796</v>
      </c>
      <c r="F41" s="17">
        <f>(F55-F54)/F61*1000</f>
        <v>-4.0983606557377055</v>
      </c>
      <c r="G41" s="17">
        <f>(G55-G54)/G61*1000</f>
        <v>-2.0381423788033191</v>
      </c>
      <c r="H41" s="17">
        <f>(H55-H54)/H61*1000</f>
        <v>-4.0941658137154553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45">(ATAN(E41/10)+3.1415/2)/3.1415*1.75</f>
        <v>0.60561996454359512</v>
      </c>
      <c r="O41" s="17">
        <f t="shared" si="45"/>
        <v>0.65832817433924484</v>
      </c>
      <c r="P41" s="17">
        <f t="shared" si="45"/>
        <v>0.76299755358028798</v>
      </c>
      <c r="Q41" s="17">
        <f t="shared" si="45"/>
        <v>0.65852827589029839</v>
      </c>
    </row>
    <row r="42" spans="1:17">
      <c r="A42" s="9">
        <v>8</v>
      </c>
      <c r="B42" s="15" t="s">
        <v>182</v>
      </c>
      <c r="C42" s="17">
        <f t="shared" ref="C42:H42" si="46">(C56-C57)/C61*1000</f>
        <v>1.1604293588627792</v>
      </c>
      <c r="D42" s="17">
        <f t="shared" si="46"/>
        <v>-3.0395136778115504</v>
      </c>
      <c r="E42" s="17">
        <f t="shared" si="46"/>
        <v>1.8964259664478484</v>
      </c>
      <c r="F42" s="17">
        <f t="shared" si="46"/>
        <v>9.5140515222482431</v>
      </c>
      <c r="G42" s="17">
        <f t="shared" si="46"/>
        <v>-2.3293055757752219</v>
      </c>
      <c r="H42" s="17">
        <f t="shared" si="46"/>
        <v>3.509284983184676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0.93935489365319269</v>
      </c>
      <c r="M42" s="17">
        <f>(ATAN(D42/10)+3.1415/2)/3.1415*1.75</f>
        <v>0.71062425274827856</v>
      </c>
      <c r="N42" s="17">
        <f t="shared" si="45"/>
        <v>0.97940226109837158</v>
      </c>
      <c r="O42" s="17">
        <f t="shared" si="45"/>
        <v>1.2986436202472955</v>
      </c>
      <c r="P42" s="17">
        <f t="shared" si="45"/>
        <v>0.74751715415202669</v>
      </c>
      <c r="Q42" s="17">
        <f t="shared" si="45"/>
        <v>1.0630082960780767</v>
      </c>
    </row>
    <row r="43" spans="1:17">
      <c r="A43" s="9">
        <v>9</v>
      </c>
      <c r="B43" s="15" t="s">
        <v>183</v>
      </c>
      <c r="C43" s="17">
        <f t="shared" ref="C43:G43" si="47">C58/C61*1000</f>
        <v>4.0615027560197277</v>
      </c>
      <c r="D43" s="17">
        <f t="shared" si="47"/>
        <v>3.3289911709364599</v>
      </c>
      <c r="E43" s="17">
        <f t="shared" si="47"/>
        <v>3.3552151714077318</v>
      </c>
      <c r="F43" s="17">
        <f t="shared" si="47"/>
        <v>1.1709601873536299</v>
      </c>
      <c r="G43" s="17">
        <f t="shared" si="47"/>
        <v>1.164652787887611</v>
      </c>
      <c r="H43" s="17">
        <f t="shared" ref="H43" si="48">H58/H61*1000</f>
        <v>1.1697616610615587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9">IF(C43/$I43&gt;1,2^((1-$I43/C43)/LN(10/3)),2^(-LOG($I43/C43,10/3)))</f>
        <v>1.4377683429655743</v>
      </c>
      <c r="M43" s="17">
        <f t="shared" si="49"/>
        <v>1.372050358029721</v>
      </c>
      <c r="N43" s="17">
        <f t="shared" si="49"/>
        <v>1.3748350448792381</v>
      </c>
      <c r="O43" s="17">
        <f t="shared" si="49"/>
        <v>0.86712593564627505</v>
      </c>
      <c r="P43" s="17">
        <f t="shared" si="49"/>
        <v>0.86443380317177088</v>
      </c>
      <c r="Q43" s="17">
        <f t="shared" si="49"/>
        <v>0.86661485347301159</v>
      </c>
    </row>
    <row r="44" spans="1:17">
      <c r="A44" s="9">
        <v>10</v>
      </c>
      <c r="B44" s="15" t="s">
        <v>184</v>
      </c>
      <c r="C44" s="17">
        <f t="shared" ref="C44:G44" si="50">C59/C61*100</f>
        <v>2.9010733971569481E-2</v>
      </c>
      <c r="D44" s="17">
        <f t="shared" si="50"/>
        <v>1.4473874656245476E-2</v>
      </c>
      <c r="E44" s="17">
        <f t="shared" si="50"/>
        <v>1.4587892049598832E-2</v>
      </c>
      <c r="F44" s="17">
        <f t="shared" si="50"/>
        <v>1.4637002341920375E-2</v>
      </c>
      <c r="G44" s="17">
        <f t="shared" si="50"/>
        <v>1.4558159848595138E-2</v>
      </c>
      <c r="H44" s="17">
        <f t="shared" ref="H44" si="51">H59/H61*100</f>
        <v>1.4622020763269484E-2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9"/>
        <v>0.73096079992417817</v>
      </c>
      <c r="M44" s="17">
        <f t="shared" si="49"/>
        <v>0.48982695667952675</v>
      </c>
      <c r="N44" s="17">
        <f t="shared" si="49"/>
        <v>0.49204471439857134</v>
      </c>
      <c r="O44" s="17">
        <f t="shared" si="49"/>
        <v>0.49299769388950671</v>
      </c>
      <c r="P44" s="17">
        <f t="shared" si="49"/>
        <v>0.49146710294877283</v>
      </c>
      <c r="Q44" s="17">
        <f t="shared" si="49"/>
        <v>0.49270712210235434</v>
      </c>
    </row>
    <row r="45" spans="1:17">
      <c r="A45" s="9">
        <v>11</v>
      </c>
      <c r="B45" s="15" t="s">
        <v>185</v>
      </c>
      <c r="C45" s="17">
        <f t="shared" ref="C45:F45" si="52">C60/C61*1000</f>
        <v>9.8636495503336228</v>
      </c>
      <c r="D45" s="17">
        <f t="shared" si="52"/>
        <v>13.31596468374584</v>
      </c>
      <c r="E45" s="17">
        <f t="shared" si="52"/>
        <v>4.6681254558716265</v>
      </c>
      <c r="F45" s="17">
        <f t="shared" si="52"/>
        <v>5.1229508196721305</v>
      </c>
      <c r="G45" s="17">
        <f>G60/G61*1000+0.00001</f>
        <v>5.0953659470082977</v>
      </c>
      <c r="H45" s="17">
        <f>H60/H61*1000+0.00001</f>
        <v>5.117717267144319</v>
      </c>
      <c r="I45" s="18">
        <f>Показатели!$E$12</f>
        <v>5</v>
      </c>
      <c r="J45" s="9">
        <v>11</v>
      </c>
      <c r="K45" s="15" t="s">
        <v>185</v>
      </c>
      <c r="L45" s="17">
        <f t="shared" si="49"/>
        <v>1.3282723372719483</v>
      </c>
      <c r="M45" s="17">
        <f t="shared" si="49"/>
        <v>1.4326720985961547</v>
      </c>
      <c r="N45" s="17">
        <f t="shared" si="49"/>
        <v>0.96123111489283652</v>
      </c>
      <c r="O45" s="17">
        <f t="shared" si="49"/>
        <v>1.0139130980944129</v>
      </c>
      <c r="P45" s="17">
        <f t="shared" si="49"/>
        <v>1.0108334963888492</v>
      </c>
      <c r="Q45" s="17">
        <f t="shared" si="49"/>
        <v>1.0133306531732094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84</v>
      </c>
      <c r="D47" s="17">
        <v>87</v>
      </c>
      <c r="E47" s="17">
        <v>96</v>
      </c>
      <c r="F47" s="17">
        <v>94</v>
      </c>
      <c r="G47" s="17">
        <v>96</v>
      </c>
      <c r="H47" s="17">
        <v>93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21">
        <v>25</v>
      </c>
      <c r="D48" s="17">
        <v>28</v>
      </c>
      <c r="E48" s="17">
        <v>42</v>
      </c>
      <c r="F48" s="17">
        <v>17</v>
      </c>
      <c r="G48" s="17">
        <v>13</v>
      </c>
      <c r="H48" s="17">
        <v>13</v>
      </c>
      <c r="K48" s="15" t="s">
        <v>187</v>
      </c>
      <c r="L48" s="17">
        <f t="shared" ref="L48:L53" si="53">L35</f>
        <v>1.4041992422707381</v>
      </c>
      <c r="M48" s="17">
        <f t="shared" ref="M48:M53" si="54">N35</f>
        <v>1.4479775793628411</v>
      </c>
      <c r="N48" s="17">
        <f t="shared" ref="N48:N58" si="55">P35</f>
        <v>1.4473698555213261</v>
      </c>
      <c r="O48" s="17">
        <f>Q35</f>
        <v>1.4391209022249019</v>
      </c>
    </row>
    <row r="49" spans="1:17">
      <c r="A49" s="9">
        <v>3</v>
      </c>
      <c r="B49" s="10" t="s">
        <v>189</v>
      </c>
      <c r="C49" s="21">
        <v>20</v>
      </c>
      <c r="D49" s="17">
        <v>21</v>
      </c>
      <c r="E49" s="17">
        <v>19.2</v>
      </c>
      <c r="F49" s="17">
        <v>24.2</v>
      </c>
      <c r="G49" s="17">
        <v>20.5</v>
      </c>
      <c r="H49" s="17">
        <v>0</v>
      </c>
      <c r="K49" s="15" t="s">
        <v>190</v>
      </c>
      <c r="L49" s="17">
        <f t="shared" si="53"/>
        <v>0.94510378357320546</v>
      </c>
      <c r="M49" s="17">
        <f t="shared" si="54"/>
        <v>1.2212267913474022</v>
      </c>
      <c r="N49" s="17">
        <f t="shared" si="55"/>
        <v>0.64995942314336408</v>
      </c>
      <c r="O49" s="17">
        <f t="shared" ref="O49:O58" si="56">Q36</f>
        <v>0.65159933378827362</v>
      </c>
    </row>
    <row r="50" spans="1:17">
      <c r="A50" s="9">
        <v>4</v>
      </c>
      <c r="B50" s="10" t="s">
        <v>191</v>
      </c>
      <c r="C50" s="17">
        <v>20.100000000000001</v>
      </c>
      <c r="D50" s="17">
        <v>188.7</v>
      </c>
      <c r="E50" s="17">
        <v>190.1</v>
      </c>
      <c r="F50" s="17">
        <v>201.4</v>
      </c>
      <c r="G50" s="17">
        <v>204</v>
      </c>
      <c r="H50" s="17">
        <v>205.5</v>
      </c>
      <c r="K50" s="15" t="s">
        <v>192</v>
      </c>
      <c r="L50" s="17">
        <f t="shared" si="53"/>
        <v>1.195804232900473</v>
      </c>
      <c r="M50" s="17">
        <f t="shared" si="54"/>
        <v>1.1789455593398559</v>
      </c>
      <c r="N50" s="17">
        <f t="shared" si="55"/>
        <v>1.2091313881704084</v>
      </c>
      <c r="O50" s="17">
        <f t="shared" si="56"/>
        <v>8.8737830999390996E-4</v>
      </c>
    </row>
    <row r="51" spans="1:17">
      <c r="A51" s="9">
        <v>5</v>
      </c>
      <c r="B51" s="10" t="s">
        <v>193</v>
      </c>
      <c r="C51" s="17">
        <v>31.9</v>
      </c>
      <c r="D51" s="17">
        <v>31.9</v>
      </c>
      <c r="E51" s="17">
        <v>32.799999999999997</v>
      </c>
      <c r="F51" s="17">
        <v>32.799999999999997</v>
      </c>
      <c r="G51" s="17">
        <v>34.5</v>
      </c>
      <c r="H51" s="17">
        <v>34.5</v>
      </c>
      <c r="K51" s="15" t="s">
        <v>194</v>
      </c>
      <c r="L51" s="17">
        <f t="shared" si="53"/>
        <v>0.26130426585761357</v>
      </c>
      <c r="M51" s="17">
        <f t="shared" si="54"/>
        <v>0.95574324200247518</v>
      </c>
      <c r="N51" s="17">
        <f t="shared" si="55"/>
        <v>0.99420446834304699</v>
      </c>
      <c r="O51" s="17">
        <f t="shared" si="56"/>
        <v>1.0009249359666879</v>
      </c>
    </row>
    <row r="52" spans="1:17">
      <c r="A52" s="9">
        <v>6</v>
      </c>
      <c r="B52" s="10" t="s">
        <v>195</v>
      </c>
      <c r="C52" s="17">
        <v>566435.6</v>
      </c>
      <c r="D52" s="17">
        <v>571400.4</v>
      </c>
      <c r="E52" s="17">
        <v>589285</v>
      </c>
      <c r="F52" s="17">
        <v>549918.1</v>
      </c>
      <c r="G52" s="17">
        <v>597714.69999999995</v>
      </c>
      <c r="H52" s="17">
        <v>766662.1</v>
      </c>
      <c r="K52" s="15" t="s">
        <v>196</v>
      </c>
      <c r="L52" s="17">
        <f t="shared" si="53"/>
        <v>0.72964484462429746</v>
      </c>
      <c r="M52" s="17">
        <f t="shared" si="54"/>
        <v>0.7438518665035414</v>
      </c>
      <c r="N52" s="17">
        <f t="shared" si="55"/>
        <v>0.76491043493746458</v>
      </c>
      <c r="O52" s="17">
        <f t="shared" si="56"/>
        <v>0.76684037813082562</v>
      </c>
    </row>
    <row r="53" spans="1:17">
      <c r="A53" s="9">
        <v>7</v>
      </c>
      <c r="B53" s="10" t="s">
        <v>197</v>
      </c>
      <c r="C53" s="17">
        <v>557546.4</v>
      </c>
      <c r="D53" s="17">
        <v>570238.5</v>
      </c>
      <c r="E53" s="17">
        <v>596879</v>
      </c>
      <c r="F53" s="17">
        <v>535571.4</v>
      </c>
      <c r="G53" s="17">
        <v>608802.30000000005</v>
      </c>
      <c r="H53" s="17">
        <v>763689.5</v>
      </c>
      <c r="K53" s="15" t="s">
        <v>198</v>
      </c>
      <c r="L53" s="17">
        <f t="shared" si="53"/>
        <v>1.0854896270843162</v>
      </c>
      <c r="M53" s="17">
        <f t="shared" si="54"/>
        <v>0.93665404623251458</v>
      </c>
      <c r="N53" s="17">
        <f t="shared" si="55"/>
        <v>0.90532976701236789</v>
      </c>
      <c r="O53" s="17">
        <f t="shared" si="56"/>
        <v>1.0264480019263498</v>
      </c>
    </row>
    <row r="54" spans="1:17">
      <c r="A54" s="9">
        <v>8</v>
      </c>
      <c r="B54" s="10" t="s">
        <v>199</v>
      </c>
      <c r="C54" s="17"/>
      <c r="D54" s="17"/>
      <c r="E54" s="17">
        <v>120</v>
      </c>
      <c r="F54" s="17">
        <v>96</v>
      </c>
      <c r="G54" s="17">
        <v>115</v>
      </c>
      <c r="H54" s="17">
        <v>101</v>
      </c>
      <c r="K54" s="15" t="s">
        <v>200</v>
      </c>
      <c r="L54" s="17">
        <f>N41</f>
        <v>0.60561996454359512</v>
      </c>
      <c r="M54" s="17">
        <f>O41</f>
        <v>0.65832817433924484</v>
      </c>
      <c r="N54" s="17">
        <f t="shared" si="55"/>
        <v>0.76299755358028798</v>
      </c>
      <c r="O54" s="17">
        <f t="shared" si="56"/>
        <v>0.65852827589029839</v>
      </c>
    </row>
    <row r="55" spans="1:17">
      <c r="A55" s="9">
        <v>9</v>
      </c>
      <c r="B55" s="10" t="s">
        <v>201</v>
      </c>
      <c r="C55" s="17"/>
      <c r="D55" s="17"/>
      <c r="E55" s="17">
        <v>84</v>
      </c>
      <c r="F55" s="17">
        <v>68</v>
      </c>
      <c r="G55" s="17">
        <v>101</v>
      </c>
      <c r="H55" s="17">
        <v>73</v>
      </c>
      <c r="K55" s="15" t="s">
        <v>202</v>
      </c>
      <c r="L55" s="17">
        <f>L42</f>
        <v>0.93935489365319269</v>
      </c>
      <c r="M55" s="17">
        <f>N42</f>
        <v>0.97940226109837158</v>
      </c>
      <c r="N55" s="17">
        <f t="shared" si="55"/>
        <v>0.74751715415202669</v>
      </c>
      <c r="O55" s="17">
        <f t="shared" si="56"/>
        <v>1.0630082960780767</v>
      </c>
    </row>
    <row r="56" spans="1:17">
      <c r="A56" s="9">
        <v>10</v>
      </c>
      <c r="B56" s="10" t="s">
        <v>203</v>
      </c>
      <c r="C56" s="17">
        <v>23</v>
      </c>
      <c r="D56" s="17">
        <v>198</v>
      </c>
      <c r="E56" s="17">
        <v>202</v>
      </c>
      <c r="F56" s="17">
        <v>256</v>
      </c>
      <c r="G56" s="17">
        <v>154</v>
      </c>
      <c r="H56" s="17">
        <v>225</v>
      </c>
      <c r="K56" s="15" t="s">
        <v>204</v>
      </c>
      <c r="L56" s="17">
        <f>L43</f>
        <v>1.4377683429655743</v>
      </c>
      <c r="M56" s="17">
        <f>N43</f>
        <v>1.3748350448792381</v>
      </c>
      <c r="N56" s="17">
        <f t="shared" si="55"/>
        <v>0.86443380317177088</v>
      </c>
      <c r="O56" s="17">
        <f t="shared" si="56"/>
        <v>0.86661485347301159</v>
      </c>
    </row>
    <row r="57" spans="1:17">
      <c r="A57" s="9">
        <v>11</v>
      </c>
      <c r="B57" s="10" t="s">
        <v>205</v>
      </c>
      <c r="C57" s="17">
        <v>15</v>
      </c>
      <c r="D57" s="17">
        <v>219</v>
      </c>
      <c r="E57" s="17">
        <v>189</v>
      </c>
      <c r="F57" s="17">
        <v>191</v>
      </c>
      <c r="G57" s="17">
        <v>170</v>
      </c>
      <c r="H57" s="17">
        <v>201</v>
      </c>
      <c r="K57" s="15" t="s">
        <v>206</v>
      </c>
      <c r="L57" s="17">
        <f>L44</f>
        <v>0.73096079992417817</v>
      </c>
      <c r="M57" s="17">
        <f>N44</f>
        <v>0.49204471439857134</v>
      </c>
      <c r="N57" s="17">
        <f t="shared" si="55"/>
        <v>0.49146710294877283</v>
      </c>
      <c r="O57" s="17">
        <f t="shared" si="56"/>
        <v>0.49270712210235434</v>
      </c>
    </row>
    <row r="58" spans="1:17">
      <c r="A58" s="9">
        <v>12</v>
      </c>
      <c r="B58" s="10" t="s">
        <v>207</v>
      </c>
      <c r="C58" s="17">
        <v>28</v>
      </c>
      <c r="D58" s="17">
        <v>23</v>
      </c>
      <c r="E58" s="17">
        <v>23</v>
      </c>
      <c r="F58" s="17">
        <v>8</v>
      </c>
      <c r="G58" s="17">
        <v>8</v>
      </c>
      <c r="H58" s="17">
        <v>8</v>
      </c>
      <c r="K58" s="15" t="s">
        <v>208</v>
      </c>
      <c r="L58" s="17">
        <f>L45</f>
        <v>1.3282723372719483</v>
      </c>
      <c r="M58" s="17">
        <f>N45</f>
        <v>0.96123111489283652</v>
      </c>
      <c r="N58" s="17">
        <f t="shared" si="55"/>
        <v>1.0108334963888492</v>
      </c>
      <c r="O58" s="17">
        <f t="shared" si="56"/>
        <v>1.0133306531732094</v>
      </c>
    </row>
    <row r="59" spans="1:17">
      <c r="A59" s="9">
        <v>13</v>
      </c>
      <c r="B59" s="10" t="s">
        <v>209</v>
      </c>
      <c r="C59" s="17">
        <v>2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68</v>
      </c>
      <c r="D60" s="17">
        <v>92</v>
      </c>
      <c r="E60" s="17">
        <v>32</v>
      </c>
      <c r="F60" s="17">
        <v>35</v>
      </c>
      <c r="G60" s="21">
        <v>35</v>
      </c>
      <c r="H60" s="21">
        <v>35</v>
      </c>
    </row>
    <row r="61" spans="1:17">
      <c r="A61" s="9">
        <v>15</v>
      </c>
      <c r="B61" s="10" t="s">
        <v>213</v>
      </c>
      <c r="C61" s="17">
        <v>6894</v>
      </c>
      <c r="D61" s="17">
        <v>6909</v>
      </c>
      <c r="E61" s="17">
        <v>6855</v>
      </c>
      <c r="F61" s="17">
        <v>6832</v>
      </c>
      <c r="G61" s="17">
        <v>6869</v>
      </c>
      <c r="H61" s="17">
        <v>6839</v>
      </c>
    </row>
    <row r="63" spans="1:17" ht="16">
      <c r="A63" s="20" t="s">
        <v>266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57">C77/C91*1000</f>
        <v>4.5731707317073171</v>
      </c>
      <c r="D65" s="17">
        <f t="shared" si="57"/>
        <v>4.6224961479198772</v>
      </c>
      <c r="E65" s="17">
        <f t="shared" si="57"/>
        <v>4.6403712296983759</v>
      </c>
      <c r="F65" s="17">
        <f t="shared" si="57"/>
        <v>3.9032006245120998</v>
      </c>
      <c r="G65" s="17">
        <f t="shared" si="57"/>
        <v>3.2025620496397114</v>
      </c>
      <c r="H65" s="17">
        <f t="shared" ref="H65" si="58">H77/H91*1000</f>
        <v>3.2076984763432237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9">IF(C65/$I65&gt;1,2^((1-$I65/C65)/LN(10/3)),2^(-LOG($I65/C65,10/3)))</f>
        <v>0.94992537631926988</v>
      </c>
      <c r="M65" s="17">
        <f t="shared" si="59"/>
        <v>0.9558105844470961</v>
      </c>
      <c r="N65" s="17">
        <f t="shared" si="59"/>
        <v>0.95793674635798232</v>
      </c>
      <c r="O65" s="17">
        <f t="shared" si="59"/>
        <v>0.86712593564627505</v>
      </c>
      <c r="P65" s="17">
        <f t="shared" si="59"/>
        <v>0.77377499276973927</v>
      </c>
      <c r="Q65" s="17">
        <f t="shared" si="59"/>
        <v>0.77448922482469429</v>
      </c>
    </row>
    <row r="66" spans="1:17">
      <c r="A66" s="9">
        <v>2</v>
      </c>
      <c r="B66" s="15" t="s">
        <v>176</v>
      </c>
      <c r="C66" s="17">
        <f t="shared" ref="C66:G66" si="60">C78/C91*1000</f>
        <v>2.2865853658536586</v>
      </c>
      <c r="D66" s="17">
        <f t="shared" si="60"/>
        <v>2.3112480739599386</v>
      </c>
      <c r="E66" s="17">
        <f t="shared" si="60"/>
        <v>2.3201856148491879</v>
      </c>
      <c r="F66" s="17">
        <f t="shared" si="60"/>
        <v>3.1225604996096799</v>
      </c>
      <c r="G66" s="17">
        <f t="shared" si="60"/>
        <v>0.80064051240992784</v>
      </c>
      <c r="H66" s="17">
        <f t="shared" ref="H66" si="61">H78/H91*1000</f>
        <v>0.80192461908580592</v>
      </c>
      <c r="I66" s="18">
        <f>Показатели!$E$3</f>
        <v>4</v>
      </c>
      <c r="J66" s="9">
        <v>2</v>
      </c>
      <c r="K66" s="15" t="s">
        <v>176</v>
      </c>
      <c r="L66" s="17">
        <f t="shared" si="59"/>
        <v>0.72472662796886733</v>
      </c>
      <c r="M66" s="17">
        <f t="shared" si="59"/>
        <v>0.72921663018135785</v>
      </c>
      <c r="N66" s="17">
        <f t="shared" si="59"/>
        <v>0.73083874302369811</v>
      </c>
      <c r="O66" s="17">
        <f t="shared" si="59"/>
        <v>0.86712593564627505</v>
      </c>
      <c r="P66" s="17">
        <f t="shared" si="59"/>
        <v>0.39608777683875651</v>
      </c>
      <c r="Q66" s="17">
        <f t="shared" si="59"/>
        <v>0.39645338517378614</v>
      </c>
    </row>
    <row r="67" spans="1:17">
      <c r="A67" s="9">
        <v>3</v>
      </c>
      <c r="B67" s="15" t="s">
        <v>177</v>
      </c>
      <c r="C67" s="17">
        <f t="shared" ref="C67:H67" si="62">C79/C91*1000+0.00001</f>
        <v>1.0000000000000001E-5</v>
      </c>
      <c r="D67" s="17">
        <f t="shared" si="62"/>
        <v>0.38521801232665642</v>
      </c>
      <c r="E67" s="17">
        <f t="shared" si="62"/>
        <v>0.38670760247486469</v>
      </c>
      <c r="F67" s="17">
        <f t="shared" si="62"/>
        <v>1.0000000000000001E-5</v>
      </c>
      <c r="G67" s="17">
        <f t="shared" si="62"/>
        <v>1.0000000000000001E-5</v>
      </c>
      <c r="H67" s="17">
        <f t="shared" si="62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9"/>
        <v>8.8737830999390996E-4</v>
      </c>
      <c r="M67" s="17">
        <f t="shared" si="59"/>
        <v>0.38741497903730709</v>
      </c>
      <c r="N67" s="17">
        <f t="shared" si="59"/>
        <v>0.38827674560502679</v>
      </c>
      <c r="O67" s="17">
        <f t="shared" si="59"/>
        <v>8.8737830999390996E-4</v>
      </c>
      <c r="P67" s="17">
        <f t="shared" si="59"/>
        <v>8.8737830999390996E-4</v>
      </c>
      <c r="Q67" s="17">
        <f t="shared" si="59"/>
        <v>8.8737830999390996E-4</v>
      </c>
    </row>
    <row r="68" spans="1:17">
      <c r="A68" s="9">
        <v>4</v>
      </c>
      <c r="B68" s="15" t="s">
        <v>178</v>
      </c>
      <c r="C68" s="17">
        <f t="shared" ref="C68:G68" si="63">C80/C91*1000</f>
        <v>29.573170731707314</v>
      </c>
      <c r="D68" s="17">
        <f t="shared" si="63"/>
        <v>30.046224961479197</v>
      </c>
      <c r="E68" s="17">
        <f t="shared" si="63"/>
        <v>30.162412993039442</v>
      </c>
      <c r="F68" s="17">
        <f t="shared" si="63"/>
        <v>31.30366900858704</v>
      </c>
      <c r="G68" s="17">
        <f t="shared" si="63"/>
        <v>32.425940752602081</v>
      </c>
      <c r="H68" s="17">
        <f t="shared" ref="H68" si="64">H80/H91*1000</f>
        <v>32.718524458700884</v>
      </c>
      <c r="I68" s="18">
        <f>Показатели!$E$5</f>
        <v>30</v>
      </c>
      <c r="J68" s="9">
        <v>4</v>
      </c>
      <c r="K68" s="15" t="s">
        <v>178</v>
      </c>
      <c r="L68" s="17">
        <f t="shared" si="59"/>
        <v>0.99178401813578654</v>
      </c>
      <c r="M68" s="17">
        <f t="shared" si="59"/>
        <v>1.0008861102754705</v>
      </c>
      <c r="N68" s="17">
        <f t="shared" si="59"/>
        <v>1.0031048226987676</v>
      </c>
      <c r="O68" s="17">
        <f t="shared" si="59"/>
        <v>1.0242659700319297</v>
      </c>
      <c r="P68" s="17">
        <f t="shared" si="59"/>
        <v>1.0440132009764413</v>
      </c>
      <c r="Q68" s="17">
        <f t="shared" si="59"/>
        <v>1.0489978500138415</v>
      </c>
    </row>
    <row r="69" spans="1:17">
      <c r="A69" s="9">
        <v>5</v>
      </c>
      <c r="B69" s="15" t="s">
        <v>179</v>
      </c>
      <c r="C69" s="17">
        <f t="shared" ref="C69:G69" si="65">C81/C91*1000</f>
        <v>4.5731707317073171</v>
      </c>
      <c r="D69" s="17">
        <f t="shared" si="65"/>
        <v>4.7765793528505389</v>
      </c>
      <c r="E69" s="17">
        <f t="shared" si="65"/>
        <v>4.7950502706883222</v>
      </c>
      <c r="F69" s="17">
        <f t="shared" si="65"/>
        <v>4.8399687743950039</v>
      </c>
      <c r="G69" s="17">
        <f t="shared" si="65"/>
        <v>4.9639711769415538</v>
      </c>
      <c r="H69" s="17">
        <f t="shared" ref="H69" si="66">H81/H91*1000</f>
        <v>4.9719326383319968</v>
      </c>
      <c r="I69" s="18">
        <f>Показатели!$E$6</f>
        <v>8</v>
      </c>
      <c r="J69" s="9">
        <v>5</v>
      </c>
      <c r="K69" s="15" t="s">
        <v>179</v>
      </c>
      <c r="L69" s="17">
        <f t="shared" si="59"/>
        <v>0.72472662796886733</v>
      </c>
      <c r="M69" s="17">
        <f t="shared" si="59"/>
        <v>0.74311327942558392</v>
      </c>
      <c r="N69" s="17">
        <f t="shared" si="59"/>
        <v>0.74476630480100658</v>
      </c>
      <c r="O69" s="17">
        <f t="shared" si="59"/>
        <v>0.74877497957215988</v>
      </c>
      <c r="P69" s="17">
        <f t="shared" si="59"/>
        <v>0.75976020998136307</v>
      </c>
      <c r="Q69" s="17">
        <f t="shared" si="59"/>
        <v>0.76046150570831006</v>
      </c>
    </row>
    <row r="70" spans="1:17">
      <c r="A70" s="9">
        <v>6</v>
      </c>
      <c r="B70" s="15" t="s">
        <v>180</v>
      </c>
      <c r="C70" s="17">
        <f t="shared" ref="C70:G70" si="67">(C82-C83)/C82*100</f>
        <v>-0.37523452157598497</v>
      </c>
      <c r="D70" s="17">
        <f t="shared" si="67"/>
        <v>4.1148807524353375</v>
      </c>
      <c r="E70" s="17">
        <f t="shared" si="67"/>
        <v>-3.8675312644742936</v>
      </c>
      <c r="F70" s="17">
        <f t="shared" si="67"/>
        <v>15.594509674218621</v>
      </c>
      <c r="G70" s="17">
        <f t="shared" si="67"/>
        <v>2.2911471321695758</v>
      </c>
      <c r="H70" s="17">
        <f t="shared" ref="H70" si="68">(H82-H83)/H82*100</f>
        <v>-12.170615180022661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69">(ATAN((C70+2.4)/10)+3.1415/2)/3.1415*1.75</f>
        <v>0.98628680761442866</v>
      </c>
      <c r="M70" s="17">
        <f t="shared" si="69"/>
        <v>1.1966571904994452</v>
      </c>
      <c r="N70" s="17">
        <f t="shared" si="69"/>
        <v>0.79382929091696486</v>
      </c>
      <c r="O70" s="17">
        <f t="shared" si="69"/>
        <v>1.4674700082600582</v>
      </c>
      <c r="P70" s="17">
        <f t="shared" si="69"/>
        <v>1.1193457513571077</v>
      </c>
      <c r="Q70" s="17">
        <f t="shared" si="69"/>
        <v>0.44394997510101042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-11.600928074245939</v>
      </c>
      <c r="F71" s="17">
        <f>(F85-F84)/F91*1000</f>
        <v>-13.27088212334114</v>
      </c>
      <c r="G71" s="17">
        <f>(G85-G84)/G91*1000</f>
        <v>-7.2057646116893519</v>
      </c>
      <c r="H71" s="17">
        <f>(H85-H84)/H91*1000</f>
        <v>-12.830793905372895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70">(ATAN(E71/10)+3.1415/2)/3.1415*1.75</f>
        <v>0.39627667030885322</v>
      </c>
      <c r="O71" s="17">
        <f t="shared" si="70"/>
        <v>0.3596982707506603</v>
      </c>
      <c r="P71" s="17">
        <f t="shared" si="70"/>
        <v>0.52717108091055331</v>
      </c>
      <c r="Q71" s="17">
        <f t="shared" si="70"/>
        <v>0.36876801290789185</v>
      </c>
    </row>
    <row r="72" spans="1:17">
      <c r="A72" s="9">
        <v>8</v>
      </c>
      <c r="B72" s="15" t="s">
        <v>182</v>
      </c>
      <c r="C72" s="17">
        <f t="shared" ref="C72:H72" si="71">(C86-C87)/C91*1000</f>
        <v>-0.76219512195121952</v>
      </c>
      <c r="D72" s="17">
        <f t="shared" si="71"/>
        <v>-3.0816640986132513</v>
      </c>
      <c r="E72" s="17">
        <f t="shared" si="71"/>
        <v>2.3201856148491879</v>
      </c>
      <c r="F72" s="17">
        <f t="shared" si="71"/>
        <v>-11.7096018735363</v>
      </c>
      <c r="G72" s="17">
        <f t="shared" si="71"/>
        <v>5.6044835868694953</v>
      </c>
      <c r="H72" s="17">
        <f t="shared" si="71"/>
        <v>0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0.83262319007833008</v>
      </c>
      <c r="M72" s="17">
        <f>(ATAN(D72/10)+3.1415/2)/3.1415*1.75</f>
        <v>0.70847733502083099</v>
      </c>
      <c r="N72" s="17">
        <f t="shared" si="70"/>
        <v>1.0020008591798311</v>
      </c>
      <c r="O72" s="17">
        <f t="shared" si="70"/>
        <v>0.39370981638937369</v>
      </c>
      <c r="P72" s="17">
        <f t="shared" si="70"/>
        <v>1.1595620754933553</v>
      </c>
      <c r="Q72" s="17">
        <f t="shared" si="70"/>
        <v>0.875</v>
      </c>
    </row>
    <row r="73" spans="1:17">
      <c r="A73" s="9">
        <v>9</v>
      </c>
      <c r="B73" s="15" t="s">
        <v>183</v>
      </c>
      <c r="C73" s="17">
        <f t="shared" ref="C73:G73" si="72">C88/C91*1000</f>
        <v>0.76219512195121952</v>
      </c>
      <c r="D73" s="17">
        <f t="shared" si="72"/>
        <v>0.77041602465331283</v>
      </c>
      <c r="E73" s="17">
        <f t="shared" si="72"/>
        <v>0.77339520494972935</v>
      </c>
      <c r="F73" s="17">
        <f t="shared" si="72"/>
        <v>2.3419203747072599</v>
      </c>
      <c r="G73" s="17">
        <f t="shared" si="72"/>
        <v>2.4019215372297835</v>
      </c>
      <c r="H73" s="17">
        <f t="shared" ref="H73" si="73">H88/H91*1000</f>
        <v>2.4057738572574179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74">IF(C73/$I73&gt;1,2^((1-$I73/C73)/LN(10/3)),2^(-LOG($I73/C73,10/3)))</f>
        <v>0.67721233516647283</v>
      </c>
      <c r="M73" s="17">
        <f t="shared" si="74"/>
        <v>0.6814079653059989</v>
      </c>
      <c r="N73" s="17">
        <f t="shared" si="74"/>
        <v>0.68292372971076987</v>
      </c>
      <c r="O73" s="17">
        <f t="shared" si="74"/>
        <v>1.2299458364108364</v>
      </c>
      <c r="P73" s="17">
        <f t="shared" si="74"/>
        <v>1.2413277827356319</v>
      </c>
      <c r="Q73" s="17">
        <f t="shared" si="74"/>
        <v>1.2420426415572579</v>
      </c>
    </row>
    <row r="74" spans="1:17">
      <c r="A74" s="9">
        <v>10</v>
      </c>
      <c r="B74" s="15" t="s">
        <v>184</v>
      </c>
      <c r="C74" s="17">
        <f t="shared" ref="C74:G74" si="75">C89/C91*100</f>
        <v>7.621951219512195E-2</v>
      </c>
      <c r="D74" s="17">
        <f t="shared" si="75"/>
        <v>7.7041602465331288E-2</v>
      </c>
      <c r="E74" s="17">
        <f t="shared" si="75"/>
        <v>7.7339520494972933E-2</v>
      </c>
      <c r="F74" s="17">
        <f t="shared" si="75"/>
        <v>7.8064012490242002E-2</v>
      </c>
      <c r="G74" s="17">
        <f t="shared" si="75"/>
        <v>8.0064051240992792E-2</v>
      </c>
      <c r="H74" s="17">
        <f t="shared" ref="H74" si="76">H89/H91*100</f>
        <v>8.0192461908580592E-2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74"/>
        <v>1.2190191073879355</v>
      </c>
      <c r="M74" s="17">
        <f t="shared" si="74"/>
        <v>1.223941686877384</v>
      </c>
      <c r="N74" s="17">
        <f t="shared" si="74"/>
        <v>1.2257045642167792</v>
      </c>
      <c r="O74" s="17">
        <f t="shared" si="74"/>
        <v>1.2299458364108364</v>
      </c>
      <c r="P74" s="17">
        <f t="shared" si="74"/>
        <v>1.2413277827356319</v>
      </c>
      <c r="Q74" s="17">
        <f t="shared" si="74"/>
        <v>1.2420426415572579</v>
      </c>
    </row>
    <row r="75" spans="1:17">
      <c r="A75" s="9">
        <v>11</v>
      </c>
      <c r="B75" s="15" t="s">
        <v>185</v>
      </c>
      <c r="C75" s="17">
        <f t="shared" ref="C75:G75" si="77">C90/C91*1000</f>
        <v>6.0975609756097562</v>
      </c>
      <c r="D75" s="17">
        <f t="shared" si="77"/>
        <v>3.0816640986132513</v>
      </c>
      <c r="E75" s="17">
        <f t="shared" si="77"/>
        <v>3.0935808197989174</v>
      </c>
      <c r="F75" s="17">
        <f t="shared" si="77"/>
        <v>3.1225604996096799</v>
      </c>
      <c r="G75" s="17">
        <f t="shared" si="77"/>
        <v>3.2025620496397114</v>
      </c>
      <c r="H75" s="17">
        <f t="shared" ref="H75" si="78">H90/H91*1000</f>
        <v>3.2076984763432237</v>
      </c>
      <c r="I75" s="18">
        <f>Показатели!$E$12</f>
        <v>5</v>
      </c>
      <c r="J75" s="9">
        <v>11</v>
      </c>
      <c r="K75" s="15" t="s">
        <v>185</v>
      </c>
      <c r="L75" s="17">
        <f t="shared" si="74"/>
        <v>1.109188864674344</v>
      </c>
      <c r="M75" s="17">
        <f t="shared" si="74"/>
        <v>0.75682098754386395</v>
      </c>
      <c r="N75" s="17">
        <f t="shared" si="74"/>
        <v>0.75850450516049084</v>
      </c>
      <c r="O75" s="17">
        <f t="shared" si="74"/>
        <v>0.76258712524418992</v>
      </c>
      <c r="P75" s="17">
        <f t="shared" si="74"/>
        <v>0.77377499276973927</v>
      </c>
      <c r="Q75" s="17">
        <f t="shared" si="74"/>
        <v>0.77448922482469429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6</v>
      </c>
      <c r="D77" s="17">
        <v>6</v>
      </c>
      <c r="E77" s="17">
        <v>6</v>
      </c>
      <c r="F77" s="17">
        <v>5</v>
      </c>
      <c r="G77" s="17">
        <v>4</v>
      </c>
      <c r="H77" s="17">
        <v>4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3</v>
      </c>
      <c r="D78" s="17">
        <v>3</v>
      </c>
      <c r="E78" s="17">
        <v>3</v>
      </c>
      <c r="F78" s="17">
        <v>4</v>
      </c>
      <c r="G78" s="17">
        <v>1</v>
      </c>
      <c r="H78" s="17">
        <v>1</v>
      </c>
      <c r="K78" s="15" t="s">
        <v>187</v>
      </c>
      <c r="L78" s="17">
        <f t="shared" ref="L78:L83" si="79">L65</f>
        <v>0.94992537631926988</v>
      </c>
      <c r="M78" s="17">
        <f t="shared" ref="M78:M83" si="80">N65</f>
        <v>0.95793674635798232</v>
      </c>
      <c r="N78" s="17">
        <f t="shared" ref="N78:N88" si="81">P65</f>
        <v>0.77377499276973927</v>
      </c>
      <c r="O78" s="17">
        <f>Q65</f>
        <v>0.77448922482469429</v>
      </c>
    </row>
    <row r="79" spans="1:17">
      <c r="A79" s="9">
        <v>3</v>
      </c>
      <c r="B79" s="10" t="s">
        <v>189</v>
      </c>
      <c r="C79" s="17">
        <v>0</v>
      </c>
      <c r="D79" s="17">
        <v>0.5</v>
      </c>
      <c r="E79" s="17">
        <v>0.5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79"/>
        <v>0.72472662796886733</v>
      </c>
      <c r="M79" s="17">
        <f t="shared" si="80"/>
        <v>0.73083874302369811</v>
      </c>
      <c r="N79" s="17">
        <f t="shared" si="81"/>
        <v>0.39608777683875651</v>
      </c>
      <c r="O79" s="17">
        <f t="shared" ref="O79:O88" si="82">Q66</f>
        <v>0.39645338517378614</v>
      </c>
    </row>
    <row r="80" spans="1:17">
      <c r="A80" s="9">
        <v>4</v>
      </c>
      <c r="B80" s="10" t="s">
        <v>191</v>
      </c>
      <c r="C80" s="17">
        <v>38.799999999999997</v>
      </c>
      <c r="D80" s="17">
        <v>39</v>
      </c>
      <c r="E80" s="17">
        <v>39</v>
      </c>
      <c r="F80" s="17">
        <v>40.1</v>
      </c>
      <c r="G80" s="17">
        <v>40.5</v>
      </c>
      <c r="H80" s="17">
        <v>40.799999999999997</v>
      </c>
      <c r="K80" s="15" t="s">
        <v>192</v>
      </c>
      <c r="L80" s="17">
        <f t="shared" si="79"/>
        <v>8.8737830999390996E-4</v>
      </c>
      <c r="M80" s="17">
        <f t="shared" si="80"/>
        <v>0.38827674560502679</v>
      </c>
      <c r="N80" s="17">
        <f t="shared" si="81"/>
        <v>8.8737830999390996E-4</v>
      </c>
      <c r="O80" s="17">
        <f t="shared" si="82"/>
        <v>8.8737830999390996E-4</v>
      </c>
    </row>
    <row r="81" spans="1:17">
      <c r="A81" s="9">
        <v>5</v>
      </c>
      <c r="B81" s="10" t="s">
        <v>193</v>
      </c>
      <c r="C81" s="17">
        <v>6</v>
      </c>
      <c r="D81" s="17">
        <v>6.2</v>
      </c>
      <c r="E81" s="17">
        <v>6.2</v>
      </c>
      <c r="F81" s="17">
        <v>6.2</v>
      </c>
      <c r="G81" s="17">
        <v>6.2</v>
      </c>
      <c r="H81" s="17">
        <v>6.2</v>
      </c>
      <c r="K81" s="15" t="s">
        <v>194</v>
      </c>
      <c r="L81" s="17">
        <f t="shared" si="79"/>
        <v>0.99178401813578654</v>
      </c>
      <c r="M81" s="17">
        <f t="shared" si="80"/>
        <v>1.0031048226987676</v>
      </c>
      <c r="N81" s="17">
        <f t="shared" si="81"/>
        <v>1.0440132009764413</v>
      </c>
      <c r="O81" s="17">
        <f t="shared" si="82"/>
        <v>1.0489978500138415</v>
      </c>
    </row>
    <row r="82" spans="1:17">
      <c r="A82" s="9">
        <v>6</v>
      </c>
      <c r="B82" s="10" t="s">
        <v>195</v>
      </c>
      <c r="C82" s="17">
        <v>5863</v>
      </c>
      <c r="D82" s="17">
        <v>5954</v>
      </c>
      <c r="E82" s="17">
        <v>4318</v>
      </c>
      <c r="F82" s="17">
        <v>6047</v>
      </c>
      <c r="G82" s="17">
        <v>12832</v>
      </c>
      <c r="H82" s="17">
        <v>6090.9</v>
      </c>
      <c r="K82" s="15" t="s">
        <v>196</v>
      </c>
      <c r="L82" s="17">
        <f t="shared" si="79"/>
        <v>0.72472662796886733</v>
      </c>
      <c r="M82" s="17">
        <f t="shared" si="80"/>
        <v>0.74476630480100658</v>
      </c>
      <c r="N82" s="17">
        <f t="shared" si="81"/>
        <v>0.75976020998136307</v>
      </c>
      <c r="O82" s="17">
        <f t="shared" si="82"/>
        <v>0.76046150570831006</v>
      </c>
    </row>
    <row r="83" spans="1:17">
      <c r="A83" s="9">
        <v>7</v>
      </c>
      <c r="B83" s="10" t="s">
        <v>197</v>
      </c>
      <c r="C83" s="17">
        <v>5885</v>
      </c>
      <c r="D83" s="17">
        <v>5709</v>
      </c>
      <c r="E83" s="17">
        <v>4485</v>
      </c>
      <c r="F83" s="17">
        <v>5104</v>
      </c>
      <c r="G83" s="17">
        <v>12538</v>
      </c>
      <c r="H83" s="17">
        <v>6832.2</v>
      </c>
      <c r="K83" s="15" t="s">
        <v>198</v>
      </c>
      <c r="L83" s="17">
        <f t="shared" si="79"/>
        <v>0.98628680761442866</v>
      </c>
      <c r="M83" s="17">
        <f t="shared" si="80"/>
        <v>0.79382929091696486</v>
      </c>
      <c r="N83" s="17">
        <f t="shared" si="81"/>
        <v>1.1193457513571077</v>
      </c>
      <c r="O83" s="17">
        <f t="shared" si="82"/>
        <v>0.44394997510101042</v>
      </c>
    </row>
    <row r="84" spans="1:17">
      <c r="A84" s="9">
        <v>8</v>
      </c>
      <c r="B84" s="10" t="s">
        <v>199</v>
      </c>
      <c r="C84" s="17"/>
      <c r="D84" s="17"/>
      <c r="E84" s="17">
        <v>22</v>
      </c>
      <c r="F84" s="17">
        <v>22</v>
      </c>
      <c r="G84" s="17">
        <v>18</v>
      </c>
      <c r="H84" s="17">
        <v>23</v>
      </c>
      <c r="K84" s="15" t="s">
        <v>200</v>
      </c>
      <c r="L84" s="17">
        <f>N71</f>
        <v>0.39627667030885322</v>
      </c>
      <c r="M84" s="17">
        <f>O71</f>
        <v>0.3596982707506603</v>
      </c>
      <c r="N84" s="17">
        <f t="shared" si="81"/>
        <v>0.52717108091055331</v>
      </c>
      <c r="O84" s="17">
        <f t="shared" si="82"/>
        <v>0.36876801290789185</v>
      </c>
    </row>
    <row r="85" spans="1:17">
      <c r="A85" s="9">
        <v>9</v>
      </c>
      <c r="B85" s="10" t="s">
        <v>201</v>
      </c>
      <c r="C85" s="17"/>
      <c r="D85" s="17"/>
      <c r="E85" s="17">
        <v>7</v>
      </c>
      <c r="F85" s="17">
        <v>5</v>
      </c>
      <c r="G85" s="17">
        <v>9</v>
      </c>
      <c r="H85" s="17">
        <v>7</v>
      </c>
      <c r="K85" s="15" t="s">
        <v>202</v>
      </c>
      <c r="L85" s="17">
        <f>L72</f>
        <v>0.83262319007833008</v>
      </c>
      <c r="M85" s="17">
        <f>N72</f>
        <v>1.0020008591798311</v>
      </c>
      <c r="N85" s="17">
        <f t="shared" si="81"/>
        <v>1.1595620754933553</v>
      </c>
      <c r="O85" s="17">
        <f t="shared" si="82"/>
        <v>0.875</v>
      </c>
    </row>
    <row r="86" spans="1:17">
      <c r="A86" s="9">
        <v>10</v>
      </c>
      <c r="B86" s="10" t="s">
        <v>203</v>
      </c>
      <c r="C86" s="17">
        <v>57</v>
      </c>
      <c r="D86" s="17">
        <v>48</v>
      </c>
      <c r="E86" s="17">
        <v>50</v>
      </c>
      <c r="F86" s="17">
        <v>32</v>
      </c>
      <c r="G86" s="17">
        <v>47</v>
      </c>
      <c r="H86" s="17">
        <v>38</v>
      </c>
      <c r="K86" s="15" t="s">
        <v>204</v>
      </c>
      <c r="L86" s="17">
        <f>L73</f>
        <v>0.67721233516647283</v>
      </c>
      <c r="M86" s="17">
        <f>N73</f>
        <v>0.68292372971076987</v>
      </c>
      <c r="N86" s="17">
        <f t="shared" si="81"/>
        <v>1.2413277827356319</v>
      </c>
      <c r="O86" s="17">
        <f t="shared" si="82"/>
        <v>1.2420426415572579</v>
      </c>
    </row>
    <row r="87" spans="1:17">
      <c r="A87" s="9">
        <v>11</v>
      </c>
      <c r="B87" s="10" t="s">
        <v>205</v>
      </c>
      <c r="C87" s="17">
        <v>58</v>
      </c>
      <c r="D87" s="17">
        <v>52</v>
      </c>
      <c r="E87" s="17">
        <v>47</v>
      </c>
      <c r="F87" s="17">
        <v>47</v>
      </c>
      <c r="G87" s="17">
        <v>40</v>
      </c>
      <c r="H87" s="17">
        <v>38</v>
      </c>
      <c r="K87" s="15" t="s">
        <v>206</v>
      </c>
      <c r="L87" s="17">
        <f>L74</f>
        <v>1.2190191073879355</v>
      </c>
      <c r="M87" s="17">
        <f>N74</f>
        <v>1.2257045642167792</v>
      </c>
      <c r="N87" s="17">
        <f t="shared" si="81"/>
        <v>1.2413277827356319</v>
      </c>
      <c r="O87" s="17">
        <f t="shared" si="82"/>
        <v>1.2420426415572579</v>
      </c>
    </row>
    <row r="88" spans="1:17">
      <c r="A88" s="9">
        <v>12</v>
      </c>
      <c r="B88" s="10" t="s">
        <v>207</v>
      </c>
      <c r="C88" s="21">
        <v>1</v>
      </c>
      <c r="D88" s="17">
        <v>1</v>
      </c>
      <c r="E88" s="17">
        <v>1</v>
      </c>
      <c r="F88" s="17">
        <v>3</v>
      </c>
      <c r="G88" s="17">
        <v>3</v>
      </c>
      <c r="H88" s="17">
        <v>3</v>
      </c>
      <c r="K88" s="15" t="s">
        <v>208</v>
      </c>
      <c r="L88" s="17">
        <f>L75</f>
        <v>1.109188864674344</v>
      </c>
      <c r="M88" s="17">
        <f>N75</f>
        <v>0.75850450516049084</v>
      </c>
      <c r="N88" s="17">
        <f t="shared" si="81"/>
        <v>0.77377499276973927</v>
      </c>
      <c r="O88" s="17">
        <f t="shared" si="82"/>
        <v>0.77448922482469429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8</v>
      </c>
      <c r="D90" s="17">
        <v>4</v>
      </c>
      <c r="E90" s="17">
        <v>4</v>
      </c>
      <c r="F90" s="17">
        <v>4</v>
      </c>
      <c r="G90" s="21">
        <v>4</v>
      </c>
      <c r="H90" s="21">
        <v>4</v>
      </c>
    </row>
    <row r="91" spans="1:17">
      <c r="A91" s="9">
        <v>15</v>
      </c>
      <c r="B91" s="10" t="s">
        <v>213</v>
      </c>
      <c r="C91" s="17">
        <v>1312</v>
      </c>
      <c r="D91" s="17">
        <v>1298</v>
      </c>
      <c r="E91" s="17">
        <v>1293</v>
      </c>
      <c r="F91" s="17">
        <v>1281</v>
      </c>
      <c r="G91" s="17">
        <v>1249</v>
      </c>
      <c r="H91" s="17">
        <v>1247</v>
      </c>
    </row>
    <row r="93" spans="1:17" ht="16">
      <c r="A93" s="20" t="s">
        <v>267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83">C107/C121*1000</f>
        <v>3.4802784222737819</v>
      </c>
      <c r="D95" s="17">
        <f t="shared" si="83"/>
        <v>3.5356511490866236</v>
      </c>
      <c r="E95" s="17">
        <f t="shared" si="83"/>
        <v>3.5377358490566038</v>
      </c>
      <c r="F95" s="17">
        <f t="shared" si="83"/>
        <v>4.1444641799881587</v>
      </c>
      <c r="G95" s="17">
        <f t="shared" si="83"/>
        <v>4.1641879833432478</v>
      </c>
      <c r="H95" s="17">
        <f t="shared" ref="H95" si="84">H107/H121*1000</f>
        <v>3.6036036036036037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85">IF(C95/$I95&gt;1,2^((1-$I95/C95)/LN(10/3)),2^(-LOG($I95/C95,10/3)))</f>
        <v>0.811722385696101</v>
      </c>
      <c r="M95" s="17">
        <f t="shared" si="85"/>
        <v>0.81913277278494145</v>
      </c>
      <c r="N95" s="17">
        <f t="shared" si="85"/>
        <v>0.81941079719429843</v>
      </c>
      <c r="O95" s="17">
        <f t="shared" si="85"/>
        <v>0.89759032862459809</v>
      </c>
      <c r="P95" s="17">
        <f t="shared" si="85"/>
        <v>0.90004713837326566</v>
      </c>
      <c r="Q95" s="17">
        <f t="shared" si="85"/>
        <v>0.82815971242976538</v>
      </c>
    </row>
    <row r="96" spans="1:17">
      <c r="A96" s="9">
        <v>2</v>
      </c>
      <c r="B96" s="15" t="s">
        <v>176</v>
      </c>
      <c r="C96" s="17">
        <f t="shared" ref="C96:G96" si="86">C108/C121*1000</f>
        <v>0.58004640371229699</v>
      </c>
      <c r="D96" s="17">
        <f t="shared" si="86"/>
        <v>1.1785503830288744</v>
      </c>
      <c r="E96" s="17">
        <f t="shared" si="86"/>
        <v>1.7688679245283019</v>
      </c>
      <c r="F96" s="17">
        <f t="shared" si="86"/>
        <v>3.5523978685612789</v>
      </c>
      <c r="G96" s="17">
        <f t="shared" si="86"/>
        <v>1.1897679952409281</v>
      </c>
      <c r="H96" s="17">
        <f t="shared" ref="H96" si="87">H108/H121*1000</f>
        <v>1.2012012012012012</v>
      </c>
      <c r="I96" s="18">
        <f>Показатели!$E$3</f>
        <v>4</v>
      </c>
      <c r="J96" s="9">
        <v>2</v>
      </c>
      <c r="K96" s="15" t="s">
        <v>176</v>
      </c>
      <c r="L96" s="17">
        <f t="shared" si="85"/>
        <v>0.32900735381741042</v>
      </c>
      <c r="M96" s="17">
        <f t="shared" si="85"/>
        <v>0.4948349459152539</v>
      </c>
      <c r="N96" s="17">
        <f t="shared" si="85"/>
        <v>0.62515313178907295</v>
      </c>
      <c r="O96" s="17">
        <f t="shared" si="85"/>
        <v>0.93396046097878627</v>
      </c>
      <c r="P96" s="17">
        <f t="shared" si="85"/>
        <v>0.4975410690358969</v>
      </c>
      <c r="Q96" s="17">
        <f t="shared" si="85"/>
        <v>0.50028808530771163</v>
      </c>
    </row>
    <row r="97" spans="1:17">
      <c r="A97" s="9">
        <v>3</v>
      </c>
      <c r="B97" s="15" t="s">
        <v>177</v>
      </c>
      <c r="C97" s="17">
        <f t="shared" ref="C97:H97" si="88">C109/C121*1000+0.00001</f>
        <v>1.0000000000000001E-5</v>
      </c>
      <c r="D97" s="17">
        <f t="shared" si="88"/>
        <v>0.29464759575721861</v>
      </c>
      <c r="E97" s="17">
        <f t="shared" si="88"/>
        <v>0.29482132075471695</v>
      </c>
      <c r="F97" s="17">
        <f t="shared" si="88"/>
        <v>1.0000000000000001E-5</v>
      </c>
      <c r="G97" s="17">
        <f t="shared" si="88"/>
        <v>1.0000000000000001E-5</v>
      </c>
      <c r="H97" s="17">
        <f t="shared" si="88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85"/>
        <v>8.8737830999390996E-4</v>
      </c>
      <c r="M97" s="17">
        <f t="shared" si="85"/>
        <v>0.33201741963308207</v>
      </c>
      <c r="N97" s="17">
        <f t="shared" si="85"/>
        <v>0.33213010687694389</v>
      </c>
      <c r="O97" s="17">
        <f t="shared" si="85"/>
        <v>8.8737830999390996E-4</v>
      </c>
      <c r="P97" s="17">
        <f t="shared" si="85"/>
        <v>8.8737830999390996E-4</v>
      </c>
      <c r="Q97" s="17">
        <f t="shared" si="85"/>
        <v>8.8737830999390996E-4</v>
      </c>
    </row>
    <row r="98" spans="1:17">
      <c r="A98" s="9">
        <v>4</v>
      </c>
      <c r="B98" s="15" t="s">
        <v>178</v>
      </c>
      <c r="C98" s="17">
        <f t="shared" ref="C98:G98" si="89">C110/C121*1000</f>
        <v>23.549883990719259</v>
      </c>
      <c r="D98" s="17">
        <f t="shared" si="89"/>
        <v>26.870948733058338</v>
      </c>
      <c r="E98" s="17">
        <f t="shared" si="89"/>
        <v>26.886792452830189</v>
      </c>
      <c r="F98" s="17">
        <f t="shared" si="89"/>
        <v>28.004736530491414</v>
      </c>
      <c r="G98" s="17">
        <f t="shared" si="89"/>
        <v>28.197501487209994</v>
      </c>
      <c r="H98" s="17">
        <f t="shared" ref="H98" si="90">H110/H121*1000</f>
        <v>28.948948948948949</v>
      </c>
      <c r="I98" s="18">
        <f>Показатели!$E$5</f>
        <v>30</v>
      </c>
      <c r="J98" s="9">
        <v>4</v>
      </c>
      <c r="K98" s="15" t="s">
        <v>178</v>
      </c>
      <c r="L98" s="17">
        <f t="shared" si="85"/>
        <v>0.86990831104342337</v>
      </c>
      <c r="M98" s="17">
        <f t="shared" si="85"/>
        <v>0.93855282406745577</v>
      </c>
      <c r="N98" s="17">
        <f t="shared" si="85"/>
        <v>0.93887138120890024</v>
      </c>
      <c r="O98" s="17">
        <f t="shared" si="85"/>
        <v>0.96115176033235195</v>
      </c>
      <c r="P98" s="17">
        <f t="shared" si="85"/>
        <v>0.9649550970418479</v>
      </c>
      <c r="Q98" s="17">
        <f t="shared" si="85"/>
        <v>0.97967728625343253</v>
      </c>
    </row>
    <row r="99" spans="1:17">
      <c r="A99" s="9">
        <v>5</v>
      </c>
      <c r="B99" s="15" t="s">
        <v>179</v>
      </c>
      <c r="C99" s="17">
        <f t="shared" ref="C99:G99" si="91">C111/C121*1000</f>
        <v>11.48491879350348</v>
      </c>
      <c r="D99" s="17">
        <f t="shared" si="91"/>
        <v>11.667648791985858</v>
      </c>
      <c r="E99" s="17">
        <f t="shared" si="91"/>
        <v>11.674528301886793</v>
      </c>
      <c r="F99" s="17">
        <f t="shared" si="91"/>
        <v>11.72291296625222</v>
      </c>
      <c r="G99" s="17">
        <f t="shared" si="91"/>
        <v>11.778703152885189</v>
      </c>
      <c r="H99" s="17">
        <f t="shared" ref="H99" si="92">H111/H121*1000</f>
        <v>11.891891891891891</v>
      </c>
      <c r="I99" s="18">
        <f>Показатели!$E$6</f>
        <v>8</v>
      </c>
      <c r="J99" s="9">
        <v>5</v>
      </c>
      <c r="K99" s="15" t="s">
        <v>179</v>
      </c>
      <c r="L99" s="17">
        <f t="shared" si="85"/>
        <v>1.190879609141053</v>
      </c>
      <c r="M99" s="17">
        <f t="shared" si="85"/>
        <v>1.1983825188620649</v>
      </c>
      <c r="N99" s="17">
        <f t="shared" si="85"/>
        <v>1.1986613103810668</v>
      </c>
      <c r="O99" s="17">
        <f t="shared" si="85"/>
        <v>1.2006146678836969</v>
      </c>
      <c r="P99" s="17">
        <f t="shared" si="85"/>
        <v>1.2028509745838467</v>
      </c>
      <c r="Q99" s="17">
        <f t="shared" si="85"/>
        <v>1.2073360920110718</v>
      </c>
    </row>
    <row r="100" spans="1:17">
      <c r="A100" s="9">
        <v>6</v>
      </c>
      <c r="B100" s="15" t="s">
        <v>180</v>
      </c>
      <c r="C100" s="17">
        <f t="shared" ref="C100:G100" si="93">(C112-C113)/C112*100</f>
        <v>-1.0671400229717105</v>
      </c>
      <c r="D100" s="17">
        <f t="shared" si="93"/>
        <v>-2.5395538368781172</v>
      </c>
      <c r="E100" s="17">
        <f t="shared" si="93"/>
        <v>7.0430775981862066</v>
      </c>
      <c r="F100" s="17">
        <f t="shared" si="93"/>
        <v>6.0099891869625699</v>
      </c>
      <c r="G100" s="17">
        <f t="shared" si="93"/>
        <v>-0.55208875786648604</v>
      </c>
      <c r="H100" s="17">
        <f t="shared" ref="H100" si="94">(H112-H113)/H112*100</f>
        <v>-3.7392534552181997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95">(ATAN((C100+2.4)/10)+3.1415/2)/3.1415*1.75</f>
        <v>0.94881307993054498</v>
      </c>
      <c r="M100" s="17">
        <f t="shared" si="95"/>
        <v>0.86722653629574631</v>
      </c>
      <c r="N100" s="17">
        <f t="shared" si="95"/>
        <v>1.2965610212944758</v>
      </c>
      <c r="O100" s="17">
        <f t="shared" si="95"/>
        <v>1.2645206467014498</v>
      </c>
      <c r="P100" s="17">
        <f t="shared" si="95"/>
        <v>0.97679122757901971</v>
      </c>
      <c r="Q100" s="17">
        <f t="shared" si="95"/>
        <v>0.80083701182506206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-17.688679245283019</v>
      </c>
      <c r="F101" s="17">
        <f>(F115-F114)/F121*1000</f>
        <v>-8.2889283599763175</v>
      </c>
      <c r="G101" s="17">
        <f>(G115-G114)/G121*1000</f>
        <v>-8.9232599643069594</v>
      </c>
      <c r="H101" s="17">
        <f>(H115-H114)/H121*1000</f>
        <v>-13.813813813813814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96">(ATAN(E101/10)+3.1415/2)/3.1415*1.75</f>
        <v>0.28660273468369957</v>
      </c>
      <c r="O101" s="17">
        <f t="shared" si="96"/>
        <v>0.48945300994829921</v>
      </c>
      <c r="P101" s="17">
        <f t="shared" si="96"/>
        <v>0.46914978954482323</v>
      </c>
      <c r="Q101" s="17">
        <f t="shared" si="96"/>
        <v>0.34902460744103858</v>
      </c>
    </row>
    <row r="102" spans="1:17">
      <c r="A102" s="9">
        <v>8</v>
      </c>
      <c r="B102" s="15" t="s">
        <v>182</v>
      </c>
      <c r="C102" s="17">
        <f t="shared" ref="C102:H102" si="97">(C116-C117)/C121*1000</f>
        <v>0</v>
      </c>
      <c r="D102" s="17">
        <f t="shared" si="97"/>
        <v>15.321154979375368</v>
      </c>
      <c r="E102" s="17">
        <f t="shared" si="97"/>
        <v>13.561320754716981</v>
      </c>
      <c r="F102" s="17">
        <f t="shared" si="97"/>
        <v>3.5523978685612789</v>
      </c>
      <c r="G102" s="17">
        <f t="shared" si="97"/>
        <v>-0.59488399762046407</v>
      </c>
      <c r="H102" s="17">
        <f t="shared" si="97"/>
        <v>-6.0060060060060056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0.875</v>
      </c>
      <c r="M102" s="17">
        <f>(ATAN(D102/10)+3.1415/2)/3.1415*1.75</f>
        <v>1.4278979328091712</v>
      </c>
      <c r="N102" s="17">
        <f t="shared" si="96"/>
        <v>1.3960803902974597</v>
      </c>
      <c r="O102" s="17">
        <f t="shared" si="96"/>
        <v>1.065143715772384</v>
      </c>
      <c r="P102" s="17">
        <f t="shared" si="96"/>
        <v>0.84190047577373195</v>
      </c>
      <c r="Q102" s="17">
        <f t="shared" si="96"/>
        <v>0.57370865753465283</v>
      </c>
    </row>
    <row r="103" spans="1:17">
      <c r="A103" s="9">
        <v>9</v>
      </c>
      <c r="B103" s="15" t="s">
        <v>183</v>
      </c>
      <c r="C103" s="17">
        <f t="shared" ref="C103:G103" si="98">C118/C121*1000</f>
        <v>2.9002320185614847</v>
      </c>
      <c r="D103" s="17">
        <f t="shared" si="98"/>
        <v>2.9463759575721862</v>
      </c>
      <c r="E103" s="17">
        <f t="shared" si="98"/>
        <v>2.9481132075471699</v>
      </c>
      <c r="F103" s="17">
        <f t="shared" si="98"/>
        <v>2.9603315571343991</v>
      </c>
      <c r="G103" s="17">
        <f t="shared" si="98"/>
        <v>2.9744199881023197</v>
      </c>
      <c r="H103" s="17">
        <f t="shared" ref="H103" si="99">H118/H121*1000</f>
        <v>3.0030030030030028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00">IF(C103/$I103&gt;1,2^((1-$I103/C103)/LN(10/3)),2^(-LOG($I103/C103,10/3)))</f>
        <v>1.3204280904869903</v>
      </c>
      <c r="M103" s="17">
        <f t="shared" si="100"/>
        <v>1.3266000287749009</v>
      </c>
      <c r="N103" s="17">
        <f t="shared" si="100"/>
        <v>1.3268291722769399</v>
      </c>
      <c r="O103" s="17">
        <f t="shared" si="100"/>
        <v>1.3284342854123607</v>
      </c>
      <c r="P103" s="17">
        <f t="shared" si="100"/>
        <v>1.3302710782305378</v>
      </c>
      <c r="Q103" s="17">
        <f t="shared" si="100"/>
        <v>1.3339522864407451</v>
      </c>
    </row>
    <row r="104" spans="1:17">
      <c r="A104" s="9">
        <v>10</v>
      </c>
      <c r="B104" s="15" t="s">
        <v>184</v>
      </c>
      <c r="C104" s="17">
        <f t="shared" ref="C104:G104" si="101">C119/C121*100</f>
        <v>5.8004640371229696E-2</v>
      </c>
      <c r="D104" s="17">
        <f t="shared" si="101"/>
        <v>5.8927519151443723E-2</v>
      </c>
      <c r="E104" s="17">
        <f t="shared" si="101"/>
        <v>5.8962264150943397E-2</v>
      </c>
      <c r="F104" s="17">
        <f t="shared" si="101"/>
        <v>5.9206631142687975E-2</v>
      </c>
      <c r="G104" s="17">
        <f t="shared" si="101"/>
        <v>5.9488399762046403E-2</v>
      </c>
      <c r="H104" s="17">
        <f t="shared" ref="H104" si="102">H119/H121*100</f>
        <v>6.006006006006006E-2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00"/>
        <v>1.0826902290332094</v>
      </c>
      <c r="M104" s="17">
        <f t="shared" si="100"/>
        <v>1.0911378723660259</v>
      </c>
      <c r="N104" s="17">
        <f t="shared" si="100"/>
        <v>1.0914520106937105</v>
      </c>
      <c r="O104" s="17">
        <f t="shared" si="100"/>
        <v>1.0936535127758868</v>
      </c>
      <c r="P104" s="17">
        <f t="shared" si="100"/>
        <v>1.0961749530455382</v>
      </c>
      <c r="Q104" s="17">
        <f t="shared" si="100"/>
        <v>1.1012352866818165</v>
      </c>
    </row>
    <row r="105" spans="1:17">
      <c r="A105" s="9">
        <v>11</v>
      </c>
      <c r="B105" s="15" t="s">
        <v>185</v>
      </c>
      <c r="C105" s="17">
        <f t="shared" ref="C105:G105" si="103">C120/C121*1000</f>
        <v>6.3805104408352662</v>
      </c>
      <c r="D105" s="17">
        <f t="shared" si="103"/>
        <v>4.1249263406010606</v>
      </c>
      <c r="E105" s="17">
        <f t="shared" si="103"/>
        <v>4.1273584905660377</v>
      </c>
      <c r="F105" s="17">
        <f t="shared" si="103"/>
        <v>4.1444641799881587</v>
      </c>
      <c r="G105" s="17">
        <f t="shared" si="103"/>
        <v>4.1641879833432478</v>
      </c>
      <c r="H105" s="17">
        <f t="shared" ref="H105" si="104">H120/H121*1000</f>
        <v>4.2042042042042045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00"/>
        <v>1.1326546737194469</v>
      </c>
      <c r="M105" s="17">
        <f t="shared" si="100"/>
        <v>0.8951517869693304</v>
      </c>
      <c r="N105" s="17">
        <f t="shared" si="100"/>
        <v>0.89545561322940148</v>
      </c>
      <c r="O105" s="17">
        <f t="shared" si="100"/>
        <v>0.89759032862459809</v>
      </c>
      <c r="P105" s="17">
        <f t="shared" si="100"/>
        <v>0.90004713837326566</v>
      </c>
      <c r="Q105" s="17">
        <f t="shared" si="100"/>
        <v>0.90501646510503231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6</v>
      </c>
      <c r="D107" s="17">
        <v>6</v>
      </c>
      <c r="E107" s="17">
        <v>6</v>
      </c>
      <c r="F107" s="17">
        <v>7</v>
      </c>
      <c r="G107" s="17">
        <v>7</v>
      </c>
      <c r="H107" s="17">
        <v>6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</v>
      </c>
      <c r="D108" s="21">
        <v>2</v>
      </c>
      <c r="E108" s="21">
        <v>3</v>
      </c>
      <c r="F108" s="17">
        <v>6</v>
      </c>
      <c r="G108" s="17">
        <v>2</v>
      </c>
      <c r="H108" s="17">
        <v>2</v>
      </c>
      <c r="K108" s="15" t="s">
        <v>187</v>
      </c>
      <c r="L108" s="17">
        <f t="shared" ref="L108:L113" si="105">L95</f>
        <v>0.811722385696101</v>
      </c>
      <c r="M108" s="17">
        <f t="shared" ref="M108:M113" si="106">N95</f>
        <v>0.81941079719429843</v>
      </c>
      <c r="N108" s="17">
        <f t="shared" ref="N108:N118" si="107">P95</f>
        <v>0.90004713837326566</v>
      </c>
      <c r="O108" s="17">
        <f>Q95</f>
        <v>0.82815971242976538</v>
      </c>
    </row>
    <row r="109" spans="1:17">
      <c r="A109" s="9">
        <v>3</v>
      </c>
      <c r="B109" s="10" t="s">
        <v>189</v>
      </c>
      <c r="C109" s="17">
        <v>0</v>
      </c>
      <c r="D109" s="17">
        <v>0.5</v>
      </c>
      <c r="E109" s="17">
        <v>0.5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105"/>
        <v>0.32900735381741042</v>
      </c>
      <c r="M109" s="17">
        <f t="shared" si="106"/>
        <v>0.62515313178907295</v>
      </c>
      <c r="N109" s="17">
        <f t="shared" si="107"/>
        <v>0.4975410690358969</v>
      </c>
      <c r="O109" s="17">
        <f t="shared" ref="O109:O118" si="108">Q96</f>
        <v>0.50028808530771163</v>
      </c>
    </row>
    <row r="110" spans="1:17">
      <c r="A110" s="9">
        <v>4</v>
      </c>
      <c r="B110" s="10" t="s">
        <v>191</v>
      </c>
      <c r="C110" s="17">
        <v>40.6</v>
      </c>
      <c r="D110" s="17">
        <v>45.6</v>
      </c>
      <c r="E110" s="17">
        <v>45.6</v>
      </c>
      <c r="F110" s="17">
        <v>47.3</v>
      </c>
      <c r="G110" s="17">
        <v>47.4</v>
      </c>
      <c r="H110" s="17">
        <v>48.2</v>
      </c>
      <c r="K110" s="15" t="s">
        <v>192</v>
      </c>
      <c r="L110" s="17">
        <f t="shared" si="105"/>
        <v>8.8737830999390996E-4</v>
      </c>
      <c r="M110" s="17">
        <f t="shared" si="106"/>
        <v>0.33213010687694389</v>
      </c>
      <c r="N110" s="17">
        <f t="shared" si="107"/>
        <v>8.8737830999390996E-4</v>
      </c>
      <c r="O110" s="17">
        <f t="shared" si="108"/>
        <v>8.8737830999390996E-4</v>
      </c>
    </row>
    <row r="111" spans="1:17">
      <c r="A111" s="9">
        <v>5</v>
      </c>
      <c r="B111" s="10" t="s">
        <v>193</v>
      </c>
      <c r="C111" s="17">
        <v>19.8</v>
      </c>
      <c r="D111" s="17">
        <v>19.8</v>
      </c>
      <c r="E111" s="17">
        <v>19.8</v>
      </c>
      <c r="F111" s="17">
        <v>19.8</v>
      </c>
      <c r="G111" s="17">
        <v>19.8</v>
      </c>
      <c r="H111" s="17">
        <v>19.8</v>
      </c>
      <c r="K111" s="15" t="s">
        <v>194</v>
      </c>
      <c r="L111" s="17">
        <f t="shared" si="105"/>
        <v>0.86990831104342337</v>
      </c>
      <c r="M111" s="17">
        <f t="shared" si="106"/>
        <v>0.93887138120890024</v>
      </c>
      <c r="N111" s="17">
        <f t="shared" si="107"/>
        <v>0.9649550970418479</v>
      </c>
      <c r="O111" s="17">
        <f t="shared" si="108"/>
        <v>0.97967728625343253</v>
      </c>
    </row>
    <row r="112" spans="1:17">
      <c r="A112" s="9">
        <v>6</v>
      </c>
      <c r="B112" s="10" t="s">
        <v>195</v>
      </c>
      <c r="C112" s="17">
        <v>9577</v>
      </c>
      <c r="D112" s="17">
        <v>9619.7999999999993</v>
      </c>
      <c r="E112" s="17">
        <v>6836.5</v>
      </c>
      <c r="F112" s="17">
        <v>9710.5</v>
      </c>
      <c r="G112" s="17">
        <v>45318.8</v>
      </c>
      <c r="H112" s="17">
        <v>9189</v>
      </c>
      <c r="K112" s="15" t="s">
        <v>196</v>
      </c>
      <c r="L112" s="17">
        <f t="shared" si="105"/>
        <v>1.190879609141053</v>
      </c>
      <c r="M112" s="17">
        <f t="shared" si="106"/>
        <v>1.1986613103810668</v>
      </c>
      <c r="N112" s="17">
        <f t="shared" si="107"/>
        <v>1.2028509745838467</v>
      </c>
      <c r="O112" s="17">
        <f t="shared" si="108"/>
        <v>1.2073360920110718</v>
      </c>
    </row>
    <row r="113" spans="1:17">
      <c r="A113" s="9">
        <v>7</v>
      </c>
      <c r="B113" s="10" t="s">
        <v>197</v>
      </c>
      <c r="C113" s="17">
        <v>9679.2000000000007</v>
      </c>
      <c r="D113" s="17">
        <v>9864.1</v>
      </c>
      <c r="E113" s="17">
        <v>6355</v>
      </c>
      <c r="F113" s="17">
        <v>9126.9</v>
      </c>
      <c r="G113" s="17">
        <v>45569</v>
      </c>
      <c r="H113" s="17">
        <v>9532.6</v>
      </c>
      <c r="K113" s="15" t="s">
        <v>198</v>
      </c>
      <c r="L113" s="17">
        <f t="shared" si="105"/>
        <v>0.94881307993054498</v>
      </c>
      <c r="M113" s="17">
        <f t="shared" si="106"/>
        <v>1.2965610212944758</v>
      </c>
      <c r="N113" s="17">
        <f t="shared" si="107"/>
        <v>0.97679122757901971</v>
      </c>
      <c r="O113" s="17">
        <f t="shared" si="108"/>
        <v>0.80083701182506206</v>
      </c>
    </row>
    <row r="114" spans="1:17">
      <c r="A114" s="9">
        <v>8</v>
      </c>
      <c r="B114" s="10" t="s">
        <v>199</v>
      </c>
      <c r="C114" s="17"/>
      <c r="D114" s="17"/>
      <c r="E114" s="17">
        <v>46</v>
      </c>
      <c r="F114" s="17">
        <v>28</v>
      </c>
      <c r="G114" s="17">
        <v>26</v>
      </c>
      <c r="H114" s="17">
        <v>29</v>
      </c>
      <c r="K114" s="15" t="s">
        <v>200</v>
      </c>
      <c r="L114" s="17">
        <f>N101</f>
        <v>0.28660273468369957</v>
      </c>
      <c r="M114" s="17">
        <f>O101</f>
        <v>0.48945300994829921</v>
      </c>
      <c r="N114" s="17">
        <f t="shared" si="107"/>
        <v>0.46914978954482323</v>
      </c>
      <c r="O114" s="17">
        <f t="shared" si="108"/>
        <v>0.34902460744103858</v>
      </c>
    </row>
    <row r="115" spans="1:17">
      <c r="A115" s="9">
        <v>9</v>
      </c>
      <c r="B115" s="10" t="s">
        <v>201</v>
      </c>
      <c r="C115" s="17"/>
      <c r="D115" s="17"/>
      <c r="E115" s="17">
        <v>16</v>
      </c>
      <c r="F115" s="17">
        <v>14</v>
      </c>
      <c r="G115" s="17">
        <v>11</v>
      </c>
      <c r="H115" s="17">
        <v>6</v>
      </c>
      <c r="K115" s="15" t="s">
        <v>202</v>
      </c>
      <c r="L115" s="17">
        <f>L102</f>
        <v>0.875</v>
      </c>
      <c r="M115" s="17">
        <f>N102</f>
        <v>1.3960803902974597</v>
      </c>
      <c r="N115" s="17">
        <f t="shared" si="107"/>
        <v>0.84190047577373195</v>
      </c>
      <c r="O115" s="17">
        <f t="shared" si="108"/>
        <v>0.57370865753465283</v>
      </c>
    </row>
    <row r="116" spans="1:17">
      <c r="A116" s="9">
        <v>10</v>
      </c>
      <c r="B116" s="10" t="s">
        <v>203</v>
      </c>
      <c r="C116" s="17">
        <v>49</v>
      </c>
      <c r="D116" s="17">
        <v>70</v>
      </c>
      <c r="E116" s="17">
        <v>56</v>
      </c>
      <c r="F116" s="17">
        <v>54</v>
      </c>
      <c r="G116" s="17">
        <v>34</v>
      </c>
      <c r="H116" s="17">
        <v>58</v>
      </c>
      <c r="K116" s="15" t="s">
        <v>204</v>
      </c>
      <c r="L116" s="17">
        <f>L103</f>
        <v>1.3204280904869903</v>
      </c>
      <c r="M116" s="17">
        <f>N103</f>
        <v>1.3268291722769399</v>
      </c>
      <c r="N116" s="17">
        <f t="shared" si="107"/>
        <v>1.3302710782305378</v>
      </c>
      <c r="O116" s="17">
        <f t="shared" si="108"/>
        <v>1.3339522864407451</v>
      </c>
    </row>
    <row r="117" spans="1:17">
      <c r="A117" s="9">
        <v>11</v>
      </c>
      <c r="B117" s="10" t="s">
        <v>205</v>
      </c>
      <c r="C117" s="17">
        <v>49</v>
      </c>
      <c r="D117" s="17">
        <v>44</v>
      </c>
      <c r="E117" s="17">
        <v>33</v>
      </c>
      <c r="F117" s="17">
        <v>48</v>
      </c>
      <c r="G117" s="17">
        <v>35</v>
      </c>
      <c r="H117" s="17">
        <v>68</v>
      </c>
      <c r="K117" s="15" t="s">
        <v>206</v>
      </c>
      <c r="L117" s="17">
        <f>L104</f>
        <v>1.0826902290332094</v>
      </c>
      <c r="M117" s="17">
        <f>N104</f>
        <v>1.0914520106937105</v>
      </c>
      <c r="N117" s="17">
        <f t="shared" si="107"/>
        <v>1.0961749530455382</v>
      </c>
      <c r="O117" s="17">
        <f t="shared" si="108"/>
        <v>1.1012352866818165</v>
      </c>
    </row>
    <row r="118" spans="1:17">
      <c r="A118" s="9">
        <v>12</v>
      </c>
      <c r="B118" s="10" t="s">
        <v>207</v>
      </c>
      <c r="C118" s="21">
        <v>5</v>
      </c>
      <c r="D118" s="21">
        <v>5</v>
      </c>
      <c r="E118" s="21">
        <v>5</v>
      </c>
      <c r="F118" s="21">
        <v>5</v>
      </c>
      <c r="G118" s="17">
        <v>5</v>
      </c>
      <c r="H118" s="17">
        <v>5</v>
      </c>
      <c r="K118" s="15" t="s">
        <v>208</v>
      </c>
      <c r="L118" s="17">
        <f>L105</f>
        <v>1.1326546737194469</v>
      </c>
      <c r="M118" s="17">
        <f>N105</f>
        <v>0.89545561322940148</v>
      </c>
      <c r="N118" s="17">
        <f t="shared" si="107"/>
        <v>0.90004713837326566</v>
      </c>
      <c r="O118" s="17">
        <f t="shared" si="108"/>
        <v>0.90501646510503231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11</v>
      </c>
      <c r="D120" s="17">
        <v>7</v>
      </c>
      <c r="E120" s="17">
        <v>7</v>
      </c>
      <c r="F120" s="17">
        <v>7</v>
      </c>
      <c r="G120" s="21">
        <v>7</v>
      </c>
      <c r="H120" s="21">
        <v>7</v>
      </c>
    </row>
    <row r="121" spans="1:17">
      <c r="A121" s="9">
        <v>15</v>
      </c>
      <c r="B121" s="10" t="s">
        <v>213</v>
      </c>
      <c r="C121" s="17">
        <v>1724</v>
      </c>
      <c r="D121" s="17">
        <v>1697</v>
      </c>
      <c r="E121" s="17">
        <v>1696</v>
      </c>
      <c r="F121" s="17">
        <v>1689</v>
      </c>
      <c r="G121" s="17">
        <v>1681</v>
      </c>
      <c r="H121" s="17">
        <v>1665</v>
      </c>
    </row>
    <row r="123" spans="1:17" ht="16">
      <c r="A123" s="20" t="s">
        <v>268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09">C137/C151*1000</f>
        <v>3.9308176100628929</v>
      </c>
      <c r="D125" s="17">
        <f t="shared" si="109"/>
        <v>4.0420371867421183</v>
      </c>
      <c r="E125" s="17">
        <f t="shared" si="109"/>
        <v>5.8430717863105173</v>
      </c>
      <c r="F125" s="17">
        <f t="shared" si="109"/>
        <v>5.0933786078098473</v>
      </c>
      <c r="G125" s="17">
        <f t="shared" si="109"/>
        <v>4.4130626654898499</v>
      </c>
      <c r="H125" s="17">
        <f t="shared" ref="H125" si="110">H137/H151*1000</f>
        <v>4.5620437956204372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11">IF(C125/$I125&gt;1,2^((1-$I125/C125)/LN(10/3)),2^(-LOG($I125/C125,10/3)))</f>
        <v>0.87065286024514799</v>
      </c>
      <c r="M125" s="17">
        <f t="shared" si="111"/>
        <v>0.88475133509174997</v>
      </c>
      <c r="N125" s="17">
        <f t="shared" si="111"/>
        <v>1.0866153557800313</v>
      </c>
      <c r="O125" s="17">
        <f t="shared" si="111"/>
        <v>1.0106107035604996</v>
      </c>
      <c r="P125" s="17">
        <f t="shared" si="111"/>
        <v>0.9306340498592055</v>
      </c>
      <c r="Q125" s="17">
        <f t="shared" si="111"/>
        <v>0.94859406134030921</v>
      </c>
    </row>
    <row r="126" spans="1:17">
      <c r="A126" s="9">
        <v>2</v>
      </c>
      <c r="B126" s="15" t="s">
        <v>176</v>
      </c>
      <c r="C126" s="17">
        <f t="shared" ref="C126:G126" si="112">C138/C151*1000</f>
        <v>5.5031446540880502</v>
      </c>
      <c r="D126" s="17">
        <f t="shared" si="112"/>
        <v>4.0420371867421183</v>
      </c>
      <c r="E126" s="17">
        <f t="shared" si="112"/>
        <v>4.1736227045075127</v>
      </c>
      <c r="F126" s="17">
        <f t="shared" si="112"/>
        <v>3.3955857385398982</v>
      </c>
      <c r="G126" s="17">
        <f t="shared" si="112"/>
        <v>0.88261253309797005</v>
      </c>
      <c r="H126" s="17">
        <f t="shared" ref="H126" si="113">H138/H151*1000</f>
        <v>0.91240875912408759</v>
      </c>
      <c r="I126" s="18">
        <f>Показатели!$E$3</f>
        <v>4</v>
      </c>
      <c r="J126" s="9">
        <v>2</v>
      </c>
      <c r="K126" s="15" t="s">
        <v>176</v>
      </c>
      <c r="L126" s="17">
        <f t="shared" si="111"/>
        <v>1.170291529910402</v>
      </c>
      <c r="M126" s="17">
        <f t="shared" si="111"/>
        <v>1.0060054137073773</v>
      </c>
      <c r="N126" s="17">
        <f t="shared" si="111"/>
        <v>1.024238912433806</v>
      </c>
      <c r="O126" s="17">
        <f t="shared" si="111"/>
        <v>0.90999807213361705</v>
      </c>
      <c r="P126" s="17">
        <f t="shared" si="111"/>
        <v>0.41895075902760243</v>
      </c>
      <c r="Q126" s="17">
        <f t="shared" si="111"/>
        <v>0.42703595690241813</v>
      </c>
    </row>
    <row r="127" spans="1:17">
      <c r="A127" s="9">
        <v>3</v>
      </c>
      <c r="B127" s="15" t="s">
        <v>177</v>
      </c>
      <c r="C127" s="17">
        <f t="shared" ref="C127:H127" si="114">C139/C151*1000+0.00001</f>
        <v>1.0000000000000001E-5</v>
      </c>
      <c r="D127" s="17">
        <f t="shared" si="114"/>
        <v>0.32337297493936951</v>
      </c>
      <c r="E127" s="17">
        <f t="shared" si="114"/>
        <v>0.41737227045075126</v>
      </c>
      <c r="F127" s="17">
        <f t="shared" si="114"/>
        <v>1.0000000000000001E-5</v>
      </c>
      <c r="G127" s="17">
        <f t="shared" si="114"/>
        <v>1.0000000000000001E-5</v>
      </c>
      <c r="H127" s="17">
        <f t="shared" si="114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111"/>
        <v>8.8737830999390996E-4</v>
      </c>
      <c r="M127" s="17">
        <f t="shared" si="111"/>
        <v>0.35028399534749766</v>
      </c>
      <c r="N127" s="17">
        <f t="shared" si="111"/>
        <v>0.40571506853997213</v>
      </c>
      <c r="O127" s="17">
        <f t="shared" si="111"/>
        <v>8.8737830999390996E-4</v>
      </c>
      <c r="P127" s="17">
        <f t="shared" si="111"/>
        <v>8.8737830999390996E-4</v>
      </c>
      <c r="Q127" s="17">
        <f t="shared" si="111"/>
        <v>8.8737830999390996E-4</v>
      </c>
    </row>
    <row r="128" spans="1:17">
      <c r="A128" s="9">
        <v>4</v>
      </c>
      <c r="B128" s="15" t="s">
        <v>178</v>
      </c>
      <c r="C128" s="17">
        <f t="shared" ref="C128:G128" si="115">C140/C151*1000</f>
        <v>28.223270440251568</v>
      </c>
      <c r="D128" s="17">
        <f t="shared" si="115"/>
        <v>26.515763945028294</v>
      </c>
      <c r="E128" s="17">
        <f t="shared" si="115"/>
        <v>27.545909849749584</v>
      </c>
      <c r="F128" s="17">
        <f t="shared" si="115"/>
        <v>27.334465195246182</v>
      </c>
      <c r="G128" s="17">
        <f t="shared" si="115"/>
        <v>28.684907325684023</v>
      </c>
      <c r="H128" s="17">
        <f t="shared" ref="H128" si="116">H140/H151*1000</f>
        <v>29.92700729927007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11"/>
        <v>0.96546269266155904</v>
      </c>
      <c r="M128" s="17">
        <f t="shared" si="111"/>
        <v>0.93139035670354076</v>
      </c>
      <c r="N128" s="17">
        <f t="shared" si="111"/>
        <v>0.95205395575297402</v>
      </c>
      <c r="O128" s="17">
        <f t="shared" si="111"/>
        <v>0.94783971680338786</v>
      </c>
      <c r="P128" s="17">
        <f t="shared" si="111"/>
        <v>0.97452292816675301</v>
      </c>
      <c r="Q128" s="17">
        <f t="shared" si="111"/>
        <v>0.99859850572250286</v>
      </c>
    </row>
    <row r="129" spans="1:17">
      <c r="A129" s="9">
        <v>5</v>
      </c>
      <c r="B129" s="15" t="s">
        <v>179</v>
      </c>
      <c r="C129" s="17">
        <f t="shared" ref="C129:G129" si="117">C141/C151*1000</f>
        <v>13.050314465408805</v>
      </c>
      <c r="D129" s="17">
        <f t="shared" si="117"/>
        <v>13.419563459983832</v>
      </c>
      <c r="E129" s="17">
        <f t="shared" si="117"/>
        <v>9.1819699499165282</v>
      </c>
      <c r="F129" s="17">
        <f t="shared" si="117"/>
        <v>11.714770797962649</v>
      </c>
      <c r="G129" s="17">
        <f t="shared" si="117"/>
        <v>11.562224183583407</v>
      </c>
      <c r="H129" s="17">
        <f t="shared" ref="H129" si="118">H141/H151*1000</f>
        <v>11.952554744525548</v>
      </c>
      <c r="I129" s="18">
        <f>Показатели!$E$6</f>
        <v>8</v>
      </c>
      <c r="J129" s="9">
        <v>5</v>
      </c>
      <c r="K129" s="15" t="s">
        <v>179</v>
      </c>
      <c r="L129" s="17">
        <f t="shared" si="111"/>
        <v>1.2495648919772533</v>
      </c>
      <c r="M129" s="17">
        <f t="shared" si="111"/>
        <v>1.2617583795468266</v>
      </c>
      <c r="N129" s="17">
        <f t="shared" si="111"/>
        <v>1.0769257273397432</v>
      </c>
      <c r="O129" s="17">
        <f t="shared" si="111"/>
        <v>1.2002868641776716</v>
      </c>
      <c r="P129" s="17">
        <f t="shared" si="111"/>
        <v>1.1940769537737483</v>
      </c>
      <c r="Q129" s="17">
        <f t="shared" si="111"/>
        <v>1.2097116465116635</v>
      </c>
    </row>
    <row r="130" spans="1:17">
      <c r="A130" s="9">
        <v>6</v>
      </c>
      <c r="B130" s="15" t="s">
        <v>180</v>
      </c>
      <c r="C130" s="17">
        <f t="shared" ref="C130:G130" si="119">(C142-C143)/C142*100</f>
        <v>4.686289697908598</v>
      </c>
      <c r="D130" s="17">
        <f t="shared" si="119"/>
        <v>-8.1418491043965993E-2</v>
      </c>
      <c r="E130" s="17">
        <f t="shared" si="119"/>
        <v>-7.0317002881844379</v>
      </c>
      <c r="F130" s="17">
        <f t="shared" si="119"/>
        <v>0.74062401512763942</v>
      </c>
      <c r="G130" s="17">
        <f t="shared" si="119"/>
        <v>0.50262481849659324</v>
      </c>
      <c r="H130" s="17">
        <f t="shared" ref="H130" si="120">(H142-H143)/H142*100</f>
        <v>1.5813517629143725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21">(ATAN((C130+2.4)/10)+3.1415/2)/3.1415*1.75</f>
        <v>1.2184232382195448</v>
      </c>
      <c r="M130" s="17">
        <f t="shared" si="121"/>
        <v>1.0019160627203743</v>
      </c>
      <c r="N130" s="17">
        <f t="shared" si="121"/>
        <v>0.63337466822957933</v>
      </c>
      <c r="O130" s="17">
        <f t="shared" si="121"/>
        <v>1.0445172231897364</v>
      </c>
      <c r="P130" s="17">
        <f t="shared" si="121"/>
        <v>1.0323688263558055</v>
      </c>
      <c r="Q130" s="17">
        <f t="shared" si="121"/>
        <v>1.0860682923769347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-15.859766277128546</v>
      </c>
      <c r="F131" s="17">
        <f>(F145-F144)/F151*1000</f>
        <v>-22.920203735144312</v>
      </c>
      <c r="G131" s="17">
        <f>(G145-G144)/G151*1000</f>
        <v>-17.6522506619594</v>
      </c>
      <c r="H131" s="17">
        <f>(H145-H144)/H151*1000</f>
        <v>-20.072992700729927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22">(ATAN(E131/10)+3.1415/2)/3.1415*1.75</f>
        <v>0.31335506228459042</v>
      </c>
      <c r="O131" s="17">
        <f t="shared" si="122"/>
        <v>0.22914797278504331</v>
      </c>
      <c r="P131" s="17">
        <f t="shared" si="122"/>
        <v>0.28709498698707903</v>
      </c>
      <c r="Q131" s="17">
        <f t="shared" si="122"/>
        <v>0.25744228506348671</v>
      </c>
    </row>
    <row r="132" spans="1:17">
      <c r="A132" s="9">
        <v>8</v>
      </c>
      <c r="B132" s="15" t="s">
        <v>182</v>
      </c>
      <c r="C132" s="17">
        <f t="shared" ref="C132:H132" si="123">(C146-C147)/C151*1000</f>
        <v>-15.723270440251572</v>
      </c>
      <c r="D132" s="17">
        <f t="shared" si="123"/>
        <v>-15.359741309620048</v>
      </c>
      <c r="E132" s="17">
        <f t="shared" si="123"/>
        <v>-0.8347245409015025</v>
      </c>
      <c r="F132" s="17">
        <f t="shared" si="123"/>
        <v>-15.280135823429541</v>
      </c>
      <c r="G132" s="17">
        <f t="shared" si="123"/>
        <v>-15.00441306266549</v>
      </c>
      <c r="H132" s="17">
        <f t="shared" si="123"/>
        <v>-5.4744525547445262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0.31553144771426078</v>
      </c>
      <c r="M132" s="17">
        <f>(ATAN(D132/10)+3.1415/2)/3.1415*1.75</f>
        <v>0.32146105958033588</v>
      </c>
      <c r="N132" s="17">
        <f t="shared" si="122"/>
        <v>0.8286084878878458</v>
      </c>
      <c r="O132" s="17">
        <f t="shared" si="122"/>
        <v>0.3227859770803545</v>
      </c>
      <c r="P132" s="17">
        <f t="shared" si="122"/>
        <v>0.32745055109255794</v>
      </c>
      <c r="Q132" s="17">
        <f t="shared" si="122"/>
        <v>0.59598060213065751</v>
      </c>
    </row>
    <row r="133" spans="1:17">
      <c r="A133" s="9">
        <v>9</v>
      </c>
      <c r="B133" s="15" t="s">
        <v>183</v>
      </c>
      <c r="C133" s="17">
        <f>C148/C151*1000+0.00001</f>
        <v>1.0000000000000001E-5</v>
      </c>
      <c r="D133" s="17">
        <f t="shared" ref="D133:G133" si="124">D148/D151*1000</f>
        <v>3.2336297493936943</v>
      </c>
      <c r="E133" s="17">
        <f t="shared" si="124"/>
        <v>3.33889816360601</v>
      </c>
      <c r="F133" s="17">
        <f t="shared" si="124"/>
        <v>3.3955857385398982</v>
      </c>
      <c r="G133" s="17">
        <f t="shared" si="124"/>
        <v>3.5304501323918802</v>
      </c>
      <c r="H133" s="17">
        <f t="shared" ref="H133" si="125">H148/H151*1000</f>
        <v>3.6496350364963503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26">IF(C133/$I133&gt;1,2^((1-$I133/C133)/LN(10/3)),2^(-LOG($I133/C133,10/3)))</f>
        <v>1.0472204611373878E-3</v>
      </c>
      <c r="M133" s="17">
        <f t="shared" si="126"/>
        <v>1.361594017305898</v>
      </c>
      <c r="N133" s="17">
        <f t="shared" si="126"/>
        <v>1.3731068428714677</v>
      </c>
      <c r="O133" s="17">
        <f t="shared" si="126"/>
        <v>1.3790485649061912</v>
      </c>
      <c r="P133" s="17">
        <f t="shared" si="126"/>
        <v>1.3925116151621182</v>
      </c>
      <c r="Q133" s="17">
        <f t="shared" si="126"/>
        <v>1.4036796392973827</v>
      </c>
    </row>
    <row r="134" spans="1:17">
      <c r="A134" s="9">
        <v>10</v>
      </c>
      <c r="B134" s="15" t="s">
        <v>184</v>
      </c>
      <c r="C134" s="17">
        <f t="shared" ref="C134:G134" si="127">C149/C151*100</f>
        <v>7.8616352201257872E-2</v>
      </c>
      <c r="D134" s="17">
        <f t="shared" si="127"/>
        <v>8.084074373484236E-2</v>
      </c>
      <c r="E134" s="17">
        <f t="shared" si="127"/>
        <v>8.347245409015025E-2</v>
      </c>
      <c r="F134" s="17">
        <f t="shared" si="127"/>
        <v>8.4889643463497449E-2</v>
      </c>
      <c r="G134" s="17">
        <f t="shared" si="127"/>
        <v>8.8261253309797005E-2</v>
      </c>
      <c r="H134" s="17">
        <f>H150/H151*100</f>
        <v>0.45620437956204374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26"/>
        <v>1.2331364188802292</v>
      </c>
      <c r="M134" s="17">
        <f t="shared" si="126"/>
        <v>1.2456231155281567</v>
      </c>
      <c r="N134" s="17">
        <f t="shared" si="126"/>
        <v>1.2596858615387907</v>
      </c>
      <c r="O134" s="17">
        <f t="shared" si="126"/>
        <v>1.2669589989290204</v>
      </c>
      <c r="P134" s="17">
        <f t="shared" si="126"/>
        <v>1.2834774660345527</v>
      </c>
      <c r="Q134" s="17">
        <f t="shared" si="126"/>
        <v>1.6696568035887602</v>
      </c>
    </row>
    <row r="135" spans="1:17">
      <c r="A135" s="9">
        <v>11</v>
      </c>
      <c r="B135" s="15" t="s">
        <v>185</v>
      </c>
      <c r="C135" s="17">
        <f t="shared" ref="C135:H135" si="128">C150/C151*1000</f>
        <v>3.9308176100628929</v>
      </c>
      <c r="D135" s="17">
        <f t="shared" si="128"/>
        <v>4.0420371867421183</v>
      </c>
      <c r="E135" s="17">
        <f t="shared" si="128"/>
        <v>4.1736227045075127</v>
      </c>
      <c r="F135" s="17">
        <f t="shared" si="128"/>
        <v>4.2444821731748732</v>
      </c>
      <c r="G135" s="17">
        <f t="shared" si="128"/>
        <v>4.4130626654898499</v>
      </c>
      <c r="H135" s="17">
        <f t="shared" si="128"/>
        <v>4.5620437956204372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26"/>
        <v>0.87065286024514799</v>
      </c>
      <c r="M135" s="17">
        <f t="shared" si="126"/>
        <v>0.88475133509174997</v>
      </c>
      <c r="N135" s="17">
        <f t="shared" si="126"/>
        <v>0.90122058736145971</v>
      </c>
      <c r="O135" s="17">
        <f t="shared" si="126"/>
        <v>0.90999807213361705</v>
      </c>
      <c r="P135" s="17">
        <f t="shared" si="126"/>
        <v>0.9306340498592055</v>
      </c>
      <c r="Q135" s="17">
        <f t="shared" si="126"/>
        <v>0.94859406134030921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5</v>
      </c>
      <c r="D137" s="17">
        <v>5</v>
      </c>
      <c r="E137" s="17">
        <v>7</v>
      </c>
      <c r="F137" s="17">
        <v>6</v>
      </c>
      <c r="G137" s="17">
        <v>5</v>
      </c>
      <c r="H137" s="17">
        <v>5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7</v>
      </c>
      <c r="D138" s="17">
        <v>5</v>
      </c>
      <c r="E138" s="17">
        <v>5</v>
      </c>
      <c r="F138" s="17">
        <v>4</v>
      </c>
      <c r="G138" s="17">
        <v>1</v>
      </c>
      <c r="H138" s="17">
        <v>1</v>
      </c>
      <c r="K138" s="15" t="s">
        <v>187</v>
      </c>
      <c r="L138" s="17">
        <f t="shared" ref="L138:L143" si="129">L125</f>
        <v>0.87065286024514799</v>
      </c>
      <c r="M138" s="17">
        <f t="shared" ref="M138:M143" si="130">N125</f>
        <v>1.0866153557800313</v>
      </c>
      <c r="N138" s="17">
        <f t="shared" ref="N138:N148" si="131">P125</f>
        <v>0.9306340498592055</v>
      </c>
      <c r="O138" s="17">
        <f>Q125</f>
        <v>0.94859406134030921</v>
      </c>
    </row>
    <row r="139" spans="1:17">
      <c r="A139" s="9">
        <v>3</v>
      </c>
      <c r="B139" s="10" t="s">
        <v>189</v>
      </c>
      <c r="C139" s="17">
        <v>0</v>
      </c>
      <c r="D139" s="17">
        <v>0.4</v>
      </c>
      <c r="E139" s="17">
        <v>0.5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129"/>
        <v>1.170291529910402</v>
      </c>
      <c r="M139" s="17">
        <f t="shared" si="130"/>
        <v>1.024238912433806</v>
      </c>
      <c r="N139" s="17">
        <f t="shared" si="131"/>
        <v>0.41895075902760243</v>
      </c>
      <c r="O139" s="17">
        <f t="shared" ref="O139:O148" si="132">Q126</f>
        <v>0.42703595690241813</v>
      </c>
    </row>
    <row r="140" spans="1:17">
      <c r="A140" s="9">
        <v>4</v>
      </c>
      <c r="B140" s="10" t="s">
        <v>191</v>
      </c>
      <c r="C140" s="17">
        <v>35.9</v>
      </c>
      <c r="D140" s="17">
        <v>32.799999999999997</v>
      </c>
      <c r="E140" s="17">
        <v>33</v>
      </c>
      <c r="F140" s="17">
        <v>32.200000000000003</v>
      </c>
      <c r="G140" s="17">
        <v>32.5</v>
      </c>
      <c r="H140" s="17">
        <v>32.799999999999997</v>
      </c>
      <c r="K140" s="15" t="s">
        <v>192</v>
      </c>
      <c r="L140" s="17">
        <f t="shared" si="129"/>
        <v>8.8737830999390996E-4</v>
      </c>
      <c r="M140" s="17">
        <f t="shared" si="130"/>
        <v>0.40571506853997213</v>
      </c>
      <c r="N140" s="17">
        <f t="shared" si="131"/>
        <v>8.8737830999390996E-4</v>
      </c>
      <c r="O140" s="17">
        <f t="shared" si="132"/>
        <v>8.8737830999390996E-4</v>
      </c>
    </row>
    <row r="141" spans="1:17">
      <c r="A141" s="9">
        <v>5</v>
      </c>
      <c r="B141" s="10" t="s">
        <v>193</v>
      </c>
      <c r="C141" s="17">
        <v>16.600000000000001</v>
      </c>
      <c r="D141" s="17">
        <v>16.600000000000001</v>
      </c>
      <c r="E141" s="17">
        <v>11</v>
      </c>
      <c r="F141" s="17">
        <v>13.8</v>
      </c>
      <c r="G141" s="17">
        <v>13.1</v>
      </c>
      <c r="H141" s="17">
        <v>13.1</v>
      </c>
      <c r="K141" s="15" t="s">
        <v>194</v>
      </c>
      <c r="L141" s="17">
        <f t="shared" si="129"/>
        <v>0.96546269266155904</v>
      </c>
      <c r="M141" s="17">
        <f t="shared" si="130"/>
        <v>0.95205395575297402</v>
      </c>
      <c r="N141" s="17">
        <f t="shared" si="131"/>
        <v>0.97452292816675301</v>
      </c>
      <c r="O141" s="17">
        <f t="shared" si="132"/>
        <v>0.99859850572250286</v>
      </c>
    </row>
    <row r="142" spans="1:17">
      <c r="A142" s="9">
        <v>6</v>
      </c>
      <c r="B142" s="10" t="s">
        <v>195</v>
      </c>
      <c r="C142" s="17">
        <v>10328</v>
      </c>
      <c r="D142" s="17">
        <v>11054</v>
      </c>
      <c r="E142" s="17">
        <v>6940</v>
      </c>
      <c r="F142" s="17">
        <v>6346</v>
      </c>
      <c r="G142" s="17">
        <v>8953</v>
      </c>
      <c r="H142" s="17">
        <v>8537</v>
      </c>
      <c r="K142" s="15" t="s">
        <v>196</v>
      </c>
      <c r="L142" s="17">
        <f t="shared" si="129"/>
        <v>1.2495648919772533</v>
      </c>
      <c r="M142" s="17">
        <f t="shared" si="130"/>
        <v>1.0769257273397432</v>
      </c>
      <c r="N142" s="17">
        <f t="shared" si="131"/>
        <v>1.1940769537737483</v>
      </c>
      <c r="O142" s="17">
        <f t="shared" si="132"/>
        <v>1.2097116465116635</v>
      </c>
    </row>
    <row r="143" spans="1:17">
      <c r="A143" s="9">
        <v>7</v>
      </c>
      <c r="B143" s="10" t="s">
        <v>197</v>
      </c>
      <c r="C143" s="17">
        <v>9844</v>
      </c>
      <c r="D143" s="17">
        <v>11063</v>
      </c>
      <c r="E143" s="17">
        <v>7428</v>
      </c>
      <c r="F143" s="17">
        <v>6299</v>
      </c>
      <c r="G143" s="17">
        <v>8908</v>
      </c>
      <c r="H143" s="17">
        <v>8402</v>
      </c>
      <c r="K143" s="15" t="s">
        <v>198</v>
      </c>
      <c r="L143" s="17">
        <f t="shared" si="129"/>
        <v>1.2184232382195448</v>
      </c>
      <c r="M143" s="17">
        <f t="shared" si="130"/>
        <v>0.63337466822957933</v>
      </c>
      <c r="N143" s="17">
        <f t="shared" si="131"/>
        <v>1.0323688263558055</v>
      </c>
      <c r="O143" s="17">
        <f t="shared" si="132"/>
        <v>1.0860682923769347</v>
      </c>
    </row>
    <row r="144" spans="1:17">
      <c r="A144" s="9">
        <v>8</v>
      </c>
      <c r="B144" s="10" t="s">
        <v>199</v>
      </c>
      <c r="C144" s="17"/>
      <c r="D144" s="17"/>
      <c r="E144" s="17">
        <v>28</v>
      </c>
      <c r="F144" s="17">
        <v>33</v>
      </c>
      <c r="G144" s="17">
        <v>29</v>
      </c>
      <c r="H144" s="17">
        <v>28</v>
      </c>
      <c r="K144" s="15" t="s">
        <v>200</v>
      </c>
      <c r="L144" s="17">
        <f>N131</f>
        <v>0.31335506228459042</v>
      </c>
      <c r="M144" s="17">
        <f>O131</f>
        <v>0.22914797278504331</v>
      </c>
      <c r="N144" s="17">
        <f t="shared" si="131"/>
        <v>0.28709498698707903</v>
      </c>
      <c r="O144" s="17">
        <f t="shared" si="132"/>
        <v>0.25744228506348671</v>
      </c>
    </row>
    <row r="145" spans="1:17">
      <c r="A145" s="9">
        <v>9</v>
      </c>
      <c r="B145" s="10" t="s">
        <v>201</v>
      </c>
      <c r="C145" s="17"/>
      <c r="D145" s="17"/>
      <c r="E145" s="17">
        <v>9</v>
      </c>
      <c r="F145" s="17">
        <v>6</v>
      </c>
      <c r="G145" s="17">
        <v>9</v>
      </c>
      <c r="H145" s="17">
        <v>6</v>
      </c>
      <c r="K145" s="15" t="s">
        <v>202</v>
      </c>
      <c r="L145" s="17">
        <f>L132</f>
        <v>0.31553144771426078</v>
      </c>
      <c r="M145" s="17">
        <f>N132</f>
        <v>0.8286084878878458</v>
      </c>
      <c r="N145" s="17">
        <f t="shared" si="131"/>
        <v>0.32745055109255794</v>
      </c>
      <c r="O145" s="17">
        <f t="shared" si="132"/>
        <v>0.59598060213065751</v>
      </c>
    </row>
    <row r="146" spans="1:17">
      <c r="A146" s="9">
        <v>10</v>
      </c>
      <c r="B146" s="10" t="s">
        <v>203</v>
      </c>
      <c r="C146" s="17">
        <v>31</v>
      </c>
      <c r="D146" s="17">
        <v>44</v>
      </c>
      <c r="E146" s="17">
        <v>42</v>
      </c>
      <c r="F146" s="17">
        <v>37</v>
      </c>
      <c r="G146" s="17">
        <v>38</v>
      </c>
      <c r="H146" s="17">
        <v>45</v>
      </c>
      <c r="K146" s="15" t="s">
        <v>204</v>
      </c>
      <c r="L146" s="17">
        <f>L133</f>
        <v>1.0472204611373878E-3</v>
      </c>
      <c r="M146" s="17">
        <f>N133</f>
        <v>1.3731068428714677</v>
      </c>
      <c r="N146" s="17">
        <f t="shared" si="131"/>
        <v>1.3925116151621182</v>
      </c>
      <c r="O146" s="17">
        <f t="shared" si="132"/>
        <v>1.4036796392973827</v>
      </c>
    </row>
    <row r="147" spans="1:17">
      <c r="A147" s="9">
        <v>11</v>
      </c>
      <c r="B147" s="10" t="s">
        <v>205</v>
      </c>
      <c r="C147" s="17">
        <v>51</v>
      </c>
      <c r="D147" s="17">
        <v>63</v>
      </c>
      <c r="E147" s="17">
        <v>43</v>
      </c>
      <c r="F147" s="17">
        <v>55</v>
      </c>
      <c r="G147" s="17">
        <v>55</v>
      </c>
      <c r="H147" s="17">
        <v>51</v>
      </c>
      <c r="K147" s="15" t="s">
        <v>206</v>
      </c>
      <c r="L147" s="17">
        <f>L134</f>
        <v>1.2331364188802292</v>
      </c>
      <c r="M147" s="17">
        <f>N134</f>
        <v>1.2596858615387907</v>
      </c>
      <c r="N147" s="17">
        <f t="shared" si="131"/>
        <v>1.2834774660345527</v>
      </c>
      <c r="O147" s="17">
        <f t="shared" si="132"/>
        <v>1.6696568035887602</v>
      </c>
    </row>
    <row r="148" spans="1:17">
      <c r="A148" s="9">
        <v>12</v>
      </c>
      <c r="B148" s="10" t="s">
        <v>207</v>
      </c>
      <c r="C148" s="17"/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K148" s="15" t="s">
        <v>208</v>
      </c>
      <c r="L148" s="17">
        <f>L135</f>
        <v>0.87065286024514799</v>
      </c>
      <c r="M148" s="17">
        <f>N135</f>
        <v>0.90122058736145971</v>
      </c>
      <c r="N148" s="17">
        <f t="shared" si="131"/>
        <v>0.9306340498592055</v>
      </c>
      <c r="O148" s="17">
        <f t="shared" si="132"/>
        <v>0.94859406134030921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5</v>
      </c>
      <c r="D150" s="17">
        <v>5</v>
      </c>
      <c r="E150" s="17">
        <v>5</v>
      </c>
      <c r="F150" s="17">
        <v>5</v>
      </c>
      <c r="G150" s="21">
        <v>5</v>
      </c>
      <c r="H150" s="21">
        <v>5</v>
      </c>
    </row>
    <row r="151" spans="1:17">
      <c r="A151" s="9">
        <v>15</v>
      </c>
      <c r="B151" s="10" t="s">
        <v>213</v>
      </c>
      <c r="C151" s="17">
        <v>1272</v>
      </c>
      <c r="D151" s="17">
        <v>1237</v>
      </c>
      <c r="E151" s="17">
        <v>1198</v>
      </c>
      <c r="F151" s="17">
        <v>1178</v>
      </c>
      <c r="G151" s="17">
        <v>1133</v>
      </c>
      <c r="H151" s="17">
        <v>1096</v>
      </c>
    </row>
    <row r="153" spans="1:17" ht="16">
      <c r="A153" s="20" t="s">
        <v>269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33">C167/C181*1000</f>
        <v>4.5610034207525656</v>
      </c>
      <c r="D155" s="17">
        <f t="shared" si="133"/>
        <v>3.5046728971962615</v>
      </c>
      <c r="E155" s="17">
        <f t="shared" si="133"/>
        <v>3.5714285714285712</v>
      </c>
      <c r="F155" s="17">
        <f t="shared" si="133"/>
        <v>3.5756853396901072</v>
      </c>
      <c r="G155" s="17">
        <f t="shared" si="133"/>
        <v>3.6540803897685747</v>
      </c>
      <c r="H155" s="17">
        <f t="shared" ref="H155" si="134">H167/H181*1000</f>
        <v>3.6452004860267313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35">IF(C155/$I155&gt;1,2^((1-$I155/C155)/LN(10/3)),2^(-LOG($I155/C155,10/3)))</f>
        <v>0.94846951223843412</v>
      </c>
      <c r="M155" s="17">
        <f t="shared" si="135"/>
        <v>0.81499315317202425</v>
      </c>
      <c r="N155" s="17">
        <f t="shared" si="135"/>
        <v>0.82389460289658023</v>
      </c>
      <c r="O155" s="17">
        <f t="shared" si="135"/>
        <v>0.82445981143980818</v>
      </c>
      <c r="P155" s="17">
        <f t="shared" si="135"/>
        <v>0.83481847699838208</v>
      </c>
      <c r="Q155" s="17">
        <f t="shared" si="135"/>
        <v>0.83364990603439881</v>
      </c>
    </row>
    <row r="156" spans="1:17">
      <c r="A156" s="9">
        <v>2</v>
      </c>
      <c r="B156" s="15" t="s">
        <v>176</v>
      </c>
      <c r="C156" s="17">
        <f t="shared" ref="C156" si="136">C168/C181*1000</f>
        <v>1.1402508551881414</v>
      </c>
      <c r="D156" s="17">
        <f>D168/D181*1000+0.000001</f>
        <v>9.9999999999999995E-7</v>
      </c>
      <c r="E156" s="17">
        <f t="shared" ref="E156:G156" si="137">E168/E181*1000+0.000001</f>
        <v>9.9999999999999995E-7</v>
      </c>
      <c r="F156" s="17">
        <f t="shared" si="137"/>
        <v>9.9999999999999995E-7</v>
      </c>
      <c r="G156" s="17">
        <f t="shared" si="137"/>
        <v>9.9999999999999995E-7</v>
      </c>
      <c r="H156" s="17">
        <f t="shared" ref="H156" si="138">H168/H181*1000+0.000001</f>
        <v>9.9999999999999995E-7</v>
      </c>
      <c r="I156" s="18">
        <f>Показатели!$E$3</f>
        <v>4</v>
      </c>
      <c r="J156" s="9">
        <v>2</v>
      </c>
      <c r="K156" s="15" t="s">
        <v>176</v>
      </c>
      <c r="L156" s="17">
        <f t="shared" si="135"/>
        <v>0.4855121760359804</v>
      </c>
      <c r="M156" s="17">
        <f t="shared" si="135"/>
        <v>1.5815545948871381E-4</v>
      </c>
      <c r="N156" s="17">
        <f t="shared" si="135"/>
        <v>1.5815545948871381E-4</v>
      </c>
      <c r="O156" s="17">
        <f t="shared" si="135"/>
        <v>1.5815545948871381E-4</v>
      </c>
      <c r="P156" s="17">
        <f t="shared" si="135"/>
        <v>1.5815545948871381E-4</v>
      </c>
      <c r="Q156" s="17">
        <f t="shared" si="135"/>
        <v>1.5815545948871381E-4</v>
      </c>
    </row>
    <row r="157" spans="1:17">
      <c r="A157" s="9">
        <v>3</v>
      </c>
      <c r="B157" s="15" t="s">
        <v>177</v>
      </c>
      <c r="C157" s="17">
        <f t="shared" ref="C157:H157" si="139">C169/C181*1000+0.00001</f>
        <v>1.0000000000000001E-5</v>
      </c>
      <c r="D157" s="17">
        <f t="shared" si="139"/>
        <v>0.58412214953271024</v>
      </c>
      <c r="E157" s="17">
        <f t="shared" si="139"/>
        <v>1.0000000000000001E-5</v>
      </c>
      <c r="F157" s="17">
        <f t="shared" si="139"/>
        <v>1.0000000000000001E-5</v>
      </c>
      <c r="G157" s="17">
        <f t="shared" si="139"/>
        <v>1.0000000000000001E-5</v>
      </c>
      <c r="H157" s="17">
        <f t="shared" si="139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35"/>
        <v>8.8737830999390996E-4</v>
      </c>
      <c r="M157" s="17">
        <f t="shared" si="135"/>
        <v>0.4923390702482191</v>
      </c>
      <c r="N157" s="17">
        <f t="shared" si="135"/>
        <v>8.8737830999390996E-4</v>
      </c>
      <c r="O157" s="17">
        <f t="shared" si="135"/>
        <v>8.8737830999390996E-4</v>
      </c>
      <c r="P157" s="17">
        <f t="shared" si="135"/>
        <v>8.8737830999390996E-4</v>
      </c>
      <c r="Q157" s="17">
        <f t="shared" si="135"/>
        <v>8.8737830999390996E-4</v>
      </c>
    </row>
    <row r="158" spans="1:17">
      <c r="A158" s="9">
        <v>4</v>
      </c>
      <c r="B158" s="15" t="s">
        <v>178</v>
      </c>
      <c r="C158" s="17">
        <f t="shared" ref="C158:G158" si="140">C170/C181*1000</f>
        <v>27.366020524515395</v>
      </c>
      <c r="D158" s="17">
        <f t="shared" si="140"/>
        <v>28.037383177570092</v>
      </c>
      <c r="E158" s="17">
        <f t="shared" si="140"/>
        <v>27.261904761904763</v>
      </c>
      <c r="F158" s="17">
        <f t="shared" si="140"/>
        <v>26.817640047675805</v>
      </c>
      <c r="G158" s="17">
        <f t="shared" si="140"/>
        <v>27.405602923264315</v>
      </c>
      <c r="H158" s="17">
        <f t="shared" ref="H158" si="141">H170/H181*1000</f>
        <v>27.339003645200489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35"/>
        <v>0.94846951223843412</v>
      </c>
      <c r="M158" s="17">
        <f t="shared" si="135"/>
        <v>0.96179667237356525</v>
      </c>
      <c r="N158" s="17">
        <f t="shared" si="135"/>
        <v>0.94639035176550257</v>
      </c>
      <c r="O158" s="17">
        <f t="shared" si="135"/>
        <v>0.93748040287012724</v>
      </c>
      <c r="P158" s="17">
        <f t="shared" si="135"/>
        <v>0.94925908004311121</v>
      </c>
      <c r="Q158" s="17">
        <f t="shared" si="135"/>
        <v>0.94793031621145252</v>
      </c>
    </row>
    <row r="159" spans="1:17">
      <c r="A159" s="9">
        <v>5</v>
      </c>
      <c r="B159" s="15" t="s">
        <v>179</v>
      </c>
      <c r="C159" s="17">
        <f t="shared" ref="C159:G159" si="142">C171/C181*1000</f>
        <v>7.069555302166477</v>
      </c>
      <c r="D159" s="17">
        <f t="shared" si="142"/>
        <v>7.2429906542056077</v>
      </c>
      <c r="E159" s="17">
        <f t="shared" si="142"/>
        <v>9.0476190476190474</v>
      </c>
      <c r="F159" s="17">
        <f t="shared" si="142"/>
        <v>10.488676996424315</v>
      </c>
      <c r="G159" s="17">
        <f t="shared" si="142"/>
        <v>10.71863580998782</v>
      </c>
      <c r="H159" s="17">
        <f t="shared" ref="H159" si="143">H171/H181*1000</f>
        <v>12.393681652490885</v>
      </c>
      <c r="I159" s="18">
        <f>Показатели!$E$6</f>
        <v>8</v>
      </c>
      <c r="J159" s="9">
        <v>5</v>
      </c>
      <c r="K159" s="15" t="s">
        <v>179</v>
      </c>
      <c r="L159" s="17">
        <f t="shared" si="135"/>
        <v>0.93129062390574469</v>
      </c>
      <c r="M159" s="17">
        <f t="shared" si="135"/>
        <v>0.94437639958644781</v>
      </c>
      <c r="N159" s="17">
        <f t="shared" si="135"/>
        <v>1.0689340393715232</v>
      </c>
      <c r="O159" s="17">
        <f t="shared" si="135"/>
        <v>1.1463716388377221</v>
      </c>
      <c r="P159" s="17">
        <f t="shared" si="135"/>
        <v>1.1572224285668335</v>
      </c>
      <c r="Q159" s="17">
        <f t="shared" si="135"/>
        <v>1.2264173481262082</v>
      </c>
    </row>
    <row r="160" spans="1:17">
      <c r="A160" s="9">
        <v>6</v>
      </c>
      <c r="B160" s="15" t="s">
        <v>180</v>
      </c>
      <c r="C160" s="17">
        <f t="shared" ref="C160:G160" si="144">(C172-C173)/C172*100</f>
        <v>2.9790895792100569</v>
      </c>
      <c r="D160" s="17">
        <f t="shared" si="144"/>
        <v>-6.3504411010731356</v>
      </c>
      <c r="E160" s="17">
        <f t="shared" si="144"/>
        <v>26.204630032381221</v>
      </c>
      <c r="F160" s="17">
        <f t="shared" si="144"/>
        <v>-46.319447578643327</v>
      </c>
      <c r="G160" s="17">
        <f t="shared" si="144"/>
        <v>5.677396533427653</v>
      </c>
      <c r="H160" s="17">
        <f t="shared" ref="H160" si="145">(H172-H173)/H172*100</f>
        <v>2.977178612474229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46">(ATAN((C160+2.4)/10)+3.1415/2)/3.1415*1.75</f>
        <v>1.1499156656198852</v>
      </c>
      <c r="M160" s="17">
        <f t="shared" si="146"/>
        <v>0.66541959290995412</v>
      </c>
      <c r="N160" s="17">
        <f t="shared" si="146"/>
        <v>1.5626797910379577</v>
      </c>
      <c r="O160" s="17">
        <f t="shared" si="146"/>
        <v>0.12468456421186615</v>
      </c>
      <c r="P160" s="17">
        <f t="shared" si="146"/>
        <v>1.2534893526845785</v>
      </c>
      <c r="Q160" s="17">
        <f t="shared" si="146"/>
        <v>1.1498330961985346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-1.1904761904761907</v>
      </c>
      <c r="F161" s="17">
        <f>(F175-F174)/F181*1000</f>
        <v>-5.9594755661501786</v>
      </c>
      <c r="G161" s="17">
        <f>(G175-G174)/G181*1000</f>
        <v>-2.4360535931790497</v>
      </c>
      <c r="H161" s="17">
        <f>(H175-H174)/H181*1000</f>
        <v>-8.5054678007290399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47">(ATAN(E161/10)+3.1415/2)/3.1415*1.75</f>
        <v>0.80899413384474261</v>
      </c>
      <c r="O161" s="17">
        <f t="shared" si="147"/>
        <v>0.57561745650405305</v>
      </c>
      <c r="P161" s="17">
        <f t="shared" si="147"/>
        <v>0.74189015827570659</v>
      </c>
      <c r="Q161" s="17">
        <f t="shared" si="147"/>
        <v>0.48237864966839644</v>
      </c>
    </row>
    <row r="162" spans="1:17">
      <c r="A162" s="9">
        <v>8</v>
      </c>
      <c r="B162" s="15" t="s">
        <v>182</v>
      </c>
      <c r="C162" s="17">
        <f t="shared" ref="C162:H162" si="148">(C176-C177)/C181*1000</f>
        <v>-18.244013683010262</v>
      </c>
      <c r="D162" s="17">
        <f t="shared" si="148"/>
        <v>-11.682242990654204</v>
      </c>
      <c r="E162" s="17">
        <f t="shared" si="148"/>
        <v>0</v>
      </c>
      <c r="F162" s="17">
        <f t="shared" si="148"/>
        <v>-15.494636471990464</v>
      </c>
      <c r="G162" s="17">
        <f t="shared" si="148"/>
        <v>4.8721071863580994</v>
      </c>
      <c r="H162" s="17">
        <f t="shared" si="148"/>
        <v>6.0753341433778862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0.27928485085955662</v>
      </c>
      <c r="M162" s="17">
        <f>(ATAN(D162/10)+3.1415/2)/3.1415*1.75</f>
        <v>0.39435343367258974</v>
      </c>
      <c r="N162" s="17">
        <f t="shared" si="147"/>
        <v>0.875</v>
      </c>
      <c r="O162" s="17">
        <f t="shared" si="147"/>
        <v>0.31923781845718724</v>
      </c>
      <c r="P162" s="17">
        <f t="shared" si="147"/>
        <v>1.127550338523521</v>
      </c>
      <c r="Q162" s="17">
        <f t="shared" si="147"/>
        <v>1.1791208492663339</v>
      </c>
    </row>
    <row r="163" spans="1:17">
      <c r="A163" s="9">
        <v>9</v>
      </c>
      <c r="B163" s="15" t="s">
        <v>183</v>
      </c>
      <c r="C163" s="17">
        <f>C178/C181*1000+0.00001</f>
        <v>1.0000000000000001E-5</v>
      </c>
      <c r="D163" s="17">
        <f t="shared" ref="D163:E163" si="149">D178/D181*1000+0.00001</f>
        <v>1.0000000000000001E-5</v>
      </c>
      <c r="E163" s="17">
        <f t="shared" si="149"/>
        <v>1.0000000000000001E-5</v>
      </c>
      <c r="F163" s="17">
        <f t="shared" ref="F163:G163" si="150">F178/F181*1000</f>
        <v>2.3837902264600714</v>
      </c>
      <c r="G163" s="17">
        <f t="shared" si="150"/>
        <v>2.4360535931790497</v>
      </c>
      <c r="H163" s="17">
        <f t="shared" ref="H163" si="151">H178/H181*1000</f>
        <v>2.4301336573511541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52">IF(C163/$I163&gt;1,2^((1-$I163/C163)/LN(10/3)),2^(-LOG($I163/C163,10/3)))</f>
        <v>1.0472204611373878E-3</v>
      </c>
      <c r="M163" s="17">
        <f t="shared" si="152"/>
        <v>1.0472204611373878E-3</v>
      </c>
      <c r="N163" s="17">
        <f t="shared" si="152"/>
        <v>1.0472204611373878E-3</v>
      </c>
      <c r="O163" s="17">
        <f t="shared" si="152"/>
        <v>1.237937817987931</v>
      </c>
      <c r="P163" s="17">
        <f t="shared" si="152"/>
        <v>1.2475967738685112</v>
      </c>
      <c r="Q163" s="17">
        <f t="shared" si="152"/>
        <v>1.2465198456008277</v>
      </c>
    </row>
    <row r="164" spans="1:17">
      <c r="A164" s="9">
        <v>10</v>
      </c>
      <c r="B164" s="15" t="s">
        <v>184</v>
      </c>
      <c r="C164" s="17">
        <f>C179/C181*100+0.00001</f>
        <v>1.0000000000000001E-5</v>
      </c>
      <c r="D164" s="17">
        <f t="shared" ref="D164:G164" si="153">D179/D181*100+0.00001</f>
        <v>1.0000000000000001E-5</v>
      </c>
      <c r="E164" s="17">
        <f t="shared" si="153"/>
        <v>1.0000000000000001E-5</v>
      </c>
      <c r="F164" s="17">
        <f t="shared" si="153"/>
        <v>1.0000000000000001E-5</v>
      </c>
      <c r="G164" s="17">
        <f t="shared" si="153"/>
        <v>1.0000000000000001E-5</v>
      </c>
      <c r="H164" s="17">
        <f t="shared" ref="H164" si="154">H179/H181*100+0.00001</f>
        <v>1.0000000000000001E-5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52"/>
        <v>7.4206407756275796E-3</v>
      </c>
      <c r="M164" s="17">
        <f t="shared" si="152"/>
        <v>7.4206407756275796E-3</v>
      </c>
      <c r="N164" s="17">
        <f t="shared" si="152"/>
        <v>7.4206407756275796E-3</v>
      </c>
      <c r="O164" s="17">
        <f t="shared" si="152"/>
        <v>7.4206407756275796E-3</v>
      </c>
      <c r="P164" s="17">
        <f t="shared" si="152"/>
        <v>7.4206407756275796E-3</v>
      </c>
      <c r="Q164" s="17">
        <f t="shared" si="152"/>
        <v>7.4206407756275796E-3</v>
      </c>
    </row>
    <row r="165" spans="1:17">
      <c r="A165" s="9">
        <v>11</v>
      </c>
      <c r="B165" s="15" t="s">
        <v>185</v>
      </c>
      <c r="C165" s="17">
        <f t="shared" ref="C165:G165" si="155">C180/C181*1000</f>
        <v>9.1220068415051312</v>
      </c>
      <c r="D165" s="17">
        <f t="shared" si="155"/>
        <v>4.6728971962616823</v>
      </c>
      <c r="E165" s="17">
        <f t="shared" si="155"/>
        <v>13.095238095238095</v>
      </c>
      <c r="F165" s="17">
        <f t="shared" si="155"/>
        <v>13.110846245530393</v>
      </c>
      <c r="G165" s="17">
        <f t="shared" si="155"/>
        <v>13.398294762484774</v>
      </c>
      <c r="H165" s="17">
        <f t="shared" ref="H165" si="156">H180/H181*1000</f>
        <v>13.365735115431349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52"/>
        <v>1.2971271803177387</v>
      </c>
      <c r="M165" s="17">
        <f t="shared" si="152"/>
        <v>0.96179667237356525</v>
      </c>
      <c r="N165" s="17">
        <f t="shared" si="152"/>
        <v>1.4274613127991072</v>
      </c>
      <c r="O165" s="17">
        <f t="shared" si="152"/>
        <v>1.4278349131507315</v>
      </c>
      <c r="P165" s="17">
        <f t="shared" si="152"/>
        <v>1.4345764646906218</v>
      </c>
      <c r="Q165" s="17">
        <f t="shared" si="152"/>
        <v>1.4338258342800823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4</v>
      </c>
      <c r="D167" s="17">
        <v>3</v>
      </c>
      <c r="E167" s="17">
        <v>3</v>
      </c>
      <c r="F167" s="17">
        <v>3</v>
      </c>
      <c r="G167" s="17">
        <v>3</v>
      </c>
      <c r="H167" s="17">
        <v>3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1</v>
      </c>
      <c r="D168" s="17"/>
      <c r="E168" s="17"/>
      <c r="F168" s="17"/>
      <c r="G168" s="17"/>
      <c r="H168" s="17"/>
      <c r="K168" s="15" t="s">
        <v>187</v>
      </c>
      <c r="L168" s="17">
        <f t="shared" ref="L168:L173" si="157">L155</f>
        <v>0.94846951223843412</v>
      </c>
      <c r="M168" s="17">
        <f t="shared" ref="M168:M173" si="158">N155</f>
        <v>0.82389460289658023</v>
      </c>
      <c r="N168" s="17">
        <f t="shared" ref="N168:N178" si="159">P155</f>
        <v>0.83481847699838208</v>
      </c>
      <c r="O168" s="17">
        <f>Q155</f>
        <v>0.83364990603439881</v>
      </c>
    </row>
    <row r="169" spans="1:17">
      <c r="A169" s="9">
        <v>3</v>
      </c>
      <c r="B169" s="10" t="s">
        <v>189</v>
      </c>
      <c r="C169" s="17"/>
      <c r="D169" s="17">
        <v>0.5</v>
      </c>
      <c r="E169" s="17"/>
      <c r="F169" s="17"/>
      <c r="G169" s="17"/>
      <c r="H169" s="17"/>
      <c r="K169" s="15" t="s">
        <v>190</v>
      </c>
      <c r="L169" s="17">
        <f t="shared" si="157"/>
        <v>0.4855121760359804</v>
      </c>
      <c r="M169" s="17">
        <f t="shared" si="158"/>
        <v>1.5815545948871381E-4</v>
      </c>
      <c r="N169" s="17">
        <f t="shared" si="159"/>
        <v>1.5815545948871381E-4</v>
      </c>
      <c r="O169" s="17">
        <f t="shared" ref="O169:O178" si="160">Q156</f>
        <v>1.5815545948871381E-4</v>
      </c>
    </row>
    <row r="170" spans="1:17">
      <c r="A170" s="9">
        <v>4</v>
      </c>
      <c r="B170" s="10" t="s">
        <v>191</v>
      </c>
      <c r="C170" s="17">
        <v>24</v>
      </c>
      <c r="D170" s="17">
        <v>24</v>
      </c>
      <c r="E170" s="17">
        <v>22.9</v>
      </c>
      <c r="F170" s="17">
        <v>22.5</v>
      </c>
      <c r="G170" s="17">
        <v>22.5</v>
      </c>
      <c r="H170" s="17">
        <v>22.5</v>
      </c>
      <c r="K170" s="15" t="s">
        <v>192</v>
      </c>
      <c r="L170" s="17">
        <f t="shared" si="157"/>
        <v>8.8737830999390996E-4</v>
      </c>
      <c r="M170" s="17">
        <f t="shared" si="158"/>
        <v>8.8737830999390996E-4</v>
      </c>
      <c r="N170" s="17">
        <f t="shared" si="159"/>
        <v>8.8737830999390996E-4</v>
      </c>
      <c r="O170" s="17">
        <f t="shared" si="160"/>
        <v>8.8737830999390996E-4</v>
      </c>
    </row>
    <row r="171" spans="1:17">
      <c r="A171" s="9">
        <v>5</v>
      </c>
      <c r="B171" s="10" t="s">
        <v>193</v>
      </c>
      <c r="C171" s="17">
        <v>6.2</v>
      </c>
      <c r="D171" s="17">
        <v>6.2</v>
      </c>
      <c r="E171" s="17">
        <v>7.6</v>
      </c>
      <c r="F171" s="17">
        <v>8.8000000000000007</v>
      </c>
      <c r="G171" s="17">
        <v>8.8000000000000007</v>
      </c>
      <c r="H171" s="17">
        <v>10.199999999999999</v>
      </c>
      <c r="K171" s="15" t="s">
        <v>194</v>
      </c>
      <c r="L171" s="17">
        <f t="shared" si="157"/>
        <v>0.94846951223843412</v>
      </c>
      <c r="M171" s="17">
        <f t="shared" si="158"/>
        <v>0.94639035176550257</v>
      </c>
      <c r="N171" s="17">
        <f t="shared" si="159"/>
        <v>0.94925908004311121</v>
      </c>
      <c r="O171" s="17">
        <f t="shared" si="160"/>
        <v>0.94793031621145252</v>
      </c>
    </row>
    <row r="172" spans="1:17">
      <c r="A172" s="9">
        <v>6</v>
      </c>
      <c r="B172" s="10" t="s">
        <v>195</v>
      </c>
      <c r="C172" s="17">
        <v>5810.5</v>
      </c>
      <c r="D172" s="17">
        <v>5656.3</v>
      </c>
      <c r="E172" s="17">
        <v>8276.4</v>
      </c>
      <c r="F172" s="17">
        <v>4431.3999999999996</v>
      </c>
      <c r="G172" s="17">
        <v>6219.4</v>
      </c>
      <c r="H172" s="17">
        <v>5481.7</v>
      </c>
      <c r="K172" s="15" t="s">
        <v>196</v>
      </c>
      <c r="L172" s="17">
        <f t="shared" si="157"/>
        <v>0.93129062390574469</v>
      </c>
      <c r="M172" s="17">
        <f t="shared" si="158"/>
        <v>1.0689340393715232</v>
      </c>
      <c r="N172" s="17">
        <f t="shared" si="159"/>
        <v>1.1572224285668335</v>
      </c>
      <c r="O172" s="17">
        <f t="shared" si="160"/>
        <v>1.2264173481262082</v>
      </c>
    </row>
    <row r="173" spans="1:17">
      <c r="A173" s="9">
        <v>7</v>
      </c>
      <c r="B173" s="10" t="s">
        <v>197</v>
      </c>
      <c r="C173" s="17">
        <v>5637.4</v>
      </c>
      <c r="D173" s="17">
        <v>6015.5</v>
      </c>
      <c r="E173" s="17">
        <v>6107.6</v>
      </c>
      <c r="F173" s="17">
        <v>6484</v>
      </c>
      <c r="G173" s="17">
        <v>5866.3</v>
      </c>
      <c r="H173" s="17">
        <v>5318.5</v>
      </c>
      <c r="K173" s="15" t="s">
        <v>198</v>
      </c>
      <c r="L173" s="17">
        <f t="shared" si="157"/>
        <v>1.1499156656198852</v>
      </c>
      <c r="M173" s="17">
        <f t="shared" si="158"/>
        <v>1.5626797910379577</v>
      </c>
      <c r="N173" s="17">
        <f t="shared" si="159"/>
        <v>1.2534893526845785</v>
      </c>
      <c r="O173" s="17">
        <f t="shared" si="160"/>
        <v>1.1498330961985346</v>
      </c>
    </row>
    <row r="174" spans="1:17">
      <c r="A174" s="9">
        <v>8</v>
      </c>
      <c r="B174" s="10" t="s">
        <v>199</v>
      </c>
      <c r="C174" s="17"/>
      <c r="D174" s="17"/>
      <c r="E174" s="17">
        <v>8</v>
      </c>
      <c r="F174" s="17">
        <v>10</v>
      </c>
      <c r="G174" s="17">
        <v>7</v>
      </c>
      <c r="H174" s="17">
        <v>14</v>
      </c>
      <c r="K174" s="15" t="s">
        <v>200</v>
      </c>
      <c r="L174" s="17">
        <f>N161</f>
        <v>0.80899413384474261</v>
      </c>
      <c r="M174" s="17">
        <f>O161</f>
        <v>0.57561745650405305</v>
      </c>
      <c r="N174" s="17">
        <f t="shared" si="159"/>
        <v>0.74189015827570659</v>
      </c>
      <c r="O174" s="17">
        <f t="shared" si="160"/>
        <v>0.48237864966839644</v>
      </c>
    </row>
    <row r="175" spans="1:17">
      <c r="A175" s="9">
        <v>9</v>
      </c>
      <c r="B175" s="10" t="s">
        <v>201</v>
      </c>
      <c r="C175" s="17"/>
      <c r="D175" s="17"/>
      <c r="E175" s="17">
        <v>7</v>
      </c>
      <c r="F175" s="17">
        <v>5</v>
      </c>
      <c r="G175" s="17">
        <v>5</v>
      </c>
      <c r="H175" s="17">
        <v>7</v>
      </c>
      <c r="K175" s="15" t="s">
        <v>202</v>
      </c>
      <c r="L175" s="17">
        <f>L162</f>
        <v>0.27928485085955662</v>
      </c>
      <c r="M175" s="17">
        <f>N162</f>
        <v>0.875</v>
      </c>
      <c r="N175" s="17">
        <f t="shared" si="159"/>
        <v>1.127550338523521</v>
      </c>
      <c r="O175" s="17">
        <f t="shared" si="160"/>
        <v>1.1791208492663339</v>
      </c>
    </row>
    <row r="176" spans="1:17">
      <c r="A176" s="9">
        <v>10</v>
      </c>
      <c r="B176" s="10" t="s">
        <v>203</v>
      </c>
      <c r="C176" s="17">
        <v>9</v>
      </c>
      <c r="D176" s="17">
        <v>22</v>
      </c>
      <c r="E176" s="17">
        <v>22</v>
      </c>
      <c r="F176" s="17">
        <v>15</v>
      </c>
      <c r="G176" s="17">
        <v>16</v>
      </c>
      <c r="H176" s="17">
        <v>21</v>
      </c>
      <c r="K176" s="15" t="s">
        <v>204</v>
      </c>
      <c r="L176" s="17">
        <f>L163</f>
        <v>1.0472204611373878E-3</v>
      </c>
      <c r="M176" s="17">
        <f>N163</f>
        <v>1.0472204611373878E-3</v>
      </c>
      <c r="N176" s="17">
        <f t="shared" si="159"/>
        <v>1.2475967738685112</v>
      </c>
      <c r="O176" s="17">
        <f t="shared" si="160"/>
        <v>1.2465198456008277</v>
      </c>
    </row>
    <row r="177" spans="1:17">
      <c r="A177" s="9">
        <v>11</v>
      </c>
      <c r="B177" s="10" t="s">
        <v>205</v>
      </c>
      <c r="C177" s="17">
        <v>25</v>
      </c>
      <c r="D177" s="17">
        <v>32</v>
      </c>
      <c r="E177" s="17">
        <v>22</v>
      </c>
      <c r="F177" s="17">
        <v>28</v>
      </c>
      <c r="G177" s="17">
        <v>12</v>
      </c>
      <c r="H177" s="17">
        <v>16</v>
      </c>
      <c r="K177" s="15" t="s">
        <v>206</v>
      </c>
      <c r="L177" s="17">
        <f>L164</f>
        <v>7.4206407756275796E-3</v>
      </c>
      <c r="M177" s="17">
        <f>N164</f>
        <v>7.4206407756275796E-3</v>
      </c>
      <c r="N177" s="17">
        <f t="shared" si="159"/>
        <v>7.4206407756275796E-3</v>
      </c>
      <c r="O177" s="17">
        <f t="shared" si="160"/>
        <v>7.4206407756275796E-3</v>
      </c>
    </row>
    <row r="178" spans="1:17">
      <c r="A178" s="9">
        <v>12</v>
      </c>
      <c r="B178" s="10" t="s">
        <v>207</v>
      </c>
      <c r="C178" s="17"/>
      <c r="D178" s="17"/>
      <c r="E178" s="17"/>
      <c r="F178" s="17">
        <v>2</v>
      </c>
      <c r="G178" s="17">
        <v>2</v>
      </c>
      <c r="H178" s="17">
        <v>2</v>
      </c>
      <c r="K178" s="15" t="s">
        <v>208</v>
      </c>
      <c r="L178" s="17">
        <f>L165</f>
        <v>1.2971271803177387</v>
      </c>
      <c r="M178" s="17">
        <f>N165</f>
        <v>1.4274613127991072</v>
      </c>
      <c r="N178" s="17">
        <f t="shared" si="159"/>
        <v>1.4345764646906218</v>
      </c>
      <c r="O178" s="17">
        <f t="shared" si="160"/>
        <v>1.4338258342800823</v>
      </c>
    </row>
    <row r="179" spans="1:17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</row>
    <row r="180" spans="1:17">
      <c r="A180" s="9">
        <v>14</v>
      </c>
      <c r="B180" s="10" t="s">
        <v>211</v>
      </c>
      <c r="C180" s="17">
        <v>8</v>
      </c>
      <c r="D180" s="17">
        <v>4</v>
      </c>
      <c r="E180" s="17">
        <v>11</v>
      </c>
      <c r="F180" s="17">
        <v>11</v>
      </c>
      <c r="G180" s="21">
        <v>11</v>
      </c>
      <c r="H180" s="21">
        <v>11</v>
      </c>
    </row>
    <row r="181" spans="1:17">
      <c r="A181" s="9">
        <v>15</v>
      </c>
      <c r="B181" s="10" t="s">
        <v>213</v>
      </c>
      <c r="C181" s="17">
        <v>877</v>
      </c>
      <c r="D181" s="17">
        <v>856</v>
      </c>
      <c r="E181" s="17">
        <v>840</v>
      </c>
      <c r="F181" s="17">
        <v>839</v>
      </c>
      <c r="G181" s="17">
        <v>821</v>
      </c>
      <c r="H181" s="17">
        <v>823</v>
      </c>
    </row>
    <row r="183" spans="1:17" ht="16">
      <c r="A183" s="20" t="s">
        <v>270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61">C197/C211*1000</f>
        <v>4.598875830352581</v>
      </c>
      <c r="D185" s="17">
        <f t="shared" si="161"/>
        <v>4.7669491525423728</v>
      </c>
      <c r="E185" s="17">
        <f t="shared" si="161"/>
        <v>4.918032786885246</v>
      </c>
      <c r="F185" s="17">
        <f t="shared" si="161"/>
        <v>5.0139275766016711</v>
      </c>
      <c r="G185" s="17">
        <f t="shared" si="161"/>
        <v>5.1136363636363633</v>
      </c>
      <c r="H185" s="17">
        <f t="shared" ref="H185" si="162">H197/H211*1000</f>
        <v>4.659289458357601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63">IF(C185/$I185&gt;1,2^((1-$I185/C185)/LN(10/3)),2^(-LOG($I185/C185,10/3)))</f>
        <v>0.95299569420956731</v>
      </c>
      <c r="M185" s="17">
        <f t="shared" si="163"/>
        <v>0.97289437084318986</v>
      </c>
      <c r="N185" s="17">
        <f t="shared" si="163"/>
        <v>0.99052894146732962</v>
      </c>
      <c r="O185" s="17">
        <f t="shared" si="163"/>
        <v>1.0016004923186905</v>
      </c>
      <c r="P185" s="17">
        <f t="shared" si="163"/>
        <v>1.0128758927157722</v>
      </c>
      <c r="Q185" s="17">
        <f t="shared" si="163"/>
        <v>0.96018320441512273</v>
      </c>
    </row>
    <row r="186" spans="1:17">
      <c r="A186" s="9">
        <v>2</v>
      </c>
      <c r="B186" s="15" t="s">
        <v>176</v>
      </c>
      <c r="C186" s="17">
        <f t="shared" ref="C186:G186" si="164">C198/C211*1000</f>
        <v>10.219724067450178</v>
      </c>
      <c r="D186" s="17">
        <f t="shared" si="164"/>
        <v>10.59322033898305</v>
      </c>
      <c r="E186" s="17">
        <f t="shared" si="164"/>
        <v>0.54644808743169404</v>
      </c>
      <c r="F186" s="17">
        <f t="shared" si="164"/>
        <v>2.2284122562674096</v>
      </c>
      <c r="G186" s="17">
        <f t="shared" si="164"/>
        <v>1.1363636363636362</v>
      </c>
      <c r="H186" s="17">
        <f t="shared" ref="H186" si="165">H198/H211*1000</f>
        <v>1.1648223645894002</v>
      </c>
      <c r="I186" s="18">
        <f>Показатели!$E$3</f>
        <v>4</v>
      </c>
      <c r="J186" s="9">
        <v>2</v>
      </c>
      <c r="K186" s="15" t="s">
        <v>176</v>
      </c>
      <c r="L186" s="17">
        <f t="shared" si="163"/>
        <v>1.4196085273233334</v>
      </c>
      <c r="M186" s="17">
        <f t="shared" si="163"/>
        <v>1.4309320830799295</v>
      </c>
      <c r="N186" s="17">
        <f t="shared" si="163"/>
        <v>0.31789711237859392</v>
      </c>
      <c r="O186" s="17">
        <f t="shared" si="163"/>
        <v>0.71405368737082886</v>
      </c>
      <c r="P186" s="17">
        <f t="shared" si="163"/>
        <v>0.48455858540773789</v>
      </c>
      <c r="Q186" s="17">
        <f t="shared" si="163"/>
        <v>0.49150829937440782</v>
      </c>
    </row>
    <row r="187" spans="1:17">
      <c r="A187" s="9">
        <v>3</v>
      </c>
      <c r="B187" s="15" t="s">
        <v>177</v>
      </c>
      <c r="C187" s="17">
        <f t="shared" ref="C187:H187" si="166">C199/C211*1000+0.00001</f>
        <v>1.0000000000000001E-5</v>
      </c>
      <c r="D187" s="17">
        <f t="shared" si="166"/>
        <v>0.79450152542372887</v>
      </c>
      <c r="E187" s="17">
        <f t="shared" si="166"/>
        <v>1.0000000000000001E-5</v>
      </c>
      <c r="F187" s="17">
        <f t="shared" si="166"/>
        <v>1.0000000000000001E-5</v>
      </c>
      <c r="G187" s="17">
        <f t="shared" si="166"/>
        <v>1.0000000000000001E-5</v>
      </c>
      <c r="H187" s="17">
        <f t="shared" si="166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63"/>
        <v>8.8737830999390996E-4</v>
      </c>
      <c r="M187" s="17">
        <f t="shared" si="163"/>
        <v>0.58772599255954061</v>
      </c>
      <c r="N187" s="17">
        <f t="shared" si="163"/>
        <v>8.8737830999390996E-4</v>
      </c>
      <c r="O187" s="17">
        <f t="shared" si="163"/>
        <v>8.8737830999390996E-4</v>
      </c>
      <c r="P187" s="17">
        <f t="shared" si="163"/>
        <v>8.8737830999390996E-4</v>
      </c>
      <c r="Q187" s="17">
        <f t="shared" si="163"/>
        <v>8.8737830999390996E-4</v>
      </c>
    </row>
    <row r="188" spans="1:17">
      <c r="A188" s="9">
        <v>4</v>
      </c>
      <c r="B188" s="15" t="s">
        <v>178</v>
      </c>
      <c r="C188" s="17">
        <f t="shared" ref="C188:G188" si="167">C200/C211*1000</f>
        <v>29.27950945324476</v>
      </c>
      <c r="D188" s="17">
        <f t="shared" si="167"/>
        <v>29.766949152542374</v>
      </c>
      <c r="E188" s="17">
        <f t="shared" si="167"/>
        <v>31.639344262295083</v>
      </c>
      <c r="F188" s="17">
        <f t="shared" si="167"/>
        <v>34.094707520891369</v>
      </c>
      <c r="G188" s="17">
        <f t="shared" si="167"/>
        <v>35.11363636363636</v>
      </c>
      <c r="H188" s="17">
        <f t="shared" ref="H188" si="168">H200/H211*1000</f>
        <v>36.342457775189281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63"/>
        <v>0.9861021268299206</v>
      </c>
      <c r="M188" s="17">
        <f t="shared" si="163"/>
        <v>0.99552022719669475</v>
      </c>
      <c r="N188" s="17">
        <f t="shared" si="163"/>
        <v>1.0302792457227348</v>
      </c>
      <c r="O188" s="17">
        <f t="shared" si="163"/>
        <v>1.0715888352924252</v>
      </c>
      <c r="P188" s="17">
        <f t="shared" si="163"/>
        <v>1.0874573115785016</v>
      </c>
      <c r="Q188" s="17">
        <f t="shared" si="163"/>
        <v>1.1056944792788717</v>
      </c>
    </row>
    <row r="189" spans="1:17">
      <c r="A189" s="9">
        <v>5</v>
      </c>
      <c r="B189" s="15" t="s">
        <v>179</v>
      </c>
      <c r="C189" s="17">
        <f t="shared" ref="C189:G189" si="169">C201/C211*1000</f>
        <v>18.088911599386819</v>
      </c>
      <c r="D189" s="17">
        <f t="shared" si="169"/>
        <v>18.75</v>
      </c>
      <c r="E189" s="17">
        <f t="shared" si="169"/>
        <v>19.344262295081968</v>
      </c>
      <c r="F189" s="17">
        <f t="shared" si="169"/>
        <v>19.721448467966574</v>
      </c>
      <c r="G189" s="17">
        <f t="shared" si="169"/>
        <v>20.11363636363636</v>
      </c>
      <c r="H189" s="17">
        <f t="shared" ref="H189" si="170">H201/H211*1000</f>
        <v>20.617355853232382</v>
      </c>
      <c r="I189" s="18">
        <f>Показатели!$E$6</f>
        <v>8</v>
      </c>
      <c r="J189" s="9">
        <v>5</v>
      </c>
      <c r="K189" s="15" t="s">
        <v>179</v>
      </c>
      <c r="L189" s="17">
        <f t="shared" si="163"/>
        <v>1.3786438040119293</v>
      </c>
      <c r="M189" s="17">
        <f t="shared" si="163"/>
        <v>1.3910759906737349</v>
      </c>
      <c r="N189" s="17">
        <f t="shared" si="163"/>
        <v>1.4016129185229662</v>
      </c>
      <c r="O189" s="17">
        <f t="shared" si="163"/>
        <v>1.4080099846730256</v>
      </c>
      <c r="P189" s="17">
        <f t="shared" si="163"/>
        <v>1.4144362475112631</v>
      </c>
      <c r="Q189" s="17">
        <f t="shared" si="163"/>
        <v>1.4223715364718201</v>
      </c>
    </row>
    <row r="190" spans="1:17">
      <c r="A190" s="9">
        <v>6</v>
      </c>
      <c r="B190" s="15" t="s">
        <v>180</v>
      </c>
      <c r="C190" s="17">
        <f t="shared" ref="C190:G190" si="171">(C202-C203)/C202*100</f>
        <v>-1.087997589401982</v>
      </c>
      <c r="D190" s="17">
        <f t="shared" si="171"/>
        <v>-6.7272115708043034E-2</v>
      </c>
      <c r="E190" s="17">
        <f t="shared" si="171"/>
        <v>0.90465631929046308</v>
      </c>
      <c r="F190" s="17">
        <f t="shared" si="171"/>
        <v>5.3796025637587466</v>
      </c>
      <c r="G190" s="17">
        <f t="shared" si="171"/>
        <v>-1.6660168019566837</v>
      </c>
      <c r="H190" s="17">
        <f t="shared" ref="H190" si="172">(H202-H203)/H202*100</f>
        <v>-0.42065916444103152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73">(ATAN((C190+2.4)/10)+3.1415/2)/3.1415*1.75</f>
        <v>0.94767116151589892</v>
      </c>
      <c r="M190" s="17">
        <f t="shared" si="173"/>
        <v>1.0026636635490245</v>
      </c>
      <c r="N190" s="17">
        <f t="shared" si="173"/>
        <v>1.0527949901281535</v>
      </c>
      <c r="O190" s="17">
        <f t="shared" si="173"/>
        <v>1.2433031990291059</v>
      </c>
      <c r="P190" s="17">
        <f t="shared" si="173"/>
        <v>0.91581398722528773</v>
      </c>
      <c r="Q190" s="17">
        <f t="shared" si="173"/>
        <v>0.98385390767211522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-21.857923497267759</v>
      </c>
      <c r="F191" s="17">
        <f>(F205-F204)/F211*1000</f>
        <v>-16.15598885793872</v>
      </c>
      <c r="G191" s="17">
        <f>(G205-G204)/G211*1000</f>
        <v>-18.18181818181818</v>
      </c>
      <c r="H191" s="17">
        <f>(H205-H204)/H211*1000</f>
        <v>-19.219569015725099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74">(ATAN(E191/10)+3.1415/2)/3.1415*1.75</f>
        <v>0.23899327429874079</v>
      </c>
      <c r="O191" s="17">
        <f t="shared" si="174"/>
        <v>0.30872295731362337</v>
      </c>
      <c r="P191" s="17">
        <f t="shared" si="174"/>
        <v>0.28008739367585156</v>
      </c>
      <c r="Q191" s="17">
        <f t="shared" si="174"/>
        <v>0.26722746053960766</v>
      </c>
    </row>
    <row r="192" spans="1:17">
      <c r="A192" s="9">
        <v>8</v>
      </c>
      <c r="B192" s="15" t="s">
        <v>182</v>
      </c>
      <c r="C192" s="17">
        <f t="shared" ref="C192:H192" si="175">(C206-C207)/C211*1000</f>
        <v>-22.994379151762903</v>
      </c>
      <c r="D192" s="17">
        <f t="shared" si="175"/>
        <v>-11.122881355932202</v>
      </c>
      <c r="E192" s="17">
        <f t="shared" si="175"/>
        <v>2.7322404371584699</v>
      </c>
      <c r="F192" s="17">
        <f t="shared" si="175"/>
        <v>-3.3426183844011139</v>
      </c>
      <c r="G192" s="17">
        <f t="shared" si="175"/>
        <v>-6.25</v>
      </c>
      <c r="H192" s="17">
        <f t="shared" si="175"/>
        <v>-5.8241118229470006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0.22848899860081806</v>
      </c>
      <c r="M192" s="17">
        <f>(ATAN(D192/10)+3.1415/2)/3.1415*1.75</f>
        <v>0.40790199259659105</v>
      </c>
      <c r="N192" s="17">
        <f t="shared" si="174"/>
        <v>1.0235755681824443</v>
      </c>
      <c r="O192" s="17">
        <f t="shared" si="174"/>
        <v>0.69530066587359673</v>
      </c>
      <c r="P192" s="17">
        <f t="shared" si="174"/>
        <v>0.56382737486830048</v>
      </c>
      <c r="Q192" s="17">
        <f t="shared" si="174"/>
        <v>0.58121494529307749</v>
      </c>
    </row>
    <row r="193" spans="1:17">
      <c r="A193" s="9">
        <v>9</v>
      </c>
      <c r="B193" s="15" t="s">
        <v>183</v>
      </c>
      <c r="C193" s="17">
        <f t="shared" ref="C193:G193" si="176">C208/C211*1000</f>
        <v>3.065917220235054</v>
      </c>
      <c r="D193" s="17">
        <f t="shared" si="176"/>
        <v>3.1779661016949157</v>
      </c>
      <c r="E193" s="17">
        <f t="shared" si="176"/>
        <v>3.278688524590164</v>
      </c>
      <c r="F193" s="17">
        <f t="shared" si="176"/>
        <v>3.3426183844011139</v>
      </c>
      <c r="G193" s="17">
        <f t="shared" si="176"/>
        <v>3.4090909090909087</v>
      </c>
      <c r="H193" s="17">
        <f t="shared" ref="H193" si="177">H208/H211*1000</f>
        <v>3.4944670937682005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78">IF(C193/$I193&gt;1,2^((1-$I193/C193)/LN(10/3)),2^(-LOG($I193/C193,10/3)))</f>
        <v>1.3418473382064442</v>
      </c>
      <c r="M193" s="17">
        <f t="shared" si="178"/>
        <v>1.355239765296665</v>
      </c>
      <c r="N193" s="17">
        <f t="shared" si="178"/>
        <v>1.366600512732226</v>
      </c>
      <c r="O193" s="17">
        <f t="shared" si="178"/>
        <v>1.3735021599970814</v>
      </c>
      <c r="P193" s="17">
        <f t="shared" si="178"/>
        <v>1.3804386621698084</v>
      </c>
      <c r="Q193" s="17">
        <f t="shared" si="178"/>
        <v>1.3890086256208398</v>
      </c>
    </row>
    <row r="194" spans="1:17">
      <c r="A194" s="9">
        <v>10</v>
      </c>
      <c r="B194" s="15" t="s">
        <v>184</v>
      </c>
      <c r="C194" s="17">
        <f t="shared" ref="C194:G194" si="179">C209/C211*100</f>
        <v>5.1098620337250898E-2</v>
      </c>
      <c r="D194" s="17">
        <f t="shared" si="179"/>
        <v>5.2966101694915252E-2</v>
      </c>
      <c r="E194" s="17">
        <f t="shared" si="179"/>
        <v>5.4644808743169397E-2</v>
      </c>
      <c r="F194" s="17">
        <f t="shared" si="179"/>
        <v>5.5710306406685242E-2</v>
      </c>
      <c r="G194" s="17">
        <f t="shared" si="179"/>
        <v>5.6818181818181816E-2</v>
      </c>
      <c r="H194" s="17">
        <f t="shared" ref="H194" si="180">H209/H211*100</f>
        <v>5.8241118229470007E-2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78"/>
        <v>1.0124548311702877</v>
      </c>
      <c r="M194" s="17">
        <f t="shared" si="178"/>
        <v>1.0327654755492741</v>
      </c>
      <c r="N194" s="17">
        <f t="shared" si="178"/>
        <v>1.0501530491178537</v>
      </c>
      <c r="O194" s="17">
        <f t="shared" si="178"/>
        <v>1.0607868625041605</v>
      </c>
      <c r="P194" s="17">
        <f t="shared" si="178"/>
        <v>1.0715283535163425</v>
      </c>
      <c r="Q194" s="17">
        <f t="shared" si="178"/>
        <v>1.0848740582535648</v>
      </c>
    </row>
    <row r="195" spans="1:17">
      <c r="A195" s="9">
        <v>11</v>
      </c>
      <c r="B195" s="15" t="s">
        <v>185</v>
      </c>
      <c r="C195" s="17">
        <f t="shared" ref="C195:G195" si="181">C210/C211*1000</f>
        <v>8.1757792539601439</v>
      </c>
      <c r="D195" s="17">
        <f t="shared" si="181"/>
        <v>2.1186440677966103</v>
      </c>
      <c r="E195" s="17">
        <f t="shared" si="181"/>
        <v>0.54644808743169404</v>
      </c>
      <c r="F195" s="17">
        <f t="shared" si="181"/>
        <v>0.55710306406685239</v>
      </c>
      <c r="G195" s="17">
        <f t="shared" si="181"/>
        <v>0.56818181818181812</v>
      </c>
      <c r="H195" s="17">
        <f t="shared" ref="H195" si="182">H210/H211*1000</f>
        <v>0.58241118229470012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78"/>
        <v>1.2506081253840553</v>
      </c>
      <c r="M195" s="17">
        <f t="shared" si="178"/>
        <v>0.60996982859953697</v>
      </c>
      <c r="N195" s="17">
        <f t="shared" si="178"/>
        <v>0.2795721302829452</v>
      </c>
      <c r="O195" s="17">
        <f t="shared" si="178"/>
        <v>0.28269765245795936</v>
      </c>
      <c r="P195" s="17">
        <f t="shared" si="178"/>
        <v>0.28592070571471029</v>
      </c>
      <c r="Q195" s="17">
        <f t="shared" si="178"/>
        <v>0.29002148358080387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9</v>
      </c>
      <c r="D197" s="17">
        <v>9</v>
      </c>
      <c r="E197" s="17">
        <v>9</v>
      </c>
      <c r="F197" s="17">
        <v>9</v>
      </c>
      <c r="G197" s="17">
        <v>9</v>
      </c>
      <c r="H197" s="17">
        <v>8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20</v>
      </c>
      <c r="D198" s="17">
        <v>20</v>
      </c>
      <c r="E198" s="17">
        <v>1</v>
      </c>
      <c r="F198" s="17">
        <v>4</v>
      </c>
      <c r="G198" s="17">
        <v>2</v>
      </c>
      <c r="H198" s="17">
        <v>2</v>
      </c>
      <c r="K198" s="15" t="s">
        <v>187</v>
      </c>
      <c r="L198" s="17">
        <f>L185</f>
        <v>0.95299569420956731</v>
      </c>
      <c r="M198" s="17">
        <f>N185</f>
        <v>0.99052894146732962</v>
      </c>
      <c r="N198" s="17">
        <f>P185</f>
        <v>1.0128758927157722</v>
      </c>
      <c r="O198" s="17">
        <f>Q185</f>
        <v>0.96018320441512273</v>
      </c>
    </row>
    <row r="199" spans="1:17">
      <c r="A199" s="9">
        <v>3</v>
      </c>
      <c r="B199" s="10" t="s">
        <v>189</v>
      </c>
      <c r="C199" s="17">
        <v>0</v>
      </c>
      <c r="D199" s="17">
        <v>1.5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ref="L199:L208" si="183">L186</f>
        <v>1.4196085273233334</v>
      </c>
      <c r="M199" s="17">
        <f t="shared" ref="M199:M208" si="184">N186</f>
        <v>0.31789711237859392</v>
      </c>
      <c r="N199" s="17">
        <f t="shared" ref="N199:N208" si="185">P186</f>
        <v>0.48455858540773789</v>
      </c>
      <c r="O199" s="17">
        <f t="shared" ref="O199:O208" si="186">Q186</f>
        <v>0.49150829937440782</v>
      </c>
    </row>
    <row r="200" spans="1:17">
      <c r="A200" s="9">
        <v>4</v>
      </c>
      <c r="B200" s="10" t="s">
        <v>191</v>
      </c>
      <c r="C200" s="17">
        <v>57.3</v>
      </c>
      <c r="D200" s="17">
        <v>56.2</v>
      </c>
      <c r="E200" s="17">
        <v>57.9</v>
      </c>
      <c r="F200" s="17">
        <v>61.2</v>
      </c>
      <c r="G200" s="17">
        <v>61.8</v>
      </c>
      <c r="H200" s="17">
        <v>62.4</v>
      </c>
      <c r="K200" s="15" t="s">
        <v>192</v>
      </c>
      <c r="L200" s="17">
        <f t="shared" si="183"/>
        <v>8.8737830999390996E-4</v>
      </c>
      <c r="M200" s="17">
        <f t="shared" si="184"/>
        <v>8.8737830999390996E-4</v>
      </c>
      <c r="N200" s="17">
        <f t="shared" si="185"/>
        <v>8.8737830999390996E-4</v>
      </c>
      <c r="O200" s="17">
        <f t="shared" si="186"/>
        <v>8.8737830999390996E-4</v>
      </c>
    </row>
    <row r="201" spans="1:17">
      <c r="A201" s="9">
        <v>5</v>
      </c>
      <c r="B201" s="10" t="s">
        <v>193</v>
      </c>
      <c r="C201" s="17">
        <v>35.4</v>
      </c>
      <c r="D201" s="17">
        <v>35.4</v>
      </c>
      <c r="E201" s="17">
        <v>35.4</v>
      </c>
      <c r="F201" s="17">
        <v>35.4</v>
      </c>
      <c r="G201" s="17">
        <v>35.4</v>
      </c>
      <c r="H201" s="17">
        <v>35.4</v>
      </c>
      <c r="K201" s="15" t="s">
        <v>194</v>
      </c>
      <c r="L201" s="17">
        <f t="shared" si="183"/>
        <v>0.9861021268299206</v>
      </c>
      <c r="M201" s="17">
        <f t="shared" si="184"/>
        <v>1.0302792457227348</v>
      </c>
      <c r="N201" s="17">
        <f t="shared" si="185"/>
        <v>1.0874573115785016</v>
      </c>
      <c r="O201" s="17">
        <f t="shared" si="186"/>
        <v>1.1056944792788717</v>
      </c>
    </row>
    <row r="202" spans="1:17">
      <c r="A202" s="9">
        <v>6</v>
      </c>
      <c r="B202" s="10" t="s">
        <v>195</v>
      </c>
      <c r="C202" s="17">
        <v>18584.599999999999</v>
      </c>
      <c r="D202" s="17">
        <v>18135.3</v>
      </c>
      <c r="E202" s="17">
        <v>13530</v>
      </c>
      <c r="F202" s="17">
        <v>14915.6</v>
      </c>
      <c r="G202" s="17">
        <v>16926.599999999999</v>
      </c>
      <c r="H202" s="17">
        <v>17710.3</v>
      </c>
      <c r="K202" s="15" t="s">
        <v>196</v>
      </c>
      <c r="L202" s="17">
        <f t="shared" si="183"/>
        <v>1.3786438040119293</v>
      </c>
      <c r="M202" s="17">
        <f t="shared" si="184"/>
        <v>1.4016129185229662</v>
      </c>
      <c r="N202" s="17">
        <f t="shared" si="185"/>
        <v>1.4144362475112631</v>
      </c>
      <c r="O202" s="17">
        <f t="shared" si="186"/>
        <v>1.4223715364718201</v>
      </c>
    </row>
    <row r="203" spans="1:17">
      <c r="A203" s="9">
        <v>7</v>
      </c>
      <c r="B203" s="10" t="s">
        <v>197</v>
      </c>
      <c r="C203" s="17">
        <v>18786.8</v>
      </c>
      <c r="D203" s="17">
        <v>18147.5</v>
      </c>
      <c r="E203" s="17">
        <v>13407.6</v>
      </c>
      <c r="F203" s="17">
        <v>14113.2</v>
      </c>
      <c r="G203" s="17">
        <v>17208.599999999999</v>
      </c>
      <c r="H203" s="17">
        <v>17784.8</v>
      </c>
      <c r="K203" s="15" t="s">
        <v>198</v>
      </c>
      <c r="L203" s="17">
        <f t="shared" si="183"/>
        <v>0.94767116151589892</v>
      </c>
      <c r="M203" s="17">
        <f t="shared" si="184"/>
        <v>1.0527949901281535</v>
      </c>
      <c r="N203" s="17">
        <f t="shared" si="185"/>
        <v>0.91581398722528773</v>
      </c>
      <c r="O203" s="17">
        <f t="shared" si="186"/>
        <v>0.98385390767211522</v>
      </c>
    </row>
    <row r="204" spans="1:17">
      <c r="A204" s="9">
        <v>8</v>
      </c>
      <c r="B204" s="10" t="s">
        <v>199</v>
      </c>
      <c r="C204" s="17"/>
      <c r="D204" s="17"/>
      <c r="E204" s="17">
        <v>52</v>
      </c>
      <c r="F204" s="17">
        <v>48</v>
      </c>
      <c r="G204" s="17">
        <v>43</v>
      </c>
      <c r="H204" s="17">
        <v>48</v>
      </c>
      <c r="K204" s="15" t="s">
        <v>200</v>
      </c>
      <c r="L204" s="17">
        <f>N191</f>
        <v>0.23899327429874079</v>
      </c>
      <c r="M204" s="17">
        <f>O191</f>
        <v>0.30872295731362337</v>
      </c>
      <c r="N204" s="17">
        <f t="shared" si="185"/>
        <v>0.28008739367585156</v>
      </c>
      <c r="O204" s="17">
        <f t="shared" si="186"/>
        <v>0.26722746053960766</v>
      </c>
    </row>
    <row r="205" spans="1:17">
      <c r="A205" s="9">
        <v>9</v>
      </c>
      <c r="B205" s="10" t="s">
        <v>201</v>
      </c>
      <c r="C205" s="17"/>
      <c r="D205" s="17"/>
      <c r="E205" s="17">
        <v>12</v>
      </c>
      <c r="F205" s="17">
        <v>19</v>
      </c>
      <c r="G205" s="17">
        <v>11</v>
      </c>
      <c r="H205" s="17">
        <v>15</v>
      </c>
      <c r="K205" s="15" t="s">
        <v>202</v>
      </c>
      <c r="L205" s="17">
        <f t="shared" si="183"/>
        <v>0.22848899860081806</v>
      </c>
      <c r="M205" s="17">
        <f t="shared" si="184"/>
        <v>1.0235755681824443</v>
      </c>
      <c r="N205" s="17">
        <f t="shared" si="185"/>
        <v>0.56382737486830048</v>
      </c>
      <c r="O205" s="17">
        <f t="shared" si="186"/>
        <v>0.58121494529307749</v>
      </c>
    </row>
    <row r="206" spans="1:17">
      <c r="A206" s="9">
        <v>10</v>
      </c>
      <c r="B206" s="10" t="s">
        <v>203</v>
      </c>
      <c r="C206" s="17">
        <v>80</v>
      </c>
      <c r="D206" s="17">
        <v>81</v>
      </c>
      <c r="E206" s="17">
        <v>72</v>
      </c>
      <c r="F206" s="17">
        <v>76</v>
      </c>
      <c r="G206" s="17">
        <v>83</v>
      </c>
      <c r="H206" s="17">
        <v>58</v>
      </c>
      <c r="K206" s="15" t="s">
        <v>204</v>
      </c>
      <c r="L206" s="17">
        <f t="shared" si="183"/>
        <v>1.3418473382064442</v>
      </c>
      <c r="M206" s="17">
        <f t="shared" si="184"/>
        <v>1.366600512732226</v>
      </c>
      <c r="N206" s="17">
        <f t="shared" si="185"/>
        <v>1.3804386621698084</v>
      </c>
      <c r="O206" s="17">
        <f t="shared" si="186"/>
        <v>1.3890086256208398</v>
      </c>
    </row>
    <row r="207" spans="1:17">
      <c r="A207" s="9">
        <v>11</v>
      </c>
      <c r="B207" s="10" t="s">
        <v>205</v>
      </c>
      <c r="C207" s="17">
        <v>125</v>
      </c>
      <c r="D207" s="17">
        <v>102</v>
      </c>
      <c r="E207" s="17">
        <v>67</v>
      </c>
      <c r="F207" s="17">
        <v>82</v>
      </c>
      <c r="G207" s="17">
        <v>94</v>
      </c>
      <c r="H207" s="17">
        <v>68</v>
      </c>
      <c r="K207" s="15" t="s">
        <v>206</v>
      </c>
      <c r="L207" s="17">
        <f t="shared" si="183"/>
        <v>1.0124548311702877</v>
      </c>
      <c r="M207" s="17">
        <f t="shared" si="184"/>
        <v>1.0501530491178537</v>
      </c>
      <c r="N207" s="17">
        <f t="shared" si="185"/>
        <v>1.0715283535163425</v>
      </c>
      <c r="O207" s="17">
        <f t="shared" si="186"/>
        <v>1.0848740582535648</v>
      </c>
    </row>
    <row r="208" spans="1:17">
      <c r="A208" s="9">
        <v>12</v>
      </c>
      <c r="B208" s="10" t="s">
        <v>207</v>
      </c>
      <c r="C208" s="21">
        <v>6</v>
      </c>
      <c r="D208" s="21">
        <v>6</v>
      </c>
      <c r="E208" s="21">
        <v>6</v>
      </c>
      <c r="F208" s="17">
        <v>6</v>
      </c>
      <c r="G208" s="17">
        <v>6</v>
      </c>
      <c r="H208" s="17">
        <v>6</v>
      </c>
      <c r="K208" s="15" t="s">
        <v>208</v>
      </c>
      <c r="L208" s="17">
        <f t="shared" si="183"/>
        <v>1.2506081253840553</v>
      </c>
      <c r="M208" s="17">
        <f t="shared" si="184"/>
        <v>0.2795721302829452</v>
      </c>
      <c r="N208" s="17">
        <f t="shared" si="185"/>
        <v>0.28592070571471029</v>
      </c>
      <c r="O208" s="17">
        <f t="shared" si="186"/>
        <v>0.29002148358080387</v>
      </c>
    </row>
    <row r="209" spans="1:8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8">
      <c r="A210" s="9">
        <v>14</v>
      </c>
      <c r="B210" s="10" t="s">
        <v>211</v>
      </c>
      <c r="C210" s="17">
        <v>16</v>
      </c>
      <c r="D210" s="17">
        <v>4</v>
      </c>
      <c r="E210" s="17">
        <v>1</v>
      </c>
      <c r="F210" s="17">
        <v>1</v>
      </c>
      <c r="G210" s="21">
        <v>1</v>
      </c>
      <c r="H210" s="21">
        <v>1</v>
      </c>
    </row>
    <row r="211" spans="1:8">
      <c r="A211" s="9">
        <v>15</v>
      </c>
      <c r="B211" s="10" t="s">
        <v>213</v>
      </c>
      <c r="C211" s="17">
        <v>1957</v>
      </c>
      <c r="D211" s="17">
        <v>1888</v>
      </c>
      <c r="E211" s="17">
        <v>1830</v>
      </c>
      <c r="F211" s="17">
        <v>1795</v>
      </c>
      <c r="G211" s="17">
        <v>1760</v>
      </c>
      <c r="H211" s="17">
        <v>1717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11"/>
  <sheetViews>
    <sheetView zoomScale="70" zoomScaleNormal="70" workbookViewId="0">
      <selection activeCell="R32" sqref="R32"/>
    </sheetView>
  </sheetViews>
  <sheetFormatPr baseColWidth="10" defaultColWidth="8.83203125" defaultRowHeight="15"/>
  <cols>
    <col min="2" max="2" width="74.33203125" customWidth="1"/>
    <col min="4" max="5" width="11.6640625" customWidth="1"/>
    <col min="8" max="8" width="10" bestFit="1" customWidth="1"/>
    <col min="11" max="11" width="73.5" customWidth="1"/>
  </cols>
  <sheetData>
    <row r="1" spans="1:17" ht="16">
      <c r="A1" s="20" t="s">
        <v>271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8.8697755678000281</v>
      </c>
      <c r="D5" s="17">
        <f t="shared" si="0"/>
        <v>9.7404808936720944</v>
      </c>
      <c r="E5" s="17">
        <f t="shared" si="0"/>
        <v>10.062290368950647</v>
      </c>
      <c r="F5" s="17">
        <f t="shared" si="0"/>
        <v>9.7564350954885128</v>
      </c>
      <c r="G5" s="17">
        <f t="shared" si="0"/>
        <v>9.876716166993555</v>
      </c>
      <c r="H5" s="17">
        <f t="shared" ref="H5" si="1">H17/H31*1000</f>
        <v>8.8710831306338527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1.2855391376593874</v>
      </c>
      <c r="M5" s="17">
        <f t="shared" si="2"/>
        <v>1.3233796551777024</v>
      </c>
      <c r="N5" s="17">
        <f t="shared" si="2"/>
        <v>1.3359468632815432</v>
      </c>
      <c r="O5" s="17">
        <f t="shared" si="2"/>
        <v>1.3240193483394096</v>
      </c>
      <c r="P5" s="17">
        <f t="shared" si="2"/>
        <v>1.3287852727056997</v>
      </c>
      <c r="Q5" s="17">
        <f t="shared" si="2"/>
        <v>1.2856006337866046</v>
      </c>
    </row>
    <row r="6" spans="1:17">
      <c r="A6" s="9">
        <v>2</v>
      </c>
      <c r="B6" s="15" t="s">
        <v>176</v>
      </c>
      <c r="C6" s="17">
        <f t="shared" ref="C6:G6" si="3">C18/C31*1000</f>
        <v>2.2846391614030375</v>
      </c>
      <c r="D6" s="17">
        <f t="shared" si="3"/>
        <v>2.2478032831550983</v>
      </c>
      <c r="E6" s="17">
        <f t="shared" si="3"/>
        <v>2.2588815113970839</v>
      </c>
      <c r="F6" s="17">
        <f t="shared" si="3"/>
        <v>2.2834209797951841</v>
      </c>
      <c r="G6" s="17">
        <f t="shared" si="3"/>
        <v>2.311571868870832</v>
      </c>
      <c r="H6" s="17">
        <f t="shared" ref="H6" si="4">H18/H31*1000</f>
        <v>2.4323937616254114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0.72437143653285918</v>
      </c>
      <c r="M6" s="17">
        <f t="shared" si="2"/>
        <v>0.71762432496604112</v>
      </c>
      <c r="N6" s="17">
        <f t="shared" si="2"/>
        <v>0.71965838935275706</v>
      </c>
      <c r="O6" s="17">
        <f t="shared" si="2"/>
        <v>0.72414904735100949</v>
      </c>
      <c r="P6" s="17">
        <f t="shared" si="2"/>
        <v>0.72927544352874851</v>
      </c>
      <c r="Q6" s="17">
        <f t="shared" si="2"/>
        <v>0.75098311589727973</v>
      </c>
    </row>
    <row r="7" spans="1:17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2.1660749819494587</v>
      </c>
      <c r="E7" s="17">
        <f>E19/E31*1000+0.00001</f>
        <v>2.4916247580258739</v>
      </c>
      <c r="F7" s="17">
        <f>F19/F31*1000+0.00001</f>
        <v>2.6916789731525048</v>
      </c>
      <c r="G7" s="17">
        <f>G19/G31*1000</f>
        <v>2.241524236480807</v>
      </c>
      <c r="H7" s="17">
        <f>H19/H31*1000</f>
        <v>4.2566890828444706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8.8737830999390996E-4</v>
      </c>
      <c r="M7" s="17">
        <f t="shared" si="2"/>
        <v>1.0451294256384311</v>
      </c>
      <c r="N7" s="17">
        <f t="shared" si="2"/>
        <v>1.1202985103131</v>
      </c>
      <c r="O7" s="17">
        <f t="shared" si="2"/>
        <v>1.159445097555174</v>
      </c>
      <c r="P7" s="17">
        <f t="shared" si="2"/>
        <v>1.0639979542589726</v>
      </c>
      <c r="Q7" s="17">
        <f t="shared" si="2"/>
        <v>1.3569192919190354</v>
      </c>
    </row>
    <row r="8" spans="1:17">
      <c r="A8" s="9">
        <v>4</v>
      </c>
      <c r="B8" s="15" t="s">
        <v>178</v>
      </c>
      <c r="C8" s="17">
        <f t="shared" ref="C8:G8" si="5">C20/C31*1000</f>
        <v>28.181696008600994</v>
      </c>
      <c r="D8" s="17">
        <f t="shared" si="5"/>
        <v>28.656086097677271</v>
      </c>
      <c r="E8" s="17">
        <f t="shared" si="5"/>
        <v>28.941063727839005</v>
      </c>
      <c r="F8" s="17">
        <f t="shared" si="5"/>
        <v>27.968447273733737</v>
      </c>
      <c r="G8" s="17">
        <f t="shared" si="5"/>
        <v>29.006724572709444</v>
      </c>
      <c r="H8" s="17">
        <f t="shared" ref="H8" si="6">H20/H31*1000</f>
        <v>30.183144942051801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0.96464366408814128</v>
      </c>
      <c r="M8" s="17">
        <f t="shared" si="2"/>
        <v>0.97395909258452718</v>
      </c>
      <c r="N8" s="17">
        <f t="shared" si="2"/>
        <v>0.97952364848292539</v>
      </c>
      <c r="O8" s="17">
        <f t="shared" si="2"/>
        <v>0.96043451657659806</v>
      </c>
      <c r="P8" s="17">
        <f t="shared" si="2"/>
        <v>0.98080246086961809</v>
      </c>
      <c r="Q8" s="17">
        <f t="shared" si="2"/>
        <v>1.0034994356435865</v>
      </c>
    </row>
    <row r="9" spans="1:17">
      <c r="A9" s="9">
        <v>5</v>
      </c>
      <c r="B9" s="15" t="s">
        <v>179</v>
      </c>
      <c r="C9" s="17">
        <f t="shared" ref="C9:G9" si="7">C21/C31*1000</f>
        <v>6.7531245800295654</v>
      </c>
      <c r="D9" s="17">
        <f t="shared" si="7"/>
        <v>6.8455827259723439</v>
      </c>
      <c r="E9" s="17">
        <f t="shared" si="7"/>
        <v>6.8793209665274819</v>
      </c>
      <c r="F9" s="17">
        <f t="shared" si="7"/>
        <v>6.9540548021035145</v>
      </c>
      <c r="G9" s="17">
        <f t="shared" si="7"/>
        <v>7.0397870551975332</v>
      </c>
      <c r="H9" s="17">
        <f t="shared" ref="H9" si="8">H21/H31*1000</f>
        <v>7.1898697953927595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0.90705946835293927</v>
      </c>
      <c r="M9" s="17">
        <f t="shared" si="2"/>
        <v>0.91418848928384255</v>
      </c>
      <c r="N9" s="17">
        <f t="shared" si="2"/>
        <v>0.91677970335519632</v>
      </c>
      <c r="O9" s="17">
        <f t="shared" si="2"/>
        <v>0.92250039551750163</v>
      </c>
      <c r="P9" s="17">
        <f t="shared" si="2"/>
        <v>0.92903096062539359</v>
      </c>
      <c r="Q9" s="17">
        <f t="shared" si="2"/>
        <v>0.94038267039940093</v>
      </c>
    </row>
    <row r="10" spans="1:17">
      <c r="A10" s="9">
        <v>6</v>
      </c>
      <c r="B10" s="15" t="s">
        <v>180</v>
      </c>
      <c r="C10" s="17">
        <f t="shared" ref="C10:G10" si="9">(C22-C23)/C22*100</f>
        <v>-0.43280111141187844</v>
      </c>
      <c r="D10" s="17">
        <f t="shared" si="9"/>
        <v>0.5398757403793879</v>
      </c>
      <c r="E10" s="17">
        <f t="shared" si="9"/>
        <v>-0.87225380192042945</v>
      </c>
      <c r="F10" s="17">
        <f t="shared" si="9"/>
        <v>-6.0725592518275896E-2</v>
      </c>
      <c r="G10" s="17">
        <f t="shared" si="9"/>
        <v>0.64491500221216014</v>
      </c>
      <c r="H10" s="17">
        <f t="shared" ref="H10" si="10">(H22-H23)/H22*100</f>
        <v>-1.0394973619166046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0.98320287967311915</v>
      </c>
      <c r="M10" s="17">
        <f t="shared" si="11"/>
        <v>1.0342807611249656</v>
      </c>
      <c r="N10" s="17">
        <f t="shared" si="11"/>
        <v>0.95945144122812709</v>
      </c>
      <c r="O10" s="17">
        <f t="shared" si="11"/>
        <v>1.0030094728558261</v>
      </c>
      <c r="P10" s="17">
        <f t="shared" si="11"/>
        <v>1.0396511445324821</v>
      </c>
      <c r="Q10" s="17">
        <f t="shared" si="11"/>
        <v>0.95032550893747636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-1.7112738722705181</v>
      </c>
      <c r="F11" s="17">
        <f>(F25-F24)/F31*1000</f>
        <v>-3.5981179075560479</v>
      </c>
      <c r="G11" s="17">
        <f>(G25-G24)/G31*1000</f>
        <v>-6.3743345474922952</v>
      </c>
      <c r="H11" s="17">
        <f>(H25-H24)/H31*1000</f>
        <v>-5.723279439118615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0.78058652596176059</v>
      </c>
      <c r="O11" s="17">
        <f t="shared" si="12"/>
        <v>0.68259806753988883</v>
      </c>
      <c r="P11" s="17">
        <f t="shared" si="12"/>
        <v>0.55887457004350616</v>
      </c>
      <c r="Q11" s="17">
        <f t="shared" si="12"/>
        <v>0.58542759187890692</v>
      </c>
    </row>
    <row r="12" spans="1:17">
      <c r="A12" s="9">
        <v>8</v>
      </c>
      <c r="B12" s="15" t="s">
        <v>182</v>
      </c>
      <c r="C12" s="17">
        <f t="shared" ref="C12:H12" si="13">(C26-C27)/C31*1000</f>
        <v>-12.901491734981859</v>
      </c>
      <c r="D12" s="17">
        <f t="shared" si="13"/>
        <v>-4.4274913153054962</v>
      </c>
      <c r="E12" s="17">
        <f t="shared" si="13"/>
        <v>-9.0355260455883357</v>
      </c>
      <c r="F12" s="17">
        <f t="shared" si="13"/>
        <v>-8.5801273180182687</v>
      </c>
      <c r="G12" s="17">
        <f t="shared" si="13"/>
        <v>-14.499859904735219</v>
      </c>
      <c r="H12" s="17">
        <f t="shared" si="13"/>
        <v>1.7169838317355846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0.36728487338906762</v>
      </c>
      <c r="M12" s="17">
        <f>(ATAN(D12/10)+3.1415/2)/3.1415*1.75</f>
        <v>0.64281359549641759</v>
      </c>
      <c r="N12" s="17">
        <f t="shared" si="12"/>
        <v>0.46568750421858629</v>
      </c>
      <c r="O12" s="17">
        <f t="shared" si="12"/>
        <v>0.47997432782215388</v>
      </c>
      <c r="P12" s="17">
        <f t="shared" si="12"/>
        <v>0.33630054554737399</v>
      </c>
      <c r="Q12" s="17">
        <f t="shared" si="12"/>
        <v>0.96972247317825466</v>
      </c>
    </row>
    <row r="13" spans="1:17">
      <c r="A13" s="9">
        <v>9</v>
      </c>
      <c r="B13" s="15" t="s">
        <v>183</v>
      </c>
      <c r="C13" s="17">
        <f t="shared" ref="C13:G13" si="14">C28/C31*1000</f>
        <v>0.94073377234242717</v>
      </c>
      <c r="D13" s="17">
        <f t="shared" si="14"/>
        <v>0.95361351406579931</v>
      </c>
      <c r="E13" s="17">
        <f t="shared" si="14"/>
        <v>0.95831336847149018</v>
      </c>
      <c r="F13" s="17">
        <f t="shared" si="14"/>
        <v>0.96872405203432055</v>
      </c>
      <c r="G13" s="17">
        <f t="shared" si="14"/>
        <v>0.98066685346035298</v>
      </c>
      <c r="H13" s="17">
        <f t="shared" ref="H13" si="15">H28/H31*1000</f>
        <v>1.0015739018457575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0.76444402340878703</v>
      </c>
      <c r="M13" s="17">
        <f t="shared" si="16"/>
        <v>0.77045216028792773</v>
      </c>
      <c r="N13" s="17">
        <f t="shared" si="16"/>
        <v>0.77263596209952912</v>
      </c>
      <c r="O13" s="17">
        <f t="shared" si="16"/>
        <v>0.77745719938971103</v>
      </c>
      <c r="P13" s="17">
        <f t="shared" si="16"/>
        <v>0.78296097465515735</v>
      </c>
      <c r="Q13" s="17">
        <f t="shared" si="16"/>
        <v>0.79252787406470582</v>
      </c>
    </row>
    <row r="14" spans="1:17">
      <c r="A14" s="9">
        <v>10</v>
      </c>
      <c r="B14" s="15" t="s">
        <v>184</v>
      </c>
      <c r="C14" s="17">
        <f t="shared" ref="C14:G14" si="17">C29/C31*100</f>
        <v>6.7195269453030504E-2</v>
      </c>
      <c r="D14" s="17">
        <f t="shared" si="17"/>
        <v>6.1303725904229951E-2</v>
      </c>
      <c r="E14" s="17">
        <f t="shared" si="17"/>
        <v>6.1605859401738655E-2</v>
      </c>
      <c r="F14" s="17">
        <f t="shared" si="17"/>
        <v>6.2275117630777747E-2</v>
      </c>
      <c r="G14" s="17">
        <f t="shared" si="17"/>
        <v>6.3042869151022696E-2</v>
      </c>
      <c r="H14" s="17">
        <f t="shared" ref="H14" si="18">H29/H31*100</f>
        <v>6.4386893690084421E-2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1.1587315191464593</v>
      </c>
      <c r="M14" s="17">
        <f t="shared" si="16"/>
        <v>1.1119950585007283</v>
      </c>
      <c r="N14" s="17">
        <f t="shared" si="16"/>
        <v>1.1145587855746171</v>
      </c>
      <c r="O14" s="17">
        <f t="shared" si="16"/>
        <v>1.1201696500410669</v>
      </c>
      <c r="P14" s="17">
        <f t="shared" si="16"/>
        <v>1.1264931234032909</v>
      </c>
      <c r="Q14" s="17">
        <f t="shared" si="16"/>
        <v>1.1372814088579617</v>
      </c>
    </row>
    <row r="15" spans="1:17">
      <c r="A15" s="9">
        <v>11</v>
      </c>
      <c r="B15" s="15" t="s">
        <v>185</v>
      </c>
      <c r="C15" s="17">
        <f t="shared" ref="C15:G15" si="19">C30/C31*1000</f>
        <v>4.8380594006181958</v>
      </c>
      <c r="D15" s="17">
        <f t="shared" si="19"/>
        <v>4.836182821333697</v>
      </c>
      <c r="E15" s="17">
        <f t="shared" si="19"/>
        <v>4.5862139776849888</v>
      </c>
      <c r="F15" s="17">
        <f t="shared" si="19"/>
        <v>3.5289233324107387</v>
      </c>
      <c r="G15" s="17">
        <f t="shared" si="19"/>
        <v>3.5023816195012607</v>
      </c>
      <c r="H15" s="17">
        <f t="shared" ref="H15" si="20">H30/H31*1000</f>
        <v>3.5770496494491342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0.98122349396228903</v>
      </c>
      <c r="M15" s="17">
        <f t="shared" si="16"/>
        <v>0.98100436076019559</v>
      </c>
      <c r="N15" s="17">
        <f t="shared" si="16"/>
        <v>0.95148422531297905</v>
      </c>
      <c r="O15" s="17">
        <f t="shared" si="16"/>
        <v>0.81823504790116797</v>
      </c>
      <c r="P15" s="17">
        <f t="shared" si="16"/>
        <v>0.81468635467346417</v>
      </c>
      <c r="Q15" s="17">
        <f t="shared" si="16"/>
        <v>0.82464090241950672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</f>
        <v>132</v>
      </c>
      <c r="D17" s="17">
        <f t="shared" ref="D17:G17" si="21">D47+D77+D107+D137+D167+D197+D227</f>
        <v>143</v>
      </c>
      <c r="E17" s="17">
        <f t="shared" si="21"/>
        <v>147</v>
      </c>
      <c r="F17" s="17">
        <f t="shared" si="21"/>
        <v>141</v>
      </c>
      <c r="G17" s="17">
        <f t="shared" si="21"/>
        <v>141</v>
      </c>
      <c r="H17" s="17">
        <f t="shared" ref="H17" si="22">H47+H77+H107+H137+H167+H197+H227</f>
        <v>124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</f>
        <v>34</v>
      </c>
      <c r="D18" s="17">
        <f t="shared" si="23"/>
        <v>33</v>
      </c>
      <c r="E18" s="17">
        <f t="shared" si="23"/>
        <v>33</v>
      </c>
      <c r="F18" s="17">
        <f t="shared" si="23"/>
        <v>33</v>
      </c>
      <c r="G18" s="17">
        <f t="shared" si="23"/>
        <v>33</v>
      </c>
      <c r="H18" s="17">
        <f t="shared" ref="H18" si="24">H48+H78+H108+H138+H168+H198+H228</f>
        <v>34</v>
      </c>
      <c r="K18" s="15" t="s">
        <v>187</v>
      </c>
      <c r="L18" s="17">
        <f t="shared" ref="L18:L23" si="25">L5</f>
        <v>1.2855391376593874</v>
      </c>
      <c r="M18" s="17">
        <f t="shared" ref="M18:M23" si="26">N5</f>
        <v>1.3359468632815432</v>
      </c>
      <c r="N18" s="17">
        <f t="shared" ref="N18:N28" si="27">P5</f>
        <v>1.3287852727056997</v>
      </c>
      <c r="O18" s="17">
        <f>Q5</f>
        <v>1.2856006337866046</v>
      </c>
    </row>
    <row r="19" spans="1:15">
      <c r="A19" s="9">
        <v>3</v>
      </c>
      <c r="B19" s="10" t="s">
        <v>189</v>
      </c>
      <c r="C19" s="17">
        <f t="shared" ref="C19:G19" si="28">C49+C79+C109+C139+C169+C199+C229</f>
        <v>0</v>
      </c>
      <c r="D19" s="17">
        <f t="shared" si="28"/>
        <v>31.8</v>
      </c>
      <c r="E19" s="17">
        <f t="shared" si="28"/>
        <v>36.399999999999991</v>
      </c>
      <c r="F19" s="17">
        <f t="shared" si="28"/>
        <v>38.9</v>
      </c>
      <c r="G19" s="17">
        <f t="shared" si="28"/>
        <v>32</v>
      </c>
      <c r="H19" s="17">
        <f t="shared" ref="H19" si="29">H49+H79+H109+H139+H169+H199+H229</f>
        <v>59.500000000000007</v>
      </c>
      <c r="K19" s="15" t="s">
        <v>190</v>
      </c>
      <c r="L19" s="17">
        <f t="shared" si="25"/>
        <v>0.72437143653285918</v>
      </c>
      <c r="M19" s="17">
        <f t="shared" si="26"/>
        <v>0.71965838935275706</v>
      </c>
      <c r="N19" s="17">
        <f t="shared" si="27"/>
        <v>0.72927544352874851</v>
      </c>
      <c r="O19" s="17">
        <f t="shared" ref="O19:O28" si="30">Q6</f>
        <v>0.75098311589727973</v>
      </c>
    </row>
    <row r="20" spans="1:15">
      <c r="A20" s="9">
        <v>4</v>
      </c>
      <c r="B20" s="10" t="s">
        <v>191</v>
      </c>
      <c r="C20" s="17">
        <f t="shared" ref="C20:G20" si="31">C50+C80+C110+C140+C170+C200+C230</f>
        <v>419.4</v>
      </c>
      <c r="D20" s="17">
        <f t="shared" si="31"/>
        <v>420.7</v>
      </c>
      <c r="E20" s="17">
        <f t="shared" si="31"/>
        <v>422.8</v>
      </c>
      <c r="F20" s="17">
        <f t="shared" si="31"/>
        <v>404.2</v>
      </c>
      <c r="G20" s="17">
        <f t="shared" si="31"/>
        <v>414.1</v>
      </c>
      <c r="H20" s="17">
        <f t="shared" ref="H20" si="32">H50+H80+H110+H140+H170+H200+H230</f>
        <v>421.90000000000003</v>
      </c>
      <c r="K20" s="15" t="s">
        <v>192</v>
      </c>
      <c r="L20" s="17">
        <f t="shared" si="25"/>
        <v>8.8737830999390996E-4</v>
      </c>
      <c r="M20" s="17">
        <f t="shared" si="26"/>
        <v>1.1202985103131</v>
      </c>
      <c r="N20" s="17">
        <f t="shared" si="27"/>
        <v>1.0639979542589726</v>
      </c>
      <c r="O20" s="17">
        <f t="shared" si="30"/>
        <v>1.3569192919190354</v>
      </c>
    </row>
    <row r="21" spans="1:15">
      <c r="A21" s="9">
        <v>5</v>
      </c>
      <c r="B21" s="10" t="s">
        <v>193</v>
      </c>
      <c r="C21" s="17">
        <f t="shared" ref="C21:G21" si="33">C51+C81+C111+C141+C171+C201+C231</f>
        <v>100.49999999999999</v>
      </c>
      <c r="D21" s="17">
        <f t="shared" si="33"/>
        <v>100.49999999999999</v>
      </c>
      <c r="E21" s="17">
        <f t="shared" si="33"/>
        <v>100.49999999999999</v>
      </c>
      <c r="F21" s="17">
        <f t="shared" si="33"/>
        <v>100.49999999999999</v>
      </c>
      <c r="G21" s="17">
        <f t="shared" si="33"/>
        <v>100.49999999999999</v>
      </c>
      <c r="H21" s="17">
        <f t="shared" ref="H21" si="34">H51+H81+H111+H141+H171+H201+H231</f>
        <v>100.49999999999999</v>
      </c>
      <c r="K21" s="15" t="s">
        <v>194</v>
      </c>
      <c r="L21" s="17">
        <f t="shared" si="25"/>
        <v>0.96464366408814128</v>
      </c>
      <c r="M21" s="17">
        <f t="shared" si="26"/>
        <v>0.97952364848292539</v>
      </c>
      <c r="N21" s="17">
        <f t="shared" si="27"/>
        <v>0.98080246086961809</v>
      </c>
      <c r="O21" s="17">
        <f t="shared" si="30"/>
        <v>1.0034994356435865</v>
      </c>
    </row>
    <row r="22" spans="1:15">
      <c r="A22" s="9">
        <v>6</v>
      </c>
      <c r="B22" s="10" t="s">
        <v>195</v>
      </c>
      <c r="C22" s="17">
        <f t="shared" ref="C22:G22" si="35">C52+C82+C112+C142+C172+C202+C232</f>
        <v>647248.80000000005</v>
      </c>
      <c r="D22" s="17">
        <f t="shared" si="35"/>
        <v>690473.7</v>
      </c>
      <c r="E22" s="17">
        <f t="shared" si="35"/>
        <v>681819.89999999991</v>
      </c>
      <c r="F22" s="17">
        <f t="shared" si="35"/>
        <v>670392.80000000005</v>
      </c>
      <c r="G22" s="17">
        <f t="shared" si="35"/>
        <v>794244.2</v>
      </c>
      <c r="H22" s="17">
        <f t="shared" ref="H22" si="36">H52+H82+H112+H142+H172+H202+H232</f>
        <v>814056.9</v>
      </c>
      <c r="K22" s="15" t="s">
        <v>196</v>
      </c>
      <c r="L22" s="17">
        <f t="shared" si="25"/>
        <v>0.90705946835293927</v>
      </c>
      <c r="M22" s="17">
        <f t="shared" si="26"/>
        <v>0.91677970335519632</v>
      </c>
      <c r="N22" s="17">
        <f t="shared" si="27"/>
        <v>0.92903096062539359</v>
      </c>
      <c r="O22" s="17">
        <f t="shared" si="30"/>
        <v>0.94038267039940093</v>
      </c>
    </row>
    <row r="23" spans="1:15">
      <c r="A23" s="9">
        <v>7</v>
      </c>
      <c r="B23" s="10" t="s">
        <v>197</v>
      </c>
      <c r="C23" s="17">
        <f t="shared" ref="C23:G23" si="37">C53+C83+C113+C143+C173+C203+C233</f>
        <v>650050.10000000009</v>
      </c>
      <c r="D23" s="17">
        <f t="shared" si="37"/>
        <v>686746</v>
      </c>
      <c r="E23" s="17">
        <f t="shared" si="37"/>
        <v>687767.1</v>
      </c>
      <c r="F23" s="17">
        <f t="shared" si="37"/>
        <v>670799.89999999991</v>
      </c>
      <c r="G23" s="17">
        <f t="shared" si="37"/>
        <v>789122</v>
      </c>
      <c r="H23" s="17">
        <f t="shared" ref="H23" si="38">H53+H83+H113+H143+H173+H203+H233</f>
        <v>822519.00000000012</v>
      </c>
      <c r="K23" s="15" t="s">
        <v>198</v>
      </c>
      <c r="L23" s="17">
        <f t="shared" si="25"/>
        <v>0.98320287967311915</v>
      </c>
      <c r="M23" s="17">
        <f t="shared" si="26"/>
        <v>0.95945144122812709</v>
      </c>
      <c r="N23" s="17">
        <f t="shared" si="27"/>
        <v>1.0396511445324821</v>
      </c>
      <c r="O23" s="17">
        <f t="shared" si="30"/>
        <v>0.95032550893747636</v>
      </c>
    </row>
    <row r="24" spans="1:15">
      <c r="A24" s="9">
        <v>8</v>
      </c>
      <c r="B24" s="10" t="s">
        <v>199</v>
      </c>
      <c r="C24" s="17">
        <f t="shared" ref="C24:G24" si="39">C54+C84+C114+C144+C174+C204+C234</f>
        <v>0</v>
      </c>
      <c r="D24" s="17">
        <f t="shared" si="39"/>
        <v>0</v>
      </c>
      <c r="E24" s="17">
        <f t="shared" si="39"/>
        <v>187</v>
      </c>
      <c r="F24" s="17">
        <f t="shared" si="39"/>
        <v>205</v>
      </c>
      <c r="G24" s="17">
        <f t="shared" si="39"/>
        <v>214</v>
      </c>
      <c r="H24" s="17">
        <f t="shared" ref="H24" si="40">H54+H84+H114+H144+H174+H204+H234</f>
        <v>201</v>
      </c>
      <c r="K24" s="15" t="s">
        <v>200</v>
      </c>
      <c r="L24" s="17">
        <f>N11</f>
        <v>0.78058652596176059</v>
      </c>
      <c r="M24" s="17">
        <f>O11</f>
        <v>0.68259806753988883</v>
      </c>
      <c r="N24" s="17">
        <f t="shared" si="27"/>
        <v>0.55887457004350616</v>
      </c>
      <c r="O24" s="17">
        <f t="shared" si="30"/>
        <v>0.58542759187890692</v>
      </c>
    </row>
    <row r="25" spans="1:15">
      <c r="A25" s="9">
        <v>9</v>
      </c>
      <c r="B25" s="10" t="s">
        <v>201</v>
      </c>
      <c r="C25" s="17">
        <f t="shared" ref="C25:G25" si="41">C55+C85+C115+C145+C175+C205+C235</f>
        <v>0</v>
      </c>
      <c r="D25" s="17">
        <f t="shared" si="41"/>
        <v>0</v>
      </c>
      <c r="E25" s="17">
        <f t="shared" si="41"/>
        <v>162</v>
      </c>
      <c r="F25" s="17">
        <f t="shared" si="41"/>
        <v>153</v>
      </c>
      <c r="G25" s="17">
        <f t="shared" si="41"/>
        <v>123</v>
      </c>
      <c r="H25" s="17">
        <f t="shared" ref="H25" si="42">H55+H85+H115+H145+H175+H205+H235</f>
        <v>121</v>
      </c>
      <c r="K25" s="15" t="s">
        <v>202</v>
      </c>
      <c r="L25" s="17">
        <f>L12</f>
        <v>0.36728487338906762</v>
      </c>
      <c r="M25" s="17">
        <f>N12</f>
        <v>0.46568750421858629</v>
      </c>
      <c r="N25" s="17">
        <f t="shared" si="27"/>
        <v>0.33630054554737399</v>
      </c>
      <c r="O25" s="17">
        <f t="shared" si="30"/>
        <v>0.96972247317825466</v>
      </c>
    </row>
    <row r="26" spans="1:15">
      <c r="A26" s="9">
        <v>10</v>
      </c>
      <c r="B26" s="10" t="s">
        <v>203</v>
      </c>
      <c r="C26" s="17">
        <f t="shared" ref="C26:G26" si="43">C56+C86+C116+C146+C176+C206+C236</f>
        <v>148</v>
      </c>
      <c r="D26" s="17">
        <f t="shared" si="43"/>
        <v>219</v>
      </c>
      <c r="E26" s="17">
        <f t="shared" si="43"/>
        <v>178</v>
      </c>
      <c r="F26" s="17">
        <f t="shared" si="43"/>
        <v>134</v>
      </c>
      <c r="G26" s="17">
        <f t="shared" si="43"/>
        <v>150</v>
      </c>
      <c r="H26" s="17">
        <f t="shared" ref="H26" si="44">H56+H86+H116+H146+H176+H206+H236</f>
        <v>396</v>
      </c>
      <c r="K26" s="15" t="s">
        <v>204</v>
      </c>
      <c r="L26" s="17">
        <f>L13</f>
        <v>0.76444402340878703</v>
      </c>
      <c r="M26" s="17">
        <f>N13</f>
        <v>0.77263596209952912</v>
      </c>
      <c r="N26" s="17">
        <f t="shared" si="27"/>
        <v>0.78296097465515735</v>
      </c>
      <c r="O26" s="17">
        <f t="shared" si="30"/>
        <v>0.79252787406470582</v>
      </c>
    </row>
    <row r="27" spans="1:15">
      <c r="A27" s="9">
        <v>11</v>
      </c>
      <c r="B27" s="10" t="s">
        <v>205</v>
      </c>
      <c r="C27" s="17">
        <f t="shared" ref="C27:G27" si="45">C57+C87+C117+C147+C177+C207+C237</f>
        <v>340</v>
      </c>
      <c r="D27" s="17">
        <f t="shared" si="45"/>
        <v>284</v>
      </c>
      <c r="E27" s="17">
        <f t="shared" si="45"/>
        <v>310</v>
      </c>
      <c r="F27" s="17">
        <f t="shared" si="45"/>
        <v>258</v>
      </c>
      <c r="G27" s="17">
        <f t="shared" si="45"/>
        <v>357</v>
      </c>
      <c r="H27" s="17">
        <f t="shared" ref="H27" si="46">H57+H87+H117+H147+H177+H207+H237</f>
        <v>372</v>
      </c>
      <c r="K27" s="15" t="s">
        <v>206</v>
      </c>
      <c r="L27" s="17">
        <f>L14</f>
        <v>1.1587315191464593</v>
      </c>
      <c r="M27" s="17">
        <f>N14</f>
        <v>1.1145587855746171</v>
      </c>
      <c r="N27" s="17">
        <f t="shared" si="27"/>
        <v>1.1264931234032909</v>
      </c>
      <c r="O27" s="17">
        <f t="shared" si="30"/>
        <v>1.1372814088579617</v>
      </c>
    </row>
    <row r="28" spans="1:15">
      <c r="A28" s="9">
        <v>12</v>
      </c>
      <c r="B28" s="10" t="s">
        <v>207</v>
      </c>
      <c r="C28" s="17">
        <f t="shared" ref="C28:G28" si="47">C58+C88+C118+C148+C178+C208+C238</f>
        <v>14</v>
      </c>
      <c r="D28" s="17">
        <f t="shared" si="47"/>
        <v>14</v>
      </c>
      <c r="E28" s="17">
        <f t="shared" si="47"/>
        <v>14</v>
      </c>
      <c r="F28" s="17">
        <f t="shared" si="47"/>
        <v>14</v>
      </c>
      <c r="G28" s="17">
        <f t="shared" si="47"/>
        <v>14</v>
      </c>
      <c r="H28" s="17">
        <f t="shared" ref="H28" si="48">H58+H88+H118+H148+H178+H208+H238</f>
        <v>14</v>
      </c>
      <c r="K28" s="15" t="s">
        <v>208</v>
      </c>
      <c r="L28" s="17">
        <f>L15</f>
        <v>0.98122349396228903</v>
      </c>
      <c r="M28" s="17">
        <f>N15</f>
        <v>0.95148422531297905</v>
      </c>
      <c r="N28" s="17">
        <f t="shared" si="27"/>
        <v>0.81468635467346417</v>
      </c>
      <c r="O28" s="17">
        <f t="shared" si="30"/>
        <v>0.82464090241950672</v>
      </c>
    </row>
    <row r="29" spans="1:15">
      <c r="A29" s="9">
        <v>13</v>
      </c>
      <c r="B29" s="10" t="s">
        <v>209</v>
      </c>
      <c r="C29" s="17">
        <f t="shared" ref="C29:G29" si="49">C59+C89+C119+C149+C179+C209+C239</f>
        <v>10</v>
      </c>
      <c r="D29" s="17">
        <f t="shared" si="49"/>
        <v>9</v>
      </c>
      <c r="E29" s="17">
        <f t="shared" si="49"/>
        <v>9</v>
      </c>
      <c r="F29" s="17">
        <f t="shared" si="49"/>
        <v>9</v>
      </c>
      <c r="G29" s="17">
        <f t="shared" si="49"/>
        <v>9</v>
      </c>
      <c r="H29" s="17">
        <f t="shared" ref="H29" si="50">H59+H89+H119+H149+H179+H209+H239</f>
        <v>9</v>
      </c>
      <c r="M29" t="s">
        <v>210</v>
      </c>
      <c r="N29" s="52">
        <f>AVERAGE(N18:N28)</f>
        <v>0.88098716407670064</v>
      </c>
    </row>
    <row r="30" spans="1:15">
      <c r="A30" s="9">
        <v>14</v>
      </c>
      <c r="B30" s="10" t="s">
        <v>211</v>
      </c>
      <c r="C30" s="17">
        <f t="shared" ref="C30:G30" si="51">C60+C90+C120+C150+C180+C210+C240</f>
        <v>72</v>
      </c>
      <c r="D30" s="17">
        <f t="shared" si="51"/>
        <v>71</v>
      </c>
      <c r="E30" s="17">
        <f t="shared" si="51"/>
        <v>67</v>
      </c>
      <c r="F30" s="17">
        <f t="shared" si="51"/>
        <v>51</v>
      </c>
      <c r="G30" s="17">
        <f t="shared" si="51"/>
        <v>50</v>
      </c>
      <c r="H30" s="17">
        <f t="shared" ref="H30" si="52">H60+H90+H120+H150+H180+H210+H240</f>
        <v>50</v>
      </c>
      <c r="M30" t="s">
        <v>212</v>
      </c>
      <c r="N30" s="52">
        <f>STDEV(N18:N28)</f>
        <v>0.27734387373183872</v>
      </c>
    </row>
    <row r="31" spans="1:15">
      <c r="A31" s="9">
        <v>15</v>
      </c>
      <c r="B31" s="10" t="s">
        <v>213</v>
      </c>
      <c r="C31" s="17">
        <f t="shared" ref="C31:G31" si="53">C61+C91+C121+C151+C181+C211+C241</f>
        <v>14882</v>
      </c>
      <c r="D31" s="17">
        <f t="shared" si="53"/>
        <v>14681</v>
      </c>
      <c r="E31" s="17">
        <f t="shared" si="53"/>
        <v>14609</v>
      </c>
      <c r="F31" s="17">
        <f t="shared" si="53"/>
        <v>14452</v>
      </c>
      <c r="G31" s="17">
        <f t="shared" si="53"/>
        <v>14276</v>
      </c>
      <c r="H31" s="17">
        <f t="shared" ref="H31" si="54">H61+H91+H121+H151+H181+H211+H241</f>
        <v>13978</v>
      </c>
    </row>
    <row r="33" spans="1:17" ht="16">
      <c r="A33" s="20" t="s">
        <v>272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12.900540990428631</v>
      </c>
      <c r="D35" s="17">
        <f>E47/D61*1000</f>
        <v>15.241320914479255</v>
      </c>
      <c r="E35" s="17">
        <f>E47/E61*1000</f>
        <v>15.332197614991482</v>
      </c>
      <c r="F35" s="17">
        <f t="shared" si="55"/>
        <v>14.910394265232975</v>
      </c>
      <c r="G35" s="17">
        <f t="shared" si="55"/>
        <v>15.081206496519721</v>
      </c>
      <c r="H35" s="17">
        <f t="shared" ref="H35" si="56">H47/H61*1000</f>
        <v>12.896531277794249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1.422733490881311</v>
      </c>
      <c r="M35" s="17">
        <f t="shared" si="57"/>
        <v>1.4723350346911594</v>
      </c>
      <c r="N35" s="17">
        <f t="shared" si="57"/>
        <v>1.4739841615978029</v>
      </c>
      <c r="O35" s="17">
        <f t="shared" si="57"/>
        <v>1.4661762428519121</v>
      </c>
      <c r="P35" s="17">
        <f t="shared" si="57"/>
        <v>1.4693857150843319</v>
      </c>
      <c r="Q35" s="17">
        <f t="shared" si="57"/>
        <v>1.4226347903049903</v>
      </c>
    </row>
    <row r="36" spans="1:17">
      <c r="A36" s="9">
        <v>2</v>
      </c>
      <c r="B36" s="15" t="s">
        <v>176</v>
      </c>
      <c r="C36" s="17">
        <f t="shared" ref="C36:G36" si="58">C48/C61*1000</f>
        <v>1.3871549452073797</v>
      </c>
      <c r="D36" s="17">
        <f t="shared" si="58"/>
        <v>1.4112334180073385</v>
      </c>
      <c r="E36" s="17">
        <f t="shared" si="58"/>
        <v>1.4196479273140261</v>
      </c>
      <c r="F36" s="17">
        <f t="shared" si="58"/>
        <v>1.4336917562724014</v>
      </c>
      <c r="G36" s="17">
        <f t="shared" si="58"/>
        <v>1.4501160092807424</v>
      </c>
      <c r="H36" s="17">
        <f t="shared" ref="H36" si="59">H48/H61*1000</f>
        <v>2.3717758671805513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0.54351027192801138</v>
      </c>
      <c r="M36" s="17">
        <f t="shared" si="57"/>
        <v>0.54892194310215192</v>
      </c>
      <c r="N36" s="17">
        <f t="shared" si="57"/>
        <v>0.55080386321605335</v>
      </c>
      <c r="O36" s="17">
        <f t="shared" si="57"/>
        <v>0.55393428266931277</v>
      </c>
      <c r="P36" s="17">
        <f t="shared" si="57"/>
        <v>0.55757884884901965</v>
      </c>
      <c r="Q36" s="17">
        <f t="shared" si="57"/>
        <v>0.74015074951132276</v>
      </c>
    </row>
    <row r="37" spans="1:17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3.0059371803556307</v>
      </c>
      <c r="E37" s="17">
        <f>E49/E61*1000+0.00001</f>
        <v>3.7904699659284495</v>
      </c>
      <c r="F37" s="17">
        <f>F49/F61*1000+0.00001</f>
        <v>3.8279669892473116</v>
      </c>
      <c r="G37" s="17">
        <f>G49/G61*1000</f>
        <v>3.1757540603248255</v>
      </c>
      <c r="H37" s="17">
        <f>H49/H61*1000</f>
        <v>6.0332048621405274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8.8737830999390996E-4</v>
      </c>
      <c r="M37" s="17">
        <f t="shared" si="57"/>
        <v>1.2124748876921783</v>
      </c>
      <c r="N37" s="17">
        <f t="shared" si="57"/>
        <v>1.3125161969061143</v>
      </c>
      <c r="O37" s="17">
        <f t="shared" si="57"/>
        <v>1.3164275345105874</v>
      </c>
      <c r="P37" s="17">
        <f t="shared" si="57"/>
        <v>1.2375660649802918</v>
      </c>
      <c r="Q37" s="17">
        <f t="shared" si="57"/>
        <v>1.469419291249493</v>
      </c>
    </row>
    <row r="38" spans="1:17">
      <c r="A38" s="9">
        <v>4</v>
      </c>
      <c r="B38" s="15" t="s">
        <v>178</v>
      </c>
      <c r="C38" s="17">
        <f t="shared" ref="C38:G38" si="60">C50/C61*1000</f>
        <v>30.878069080316273</v>
      </c>
      <c r="D38" s="17">
        <f>E50/D61*1000</f>
        <v>31.541066892464013</v>
      </c>
      <c r="E38" s="17">
        <f>D50/E61*1000</f>
        <v>31.643952299829643</v>
      </c>
      <c r="F38" s="17">
        <f t="shared" si="60"/>
        <v>29.318996415770609</v>
      </c>
      <c r="G38" s="17">
        <f t="shared" si="60"/>
        <v>30.437935034802784</v>
      </c>
      <c r="H38" s="17">
        <f t="shared" ref="H38" si="61">H50/H61*1000</f>
        <v>31.737325822709753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1.0165062037165176</v>
      </c>
      <c r="M38" s="17">
        <f t="shared" si="57"/>
        <v>1.0285283294965335</v>
      </c>
      <c r="N38" s="17">
        <f t="shared" si="57"/>
        <v>1.0303611487708029</v>
      </c>
      <c r="O38" s="17">
        <f t="shared" si="57"/>
        <v>0.98686754086488981</v>
      </c>
      <c r="P38" s="17">
        <f t="shared" si="57"/>
        <v>1.0083176994817133</v>
      </c>
      <c r="Q38" s="17">
        <f t="shared" si="57"/>
        <v>1.0320170367331289</v>
      </c>
    </row>
    <row r="39" spans="1:17">
      <c r="A39" s="9">
        <v>5</v>
      </c>
      <c r="B39" s="15" t="s">
        <v>179</v>
      </c>
      <c r="C39" s="17">
        <f>C51/C61*1000</f>
        <v>5.5486197808295188</v>
      </c>
      <c r="D39" s="17">
        <f t="shared" ref="D39:G39" si="62">D51/D61*1000</f>
        <v>5.6449336720293539</v>
      </c>
      <c r="E39" s="17">
        <f>E51/E61*1000</f>
        <v>5.6785917092561045</v>
      </c>
      <c r="F39" s="17">
        <f t="shared" si="62"/>
        <v>5.7347670250896057</v>
      </c>
      <c r="G39" s="17">
        <f t="shared" si="62"/>
        <v>5.8004640371229694</v>
      </c>
      <c r="H39" s="17">
        <f t="shared" ref="H39" si="63">H51/H61*1000</f>
        <v>5.929439667951379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0.81005728996726112</v>
      </c>
      <c r="M39" s="17">
        <f t="shared" si="57"/>
        <v>0.81812294007902009</v>
      </c>
      <c r="N39" s="17">
        <f t="shared" si="57"/>
        <v>0.82092778699018165</v>
      </c>
      <c r="O39" s="17">
        <f t="shared" si="57"/>
        <v>0.82559341932454877</v>
      </c>
      <c r="P39" s="17">
        <f t="shared" si="57"/>
        <v>0.83102534500309555</v>
      </c>
      <c r="Q39" s="17">
        <f t="shared" si="57"/>
        <v>0.84161388245806523</v>
      </c>
    </row>
    <row r="40" spans="1:17">
      <c r="A40" s="9">
        <v>6</v>
      </c>
      <c r="B40" s="15" t="s">
        <v>180</v>
      </c>
      <c r="C40" s="17">
        <f>(C52-C53)/C52*100</f>
        <v>-0.48859031568570443</v>
      </c>
      <c r="D40" s="17">
        <f t="shared" ref="D40:F40" si="64">(D52-D53)/D52*100</f>
        <v>0.38230385222773577</v>
      </c>
      <c r="E40" s="17">
        <f t="shared" si="64"/>
        <v>-1.0792858209796945</v>
      </c>
      <c r="F40" s="17">
        <f t="shared" si="64"/>
        <v>-0.19939755800127804</v>
      </c>
      <c r="G40" s="17">
        <f>(G52-G53)/G52*100</f>
        <v>0.90122981058386475</v>
      </c>
      <c r="H40" s="17">
        <f>(H52-H53)/H52*100</f>
        <v>-1.6132937800868257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5">(ATAN((C40+2.4)/10)+3.1415/2)/3.1415*1.75</f>
        <v>0.98020774407584721</v>
      </c>
      <c r="M40" s="17">
        <f t="shared" si="65"/>
        <v>1.0261673491079353</v>
      </c>
      <c r="N40" s="17">
        <f t="shared" si="65"/>
        <v>0.94814819216987323</v>
      </c>
      <c r="O40" s="17">
        <f t="shared" si="65"/>
        <v>0.99566324770689896</v>
      </c>
      <c r="P40" s="17">
        <f t="shared" si="65"/>
        <v>1.0526228887542526</v>
      </c>
      <c r="Q40" s="17">
        <f t="shared" si="65"/>
        <v>0.91873408081250685</v>
      </c>
    </row>
    <row r="41" spans="1:17">
      <c r="A41" s="9">
        <v>7</v>
      </c>
      <c r="B41" s="15" t="s">
        <v>181</v>
      </c>
      <c r="C41" s="17"/>
      <c r="D41" s="17"/>
      <c r="E41" s="17">
        <f>(E56-E54)/E61*1000</f>
        <v>-1.7035775127768313</v>
      </c>
      <c r="F41" s="17">
        <f>(F55-F54)/F61*1000</f>
        <v>-1.1469534050179211</v>
      </c>
      <c r="G41" s="17">
        <f>(G55-G54)/G61*1000</f>
        <v>-4.6403712296983759</v>
      </c>
      <c r="H41" s="17">
        <f>(H55-H54)/H61*1000</f>
        <v>-3.7058997924696118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6">(ATAN(E41/10)+3.1415/2)/3.1415*1.75</f>
        <v>0.78100311357877772</v>
      </c>
      <c r="O41" s="17">
        <f t="shared" si="66"/>
        <v>0.81138593554902561</v>
      </c>
      <c r="P41" s="17">
        <f t="shared" si="66"/>
        <v>0.63297709549289238</v>
      </c>
      <c r="Q41" s="17">
        <f t="shared" si="66"/>
        <v>0.67730054959485309</v>
      </c>
    </row>
    <row r="42" spans="1:17">
      <c r="A42" s="9">
        <v>8</v>
      </c>
      <c r="B42" s="15" t="s">
        <v>182</v>
      </c>
      <c r="C42" s="17">
        <f t="shared" ref="C42:H42" si="67">(C56-C57)/C61*1000</f>
        <v>-16.784574837009295</v>
      </c>
      <c r="D42" s="17">
        <f t="shared" si="67"/>
        <v>-7.0561670900366922</v>
      </c>
      <c r="E42" s="17">
        <f t="shared" si="67"/>
        <v>-9.369676320272573</v>
      </c>
      <c r="F42" s="17">
        <f t="shared" si="67"/>
        <v>-10.179211469534051</v>
      </c>
      <c r="G42" s="17">
        <f t="shared" si="67"/>
        <v>-17.111368909512763</v>
      </c>
      <c r="H42" s="17">
        <f t="shared" si="67"/>
        <v>8.449451526830714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0.29928996129745283</v>
      </c>
      <c r="M42" s="17">
        <f>(ATAN(D42/10)+3.1415/2)/3.1415*1.75</f>
        <v>0.53269541581086566</v>
      </c>
      <c r="N42" s="17">
        <f t="shared" si="66"/>
        <v>0.45560838256115255</v>
      </c>
      <c r="O42" s="17">
        <f t="shared" si="66"/>
        <v>0.43253999107535951</v>
      </c>
      <c r="P42" s="17">
        <f t="shared" si="66"/>
        <v>0.29458862210711534</v>
      </c>
      <c r="Q42" s="17">
        <f t="shared" si="66"/>
        <v>1.2658057412967993</v>
      </c>
    </row>
    <row r="43" spans="1:17">
      <c r="A43" s="9">
        <v>9</v>
      </c>
      <c r="B43" s="15" t="s">
        <v>183</v>
      </c>
      <c r="C43" s="17">
        <f t="shared" ref="C43:G43" si="68">C58/C61*1000</f>
        <v>0.27743098904147595</v>
      </c>
      <c r="D43" s="17">
        <f t="shared" si="68"/>
        <v>0.28224668360146771</v>
      </c>
      <c r="E43" s="17">
        <f t="shared" si="68"/>
        <v>0.28392958546280522</v>
      </c>
      <c r="F43" s="17">
        <f t="shared" si="68"/>
        <v>0.28673835125448027</v>
      </c>
      <c r="G43" s="17">
        <f t="shared" si="68"/>
        <v>0.29002320185614849</v>
      </c>
      <c r="H43" s="17">
        <f t="shared" ref="H43" si="69">H58/H61*1000</f>
        <v>0.29647198339756892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0">IF(C43/$I43&gt;1,2^((1-$I43/C43)/LN(10/3)),2^(-LOG($I43/C43,10/3)))</f>
        <v>0.3784742879496622</v>
      </c>
      <c r="M43" s="17">
        <f t="shared" si="70"/>
        <v>0.38224271423346545</v>
      </c>
      <c r="N43" s="17">
        <f t="shared" si="70"/>
        <v>0.38355319245600267</v>
      </c>
      <c r="O43" s="17">
        <f t="shared" si="70"/>
        <v>0.38573306528407875</v>
      </c>
      <c r="P43" s="17">
        <f t="shared" si="70"/>
        <v>0.38827096504604081</v>
      </c>
      <c r="Q43" s="17">
        <f t="shared" si="70"/>
        <v>0.39321813263940925</v>
      </c>
    </row>
    <row r="44" spans="1:17">
      <c r="A44" s="9">
        <v>10</v>
      </c>
      <c r="B44" s="15" t="s">
        <v>184</v>
      </c>
      <c r="C44" s="17">
        <f t="shared" ref="C44:G44" si="71">C59/C61*100</f>
        <v>1.3871549452073797E-2</v>
      </c>
      <c r="D44" s="17">
        <f t="shared" si="71"/>
        <v>1.4112334180073384E-2</v>
      </c>
      <c r="E44" s="17">
        <f t="shared" si="71"/>
        <v>1.4196479273140262E-2</v>
      </c>
      <c r="F44" s="17">
        <f t="shared" si="71"/>
        <v>1.4336917562724014E-2</v>
      </c>
      <c r="G44" s="17">
        <f t="shared" si="71"/>
        <v>1.4501160092807424E-2</v>
      </c>
      <c r="H44" s="17">
        <f t="shared" ref="H44" si="72">H59/H61*100</f>
        <v>1.4823599169878446E-2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0"/>
        <v>0.47798585969102597</v>
      </c>
      <c r="M44" s="17">
        <f t="shared" si="70"/>
        <v>0.48274511159874228</v>
      </c>
      <c r="N44" s="17">
        <f t="shared" si="70"/>
        <v>0.48440015153077892</v>
      </c>
      <c r="O44" s="17">
        <f t="shared" si="70"/>
        <v>0.48715317444652223</v>
      </c>
      <c r="P44" s="17">
        <f t="shared" si="70"/>
        <v>0.49035835968143687</v>
      </c>
      <c r="Q44" s="17">
        <f t="shared" si="70"/>
        <v>0.49660627725587014</v>
      </c>
    </row>
    <row r="45" spans="1:17">
      <c r="A45" s="9">
        <v>11</v>
      </c>
      <c r="B45" s="15" t="s">
        <v>185</v>
      </c>
      <c r="C45" s="17">
        <f t="shared" ref="C45:G45" si="73">C60/C61*1000</f>
        <v>5.1324732972673051</v>
      </c>
      <c r="D45" s="17">
        <f t="shared" si="73"/>
        <v>4.6570702794242163</v>
      </c>
      <c r="E45" s="17">
        <f t="shared" si="73"/>
        <v>4.6848381601362865</v>
      </c>
      <c r="F45" s="17">
        <f t="shared" si="73"/>
        <v>3.870967741935484</v>
      </c>
      <c r="G45" s="17">
        <f t="shared" si="73"/>
        <v>3.9153132250580045</v>
      </c>
      <c r="H45" s="17">
        <f t="shared" ref="H45" si="74">H60/H61*1000</f>
        <v>4.0023717758671804</v>
      </c>
      <c r="I45" s="18">
        <f>Показатели!$E$12</f>
        <v>5</v>
      </c>
      <c r="J45" s="9">
        <v>11</v>
      </c>
      <c r="K45" s="15" t="s">
        <v>185</v>
      </c>
      <c r="L45" s="17">
        <f t="shared" si="70"/>
        <v>1.0149706677828172</v>
      </c>
      <c r="M45" s="17">
        <f t="shared" si="70"/>
        <v>0.95991988710650145</v>
      </c>
      <c r="N45" s="17">
        <f t="shared" si="70"/>
        <v>0.96321086966965186</v>
      </c>
      <c r="O45" s="17">
        <f t="shared" si="70"/>
        <v>0.86299610359695367</v>
      </c>
      <c r="P45" s="17">
        <f t="shared" si="70"/>
        <v>0.86867411723646315</v>
      </c>
      <c r="Q45" s="17">
        <f t="shared" si="70"/>
        <v>0.87974235779233534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93</v>
      </c>
      <c r="D47" s="17">
        <v>105</v>
      </c>
      <c r="E47" s="17">
        <v>108</v>
      </c>
      <c r="F47" s="17">
        <v>104</v>
      </c>
      <c r="G47" s="17">
        <v>104</v>
      </c>
      <c r="H47" s="17">
        <v>87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10</v>
      </c>
      <c r="D48" s="17">
        <v>10</v>
      </c>
      <c r="E48" s="17">
        <v>10</v>
      </c>
      <c r="F48" s="17">
        <v>10</v>
      </c>
      <c r="G48" s="17">
        <v>10</v>
      </c>
      <c r="H48" s="17">
        <v>16</v>
      </c>
      <c r="K48" s="15" t="s">
        <v>187</v>
      </c>
      <c r="L48" s="17">
        <f t="shared" ref="L48:L53" si="75">L35</f>
        <v>1.422733490881311</v>
      </c>
      <c r="M48" s="17">
        <f t="shared" ref="M48:M53" si="76">N35</f>
        <v>1.4739841615978029</v>
      </c>
      <c r="N48" s="17">
        <f t="shared" ref="N48:N58" si="77">P35</f>
        <v>1.4693857150843319</v>
      </c>
      <c r="O48" s="17">
        <f>Q35</f>
        <v>1.4226347903049903</v>
      </c>
    </row>
    <row r="49" spans="1:17">
      <c r="A49" s="9">
        <v>3</v>
      </c>
      <c r="B49" s="10" t="s">
        <v>189</v>
      </c>
      <c r="C49" s="17"/>
      <c r="D49" s="17">
        <v>21.3</v>
      </c>
      <c r="E49" s="17">
        <v>26.7</v>
      </c>
      <c r="F49" s="17">
        <v>26.7</v>
      </c>
      <c r="G49" s="17">
        <v>21.9</v>
      </c>
      <c r="H49" s="17">
        <v>40.700000000000003</v>
      </c>
      <c r="K49" s="15" t="s">
        <v>190</v>
      </c>
      <c r="L49" s="17">
        <f t="shared" si="75"/>
        <v>0.54351027192801138</v>
      </c>
      <c r="M49" s="17">
        <f t="shared" si="76"/>
        <v>0.55080386321605335</v>
      </c>
      <c r="N49" s="17">
        <f t="shared" si="77"/>
        <v>0.55757884884901965</v>
      </c>
      <c r="O49" s="17">
        <f t="shared" ref="O49:O58" si="78">Q36</f>
        <v>0.74015074951132276</v>
      </c>
    </row>
    <row r="50" spans="1:17">
      <c r="A50" s="9">
        <v>4</v>
      </c>
      <c r="B50" s="10" t="s">
        <v>191</v>
      </c>
      <c r="C50" s="17">
        <v>222.6</v>
      </c>
      <c r="D50" s="17">
        <v>222.9</v>
      </c>
      <c r="E50" s="17">
        <v>223.5</v>
      </c>
      <c r="F50" s="17">
        <v>204.5</v>
      </c>
      <c r="G50" s="17">
        <v>209.9</v>
      </c>
      <c r="H50" s="17">
        <v>214.1</v>
      </c>
      <c r="K50" s="15" t="s">
        <v>192</v>
      </c>
      <c r="L50" s="17">
        <f t="shared" si="75"/>
        <v>8.8737830999390996E-4</v>
      </c>
      <c r="M50" s="17">
        <f t="shared" si="76"/>
        <v>1.3125161969061143</v>
      </c>
      <c r="N50" s="17">
        <f t="shared" si="77"/>
        <v>1.2375660649802918</v>
      </c>
      <c r="O50" s="17">
        <f t="shared" si="78"/>
        <v>1.469419291249493</v>
      </c>
    </row>
    <row r="51" spans="1:17">
      <c r="A51" s="9">
        <v>5</v>
      </c>
      <c r="B51" s="10" t="s">
        <v>193</v>
      </c>
      <c r="C51" s="17">
        <v>40</v>
      </c>
      <c r="D51" s="17">
        <v>40</v>
      </c>
      <c r="E51" s="17">
        <v>40</v>
      </c>
      <c r="F51" s="17">
        <v>40</v>
      </c>
      <c r="G51" s="17">
        <v>40</v>
      </c>
      <c r="H51" s="17">
        <v>40</v>
      </c>
      <c r="K51" s="15" t="s">
        <v>194</v>
      </c>
      <c r="L51" s="17">
        <f t="shared" si="75"/>
        <v>1.0165062037165176</v>
      </c>
      <c r="M51" s="17">
        <f t="shared" si="76"/>
        <v>1.0303611487708029</v>
      </c>
      <c r="N51" s="17">
        <f t="shared" si="77"/>
        <v>1.0083176994817133</v>
      </c>
      <c r="O51" s="17">
        <f t="shared" si="78"/>
        <v>1.0320170367331289</v>
      </c>
    </row>
    <row r="52" spans="1:17">
      <c r="A52" s="9">
        <v>6</v>
      </c>
      <c r="B52" s="10" t="s">
        <v>195</v>
      </c>
      <c r="C52" s="17">
        <v>625657.1</v>
      </c>
      <c r="D52" s="17">
        <v>668055</v>
      </c>
      <c r="E52" s="17">
        <v>656082</v>
      </c>
      <c r="F52" s="17">
        <v>623628.5</v>
      </c>
      <c r="G52" s="17">
        <v>745570.1</v>
      </c>
      <c r="H52" s="17">
        <v>748729.1</v>
      </c>
      <c r="K52" s="15" t="s">
        <v>196</v>
      </c>
      <c r="L52" s="17">
        <f t="shared" si="75"/>
        <v>0.81005728996726112</v>
      </c>
      <c r="M52" s="17">
        <f t="shared" si="76"/>
        <v>0.82092778699018165</v>
      </c>
      <c r="N52" s="17">
        <f t="shared" si="77"/>
        <v>0.83102534500309555</v>
      </c>
      <c r="O52" s="17">
        <f t="shared" si="78"/>
        <v>0.84161388245806523</v>
      </c>
    </row>
    <row r="53" spans="1:17">
      <c r="A53" s="9">
        <v>7</v>
      </c>
      <c r="B53" s="10" t="s">
        <v>197</v>
      </c>
      <c r="C53" s="17">
        <v>628714</v>
      </c>
      <c r="D53" s="17">
        <v>665501</v>
      </c>
      <c r="E53" s="17">
        <v>663163</v>
      </c>
      <c r="F53" s="17">
        <v>624872</v>
      </c>
      <c r="G53" s="17">
        <v>738850.8</v>
      </c>
      <c r="H53" s="17">
        <v>760808.3</v>
      </c>
      <c r="K53" s="15" t="s">
        <v>198</v>
      </c>
      <c r="L53" s="17">
        <f t="shared" si="75"/>
        <v>0.98020774407584721</v>
      </c>
      <c r="M53" s="17">
        <f t="shared" si="76"/>
        <v>0.94814819216987323</v>
      </c>
      <c r="N53" s="17">
        <f t="shared" si="77"/>
        <v>1.0526228887542526</v>
      </c>
      <c r="O53" s="17">
        <f t="shared" si="78"/>
        <v>0.91873408081250685</v>
      </c>
    </row>
    <row r="54" spans="1:17">
      <c r="A54" s="9">
        <v>8</v>
      </c>
      <c r="B54" s="10" t="s">
        <v>199</v>
      </c>
      <c r="C54" s="17"/>
      <c r="D54" s="17"/>
      <c r="E54" s="17">
        <v>93</v>
      </c>
      <c r="F54" s="17">
        <v>87</v>
      </c>
      <c r="G54" s="17">
        <v>99</v>
      </c>
      <c r="H54" s="17">
        <v>95</v>
      </c>
      <c r="K54" s="15" t="s">
        <v>200</v>
      </c>
      <c r="L54" s="17">
        <f>N41</f>
        <v>0.78100311357877772</v>
      </c>
      <c r="M54" s="17">
        <f>O41</f>
        <v>0.81138593554902561</v>
      </c>
      <c r="N54" s="17">
        <f t="shared" si="77"/>
        <v>0.63297709549289238</v>
      </c>
      <c r="O54" s="17">
        <f t="shared" si="78"/>
        <v>0.67730054959485309</v>
      </c>
    </row>
    <row r="55" spans="1:17">
      <c r="A55" s="9">
        <v>9</v>
      </c>
      <c r="B55" s="10" t="s">
        <v>201</v>
      </c>
      <c r="C55" s="17"/>
      <c r="D55" s="17"/>
      <c r="E55" s="17">
        <v>90</v>
      </c>
      <c r="F55" s="17">
        <v>79</v>
      </c>
      <c r="G55" s="17">
        <v>67</v>
      </c>
      <c r="H55" s="17">
        <v>70</v>
      </c>
      <c r="K55" s="15" t="s">
        <v>202</v>
      </c>
      <c r="L55" s="17">
        <f>L42</f>
        <v>0.29928996129745283</v>
      </c>
      <c r="M55" s="17">
        <f>N42</f>
        <v>0.45560838256115255</v>
      </c>
      <c r="N55" s="17">
        <f t="shared" si="77"/>
        <v>0.29458862210711534</v>
      </c>
      <c r="O55" s="17">
        <f t="shared" si="78"/>
        <v>1.2658057412967993</v>
      </c>
    </row>
    <row r="56" spans="1:17">
      <c r="A56" s="9">
        <v>10</v>
      </c>
      <c r="B56" s="10" t="s">
        <v>203</v>
      </c>
      <c r="C56" s="17">
        <v>57</v>
      </c>
      <c r="D56" s="17">
        <v>91</v>
      </c>
      <c r="E56" s="17">
        <v>81</v>
      </c>
      <c r="F56" s="17">
        <v>67</v>
      </c>
      <c r="G56" s="17">
        <v>57</v>
      </c>
      <c r="H56" s="17">
        <v>209</v>
      </c>
      <c r="K56" s="15" t="s">
        <v>204</v>
      </c>
      <c r="L56" s="17">
        <f>L43</f>
        <v>0.3784742879496622</v>
      </c>
      <c r="M56" s="17">
        <f>N43</f>
        <v>0.38355319245600267</v>
      </c>
      <c r="N56" s="17">
        <f t="shared" si="77"/>
        <v>0.38827096504604081</v>
      </c>
      <c r="O56" s="17">
        <f t="shared" si="78"/>
        <v>0.39321813263940925</v>
      </c>
    </row>
    <row r="57" spans="1:17">
      <c r="A57" s="9">
        <v>11</v>
      </c>
      <c r="B57" s="10" t="s">
        <v>205</v>
      </c>
      <c r="C57" s="17">
        <v>178</v>
      </c>
      <c r="D57" s="17">
        <v>141</v>
      </c>
      <c r="E57" s="17">
        <v>147</v>
      </c>
      <c r="F57" s="17">
        <v>138</v>
      </c>
      <c r="G57" s="17">
        <v>175</v>
      </c>
      <c r="H57" s="17">
        <v>152</v>
      </c>
      <c r="K57" s="15" t="s">
        <v>206</v>
      </c>
      <c r="L57" s="17">
        <f>L44</f>
        <v>0.47798585969102597</v>
      </c>
      <c r="M57" s="17">
        <f>N44</f>
        <v>0.48440015153077892</v>
      </c>
      <c r="N57" s="17">
        <f t="shared" si="77"/>
        <v>0.49035835968143687</v>
      </c>
      <c r="O57" s="17">
        <f t="shared" si="78"/>
        <v>0.49660627725587014</v>
      </c>
    </row>
    <row r="58" spans="1:17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21">
        <v>2</v>
      </c>
      <c r="H58" s="21">
        <v>2</v>
      </c>
      <c r="K58" s="15" t="s">
        <v>208</v>
      </c>
      <c r="L58" s="17">
        <f>L45</f>
        <v>1.0149706677828172</v>
      </c>
      <c r="M58" s="17">
        <f>N45</f>
        <v>0.96321086966965186</v>
      </c>
      <c r="N58" s="17">
        <f t="shared" si="77"/>
        <v>0.86867411723646315</v>
      </c>
      <c r="O58" s="17">
        <f t="shared" si="78"/>
        <v>0.87974235779233534</v>
      </c>
    </row>
    <row r="59" spans="1:17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37</v>
      </c>
      <c r="D60" s="17">
        <v>33</v>
      </c>
      <c r="E60" s="17">
        <v>33</v>
      </c>
      <c r="F60" s="17">
        <v>27</v>
      </c>
      <c r="G60" s="17">
        <v>27</v>
      </c>
      <c r="H60" s="17">
        <v>27</v>
      </c>
    </row>
    <row r="61" spans="1:17">
      <c r="A61" s="9">
        <v>15</v>
      </c>
      <c r="B61" s="10" t="s">
        <v>213</v>
      </c>
      <c r="C61" s="17">
        <v>7209</v>
      </c>
      <c r="D61" s="17">
        <v>7086</v>
      </c>
      <c r="E61" s="17">
        <v>7044</v>
      </c>
      <c r="F61" s="17">
        <v>6975</v>
      </c>
      <c r="G61" s="17">
        <v>6896</v>
      </c>
      <c r="H61" s="17">
        <v>6746</v>
      </c>
    </row>
    <row r="63" spans="1:17" ht="16">
      <c r="A63" s="20" t="s">
        <v>273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79">C77/C91*1000</f>
        <v>4.8465266558966071</v>
      </c>
      <c r="D65" s="17">
        <f t="shared" si="79"/>
        <v>4.1017227235438884</v>
      </c>
      <c r="E65" s="17">
        <f t="shared" si="79"/>
        <v>5.7003257328990227</v>
      </c>
      <c r="F65" s="17">
        <f t="shared" si="79"/>
        <v>5.7471264367816088</v>
      </c>
      <c r="G65" s="17">
        <f t="shared" si="79"/>
        <v>5.7851239669421481</v>
      </c>
      <c r="H65" s="17">
        <f t="shared" ref="H65" si="80">H77/H91*1000</f>
        <v>5.9021922428330518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1">IF(C65/$I65&gt;1,2^((1-$I65/C65)/LN(10/3)),2^(-LOG($I65/C65,10/3)))</f>
        <v>0.98221178996778258</v>
      </c>
      <c r="M65" s="17">
        <f t="shared" si="81"/>
        <v>0.89224933996043387</v>
      </c>
      <c r="N65" s="17">
        <f t="shared" si="81"/>
        <v>1.0732923659519755</v>
      </c>
      <c r="O65" s="17">
        <f t="shared" si="81"/>
        <v>1.0777151125890616</v>
      </c>
      <c r="P65" s="17">
        <f t="shared" si="81"/>
        <v>1.081266428254402</v>
      </c>
      <c r="Q65" s="17">
        <f t="shared" si="81"/>
        <v>1.0919907439678311</v>
      </c>
    </row>
    <row r="66" spans="1:17">
      <c r="A66" s="9">
        <v>2</v>
      </c>
      <c r="B66" s="15" t="s">
        <v>176</v>
      </c>
      <c r="C66" s="17">
        <f t="shared" ref="C66:G66" si="82">C78/C91*1000</f>
        <v>6.4620355411954771</v>
      </c>
      <c r="D66" s="17">
        <f t="shared" si="82"/>
        <v>6.5627563576702217</v>
      </c>
      <c r="E66" s="17">
        <f t="shared" si="82"/>
        <v>7.328990228013029</v>
      </c>
      <c r="F66" s="17">
        <f t="shared" si="82"/>
        <v>7.3891625615763541</v>
      </c>
      <c r="G66" s="17">
        <f t="shared" si="82"/>
        <v>7.4380165289256199</v>
      </c>
      <c r="H66" s="17">
        <f t="shared" ref="H66" si="83">H78/H91*1000</f>
        <v>3.3726812816188869</v>
      </c>
      <c r="I66" s="18">
        <f>Показатели!$E$3</f>
        <v>4</v>
      </c>
      <c r="J66" s="9">
        <v>2</v>
      </c>
      <c r="K66" s="15" t="s">
        <v>176</v>
      </c>
      <c r="L66" s="17">
        <f t="shared" si="81"/>
        <v>1.2452646041519317</v>
      </c>
      <c r="M66" s="17">
        <f t="shared" si="81"/>
        <v>1.2520939989506596</v>
      </c>
      <c r="N66" s="17">
        <f t="shared" si="81"/>
        <v>1.2988812184218308</v>
      </c>
      <c r="O66" s="17">
        <f t="shared" si="81"/>
        <v>1.3022089741895824</v>
      </c>
      <c r="P66" s="17">
        <f t="shared" si="81"/>
        <v>1.3048773163082574</v>
      </c>
      <c r="Q66" s="17">
        <f t="shared" si="81"/>
        <v>0.90645909652858558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1.804767998359311</v>
      </c>
      <c r="E67" s="17">
        <f>E79/E91*1000+0.00001</f>
        <v>1.6286744951140066</v>
      </c>
      <c r="F67" s="17">
        <f>F79/F91*1000+0.00001</f>
        <v>2.0525551559934319</v>
      </c>
      <c r="G67" s="17">
        <f>G79/G91*1000</f>
        <v>1.7355371900826446</v>
      </c>
      <c r="H67" s="17">
        <f>H79/H91*1000</f>
        <v>3.2883642495784144</v>
      </c>
      <c r="I67" s="18">
        <f>Показатели!$E$4</f>
        <v>2</v>
      </c>
      <c r="J67" s="9">
        <v>3</v>
      </c>
      <c r="K67" s="15" t="s">
        <v>177</v>
      </c>
      <c r="L67" s="17">
        <f t="shared" si="81"/>
        <v>8.8737830999390996E-4</v>
      </c>
      <c r="M67" s="17">
        <f t="shared" si="81"/>
        <v>0.94257969174167866</v>
      </c>
      <c r="N67" s="17">
        <f t="shared" si="81"/>
        <v>0.88848183058747443</v>
      </c>
      <c r="O67" s="17">
        <f t="shared" si="81"/>
        <v>1.0148502646721822</v>
      </c>
      <c r="P67" s="17">
        <f t="shared" si="81"/>
        <v>0.92159077033101644</v>
      </c>
      <c r="Q67" s="17">
        <f t="shared" si="81"/>
        <v>1.2530277570415573</v>
      </c>
    </row>
    <row r="68" spans="1:17">
      <c r="A68" s="9">
        <v>4</v>
      </c>
      <c r="B68" s="15" t="s">
        <v>178</v>
      </c>
      <c r="C68" s="17">
        <f t="shared" ref="C68:G68" si="84">C80/C91*1000</f>
        <v>25.363489499192244</v>
      </c>
      <c r="D68" s="17">
        <f t="shared" si="84"/>
        <v>25.758818703855621</v>
      </c>
      <c r="E68" s="17">
        <f t="shared" si="84"/>
        <v>25.5700325732899</v>
      </c>
      <c r="F68" s="17">
        <f t="shared" si="84"/>
        <v>25.862068965517242</v>
      </c>
      <c r="G68" s="17">
        <f t="shared" si="84"/>
        <v>59.173553719008261</v>
      </c>
      <c r="H68" s="17">
        <f t="shared" ref="H68" si="85">H80/H91*1000</f>
        <v>27.318718381112983</v>
      </c>
      <c r="I68" s="18">
        <f>Показатели!$E$5</f>
        <v>30</v>
      </c>
      <c r="J68" s="9">
        <v>4</v>
      </c>
      <c r="K68" s="15" t="s">
        <v>178</v>
      </c>
      <c r="L68" s="17">
        <f t="shared" si="81"/>
        <v>0.90786903447107614</v>
      </c>
      <c r="M68" s="17">
        <f t="shared" si="81"/>
        <v>0.91598899739373163</v>
      </c>
      <c r="N68" s="17">
        <f t="shared" si="81"/>
        <v>0.91211802343354753</v>
      </c>
      <c r="O68" s="17">
        <f t="shared" si="81"/>
        <v>0.91810100514279314</v>
      </c>
      <c r="P68" s="17">
        <f t="shared" si="81"/>
        <v>1.3282176804613648</v>
      </c>
      <c r="Q68" s="17">
        <f t="shared" si="81"/>
        <v>0.94752531944136764</v>
      </c>
    </row>
    <row r="69" spans="1:17">
      <c r="A69" s="9">
        <v>5</v>
      </c>
      <c r="B69" s="15" t="s">
        <v>179</v>
      </c>
      <c r="C69" s="17">
        <f t="shared" ref="C69:G69" si="86">C81/C91*1000</f>
        <v>6.5428109854604193</v>
      </c>
      <c r="D69" s="17">
        <f t="shared" si="86"/>
        <v>6.6447908121410988</v>
      </c>
      <c r="E69" s="17">
        <f t="shared" si="86"/>
        <v>6.5960912052117262</v>
      </c>
      <c r="F69" s="17">
        <f t="shared" si="86"/>
        <v>6.6502463054187189</v>
      </c>
      <c r="G69" s="17">
        <f t="shared" si="86"/>
        <v>6.6942148760330573</v>
      </c>
      <c r="H69" s="17">
        <f t="shared" ref="H69" si="87">H81/H91*1000</f>
        <v>6.8296795952782459</v>
      </c>
      <c r="I69" s="18">
        <f>Показатели!$E$6</f>
        <v>8</v>
      </c>
      <c r="J69" s="9">
        <v>5</v>
      </c>
      <c r="K69" s="15" t="s">
        <v>179</v>
      </c>
      <c r="L69" s="17">
        <f t="shared" si="81"/>
        <v>0.89068715949503796</v>
      </c>
      <c r="M69" s="17">
        <f t="shared" si="81"/>
        <v>0.89865344806329872</v>
      </c>
      <c r="N69" s="17">
        <f t="shared" si="81"/>
        <v>0.89485573421893982</v>
      </c>
      <c r="O69" s="17">
        <f t="shared" si="81"/>
        <v>0.89907814401534325</v>
      </c>
      <c r="P69" s="17">
        <f t="shared" si="81"/>
        <v>0.90249560199752799</v>
      </c>
      <c r="Q69" s="17">
        <f t="shared" si="81"/>
        <v>0.9129651949755192</v>
      </c>
    </row>
    <row r="70" spans="1:17">
      <c r="A70" s="9">
        <v>6</v>
      </c>
      <c r="B70" s="15" t="s">
        <v>180</v>
      </c>
      <c r="C70" s="17">
        <f t="shared" ref="C70:G70" si="88">(C82-C83)/C82*100</f>
        <v>0</v>
      </c>
      <c r="D70" s="17">
        <f t="shared" si="88"/>
        <v>0</v>
      </c>
      <c r="E70" s="17">
        <f t="shared" si="88"/>
        <v>0</v>
      </c>
      <c r="F70" s="17">
        <f t="shared" si="88"/>
        <v>0</v>
      </c>
      <c r="G70" s="17">
        <f t="shared" si="88"/>
        <v>0</v>
      </c>
      <c r="H70" s="17">
        <f t="shared" ref="H70" si="89">(H82-H83)/H82*100</f>
        <v>1.2961636669365384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0">(ATAN((C70+2.4)/10)+3.1415/2)/3.1415*1.75</f>
        <v>1.00621238779612</v>
      </c>
      <c r="M70" s="17">
        <f t="shared" si="90"/>
        <v>1.00621238779612</v>
      </c>
      <c r="N70" s="17">
        <f t="shared" si="90"/>
        <v>1.00621238779612</v>
      </c>
      <c r="O70" s="17">
        <f t="shared" si="90"/>
        <v>1.00621238779612</v>
      </c>
      <c r="P70" s="17">
        <f t="shared" si="90"/>
        <v>1.00621238779612</v>
      </c>
      <c r="Q70" s="17">
        <f t="shared" si="90"/>
        <v>1.0722224313812063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0.81433224755700329</v>
      </c>
      <c r="F71" s="17">
        <f>(F85-F84)/F91*1000</f>
        <v>0</v>
      </c>
      <c r="G71" s="17">
        <f>(G85-G84)/G91*1000</f>
        <v>-7.4380165289256199</v>
      </c>
      <c r="H71" s="17">
        <f>(H85-H84)/H91*1000</f>
        <v>-9.2748735244519391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1">(ATAN(E71/10)+3.1415/2)/3.1415*1.75</f>
        <v>0.92026321270008216</v>
      </c>
      <c r="O71" s="17">
        <f t="shared" si="91"/>
        <v>0.875</v>
      </c>
      <c r="P71" s="17">
        <f t="shared" si="91"/>
        <v>0.51874849199149176</v>
      </c>
      <c r="Q71" s="17">
        <f t="shared" si="91"/>
        <v>0.45843393355020257</v>
      </c>
    </row>
    <row r="72" spans="1:17">
      <c r="A72" s="9">
        <v>8</v>
      </c>
      <c r="B72" s="15" t="s">
        <v>182</v>
      </c>
      <c r="C72" s="17">
        <f t="shared" ref="C72:H72" si="92">(C86-C87)/C91*1000</f>
        <v>-18.578352180936992</v>
      </c>
      <c r="D72" s="17">
        <f t="shared" si="92"/>
        <v>-4.1017227235438884</v>
      </c>
      <c r="E72" s="17">
        <f t="shared" si="92"/>
        <v>-8.9576547231270371</v>
      </c>
      <c r="F72" s="17">
        <f t="shared" si="92"/>
        <v>-6.5681444991789819</v>
      </c>
      <c r="G72" s="17">
        <f t="shared" si="92"/>
        <v>-12.396694214876034</v>
      </c>
      <c r="H72" s="17">
        <f t="shared" si="92"/>
        <v>-10.118043844856661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0.27504187909598038</v>
      </c>
      <c r="M72" s="17">
        <f>(ATAN(D72/10)+3.1415/2)/3.1415*1.75</f>
        <v>0.65816784014401941</v>
      </c>
      <c r="N72" s="17">
        <f t="shared" si="91"/>
        <v>0.46808494657576633</v>
      </c>
      <c r="O72" s="17">
        <f t="shared" si="91"/>
        <v>0.55126487991347983</v>
      </c>
      <c r="P72" s="17">
        <f t="shared" si="91"/>
        <v>0.3781016393272334</v>
      </c>
      <c r="Q72" s="17">
        <f t="shared" si="91"/>
        <v>0.43421855818610139</v>
      </c>
    </row>
    <row r="73" spans="1:17">
      <c r="A73" s="9">
        <v>9</v>
      </c>
      <c r="B73" s="15" t="s">
        <v>183</v>
      </c>
      <c r="C73" s="17">
        <f t="shared" ref="C73:G73" si="93">C88/C91*1000</f>
        <v>1.6155088852988693</v>
      </c>
      <c r="D73" s="17">
        <f t="shared" si="93"/>
        <v>1.6406890894175554</v>
      </c>
      <c r="E73" s="17">
        <f t="shared" si="93"/>
        <v>1.6286644951140066</v>
      </c>
      <c r="F73" s="17">
        <f t="shared" si="93"/>
        <v>1.6420361247947455</v>
      </c>
      <c r="G73" s="17">
        <f t="shared" si="93"/>
        <v>1.6528925619834711</v>
      </c>
      <c r="H73" s="17">
        <f t="shared" ref="H73" si="94">H88/H91*1000</f>
        <v>1.6863406408094435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5">IF(C73/$I73&gt;1,2^((1-$I73/C73)/LN(10/3)),2^(-LOG($I73/C73,10/3)))</f>
        <v>1.0420227123121295</v>
      </c>
      <c r="M73" s="17">
        <f t="shared" si="95"/>
        <v>1.0506065899680948</v>
      </c>
      <c r="N73" s="17">
        <f t="shared" si="95"/>
        <v>1.0465317636962734</v>
      </c>
      <c r="O73" s="17">
        <f t="shared" si="95"/>
        <v>1.0510603266938829</v>
      </c>
      <c r="P73" s="17">
        <f t="shared" si="95"/>
        <v>1.0546972821789364</v>
      </c>
      <c r="Q73" s="17">
        <f t="shared" si="95"/>
        <v>1.0656838321223203</v>
      </c>
    </row>
    <row r="74" spans="1:17">
      <c r="A74" s="9">
        <v>10</v>
      </c>
      <c r="B74" s="15" t="s">
        <v>184</v>
      </c>
      <c r="C74" s="17">
        <f t="shared" ref="C74:G74" si="96">C89/C91*100</f>
        <v>0.16155088852988692</v>
      </c>
      <c r="D74" s="17">
        <f t="shared" si="96"/>
        <v>0.16406890894175555</v>
      </c>
      <c r="E74" s="17">
        <f t="shared" si="96"/>
        <v>0.16286644951140067</v>
      </c>
      <c r="F74" s="17">
        <f t="shared" si="96"/>
        <v>0.16420361247947454</v>
      </c>
      <c r="G74" s="17">
        <f t="shared" si="96"/>
        <v>0.16528925619834711</v>
      </c>
      <c r="H74" s="17">
        <f t="shared" ref="H74" si="97">H89/H91*100</f>
        <v>0.16863406408094433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5"/>
        <v>1.4881479223354708</v>
      </c>
      <c r="M74" s="17">
        <f t="shared" si="95"/>
        <v>1.4922230615894612</v>
      </c>
      <c r="N74" s="17">
        <f t="shared" si="95"/>
        <v>1.4902913432827924</v>
      </c>
      <c r="O74" s="17">
        <f t="shared" si="95"/>
        <v>1.4924378514590706</v>
      </c>
      <c r="P74" s="17">
        <f t="shared" si="95"/>
        <v>1.4941572837928567</v>
      </c>
      <c r="Q74" s="17">
        <f t="shared" si="95"/>
        <v>1.4993274756370456</v>
      </c>
    </row>
    <row r="75" spans="1:17">
      <c r="A75" s="9">
        <v>11</v>
      </c>
      <c r="B75" s="15" t="s">
        <v>185</v>
      </c>
      <c r="C75" s="17">
        <f t="shared" ref="C75:G75" si="98">C90/C91*1000</f>
        <v>4.8465266558966071</v>
      </c>
      <c r="D75" s="17">
        <f t="shared" si="98"/>
        <v>5.7424118129614437</v>
      </c>
      <c r="E75" s="17">
        <f t="shared" si="98"/>
        <v>5.7003257328990227</v>
      </c>
      <c r="F75" s="17">
        <f t="shared" si="98"/>
        <v>4.9261083743842367</v>
      </c>
      <c r="G75" s="17">
        <f t="shared" si="98"/>
        <v>4.9586776859504136</v>
      </c>
      <c r="H75" s="17">
        <f t="shared" ref="H75" si="99">H90/H91*1000</f>
        <v>5.0590219224283306</v>
      </c>
      <c r="I75" s="18">
        <f>Показатели!$E$12</f>
        <v>5</v>
      </c>
      <c r="J75" s="9">
        <v>11</v>
      </c>
      <c r="K75" s="15" t="s">
        <v>185</v>
      </c>
      <c r="L75" s="17">
        <f t="shared" si="95"/>
        <v>0.98221178996778258</v>
      </c>
      <c r="M75" s="17">
        <f t="shared" si="95"/>
        <v>1.0772720190395779</v>
      </c>
      <c r="N75" s="17">
        <f t="shared" si="95"/>
        <v>1.0732923659519755</v>
      </c>
      <c r="O75" s="17">
        <f t="shared" si="95"/>
        <v>0.99146500961670325</v>
      </c>
      <c r="P75" s="17">
        <f t="shared" si="95"/>
        <v>0.99523363644155216</v>
      </c>
      <c r="Q75" s="17">
        <f t="shared" si="95"/>
        <v>1.0067393017403778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6</v>
      </c>
      <c r="D77" s="17">
        <v>5</v>
      </c>
      <c r="E77" s="17">
        <v>7</v>
      </c>
      <c r="F77" s="17">
        <v>7</v>
      </c>
      <c r="G77" s="17">
        <v>7</v>
      </c>
      <c r="H77" s="17">
        <v>7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8</v>
      </c>
      <c r="D78" s="17">
        <v>8</v>
      </c>
      <c r="E78" s="17">
        <v>9</v>
      </c>
      <c r="F78" s="17">
        <v>9</v>
      </c>
      <c r="G78" s="17">
        <v>9</v>
      </c>
      <c r="H78" s="17">
        <v>4</v>
      </c>
      <c r="K78" s="15" t="s">
        <v>187</v>
      </c>
      <c r="L78" s="17">
        <f t="shared" ref="L78:L83" si="100">L65</f>
        <v>0.98221178996778258</v>
      </c>
      <c r="M78" s="17">
        <f t="shared" ref="M78:M83" si="101">N65</f>
        <v>1.0732923659519755</v>
      </c>
      <c r="N78" s="17">
        <f t="shared" ref="N78:N88" si="102">P65</f>
        <v>1.081266428254402</v>
      </c>
      <c r="O78" s="17">
        <f>Q65</f>
        <v>1.0919907439678311</v>
      </c>
    </row>
    <row r="79" spans="1:17">
      <c r="A79" s="9">
        <v>3</v>
      </c>
      <c r="B79" s="10" t="s">
        <v>189</v>
      </c>
      <c r="C79" s="17">
        <v>0</v>
      </c>
      <c r="D79" s="17">
        <v>2.2000000000000002</v>
      </c>
      <c r="E79" s="17">
        <v>2</v>
      </c>
      <c r="F79" s="17">
        <v>2.5</v>
      </c>
      <c r="G79" s="17">
        <v>2.1</v>
      </c>
      <c r="H79" s="17">
        <v>3.9</v>
      </c>
      <c r="K79" s="15" t="s">
        <v>190</v>
      </c>
      <c r="L79" s="17">
        <f t="shared" si="100"/>
        <v>1.2452646041519317</v>
      </c>
      <c r="M79" s="17">
        <f t="shared" si="101"/>
        <v>1.2988812184218308</v>
      </c>
      <c r="N79" s="17">
        <f t="shared" si="102"/>
        <v>1.3048773163082574</v>
      </c>
      <c r="O79" s="17">
        <f t="shared" ref="O79:O88" si="103">Q66</f>
        <v>0.90645909652858558</v>
      </c>
    </row>
    <row r="80" spans="1:17">
      <c r="A80" s="9">
        <v>4</v>
      </c>
      <c r="B80" s="10" t="s">
        <v>191</v>
      </c>
      <c r="C80" s="17">
        <v>31.4</v>
      </c>
      <c r="D80" s="17">
        <v>31.4</v>
      </c>
      <c r="E80" s="17">
        <v>31.4</v>
      </c>
      <c r="F80" s="17">
        <v>31.5</v>
      </c>
      <c r="G80" s="17">
        <v>71.599999999999994</v>
      </c>
      <c r="H80" s="17">
        <v>32.4</v>
      </c>
      <c r="K80" s="15" t="s">
        <v>192</v>
      </c>
      <c r="L80" s="17">
        <f t="shared" si="100"/>
        <v>8.8737830999390996E-4</v>
      </c>
      <c r="M80" s="17">
        <f t="shared" si="101"/>
        <v>0.88848183058747443</v>
      </c>
      <c r="N80" s="17">
        <f t="shared" si="102"/>
        <v>0.92159077033101644</v>
      </c>
      <c r="O80" s="17">
        <f t="shared" si="103"/>
        <v>1.2530277570415573</v>
      </c>
    </row>
    <row r="81" spans="1:17">
      <c r="A81" s="9">
        <v>5</v>
      </c>
      <c r="B81" s="10" t="s">
        <v>193</v>
      </c>
      <c r="C81" s="17">
        <v>8.1</v>
      </c>
      <c r="D81" s="17">
        <v>8.1</v>
      </c>
      <c r="E81" s="17">
        <v>8.1</v>
      </c>
      <c r="F81" s="17">
        <v>8.1</v>
      </c>
      <c r="G81" s="17">
        <v>8.1</v>
      </c>
      <c r="H81" s="17">
        <v>8.1</v>
      </c>
      <c r="K81" s="15" t="s">
        <v>194</v>
      </c>
      <c r="L81" s="17">
        <f t="shared" si="100"/>
        <v>0.90786903447107614</v>
      </c>
      <c r="M81" s="17">
        <f t="shared" si="101"/>
        <v>0.91211802343354753</v>
      </c>
      <c r="N81" s="17">
        <f t="shared" si="102"/>
        <v>1.3282176804613648</v>
      </c>
      <c r="O81" s="17">
        <f t="shared" si="103"/>
        <v>0.94752531944136764</v>
      </c>
    </row>
    <row r="82" spans="1:17">
      <c r="A82" s="9">
        <v>6</v>
      </c>
      <c r="B82" s="10" t="s">
        <v>195</v>
      </c>
      <c r="C82" s="17">
        <v>3590.3</v>
      </c>
      <c r="D82" s="17">
        <v>3618.6</v>
      </c>
      <c r="E82" s="17">
        <v>3770.9</v>
      </c>
      <c r="F82" s="17">
        <v>9601</v>
      </c>
      <c r="G82" s="17">
        <v>10232.700000000001</v>
      </c>
      <c r="H82" s="17">
        <v>12845.6</v>
      </c>
      <c r="K82" s="15" t="s">
        <v>196</v>
      </c>
      <c r="L82" s="17">
        <f t="shared" si="100"/>
        <v>0.89068715949503796</v>
      </c>
      <c r="M82" s="17">
        <f t="shared" si="101"/>
        <v>0.89485573421893982</v>
      </c>
      <c r="N82" s="17">
        <f t="shared" si="102"/>
        <v>0.90249560199752799</v>
      </c>
      <c r="O82" s="17">
        <f t="shared" si="103"/>
        <v>0.9129651949755192</v>
      </c>
    </row>
    <row r="83" spans="1:17">
      <c r="A83" s="9">
        <v>7</v>
      </c>
      <c r="B83" s="10" t="s">
        <v>197</v>
      </c>
      <c r="C83" s="17">
        <v>3590.3</v>
      </c>
      <c r="D83" s="17">
        <v>3618.6</v>
      </c>
      <c r="E83" s="17">
        <v>3770.9</v>
      </c>
      <c r="F83" s="17">
        <v>9601</v>
      </c>
      <c r="G83" s="17">
        <v>10232.700000000001</v>
      </c>
      <c r="H83" s="17">
        <v>12679.1</v>
      </c>
      <c r="K83" s="15" t="s">
        <v>198</v>
      </c>
      <c r="L83" s="17">
        <f t="shared" si="100"/>
        <v>1.00621238779612</v>
      </c>
      <c r="M83" s="17">
        <f t="shared" si="101"/>
        <v>1.00621238779612</v>
      </c>
      <c r="N83" s="17">
        <f t="shared" si="102"/>
        <v>1.00621238779612</v>
      </c>
      <c r="O83" s="17">
        <f t="shared" si="103"/>
        <v>1.0722224313812063</v>
      </c>
    </row>
    <row r="84" spans="1:17">
      <c r="A84" s="9">
        <v>8</v>
      </c>
      <c r="B84" s="10" t="s">
        <v>199</v>
      </c>
      <c r="C84" s="17"/>
      <c r="D84" s="17"/>
      <c r="E84" s="17">
        <v>16</v>
      </c>
      <c r="F84" s="17">
        <v>14</v>
      </c>
      <c r="G84" s="17">
        <v>18</v>
      </c>
      <c r="H84" s="17">
        <v>21</v>
      </c>
      <c r="K84" s="15" t="s">
        <v>200</v>
      </c>
      <c r="L84" s="17">
        <f>N71</f>
        <v>0.92026321270008216</v>
      </c>
      <c r="M84" s="17">
        <f>O71</f>
        <v>0.875</v>
      </c>
      <c r="N84" s="17">
        <f t="shared" si="102"/>
        <v>0.51874849199149176</v>
      </c>
      <c r="O84" s="17">
        <f t="shared" si="103"/>
        <v>0.45843393355020257</v>
      </c>
    </row>
    <row r="85" spans="1:17">
      <c r="A85" s="9">
        <v>9</v>
      </c>
      <c r="B85" s="10" t="s">
        <v>201</v>
      </c>
      <c r="C85" s="17"/>
      <c r="D85" s="17"/>
      <c r="E85" s="17">
        <v>17</v>
      </c>
      <c r="F85" s="17">
        <v>14</v>
      </c>
      <c r="G85" s="17">
        <v>9</v>
      </c>
      <c r="H85" s="17">
        <v>10</v>
      </c>
      <c r="K85" s="15" t="s">
        <v>202</v>
      </c>
      <c r="L85" s="17">
        <f>L72</f>
        <v>0.27504187909598038</v>
      </c>
      <c r="M85" s="17">
        <f>N72</f>
        <v>0.46808494657576633</v>
      </c>
      <c r="N85" s="17">
        <f t="shared" si="102"/>
        <v>0.3781016393272334</v>
      </c>
      <c r="O85" s="17">
        <f t="shared" si="103"/>
        <v>0.43421855818610139</v>
      </c>
    </row>
    <row r="86" spans="1:17">
      <c r="A86" s="9">
        <v>10</v>
      </c>
      <c r="B86" s="10" t="s">
        <v>203</v>
      </c>
      <c r="C86" s="17">
        <v>15</v>
      </c>
      <c r="D86" s="17">
        <v>14</v>
      </c>
      <c r="E86" s="17">
        <v>16</v>
      </c>
      <c r="F86" s="17">
        <v>8</v>
      </c>
      <c r="G86" s="17">
        <v>18</v>
      </c>
      <c r="H86" s="17">
        <v>36</v>
      </c>
      <c r="K86" s="15" t="s">
        <v>204</v>
      </c>
      <c r="L86" s="17">
        <f>L73</f>
        <v>1.0420227123121295</v>
      </c>
      <c r="M86" s="17">
        <f>N73</f>
        <v>1.0465317636962734</v>
      </c>
      <c r="N86" s="17">
        <f t="shared" si="102"/>
        <v>1.0546972821789364</v>
      </c>
      <c r="O86" s="17">
        <f t="shared" si="103"/>
        <v>1.0656838321223203</v>
      </c>
    </row>
    <row r="87" spans="1:17">
      <c r="A87" s="9">
        <v>11</v>
      </c>
      <c r="B87" s="10" t="s">
        <v>205</v>
      </c>
      <c r="C87" s="17">
        <v>38</v>
      </c>
      <c r="D87" s="17">
        <v>19</v>
      </c>
      <c r="E87" s="17">
        <v>27</v>
      </c>
      <c r="F87" s="17">
        <v>16</v>
      </c>
      <c r="G87" s="17">
        <v>33</v>
      </c>
      <c r="H87" s="17">
        <v>48</v>
      </c>
      <c r="K87" s="15" t="s">
        <v>206</v>
      </c>
      <c r="L87" s="17">
        <f>L74</f>
        <v>1.4881479223354708</v>
      </c>
      <c r="M87" s="17">
        <f>N74</f>
        <v>1.4902913432827924</v>
      </c>
      <c r="N87" s="17">
        <f t="shared" si="102"/>
        <v>1.4941572837928567</v>
      </c>
      <c r="O87" s="17">
        <f t="shared" si="103"/>
        <v>1.4993274756370456</v>
      </c>
    </row>
    <row r="88" spans="1:17">
      <c r="A88" s="9">
        <v>12</v>
      </c>
      <c r="B88" s="10" t="s">
        <v>207</v>
      </c>
      <c r="C88" s="17">
        <v>2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K88" s="15" t="s">
        <v>208</v>
      </c>
      <c r="L88" s="17">
        <f>L75</f>
        <v>0.98221178996778258</v>
      </c>
      <c r="M88" s="17">
        <f>N75</f>
        <v>1.0732923659519755</v>
      </c>
      <c r="N88" s="17">
        <f t="shared" si="102"/>
        <v>0.99523363644155216</v>
      </c>
      <c r="O88" s="17">
        <f t="shared" si="103"/>
        <v>1.0067393017403778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6</v>
      </c>
      <c r="D90" s="17">
        <v>7</v>
      </c>
      <c r="E90" s="17">
        <v>7</v>
      </c>
      <c r="F90" s="17">
        <v>6</v>
      </c>
      <c r="G90" s="21">
        <v>6</v>
      </c>
      <c r="H90" s="21">
        <v>6</v>
      </c>
    </row>
    <row r="91" spans="1:17">
      <c r="A91" s="9">
        <v>15</v>
      </c>
      <c r="B91" s="10" t="s">
        <v>213</v>
      </c>
      <c r="C91" s="17">
        <v>1238</v>
      </c>
      <c r="D91" s="17">
        <v>1219</v>
      </c>
      <c r="E91" s="17">
        <v>1228</v>
      </c>
      <c r="F91" s="17">
        <v>1218</v>
      </c>
      <c r="G91" s="17">
        <v>1210</v>
      </c>
      <c r="H91" s="17">
        <v>1186</v>
      </c>
    </row>
    <row r="93" spans="1:17" ht="16">
      <c r="A93" s="20" t="s">
        <v>274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4">C107/C121*1000</f>
        <v>6.0975609756097562</v>
      </c>
      <c r="D95" s="17">
        <f t="shared" si="104"/>
        <v>6.1247216035634739</v>
      </c>
      <c r="E95" s="17">
        <f t="shared" si="104"/>
        <v>6.2429057888762767</v>
      </c>
      <c r="F95" s="17">
        <f t="shared" si="104"/>
        <v>5.7670126874279122</v>
      </c>
      <c r="G95" s="17">
        <f t="shared" si="104"/>
        <v>5.9136605558840927</v>
      </c>
      <c r="H95" s="17">
        <f t="shared" ref="H95" si="105">H107/H121*1000</f>
        <v>6.119951040391677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6">IF(C95/$I95&gt;1,2^((1-$I95/C95)/LN(10/3)),2^(-LOG($I95/C95,10/3)))</f>
        <v>1.109188864674344</v>
      </c>
      <c r="M95" s="17">
        <f t="shared" si="106"/>
        <v>1.1115134006474698</v>
      </c>
      <c r="N95" s="17">
        <f t="shared" si="106"/>
        <v>1.1214471502826389</v>
      </c>
      <c r="O95" s="17">
        <f t="shared" si="106"/>
        <v>1.0795780965307902</v>
      </c>
      <c r="P95" s="17">
        <f t="shared" si="106"/>
        <v>1.0930240594582217</v>
      </c>
      <c r="Q95" s="17">
        <f t="shared" si="106"/>
        <v>1.1111062554755811</v>
      </c>
    </row>
    <row r="96" spans="1:17">
      <c r="A96" s="9">
        <v>2</v>
      </c>
      <c r="B96" s="15" t="s">
        <v>176</v>
      </c>
      <c r="C96" s="17">
        <f t="shared" ref="C96:G96" si="107">C108/C121*1000</f>
        <v>2.7716186252771622</v>
      </c>
      <c r="D96" s="17">
        <f t="shared" si="107"/>
        <v>2.2271714922048997</v>
      </c>
      <c r="E96" s="17">
        <f t="shared" si="107"/>
        <v>2.2701475595913734</v>
      </c>
      <c r="F96" s="17">
        <f t="shared" si="107"/>
        <v>2.306805074971165</v>
      </c>
      <c r="G96" s="17">
        <f t="shared" si="107"/>
        <v>2.3654642223536371</v>
      </c>
      <c r="H96" s="17">
        <f t="shared" ref="H96" si="108">H108/H121*1000</f>
        <v>3.0599755201958385</v>
      </c>
      <c r="I96" s="18">
        <f>Показатели!$E$3</f>
        <v>4</v>
      </c>
      <c r="J96" s="9">
        <v>2</v>
      </c>
      <c r="K96" s="15" t="s">
        <v>176</v>
      </c>
      <c r="L96" s="17">
        <f t="shared" si="106"/>
        <v>0.80960479324225776</v>
      </c>
      <c r="M96" s="17">
        <f t="shared" si="106"/>
        <v>0.71382476690193741</v>
      </c>
      <c r="N96" s="17">
        <f t="shared" si="106"/>
        <v>0.7217226031185997</v>
      </c>
      <c r="O96" s="17">
        <f t="shared" si="106"/>
        <v>0.72840926087491886</v>
      </c>
      <c r="P96" s="17">
        <f t="shared" si="106"/>
        <v>0.73901614817422212</v>
      </c>
      <c r="Q96" s="17">
        <f t="shared" si="106"/>
        <v>0.85707721910294943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1.78174719376392</v>
      </c>
      <c r="E97" s="17">
        <f>E109/E121*1000+0.00001</f>
        <v>1.6458669807037458</v>
      </c>
      <c r="F97" s="17">
        <f>F109/F121*1000+0.00001</f>
        <v>2.0761345674740488</v>
      </c>
      <c r="G97" s="17">
        <f>G109/G121*1000</f>
        <v>1.7740981667652278</v>
      </c>
      <c r="H97" s="17">
        <f>H109/H121*1000</f>
        <v>3.4271725826193387</v>
      </c>
      <c r="I97" s="18">
        <f>Показатели!$E$4</f>
        <v>2</v>
      </c>
      <c r="J97" s="9">
        <v>3</v>
      </c>
      <c r="K97" s="15" t="s">
        <v>177</v>
      </c>
      <c r="L97" s="17">
        <f t="shared" si="106"/>
        <v>8.8737830999390996E-4</v>
      </c>
      <c r="M97" s="17">
        <f t="shared" si="106"/>
        <v>0.93563893635676243</v>
      </c>
      <c r="N97" s="17">
        <f t="shared" si="106"/>
        <v>0.89386940046072594</v>
      </c>
      <c r="O97" s="17">
        <f t="shared" si="106"/>
        <v>1.0213367224894754</v>
      </c>
      <c r="P97" s="17">
        <f t="shared" si="106"/>
        <v>0.93332435031250471</v>
      </c>
      <c r="Q97" s="17">
        <f t="shared" si="106"/>
        <v>1.2709248438917373</v>
      </c>
    </row>
    <row r="98" spans="1:17">
      <c r="A98" s="9">
        <v>4</v>
      </c>
      <c r="B98" s="15" t="s">
        <v>178</v>
      </c>
      <c r="C98" s="17">
        <f t="shared" ref="C98:G98" si="109">C110/C121*1000</f>
        <v>39.689578713968956</v>
      </c>
      <c r="D98" s="17">
        <f t="shared" si="109"/>
        <v>39.866369710467701</v>
      </c>
      <c r="E98" s="17">
        <f t="shared" si="109"/>
        <v>40.805902383654939</v>
      </c>
      <c r="F98" s="17">
        <f t="shared" si="109"/>
        <v>40.772779700115343</v>
      </c>
      <c r="G98" s="17">
        <f t="shared" si="109"/>
        <v>21.643997634535779</v>
      </c>
      <c r="H98" s="17">
        <f t="shared" ref="H98" si="110">H110/H121*1000</f>
        <v>45.410036719706248</v>
      </c>
      <c r="I98" s="18">
        <f>Показатели!$E$5</f>
        <v>30</v>
      </c>
      <c r="J98" s="9">
        <v>4</v>
      </c>
      <c r="K98" s="15" t="s">
        <v>178</v>
      </c>
      <c r="L98" s="17">
        <f t="shared" si="106"/>
        <v>1.150908984920672</v>
      </c>
      <c r="M98" s="17">
        <f t="shared" si="106"/>
        <v>1.153132126375044</v>
      </c>
      <c r="N98" s="17">
        <f t="shared" si="106"/>
        <v>1.1646921617457344</v>
      </c>
      <c r="O98" s="17">
        <f t="shared" si="106"/>
        <v>1.1642917574418719</v>
      </c>
      <c r="P98" s="17">
        <f t="shared" si="106"/>
        <v>0.8286530248096885</v>
      </c>
      <c r="Q98" s="17">
        <f t="shared" si="106"/>
        <v>1.2157622267313399</v>
      </c>
    </row>
    <row r="99" spans="1:17">
      <c r="A99" s="9">
        <v>5</v>
      </c>
      <c r="B99" s="15" t="s">
        <v>179</v>
      </c>
      <c r="C99" s="17">
        <f t="shared" ref="C99:G99" si="111">C111/C121*1000</f>
        <v>12.139689578713968</v>
      </c>
      <c r="D99" s="17">
        <f t="shared" si="111"/>
        <v>12.193763919821826</v>
      </c>
      <c r="E99" s="17">
        <f t="shared" si="111"/>
        <v>12.429057888762769</v>
      </c>
      <c r="F99" s="17">
        <f t="shared" si="111"/>
        <v>12.629757785467127</v>
      </c>
      <c r="G99" s="17">
        <f t="shared" si="111"/>
        <v>12.950916617386161</v>
      </c>
      <c r="H99" s="17">
        <f t="shared" ref="H99" si="112">H111/H121*1000</f>
        <v>13.402692778457771</v>
      </c>
      <c r="I99" s="18">
        <f>Показатели!$E$6</f>
        <v>8</v>
      </c>
      <c r="J99" s="9">
        <v>5</v>
      </c>
      <c r="K99" s="15" t="s">
        <v>179</v>
      </c>
      <c r="L99" s="17">
        <f t="shared" si="106"/>
        <v>1.2169186948583965</v>
      </c>
      <c r="M99" s="17">
        <f t="shared" si="106"/>
        <v>1.2189678347064181</v>
      </c>
      <c r="N99" s="17">
        <f t="shared" si="106"/>
        <v>1.2277152439542824</v>
      </c>
      <c r="O99" s="17">
        <f t="shared" si="106"/>
        <v>1.2349661062671835</v>
      </c>
      <c r="P99" s="17">
        <f t="shared" si="106"/>
        <v>1.246184827081134</v>
      </c>
      <c r="Q99" s="17">
        <f t="shared" si="106"/>
        <v>1.2612133960680836</v>
      </c>
    </row>
    <row r="100" spans="1:17">
      <c r="A100" s="9">
        <v>6</v>
      </c>
      <c r="B100" s="15" t="s">
        <v>180</v>
      </c>
      <c r="C100" s="17">
        <f t="shared" ref="C100:G100" si="113">(C112-C113)/C112*100</f>
        <v>0.28998438545616778</v>
      </c>
      <c r="D100" s="17">
        <f t="shared" si="113"/>
        <v>9.287296898079763</v>
      </c>
      <c r="E100" s="17">
        <f t="shared" si="113"/>
        <v>5.6618537964458735</v>
      </c>
      <c r="F100" s="17">
        <f t="shared" si="113"/>
        <v>-1.7230943965807142</v>
      </c>
      <c r="G100" s="17">
        <f t="shared" si="113"/>
        <v>-5.3449792201969464</v>
      </c>
      <c r="H100" s="17">
        <f t="shared" ref="H100" si="114">(H112-H113)/H112*100</f>
        <v>2.7002517689453276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5">(ATAN((C100+2.4)/10)+3.1415/2)/3.1415*1.75</f>
        <v>1.0213828294601544</v>
      </c>
      <c r="M100" s="17">
        <f t="shared" si="115"/>
        <v>1.3557655904459769</v>
      </c>
      <c r="N100" s="17">
        <f t="shared" si="115"/>
        <v>1.2529649899049149</v>
      </c>
      <c r="O100" s="17">
        <f t="shared" si="115"/>
        <v>0.91265018313581847</v>
      </c>
      <c r="P100" s="17">
        <f t="shared" si="115"/>
        <v>0.71545759766132111</v>
      </c>
      <c r="Q100" s="17">
        <f t="shared" si="115"/>
        <v>1.1377286992000144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-10.21566401816118</v>
      </c>
      <c r="F101" s="17">
        <f>(F115-F114)/F121*1000</f>
        <v>-18.45444059976932</v>
      </c>
      <c r="G101" s="17">
        <f>(G115-G114)/G121*1000</f>
        <v>-12.418687167356593</v>
      </c>
      <c r="H101" s="17">
        <f>(H115-H114)/H121*1000</f>
        <v>-18.359853121175032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6">(ATAN(E101/10)+3.1415/2)/3.1415*1.75</f>
        <v>0.43154452819908629</v>
      </c>
      <c r="O101" s="17">
        <f t="shared" si="116"/>
        <v>0.27660054151466712</v>
      </c>
      <c r="P101" s="17">
        <f t="shared" si="116"/>
        <v>0.37761920849765584</v>
      </c>
      <c r="Q101" s="17">
        <f t="shared" si="116"/>
        <v>0.27780127531819587</v>
      </c>
    </row>
    <row r="102" spans="1:17">
      <c r="A102" s="9">
        <v>8</v>
      </c>
      <c r="B102" s="15" t="s">
        <v>182</v>
      </c>
      <c r="C102" s="17">
        <f t="shared" ref="C102:H102" si="117">(C116-C117)/C121*1000</f>
        <v>-1.1086474501108647</v>
      </c>
      <c r="D102" s="17">
        <f t="shared" si="117"/>
        <v>3.3407572383073498</v>
      </c>
      <c r="E102" s="17">
        <f t="shared" si="117"/>
        <v>-5.6753688989784337</v>
      </c>
      <c r="F102" s="17">
        <f t="shared" si="117"/>
        <v>-6.3437139561707037</v>
      </c>
      <c r="G102" s="17">
        <f t="shared" si="117"/>
        <v>-21.289178001182734</v>
      </c>
      <c r="H102" s="17">
        <f t="shared" si="117"/>
        <v>-0.61199510403916768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0.8134929993046216</v>
      </c>
      <c r="M102" s="17">
        <f>(ATAN(D102/10)+3.1415/2)/3.1415*1.75</f>
        <v>1.0546060718434704</v>
      </c>
      <c r="N102" s="17">
        <f t="shared" si="116"/>
        <v>0.58744212398666318</v>
      </c>
      <c r="O102" s="17">
        <f t="shared" si="116"/>
        <v>0.5600891677735883</v>
      </c>
      <c r="P102" s="17">
        <f t="shared" si="116"/>
        <v>0.24459725617552497</v>
      </c>
      <c r="Q102" s="17">
        <f t="shared" si="116"/>
        <v>0.84095074522330371</v>
      </c>
    </row>
    <row r="103" spans="1:17">
      <c r="A103" s="9">
        <v>9</v>
      </c>
      <c r="B103" s="15" t="s">
        <v>183</v>
      </c>
      <c r="C103" s="17">
        <f t="shared" ref="C103:G103" si="118">C118/C121*1000</f>
        <v>2.2172949002217295</v>
      </c>
      <c r="D103" s="17">
        <f t="shared" si="118"/>
        <v>2.2271714922048997</v>
      </c>
      <c r="E103" s="17">
        <f t="shared" si="118"/>
        <v>2.2701475595913734</v>
      </c>
      <c r="F103" s="17">
        <f t="shared" si="118"/>
        <v>2.306805074971165</v>
      </c>
      <c r="G103" s="17">
        <f t="shared" si="118"/>
        <v>2.3654642223536371</v>
      </c>
      <c r="H103" s="17">
        <f t="shared" ref="H103" si="119">H118/H121*1000</f>
        <v>2.4479804161566707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0">IF(C103/$I103&gt;1,2^((1-$I103/C103)/LN(10/3)),2^(-LOG($I103/C103,10/3)))</f>
        <v>1.2047165774558215</v>
      </c>
      <c r="M103" s="17">
        <f t="shared" si="120"/>
        <v>1.2067991015031485</v>
      </c>
      <c r="N103" s="17">
        <f t="shared" si="120"/>
        <v>1.215690065809802</v>
      </c>
      <c r="O103" s="17">
        <f t="shared" si="120"/>
        <v>1.2230611992367804</v>
      </c>
      <c r="P103" s="17">
        <f t="shared" si="120"/>
        <v>1.2344682697693541</v>
      </c>
      <c r="Q103" s="17">
        <f t="shared" si="120"/>
        <v>1.2497534224376174</v>
      </c>
    </row>
    <row r="104" spans="1:17">
      <c r="A104" s="9">
        <v>10</v>
      </c>
      <c r="B104" s="15" t="s">
        <v>184</v>
      </c>
      <c r="C104" s="17">
        <f t="shared" ref="C104:G104" si="121">C119/C121*100</f>
        <v>0.11086474501108648</v>
      </c>
      <c r="D104" s="17">
        <f t="shared" si="121"/>
        <v>5.5679287305122491E-2</v>
      </c>
      <c r="E104" s="17">
        <f t="shared" si="121"/>
        <v>5.6753688989784334E-2</v>
      </c>
      <c r="F104" s="17">
        <f t="shared" si="121"/>
        <v>5.7670126874279123E-2</v>
      </c>
      <c r="G104" s="17">
        <f t="shared" si="121"/>
        <v>5.9136605558840927E-2</v>
      </c>
      <c r="H104" s="17">
        <f t="shared" ref="H104" si="122">H119/H121*100</f>
        <v>6.119951040391676E-2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0"/>
        <v>1.371724128726147</v>
      </c>
      <c r="M104" s="17">
        <f t="shared" si="120"/>
        <v>1.0604815501241822</v>
      </c>
      <c r="N104" s="17">
        <f t="shared" si="120"/>
        <v>1.0709116343550962</v>
      </c>
      <c r="O104" s="17">
        <f t="shared" si="120"/>
        <v>1.0795780965307902</v>
      </c>
      <c r="P104" s="17">
        <f t="shared" si="120"/>
        <v>1.0930240594582217</v>
      </c>
      <c r="Q104" s="17">
        <f t="shared" si="120"/>
        <v>1.1111062554755808</v>
      </c>
    </row>
    <row r="105" spans="1:17">
      <c r="A105" s="9">
        <v>11</v>
      </c>
      <c r="B105" s="15" t="s">
        <v>185</v>
      </c>
      <c r="C105" s="17">
        <f t="shared" ref="C105:G105" si="123">C120/C121*1000</f>
        <v>6.0975609756097562</v>
      </c>
      <c r="D105" s="17">
        <f t="shared" si="123"/>
        <v>6.6815144766146997</v>
      </c>
      <c r="E105" s="17">
        <f t="shared" si="123"/>
        <v>7.3779795686719636</v>
      </c>
      <c r="F105" s="17">
        <f t="shared" si="123"/>
        <v>3.4602076124567476</v>
      </c>
      <c r="G105" s="17">
        <f t="shared" si="123"/>
        <v>3.5481963335304556</v>
      </c>
      <c r="H105" s="17">
        <f t="shared" ref="H105" si="124">H120/H121*1000</f>
        <v>3.6719706242350063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0"/>
        <v>1.109188864674344</v>
      </c>
      <c r="M105" s="17">
        <f t="shared" si="120"/>
        <v>1.1559108967700951</v>
      </c>
      <c r="N105" s="17">
        <f t="shared" si="120"/>
        <v>1.2038899059504131</v>
      </c>
      <c r="O105" s="17">
        <f t="shared" si="120"/>
        <v>0.80902402704361065</v>
      </c>
      <c r="P105" s="17">
        <f t="shared" si="120"/>
        <v>0.82080480350844143</v>
      </c>
      <c r="Q105" s="17">
        <f t="shared" si="120"/>
        <v>0.8371691299179741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11</v>
      </c>
      <c r="D107" s="17">
        <v>11</v>
      </c>
      <c r="E107" s="17">
        <v>11</v>
      </c>
      <c r="F107" s="17">
        <v>10</v>
      </c>
      <c r="G107" s="17">
        <v>10</v>
      </c>
      <c r="H107" s="17">
        <v>10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5</v>
      </c>
      <c r="D108" s="17">
        <v>4</v>
      </c>
      <c r="E108" s="17">
        <v>4</v>
      </c>
      <c r="F108" s="17">
        <v>4</v>
      </c>
      <c r="G108" s="17">
        <v>4</v>
      </c>
      <c r="H108" s="17">
        <v>5</v>
      </c>
      <c r="K108" s="15" t="s">
        <v>187</v>
      </c>
      <c r="L108" s="17">
        <f t="shared" ref="L108:L113" si="125">L95</f>
        <v>1.109188864674344</v>
      </c>
      <c r="M108" s="17">
        <f t="shared" ref="M108:M113" si="126">N95</f>
        <v>1.1214471502826389</v>
      </c>
      <c r="N108" s="17">
        <f t="shared" ref="N108:N118" si="127">P95</f>
        <v>1.0930240594582217</v>
      </c>
      <c r="O108" s="17">
        <f>Q95</f>
        <v>1.1111062554755811</v>
      </c>
    </row>
    <row r="109" spans="1:17">
      <c r="A109" s="9">
        <v>3</v>
      </c>
      <c r="B109" s="10" t="s">
        <v>189</v>
      </c>
      <c r="C109" s="17">
        <v>0</v>
      </c>
      <c r="D109" s="17">
        <v>3.2</v>
      </c>
      <c r="E109" s="17">
        <v>2.9</v>
      </c>
      <c r="F109" s="17">
        <v>3.6</v>
      </c>
      <c r="G109" s="17">
        <v>3</v>
      </c>
      <c r="H109" s="17">
        <v>5.6</v>
      </c>
      <c r="K109" s="15" t="s">
        <v>190</v>
      </c>
      <c r="L109" s="17">
        <f t="shared" si="125"/>
        <v>0.80960479324225776</v>
      </c>
      <c r="M109" s="17">
        <f t="shared" si="126"/>
        <v>0.7217226031185997</v>
      </c>
      <c r="N109" s="17">
        <f t="shared" si="127"/>
        <v>0.73901614817422212</v>
      </c>
      <c r="O109" s="17">
        <f t="shared" ref="O109:O118" si="128">Q96</f>
        <v>0.85707721910294943</v>
      </c>
    </row>
    <row r="110" spans="1:17">
      <c r="A110" s="9">
        <v>4</v>
      </c>
      <c r="B110" s="10" t="s">
        <v>191</v>
      </c>
      <c r="C110" s="17">
        <v>71.599999999999994</v>
      </c>
      <c r="D110" s="17">
        <v>71.599999999999994</v>
      </c>
      <c r="E110" s="17">
        <v>71.900000000000006</v>
      </c>
      <c r="F110" s="17">
        <v>70.7</v>
      </c>
      <c r="G110" s="17">
        <v>36.6</v>
      </c>
      <c r="H110" s="17">
        <v>74.2</v>
      </c>
      <c r="K110" s="15" t="s">
        <v>192</v>
      </c>
      <c r="L110" s="17">
        <f t="shared" si="125"/>
        <v>8.8737830999390996E-4</v>
      </c>
      <c r="M110" s="17">
        <f t="shared" si="126"/>
        <v>0.89386940046072594</v>
      </c>
      <c r="N110" s="17">
        <f t="shared" si="127"/>
        <v>0.93332435031250471</v>
      </c>
      <c r="O110" s="17">
        <f t="shared" si="128"/>
        <v>1.2709248438917373</v>
      </c>
    </row>
    <row r="111" spans="1:17">
      <c r="A111" s="9">
        <v>5</v>
      </c>
      <c r="B111" s="10" t="s">
        <v>193</v>
      </c>
      <c r="C111" s="17">
        <v>21.9</v>
      </c>
      <c r="D111" s="17">
        <v>21.9</v>
      </c>
      <c r="E111" s="17">
        <v>21.9</v>
      </c>
      <c r="F111" s="17">
        <v>21.9</v>
      </c>
      <c r="G111" s="17">
        <v>21.9</v>
      </c>
      <c r="H111" s="17">
        <v>21.9</v>
      </c>
      <c r="K111" s="15" t="s">
        <v>194</v>
      </c>
      <c r="L111" s="17">
        <f t="shared" si="125"/>
        <v>1.150908984920672</v>
      </c>
      <c r="M111" s="17">
        <f t="shared" si="126"/>
        <v>1.1646921617457344</v>
      </c>
      <c r="N111" s="17">
        <f t="shared" si="127"/>
        <v>0.8286530248096885</v>
      </c>
      <c r="O111" s="17">
        <f t="shared" si="128"/>
        <v>1.2157622267313399</v>
      </c>
    </row>
    <row r="112" spans="1:17">
      <c r="A112" s="9">
        <v>6</v>
      </c>
      <c r="B112" s="10" t="s">
        <v>195</v>
      </c>
      <c r="C112" s="17">
        <v>4483</v>
      </c>
      <c r="D112" s="17">
        <v>5416</v>
      </c>
      <c r="E112" s="17">
        <v>7923.2</v>
      </c>
      <c r="F112" s="17">
        <v>13382.9</v>
      </c>
      <c r="G112" s="17">
        <v>11597.8</v>
      </c>
      <c r="H112" s="17">
        <v>16761.400000000001</v>
      </c>
      <c r="K112" s="15" t="s">
        <v>196</v>
      </c>
      <c r="L112" s="17">
        <f t="shared" si="125"/>
        <v>1.2169186948583965</v>
      </c>
      <c r="M112" s="17">
        <f t="shared" si="126"/>
        <v>1.2277152439542824</v>
      </c>
      <c r="N112" s="17">
        <f t="shared" si="127"/>
        <v>1.246184827081134</v>
      </c>
      <c r="O112" s="17">
        <f t="shared" si="128"/>
        <v>1.2612133960680836</v>
      </c>
    </row>
    <row r="113" spans="1:17">
      <c r="A113" s="9">
        <v>7</v>
      </c>
      <c r="B113" s="10" t="s">
        <v>197</v>
      </c>
      <c r="C113" s="17">
        <v>4470</v>
      </c>
      <c r="D113" s="17">
        <v>4913</v>
      </c>
      <c r="E113" s="17">
        <v>7474.6</v>
      </c>
      <c r="F113" s="17">
        <v>13613.5</v>
      </c>
      <c r="G113" s="17">
        <v>12217.7</v>
      </c>
      <c r="H113" s="17">
        <v>16308.8</v>
      </c>
      <c r="K113" s="15" t="s">
        <v>198</v>
      </c>
      <c r="L113" s="17">
        <f t="shared" si="125"/>
        <v>1.0213828294601544</v>
      </c>
      <c r="M113" s="17">
        <f t="shared" si="126"/>
        <v>1.2529649899049149</v>
      </c>
      <c r="N113" s="17">
        <f t="shared" si="127"/>
        <v>0.71545759766132111</v>
      </c>
      <c r="O113" s="17">
        <f t="shared" si="128"/>
        <v>1.1377286992000144</v>
      </c>
    </row>
    <row r="114" spans="1:17">
      <c r="A114" s="9">
        <v>8</v>
      </c>
      <c r="B114" s="10" t="s">
        <v>199</v>
      </c>
      <c r="C114" s="17"/>
      <c r="D114" s="17"/>
      <c r="E114" s="17">
        <v>33</v>
      </c>
      <c r="F114" s="17">
        <v>45</v>
      </c>
      <c r="G114" s="17">
        <v>33</v>
      </c>
      <c r="H114" s="17">
        <v>40</v>
      </c>
      <c r="K114" s="15" t="s">
        <v>200</v>
      </c>
      <c r="L114" s="17">
        <f>N101</f>
        <v>0.43154452819908629</v>
      </c>
      <c r="M114" s="17">
        <f>O101</f>
        <v>0.27660054151466712</v>
      </c>
      <c r="N114" s="17">
        <f t="shared" si="127"/>
        <v>0.37761920849765584</v>
      </c>
      <c r="O114" s="17">
        <f t="shared" si="128"/>
        <v>0.27780127531819587</v>
      </c>
    </row>
    <row r="115" spans="1:17">
      <c r="A115" s="9">
        <v>9</v>
      </c>
      <c r="B115" s="10" t="s">
        <v>201</v>
      </c>
      <c r="C115" s="17"/>
      <c r="D115" s="17"/>
      <c r="E115" s="17">
        <v>15</v>
      </c>
      <c r="F115" s="17">
        <v>13</v>
      </c>
      <c r="G115" s="17">
        <v>12</v>
      </c>
      <c r="H115" s="17">
        <v>10</v>
      </c>
      <c r="K115" s="15" t="s">
        <v>202</v>
      </c>
      <c r="L115" s="17">
        <f>L102</f>
        <v>0.8134929993046216</v>
      </c>
      <c r="M115" s="17">
        <f>N102</f>
        <v>0.58744212398666318</v>
      </c>
      <c r="N115" s="17">
        <f t="shared" si="127"/>
        <v>0.24459725617552497</v>
      </c>
      <c r="O115" s="17">
        <f t="shared" si="128"/>
        <v>0.84095074522330371</v>
      </c>
    </row>
    <row r="116" spans="1:17">
      <c r="A116" s="9">
        <v>10</v>
      </c>
      <c r="B116" s="10" t="s">
        <v>203</v>
      </c>
      <c r="C116" s="17">
        <v>46</v>
      </c>
      <c r="D116" s="17">
        <v>43</v>
      </c>
      <c r="E116" s="17">
        <v>36</v>
      </c>
      <c r="F116" s="17">
        <v>23</v>
      </c>
      <c r="G116" s="17">
        <v>23</v>
      </c>
      <c r="H116" s="17">
        <v>64</v>
      </c>
      <c r="K116" s="15" t="s">
        <v>204</v>
      </c>
      <c r="L116" s="17">
        <f>L103</f>
        <v>1.2047165774558215</v>
      </c>
      <c r="M116" s="17">
        <f>N103</f>
        <v>1.215690065809802</v>
      </c>
      <c r="N116" s="17">
        <f t="shared" si="127"/>
        <v>1.2344682697693541</v>
      </c>
      <c r="O116" s="17">
        <f t="shared" si="128"/>
        <v>1.2497534224376174</v>
      </c>
    </row>
    <row r="117" spans="1:17">
      <c r="A117" s="9">
        <v>11</v>
      </c>
      <c r="B117" s="10" t="s">
        <v>205</v>
      </c>
      <c r="C117" s="17">
        <v>48</v>
      </c>
      <c r="D117" s="17">
        <v>37</v>
      </c>
      <c r="E117" s="17">
        <v>46</v>
      </c>
      <c r="F117" s="17">
        <v>34</v>
      </c>
      <c r="G117" s="17">
        <v>59</v>
      </c>
      <c r="H117" s="17">
        <v>65</v>
      </c>
      <c r="K117" s="15" t="s">
        <v>206</v>
      </c>
      <c r="L117" s="17">
        <f>L104</f>
        <v>1.371724128726147</v>
      </c>
      <c r="M117" s="17">
        <f>N104</f>
        <v>1.0709116343550962</v>
      </c>
      <c r="N117" s="17">
        <f t="shared" si="127"/>
        <v>1.0930240594582217</v>
      </c>
      <c r="O117" s="17">
        <f t="shared" si="128"/>
        <v>1.1111062554755808</v>
      </c>
    </row>
    <row r="118" spans="1:17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K118" s="15" t="s">
        <v>208</v>
      </c>
      <c r="L118" s="17">
        <f>L105</f>
        <v>1.109188864674344</v>
      </c>
      <c r="M118" s="17">
        <f>N105</f>
        <v>1.2038899059504131</v>
      </c>
      <c r="N118" s="17">
        <f t="shared" si="127"/>
        <v>0.82080480350844143</v>
      </c>
      <c r="O118" s="17">
        <f t="shared" si="128"/>
        <v>0.8371691299179741</v>
      </c>
    </row>
    <row r="119" spans="1:17">
      <c r="A119" s="9">
        <v>13</v>
      </c>
      <c r="B119" s="10" t="s">
        <v>209</v>
      </c>
      <c r="C119" s="17">
        <v>2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11</v>
      </c>
      <c r="D120" s="17">
        <v>12</v>
      </c>
      <c r="E120" s="17">
        <v>13</v>
      </c>
      <c r="F120" s="17">
        <v>6</v>
      </c>
      <c r="G120" s="21">
        <v>6</v>
      </c>
      <c r="H120" s="21">
        <v>6</v>
      </c>
    </row>
    <row r="121" spans="1:17">
      <c r="A121" s="9">
        <v>15</v>
      </c>
      <c r="B121" s="10" t="s">
        <v>213</v>
      </c>
      <c r="C121" s="17">
        <v>1804</v>
      </c>
      <c r="D121" s="17">
        <v>1796</v>
      </c>
      <c r="E121" s="17">
        <v>1762</v>
      </c>
      <c r="F121" s="17">
        <v>1734</v>
      </c>
      <c r="G121" s="17">
        <v>1691</v>
      </c>
      <c r="H121" s="17">
        <v>1634</v>
      </c>
    </row>
    <row r="123" spans="1:17" ht="16">
      <c r="A123" s="20" t="s">
        <v>275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29">C137/C151*1000</f>
        <v>3.5398230088495577</v>
      </c>
      <c r="D125" s="17">
        <f t="shared" si="129"/>
        <v>3.5890533871691339</v>
      </c>
      <c r="E125" s="17">
        <f t="shared" si="129"/>
        <v>3.5987404408457042</v>
      </c>
      <c r="F125" s="17">
        <f t="shared" si="129"/>
        <v>3.6281179138321997</v>
      </c>
      <c r="G125" s="17">
        <f t="shared" si="129"/>
        <v>3.6513007759014147</v>
      </c>
      <c r="H125" s="17">
        <f t="shared" ref="H125" si="130">H137/H151*1000</f>
        <v>3.6985668053629217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1">IF(C125/$I125&gt;1,2^((1-$I125/C125)/LN(10/3)),2^(-LOG($I125/C125,10/3)))</f>
        <v>0.81968908003013297</v>
      </c>
      <c r="M125" s="17">
        <f t="shared" si="131"/>
        <v>0.8262329512868315</v>
      </c>
      <c r="N125" s="17">
        <f t="shared" si="131"/>
        <v>0.82751609310993413</v>
      </c>
      <c r="O125" s="17">
        <f t="shared" si="131"/>
        <v>0.83139848436106112</v>
      </c>
      <c r="P125" s="17">
        <f t="shared" si="131"/>
        <v>0.83445281711866781</v>
      </c>
      <c r="Q125" s="17">
        <f t="shared" si="131"/>
        <v>0.84065472178926137</v>
      </c>
    </row>
    <row r="126" spans="1:17">
      <c r="A126" s="9">
        <v>2</v>
      </c>
      <c r="B126" s="15" t="s">
        <v>176</v>
      </c>
      <c r="C126" s="17">
        <f t="shared" ref="C126:G126" si="132">C138/C151*1000</f>
        <v>1.3274336283185841</v>
      </c>
      <c r="D126" s="17">
        <f t="shared" si="132"/>
        <v>1.3458950201884252</v>
      </c>
      <c r="E126" s="17">
        <f t="shared" si="132"/>
        <v>1.3495276653171389</v>
      </c>
      <c r="F126" s="17">
        <f t="shared" si="132"/>
        <v>1.3605442176870748</v>
      </c>
      <c r="G126" s="17">
        <f t="shared" si="132"/>
        <v>1.3692377909630307</v>
      </c>
      <c r="H126" s="17">
        <f t="shared" ref="H126" si="133">H138/H151*1000</f>
        <v>1.3869625520110958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1"/>
        <v>0.52991299326207153</v>
      </c>
      <c r="M126" s="17">
        <f t="shared" si="131"/>
        <v>0.53414347831993181</v>
      </c>
      <c r="N126" s="17">
        <f t="shared" si="131"/>
        <v>0.53497300446688867</v>
      </c>
      <c r="O126" s="17">
        <f t="shared" si="131"/>
        <v>0.53748289464234822</v>
      </c>
      <c r="P126" s="17">
        <f t="shared" si="131"/>
        <v>0.53945746116206128</v>
      </c>
      <c r="Q126" s="17">
        <f t="shared" si="131"/>
        <v>0.54346687149579354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0.44864167339614175</v>
      </c>
      <c r="E127" s="17">
        <f>E139/E151*1000+0.00001</f>
        <v>0.44985255510571304</v>
      </c>
      <c r="F127" s="17">
        <f>F139/F151*1000+0.00001</f>
        <v>0.54422768707482982</v>
      </c>
      <c r="G127" s="17">
        <f>G139/G151*1000</f>
        <v>0.45641259698767683</v>
      </c>
      <c r="H127" s="17">
        <f>H139/H151*1000</f>
        <v>0.87840961627369385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1"/>
        <v>8.8737830999390996E-4</v>
      </c>
      <c r="M127" s="17">
        <f t="shared" si="131"/>
        <v>0.42294591517099617</v>
      </c>
      <c r="N127" s="17">
        <f t="shared" si="131"/>
        <v>0.42360273659433578</v>
      </c>
      <c r="O127" s="17">
        <f t="shared" si="131"/>
        <v>0.47269013027568241</v>
      </c>
      <c r="P127" s="17">
        <f t="shared" si="131"/>
        <v>0.42714815585637056</v>
      </c>
      <c r="Q127" s="17">
        <f t="shared" si="131"/>
        <v>0.62269803379408761</v>
      </c>
    </row>
    <row r="128" spans="1:17">
      <c r="A128" s="9">
        <v>4</v>
      </c>
      <c r="B128" s="15" t="s">
        <v>178</v>
      </c>
      <c r="C128" s="17">
        <f t="shared" ref="C128:G128" si="134">C140/C151*1000</f>
        <v>15.442477876106194</v>
      </c>
      <c r="D128" s="17">
        <f t="shared" si="134"/>
        <v>15.746971736204575</v>
      </c>
      <c r="E128" s="17">
        <f t="shared" si="134"/>
        <v>15.8344579397211</v>
      </c>
      <c r="F128" s="17">
        <f t="shared" si="134"/>
        <v>16.099773242630384</v>
      </c>
      <c r="G128" s="17">
        <f t="shared" si="134"/>
        <v>16.56777727065267</v>
      </c>
      <c r="H128" s="17">
        <f t="shared" ref="H128" si="135">H140/H151*1000</f>
        <v>16.689782709200184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1"/>
        <v>0.68227720830985217</v>
      </c>
      <c r="M128" s="17">
        <f t="shared" si="131"/>
        <v>0.68999028435278864</v>
      </c>
      <c r="N128" s="17">
        <f t="shared" si="131"/>
        <v>0.692194649142999</v>
      </c>
      <c r="O128" s="17">
        <f t="shared" si="131"/>
        <v>0.69884832818618592</v>
      </c>
      <c r="P128" s="17">
        <f t="shared" si="131"/>
        <v>0.71047275689772393</v>
      </c>
      <c r="Q128" s="17">
        <f t="shared" si="131"/>
        <v>0.71348017998558722</v>
      </c>
    </row>
    <row r="129" spans="1:17">
      <c r="A129" s="9">
        <v>5</v>
      </c>
      <c r="B129" s="15" t="s">
        <v>179</v>
      </c>
      <c r="C129" s="17">
        <f t="shared" ref="C129:G129" si="136">C141/C151*1000</f>
        <v>5</v>
      </c>
      <c r="D129" s="17">
        <f t="shared" si="136"/>
        <v>5.0695379093764021</v>
      </c>
      <c r="E129" s="17">
        <f t="shared" si="136"/>
        <v>5.0832208726945574</v>
      </c>
      <c r="F129" s="17">
        <f t="shared" si="136"/>
        <v>5.1247165532879819</v>
      </c>
      <c r="G129" s="17">
        <f t="shared" si="136"/>
        <v>5.1574623459607487</v>
      </c>
      <c r="H129" s="17">
        <f t="shared" ref="H129" si="137">H141/H151*1000</f>
        <v>5.2242256125751281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1"/>
        <v>0.76293006380880879</v>
      </c>
      <c r="M129" s="17">
        <f t="shared" si="131"/>
        <v>0.76902080752744684</v>
      </c>
      <c r="N129" s="17">
        <f t="shared" si="131"/>
        <v>0.77021509874935679</v>
      </c>
      <c r="O129" s="17">
        <f t="shared" si="131"/>
        <v>0.77382865549558544</v>
      </c>
      <c r="P129" s="17">
        <f t="shared" si="131"/>
        <v>0.77667149230093702</v>
      </c>
      <c r="Q129" s="17">
        <f t="shared" si="131"/>
        <v>0.78244394876198708</v>
      </c>
    </row>
    <row r="130" spans="1:17">
      <c r="A130" s="9">
        <v>6</v>
      </c>
      <c r="B130" s="15" t="s">
        <v>180</v>
      </c>
      <c r="C130" s="17">
        <f t="shared" ref="C130:G130" si="138">(C142-C143)/C142*100</f>
        <v>-8.818926875845424</v>
      </c>
      <c r="D130" s="17">
        <f t="shared" si="138"/>
        <v>2.3351145596954899</v>
      </c>
      <c r="E130" s="17">
        <f t="shared" si="138"/>
        <v>7.0503796358265554</v>
      </c>
      <c r="F130" s="17">
        <f t="shared" si="138"/>
        <v>6.6515345899536147</v>
      </c>
      <c r="G130" s="17">
        <f t="shared" si="138"/>
        <v>-6.1928766606991559</v>
      </c>
      <c r="H130" s="17">
        <f t="shared" ref="H130" si="139">(H142-H143)/H142*100</f>
        <v>-2.9241424958040758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0">(ATAN((C130+2.4)/10)+3.1415/2)/3.1415*1.75</f>
        <v>0.55711178976300613</v>
      </c>
      <c r="M130" s="17">
        <f t="shared" si="140"/>
        <v>1.1213498188297404</v>
      </c>
      <c r="N130" s="17">
        <f t="shared" si="140"/>
        <v>1.2967759678833755</v>
      </c>
      <c r="O130" s="17">
        <f t="shared" si="140"/>
        <v>1.2848030576327711</v>
      </c>
      <c r="P130" s="17">
        <f t="shared" si="140"/>
        <v>0.67305261211334189</v>
      </c>
      <c r="Q130" s="17">
        <f t="shared" si="140"/>
        <v>0.84582887864652878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-3.5987404408457042</v>
      </c>
      <c r="F131" s="17">
        <f>(F145-F144)/F151*1000</f>
        <v>-4.5351473922902494</v>
      </c>
      <c r="G131" s="17">
        <f>(G145-G144)/G151*1000</f>
        <v>-7.3026015518028293</v>
      </c>
      <c r="H131" s="17">
        <f>(H145-H144)/H151*1000</f>
        <v>-4.6232085067036524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1">(ATAN(E131/10)+3.1415/2)/3.1415*1.75</f>
        <v>0.68256736443072796</v>
      </c>
      <c r="O131" s="17">
        <f t="shared" si="141"/>
        <v>0.63781946761853237</v>
      </c>
      <c r="P131" s="17">
        <f t="shared" si="141"/>
        <v>0.52363662629150265</v>
      </c>
      <c r="Q131" s="17">
        <f t="shared" si="141"/>
        <v>0.63376428119659989</v>
      </c>
    </row>
    <row r="132" spans="1:17">
      <c r="A132" s="9">
        <v>8</v>
      </c>
      <c r="B132" s="15" t="s">
        <v>182</v>
      </c>
      <c r="C132" s="17">
        <f t="shared" ref="C132:H132" si="142">(C146-C147)/C151*1000</f>
        <v>-9.2920353982300892</v>
      </c>
      <c r="D132" s="17">
        <f t="shared" si="142"/>
        <v>-0.89726334679228348</v>
      </c>
      <c r="E132" s="17">
        <f t="shared" si="142"/>
        <v>-4.4984255510571298</v>
      </c>
      <c r="F132" s="17">
        <f t="shared" si="142"/>
        <v>-1.8140589569160999</v>
      </c>
      <c r="G132" s="17">
        <f t="shared" si="142"/>
        <v>-5.4769511638521227</v>
      </c>
      <c r="H132" s="17">
        <f t="shared" si="142"/>
        <v>-2.3116042533518262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0.4579204496669127</v>
      </c>
      <c r="M132" s="17">
        <f>(ATAN(D132/10)+3.1415/2)/3.1415*1.75</f>
        <v>0.82515065192982207</v>
      </c>
      <c r="N132" s="17">
        <f t="shared" si="141"/>
        <v>0.6395184696962416</v>
      </c>
      <c r="O132" s="17">
        <f t="shared" si="141"/>
        <v>0.77503337218100843</v>
      </c>
      <c r="P132" s="17">
        <f t="shared" si="141"/>
        <v>0.59587352130570725</v>
      </c>
      <c r="Q132" s="17">
        <f t="shared" si="141"/>
        <v>0.7484528394959552</v>
      </c>
    </row>
    <row r="133" spans="1:17">
      <c r="A133" s="9">
        <v>9</v>
      </c>
      <c r="B133" s="15" t="s">
        <v>183</v>
      </c>
      <c r="C133" s="17">
        <f t="shared" ref="C133:G133" si="143">C148/C151*1000</f>
        <v>0.88495575221238942</v>
      </c>
      <c r="D133" s="17">
        <f t="shared" si="143"/>
        <v>0.89726334679228348</v>
      </c>
      <c r="E133" s="17">
        <f t="shared" si="143"/>
        <v>0.89968511021142605</v>
      </c>
      <c r="F133" s="17">
        <f t="shared" si="143"/>
        <v>0.90702947845804993</v>
      </c>
      <c r="G133" s="17">
        <f t="shared" si="143"/>
        <v>0.91282519397535367</v>
      </c>
      <c r="H133" s="17">
        <f t="shared" ref="H133" si="144">H148/H151*1000</f>
        <v>0.92464170134073043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5">IF(C133/$I133&gt;1,2^((1-$I133/C133)/LN(10/3)),2^(-LOG($I133/C133,10/3)))</f>
        <v>0.738011600364752</v>
      </c>
      <c r="M133" s="17">
        <f t="shared" si="145"/>
        <v>0.74390341107248947</v>
      </c>
      <c r="N133" s="17">
        <f t="shared" si="145"/>
        <v>0.74505869491539256</v>
      </c>
      <c r="O133" s="17">
        <f t="shared" si="145"/>
        <v>0.7485542273682354</v>
      </c>
      <c r="P133" s="17">
        <f t="shared" si="145"/>
        <v>0.75130421277295134</v>
      </c>
      <c r="Q133" s="17">
        <f t="shared" si="145"/>
        <v>0.75688813197202875</v>
      </c>
    </row>
    <row r="134" spans="1:17">
      <c r="A134" s="9">
        <v>10</v>
      </c>
      <c r="B134" s="15" t="s">
        <v>184</v>
      </c>
      <c r="C134" s="17">
        <f t="shared" ref="C134:G134" si="146">C149/C151*100</f>
        <v>8.8495575221238937E-2</v>
      </c>
      <c r="D134" s="17">
        <f t="shared" si="146"/>
        <v>8.9726334679228345E-2</v>
      </c>
      <c r="E134" s="17">
        <f t="shared" si="146"/>
        <v>8.9968511021142603E-2</v>
      </c>
      <c r="F134" s="17">
        <f t="shared" si="146"/>
        <v>9.0702947845804988E-2</v>
      </c>
      <c r="G134" s="17">
        <f t="shared" si="146"/>
        <v>9.1282519397535372E-2</v>
      </c>
      <c r="H134" s="17">
        <f t="shared" ref="H134" si="147">H149/H151*100</f>
        <v>9.2464170134073043E-2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5"/>
        <v>1.2845863237627191</v>
      </c>
      <c r="M134" s="17">
        <f t="shared" si="145"/>
        <v>1.2903307017483727</v>
      </c>
      <c r="N134" s="17">
        <f t="shared" si="145"/>
        <v>1.2914454803154984</v>
      </c>
      <c r="O134" s="17">
        <f t="shared" si="145"/>
        <v>1.2947955980098638</v>
      </c>
      <c r="P134" s="17">
        <f t="shared" si="145"/>
        <v>1.2974072521889601</v>
      </c>
      <c r="Q134" s="17">
        <f t="shared" si="145"/>
        <v>1.3026463746033512</v>
      </c>
    </row>
    <row r="135" spans="1:17">
      <c r="A135" s="9">
        <v>11</v>
      </c>
      <c r="B135" s="15" t="s">
        <v>185</v>
      </c>
      <c r="C135" s="17">
        <f t="shared" ref="C135:G135" si="148">C150/C151*1000</f>
        <v>3.9823008849557522</v>
      </c>
      <c r="D135" s="17">
        <f t="shared" si="148"/>
        <v>4.0376850605652761</v>
      </c>
      <c r="E135" s="17">
        <f t="shared" si="148"/>
        <v>1.7993702204228521</v>
      </c>
      <c r="F135" s="17">
        <f t="shared" si="148"/>
        <v>2.7210884353741496</v>
      </c>
      <c r="G135" s="17">
        <f t="shared" si="148"/>
        <v>2.2820629849383844</v>
      </c>
      <c r="H135" s="17">
        <f t="shared" ref="H135" si="149">H150/H151*1000</f>
        <v>2.3116042533518262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5"/>
        <v>0.87719976749553952</v>
      </c>
      <c r="M135" s="17">
        <f t="shared" si="145"/>
        <v>0.88420276715083057</v>
      </c>
      <c r="N135" s="17">
        <f t="shared" si="145"/>
        <v>0.55522430618353336</v>
      </c>
      <c r="O135" s="17">
        <f t="shared" si="145"/>
        <v>0.70449824975968189</v>
      </c>
      <c r="P135" s="17">
        <f t="shared" si="145"/>
        <v>0.63662914100978563</v>
      </c>
      <c r="Q135" s="17">
        <f t="shared" si="145"/>
        <v>0.64136076053585767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8</v>
      </c>
      <c r="D137" s="17">
        <v>8</v>
      </c>
      <c r="E137" s="17">
        <v>8</v>
      </c>
      <c r="F137" s="17">
        <v>8</v>
      </c>
      <c r="G137" s="17">
        <v>8</v>
      </c>
      <c r="H137" s="17">
        <v>8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3</v>
      </c>
      <c r="D138" s="17">
        <v>3</v>
      </c>
      <c r="E138" s="17">
        <v>3</v>
      </c>
      <c r="F138" s="17">
        <v>3</v>
      </c>
      <c r="G138" s="17">
        <v>3</v>
      </c>
      <c r="H138" s="17">
        <v>3</v>
      </c>
      <c r="K138" s="15" t="s">
        <v>187</v>
      </c>
      <c r="L138" s="17">
        <f t="shared" ref="L138:L143" si="150">L125</f>
        <v>0.81968908003013297</v>
      </c>
      <c r="M138" s="17">
        <f t="shared" ref="M138:M143" si="151">N125</f>
        <v>0.82751609310993413</v>
      </c>
      <c r="N138" s="17">
        <f t="shared" ref="N138:N148" si="152">P125</f>
        <v>0.83445281711866781</v>
      </c>
      <c r="O138" s="17">
        <f>Q125</f>
        <v>0.84065472178926137</v>
      </c>
    </row>
    <row r="139" spans="1:17">
      <c r="A139" s="9">
        <v>3</v>
      </c>
      <c r="B139" s="10" t="s">
        <v>189</v>
      </c>
      <c r="C139" s="17">
        <v>0</v>
      </c>
      <c r="D139" s="17">
        <v>1</v>
      </c>
      <c r="E139" s="17">
        <v>1</v>
      </c>
      <c r="F139" s="17">
        <v>1.2</v>
      </c>
      <c r="G139" s="17">
        <v>1</v>
      </c>
      <c r="H139" s="17">
        <v>1.9</v>
      </c>
      <c r="K139" s="15" t="s">
        <v>190</v>
      </c>
      <c r="L139" s="17">
        <f t="shared" si="150"/>
        <v>0.52991299326207153</v>
      </c>
      <c r="M139" s="17">
        <f t="shared" si="151"/>
        <v>0.53497300446688867</v>
      </c>
      <c r="N139" s="17">
        <f t="shared" si="152"/>
        <v>0.53945746116206128</v>
      </c>
      <c r="O139" s="17">
        <f t="shared" ref="O139:O148" si="153">Q126</f>
        <v>0.54346687149579354</v>
      </c>
    </row>
    <row r="140" spans="1:17">
      <c r="A140" s="9">
        <v>4</v>
      </c>
      <c r="B140" s="10" t="s">
        <v>191</v>
      </c>
      <c r="C140" s="17">
        <v>34.9</v>
      </c>
      <c r="D140" s="17">
        <v>35.1</v>
      </c>
      <c r="E140" s="17">
        <v>35.200000000000003</v>
      </c>
      <c r="F140" s="17">
        <v>35.5</v>
      </c>
      <c r="G140" s="17">
        <v>36.299999999999997</v>
      </c>
      <c r="H140" s="17">
        <v>36.1</v>
      </c>
      <c r="K140" s="15" t="s">
        <v>192</v>
      </c>
      <c r="L140" s="17">
        <f t="shared" si="150"/>
        <v>8.8737830999390996E-4</v>
      </c>
      <c r="M140" s="17">
        <f t="shared" si="151"/>
        <v>0.42360273659433578</v>
      </c>
      <c r="N140" s="17">
        <f t="shared" si="152"/>
        <v>0.42714815585637056</v>
      </c>
      <c r="O140" s="17">
        <f t="shared" si="153"/>
        <v>0.62269803379408761</v>
      </c>
    </row>
    <row r="141" spans="1:17">
      <c r="A141" s="9">
        <v>5</v>
      </c>
      <c r="B141" s="10" t="s">
        <v>193</v>
      </c>
      <c r="C141" s="17">
        <v>11.3</v>
      </c>
      <c r="D141" s="17">
        <v>11.3</v>
      </c>
      <c r="E141" s="17">
        <v>11.3</v>
      </c>
      <c r="F141" s="17">
        <v>11.3</v>
      </c>
      <c r="G141" s="17">
        <v>11.3</v>
      </c>
      <c r="H141" s="17">
        <v>11.3</v>
      </c>
      <c r="K141" s="15" t="s">
        <v>194</v>
      </c>
      <c r="L141" s="17">
        <f t="shared" si="150"/>
        <v>0.68227720830985217</v>
      </c>
      <c r="M141" s="17">
        <f t="shared" si="151"/>
        <v>0.692194649142999</v>
      </c>
      <c r="N141" s="17">
        <f t="shared" si="152"/>
        <v>0.71047275689772393</v>
      </c>
      <c r="O141" s="17">
        <f t="shared" si="153"/>
        <v>0.71348017998558722</v>
      </c>
    </row>
    <row r="142" spans="1:17">
      <c r="A142" s="9">
        <v>6</v>
      </c>
      <c r="B142" s="10" t="s">
        <v>195</v>
      </c>
      <c r="C142" s="17">
        <v>3770.3</v>
      </c>
      <c r="D142" s="17">
        <v>4098.3</v>
      </c>
      <c r="E142" s="17">
        <v>4333.1000000000004</v>
      </c>
      <c r="F142" s="17">
        <v>8106.4</v>
      </c>
      <c r="G142" s="17">
        <v>8490.4</v>
      </c>
      <c r="H142" s="17">
        <v>8460.6</v>
      </c>
      <c r="K142" s="15" t="s">
        <v>196</v>
      </c>
      <c r="L142" s="17">
        <f t="shared" si="150"/>
        <v>0.76293006380880879</v>
      </c>
      <c r="M142" s="17">
        <f t="shared" si="151"/>
        <v>0.77021509874935679</v>
      </c>
      <c r="N142" s="17">
        <f t="shared" si="152"/>
        <v>0.77667149230093702</v>
      </c>
      <c r="O142" s="17">
        <f t="shared" si="153"/>
        <v>0.78244394876198708</v>
      </c>
    </row>
    <row r="143" spans="1:17">
      <c r="A143" s="9">
        <v>7</v>
      </c>
      <c r="B143" s="10" t="s">
        <v>197</v>
      </c>
      <c r="C143" s="17">
        <v>4102.8</v>
      </c>
      <c r="D143" s="17">
        <v>4002.6</v>
      </c>
      <c r="E143" s="17">
        <v>4027.6</v>
      </c>
      <c r="F143" s="17">
        <v>7567.2</v>
      </c>
      <c r="G143" s="17">
        <v>9016.2000000000007</v>
      </c>
      <c r="H143" s="17">
        <v>8708</v>
      </c>
      <c r="K143" s="15" t="s">
        <v>198</v>
      </c>
      <c r="L143" s="17">
        <f t="shared" si="150"/>
        <v>0.55711178976300613</v>
      </c>
      <c r="M143" s="17">
        <f t="shared" si="151"/>
        <v>1.2967759678833755</v>
      </c>
      <c r="N143" s="17">
        <f t="shared" si="152"/>
        <v>0.67305261211334189</v>
      </c>
      <c r="O143" s="17">
        <f t="shared" si="153"/>
        <v>0.84582887864652878</v>
      </c>
    </row>
    <row r="144" spans="1:17">
      <c r="A144" s="9">
        <v>8</v>
      </c>
      <c r="B144" s="10" t="s">
        <v>199</v>
      </c>
      <c r="C144" s="17"/>
      <c r="D144" s="17"/>
      <c r="E144" s="17">
        <v>23</v>
      </c>
      <c r="F144" s="17">
        <v>27</v>
      </c>
      <c r="G144" s="17">
        <v>25</v>
      </c>
      <c r="H144" s="17">
        <v>22</v>
      </c>
      <c r="K144" s="15" t="s">
        <v>200</v>
      </c>
      <c r="L144" s="17">
        <f>N131</f>
        <v>0.68256736443072796</v>
      </c>
      <c r="M144" s="17">
        <f>O131</f>
        <v>0.63781946761853237</v>
      </c>
      <c r="N144" s="17">
        <f t="shared" si="152"/>
        <v>0.52363662629150265</v>
      </c>
      <c r="O144" s="17">
        <f t="shared" si="153"/>
        <v>0.63376428119659989</v>
      </c>
    </row>
    <row r="145" spans="1:17">
      <c r="A145" s="9">
        <v>9</v>
      </c>
      <c r="B145" s="10" t="s">
        <v>201</v>
      </c>
      <c r="C145" s="17"/>
      <c r="D145" s="17"/>
      <c r="E145" s="17">
        <v>15</v>
      </c>
      <c r="F145" s="17">
        <v>17</v>
      </c>
      <c r="G145" s="17">
        <v>9</v>
      </c>
      <c r="H145" s="17">
        <v>12</v>
      </c>
      <c r="K145" s="15" t="s">
        <v>202</v>
      </c>
      <c r="L145" s="17">
        <f>L132</f>
        <v>0.4579204496669127</v>
      </c>
      <c r="M145" s="17">
        <f>N132</f>
        <v>0.6395184696962416</v>
      </c>
      <c r="N145" s="17">
        <f t="shared" si="152"/>
        <v>0.59587352130570725</v>
      </c>
      <c r="O145" s="17">
        <f t="shared" si="153"/>
        <v>0.7484528394959552</v>
      </c>
    </row>
    <row r="146" spans="1:17">
      <c r="A146" s="9">
        <v>10</v>
      </c>
      <c r="B146" s="10" t="s">
        <v>203</v>
      </c>
      <c r="C146" s="17">
        <v>8</v>
      </c>
      <c r="D146" s="17">
        <v>18</v>
      </c>
      <c r="E146" s="17">
        <v>11</v>
      </c>
      <c r="F146" s="17">
        <v>10</v>
      </c>
      <c r="G146" s="17">
        <v>14</v>
      </c>
      <c r="H146" s="17">
        <v>28</v>
      </c>
      <c r="K146" s="15" t="s">
        <v>204</v>
      </c>
      <c r="L146" s="17">
        <f>L133</f>
        <v>0.738011600364752</v>
      </c>
      <c r="M146" s="17">
        <f>N133</f>
        <v>0.74505869491539256</v>
      </c>
      <c r="N146" s="17">
        <f t="shared" si="152"/>
        <v>0.75130421277295134</v>
      </c>
      <c r="O146" s="17">
        <f t="shared" si="153"/>
        <v>0.75688813197202875</v>
      </c>
    </row>
    <row r="147" spans="1:17">
      <c r="A147" s="9">
        <v>11</v>
      </c>
      <c r="B147" s="10" t="s">
        <v>205</v>
      </c>
      <c r="C147" s="17">
        <v>29</v>
      </c>
      <c r="D147" s="17">
        <v>20</v>
      </c>
      <c r="E147" s="17">
        <v>21</v>
      </c>
      <c r="F147" s="17">
        <v>14</v>
      </c>
      <c r="G147" s="17">
        <v>26</v>
      </c>
      <c r="H147" s="17">
        <v>33</v>
      </c>
      <c r="K147" s="15" t="s">
        <v>206</v>
      </c>
      <c r="L147" s="17">
        <f>L134</f>
        <v>1.2845863237627191</v>
      </c>
      <c r="M147" s="17">
        <f>N134</f>
        <v>1.2914454803154984</v>
      </c>
      <c r="N147" s="17">
        <f t="shared" si="152"/>
        <v>1.2974072521889601</v>
      </c>
      <c r="O147" s="17">
        <f t="shared" si="153"/>
        <v>1.3026463746033512</v>
      </c>
    </row>
    <row r="148" spans="1:17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K148" s="15" t="s">
        <v>208</v>
      </c>
      <c r="L148" s="17">
        <f>L135</f>
        <v>0.87719976749553952</v>
      </c>
      <c r="M148" s="17">
        <f>N135</f>
        <v>0.55522430618353336</v>
      </c>
      <c r="N148" s="17">
        <f t="shared" si="152"/>
        <v>0.63662914100978563</v>
      </c>
      <c r="O148" s="17">
        <f t="shared" si="153"/>
        <v>0.64136076053585767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9</v>
      </c>
      <c r="D150" s="17">
        <v>9</v>
      </c>
      <c r="E150" s="17">
        <v>4</v>
      </c>
      <c r="F150" s="17">
        <v>6</v>
      </c>
      <c r="G150" s="21">
        <v>5</v>
      </c>
      <c r="H150" s="21">
        <v>5</v>
      </c>
    </row>
    <row r="151" spans="1:17">
      <c r="A151" s="9">
        <v>15</v>
      </c>
      <c r="B151" s="10" t="s">
        <v>213</v>
      </c>
      <c r="C151" s="17">
        <v>2260</v>
      </c>
      <c r="D151" s="17">
        <v>2229</v>
      </c>
      <c r="E151" s="17">
        <v>2223</v>
      </c>
      <c r="F151" s="17">
        <v>2205</v>
      </c>
      <c r="G151" s="17">
        <v>2191</v>
      </c>
      <c r="H151" s="17">
        <v>2163</v>
      </c>
    </row>
    <row r="153" spans="1:17" ht="16">
      <c r="A153" s="20" t="s">
        <v>276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4">C167/C181*1000</f>
        <v>5.0761421319796947</v>
      </c>
      <c r="D155" s="17">
        <f t="shared" si="154"/>
        <v>5.1319648093841641</v>
      </c>
      <c r="E155" s="17">
        <f t="shared" si="154"/>
        <v>5.1094890510948909</v>
      </c>
      <c r="F155" s="17">
        <f t="shared" si="154"/>
        <v>4.4543429844097995</v>
      </c>
      <c r="G155" s="17">
        <f t="shared" si="154"/>
        <v>4.5248868778280551</v>
      </c>
      <c r="H155" s="17">
        <f t="shared" ref="H155" si="155">H167/H181*1000</f>
        <v>4.611837048424289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6">IF(C155/$I155&gt;1,2^((1-$I155/C155)/LN(10/3)),2^(-LOG($I155/C155,10/3)))</f>
        <v>1.0086731452922941</v>
      </c>
      <c r="M155" s="17">
        <f t="shared" si="156"/>
        <v>1.0149142663089465</v>
      </c>
      <c r="N155" s="17">
        <f t="shared" si="156"/>
        <v>1.0124131972337649</v>
      </c>
      <c r="O155" s="17">
        <f t="shared" si="156"/>
        <v>0.93563591312456496</v>
      </c>
      <c r="P155" s="17">
        <f t="shared" si="156"/>
        <v>0.94413829840690611</v>
      </c>
      <c r="Q155" s="17">
        <f t="shared" si="156"/>
        <v>0.95454107128690069</v>
      </c>
    </row>
    <row r="156" spans="1:17">
      <c r="A156" s="9">
        <v>2</v>
      </c>
      <c r="B156" s="15" t="s">
        <v>176</v>
      </c>
      <c r="C156" s="17">
        <f t="shared" ref="C156:G156" si="157">C168/C181*1000</f>
        <v>2.9006526468455403</v>
      </c>
      <c r="D156" s="17">
        <f t="shared" si="157"/>
        <v>2.9325513196480939</v>
      </c>
      <c r="E156" s="17">
        <f t="shared" si="157"/>
        <v>2.9197080291970803</v>
      </c>
      <c r="F156" s="17">
        <f t="shared" si="157"/>
        <v>2.9695619896065328</v>
      </c>
      <c r="G156" s="17">
        <f t="shared" si="157"/>
        <v>3.0165912518853695</v>
      </c>
      <c r="H156" s="17">
        <f t="shared" ref="H156" si="158">H168/H181*1000</f>
        <v>3.0745580322828592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6"/>
        <v>0.83109473157339731</v>
      </c>
      <c r="M156" s="17">
        <f t="shared" si="156"/>
        <v>0.83634434234265886</v>
      </c>
      <c r="N156" s="17">
        <f t="shared" si="156"/>
        <v>0.8342336314990656</v>
      </c>
      <c r="O156" s="17">
        <f t="shared" si="156"/>
        <v>0.84240497333258602</v>
      </c>
      <c r="P156" s="17">
        <f t="shared" si="156"/>
        <v>0.85006014298411725</v>
      </c>
      <c r="Q156" s="17">
        <f t="shared" si="156"/>
        <v>0.85942633712825989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1.466285659824047</v>
      </c>
      <c r="E157" s="17">
        <f>E169/E181*1000+0.00001</f>
        <v>1.3868713138686131</v>
      </c>
      <c r="F157" s="17">
        <f>F169/F181*1000+0.00001</f>
        <v>1.7817471937639198</v>
      </c>
      <c r="G157" s="17">
        <f>G169/G181*1000</f>
        <v>1.5082956259426847</v>
      </c>
      <c r="H157" s="17">
        <f>H169/H181*1000</f>
        <v>2.8439661798616451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6"/>
        <v>8.8737830999390996E-4</v>
      </c>
      <c r="M157" s="17">
        <f t="shared" si="156"/>
        <v>0.8363476261498809</v>
      </c>
      <c r="N157" s="17">
        <f t="shared" si="156"/>
        <v>0.80996192857156102</v>
      </c>
      <c r="O157" s="17">
        <f t="shared" si="156"/>
        <v>0.93563893635676232</v>
      </c>
      <c r="P157" s="17">
        <f t="shared" si="156"/>
        <v>0.85006014298411725</v>
      </c>
      <c r="Q157" s="17">
        <f t="shared" si="156"/>
        <v>1.1863101831863472</v>
      </c>
    </row>
    <row r="158" spans="1:17">
      <c r="A158" s="9">
        <v>4</v>
      </c>
      <c r="B158" s="15" t="s">
        <v>178</v>
      </c>
      <c r="C158" s="17">
        <f t="shared" ref="C158:G158" si="159">C170/C181*1000</f>
        <v>25.018129079042787</v>
      </c>
      <c r="D158" s="17">
        <f t="shared" si="159"/>
        <v>25.293255131964809</v>
      </c>
      <c r="E158" s="17">
        <f t="shared" si="159"/>
        <v>25.182481751824817</v>
      </c>
      <c r="F158" s="17">
        <f t="shared" si="159"/>
        <v>25.835189309576833</v>
      </c>
      <c r="G158" s="17">
        <f t="shared" si="159"/>
        <v>24.132730015082956</v>
      </c>
      <c r="H158" s="17">
        <f t="shared" ref="H158" si="160">H170/H181*1000</f>
        <v>28.132205995388166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6"/>
        <v>0.90073136549707788</v>
      </c>
      <c r="M158" s="17">
        <f t="shared" si="156"/>
        <v>0.90642083613970059</v>
      </c>
      <c r="N158" s="17">
        <f t="shared" si="156"/>
        <v>0.90413327085009743</v>
      </c>
      <c r="O158" s="17">
        <f t="shared" si="156"/>
        <v>0.91755152059937672</v>
      </c>
      <c r="P158" s="17">
        <f t="shared" si="156"/>
        <v>0.88223900862617033</v>
      </c>
      <c r="Q158" s="17">
        <f t="shared" si="156"/>
        <v>0.96366802758219483</v>
      </c>
    </row>
    <row r="159" spans="1:17">
      <c r="A159" s="9">
        <v>5</v>
      </c>
      <c r="B159" s="15" t="s">
        <v>179</v>
      </c>
      <c r="C159" s="17">
        <f t="shared" ref="C159:G159" si="161">C171/C181*1000</f>
        <v>5.873821609862218</v>
      </c>
      <c r="D159" s="17">
        <f t="shared" si="161"/>
        <v>5.9384164222873901</v>
      </c>
      <c r="E159" s="17">
        <f t="shared" si="161"/>
        <v>5.9124087591240873</v>
      </c>
      <c r="F159" s="17">
        <f t="shared" si="161"/>
        <v>6.0133630289532292</v>
      </c>
      <c r="G159" s="17">
        <f t="shared" si="161"/>
        <v>6.1085972850678729</v>
      </c>
      <c r="H159" s="17">
        <f t="shared" ref="H159" si="162">H171/H181*1000</f>
        <v>6.22598001537279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6"/>
        <v>0.83705990326515045</v>
      </c>
      <c r="M159" s="17">
        <f t="shared" si="156"/>
        <v>0.84234719304784333</v>
      </c>
      <c r="N159" s="17">
        <f t="shared" si="156"/>
        <v>0.84022133260445664</v>
      </c>
      <c r="O159" s="17">
        <f t="shared" si="156"/>
        <v>0.84845132413835089</v>
      </c>
      <c r="P159" s="17">
        <f t="shared" si="156"/>
        <v>0.8561614386710924</v>
      </c>
      <c r="Q159" s="17">
        <f t="shared" si="156"/>
        <v>0.86559485855262175</v>
      </c>
    </row>
    <row r="160" spans="1:17">
      <c r="A160" s="9">
        <v>6</v>
      </c>
      <c r="B160" s="15" t="s">
        <v>180</v>
      </c>
      <c r="C160" s="17">
        <f t="shared" ref="C160:G160" si="163">(C172-C173)/C172*100</f>
        <v>-0.35840962691972339</v>
      </c>
      <c r="D160" s="17">
        <f t="shared" si="163"/>
        <v>9.5241181522109013</v>
      </c>
      <c r="E160" s="17">
        <f t="shared" si="163"/>
        <v>5.6441338138400399</v>
      </c>
      <c r="F160" s="17">
        <f t="shared" si="163"/>
        <v>0.43798303198602984</v>
      </c>
      <c r="G160" s="17">
        <f t="shared" si="163"/>
        <v>-2.6083000966638656</v>
      </c>
      <c r="H160" s="17">
        <f t="shared" ref="H160" si="164">(H172-H173)/H172*100</f>
        <v>3.5277673004814623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5">(ATAN((C160+2.4)/10)+3.1415/2)/3.1415*1.75</f>
        <v>0.98718684694257541</v>
      </c>
      <c r="M160" s="17">
        <f t="shared" si="165"/>
        <v>1.3612768977596073</v>
      </c>
      <c r="N160" s="17">
        <f t="shared" si="165"/>
        <v>1.2523662013434707</v>
      </c>
      <c r="O160" s="17">
        <f t="shared" si="165"/>
        <v>1.0290419932230281</v>
      </c>
      <c r="P160" s="17">
        <f t="shared" si="165"/>
        <v>0.86339813905165941</v>
      </c>
      <c r="Q160" s="17">
        <f t="shared" si="165"/>
        <v>1.1730773040220437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0.72992700729927007</v>
      </c>
      <c r="F161" s="17">
        <f>(F175-F174)/F181*1000</f>
        <v>0</v>
      </c>
      <c r="G161" s="17">
        <f>(G175-G174)/G181*1000</f>
        <v>-9.8039215686274517</v>
      </c>
      <c r="H161" s="17">
        <f>(H175-H174)/H181*1000</f>
        <v>-6.1491160645657184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6">(ATAN(E161/10)+3.1415/2)/3.1415*1.75</f>
        <v>0.91558923769608458</v>
      </c>
      <c r="O161" s="17">
        <f t="shared" si="166"/>
        <v>0.875</v>
      </c>
      <c r="P161" s="17">
        <f t="shared" si="166"/>
        <v>0.44300234938196581</v>
      </c>
      <c r="Q161" s="17">
        <f t="shared" si="166"/>
        <v>0.56788693422398351</v>
      </c>
    </row>
    <row r="162" spans="1:17">
      <c r="A162" s="9">
        <v>8</v>
      </c>
      <c r="B162" s="15" t="s">
        <v>182</v>
      </c>
      <c r="C162" s="17">
        <f t="shared" ref="C162:H162" si="167">(C176-C177)/C181*1000</f>
        <v>-11.602610587382161</v>
      </c>
      <c r="D162" s="17">
        <f t="shared" si="167"/>
        <v>-3.6656891495601176</v>
      </c>
      <c r="E162" s="17">
        <f t="shared" si="167"/>
        <v>-17.518248175182482</v>
      </c>
      <c r="F162" s="17">
        <f t="shared" si="167"/>
        <v>-15.590200445434299</v>
      </c>
      <c r="G162" s="17">
        <f t="shared" si="167"/>
        <v>-9.0497737556561102</v>
      </c>
      <c r="H162" s="17">
        <f t="shared" si="167"/>
        <v>-22.290545734050731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0.3962367191396014</v>
      </c>
      <c r="M162" s="17">
        <f>(ATAN(D162/10)+3.1415/2)/3.1415*1.75</f>
        <v>0.67927261103410463</v>
      </c>
      <c r="N162" s="17">
        <f t="shared" si="166"/>
        <v>0.28891904194919465</v>
      </c>
      <c r="O162" s="17">
        <f t="shared" si="166"/>
        <v>0.31767926630756382</v>
      </c>
      <c r="P162" s="17">
        <f t="shared" si="166"/>
        <v>0.46525086269661597</v>
      </c>
      <c r="Q162" s="17">
        <f t="shared" si="166"/>
        <v>0.23488936836848681</v>
      </c>
    </row>
    <row r="163" spans="1:17">
      <c r="A163" s="9">
        <v>9</v>
      </c>
      <c r="B163" s="15" t="s">
        <v>183</v>
      </c>
      <c r="C163" s="17">
        <f t="shared" ref="C163:G163" si="168">C178/C181*1000</f>
        <v>1.4503263234227701</v>
      </c>
      <c r="D163" s="17">
        <f t="shared" si="168"/>
        <v>1.466275659824047</v>
      </c>
      <c r="E163" s="17">
        <f t="shared" si="168"/>
        <v>1.4598540145985401</v>
      </c>
      <c r="F163" s="17">
        <f t="shared" si="168"/>
        <v>1.4847809948032664</v>
      </c>
      <c r="G163" s="17">
        <f t="shared" si="168"/>
        <v>1.5082956259426847</v>
      </c>
      <c r="H163" s="17">
        <f t="shared" ref="H163" si="169">H178/H181*1000</f>
        <v>1.5372790161414296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0">IF(C163/$I163&gt;1,2^((1-$I163/C163)/LN(10/3)),2^(-LOG($I163/C163,10/3)))</f>
        <v>0.98079860443413291</v>
      </c>
      <c r="M163" s="17">
        <f t="shared" si="170"/>
        <v>0.98699381987794499</v>
      </c>
      <c r="N163" s="17">
        <f t="shared" si="170"/>
        <v>0.9845029097913881</v>
      </c>
      <c r="O163" s="17">
        <f t="shared" si="170"/>
        <v>0.9941461434231289</v>
      </c>
      <c r="P163" s="17">
        <f t="shared" si="170"/>
        <v>1.003171460005208</v>
      </c>
      <c r="Q163" s="17">
        <f t="shared" si="170"/>
        <v>1.0140590402579812</v>
      </c>
    </row>
    <row r="164" spans="1:17">
      <c r="A164" s="9">
        <v>10</v>
      </c>
      <c r="B164" s="15" t="s">
        <v>184</v>
      </c>
      <c r="C164" s="17">
        <f t="shared" ref="C164:G164" si="171">C179/C181*100</f>
        <v>0.14503263234227701</v>
      </c>
      <c r="D164" s="17">
        <f t="shared" si="171"/>
        <v>0.1466275659824047</v>
      </c>
      <c r="E164" s="17">
        <f t="shared" si="171"/>
        <v>0.145985401459854</v>
      </c>
      <c r="F164" s="17">
        <f t="shared" si="171"/>
        <v>0.14847809948032664</v>
      </c>
      <c r="G164" s="17">
        <f t="shared" si="171"/>
        <v>0.1508295625942685</v>
      </c>
      <c r="H164" s="17">
        <f t="shared" ref="H164" si="172">H179/H181*100</f>
        <v>0.15372790161414296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0"/>
        <v>1.4582518131049191</v>
      </c>
      <c r="M164" s="17">
        <f t="shared" si="170"/>
        <v>1.4614034884071747</v>
      </c>
      <c r="N164" s="17">
        <f t="shared" si="170"/>
        <v>1.4601420017152231</v>
      </c>
      <c r="O164" s="17">
        <f t="shared" si="170"/>
        <v>1.4649836223653996</v>
      </c>
      <c r="P164" s="17">
        <f t="shared" si="170"/>
        <v>1.4694182519757319</v>
      </c>
      <c r="Q164" s="17">
        <f t="shared" si="170"/>
        <v>1.4747150792498684</v>
      </c>
    </row>
    <row r="165" spans="1:17">
      <c r="A165" s="9">
        <v>11</v>
      </c>
      <c r="B165" s="15" t="s">
        <v>185</v>
      </c>
      <c r="C165" s="17">
        <f t="shared" ref="C165:G165" si="173">C180/C181*1000</f>
        <v>3.6258158085569256</v>
      </c>
      <c r="D165" s="17">
        <f t="shared" si="173"/>
        <v>4.3988269794721413</v>
      </c>
      <c r="E165" s="17">
        <f t="shared" si="173"/>
        <v>4.3795620437956204</v>
      </c>
      <c r="F165" s="17">
        <f t="shared" si="173"/>
        <v>2.2271714922048997</v>
      </c>
      <c r="G165" s="17">
        <f t="shared" si="173"/>
        <v>2.2624434389140275</v>
      </c>
      <c r="H165" s="17">
        <f t="shared" ref="H165" si="174">H180/H181*1000</f>
        <v>2.3059185242121445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0"/>
        <v>0.83109473157339731</v>
      </c>
      <c r="M165" s="17">
        <f t="shared" si="170"/>
        <v>0.92890453784797011</v>
      </c>
      <c r="N165" s="17">
        <f t="shared" si="170"/>
        <v>0.92656022967078211</v>
      </c>
      <c r="O165" s="17">
        <f t="shared" si="170"/>
        <v>0.62776761084206512</v>
      </c>
      <c r="P165" s="17">
        <f t="shared" si="170"/>
        <v>0.63347231073684518</v>
      </c>
      <c r="Q165" s="17">
        <f t="shared" si="170"/>
        <v>0.64045208116399555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7</v>
      </c>
      <c r="D167" s="17">
        <v>7</v>
      </c>
      <c r="E167" s="17">
        <v>7</v>
      </c>
      <c r="F167" s="17">
        <v>6</v>
      </c>
      <c r="G167" s="17">
        <v>6</v>
      </c>
      <c r="H167" s="17">
        <v>6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4</v>
      </c>
      <c r="D168" s="17">
        <v>4</v>
      </c>
      <c r="E168" s="17">
        <v>4</v>
      </c>
      <c r="F168" s="17">
        <v>4</v>
      </c>
      <c r="G168" s="17">
        <v>4</v>
      </c>
      <c r="H168" s="17">
        <v>4</v>
      </c>
      <c r="K168" s="15" t="s">
        <v>187</v>
      </c>
      <c r="L168" s="17">
        <f t="shared" ref="L168:L173" si="175">L155</f>
        <v>1.0086731452922941</v>
      </c>
      <c r="M168" s="17">
        <f t="shared" ref="M168:M173" si="176">N155</f>
        <v>1.0124131972337649</v>
      </c>
      <c r="N168" s="17">
        <f t="shared" ref="N168:N178" si="177">P155</f>
        <v>0.94413829840690611</v>
      </c>
      <c r="O168" s="17">
        <f>Q155</f>
        <v>0.95454107128690069</v>
      </c>
    </row>
    <row r="169" spans="1:17">
      <c r="A169" s="9">
        <v>3</v>
      </c>
      <c r="B169" s="10" t="s">
        <v>189</v>
      </c>
      <c r="C169" s="17">
        <v>0</v>
      </c>
      <c r="D169" s="17">
        <v>2</v>
      </c>
      <c r="E169" s="17">
        <v>1.9</v>
      </c>
      <c r="F169" s="17">
        <v>2.4</v>
      </c>
      <c r="G169" s="17">
        <v>2</v>
      </c>
      <c r="H169" s="17">
        <v>3.7</v>
      </c>
      <c r="K169" s="15" t="s">
        <v>190</v>
      </c>
      <c r="L169" s="17">
        <f t="shared" si="175"/>
        <v>0.83109473157339731</v>
      </c>
      <c r="M169" s="17">
        <f t="shared" si="176"/>
        <v>0.8342336314990656</v>
      </c>
      <c r="N169" s="17">
        <f t="shared" si="177"/>
        <v>0.85006014298411725</v>
      </c>
      <c r="O169" s="17">
        <f t="shared" ref="O169:O178" si="178">Q156</f>
        <v>0.85942633712825989</v>
      </c>
    </row>
    <row r="170" spans="1:17">
      <c r="A170" s="9">
        <v>4</v>
      </c>
      <c r="B170" s="10" t="s">
        <v>191</v>
      </c>
      <c r="C170" s="17">
        <v>34.5</v>
      </c>
      <c r="D170" s="17">
        <v>34.5</v>
      </c>
      <c r="E170" s="17">
        <v>34.5</v>
      </c>
      <c r="F170" s="17">
        <v>34.799999999999997</v>
      </c>
      <c r="G170" s="17">
        <v>32</v>
      </c>
      <c r="H170" s="17">
        <v>36.6</v>
      </c>
      <c r="K170" s="15" t="s">
        <v>192</v>
      </c>
      <c r="L170" s="17">
        <f t="shared" si="175"/>
        <v>8.8737830999390996E-4</v>
      </c>
      <c r="M170" s="17">
        <f t="shared" si="176"/>
        <v>0.80996192857156102</v>
      </c>
      <c r="N170" s="17">
        <f t="shared" si="177"/>
        <v>0.85006014298411725</v>
      </c>
      <c r="O170" s="17">
        <f t="shared" si="178"/>
        <v>1.1863101831863472</v>
      </c>
    </row>
    <row r="171" spans="1:17">
      <c r="A171" s="9">
        <v>5</v>
      </c>
      <c r="B171" s="10" t="s">
        <v>193</v>
      </c>
      <c r="C171" s="17">
        <v>8.1</v>
      </c>
      <c r="D171" s="17">
        <v>8.1</v>
      </c>
      <c r="E171" s="17">
        <v>8.1</v>
      </c>
      <c r="F171" s="17">
        <v>8.1</v>
      </c>
      <c r="G171" s="17">
        <v>8.1</v>
      </c>
      <c r="H171" s="17">
        <v>8.1</v>
      </c>
      <c r="K171" s="15" t="s">
        <v>194</v>
      </c>
      <c r="L171" s="17">
        <f t="shared" si="175"/>
        <v>0.90073136549707788</v>
      </c>
      <c r="M171" s="17">
        <f t="shared" si="176"/>
        <v>0.90413327085009743</v>
      </c>
      <c r="N171" s="17">
        <f t="shared" si="177"/>
        <v>0.88223900862617033</v>
      </c>
      <c r="O171" s="17">
        <f t="shared" si="178"/>
        <v>0.96366802758219483</v>
      </c>
    </row>
    <row r="172" spans="1:17">
      <c r="A172" s="9">
        <v>6</v>
      </c>
      <c r="B172" s="10" t="s">
        <v>195</v>
      </c>
      <c r="C172" s="17">
        <v>5384.9</v>
      </c>
      <c r="D172" s="17">
        <v>6171.7</v>
      </c>
      <c r="E172" s="17">
        <v>5494.2</v>
      </c>
      <c r="F172" s="17">
        <v>9794.9</v>
      </c>
      <c r="G172" s="17">
        <v>12310.7</v>
      </c>
      <c r="H172" s="17">
        <v>18028.400000000001</v>
      </c>
      <c r="K172" s="15" t="s">
        <v>196</v>
      </c>
      <c r="L172" s="17">
        <f t="shared" si="175"/>
        <v>0.83705990326515045</v>
      </c>
      <c r="M172" s="17">
        <f t="shared" si="176"/>
        <v>0.84022133260445664</v>
      </c>
      <c r="N172" s="17">
        <f t="shared" si="177"/>
        <v>0.8561614386710924</v>
      </c>
      <c r="O172" s="17">
        <f t="shared" si="178"/>
        <v>0.86559485855262175</v>
      </c>
    </row>
    <row r="173" spans="1:17">
      <c r="A173" s="9">
        <v>7</v>
      </c>
      <c r="B173" s="10" t="s">
        <v>197</v>
      </c>
      <c r="C173" s="17">
        <v>5404.2</v>
      </c>
      <c r="D173" s="17">
        <v>5583.9</v>
      </c>
      <c r="E173" s="17">
        <v>5184.1000000000004</v>
      </c>
      <c r="F173" s="17">
        <v>9752</v>
      </c>
      <c r="G173" s="17">
        <v>12631.8</v>
      </c>
      <c r="H173" s="17">
        <v>17392.400000000001</v>
      </c>
      <c r="K173" s="15" t="s">
        <v>198</v>
      </c>
      <c r="L173" s="17">
        <f t="shared" si="175"/>
        <v>0.98718684694257541</v>
      </c>
      <c r="M173" s="17">
        <f t="shared" si="176"/>
        <v>1.2523662013434707</v>
      </c>
      <c r="N173" s="17">
        <f t="shared" si="177"/>
        <v>0.86339813905165941</v>
      </c>
      <c r="O173" s="17">
        <f t="shared" si="178"/>
        <v>1.1730773040220437</v>
      </c>
    </row>
    <row r="174" spans="1:17">
      <c r="A174" s="9">
        <v>8</v>
      </c>
      <c r="B174" s="10" t="s">
        <v>199</v>
      </c>
      <c r="C174" s="17"/>
      <c r="D174" s="17"/>
      <c r="E174" s="17">
        <v>15</v>
      </c>
      <c r="F174" s="17">
        <v>19</v>
      </c>
      <c r="G174" s="17">
        <v>24</v>
      </c>
      <c r="H174" s="17">
        <v>15</v>
      </c>
      <c r="K174" s="15" t="s">
        <v>200</v>
      </c>
      <c r="L174" s="17">
        <f>N161</f>
        <v>0.91558923769608458</v>
      </c>
      <c r="M174" s="17">
        <f>O161</f>
        <v>0.875</v>
      </c>
      <c r="N174" s="17">
        <f t="shared" si="177"/>
        <v>0.44300234938196581</v>
      </c>
      <c r="O174" s="17">
        <f t="shared" si="178"/>
        <v>0.56788693422398351</v>
      </c>
    </row>
    <row r="175" spans="1:17">
      <c r="A175" s="9">
        <v>9</v>
      </c>
      <c r="B175" s="10" t="s">
        <v>201</v>
      </c>
      <c r="C175" s="17"/>
      <c r="D175" s="17"/>
      <c r="E175" s="17">
        <v>16</v>
      </c>
      <c r="F175" s="17">
        <v>19</v>
      </c>
      <c r="G175" s="17">
        <v>11</v>
      </c>
      <c r="H175" s="17">
        <v>7</v>
      </c>
      <c r="K175" s="15" t="s">
        <v>202</v>
      </c>
      <c r="L175" s="17">
        <f>L162</f>
        <v>0.3962367191396014</v>
      </c>
      <c r="M175" s="17">
        <f>N162</f>
        <v>0.28891904194919465</v>
      </c>
      <c r="N175" s="17">
        <f t="shared" si="177"/>
        <v>0.46525086269661597</v>
      </c>
      <c r="O175" s="17">
        <f t="shared" si="178"/>
        <v>0.23488936836848681</v>
      </c>
    </row>
    <row r="176" spans="1:17">
      <c r="A176" s="9">
        <v>10</v>
      </c>
      <c r="B176" s="10" t="s">
        <v>203</v>
      </c>
      <c r="C176" s="17">
        <v>12</v>
      </c>
      <c r="D176" s="17">
        <v>23</v>
      </c>
      <c r="E176" s="17">
        <v>9</v>
      </c>
      <c r="F176" s="17">
        <v>12</v>
      </c>
      <c r="G176" s="17">
        <v>20</v>
      </c>
      <c r="H176" s="17">
        <v>17</v>
      </c>
      <c r="K176" s="15" t="s">
        <v>204</v>
      </c>
      <c r="L176" s="17">
        <f>L163</f>
        <v>0.98079860443413291</v>
      </c>
      <c r="M176" s="17">
        <f>N163</f>
        <v>0.9845029097913881</v>
      </c>
      <c r="N176" s="17">
        <f t="shared" si="177"/>
        <v>1.003171460005208</v>
      </c>
      <c r="O176" s="17">
        <f t="shared" si="178"/>
        <v>1.0140590402579812</v>
      </c>
    </row>
    <row r="177" spans="1:17">
      <c r="A177" s="9">
        <v>11</v>
      </c>
      <c r="B177" s="10" t="s">
        <v>205</v>
      </c>
      <c r="C177" s="17">
        <v>28</v>
      </c>
      <c r="D177" s="17">
        <v>28</v>
      </c>
      <c r="E177" s="17">
        <v>33</v>
      </c>
      <c r="F177" s="17">
        <v>33</v>
      </c>
      <c r="G177" s="17">
        <v>32</v>
      </c>
      <c r="H177" s="17">
        <v>46</v>
      </c>
      <c r="K177" s="15" t="s">
        <v>206</v>
      </c>
      <c r="L177" s="17">
        <f>L164</f>
        <v>1.4582518131049191</v>
      </c>
      <c r="M177" s="17">
        <f>N164</f>
        <v>1.4601420017152231</v>
      </c>
      <c r="N177" s="17">
        <f t="shared" si="177"/>
        <v>1.4694182519757319</v>
      </c>
      <c r="O177" s="17">
        <f t="shared" si="178"/>
        <v>1.4747150792498684</v>
      </c>
    </row>
    <row r="178" spans="1:17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K178" s="15" t="s">
        <v>208</v>
      </c>
      <c r="L178" s="17">
        <f>L165</f>
        <v>0.83109473157339731</v>
      </c>
      <c r="M178" s="17">
        <f>N165</f>
        <v>0.92656022967078211</v>
      </c>
      <c r="N178" s="17">
        <f t="shared" si="177"/>
        <v>0.63347231073684518</v>
      </c>
      <c r="O178" s="17">
        <f t="shared" si="178"/>
        <v>0.64045208116399555</v>
      </c>
    </row>
    <row r="179" spans="1:17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</row>
    <row r="180" spans="1:17">
      <c r="A180" s="9">
        <v>14</v>
      </c>
      <c r="B180" s="10" t="s">
        <v>211</v>
      </c>
      <c r="C180" s="17">
        <v>5</v>
      </c>
      <c r="D180" s="17">
        <v>6</v>
      </c>
      <c r="E180" s="17">
        <v>6</v>
      </c>
      <c r="F180" s="17">
        <v>3</v>
      </c>
      <c r="G180" s="21">
        <v>3</v>
      </c>
      <c r="H180" s="21">
        <v>3</v>
      </c>
    </row>
    <row r="181" spans="1:17">
      <c r="A181" s="9">
        <v>15</v>
      </c>
      <c r="B181" s="10" t="s">
        <v>213</v>
      </c>
      <c r="C181" s="17">
        <v>1379</v>
      </c>
      <c r="D181" s="17">
        <v>1364</v>
      </c>
      <c r="E181" s="17">
        <v>1370</v>
      </c>
      <c r="F181" s="17">
        <v>1347</v>
      </c>
      <c r="G181" s="17">
        <v>1326</v>
      </c>
      <c r="H181" s="17">
        <v>1301</v>
      </c>
    </row>
    <row r="183" spans="1:17" ht="16">
      <c r="A183" s="20" t="s">
        <v>277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79">C197/C211*1000</f>
        <v>7.056451612903226</v>
      </c>
      <c r="D185" s="17">
        <f t="shared" si="179"/>
        <v>7.0921985815602833</v>
      </c>
      <c r="E185" s="17">
        <f t="shared" si="179"/>
        <v>6.1099796334012222</v>
      </c>
      <c r="F185" s="17">
        <f t="shared" si="179"/>
        <v>6.1664953751284681</v>
      </c>
      <c r="G185" s="17">
        <f t="shared" si="179"/>
        <v>6.2370062370062378</v>
      </c>
      <c r="H185" s="17">
        <f t="shared" ref="H185" si="180">H197/H211*1000</f>
        <v>6.3291139240506329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1">IF(C185/$I185&gt;1,2^((1-$I185/C185)/LN(10/3)),2^(-LOG($I185/C185,10/3)))</f>
        <v>1.1826767227943418</v>
      </c>
      <c r="M185" s="17">
        <f t="shared" si="181"/>
        <v>1.185110962608847</v>
      </c>
      <c r="N185" s="17">
        <f t="shared" si="181"/>
        <v>1.1102536729309449</v>
      </c>
      <c r="O185" s="17">
        <f t="shared" si="181"/>
        <v>1.1150579740287319</v>
      </c>
      <c r="P185" s="17">
        <f t="shared" si="181"/>
        <v>1.1209581389100107</v>
      </c>
      <c r="Q185" s="17">
        <f t="shared" si="181"/>
        <v>1.1285126140464574</v>
      </c>
    </row>
    <row r="186" spans="1:17">
      <c r="A186" s="9">
        <v>2</v>
      </c>
      <c r="B186" s="15" t="s">
        <v>176</v>
      </c>
      <c r="C186" s="17">
        <f t="shared" ref="C186:G186" si="182">C198/C211*1000</f>
        <v>4.032258064516129</v>
      </c>
      <c r="D186" s="17">
        <f t="shared" si="182"/>
        <v>4.0526849037487338</v>
      </c>
      <c r="E186" s="17">
        <f t="shared" si="182"/>
        <v>3.0549898167006111</v>
      </c>
      <c r="F186" s="17">
        <f t="shared" si="182"/>
        <v>3.0832476875642341</v>
      </c>
      <c r="G186" s="17">
        <f t="shared" si="182"/>
        <v>3.1185031185031189</v>
      </c>
      <c r="H186" s="17">
        <f t="shared" ref="H186" si="183">H198/H211*1000</f>
        <v>2.109704641350211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1"/>
        <v>1.0046163558309913</v>
      </c>
      <c r="M186" s="17">
        <f t="shared" si="181"/>
        <v>1.007512393851298</v>
      </c>
      <c r="N186" s="17">
        <f t="shared" si="181"/>
        <v>0.85627297583529915</v>
      </c>
      <c r="O186" s="17">
        <f t="shared" si="181"/>
        <v>0.8608239187256459</v>
      </c>
      <c r="P186" s="17">
        <f t="shared" si="181"/>
        <v>0.86647708360904596</v>
      </c>
      <c r="Q186" s="17">
        <f t="shared" si="181"/>
        <v>0.69190082392572061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2.1276695744680851</v>
      </c>
      <c r="E187" s="17">
        <f>E199/E211*1000+0.00001</f>
        <v>1.9348368839103869</v>
      </c>
      <c r="F187" s="17">
        <f>F199/F211*1000+0.00001</f>
        <v>2.5693830729701954</v>
      </c>
      <c r="G187" s="17">
        <f>G199/G211*1000</f>
        <v>2.0790020790020791</v>
      </c>
      <c r="H187" s="17">
        <f>H199/H211*1000</f>
        <v>3.9029535864978904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1"/>
        <v>8.8737830999390996E-4</v>
      </c>
      <c r="M187" s="17">
        <f t="shared" si="181"/>
        <v>1.035149170121815</v>
      </c>
      <c r="N187" s="17">
        <f t="shared" si="181"/>
        <v>0.98111055699497862</v>
      </c>
      <c r="O187" s="17">
        <f t="shared" si="181"/>
        <v>1.1360763779186984</v>
      </c>
      <c r="P187" s="17">
        <f t="shared" si="181"/>
        <v>1.0221182937727356</v>
      </c>
      <c r="Q187" s="17">
        <f t="shared" si="181"/>
        <v>1.3240573376889253</v>
      </c>
    </row>
    <row r="188" spans="1:17">
      <c r="A188" s="9">
        <v>4</v>
      </c>
      <c r="B188" s="15" t="s">
        <v>178</v>
      </c>
      <c r="C188" s="17">
        <f t="shared" ref="C188:G188" si="184">C200/C211*1000</f>
        <v>24.596774193548384</v>
      </c>
      <c r="D188" s="17">
        <f t="shared" si="184"/>
        <v>25.531914893617021</v>
      </c>
      <c r="E188" s="17">
        <f t="shared" si="184"/>
        <v>26.782077393075358</v>
      </c>
      <c r="F188" s="17">
        <f t="shared" si="184"/>
        <v>27.954779033915724</v>
      </c>
      <c r="G188" s="17">
        <f t="shared" si="184"/>
        <v>28.794178794178791</v>
      </c>
      <c r="H188" s="17">
        <f t="shared" ref="H188" si="185">H200/H211*1000</f>
        <v>30.063291139240508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1"/>
        <v>0.89196622897432198</v>
      </c>
      <c r="M188" s="17">
        <f t="shared" si="181"/>
        <v>0.91133496816762383</v>
      </c>
      <c r="N188" s="17">
        <f t="shared" si="181"/>
        <v>0.93676447901836635</v>
      </c>
      <c r="O188" s="17">
        <f t="shared" si="181"/>
        <v>0.96016426650939524</v>
      </c>
      <c r="P188" s="17">
        <f t="shared" si="181"/>
        <v>0.97665844845108563</v>
      </c>
      <c r="Q188" s="17">
        <f t="shared" si="181"/>
        <v>1.0012127698481359</v>
      </c>
    </row>
    <row r="189" spans="1:17">
      <c r="A189" s="9">
        <v>5</v>
      </c>
      <c r="B189" s="15" t="s">
        <v>179</v>
      </c>
      <c r="C189" s="17">
        <f t="shared" ref="C189:G189" si="186">C201/C211*1000</f>
        <v>11.189516129032258</v>
      </c>
      <c r="D189" s="17">
        <f t="shared" si="186"/>
        <v>11.246200607902734</v>
      </c>
      <c r="E189" s="17">
        <f t="shared" si="186"/>
        <v>11.30346232179226</v>
      </c>
      <c r="F189" s="17">
        <f t="shared" si="186"/>
        <v>11.408016443987666</v>
      </c>
      <c r="G189" s="17">
        <f t="shared" si="186"/>
        <v>11.538461538461537</v>
      </c>
      <c r="H189" s="17">
        <f t="shared" ref="H189" si="187">H201/H211*1000</f>
        <v>11.708860759493671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1"/>
        <v>1.1783382418233832</v>
      </c>
      <c r="M189" s="17">
        <f t="shared" si="181"/>
        <v>1.1807854242902733</v>
      </c>
      <c r="N189" s="17">
        <f t="shared" si="181"/>
        <v>1.1832376890856611</v>
      </c>
      <c r="O189" s="17">
        <f t="shared" si="181"/>
        <v>1.1876646068907937</v>
      </c>
      <c r="P189" s="17">
        <f t="shared" si="181"/>
        <v>1.1930977829816976</v>
      </c>
      <c r="Q189" s="17">
        <f t="shared" si="181"/>
        <v>1.20004869661983</v>
      </c>
    </row>
    <row r="190" spans="1:17">
      <c r="A190" s="9">
        <v>6</v>
      </c>
      <c r="B190" s="15" t="s">
        <v>180</v>
      </c>
      <c r="C190" s="17">
        <f t="shared" ref="C190:G190" si="188">(C202-C203)/C202*100</f>
        <v>13.623028969563617</v>
      </c>
      <c r="D190" s="17">
        <f t="shared" si="188"/>
        <v>-0.41103368549501246</v>
      </c>
      <c r="E190" s="17">
        <f t="shared" si="188"/>
        <v>1.6506581287798023</v>
      </c>
      <c r="F190" s="17">
        <f t="shared" si="188"/>
        <v>8.2478610671701542</v>
      </c>
      <c r="G190" s="17">
        <f t="shared" si="188"/>
        <v>-2.1563922217625184</v>
      </c>
      <c r="H190" s="17">
        <f t="shared" ref="H190" si="189">(H202-H203)/H202*100</f>
        <v>28.265343703286465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0">(ATAN((C190+2.4)/10)+3.1415/2)/3.1415*1.75</f>
        <v>1.439213159784285</v>
      </c>
      <c r="M190" s="17">
        <f t="shared" si="190"/>
        <v>0.98436979361088528</v>
      </c>
      <c r="N190" s="17">
        <f t="shared" si="190"/>
        <v>1.0893928617038222</v>
      </c>
      <c r="O190" s="17">
        <f t="shared" si="190"/>
        <v>1.329985817312147</v>
      </c>
      <c r="P190" s="17">
        <f t="shared" si="190"/>
        <v>0.88856770047266675</v>
      </c>
      <c r="Q190" s="17">
        <f t="shared" si="190"/>
        <v>1.5744256229718063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2.0366598778004072</v>
      </c>
      <c r="F191" s="17">
        <f>(F205-F204)/F211*1000</f>
        <v>-2.0554984583761562</v>
      </c>
      <c r="G191" s="17">
        <f>(G205-G204)/G211*1000</f>
        <v>0</v>
      </c>
      <c r="H191" s="17">
        <f>(H205-H204)/H211*1000</f>
        <v>4.2194092827004219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1">(ATAN(E191/10)+3.1415/2)/3.1415*1.75</f>
        <v>0.98692315384470819</v>
      </c>
      <c r="O191" s="17">
        <f t="shared" si="191"/>
        <v>0.76206959480161351</v>
      </c>
      <c r="P191" s="17">
        <f t="shared" si="191"/>
        <v>0.875</v>
      </c>
      <c r="Q191" s="17">
        <f t="shared" si="191"/>
        <v>1.0974205911853556</v>
      </c>
    </row>
    <row r="192" spans="1:17">
      <c r="A192" s="9">
        <v>8</v>
      </c>
      <c r="B192" s="15" t="s">
        <v>182</v>
      </c>
      <c r="C192" s="17">
        <f t="shared" ref="C192:H192" si="192">(C206-C207)/C211*1000</f>
        <v>-9.0725806451612918</v>
      </c>
      <c r="D192" s="17">
        <f t="shared" si="192"/>
        <v>-9.1185410334346493</v>
      </c>
      <c r="E192" s="17">
        <f t="shared" si="192"/>
        <v>-11.201629327902239</v>
      </c>
      <c r="F192" s="17">
        <f t="shared" si="192"/>
        <v>-9.2497430626927031</v>
      </c>
      <c r="G192" s="17">
        <f t="shared" si="192"/>
        <v>-14.553014553014554</v>
      </c>
      <c r="H192" s="17">
        <f t="shared" si="192"/>
        <v>14.767932489451477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0.46455320013618207</v>
      </c>
      <c r="M192" s="17">
        <f>(ATAN(D192/10)+3.1415/2)/3.1415*1.75</f>
        <v>0.46315207476931297</v>
      </c>
      <c r="N192" s="17">
        <f t="shared" si="191"/>
        <v>0.40594882427818219</v>
      </c>
      <c r="O192" s="17">
        <f t="shared" si="191"/>
        <v>0.45918742511192062</v>
      </c>
      <c r="P192" s="17">
        <f t="shared" si="191"/>
        <v>0.3353484990921381</v>
      </c>
      <c r="Q192" s="17">
        <f t="shared" si="191"/>
        <v>1.418453127942491</v>
      </c>
    </row>
    <row r="193" spans="1:17">
      <c r="A193" s="9">
        <v>9</v>
      </c>
      <c r="B193" s="15" t="s">
        <v>183</v>
      </c>
      <c r="C193" s="17">
        <f t="shared" ref="C193:G193" si="193">C208/C211*1000</f>
        <v>2.0161290322580645</v>
      </c>
      <c r="D193" s="17">
        <f t="shared" si="193"/>
        <v>2.0263424518743669</v>
      </c>
      <c r="E193" s="17">
        <f t="shared" si="193"/>
        <v>2.0366598778004072</v>
      </c>
      <c r="F193" s="17">
        <f t="shared" si="193"/>
        <v>2.0554984583761562</v>
      </c>
      <c r="G193" s="17">
        <f t="shared" si="193"/>
        <v>2.0790020790020791</v>
      </c>
      <c r="H193" s="17">
        <f t="shared" ref="H193" si="194">H208/H211*1000</f>
        <v>2.109704641350211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5">IF(C193/$I193&gt;1,2^((1-$I193/C193)/LN(10/3)),2^(-LOG($I193/C193,10/3)))</f>
        <v>1.1587982311687774</v>
      </c>
      <c r="M193" s="17">
        <f t="shared" si="195"/>
        <v>1.1613027065499504</v>
      </c>
      <c r="N193" s="17">
        <f t="shared" si="195"/>
        <v>1.1638125947776103</v>
      </c>
      <c r="O193" s="17">
        <f t="shared" si="195"/>
        <v>1.1683440713186823</v>
      </c>
      <c r="P193" s="17">
        <f t="shared" si="195"/>
        <v>1.1739065105051183</v>
      </c>
      <c r="Q193" s="17">
        <f t="shared" si="195"/>
        <v>1.1810242963315309</v>
      </c>
    </row>
    <row r="194" spans="1:17">
      <c r="A194" s="9">
        <v>10</v>
      </c>
      <c r="B194" s="15" t="s">
        <v>184</v>
      </c>
      <c r="C194" s="17">
        <f t="shared" ref="C194:G194" si="196">C209/C211*100</f>
        <v>0.10080645161290322</v>
      </c>
      <c r="D194" s="17">
        <f t="shared" si="196"/>
        <v>0.10131712259371835</v>
      </c>
      <c r="E194" s="17">
        <f t="shared" si="196"/>
        <v>0.10183299389002036</v>
      </c>
      <c r="F194" s="17">
        <f t="shared" si="196"/>
        <v>0.10277492291880781</v>
      </c>
      <c r="G194" s="17">
        <f t="shared" si="196"/>
        <v>0.10395010395010396</v>
      </c>
      <c r="H194" s="17">
        <f t="shared" ref="H194" si="197">H209/H211*100</f>
        <v>0.10548523206751054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5"/>
        <v>1.3366429212165762</v>
      </c>
      <c r="M194" s="17">
        <f t="shared" si="195"/>
        <v>1.3385681252862955</v>
      </c>
      <c r="N194" s="17">
        <f t="shared" si="195"/>
        <v>1.3404961022811182</v>
      </c>
      <c r="O194" s="17">
        <f t="shared" si="195"/>
        <v>1.3439734613953276</v>
      </c>
      <c r="P194" s="17">
        <f t="shared" si="195"/>
        <v>1.3482358194762041</v>
      </c>
      <c r="Q194" s="17">
        <f t="shared" si="195"/>
        <v>1.353680195164551</v>
      </c>
    </row>
    <row r="195" spans="1:17">
      <c r="A195" s="9">
        <v>11</v>
      </c>
      <c r="B195" s="15" t="s">
        <v>185</v>
      </c>
      <c r="C195" s="17">
        <f t="shared" ref="C195:G195" si="198">C210/C211*1000</f>
        <v>4.032258064516129</v>
      </c>
      <c r="D195" s="17">
        <f t="shared" si="198"/>
        <v>4.0526849037487338</v>
      </c>
      <c r="E195" s="17">
        <f t="shared" si="198"/>
        <v>4.0733197556008145</v>
      </c>
      <c r="F195" s="17">
        <f t="shared" si="198"/>
        <v>3.0832476875642341</v>
      </c>
      <c r="G195" s="17">
        <f t="shared" si="198"/>
        <v>3.1185031185031189</v>
      </c>
      <c r="H195" s="17">
        <f t="shared" ref="H195" si="199">H210/H211*1000</f>
        <v>3.1645569620253164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5"/>
        <v>0.88351836461054079</v>
      </c>
      <c r="M195" s="17">
        <f t="shared" si="195"/>
        <v>0.88609238130186563</v>
      </c>
      <c r="N195" s="17">
        <f t="shared" si="195"/>
        <v>0.88868702708771707</v>
      </c>
      <c r="O195" s="17">
        <f t="shared" si="195"/>
        <v>0.75704486573010787</v>
      </c>
      <c r="P195" s="17">
        <f t="shared" si="195"/>
        <v>0.76201649739252653</v>
      </c>
      <c r="Q195" s="17">
        <f t="shared" si="195"/>
        <v>0.7684751155069407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7</v>
      </c>
      <c r="D197" s="17">
        <v>7</v>
      </c>
      <c r="E197" s="17">
        <v>6</v>
      </c>
      <c r="F197" s="17">
        <v>6</v>
      </c>
      <c r="G197" s="17">
        <v>6</v>
      </c>
      <c r="H197" s="17">
        <v>6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4</v>
      </c>
      <c r="D198" s="17">
        <v>4</v>
      </c>
      <c r="E198" s="17">
        <v>3</v>
      </c>
      <c r="F198" s="17">
        <v>3</v>
      </c>
      <c r="G198" s="17">
        <v>3</v>
      </c>
      <c r="H198" s="17">
        <v>2</v>
      </c>
      <c r="K198" s="15" t="s">
        <v>187</v>
      </c>
      <c r="L198" s="17">
        <f>L185</f>
        <v>1.1826767227943418</v>
      </c>
      <c r="M198" s="17">
        <f>N185</f>
        <v>1.1102536729309449</v>
      </c>
      <c r="N198" s="17">
        <f>P185</f>
        <v>1.1209581389100107</v>
      </c>
      <c r="O198" s="17">
        <f>Q185</f>
        <v>1.1285126140464574</v>
      </c>
    </row>
    <row r="199" spans="1:17">
      <c r="A199" s="9">
        <v>3</v>
      </c>
      <c r="B199" s="10" t="s">
        <v>189</v>
      </c>
      <c r="C199" s="17">
        <v>0</v>
      </c>
      <c r="D199" s="17">
        <v>2.1</v>
      </c>
      <c r="E199" s="17">
        <v>1.9</v>
      </c>
      <c r="F199" s="17">
        <v>2.5</v>
      </c>
      <c r="G199" s="17">
        <v>2</v>
      </c>
      <c r="H199" s="17">
        <v>3.7</v>
      </c>
      <c r="K199" s="15" t="s">
        <v>190</v>
      </c>
      <c r="L199" s="17">
        <f t="shared" ref="L199:L208" si="200">L186</f>
        <v>1.0046163558309913</v>
      </c>
      <c r="M199" s="17">
        <f t="shared" ref="M199:M208" si="201">N186</f>
        <v>0.85627297583529915</v>
      </c>
      <c r="N199" s="17">
        <f t="shared" ref="N199:N208" si="202">P186</f>
        <v>0.86647708360904596</v>
      </c>
      <c r="O199" s="17">
        <f t="shared" ref="O199:O208" si="203">Q186</f>
        <v>0.69190082392572061</v>
      </c>
    </row>
    <row r="200" spans="1:17">
      <c r="A200" s="9">
        <v>4</v>
      </c>
      <c r="B200" s="10" t="s">
        <v>191</v>
      </c>
      <c r="C200" s="17">
        <v>24.4</v>
      </c>
      <c r="D200" s="17">
        <v>25.2</v>
      </c>
      <c r="E200" s="17">
        <v>26.3</v>
      </c>
      <c r="F200" s="17">
        <v>27.2</v>
      </c>
      <c r="G200" s="17">
        <v>27.7</v>
      </c>
      <c r="H200" s="17">
        <v>28.5</v>
      </c>
      <c r="K200" s="15" t="s">
        <v>192</v>
      </c>
      <c r="L200" s="17">
        <f t="shared" si="200"/>
        <v>8.8737830999390996E-4</v>
      </c>
      <c r="M200" s="17">
        <f t="shared" si="201"/>
        <v>0.98111055699497862</v>
      </c>
      <c r="N200" s="17">
        <f t="shared" si="202"/>
        <v>1.0221182937727356</v>
      </c>
      <c r="O200" s="17">
        <f t="shared" si="203"/>
        <v>1.3240573376889253</v>
      </c>
    </row>
    <row r="201" spans="1:17">
      <c r="A201" s="9">
        <v>5</v>
      </c>
      <c r="B201" s="10" t="s">
        <v>193</v>
      </c>
      <c r="C201" s="17">
        <v>11.1</v>
      </c>
      <c r="D201" s="17">
        <v>11.1</v>
      </c>
      <c r="E201" s="17">
        <v>11.1</v>
      </c>
      <c r="F201" s="17">
        <v>11.1</v>
      </c>
      <c r="G201" s="17">
        <v>11.1</v>
      </c>
      <c r="H201" s="17">
        <v>11.1</v>
      </c>
      <c r="K201" s="15" t="s">
        <v>194</v>
      </c>
      <c r="L201" s="17">
        <f t="shared" si="200"/>
        <v>0.89196622897432198</v>
      </c>
      <c r="M201" s="17">
        <f t="shared" si="201"/>
        <v>0.93676447901836635</v>
      </c>
      <c r="N201" s="17">
        <f t="shared" si="202"/>
        <v>0.97665844845108563</v>
      </c>
      <c r="O201" s="17">
        <f t="shared" si="203"/>
        <v>1.0012127698481359</v>
      </c>
    </row>
    <row r="202" spans="1:17">
      <c r="A202" s="9">
        <v>6</v>
      </c>
      <c r="B202" s="10" t="s">
        <v>195</v>
      </c>
      <c r="C202" s="17">
        <v>4363.2</v>
      </c>
      <c r="D202" s="17">
        <v>3114.1</v>
      </c>
      <c r="E202" s="17">
        <v>4216.5</v>
      </c>
      <c r="F202" s="17">
        <v>5879.1</v>
      </c>
      <c r="G202" s="17">
        <v>6042.5</v>
      </c>
      <c r="H202" s="17">
        <v>9231.7999999999993</v>
      </c>
      <c r="K202" s="15" t="s">
        <v>196</v>
      </c>
      <c r="L202" s="17">
        <f t="shared" si="200"/>
        <v>1.1783382418233832</v>
      </c>
      <c r="M202" s="17">
        <f t="shared" si="201"/>
        <v>1.1832376890856611</v>
      </c>
      <c r="N202" s="17">
        <f t="shared" si="202"/>
        <v>1.1930977829816976</v>
      </c>
      <c r="O202" s="17">
        <f t="shared" si="203"/>
        <v>1.20004869661983</v>
      </c>
    </row>
    <row r="203" spans="1:17">
      <c r="A203" s="9">
        <v>7</v>
      </c>
      <c r="B203" s="10" t="s">
        <v>197</v>
      </c>
      <c r="C203" s="17">
        <v>3768.8</v>
      </c>
      <c r="D203" s="17">
        <v>3126.9</v>
      </c>
      <c r="E203" s="17">
        <v>4146.8999999999996</v>
      </c>
      <c r="F203" s="17">
        <v>5394.2</v>
      </c>
      <c r="G203" s="17">
        <v>6172.8</v>
      </c>
      <c r="H203" s="17">
        <v>6622.4</v>
      </c>
      <c r="K203" s="15" t="s">
        <v>198</v>
      </c>
      <c r="L203" s="17">
        <f t="shared" si="200"/>
        <v>1.439213159784285</v>
      </c>
      <c r="M203" s="17">
        <f t="shared" si="201"/>
        <v>1.0893928617038222</v>
      </c>
      <c r="N203" s="17">
        <f t="shared" si="202"/>
        <v>0.88856770047266675</v>
      </c>
      <c r="O203" s="17">
        <f t="shared" si="203"/>
        <v>1.5744256229718063</v>
      </c>
    </row>
    <row r="204" spans="1:17">
      <c r="A204" s="9">
        <v>8</v>
      </c>
      <c r="B204" s="10" t="s">
        <v>199</v>
      </c>
      <c r="C204" s="17"/>
      <c r="D204" s="17"/>
      <c r="E204" s="17">
        <v>7</v>
      </c>
      <c r="F204" s="17">
        <v>13</v>
      </c>
      <c r="G204" s="17">
        <v>15</v>
      </c>
      <c r="H204" s="17">
        <v>8</v>
      </c>
      <c r="K204" s="15" t="s">
        <v>200</v>
      </c>
      <c r="L204" s="17">
        <f>N191</f>
        <v>0.98692315384470819</v>
      </c>
      <c r="M204" s="17">
        <f>O191</f>
        <v>0.76206959480161351</v>
      </c>
      <c r="N204" s="17">
        <f t="shared" si="202"/>
        <v>0.875</v>
      </c>
      <c r="O204" s="17">
        <f t="shared" si="203"/>
        <v>1.0974205911853556</v>
      </c>
    </row>
    <row r="205" spans="1:17">
      <c r="A205" s="9">
        <v>9</v>
      </c>
      <c r="B205" s="10" t="s">
        <v>201</v>
      </c>
      <c r="C205" s="17"/>
      <c r="D205" s="17"/>
      <c r="E205" s="17">
        <v>9</v>
      </c>
      <c r="F205" s="17">
        <v>11</v>
      </c>
      <c r="G205" s="17">
        <v>15</v>
      </c>
      <c r="H205" s="17">
        <v>12</v>
      </c>
      <c r="K205" s="15" t="s">
        <v>202</v>
      </c>
      <c r="L205" s="17">
        <f t="shared" si="200"/>
        <v>0.46455320013618207</v>
      </c>
      <c r="M205" s="17">
        <f t="shared" si="201"/>
        <v>0.40594882427818219</v>
      </c>
      <c r="N205" s="17">
        <f t="shared" si="202"/>
        <v>0.3353484990921381</v>
      </c>
      <c r="O205" s="17">
        <f t="shared" si="203"/>
        <v>1.418453127942491</v>
      </c>
    </row>
    <row r="206" spans="1:17">
      <c r="A206" s="9">
        <v>10</v>
      </c>
      <c r="B206" s="10" t="s">
        <v>203</v>
      </c>
      <c r="C206" s="17">
        <v>10</v>
      </c>
      <c r="D206" s="17">
        <v>30</v>
      </c>
      <c r="E206" s="17">
        <v>25</v>
      </c>
      <c r="F206" s="17">
        <v>14</v>
      </c>
      <c r="G206" s="17">
        <v>18</v>
      </c>
      <c r="H206" s="17">
        <v>42</v>
      </c>
      <c r="K206" s="15" t="s">
        <v>204</v>
      </c>
      <c r="L206" s="17">
        <f t="shared" si="200"/>
        <v>1.1587982311687774</v>
      </c>
      <c r="M206" s="17">
        <f t="shared" si="201"/>
        <v>1.1638125947776103</v>
      </c>
      <c r="N206" s="17">
        <f t="shared" si="202"/>
        <v>1.1739065105051183</v>
      </c>
      <c r="O206" s="17">
        <f t="shared" si="203"/>
        <v>1.1810242963315309</v>
      </c>
    </row>
    <row r="207" spans="1:17">
      <c r="A207" s="9">
        <v>11</v>
      </c>
      <c r="B207" s="10" t="s">
        <v>205</v>
      </c>
      <c r="C207" s="17">
        <v>19</v>
      </c>
      <c r="D207" s="17">
        <v>39</v>
      </c>
      <c r="E207" s="17">
        <v>36</v>
      </c>
      <c r="F207" s="17">
        <v>23</v>
      </c>
      <c r="G207" s="17">
        <v>32</v>
      </c>
      <c r="H207" s="17">
        <v>28</v>
      </c>
      <c r="K207" s="15" t="s">
        <v>206</v>
      </c>
      <c r="L207" s="17">
        <f t="shared" si="200"/>
        <v>1.3366429212165762</v>
      </c>
      <c r="M207" s="17">
        <f t="shared" si="201"/>
        <v>1.3404961022811182</v>
      </c>
      <c r="N207" s="17">
        <f t="shared" si="202"/>
        <v>1.3482358194762041</v>
      </c>
      <c r="O207" s="17">
        <f t="shared" si="203"/>
        <v>1.353680195164551</v>
      </c>
    </row>
    <row r="208" spans="1:17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K208" s="15" t="s">
        <v>208</v>
      </c>
      <c r="L208" s="17">
        <f t="shared" si="200"/>
        <v>0.88351836461054079</v>
      </c>
      <c r="M208" s="17">
        <f t="shared" si="201"/>
        <v>0.88868702708771707</v>
      </c>
      <c r="N208" s="17">
        <f t="shared" si="202"/>
        <v>0.76201649739252653</v>
      </c>
      <c r="O208" s="17">
        <f t="shared" si="203"/>
        <v>0.7684751155069407</v>
      </c>
    </row>
    <row r="209" spans="1:8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8">
      <c r="A210" s="9">
        <v>14</v>
      </c>
      <c r="B210" s="10" t="s">
        <v>211</v>
      </c>
      <c r="C210" s="17">
        <v>4</v>
      </c>
      <c r="D210" s="17">
        <v>4</v>
      </c>
      <c r="E210" s="17">
        <v>4</v>
      </c>
      <c r="F210" s="17">
        <v>3</v>
      </c>
      <c r="G210" s="21">
        <v>3</v>
      </c>
      <c r="H210" s="21">
        <v>3</v>
      </c>
    </row>
    <row r="211" spans="1:8">
      <c r="A211" s="9">
        <v>15</v>
      </c>
      <c r="B211" s="10" t="s">
        <v>213</v>
      </c>
      <c r="C211" s="17">
        <v>992</v>
      </c>
      <c r="D211" s="17">
        <v>987</v>
      </c>
      <c r="E211" s="17">
        <v>982</v>
      </c>
      <c r="F211" s="17">
        <v>973</v>
      </c>
      <c r="G211" s="17">
        <v>962</v>
      </c>
      <c r="H211" s="17">
        <v>948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181"/>
  <sheetViews>
    <sheetView topLeftCell="F1" zoomScale="85" zoomScaleNormal="85" workbookViewId="0">
      <selection activeCell="H2" sqref="H2"/>
    </sheetView>
  </sheetViews>
  <sheetFormatPr baseColWidth="10" defaultColWidth="8.83203125" defaultRowHeight="15"/>
  <cols>
    <col min="2" max="2" width="73.5" customWidth="1"/>
    <col min="8" max="8" width="10" bestFit="1" customWidth="1"/>
    <col min="11" max="11" width="73.5" customWidth="1"/>
  </cols>
  <sheetData>
    <row r="1" spans="1:17" ht="16">
      <c r="A1" s="20" t="s">
        <v>278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8.2354859752120024</v>
      </c>
      <c r="D5" s="17">
        <f t="shared" si="0"/>
        <v>7.4447845148482097</v>
      </c>
      <c r="E5" s="17">
        <f t="shared" si="0"/>
        <v>7.65993265993266</v>
      </c>
      <c r="F5" s="17">
        <f t="shared" si="0"/>
        <v>7.128914537893575</v>
      </c>
      <c r="G5" s="17">
        <f t="shared" si="0"/>
        <v>7.2078256392654882</v>
      </c>
      <c r="H5" s="17">
        <f t="shared" ref="H5" si="1">H17/H31*1000</f>
        <v>7.4080529893672651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1.2538045118075303</v>
      </c>
      <c r="M5" s="17">
        <f t="shared" si="2"/>
        <v>1.2081121668362247</v>
      </c>
      <c r="N5" s="17">
        <f t="shared" si="2"/>
        <v>1.2213040553945345</v>
      </c>
      <c r="O5" s="17">
        <f t="shared" si="2"/>
        <v>1.1875909093628501</v>
      </c>
      <c r="P5" s="17">
        <f t="shared" si="2"/>
        <v>1.1928524916823322</v>
      </c>
      <c r="Q5" s="17">
        <f t="shared" si="2"/>
        <v>1.2057982243668202</v>
      </c>
    </row>
    <row r="6" spans="1:17">
      <c r="A6" s="9">
        <v>2</v>
      </c>
      <c r="B6" s="15" t="s">
        <v>176</v>
      </c>
      <c r="C6" s="17">
        <f t="shared" ref="C6:G6" si="3">C18/C31*1000</f>
        <v>1.8754076973255054</v>
      </c>
      <c r="D6" s="17">
        <f t="shared" si="3"/>
        <v>1.9025560426834311</v>
      </c>
      <c r="E6" s="17">
        <f t="shared" si="3"/>
        <v>1.936026936026936</v>
      </c>
      <c r="F6" s="17">
        <f t="shared" si="3"/>
        <v>2.0368327251124501</v>
      </c>
      <c r="G6" s="17">
        <f t="shared" si="3"/>
        <v>2.0593787540758535</v>
      </c>
      <c r="H6" s="17">
        <f t="shared" ref="H6" si="4">H18/H31*1000</f>
        <v>2.1788391145197838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0.64656140872846579</v>
      </c>
      <c r="M6" s="17">
        <f t="shared" si="2"/>
        <v>0.6519334531741604</v>
      </c>
      <c r="N6" s="17">
        <f t="shared" si="2"/>
        <v>0.65851202270480502</v>
      </c>
      <c r="O6" s="17">
        <f t="shared" si="2"/>
        <v>0.67803917701887051</v>
      </c>
      <c r="P6" s="17">
        <f t="shared" si="2"/>
        <v>0.68235002374921183</v>
      </c>
      <c r="Q6" s="17">
        <f t="shared" si="2"/>
        <v>0.70486492254932309</v>
      </c>
    </row>
    <row r="7" spans="1:17">
      <c r="A7" s="9">
        <v>3</v>
      </c>
      <c r="B7" s="15" t="s">
        <v>177</v>
      </c>
      <c r="C7" s="17">
        <f>C19/C31*1000+0.00001</f>
        <v>0.67678756033920418</v>
      </c>
      <c r="D7" s="17">
        <f>D19/D31*1000+0.00001</f>
        <v>1.133271642815783</v>
      </c>
      <c r="E7" s="17">
        <f>E19/E31*1000+0.00001</f>
        <v>1.144791144781145</v>
      </c>
      <c r="F7" s="17">
        <f>F19/F31*1000+0.00001</f>
        <v>0.9080979232793005</v>
      </c>
      <c r="G7" s="17">
        <f>G19/G31*1000</f>
        <v>0.79800926720439325</v>
      </c>
      <c r="H7" s="17">
        <f>H19/H31*1000</f>
        <v>0.10458427749694962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0.5358961388206559</v>
      </c>
      <c r="M7" s="17">
        <f t="shared" si="2"/>
        <v>0.72106268635642445</v>
      </c>
      <c r="N7" s="17">
        <f t="shared" si="2"/>
        <v>0.72527332985896098</v>
      </c>
      <c r="O7" s="17">
        <f t="shared" si="2"/>
        <v>0.63472895467065149</v>
      </c>
      <c r="P7" s="17">
        <f t="shared" si="2"/>
        <v>0.58921847922018566</v>
      </c>
      <c r="Q7" s="17">
        <f t="shared" si="2"/>
        <v>0.18288686265840373</v>
      </c>
    </row>
    <row r="8" spans="1:17">
      <c r="A8" s="9">
        <v>4</v>
      </c>
      <c r="B8" s="15" t="s">
        <v>178</v>
      </c>
      <c r="C8" s="17">
        <f t="shared" ref="C8:G8" si="5">C20/C31*1000</f>
        <v>21.43672537508154</v>
      </c>
      <c r="D8" s="17">
        <f t="shared" si="5"/>
        <v>21.341715609231535</v>
      </c>
      <c r="E8" s="17">
        <f t="shared" si="5"/>
        <v>21.818181818181817</v>
      </c>
      <c r="F8" s="17">
        <f t="shared" si="5"/>
        <v>22.379699567173052</v>
      </c>
      <c r="G8" s="17">
        <f t="shared" si="5"/>
        <v>22.189806075167326</v>
      </c>
      <c r="H8" s="17">
        <f t="shared" ref="H8" si="6">H20/H31*1000</f>
        <v>22.590203939341119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0.82407507913396283</v>
      </c>
      <c r="M8" s="17">
        <f t="shared" si="2"/>
        <v>0.82197035890342662</v>
      </c>
      <c r="N8" s="17">
        <f t="shared" si="2"/>
        <v>0.83248580121625804</v>
      </c>
      <c r="O8" s="17">
        <f t="shared" si="2"/>
        <v>0.84475402271167543</v>
      </c>
      <c r="P8" s="17">
        <f t="shared" si="2"/>
        <v>0.84061994072524615</v>
      </c>
      <c r="Q8" s="17">
        <f t="shared" si="2"/>
        <v>0.84931945928779762</v>
      </c>
    </row>
    <row r="9" spans="1:17">
      <c r="A9" s="9">
        <v>5</v>
      </c>
      <c r="B9" s="15" t="s">
        <v>179</v>
      </c>
      <c r="C9" s="17">
        <f t="shared" ref="C9:G9" si="7">C21/C31*1000</f>
        <v>3.3268101761252447</v>
      </c>
      <c r="D9" s="17">
        <f t="shared" si="7"/>
        <v>3.714120274629829</v>
      </c>
      <c r="E9" s="17">
        <f t="shared" si="7"/>
        <v>3.9983164983164983</v>
      </c>
      <c r="F9" s="17">
        <f t="shared" si="7"/>
        <v>4.1330730713740138</v>
      </c>
      <c r="G9" s="17">
        <f t="shared" si="7"/>
        <v>4.4276643212630855</v>
      </c>
      <c r="H9" s="17">
        <f t="shared" ref="H9" si="8">H21/H31*1000</f>
        <v>4.5755621404915461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0.6034152537195353</v>
      </c>
      <c r="M9" s="17">
        <f t="shared" si="2"/>
        <v>0.64291214035254773</v>
      </c>
      <c r="N9" s="17">
        <f t="shared" si="2"/>
        <v>0.67079029057478545</v>
      </c>
      <c r="O9" s="17">
        <f t="shared" si="2"/>
        <v>0.68371441333935956</v>
      </c>
      <c r="P9" s="17">
        <f t="shared" si="2"/>
        <v>0.71136023843428708</v>
      </c>
      <c r="Q9" s="17">
        <f t="shared" si="2"/>
        <v>0.7249447860167596</v>
      </c>
    </row>
    <row r="10" spans="1:17">
      <c r="A10" s="9">
        <v>6</v>
      </c>
      <c r="B10" s="15" t="s">
        <v>180</v>
      </c>
      <c r="C10" s="17">
        <f t="shared" ref="C10:G10" si="9">(C22-C23)/C22*100</f>
        <v>-0.95049666976763514</v>
      </c>
      <c r="D10" s="17">
        <f t="shared" si="9"/>
        <v>-6.8874433760806777E-2</v>
      </c>
      <c r="E10" s="17">
        <f t="shared" si="9"/>
        <v>0.59176013399593175</v>
      </c>
      <c r="F10" s="17">
        <f t="shared" si="9"/>
        <v>-0.29506510804322317</v>
      </c>
      <c r="G10" s="17">
        <f t="shared" si="9"/>
        <v>0.99667051519300476</v>
      </c>
      <c r="H10" s="17">
        <f t="shared" ref="H10" si="10">(H22-H23)/H22*100</f>
        <v>-0.39599806994166464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0.9551873659030885</v>
      </c>
      <c r="M10" s="17">
        <f t="shared" si="11"/>
        <v>1.0025790084669159</v>
      </c>
      <c r="N10" s="17">
        <f t="shared" si="11"/>
        <v>1.0369373472023433</v>
      </c>
      <c r="O10" s="17">
        <f t="shared" si="11"/>
        <v>0.99057007397990193</v>
      </c>
      <c r="P10" s="17">
        <f t="shared" si="11"/>
        <v>1.0574033264518043</v>
      </c>
      <c r="Q10" s="17">
        <f t="shared" si="11"/>
        <v>0.9851752600908591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-6.9865319865319861</v>
      </c>
      <c r="F11" s="17">
        <f>(F25-F24)/F31*1000</f>
        <v>-7.8927268098107435</v>
      </c>
      <c r="G11" s="17">
        <f>(G25-G24)/G31*1000</f>
        <v>-7.7226703277844519</v>
      </c>
      <c r="H11" s="17">
        <f>(H25-H24)/H31*1000</f>
        <v>-10.981349137179709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0.53529361038901024</v>
      </c>
      <c r="O11" s="17">
        <f t="shared" si="12"/>
        <v>0.50279253035773452</v>
      </c>
      <c r="P11" s="17">
        <f t="shared" si="12"/>
        <v>0.50867797306386375</v>
      </c>
      <c r="Q11" s="17">
        <f t="shared" si="12"/>
        <v>0.41145106908817441</v>
      </c>
    </row>
    <row r="12" spans="1:17">
      <c r="A12" s="9">
        <v>8</v>
      </c>
      <c r="B12" s="15" t="s">
        <v>182</v>
      </c>
      <c r="C12" s="17">
        <f t="shared" ref="C12:H12" si="13">(C26-C27)/C31*1000</f>
        <v>-4.7292889758643177</v>
      </c>
      <c r="D12" s="17">
        <f t="shared" si="13"/>
        <v>-10.836297460501283</v>
      </c>
      <c r="E12" s="17">
        <f t="shared" si="13"/>
        <v>-1.1784511784511784</v>
      </c>
      <c r="F12" s="17">
        <f t="shared" si="13"/>
        <v>-3.0552490876686753</v>
      </c>
      <c r="G12" s="17">
        <f t="shared" si="13"/>
        <v>-7.7226703277844519</v>
      </c>
      <c r="H12" s="17">
        <f t="shared" si="13"/>
        <v>-4.4448317936203594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0.62891532483531221</v>
      </c>
      <c r="M12" s="17">
        <f>(ATAN(D12/10)+3.1415/2)/3.1415*1.75</f>
        <v>0.41514066575156161</v>
      </c>
      <c r="N12" s="17">
        <f t="shared" si="12"/>
        <v>0.80965472970462926</v>
      </c>
      <c r="O12" s="17">
        <f t="shared" si="12"/>
        <v>0.709822182623709</v>
      </c>
      <c r="P12" s="17">
        <f t="shared" si="12"/>
        <v>0.50867797306386375</v>
      </c>
      <c r="Q12" s="17">
        <f t="shared" si="12"/>
        <v>0.64200646797951322</v>
      </c>
    </row>
    <row r="13" spans="1:17">
      <c r="A13" s="9">
        <v>9</v>
      </c>
      <c r="B13" s="15" t="s">
        <v>183</v>
      </c>
      <c r="C13" s="17">
        <f t="shared" ref="C13:G13" si="14">C28/C31*1000</f>
        <v>1.2230919765166339</v>
      </c>
      <c r="D13" s="17">
        <f t="shared" si="14"/>
        <v>1.2407974191413682</v>
      </c>
      <c r="E13" s="17">
        <f t="shared" si="14"/>
        <v>1.2626262626262628</v>
      </c>
      <c r="F13" s="17">
        <f t="shared" si="14"/>
        <v>1.2730204531952813</v>
      </c>
      <c r="G13" s="17">
        <f t="shared" si="14"/>
        <v>1.2871117212974086</v>
      </c>
      <c r="H13" s="17">
        <f t="shared" ref="H13" si="15">H28/H31*1000</f>
        <v>1.3073034687118703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0.88914583992297436</v>
      </c>
      <c r="M13" s="17">
        <f t="shared" si="16"/>
        <v>0.89653343050027801</v>
      </c>
      <c r="N13" s="17">
        <f t="shared" si="16"/>
        <v>0.90558022428019147</v>
      </c>
      <c r="O13" s="17">
        <f t="shared" si="16"/>
        <v>0.90986467758166911</v>
      </c>
      <c r="P13" s="17">
        <f t="shared" si="16"/>
        <v>0.9156494276423528</v>
      </c>
      <c r="Q13" s="17">
        <f t="shared" si="16"/>
        <v>0.92389192140416554</v>
      </c>
    </row>
    <row r="14" spans="1:17">
      <c r="A14" s="9">
        <v>10</v>
      </c>
      <c r="B14" s="15" t="s">
        <v>184</v>
      </c>
      <c r="C14" s="17">
        <f t="shared" ref="C14:G14" si="17">C29/C31*100</f>
        <v>7.3385518590998039E-2</v>
      </c>
      <c r="D14" s="17">
        <f t="shared" si="17"/>
        <v>7.4447845148482086E-2</v>
      </c>
      <c r="E14" s="17">
        <f t="shared" si="17"/>
        <v>7.575757575757576E-2</v>
      </c>
      <c r="F14" s="17">
        <f t="shared" si="17"/>
        <v>7.6381227191716874E-2</v>
      </c>
      <c r="G14" s="17">
        <f t="shared" si="17"/>
        <v>7.7226703277844519E-2</v>
      </c>
      <c r="H14" s="17">
        <f t="shared" ref="H14" si="18">H29/H31*100</f>
        <v>7.8438208122712211E-2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1.2013689561938361</v>
      </c>
      <c r="M14" s="17">
        <f t="shared" si="16"/>
        <v>1.2081121668362245</v>
      </c>
      <c r="N14" s="17">
        <f t="shared" si="16"/>
        <v>1.2162150989052543</v>
      </c>
      <c r="O14" s="17">
        <f t="shared" si="16"/>
        <v>1.2199942327326263</v>
      </c>
      <c r="P14" s="17">
        <f t="shared" si="16"/>
        <v>1.2250382901051113</v>
      </c>
      <c r="Q14" s="17">
        <f t="shared" si="16"/>
        <v>1.2321113803605999</v>
      </c>
    </row>
    <row r="15" spans="1:17">
      <c r="A15" s="9">
        <v>11</v>
      </c>
      <c r="B15" s="15" t="s">
        <v>185</v>
      </c>
      <c r="C15" s="17">
        <f t="shared" ref="C15:G15" si="19">C30/C31*1000</f>
        <v>4.6477495107632087</v>
      </c>
      <c r="D15" s="17">
        <f t="shared" si="19"/>
        <v>4.8804698486227149</v>
      </c>
      <c r="E15" s="17">
        <f t="shared" si="19"/>
        <v>4.3771043771043772</v>
      </c>
      <c r="F15" s="17">
        <f t="shared" si="19"/>
        <v>4.4131375710769749</v>
      </c>
      <c r="G15" s="17">
        <f t="shared" si="19"/>
        <v>4.4619873004976824</v>
      </c>
      <c r="H15" s="17">
        <f t="shared" ref="H15" si="20">H30/H31*1000</f>
        <v>4.5319853582011511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0.95881334679079699</v>
      </c>
      <c r="M15" s="17">
        <f t="shared" si="16"/>
        <v>0.98616629756706808</v>
      </c>
      <c r="N15" s="17">
        <f t="shared" si="16"/>
        <v>0.926260847142517</v>
      </c>
      <c r="O15" s="17">
        <f t="shared" si="16"/>
        <v>0.93064314397074488</v>
      </c>
      <c r="P15" s="17">
        <f t="shared" si="16"/>
        <v>0.93655999964852388</v>
      </c>
      <c r="Q15" s="17">
        <f t="shared" si="16"/>
        <v>0.94499072621441393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</f>
        <v>101</v>
      </c>
      <c r="D17" s="17">
        <f t="shared" ref="D17:G17" si="21">D47+D77+D107+D137+D167</f>
        <v>90</v>
      </c>
      <c r="E17" s="17">
        <f t="shared" si="21"/>
        <v>91</v>
      </c>
      <c r="F17" s="17">
        <f t="shared" si="21"/>
        <v>84</v>
      </c>
      <c r="G17" s="17">
        <f t="shared" si="21"/>
        <v>84</v>
      </c>
      <c r="H17" s="17">
        <f t="shared" ref="H17" si="22">H47+H77+H107+H137+H167</f>
        <v>85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</f>
        <v>23</v>
      </c>
      <c r="D18" s="17">
        <f t="shared" si="23"/>
        <v>23</v>
      </c>
      <c r="E18" s="17">
        <f t="shared" si="23"/>
        <v>23</v>
      </c>
      <c r="F18" s="17">
        <f t="shared" si="23"/>
        <v>24</v>
      </c>
      <c r="G18" s="17">
        <f t="shared" si="23"/>
        <v>24</v>
      </c>
      <c r="H18" s="17">
        <f t="shared" ref="H18" si="24">H48+H78+H108+H138+H168</f>
        <v>25</v>
      </c>
      <c r="K18" s="15" t="s">
        <v>187</v>
      </c>
      <c r="L18" s="17">
        <f t="shared" ref="L18:L23" si="25">L5</f>
        <v>1.2538045118075303</v>
      </c>
      <c r="M18" s="17">
        <f t="shared" ref="M18:M23" si="26">N5</f>
        <v>1.2213040553945345</v>
      </c>
      <c r="N18" s="17">
        <f t="shared" ref="N18:N28" si="27">P5</f>
        <v>1.1928524916823322</v>
      </c>
      <c r="O18" s="17">
        <f>Q5</f>
        <v>1.2057982243668202</v>
      </c>
    </row>
    <row r="19" spans="1:15">
      <c r="A19" s="9">
        <v>3</v>
      </c>
      <c r="B19" s="10" t="s">
        <v>189</v>
      </c>
      <c r="C19" s="17">
        <f t="shared" ref="C19:G19" si="28">C49+C79+C109+C139+C169</f>
        <v>8.3000000000000007</v>
      </c>
      <c r="D19" s="17">
        <f t="shared" si="28"/>
        <v>13.7</v>
      </c>
      <c r="E19" s="17">
        <f t="shared" si="28"/>
        <v>13.6</v>
      </c>
      <c r="F19" s="17">
        <f t="shared" si="28"/>
        <v>10.7</v>
      </c>
      <c r="G19" s="17">
        <f t="shared" si="28"/>
        <v>9.2999999999999989</v>
      </c>
      <c r="H19" s="17">
        <f t="shared" ref="H19" si="29">H49+H79+H109+H139+H169</f>
        <v>1.2</v>
      </c>
      <c r="K19" s="15" t="s">
        <v>190</v>
      </c>
      <c r="L19" s="17">
        <f t="shared" si="25"/>
        <v>0.64656140872846579</v>
      </c>
      <c r="M19" s="17">
        <f t="shared" si="26"/>
        <v>0.65851202270480502</v>
      </c>
      <c r="N19" s="17">
        <f t="shared" si="27"/>
        <v>0.68235002374921183</v>
      </c>
      <c r="O19" s="17">
        <f t="shared" ref="O19:O28" si="30">Q6</f>
        <v>0.70486492254932309</v>
      </c>
    </row>
    <row r="20" spans="1:15">
      <c r="A20" s="9">
        <v>4</v>
      </c>
      <c r="B20" s="10" t="s">
        <v>191</v>
      </c>
      <c r="C20" s="17">
        <f t="shared" ref="C20:G20" si="31">C50+C80+C110+C140+C170</f>
        <v>262.89999999999998</v>
      </c>
      <c r="D20" s="17">
        <f t="shared" si="31"/>
        <v>258</v>
      </c>
      <c r="E20" s="17">
        <f t="shared" si="31"/>
        <v>259.2</v>
      </c>
      <c r="F20" s="17">
        <f t="shared" si="31"/>
        <v>263.70000000000005</v>
      </c>
      <c r="G20" s="17">
        <f t="shared" si="31"/>
        <v>258.60000000000002</v>
      </c>
      <c r="H20" s="17">
        <f t="shared" ref="H20" si="32">H50+H80+H110+H140+H170</f>
        <v>259.2</v>
      </c>
      <c r="K20" s="15" t="s">
        <v>192</v>
      </c>
      <c r="L20" s="17">
        <f t="shared" si="25"/>
        <v>0.5358961388206559</v>
      </c>
      <c r="M20" s="17">
        <f t="shared" si="26"/>
        <v>0.72527332985896098</v>
      </c>
      <c r="N20" s="17">
        <f t="shared" si="27"/>
        <v>0.58921847922018566</v>
      </c>
      <c r="O20" s="17">
        <f t="shared" si="30"/>
        <v>0.18288686265840373</v>
      </c>
    </row>
    <row r="21" spans="1:15">
      <c r="A21" s="9">
        <v>5</v>
      </c>
      <c r="B21" s="10" t="s">
        <v>193</v>
      </c>
      <c r="C21" s="17">
        <f t="shared" ref="C21:G21" si="33">C51+C81+C111+C141+C171</f>
        <v>40.799999999999997</v>
      </c>
      <c r="D21" s="17">
        <f t="shared" si="33"/>
        <v>44.9</v>
      </c>
      <c r="E21" s="17">
        <f t="shared" si="33"/>
        <v>47.5</v>
      </c>
      <c r="F21" s="17">
        <f t="shared" si="33"/>
        <v>48.7</v>
      </c>
      <c r="G21" s="17">
        <f t="shared" si="33"/>
        <v>51.599999999999994</v>
      </c>
      <c r="H21" s="17">
        <f t="shared" ref="H21" si="34">H51+H81+H111+H141+H171</f>
        <v>52.5</v>
      </c>
      <c r="K21" s="15" t="s">
        <v>194</v>
      </c>
      <c r="L21" s="17">
        <f t="shared" si="25"/>
        <v>0.82407507913396283</v>
      </c>
      <c r="M21" s="17">
        <f t="shared" si="26"/>
        <v>0.83248580121625804</v>
      </c>
      <c r="N21" s="17">
        <f t="shared" si="27"/>
        <v>0.84061994072524615</v>
      </c>
      <c r="O21" s="17">
        <f t="shared" si="30"/>
        <v>0.84931945928779762</v>
      </c>
    </row>
    <row r="22" spans="1:15">
      <c r="A22" s="9">
        <v>6</v>
      </c>
      <c r="B22" s="10" t="s">
        <v>195</v>
      </c>
      <c r="C22" s="17">
        <f t="shared" ref="C22:G22" si="35">C52+C82+C112+C142+C172</f>
        <v>393531.10000000003</v>
      </c>
      <c r="D22" s="17">
        <f t="shared" si="35"/>
        <v>526610.5</v>
      </c>
      <c r="E22" s="17">
        <f t="shared" si="35"/>
        <v>434162.4</v>
      </c>
      <c r="F22" s="17">
        <f t="shared" si="35"/>
        <v>448070.60000000003</v>
      </c>
      <c r="G22" s="17">
        <f t="shared" si="35"/>
        <v>487372.70000000007</v>
      </c>
      <c r="H22" s="17">
        <f t="shared" ref="H22" si="36">H52+H82+H112+H142+H172</f>
        <v>618841.4</v>
      </c>
      <c r="K22" s="15" t="s">
        <v>196</v>
      </c>
      <c r="L22" s="17">
        <f t="shared" si="25"/>
        <v>0.6034152537195353</v>
      </c>
      <c r="M22" s="17">
        <f t="shared" si="26"/>
        <v>0.67079029057478545</v>
      </c>
      <c r="N22" s="17">
        <f t="shared" si="27"/>
        <v>0.71136023843428708</v>
      </c>
      <c r="O22" s="17">
        <f t="shared" si="30"/>
        <v>0.7249447860167596</v>
      </c>
    </row>
    <row r="23" spans="1:15">
      <c r="A23" s="9">
        <v>7</v>
      </c>
      <c r="B23" s="10" t="s">
        <v>197</v>
      </c>
      <c r="C23" s="17">
        <f t="shared" ref="C23:G23" si="37">C53+C83+C113+C143+C173</f>
        <v>397271.6</v>
      </c>
      <c r="D23" s="17">
        <f t="shared" si="37"/>
        <v>526973.19999999995</v>
      </c>
      <c r="E23" s="17">
        <f t="shared" si="37"/>
        <v>431593.20000000007</v>
      </c>
      <c r="F23" s="17">
        <f t="shared" si="37"/>
        <v>449392.69999999995</v>
      </c>
      <c r="G23" s="17">
        <f t="shared" si="37"/>
        <v>482515.20000000001</v>
      </c>
      <c r="H23" s="17">
        <f t="shared" ref="H23" si="38">H53+H83+H113+H143+H173</f>
        <v>621292</v>
      </c>
      <c r="K23" s="15" t="s">
        <v>198</v>
      </c>
      <c r="L23" s="17">
        <f t="shared" si="25"/>
        <v>0.9551873659030885</v>
      </c>
      <c r="M23" s="17">
        <f t="shared" si="26"/>
        <v>1.0369373472023433</v>
      </c>
      <c r="N23" s="17">
        <f t="shared" si="27"/>
        <v>1.0574033264518043</v>
      </c>
      <c r="O23" s="17">
        <f t="shared" si="30"/>
        <v>0.9851752600908591</v>
      </c>
    </row>
    <row r="24" spans="1:15">
      <c r="A24" s="9">
        <v>8</v>
      </c>
      <c r="B24" s="10" t="s">
        <v>199</v>
      </c>
      <c r="C24" s="17">
        <f t="shared" ref="C24:G24" si="39">C54+C84+C114+C144+C174</f>
        <v>0</v>
      </c>
      <c r="D24" s="17">
        <f t="shared" si="39"/>
        <v>0</v>
      </c>
      <c r="E24" s="17">
        <f t="shared" si="39"/>
        <v>190</v>
      </c>
      <c r="F24" s="17">
        <f t="shared" si="39"/>
        <v>189</v>
      </c>
      <c r="G24" s="17">
        <f t="shared" si="39"/>
        <v>179</v>
      </c>
      <c r="H24" s="17">
        <f t="shared" ref="H24" si="40">H54+H84+H114+H144+H174</f>
        <v>205</v>
      </c>
      <c r="K24" s="15" t="s">
        <v>200</v>
      </c>
      <c r="L24" s="17">
        <f>N11</f>
        <v>0.53529361038901024</v>
      </c>
      <c r="M24" s="17">
        <f>O11</f>
        <v>0.50279253035773452</v>
      </c>
      <c r="N24" s="17">
        <f t="shared" si="27"/>
        <v>0.50867797306386375</v>
      </c>
      <c r="O24" s="17">
        <f t="shared" si="30"/>
        <v>0.41145106908817441</v>
      </c>
    </row>
    <row r="25" spans="1:15">
      <c r="A25" s="9">
        <v>9</v>
      </c>
      <c r="B25" s="10" t="s">
        <v>201</v>
      </c>
      <c r="C25" s="17">
        <f t="shared" ref="C25:G25" si="41">C55+C85+C115+C145+C175</f>
        <v>0</v>
      </c>
      <c r="D25" s="17">
        <f t="shared" si="41"/>
        <v>0</v>
      </c>
      <c r="E25" s="17">
        <f t="shared" si="41"/>
        <v>107</v>
      </c>
      <c r="F25" s="17">
        <f t="shared" si="41"/>
        <v>96</v>
      </c>
      <c r="G25" s="17">
        <f t="shared" si="41"/>
        <v>89</v>
      </c>
      <c r="H25" s="17">
        <f t="shared" ref="H25" si="42">H55+H85+H115+H145+H175</f>
        <v>79</v>
      </c>
      <c r="K25" s="15" t="s">
        <v>202</v>
      </c>
      <c r="L25" s="17">
        <f>L12</f>
        <v>0.62891532483531221</v>
      </c>
      <c r="M25" s="17">
        <f>N12</f>
        <v>0.80965472970462926</v>
      </c>
      <c r="N25" s="17">
        <f t="shared" si="27"/>
        <v>0.50867797306386375</v>
      </c>
      <c r="O25" s="17">
        <f t="shared" si="30"/>
        <v>0.64200646797951322</v>
      </c>
    </row>
    <row r="26" spans="1:15">
      <c r="A26" s="9">
        <v>10</v>
      </c>
      <c r="B26" s="10" t="s">
        <v>203</v>
      </c>
      <c r="C26" s="17">
        <f t="shared" ref="C26:G26" si="43">C56+C86+C116+C146+C176</f>
        <v>253</v>
      </c>
      <c r="D26" s="17">
        <f t="shared" si="43"/>
        <v>222</v>
      </c>
      <c r="E26" s="17">
        <f t="shared" si="43"/>
        <v>257</v>
      </c>
      <c r="F26" s="17">
        <f t="shared" si="43"/>
        <v>180</v>
      </c>
      <c r="G26" s="17">
        <f t="shared" si="43"/>
        <v>215</v>
      </c>
      <c r="H26" s="17">
        <f t="shared" ref="H26" si="44">H56+H86+H116+H146+H176</f>
        <v>237</v>
      </c>
      <c r="K26" s="15" t="s">
        <v>204</v>
      </c>
      <c r="L26" s="17">
        <f>L13</f>
        <v>0.88914583992297436</v>
      </c>
      <c r="M26" s="17">
        <f>N13</f>
        <v>0.90558022428019147</v>
      </c>
      <c r="N26" s="17">
        <f t="shared" si="27"/>
        <v>0.9156494276423528</v>
      </c>
      <c r="O26" s="17">
        <f t="shared" si="30"/>
        <v>0.92389192140416554</v>
      </c>
    </row>
    <row r="27" spans="1:15">
      <c r="A27" s="9">
        <v>11</v>
      </c>
      <c r="B27" s="10" t="s">
        <v>205</v>
      </c>
      <c r="C27" s="17">
        <f t="shared" ref="C27:G27" si="45">C57+C87+C117+C147+C177</f>
        <v>311</v>
      </c>
      <c r="D27" s="17">
        <f t="shared" si="45"/>
        <v>353</v>
      </c>
      <c r="E27" s="17">
        <f t="shared" si="45"/>
        <v>271</v>
      </c>
      <c r="F27" s="17">
        <f t="shared" si="45"/>
        <v>216</v>
      </c>
      <c r="G27" s="17">
        <f t="shared" si="45"/>
        <v>305</v>
      </c>
      <c r="H27" s="17">
        <f t="shared" ref="H27" si="46">H57+H87+H117+H147+H177</f>
        <v>288</v>
      </c>
      <c r="K27" s="15" t="s">
        <v>206</v>
      </c>
      <c r="L27" s="17">
        <f>L14</f>
        <v>1.2013689561938361</v>
      </c>
      <c r="M27" s="17">
        <f>N14</f>
        <v>1.2162150989052543</v>
      </c>
      <c r="N27" s="17">
        <f t="shared" si="27"/>
        <v>1.2250382901051113</v>
      </c>
      <c r="O27" s="17">
        <f t="shared" si="30"/>
        <v>1.2321113803605999</v>
      </c>
    </row>
    <row r="28" spans="1:15">
      <c r="A28" s="9">
        <v>12</v>
      </c>
      <c r="B28" s="10" t="s">
        <v>207</v>
      </c>
      <c r="C28" s="17">
        <f t="shared" ref="C28:G28" si="47">C58+C88+C118+C148+C178</f>
        <v>15</v>
      </c>
      <c r="D28" s="17">
        <f t="shared" si="47"/>
        <v>15</v>
      </c>
      <c r="E28" s="17">
        <f t="shared" si="47"/>
        <v>15</v>
      </c>
      <c r="F28" s="17">
        <f t="shared" si="47"/>
        <v>15</v>
      </c>
      <c r="G28" s="17">
        <f t="shared" si="47"/>
        <v>15</v>
      </c>
      <c r="H28" s="17">
        <f t="shared" ref="H28" si="48">H58+H88+H118+H148+H178</f>
        <v>15</v>
      </c>
      <c r="K28" s="15" t="s">
        <v>208</v>
      </c>
      <c r="L28" s="17">
        <f>L15</f>
        <v>0.95881334679079699</v>
      </c>
      <c r="M28" s="17">
        <f>N15</f>
        <v>0.926260847142517</v>
      </c>
      <c r="N28" s="17">
        <f t="shared" si="27"/>
        <v>0.93655999964852388</v>
      </c>
      <c r="O28" s="17">
        <f t="shared" si="30"/>
        <v>0.94499072621441393</v>
      </c>
    </row>
    <row r="29" spans="1:15">
      <c r="A29" s="9">
        <v>13</v>
      </c>
      <c r="B29" s="10" t="s">
        <v>209</v>
      </c>
      <c r="C29" s="17">
        <f t="shared" ref="C29:G29" si="49">C59+C89+C119+C149+C179</f>
        <v>9</v>
      </c>
      <c r="D29" s="17">
        <f t="shared" si="49"/>
        <v>9</v>
      </c>
      <c r="E29" s="17">
        <f t="shared" si="49"/>
        <v>9</v>
      </c>
      <c r="F29" s="17">
        <f t="shared" si="49"/>
        <v>9</v>
      </c>
      <c r="G29" s="17">
        <f t="shared" si="49"/>
        <v>9</v>
      </c>
      <c r="H29" s="17">
        <f t="shared" ref="H29" si="50">H59+H89+H119+H149+H179</f>
        <v>9</v>
      </c>
      <c r="M29" t="s">
        <v>210</v>
      </c>
      <c r="N29" s="52">
        <f>AVERAGE(N18:N28)</f>
        <v>0.8334916512533439</v>
      </c>
    </row>
    <row r="30" spans="1:15">
      <c r="A30" s="9">
        <v>14</v>
      </c>
      <c r="B30" s="10" t="s">
        <v>211</v>
      </c>
      <c r="C30" s="17">
        <f t="shared" ref="C30:G30" si="51">C60+C90+C120+C150+C180</f>
        <v>57</v>
      </c>
      <c r="D30" s="17">
        <f t="shared" si="51"/>
        <v>59</v>
      </c>
      <c r="E30" s="17">
        <f t="shared" si="51"/>
        <v>52</v>
      </c>
      <c r="F30" s="17">
        <f t="shared" si="51"/>
        <v>52</v>
      </c>
      <c r="G30" s="17">
        <f t="shared" si="51"/>
        <v>52</v>
      </c>
      <c r="H30" s="17">
        <f t="shared" ref="H30" si="52">H60+H90+H120+H150+H180</f>
        <v>52</v>
      </c>
      <c r="M30" t="s">
        <v>212</v>
      </c>
      <c r="N30" s="52">
        <f>STDEV(N18:N28)</f>
        <v>0.25660209015280744</v>
      </c>
    </row>
    <row r="31" spans="1:15">
      <c r="A31" s="9">
        <v>15</v>
      </c>
      <c r="B31" s="10" t="s">
        <v>213</v>
      </c>
      <c r="C31" s="17">
        <f t="shared" ref="C31:G31" si="53">C61+C91+C121+C151+C181</f>
        <v>12264</v>
      </c>
      <c r="D31" s="17">
        <f t="shared" si="53"/>
        <v>12089</v>
      </c>
      <c r="E31" s="17">
        <f t="shared" si="53"/>
        <v>11880</v>
      </c>
      <c r="F31" s="17">
        <f t="shared" si="53"/>
        <v>11783</v>
      </c>
      <c r="G31" s="17">
        <f t="shared" si="53"/>
        <v>11654</v>
      </c>
      <c r="H31" s="17">
        <f t="shared" ref="H31" si="54">H61+H91+H121+H151+H181</f>
        <v>11474</v>
      </c>
    </row>
    <row r="32" spans="1:15" ht="16">
      <c r="A32" s="20"/>
    </row>
    <row r="33" spans="1:17" ht="16">
      <c r="A33" s="20" t="s">
        <v>279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17.028772753963594</v>
      </c>
      <c r="D35" s="17">
        <f t="shared" si="55"/>
        <v>14.021479713603819</v>
      </c>
      <c r="E35" s="17">
        <f t="shared" si="55"/>
        <v>13.93517116025447</v>
      </c>
      <c r="F35" s="17">
        <f t="shared" si="55"/>
        <v>13.922518159806295</v>
      </c>
      <c r="G35" s="17">
        <f t="shared" si="55"/>
        <v>14.032946918852959</v>
      </c>
      <c r="H35" s="17">
        <f t="shared" ref="H35" si="56">H47/H61*1000</f>
        <v>14.18877236273905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1.5018149222516552</v>
      </c>
      <c r="M35" s="17">
        <f t="shared" si="57"/>
        <v>1.4483406729101289</v>
      </c>
      <c r="N35" s="17">
        <f t="shared" si="57"/>
        <v>1.4465002352253755</v>
      </c>
      <c r="O35" s="17">
        <f t="shared" si="57"/>
        <v>1.446228703890444</v>
      </c>
      <c r="P35" s="17">
        <f t="shared" si="57"/>
        <v>1.4485836698476688</v>
      </c>
      <c r="Q35" s="17">
        <f t="shared" si="57"/>
        <v>1.4518507239352145</v>
      </c>
    </row>
    <row r="36" spans="1:17">
      <c r="A36" s="9">
        <v>2</v>
      </c>
      <c r="B36" s="15" t="s">
        <v>176</v>
      </c>
      <c r="C36" s="17">
        <f t="shared" ref="C36:G36" si="58">C48/C61*1000</f>
        <v>1.7615971814445097</v>
      </c>
      <c r="D36" s="17">
        <f t="shared" si="58"/>
        <v>1.7899761336515514</v>
      </c>
      <c r="E36" s="17">
        <f t="shared" si="58"/>
        <v>1.8176310209027569</v>
      </c>
      <c r="F36" s="17">
        <f t="shared" si="58"/>
        <v>1.8159806295399517</v>
      </c>
      <c r="G36" s="17">
        <f t="shared" si="58"/>
        <v>1.8303843807199511</v>
      </c>
      <c r="H36" s="17">
        <f t="shared" ref="H36" si="59">H48/H61*1000</f>
        <v>1.8507094386181369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0.62367246320799208</v>
      </c>
      <c r="M36" s="17">
        <f t="shared" si="57"/>
        <v>0.62943720176019891</v>
      </c>
      <c r="N36" s="17">
        <f t="shared" si="57"/>
        <v>0.6350176676415985</v>
      </c>
      <c r="O36" s="17">
        <f t="shared" si="57"/>
        <v>0.63468565127581378</v>
      </c>
      <c r="P36" s="17">
        <f t="shared" si="57"/>
        <v>0.63757901632219149</v>
      </c>
      <c r="Q36" s="17">
        <f t="shared" si="57"/>
        <v>0.64164544721229133</v>
      </c>
    </row>
    <row r="37" spans="1:17">
      <c r="A37" s="9">
        <v>3</v>
      </c>
      <c r="B37" s="15" t="s">
        <v>177</v>
      </c>
      <c r="C37" s="17">
        <f>C49/C61*1000+0.00001</f>
        <v>2.4368861009982385</v>
      </c>
      <c r="D37" s="17">
        <f>D49/D61*1000+0.00001</f>
        <v>2.5954753937947492</v>
      </c>
      <c r="E37" s="17">
        <f>E49/E61*1000+0.00001</f>
        <v>2.7870442320508935</v>
      </c>
      <c r="F37" s="17">
        <f>F49/F61*1000+0.00001</f>
        <v>2.845046319612591</v>
      </c>
      <c r="G37" s="17">
        <f>G49/G61*1000</f>
        <v>2.4405125076266017</v>
      </c>
      <c r="H37" s="17">
        <f>0.00001+H49/H61*1000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1.1087294875024034</v>
      </c>
      <c r="M37" s="17">
        <f t="shared" si="57"/>
        <v>1.1412060769480974</v>
      </c>
      <c r="N37" s="17">
        <f t="shared" si="57"/>
        <v>1.176541092073726</v>
      </c>
      <c r="O37" s="17">
        <f t="shared" si="57"/>
        <v>1.1864925461311278</v>
      </c>
      <c r="P37" s="17">
        <f t="shared" si="57"/>
        <v>1.1095081998783174</v>
      </c>
      <c r="Q37" s="17">
        <f t="shared" si="57"/>
        <v>8.8737830999390996E-4</v>
      </c>
    </row>
    <row r="38" spans="1:17">
      <c r="A38" s="9">
        <v>4</v>
      </c>
      <c r="B38" s="15" t="s">
        <v>178</v>
      </c>
      <c r="C38" s="17">
        <f t="shared" ref="C38:G38" si="60">C50/C61*1000</f>
        <v>28.655314151497357</v>
      </c>
      <c r="D38" s="17">
        <f t="shared" si="60"/>
        <v>27.326968973747015</v>
      </c>
      <c r="E38" s="17">
        <f t="shared" si="60"/>
        <v>27.961223871554072</v>
      </c>
      <c r="F38" s="17">
        <f t="shared" si="60"/>
        <v>28.420096852300244</v>
      </c>
      <c r="G38" s="17">
        <f t="shared" si="60"/>
        <v>28.737034777303233</v>
      </c>
      <c r="H38" s="17">
        <f t="shared" ref="H38" si="61">H50/H61*1000</f>
        <v>29.117828500925356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0.9739439875357756</v>
      </c>
      <c r="M38" s="17">
        <f t="shared" si="57"/>
        <v>0.9476900585111967</v>
      </c>
      <c r="N38" s="17">
        <f t="shared" si="57"/>
        <v>0.96029170159103949</v>
      </c>
      <c r="O38" s="17">
        <f t="shared" si="57"/>
        <v>0.96933330293665643</v>
      </c>
      <c r="P38" s="17">
        <f t="shared" si="57"/>
        <v>0.97554209803225755</v>
      </c>
      <c r="Q38" s="17">
        <f t="shared" si="57"/>
        <v>0.98296353000010106</v>
      </c>
    </row>
    <row r="39" spans="1:17">
      <c r="A39" s="9">
        <v>5</v>
      </c>
      <c r="B39" s="15" t="s">
        <v>179</v>
      </c>
      <c r="C39" s="17">
        <f t="shared" ref="C39:G39" si="62">C51/C61*1000</f>
        <v>4.1691133294186722</v>
      </c>
      <c r="D39" s="17">
        <f t="shared" si="62"/>
        <v>4.2362768496420049</v>
      </c>
      <c r="E39" s="17">
        <f t="shared" si="62"/>
        <v>4.5137837019085127</v>
      </c>
      <c r="F39" s="17">
        <f t="shared" si="62"/>
        <v>4.5096852300242132</v>
      </c>
      <c r="G39" s="17">
        <f t="shared" si="62"/>
        <v>4.6674801708358755</v>
      </c>
      <c r="H39" s="17">
        <f t="shared" ref="H39" si="63">H51/H61*1000</f>
        <v>4.7193090684762495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0.68714049342568129</v>
      </c>
      <c r="M39" s="17">
        <f t="shared" si="57"/>
        <v>0.69349188061513378</v>
      </c>
      <c r="N39" s="17">
        <f t="shared" si="57"/>
        <v>0.71929338178480173</v>
      </c>
      <c r="O39" s="17">
        <f t="shared" si="57"/>
        <v>0.71891730220981875</v>
      </c>
      <c r="P39" s="17">
        <f t="shared" si="57"/>
        <v>0.73329375207615377</v>
      </c>
      <c r="Q39" s="17">
        <f t="shared" si="57"/>
        <v>0.73797064433361925</v>
      </c>
    </row>
    <row r="40" spans="1:17">
      <c r="A40" s="9">
        <v>6</v>
      </c>
      <c r="B40" s="15" t="s">
        <v>180</v>
      </c>
      <c r="C40" s="17">
        <f t="shared" ref="C40:G40" si="64">(C52-C53)/C52*100</f>
        <v>-2.3584429557151223</v>
      </c>
      <c r="D40" s="17">
        <f t="shared" si="64"/>
        <v>0.26298198950140023</v>
      </c>
      <c r="E40" s="17">
        <f t="shared" si="64"/>
        <v>0.20184253147802778</v>
      </c>
      <c r="F40" s="17">
        <f t="shared" si="64"/>
        <v>-0.68201152197148351</v>
      </c>
      <c r="G40" s="17">
        <f t="shared" si="64"/>
        <v>0.8633164360479777</v>
      </c>
      <c r="H40" s="17">
        <f t="shared" ref="H40" si="65">(H52-H53)/H52*100</f>
        <v>-0.42628585865252522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0.87731495810451088</v>
      </c>
      <c r="M40" s="17">
        <f t="shared" si="66"/>
        <v>1.0199791887234537</v>
      </c>
      <c r="N40" s="17">
        <f t="shared" si="66"/>
        <v>1.0167940840238743</v>
      </c>
      <c r="O40" s="17">
        <f t="shared" si="66"/>
        <v>0.96977683435351636</v>
      </c>
      <c r="P40" s="17">
        <f t="shared" si="66"/>
        <v>1.050716295820936</v>
      </c>
      <c r="Q40" s="17">
        <f t="shared" si="66"/>
        <v>0.98355225241384048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1.2117540139351712</v>
      </c>
      <c r="F41" s="17">
        <f>(F55-F54)/F61*1000</f>
        <v>-5.7506053268765136</v>
      </c>
      <c r="G41" s="17">
        <f>(G55-G54)/G61*1000</f>
        <v>-3.9658328248932273</v>
      </c>
      <c r="H41" s="17">
        <f>(H55-H54)/H61*1000</f>
        <v>-10.487353485502776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0.94217430861429285</v>
      </c>
      <c r="O41" s="17">
        <f t="shared" si="67"/>
        <v>0.58428231785615981</v>
      </c>
      <c r="P41" s="17">
        <f t="shared" si="67"/>
        <v>0.66467831798253596</v>
      </c>
      <c r="Q41" s="17">
        <f t="shared" si="67"/>
        <v>0.4242382734966606</v>
      </c>
    </row>
    <row r="42" spans="1:17">
      <c r="A42" s="9">
        <v>8</v>
      </c>
      <c r="B42" s="15" t="s">
        <v>182</v>
      </c>
      <c r="C42" s="17">
        <f t="shared" ref="C42:H42" si="68">(C56-C57)/C61*1000</f>
        <v>-11.156782149148562</v>
      </c>
      <c r="D42" s="17">
        <f t="shared" si="68"/>
        <v>-15.214797136038186</v>
      </c>
      <c r="E42" s="17">
        <f t="shared" si="68"/>
        <v>-0.30293850348379281</v>
      </c>
      <c r="F42" s="17">
        <f t="shared" si="68"/>
        <v>-2.1186440677966103</v>
      </c>
      <c r="G42" s="17">
        <f t="shared" si="68"/>
        <v>-7.0164734594264795</v>
      </c>
      <c r="H42" s="17">
        <f t="shared" si="68"/>
        <v>-6.4774830351634787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0.40705928433162247</v>
      </c>
      <c r="M42" s="17">
        <f>(ATAN(D42/10)+3.1415/2)/3.1415*1.75</f>
        <v>0.32388068903948325</v>
      </c>
      <c r="N42" s="17">
        <f t="shared" si="67"/>
        <v>0.85812970565932956</v>
      </c>
      <c r="O42" s="17">
        <f t="shared" si="67"/>
        <v>0.7586988480602852</v>
      </c>
      <c r="P42" s="17">
        <f t="shared" si="67"/>
        <v>0.53417436162653131</v>
      </c>
      <c r="Q42" s="17">
        <f t="shared" si="67"/>
        <v>0.5548078356978513</v>
      </c>
    </row>
    <row r="43" spans="1:17">
      <c r="A43" s="9">
        <v>9</v>
      </c>
      <c r="B43" s="15" t="s">
        <v>183</v>
      </c>
      <c r="C43" s="17">
        <f t="shared" ref="C43:G43" si="69">C58/C61*1000</f>
        <v>0.88079859072225486</v>
      </c>
      <c r="D43" s="17">
        <f t="shared" si="69"/>
        <v>0.8949880668257757</v>
      </c>
      <c r="E43" s="17">
        <f t="shared" si="69"/>
        <v>0.90881551045137843</v>
      </c>
      <c r="F43" s="17">
        <f t="shared" si="69"/>
        <v>0.90799031476997583</v>
      </c>
      <c r="G43" s="17">
        <f t="shared" si="69"/>
        <v>0.91519219035997557</v>
      </c>
      <c r="H43" s="17">
        <f t="shared" ref="H43" si="70">H58/H61*1000</f>
        <v>0.92535471930906843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0.73601366763612464</v>
      </c>
      <c r="M43" s="17">
        <f t="shared" si="71"/>
        <v>0.74281680007354023</v>
      </c>
      <c r="N43" s="17">
        <f t="shared" si="71"/>
        <v>0.74940246707471014</v>
      </c>
      <c r="O43" s="17">
        <f t="shared" si="71"/>
        <v>0.74901064508879223</v>
      </c>
      <c r="P43" s="17">
        <f t="shared" si="71"/>
        <v>0.75242518772971767</v>
      </c>
      <c r="Q43" s="17">
        <f t="shared" si="71"/>
        <v>0.75722409884119479</v>
      </c>
    </row>
    <row r="44" spans="1:17">
      <c r="A44" s="9">
        <v>10</v>
      </c>
      <c r="B44" s="15" t="s">
        <v>184</v>
      </c>
      <c r="C44" s="17">
        <f t="shared" ref="C44:G44" si="72">C59/C61*100</f>
        <v>5.8719906048150319E-2</v>
      </c>
      <c r="D44" s="17">
        <f t="shared" si="72"/>
        <v>5.9665871121718381E-2</v>
      </c>
      <c r="E44" s="17">
        <f t="shared" si="72"/>
        <v>6.0587700696758555E-2</v>
      </c>
      <c r="F44" s="17">
        <f t="shared" si="72"/>
        <v>6.0532687651331719E-2</v>
      </c>
      <c r="G44" s="17">
        <f t="shared" si="72"/>
        <v>6.1012812690665039E-2</v>
      </c>
      <c r="H44" s="17">
        <f t="shared" ref="H44" si="73">H59/H61*100</f>
        <v>6.1690314620604564E-2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1.0892549401900564</v>
      </c>
      <c r="M44" s="17">
        <f t="shared" si="71"/>
        <v>1.097753804395611</v>
      </c>
      <c r="N44" s="17">
        <f t="shared" si="71"/>
        <v>1.105841389048448</v>
      </c>
      <c r="O44" s="17">
        <f t="shared" si="71"/>
        <v>1.105364003651659</v>
      </c>
      <c r="P44" s="17">
        <f t="shared" si="71"/>
        <v>1.1095081998783174</v>
      </c>
      <c r="Q44" s="17">
        <f t="shared" si="71"/>
        <v>1.1152719803735753</v>
      </c>
    </row>
    <row r="45" spans="1:17">
      <c r="A45" s="9">
        <v>11</v>
      </c>
      <c r="B45" s="15" t="s">
        <v>185</v>
      </c>
      <c r="C45" s="17">
        <f t="shared" ref="C45:G45" si="74">C60/C61*1000</f>
        <v>4.4039929536112741</v>
      </c>
      <c r="D45" s="17">
        <f t="shared" si="74"/>
        <v>5.3699284009546533</v>
      </c>
      <c r="E45" s="17">
        <f t="shared" si="74"/>
        <v>5.4528930627082701</v>
      </c>
      <c r="F45" s="17">
        <f t="shared" si="74"/>
        <v>5.4479418886198543</v>
      </c>
      <c r="G45" s="17">
        <f t="shared" si="74"/>
        <v>5.4911531421598534</v>
      </c>
      <c r="H45" s="17">
        <f t="shared" ref="H45" si="75">H60/H61*1000</f>
        <v>5.5521283158544108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0.92953243290384047</v>
      </c>
      <c r="M45" s="17">
        <f t="shared" si="71"/>
        <v>1.0404574579094477</v>
      </c>
      <c r="N45" s="17">
        <f t="shared" si="71"/>
        <v>1.0489781140713899</v>
      </c>
      <c r="O45" s="17">
        <f t="shared" si="71"/>
        <v>1.0484749729772644</v>
      </c>
      <c r="P45" s="17">
        <f t="shared" si="71"/>
        <v>1.0528435590864786</v>
      </c>
      <c r="Q45" s="17">
        <f t="shared" si="71"/>
        <v>1.05892243643952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58</v>
      </c>
      <c r="D47" s="17">
        <v>47</v>
      </c>
      <c r="E47" s="17">
        <v>46</v>
      </c>
      <c r="F47" s="17">
        <v>46</v>
      </c>
      <c r="G47" s="17">
        <v>46</v>
      </c>
      <c r="H47" s="17">
        <v>46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6</v>
      </c>
      <c r="D48" s="17">
        <v>6</v>
      </c>
      <c r="E48" s="17">
        <v>6</v>
      </c>
      <c r="F48" s="17">
        <v>6</v>
      </c>
      <c r="G48" s="17">
        <v>6</v>
      </c>
      <c r="H48" s="17">
        <v>6</v>
      </c>
      <c r="K48" s="15" t="s">
        <v>187</v>
      </c>
      <c r="L48" s="17">
        <f t="shared" ref="L48:L53" si="76">L35</f>
        <v>1.5018149222516552</v>
      </c>
      <c r="M48" s="17">
        <f t="shared" ref="M48:M53" si="77">N35</f>
        <v>1.4465002352253755</v>
      </c>
      <c r="N48" s="17">
        <f t="shared" ref="N48:N58" si="78">P35</f>
        <v>1.4485836698476688</v>
      </c>
      <c r="O48" s="17">
        <f>Q35</f>
        <v>1.4518507239352145</v>
      </c>
    </row>
    <row r="49" spans="1:17">
      <c r="A49" s="9">
        <v>3</v>
      </c>
      <c r="B49" s="10" t="s">
        <v>189</v>
      </c>
      <c r="C49" s="17">
        <v>8.3000000000000007</v>
      </c>
      <c r="D49" s="17">
        <v>8.6999999999999993</v>
      </c>
      <c r="E49" s="17">
        <v>9.1999999999999993</v>
      </c>
      <c r="F49" s="17">
        <v>9.4</v>
      </c>
      <c r="G49" s="17">
        <v>8</v>
      </c>
      <c r="H49" s="17">
        <v>0</v>
      </c>
      <c r="K49" s="15" t="s">
        <v>190</v>
      </c>
      <c r="L49" s="17">
        <f t="shared" si="76"/>
        <v>0.62367246320799208</v>
      </c>
      <c r="M49" s="17">
        <f t="shared" si="77"/>
        <v>0.6350176676415985</v>
      </c>
      <c r="N49" s="17">
        <f t="shared" si="78"/>
        <v>0.63757901632219149</v>
      </c>
      <c r="O49" s="17">
        <f t="shared" ref="O49:O58" si="79">Q36</f>
        <v>0.64164544721229133</v>
      </c>
    </row>
    <row r="50" spans="1:17">
      <c r="A50" s="9">
        <v>4</v>
      </c>
      <c r="B50" s="10" t="s">
        <v>191</v>
      </c>
      <c r="C50" s="17">
        <v>97.6</v>
      </c>
      <c r="D50" s="17">
        <v>91.6</v>
      </c>
      <c r="E50" s="17">
        <v>92.3</v>
      </c>
      <c r="F50" s="17">
        <v>93.9</v>
      </c>
      <c r="G50" s="17">
        <v>94.2</v>
      </c>
      <c r="H50" s="17">
        <v>94.4</v>
      </c>
      <c r="K50" s="15" t="s">
        <v>192</v>
      </c>
      <c r="L50" s="17">
        <f t="shared" si="76"/>
        <v>1.1087294875024034</v>
      </c>
      <c r="M50" s="17">
        <f t="shared" si="77"/>
        <v>1.176541092073726</v>
      </c>
      <c r="N50" s="17">
        <f t="shared" si="78"/>
        <v>1.1095081998783174</v>
      </c>
      <c r="O50" s="17">
        <f t="shared" si="79"/>
        <v>8.8737830999390996E-4</v>
      </c>
    </row>
    <row r="51" spans="1:17">
      <c r="A51" s="9">
        <v>5</v>
      </c>
      <c r="B51" s="10" t="s">
        <v>193</v>
      </c>
      <c r="C51" s="17">
        <v>14.2</v>
      </c>
      <c r="D51" s="17">
        <v>14.2</v>
      </c>
      <c r="E51" s="17">
        <v>14.9</v>
      </c>
      <c r="F51" s="17">
        <v>14.9</v>
      </c>
      <c r="G51" s="17">
        <v>15.3</v>
      </c>
      <c r="H51" s="17">
        <v>15.3</v>
      </c>
      <c r="K51" s="15" t="s">
        <v>194</v>
      </c>
      <c r="L51" s="17">
        <f t="shared" si="76"/>
        <v>0.9739439875357756</v>
      </c>
      <c r="M51" s="17">
        <f t="shared" si="77"/>
        <v>0.96029170159103949</v>
      </c>
      <c r="N51" s="17">
        <f t="shared" si="78"/>
        <v>0.97554209803225755</v>
      </c>
      <c r="O51" s="17">
        <f t="shared" si="79"/>
        <v>0.98296353000010106</v>
      </c>
    </row>
    <row r="52" spans="1:17">
      <c r="A52" s="9">
        <v>6</v>
      </c>
      <c r="B52" s="10" t="s">
        <v>195</v>
      </c>
      <c r="C52" s="17">
        <v>366576.6</v>
      </c>
      <c r="D52" s="17">
        <v>502962.2</v>
      </c>
      <c r="E52" s="17">
        <v>401947</v>
      </c>
      <c r="F52" s="17">
        <v>412603</v>
      </c>
      <c r="G52" s="17">
        <v>448908.4</v>
      </c>
      <c r="H52" s="17">
        <v>580267.9</v>
      </c>
      <c r="K52" s="15" t="s">
        <v>196</v>
      </c>
      <c r="L52" s="17">
        <f t="shared" si="76"/>
        <v>0.68714049342568129</v>
      </c>
      <c r="M52" s="17">
        <f t="shared" si="77"/>
        <v>0.71929338178480173</v>
      </c>
      <c r="N52" s="17">
        <f t="shared" si="78"/>
        <v>0.73329375207615377</v>
      </c>
      <c r="O52" s="17">
        <f t="shared" si="79"/>
        <v>0.73797064433361925</v>
      </c>
    </row>
    <row r="53" spans="1:17">
      <c r="A53" s="9">
        <v>7</v>
      </c>
      <c r="B53" s="10" t="s">
        <v>197</v>
      </c>
      <c r="C53" s="17">
        <v>375222.1</v>
      </c>
      <c r="D53" s="17">
        <v>501639.5</v>
      </c>
      <c r="E53" s="17">
        <v>401135.7</v>
      </c>
      <c r="F53" s="17">
        <v>415417</v>
      </c>
      <c r="G53" s="17">
        <v>445032.9</v>
      </c>
      <c r="H53" s="17">
        <v>582741.5</v>
      </c>
      <c r="K53" s="15" t="s">
        <v>198</v>
      </c>
      <c r="L53" s="17">
        <f t="shared" si="76"/>
        <v>0.87731495810451088</v>
      </c>
      <c r="M53" s="17">
        <f t="shared" si="77"/>
        <v>1.0167940840238743</v>
      </c>
      <c r="N53" s="17">
        <f t="shared" si="78"/>
        <v>1.050716295820936</v>
      </c>
      <c r="O53" s="17">
        <f t="shared" si="79"/>
        <v>0.98355225241384048</v>
      </c>
    </row>
    <row r="54" spans="1:17">
      <c r="A54" s="9">
        <v>8</v>
      </c>
      <c r="B54" s="10" t="s">
        <v>199</v>
      </c>
      <c r="C54" s="17"/>
      <c r="D54" s="17"/>
      <c r="E54" s="17">
        <v>50</v>
      </c>
      <c r="F54" s="17">
        <v>55</v>
      </c>
      <c r="G54" s="17">
        <v>57</v>
      </c>
      <c r="H54" s="17">
        <v>69</v>
      </c>
      <c r="K54" s="15" t="s">
        <v>200</v>
      </c>
      <c r="L54" s="17">
        <f>N41</f>
        <v>0.94217430861429285</v>
      </c>
      <c r="M54" s="17">
        <f>O41</f>
        <v>0.58428231785615981</v>
      </c>
      <c r="N54" s="17">
        <f t="shared" si="78"/>
        <v>0.66467831798253596</v>
      </c>
      <c r="O54" s="17">
        <f t="shared" si="79"/>
        <v>0.4242382734966606</v>
      </c>
    </row>
    <row r="55" spans="1:17">
      <c r="A55" s="9">
        <v>9</v>
      </c>
      <c r="B55" s="10" t="s">
        <v>201</v>
      </c>
      <c r="C55" s="17"/>
      <c r="D55" s="17"/>
      <c r="E55" s="17">
        <v>54</v>
      </c>
      <c r="F55" s="17">
        <v>36</v>
      </c>
      <c r="G55" s="17">
        <v>44</v>
      </c>
      <c r="H55" s="17">
        <v>35</v>
      </c>
      <c r="K55" s="15" t="s">
        <v>202</v>
      </c>
      <c r="L55" s="17">
        <f>L42</f>
        <v>0.40705928433162247</v>
      </c>
      <c r="M55" s="17">
        <f>N42</f>
        <v>0.85812970565932956</v>
      </c>
      <c r="N55" s="17">
        <f t="shared" si="78"/>
        <v>0.53417436162653131</v>
      </c>
      <c r="O55" s="17">
        <f t="shared" si="79"/>
        <v>0.5548078356978513</v>
      </c>
    </row>
    <row r="56" spans="1:17">
      <c r="A56" s="9">
        <v>10</v>
      </c>
      <c r="B56" s="10" t="s">
        <v>203</v>
      </c>
      <c r="C56" s="17">
        <v>72</v>
      </c>
      <c r="D56" s="17">
        <v>59</v>
      </c>
      <c r="E56" s="17">
        <v>85</v>
      </c>
      <c r="F56" s="17">
        <v>66</v>
      </c>
      <c r="G56" s="17">
        <v>75</v>
      </c>
      <c r="H56" s="17">
        <v>76</v>
      </c>
      <c r="K56" s="15" t="s">
        <v>204</v>
      </c>
      <c r="L56" s="17">
        <f>L43</f>
        <v>0.73601366763612464</v>
      </c>
      <c r="M56" s="17">
        <f>N43</f>
        <v>0.74940246707471014</v>
      </c>
      <c r="N56" s="17">
        <f t="shared" si="78"/>
        <v>0.75242518772971767</v>
      </c>
      <c r="O56" s="17">
        <f t="shared" si="79"/>
        <v>0.75722409884119479</v>
      </c>
    </row>
    <row r="57" spans="1:17">
      <c r="A57" s="9">
        <v>11</v>
      </c>
      <c r="B57" s="10" t="s">
        <v>205</v>
      </c>
      <c r="C57" s="17">
        <v>110</v>
      </c>
      <c r="D57" s="17">
        <v>110</v>
      </c>
      <c r="E57" s="17">
        <v>86</v>
      </c>
      <c r="F57" s="17">
        <v>73</v>
      </c>
      <c r="G57" s="17">
        <v>98</v>
      </c>
      <c r="H57" s="17">
        <v>97</v>
      </c>
      <c r="K57" s="15" t="s">
        <v>206</v>
      </c>
      <c r="L57" s="17">
        <f>L44</f>
        <v>1.0892549401900564</v>
      </c>
      <c r="M57" s="17">
        <f>N44</f>
        <v>1.105841389048448</v>
      </c>
      <c r="N57" s="17">
        <f t="shared" si="78"/>
        <v>1.1095081998783174</v>
      </c>
      <c r="O57" s="17">
        <f t="shared" si="79"/>
        <v>1.1152719803735753</v>
      </c>
    </row>
    <row r="58" spans="1:17">
      <c r="A58" s="9">
        <v>12</v>
      </c>
      <c r="B58" s="10" t="s">
        <v>207</v>
      </c>
      <c r="C58" s="17">
        <v>3</v>
      </c>
      <c r="D58" s="17">
        <v>3</v>
      </c>
      <c r="E58" s="17">
        <v>3</v>
      </c>
      <c r="F58" s="17">
        <v>3</v>
      </c>
      <c r="G58" s="17">
        <v>3</v>
      </c>
      <c r="H58" s="17">
        <v>3</v>
      </c>
      <c r="K58" s="15" t="s">
        <v>208</v>
      </c>
      <c r="L58" s="17">
        <f>L45</f>
        <v>0.92953243290384047</v>
      </c>
      <c r="M58" s="17">
        <f>N45</f>
        <v>1.0489781140713899</v>
      </c>
      <c r="N58" s="17">
        <f t="shared" si="78"/>
        <v>1.0528435590864786</v>
      </c>
      <c r="O58" s="17">
        <f t="shared" si="79"/>
        <v>1.05892243643952</v>
      </c>
    </row>
    <row r="59" spans="1:17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15</v>
      </c>
      <c r="D60" s="17">
        <v>18</v>
      </c>
      <c r="E60" s="17">
        <v>18</v>
      </c>
      <c r="F60" s="17">
        <v>18</v>
      </c>
      <c r="G60" s="21">
        <v>18</v>
      </c>
      <c r="H60" s="21">
        <v>18</v>
      </c>
    </row>
    <row r="61" spans="1:17">
      <c r="A61" s="9">
        <v>15</v>
      </c>
      <c r="B61" s="10" t="s">
        <v>213</v>
      </c>
      <c r="C61" s="17">
        <v>3406</v>
      </c>
      <c r="D61" s="17">
        <v>3352</v>
      </c>
      <c r="E61" s="17">
        <v>3301</v>
      </c>
      <c r="F61" s="17">
        <v>3304</v>
      </c>
      <c r="G61" s="17">
        <v>3278</v>
      </c>
      <c r="H61" s="17">
        <v>3242</v>
      </c>
    </row>
    <row r="63" spans="1:17" ht="16">
      <c r="A63" s="20" t="s">
        <v>280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6.7775723967960566</v>
      </c>
      <c r="D65" s="17">
        <f t="shared" si="80"/>
        <v>6.957621758380772</v>
      </c>
      <c r="E65" s="17">
        <f t="shared" si="80"/>
        <v>9.7719869706840381</v>
      </c>
      <c r="F65" s="17">
        <f t="shared" si="80"/>
        <v>8.1355932203389827</v>
      </c>
      <c r="G65" s="17">
        <f t="shared" si="80"/>
        <v>8.0917060013486175</v>
      </c>
      <c r="H65" s="17">
        <f t="shared" ref="H65" si="81">H77/H91*1000</f>
        <v>8.2304526748971192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1.162990580234198</v>
      </c>
      <c r="M65" s="17">
        <f t="shared" si="82"/>
        <v>1.1758434596186778</v>
      </c>
      <c r="N65" s="17">
        <f t="shared" si="82"/>
        <v>1.3246411957211972</v>
      </c>
      <c r="O65" s="17">
        <f t="shared" si="82"/>
        <v>1.2484350279486214</v>
      </c>
      <c r="P65" s="17">
        <f t="shared" si="82"/>
        <v>1.2460415092552244</v>
      </c>
      <c r="Q65" s="17">
        <f t="shared" si="82"/>
        <v>1.2535365319878848</v>
      </c>
    </row>
    <row r="66" spans="1:17">
      <c r="A66" s="9">
        <v>2</v>
      </c>
      <c r="B66" s="15" t="s">
        <v>176</v>
      </c>
      <c r="C66" s="17">
        <f t="shared" ref="C66:G66" si="83">C78/C91*1000</f>
        <v>2.4645717806531118</v>
      </c>
      <c r="D66" s="17">
        <f t="shared" si="83"/>
        <v>2.5300442757748263</v>
      </c>
      <c r="E66" s="17">
        <f t="shared" si="83"/>
        <v>2.6058631921824107</v>
      </c>
      <c r="F66" s="17">
        <f t="shared" si="83"/>
        <v>2.7118644067796613</v>
      </c>
      <c r="G66" s="17">
        <f t="shared" si="83"/>
        <v>2.6972353337828725</v>
      </c>
      <c r="H66" s="17">
        <f t="shared" ref="H66" si="84">H78/H91*1000</f>
        <v>2.7434842249657061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0.75668674758141397</v>
      </c>
      <c r="M66" s="17">
        <f t="shared" si="82"/>
        <v>0.76819523992409389</v>
      </c>
      <c r="N66" s="17">
        <f t="shared" si="82"/>
        <v>0.78136563805204351</v>
      </c>
      <c r="O66" s="17">
        <f t="shared" si="82"/>
        <v>0.79950949311704678</v>
      </c>
      <c r="P66" s="17">
        <f t="shared" si="82"/>
        <v>0.79702361838861646</v>
      </c>
      <c r="Q66" s="17">
        <f t="shared" si="82"/>
        <v>0.804863194627367</v>
      </c>
    </row>
    <row r="67" spans="1:17">
      <c r="A67" s="9">
        <v>3</v>
      </c>
      <c r="B67" s="15" t="s">
        <v>177</v>
      </c>
      <c r="C67" s="17">
        <f t="shared" ref="C67:H67" si="85">C79/C91*1000+0.00001</f>
        <v>1.0000000000000001E-5</v>
      </c>
      <c r="D67" s="17">
        <f t="shared" si="85"/>
        <v>1.0000000000000001E-5</v>
      </c>
      <c r="E67" s="17">
        <f t="shared" si="85"/>
        <v>1.0000000000000001E-5</v>
      </c>
      <c r="F67" s="17">
        <f t="shared" si="85"/>
        <v>1.0000000000000001E-5</v>
      </c>
      <c r="G67" s="17">
        <f t="shared" si="85"/>
        <v>1.0000000000000001E-5</v>
      </c>
      <c r="H67" s="17">
        <f t="shared" si="85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8.8737830999390996E-4</v>
      </c>
      <c r="M67" s="17">
        <f t="shared" si="82"/>
        <v>8.8737830999390996E-4</v>
      </c>
      <c r="N67" s="17">
        <f t="shared" si="82"/>
        <v>8.8737830999390996E-4</v>
      </c>
      <c r="O67" s="17">
        <f t="shared" si="82"/>
        <v>8.8737830999390996E-4</v>
      </c>
      <c r="P67" s="17">
        <f t="shared" si="82"/>
        <v>8.8737830999390996E-4</v>
      </c>
      <c r="Q67" s="17">
        <f t="shared" si="82"/>
        <v>8.8737830999390996E-4</v>
      </c>
    </row>
    <row r="68" spans="1:17">
      <c r="A68" s="9">
        <v>4</v>
      </c>
      <c r="B68" s="15" t="s">
        <v>178</v>
      </c>
      <c r="C68" s="17">
        <f t="shared" ref="C68:G68" si="86">C80/C91*1000</f>
        <v>31.608133086876155</v>
      </c>
      <c r="D68" s="17">
        <f t="shared" si="86"/>
        <v>32.384566729917779</v>
      </c>
      <c r="E68" s="17">
        <f t="shared" si="86"/>
        <v>33.289902280130299</v>
      </c>
      <c r="F68" s="17">
        <f t="shared" si="86"/>
        <v>35.389830508474581</v>
      </c>
      <c r="G68" s="17">
        <f t="shared" si="86"/>
        <v>35.131490222521919</v>
      </c>
      <c r="H68" s="17">
        <f t="shared" ref="H68" si="87">H80/H91*1000</f>
        <v>35.871056241426615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1.0297240427900403</v>
      </c>
      <c r="M68" s="17">
        <f t="shared" si="82"/>
        <v>1.043302993334303</v>
      </c>
      <c r="N68" s="17">
        <f t="shared" si="82"/>
        <v>1.0585453729680221</v>
      </c>
      <c r="O68" s="17">
        <f t="shared" si="82"/>
        <v>1.0916398147144857</v>
      </c>
      <c r="P68" s="17">
        <f t="shared" si="82"/>
        <v>1.0877291784291425</v>
      </c>
      <c r="Q68" s="17">
        <f t="shared" si="82"/>
        <v>1.0988104574479642</v>
      </c>
    </row>
    <row r="69" spans="1:17">
      <c r="A69" s="9">
        <v>5</v>
      </c>
      <c r="B69" s="15" t="s">
        <v>179</v>
      </c>
      <c r="C69" s="17">
        <f t="shared" ref="C69:G69" si="88">C81/C91*1000</f>
        <v>10.289587184226741</v>
      </c>
      <c r="D69" s="17">
        <f t="shared" si="88"/>
        <v>13.156230234029096</v>
      </c>
      <c r="E69" s="17">
        <f t="shared" si="88"/>
        <v>13.550488599348535</v>
      </c>
      <c r="F69" s="17">
        <f t="shared" si="88"/>
        <v>14.101694915254239</v>
      </c>
      <c r="G69" s="17">
        <f t="shared" si="88"/>
        <v>14.497639919082939</v>
      </c>
      <c r="H69" s="17">
        <f t="shared" ref="H69" si="89">H81/H91*1000</f>
        <v>14.883401920438956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1.1366729965991917</v>
      </c>
      <c r="M69" s="17">
        <f t="shared" si="82"/>
        <v>1.2531202462154916</v>
      </c>
      <c r="N69" s="17">
        <f t="shared" si="82"/>
        <v>1.2659494499108501</v>
      </c>
      <c r="O69" s="17">
        <f t="shared" si="82"/>
        <v>1.2828807853092681</v>
      </c>
      <c r="P69" s="17">
        <f t="shared" si="82"/>
        <v>1.2943752753684394</v>
      </c>
      <c r="Q69" s="17">
        <f t="shared" si="82"/>
        <v>1.3050773544688647</v>
      </c>
    </row>
    <row r="70" spans="1:17">
      <c r="A70" s="9">
        <v>6</v>
      </c>
      <c r="B70" s="15" t="s">
        <v>180</v>
      </c>
      <c r="C70" s="17">
        <f t="shared" ref="C70:G70" si="90">(C82-C83)/C82*100</f>
        <v>28.784249287298064</v>
      </c>
      <c r="D70" s="17">
        <f t="shared" si="90"/>
        <v>-23.153856488184985</v>
      </c>
      <c r="E70" s="17">
        <f t="shared" si="90"/>
        <v>5.0106444316316994</v>
      </c>
      <c r="F70" s="17">
        <f t="shared" si="90"/>
        <v>-3.332814203395114</v>
      </c>
      <c r="G70" s="17">
        <f t="shared" si="90"/>
        <v>-4.056137885264766</v>
      </c>
      <c r="H70" s="17">
        <f t="shared" ref="H70" si="91">(H82-H83)/H82*100</f>
        <v>0.4172055977515774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2">(ATAN((C70+2.4)/10)+3.1415/2)/3.1415*1.75</f>
        <v>1.5771622054197474</v>
      </c>
      <c r="M70" s="17">
        <f t="shared" si="92"/>
        <v>0.25010072440985714</v>
      </c>
      <c r="N70" s="17">
        <f t="shared" si="92"/>
        <v>1.2302685399067288</v>
      </c>
      <c r="O70" s="17">
        <f t="shared" si="92"/>
        <v>0.82318670646300884</v>
      </c>
      <c r="P70" s="17">
        <f t="shared" si="92"/>
        <v>0.78357324796782535</v>
      </c>
      <c r="Q70" s="17">
        <f t="shared" si="92"/>
        <v>1.0279702568118023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-11.726384364820847</v>
      </c>
      <c r="F71" s="17">
        <f>(F85-F84)/F91*1000</f>
        <v>2.0338983050847457</v>
      </c>
      <c r="G71" s="17">
        <f>(G85-G84)/G91*1000</f>
        <v>-4.7201618341200273</v>
      </c>
      <c r="H71" s="17">
        <f>(H85-H84)/H91*1000</f>
        <v>-8.2304526748971192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3">(ATAN(E71/10)+3.1415/2)/3.1415*1.75</f>
        <v>0.39331586835473126</v>
      </c>
      <c r="O71" s="17">
        <f t="shared" si="93"/>
        <v>0.98677543699181958</v>
      </c>
      <c r="P71" s="17">
        <f t="shared" si="93"/>
        <v>0.62933097460326581</v>
      </c>
      <c r="Q71" s="17">
        <f t="shared" si="93"/>
        <v>0.49138939941005294</v>
      </c>
    </row>
    <row r="72" spans="1:17">
      <c r="A72" s="9">
        <v>8</v>
      </c>
      <c r="B72" s="15" t="s">
        <v>182</v>
      </c>
      <c r="C72" s="17">
        <f t="shared" ref="C72:H72" si="94">(C86-C87)/C91*1000</f>
        <v>-14.171287738755391</v>
      </c>
      <c r="D72" s="17">
        <f t="shared" si="94"/>
        <v>-24.667931688804554</v>
      </c>
      <c r="E72" s="17">
        <f t="shared" si="94"/>
        <v>-27.361563517915311</v>
      </c>
      <c r="F72" s="17">
        <f t="shared" si="94"/>
        <v>3.3898305084745761</v>
      </c>
      <c r="G72" s="17">
        <f t="shared" si="94"/>
        <v>-12.137559002022925</v>
      </c>
      <c r="H72" s="17">
        <f t="shared" si="94"/>
        <v>-7.5445816186556929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0.34229196642421822</v>
      </c>
      <c r="M72" s="17">
        <f>(ATAN(D72/10)+3.1415/2)/3.1415*1.75</f>
        <v>0.2145195979738799</v>
      </c>
      <c r="N72" s="17">
        <f t="shared" si="93"/>
        <v>0.19516478641816812</v>
      </c>
      <c r="O72" s="17">
        <f t="shared" si="93"/>
        <v>1.0570616401806132</v>
      </c>
      <c r="P72" s="17">
        <f t="shared" si="93"/>
        <v>0.38386484105698077</v>
      </c>
      <c r="Q72" s="17">
        <f t="shared" si="93"/>
        <v>0.51494607476700938</v>
      </c>
    </row>
    <row r="73" spans="1:17">
      <c r="A73" s="9">
        <v>9</v>
      </c>
      <c r="B73" s="15" t="s">
        <v>183</v>
      </c>
      <c r="C73" s="17">
        <f t="shared" ref="C73:G73" si="95">C88/C91*1000</f>
        <v>2.4645717806531118</v>
      </c>
      <c r="D73" s="17">
        <f t="shared" si="95"/>
        <v>2.5300442757748263</v>
      </c>
      <c r="E73" s="17">
        <f t="shared" si="95"/>
        <v>2.6058631921824107</v>
      </c>
      <c r="F73" s="17">
        <f t="shared" si="95"/>
        <v>2.7118644067796613</v>
      </c>
      <c r="G73" s="17">
        <f t="shared" si="95"/>
        <v>2.6972353337828725</v>
      </c>
      <c r="H73" s="17">
        <f t="shared" ref="H73" si="96">H88/H91*1000</f>
        <v>2.7434842249657061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7">IF(C73/$I73&gt;1,2^((1-$I73/C73)/LN(10/3)),2^(-LOG($I73/C73,10/3)))</f>
        <v>1.2527249027808873</v>
      </c>
      <c r="M73" s="17">
        <f t="shared" si="97"/>
        <v>1.2641356880134091</v>
      </c>
      <c r="N73" s="17">
        <f t="shared" si="97"/>
        <v>1.2767525070447712</v>
      </c>
      <c r="O73" s="17">
        <f t="shared" si="97"/>
        <v>1.2933986607935133</v>
      </c>
      <c r="P73" s="17">
        <f t="shared" si="97"/>
        <v>1.29116669541458</v>
      </c>
      <c r="Q73" s="17">
        <f t="shared" si="97"/>
        <v>1.2981544061899963</v>
      </c>
    </row>
    <row r="74" spans="1:17">
      <c r="A74" s="9">
        <v>10</v>
      </c>
      <c r="B74" s="15" t="s">
        <v>184</v>
      </c>
      <c r="C74" s="17">
        <f t="shared" ref="C74:G74" si="98">C89/C91*100</f>
        <v>0.12322858903265559</v>
      </c>
      <c r="D74" s="17">
        <f t="shared" si="98"/>
        <v>0.1265022137887413</v>
      </c>
      <c r="E74" s="17">
        <f t="shared" si="98"/>
        <v>0.13029315960912052</v>
      </c>
      <c r="F74" s="17">
        <f t="shared" si="98"/>
        <v>0.13559322033898305</v>
      </c>
      <c r="G74" s="17">
        <f t="shared" si="98"/>
        <v>0.13486176668914363</v>
      </c>
      <c r="H74" s="17">
        <f t="shared" ref="H74" si="99">H89/H91*100</f>
        <v>0.1371742112482853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7"/>
        <v>1.4079286965542805</v>
      </c>
      <c r="M74" s="17">
        <f t="shared" si="97"/>
        <v>1.4164654367727345</v>
      </c>
      <c r="N74" s="17">
        <f t="shared" si="97"/>
        <v>1.4258746015687462</v>
      </c>
      <c r="O74" s="17">
        <f t="shared" si="97"/>
        <v>1.4382414191567439</v>
      </c>
      <c r="P74" s="17">
        <f t="shared" si="97"/>
        <v>1.4365863331582933</v>
      </c>
      <c r="Q74" s="17">
        <f t="shared" si="97"/>
        <v>1.4417648108727861</v>
      </c>
    </row>
    <row r="75" spans="1:17">
      <c r="A75" s="9">
        <v>11</v>
      </c>
      <c r="B75" s="15" t="s">
        <v>185</v>
      </c>
      <c r="C75" s="17">
        <f t="shared" ref="C75:G75" si="100">C90/C91*1000</f>
        <v>11.090573012939002</v>
      </c>
      <c r="D75" s="17">
        <f t="shared" si="100"/>
        <v>12.017710309930424</v>
      </c>
      <c r="E75" s="17">
        <f t="shared" si="100"/>
        <v>7.8175895765472312</v>
      </c>
      <c r="F75" s="17">
        <f t="shared" si="100"/>
        <v>8.8135593220338979</v>
      </c>
      <c r="G75" s="17">
        <f t="shared" si="100"/>
        <v>8.7660148347943352</v>
      </c>
      <c r="H75" s="17">
        <f t="shared" ref="H75" si="101">H90/H91*1000</f>
        <v>8.9163237311385455</v>
      </c>
      <c r="I75" s="18">
        <f>Показатели!$E$12</f>
        <v>5</v>
      </c>
      <c r="J75" s="9">
        <v>11</v>
      </c>
      <c r="K75" s="15" t="s">
        <v>185</v>
      </c>
      <c r="L75" s="17">
        <f t="shared" si="97"/>
        <v>1.371855755776006</v>
      </c>
      <c r="M75" s="17">
        <f t="shared" si="97"/>
        <v>1.3996024308677768</v>
      </c>
      <c r="N75" s="17">
        <f t="shared" si="97"/>
        <v>1.2305950996470456</v>
      </c>
      <c r="O75" s="17">
        <f t="shared" si="97"/>
        <v>1.2828807853092681</v>
      </c>
      <c r="P75" s="17">
        <f t="shared" si="97"/>
        <v>1.2806102559717036</v>
      </c>
      <c r="Q75" s="17">
        <f t="shared" si="97"/>
        <v>1.2877190354935126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11</v>
      </c>
      <c r="D77" s="17">
        <v>11</v>
      </c>
      <c r="E77" s="17">
        <v>15</v>
      </c>
      <c r="F77" s="17">
        <v>12</v>
      </c>
      <c r="G77" s="17">
        <v>12</v>
      </c>
      <c r="H77" s="17">
        <v>12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4</v>
      </c>
      <c r="K78" s="15" t="s">
        <v>187</v>
      </c>
      <c r="L78" s="17">
        <f t="shared" ref="L78:L83" si="102">L65</f>
        <v>1.162990580234198</v>
      </c>
      <c r="M78" s="17">
        <f t="shared" ref="M78:M83" si="103">N65</f>
        <v>1.3246411957211972</v>
      </c>
      <c r="N78" s="17">
        <f t="shared" ref="N78:N88" si="104">P65</f>
        <v>1.2460415092552244</v>
      </c>
      <c r="O78" s="17">
        <f>Q65</f>
        <v>1.2535365319878848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102"/>
        <v>0.75668674758141397</v>
      </c>
      <c r="M79" s="17">
        <f t="shared" si="103"/>
        <v>0.78136563805204351</v>
      </c>
      <c r="N79" s="17">
        <f t="shared" si="104"/>
        <v>0.79702361838861646</v>
      </c>
      <c r="O79" s="17">
        <f t="shared" ref="O79:O87" si="105">Q66</f>
        <v>0.804863194627367</v>
      </c>
    </row>
    <row r="80" spans="1:17">
      <c r="A80" s="9">
        <v>4</v>
      </c>
      <c r="B80" s="10" t="s">
        <v>191</v>
      </c>
      <c r="C80" s="17">
        <v>51.3</v>
      </c>
      <c r="D80" s="17">
        <v>51.2</v>
      </c>
      <c r="E80" s="17">
        <v>51.1</v>
      </c>
      <c r="F80" s="17">
        <v>52.2</v>
      </c>
      <c r="G80" s="17">
        <v>52.1</v>
      </c>
      <c r="H80" s="17">
        <v>52.3</v>
      </c>
      <c r="K80" s="15" t="s">
        <v>192</v>
      </c>
      <c r="L80" s="17">
        <f t="shared" si="102"/>
        <v>8.8737830999390996E-4</v>
      </c>
      <c r="M80" s="17">
        <f t="shared" si="103"/>
        <v>8.8737830999390996E-4</v>
      </c>
      <c r="N80" s="17">
        <f t="shared" si="104"/>
        <v>8.8737830999390996E-4</v>
      </c>
      <c r="O80" s="17">
        <f t="shared" si="105"/>
        <v>8.8737830999390996E-4</v>
      </c>
    </row>
    <row r="81" spans="1:17">
      <c r="A81" s="9">
        <v>5</v>
      </c>
      <c r="B81" s="10" t="s">
        <v>193</v>
      </c>
      <c r="C81" s="17">
        <v>16.7</v>
      </c>
      <c r="D81" s="17">
        <v>20.8</v>
      </c>
      <c r="E81" s="17">
        <v>20.8</v>
      </c>
      <c r="F81" s="17">
        <v>20.8</v>
      </c>
      <c r="G81" s="17">
        <v>21.5</v>
      </c>
      <c r="H81" s="17">
        <v>21.7</v>
      </c>
      <c r="K81" s="15" t="s">
        <v>194</v>
      </c>
      <c r="L81" s="17">
        <f t="shared" si="102"/>
        <v>1.0297240427900403</v>
      </c>
      <c r="M81" s="17">
        <f t="shared" si="103"/>
        <v>1.0585453729680221</v>
      </c>
      <c r="N81" s="17">
        <f t="shared" si="104"/>
        <v>1.0877291784291425</v>
      </c>
      <c r="O81" s="17">
        <f t="shared" si="105"/>
        <v>1.0988104574479642</v>
      </c>
    </row>
    <row r="82" spans="1:17">
      <c r="A82" s="9">
        <v>6</v>
      </c>
      <c r="B82" s="10" t="s">
        <v>195</v>
      </c>
      <c r="C82" s="17">
        <v>10102.4</v>
      </c>
      <c r="D82" s="17">
        <v>6699.1</v>
      </c>
      <c r="E82" s="17">
        <v>9018.7999999999993</v>
      </c>
      <c r="F82" s="17">
        <v>8989.4</v>
      </c>
      <c r="G82" s="17">
        <v>10246.200000000001</v>
      </c>
      <c r="H82" s="17">
        <v>10282.700000000001</v>
      </c>
      <c r="K82" s="15" t="s">
        <v>196</v>
      </c>
      <c r="L82" s="17">
        <f t="shared" si="102"/>
        <v>1.1366729965991917</v>
      </c>
      <c r="M82" s="17">
        <f t="shared" si="103"/>
        <v>1.2659494499108501</v>
      </c>
      <c r="N82" s="17">
        <f t="shared" si="104"/>
        <v>1.2943752753684394</v>
      </c>
      <c r="O82" s="17">
        <f t="shared" si="105"/>
        <v>1.3050773544688647</v>
      </c>
    </row>
    <row r="83" spans="1:17">
      <c r="A83" s="9">
        <v>7</v>
      </c>
      <c r="B83" s="10" t="s">
        <v>197</v>
      </c>
      <c r="C83" s="17">
        <v>7194.5</v>
      </c>
      <c r="D83" s="17">
        <v>8250.2000000000007</v>
      </c>
      <c r="E83" s="17">
        <v>8566.9</v>
      </c>
      <c r="F83" s="17">
        <v>9289</v>
      </c>
      <c r="G83" s="17">
        <v>10661.8</v>
      </c>
      <c r="H83" s="17">
        <v>10239.799999999999</v>
      </c>
      <c r="K83" s="15" t="s">
        <v>198</v>
      </c>
      <c r="L83" s="17">
        <f t="shared" si="102"/>
        <v>1.5771622054197474</v>
      </c>
      <c r="M83" s="17">
        <f t="shared" si="103"/>
        <v>1.2302685399067288</v>
      </c>
      <c r="N83" s="17">
        <f t="shared" si="104"/>
        <v>0.78357324796782535</v>
      </c>
      <c r="O83" s="17">
        <f t="shared" si="105"/>
        <v>1.0279702568118023</v>
      </c>
    </row>
    <row r="84" spans="1:17">
      <c r="A84" s="9">
        <v>8</v>
      </c>
      <c r="B84" s="10" t="s">
        <v>199</v>
      </c>
      <c r="C84" s="17"/>
      <c r="D84" s="17"/>
      <c r="E84" s="17">
        <v>33</v>
      </c>
      <c r="F84" s="17">
        <v>23</v>
      </c>
      <c r="G84" s="17">
        <v>22</v>
      </c>
      <c r="H84" s="17">
        <v>23</v>
      </c>
      <c r="K84" s="15" t="s">
        <v>200</v>
      </c>
      <c r="L84" s="17">
        <f>N71</f>
        <v>0.39331586835473126</v>
      </c>
      <c r="M84" s="17">
        <f>O71</f>
        <v>0.98677543699181958</v>
      </c>
      <c r="N84" s="17">
        <f t="shared" si="104"/>
        <v>0.62933097460326581</v>
      </c>
      <c r="O84" s="17">
        <f t="shared" si="105"/>
        <v>0.49138939941005294</v>
      </c>
    </row>
    <row r="85" spans="1:17">
      <c r="A85" s="9">
        <v>9</v>
      </c>
      <c r="B85" s="10" t="s">
        <v>201</v>
      </c>
      <c r="C85" s="17"/>
      <c r="D85" s="17"/>
      <c r="E85" s="17">
        <v>15</v>
      </c>
      <c r="F85" s="17">
        <v>26</v>
      </c>
      <c r="G85" s="17">
        <v>15</v>
      </c>
      <c r="H85" s="17">
        <v>11</v>
      </c>
      <c r="K85" s="15" t="s">
        <v>202</v>
      </c>
      <c r="L85" s="17">
        <f>L72</f>
        <v>0.34229196642421822</v>
      </c>
      <c r="M85" s="17">
        <f>N72</f>
        <v>0.19516478641816812</v>
      </c>
      <c r="N85" s="17">
        <f t="shared" si="104"/>
        <v>0.38386484105698077</v>
      </c>
      <c r="O85" s="17">
        <f t="shared" si="105"/>
        <v>0.51494607476700938</v>
      </c>
    </row>
    <row r="86" spans="1:17">
      <c r="A86" s="9">
        <v>10</v>
      </c>
      <c r="B86" s="10" t="s">
        <v>203</v>
      </c>
      <c r="C86" s="17">
        <v>58</v>
      </c>
      <c r="D86" s="17">
        <v>45</v>
      </c>
      <c r="E86" s="17">
        <v>23</v>
      </c>
      <c r="F86" s="17">
        <v>35</v>
      </c>
      <c r="G86" s="17">
        <v>42</v>
      </c>
      <c r="H86" s="17">
        <v>34</v>
      </c>
      <c r="K86" s="15" t="s">
        <v>204</v>
      </c>
      <c r="L86" s="17">
        <f>L73</f>
        <v>1.2527249027808873</v>
      </c>
      <c r="M86" s="17">
        <f>N73</f>
        <v>1.2767525070447712</v>
      </c>
      <c r="N86" s="17">
        <f t="shared" si="104"/>
        <v>1.29116669541458</v>
      </c>
      <c r="O86" s="17">
        <f t="shared" si="105"/>
        <v>1.2981544061899963</v>
      </c>
    </row>
    <row r="87" spans="1:17">
      <c r="A87" s="9">
        <v>11</v>
      </c>
      <c r="B87" s="10" t="s">
        <v>205</v>
      </c>
      <c r="C87" s="17">
        <v>81</v>
      </c>
      <c r="D87" s="17">
        <v>84</v>
      </c>
      <c r="E87" s="17">
        <v>65</v>
      </c>
      <c r="F87" s="17">
        <v>30</v>
      </c>
      <c r="G87" s="17">
        <v>60</v>
      </c>
      <c r="H87" s="17">
        <v>45</v>
      </c>
      <c r="K87" s="15" t="s">
        <v>206</v>
      </c>
      <c r="L87" s="17">
        <f>L74</f>
        <v>1.4079286965542805</v>
      </c>
      <c r="M87" s="17">
        <f>N74</f>
        <v>1.4258746015687462</v>
      </c>
      <c r="N87" s="17">
        <f t="shared" si="104"/>
        <v>1.4365863331582933</v>
      </c>
      <c r="O87" s="17">
        <f t="shared" si="105"/>
        <v>1.4417648108727861</v>
      </c>
    </row>
    <row r="88" spans="1:17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K88" s="15" t="s">
        <v>208</v>
      </c>
      <c r="L88" s="17">
        <f>L75</f>
        <v>1.371855755776006</v>
      </c>
      <c r="M88" s="17">
        <f>N75</f>
        <v>1.2305950996470456</v>
      </c>
      <c r="N88" s="17">
        <f t="shared" si="104"/>
        <v>1.2806102559717036</v>
      </c>
      <c r="O88" s="17">
        <f>Q75</f>
        <v>1.2877190354935126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18</v>
      </c>
      <c r="D90" s="17">
        <v>19</v>
      </c>
      <c r="E90" s="17">
        <v>12</v>
      </c>
      <c r="F90" s="17">
        <v>13</v>
      </c>
      <c r="G90" s="21">
        <v>13</v>
      </c>
      <c r="H90" s="21">
        <v>13</v>
      </c>
    </row>
    <row r="91" spans="1:17">
      <c r="A91" s="9">
        <v>15</v>
      </c>
      <c r="B91" s="10" t="s">
        <v>213</v>
      </c>
      <c r="C91" s="17">
        <v>1623</v>
      </c>
      <c r="D91" s="17">
        <v>1581</v>
      </c>
      <c r="E91" s="17">
        <v>1535</v>
      </c>
      <c r="F91" s="17">
        <v>1475</v>
      </c>
      <c r="G91" s="17">
        <v>1483</v>
      </c>
      <c r="H91" s="17">
        <v>1458</v>
      </c>
    </row>
    <row r="93" spans="1:17" ht="16">
      <c r="A93" s="20" t="s">
        <v>281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6">C107/C121*1000</f>
        <v>2.9008438818565403</v>
      </c>
      <c r="D95" s="17">
        <f t="shared" si="106"/>
        <v>2.9000790930661746</v>
      </c>
      <c r="E95" s="17">
        <f t="shared" si="106"/>
        <v>3.7145131334571504</v>
      </c>
      <c r="F95" s="17">
        <f t="shared" si="106"/>
        <v>1.3390465988216389</v>
      </c>
      <c r="G95" s="17">
        <f t="shared" si="106"/>
        <v>1.3509862199405567</v>
      </c>
      <c r="H95" s="17">
        <f t="shared" ref="H95" si="107">H107/H121*1000</f>
        <v>1.3713658804168953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8">IF(C95/$I95&gt;1,2^((1-$I95/C95)/LN(10/3)),2^(-LOG($I95/C95,10/3)))</f>
        <v>0.73092750614564406</v>
      </c>
      <c r="M95" s="17">
        <f t="shared" si="108"/>
        <v>0.73081655685264546</v>
      </c>
      <c r="N95" s="17">
        <f t="shared" si="108"/>
        <v>0.84273948662256226</v>
      </c>
      <c r="O95" s="17">
        <f t="shared" si="108"/>
        <v>0.46837070677262876</v>
      </c>
      <c r="P95" s="17">
        <f t="shared" si="108"/>
        <v>0.47077050404866072</v>
      </c>
      <c r="Q95" s="17">
        <f t="shared" si="108"/>
        <v>0.47484601352385469</v>
      </c>
    </row>
    <row r="96" spans="1:17">
      <c r="A96" s="9">
        <v>2</v>
      </c>
      <c r="B96" s="15" t="s">
        <v>176</v>
      </c>
      <c r="C96" s="17">
        <f t="shared" ref="C96:G96" si="109">C108/C121*1000</f>
        <v>1.3185654008438819</v>
      </c>
      <c r="D96" s="17">
        <f t="shared" si="109"/>
        <v>1.3182177695755339</v>
      </c>
      <c r="E96" s="17">
        <f t="shared" si="109"/>
        <v>1.3266118333775536</v>
      </c>
      <c r="F96" s="17">
        <f t="shared" si="109"/>
        <v>1.6068559185859668</v>
      </c>
      <c r="G96" s="17">
        <f t="shared" si="109"/>
        <v>1.6211834639286677</v>
      </c>
      <c r="H96" s="17">
        <f t="shared" ref="H96" si="110">H108/H121*1000</f>
        <v>1.6456390565002743</v>
      </c>
      <c r="I96" s="18">
        <f>Показатели!$E$3</f>
        <v>4</v>
      </c>
      <c r="J96" s="9">
        <v>2</v>
      </c>
      <c r="K96" s="15" t="s">
        <v>176</v>
      </c>
      <c r="L96" s="17">
        <f t="shared" si="108"/>
        <v>0.52787193974701752</v>
      </c>
      <c r="M96" s="17">
        <f t="shared" si="108"/>
        <v>0.52779181276039255</v>
      </c>
      <c r="N96" s="17">
        <f t="shared" si="108"/>
        <v>0.52972409800616105</v>
      </c>
      <c r="O96" s="17">
        <f t="shared" si="108"/>
        <v>0.59151858411207114</v>
      </c>
      <c r="P96" s="17">
        <f t="shared" si="108"/>
        <v>0.59454935581992574</v>
      </c>
      <c r="Q96" s="17">
        <f t="shared" si="108"/>
        <v>0.59969643175666321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1.318227769575534</v>
      </c>
      <c r="E97" s="17">
        <f>E109/E121*1000+0.00001</f>
        <v>1.061299466702043</v>
      </c>
      <c r="F97" s="17">
        <f>F109/F121*1000+0.00001</f>
        <v>2.6790931976432782E-2</v>
      </c>
      <c r="G97" s="17">
        <f>G109/G121*1000</f>
        <v>2.7019724398811135E-2</v>
      </c>
      <c r="H97" s="17">
        <f>H109/H121*1000</f>
        <v>5.4854635216675808E-2</v>
      </c>
      <c r="I97" s="18">
        <f>Показатели!$E$4</f>
        <v>2</v>
      </c>
      <c r="J97" s="9">
        <v>3</v>
      </c>
      <c r="K97" s="15" t="s">
        <v>177</v>
      </c>
      <c r="L97" s="17">
        <f t="shared" si="108"/>
        <v>8.8737830999390996E-4</v>
      </c>
      <c r="M97" s="17">
        <f t="shared" si="108"/>
        <v>0.7866336568605462</v>
      </c>
      <c r="N97" s="17">
        <f t="shared" si="108"/>
        <v>0.69433228118562962</v>
      </c>
      <c r="O97" s="17">
        <f t="shared" si="108"/>
        <v>8.3494611511908345E-2</v>
      </c>
      <c r="P97" s="17">
        <f t="shared" si="108"/>
        <v>8.3904378260113557E-2</v>
      </c>
      <c r="Q97" s="17">
        <f t="shared" si="108"/>
        <v>0.12613515750162829</v>
      </c>
    </row>
    <row r="98" spans="1:17">
      <c r="A98" s="9">
        <v>4</v>
      </c>
      <c r="B98" s="15" t="s">
        <v>178</v>
      </c>
      <c r="C98" s="17">
        <f t="shared" ref="C98:G98" si="111">C110/C121*1000</f>
        <v>7.8322784810126587</v>
      </c>
      <c r="D98" s="17">
        <f t="shared" si="111"/>
        <v>7.8302135512786712</v>
      </c>
      <c r="E98" s="17">
        <f t="shared" si="111"/>
        <v>7.8800742902626686</v>
      </c>
      <c r="F98" s="17">
        <f t="shared" si="111"/>
        <v>8.034279592929833</v>
      </c>
      <c r="G98" s="17">
        <f t="shared" si="111"/>
        <v>8.1059173196433409</v>
      </c>
      <c r="H98" s="17">
        <f t="shared" ref="H98" si="112">H110/H121*1000</f>
        <v>8.2281952825013711</v>
      </c>
      <c r="I98" s="18">
        <f>Показатели!$E$5</f>
        <v>30</v>
      </c>
      <c r="J98" s="9">
        <v>4</v>
      </c>
      <c r="K98" s="15" t="s">
        <v>178</v>
      </c>
      <c r="L98" s="17">
        <f t="shared" si="108"/>
        <v>0.46155448800700394</v>
      </c>
      <c r="M98" s="17">
        <f t="shared" si="108"/>
        <v>0.46148442751031427</v>
      </c>
      <c r="N98" s="17">
        <f t="shared" si="108"/>
        <v>0.46317395646637438</v>
      </c>
      <c r="O98" s="17">
        <f t="shared" si="108"/>
        <v>0.46837070677262876</v>
      </c>
      <c r="P98" s="17">
        <f t="shared" si="108"/>
        <v>0.47077050404866072</v>
      </c>
      <c r="Q98" s="17">
        <f t="shared" si="108"/>
        <v>0.47484601352385469</v>
      </c>
    </row>
    <row r="99" spans="1:17">
      <c r="A99" s="9">
        <v>5</v>
      </c>
      <c r="B99" s="15" t="s">
        <v>179</v>
      </c>
      <c r="C99" s="17">
        <f t="shared" ref="C99:G99" si="113">C111/C121*1000</f>
        <v>0.870253164556962</v>
      </c>
      <c r="D99" s="17">
        <f t="shared" si="113"/>
        <v>0.87002372791985239</v>
      </c>
      <c r="E99" s="17">
        <f t="shared" si="113"/>
        <v>0.87556381002918537</v>
      </c>
      <c r="F99" s="17">
        <f t="shared" si="113"/>
        <v>0.88377075522228177</v>
      </c>
      <c r="G99" s="17">
        <f t="shared" si="113"/>
        <v>1.2969467711429343</v>
      </c>
      <c r="H99" s="17">
        <f t="shared" ref="H99" si="114">H111/H121*1000</f>
        <v>1.3165112452002192</v>
      </c>
      <c r="I99" s="18">
        <f>Показатели!$E$6</f>
        <v>8</v>
      </c>
      <c r="J99" s="9">
        <v>5</v>
      </c>
      <c r="K99" s="15" t="s">
        <v>179</v>
      </c>
      <c r="L99" s="17">
        <f t="shared" si="108"/>
        <v>0.27882328445165483</v>
      </c>
      <c r="M99" s="17">
        <f t="shared" si="108"/>
        <v>0.27878096117606138</v>
      </c>
      <c r="N99" s="17">
        <f t="shared" si="108"/>
        <v>0.27980159909627522</v>
      </c>
      <c r="O99" s="17">
        <f t="shared" si="108"/>
        <v>0.28130852567595827</v>
      </c>
      <c r="P99" s="17">
        <f t="shared" si="108"/>
        <v>0.35082232885259074</v>
      </c>
      <c r="Q99" s="17">
        <f t="shared" si="108"/>
        <v>0.35385943443387102</v>
      </c>
    </row>
    <row r="100" spans="1:17">
      <c r="A100" s="9">
        <v>6</v>
      </c>
      <c r="B100" s="15" t="s">
        <v>180</v>
      </c>
      <c r="C100" s="17">
        <f t="shared" ref="C100:G100" si="115">(C112-C113)/C112*100</f>
        <v>15.332268763051221</v>
      </c>
      <c r="D100" s="17">
        <f t="shared" si="115"/>
        <v>-19.679834652731724</v>
      </c>
      <c r="E100" s="17">
        <f t="shared" si="115"/>
        <v>3.6449619285006998</v>
      </c>
      <c r="F100" s="17">
        <f t="shared" si="115"/>
        <v>-1.3537061118335547</v>
      </c>
      <c r="G100" s="17">
        <f t="shared" si="115"/>
        <v>6.039883706645547E-2</v>
      </c>
      <c r="H100" s="17">
        <f t="shared" ref="H100" si="116">(H112-H113)/H112*100</f>
        <v>-2.2900193147015866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7">(ATAN((C100+2.4)/10)+3.1415/2)/3.1415*1.75</f>
        <v>1.4639842664304998</v>
      </c>
      <c r="M100" s="17">
        <f t="shared" si="117"/>
        <v>0.29221689848207688</v>
      </c>
      <c r="N100" s="17">
        <f t="shared" si="117"/>
        <v>1.1778833974931104</v>
      </c>
      <c r="O100" s="17">
        <f t="shared" si="117"/>
        <v>0.93307341369659846</v>
      </c>
      <c r="P100" s="17">
        <f t="shared" si="117"/>
        <v>1.009389324511482</v>
      </c>
      <c r="Q100" s="17">
        <f t="shared" si="117"/>
        <v>0.88112632308635563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-0.53064473335102147</v>
      </c>
      <c r="F101" s="17">
        <f>(F115-F114)/F121*1000</f>
        <v>-1.8746652383502946</v>
      </c>
      <c r="G101" s="17">
        <f>(G115-G114)/G121*1000</f>
        <v>-2.7019724398811134</v>
      </c>
      <c r="H101" s="17">
        <f>(H115-H114)/H121*1000</f>
        <v>-3.5655512890839276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8">(ATAN(E101/10)+3.1415/2)/3.1415*1.75</f>
        <v>0.84546767051899252</v>
      </c>
      <c r="O101" s="17">
        <f t="shared" si="118"/>
        <v>0.77176832134911699</v>
      </c>
      <c r="P101" s="17">
        <f t="shared" si="118"/>
        <v>0.7279946147751597</v>
      </c>
      <c r="Q101" s="17">
        <f t="shared" si="118"/>
        <v>0.68420593650066996</v>
      </c>
    </row>
    <row r="102" spans="1:17">
      <c r="A102" s="9">
        <v>8</v>
      </c>
      <c r="B102" s="15" t="s">
        <v>182</v>
      </c>
      <c r="C102" s="17">
        <f t="shared" ref="C102:H102" si="119">(C116-C117)/C121*1000</f>
        <v>-1.0548523206751055</v>
      </c>
      <c r="D102" s="17">
        <f t="shared" si="119"/>
        <v>-4.4819404165568155</v>
      </c>
      <c r="E102" s="17">
        <f t="shared" si="119"/>
        <v>-8.7556381002918542</v>
      </c>
      <c r="F102" s="17">
        <f t="shared" si="119"/>
        <v>-6.9630423138725224</v>
      </c>
      <c r="G102" s="17">
        <f t="shared" si="119"/>
        <v>-12.158875979465009</v>
      </c>
      <c r="H102" s="17">
        <f t="shared" si="119"/>
        <v>-5.4854635216675813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0.81645503589658552</v>
      </c>
      <c r="M102" s="17">
        <f>(ATAN(D102/10)+3.1415/2)/3.1415*1.75</f>
        <v>0.64028270524003694</v>
      </c>
      <c r="N102" s="17">
        <f t="shared" si="118"/>
        <v>0.47439163973192067</v>
      </c>
      <c r="O102" s="17">
        <f t="shared" si="118"/>
        <v>0.53617388854738279</v>
      </c>
      <c r="P102" s="17">
        <f t="shared" si="118"/>
        <v>0.38338520417877964</v>
      </c>
      <c r="Q102" s="17">
        <f t="shared" si="118"/>
        <v>0.5955088834473965</v>
      </c>
    </row>
    <row r="103" spans="1:17">
      <c r="A103" s="9">
        <v>9</v>
      </c>
      <c r="B103" s="15" t="s">
        <v>183</v>
      </c>
      <c r="C103" s="17">
        <f t="shared" ref="C103:G103" si="120">C118/C121*1000</f>
        <v>0.79113924050632911</v>
      </c>
      <c r="D103" s="17">
        <f t="shared" si="120"/>
        <v>0.79093066174532034</v>
      </c>
      <c r="E103" s="17">
        <f t="shared" si="120"/>
        <v>0.79596710002653226</v>
      </c>
      <c r="F103" s="17">
        <f t="shared" si="120"/>
        <v>0.80342795929298338</v>
      </c>
      <c r="G103" s="17">
        <f t="shared" si="120"/>
        <v>0.81059173196433387</v>
      </c>
      <c r="H103" s="17">
        <f t="shared" ref="H103" si="121">H118/H121*1000</f>
        <v>0.82281952825013716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2">IF(C103/$I103&gt;1,2^((1-$I103/C103)/LN(10/3)),2^(-LOG($I103/C103,10/3)))</f>
        <v>0.69190082392572061</v>
      </c>
      <c r="M103" s="17">
        <f t="shared" si="122"/>
        <v>0.69179579858928952</v>
      </c>
      <c r="N103" s="17">
        <f t="shared" si="122"/>
        <v>0.69432851467616385</v>
      </c>
      <c r="O103" s="17">
        <f t="shared" si="122"/>
        <v>0.69806795754274054</v>
      </c>
      <c r="P103" s="17">
        <f t="shared" si="122"/>
        <v>0.70164465770518147</v>
      </c>
      <c r="Q103" s="17">
        <f t="shared" si="122"/>
        <v>0.70771886886774227</v>
      </c>
    </row>
    <row r="104" spans="1:17">
      <c r="A104" s="9">
        <v>10</v>
      </c>
      <c r="B104" s="15" t="s">
        <v>184</v>
      </c>
      <c r="C104" s="17">
        <f t="shared" ref="C104:G104" si="123">C119/C121*100</f>
        <v>7.9113924050632917E-2</v>
      </c>
      <c r="D104" s="17">
        <f t="shared" si="123"/>
        <v>7.9093066174532031E-2</v>
      </c>
      <c r="E104" s="17">
        <f t="shared" si="123"/>
        <v>7.9596710002653226E-2</v>
      </c>
      <c r="F104" s="17">
        <f t="shared" si="123"/>
        <v>8.0342795929298341E-2</v>
      </c>
      <c r="G104" s="17">
        <f t="shared" si="123"/>
        <v>8.1059173196433396E-2</v>
      </c>
      <c r="H104" s="17">
        <f t="shared" ref="H104" si="124">H119/H121*100</f>
        <v>8.2281952825013716E-2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2"/>
        <v>1.2359794398079873</v>
      </c>
      <c r="M104" s="17">
        <f t="shared" si="122"/>
        <v>1.2358608498420502</v>
      </c>
      <c r="N104" s="17">
        <f t="shared" si="122"/>
        <v>1.2387101520004349</v>
      </c>
      <c r="O104" s="17">
        <f t="shared" si="122"/>
        <v>1.2428771638434353</v>
      </c>
      <c r="P104" s="17">
        <f t="shared" si="122"/>
        <v>1.2468188990599511</v>
      </c>
      <c r="Q104" s="17">
        <f t="shared" si="122"/>
        <v>1.253416257451075</v>
      </c>
    </row>
    <row r="105" spans="1:17">
      <c r="A105" s="9">
        <v>11</v>
      </c>
      <c r="B105" s="15" t="s">
        <v>185</v>
      </c>
      <c r="C105" s="17">
        <f t="shared" ref="C105:G105" si="125">C120/C121*1000</f>
        <v>1.0548523206751055</v>
      </c>
      <c r="D105" s="17">
        <f t="shared" si="125"/>
        <v>0.5272871078302136</v>
      </c>
      <c r="E105" s="17">
        <f t="shared" si="125"/>
        <v>0.53064473335102147</v>
      </c>
      <c r="F105" s="17">
        <f t="shared" si="125"/>
        <v>0.53561863952865563</v>
      </c>
      <c r="G105" s="17">
        <f t="shared" si="125"/>
        <v>0.54039448797622258</v>
      </c>
      <c r="H105" s="17">
        <f t="shared" ref="H105" si="126">H120/H121*1000</f>
        <v>0.54854635216675807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2"/>
        <v>0.40826595136058957</v>
      </c>
      <c r="M105" s="17">
        <f t="shared" si="122"/>
        <v>0.27388563591284504</v>
      </c>
      <c r="N105" s="17">
        <f t="shared" si="122"/>
        <v>0.2748883516816526</v>
      </c>
      <c r="O105" s="17">
        <f t="shared" si="122"/>
        <v>0.27636881700040805</v>
      </c>
      <c r="P105" s="17">
        <f t="shared" si="122"/>
        <v>0.27778485161706412</v>
      </c>
      <c r="Q105" s="17">
        <f t="shared" si="122"/>
        <v>0.28018966412144675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11</v>
      </c>
      <c r="D107" s="17">
        <v>11</v>
      </c>
      <c r="E107" s="17">
        <v>14</v>
      </c>
      <c r="F107" s="17">
        <v>5</v>
      </c>
      <c r="G107" s="17">
        <v>5</v>
      </c>
      <c r="H107" s="17">
        <v>5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5</v>
      </c>
      <c r="D108" s="17">
        <v>5</v>
      </c>
      <c r="E108" s="17">
        <v>5</v>
      </c>
      <c r="F108" s="17">
        <v>6</v>
      </c>
      <c r="G108" s="17">
        <v>6</v>
      </c>
      <c r="H108" s="17">
        <v>6</v>
      </c>
      <c r="K108" s="15" t="s">
        <v>187</v>
      </c>
      <c r="L108" s="17">
        <f t="shared" ref="L108:L113" si="127">L95</f>
        <v>0.73092750614564406</v>
      </c>
      <c r="M108" s="17">
        <f t="shared" ref="M108:M113" si="128">N95</f>
        <v>0.84273948662256226</v>
      </c>
      <c r="N108" s="17">
        <f t="shared" ref="N108:N118" si="129">P95</f>
        <v>0.47077050404866072</v>
      </c>
      <c r="O108" s="17">
        <f>Q95</f>
        <v>0.47484601352385469</v>
      </c>
    </row>
    <row r="109" spans="1:17">
      <c r="A109" s="9">
        <v>3</v>
      </c>
      <c r="B109" s="10" t="s">
        <v>189</v>
      </c>
      <c r="C109" s="17"/>
      <c r="D109" s="17">
        <v>5</v>
      </c>
      <c r="E109" s="17">
        <v>4</v>
      </c>
      <c r="F109" s="17">
        <v>0.1</v>
      </c>
      <c r="G109" s="17">
        <v>0.1</v>
      </c>
      <c r="H109" s="17">
        <v>0.2</v>
      </c>
      <c r="K109" s="15" t="s">
        <v>190</v>
      </c>
      <c r="L109" s="17">
        <f t="shared" si="127"/>
        <v>0.52787193974701752</v>
      </c>
      <c r="M109" s="17">
        <f t="shared" si="128"/>
        <v>0.52972409800616105</v>
      </c>
      <c r="N109" s="17">
        <f t="shared" si="129"/>
        <v>0.59454935581992574</v>
      </c>
      <c r="O109" s="17">
        <f t="shared" ref="O109:O118" si="130">Q96</f>
        <v>0.59969643175666321</v>
      </c>
    </row>
    <row r="110" spans="1:17">
      <c r="A110" s="9">
        <v>4</v>
      </c>
      <c r="B110" s="10" t="s">
        <v>191</v>
      </c>
      <c r="C110" s="17">
        <v>29.7</v>
      </c>
      <c r="D110" s="17">
        <v>29.7</v>
      </c>
      <c r="E110" s="17">
        <v>29.7</v>
      </c>
      <c r="F110" s="17">
        <v>30</v>
      </c>
      <c r="G110" s="17">
        <v>30</v>
      </c>
      <c r="H110" s="17">
        <v>30</v>
      </c>
      <c r="K110" s="15" t="s">
        <v>192</v>
      </c>
      <c r="L110" s="17">
        <f t="shared" si="127"/>
        <v>8.8737830999390996E-4</v>
      </c>
      <c r="M110" s="17">
        <f t="shared" si="128"/>
        <v>0.69433228118562962</v>
      </c>
      <c r="N110" s="17">
        <f t="shared" si="129"/>
        <v>8.3904378260113557E-2</v>
      </c>
      <c r="O110" s="17">
        <f t="shared" si="130"/>
        <v>0.12613515750162829</v>
      </c>
    </row>
    <row r="111" spans="1:17">
      <c r="A111" s="9">
        <v>5</v>
      </c>
      <c r="B111" s="10" t="s">
        <v>193</v>
      </c>
      <c r="C111" s="17">
        <v>3.3</v>
      </c>
      <c r="D111" s="17">
        <v>3.3</v>
      </c>
      <c r="E111" s="17">
        <v>3.3</v>
      </c>
      <c r="F111" s="17">
        <v>3.3</v>
      </c>
      <c r="G111" s="17">
        <v>4.8</v>
      </c>
      <c r="H111" s="17">
        <v>4.8</v>
      </c>
      <c r="K111" s="15" t="s">
        <v>194</v>
      </c>
      <c r="L111" s="17">
        <f t="shared" si="127"/>
        <v>0.46155448800700394</v>
      </c>
      <c r="M111" s="17">
        <f t="shared" si="128"/>
        <v>0.46317395646637438</v>
      </c>
      <c r="N111" s="17">
        <f t="shared" si="129"/>
        <v>0.47077050404866072</v>
      </c>
      <c r="O111" s="17">
        <f t="shared" si="130"/>
        <v>0.47484601352385469</v>
      </c>
    </row>
    <row r="112" spans="1:17">
      <c r="A112" s="9">
        <v>6</v>
      </c>
      <c r="B112" s="10" t="s">
        <v>195</v>
      </c>
      <c r="C112" s="17">
        <v>4070.5</v>
      </c>
      <c r="D112" s="17">
        <v>5128.6000000000004</v>
      </c>
      <c r="E112" s="17">
        <v>5857.4</v>
      </c>
      <c r="F112" s="17">
        <v>7690</v>
      </c>
      <c r="G112" s="17">
        <v>9768.4</v>
      </c>
      <c r="H112" s="17">
        <v>9371.1</v>
      </c>
      <c r="K112" s="15" t="s">
        <v>196</v>
      </c>
      <c r="L112" s="17">
        <f t="shared" si="127"/>
        <v>0.27882328445165483</v>
      </c>
      <c r="M112" s="17">
        <f t="shared" si="128"/>
        <v>0.27980159909627522</v>
      </c>
      <c r="N112" s="17">
        <f t="shared" si="129"/>
        <v>0.35082232885259074</v>
      </c>
      <c r="O112" s="17">
        <f t="shared" si="130"/>
        <v>0.35385943443387102</v>
      </c>
    </row>
    <row r="113" spans="1:17">
      <c r="A113" s="9">
        <v>7</v>
      </c>
      <c r="B113" s="10" t="s">
        <v>197</v>
      </c>
      <c r="C113" s="17">
        <v>3446.4</v>
      </c>
      <c r="D113" s="17">
        <v>6137.9</v>
      </c>
      <c r="E113" s="17">
        <v>5643.9</v>
      </c>
      <c r="F113" s="17">
        <v>7794.1</v>
      </c>
      <c r="G113" s="17">
        <v>9762.5</v>
      </c>
      <c r="H113" s="17">
        <v>9585.7000000000007</v>
      </c>
      <c r="K113" s="15" t="s">
        <v>198</v>
      </c>
      <c r="L113" s="17">
        <f t="shared" si="127"/>
        <v>1.4639842664304998</v>
      </c>
      <c r="M113" s="17">
        <f t="shared" si="128"/>
        <v>1.1778833974931104</v>
      </c>
      <c r="N113" s="17">
        <f t="shared" si="129"/>
        <v>1.009389324511482</v>
      </c>
      <c r="O113" s="17">
        <f t="shared" si="130"/>
        <v>0.88112632308635563</v>
      </c>
    </row>
    <row r="114" spans="1:17">
      <c r="A114" s="9">
        <v>8</v>
      </c>
      <c r="B114" s="10" t="s">
        <v>199</v>
      </c>
      <c r="C114" s="17"/>
      <c r="D114" s="17"/>
      <c r="E114" s="17">
        <v>15</v>
      </c>
      <c r="F114" s="17">
        <v>21</v>
      </c>
      <c r="G114" s="17">
        <v>18</v>
      </c>
      <c r="H114" s="17">
        <v>21</v>
      </c>
      <c r="K114" s="15" t="s">
        <v>200</v>
      </c>
      <c r="L114" s="17">
        <f>N101</f>
        <v>0.84546767051899252</v>
      </c>
      <c r="M114" s="17">
        <f>O101</f>
        <v>0.77176832134911699</v>
      </c>
      <c r="N114" s="17">
        <f t="shared" si="129"/>
        <v>0.7279946147751597</v>
      </c>
      <c r="O114" s="17">
        <f t="shared" si="130"/>
        <v>0.68420593650066996</v>
      </c>
    </row>
    <row r="115" spans="1:17">
      <c r="A115" s="9">
        <v>9</v>
      </c>
      <c r="B115" s="10" t="s">
        <v>201</v>
      </c>
      <c r="C115" s="17"/>
      <c r="D115" s="17"/>
      <c r="E115" s="17">
        <v>13</v>
      </c>
      <c r="F115" s="17">
        <v>14</v>
      </c>
      <c r="G115" s="17">
        <v>8</v>
      </c>
      <c r="H115" s="17">
        <v>8</v>
      </c>
      <c r="K115" s="15" t="s">
        <v>202</v>
      </c>
      <c r="L115" s="17">
        <f>L102</f>
        <v>0.81645503589658552</v>
      </c>
      <c r="M115" s="17">
        <f>N102</f>
        <v>0.47439163973192067</v>
      </c>
      <c r="N115" s="17">
        <f t="shared" si="129"/>
        <v>0.38338520417877964</v>
      </c>
      <c r="O115" s="17">
        <f t="shared" si="130"/>
        <v>0.5955088834473965</v>
      </c>
    </row>
    <row r="116" spans="1:17">
      <c r="A116" s="9">
        <v>10</v>
      </c>
      <c r="B116" s="10" t="s">
        <v>203</v>
      </c>
      <c r="C116" s="17">
        <v>23</v>
      </c>
      <c r="D116" s="17">
        <v>23</v>
      </c>
      <c r="E116" s="17">
        <v>26</v>
      </c>
      <c r="F116" s="17">
        <v>21</v>
      </c>
      <c r="G116" s="17">
        <v>21</v>
      </c>
      <c r="H116" s="17">
        <v>38</v>
      </c>
      <c r="K116" s="15" t="s">
        <v>204</v>
      </c>
      <c r="L116" s="17">
        <f>L103</f>
        <v>0.69190082392572061</v>
      </c>
      <c r="M116" s="17">
        <f>N103</f>
        <v>0.69432851467616385</v>
      </c>
      <c r="N116" s="17">
        <f t="shared" si="129"/>
        <v>0.70164465770518147</v>
      </c>
      <c r="O116" s="17">
        <f t="shared" si="130"/>
        <v>0.70771886886774227</v>
      </c>
    </row>
    <row r="117" spans="1:17">
      <c r="A117" s="9">
        <v>11</v>
      </c>
      <c r="B117" s="10" t="s">
        <v>205</v>
      </c>
      <c r="C117" s="17">
        <v>27</v>
      </c>
      <c r="D117" s="17">
        <v>40</v>
      </c>
      <c r="E117" s="17">
        <v>59</v>
      </c>
      <c r="F117" s="17">
        <v>47</v>
      </c>
      <c r="G117" s="17">
        <v>66</v>
      </c>
      <c r="H117" s="17">
        <v>58</v>
      </c>
      <c r="K117" s="15" t="s">
        <v>206</v>
      </c>
      <c r="L117" s="17">
        <f>L104</f>
        <v>1.2359794398079873</v>
      </c>
      <c r="M117" s="17">
        <f>N104</f>
        <v>1.2387101520004349</v>
      </c>
      <c r="N117" s="17">
        <f t="shared" si="129"/>
        <v>1.2468188990599511</v>
      </c>
      <c r="O117" s="17">
        <f t="shared" si="130"/>
        <v>1.253416257451075</v>
      </c>
    </row>
    <row r="118" spans="1:17">
      <c r="A118" s="9">
        <v>12</v>
      </c>
      <c r="B118" s="10" t="s">
        <v>207</v>
      </c>
      <c r="C118" s="17">
        <v>3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K118" s="15" t="s">
        <v>208</v>
      </c>
      <c r="L118" s="17">
        <f>L105</f>
        <v>0.40826595136058957</v>
      </c>
      <c r="M118" s="17">
        <f>N105</f>
        <v>0.2748883516816526</v>
      </c>
      <c r="N118" s="17">
        <f t="shared" si="129"/>
        <v>0.27778485161706412</v>
      </c>
      <c r="O118" s="17">
        <f t="shared" si="130"/>
        <v>0.28018966412144675</v>
      </c>
    </row>
    <row r="119" spans="1:17">
      <c r="A119" s="9">
        <v>13</v>
      </c>
      <c r="B119" s="10" t="s">
        <v>209</v>
      </c>
      <c r="C119" s="17">
        <v>3</v>
      </c>
      <c r="D119" s="17">
        <v>3</v>
      </c>
      <c r="E119" s="17">
        <v>3</v>
      </c>
      <c r="F119" s="17">
        <v>3</v>
      </c>
      <c r="G119" s="21">
        <v>3</v>
      </c>
      <c r="H119" s="21">
        <v>3</v>
      </c>
    </row>
    <row r="120" spans="1:17">
      <c r="A120" s="9">
        <v>14</v>
      </c>
      <c r="B120" s="10" t="s">
        <v>211</v>
      </c>
      <c r="C120" s="17">
        <v>4</v>
      </c>
      <c r="D120" s="17">
        <v>2</v>
      </c>
      <c r="E120" s="17">
        <v>2</v>
      </c>
      <c r="F120" s="17">
        <v>2</v>
      </c>
      <c r="G120" s="21">
        <v>2</v>
      </c>
      <c r="H120" s="21">
        <v>2</v>
      </c>
    </row>
    <row r="121" spans="1:17">
      <c r="A121" s="9">
        <v>15</v>
      </c>
      <c r="B121" s="10" t="s">
        <v>213</v>
      </c>
      <c r="C121" s="17">
        <v>3792</v>
      </c>
      <c r="D121" s="17">
        <v>3793</v>
      </c>
      <c r="E121" s="17">
        <v>3769</v>
      </c>
      <c r="F121" s="17">
        <v>3734</v>
      </c>
      <c r="G121" s="17">
        <v>3701</v>
      </c>
      <c r="H121" s="17">
        <v>3646</v>
      </c>
    </row>
    <row r="123" spans="1:17" ht="16">
      <c r="A123" s="20" t="s">
        <v>282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1">C137/C151*1000</f>
        <v>4.5662100456620998</v>
      </c>
      <c r="D125" s="17">
        <f t="shared" si="131"/>
        <v>4.7483380816714149</v>
      </c>
      <c r="E125" s="17">
        <f t="shared" si="131"/>
        <v>4.9309664694280082</v>
      </c>
      <c r="F125" s="17">
        <f t="shared" si="131"/>
        <v>5.0454086781029268</v>
      </c>
      <c r="G125" s="17">
        <f t="shared" si="131"/>
        <v>5.0607287449392713</v>
      </c>
      <c r="H125" s="17">
        <f t="shared" ref="H125" si="132">H137/H151*1000</f>
        <v>6.2370062370062378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3">IF(C125/$I125&gt;1,2^((1-$I125/C125)/LN(10/3)),2^(-LOG($I125/C125,10/3)))</f>
        <v>0.94909270575143301</v>
      </c>
      <c r="M125" s="17">
        <f t="shared" si="133"/>
        <v>0.97070577516409162</v>
      </c>
      <c r="N125" s="17">
        <f t="shared" si="133"/>
        <v>0.99202781389988659</v>
      </c>
      <c r="O125" s="17">
        <f t="shared" si="133"/>
        <v>1.0051948967081903</v>
      </c>
      <c r="P125" s="17">
        <f t="shared" si="133"/>
        <v>1.006932519136418</v>
      </c>
      <c r="Q125" s="17">
        <f t="shared" si="133"/>
        <v>1.1209581389100107</v>
      </c>
    </row>
    <row r="126" spans="1:17">
      <c r="A126" s="9">
        <v>2</v>
      </c>
      <c r="B126" s="15" t="s">
        <v>176</v>
      </c>
      <c r="C126" s="17">
        <f t="shared" ref="C126:G126" si="134">C138/C151*1000</f>
        <v>3.6529680365296802</v>
      </c>
      <c r="D126" s="17">
        <f t="shared" si="134"/>
        <v>6.6476733143399809</v>
      </c>
      <c r="E126" s="17">
        <f t="shared" si="134"/>
        <v>3.9447731755424065</v>
      </c>
      <c r="F126" s="17">
        <f t="shared" si="134"/>
        <v>4.0363269424823409</v>
      </c>
      <c r="G126" s="17">
        <f t="shared" si="134"/>
        <v>4.048582995951417</v>
      </c>
      <c r="H126" s="17">
        <f t="shared" ref="H126" si="135">H138/H151*1000</f>
        <v>4.1580041580041582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3"/>
        <v>0.94909270575143301</v>
      </c>
      <c r="M126" s="17">
        <f t="shared" si="133"/>
        <v>1.2577189387284204</v>
      </c>
      <c r="N126" s="17">
        <f t="shared" si="133"/>
        <v>0.99202781389988659</v>
      </c>
      <c r="O126" s="17">
        <f t="shared" si="133"/>
        <v>1.0051948967081901</v>
      </c>
      <c r="P126" s="17">
        <f t="shared" si="133"/>
        <v>1.006932519136418</v>
      </c>
      <c r="Q126" s="17">
        <f t="shared" si="133"/>
        <v>1.0221182937727356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0.39448731755424066</v>
      </c>
      <c r="F127" s="17">
        <f>F139/F151*1000+0.00001</f>
        <v>1.0090917356205853</v>
      </c>
      <c r="G127" s="17">
        <f>G139/G151*1000</f>
        <v>1.0121457489878543</v>
      </c>
      <c r="H127" s="17">
        <f>H139/H151*1000</f>
        <v>1.0395010395010396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3"/>
        <v>8.8737830999390996E-4</v>
      </c>
      <c r="M127" s="17">
        <f t="shared" si="133"/>
        <v>8.8737830999390996E-4</v>
      </c>
      <c r="N127" s="17">
        <f t="shared" si="133"/>
        <v>0.39275481944333485</v>
      </c>
      <c r="O127" s="17">
        <f t="shared" si="133"/>
        <v>0.67445807996014895</v>
      </c>
      <c r="P127" s="17">
        <f t="shared" si="133"/>
        <v>0.67563250554448973</v>
      </c>
      <c r="Q127" s="17">
        <f t="shared" si="133"/>
        <v>0.68608577135653381</v>
      </c>
    </row>
    <row r="128" spans="1:17">
      <c r="A128" s="9">
        <v>4</v>
      </c>
      <c r="B128" s="15" t="s">
        <v>178</v>
      </c>
      <c r="C128" s="17">
        <f t="shared" ref="C128:G128" si="136">C140/C151*1000</f>
        <v>36.25570776255708</v>
      </c>
      <c r="D128" s="17">
        <f t="shared" si="136"/>
        <v>38.461538461538467</v>
      </c>
      <c r="E128" s="17">
        <f t="shared" si="136"/>
        <v>39.940828402366868</v>
      </c>
      <c r="F128" s="17">
        <f t="shared" si="136"/>
        <v>40.968718466195767</v>
      </c>
      <c r="G128" s="17">
        <f t="shared" si="136"/>
        <v>34.210526315789465</v>
      </c>
      <c r="H128" s="17">
        <f t="shared" ref="H128" si="137">H140/H151*1000</f>
        <v>35.239085239085242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3"/>
        <v>1.1044378790227192</v>
      </c>
      <c r="M128" s="17">
        <f t="shared" si="133"/>
        <v>1.135028387176229</v>
      </c>
      <c r="N128" s="17">
        <f t="shared" si="133"/>
        <v>1.1540638264805345</v>
      </c>
      <c r="O128" s="17">
        <f t="shared" si="133"/>
        <v>1.1666529398197507</v>
      </c>
      <c r="P128" s="17">
        <f t="shared" si="133"/>
        <v>1.0734281794402298</v>
      </c>
      <c r="Q128" s="17">
        <f t="shared" si="133"/>
        <v>1.0893631623166726</v>
      </c>
    </row>
    <row r="129" spans="1:17">
      <c r="A129" s="9">
        <v>5</v>
      </c>
      <c r="B129" s="15" t="s">
        <v>179</v>
      </c>
      <c r="C129" s="17">
        <f t="shared" ref="C129:G129" si="138">C141/C151*1000</f>
        <v>4.2922374429223753</v>
      </c>
      <c r="D129" s="17">
        <f t="shared" si="138"/>
        <v>4.4634377967711307</v>
      </c>
      <c r="E129" s="17">
        <f t="shared" si="138"/>
        <v>5.3254437869822482</v>
      </c>
      <c r="F129" s="17">
        <f t="shared" si="138"/>
        <v>6.2563067608476288</v>
      </c>
      <c r="G129" s="17">
        <f t="shared" si="138"/>
        <v>6.2753036437246958</v>
      </c>
      <c r="H129" s="17">
        <f t="shared" ref="H129" si="139">H141/H151*1000</f>
        <v>6.4449064449064455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3"/>
        <v>0.69875128998430824</v>
      </c>
      <c r="M129" s="17">
        <f t="shared" si="133"/>
        <v>0.71466349754959413</v>
      </c>
      <c r="N129" s="17">
        <f t="shared" si="133"/>
        <v>0.79113607805732711</v>
      </c>
      <c r="O129" s="17">
        <f t="shared" si="133"/>
        <v>0.86801975705466516</v>
      </c>
      <c r="P129" s="17">
        <f t="shared" si="133"/>
        <v>0.86953619018509654</v>
      </c>
      <c r="Q129" s="17">
        <f t="shared" si="133"/>
        <v>0.88298949927636317</v>
      </c>
    </row>
    <row r="130" spans="1:17">
      <c r="A130" s="9">
        <v>6</v>
      </c>
      <c r="B130" s="15" t="s">
        <v>180</v>
      </c>
      <c r="C130" s="17">
        <f t="shared" ref="C130:G130" si="140">(C142-C143)/C142*100</f>
        <v>8.5554303584979348</v>
      </c>
      <c r="D130" s="17">
        <f t="shared" si="140"/>
        <v>12.354867520095265</v>
      </c>
      <c r="E130" s="17">
        <f t="shared" si="140"/>
        <v>5.7825503848909623</v>
      </c>
      <c r="F130" s="17">
        <f t="shared" si="140"/>
        <v>13.484599323737553</v>
      </c>
      <c r="G130" s="17">
        <f t="shared" si="140"/>
        <v>16.567801923280964</v>
      </c>
      <c r="H130" s="17">
        <f t="shared" ref="H130" si="141">(H142-H143)/H142*100</f>
        <v>1.2782930965891095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2">(ATAN((C130+2.4)/10)+3.1415/2)/3.1415*1.75</f>
        <v>1.3378935554695011</v>
      </c>
      <c r="M130" s="17">
        <f t="shared" si="142"/>
        <v>1.4182241886440565</v>
      </c>
      <c r="N130" s="17">
        <f t="shared" si="142"/>
        <v>1.2570160419504932</v>
      </c>
      <c r="O130" s="17">
        <f t="shared" si="142"/>
        <v>1.4370380164257959</v>
      </c>
      <c r="P130" s="17">
        <f t="shared" si="142"/>
        <v>1.4797535579822849</v>
      </c>
      <c r="Q130" s="17">
        <f t="shared" si="142"/>
        <v>1.0713460812982922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-14.792899408284024</v>
      </c>
      <c r="F131" s="17">
        <f>(F145-F144)/F151*1000</f>
        <v>-4.0363269424823409</v>
      </c>
      <c r="G131" s="17">
        <f>(G145-G144)/G151*1000</f>
        <v>-13.157894736842104</v>
      </c>
      <c r="H131" s="17">
        <f>(H145-H144)/H151*1000</f>
        <v>-6.2370062370062378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3">(ATAN(E131/10)+3.1415/2)/3.1415*1.75</f>
        <v>0.33111014488074597</v>
      </c>
      <c r="O131" s="17">
        <f t="shared" si="143"/>
        <v>0.66129328556371247</v>
      </c>
      <c r="P131" s="17">
        <f t="shared" si="143"/>
        <v>0.3619902004073976</v>
      </c>
      <c r="Q131" s="17">
        <f t="shared" si="143"/>
        <v>0.56434818504743212</v>
      </c>
    </row>
    <row r="132" spans="1:17">
      <c r="A132" s="9">
        <v>8</v>
      </c>
      <c r="B132" s="15" t="s">
        <v>182</v>
      </c>
      <c r="C132" s="17">
        <f t="shared" ref="C132:H132" si="144">(C146-C147)/C151*1000</f>
        <v>-22.831050228310502</v>
      </c>
      <c r="D132" s="17">
        <f t="shared" si="144"/>
        <v>-32.288698955365625</v>
      </c>
      <c r="E132" s="17">
        <f t="shared" si="144"/>
        <v>-7.8895463510848129</v>
      </c>
      <c r="F132" s="17">
        <f t="shared" si="144"/>
        <v>1.0090817356205852</v>
      </c>
      <c r="G132" s="17">
        <f t="shared" si="144"/>
        <v>-13.157894736842104</v>
      </c>
      <c r="H132" s="17">
        <f t="shared" si="144"/>
        <v>8.3160083160083165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0.22994476914533063</v>
      </c>
      <c r="M132" s="17">
        <f>(ATAN(D132/10)+3.1415/2)/3.1415*1.75</f>
        <v>0.16727971743425263</v>
      </c>
      <c r="N132" s="17">
        <f t="shared" si="143"/>
        <v>0.50290171270224993</v>
      </c>
      <c r="O132" s="17">
        <f t="shared" si="143"/>
        <v>0.93102214483812928</v>
      </c>
      <c r="P132" s="17">
        <f t="shared" si="143"/>
        <v>0.3619902004073976</v>
      </c>
      <c r="Q132" s="17">
        <f t="shared" si="143"/>
        <v>1.2614399659474123</v>
      </c>
    </row>
    <row r="133" spans="1:17">
      <c r="A133" s="9">
        <v>9</v>
      </c>
      <c r="B133" s="15" t="s">
        <v>183</v>
      </c>
      <c r="C133" s="17">
        <f t="shared" ref="C133:G133" si="145">C148/C151*1000</f>
        <v>3.6529680365296802</v>
      </c>
      <c r="D133" s="17">
        <f t="shared" si="145"/>
        <v>3.7986704653371324</v>
      </c>
      <c r="E133" s="17">
        <f t="shared" si="145"/>
        <v>3.9447731755424065</v>
      </c>
      <c r="F133" s="17">
        <f t="shared" si="145"/>
        <v>4.0363269424823409</v>
      </c>
      <c r="G133" s="17">
        <f t="shared" si="145"/>
        <v>4.048582995951417</v>
      </c>
      <c r="H133" s="17">
        <f t="shared" ref="H133" si="146">H148/H151*1000</f>
        <v>4.1580041580041582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7">IF(C133/$I133&gt;1,2^((1-$I133/C133)/LN(10/3)),2^(-LOG($I133/C133,10/3)))</f>
        <v>1.4039827176609685</v>
      </c>
      <c r="M133" s="17">
        <f t="shared" si="147"/>
        <v>1.4167712758079634</v>
      </c>
      <c r="N133" s="17">
        <f t="shared" si="147"/>
        <v>1.4287506473073772</v>
      </c>
      <c r="O133" s="17">
        <f t="shared" si="147"/>
        <v>1.4358628320783433</v>
      </c>
      <c r="P133" s="17">
        <f t="shared" si="147"/>
        <v>1.4367931147039781</v>
      </c>
      <c r="Q133" s="17">
        <f t="shared" si="147"/>
        <v>1.4448808533184414</v>
      </c>
    </row>
    <row r="134" spans="1:17">
      <c r="A134" s="9">
        <v>10</v>
      </c>
      <c r="B134" s="15" t="s">
        <v>184</v>
      </c>
      <c r="C134" s="17">
        <f t="shared" ref="C134:G134" si="148">C149/C151*100</f>
        <v>9.1324200913242004E-2</v>
      </c>
      <c r="D134" s="17">
        <f t="shared" si="148"/>
        <v>9.4966761633428307E-2</v>
      </c>
      <c r="E134" s="17">
        <f t="shared" si="148"/>
        <v>9.8619329388560162E-2</v>
      </c>
      <c r="F134" s="17">
        <f t="shared" si="148"/>
        <v>0.10090817356205853</v>
      </c>
      <c r="G134" s="17">
        <f t="shared" si="148"/>
        <v>0.10121457489878542</v>
      </c>
      <c r="H134" s="17">
        <f t="shared" ref="H134" si="149">H149/H151*100</f>
        <v>0.10395010395010396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7"/>
        <v>1.297594000364686</v>
      </c>
      <c r="M134" s="17">
        <f t="shared" si="147"/>
        <v>1.3133771935926717</v>
      </c>
      <c r="N134" s="17">
        <f t="shared" si="147"/>
        <v>1.3282048647071576</v>
      </c>
      <c r="O134" s="17">
        <f t="shared" si="147"/>
        <v>1.3370277403880269</v>
      </c>
      <c r="P134" s="17">
        <f t="shared" si="147"/>
        <v>1.3381828627660479</v>
      </c>
      <c r="Q134" s="17">
        <f t="shared" si="147"/>
        <v>1.3482358194762041</v>
      </c>
    </row>
    <row r="135" spans="1:17">
      <c r="A135" s="9">
        <v>11</v>
      </c>
      <c r="B135" s="15" t="s">
        <v>185</v>
      </c>
      <c r="C135" s="17">
        <f t="shared" ref="C135:G135" si="150">C150/C151*1000</f>
        <v>10.95890410958904</v>
      </c>
      <c r="D135" s="17">
        <f t="shared" si="150"/>
        <v>11.396011396011396</v>
      </c>
      <c r="E135" s="17">
        <f t="shared" si="150"/>
        <v>11.834319526627219</v>
      </c>
      <c r="F135" s="17">
        <f t="shared" si="150"/>
        <v>11.099899091826439</v>
      </c>
      <c r="G135" s="17">
        <f t="shared" si="150"/>
        <v>11.133603238866396</v>
      </c>
      <c r="H135" s="17">
        <f t="shared" ref="H135" si="151">H150/H151*1000</f>
        <v>11.434511434511435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7"/>
        <v>1.3675843350150803</v>
      </c>
      <c r="M135" s="17">
        <f t="shared" si="147"/>
        <v>1.3814324466030081</v>
      </c>
      <c r="N135" s="17">
        <f t="shared" si="147"/>
        <v>1.3944169362290872</v>
      </c>
      <c r="O135" s="17">
        <f t="shared" si="147"/>
        <v>1.3721549551372167</v>
      </c>
      <c r="P135" s="17">
        <f t="shared" si="147"/>
        <v>1.3732326132499681</v>
      </c>
      <c r="Q135" s="17">
        <f t="shared" si="147"/>
        <v>1.3826078415280212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5</v>
      </c>
      <c r="D137" s="17">
        <v>5</v>
      </c>
      <c r="E137" s="17">
        <v>5</v>
      </c>
      <c r="F137" s="17">
        <v>5</v>
      </c>
      <c r="G137" s="17">
        <v>5</v>
      </c>
      <c r="H137" s="17">
        <v>6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4</v>
      </c>
      <c r="D138" s="17">
        <v>7</v>
      </c>
      <c r="E138" s="17">
        <v>4</v>
      </c>
      <c r="F138" s="17">
        <v>4</v>
      </c>
      <c r="G138" s="17">
        <v>4</v>
      </c>
      <c r="H138" s="17">
        <v>4</v>
      </c>
      <c r="K138" s="15" t="s">
        <v>187</v>
      </c>
      <c r="L138" s="17">
        <f t="shared" ref="L138:L143" si="152">L125</f>
        <v>0.94909270575143301</v>
      </c>
      <c r="M138" s="17">
        <f t="shared" ref="M138:M143" si="153">N125</f>
        <v>0.99202781389988659</v>
      </c>
      <c r="N138" s="17">
        <f t="shared" ref="N138:N148" si="154">P125</f>
        <v>1.006932519136418</v>
      </c>
      <c r="O138" s="17">
        <f>Q125</f>
        <v>1.1209581389100107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0.4</v>
      </c>
      <c r="F139" s="17">
        <v>1</v>
      </c>
      <c r="G139" s="17">
        <v>1</v>
      </c>
      <c r="H139" s="17">
        <v>1</v>
      </c>
      <c r="K139" s="15" t="s">
        <v>190</v>
      </c>
      <c r="L139" s="17">
        <f t="shared" si="152"/>
        <v>0.94909270575143301</v>
      </c>
      <c r="M139" s="17">
        <f t="shared" si="153"/>
        <v>0.99202781389988659</v>
      </c>
      <c r="N139" s="17">
        <f t="shared" si="154"/>
        <v>1.006932519136418</v>
      </c>
      <c r="O139" s="17">
        <f t="shared" ref="O139:O148" si="155">Q126</f>
        <v>1.0221182937727356</v>
      </c>
    </row>
    <row r="140" spans="1:17">
      <c r="A140" s="9">
        <v>4</v>
      </c>
      <c r="B140" s="10" t="s">
        <v>191</v>
      </c>
      <c r="C140" s="17">
        <v>39.700000000000003</v>
      </c>
      <c r="D140" s="17">
        <v>40.5</v>
      </c>
      <c r="E140" s="17">
        <v>40.5</v>
      </c>
      <c r="F140" s="17">
        <v>40.6</v>
      </c>
      <c r="G140" s="17">
        <v>33.799999999999997</v>
      </c>
      <c r="H140" s="17">
        <v>33.9</v>
      </c>
      <c r="K140" s="15" t="s">
        <v>192</v>
      </c>
      <c r="L140" s="17">
        <f t="shared" si="152"/>
        <v>8.8737830999390996E-4</v>
      </c>
      <c r="M140" s="17">
        <f t="shared" si="153"/>
        <v>0.39275481944333485</v>
      </c>
      <c r="N140" s="17">
        <f t="shared" si="154"/>
        <v>0.67563250554448973</v>
      </c>
      <c r="O140" s="17">
        <f t="shared" si="155"/>
        <v>0.68608577135653381</v>
      </c>
    </row>
    <row r="141" spans="1:17">
      <c r="A141" s="9">
        <v>5</v>
      </c>
      <c r="B141" s="10" t="s">
        <v>193</v>
      </c>
      <c r="C141" s="17">
        <v>4.7</v>
      </c>
      <c r="D141" s="17">
        <v>4.7</v>
      </c>
      <c r="E141" s="17">
        <v>5.4</v>
      </c>
      <c r="F141" s="17">
        <v>6.2</v>
      </c>
      <c r="G141" s="17">
        <v>6.2</v>
      </c>
      <c r="H141" s="17">
        <v>6.2</v>
      </c>
      <c r="K141" s="15" t="s">
        <v>194</v>
      </c>
      <c r="L141" s="17">
        <f t="shared" si="152"/>
        <v>1.1044378790227192</v>
      </c>
      <c r="M141" s="17">
        <f t="shared" si="153"/>
        <v>1.1540638264805345</v>
      </c>
      <c r="N141" s="17">
        <f t="shared" si="154"/>
        <v>1.0734281794402298</v>
      </c>
      <c r="O141" s="17">
        <f t="shared" si="155"/>
        <v>1.0893631623166726</v>
      </c>
    </row>
    <row r="142" spans="1:17">
      <c r="A142" s="9">
        <v>6</v>
      </c>
      <c r="B142" s="10" t="s">
        <v>195</v>
      </c>
      <c r="C142" s="17">
        <v>8697.4</v>
      </c>
      <c r="D142" s="17">
        <v>8061.6</v>
      </c>
      <c r="E142" s="17">
        <v>10886.2</v>
      </c>
      <c r="F142" s="17">
        <v>10824.2</v>
      </c>
      <c r="G142" s="17">
        <v>10367.700000000001</v>
      </c>
      <c r="H142" s="17">
        <v>9551.7999999999993</v>
      </c>
      <c r="K142" s="15" t="s">
        <v>196</v>
      </c>
      <c r="L142" s="17">
        <f t="shared" si="152"/>
        <v>0.69875128998430824</v>
      </c>
      <c r="M142" s="17">
        <f t="shared" si="153"/>
        <v>0.79113607805732711</v>
      </c>
      <c r="N142" s="17">
        <f t="shared" si="154"/>
        <v>0.86953619018509654</v>
      </c>
      <c r="O142" s="17">
        <f t="shared" si="155"/>
        <v>0.88298949927636317</v>
      </c>
    </row>
    <row r="143" spans="1:17">
      <c r="A143" s="9">
        <v>7</v>
      </c>
      <c r="B143" s="10" t="s">
        <v>197</v>
      </c>
      <c r="C143" s="17">
        <v>7953.3</v>
      </c>
      <c r="D143" s="17">
        <v>7065.6</v>
      </c>
      <c r="E143" s="17">
        <v>10256.700000000001</v>
      </c>
      <c r="F143" s="17">
        <v>9364.6</v>
      </c>
      <c r="G143" s="17">
        <v>8650</v>
      </c>
      <c r="H143" s="17">
        <v>9429.7000000000007</v>
      </c>
      <c r="K143" s="15" t="s">
        <v>198</v>
      </c>
      <c r="L143" s="17">
        <f t="shared" si="152"/>
        <v>1.3378935554695011</v>
      </c>
      <c r="M143" s="17">
        <f t="shared" si="153"/>
        <v>1.2570160419504932</v>
      </c>
      <c r="N143" s="17">
        <f t="shared" si="154"/>
        <v>1.4797535579822849</v>
      </c>
      <c r="O143" s="17">
        <f t="shared" si="155"/>
        <v>1.0713460812982922</v>
      </c>
    </row>
    <row r="144" spans="1:17">
      <c r="A144" s="9">
        <v>8</v>
      </c>
      <c r="B144" s="10" t="s">
        <v>199</v>
      </c>
      <c r="C144" s="17"/>
      <c r="D144" s="17"/>
      <c r="E144" s="17">
        <v>20</v>
      </c>
      <c r="F144" s="17">
        <v>12</v>
      </c>
      <c r="G144" s="17">
        <v>24</v>
      </c>
      <c r="H144" s="17">
        <v>13</v>
      </c>
      <c r="K144" s="15" t="s">
        <v>200</v>
      </c>
      <c r="L144" s="17">
        <f>N131</f>
        <v>0.33111014488074597</v>
      </c>
      <c r="M144" s="17">
        <f>O131</f>
        <v>0.66129328556371247</v>
      </c>
      <c r="N144" s="17">
        <f t="shared" si="154"/>
        <v>0.3619902004073976</v>
      </c>
      <c r="O144" s="17">
        <f t="shared" si="155"/>
        <v>0.56434818504743212</v>
      </c>
    </row>
    <row r="145" spans="1:17">
      <c r="A145" s="9">
        <v>9</v>
      </c>
      <c r="B145" s="10" t="s">
        <v>201</v>
      </c>
      <c r="C145" s="17"/>
      <c r="D145" s="17"/>
      <c r="E145" s="17">
        <v>5</v>
      </c>
      <c r="F145" s="17">
        <v>8</v>
      </c>
      <c r="G145" s="17">
        <v>11</v>
      </c>
      <c r="H145" s="17">
        <v>7</v>
      </c>
      <c r="K145" s="15" t="s">
        <v>202</v>
      </c>
      <c r="L145" s="17">
        <f>L132</f>
        <v>0.22994476914533063</v>
      </c>
      <c r="M145" s="17">
        <f>N132</f>
        <v>0.50290171270224993</v>
      </c>
      <c r="N145" s="17">
        <f t="shared" si="154"/>
        <v>0.3619902004073976</v>
      </c>
      <c r="O145" s="17">
        <f t="shared" si="155"/>
        <v>1.2614399659474123</v>
      </c>
    </row>
    <row r="146" spans="1:17">
      <c r="A146" s="9">
        <v>10</v>
      </c>
      <c r="B146" s="10" t="s">
        <v>203</v>
      </c>
      <c r="C146" s="17">
        <v>25</v>
      </c>
      <c r="D146" s="17">
        <v>20</v>
      </c>
      <c r="E146" s="17">
        <v>20</v>
      </c>
      <c r="F146" s="17">
        <v>19</v>
      </c>
      <c r="G146" s="17">
        <v>21</v>
      </c>
      <c r="H146" s="17">
        <v>41</v>
      </c>
      <c r="K146" s="15" t="s">
        <v>204</v>
      </c>
      <c r="L146" s="17">
        <f>L133</f>
        <v>1.4039827176609685</v>
      </c>
      <c r="M146" s="17">
        <f>N133</f>
        <v>1.4287506473073772</v>
      </c>
      <c r="N146" s="17">
        <f t="shared" si="154"/>
        <v>1.4367931147039781</v>
      </c>
      <c r="O146" s="17">
        <f t="shared" si="155"/>
        <v>1.4448808533184414</v>
      </c>
    </row>
    <row r="147" spans="1:17">
      <c r="A147" s="9">
        <v>11</v>
      </c>
      <c r="B147" s="10" t="s">
        <v>205</v>
      </c>
      <c r="C147" s="17">
        <v>50</v>
      </c>
      <c r="D147" s="17">
        <v>54</v>
      </c>
      <c r="E147" s="17">
        <v>28</v>
      </c>
      <c r="F147" s="17">
        <v>18</v>
      </c>
      <c r="G147" s="17">
        <v>34</v>
      </c>
      <c r="H147" s="17">
        <v>33</v>
      </c>
      <c r="K147" s="15" t="s">
        <v>206</v>
      </c>
      <c r="L147" s="17">
        <f>L134</f>
        <v>1.297594000364686</v>
      </c>
      <c r="M147" s="17">
        <f>N134</f>
        <v>1.3282048647071576</v>
      </c>
      <c r="N147" s="17">
        <f t="shared" si="154"/>
        <v>1.3381828627660479</v>
      </c>
      <c r="O147" s="17">
        <f t="shared" si="155"/>
        <v>1.3482358194762041</v>
      </c>
    </row>
    <row r="148" spans="1:17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K148" s="15" t="s">
        <v>208</v>
      </c>
      <c r="L148" s="17">
        <f>L135</f>
        <v>1.3675843350150803</v>
      </c>
      <c r="M148" s="17">
        <f>N135</f>
        <v>1.3944169362290872</v>
      </c>
      <c r="N148" s="17">
        <f t="shared" si="154"/>
        <v>1.3732326132499681</v>
      </c>
      <c r="O148" s="17">
        <f t="shared" si="155"/>
        <v>1.3826078415280212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12</v>
      </c>
      <c r="D150" s="17">
        <v>12</v>
      </c>
      <c r="E150" s="17">
        <v>12</v>
      </c>
      <c r="F150" s="17">
        <v>11</v>
      </c>
      <c r="G150" s="21">
        <v>11</v>
      </c>
      <c r="H150" s="21">
        <v>11</v>
      </c>
    </row>
    <row r="151" spans="1:17">
      <c r="A151" s="9">
        <v>15</v>
      </c>
      <c r="B151" s="10" t="s">
        <v>213</v>
      </c>
      <c r="C151" s="17">
        <v>1095</v>
      </c>
      <c r="D151" s="17">
        <v>1053</v>
      </c>
      <c r="E151" s="17">
        <v>1014</v>
      </c>
      <c r="F151" s="17">
        <v>991</v>
      </c>
      <c r="G151" s="17">
        <v>988</v>
      </c>
      <c r="H151" s="17">
        <v>962</v>
      </c>
    </row>
    <row r="153" spans="1:17" ht="16">
      <c r="A153" s="20" t="s">
        <v>283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6">C167/C181*1000</f>
        <v>6.8143100511073254</v>
      </c>
      <c r="D155" s="17">
        <f t="shared" si="156"/>
        <v>6.9264069264069263</v>
      </c>
      <c r="E155" s="17">
        <f t="shared" si="156"/>
        <v>4.8651039363113666</v>
      </c>
      <c r="F155" s="17">
        <f t="shared" si="156"/>
        <v>7.0206230802983765</v>
      </c>
      <c r="G155" s="17">
        <f t="shared" si="156"/>
        <v>7.259528130671506</v>
      </c>
      <c r="H155" s="17">
        <f t="shared" ref="H155" si="157">H167/H181*1000</f>
        <v>7.3868882733148657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8">IF(C155/$I155&gt;1,2^((1-$I155/C155)/LN(10/3)),2^(-LOG($I155/C155,10/3)))</f>
        <v>1.1656566264157984</v>
      </c>
      <c r="M155" s="17">
        <f t="shared" si="158"/>
        <v>1.1736530987930429</v>
      </c>
      <c r="N155" s="17">
        <f t="shared" si="158"/>
        <v>0.98437756231179518</v>
      </c>
      <c r="O155" s="17">
        <f t="shared" si="158"/>
        <v>1.1802171490522191</v>
      </c>
      <c r="P155" s="17">
        <f t="shared" si="158"/>
        <v>1.1962501688998146</v>
      </c>
      <c r="Q155" s="17">
        <f t="shared" si="158"/>
        <v>1.2044565147611124</v>
      </c>
    </row>
    <row r="156" spans="1:17">
      <c r="A156" s="9">
        <v>2</v>
      </c>
      <c r="B156" s="15" t="s">
        <v>176</v>
      </c>
      <c r="C156" s="17">
        <f t="shared" ref="C156:G156" si="159">C168/C181*1000</f>
        <v>1.7035775127768313</v>
      </c>
      <c r="D156" s="17">
        <f t="shared" si="159"/>
        <v>0.4329004329004329</v>
      </c>
      <c r="E156" s="17">
        <f t="shared" si="159"/>
        <v>1.7691287041132244</v>
      </c>
      <c r="F156" s="17">
        <f t="shared" si="159"/>
        <v>1.7551557700745941</v>
      </c>
      <c r="G156" s="17">
        <f t="shared" si="159"/>
        <v>1.8148820326678765</v>
      </c>
      <c r="H156" s="17">
        <f t="shared" ref="H156" si="160">H168/H181*1000</f>
        <v>2.3084025854108958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8"/>
        <v>0.61176262228597544</v>
      </c>
      <c r="M156" s="17">
        <f t="shared" si="158"/>
        <v>0.27800113881250521</v>
      </c>
      <c r="N156" s="17">
        <f t="shared" si="158"/>
        <v>0.62520619087892548</v>
      </c>
      <c r="O156" s="17">
        <f t="shared" si="158"/>
        <v>0.62235851839610323</v>
      </c>
      <c r="P156" s="17">
        <f t="shared" si="158"/>
        <v>0.63446457081602858</v>
      </c>
      <c r="Q156" s="17">
        <f t="shared" si="158"/>
        <v>0.72869963188976428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8.776778850372971E-2</v>
      </c>
      <c r="G157" s="17">
        <f>G169/G181*1000</f>
        <v>9.0744101633393831E-2</v>
      </c>
      <c r="H157" s="17">
        <f>H169/H181*1000</f>
        <v>0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8"/>
        <v>8.8737830999390996E-4</v>
      </c>
      <c r="M157" s="17">
        <f t="shared" si="158"/>
        <v>8.8737830999390996E-4</v>
      </c>
      <c r="N157" s="17">
        <f t="shared" si="158"/>
        <v>8.8737830999390996E-4</v>
      </c>
      <c r="O157" s="17">
        <f t="shared" si="158"/>
        <v>0.16533031191826622</v>
      </c>
      <c r="P157" s="17">
        <f t="shared" si="158"/>
        <v>0.16853524361548083</v>
      </c>
      <c r="Q157" s="17" t="e">
        <f t="shared" si="158"/>
        <v>#DIV/0!</v>
      </c>
    </row>
    <row r="158" spans="1:17">
      <c r="A158" s="9">
        <v>4</v>
      </c>
      <c r="B158" s="15" t="s">
        <v>178</v>
      </c>
      <c r="C158" s="17">
        <f t="shared" ref="C158:G158" si="161">C170/C181*1000</f>
        <v>18.994889267461673</v>
      </c>
      <c r="D158" s="17">
        <f t="shared" si="161"/>
        <v>19.480519480519479</v>
      </c>
      <c r="E158" s="17">
        <f t="shared" si="161"/>
        <v>20.168067226890759</v>
      </c>
      <c r="F158" s="17">
        <f t="shared" si="161"/>
        <v>20.623080298376482</v>
      </c>
      <c r="G158" s="17">
        <f t="shared" si="161"/>
        <v>22.005444646098002</v>
      </c>
      <c r="H158" s="17">
        <f t="shared" ref="H158" si="162">H170/H181*1000</f>
        <v>22.437673130193907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8"/>
        <v>0.76865096481334971</v>
      </c>
      <c r="M158" s="17">
        <f t="shared" si="158"/>
        <v>0.7799040941530937</v>
      </c>
      <c r="N158" s="17">
        <f t="shared" si="158"/>
        <v>0.79563457905331392</v>
      </c>
      <c r="O158" s="17">
        <f t="shared" si="158"/>
        <v>0.80591996305443447</v>
      </c>
      <c r="P158" s="17">
        <f t="shared" si="158"/>
        <v>0.83659190926212945</v>
      </c>
      <c r="Q158" s="17">
        <f t="shared" si="158"/>
        <v>0.84601316948584182</v>
      </c>
    </row>
    <row r="159" spans="1:17">
      <c r="A159" s="9">
        <v>5</v>
      </c>
      <c r="B159" s="15" t="s">
        <v>179</v>
      </c>
      <c r="C159" s="17">
        <f t="shared" ref="C159:G159" si="163">C171/C181*1000</f>
        <v>0.80919931856899485</v>
      </c>
      <c r="D159" s="17">
        <f t="shared" si="163"/>
        <v>0.82251082251082253</v>
      </c>
      <c r="E159" s="17">
        <f t="shared" si="163"/>
        <v>1.3710747456877488</v>
      </c>
      <c r="F159" s="17">
        <f t="shared" si="163"/>
        <v>1.53576129881527</v>
      </c>
      <c r="G159" s="17">
        <f t="shared" si="163"/>
        <v>1.7241379310344827</v>
      </c>
      <c r="H159" s="17">
        <f t="shared" ref="H159" si="164">H171/H181*1000</f>
        <v>2.0775623268698062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8"/>
        <v>0.26738810957522574</v>
      </c>
      <c r="M159" s="17">
        <f t="shared" si="158"/>
        <v>0.26991168338148719</v>
      </c>
      <c r="N159" s="17">
        <f t="shared" si="158"/>
        <v>0.36223001950592609</v>
      </c>
      <c r="O159" s="17">
        <f t="shared" si="158"/>
        <v>0.38667467647794396</v>
      </c>
      <c r="P159" s="17">
        <f t="shared" si="158"/>
        <v>0.41330866093580981</v>
      </c>
      <c r="Q159" s="17">
        <f t="shared" si="158"/>
        <v>0.46014766537018881</v>
      </c>
    </row>
    <row r="160" spans="1:17">
      <c r="A160" s="9">
        <v>6</v>
      </c>
      <c r="B160" s="15" t="s">
        <v>180</v>
      </c>
      <c r="C160" s="17">
        <f t="shared" ref="C160:G160" si="165">(C172-C173)/C172*100</f>
        <v>15.398364428774292</v>
      </c>
      <c r="D160" s="17">
        <f t="shared" si="165"/>
        <v>-3.2189412077680233</v>
      </c>
      <c r="E160" s="17">
        <f t="shared" si="165"/>
        <v>7.1749573841624041</v>
      </c>
      <c r="F160" s="17">
        <f t="shared" si="165"/>
        <v>5.4746358613761936</v>
      </c>
      <c r="G160" s="17">
        <f t="shared" si="165"/>
        <v>-4.0336550358822079</v>
      </c>
      <c r="H160" s="17">
        <f t="shared" ref="H160" si="166">(H172-H173)/H172*100</f>
        <v>0.77498692343001496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7">(ATAN((C160+2.4)/10)+3.1415/2)/3.1415*1.75</f>
        <v>1.4648701822099779</v>
      </c>
      <c r="M160" s="17">
        <f t="shared" si="167"/>
        <v>0.82948174203767067</v>
      </c>
      <c r="N160" s="17">
        <f t="shared" si="167"/>
        <v>1.3004190584537332</v>
      </c>
      <c r="O160" s="17">
        <f t="shared" si="167"/>
        <v>1.2465859728460451</v>
      </c>
      <c r="P160" s="17">
        <f t="shared" si="167"/>
        <v>0.78479268027127291</v>
      </c>
      <c r="Q160" s="17">
        <f t="shared" si="167"/>
        <v>1.0462578656441504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-22.998673153471916</v>
      </c>
      <c r="F161" s="17">
        <f>(F175-F174)/F181*1000</f>
        <v>-28.960070206230803</v>
      </c>
      <c r="G161" s="17">
        <f>(G175-G174)/G181*1000</f>
        <v>-21.324863883847549</v>
      </c>
      <c r="H161" s="17">
        <f>(H175-H174)/H181*1000</f>
        <v>-28.162511542012929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8">(ATAN(E161/10)+3.1415/2)/3.1415*1.75</f>
        <v>0.22845096014375602</v>
      </c>
      <c r="O161" s="17">
        <f t="shared" si="168"/>
        <v>0.18518748846952951</v>
      </c>
      <c r="P161" s="17">
        <f t="shared" si="168"/>
        <v>0.24423841987964201</v>
      </c>
      <c r="Q161" s="17">
        <f t="shared" si="168"/>
        <v>0.19003984158545353</v>
      </c>
    </row>
    <row r="162" spans="1:17">
      <c r="A162" s="9">
        <v>8</v>
      </c>
      <c r="B162" s="15" t="s">
        <v>182</v>
      </c>
      <c r="C162" s="17">
        <f t="shared" ref="C162:H162" si="169">(C176-C177)/C181*1000</f>
        <v>13.628620102214651</v>
      </c>
      <c r="D162" s="17">
        <f t="shared" si="169"/>
        <v>4.329004329004329</v>
      </c>
      <c r="E162" s="17">
        <f t="shared" si="169"/>
        <v>30.959752321981423</v>
      </c>
      <c r="F162" s="17">
        <f t="shared" si="169"/>
        <v>-3.9491004826678369</v>
      </c>
      <c r="G162" s="17">
        <f t="shared" si="169"/>
        <v>4.0834845735027221</v>
      </c>
      <c r="H162" s="17">
        <f t="shared" si="169"/>
        <v>-3.2317636195752537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1.3973966372026436</v>
      </c>
      <c r="M162" s="17">
        <f>(ATAN(D162/10)+3.1415/2)/3.1415*1.75</f>
        <v>1.1025826167777553</v>
      </c>
      <c r="N162" s="17">
        <f t="shared" si="168"/>
        <v>1.5759884569510421</v>
      </c>
      <c r="O162" s="17">
        <f t="shared" si="168"/>
        <v>0.66548419487644472</v>
      </c>
      <c r="P162" s="17">
        <f t="shared" si="168"/>
        <v>1.0909619438833533</v>
      </c>
      <c r="Q162" s="17">
        <f t="shared" si="168"/>
        <v>0.70087369220500817</v>
      </c>
    </row>
    <row r="163" spans="1:17">
      <c r="A163" s="9">
        <v>9</v>
      </c>
      <c r="B163" s="15" t="s">
        <v>183</v>
      </c>
      <c r="C163" s="17">
        <f t="shared" ref="C163:G163" si="170">C178/C181*1000</f>
        <v>0.42589437819420783</v>
      </c>
      <c r="D163" s="17">
        <f t="shared" si="170"/>
        <v>0.4329004329004329</v>
      </c>
      <c r="E163" s="17">
        <f t="shared" si="170"/>
        <v>0.44228217602830611</v>
      </c>
      <c r="F163" s="17">
        <f t="shared" si="170"/>
        <v>0.43878894251864853</v>
      </c>
      <c r="G163" s="17">
        <f t="shared" si="170"/>
        <v>0.45372050816696913</v>
      </c>
      <c r="H163" s="17">
        <f t="shared" ref="H163" si="171">H178/H181*1000</f>
        <v>0.46168051708217911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2">IF(C163/$I163&gt;1,2^((1-$I163/C163)/LN(10/3)),2^(-LOG($I163/C163,10/3)))</f>
        <v>0.48440015153077898</v>
      </c>
      <c r="M163" s="17">
        <f t="shared" si="172"/>
        <v>0.48897185644351454</v>
      </c>
      <c r="N163" s="17">
        <f t="shared" si="172"/>
        <v>0.49504491213940482</v>
      </c>
      <c r="O163" s="17">
        <f t="shared" si="172"/>
        <v>0.49279009477734603</v>
      </c>
      <c r="P163" s="17">
        <f t="shared" si="172"/>
        <v>0.5023757958532612</v>
      </c>
      <c r="Q163" s="17">
        <f t="shared" si="172"/>
        <v>0.50743120885337878</v>
      </c>
    </row>
    <row r="164" spans="1:17">
      <c r="A164" s="9">
        <v>10</v>
      </c>
      <c r="B164" s="15" t="s">
        <v>184</v>
      </c>
      <c r="C164" s="17">
        <f t="shared" ref="C164:G164" si="173">C179/C181*100</f>
        <v>4.2589437819420782E-2</v>
      </c>
      <c r="D164" s="17">
        <f t="shared" si="173"/>
        <v>4.3290043290043288E-2</v>
      </c>
      <c r="E164" s="17">
        <f t="shared" si="173"/>
        <v>4.4228217602830605E-2</v>
      </c>
      <c r="F164" s="17">
        <f t="shared" si="173"/>
        <v>4.3878894251864857E-2</v>
      </c>
      <c r="G164" s="17">
        <f t="shared" si="173"/>
        <v>4.5372050816696916E-2</v>
      </c>
      <c r="H164" s="17">
        <f t="shared" ref="H164" si="174">H179/H181*100</f>
        <v>4.616805170821791E-2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2"/>
        <v>0.91178179605385701</v>
      </c>
      <c r="M164" s="17">
        <f t="shared" si="172"/>
        <v>0.92038707271033515</v>
      </c>
      <c r="N164" s="17">
        <f t="shared" si="172"/>
        <v>0.93181832766026695</v>
      </c>
      <c r="O164" s="17">
        <f t="shared" si="172"/>
        <v>0.92757410639473992</v>
      </c>
      <c r="P164" s="17">
        <f t="shared" si="172"/>
        <v>0.94561718031990993</v>
      </c>
      <c r="Q164" s="17">
        <f t="shared" si="172"/>
        <v>0.95513293610667993</v>
      </c>
    </row>
    <row r="165" spans="1:17">
      <c r="A165" s="9">
        <v>11</v>
      </c>
      <c r="B165" s="15" t="s">
        <v>185</v>
      </c>
      <c r="C165" s="17">
        <f t="shared" ref="C165:G165" si="175">C180/C181*1000</f>
        <v>3.4071550255536627</v>
      </c>
      <c r="D165" s="17">
        <f t="shared" si="175"/>
        <v>3.4632034632034632</v>
      </c>
      <c r="E165" s="17">
        <f t="shared" si="175"/>
        <v>3.5382574082264489</v>
      </c>
      <c r="F165" s="17">
        <f t="shared" si="175"/>
        <v>3.5103115401491882</v>
      </c>
      <c r="G165" s="17">
        <f t="shared" si="175"/>
        <v>3.629764065335753</v>
      </c>
      <c r="H165" s="17">
        <f t="shared" ref="H165" si="176">H180/H181*1000</f>
        <v>3.6934441366574329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2"/>
        <v>0.80185937257714857</v>
      </c>
      <c r="M165" s="17">
        <f t="shared" si="172"/>
        <v>0.80942721585991662</v>
      </c>
      <c r="N165" s="17">
        <f t="shared" si="172"/>
        <v>0.81948034366044187</v>
      </c>
      <c r="O165" s="17">
        <f t="shared" si="172"/>
        <v>0.81574779644817763</v>
      </c>
      <c r="P165" s="17">
        <f t="shared" si="172"/>
        <v>0.83161563675779615</v>
      </c>
      <c r="Q165" s="17">
        <f t="shared" si="172"/>
        <v>0.83998419379392086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16</v>
      </c>
      <c r="D167" s="17">
        <v>16</v>
      </c>
      <c r="E167" s="17">
        <v>11</v>
      </c>
      <c r="F167" s="17">
        <v>16</v>
      </c>
      <c r="G167" s="17">
        <v>16</v>
      </c>
      <c r="H167" s="17">
        <v>16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4</v>
      </c>
      <c r="D168" s="17">
        <v>1</v>
      </c>
      <c r="E168" s="17">
        <v>4</v>
      </c>
      <c r="F168" s="17">
        <v>4</v>
      </c>
      <c r="G168" s="17">
        <v>4</v>
      </c>
      <c r="H168" s="17">
        <v>5</v>
      </c>
      <c r="K168" s="15" t="s">
        <v>187</v>
      </c>
      <c r="L168" s="17">
        <f t="shared" ref="L168:L173" si="177">L155</f>
        <v>1.1656566264157984</v>
      </c>
      <c r="M168" s="17">
        <f t="shared" ref="M168:M173" si="178">N155</f>
        <v>0.98437756231179518</v>
      </c>
      <c r="N168" s="17">
        <f t="shared" ref="N168:N178" si="179">P155</f>
        <v>1.1962501688998146</v>
      </c>
      <c r="O168" s="17">
        <f>Q155</f>
        <v>1.2044565147611124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0.2</v>
      </c>
      <c r="G169" s="17">
        <v>0.2</v>
      </c>
      <c r="H169" s="17">
        <v>0</v>
      </c>
      <c r="K169" s="15" t="s">
        <v>190</v>
      </c>
      <c r="L169" s="17">
        <f t="shared" si="177"/>
        <v>0.61176262228597544</v>
      </c>
      <c r="M169" s="17">
        <f t="shared" si="178"/>
        <v>0.62520619087892548</v>
      </c>
      <c r="N169" s="17">
        <f t="shared" si="179"/>
        <v>0.63446457081602858</v>
      </c>
      <c r="O169" s="17">
        <f t="shared" ref="O169:O178" si="180">Q156</f>
        <v>0.72869963188976428</v>
      </c>
    </row>
    <row r="170" spans="1:17">
      <c r="A170" s="9">
        <v>4</v>
      </c>
      <c r="B170" s="10" t="s">
        <v>191</v>
      </c>
      <c r="C170" s="17">
        <v>44.6</v>
      </c>
      <c r="D170" s="17">
        <v>45</v>
      </c>
      <c r="E170" s="17">
        <v>45.6</v>
      </c>
      <c r="F170" s="17">
        <v>47</v>
      </c>
      <c r="G170" s="17">
        <v>48.5</v>
      </c>
      <c r="H170" s="17">
        <v>48.6</v>
      </c>
      <c r="K170" s="15" t="s">
        <v>192</v>
      </c>
      <c r="L170" s="17">
        <f t="shared" si="177"/>
        <v>8.8737830999390996E-4</v>
      </c>
      <c r="M170" s="17">
        <f t="shared" si="178"/>
        <v>8.8737830999390996E-4</v>
      </c>
      <c r="N170" s="17">
        <f t="shared" si="179"/>
        <v>0.16853524361548083</v>
      </c>
      <c r="O170" s="17" t="e">
        <f t="shared" si="180"/>
        <v>#DIV/0!</v>
      </c>
    </row>
    <row r="171" spans="1:17">
      <c r="A171" s="9">
        <v>5</v>
      </c>
      <c r="B171" s="10" t="s">
        <v>193</v>
      </c>
      <c r="C171" s="17">
        <v>1.9</v>
      </c>
      <c r="D171" s="17">
        <v>1.9</v>
      </c>
      <c r="E171" s="17">
        <v>3.1</v>
      </c>
      <c r="F171" s="17">
        <v>3.5</v>
      </c>
      <c r="G171" s="17">
        <v>3.8</v>
      </c>
      <c r="H171" s="17">
        <v>4.5</v>
      </c>
      <c r="K171" s="15" t="s">
        <v>194</v>
      </c>
      <c r="L171" s="17">
        <f t="shared" si="177"/>
        <v>0.76865096481334971</v>
      </c>
      <c r="M171" s="17">
        <f t="shared" si="178"/>
        <v>0.79563457905331392</v>
      </c>
      <c r="N171" s="17">
        <f t="shared" si="179"/>
        <v>0.83659190926212945</v>
      </c>
      <c r="O171" s="17">
        <f t="shared" si="180"/>
        <v>0.84601316948584182</v>
      </c>
    </row>
    <row r="172" spans="1:17">
      <c r="A172" s="9">
        <v>6</v>
      </c>
      <c r="B172" s="10" t="s">
        <v>195</v>
      </c>
      <c r="C172" s="17">
        <v>4084.2</v>
      </c>
      <c r="D172" s="17">
        <v>3759</v>
      </c>
      <c r="E172" s="17">
        <v>6453</v>
      </c>
      <c r="F172" s="17">
        <v>7964</v>
      </c>
      <c r="G172" s="17">
        <v>8082</v>
      </c>
      <c r="H172" s="17">
        <v>9367.9</v>
      </c>
      <c r="K172" s="15" t="s">
        <v>196</v>
      </c>
      <c r="L172" s="17">
        <f t="shared" si="177"/>
        <v>0.26738810957522574</v>
      </c>
      <c r="M172" s="17">
        <f t="shared" si="178"/>
        <v>0.36223001950592609</v>
      </c>
      <c r="N172" s="17">
        <f t="shared" si="179"/>
        <v>0.41330866093580981</v>
      </c>
      <c r="O172" s="17">
        <f t="shared" si="180"/>
        <v>0.46014766537018881</v>
      </c>
    </row>
    <row r="173" spans="1:17">
      <c r="A173" s="9">
        <v>7</v>
      </c>
      <c r="B173" s="10" t="s">
        <v>197</v>
      </c>
      <c r="C173" s="17">
        <v>3455.3</v>
      </c>
      <c r="D173" s="17">
        <v>3880</v>
      </c>
      <c r="E173" s="17">
        <v>5990</v>
      </c>
      <c r="F173" s="17">
        <v>7528</v>
      </c>
      <c r="G173" s="17">
        <v>8408</v>
      </c>
      <c r="H173" s="17">
        <v>9295.2999999999993</v>
      </c>
      <c r="K173" s="15" t="s">
        <v>198</v>
      </c>
      <c r="L173" s="17">
        <f t="shared" si="177"/>
        <v>1.4648701822099779</v>
      </c>
      <c r="M173" s="17">
        <f t="shared" si="178"/>
        <v>1.3004190584537332</v>
      </c>
      <c r="N173" s="17">
        <f t="shared" si="179"/>
        <v>0.78479268027127291</v>
      </c>
      <c r="O173" s="17">
        <f t="shared" si="180"/>
        <v>1.0462578656441504</v>
      </c>
    </row>
    <row r="174" spans="1:17">
      <c r="A174" s="9">
        <v>8</v>
      </c>
      <c r="B174" s="10" t="s">
        <v>199</v>
      </c>
      <c r="C174" s="17"/>
      <c r="D174" s="17"/>
      <c r="E174" s="17">
        <v>72</v>
      </c>
      <c r="F174" s="17">
        <v>78</v>
      </c>
      <c r="G174" s="17">
        <v>58</v>
      </c>
      <c r="H174" s="17">
        <v>79</v>
      </c>
      <c r="K174" s="15" t="s">
        <v>200</v>
      </c>
      <c r="L174" s="17">
        <f>N161</f>
        <v>0.22845096014375602</v>
      </c>
      <c r="M174" s="17">
        <f>O161</f>
        <v>0.18518748846952951</v>
      </c>
      <c r="N174" s="17">
        <f t="shared" si="179"/>
        <v>0.24423841987964201</v>
      </c>
      <c r="O174" s="17">
        <f t="shared" si="180"/>
        <v>0.19003984158545353</v>
      </c>
    </row>
    <row r="175" spans="1:17">
      <c r="A175" s="9">
        <v>9</v>
      </c>
      <c r="B175" s="10" t="s">
        <v>201</v>
      </c>
      <c r="C175" s="17"/>
      <c r="D175" s="17"/>
      <c r="E175" s="17">
        <v>20</v>
      </c>
      <c r="F175" s="17">
        <v>12</v>
      </c>
      <c r="G175" s="17">
        <v>11</v>
      </c>
      <c r="H175" s="17">
        <v>18</v>
      </c>
      <c r="K175" s="15" t="s">
        <v>202</v>
      </c>
      <c r="L175" s="17">
        <f>L162</f>
        <v>1.3973966372026436</v>
      </c>
      <c r="M175" s="17">
        <f>N162</f>
        <v>1.5759884569510421</v>
      </c>
      <c r="N175" s="17">
        <f t="shared" si="179"/>
        <v>1.0909619438833533</v>
      </c>
      <c r="O175" s="17">
        <f t="shared" si="180"/>
        <v>0.70087369220500817</v>
      </c>
    </row>
    <row r="176" spans="1:17">
      <c r="A176" s="9">
        <v>10</v>
      </c>
      <c r="B176" s="10" t="s">
        <v>203</v>
      </c>
      <c r="C176" s="17">
        <v>75</v>
      </c>
      <c r="D176" s="17">
        <v>75</v>
      </c>
      <c r="E176" s="17">
        <v>103</v>
      </c>
      <c r="F176" s="17">
        <v>39</v>
      </c>
      <c r="G176" s="17">
        <v>56</v>
      </c>
      <c r="H176" s="17">
        <v>48</v>
      </c>
      <c r="K176" s="15" t="s">
        <v>204</v>
      </c>
      <c r="L176" s="17">
        <f>L163</f>
        <v>0.48440015153077898</v>
      </c>
      <c r="M176" s="17">
        <f>N163</f>
        <v>0.49504491213940482</v>
      </c>
      <c r="N176" s="17">
        <f t="shared" si="179"/>
        <v>0.5023757958532612</v>
      </c>
      <c r="O176" s="17">
        <f t="shared" si="180"/>
        <v>0.50743120885337878</v>
      </c>
    </row>
    <row r="177" spans="1:15">
      <c r="A177" s="9">
        <v>11</v>
      </c>
      <c r="B177" s="10" t="s">
        <v>205</v>
      </c>
      <c r="C177" s="17">
        <v>43</v>
      </c>
      <c r="D177" s="17">
        <v>65</v>
      </c>
      <c r="E177" s="17">
        <v>33</v>
      </c>
      <c r="F177" s="17">
        <v>48</v>
      </c>
      <c r="G177" s="17">
        <v>47</v>
      </c>
      <c r="H177" s="17">
        <v>55</v>
      </c>
      <c r="K177" s="15" t="s">
        <v>206</v>
      </c>
      <c r="L177" s="17">
        <f>L164</f>
        <v>0.91178179605385701</v>
      </c>
      <c r="M177" s="17">
        <f>N164</f>
        <v>0.93181832766026695</v>
      </c>
      <c r="N177" s="17">
        <f t="shared" si="179"/>
        <v>0.94561718031990993</v>
      </c>
      <c r="O177" s="17">
        <f t="shared" si="180"/>
        <v>0.95513293610667993</v>
      </c>
    </row>
    <row r="178" spans="1:15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K178" s="15" t="s">
        <v>208</v>
      </c>
      <c r="L178" s="17">
        <f>L165</f>
        <v>0.80185937257714857</v>
      </c>
      <c r="M178" s="17">
        <f>N165</f>
        <v>0.81948034366044187</v>
      </c>
      <c r="N178" s="17">
        <f t="shared" si="179"/>
        <v>0.83161563675779615</v>
      </c>
      <c r="O178" s="17">
        <f t="shared" si="180"/>
        <v>0.83998419379392086</v>
      </c>
    </row>
    <row r="179" spans="1:15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5">
      <c r="A180" s="9">
        <v>14</v>
      </c>
      <c r="B180" s="10" t="s">
        <v>211</v>
      </c>
      <c r="C180" s="17">
        <v>8</v>
      </c>
      <c r="D180" s="17">
        <v>8</v>
      </c>
      <c r="E180" s="17">
        <v>8</v>
      </c>
      <c r="F180" s="17">
        <v>8</v>
      </c>
      <c r="G180" s="21">
        <v>8</v>
      </c>
      <c r="H180" s="21">
        <v>8</v>
      </c>
    </row>
    <row r="181" spans="1:15">
      <c r="A181" s="9">
        <v>15</v>
      </c>
      <c r="B181" s="10" t="s">
        <v>213</v>
      </c>
      <c r="C181" s="17">
        <v>2348</v>
      </c>
      <c r="D181" s="17">
        <v>2310</v>
      </c>
      <c r="E181" s="17">
        <v>2261</v>
      </c>
      <c r="F181" s="17">
        <v>2279</v>
      </c>
      <c r="G181" s="17">
        <v>2204</v>
      </c>
      <c r="H181" s="17">
        <v>2166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211"/>
  <sheetViews>
    <sheetView topLeftCell="A187" zoomScale="70" zoomScaleNormal="70" workbookViewId="0">
      <selection activeCell="A183" sqref="A183"/>
    </sheetView>
  </sheetViews>
  <sheetFormatPr baseColWidth="10" defaultColWidth="8.83203125" defaultRowHeight="15"/>
  <cols>
    <col min="2" max="2" width="72.83203125" customWidth="1"/>
    <col min="8" max="8" width="10" bestFit="1" customWidth="1"/>
    <col min="11" max="11" width="72.83203125" customWidth="1"/>
  </cols>
  <sheetData>
    <row r="1" spans="1:17" ht="16">
      <c r="A1" s="20" t="s">
        <v>284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7.5336610386834799</v>
      </c>
      <c r="D5" s="17">
        <f t="shared" si="0"/>
        <v>7.7725839765191873</v>
      </c>
      <c r="E5" s="17">
        <f t="shared" si="0"/>
        <v>8.0631799856409128</v>
      </c>
      <c r="F5" s="17">
        <f t="shared" si="0"/>
        <v>8.6202039551524035</v>
      </c>
      <c r="G5" s="17">
        <f t="shared" si="0"/>
        <v>8.7119918004783052</v>
      </c>
      <c r="H5" s="17">
        <f t="shared" ref="H5" si="1">H17/H31*1000</f>
        <v>8.4726224783861674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1.2136355578878437</v>
      </c>
      <c r="M5" s="17">
        <f t="shared" si="2"/>
        <v>1.2279741460024385</v>
      </c>
      <c r="N5" s="17">
        <f t="shared" si="2"/>
        <v>1.2444742793777084</v>
      </c>
      <c r="O5" s="17">
        <f t="shared" si="2"/>
        <v>1.2735167595492178</v>
      </c>
      <c r="P5" s="17">
        <f t="shared" si="2"/>
        <v>1.2780052244661604</v>
      </c>
      <c r="Q5" s="17">
        <f t="shared" si="2"/>
        <v>1.2661306211043086</v>
      </c>
    </row>
    <row r="6" spans="1:17">
      <c r="A6" s="9">
        <v>2</v>
      </c>
      <c r="B6" s="15" t="s">
        <v>176</v>
      </c>
      <c r="C6" s="17">
        <f t="shared" ref="C6:G6" si="3">C18/C31*1000</f>
        <v>2.6180807864928406</v>
      </c>
      <c r="D6" s="17">
        <f t="shared" si="3"/>
        <v>2.6633329709751057</v>
      </c>
      <c r="E6" s="17">
        <f t="shared" si="3"/>
        <v>2.7061357486055115</v>
      </c>
      <c r="F6" s="17">
        <f t="shared" si="3"/>
        <v>2.7607189137416195</v>
      </c>
      <c r="G6" s="17">
        <f t="shared" si="3"/>
        <v>2.8470561439471584</v>
      </c>
      <c r="H6" s="17">
        <f t="shared" ref="H6" si="4">H18/H31*1000</f>
        <v>2.7089337175792507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0.78347264498653824</v>
      </c>
      <c r="M6" s="17">
        <f t="shared" si="2"/>
        <v>0.79124060044084144</v>
      </c>
      <c r="N6" s="17">
        <f t="shared" si="2"/>
        <v>0.7985367187418464</v>
      </c>
      <c r="O6" s="17">
        <f t="shared" si="2"/>
        <v>0.80777025726144014</v>
      </c>
      <c r="P6" s="17">
        <f t="shared" si="2"/>
        <v>0.82221879651158891</v>
      </c>
      <c r="Q6" s="17">
        <f t="shared" si="2"/>
        <v>0.79901194646570672</v>
      </c>
    </row>
    <row r="7" spans="1:17">
      <c r="A7" s="9">
        <v>3</v>
      </c>
      <c r="B7" s="15" t="s">
        <v>177</v>
      </c>
      <c r="C7" s="17">
        <f>C19/C31*1000+0.00001</f>
        <v>0.46485291515281041</v>
      </c>
      <c r="D7" s="17">
        <f>D19/D31*1000+0.00001</f>
        <v>0.46745211327318187</v>
      </c>
      <c r="E7" s="17">
        <f>E19/E31*1000+0.00001</f>
        <v>1.1597824636880767</v>
      </c>
      <c r="F7" s="17">
        <f>F19/F31*1000+0.00001</f>
        <v>0.68173854808721612</v>
      </c>
      <c r="G7" s="17">
        <f>G19/G31*1000</f>
        <v>2.0043275253388</v>
      </c>
      <c r="H7" s="17">
        <f>H19/H31*1000</f>
        <v>2.3919308357348705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0.43167813542588857</v>
      </c>
      <c r="M7" s="17">
        <f t="shared" si="2"/>
        <v>0.43306610060176698</v>
      </c>
      <c r="N7" s="17">
        <f t="shared" si="2"/>
        <v>0.73072617753899982</v>
      </c>
      <c r="O7" s="17">
        <f t="shared" si="2"/>
        <v>0.53814963446078801</v>
      </c>
      <c r="P7" s="17">
        <f t="shared" si="2"/>
        <v>1.0012437974442607</v>
      </c>
      <c r="Q7" s="17">
        <f t="shared" si="2"/>
        <v>1.0989270483905573</v>
      </c>
    </row>
    <row r="8" spans="1:17">
      <c r="A8" s="9">
        <v>4</v>
      </c>
      <c r="B8" s="15" t="s">
        <v>178</v>
      </c>
      <c r="C8" s="17">
        <f t="shared" ref="C8:G8" si="5">C20/C31*1000</f>
        <v>30.236161572985683</v>
      </c>
      <c r="D8" s="17">
        <f t="shared" si="5"/>
        <v>30.878356343080764</v>
      </c>
      <c r="E8" s="17">
        <f t="shared" si="5"/>
        <v>31.424311039929314</v>
      </c>
      <c r="F8" s="17">
        <f t="shared" si="5"/>
        <v>31.883486393599643</v>
      </c>
      <c r="G8" s="17">
        <f t="shared" si="5"/>
        <v>32.388110693542878</v>
      </c>
      <c r="H8" s="17">
        <f t="shared" ref="H8" si="6">H20/H31*1000</f>
        <v>33.129682997118152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1.0045067987536329</v>
      </c>
      <c r="M8" s="17">
        <f t="shared" si="2"/>
        <v>1.0165114932360906</v>
      </c>
      <c r="N8" s="17">
        <f t="shared" si="2"/>
        <v>1.0264378732031916</v>
      </c>
      <c r="O8" s="17">
        <f t="shared" si="2"/>
        <v>1.0345948582135185</v>
      </c>
      <c r="P8" s="17">
        <f t="shared" si="2"/>
        <v>1.0433638795124496</v>
      </c>
      <c r="Q8" s="17">
        <f t="shared" si="2"/>
        <v>1.0558927240542568</v>
      </c>
    </row>
    <row r="9" spans="1:17">
      <c r="A9" s="9">
        <v>5</v>
      </c>
      <c r="B9" s="15" t="s">
        <v>179</v>
      </c>
      <c r="C9" s="17">
        <f t="shared" ref="C9:G9" si="7">C21/C31*1000</f>
        <v>4.3599059628125669</v>
      </c>
      <c r="D9" s="17">
        <f t="shared" si="7"/>
        <v>4.4352647026850747</v>
      </c>
      <c r="E9" s="17">
        <f t="shared" si="7"/>
        <v>6.3781962776826644</v>
      </c>
      <c r="F9" s="17">
        <f t="shared" si="7"/>
        <v>6.5355794692658744</v>
      </c>
      <c r="G9" s="17">
        <f t="shared" si="7"/>
        <v>7.7439927115362712</v>
      </c>
      <c r="H9" s="17">
        <f t="shared" ref="H9" si="8">H21/H31*1000</f>
        <v>8.2997118155619614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0.70507235453359318</v>
      </c>
      <c r="M9" s="17">
        <f t="shared" si="2"/>
        <v>0.71206298870202911</v>
      </c>
      <c r="N9" s="17">
        <f t="shared" si="2"/>
        <v>0.87771602250217118</v>
      </c>
      <c r="O9" s="17">
        <f t="shared" si="2"/>
        <v>0.89012026683264422</v>
      </c>
      <c r="P9" s="17">
        <f t="shared" si="2"/>
        <v>0.98144953323788131</v>
      </c>
      <c r="Q9" s="17">
        <f t="shared" si="2"/>
        <v>1.0210073802874666</v>
      </c>
    </row>
    <row r="10" spans="1:17">
      <c r="A10" s="9">
        <v>6</v>
      </c>
      <c r="B10" s="15" t="s">
        <v>180</v>
      </c>
      <c r="C10" s="17">
        <f t="shared" ref="C10:G10" si="9">(C22-C23)/C22*100</f>
        <v>-2.7748470022787566</v>
      </c>
      <c r="D10" s="17">
        <f t="shared" si="9"/>
        <v>-0.52696414028791971</v>
      </c>
      <c r="E10" s="17">
        <f t="shared" si="9"/>
        <v>1.8170758483692075</v>
      </c>
      <c r="F10" s="17">
        <f t="shared" si="9"/>
        <v>-0.76430876773048939</v>
      </c>
      <c r="G10" s="17">
        <f t="shared" si="9"/>
        <v>0.11842523278965655</v>
      </c>
      <c r="H10" s="17">
        <f t="shared" ref="H10" si="10">(H22-H23)/H22*100</f>
        <v>-0.12009379722146198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0.85412859233080274</v>
      </c>
      <c r="M10" s="17">
        <f t="shared" si="11"/>
        <v>0.97814399165885246</v>
      </c>
      <c r="N10" s="17">
        <f t="shared" si="11"/>
        <v>1.0973102405134885</v>
      </c>
      <c r="O10" s="17">
        <f t="shared" si="11"/>
        <v>0.96531779573422871</v>
      </c>
      <c r="P10" s="17">
        <f t="shared" si="11"/>
        <v>1.0124331009265386</v>
      </c>
      <c r="Q10" s="17">
        <f t="shared" si="11"/>
        <v>0.99986979924030184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-15.242723808471862</v>
      </c>
      <c r="F11" s="17">
        <f>(F25-F24)/F31*1000</f>
        <v>-13.972618175671869</v>
      </c>
      <c r="G11" s="17">
        <f>(G25-G24)/G31*1000</f>
        <v>-15.26022093155677</v>
      </c>
      <c r="H11" s="17">
        <f>(H25-H24)/H31*1000</f>
        <v>-16.195965417867434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0.32341199086906952</v>
      </c>
      <c r="O11" s="17">
        <f t="shared" si="12"/>
        <v>0.34600556589269188</v>
      </c>
      <c r="P11" s="17">
        <f t="shared" si="12"/>
        <v>0.32311894488664572</v>
      </c>
      <c r="Q11" s="17">
        <f t="shared" si="12"/>
        <v>0.30810720855712842</v>
      </c>
    </row>
    <row r="12" spans="1:17">
      <c r="A12" s="9">
        <v>8</v>
      </c>
      <c r="B12" s="15" t="s">
        <v>182</v>
      </c>
      <c r="C12" s="17">
        <f t="shared" ref="C12:H12" si="13">(C26-C27)/C31*1000</f>
        <v>-2.0837785851677708</v>
      </c>
      <c r="D12" s="17">
        <f t="shared" si="13"/>
        <v>-1.3044896184367867</v>
      </c>
      <c r="E12" s="17">
        <f t="shared" si="13"/>
        <v>-4.5286353344010601</v>
      </c>
      <c r="F12" s="17">
        <f t="shared" si="13"/>
        <v>3.4368133415967095</v>
      </c>
      <c r="G12" s="17">
        <f t="shared" si="13"/>
        <v>3.1887028812208174</v>
      </c>
      <c r="H12" s="17">
        <f t="shared" si="13"/>
        <v>-2.9971181556195967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0.76055893418326881</v>
      </c>
      <c r="M12" s="17">
        <f>(ATAN(D12/10)+3.1415/2)/3.1415*1.75</f>
        <v>0.8027403028676513</v>
      </c>
      <c r="N12" s="17">
        <f t="shared" si="12"/>
        <v>0.6381204181469422</v>
      </c>
      <c r="O12" s="17">
        <f t="shared" si="12"/>
        <v>1.0594057505732535</v>
      </c>
      <c r="P12" s="17">
        <f t="shared" si="12"/>
        <v>1.0469516820542513</v>
      </c>
      <c r="Q12" s="17">
        <f t="shared" si="12"/>
        <v>0.71278874034426243</v>
      </c>
    </row>
    <row r="13" spans="1:17">
      <c r="A13" s="9">
        <v>9</v>
      </c>
      <c r="B13" s="15" t="s">
        <v>183</v>
      </c>
      <c r="C13" s="17">
        <f t="shared" ref="C13:G13" si="14">C28/C31*1000</f>
        <v>1.4960461637101945</v>
      </c>
      <c r="D13" s="17">
        <f t="shared" si="14"/>
        <v>1.5219045548429175</v>
      </c>
      <c r="E13" s="17">
        <f t="shared" si="14"/>
        <v>1.4911360247418126</v>
      </c>
      <c r="F13" s="17">
        <f t="shared" si="14"/>
        <v>1.5212124626739534</v>
      </c>
      <c r="G13" s="17">
        <f t="shared" si="14"/>
        <v>1.5374103177314655</v>
      </c>
      <c r="H13" s="17">
        <f t="shared" ref="H13" si="15">H28/H31*1000</f>
        <v>1.5561959654178674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0.9984816241267267</v>
      </c>
      <c r="M13" s="17">
        <f t="shared" si="16"/>
        <v>1.0083206330269237</v>
      </c>
      <c r="N13" s="17">
        <f t="shared" si="16"/>
        <v>0.99659363103710341</v>
      </c>
      <c r="O13" s="17">
        <f t="shared" si="16"/>
        <v>1.0080603599276483</v>
      </c>
      <c r="P13" s="17">
        <f t="shared" si="16"/>
        <v>1.0141076923138757</v>
      </c>
      <c r="Q13" s="17">
        <f t="shared" si="16"/>
        <v>1.0210073802874666</v>
      </c>
    </row>
    <row r="14" spans="1:17">
      <c r="A14" s="9">
        <v>10</v>
      </c>
      <c r="B14" s="15" t="s">
        <v>184</v>
      </c>
      <c r="C14" s="17">
        <f t="shared" ref="C14:G14" si="17">C29/C31*100</f>
        <v>6.411626415900834E-2</v>
      </c>
      <c r="D14" s="17">
        <f t="shared" si="17"/>
        <v>6.5224480921839328E-2</v>
      </c>
      <c r="E14" s="17">
        <f t="shared" si="17"/>
        <v>6.6272712210747223E-2</v>
      </c>
      <c r="F14" s="17">
        <f t="shared" si="17"/>
        <v>6.1975322553383297E-2</v>
      </c>
      <c r="G14" s="17">
        <f t="shared" si="17"/>
        <v>6.2635235166837486E-2</v>
      </c>
      <c r="H14" s="17">
        <f t="shared" ref="H14" si="18">H29/H31*100</f>
        <v>6.3400576368876083E-2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1.1351373015234956</v>
      </c>
      <c r="M14" s="17">
        <f t="shared" si="16"/>
        <v>1.1438295185833547</v>
      </c>
      <c r="N14" s="17">
        <f t="shared" si="16"/>
        <v>1.1518420274552583</v>
      </c>
      <c r="O14" s="17">
        <f t="shared" si="16"/>
        <v>1.1176677596074251</v>
      </c>
      <c r="P14" s="17">
        <f t="shared" si="16"/>
        <v>1.123150573396146</v>
      </c>
      <c r="Q14" s="17">
        <f t="shared" si="16"/>
        <v>1.1293989212155688</v>
      </c>
    </row>
    <row r="15" spans="1:17">
      <c r="A15" s="9">
        <v>11</v>
      </c>
      <c r="B15" s="15" t="s">
        <v>185</v>
      </c>
      <c r="C15" s="17">
        <f t="shared" ref="C15:G15" si="19">C30/C31*1000</f>
        <v>6.3047659756358199</v>
      </c>
      <c r="D15" s="17">
        <f t="shared" si="19"/>
        <v>7.1746929014023255</v>
      </c>
      <c r="E15" s="17">
        <f t="shared" si="19"/>
        <v>7.6765891644115536</v>
      </c>
      <c r="F15" s="17">
        <f t="shared" si="19"/>
        <v>5.296073018198209</v>
      </c>
      <c r="G15" s="17">
        <f t="shared" si="19"/>
        <v>5.2385833048627717</v>
      </c>
      <c r="H15" s="17">
        <f t="shared" ref="H15" si="20">H30/H31*1000</f>
        <v>5.3025936599423638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1.1265322075216742</v>
      </c>
      <c r="M15" s="17">
        <f t="shared" si="16"/>
        <v>1.1906545566783255</v>
      </c>
      <c r="N15" s="17">
        <f t="shared" si="16"/>
        <v>1.2223003098495251</v>
      </c>
      <c r="O15" s="17">
        <f t="shared" si="16"/>
        <v>1.0327085492198405</v>
      </c>
      <c r="P15" s="17">
        <f t="shared" si="16"/>
        <v>1.0265669103898329</v>
      </c>
      <c r="Q15" s="17">
        <f t="shared" si="16"/>
        <v>1.0333990270427149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</f>
        <v>141</v>
      </c>
      <c r="D17" s="17">
        <f t="shared" ref="D17:G17" si="21">D47+D77+D107+D137+D167+D197</f>
        <v>143</v>
      </c>
      <c r="E17" s="17">
        <f t="shared" si="21"/>
        <v>146</v>
      </c>
      <c r="F17" s="17">
        <f t="shared" si="21"/>
        <v>153</v>
      </c>
      <c r="G17" s="17">
        <f t="shared" si="21"/>
        <v>153</v>
      </c>
      <c r="H17" s="17">
        <f t="shared" ref="H17" si="22">H47+H77+H107+H137+H167+H197</f>
        <v>147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</f>
        <v>49</v>
      </c>
      <c r="D18" s="17">
        <f t="shared" si="23"/>
        <v>49</v>
      </c>
      <c r="E18" s="17">
        <f t="shared" si="23"/>
        <v>49</v>
      </c>
      <c r="F18" s="17">
        <f t="shared" si="23"/>
        <v>49</v>
      </c>
      <c r="G18" s="17">
        <f t="shared" si="23"/>
        <v>50</v>
      </c>
      <c r="H18" s="17">
        <f t="shared" ref="H18" si="24">H48+H78+H108+H138+H168+H198</f>
        <v>47</v>
      </c>
      <c r="K18" s="15" t="s">
        <v>187</v>
      </c>
      <c r="L18" s="17">
        <f t="shared" ref="L18:L23" si="25">L5</f>
        <v>1.2136355578878437</v>
      </c>
      <c r="M18" s="17">
        <f t="shared" ref="M18:M23" si="26">N5</f>
        <v>1.2444742793777084</v>
      </c>
      <c r="N18" s="17">
        <f t="shared" ref="N18:N28" si="27">P5</f>
        <v>1.2780052244661604</v>
      </c>
      <c r="O18" s="17">
        <f>Q5</f>
        <v>1.2661306211043086</v>
      </c>
    </row>
    <row r="19" spans="1:15">
      <c r="A19" s="9">
        <v>3</v>
      </c>
      <c r="B19" s="10" t="s">
        <v>189</v>
      </c>
      <c r="C19" s="17">
        <f t="shared" ref="C19:G19" si="28">C49+C79+C109+C139+C169+C199</f>
        <v>8.6999999999999993</v>
      </c>
      <c r="D19" s="17">
        <f t="shared" si="28"/>
        <v>8.6</v>
      </c>
      <c r="E19" s="17">
        <f t="shared" si="28"/>
        <v>21</v>
      </c>
      <c r="F19" s="17">
        <f t="shared" si="28"/>
        <v>12.1</v>
      </c>
      <c r="G19" s="17">
        <f t="shared" si="28"/>
        <v>35.200000000000003</v>
      </c>
      <c r="H19" s="17">
        <f t="shared" ref="H19" si="29">H49+H79+H109+H139+H169+H199</f>
        <v>41.500000000000007</v>
      </c>
      <c r="K19" s="15" t="s">
        <v>190</v>
      </c>
      <c r="L19" s="17">
        <f t="shared" si="25"/>
        <v>0.78347264498653824</v>
      </c>
      <c r="M19" s="17">
        <f t="shared" si="26"/>
        <v>0.7985367187418464</v>
      </c>
      <c r="N19" s="17">
        <f t="shared" si="27"/>
        <v>0.82221879651158891</v>
      </c>
      <c r="O19" s="17">
        <f t="shared" ref="O19:O28" si="30">Q6</f>
        <v>0.79901194646570672</v>
      </c>
    </row>
    <row r="20" spans="1:15">
      <c r="A20" s="9">
        <v>4</v>
      </c>
      <c r="B20" s="10" t="s">
        <v>191</v>
      </c>
      <c r="C20" s="17">
        <f t="shared" ref="C20:G20" si="31">C50+C80+C110+C140+C170+C200</f>
        <v>565.90000000000009</v>
      </c>
      <c r="D20" s="17">
        <f t="shared" si="31"/>
        <v>568.09999999999991</v>
      </c>
      <c r="E20" s="17">
        <f t="shared" si="31"/>
        <v>569.00000000000011</v>
      </c>
      <c r="F20" s="17">
        <f t="shared" si="31"/>
        <v>565.90000000000009</v>
      </c>
      <c r="G20" s="17">
        <f t="shared" si="31"/>
        <v>568.80000000000007</v>
      </c>
      <c r="H20" s="17">
        <f t="shared" ref="H20" si="32">H50+H80+H110+H140+H170+H200</f>
        <v>574.79999999999995</v>
      </c>
      <c r="K20" s="15" t="s">
        <v>192</v>
      </c>
      <c r="L20" s="17">
        <f t="shared" si="25"/>
        <v>0.43167813542588857</v>
      </c>
      <c r="M20" s="17">
        <f t="shared" si="26"/>
        <v>0.73072617753899982</v>
      </c>
      <c r="N20" s="17">
        <f t="shared" si="27"/>
        <v>1.0012437974442607</v>
      </c>
      <c r="O20" s="17">
        <f t="shared" si="30"/>
        <v>1.0989270483905573</v>
      </c>
    </row>
    <row r="21" spans="1:15">
      <c r="A21" s="9">
        <v>5</v>
      </c>
      <c r="B21" s="10" t="s">
        <v>193</v>
      </c>
      <c r="C21" s="17">
        <f t="shared" ref="C21:G21" si="33">C51+C81+C111+C141+C171+C201</f>
        <v>81.599999999999994</v>
      </c>
      <c r="D21" s="17">
        <f t="shared" si="33"/>
        <v>81.599999999999994</v>
      </c>
      <c r="E21" s="17">
        <f t="shared" si="33"/>
        <v>115.49</v>
      </c>
      <c r="F21" s="17">
        <f t="shared" si="33"/>
        <v>116</v>
      </c>
      <c r="G21" s="17">
        <f t="shared" si="33"/>
        <v>136</v>
      </c>
      <c r="H21" s="17">
        <f t="shared" ref="H21" si="34">H51+H81+H111+H141+H171+H201</f>
        <v>144.00000000000003</v>
      </c>
      <c r="K21" s="15" t="s">
        <v>194</v>
      </c>
      <c r="L21" s="17">
        <f t="shared" si="25"/>
        <v>1.0045067987536329</v>
      </c>
      <c r="M21" s="17">
        <f t="shared" si="26"/>
        <v>1.0264378732031916</v>
      </c>
      <c r="N21" s="17">
        <f t="shared" si="27"/>
        <v>1.0433638795124496</v>
      </c>
      <c r="O21" s="17">
        <f t="shared" si="30"/>
        <v>1.0558927240542568</v>
      </c>
    </row>
    <row r="22" spans="1:15">
      <c r="A22" s="9">
        <v>6</v>
      </c>
      <c r="B22" s="10" t="s">
        <v>195</v>
      </c>
      <c r="C22" s="17">
        <f t="shared" ref="C22:H22" si="35">C52+C82+C112+C142+C172+C202</f>
        <v>533798.80000000005</v>
      </c>
      <c r="D22" s="17">
        <f t="shared" si="35"/>
        <v>559070.29999999993</v>
      </c>
      <c r="E22" s="17">
        <f t="shared" si="35"/>
        <v>636709.79999999993</v>
      </c>
      <c r="F22" s="17">
        <f t="shared" si="35"/>
        <v>620979.39999999991</v>
      </c>
      <c r="G22" s="17">
        <f t="shared" si="35"/>
        <v>641501.79999999993</v>
      </c>
      <c r="H22" s="17">
        <f t="shared" si="35"/>
        <v>786718.4</v>
      </c>
      <c r="K22" s="15" t="s">
        <v>196</v>
      </c>
      <c r="L22" s="17">
        <f t="shared" si="25"/>
        <v>0.70507235453359318</v>
      </c>
      <c r="M22" s="17">
        <f t="shared" si="26"/>
        <v>0.87771602250217118</v>
      </c>
      <c r="N22" s="17">
        <f t="shared" si="27"/>
        <v>0.98144953323788131</v>
      </c>
      <c r="O22" s="17">
        <f t="shared" si="30"/>
        <v>1.0210073802874666</v>
      </c>
    </row>
    <row r="23" spans="1:15">
      <c r="A23" s="9">
        <v>7</v>
      </c>
      <c r="B23" s="10" t="s">
        <v>197</v>
      </c>
      <c r="C23" s="17">
        <f t="shared" ref="C23:G23" si="36">C53+C83+C113+C143+C173+C203</f>
        <v>548610.9</v>
      </c>
      <c r="D23" s="17">
        <f t="shared" si="36"/>
        <v>562016.4</v>
      </c>
      <c r="E23" s="17">
        <f t="shared" si="36"/>
        <v>625140.30000000005</v>
      </c>
      <c r="F23" s="17">
        <f t="shared" si="36"/>
        <v>625725.60000000009</v>
      </c>
      <c r="G23" s="17">
        <f t="shared" si="36"/>
        <v>640742.10000000009</v>
      </c>
      <c r="H23" s="17">
        <f t="shared" ref="H23" si="37">H53+H83+H113+H143+H173+H203</f>
        <v>787663.2</v>
      </c>
      <c r="K23" s="15" t="s">
        <v>198</v>
      </c>
      <c r="L23" s="17">
        <f t="shared" si="25"/>
        <v>0.85412859233080274</v>
      </c>
      <c r="M23" s="17">
        <f t="shared" si="26"/>
        <v>1.0973102405134885</v>
      </c>
      <c r="N23" s="17">
        <f t="shared" si="27"/>
        <v>1.0124331009265386</v>
      </c>
      <c r="O23" s="17">
        <f t="shared" si="30"/>
        <v>0.99986979924030184</v>
      </c>
    </row>
    <row r="24" spans="1:15">
      <c r="A24" s="9">
        <v>8</v>
      </c>
      <c r="B24" s="10" t="s">
        <v>199</v>
      </c>
      <c r="C24" s="17">
        <f t="shared" ref="C24:G24" si="38">C54+C84+C114+C144+C174+C204</f>
        <v>0</v>
      </c>
      <c r="D24" s="17">
        <f t="shared" si="38"/>
        <v>0</v>
      </c>
      <c r="E24" s="17">
        <f t="shared" si="38"/>
        <v>428</v>
      </c>
      <c r="F24" s="17">
        <f t="shared" si="38"/>
        <v>385</v>
      </c>
      <c r="G24" s="17">
        <f t="shared" si="38"/>
        <v>389</v>
      </c>
      <c r="H24" s="17">
        <f t="shared" ref="H24" si="39">H54+H84+H114+H144+H174+H204</f>
        <v>399</v>
      </c>
      <c r="K24" s="15" t="s">
        <v>200</v>
      </c>
      <c r="L24" s="17">
        <f>N11</f>
        <v>0.32341199086906952</v>
      </c>
      <c r="M24" s="17">
        <f>O11</f>
        <v>0.34600556589269188</v>
      </c>
      <c r="N24" s="17">
        <f t="shared" si="27"/>
        <v>0.32311894488664572</v>
      </c>
      <c r="O24" s="17">
        <f t="shared" si="30"/>
        <v>0.30810720855712842</v>
      </c>
    </row>
    <row r="25" spans="1:15">
      <c r="A25" s="9">
        <v>9</v>
      </c>
      <c r="B25" s="10" t="s">
        <v>201</v>
      </c>
      <c r="C25" s="17">
        <f t="shared" ref="C25:G25" si="40">C55+C85+C115+C145+C175+C205</f>
        <v>0</v>
      </c>
      <c r="D25" s="17">
        <f t="shared" si="40"/>
        <v>0</v>
      </c>
      <c r="E25" s="17">
        <f t="shared" si="40"/>
        <v>152</v>
      </c>
      <c r="F25" s="17">
        <f t="shared" si="40"/>
        <v>137</v>
      </c>
      <c r="G25" s="17">
        <f t="shared" si="40"/>
        <v>121</v>
      </c>
      <c r="H25" s="17">
        <f t="shared" ref="H25" si="41">H55+H85+H115+H145+H175+H205</f>
        <v>118</v>
      </c>
      <c r="K25" s="15" t="s">
        <v>202</v>
      </c>
      <c r="L25" s="17">
        <f>L12</f>
        <v>0.76055893418326881</v>
      </c>
      <c r="M25" s="17">
        <f>N12</f>
        <v>0.6381204181469422</v>
      </c>
      <c r="N25" s="17">
        <f t="shared" si="27"/>
        <v>1.0469516820542513</v>
      </c>
      <c r="O25" s="17">
        <f t="shared" si="30"/>
        <v>0.71278874034426243</v>
      </c>
    </row>
    <row r="26" spans="1:15">
      <c r="A26" s="9">
        <v>10</v>
      </c>
      <c r="B26" s="10" t="s">
        <v>203</v>
      </c>
      <c r="C26" s="17">
        <f t="shared" ref="C26:G26" si="42">C56+C86+C116+C146+C176+C206</f>
        <v>427</v>
      </c>
      <c r="D26" s="17">
        <f t="shared" si="42"/>
        <v>544</v>
      </c>
      <c r="E26" s="17">
        <f t="shared" si="42"/>
        <v>411</v>
      </c>
      <c r="F26" s="17">
        <f t="shared" si="42"/>
        <v>539</v>
      </c>
      <c r="G26" s="17">
        <f t="shared" si="42"/>
        <v>633</v>
      </c>
      <c r="H26" s="17">
        <f t="shared" ref="H26" si="43">H56+H86+H116+H146+H176+H206</f>
        <v>600</v>
      </c>
      <c r="K26" s="15" t="s">
        <v>204</v>
      </c>
      <c r="L26" s="17">
        <f>L13</f>
        <v>0.9984816241267267</v>
      </c>
      <c r="M26" s="17">
        <f>N13</f>
        <v>0.99659363103710341</v>
      </c>
      <c r="N26" s="17">
        <f t="shared" si="27"/>
        <v>1.0141076923138757</v>
      </c>
      <c r="O26" s="17">
        <f t="shared" si="30"/>
        <v>1.0210073802874666</v>
      </c>
    </row>
    <row r="27" spans="1:15">
      <c r="A27" s="9">
        <v>11</v>
      </c>
      <c r="B27" s="10" t="s">
        <v>205</v>
      </c>
      <c r="C27" s="17">
        <f t="shared" ref="C27:G27" si="44">C57+C87+C117+C147+C177+C207</f>
        <v>466</v>
      </c>
      <c r="D27" s="17">
        <f t="shared" si="44"/>
        <v>568</v>
      </c>
      <c r="E27" s="17">
        <f t="shared" si="44"/>
        <v>493</v>
      </c>
      <c r="F27" s="17">
        <f t="shared" si="44"/>
        <v>478</v>
      </c>
      <c r="G27" s="17">
        <f t="shared" si="44"/>
        <v>577</v>
      </c>
      <c r="H27" s="17">
        <f t="shared" ref="H27" si="45">H57+H87+H117+H147+H177+H207</f>
        <v>652</v>
      </c>
      <c r="K27" s="15" t="s">
        <v>206</v>
      </c>
      <c r="L27" s="17">
        <f>L14</f>
        <v>1.1351373015234956</v>
      </c>
      <c r="M27" s="17">
        <f>N14</f>
        <v>1.1518420274552583</v>
      </c>
      <c r="N27" s="17">
        <f t="shared" si="27"/>
        <v>1.123150573396146</v>
      </c>
      <c r="O27" s="17">
        <f t="shared" si="30"/>
        <v>1.1293989212155688</v>
      </c>
    </row>
    <row r="28" spans="1:15">
      <c r="A28" s="9">
        <v>12</v>
      </c>
      <c r="B28" s="10" t="s">
        <v>207</v>
      </c>
      <c r="C28" s="17">
        <f t="shared" ref="C28:G28" si="46">C58+C88+C118+C148+C178+C208</f>
        <v>28</v>
      </c>
      <c r="D28" s="17">
        <f t="shared" si="46"/>
        <v>28</v>
      </c>
      <c r="E28" s="17">
        <f t="shared" si="46"/>
        <v>27</v>
      </c>
      <c r="F28" s="17">
        <f t="shared" si="46"/>
        <v>27</v>
      </c>
      <c r="G28" s="17">
        <f t="shared" si="46"/>
        <v>27</v>
      </c>
      <c r="H28" s="17">
        <f t="shared" ref="H28" si="47">H58+H88+H118+H148+H178+H208</f>
        <v>27</v>
      </c>
      <c r="K28" s="15" t="s">
        <v>208</v>
      </c>
      <c r="L28" s="17">
        <f>L15</f>
        <v>1.1265322075216742</v>
      </c>
      <c r="M28" s="17">
        <f>N15</f>
        <v>1.2223003098495251</v>
      </c>
      <c r="N28" s="17">
        <f t="shared" si="27"/>
        <v>1.0265669103898329</v>
      </c>
      <c r="O28" s="17">
        <f t="shared" si="30"/>
        <v>1.0333990270427149</v>
      </c>
    </row>
    <row r="29" spans="1:15">
      <c r="A29" s="9">
        <v>13</v>
      </c>
      <c r="B29" s="10" t="s">
        <v>209</v>
      </c>
      <c r="C29" s="17">
        <f t="shared" ref="C29:G29" si="48">C59+C89+C119+C149+C179+C209</f>
        <v>12</v>
      </c>
      <c r="D29" s="17">
        <f t="shared" si="48"/>
        <v>12</v>
      </c>
      <c r="E29" s="17">
        <f t="shared" si="48"/>
        <v>12</v>
      </c>
      <c r="F29" s="17">
        <f t="shared" si="48"/>
        <v>11</v>
      </c>
      <c r="G29" s="17">
        <f t="shared" si="48"/>
        <v>11</v>
      </c>
      <c r="H29" s="17">
        <f t="shared" ref="H29" si="49">H59+H89+H119+H149+H179+H209</f>
        <v>11</v>
      </c>
      <c r="M29" t="s">
        <v>210</v>
      </c>
      <c r="N29" s="52">
        <f>AVERAGE(N18:N28)</f>
        <v>0.97023728501269357</v>
      </c>
    </row>
    <row r="30" spans="1:15">
      <c r="A30" s="9">
        <v>14</v>
      </c>
      <c r="B30" s="10" t="s">
        <v>211</v>
      </c>
      <c r="C30" s="17">
        <f t="shared" ref="C30:G30" si="50">C60+C90+C120+C150+C180+C210</f>
        <v>118</v>
      </c>
      <c r="D30" s="17">
        <f t="shared" si="50"/>
        <v>132</v>
      </c>
      <c r="E30" s="17">
        <f t="shared" si="50"/>
        <v>139</v>
      </c>
      <c r="F30" s="17">
        <f t="shared" si="50"/>
        <v>94</v>
      </c>
      <c r="G30" s="17">
        <f t="shared" si="50"/>
        <v>92</v>
      </c>
      <c r="H30" s="17">
        <f t="shared" ref="H30" si="51">H60+H90+H120+H150+H180+H210</f>
        <v>92</v>
      </c>
      <c r="M30" t="s">
        <v>212</v>
      </c>
      <c r="N30" s="52">
        <f>STDEV(N18:N28)</f>
        <v>0.24041069848446184</v>
      </c>
    </row>
    <row r="31" spans="1:15">
      <c r="A31" s="9">
        <v>15</v>
      </c>
      <c r="B31" s="10" t="s">
        <v>213</v>
      </c>
      <c r="C31" s="17">
        <f t="shared" ref="C31:G31" si="52">C61+C91+C121+C151+C181+C211</f>
        <v>18716</v>
      </c>
      <c r="D31" s="17">
        <f t="shared" si="52"/>
        <v>18398</v>
      </c>
      <c r="E31" s="17">
        <f t="shared" si="52"/>
        <v>18107</v>
      </c>
      <c r="F31" s="17">
        <f t="shared" si="52"/>
        <v>17749</v>
      </c>
      <c r="G31" s="17">
        <f t="shared" si="52"/>
        <v>17562</v>
      </c>
      <c r="H31" s="17">
        <f t="shared" ref="H31" si="53">H61+H91+H121+H151+H181+H211</f>
        <v>17350</v>
      </c>
    </row>
    <row r="32" spans="1:15" ht="16">
      <c r="A32" s="20"/>
    </row>
    <row r="33" spans="1:17" ht="16">
      <c r="A33" s="20" t="s">
        <v>285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4">C47/C61*1000</f>
        <v>12.104787714543813</v>
      </c>
      <c r="D35" s="17">
        <f t="shared" si="54"/>
        <v>12.602739726027398</v>
      </c>
      <c r="E35" s="17">
        <f t="shared" si="54"/>
        <v>12.919896640826872</v>
      </c>
      <c r="F35" s="17">
        <f t="shared" si="54"/>
        <v>13.698630136986301</v>
      </c>
      <c r="G35" s="17">
        <f t="shared" si="54"/>
        <v>13.838862559241706</v>
      </c>
      <c r="H35" s="17">
        <f t="shared" ref="H35" si="55">H47/H61*1000</f>
        <v>13.104644440161881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6">IF(C35/$I35&gt;1,2^((1-$I35/C35)/LN(10/3)),2^(-LOG($I35/C35,10/3)))</f>
        <v>1.4020161362554218</v>
      </c>
      <c r="M35" s="17">
        <f t="shared" si="56"/>
        <v>1.4152515970243809</v>
      </c>
      <c r="N35" s="17">
        <f t="shared" si="56"/>
        <v>1.4232091718120572</v>
      </c>
      <c r="O35" s="17">
        <f t="shared" si="56"/>
        <v>1.4413498466030199</v>
      </c>
      <c r="P35" s="17">
        <f t="shared" si="56"/>
        <v>1.4444222735223806</v>
      </c>
      <c r="Q35" s="17">
        <f t="shared" si="56"/>
        <v>1.4276865601316486</v>
      </c>
    </row>
    <row r="36" spans="1:17">
      <c r="A36" s="9">
        <v>2</v>
      </c>
      <c r="B36" s="15" t="s">
        <v>176</v>
      </c>
      <c r="C36" s="17">
        <f t="shared" ref="C36:G36" si="57">C48/C61*1000</f>
        <v>2.5293586269196022</v>
      </c>
      <c r="D36" s="17">
        <f t="shared" si="57"/>
        <v>2.5570776255707761</v>
      </c>
      <c r="E36" s="17">
        <f t="shared" si="57"/>
        <v>2.5839793281653747</v>
      </c>
      <c r="F36" s="17">
        <f t="shared" si="57"/>
        <v>2.6271345468192906</v>
      </c>
      <c r="G36" s="17">
        <f t="shared" si="57"/>
        <v>2.8436018957345972</v>
      </c>
      <c r="H36" s="17">
        <f t="shared" ref="H36" si="58">H48/H61*1000</f>
        <v>2.6980150317980343</v>
      </c>
      <c r="I36" s="18">
        <f>Показатели!$E$3</f>
        <v>4</v>
      </c>
      <c r="J36" s="9">
        <v>2</v>
      </c>
      <c r="K36" s="15" t="s">
        <v>176</v>
      </c>
      <c r="L36" s="17">
        <f t="shared" si="56"/>
        <v>0.76807537861956887</v>
      </c>
      <c r="M36" s="17">
        <f t="shared" si="56"/>
        <v>0.77291012998038755</v>
      </c>
      <c r="N36" s="17">
        <f t="shared" si="56"/>
        <v>0.77758111100754235</v>
      </c>
      <c r="O36" s="17">
        <f t="shared" si="56"/>
        <v>0.78503133721275165</v>
      </c>
      <c r="P36" s="17">
        <f t="shared" si="56"/>
        <v>0.82164432892965833</v>
      </c>
      <c r="Q36" s="17">
        <f t="shared" si="56"/>
        <v>0.79715625424122105</v>
      </c>
    </row>
    <row r="37" spans="1:17">
      <c r="A37" s="9">
        <v>3</v>
      </c>
      <c r="B37" s="15" t="s">
        <v>177</v>
      </c>
      <c r="C37" s="17">
        <f>C49/C61*1000+0.00001</f>
        <v>1.5718257181571815</v>
      </c>
      <c r="D37" s="17">
        <f>D49/D61*1000+0.00001</f>
        <v>1.5707862557077625</v>
      </c>
      <c r="E37" s="17">
        <f>E49/E61*1000+0.00001</f>
        <v>3.8759789922480619</v>
      </c>
      <c r="F37" s="17">
        <f>F49/F61*1000+0.00001</f>
        <v>2.270604858322387</v>
      </c>
      <c r="G37" s="17">
        <f>G49/G61*1000</f>
        <v>2.2938388625592419</v>
      </c>
      <c r="H37" s="17">
        <f>H49/H61*1000</f>
        <v>2.7558296396222777</v>
      </c>
      <c r="I37" s="18">
        <f>Показатели!$E$4</f>
        <v>2</v>
      </c>
      <c r="J37" s="9">
        <v>3</v>
      </c>
      <c r="K37" s="15" t="s">
        <v>177</v>
      </c>
      <c r="L37" s="17">
        <f t="shared" si="56"/>
        <v>0.87049302946318174</v>
      </c>
      <c r="M37" s="17">
        <f t="shared" si="56"/>
        <v>0.87016156311852577</v>
      </c>
      <c r="N37" s="17">
        <f t="shared" si="56"/>
        <v>1.3213416493099319</v>
      </c>
      <c r="O37" s="17">
        <f t="shared" si="56"/>
        <v>1.0710210347638449</v>
      </c>
      <c r="P37" s="17">
        <f t="shared" si="56"/>
        <v>1.0765363737003428</v>
      </c>
      <c r="Q37" s="17">
        <f t="shared" si="56"/>
        <v>1.1710483200482351</v>
      </c>
    </row>
    <row r="38" spans="1:17">
      <c r="A38" s="9">
        <v>4</v>
      </c>
      <c r="B38" s="15" t="s">
        <v>178</v>
      </c>
      <c r="C38" s="17">
        <f t="shared" ref="C38:G38" si="59">C50/C61*1000</f>
        <v>27.53387533875339</v>
      </c>
      <c r="D38" s="17">
        <f t="shared" si="59"/>
        <v>28</v>
      </c>
      <c r="E38" s="17">
        <f t="shared" si="59"/>
        <v>28.331487633813214</v>
      </c>
      <c r="F38" s="17">
        <f t="shared" si="59"/>
        <v>28.692062300619252</v>
      </c>
      <c r="G38" s="17">
        <f t="shared" si="59"/>
        <v>29.232227488151658</v>
      </c>
      <c r="H38" s="17">
        <f t="shared" ref="H38" si="60">H50/H61*1000</f>
        <v>30.025052996723844</v>
      </c>
      <c r="I38" s="18">
        <f>Показатели!$E$5</f>
        <v>30</v>
      </c>
      <c r="J38" s="9">
        <v>4</v>
      </c>
      <c r="K38" s="15" t="s">
        <v>178</v>
      </c>
      <c r="L38" s="17">
        <f t="shared" si="56"/>
        <v>0.95181446876051856</v>
      </c>
      <c r="M38" s="17">
        <f t="shared" si="56"/>
        <v>0.96105816694202195</v>
      </c>
      <c r="N38" s="17">
        <f t="shared" si="56"/>
        <v>0.96759220639222554</v>
      </c>
      <c r="O38" s="17">
        <f t="shared" si="56"/>
        <v>0.97466286515811451</v>
      </c>
      <c r="P38" s="17">
        <f t="shared" si="56"/>
        <v>0.98518503828469162</v>
      </c>
      <c r="Q38" s="17">
        <f t="shared" si="56"/>
        <v>1.0004804951410318</v>
      </c>
    </row>
    <row r="39" spans="1:17">
      <c r="A39" s="9">
        <v>5</v>
      </c>
      <c r="B39" s="15" t="s">
        <v>179</v>
      </c>
      <c r="C39" s="17">
        <f t="shared" ref="C39:G39" si="61">C51/C61*1000</f>
        <v>5.709123757904246</v>
      </c>
      <c r="D39" s="17">
        <f t="shared" si="61"/>
        <v>5.7716894977168955</v>
      </c>
      <c r="E39" s="17">
        <f t="shared" si="61"/>
        <v>6.3307493540051674</v>
      </c>
      <c r="F39" s="17">
        <f t="shared" si="61"/>
        <v>6.5303058735222361</v>
      </c>
      <c r="G39" s="17">
        <f t="shared" si="61"/>
        <v>6.8436018957345972</v>
      </c>
      <c r="H39" s="17">
        <f t="shared" ref="H39" si="62">H51/H61*1000</f>
        <v>7.9013297359799575</v>
      </c>
      <c r="I39" s="18">
        <f>Показатели!$E$6</f>
        <v>8</v>
      </c>
      <c r="J39" s="9">
        <v>5</v>
      </c>
      <c r="K39" s="15" t="s">
        <v>179</v>
      </c>
      <c r="L39" s="17">
        <f t="shared" si="56"/>
        <v>0.82346603851311673</v>
      </c>
      <c r="M39" s="17">
        <f t="shared" si="56"/>
        <v>0.82864945365844334</v>
      </c>
      <c r="N39" s="17">
        <f t="shared" si="56"/>
        <v>0.87395106359857333</v>
      </c>
      <c r="O39" s="17">
        <f t="shared" si="56"/>
        <v>0.88970669155241566</v>
      </c>
      <c r="P39" s="17">
        <f t="shared" si="56"/>
        <v>0.9140361864344122</v>
      </c>
      <c r="Q39" s="17">
        <f t="shared" si="56"/>
        <v>0.99288054703157025</v>
      </c>
    </row>
    <row r="40" spans="1:17">
      <c r="A40" s="9">
        <v>6</v>
      </c>
      <c r="B40" s="15" t="s">
        <v>180</v>
      </c>
      <c r="C40" s="17">
        <f t="shared" ref="C40:G40" si="63">(C52-C53)/C52*100</f>
        <v>-3.3663052401177582</v>
      </c>
      <c r="D40" s="17">
        <f t="shared" si="63"/>
        <v>-0.37069136447468637</v>
      </c>
      <c r="E40" s="17">
        <f t="shared" si="63"/>
        <v>1.1593026356955831</v>
      </c>
      <c r="F40" s="17">
        <f t="shared" si="63"/>
        <v>-0.69799326935060446</v>
      </c>
      <c r="G40" s="17">
        <f t="shared" si="63"/>
        <v>0.37972389620810337</v>
      </c>
      <c r="H40" s="17">
        <f t="shared" ref="H40" si="64">(H52-H53)/H52*100</f>
        <v>-0.3123364561796898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5">(ATAN((C40+2.4)/10)+3.1415/2)/3.1415*1.75</f>
        <v>0.82133773222041229</v>
      </c>
      <c r="M40" s="17">
        <f t="shared" si="65"/>
        <v>0.98652989977987227</v>
      </c>
      <c r="N40" s="17">
        <f t="shared" si="65"/>
        <v>1.0654851772182197</v>
      </c>
      <c r="O40" s="17">
        <f t="shared" si="65"/>
        <v>0.96891185025615545</v>
      </c>
      <c r="P40" s="17">
        <f t="shared" si="65"/>
        <v>1.0260339477203455</v>
      </c>
      <c r="Q40" s="17">
        <f t="shared" si="65"/>
        <v>0.98964845875319785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-10.889627168696936</v>
      </c>
      <c r="F41" s="17">
        <f>(F55-F54)/F61*1000</f>
        <v>-9.7579283167573667</v>
      </c>
      <c r="G41" s="17">
        <f>(G55-G54)/G61*1000</f>
        <v>-13.649289099526067</v>
      </c>
      <c r="H41" s="17">
        <f>(H55-H54)/H61*1000</f>
        <v>-12.526498361919444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6">(ATAN(E41/10)+3.1415/2)/3.1415*1.75</f>
        <v>0.41377794653883976</v>
      </c>
      <c r="O41" s="17">
        <f t="shared" si="66"/>
        <v>0.44431176951686446</v>
      </c>
      <c r="P41" s="17">
        <f t="shared" si="66"/>
        <v>0.3522008103847506</v>
      </c>
      <c r="Q41" s="17">
        <f t="shared" si="66"/>
        <v>0.37526922474803315</v>
      </c>
    </row>
    <row r="42" spans="1:17">
      <c r="A42" s="9">
        <v>8</v>
      </c>
      <c r="B42" s="15" t="s">
        <v>182</v>
      </c>
      <c r="C42" s="17">
        <f t="shared" ref="C42:H42" si="67">(C56-C57)/C61*1000</f>
        <v>1.2646793134598011</v>
      </c>
      <c r="D42" s="17">
        <f t="shared" si="67"/>
        <v>-2.3744292237442921</v>
      </c>
      <c r="E42" s="17">
        <f t="shared" si="67"/>
        <v>-5.5370985603543748</v>
      </c>
      <c r="F42" s="17">
        <f t="shared" si="67"/>
        <v>-0.37530493525989866</v>
      </c>
      <c r="G42" s="17">
        <f t="shared" si="67"/>
        <v>-2.6540284360189572</v>
      </c>
      <c r="H42" s="17">
        <f t="shared" si="67"/>
        <v>0.1927153594141453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0.94507803292395054</v>
      </c>
      <c r="M42" s="17">
        <f>(ATAN(D42/10)+3.1415/2)/3.1415*1.75</f>
        <v>0.74513525467912922</v>
      </c>
      <c r="N42" s="17">
        <f t="shared" si="66"/>
        <v>0.59330263853060428</v>
      </c>
      <c r="O42" s="17">
        <f t="shared" si="66"/>
        <v>0.8541031186112551</v>
      </c>
      <c r="P42" s="17">
        <f t="shared" si="66"/>
        <v>0.73048665272385671</v>
      </c>
      <c r="Q42" s="17">
        <f t="shared" si="66"/>
        <v>0.88573404861950067</v>
      </c>
    </row>
    <row r="43" spans="1:17">
      <c r="A43" s="9">
        <v>9</v>
      </c>
      <c r="B43" s="15" t="s">
        <v>183</v>
      </c>
      <c r="C43" s="17">
        <f t="shared" ref="C43:G43" si="68">C58/C61*1000</f>
        <v>0.36133694670280037</v>
      </c>
      <c r="D43" s="17">
        <f t="shared" si="68"/>
        <v>0.36529680365296807</v>
      </c>
      <c r="E43" s="17">
        <f t="shared" si="68"/>
        <v>0.36913990402362495</v>
      </c>
      <c r="F43" s="17">
        <f t="shared" si="68"/>
        <v>0.18765246762994933</v>
      </c>
      <c r="G43" s="17">
        <f t="shared" si="68"/>
        <v>0.1895734597156398</v>
      </c>
      <c r="H43" s="17">
        <f t="shared" ref="H43" si="69">H58/H61*1000</f>
        <v>0.1927153594141453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0">IF(C43/$I43&gt;1,2^((1-$I43/C43)/LN(10/3)),2^(-LOG($I43/C43,10/3)))</f>
        <v>0.44066050294086173</v>
      </c>
      <c r="M43" s="17">
        <f t="shared" si="70"/>
        <v>0.44343429835932879</v>
      </c>
      <c r="N43" s="17">
        <f t="shared" si="70"/>
        <v>0.44611413539869937</v>
      </c>
      <c r="O43" s="17">
        <f t="shared" si="70"/>
        <v>0.30218944929809499</v>
      </c>
      <c r="P43" s="17">
        <f t="shared" si="70"/>
        <v>0.30396658161735368</v>
      </c>
      <c r="Q43" s="17">
        <f t="shared" si="70"/>
        <v>0.30685680692566103</v>
      </c>
    </row>
    <row r="44" spans="1:17">
      <c r="A44" s="9">
        <v>10</v>
      </c>
      <c r="B44" s="15" t="s">
        <v>184</v>
      </c>
      <c r="C44" s="17">
        <f t="shared" ref="C44:G44" si="71">C59/C61*100</f>
        <v>5.4200542005420058E-2</v>
      </c>
      <c r="D44" s="17">
        <f t="shared" si="71"/>
        <v>5.4794520547945202E-2</v>
      </c>
      <c r="E44" s="17">
        <f t="shared" si="71"/>
        <v>5.537098560354374E-2</v>
      </c>
      <c r="F44" s="17">
        <f t="shared" si="71"/>
        <v>3.7530493525989868E-2</v>
      </c>
      <c r="G44" s="17">
        <f t="shared" si="71"/>
        <v>3.7914691943127958E-2</v>
      </c>
      <c r="H44" s="17">
        <f t="shared" ref="H44" si="72">H59/H61*100</f>
        <v>3.8543071882829058E-2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0"/>
        <v>1.0456283951857424</v>
      </c>
      <c r="M44" s="17">
        <f t="shared" si="70"/>
        <v>1.0516656138364473</v>
      </c>
      <c r="N44" s="17">
        <f t="shared" si="70"/>
        <v>1.0574332552270309</v>
      </c>
      <c r="O44" s="17">
        <f t="shared" si="70"/>
        <v>0.84776195422855427</v>
      </c>
      <c r="P44" s="17">
        <f t="shared" si="70"/>
        <v>0.85274751931494885</v>
      </c>
      <c r="Q44" s="17">
        <f t="shared" si="70"/>
        <v>0.86085575426895766</v>
      </c>
    </row>
    <row r="45" spans="1:17">
      <c r="A45" s="9">
        <v>11</v>
      </c>
      <c r="B45" s="15" t="s">
        <v>185</v>
      </c>
      <c r="C45" s="17">
        <f t="shared" ref="C45:G45" si="73">C60/C61*1000</f>
        <v>5.7813911472448059</v>
      </c>
      <c r="D45" s="17">
        <f t="shared" si="73"/>
        <v>6.5753424657534252</v>
      </c>
      <c r="E45" s="17">
        <f t="shared" si="73"/>
        <v>7.9365079365079358</v>
      </c>
      <c r="F45" s="17">
        <f t="shared" si="73"/>
        <v>5.4419215612685301</v>
      </c>
      <c r="G45" s="17">
        <f t="shared" si="73"/>
        <v>5.4976303317535544</v>
      </c>
      <c r="H45" s="17">
        <f t="shared" ref="H45" si="74">H60/H61*1000</f>
        <v>5.5887454230102138</v>
      </c>
      <c r="I45" s="18">
        <f>Показатели!$E$12</f>
        <v>5</v>
      </c>
      <c r="J45" s="9">
        <v>11</v>
      </c>
      <c r="K45" s="15" t="s">
        <v>185</v>
      </c>
      <c r="L45" s="17">
        <f t="shared" si="70"/>
        <v>1.0809191051001041</v>
      </c>
      <c r="M45" s="17">
        <f t="shared" si="70"/>
        <v>1.1478976194584531</v>
      </c>
      <c r="N45" s="17">
        <f t="shared" si="70"/>
        <v>1.2374034073190117</v>
      </c>
      <c r="O45" s="17">
        <f t="shared" si="70"/>
        <v>1.0478622766262007</v>
      </c>
      <c r="P45" s="17">
        <f t="shared" si="70"/>
        <v>1.0534940245992466</v>
      </c>
      <c r="Q45" s="17">
        <f t="shared" si="70"/>
        <v>1.062525658224448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67</v>
      </c>
      <c r="D47" s="17">
        <v>69</v>
      </c>
      <c r="E47" s="17">
        <v>70</v>
      </c>
      <c r="F47" s="17">
        <v>73</v>
      </c>
      <c r="G47" s="17">
        <v>73</v>
      </c>
      <c r="H47" s="17">
        <v>68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14</v>
      </c>
      <c r="D48" s="17">
        <v>14</v>
      </c>
      <c r="E48" s="17">
        <v>14</v>
      </c>
      <c r="F48" s="17">
        <v>14</v>
      </c>
      <c r="G48" s="17">
        <v>15</v>
      </c>
      <c r="H48" s="17">
        <v>14</v>
      </c>
      <c r="K48" s="15" t="s">
        <v>187</v>
      </c>
      <c r="L48" s="17">
        <f t="shared" ref="L48:L53" si="75">L35</f>
        <v>1.4020161362554218</v>
      </c>
      <c r="M48" s="17">
        <f t="shared" ref="M48:M53" si="76">N35</f>
        <v>1.4232091718120572</v>
      </c>
      <c r="N48" s="17">
        <f t="shared" ref="N48:N58" si="77">P35</f>
        <v>1.4444222735223806</v>
      </c>
      <c r="O48" s="17">
        <f>Q35</f>
        <v>1.4276865601316486</v>
      </c>
    </row>
    <row r="49" spans="1:17">
      <c r="A49" s="9">
        <v>3</v>
      </c>
      <c r="B49" s="10" t="s">
        <v>189</v>
      </c>
      <c r="C49" s="17">
        <v>8.6999999999999993</v>
      </c>
      <c r="D49" s="17">
        <v>8.6</v>
      </c>
      <c r="E49" s="17">
        <v>21</v>
      </c>
      <c r="F49" s="17">
        <v>12.1</v>
      </c>
      <c r="G49" s="17">
        <v>12.1</v>
      </c>
      <c r="H49" s="17">
        <v>14.3</v>
      </c>
      <c r="K49" s="15" t="s">
        <v>190</v>
      </c>
      <c r="L49" s="17">
        <f t="shared" si="75"/>
        <v>0.76807537861956887</v>
      </c>
      <c r="M49" s="17">
        <f t="shared" si="76"/>
        <v>0.77758111100754235</v>
      </c>
      <c r="N49" s="17">
        <f t="shared" si="77"/>
        <v>0.82164432892965833</v>
      </c>
      <c r="O49" s="17">
        <f t="shared" ref="O49:O58" si="78">Q36</f>
        <v>0.79715625424122105</v>
      </c>
    </row>
    <row r="50" spans="1:17">
      <c r="A50" s="9">
        <v>4</v>
      </c>
      <c r="B50" s="10" t="s">
        <v>191</v>
      </c>
      <c r="C50" s="17">
        <v>152.4</v>
      </c>
      <c r="D50" s="17">
        <v>153.30000000000001</v>
      </c>
      <c r="E50" s="17">
        <v>153.5</v>
      </c>
      <c r="F50" s="17">
        <v>152.9</v>
      </c>
      <c r="G50" s="17">
        <v>154.19999999999999</v>
      </c>
      <c r="H50" s="17">
        <v>155.80000000000001</v>
      </c>
      <c r="K50" s="15" t="s">
        <v>192</v>
      </c>
      <c r="L50" s="17">
        <f t="shared" si="75"/>
        <v>0.87049302946318174</v>
      </c>
      <c r="M50" s="17">
        <f t="shared" si="76"/>
        <v>1.3213416493099319</v>
      </c>
      <c r="N50" s="17">
        <f t="shared" si="77"/>
        <v>1.0765363737003428</v>
      </c>
      <c r="O50" s="17">
        <f t="shared" si="78"/>
        <v>1.1710483200482351</v>
      </c>
    </row>
    <row r="51" spans="1:17">
      <c r="A51" s="9">
        <v>5</v>
      </c>
      <c r="B51" s="10" t="s">
        <v>193</v>
      </c>
      <c r="C51" s="17">
        <v>31.6</v>
      </c>
      <c r="D51" s="17">
        <v>31.6</v>
      </c>
      <c r="E51" s="17">
        <v>34.299999999999997</v>
      </c>
      <c r="F51" s="17">
        <v>34.799999999999997</v>
      </c>
      <c r="G51" s="17">
        <v>36.1</v>
      </c>
      <c r="H51" s="17">
        <v>41</v>
      </c>
      <c r="K51" s="15" t="s">
        <v>194</v>
      </c>
      <c r="L51" s="17">
        <f t="shared" si="75"/>
        <v>0.95181446876051856</v>
      </c>
      <c r="M51" s="17">
        <f t="shared" si="76"/>
        <v>0.96759220639222554</v>
      </c>
      <c r="N51" s="17">
        <f t="shared" si="77"/>
        <v>0.98518503828469162</v>
      </c>
      <c r="O51" s="17">
        <f t="shared" si="78"/>
        <v>1.0004804951410318</v>
      </c>
    </row>
    <row r="52" spans="1:17">
      <c r="A52" s="9">
        <v>6</v>
      </c>
      <c r="B52" s="10" t="s">
        <v>195</v>
      </c>
      <c r="C52" s="17">
        <v>481905.2</v>
      </c>
      <c r="D52" s="17">
        <v>508374.4</v>
      </c>
      <c r="E52" s="17">
        <v>563183.4</v>
      </c>
      <c r="F52" s="17">
        <v>560005.4</v>
      </c>
      <c r="G52" s="17">
        <v>572784.6</v>
      </c>
      <c r="H52" s="17">
        <v>707570.3</v>
      </c>
      <c r="K52" s="15" t="s">
        <v>196</v>
      </c>
      <c r="L52" s="17">
        <f t="shared" si="75"/>
        <v>0.82346603851311673</v>
      </c>
      <c r="M52" s="17">
        <f t="shared" si="76"/>
        <v>0.87395106359857333</v>
      </c>
      <c r="N52" s="17">
        <f t="shared" si="77"/>
        <v>0.9140361864344122</v>
      </c>
      <c r="O52" s="17">
        <f t="shared" si="78"/>
        <v>0.99288054703157025</v>
      </c>
    </row>
    <row r="53" spans="1:17">
      <c r="A53" s="9">
        <v>7</v>
      </c>
      <c r="B53" s="10" t="s">
        <v>197</v>
      </c>
      <c r="C53" s="17">
        <v>498127.6</v>
      </c>
      <c r="D53" s="17">
        <v>510258.9</v>
      </c>
      <c r="E53" s="17">
        <v>556654.4</v>
      </c>
      <c r="F53" s="17">
        <v>563914.19999999995</v>
      </c>
      <c r="G53" s="17">
        <v>570609.6</v>
      </c>
      <c r="H53" s="17">
        <v>709780.3</v>
      </c>
      <c r="K53" s="15" t="s">
        <v>198</v>
      </c>
      <c r="L53" s="17">
        <f t="shared" si="75"/>
        <v>0.82133773222041229</v>
      </c>
      <c r="M53" s="17">
        <f t="shared" si="76"/>
        <v>1.0654851772182197</v>
      </c>
      <c r="N53" s="17">
        <f t="shared" si="77"/>
        <v>1.0260339477203455</v>
      </c>
      <c r="O53" s="17">
        <f t="shared" si="78"/>
        <v>0.98964845875319785</v>
      </c>
    </row>
    <row r="54" spans="1:17">
      <c r="A54" s="9">
        <v>8</v>
      </c>
      <c r="B54" s="10" t="s">
        <v>199</v>
      </c>
      <c r="C54" s="17"/>
      <c r="D54" s="17"/>
      <c r="E54" s="17">
        <v>111</v>
      </c>
      <c r="F54" s="17">
        <v>111</v>
      </c>
      <c r="G54" s="17">
        <v>122</v>
      </c>
      <c r="H54" s="17">
        <v>110</v>
      </c>
      <c r="K54" s="15" t="s">
        <v>200</v>
      </c>
      <c r="L54" s="17">
        <f>N41</f>
        <v>0.41377794653883976</v>
      </c>
      <c r="M54" s="17">
        <f>O41</f>
        <v>0.44431176951686446</v>
      </c>
      <c r="N54" s="17">
        <f t="shared" si="77"/>
        <v>0.3522008103847506</v>
      </c>
      <c r="O54" s="17">
        <f t="shared" si="78"/>
        <v>0.37526922474803315</v>
      </c>
    </row>
    <row r="55" spans="1:17">
      <c r="A55" s="9">
        <v>9</v>
      </c>
      <c r="B55" s="10" t="s">
        <v>201</v>
      </c>
      <c r="C55" s="17"/>
      <c r="D55" s="17"/>
      <c r="E55" s="17">
        <v>52</v>
      </c>
      <c r="F55" s="17">
        <v>59</v>
      </c>
      <c r="G55" s="17">
        <v>50</v>
      </c>
      <c r="H55" s="17">
        <v>45</v>
      </c>
      <c r="K55" s="15" t="s">
        <v>202</v>
      </c>
      <c r="L55" s="17">
        <f>L42</f>
        <v>0.94507803292395054</v>
      </c>
      <c r="M55" s="17">
        <f>N42</f>
        <v>0.59330263853060428</v>
      </c>
      <c r="N55" s="17">
        <f t="shared" si="77"/>
        <v>0.73048665272385671</v>
      </c>
      <c r="O55" s="17">
        <f t="shared" si="78"/>
        <v>0.88573404861950067</v>
      </c>
    </row>
    <row r="56" spans="1:17">
      <c r="A56" s="9">
        <v>10</v>
      </c>
      <c r="B56" s="10" t="s">
        <v>203</v>
      </c>
      <c r="C56" s="17">
        <v>10</v>
      </c>
      <c r="D56" s="17">
        <v>141</v>
      </c>
      <c r="E56" s="17">
        <v>100</v>
      </c>
      <c r="F56" s="17">
        <v>129</v>
      </c>
      <c r="G56" s="17">
        <v>138</v>
      </c>
      <c r="H56" s="17">
        <v>162</v>
      </c>
      <c r="K56" s="15" t="s">
        <v>204</v>
      </c>
      <c r="L56" s="17">
        <f>L43</f>
        <v>0.44066050294086173</v>
      </c>
      <c r="M56" s="17">
        <f>N43</f>
        <v>0.44611413539869937</v>
      </c>
      <c r="N56" s="17">
        <f t="shared" si="77"/>
        <v>0.30396658161735368</v>
      </c>
      <c r="O56" s="17">
        <f t="shared" si="78"/>
        <v>0.30685680692566103</v>
      </c>
    </row>
    <row r="57" spans="1:17">
      <c r="A57" s="9">
        <v>11</v>
      </c>
      <c r="B57" s="10" t="s">
        <v>205</v>
      </c>
      <c r="C57" s="17">
        <v>3</v>
      </c>
      <c r="D57" s="17">
        <v>154</v>
      </c>
      <c r="E57" s="17">
        <v>130</v>
      </c>
      <c r="F57" s="17">
        <v>131</v>
      </c>
      <c r="G57" s="17">
        <v>152</v>
      </c>
      <c r="H57" s="17">
        <v>161</v>
      </c>
      <c r="K57" s="15" t="s">
        <v>206</v>
      </c>
      <c r="L57" s="17">
        <f>L44</f>
        <v>1.0456283951857424</v>
      </c>
      <c r="M57" s="17">
        <f>N44</f>
        <v>1.0574332552270309</v>
      </c>
      <c r="N57" s="17">
        <f t="shared" si="77"/>
        <v>0.85274751931494885</v>
      </c>
      <c r="O57" s="17">
        <f t="shared" si="78"/>
        <v>0.86085575426895766</v>
      </c>
    </row>
    <row r="58" spans="1:17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1.0809191051001041</v>
      </c>
      <c r="M58" s="17">
        <f>N45</f>
        <v>1.2374034073190117</v>
      </c>
      <c r="N58" s="17">
        <f t="shared" si="77"/>
        <v>1.0534940245992466</v>
      </c>
      <c r="O58" s="17">
        <f t="shared" si="78"/>
        <v>1.062525658224448</v>
      </c>
    </row>
    <row r="59" spans="1:17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32</v>
      </c>
      <c r="D60" s="17">
        <v>36</v>
      </c>
      <c r="E60" s="17">
        <v>43</v>
      </c>
      <c r="F60" s="17">
        <v>29</v>
      </c>
      <c r="G60" s="21">
        <v>29</v>
      </c>
      <c r="H60" s="21">
        <v>29</v>
      </c>
    </row>
    <row r="61" spans="1:17">
      <c r="A61" s="9">
        <v>15</v>
      </c>
      <c r="B61" s="10" t="s">
        <v>213</v>
      </c>
      <c r="C61" s="17">
        <v>5535</v>
      </c>
      <c r="D61" s="17">
        <v>5475</v>
      </c>
      <c r="E61" s="17">
        <v>5418</v>
      </c>
      <c r="F61" s="17">
        <v>5329</v>
      </c>
      <c r="G61" s="17">
        <v>5275</v>
      </c>
      <c r="H61" s="17">
        <v>5189</v>
      </c>
    </row>
    <row r="63" spans="1:17" ht="16">
      <c r="A63" s="20" t="s">
        <v>286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79">C77/C91*1000</f>
        <v>4.9397962334053718</v>
      </c>
      <c r="D65" s="17">
        <f t="shared" si="79"/>
        <v>5.0890585241730282</v>
      </c>
      <c r="E65" s="17">
        <f t="shared" si="79"/>
        <v>5.1331408405518122</v>
      </c>
      <c r="F65" s="17">
        <f t="shared" si="79"/>
        <v>5.5664702030124422</v>
      </c>
      <c r="G65" s="17">
        <f t="shared" si="79"/>
        <v>5.6347364932051711</v>
      </c>
      <c r="H65" s="17">
        <f t="shared" ref="H65" si="80">H77/H91*1000</f>
        <v>5.6384742951907132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1">IF(C65/$I65&gt;1,2^((1-$I65/C65)/LN(10/3)),2^(-LOG($I65/C65,10/3)))</f>
        <v>0.99305012907784529</v>
      </c>
      <c r="M65" s="17">
        <f t="shared" si="81"/>
        <v>1.0101259653488026</v>
      </c>
      <c r="N65" s="17">
        <f t="shared" si="81"/>
        <v>1.0150446994739657</v>
      </c>
      <c r="O65" s="17">
        <f t="shared" si="81"/>
        <v>1.0603379041178689</v>
      </c>
      <c r="P65" s="17">
        <f t="shared" si="81"/>
        <v>1.0670019357243763</v>
      </c>
      <c r="Q65" s="17">
        <f t="shared" si="81"/>
        <v>1.0673633444306121</v>
      </c>
    </row>
    <row r="66" spans="1:17">
      <c r="A66" s="9">
        <v>2</v>
      </c>
      <c r="B66" s="15" t="s">
        <v>176</v>
      </c>
      <c r="C66" s="17">
        <f t="shared" ref="C66:G66" si="82">C78/C91*1000</f>
        <v>1.8524235875270143</v>
      </c>
      <c r="D66" s="17">
        <f t="shared" si="82"/>
        <v>1.9083969465648853</v>
      </c>
      <c r="E66" s="17">
        <f t="shared" si="82"/>
        <v>1.9249278152069298</v>
      </c>
      <c r="F66" s="17">
        <f t="shared" si="82"/>
        <v>1.9646365422396854</v>
      </c>
      <c r="G66" s="17">
        <f t="shared" si="82"/>
        <v>1.9887305270135895</v>
      </c>
      <c r="H66" s="17">
        <f t="shared" ref="H66" si="83">H78/H91*1000</f>
        <v>1.9900497512437809</v>
      </c>
      <c r="I66" s="18">
        <f>Показатели!$E$3</f>
        <v>4</v>
      </c>
      <c r="J66" s="9">
        <v>2</v>
      </c>
      <c r="K66" s="15" t="s">
        <v>176</v>
      </c>
      <c r="L66" s="17">
        <f t="shared" si="81"/>
        <v>0.64198752817297799</v>
      </c>
      <c r="M66" s="17">
        <f t="shared" si="81"/>
        <v>0.65308497486673145</v>
      </c>
      <c r="N66" s="17">
        <f t="shared" si="81"/>
        <v>0.65633592203470525</v>
      </c>
      <c r="O66" s="17">
        <f t="shared" si="81"/>
        <v>0.66409696714357702</v>
      </c>
      <c r="P66" s="17">
        <f t="shared" si="81"/>
        <v>0.6687736926253538</v>
      </c>
      <c r="Q66" s="17">
        <f t="shared" si="81"/>
        <v>0.66902906242950766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1.0000000000000001E-5</v>
      </c>
      <c r="F67" s="17">
        <f>F79/F91*1000+0.00001</f>
        <v>1.0000000000000001E-5</v>
      </c>
      <c r="G67" s="17">
        <f>G79/G91*1000</f>
        <v>1.7898574743122306</v>
      </c>
      <c r="H67" s="17">
        <f>H79/H91*1000</f>
        <v>2.08955223880597</v>
      </c>
      <c r="I67" s="18">
        <f>Показатели!$E$4</f>
        <v>2</v>
      </c>
      <c r="J67" s="9">
        <v>3</v>
      </c>
      <c r="K67" s="15" t="s">
        <v>177</v>
      </c>
      <c r="L67" s="17">
        <f t="shared" si="81"/>
        <v>8.8737830999390996E-4</v>
      </c>
      <c r="M67" s="17">
        <f t="shared" si="81"/>
        <v>8.8737830999390996E-4</v>
      </c>
      <c r="N67" s="17">
        <f t="shared" si="81"/>
        <v>8.8737830999390996E-4</v>
      </c>
      <c r="O67" s="17">
        <f t="shared" si="81"/>
        <v>8.8737830999390996E-4</v>
      </c>
      <c r="P67" s="17">
        <f t="shared" si="81"/>
        <v>0.93808849699023977</v>
      </c>
      <c r="Q67" s="17">
        <f t="shared" si="81"/>
        <v>1.0249804819330939</v>
      </c>
    </row>
    <row r="68" spans="1:17">
      <c r="A68" s="9">
        <v>4</v>
      </c>
      <c r="B68" s="15" t="s">
        <v>178</v>
      </c>
      <c r="C68" s="17">
        <f t="shared" ref="C68:G68" si="84">C80/C91*1000</f>
        <v>24.297622723062673</v>
      </c>
      <c r="D68" s="17">
        <f t="shared" si="84"/>
        <v>25.159033078880405</v>
      </c>
      <c r="E68" s="17">
        <f t="shared" si="84"/>
        <v>25.505293551491818</v>
      </c>
      <c r="F68" s="17">
        <f t="shared" si="84"/>
        <v>26.162409954158484</v>
      </c>
      <c r="G68" s="17">
        <f t="shared" si="84"/>
        <v>26.847862114683462</v>
      </c>
      <c r="H68" s="17">
        <f t="shared" ref="H68" si="85">H80/H91*1000</f>
        <v>27.495854063018243</v>
      </c>
      <c r="I68" s="18">
        <f>Показатели!$E$5</f>
        <v>30</v>
      </c>
      <c r="J68" s="9">
        <v>4</v>
      </c>
      <c r="K68" s="15" t="s">
        <v>178</v>
      </c>
      <c r="L68" s="17">
        <f t="shared" si="81"/>
        <v>0.88570447829864707</v>
      </c>
      <c r="M68" s="17">
        <f t="shared" si="81"/>
        <v>0.90364848850585855</v>
      </c>
      <c r="N68" s="17">
        <f t="shared" si="81"/>
        <v>0.91078778909708025</v>
      </c>
      <c r="O68" s="17">
        <f t="shared" si="81"/>
        <v>0.92422430030181912</v>
      </c>
      <c r="P68" s="17">
        <f t="shared" si="81"/>
        <v>0.93808849699023977</v>
      </c>
      <c r="Q68" s="17">
        <f t="shared" si="81"/>
        <v>0.95105755270365266</v>
      </c>
    </row>
    <row r="69" spans="1:17">
      <c r="A69" s="9">
        <v>5</v>
      </c>
      <c r="B69" s="15" t="s">
        <v>179</v>
      </c>
      <c r="C69" s="17">
        <f t="shared" ref="C69:G69" si="86">C81/C91*1000</f>
        <v>6.143871565297931</v>
      </c>
      <c r="D69" s="17">
        <f t="shared" si="86"/>
        <v>6.3295165394402026</v>
      </c>
      <c r="E69" s="17">
        <f t="shared" si="86"/>
        <v>13.795316008982997</v>
      </c>
      <c r="F69" s="17">
        <f t="shared" si="86"/>
        <v>14.079895219384413</v>
      </c>
      <c r="G69" s="17">
        <f t="shared" si="86"/>
        <v>14.252568776930726</v>
      </c>
      <c r="H69" s="17">
        <f t="shared" ref="H69" si="87">H81/H91*1000</f>
        <v>14.262023217247098</v>
      </c>
      <c r="I69" s="18">
        <f>Показатели!$E$6</f>
        <v>8</v>
      </c>
      <c r="J69" s="9">
        <v>5</v>
      </c>
      <c r="K69" s="15" t="s">
        <v>179</v>
      </c>
      <c r="L69" s="17">
        <f t="shared" si="81"/>
        <v>0.85900426431021171</v>
      </c>
      <c r="M69" s="17">
        <f t="shared" si="81"/>
        <v>0.87385307930202105</v>
      </c>
      <c r="N69" s="17">
        <f t="shared" si="81"/>
        <v>1.2736089264081103</v>
      </c>
      <c r="O69" s="17">
        <f t="shared" si="81"/>
        <v>1.2822322181327799</v>
      </c>
      <c r="P69" s="17">
        <f t="shared" si="81"/>
        <v>1.2873238802833757</v>
      </c>
      <c r="Q69" s="17">
        <f t="shared" si="81"/>
        <v>1.2875996805329464</v>
      </c>
    </row>
    <row r="70" spans="1:17">
      <c r="A70" s="9">
        <v>6</v>
      </c>
      <c r="B70" s="15" t="s">
        <v>180</v>
      </c>
      <c r="C70" s="17">
        <f t="shared" ref="C70:G70" si="88">(C82-C83)/C82*100</f>
        <v>3.0974092763507515</v>
      </c>
      <c r="D70" s="17">
        <f t="shared" si="88"/>
        <v>-3.9059719405702902</v>
      </c>
      <c r="E70" s="17">
        <f t="shared" si="88"/>
        <v>3.8301163494518802</v>
      </c>
      <c r="F70" s="17">
        <f t="shared" si="88"/>
        <v>-2.5051686822798849</v>
      </c>
      <c r="G70" s="17">
        <f t="shared" si="88"/>
        <v>0.82139835720329435</v>
      </c>
      <c r="H70" s="17">
        <f t="shared" ref="H70" si="89">(H82-H83)/H82*100</f>
        <v>2.3713135924079478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0">(ATAN((C70+2.4)/10)+3.1415/2)/3.1415*1.75</f>
        <v>1.1550023871312285</v>
      </c>
      <c r="M70" s="17">
        <f t="shared" si="90"/>
        <v>0.79173423167817625</v>
      </c>
      <c r="N70" s="17">
        <f t="shared" si="90"/>
        <v>1.1853754108744758</v>
      </c>
      <c r="O70" s="17">
        <f t="shared" si="90"/>
        <v>0.86914170272067126</v>
      </c>
      <c r="P70" s="17">
        <f t="shared" si="90"/>
        <v>1.0486033464271185</v>
      </c>
      <c r="Q70" s="17">
        <f t="shared" si="90"/>
        <v>1.1229946904961232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-14.436958614051973</v>
      </c>
      <c r="F71" s="17">
        <f>(F85-F84)/F91*1000</f>
        <v>-18.009168303863785</v>
      </c>
      <c r="G71" s="17">
        <f>(G85-G84)/G91*1000</f>
        <v>-10.938017898574744</v>
      </c>
      <c r="H71" s="17">
        <f>(H85-H84)/H91*1000</f>
        <v>-17.578772802653397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1">(ATAN(E71/10)+3.1415/2)/3.1415*1.75</f>
        <v>0.33743329133978905</v>
      </c>
      <c r="O71" s="17">
        <f t="shared" si="91"/>
        <v>0.28233743411127638</v>
      </c>
      <c r="P71" s="17">
        <f t="shared" si="91"/>
        <v>0.41254768231368089</v>
      </c>
      <c r="Q71" s="17">
        <f t="shared" si="91"/>
        <v>0.28809257290043777</v>
      </c>
    </row>
    <row r="72" spans="1:17">
      <c r="A72" s="9">
        <v>8</v>
      </c>
      <c r="B72" s="15" t="s">
        <v>182</v>
      </c>
      <c r="C72" s="17">
        <f t="shared" ref="C72:H72" si="92">(C86-C87)/C91*1000</f>
        <v>-11.732016054337757</v>
      </c>
      <c r="D72" s="17">
        <f t="shared" si="92"/>
        <v>1.272264631043257</v>
      </c>
      <c r="E72" s="17">
        <f t="shared" si="92"/>
        <v>-5.7747834456207885</v>
      </c>
      <c r="F72" s="17">
        <f t="shared" si="92"/>
        <v>5.8939096267190569</v>
      </c>
      <c r="G72" s="17">
        <f t="shared" si="92"/>
        <v>10.275107722903547</v>
      </c>
      <c r="H72" s="17">
        <f t="shared" si="92"/>
        <v>0.99502487562189046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0.39318381770781641</v>
      </c>
      <c r="M72" s="17">
        <f>(ATAN(D72/10)+3.1415/2)/3.1415*1.75</f>
        <v>0.94549388843998861</v>
      </c>
      <c r="N72" s="17">
        <f t="shared" si="91"/>
        <v>0.58327122492411487</v>
      </c>
      <c r="O72" s="17">
        <f t="shared" si="91"/>
        <v>1.1716795723501217</v>
      </c>
      <c r="P72" s="17">
        <f t="shared" si="91"/>
        <v>1.3200710262087825</v>
      </c>
      <c r="Q72" s="17">
        <f t="shared" si="91"/>
        <v>0.93024687982293419</v>
      </c>
    </row>
    <row r="73" spans="1:17">
      <c r="A73" s="9">
        <v>9</v>
      </c>
      <c r="B73" s="15" t="s">
        <v>183</v>
      </c>
      <c r="C73" s="17">
        <f t="shared" ref="C73:G73" si="93">C88/C91*1000</f>
        <v>1.8524235875270143</v>
      </c>
      <c r="D73" s="17">
        <f t="shared" si="93"/>
        <v>1.5903307888040712</v>
      </c>
      <c r="E73" s="17">
        <f t="shared" si="93"/>
        <v>1.6041065126724414</v>
      </c>
      <c r="F73" s="17">
        <f t="shared" si="93"/>
        <v>1.6371971185330714</v>
      </c>
      <c r="G73" s="17">
        <f t="shared" si="93"/>
        <v>1.6572754391779914</v>
      </c>
      <c r="H73" s="17">
        <f t="shared" ref="H73" si="94">H88/H91*1000</f>
        <v>1.6583747927031509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5">IF(C73/$I73&gt;1,2^((1-$I73/C73)/LN(10/3)),2^(-LOG($I73/C73,10/3)))</f>
        <v>1.1157536448344398</v>
      </c>
      <c r="M73" s="17">
        <f t="shared" si="95"/>
        <v>1.0332412493228686</v>
      </c>
      <c r="N73" s="17">
        <f t="shared" si="95"/>
        <v>1.0380708203334281</v>
      </c>
      <c r="O73" s="17">
        <f t="shared" si="95"/>
        <v>1.0494277909675616</v>
      </c>
      <c r="P73" s="17">
        <f t="shared" si="95"/>
        <v>1.0561555856979965</v>
      </c>
      <c r="Q73" s="17">
        <f t="shared" si="95"/>
        <v>1.0565204765251341</v>
      </c>
    </row>
    <row r="74" spans="1:17">
      <c r="A74" s="9">
        <v>10</v>
      </c>
      <c r="B74" s="15" t="s">
        <v>184</v>
      </c>
      <c r="C74" s="17">
        <f t="shared" ref="C74:G74" si="96">C89/C91*100</f>
        <v>6.1747452917567149E-2</v>
      </c>
      <c r="D74" s="17">
        <f t="shared" si="96"/>
        <v>6.3613231552162849E-2</v>
      </c>
      <c r="E74" s="17">
        <f t="shared" si="96"/>
        <v>6.4164260506897663E-2</v>
      </c>
      <c r="F74" s="17">
        <f t="shared" si="96"/>
        <v>6.548788474132286E-2</v>
      </c>
      <c r="G74" s="17">
        <f t="shared" si="96"/>
        <v>6.6291017567119651E-2</v>
      </c>
      <c r="H74" s="17">
        <f t="shared" ref="H74" si="97">H89/H91*100</f>
        <v>6.633499170812604E-2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5"/>
        <v>1.1157536448344398</v>
      </c>
      <c r="M74" s="17">
        <f t="shared" si="95"/>
        <v>1.131114422678374</v>
      </c>
      <c r="N74" s="17">
        <f t="shared" si="95"/>
        <v>1.1355185840481992</v>
      </c>
      <c r="O74" s="17">
        <f t="shared" si="95"/>
        <v>1.1458617636731496</v>
      </c>
      <c r="P74" s="17">
        <f t="shared" si="95"/>
        <v>1.1519801887875134</v>
      </c>
      <c r="Q74" s="17">
        <f t="shared" si="95"/>
        <v>1.1523118436032764</v>
      </c>
    </row>
    <row r="75" spans="1:17">
      <c r="A75" s="9">
        <v>11</v>
      </c>
      <c r="B75" s="15" t="s">
        <v>185</v>
      </c>
      <c r="C75" s="17">
        <f t="shared" ref="C75:G75" si="98">C90/C91*1000</f>
        <v>6.1747452917567145</v>
      </c>
      <c r="D75" s="17">
        <f t="shared" si="98"/>
        <v>6.3613231552162848</v>
      </c>
      <c r="E75" s="17">
        <f t="shared" si="98"/>
        <v>7.3788899582932306</v>
      </c>
      <c r="F75" s="17">
        <f t="shared" si="98"/>
        <v>4.9115913555992137</v>
      </c>
      <c r="G75" s="17">
        <f t="shared" si="98"/>
        <v>4.9718263175339743</v>
      </c>
      <c r="H75" s="17">
        <f t="shared" ref="H75" si="99">H90/H91*1000</f>
        <v>4.9751243781094523</v>
      </c>
      <c r="I75" s="18">
        <f>Показатели!$E$12</f>
        <v>5</v>
      </c>
      <c r="J75" s="9">
        <v>11</v>
      </c>
      <c r="K75" s="15" t="s">
        <v>185</v>
      </c>
      <c r="L75" s="17">
        <f t="shared" si="95"/>
        <v>1.1157536448344398</v>
      </c>
      <c r="M75" s="17">
        <f t="shared" si="95"/>
        <v>1.131114422678374</v>
      </c>
      <c r="N75" s="17">
        <f t="shared" si="95"/>
        <v>1.2039478588046491</v>
      </c>
      <c r="O75" s="17">
        <f t="shared" si="95"/>
        <v>0.989781826149288</v>
      </c>
      <c r="P75" s="17">
        <f t="shared" si="95"/>
        <v>0.99675210024594918</v>
      </c>
      <c r="Q75" s="17">
        <f t="shared" si="95"/>
        <v>0.99713270790357145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16</v>
      </c>
      <c r="D77" s="17">
        <v>16</v>
      </c>
      <c r="E77" s="17">
        <v>16</v>
      </c>
      <c r="F77" s="17">
        <v>17</v>
      </c>
      <c r="G77" s="17">
        <v>17</v>
      </c>
      <c r="H77" s="17">
        <v>17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6</v>
      </c>
      <c r="D78" s="17">
        <v>6</v>
      </c>
      <c r="E78" s="17">
        <v>6</v>
      </c>
      <c r="F78" s="17">
        <v>6</v>
      </c>
      <c r="G78" s="17">
        <v>6</v>
      </c>
      <c r="H78" s="17">
        <v>6</v>
      </c>
      <c r="K78" s="15" t="s">
        <v>187</v>
      </c>
      <c r="L78" s="17">
        <f t="shared" ref="L78:L83" si="100">L65</f>
        <v>0.99305012907784529</v>
      </c>
      <c r="M78" s="17">
        <f t="shared" ref="M78:M83" si="101">N65</f>
        <v>1.0150446994739657</v>
      </c>
      <c r="N78" s="17">
        <f t="shared" ref="N78:N88" si="102">P65</f>
        <v>1.0670019357243763</v>
      </c>
      <c r="O78" s="17">
        <f>Q65</f>
        <v>1.0673633444306121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5.4</v>
      </c>
      <c r="H79" s="17">
        <v>6.3</v>
      </c>
      <c r="K79" s="15" t="s">
        <v>190</v>
      </c>
      <c r="L79" s="17">
        <f t="shared" si="100"/>
        <v>0.64198752817297799</v>
      </c>
      <c r="M79" s="17">
        <f t="shared" si="101"/>
        <v>0.65633592203470525</v>
      </c>
      <c r="N79" s="17">
        <f t="shared" si="102"/>
        <v>0.6687736926253538</v>
      </c>
      <c r="O79" s="17">
        <f t="shared" ref="O79:O88" si="103">Q66</f>
        <v>0.66902906242950766</v>
      </c>
    </row>
    <row r="80" spans="1:17">
      <c r="A80" s="9">
        <v>4</v>
      </c>
      <c r="B80" s="10" t="s">
        <v>191</v>
      </c>
      <c r="C80" s="17">
        <v>78.7</v>
      </c>
      <c r="D80" s="17">
        <v>79.099999999999994</v>
      </c>
      <c r="E80" s="17">
        <v>79.5</v>
      </c>
      <c r="F80" s="17">
        <v>79.900000000000006</v>
      </c>
      <c r="G80" s="17">
        <v>81</v>
      </c>
      <c r="H80" s="17">
        <v>82.9</v>
      </c>
      <c r="K80" s="15" t="s">
        <v>192</v>
      </c>
      <c r="L80" s="17">
        <f t="shared" si="100"/>
        <v>8.8737830999390996E-4</v>
      </c>
      <c r="M80" s="17">
        <f t="shared" si="101"/>
        <v>8.8737830999390996E-4</v>
      </c>
      <c r="N80" s="17">
        <f t="shared" si="102"/>
        <v>0.93808849699023977</v>
      </c>
      <c r="O80" s="17">
        <f t="shared" si="103"/>
        <v>1.0249804819330939</v>
      </c>
    </row>
    <row r="81" spans="1:17">
      <c r="A81" s="9">
        <v>5</v>
      </c>
      <c r="B81" s="10" t="s">
        <v>193</v>
      </c>
      <c r="C81" s="17">
        <v>19.899999999999999</v>
      </c>
      <c r="D81" s="17">
        <v>19.899999999999999</v>
      </c>
      <c r="E81" s="17">
        <v>43</v>
      </c>
      <c r="F81" s="17">
        <v>43</v>
      </c>
      <c r="G81" s="17">
        <v>43</v>
      </c>
      <c r="H81" s="17">
        <v>43</v>
      </c>
      <c r="K81" s="15" t="s">
        <v>194</v>
      </c>
      <c r="L81" s="17">
        <f t="shared" si="100"/>
        <v>0.88570447829864707</v>
      </c>
      <c r="M81" s="17">
        <f t="shared" si="101"/>
        <v>0.91078778909708025</v>
      </c>
      <c r="N81" s="17">
        <f t="shared" si="102"/>
        <v>0.93808849699023977</v>
      </c>
      <c r="O81" s="17">
        <f t="shared" si="103"/>
        <v>0.95105755270365266</v>
      </c>
    </row>
    <row r="82" spans="1:17">
      <c r="A82" s="9">
        <v>6</v>
      </c>
      <c r="B82" s="10" t="s">
        <v>195</v>
      </c>
      <c r="C82" s="17">
        <v>14486.3</v>
      </c>
      <c r="D82" s="17">
        <v>12081.5</v>
      </c>
      <c r="E82" s="17">
        <v>14869</v>
      </c>
      <c r="F82" s="17">
        <v>14462.1</v>
      </c>
      <c r="G82" s="17">
        <v>16666.7</v>
      </c>
      <c r="H82" s="17">
        <v>16649</v>
      </c>
      <c r="K82" s="15" t="s">
        <v>196</v>
      </c>
      <c r="L82" s="17">
        <f t="shared" si="100"/>
        <v>0.85900426431021171</v>
      </c>
      <c r="M82" s="17">
        <f t="shared" si="101"/>
        <v>1.2736089264081103</v>
      </c>
      <c r="N82" s="17">
        <f t="shared" si="102"/>
        <v>1.2873238802833757</v>
      </c>
      <c r="O82" s="17">
        <f t="shared" si="103"/>
        <v>1.2875996805329464</v>
      </c>
    </row>
    <row r="83" spans="1:17">
      <c r="A83" s="9">
        <v>7</v>
      </c>
      <c r="B83" s="10" t="s">
        <v>197</v>
      </c>
      <c r="C83" s="17">
        <v>14037.6</v>
      </c>
      <c r="D83" s="17">
        <v>12553.4</v>
      </c>
      <c r="E83" s="17">
        <v>14299.5</v>
      </c>
      <c r="F83" s="17">
        <v>14824.4</v>
      </c>
      <c r="G83" s="17">
        <v>16529.8</v>
      </c>
      <c r="H83" s="17">
        <v>16254.2</v>
      </c>
      <c r="K83" s="15" t="s">
        <v>198</v>
      </c>
      <c r="L83" s="17">
        <f t="shared" si="100"/>
        <v>1.1550023871312285</v>
      </c>
      <c r="M83" s="17">
        <f t="shared" si="101"/>
        <v>1.1853754108744758</v>
      </c>
      <c r="N83" s="17">
        <f t="shared" si="102"/>
        <v>1.0486033464271185</v>
      </c>
      <c r="O83" s="17">
        <f t="shared" si="103"/>
        <v>1.1229946904961232</v>
      </c>
    </row>
    <row r="84" spans="1:17">
      <c r="A84" s="9">
        <v>8</v>
      </c>
      <c r="B84" s="10" t="s">
        <v>199</v>
      </c>
      <c r="C84" s="17"/>
      <c r="D84" s="17"/>
      <c r="E84" s="17">
        <v>73</v>
      </c>
      <c r="F84" s="17">
        <v>73</v>
      </c>
      <c r="G84" s="17">
        <v>48</v>
      </c>
      <c r="H84" s="17">
        <v>80</v>
      </c>
      <c r="K84" s="15" t="s">
        <v>200</v>
      </c>
      <c r="L84" s="17">
        <f>N71</f>
        <v>0.33743329133978905</v>
      </c>
      <c r="M84" s="17">
        <f>O71</f>
        <v>0.28233743411127638</v>
      </c>
      <c r="N84" s="17">
        <f t="shared" si="102"/>
        <v>0.41254768231368089</v>
      </c>
      <c r="O84" s="17">
        <f t="shared" si="103"/>
        <v>0.28809257290043777</v>
      </c>
    </row>
    <row r="85" spans="1:17">
      <c r="A85" s="9">
        <v>9</v>
      </c>
      <c r="B85" s="10" t="s">
        <v>201</v>
      </c>
      <c r="C85" s="17"/>
      <c r="D85" s="17"/>
      <c r="E85" s="17">
        <v>28</v>
      </c>
      <c r="F85" s="17">
        <v>18</v>
      </c>
      <c r="G85" s="17">
        <v>15</v>
      </c>
      <c r="H85" s="17">
        <v>27</v>
      </c>
      <c r="K85" s="15" t="s">
        <v>202</v>
      </c>
      <c r="L85" s="17">
        <f>L72</f>
        <v>0.39318381770781641</v>
      </c>
      <c r="M85" s="17">
        <f>N72</f>
        <v>0.58327122492411487</v>
      </c>
      <c r="N85" s="17">
        <f t="shared" si="102"/>
        <v>1.3200710262087825</v>
      </c>
      <c r="O85" s="17">
        <f t="shared" si="103"/>
        <v>0.93024687982293419</v>
      </c>
    </row>
    <row r="86" spans="1:17">
      <c r="A86" s="9">
        <v>10</v>
      </c>
      <c r="B86" s="10" t="s">
        <v>203</v>
      </c>
      <c r="C86" s="17">
        <v>58</v>
      </c>
      <c r="D86" s="17">
        <v>80</v>
      </c>
      <c r="E86" s="17">
        <v>49</v>
      </c>
      <c r="F86" s="17">
        <v>77</v>
      </c>
      <c r="G86" s="17">
        <v>100</v>
      </c>
      <c r="H86" s="17">
        <v>92</v>
      </c>
      <c r="K86" s="15" t="s">
        <v>204</v>
      </c>
      <c r="L86" s="17">
        <f>L73</f>
        <v>1.1157536448344398</v>
      </c>
      <c r="M86" s="17">
        <f>N73</f>
        <v>1.0380708203334281</v>
      </c>
      <c r="N86" s="17">
        <f t="shared" si="102"/>
        <v>1.0561555856979965</v>
      </c>
      <c r="O86" s="17">
        <f t="shared" si="103"/>
        <v>1.0565204765251341</v>
      </c>
    </row>
    <row r="87" spans="1:17">
      <c r="A87" s="9">
        <v>11</v>
      </c>
      <c r="B87" s="10" t="s">
        <v>205</v>
      </c>
      <c r="C87" s="17">
        <v>96</v>
      </c>
      <c r="D87" s="17">
        <v>76</v>
      </c>
      <c r="E87" s="17">
        <v>67</v>
      </c>
      <c r="F87" s="17">
        <v>59</v>
      </c>
      <c r="G87" s="17">
        <v>69</v>
      </c>
      <c r="H87" s="17">
        <v>89</v>
      </c>
      <c r="K87" s="15" t="s">
        <v>206</v>
      </c>
      <c r="L87" s="17">
        <f>L74</f>
        <v>1.1157536448344398</v>
      </c>
      <c r="M87" s="17">
        <f>N74</f>
        <v>1.1355185840481992</v>
      </c>
      <c r="N87" s="17">
        <f t="shared" si="102"/>
        <v>1.1519801887875134</v>
      </c>
      <c r="O87" s="17">
        <f t="shared" si="103"/>
        <v>1.1523118436032764</v>
      </c>
    </row>
    <row r="88" spans="1:17">
      <c r="A88" s="9">
        <v>12</v>
      </c>
      <c r="B88" s="10" t="s">
        <v>207</v>
      </c>
      <c r="C88" s="17">
        <v>6</v>
      </c>
      <c r="D88" s="17">
        <v>5</v>
      </c>
      <c r="E88" s="17">
        <v>5</v>
      </c>
      <c r="F88" s="17">
        <v>5</v>
      </c>
      <c r="G88" s="17">
        <v>5</v>
      </c>
      <c r="H88" s="17">
        <v>5</v>
      </c>
      <c r="K88" s="15" t="s">
        <v>208</v>
      </c>
      <c r="L88" s="17">
        <f>L75</f>
        <v>1.1157536448344398</v>
      </c>
      <c r="M88" s="17">
        <f>N75</f>
        <v>1.2039478588046491</v>
      </c>
      <c r="N88" s="17">
        <f t="shared" si="102"/>
        <v>0.99675210024594918</v>
      </c>
      <c r="O88" s="17">
        <f t="shared" si="103"/>
        <v>0.99713270790357145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20</v>
      </c>
      <c r="D90" s="17">
        <v>20</v>
      </c>
      <c r="E90" s="17">
        <v>23</v>
      </c>
      <c r="F90" s="17">
        <v>15</v>
      </c>
      <c r="G90" s="21">
        <v>15</v>
      </c>
      <c r="H90" s="21">
        <v>15</v>
      </c>
    </row>
    <row r="91" spans="1:17">
      <c r="A91" s="9">
        <v>15</v>
      </c>
      <c r="B91" s="10" t="s">
        <v>213</v>
      </c>
      <c r="C91" s="17">
        <v>3239</v>
      </c>
      <c r="D91" s="17">
        <v>3144</v>
      </c>
      <c r="E91" s="17">
        <v>3117</v>
      </c>
      <c r="F91" s="17">
        <v>3054</v>
      </c>
      <c r="G91" s="17">
        <v>3017</v>
      </c>
      <c r="H91" s="17">
        <v>3015</v>
      </c>
    </row>
    <row r="93" spans="1:17" ht="16">
      <c r="A93" s="20" t="s">
        <v>287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4">C107/C121*1000</f>
        <v>5.7882192713653389</v>
      </c>
      <c r="D95" s="17">
        <f t="shared" si="104"/>
        <v>5.85802894555479</v>
      </c>
      <c r="E95" s="17">
        <f t="shared" si="104"/>
        <v>5.9691011235955056</v>
      </c>
      <c r="F95" s="17">
        <f t="shared" si="104"/>
        <v>6.0714285714285712</v>
      </c>
      <c r="G95" s="17">
        <f t="shared" si="104"/>
        <v>6.1063218390804606</v>
      </c>
      <c r="H95" s="17">
        <f t="shared" ref="H95" si="105">H107/H121*1000</f>
        <v>6.1394005055976884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6">IF(C95/$I95&gt;1,2^((1-$I95/C95)/LN(10/3)),2^(-LOG($I95/C95,10/3)))</f>
        <v>1.0815541780425257</v>
      </c>
      <c r="M95" s="17">
        <f t="shared" si="106"/>
        <v>1.0879830347841053</v>
      </c>
      <c r="N95" s="17">
        <f t="shared" si="106"/>
        <v>1.097976884165403</v>
      </c>
      <c r="O95" s="17">
        <f t="shared" si="106"/>
        <v>1.1069373464931866</v>
      </c>
      <c r="P95" s="17">
        <f t="shared" si="106"/>
        <v>1.1099403879647833</v>
      </c>
      <c r="Q95" s="17">
        <f t="shared" si="106"/>
        <v>1.1127631380897929</v>
      </c>
    </row>
    <row r="96" spans="1:17">
      <c r="A96" s="9">
        <v>2</v>
      </c>
      <c r="B96" s="15" t="s">
        <v>176</v>
      </c>
      <c r="C96" s="17">
        <f t="shared" ref="C96:G96" si="107">C108/C121*1000</f>
        <v>4.7667688117126321</v>
      </c>
      <c r="D96" s="17">
        <f t="shared" si="107"/>
        <v>4.8242591316333563</v>
      </c>
      <c r="E96" s="17">
        <f t="shared" si="107"/>
        <v>4.9157303370786511</v>
      </c>
      <c r="F96" s="17">
        <f t="shared" si="107"/>
        <v>5</v>
      </c>
      <c r="G96" s="17">
        <f t="shared" si="107"/>
        <v>5.0287356321839081</v>
      </c>
      <c r="H96" s="17">
        <f t="shared" ref="H96" si="108">H108/H121*1000</f>
        <v>4.694835680751174</v>
      </c>
      <c r="I96" s="18">
        <f>Показатели!$E$3</f>
        <v>4</v>
      </c>
      <c r="J96" s="9">
        <v>2</v>
      </c>
      <c r="K96" s="15" t="s">
        <v>176</v>
      </c>
      <c r="L96" s="17">
        <f t="shared" si="106"/>
        <v>1.0970317618061356</v>
      </c>
      <c r="M96" s="17">
        <f t="shared" si="106"/>
        <v>1.1033657717118395</v>
      </c>
      <c r="N96" s="17">
        <f t="shared" si="106"/>
        <v>1.1132100581452573</v>
      </c>
      <c r="O96" s="17">
        <f t="shared" si="106"/>
        <v>1.122034245531371</v>
      </c>
      <c r="P96" s="17">
        <f t="shared" si="106"/>
        <v>1.1249911579294507</v>
      </c>
      <c r="Q96" s="17">
        <f t="shared" si="106"/>
        <v>1.0889414342163801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1.0000000000000001E-5</v>
      </c>
      <c r="F97" s="17">
        <f>F109/F121*1000+0.00001</f>
        <v>1.0000000000000001E-5</v>
      </c>
      <c r="G97" s="17">
        <f>G109/G121*1000</f>
        <v>1.867816091954023</v>
      </c>
      <c r="H97" s="17">
        <f>H109/H121*1000</f>
        <v>2.2029613578909348</v>
      </c>
      <c r="I97" s="18">
        <f>Показатели!$E$4</f>
        <v>2</v>
      </c>
      <c r="J97" s="9">
        <v>3</v>
      </c>
      <c r="K97" s="15" t="s">
        <v>177</v>
      </c>
      <c r="L97" s="17">
        <f t="shared" si="106"/>
        <v>8.8737830999390996E-4</v>
      </c>
      <c r="M97" s="17">
        <f t="shared" si="106"/>
        <v>8.8737830999390996E-4</v>
      </c>
      <c r="N97" s="17">
        <f t="shared" si="106"/>
        <v>8.8737830999390996E-4</v>
      </c>
      <c r="O97" s="17">
        <f t="shared" si="106"/>
        <v>8.8737830999390996E-4</v>
      </c>
      <c r="P97" s="17">
        <f t="shared" si="106"/>
        <v>0.96139882268433396</v>
      </c>
      <c r="Q97" s="17">
        <f t="shared" si="106"/>
        <v>1.0544733362444918</v>
      </c>
    </row>
    <row r="98" spans="1:17">
      <c r="A98" s="9">
        <v>4</v>
      </c>
      <c r="B98" s="15" t="s">
        <v>178</v>
      </c>
      <c r="C98" s="17">
        <f t="shared" ref="C98:G98" si="109">C110/C121*1000</f>
        <v>30.541368743615937</v>
      </c>
      <c r="D98" s="17">
        <f t="shared" si="109"/>
        <v>30.875258442453479</v>
      </c>
      <c r="E98" s="17">
        <f t="shared" si="109"/>
        <v>31.460674157303366</v>
      </c>
      <c r="F98" s="17">
        <f t="shared" si="109"/>
        <v>31.714285714285715</v>
      </c>
      <c r="G98" s="17">
        <f t="shared" si="109"/>
        <v>31.573275862068968</v>
      </c>
      <c r="H98" s="17">
        <f t="shared" ref="H98" si="110">H110/H121*1000</f>
        <v>31.672083784759845</v>
      </c>
      <c r="I98" s="18">
        <f>Показатели!$E$5</f>
        <v>30</v>
      </c>
      <c r="J98" s="9">
        <v>4</v>
      </c>
      <c r="K98" s="15" t="s">
        <v>178</v>
      </c>
      <c r="L98" s="17">
        <f t="shared" si="106"/>
        <v>1.0102572594232888</v>
      </c>
      <c r="M98" s="17">
        <f t="shared" si="106"/>
        <v>1.0164544462306926</v>
      </c>
      <c r="N98" s="17">
        <f t="shared" si="106"/>
        <v>1.027090144066561</v>
      </c>
      <c r="O98" s="17">
        <f t="shared" si="106"/>
        <v>1.0316091023504879</v>
      </c>
      <c r="P98" s="17">
        <f t="shared" si="106"/>
        <v>1.0291030390437399</v>
      </c>
      <c r="Q98" s="17">
        <f t="shared" si="106"/>
        <v>1.0308607805881607</v>
      </c>
    </row>
    <row r="99" spans="1:17">
      <c r="A99" s="9">
        <v>5</v>
      </c>
      <c r="B99" s="15" t="s">
        <v>179</v>
      </c>
      <c r="C99" s="17">
        <f t="shared" ref="C99:G99" si="111">C111/C121*1000</f>
        <v>2.3493360572012261</v>
      </c>
      <c r="D99" s="17">
        <f t="shared" si="111"/>
        <v>2.377670572019297</v>
      </c>
      <c r="E99" s="17">
        <f t="shared" si="111"/>
        <v>2.4227528089887644</v>
      </c>
      <c r="F99" s="17">
        <f t="shared" si="111"/>
        <v>2.4642857142857144</v>
      </c>
      <c r="G99" s="17">
        <f t="shared" si="111"/>
        <v>2.478448275862069</v>
      </c>
      <c r="H99" s="17">
        <f t="shared" ref="H99" si="112">H111/H121*1000</f>
        <v>2.4918743228602382</v>
      </c>
      <c r="I99" s="18">
        <f>Показатели!$E$6</f>
        <v>8</v>
      </c>
      <c r="J99" s="9">
        <v>5</v>
      </c>
      <c r="K99" s="15" t="s">
        <v>179</v>
      </c>
      <c r="L99" s="17">
        <f t="shared" si="106"/>
        <v>0.49389582818065519</v>
      </c>
      <c r="M99" s="17">
        <f t="shared" si="106"/>
        <v>0.4973164772033063</v>
      </c>
      <c r="N99" s="17">
        <f t="shared" si="106"/>
        <v>0.50272352999506975</v>
      </c>
      <c r="O99" s="17">
        <f t="shared" si="106"/>
        <v>0.50766722520416796</v>
      </c>
      <c r="P99" s="17">
        <f t="shared" si="106"/>
        <v>0.50934490968250945</v>
      </c>
      <c r="Q99" s="17">
        <f t="shared" si="106"/>
        <v>0.5109315955797733</v>
      </c>
    </row>
    <row r="100" spans="1:17">
      <c r="A100" s="9">
        <v>6</v>
      </c>
      <c r="B100" s="15" t="s">
        <v>180</v>
      </c>
      <c r="C100" s="17">
        <f t="shared" ref="C100:G100" si="113">(C112-C113)/C112*100</f>
        <v>0.40525623383889825</v>
      </c>
      <c r="D100" s="17">
        <f t="shared" si="113"/>
        <v>3.555142712379658</v>
      </c>
      <c r="E100" s="17">
        <f t="shared" si="113"/>
        <v>20.325032292949633</v>
      </c>
      <c r="F100" s="17">
        <f t="shared" si="113"/>
        <v>-0.19670074879317825</v>
      </c>
      <c r="G100" s="17">
        <f t="shared" si="113"/>
        <v>-13.039597964322514</v>
      </c>
      <c r="H100" s="17">
        <f t="shared" ref="H100" si="114">(H112-H113)/H112*100</f>
        <v>2.367621050229427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5">(ATAN((C100+2.4)/10)+3.1415/2)/3.1415*1.75</f>
        <v>1.0273533605459773</v>
      </c>
      <c r="M100" s="17">
        <f t="shared" si="115"/>
        <v>1.1742044002858585</v>
      </c>
      <c r="N100" s="17">
        <f t="shared" si="115"/>
        <v>1.5191008887529815</v>
      </c>
      <c r="O100" s="17">
        <f t="shared" si="115"/>
        <v>0.99580652871244846</v>
      </c>
      <c r="P100" s="17">
        <f t="shared" si="115"/>
        <v>0.42022999476396466</v>
      </c>
      <c r="Q100" s="17">
        <f t="shared" si="115"/>
        <v>1.1228271141696504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-9.4803370786516865</v>
      </c>
      <c r="F101" s="17">
        <f>(F115-F114)/F121*1000</f>
        <v>-9.2857142857142865</v>
      </c>
      <c r="G101" s="17">
        <f>(G115-G114)/G121*1000</f>
        <v>-11.853448275862068</v>
      </c>
      <c r="H101" s="17">
        <f>(H115-H114)/H121*1000</f>
        <v>-14.806789454676778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6">(ATAN(E101/10)+3.1415/2)/3.1415*1.75</f>
        <v>0.45234382767161718</v>
      </c>
      <c r="O101" s="17">
        <f t="shared" si="116"/>
        <v>0.45810947535694513</v>
      </c>
      <c r="P101" s="17">
        <f t="shared" si="116"/>
        <v>0.39035428009013906</v>
      </c>
      <c r="Q101" s="17">
        <f t="shared" si="116"/>
        <v>0.33086761466625225</v>
      </c>
    </row>
    <row r="102" spans="1:17">
      <c r="A102" s="9">
        <v>8</v>
      </c>
      <c r="B102" s="15" t="s">
        <v>182</v>
      </c>
      <c r="C102" s="17">
        <f t="shared" ref="C102:H102" si="117">(C116-C117)/C121*1000</f>
        <v>-0.68096697310180454</v>
      </c>
      <c r="D102" s="17">
        <f t="shared" si="117"/>
        <v>-2.7567195037904892</v>
      </c>
      <c r="E102" s="17">
        <f t="shared" si="117"/>
        <v>-7.3735955056179776</v>
      </c>
      <c r="F102" s="17">
        <f t="shared" si="117"/>
        <v>3.5714285714285712</v>
      </c>
      <c r="G102" s="17">
        <f t="shared" si="117"/>
        <v>6.4655172413793105</v>
      </c>
      <c r="H102" s="17">
        <f t="shared" si="117"/>
        <v>-11.195377392560491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0.83712461281169492</v>
      </c>
      <c r="M102" s="17">
        <f>(ATAN(D102/10)+3.1415/2)/3.1415*1.75</f>
        <v>0.72515632077970738</v>
      </c>
      <c r="N102" s="17">
        <f t="shared" si="116"/>
        <v>0.52106604203846529</v>
      </c>
      <c r="O102" s="17">
        <f t="shared" si="116"/>
        <v>1.0660844805781413</v>
      </c>
      <c r="P102" s="17">
        <f t="shared" si="116"/>
        <v>1.1947223563492873</v>
      </c>
      <c r="Q102" s="17">
        <f t="shared" si="116"/>
        <v>0.40610333160472789</v>
      </c>
    </row>
    <row r="103" spans="1:17">
      <c r="A103" s="9">
        <v>9</v>
      </c>
      <c r="B103" s="15" t="s">
        <v>183</v>
      </c>
      <c r="C103" s="17">
        <f t="shared" ref="C103:G103" si="118">C118/C121*1000</f>
        <v>2.3833844058563161</v>
      </c>
      <c r="D103" s="17">
        <f t="shared" si="118"/>
        <v>2.4121295658166781</v>
      </c>
      <c r="E103" s="17">
        <f t="shared" si="118"/>
        <v>2.4578651685393256</v>
      </c>
      <c r="F103" s="17">
        <f t="shared" si="118"/>
        <v>2.5</v>
      </c>
      <c r="G103" s="17">
        <f t="shared" si="118"/>
        <v>2.514367816091954</v>
      </c>
      <c r="H103" s="17">
        <f t="shared" ref="H103" si="119">H118/H121*1000</f>
        <v>2.5279884434814011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0">IF(C103/$I103&gt;1,2^((1-$I103/C103)/LN(10/3)),2^(-LOG($I103/C103,10/3)))</f>
        <v>1.2378614594782671</v>
      </c>
      <c r="M103" s="17">
        <f t="shared" si="120"/>
        <v>1.2432179463007607</v>
      </c>
      <c r="N103" s="17">
        <f t="shared" si="120"/>
        <v>1.2515277438266694</v>
      </c>
      <c r="O103" s="17">
        <f t="shared" si="120"/>
        <v>1.2589608481451531</v>
      </c>
      <c r="P103" s="17">
        <f t="shared" si="120"/>
        <v>1.2614483470853632</v>
      </c>
      <c r="Q103" s="17">
        <f t="shared" si="120"/>
        <v>1.2637848408743824</v>
      </c>
    </row>
    <row r="104" spans="1:17">
      <c r="A104" s="9">
        <v>10</v>
      </c>
      <c r="B104" s="15" t="s">
        <v>184</v>
      </c>
      <c r="C104" s="17">
        <f t="shared" ref="C104:G104" si="121">C119/C121*100</f>
        <v>6.8096697310180448E-2</v>
      </c>
      <c r="D104" s="17">
        <f t="shared" si="121"/>
        <v>6.8917987594762226E-2</v>
      </c>
      <c r="E104" s="17">
        <f t="shared" si="121"/>
        <v>7.02247191011236E-2</v>
      </c>
      <c r="F104" s="17">
        <f t="shared" si="121"/>
        <v>7.1428571428571425E-2</v>
      </c>
      <c r="G104" s="17">
        <f t="shared" si="121"/>
        <v>7.183908045977011E-2</v>
      </c>
      <c r="H104" s="17">
        <f t="shared" ref="H104" si="122">H119/H121*100</f>
        <v>7.2228241242325755E-2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0"/>
        <v>1.1653211307460951</v>
      </c>
      <c r="M104" s="17">
        <f t="shared" si="120"/>
        <v>1.171206270785017</v>
      </c>
      <c r="N104" s="17">
        <f t="shared" si="120"/>
        <v>1.1803445566764348</v>
      </c>
      <c r="O104" s="17">
        <f t="shared" si="120"/>
        <v>1.188527317903161</v>
      </c>
      <c r="P104" s="17">
        <f t="shared" si="120"/>
        <v>1.1912674916473438</v>
      </c>
      <c r="Q104" s="17">
        <f t="shared" si="120"/>
        <v>1.1938421418538885</v>
      </c>
    </row>
    <row r="105" spans="1:17">
      <c r="A105" s="9">
        <v>11</v>
      </c>
      <c r="B105" s="15" t="s">
        <v>185</v>
      </c>
      <c r="C105" s="17">
        <f t="shared" ref="C105:G105" si="123">C120/C121*1000</f>
        <v>4.4262853251617296</v>
      </c>
      <c r="D105" s="17">
        <f t="shared" si="123"/>
        <v>6.2026188835286007</v>
      </c>
      <c r="E105" s="17">
        <f t="shared" si="123"/>
        <v>4.9157303370786511</v>
      </c>
      <c r="F105" s="17">
        <f t="shared" si="123"/>
        <v>4.6428571428571432</v>
      </c>
      <c r="G105" s="17">
        <f t="shared" si="123"/>
        <v>3.9511494252873569</v>
      </c>
      <c r="H105" s="17">
        <f t="shared" ref="H105" si="124">H120/H121*1000</f>
        <v>3.9725532683279163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0"/>
        <v>0.93223836876579924</v>
      </c>
      <c r="M105" s="17">
        <f t="shared" si="120"/>
        <v>1.1180935641865202</v>
      </c>
      <c r="N105" s="17">
        <f t="shared" si="120"/>
        <v>0.99026193741951707</v>
      </c>
      <c r="O105" s="17">
        <f t="shared" si="120"/>
        <v>0.95823215928660066</v>
      </c>
      <c r="P105" s="17">
        <f t="shared" si="120"/>
        <v>0.87324269132143417</v>
      </c>
      <c r="Q105" s="17">
        <f t="shared" si="120"/>
        <v>0.8759629734659482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17</v>
      </c>
      <c r="D107" s="17">
        <v>17</v>
      </c>
      <c r="E107" s="17">
        <v>17</v>
      </c>
      <c r="F107" s="17">
        <v>17</v>
      </c>
      <c r="G107" s="17">
        <v>17</v>
      </c>
      <c r="H107" s="17">
        <v>17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14</v>
      </c>
      <c r="D108" s="17">
        <v>14</v>
      </c>
      <c r="E108" s="17">
        <v>14</v>
      </c>
      <c r="F108" s="17">
        <v>14</v>
      </c>
      <c r="G108" s="17">
        <v>14</v>
      </c>
      <c r="H108" s="17">
        <v>13</v>
      </c>
      <c r="K108" s="15" t="s">
        <v>187</v>
      </c>
      <c r="L108" s="17">
        <f t="shared" ref="L108:L113" si="125">L95</f>
        <v>1.0815541780425257</v>
      </c>
      <c r="M108" s="17">
        <f t="shared" ref="M108:M113" si="126">N95</f>
        <v>1.097976884165403</v>
      </c>
      <c r="N108" s="17">
        <f t="shared" ref="N108:N118" si="127">P95</f>
        <v>1.1099403879647833</v>
      </c>
      <c r="O108" s="17">
        <f>Q95</f>
        <v>1.1127631380897929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5.2</v>
      </c>
      <c r="H109" s="17">
        <v>6.1</v>
      </c>
      <c r="K109" s="15" t="s">
        <v>190</v>
      </c>
      <c r="L109" s="17">
        <f t="shared" si="125"/>
        <v>1.0970317618061356</v>
      </c>
      <c r="M109" s="17">
        <f t="shared" si="126"/>
        <v>1.1132100581452573</v>
      </c>
      <c r="N109" s="17">
        <f t="shared" si="127"/>
        <v>1.1249911579294507</v>
      </c>
      <c r="O109" s="17">
        <f t="shared" ref="O109:O118" si="128">Q96</f>
        <v>1.0889414342163801</v>
      </c>
    </row>
    <row r="110" spans="1:17">
      <c r="A110" s="9">
        <v>4</v>
      </c>
      <c r="B110" s="10" t="s">
        <v>191</v>
      </c>
      <c r="C110" s="17">
        <v>89.7</v>
      </c>
      <c r="D110" s="17">
        <v>89.6</v>
      </c>
      <c r="E110" s="17">
        <v>89.6</v>
      </c>
      <c r="F110" s="17">
        <v>88.8</v>
      </c>
      <c r="G110" s="17">
        <v>87.9</v>
      </c>
      <c r="H110" s="17">
        <v>87.7</v>
      </c>
      <c r="K110" s="15" t="s">
        <v>192</v>
      </c>
      <c r="L110" s="17">
        <f t="shared" si="125"/>
        <v>8.8737830999390996E-4</v>
      </c>
      <c r="M110" s="17">
        <f t="shared" si="126"/>
        <v>8.8737830999390996E-4</v>
      </c>
      <c r="N110" s="17">
        <f t="shared" si="127"/>
        <v>0.96139882268433396</v>
      </c>
      <c r="O110" s="17">
        <f t="shared" si="128"/>
        <v>1.0544733362444918</v>
      </c>
    </row>
    <row r="111" spans="1:17">
      <c r="A111" s="9">
        <v>5</v>
      </c>
      <c r="B111" s="10" t="s">
        <v>193</v>
      </c>
      <c r="C111" s="17">
        <v>6.9</v>
      </c>
      <c r="D111" s="17">
        <v>6.9</v>
      </c>
      <c r="E111" s="17">
        <v>6.9</v>
      </c>
      <c r="F111" s="17">
        <v>6.9</v>
      </c>
      <c r="G111" s="17">
        <v>6.9</v>
      </c>
      <c r="H111" s="17">
        <v>6.9</v>
      </c>
      <c r="K111" s="15" t="s">
        <v>194</v>
      </c>
      <c r="L111" s="17">
        <f t="shared" si="125"/>
        <v>1.0102572594232888</v>
      </c>
      <c r="M111" s="17">
        <f t="shared" si="126"/>
        <v>1.027090144066561</v>
      </c>
      <c r="N111" s="17">
        <f t="shared" si="127"/>
        <v>1.0291030390437399</v>
      </c>
      <c r="O111" s="17">
        <f t="shared" si="128"/>
        <v>1.0308607805881607</v>
      </c>
    </row>
    <row r="112" spans="1:17">
      <c r="A112" s="9">
        <v>6</v>
      </c>
      <c r="B112" s="10" t="s">
        <v>195</v>
      </c>
      <c r="C112" s="17">
        <v>6613.1</v>
      </c>
      <c r="D112" s="17">
        <v>7105.2</v>
      </c>
      <c r="E112" s="17">
        <v>9986.7000000000007</v>
      </c>
      <c r="F112" s="17">
        <v>10523.6</v>
      </c>
      <c r="G112" s="17">
        <v>9412.1</v>
      </c>
      <c r="H112" s="17">
        <v>12269.7</v>
      </c>
      <c r="K112" s="15" t="s">
        <v>196</v>
      </c>
      <c r="L112" s="17">
        <f t="shared" si="125"/>
        <v>0.49389582818065519</v>
      </c>
      <c r="M112" s="17">
        <f t="shared" si="126"/>
        <v>0.50272352999506975</v>
      </c>
      <c r="N112" s="17">
        <f t="shared" si="127"/>
        <v>0.50934490968250945</v>
      </c>
      <c r="O112" s="17">
        <f t="shared" si="128"/>
        <v>0.5109315955797733</v>
      </c>
    </row>
    <row r="113" spans="1:17">
      <c r="A113" s="9">
        <v>7</v>
      </c>
      <c r="B113" s="10" t="s">
        <v>197</v>
      </c>
      <c r="C113" s="17">
        <v>6586.3</v>
      </c>
      <c r="D113" s="17">
        <v>6852.6</v>
      </c>
      <c r="E113" s="17">
        <v>7956.9</v>
      </c>
      <c r="F113" s="17">
        <v>10544.3</v>
      </c>
      <c r="G113" s="17">
        <v>10639.4</v>
      </c>
      <c r="H113" s="17">
        <v>11979.2</v>
      </c>
      <c r="K113" s="15" t="s">
        <v>198</v>
      </c>
      <c r="L113" s="17">
        <f t="shared" si="125"/>
        <v>1.0273533605459773</v>
      </c>
      <c r="M113" s="17">
        <f t="shared" si="126"/>
        <v>1.5191008887529815</v>
      </c>
      <c r="N113" s="17">
        <f t="shared" si="127"/>
        <v>0.42022999476396466</v>
      </c>
      <c r="O113" s="17">
        <f t="shared" si="128"/>
        <v>1.1228271141696504</v>
      </c>
    </row>
    <row r="114" spans="1:17">
      <c r="A114" s="9">
        <v>8</v>
      </c>
      <c r="B114" s="10" t="s">
        <v>199</v>
      </c>
      <c r="C114" s="17"/>
      <c r="D114" s="17"/>
      <c r="E114" s="17">
        <v>57</v>
      </c>
      <c r="F114" s="17">
        <v>46</v>
      </c>
      <c r="G114" s="17">
        <v>43</v>
      </c>
      <c r="H114" s="17">
        <v>58</v>
      </c>
      <c r="K114" s="15" t="s">
        <v>200</v>
      </c>
      <c r="L114" s="17">
        <f>N101</f>
        <v>0.45234382767161718</v>
      </c>
      <c r="M114" s="17">
        <f>O101</f>
        <v>0.45810947535694513</v>
      </c>
      <c r="N114" s="17">
        <f t="shared" si="127"/>
        <v>0.39035428009013906</v>
      </c>
      <c r="O114" s="17">
        <f t="shared" si="128"/>
        <v>0.33086761466625225</v>
      </c>
    </row>
    <row r="115" spans="1:17">
      <c r="A115" s="9">
        <v>9</v>
      </c>
      <c r="B115" s="10" t="s">
        <v>201</v>
      </c>
      <c r="C115" s="17"/>
      <c r="D115" s="17"/>
      <c r="E115" s="17">
        <v>30</v>
      </c>
      <c r="F115" s="17">
        <v>20</v>
      </c>
      <c r="G115" s="17">
        <v>10</v>
      </c>
      <c r="H115" s="17">
        <v>17</v>
      </c>
      <c r="K115" s="15" t="s">
        <v>202</v>
      </c>
      <c r="L115" s="17">
        <f>L102</f>
        <v>0.83712461281169492</v>
      </c>
      <c r="M115" s="17">
        <f>N102</f>
        <v>0.52106604203846529</v>
      </c>
      <c r="N115" s="17">
        <f t="shared" si="127"/>
        <v>1.1947223563492873</v>
      </c>
      <c r="O115" s="17">
        <f t="shared" si="128"/>
        <v>0.40610333160472789</v>
      </c>
    </row>
    <row r="116" spans="1:17">
      <c r="A116" s="9">
        <v>10</v>
      </c>
      <c r="B116" s="10" t="s">
        <v>203</v>
      </c>
      <c r="C116" s="17">
        <v>82</v>
      </c>
      <c r="D116" s="17">
        <v>84</v>
      </c>
      <c r="E116" s="17">
        <v>63</v>
      </c>
      <c r="F116" s="17">
        <v>85</v>
      </c>
      <c r="G116" s="17">
        <v>108</v>
      </c>
      <c r="H116" s="17">
        <v>87</v>
      </c>
      <c r="K116" s="15" t="s">
        <v>204</v>
      </c>
      <c r="L116" s="17">
        <f>L103</f>
        <v>1.2378614594782671</v>
      </c>
      <c r="M116" s="17">
        <f>N103</f>
        <v>1.2515277438266694</v>
      </c>
      <c r="N116" s="17">
        <f t="shared" si="127"/>
        <v>1.2614483470853632</v>
      </c>
      <c r="O116" s="17">
        <f t="shared" si="128"/>
        <v>1.2637848408743824</v>
      </c>
    </row>
    <row r="117" spans="1:17">
      <c r="A117" s="9">
        <v>11</v>
      </c>
      <c r="B117" s="10" t="s">
        <v>205</v>
      </c>
      <c r="C117" s="17">
        <v>84</v>
      </c>
      <c r="D117" s="17">
        <v>92</v>
      </c>
      <c r="E117" s="17">
        <v>84</v>
      </c>
      <c r="F117" s="17">
        <v>75</v>
      </c>
      <c r="G117" s="17">
        <v>90</v>
      </c>
      <c r="H117" s="17">
        <v>118</v>
      </c>
      <c r="K117" s="15" t="s">
        <v>206</v>
      </c>
      <c r="L117" s="17">
        <f>L104</f>
        <v>1.1653211307460951</v>
      </c>
      <c r="M117" s="17">
        <f>N104</f>
        <v>1.1803445566764348</v>
      </c>
      <c r="N117" s="17">
        <f t="shared" si="127"/>
        <v>1.1912674916473438</v>
      </c>
      <c r="O117" s="17">
        <f t="shared" si="128"/>
        <v>1.1938421418538885</v>
      </c>
    </row>
    <row r="118" spans="1:17">
      <c r="A118" s="9">
        <v>12</v>
      </c>
      <c r="B118" s="10" t="s">
        <v>207</v>
      </c>
      <c r="C118" s="17">
        <v>7</v>
      </c>
      <c r="D118" s="17">
        <v>7</v>
      </c>
      <c r="E118" s="17">
        <v>7</v>
      </c>
      <c r="F118" s="17">
        <v>7</v>
      </c>
      <c r="G118" s="17">
        <v>7</v>
      </c>
      <c r="H118" s="17">
        <v>7</v>
      </c>
      <c r="K118" s="15" t="s">
        <v>208</v>
      </c>
      <c r="L118" s="17">
        <f>L105</f>
        <v>0.93223836876579924</v>
      </c>
      <c r="M118" s="17">
        <f>N105</f>
        <v>0.99026193741951707</v>
      </c>
      <c r="N118" s="17">
        <f t="shared" si="127"/>
        <v>0.87324269132143417</v>
      </c>
      <c r="O118" s="17">
        <f t="shared" si="128"/>
        <v>0.8759629734659482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</row>
    <row r="120" spans="1:17">
      <c r="A120" s="9">
        <v>14</v>
      </c>
      <c r="B120" s="10" t="s">
        <v>211</v>
      </c>
      <c r="C120" s="17">
        <v>13</v>
      </c>
      <c r="D120" s="17">
        <v>18</v>
      </c>
      <c r="E120" s="17">
        <v>14</v>
      </c>
      <c r="F120" s="17">
        <v>13</v>
      </c>
      <c r="G120" s="21">
        <v>11</v>
      </c>
      <c r="H120" s="21">
        <v>11</v>
      </c>
    </row>
    <row r="121" spans="1:17">
      <c r="A121" s="9">
        <v>15</v>
      </c>
      <c r="B121" s="10" t="s">
        <v>213</v>
      </c>
      <c r="C121" s="17">
        <v>2937</v>
      </c>
      <c r="D121" s="17">
        <v>2902</v>
      </c>
      <c r="E121" s="17">
        <v>2848</v>
      </c>
      <c r="F121" s="17">
        <v>2800</v>
      </c>
      <c r="G121" s="17">
        <v>2784</v>
      </c>
      <c r="H121" s="17">
        <v>2769</v>
      </c>
    </row>
    <row r="123" spans="1:17" ht="16">
      <c r="A123" s="20" t="s">
        <v>288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29">C137/C151*1000</f>
        <v>7.2639225181598066</v>
      </c>
      <c r="D125" s="17">
        <f t="shared" si="129"/>
        <v>7.3426573426573425</v>
      </c>
      <c r="E125" s="17">
        <f t="shared" si="129"/>
        <v>7.4204946996466434</v>
      </c>
      <c r="F125" s="17">
        <f t="shared" si="129"/>
        <v>7.5648414985590779</v>
      </c>
      <c r="G125" s="17">
        <f t="shared" si="129"/>
        <v>7.6726342710997448</v>
      </c>
      <c r="H125" s="17">
        <f t="shared" ref="H125" si="130">H137/H151*1000</f>
        <v>7.4266617155588559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1">IF(C125/$I125&gt;1,2^((1-$I125/C125)/LN(10/3)),2^(-LOG($I125/C125,10/3)))</f>
        <v>1.1965371621251923</v>
      </c>
      <c r="M125" s="17">
        <f t="shared" si="131"/>
        <v>1.2016324700809784</v>
      </c>
      <c r="N125" s="17">
        <f t="shared" si="131"/>
        <v>1.2065840714662641</v>
      </c>
      <c r="O125" s="17">
        <f t="shared" si="131"/>
        <v>1.2155484290487888</v>
      </c>
      <c r="P125" s="17">
        <f t="shared" si="131"/>
        <v>1.2220640789434831</v>
      </c>
      <c r="Q125" s="17">
        <f t="shared" si="131"/>
        <v>1.2069728075852544</v>
      </c>
    </row>
    <row r="126" spans="1:17">
      <c r="A126" s="9">
        <v>2</v>
      </c>
      <c r="B126" s="15" t="s">
        <v>176</v>
      </c>
      <c r="C126" s="17">
        <f t="shared" ref="C126:G126" si="132">C138/C151*1000</f>
        <v>2.0754064337599449</v>
      </c>
      <c r="D126" s="17">
        <f t="shared" si="132"/>
        <v>2.0979020979020979</v>
      </c>
      <c r="E126" s="17">
        <f t="shared" si="132"/>
        <v>2.1201413427561837</v>
      </c>
      <c r="F126" s="17">
        <f t="shared" si="132"/>
        <v>2.1613832853025938</v>
      </c>
      <c r="G126" s="17">
        <f t="shared" si="132"/>
        <v>2.1921812203142128</v>
      </c>
      <c r="H126" s="17">
        <f t="shared" ref="H126" si="133">H138/H151*1000</f>
        <v>2.2279985146676569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1"/>
        <v>0.68540238146007426</v>
      </c>
      <c r="M126" s="17">
        <f t="shared" si="131"/>
        <v>0.68966970319660059</v>
      </c>
      <c r="N126" s="17">
        <f t="shared" si="131"/>
        <v>0.69386934144598589</v>
      </c>
      <c r="O126" s="17">
        <f t="shared" si="131"/>
        <v>0.70160827836221362</v>
      </c>
      <c r="P126" s="17">
        <f t="shared" si="131"/>
        <v>0.70734663237081108</v>
      </c>
      <c r="Q126" s="17">
        <f t="shared" si="131"/>
        <v>0.71397735822399699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1.0000000000000001E-5</v>
      </c>
      <c r="G127" s="17">
        <f>G139/G151*1000</f>
        <v>2.0460358056265981</v>
      </c>
      <c r="H127" s="17">
        <f>H139/H151*1000</f>
        <v>2.4507983661344226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1"/>
        <v>8.8737830999390996E-4</v>
      </c>
      <c r="M127" s="17">
        <f t="shared" si="131"/>
        <v>8.8737830999390996E-4</v>
      </c>
      <c r="N127" s="17">
        <f t="shared" si="131"/>
        <v>8.8737830999390996E-4</v>
      </c>
      <c r="O127" s="17">
        <f t="shared" si="131"/>
        <v>8.8737830999390996E-4</v>
      </c>
      <c r="P127" s="17">
        <f t="shared" si="131"/>
        <v>1.0130378860874705</v>
      </c>
      <c r="Q127" s="17">
        <f t="shared" si="131"/>
        <v>1.1117073317341852</v>
      </c>
    </row>
    <row r="128" spans="1:17">
      <c r="A128" s="9">
        <v>4</v>
      </c>
      <c r="B128" s="15" t="s">
        <v>178</v>
      </c>
      <c r="C128" s="17">
        <f t="shared" ref="C128:G128" si="134">C140/C151*1000</f>
        <v>34.382566585956418</v>
      </c>
      <c r="D128" s="17">
        <f t="shared" si="134"/>
        <v>34.965034965034967</v>
      </c>
      <c r="E128" s="17">
        <f t="shared" si="134"/>
        <v>35.371024734982335</v>
      </c>
      <c r="F128" s="17">
        <f t="shared" si="134"/>
        <v>36.203170028818441</v>
      </c>
      <c r="G128" s="17">
        <f t="shared" si="134"/>
        <v>37.120935330654</v>
      </c>
      <c r="H128" s="17">
        <f t="shared" ref="H128" si="135">H140/H151*1000</f>
        <v>38.061641292239138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1"/>
        <v>1.0761432665258712</v>
      </c>
      <c r="M128" s="17">
        <f t="shared" si="131"/>
        <v>1.0851863932306922</v>
      </c>
      <c r="N128" s="17">
        <f t="shared" si="131"/>
        <v>1.0913565984834619</v>
      </c>
      <c r="O128" s="17">
        <f t="shared" si="131"/>
        <v>1.1036746241769211</v>
      </c>
      <c r="P128" s="17">
        <f t="shared" si="131"/>
        <v>1.1167694877563732</v>
      </c>
      <c r="Q128" s="17">
        <f t="shared" si="131"/>
        <v>1.1296858590724053</v>
      </c>
    </row>
    <row r="129" spans="1:17">
      <c r="A129" s="9">
        <v>5</v>
      </c>
      <c r="B129" s="15" t="s">
        <v>179</v>
      </c>
      <c r="C129" s="17">
        <f t="shared" ref="C129:G129" si="136">C141/C151*1000</f>
        <v>2.1099965409892771</v>
      </c>
      <c r="D129" s="17">
        <f t="shared" si="136"/>
        <v>2.1328671328671329</v>
      </c>
      <c r="E129" s="17">
        <f t="shared" si="136"/>
        <v>5.0141342756183747</v>
      </c>
      <c r="F129" s="17">
        <f t="shared" si="136"/>
        <v>5.1152737752161377</v>
      </c>
      <c r="G129" s="17">
        <f t="shared" si="136"/>
        <v>5.1881622214103027</v>
      </c>
      <c r="H129" s="17">
        <f t="shared" ref="H129" si="137">H141/H151*1000</f>
        <v>5.2729298180467872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1"/>
        <v>0.46426982874201622</v>
      </c>
      <c r="M129" s="17">
        <f t="shared" si="131"/>
        <v>0.46716037710513059</v>
      </c>
      <c r="N129" s="17">
        <f t="shared" si="131"/>
        <v>0.76417096411488494</v>
      </c>
      <c r="O129" s="17">
        <f t="shared" si="131"/>
        <v>0.77300744705891389</v>
      </c>
      <c r="P129" s="17">
        <f t="shared" si="131"/>
        <v>0.77932976468159176</v>
      </c>
      <c r="Q129" s="17">
        <f t="shared" si="131"/>
        <v>0.7866352663724836</v>
      </c>
    </row>
    <row r="130" spans="1:17">
      <c r="A130" s="9">
        <v>6</v>
      </c>
      <c r="B130" s="15" t="s">
        <v>180</v>
      </c>
      <c r="C130" s="17">
        <f t="shared" ref="C130:G130" si="138">(C142-C143)/C142*100</f>
        <v>7.9382147555915399</v>
      </c>
      <c r="D130" s="17">
        <f t="shared" si="138"/>
        <v>-7.1453203669218563</v>
      </c>
      <c r="E130" s="17">
        <f t="shared" si="138"/>
        <v>6.6190357595002425</v>
      </c>
      <c r="F130" s="17">
        <f t="shared" si="138"/>
        <v>-2.9551566466542569</v>
      </c>
      <c r="G130" s="17">
        <f t="shared" si="138"/>
        <v>-2.8857538268863316</v>
      </c>
      <c r="H130" s="17">
        <f t="shared" ref="H130" si="139">(H142-H143)/H142*100</f>
        <v>4.1542434688154755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0">(ATAN((C130+2.4)/10)+3.1415/2)/3.1415*1.75</f>
        <v>1.3217756690605846</v>
      </c>
      <c r="M130" s="17">
        <f t="shared" si="140"/>
        <v>0.62818596547555539</v>
      </c>
      <c r="N130" s="17">
        <f t="shared" si="140"/>
        <v>1.2838063539770967</v>
      </c>
      <c r="O130" s="17">
        <f t="shared" si="140"/>
        <v>0.84410622639959987</v>
      </c>
      <c r="P130" s="17">
        <f t="shared" si="140"/>
        <v>0.84796191171781143</v>
      </c>
      <c r="Q130" s="17">
        <f t="shared" si="140"/>
        <v>1.1981937897682318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-20.141342756183747</v>
      </c>
      <c r="F131" s="17">
        <f>(F145-F144)/F151*1000</f>
        <v>-19.092219020172909</v>
      </c>
      <c r="G131" s="17">
        <f>(G145-G144)/G151*1000</f>
        <v>-19.36426744610888</v>
      </c>
      <c r="H131" s="17">
        <f>(H145-H144)/H151*1000</f>
        <v>-19.680653546230971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1">(ATAN(E131/10)+3.1415/2)/3.1415*1.75</f>
        <v>0.25668727423072135</v>
      </c>
      <c r="O131" s="17">
        <f t="shared" si="141"/>
        <v>0.26874672660342286</v>
      </c>
      <c r="P131" s="17">
        <f t="shared" si="141"/>
        <v>0.26552034698325944</v>
      </c>
      <c r="Q131" s="17">
        <f t="shared" si="141"/>
        <v>0.26185702186673032</v>
      </c>
    </row>
    <row r="132" spans="1:17">
      <c r="A132" s="9">
        <v>8</v>
      </c>
      <c r="B132" s="15" t="s">
        <v>182</v>
      </c>
      <c r="C132" s="17">
        <f t="shared" ref="C132:H132" si="142">(C146-C147)/C151*1000</f>
        <v>6.5721203735731581</v>
      </c>
      <c r="D132" s="17">
        <f t="shared" si="142"/>
        <v>9.44055944055944</v>
      </c>
      <c r="E132" s="17">
        <f t="shared" si="142"/>
        <v>1.0600706713780919</v>
      </c>
      <c r="F132" s="17">
        <f t="shared" si="142"/>
        <v>5.043227665706052</v>
      </c>
      <c r="G132" s="17">
        <f t="shared" si="142"/>
        <v>3.2882718304713192</v>
      </c>
      <c r="H132" s="17">
        <f t="shared" si="142"/>
        <v>-9.2833271444485703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1.1988898206187744</v>
      </c>
      <c r="M132" s="17">
        <f>(ATAN(D132/10)+3.1415/2)/3.1415*1.75</f>
        <v>1.2964868591484151</v>
      </c>
      <c r="N132" s="17">
        <f t="shared" si="141"/>
        <v>0.93383244222694373</v>
      </c>
      <c r="O132" s="17">
        <f t="shared" si="141"/>
        <v>1.1352020431890923</v>
      </c>
      <c r="P132" s="17">
        <f t="shared" si="141"/>
        <v>1.051971738111311</v>
      </c>
      <c r="Q132" s="17">
        <f t="shared" si="141"/>
        <v>0.45818089110780247</v>
      </c>
    </row>
    <row r="133" spans="1:17">
      <c r="A133" s="9">
        <v>9</v>
      </c>
      <c r="B133" s="15" t="s">
        <v>183</v>
      </c>
      <c r="C133" s="17">
        <f t="shared" ref="C133:G133" si="143">C148/C151*1000</f>
        <v>2.0754064337599449</v>
      </c>
      <c r="D133" s="17">
        <f t="shared" si="143"/>
        <v>2.4475524475524479</v>
      </c>
      <c r="E133" s="17">
        <f t="shared" si="143"/>
        <v>2.473498233215548</v>
      </c>
      <c r="F133" s="17">
        <f t="shared" si="143"/>
        <v>2.521613832853026</v>
      </c>
      <c r="G133" s="17">
        <f t="shared" si="143"/>
        <v>2.5575447570332481</v>
      </c>
      <c r="H133" s="17">
        <f t="shared" ref="H133" si="144">H148/H151*1000</f>
        <v>2.5993316004455997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5">IF(C133/$I133&gt;1,2^((1-$I133/C133)/LN(10/3)),2^(-LOG($I133/C133,10/3)))</f>
        <v>1.1730620175159459</v>
      </c>
      <c r="M133" s="17">
        <f t="shared" si="145"/>
        <v>1.2496763351175615</v>
      </c>
      <c r="N133" s="17">
        <f t="shared" si="145"/>
        <v>1.2543100010629478</v>
      </c>
      <c r="O133" s="17">
        <f t="shared" si="145"/>
        <v>1.2626939390318046</v>
      </c>
      <c r="P133" s="17">
        <f t="shared" si="145"/>
        <v>1.2687838353024372</v>
      </c>
      <c r="Q133" s="17">
        <f t="shared" si="145"/>
        <v>1.275689755653856</v>
      </c>
    </row>
    <row r="134" spans="1:17">
      <c r="A134" s="9">
        <v>10</v>
      </c>
      <c r="B134" s="15" t="s">
        <v>184</v>
      </c>
      <c r="C134" s="17">
        <f t="shared" ref="C134:G134" si="146">C149/C151*100</f>
        <v>6.9180214458664818E-2</v>
      </c>
      <c r="D134" s="17">
        <f t="shared" si="146"/>
        <v>6.9930069930069935E-2</v>
      </c>
      <c r="E134" s="17">
        <f t="shared" si="146"/>
        <v>7.0671378091872794E-2</v>
      </c>
      <c r="F134" s="17">
        <f t="shared" si="146"/>
        <v>7.2046109510086456E-2</v>
      </c>
      <c r="G134" s="17">
        <f t="shared" si="146"/>
        <v>7.3072707343807081E-2</v>
      </c>
      <c r="H134" s="17">
        <f t="shared" ref="H134" si="147">H149/H151*100</f>
        <v>7.4266617155588563E-2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5"/>
        <v>1.1730620175159456</v>
      </c>
      <c r="M134" s="17">
        <f t="shared" si="145"/>
        <v>1.1783076841594198</v>
      </c>
      <c r="N134" s="17">
        <f t="shared" si="145"/>
        <v>1.1834064692736306</v>
      </c>
      <c r="O134" s="17">
        <f t="shared" si="145"/>
        <v>1.1926399466821207</v>
      </c>
      <c r="P134" s="17">
        <f t="shared" si="145"/>
        <v>1.1993533419867186</v>
      </c>
      <c r="Q134" s="17">
        <f t="shared" si="145"/>
        <v>1.2069728075852544</v>
      </c>
    </row>
    <row r="135" spans="1:17">
      <c r="A135" s="9">
        <v>11</v>
      </c>
      <c r="B135" s="15" t="s">
        <v>185</v>
      </c>
      <c r="C135" s="17">
        <f t="shared" ref="C135:G135" si="148">C150/C151*1000</f>
        <v>4.8426150121065374</v>
      </c>
      <c r="D135" s="17">
        <f t="shared" si="148"/>
        <v>6.2937062937062942</v>
      </c>
      <c r="E135" s="17">
        <f t="shared" si="148"/>
        <v>6.7137809187279149</v>
      </c>
      <c r="F135" s="17">
        <f t="shared" si="148"/>
        <v>4.3227665706051877</v>
      </c>
      <c r="G135" s="17">
        <f t="shared" si="148"/>
        <v>4.3843624406284256</v>
      </c>
      <c r="H135" s="17">
        <f t="shared" ref="H135" si="149">H150/H151*1000</f>
        <v>4.4559970293353137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5"/>
        <v>0.98175531496225732</v>
      </c>
      <c r="M135" s="17">
        <f t="shared" si="145"/>
        <v>1.1256287340895479</v>
      </c>
      <c r="N135" s="17">
        <f t="shared" si="145"/>
        <v>1.1583067590005311</v>
      </c>
      <c r="O135" s="17">
        <f t="shared" si="145"/>
        <v>0.91962332020256787</v>
      </c>
      <c r="P135" s="17">
        <f t="shared" si="145"/>
        <v>0.92714478813365109</v>
      </c>
      <c r="Q135" s="17">
        <f t="shared" si="145"/>
        <v>0.93583592008365357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21</v>
      </c>
      <c r="D137" s="17">
        <v>21</v>
      </c>
      <c r="E137" s="17">
        <v>21</v>
      </c>
      <c r="F137" s="17">
        <v>21</v>
      </c>
      <c r="G137" s="17">
        <v>21</v>
      </c>
      <c r="H137" s="17">
        <v>20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6</v>
      </c>
      <c r="D138" s="17">
        <v>6</v>
      </c>
      <c r="E138" s="17">
        <v>6</v>
      </c>
      <c r="F138" s="17">
        <v>6</v>
      </c>
      <c r="G138" s="17">
        <v>6</v>
      </c>
      <c r="H138" s="17">
        <v>6</v>
      </c>
      <c r="K138" s="15" t="s">
        <v>187</v>
      </c>
      <c r="L138" s="17">
        <f t="shared" ref="L138:L143" si="150">L125</f>
        <v>1.1965371621251923</v>
      </c>
      <c r="M138" s="17">
        <f t="shared" ref="M138:M143" si="151">N125</f>
        <v>1.2065840714662641</v>
      </c>
      <c r="N138" s="17">
        <f t="shared" ref="N138:N148" si="152">P125</f>
        <v>1.2220640789434831</v>
      </c>
      <c r="O138" s="17">
        <f>Q125</f>
        <v>1.2069728075852544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5.6</v>
      </c>
      <c r="H139" s="17">
        <v>6.6</v>
      </c>
      <c r="K139" s="15" t="s">
        <v>190</v>
      </c>
      <c r="L139" s="17">
        <f t="shared" si="150"/>
        <v>0.68540238146007426</v>
      </c>
      <c r="M139" s="17">
        <f t="shared" si="151"/>
        <v>0.69386934144598589</v>
      </c>
      <c r="N139" s="17">
        <f t="shared" si="152"/>
        <v>0.70734663237081108</v>
      </c>
      <c r="O139" s="17">
        <f t="shared" ref="O139:O148" si="153">Q126</f>
        <v>0.71397735822399699</v>
      </c>
    </row>
    <row r="140" spans="1:17">
      <c r="A140" s="9">
        <v>4</v>
      </c>
      <c r="B140" s="10" t="s">
        <v>191</v>
      </c>
      <c r="C140" s="17">
        <v>99.4</v>
      </c>
      <c r="D140" s="17">
        <v>100</v>
      </c>
      <c r="E140" s="17">
        <v>100.1</v>
      </c>
      <c r="F140" s="17">
        <v>100.5</v>
      </c>
      <c r="G140" s="17">
        <v>101.6</v>
      </c>
      <c r="H140" s="17">
        <v>102.5</v>
      </c>
      <c r="K140" s="15" t="s">
        <v>192</v>
      </c>
      <c r="L140" s="17">
        <f t="shared" si="150"/>
        <v>8.8737830999390996E-4</v>
      </c>
      <c r="M140" s="17">
        <f t="shared" si="151"/>
        <v>8.8737830999390996E-4</v>
      </c>
      <c r="N140" s="17">
        <f t="shared" si="152"/>
        <v>1.0130378860874705</v>
      </c>
      <c r="O140" s="17">
        <f t="shared" si="153"/>
        <v>1.1117073317341852</v>
      </c>
    </row>
    <row r="141" spans="1:17">
      <c r="A141" s="9">
        <v>5</v>
      </c>
      <c r="B141" s="10" t="s">
        <v>193</v>
      </c>
      <c r="C141" s="17">
        <v>6.1</v>
      </c>
      <c r="D141" s="17">
        <v>6.1</v>
      </c>
      <c r="E141" s="17">
        <v>14.19</v>
      </c>
      <c r="F141" s="17">
        <v>14.2</v>
      </c>
      <c r="G141" s="17">
        <v>14.2</v>
      </c>
      <c r="H141" s="17">
        <v>14.2</v>
      </c>
      <c r="K141" s="15" t="s">
        <v>194</v>
      </c>
      <c r="L141" s="17">
        <f t="shared" si="150"/>
        <v>1.0761432665258712</v>
      </c>
      <c r="M141" s="17">
        <f t="shared" si="151"/>
        <v>1.0913565984834619</v>
      </c>
      <c r="N141" s="17">
        <f t="shared" si="152"/>
        <v>1.1167694877563732</v>
      </c>
      <c r="O141" s="17">
        <f t="shared" si="153"/>
        <v>1.1296858590724053</v>
      </c>
    </row>
    <row r="142" spans="1:17">
      <c r="A142" s="9">
        <v>6</v>
      </c>
      <c r="B142" s="10" t="s">
        <v>195</v>
      </c>
      <c r="C142" s="17">
        <v>7904.8</v>
      </c>
      <c r="D142" s="17">
        <v>7249.5</v>
      </c>
      <c r="E142" s="17">
        <v>19273.2</v>
      </c>
      <c r="F142" s="17">
        <v>13275.1</v>
      </c>
      <c r="G142" s="17">
        <v>19003.7</v>
      </c>
      <c r="H142" s="17">
        <v>18044.2</v>
      </c>
      <c r="K142" s="15" t="s">
        <v>196</v>
      </c>
      <c r="L142" s="17">
        <f t="shared" si="150"/>
        <v>0.46426982874201622</v>
      </c>
      <c r="M142" s="17">
        <f t="shared" si="151"/>
        <v>0.76417096411488494</v>
      </c>
      <c r="N142" s="17">
        <f t="shared" si="152"/>
        <v>0.77932976468159176</v>
      </c>
      <c r="O142" s="17">
        <f t="shared" si="153"/>
        <v>0.7866352663724836</v>
      </c>
    </row>
    <row r="143" spans="1:17">
      <c r="A143" s="9">
        <v>7</v>
      </c>
      <c r="B143" s="10" t="s">
        <v>197</v>
      </c>
      <c r="C143" s="17">
        <v>7277.3</v>
      </c>
      <c r="D143" s="17">
        <v>7767.5</v>
      </c>
      <c r="E143" s="17">
        <v>17997.5</v>
      </c>
      <c r="F143" s="17">
        <v>13667.4</v>
      </c>
      <c r="G143" s="17">
        <v>19552.099999999999</v>
      </c>
      <c r="H143" s="17">
        <v>17294.599999999999</v>
      </c>
      <c r="K143" s="15" t="s">
        <v>198</v>
      </c>
      <c r="L143" s="17">
        <f t="shared" si="150"/>
        <v>1.3217756690605846</v>
      </c>
      <c r="M143" s="17">
        <f t="shared" si="151"/>
        <v>1.2838063539770967</v>
      </c>
      <c r="N143" s="17">
        <f t="shared" si="152"/>
        <v>0.84796191171781143</v>
      </c>
      <c r="O143" s="17">
        <f t="shared" si="153"/>
        <v>1.1981937897682318</v>
      </c>
    </row>
    <row r="144" spans="1:17">
      <c r="A144" s="9">
        <v>8</v>
      </c>
      <c r="B144" s="10" t="s">
        <v>199</v>
      </c>
      <c r="C144" s="17"/>
      <c r="D144" s="17"/>
      <c r="E144" s="17">
        <v>76</v>
      </c>
      <c r="F144" s="17">
        <v>74</v>
      </c>
      <c r="G144" s="17">
        <v>75</v>
      </c>
      <c r="H144" s="17">
        <v>66</v>
      </c>
      <c r="K144" s="15" t="s">
        <v>200</v>
      </c>
      <c r="L144" s="17">
        <f>N131</f>
        <v>0.25668727423072135</v>
      </c>
      <c r="M144" s="17">
        <f>O131</f>
        <v>0.26874672660342286</v>
      </c>
      <c r="N144" s="17">
        <f t="shared" si="152"/>
        <v>0.26552034698325944</v>
      </c>
      <c r="O144" s="17">
        <f t="shared" si="153"/>
        <v>0.26185702186673032</v>
      </c>
    </row>
    <row r="145" spans="1:17">
      <c r="A145" s="9">
        <v>9</v>
      </c>
      <c r="B145" s="10" t="s">
        <v>201</v>
      </c>
      <c r="C145" s="17"/>
      <c r="D145" s="17"/>
      <c r="E145" s="17">
        <v>19</v>
      </c>
      <c r="F145" s="17">
        <v>21</v>
      </c>
      <c r="G145" s="17">
        <v>22</v>
      </c>
      <c r="H145" s="17">
        <v>13</v>
      </c>
      <c r="K145" s="15" t="s">
        <v>202</v>
      </c>
      <c r="L145" s="17">
        <f>L132</f>
        <v>1.1988898206187744</v>
      </c>
      <c r="M145" s="17">
        <f>N132</f>
        <v>0.93383244222694373</v>
      </c>
      <c r="N145" s="17">
        <f t="shared" si="152"/>
        <v>1.051971738111311</v>
      </c>
      <c r="O145" s="17">
        <f t="shared" si="153"/>
        <v>0.45818089110780247</v>
      </c>
    </row>
    <row r="146" spans="1:17">
      <c r="A146" s="9">
        <v>10</v>
      </c>
      <c r="B146" s="10" t="s">
        <v>203</v>
      </c>
      <c r="C146" s="17">
        <v>131</v>
      </c>
      <c r="D146" s="17">
        <v>114</v>
      </c>
      <c r="E146" s="17">
        <v>88</v>
      </c>
      <c r="F146" s="17">
        <v>99</v>
      </c>
      <c r="G146" s="17">
        <v>113</v>
      </c>
      <c r="H146" s="17">
        <v>103</v>
      </c>
      <c r="K146" s="15" t="s">
        <v>204</v>
      </c>
      <c r="L146" s="17">
        <f>L133</f>
        <v>1.1730620175159459</v>
      </c>
      <c r="M146" s="17">
        <f>N133</f>
        <v>1.2543100010629478</v>
      </c>
      <c r="N146" s="17">
        <f t="shared" si="152"/>
        <v>1.2687838353024372</v>
      </c>
      <c r="O146" s="17">
        <f t="shared" si="153"/>
        <v>1.275689755653856</v>
      </c>
    </row>
    <row r="147" spans="1:17">
      <c r="A147" s="9">
        <v>11</v>
      </c>
      <c r="B147" s="10" t="s">
        <v>205</v>
      </c>
      <c r="C147" s="17">
        <v>112</v>
      </c>
      <c r="D147" s="17">
        <v>87</v>
      </c>
      <c r="E147" s="17">
        <v>85</v>
      </c>
      <c r="F147" s="17">
        <v>85</v>
      </c>
      <c r="G147" s="17">
        <v>104</v>
      </c>
      <c r="H147" s="17">
        <v>128</v>
      </c>
      <c r="K147" s="15" t="s">
        <v>206</v>
      </c>
      <c r="L147" s="17">
        <f>L134</f>
        <v>1.1730620175159456</v>
      </c>
      <c r="M147" s="17">
        <f>N134</f>
        <v>1.1834064692736306</v>
      </c>
      <c r="N147" s="17">
        <f t="shared" si="152"/>
        <v>1.1993533419867186</v>
      </c>
      <c r="O147" s="17">
        <f t="shared" si="153"/>
        <v>1.2069728075852544</v>
      </c>
    </row>
    <row r="148" spans="1:17">
      <c r="A148" s="9">
        <v>12</v>
      </c>
      <c r="B148" s="10" t="s">
        <v>207</v>
      </c>
      <c r="C148" s="17">
        <v>6</v>
      </c>
      <c r="D148" s="17">
        <v>7</v>
      </c>
      <c r="E148" s="17">
        <v>7</v>
      </c>
      <c r="F148" s="17">
        <v>7</v>
      </c>
      <c r="G148" s="17">
        <v>7</v>
      </c>
      <c r="H148" s="17">
        <v>7</v>
      </c>
      <c r="K148" s="15" t="s">
        <v>208</v>
      </c>
      <c r="L148" s="17">
        <f>L135</f>
        <v>0.98175531496225732</v>
      </c>
      <c r="M148" s="17">
        <f>N135</f>
        <v>1.1583067590005311</v>
      </c>
      <c r="N148" s="17">
        <f t="shared" si="152"/>
        <v>0.92714478813365109</v>
      </c>
      <c r="O148" s="17">
        <f t="shared" si="153"/>
        <v>0.93583592008365357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14</v>
      </c>
      <c r="D150" s="17">
        <v>18</v>
      </c>
      <c r="E150" s="17">
        <v>19</v>
      </c>
      <c r="F150" s="17">
        <v>12</v>
      </c>
      <c r="G150" s="21">
        <v>12</v>
      </c>
      <c r="H150" s="21">
        <v>12</v>
      </c>
    </row>
    <row r="151" spans="1:17">
      <c r="A151" s="9">
        <v>15</v>
      </c>
      <c r="B151" s="10" t="s">
        <v>213</v>
      </c>
      <c r="C151" s="17">
        <v>2891</v>
      </c>
      <c r="D151" s="17">
        <v>2860</v>
      </c>
      <c r="E151" s="17">
        <v>2830</v>
      </c>
      <c r="F151" s="17">
        <v>2776</v>
      </c>
      <c r="G151" s="17">
        <v>2737</v>
      </c>
      <c r="H151" s="17">
        <v>2693</v>
      </c>
    </row>
    <row r="153" spans="1:17" ht="16">
      <c r="A153" s="20" t="s">
        <v>289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4">C167/C181*1000</f>
        <v>5.4750402576489527</v>
      </c>
      <c r="D155" s="17">
        <f t="shared" si="154"/>
        <v>5.625413633355393</v>
      </c>
      <c r="E155" s="17">
        <f t="shared" si="154"/>
        <v>6.1412487205731825</v>
      </c>
      <c r="F155" s="17">
        <f t="shared" si="154"/>
        <v>7.0224719101123592</v>
      </c>
      <c r="G155" s="17">
        <f t="shared" si="154"/>
        <v>7.1301247771836005</v>
      </c>
      <c r="H155" s="17">
        <f t="shared" ref="H155" si="155">H167/H181*1000</f>
        <v>7.2833211944646763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6">IF(C155/$I155&gt;1,2^((1-$I155/C155)/LN(10/3)),2^(-LOG($I155/C155,10/3)))</f>
        <v>1.0512205158496644</v>
      </c>
      <c r="M155" s="17">
        <f t="shared" si="156"/>
        <v>1.0660989492491997</v>
      </c>
      <c r="N155" s="17">
        <f t="shared" si="156"/>
        <v>1.1129201678591589</v>
      </c>
      <c r="O155" s="17">
        <f t="shared" si="156"/>
        <v>1.1803445566764348</v>
      </c>
      <c r="P155" s="17">
        <f t="shared" si="156"/>
        <v>1.1876723068963837</v>
      </c>
      <c r="Q155" s="17">
        <f t="shared" si="156"/>
        <v>1.1978007505099375</v>
      </c>
    </row>
    <row r="156" spans="1:17">
      <c r="A156" s="9">
        <v>2</v>
      </c>
      <c r="B156" s="15" t="s">
        <v>176</v>
      </c>
      <c r="C156" s="17">
        <f t="shared" ref="C156:G156" si="157">C168/C181*1000</f>
        <v>2.2544283413848634</v>
      </c>
      <c r="D156" s="17">
        <f t="shared" si="157"/>
        <v>2.316346790205162</v>
      </c>
      <c r="E156" s="17">
        <f t="shared" si="157"/>
        <v>2.3882633913340157</v>
      </c>
      <c r="F156" s="17">
        <f t="shared" si="157"/>
        <v>2.4578651685393256</v>
      </c>
      <c r="G156" s="17">
        <f t="shared" si="157"/>
        <v>2.4955436720142603</v>
      </c>
      <c r="H156" s="17">
        <f t="shared" ref="H156" si="158">H168/H181*1000</f>
        <v>2.1849963583394025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6"/>
        <v>0.71884125632789486</v>
      </c>
      <c r="M156" s="17">
        <f t="shared" si="156"/>
        <v>0.73014234357477048</v>
      </c>
      <c r="N156" s="17">
        <f t="shared" si="156"/>
        <v>0.74310857087426818</v>
      </c>
      <c r="O156" s="17">
        <f t="shared" si="156"/>
        <v>0.75550060310290679</v>
      </c>
      <c r="P156" s="17">
        <f t="shared" si="156"/>
        <v>0.76214682357611085</v>
      </c>
      <c r="Q156" s="17">
        <f t="shared" si="156"/>
        <v>0.70601100479126067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1.0000000000000001E-5</v>
      </c>
      <c r="G157" s="17">
        <f>G169/G181*1000</f>
        <v>1.8538324420677363</v>
      </c>
      <c r="H157" s="17">
        <f>H169/H181*1000</f>
        <v>2.2578295702840494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6"/>
        <v>8.8737830999390996E-4</v>
      </c>
      <c r="M157" s="17">
        <f t="shared" si="156"/>
        <v>8.8737830999390996E-4</v>
      </c>
      <c r="N157" s="17">
        <f t="shared" si="156"/>
        <v>8.8737830999390996E-4</v>
      </c>
      <c r="O157" s="17">
        <f t="shared" si="156"/>
        <v>8.8737830999390996E-4</v>
      </c>
      <c r="P157" s="17">
        <f t="shared" si="156"/>
        <v>0.95724841776818226</v>
      </c>
      <c r="Q157" s="17">
        <f t="shared" si="156"/>
        <v>1.0679523530266046</v>
      </c>
    </row>
    <row r="158" spans="1:17">
      <c r="A158" s="9">
        <v>4</v>
      </c>
      <c r="B158" s="15" t="s">
        <v>178</v>
      </c>
      <c r="C158" s="17">
        <f t="shared" ref="C158:G158" si="159">C170/C181*1000</f>
        <v>35.748792270531403</v>
      </c>
      <c r="D158" s="17">
        <f t="shared" si="159"/>
        <v>36.829913964262076</v>
      </c>
      <c r="E158" s="17">
        <f t="shared" si="159"/>
        <v>38.075742067553733</v>
      </c>
      <c r="F158" s="17">
        <f t="shared" si="159"/>
        <v>38.658707865168537</v>
      </c>
      <c r="G158" s="17">
        <f t="shared" si="159"/>
        <v>39.358288770053477</v>
      </c>
      <c r="H158" s="17">
        <f t="shared" ref="H158" si="160">H170/H181*1000</f>
        <v>40.458849235251272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6"/>
        <v>1.0970024998284085</v>
      </c>
      <c r="M158" s="17">
        <f t="shared" si="156"/>
        <v>1.1126712161195726</v>
      </c>
      <c r="N158" s="17">
        <f t="shared" si="156"/>
        <v>1.1298757181329171</v>
      </c>
      <c r="O158" s="17">
        <f t="shared" si="156"/>
        <v>1.1376309410590877</v>
      </c>
      <c r="P158" s="17">
        <f t="shared" si="156"/>
        <v>1.1467010266064304</v>
      </c>
      <c r="Q158" s="17">
        <f t="shared" si="156"/>
        <v>1.1604711893568582</v>
      </c>
    </row>
    <row r="159" spans="1:17">
      <c r="A159" s="9">
        <v>5</v>
      </c>
      <c r="B159" s="15" t="s">
        <v>179</v>
      </c>
      <c r="C159" s="17">
        <f t="shared" ref="C159:G159" si="161">C171/C181*1000</f>
        <v>3.3172302737520134</v>
      </c>
      <c r="D159" s="17">
        <f t="shared" si="161"/>
        <v>3.408338848444739</v>
      </c>
      <c r="E159" s="17">
        <f t="shared" si="161"/>
        <v>3.5141589901057664</v>
      </c>
      <c r="F159" s="17">
        <f t="shared" si="161"/>
        <v>3.6165730337078656</v>
      </c>
      <c r="G159" s="17">
        <f t="shared" si="161"/>
        <v>10.33868092691622</v>
      </c>
      <c r="H159" s="17">
        <f t="shared" ref="H159" si="162">H171/H181*1000</f>
        <v>10.560815731973779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6"/>
        <v>0.60241427760041144</v>
      </c>
      <c r="M159" s="17">
        <f t="shared" si="156"/>
        <v>0.61188498653648904</v>
      </c>
      <c r="N159" s="17">
        <f t="shared" si="156"/>
        <v>0.62275114145326627</v>
      </c>
      <c r="O159" s="17">
        <f t="shared" si="156"/>
        <v>0.63313610068773085</v>
      </c>
      <c r="P159" s="17">
        <f t="shared" si="156"/>
        <v>1.1390915684903398</v>
      </c>
      <c r="Q159" s="17">
        <f t="shared" si="156"/>
        <v>1.1498153446991892</v>
      </c>
    </row>
    <row r="160" spans="1:17">
      <c r="A160" s="9">
        <v>6</v>
      </c>
      <c r="B160" s="15" t="s">
        <v>180</v>
      </c>
      <c r="C160" s="17">
        <f t="shared" ref="C160:G160" si="163">(C172-C173)/C172*100</f>
        <v>1.2840366498903046</v>
      </c>
      <c r="D160" s="17">
        <f t="shared" si="163"/>
        <v>-2.1911177644710507</v>
      </c>
      <c r="E160" s="17">
        <f t="shared" si="163"/>
        <v>2.8507960014809455</v>
      </c>
      <c r="F160" s="17">
        <f t="shared" si="163"/>
        <v>-3.5457144369738951</v>
      </c>
      <c r="G160" s="17">
        <f t="shared" si="163"/>
        <v>1.2004006245029017</v>
      </c>
      <c r="H160" s="17">
        <f t="shared" ref="H160" si="164">(H172-H173)/H172*100</f>
        <v>2.9344760509657135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5">(ATAN((C160+2.4)/10)+3.1415/2)/3.1415*1.75</f>
        <v>1.0716278487134632</v>
      </c>
      <c r="M160" s="17">
        <f t="shared" si="165"/>
        <v>0.88663427539839645</v>
      </c>
      <c r="N160" s="17">
        <f t="shared" si="165"/>
        <v>1.1443431324972537</v>
      </c>
      <c r="O160" s="17">
        <f t="shared" si="165"/>
        <v>0.81145405815885818</v>
      </c>
      <c r="P160" s="17">
        <f t="shared" si="165"/>
        <v>1.0675145092514295</v>
      </c>
      <c r="Q160" s="17">
        <f t="shared" si="165"/>
        <v>1.1479845627539569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-26.612077789150462</v>
      </c>
      <c r="F161" s="17">
        <f>(F175-F174)/F181*1000</f>
        <v>-17.907303370786515</v>
      </c>
      <c r="G161" s="17">
        <f>(G175-G174)/G181*1000</f>
        <v>-21.033868092691623</v>
      </c>
      <c r="H161" s="17">
        <f>(H175-H174)/H181*1000</f>
        <v>-18.572469045884922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6">(ATAN(E161/10)+3.1415/2)/3.1415*1.75</f>
        <v>0.20020610924243021</v>
      </c>
      <c r="O161" s="17">
        <f t="shared" si="166"/>
        <v>0.28368051637958447</v>
      </c>
      <c r="P161" s="17">
        <f t="shared" si="166"/>
        <v>0.24719351764247527</v>
      </c>
      <c r="Q161" s="17">
        <f t="shared" si="166"/>
        <v>0.27511551761137576</v>
      </c>
    </row>
    <row r="162" spans="1:17">
      <c r="A162" s="9">
        <v>8</v>
      </c>
      <c r="B162" s="15" t="s">
        <v>182</v>
      </c>
      <c r="C162" s="17">
        <f t="shared" ref="C162:H162" si="167">(C176-C177)/C181*1000</f>
        <v>-8.0515297906602239</v>
      </c>
      <c r="D162" s="17">
        <f t="shared" si="167"/>
        <v>-7.2799470549305099</v>
      </c>
      <c r="E162" s="17">
        <f t="shared" si="167"/>
        <v>-1.7059024223814399</v>
      </c>
      <c r="F162" s="17">
        <f t="shared" si="167"/>
        <v>2.8089887640449436</v>
      </c>
      <c r="G162" s="17">
        <f t="shared" si="167"/>
        <v>0</v>
      </c>
      <c r="H162" s="17">
        <f t="shared" si="167"/>
        <v>0.36416605972323379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0.49738374988473283</v>
      </c>
      <c r="M162" s="17">
        <f>(ATAN(D162/10)+3.1415/2)/3.1415*1.75</f>
        <v>0.52446057939439816</v>
      </c>
      <c r="N162" s="17">
        <f t="shared" si="166"/>
        <v>0.78087725994097368</v>
      </c>
      <c r="O162" s="17">
        <f t="shared" si="166"/>
        <v>1.0275460968955912</v>
      </c>
      <c r="P162" s="17">
        <f t="shared" si="166"/>
        <v>0.875</v>
      </c>
      <c r="Q162" s="17">
        <f t="shared" si="166"/>
        <v>0.89527722775995244</v>
      </c>
    </row>
    <row r="163" spans="1:17">
      <c r="A163" s="9">
        <v>9</v>
      </c>
      <c r="B163" s="15" t="s">
        <v>183</v>
      </c>
      <c r="C163" s="17">
        <f t="shared" ref="C163:G163" si="168">C178/C181*1000</f>
        <v>1.932367149758454</v>
      </c>
      <c r="D163" s="17">
        <f t="shared" si="168"/>
        <v>1.985440105890139</v>
      </c>
      <c r="E163" s="17">
        <f t="shared" si="168"/>
        <v>1.7059024223814399</v>
      </c>
      <c r="F163" s="17">
        <f t="shared" si="168"/>
        <v>2.106741573033708</v>
      </c>
      <c r="G163" s="17">
        <f t="shared" si="168"/>
        <v>2.1390374331550803</v>
      </c>
      <c r="H163" s="17">
        <f t="shared" ref="H163" si="169">H178/H181*1000</f>
        <v>2.1849963583394025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0">IF(C163/$I163&gt;1,2^((1-$I163/C163)/LN(10/3)),2^(-LOG($I163/C163,10/3)))</f>
        <v>1.1374814895163559</v>
      </c>
      <c r="M163" s="17">
        <f t="shared" si="170"/>
        <v>1.1511514693073921</v>
      </c>
      <c r="N163" s="17">
        <f t="shared" si="170"/>
        <v>1.0719602682358853</v>
      </c>
      <c r="O163" s="17">
        <f t="shared" si="170"/>
        <v>1.1803445566764348</v>
      </c>
      <c r="P163" s="17">
        <f t="shared" si="170"/>
        <v>1.1876723068963839</v>
      </c>
      <c r="Q163" s="17">
        <f t="shared" si="170"/>
        <v>1.1978007505099375</v>
      </c>
    </row>
    <row r="164" spans="1:17">
      <c r="A164" s="9">
        <v>10</v>
      </c>
      <c r="B164" s="15" t="s">
        <v>184</v>
      </c>
      <c r="C164" s="17">
        <f t="shared" ref="C164:G164" si="171">C179/C181*100</f>
        <v>6.4412238325281812E-2</v>
      </c>
      <c r="D164" s="17">
        <f t="shared" si="171"/>
        <v>6.6181336863004633E-2</v>
      </c>
      <c r="E164" s="17">
        <f t="shared" si="171"/>
        <v>6.82360968952576E-2</v>
      </c>
      <c r="F164" s="17">
        <f t="shared" si="171"/>
        <v>7.02247191011236E-2</v>
      </c>
      <c r="G164" s="17">
        <f t="shared" si="171"/>
        <v>7.130124777183601E-2</v>
      </c>
      <c r="H164" s="17">
        <f t="shared" ref="H164" si="172">H179/H181*100</f>
        <v>7.2833211944646759E-2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0"/>
        <v>1.1374814895163559</v>
      </c>
      <c r="M164" s="17">
        <f t="shared" si="170"/>
        <v>1.1511514693073921</v>
      </c>
      <c r="N164" s="17">
        <f t="shared" si="170"/>
        <v>1.1663279075503781</v>
      </c>
      <c r="O164" s="17">
        <f t="shared" si="170"/>
        <v>1.1803445566764348</v>
      </c>
      <c r="P164" s="17">
        <f t="shared" si="170"/>
        <v>1.1876723068963837</v>
      </c>
      <c r="Q164" s="17">
        <f t="shared" si="170"/>
        <v>1.1978007505099375</v>
      </c>
    </row>
    <row r="165" spans="1:17">
      <c r="A165" s="9">
        <v>11</v>
      </c>
      <c r="B165" s="15" t="s">
        <v>185</v>
      </c>
      <c r="C165" s="17">
        <f t="shared" ref="C165:G165" si="173">C180/C181*1000</f>
        <v>10.305958132045088</v>
      </c>
      <c r="D165" s="17">
        <f t="shared" si="173"/>
        <v>10.919920582395765</v>
      </c>
      <c r="E165" s="17">
        <f t="shared" si="173"/>
        <v>11.258955987717503</v>
      </c>
      <c r="F165" s="17">
        <f t="shared" si="173"/>
        <v>6.6713483146067416</v>
      </c>
      <c r="G165" s="17">
        <f t="shared" si="173"/>
        <v>6.7736185383244214</v>
      </c>
      <c r="H165" s="17">
        <f t="shared" ref="H165" si="174">H180/H181*1000</f>
        <v>6.9191551347414419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0"/>
        <v>1.3450135873997642</v>
      </c>
      <c r="M165" s="17">
        <f t="shared" si="170"/>
        <v>1.3663025245211216</v>
      </c>
      <c r="N165" s="17">
        <f t="shared" si="170"/>
        <v>1.3771912725288207</v>
      </c>
      <c r="O165" s="17">
        <f t="shared" si="170"/>
        <v>1.1551522683833777</v>
      </c>
      <c r="P165" s="17">
        <f t="shared" si="170"/>
        <v>1.162702291699184</v>
      </c>
      <c r="Q165" s="17">
        <f t="shared" si="170"/>
        <v>1.1731419960572023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17</v>
      </c>
      <c r="D167" s="17">
        <v>17</v>
      </c>
      <c r="E167" s="17">
        <v>18</v>
      </c>
      <c r="F167" s="17">
        <v>20</v>
      </c>
      <c r="G167" s="17">
        <v>20</v>
      </c>
      <c r="H167" s="17">
        <v>20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7</v>
      </c>
      <c r="D168" s="17">
        <v>7</v>
      </c>
      <c r="E168" s="17">
        <v>7</v>
      </c>
      <c r="F168" s="17">
        <v>7</v>
      </c>
      <c r="G168" s="17">
        <v>7</v>
      </c>
      <c r="H168" s="17">
        <v>6</v>
      </c>
      <c r="K168" s="15" t="s">
        <v>187</v>
      </c>
      <c r="L168" s="17">
        <f t="shared" ref="L168:L173" si="175">L155</f>
        <v>1.0512205158496644</v>
      </c>
      <c r="M168" s="17">
        <f t="shared" ref="M168:M173" si="176">N155</f>
        <v>1.1129201678591589</v>
      </c>
      <c r="N168" s="17">
        <f t="shared" ref="N168:N178" si="177">P155</f>
        <v>1.1876723068963837</v>
      </c>
      <c r="O168" s="17">
        <f>Q155</f>
        <v>1.1978007505099375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5.2</v>
      </c>
      <c r="H169" s="17">
        <v>6.2</v>
      </c>
      <c r="K169" s="15" t="s">
        <v>190</v>
      </c>
      <c r="L169" s="17">
        <f t="shared" si="175"/>
        <v>0.71884125632789486</v>
      </c>
      <c r="M169" s="17">
        <f t="shared" si="176"/>
        <v>0.74310857087426818</v>
      </c>
      <c r="N169" s="17">
        <f t="shared" si="177"/>
        <v>0.76214682357611085</v>
      </c>
      <c r="O169" s="17">
        <f t="shared" ref="O169:O178" si="178">Q156</f>
        <v>0.70601100479126067</v>
      </c>
    </row>
    <row r="170" spans="1:17">
      <c r="A170" s="9">
        <v>4</v>
      </c>
      <c r="B170" s="10" t="s">
        <v>191</v>
      </c>
      <c r="C170" s="17">
        <v>111</v>
      </c>
      <c r="D170" s="17">
        <v>111.3</v>
      </c>
      <c r="E170" s="17">
        <v>111.6</v>
      </c>
      <c r="F170" s="17">
        <v>110.1</v>
      </c>
      <c r="G170" s="17">
        <v>110.4</v>
      </c>
      <c r="H170" s="17">
        <v>111.1</v>
      </c>
      <c r="K170" s="15" t="s">
        <v>192</v>
      </c>
      <c r="L170" s="17">
        <f t="shared" si="175"/>
        <v>8.8737830999390996E-4</v>
      </c>
      <c r="M170" s="17">
        <f t="shared" si="176"/>
        <v>8.8737830999390996E-4</v>
      </c>
      <c r="N170" s="17">
        <f t="shared" si="177"/>
        <v>0.95724841776818226</v>
      </c>
      <c r="O170" s="17">
        <f t="shared" si="178"/>
        <v>1.0679523530266046</v>
      </c>
    </row>
    <row r="171" spans="1:17">
      <c r="A171" s="9">
        <v>5</v>
      </c>
      <c r="B171" s="10" t="s">
        <v>193</v>
      </c>
      <c r="C171" s="17">
        <v>10.3</v>
      </c>
      <c r="D171" s="17">
        <v>10.3</v>
      </c>
      <c r="E171" s="17">
        <v>10.3</v>
      </c>
      <c r="F171" s="17">
        <v>10.3</v>
      </c>
      <c r="G171" s="17">
        <v>29</v>
      </c>
      <c r="H171" s="17">
        <v>29</v>
      </c>
      <c r="K171" s="15" t="s">
        <v>194</v>
      </c>
      <c r="L171" s="17">
        <f t="shared" si="175"/>
        <v>1.0970024998284085</v>
      </c>
      <c r="M171" s="17">
        <f t="shared" si="176"/>
        <v>1.1298757181329171</v>
      </c>
      <c r="N171" s="17">
        <f t="shared" si="177"/>
        <v>1.1467010266064304</v>
      </c>
      <c r="O171" s="17">
        <f t="shared" si="178"/>
        <v>1.1604711893568582</v>
      </c>
    </row>
    <row r="172" spans="1:17">
      <c r="A172" s="9">
        <v>6</v>
      </c>
      <c r="B172" s="10" t="s">
        <v>195</v>
      </c>
      <c r="C172" s="17">
        <v>18597.599999999999</v>
      </c>
      <c r="D172" s="17">
        <v>20040</v>
      </c>
      <c r="E172" s="17">
        <v>22688.400000000001</v>
      </c>
      <c r="F172" s="17">
        <v>15111.2</v>
      </c>
      <c r="G172" s="17">
        <v>13578.8</v>
      </c>
      <c r="H172" s="17">
        <v>21025.9</v>
      </c>
      <c r="K172" s="15" t="s">
        <v>196</v>
      </c>
      <c r="L172" s="17">
        <f t="shared" si="175"/>
        <v>0.60241427760041144</v>
      </c>
      <c r="M172" s="17">
        <f t="shared" si="176"/>
        <v>0.62275114145326627</v>
      </c>
      <c r="N172" s="17">
        <f t="shared" si="177"/>
        <v>1.1390915684903398</v>
      </c>
      <c r="O172" s="17">
        <f t="shared" si="178"/>
        <v>1.1498153446991892</v>
      </c>
    </row>
    <row r="173" spans="1:17">
      <c r="A173" s="9">
        <v>7</v>
      </c>
      <c r="B173" s="10" t="s">
        <v>197</v>
      </c>
      <c r="C173" s="17">
        <v>18358.8</v>
      </c>
      <c r="D173" s="17">
        <v>20479.099999999999</v>
      </c>
      <c r="E173" s="17">
        <v>22041.599999999999</v>
      </c>
      <c r="F173" s="17">
        <v>15647</v>
      </c>
      <c r="G173" s="17">
        <v>13415.8</v>
      </c>
      <c r="H173" s="17">
        <v>20408.900000000001</v>
      </c>
      <c r="K173" s="15" t="s">
        <v>198</v>
      </c>
      <c r="L173" s="17">
        <f t="shared" si="175"/>
        <v>1.0716278487134632</v>
      </c>
      <c r="M173" s="17">
        <f t="shared" si="176"/>
        <v>1.1443431324972537</v>
      </c>
      <c r="N173" s="17">
        <f t="shared" si="177"/>
        <v>1.0675145092514295</v>
      </c>
      <c r="O173" s="17">
        <f t="shared" si="178"/>
        <v>1.1479845627539569</v>
      </c>
    </row>
    <row r="174" spans="1:17">
      <c r="A174" s="9">
        <v>8</v>
      </c>
      <c r="B174" s="10" t="s">
        <v>199</v>
      </c>
      <c r="C174" s="17"/>
      <c r="D174" s="17"/>
      <c r="E174" s="17">
        <v>94</v>
      </c>
      <c r="F174" s="17">
        <v>66</v>
      </c>
      <c r="G174" s="17">
        <v>76</v>
      </c>
      <c r="H174" s="17">
        <v>63</v>
      </c>
      <c r="K174" s="15" t="s">
        <v>200</v>
      </c>
      <c r="L174" s="17">
        <f>N161</f>
        <v>0.20020610924243021</v>
      </c>
      <c r="M174" s="17">
        <f>O161</f>
        <v>0.28368051637958447</v>
      </c>
      <c r="N174" s="17">
        <f t="shared" si="177"/>
        <v>0.24719351764247527</v>
      </c>
      <c r="O174" s="17">
        <f t="shared" si="178"/>
        <v>0.27511551761137576</v>
      </c>
    </row>
    <row r="175" spans="1:17">
      <c r="A175" s="9">
        <v>9</v>
      </c>
      <c r="B175" s="10" t="s">
        <v>201</v>
      </c>
      <c r="C175" s="17"/>
      <c r="D175" s="17"/>
      <c r="E175" s="17">
        <v>16</v>
      </c>
      <c r="F175" s="17">
        <v>15</v>
      </c>
      <c r="G175" s="17">
        <v>17</v>
      </c>
      <c r="H175" s="17">
        <v>12</v>
      </c>
      <c r="K175" s="15" t="s">
        <v>202</v>
      </c>
      <c r="L175" s="17">
        <f>L162</f>
        <v>0.49738374988473283</v>
      </c>
      <c r="M175" s="17">
        <f>N162</f>
        <v>0.78087725994097368</v>
      </c>
      <c r="N175" s="17">
        <f t="shared" si="177"/>
        <v>0.875</v>
      </c>
      <c r="O175" s="17">
        <f t="shared" si="178"/>
        <v>0.89527722775995244</v>
      </c>
    </row>
    <row r="176" spans="1:17">
      <c r="A176" s="9">
        <v>10</v>
      </c>
      <c r="B176" s="10" t="s">
        <v>203</v>
      </c>
      <c r="C176" s="17">
        <v>99</v>
      </c>
      <c r="D176" s="17">
        <v>96</v>
      </c>
      <c r="E176" s="17">
        <v>93</v>
      </c>
      <c r="F176" s="17">
        <v>110</v>
      </c>
      <c r="G176" s="17">
        <v>130</v>
      </c>
      <c r="H176" s="17">
        <v>109</v>
      </c>
      <c r="K176" s="15" t="s">
        <v>204</v>
      </c>
      <c r="L176" s="17">
        <f>L163</f>
        <v>1.1374814895163559</v>
      </c>
      <c r="M176" s="17">
        <f>N163</f>
        <v>1.0719602682358853</v>
      </c>
      <c r="N176" s="17">
        <f t="shared" si="177"/>
        <v>1.1876723068963839</v>
      </c>
      <c r="O176" s="17">
        <f t="shared" si="178"/>
        <v>1.1978007505099375</v>
      </c>
    </row>
    <row r="177" spans="1:17">
      <c r="A177" s="9">
        <v>11</v>
      </c>
      <c r="B177" s="10" t="s">
        <v>205</v>
      </c>
      <c r="C177" s="17">
        <v>124</v>
      </c>
      <c r="D177" s="17">
        <v>118</v>
      </c>
      <c r="E177" s="17">
        <v>98</v>
      </c>
      <c r="F177" s="17">
        <v>102</v>
      </c>
      <c r="G177" s="17">
        <v>130</v>
      </c>
      <c r="H177" s="17">
        <v>108</v>
      </c>
      <c r="K177" s="15" t="s">
        <v>206</v>
      </c>
      <c r="L177" s="17">
        <f>L164</f>
        <v>1.1374814895163559</v>
      </c>
      <c r="M177" s="17">
        <f>N164</f>
        <v>1.1663279075503781</v>
      </c>
      <c r="N177" s="17">
        <f t="shared" si="177"/>
        <v>1.1876723068963837</v>
      </c>
      <c r="O177" s="17">
        <f t="shared" si="178"/>
        <v>1.1978007505099375</v>
      </c>
    </row>
    <row r="178" spans="1:17">
      <c r="A178" s="9">
        <v>12</v>
      </c>
      <c r="B178" s="10" t="s">
        <v>207</v>
      </c>
      <c r="C178" s="17">
        <v>6</v>
      </c>
      <c r="D178" s="17">
        <v>6</v>
      </c>
      <c r="E178" s="17">
        <v>5</v>
      </c>
      <c r="F178" s="17">
        <v>6</v>
      </c>
      <c r="G178" s="17">
        <v>6</v>
      </c>
      <c r="H178" s="17">
        <v>6</v>
      </c>
      <c r="K178" s="15" t="s">
        <v>208</v>
      </c>
      <c r="L178" s="17">
        <f>L165</f>
        <v>1.3450135873997642</v>
      </c>
      <c r="M178" s="17">
        <f>N165</f>
        <v>1.3771912725288207</v>
      </c>
      <c r="N178" s="17">
        <f t="shared" si="177"/>
        <v>1.162702291699184</v>
      </c>
      <c r="O178" s="17">
        <f t="shared" si="178"/>
        <v>1.1731419960572023</v>
      </c>
    </row>
    <row r="179" spans="1:17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</row>
    <row r="180" spans="1:17">
      <c r="A180" s="9">
        <v>14</v>
      </c>
      <c r="B180" s="10" t="s">
        <v>211</v>
      </c>
      <c r="C180" s="17">
        <v>32</v>
      </c>
      <c r="D180" s="17">
        <v>33</v>
      </c>
      <c r="E180" s="17">
        <v>33</v>
      </c>
      <c r="F180" s="17">
        <v>19</v>
      </c>
      <c r="G180" s="21">
        <v>19</v>
      </c>
      <c r="H180" s="21">
        <v>19</v>
      </c>
    </row>
    <row r="181" spans="1:17">
      <c r="A181" s="9">
        <v>15</v>
      </c>
      <c r="B181" s="10" t="s">
        <v>213</v>
      </c>
      <c r="C181" s="17">
        <v>3105</v>
      </c>
      <c r="D181" s="17">
        <v>3022</v>
      </c>
      <c r="E181" s="17">
        <v>2931</v>
      </c>
      <c r="F181" s="17">
        <v>2848</v>
      </c>
      <c r="G181" s="17">
        <v>2805</v>
      </c>
      <c r="H181" s="17">
        <v>2746</v>
      </c>
    </row>
    <row r="183" spans="1:17" ht="16">
      <c r="A183" s="20" t="s">
        <v>290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79">C197/C211*1000</f>
        <v>2.9732408325074329</v>
      </c>
      <c r="D185" s="17">
        <f t="shared" si="179"/>
        <v>3.0150753768844218</v>
      </c>
      <c r="E185" s="17">
        <f t="shared" si="179"/>
        <v>4.1536863966770508</v>
      </c>
      <c r="F185" s="17">
        <f t="shared" si="179"/>
        <v>5.3078556263269636</v>
      </c>
      <c r="G185" s="17">
        <f t="shared" si="179"/>
        <v>5.2966101694915251</v>
      </c>
      <c r="H185" s="17">
        <f t="shared" ref="H185" si="180">H197/H211*1000</f>
        <v>5.3304904051172706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1">IF(C185/$I185&gt;1,2^((1-$I185/C185)/LN(10/3)),2^(-LOG($I185/C185,10/3)))</f>
        <v>0.74137472093840451</v>
      </c>
      <c r="M185" s="17">
        <f t="shared" si="181"/>
        <v>0.7473624460857593</v>
      </c>
      <c r="N185" s="17">
        <f t="shared" si="181"/>
        <v>0.89873966998964094</v>
      </c>
      <c r="O185" s="17">
        <f t="shared" si="181"/>
        <v>1.033955320975763</v>
      </c>
      <c r="P185" s="17">
        <f t="shared" si="181"/>
        <v>1.0327654755492741</v>
      </c>
      <c r="Q185" s="17">
        <f t="shared" si="181"/>
        <v>1.0363391258580894</v>
      </c>
    </row>
    <row r="186" spans="1:17">
      <c r="A186" s="9">
        <v>2</v>
      </c>
      <c r="B186" s="15" t="s">
        <v>176</v>
      </c>
      <c r="C186" s="17">
        <f t="shared" ref="C186:G186" si="182">C198/C211*1000</f>
        <v>1.9821605550049552</v>
      </c>
      <c r="D186" s="17">
        <f t="shared" si="182"/>
        <v>2.0100502512562817</v>
      </c>
      <c r="E186" s="17">
        <f t="shared" si="182"/>
        <v>2.0768431983385254</v>
      </c>
      <c r="F186" s="17">
        <f t="shared" si="182"/>
        <v>2.1231422505307855</v>
      </c>
      <c r="G186" s="17">
        <f t="shared" si="182"/>
        <v>2.1186440677966103</v>
      </c>
      <c r="H186" s="17">
        <f t="shared" ref="H186" si="183">H198/H211*1000</f>
        <v>2.1321961620469083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1"/>
        <v>0.66750083366928536</v>
      </c>
      <c r="M186" s="17">
        <f t="shared" si="181"/>
        <v>0.67289191514908397</v>
      </c>
      <c r="N186" s="17">
        <f t="shared" si="181"/>
        <v>0.68567551377270453</v>
      </c>
      <c r="O186" s="17">
        <f t="shared" si="181"/>
        <v>0.69443459588067025</v>
      </c>
      <c r="P186" s="17">
        <f t="shared" si="181"/>
        <v>0.69358718608185854</v>
      </c>
      <c r="Q186" s="17">
        <f t="shared" si="181"/>
        <v>0.69613795027441705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1.0000000000000001E-5</v>
      </c>
      <c r="F187" s="17">
        <f>F199/F211*1000+0.00001</f>
        <v>1.0000000000000001E-5</v>
      </c>
      <c r="G187" s="17">
        <f>G199/G211*1000</f>
        <v>1.8008474576271187</v>
      </c>
      <c r="H187" s="17">
        <f>H199/H211*1000</f>
        <v>2.1321961620469083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1"/>
        <v>8.8737830999390996E-4</v>
      </c>
      <c r="M187" s="17">
        <f t="shared" si="181"/>
        <v>8.8737830999390996E-4</v>
      </c>
      <c r="N187" s="17">
        <f t="shared" si="181"/>
        <v>8.8737830999390996E-4</v>
      </c>
      <c r="O187" s="17">
        <f t="shared" si="181"/>
        <v>8.8737830999390996E-4</v>
      </c>
      <c r="P187" s="17">
        <f t="shared" si="181"/>
        <v>0.94140031719084261</v>
      </c>
      <c r="Q187" s="17">
        <f t="shared" si="181"/>
        <v>1.0363391258580894</v>
      </c>
    </row>
    <row r="188" spans="1:17">
      <c r="A188" s="9">
        <v>4</v>
      </c>
      <c r="B188" s="15" t="s">
        <v>178</v>
      </c>
      <c r="C188" s="17">
        <f t="shared" ref="C188:G188" si="184">C200/C211*1000</f>
        <v>34.390485629335977</v>
      </c>
      <c r="D188" s="17">
        <f t="shared" si="184"/>
        <v>34.974874371859293</v>
      </c>
      <c r="E188" s="17">
        <f t="shared" si="184"/>
        <v>36.033229491173422</v>
      </c>
      <c r="F188" s="17">
        <f t="shared" si="184"/>
        <v>35.774946921443743</v>
      </c>
      <c r="G188" s="17">
        <f t="shared" si="184"/>
        <v>35.699152542372886</v>
      </c>
      <c r="H188" s="17">
        <f t="shared" ref="H188" si="185">H200/H211*1000</f>
        <v>37.100213219616201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1"/>
        <v>1.0762677527717082</v>
      </c>
      <c r="M188" s="17">
        <f t="shared" si="181"/>
        <v>1.0853372078152828</v>
      </c>
      <c r="N188" s="17">
        <f t="shared" si="181"/>
        <v>1.1011941779726337</v>
      </c>
      <c r="O188" s="17">
        <f t="shared" si="181"/>
        <v>1.0973900455201122</v>
      </c>
      <c r="P188" s="17">
        <f t="shared" si="181"/>
        <v>1.0962657807813618</v>
      </c>
      <c r="Q188" s="17">
        <f t="shared" si="181"/>
        <v>1.1164793021758372</v>
      </c>
    </row>
    <row r="189" spans="1:17">
      <c r="A189" s="9">
        <v>5</v>
      </c>
      <c r="B189" s="15" t="s">
        <v>179</v>
      </c>
      <c r="C189" s="17">
        <f t="shared" ref="C189:G189" si="186">C201/C211*1000</f>
        <v>6.7393458870168477</v>
      </c>
      <c r="D189" s="17">
        <f t="shared" si="186"/>
        <v>6.8341708542713562</v>
      </c>
      <c r="E189" s="17">
        <f t="shared" si="186"/>
        <v>7.061266874350987</v>
      </c>
      <c r="F189" s="17">
        <f t="shared" si="186"/>
        <v>7.2186836518046711</v>
      </c>
      <c r="G189" s="17">
        <f t="shared" si="186"/>
        <v>7.2033898305084749</v>
      </c>
      <c r="H189" s="17">
        <f t="shared" ref="H189" si="187">H201/H211*1000</f>
        <v>10.554371002132196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1"/>
        <v>0.9059935205712607</v>
      </c>
      <c r="M189" s="17">
        <f t="shared" si="181"/>
        <v>0.91331079216584454</v>
      </c>
      <c r="N189" s="17">
        <f t="shared" si="181"/>
        <v>0.93066186790745531</v>
      </c>
      <c r="O189" s="17">
        <f t="shared" si="181"/>
        <v>0.94255049970488047</v>
      </c>
      <c r="P189" s="17">
        <f t="shared" si="181"/>
        <v>0.94140031719084261</v>
      </c>
      <c r="Q189" s="17">
        <f t="shared" si="181"/>
        <v>1.1495091878770582</v>
      </c>
    </row>
    <row r="190" spans="1:17">
      <c r="A190" s="9">
        <v>6</v>
      </c>
      <c r="B190" s="15" t="s">
        <v>180</v>
      </c>
      <c r="C190" s="17">
        <f t="shared" ref="C190:H190" si="188">(C202-C203)/C202*100</f>
        <v>1.5960669183093339</v>
      </c>
      <c r="D190" s="17">
        <f t="shared" si="188"/>
        <v>2.7205725525511335</v>
      </c>
      <c r="E190" s="17">
        <f t="shared" si="188"/>
        <v>7.7312903370049746</v>
      </c>
      <c r="F190" s="17">
        <f t="shared" si="188"/>
        <v>6.231254932912389</v>
      </c>
      <c r="G190" s="17">
        <f t="shared" si="188"/>
        <v>0.60163685000845279</v>
      </c>
      <c r="H190" s="17">
        <f t="shared" si="188"/>
        <v>-7.0497253411952423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89">(ATAN((C190+2.4)/10)+3.1415/2)/3.1415*1.75</f>
        <v>1.0867754978973778</v>
      </c>
      <c r="M190" s="17">
        <f t="shared" si="189"/>
        <v>1.1386262729678918</v>
      </c>
      <c r="N190" s="17">
        <f t="shared" si="189"/>
        <v>1.316145824575927</v>
      </c>
      <c r="O190" s="17">
        <f t="shared" si="189"/>
        <v>1.2716619728573413</v>
      </c>
      <c r="P190" s="17">
        <f t="shared" si="189"/>
        <v>1.0374422013418063</v>
      </c>
      <c r="Q190" s="17">
        <f t="shared" si="189"/>
        <v>0.63254849370621502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-10.384215991692628</v>
      </c>
      <c r="F191" s="17">
        <f>(F205-F204)/F211*1000</f>
        <v>-11.677282377919319</v>
      </c>
      <c r="G191" s="17">
        <f>(G205-G204)/G211*1000</f>
        <v>-19.067796610169491</v>
      </c>
      <c r="H191" s="17">
        <f>(H205-H204)/H211*1000</f>
        <v>-19.189765458422176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0">(ATAN(E191/10)+3.1415/2)/3.1415*1.75</f>
        <v>0.4269885063783081</v>
      </c>
      <c r="O191" s="17">
        <f t="shared" si="190"/>
        <v>0.39447031842875874</v>
      </c>
      <c r="P191" s="17">
        <f t="shared" si="190"/>
        <v>0.26903990226581381</v>
      </c>
      <c r="Q191" s="17">
        <f t="shared" si="190"/>
        <v>0.26758159142541993</v>
      </c>
    </row>
    <row r="192" spans="1:17">
      <c r="A192" s="9">
        <v>8</v>
      </c>
      <c r="B192" s="15" t="s">
        <v>182</v>
      </c>
      <c r="C192" s="17">
        <f t="shared" ref="C192:H192" si="191">(C206-C207)/C211*1000</f>
        <v>0</v>
      </c>
      <c r="D192" s="17">
        <f t="shared" si="191"/>
        <v>-12.060301507537687</v>
      </c>
      <c r="E192" s="17">
        <f t="shared" si="191"/>
        <v>-11.422637590861891</v>
      </c>
      <c r="F192" s="17">
        <f t="shared" si="191"/>
        <v>13.800424628450106</v>
      </c>
      <c r="G192" s="17">
        <f t="shared" si="191"/>
        <v>12.711864406779663</v>
      </c>
      <c r="H192" s="17">
        <f t="shared" si="191"/>
        <v>-1.0660980810234542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0.875</v>
      </c>
      <c r="M192" s="17">
        <f>(ATAN(D192/10)+3.1415/2)/3.1415*1.75</f>
        <v>0.38561158847384086</v>
      </c>
      <c r="N192" s="17">
        <f t="shared" si="190"/>
        <v>0.40054809769302169</v>
      </c>
      <c r="O192" s="17">
        <f t="shared" si="190"/>
        <v>1.4007187640157908</v>
      </c>
      <c r="P192" s="17">
        <f t="shared" si="190"/>
        <v>1.378713954779285</v>
      </c>
      <c r="Q192" s="17">
        <f t="shared" si="190"/>
        <v>0.81583554787105661</v>
      </c>
    </row>
    <row r="193" spans="1:17">
      <c r="A193" s="9">
        <v>9</v>
      </c>
      <c r="B193" s="15" t="s">
        <v>183</v>
      </c>
      <c r="C193" s="17">
        <f t="shared" ref="C193:G193" si="192">C208/C211*1000</f>
        <v>0.99108027750247762</v>
      </c>
      <c r="D193" s="17">
        <f t="shared" si="192"/>
        <v>1.0050251256281408</v>
      </c>
      <c r="E193" s="17">
        <f t="shared" si="192"/>
        <v>1.0384215991692627</v>
      </c>
      <c r="F193" s="17">
        <f t="shared" si="192"/>
        <v>1.0615711252653928</v>
      </c>
      <c r="G193" s="17">
        <f t="shared" si="192"/>
        <v>1.0593220338983051</v>
      </c>
      <c r="H193" s="17">
        <f t="shared" ref="H193" si="193">H208/H211*1000</f>
        <v>1.0660980810234542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4">IF(C193/$I193&gt;1,2^((1-$I193/C193)/LN(10/3)),2^(-LOG($I193/C193,10/3)))</f>
        <v>0.78773677807105402</v>
      </c>
      <c r="M193" s="17">
        <f t="shared" si="194"/>
        <v>0.79409894713662732</v>
      </c>
      <c r="N193" s="17">
        <f t="shared" si="194"/>
        <v>0.80918523659722386</v>
      </c>
      <c r="O193" s="17">
        <f t="shared" si="194"/>
        <v>0.81952207929547183</v>
      </c>
      <c r="P193" s="17">
        <f t="shared" si="194"/>
        <v>0.81852202681470954</v>
      </c>
      <c r="Q193" s="17">
        <f t="shared" si="194"/>
        <v>0.82153225641340477</v>
      </c>
    </row>
    <row r="194" spans="1:17">
      <c r="A194" s="9">
        <v>10</v>
      </c>
      <c r="B194" s="15" t="s">
        <v>184</v>
      </c>
      <c r="C194" s="17">
        <f t="shared" ref="C194:G194" si="195">C209/C211*100</f>
        <v>9.9108027750247768E-2</v>
      </c>
      <c r="D194" s="17">
        <f t="shared" si="195"/>
        <v>0.10050251256281408</v>
      </c>
      <c r="E194" s="17">
        <f t="shared" si="195"/>
        <v>0.10384215991692627</v>
      </c>
      <c r="F194" s="17">
        <f t="shared" si="195"/>
        <v>0.10615711252653928</v>
      </c>
      <c r="G194" s="17">
        <f t="shared" si="195"/>
        <v>0.1059322033898305</v>
      </c>
      <c r="H194" s="17">
        <f t="shared" ref="H194" si="196">H209/H211*100</f>
        <v>0.10660980810234541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4"/>
        <v>1.3301179152088041</v>
      </c>
      <c r="M194" s="17">
        <f t="shared" si="194"/>
        <v>1.3354891281194736</v>
      </c>
      <c r="N194" s="17">
        <f t="shared" si="194"/>
        <v>1.3478477744302422</v>
      </c>
      <c r="O194" s="17">
        <f t="shared" si="194"/>
        <v>1.3560202240240973</v>
      </c>
      <c r="P194" s="17">
        <f t="shared" si="194"/>
        <v>1.355239765296665</v>
      </c>
      <c r="Q194" s="17">
        <f t="shared" si="194"/>
        <v>1.357582490095127</v>
      </c>
    </row>
    <row r="195" spans="1:17">
      <c r="A195" s="9">
        <v>11</v>
      </c>
      <c r="B195" s="15" t="s">
        <v>185</v>
      </c>
      <c r="C195" s="17">
        <f t="shared" ref="C195:G195" si="197">C210/C211*1000</f>
        <v>6.9375619425173438</v>
      </c>
      <c r="D195" s="17">
        <f t="shared" si="197"/>
        <v>7.0351758793969852</v>
      </c>
      <c r="E195" s="17">
        <f t="shared" si="197"/>
        <v>7.2689511941848393</v>
      </c>
      <c r="F195" s="17">
        <f t="shared" si="197"/>
        <v>6.369426751592357</v>
      </c>
      <c r="G195" s="17">
        <f t="shared" si="197"/>
        <v>6.3559322033898313</v>
      </c>
      <c r="H195" s="17">
        <f t="shared" ref="H195" si="198">H210/H211*1000</f>
        <v>6.3965884861407245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4"/>
        <v>1.1744376458154921</v>
      </c>
      <c r="M195" s="17">
        <f t="shared" si="194"/>
        <v>1.1812185795507011</v>
      </c>
      <c r="N195" s="17">
        <f t="shared" si="194"/>
        <v>1.1968652386932175</v>
      </c>
      <c r="O195" s="17">
        <f t="shared" si="194"/>
        <v>1.1317658115657943</v>
      </c>
      <c r="P195" s="17">
        <f t="shared" si="194"/>
        <v>1.1306803717153568</v>
      </c>
      <c r="Q195" s="17">
        <f t="shared" si="194"/>
        <v>1.1339398182954332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3</v>
      </c>
      <c r="D197" s="17">
        <v>3</v>
      </c>
      <c r="E197" s="17">
        <v>4</v>
      </c>
      <c r="F197" s="17">
        <v>5</v>
      </c>
      <c r="G197" s="17">
        <v>5</v>
      </c>
      <c r="H197" s="17">
        <v>5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2</v>
      </c>
      <c r="G198" s="17">
        <v>2</v>
      </c>
      <c r="H198" s="17">
        <v>2</v>
      </c>
      <c r="K198" s="15" t="s">
        <v>187</v>
      </c>
      <c r="L198" s="17">
        <f>L185</f>
        <v>0.74137472093840451</v>
      </c>
      <c r="M198" s="17">
        <f>N185</f>
        <v>0.89873966998964094</v>
      </c>
      <c r="N198" s="17">
        <f>P185</f>
        <v>1.0327654755492741</v>
      </c>
      <c r="O198" s="17">
        <f>Q185</f>
        <v>1.0363391258580894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1.7</v>
      </c>
      <c r="H199" s="17">
        <v>2</v>
      </c>
      <c r="K199" s="15" t="s">
        <v>190</v>
      </c>
      <c r="L199" s="17">
        <f t="shared" ref="L199:L208" si="199">L186</f>
        <v>0.66750083366928536</v>
      </c>
      <c r="M199" s="17">
        <f t="shared" ref="M199:M208" si="200">N186</f>
        <v>0.68567551377270453</v>
      </c>
      <c r="N199" s="17">
        <f t="shared" ref="N199:N208" si="201">P186</f>
        <v>0.69358718608185854</v>
      </c>
      <c r="O199" s="17">
        <f t="shared" ref="O199:O208" si="202">Q186</f>
        <v>0.69613795027441705</v>
      </c>
    </row>
    <row r="200" spans="1:17">
      <c r="A200" s="9">
        <v>4</v>
      </c>
      <c r="B200" s="10" t="s">
        <v>191</v>
      </c>
      <c r="C200" s="17">
        <v>34.700000000000003</v>
      </c>
      <c r="D200" s="17">
        <v>34.799999999999997</v>
      </c>
      <c r="E200" s="17">
        <v>34.700000000000003</v>
      </c>
      <c r="F200" s="17">
        <v>33.700000000000003</v>
      </c>
      <c r="G200" s="17">
        <v>33.700000000000003</v>
      </c>
      <c r="H200" s="17">
        <v>34.799999999999997</v>
      </c>
      <c r="K200" s="15" t="s">
        <v>192</v>
      </c>
      <c r="L200" s="17">
        <f t="shared" si="199"/>
        <v>8.8737830999390996E-4</v>
      </c>
      <c r="M200" s="17">
        <f t="shared" si="200"/>
        <v>8.8737830999390996E-4</v>
      </c>
      <c r="N200" s="17">
        <f t="shared" si="201"/>
        <v>0.94140031719084261</v>
      </c>
      <c r="O200" s="17">
        <f t="shared" si="202"/>
        <v>1.0363391258580894</v>
      </c>
    </row>
    <row r="201" spans="1:17">
      <c r="A201" s="9">
        <v>5</v>
      </c>
      <c r="B201" s="10" t="s">
        <v>193</v>
      </c>
      <c r="C201" s="17">
        <v>6.8</v>
      </c>
      <c r="D201" s="17">
        <v>6.8</v>
      </c>
      <c r="E201" s="17">
        <v>6.8</v>
      </c>
      <c r="F201" s="17">
        <v>6.8</v>
      </c>
      <c r="G201" s="17">
        <v>6.8</v>
      </c>
      <c r="H201" s="17">
        <v>9.9</v>
      </c>
      <c r="K201" s="15" t="s">
        <v>194</v>
      </c>
      <c r="L201" s="17">
        <f t="shared" si="199"/>
        <v>1.0762677527717082</v>
      </c>
      <c r="M201" s="17">
        <f t="shared" si="200"/>
        <v>1.1011941779726337</v>
      </c>
      <c r="N201" s="17">
        <f t="shared" si="201"/>
        <v>1.0962657807813618</v>
      </c>
      <c r="O201" s="17">
        <f t="shared" si="202"/>
        <v>1.1164793021758372</v>
      </c>
    </row>
    <row r="202" spans="1:17">
      <c r="A202" s="9">
        <v>6</v>
      </c>
      <c r="B202" s="10" t="s">
        <v>195</v>
      </c>
      <c r="C202" s="17">
        <v>4291.8</v>
      </c>
      <c r="D202" s="17">
        <v>4219.7</v>
      </c>
      <c r="E202" s="17">
        <v>6709.1</v>
      </c>
      <c r="F202" s="17">
        <v>7602</v>
      </c>
      <c r="G202" s="17">
        <v>10055.9</v>
      </c>
      <c r="H202" s="17">
        <v>11159.3</v>
      </c>
      <c r="K202" s="15" t="s">
        <v>196</v>
      </c>
      <c r="L202" s="17">
        <f t="shared" si="199"/>
        <v>0.9059935205712607</v>
      </c>
      <c r="M202" s="17">
        <f t="shared" si="200"/>
        <v>0.93066186790745531</v>
      </c>
      <c r="N202" s="17">
        <f t="shared" si="201"/>
        <v>0.94140031719084261</v>
      </c>
      <c r="O202" s="17">
        <f t="shared" si="202"/>
        <v>1.1495091878770582</v>
      </c>
    </row>
    <row r="203" spans="1:17">
      <c r="A203" s="9">
        <v>7</v>
      </c>
      <c r="B203" s="10" t="s">
        <v>197</v>
      </c>
      <c r="C203" s="17">
        <v>4223.3</v>
      </c>
      <c r="D203" s="17">
        <v>4104.8999999999996</v>
      </c>
      <c r="E203" s="17">
        <v>6190.4</v>
      </c>
      <c r="F203" s="17">
        <v>7128.3</v>
      </c>
      <c r="G203" s="17">
        <v>9995.4</v>
      </c>
      <c r="H203" s="17">
        <v>11946</v>
      </c>
      <c r="K203" s="15" t="s">
        <v>198</v>
      </c>
      <c r="L203" s="17">
        <f t="shared" si="199"/>
        <v>1.0867754978973778</v>
      </c>
      <c r="M203" s="17">
        <f t="shared" si="200"/>
        <v>1.316145824575927</v>
      </c>
      <c r="N203" s="17">
        <f t="shared" si="201"/>
        <v>1.0374422013418063</v>
      </c>
      <c r="O203" s="17">
        <f t="shared" si="202"/>
        <v>0.63254849370621502</v>
      </c>
    </row>
    <row r="204" spans="1:17">
      <c r="A204" s="9">
        <v>8</v>
      </c>
      <c r="B204" s="10" t="s">
        <v>199</v>
      </c>
      <c r="C204" s="17"/>
      <c r="D204" s="17"/>
      <c r="E204" s="17">
        <v>17</v>
      </c>
      <c r="F204" s="17">
        <v>15</v>
      </c>
      <c r="G204" s="17">
        <v>25</v>
      </c>
      <c r="H204" s="17">
        <v>22</v>
      </c>
      <c r="K204" s="15" t="s">
        <v>200</v>
      </c>
      <c r="L204" s="17">
        <f>N191</f>
        <v>0.4269885063783081</v>
      </c>
      <c r="M204" s="17">
        <f>O191</f>
        <v>0.39447031842875874</v>
      </c>
      <c r="N204" s="17">
        <f t="shared" si="201"/>
        <v>0.26903990226581381</v>
      </c>
      <c r="O204" s="17">
        <f t="shared" si="202"/>
        <v>0.26758159142541993</v>
      </c>
    </row>
    <row r="205" spans="1:17">
      <c r="A205" s="9">
        <v>9</v>
      </c>
      <c r="B205" s="10" t="s">
        <v>201</v>
      </c>
      <c r="C205" s="17"/>
      <c r="D205" s="17"/>
      <c r="E205" s="17">
        <v>7</v>
      </c>
      <c r="F205" s="17">
        <v>4</v>
      </c>
      <c r="G205" s="17">
        <v>7</v>
      </c>
      <c r="H205" s="17">
        <v>4</v>
      </c>
      <c r="K205" s="15" t="s">
        <v>202</v>
      </c>
      <c r="L205" s="17">
        <f t="shared" si="199"/>
        <v>0.875</v>
      </c>
      <c r="M205" s="17">
        <f t="shared" si="200"/>
        <v>0.40054809769302169</v>
      </c>
      <c r="N205" s="17">
        <f t="shared" si="201"/>
        <v>1.378713954779285</v>
      </c>
      <c r="O205" s="17">
        <f t="shared" si="202"/>
        <v>0.81583554787105661</v>
      </c>
    </row>
    <row r="206" spans="1:17">
      <c r="A206" s="9">
        <v>10</v>
      </c>
      <c r="B206" s="10" t="s">
        <v>203</v>
      </c>
      <c r="C206" s="17">
        <v>47</v>
      </c>
      <c r="D206" s="17">
        <v>29</v>
      </c>
      <c r="E206" s="17">
        <v>18</v>
      </c>
      <c r="F206" s="17">
        <v>39</v>
      </c>
      <c r="G206" s="17">
        <v>44</v>
      </c>
      <c r="H206" s="17">
        <v>47</v>
      </c>
      <c r="K206" s="15" t="s">
        <v>204</v>
      </c>
      <c r="L206" s="17">
        <f t="shared" si="199"/>
        <v>0.78773677807105402</v>
      </c>
      <c r="M206" s="17">
        <f t="shared" si="200"/>
        <v>0.80918523659722386</v>
      </c>
      <c r="N206" s="17">
        <f t="shared" si="201"/>
        <v>0.81852202681470954</v>
      </c>
      <c r="O206" s="17">
        <f t="shared" si="202"/>
        <v>0.82153225641340477</v>
      </c>
    </row>
    <row r="207" spans="1:17">
      <c r="A207" s="9">
        <v>11</v>
      </c>
      <c r="B207" s="10" t="s">
        <v>205</v>
      </c>
      <c r="C207" s="17">
        <v>47</v>
      </c>
      <c r="D207" s="17">
        <v>41</v>
      </c>
      <c r="E207" s="17">
        <v>29</v>
      </c>
      <c r="F207" s="17">
        <v>26</v>
      </c>
      <c r="G207" s="17">
        <v>32</v>
      </c>
      <c r="H207" s="17">
        <v>48</v>
      </c>
      <c r="K207" s="15" t="s">
        <v>206</v>
      </c>
      <c r="L207" s="17">
        <f t="shared" si="199"/>
        <v>1.3301179152088041</v>
      </c>
      <c r="M207" s="17">
        <f t="shared" si="200"/>
        <v>1.3478477744302422</v>
      </c>
      <c r="N207" s="17">
        <f t="shared" si="201"/>
        <v>1.355239765296665</v>
      </c>
      <c r="O207" s="17">
        <f t="shared" si="202"/>
        <v>1.357582490095127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 t="shared" si="199"/>
        <v>1.1744376458154921</v>
      </c>
      <c r="M208" s="17">
        <f t="shared" si="200"/>
        <v>1.1968652386932175</v>
      </c>
      <c r="N208" s="17">
        <f t="shared" si="201"/>
        <v>1.1306803717153568</v>
      </c>
      <c r="O208" s="17">
        <f t="shared" si="202"/>
        <v>1.1339398182954332</v>
      </c>
    </row>
    <row r="209" spans="1:8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8">
      <c r="A210" s="9">
        <v>14</v>
      </c>
      <c r="B210" s="10" t="s">
        <v>211</v>
      </c>
      <c r="C210" s="17">
        <v>7</v>
      </c>
      <c r="D210" s="17">
        <v>7</v>
      </c>
      <c r="E210" s="17">
        <v>7</v>
      </c>
      <c r="F210" s="17">
        <v>6</v>
      </c>
      <c r="G210" s="21">
        <v>6</v>
      </c>
      <c r="H210" s="21">
        <v>6</v>
      </c>
    </row>
    <row r="211" spans="1:8">
      <c r="A211" s="9">
        <v>15</v>
      </c>
      <c r="B211" s="10" t="s">
        <v>213</v>
      </c>
      <c r="C211" s="17">
        <v>1009</v>
      </c>
      <c r="D211" s="17">
        <v>995</v>
      </c>
      <c r="E211" s="17">
        <v>963</v>
      </c>
      <c r="F211" s="17">
        <v>942</v>
      </c>
      <c r="G211" s="17">
        <v>944</v>
      </c>
      <c r="H211" s="17">
        <v>938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301"/>
  <sheetViews>
    <sheetView topLeftCell="A215" zoomScale="70" zoomScaleNormal="70" workbookViewId="0">
      <selection activeCell="A243" sqref="A243"/>
    </sheetView>
  </sheetViews>
  <sheetFormatPr baseColWidth="10" defaultColWidth="8.83203125" defaultRowHeight="15"/>
  <cols>
    <col min="2" max="2" width="72.83203125" customWidth="1"/>
    <col min="8" max="8" width="10" bestFit="1" customWidth="1"/>
    <col min="11" max="11" width="73.83203125" customWidth="1"/>
  </cols>
  <sheetData>
    <row r="1" spans="1:17" ht="16">
      <c r="A1" s="20" t="s">
        <v>291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11.886204208885426</v>
      </c>
      <c r="D5" s="17">
        <f t="shared" si="0"/>
        <v>13.920758757839987</v>
      </c>
      <c r="E5" s="17">
        <f t="shared" si="0"/>
        <v>13.793103448275861</v>
      </c>
      <c r="F5" s="17">
        <f t="shared" si="0"/>
        <v>13.357287923761911</v>
      </c>
      <c r="G5" s="17">
        <f t="shared" si="0"/>
        <v>13.501776549545992</v>
      </c>
      <c r="H5" s="17">
        <f t="shared" ref="H5" si="1">H17/H31*1000</f>
        <v>13.645068624321736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1.3958982760642724</v>
      </c>
      <c r="M5" s="17">
        <f t="shared" si="2"/>
        <v>1.4461909123614292</v>
      </c>
      <c r="N5" s="17">
        <f t="shared" si="2"/>
        <v>1.4434258629769698</v>
      </c>
      <c r="O5" s="17">
        <f t="shared" si="2"/>
        <v>1.4336305591997165</v>
      </c>
      <c r="P5" s="17">
        <f t="shared" si="2"/>
        <v>1.4369406612506548</v>
      </c>
      <c r="Q5" s="17">
        <f t="shared" si="2"/>
        <v>1.4401614290410292</v>
      </c>
    </row>
    <row r="6" spans="1:17">
      <c r="A6" s="9">
        <v>2</v>
      </c>
      <c r="B6" s="15" t="s">
        <v>176</v>
      </c>
      <c r="C6" s="17">
        <f t="shared" ref="C6:G6" si="3">C18/C31*1000</f>
        <v>2.5980780722265524</v>
      </c>
      <c r="D6" s="17">
        <f t="shared" si="3"/>
        <v>3.0595081841823468</v>
      </c>
      <c r="E6" s="17">
        <f t="shared" si="3"/>
        <v>3.0995745834947699</v>
      </c>
      <c r="F6" s="17">
        <f t="shared" si="3"/>
        <v>3.124512576159975</v>
      </c>
      <c r="G6" s="17">
        <f t="shared" si="3"/>
        <v>3.0003955783655747</v>
      </c>
      <c r="H6" s="17">
        <f t="shared" ref="H6" si="4">H18/H31*1000</f>
        <v>3.0322382700287269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0.78002085464692672</v>
      </c>
      <c r="M6" s="17">
        <f t="shared" si="2"/>
        <v>0.85700185680978647</v>
      </c>
      <c r="N6" s="17">
        <f t="shared" si="2"/>
        <v>0.86344530727441693</v>
      </c>
      <c r="O6" s="17">
        <f t="shared" si="2"/>
        <v>0.86743798217783097</v>
      </c>
      <c r="P6" s="17">
        <f t="shared" si="2"/>
        <v>0.84742965325693875</v>
      </c>
      <c r="Q6" s="17">
        <f t="shared" si="2"/>
        <v>0.85259583545266038</v>
      </c>
    </row>
    <row r="7" spans="1:17">
      <c r="A7" s="9">
        <v>3</v>
      </c>
      <c r="B7" s="15" t="s">
        <v>177</v>
      </c>
      <c r="C7" s="17">
        <f>C19/C31*1000+0.00001</f>
        <v>1.4289532320083138</v>
      </c>
      <c r="D7" s="17">
        <f>D19/D31*1000+0.00001</f>
        <v>1.7592275309775127</v>
      </c>
      <c r="E7" s="17">
        <f>E19/E31*1000+0.00001</f>
        <v>2.4021804765594732</v>
      </c>
      <c r="F7" s="17">
        <f>F19/F31*1000+0.00001</f>
        <v>2.8120713966567727</v>
      </c>
      <c r="G7" s="17">
        <f>G19/G31*1000</f>
        <v>2.8503758389261749</v>
      </c>
      <c r="H7" s="17">
        <f>H19/H31*1000</f>
        <v>7.9795722949249925E-7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0.82402136624265376</v>
      </c>
      <c r="M7" s="17">
        <f t="shared" si="2"/>
        <v>0.92881236241848053</v>
      </c>
      <c r="N7" s="17">
        <f t="shared" si="2"/>
        <v>1.1011865264484717</v>
      </c>
      <c r="O7" s="17">
        <f t="shared" si="2"/>
        <v>1.1808750630225613</v>
      </c>
      <c r="P7" s="17">
        <f t="shared" si="2"/>
        <v>1.187390728849665</v>
      </c>
      <c r="Q7" s="17">
        <f t="shared" si="2"/>
        <v>2.0699516389946368E-4</v>
      </c>
    </row>
    <row r="8" spans="1:17">
      <c r="A8" s="9">
        <v>4</v>
      </c>
      <c r="B8" s="15" t="s">
        <v>178</v>
      </c>
      <c r="C8" s="17">
        <f t="shared" ref="C8:G8" si="5">C20/C31*1000</f>
        <v>26.734216679657052</v>
      </c>
      <c r="D8" s="17">
        <f t="shared" si="5"/>
        <v>31.520575187394829</v>
      </c>
      <c r="E8" s="17">
        <f t="shared" si="5"/>
        <v>31.917861294072072</v>
      </c>
      <c r="F8" s="17">
        <f t="shared" si="5"/>
        <v>32.237150445242932</v>
      </c>
      <c r="G8" s="17">
        <f t="shared" si="5"/>
        <v>32.427951046190294</v>
      </c>
      <c r="H8" s="17">
        <f t="shared" ref="H8" si="6">H20/H31*1000</f>
        <v>32.796042132141721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0.93580034177807836</v>
      </c>
      <c r="M8" s="17">
        <f t="shared" si="2"/>
        <v>1.0281622490097437</v>
      </c>
      <c r="N8" s="17">
        <f t="shared" si="2"/>
        <v>1.0351986245677329</v>
      </c>
      <c r="O8" s="17">
        <f t="shared" si="2"/>
        <v>1.040761659374851</v>
      </c>
      <c r="P8" s="17">
        <f t="shared" si="2"/>
        <v>1.044047674890368</v>
      </c>
      <c r="Q8" s="17">
        <f t="shared" si="2"/>
        <v>1.0503075179266528</v>
      </c>
    </row>
    <row r="9" spans="1:17">
      <c r="A9" s="9">
        <v>5</v>
      </c>
      <c r="B9" s="15" t="s">
        <v>179</v>
      </c>
      <c r="C9" s="17">
        <f t="shared" ref="C9:G9" si="7">C21/C31*1000</f>
        <v>2.9163425565081833</v>
      </c>
      <c r="D9" s="17">
        <f t="shared" si="7"/>
        <v>3.4342978430472688</v>
      </c>
      <c r="E9" s="17">
        <f t="shared" si="7"/>
        <v>3.4792723750484305</v>
      </c>
      <c r="F9" s="17">
        <f t="shared" si="7"/>
        <v>3.538510389001718</v>
      </c>
      <c r="G9" s="17">
        <f t="shared" si="7"/>
        <v>3.600474536123174</v>
      </c>
      <c r="H9" s="17">
        <f t="shared" ref="H9" si="8">H21/H31*1000</f>
        <v>3.9818073731248007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0.5593599214966547</v>
      </c>
      <c r="M9" s="17">
        <f t="shared" si="2"/>
        <v>0.61456368569093645</v>
      </c>
      <c r="N9" s="17">
        <f t="shared" si="2"/>
        <v>0.61918434156775226</v>
      </c>
      <c r="O9" s="17">
        <f t="shared" si="2"/>
        <v>0.62523192584269405</v>
      </c>
      <c r="P9" s="17">
        <f t="shared" si="2"/>
        <v>0.63151203066163719</v>
      </c>
      <c r="Q9" s="17">
        <f t="shared" si="2"/>
        <v>0.66919432529638156</v>
      </c>
    </row>
    <row r="10" spans="1:17">
      <c r="A10" s="9">
        <v>6</v>
      </c>
      <c r="B10" s="15" t="s">
        <v>180</v>
      </c>
      <c r="C10" s="17">
        <f t="shared" ref="C10:G10" si="9">(C22-C23)/C22*100</f>
        <v>-2.6707346214981156</v>
      </c>
      <c r="D10" s="17">
        <f t="shared" si="9"/>
        <v>-1.3025191197528869</v>
      </c>
      <c r="E10" s="17">
        <f t="shared" si="9"/>
        <v>4.4999650007365828</v>
      </c>
      <c r="F10" s="17">
        <f t="shared" si="9"/>
        <v>-6.6717325525183933</v>
      </c>
      <c r="G10" s="17">
        <f t="shared" si="9"/>
        <v>-0.52173267329250939</v>
      </c>
      <c r="H10" s="17">
        <f t="shared" ref="H10" si="10">(H22-H23)/H22*100</f>
        <v>1.0417783797127231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0.85992217471725119</v>
      </c>
      <c r="M10" s="17">
        <f t="shared" si="11"/>
        <v>0.93589243496551022</v>
      </c>
      <c r="N10" s="17">
        <f t="shared" si="11"/>
        <v>1.2114526699269184</v>
      </c>
      <c r="O10" s="17">
        <f t="shared" si="11"/>
        <v>0.65010983509607345</v>
      </c>
      <c r="P10" s="17">
        <f t="shared" si="11"/>
        <v>0.97842551104339326</v>
      </c>
      <c r="Q10" s="17">
        <f t="shared" si="11"/>
        <v>1.059653076743734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-9.9961255327392475</v>
      </c>
      <c r="F11" s="17">
        <f>(F25-F24)/F31*1000</f>
        <v>-11.716919231370097</v>
      </c>
      <c r="G11" s="17">
        <f>(G25-G24)/G31*1000</f>
        <v>-8.4484800631662065</v>
      </c>
      <c r="H11" s="17">
        <f>(H25-H24)/H31*1000</f>
        <v>-11.330992658793487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0.43759503282621703</v>
      </c>
      <c r="O11" s="17">
        <f t="shared" si="12"/>
        <v>0.39353797026637499</v>
      </c>
      <c r="P11" s="17">
        <f t="shared" si="12"/>
        <v>0.48422583452620865</v>
      </c>
      <c r="Q11" s="17">
        <f t="shared" si="12"/>
        <v>0.40277323727352832</v>
      </c>
    </row>
    <row r="12" spans="1:17">
      <c r="A12" s="9">
        <v>8</v>
      </c>
      <c r="B12" s="15" t="s">
        <v>182</v>
      </c>
      <c r="C12" s="17">
        <f t="shared" ref="C12:H12" si="13">(C26-C27)/C31*1000</f>
        <v>-5.1312029098467136</v>
      </c>
      <c r="D12" s="17">
        <f t="shared" si="13"/>
        <v>-8.4901330885727404</v>
      </c>
      <c r="E12" s="17">
        <f t="shared" si="13"/>
        <v>0.54242541650523046</v>
      </c>
      <c r="F12" s="17">
        <f t="shared" si="13"/>
        <v>-2.1871582565224186</v>
      </c>
      <c r="G12" s="17">
        <f t="shared" si="13"/>
        <v>-5.9218318199763127</v>
      </c>
      <c r="H12" s="17">
        <f t="shared" si="13"/>
        <v>-8.777529524417492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0.61090477069441451</v>
      </c>
      <c r="M12" s="17">
        <f>(ATAN(D12/10)+3.1415/2)/3.1415*1.75</f>
        <v>0.48287468394931859</v>
      </c>
      <c r="N12" s="17">
        <f t="shared" si="12"/>
        <v>0.90518669891318448</v>
      </c>
      <c r="O12" s="17">
        <f t="shared" si="12"/>
        <v>0.75505128122340237</v>
      </c>
      <c r="P12" s="17">
        <f t="shared" si="12"/>
        <v>0.57716742815416899</v>
      </c>
      <c r="Q12" s="17">
        <f t="shared" si="12"/>
        <v>0.47370209465652879</v>
      </c>
    </row>
    <row r="13" spans="1:17">
      <c r="A13" s="9">
        <v>9</v>
      </c>
      <c r="B13" s="15" t="s">
        <v>183</v>
      </c>
      <c r="C13" s="17">
        <f t="shared" ref="C13:G13" si="14">C28/C31*1000</f>
        <v>1.1041829046505587</v>
      </c>
      <c r="D13" s="17">
        <f t="shared" si="14"/>
        <v>1.5297537096527458</v>
      </c>
      <c r="E13" s="17">
        <f t="shared" si="14"/>
        <v>1.5497869043006587</v>
      </c>
      <c r="F13" s="17">
        <f t="shared" si="14"/>
        <v>1.5622558975160132</v>
      </c>
      <c r="G13" s="17">
        <f t="shared" si="14"/>
        <v>1.5791551519936833</v>
      </c>
      <c r="H13" s="17">
        <f t="shared" ref="H13" si="15">H28/H31*1000</f>
        <v>1.5959144589849983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0.83830250225001468</v>
      </c>
      <c r="M13" s="17">
        <f t="shared" si="16"/>
        <v>1.0112606174788628</v>
      </c>
      <c r="N13" s="17">
        <f t="shared" si="16"/>
        <v>1.0186669870413949</v>
      </c>
      <c r="O13" s="17">
        <f t="shared" si="16"/>
        <v>1.0232075071649718</v>
      </c>
      <c r="P13" s="17">
        <f t="shared" si="16"/>
        <v>1.0292782173137298</v>
      </c>
      <c r="Q13" s="17">
        <f t="shared" si="16"/>
        <v>1.0352061340433478</v>
      </c>
    </row>
    <row r="14" spans="1:17">
      <c r="A14" s="9">
        <v>10</v>
      </c>
      <c r="B14" s="15" t="s">
        <v>184</v>
      </c>
      <c r="C14" s="17">
        <f t="shared" ref="C14:G14" si="17">C29/C31*100</f>
        <v>7.1447129124447908E-2</v>
      </c>
      <c r="D14" s="17">
        <f t="shared" si="17"/>
        <v>8.4136454030901031E-2</v>
      </c>
      <c r="E14" s="17">
        <f t="shared" si="17"/>
        <v>8.5238279736536221E-2</v>
      </c>
      <c r="F14" s="17">
        <f t="shared" si="17"/>
        <v>8.5924074363380731E-2</v>
      </c>
      <c r="G14" s="17">
        <f t="shared" si="17"/>
        <v>8.6853533359652582E-2</v>
      </c>
      <c r="H14" s="17">
        <f t="shared" ref="H14" si="18">H29/H31*100</f>
        <v>8.777529524417492E-2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1.1886517344069203</v>
      </c>
      <c r="M14" s="17">
        <f t="shared" si="16"/>
        <v>1.2631188537078424</v>
      </c>
      <c r="N14" s="17">
        <f t="shared" si="16"/>
        <v>1.2687174315883751</v>
      </c>
      <c r="O14" s="17">
        <f t="shared" si="16"/>
        <v>1.2721417462478217</v>
      </c>
      <c r="P14" s="17">
        <f t="shared" si="16"/>
        <v>1.2767107436558709</v>
      </c>
      <c r="Q14" s="17">
        <f t="shared" si="16"/>
        <v>1.2811620373581347</v>
      </c>
    </row>
    <row r="15" spans="1:17">
      <c r="A15" s="9">
        <v>11</v>
      </c>
      <c r="B15" s="15" t="s">
        <v>185</v>
      </c>
      <c r="C15" s="17">
        <f t="shared" ref="C15:G15" si="19">C30/C31*1000</f>
        <v>4.4167316186022347</v>
      </c>
      <c r="D15" s="17">
        <f t="shared" si="19"/>
        <v>5.5836010402325229</v>
      </c>
      <c r="E15" s="17">
        <f t="shared" si="19"/>
        <v>5.4242541650523046</v>
      </c>
      <c r="F15" s="17">
        <f t="shared" si="19"/>
        <v>4.8429932822996404</v>
      </c>
      <c r="G15" s="17">
        <f t="shared" si="19"/>
        <v>4.895380971180419</v>
      </c>
      <c r="H15" s="17">
        <f t="shared" ref="H15" si="20">H30/H31*1000</f>
        <v>4.9473348228534952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0.93107941191799715</v>
      </c>
      <c r="M15" s="17">
        <f t="shared" si="16"/>
        <v>1.0620215546926994</v>
      </c>
      <c r="N15" s="17">
        <f t="shared" si="16"/>
        <v>1.0460584733729366</v>
      </c>
      <c r="O15" s="17">
        <f t="shared" si="16"/>
        <v>0.98179946458793277</v>
      </c>
      <c r="P15" s="17">
        <f t="shared" si="16"/>
        <v>0.98789980806149902</v>
      </c>
      <c r="Q15" s="17">
        <f t="shared" si="16"/>
        <v>0.99392233793161755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 t="shared" ref="C17:C31" si="21">C47+C77+C107+C137+C167+C197+C227+C257+C287</f>
        <v>183</v>
      </c>
      <c r="D17" s="17">
        <f t="shared" ref="D17:G17" si="22">D47+D77+D107+D137+D167+D197+D227+D257+D287</f>
        <v>182</v>
      </c>
      <c r="E17" s="17">
        <f t="shared" si="22"/>
        <v>178</v>
      </c>
      <c r="F17" s="17">
        <f t="shared" si="22"/>
        <v>171</v>
      </c>
      <c r="G17" s="17">
        <f t="shared" si="22"/>
        <v>171</v>
      </c>
      <c r="H17" s="17">
        <f t="shared" ref="H17" si="23">H47+H77+H107+H137+H167+H197+H227+H257+H287</f>
        <v>171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si="21"/>
        <v>40.000010000000003</v>
      </c>
      <c r="D18" s="17">
        <f t="shared" ref="D18:G18" si="24">D48+D78+D108+D138+D168+D198+D228+D258+D288</f>
        <v>40.000010000000003</v>
      </c>
      <c r="E18" s="17">
        <f t="shared" si="24"/>
        <v>40.000010000000003</v>
      </c>
      <c r="F18" s="17">
        <f t="shared" si="24"/>
        <v>40.000010000000003</v>
      </c>
      <c r="G18" s="17">
        <f t="shared" si="24"/>
        <v>38.000010000000003</v>
      </c>
      <c r="H18" s="17">
        <f t="shared" ref="H18" si="25">H48+H78+H108+H138+H168+H198+H228+H258+H288</f>
        <v>38.000010000000003</v>
      </c>
      <c r="K18" s="15" t="s">
        <v>187</v>
      </c>
      <c r="L18" s="17">
        <f t="shared" ref="L18:L23" si="26">L5</f>
        <v>1.3958982760642724</v>
      </c>
      <c r="M18" s="17">
        <f t="shared" ref="M18:M23" si="27">N5</f>
        <v>1.4434258629769698</v>
      </c>
      <c r="N18" s="17">
        <f t="shared" ref="N18:N28" si="28">P5</f>
        <v>1.4369406612506548</v>
      </c>
      <c r="O18" s="17">
        <f>Q5</f>
        <v>1.4401614290410292</v>
      </c>
    </row>
    <row r="19" spans="1:15">
      <c r="A19" s="9">
        <v>3</v>
      </c>
      <c r="B19" s="10" t="s">
        <v>189</v>
      </c>
      <c r="C19" s="17">
        <f t="shared" si="21"/>
        <v>22.00001</v>
      </c>
      <c r="D19" s="17">
        <f t="shared" ref="D19:G19" si="29">D49+D79+D109+D139+D169+D199+D229+D259+D289</f>
        <v>23.00001</v>
      </c>
      <c r="E19" s="17">
        <f t="shared" si="29"/>
        <v>31.00001</v>
      </c>
      <c r="F19" s="17">
        <f t="shared" si="29"/>
        <v>36.000010000000003</v>
      </c>
      <c r="G19" s="17">
        <f t="shared" si="29"/>
        <v>36.100010000000005</v>
      </c>
      <c r="H19" s="17">
        <f t="shared" ref="H19" si="30">H49+H79+H109+H139+H169+H199+H229+H259+H289</f>
        <v>1.0000000000000001E-5</v>
      </c>
      <c r="K19" s="15" t="s">
        <v>190</v>
      </c>
      <c r="L19" s="17">
        <f t="shared" si="26"/>
        <v>0.78002085464692672</v>
      </c>
      <c r="M19" s="17">
        <f t="shared" si="27"/>
        <v>0.86344530727441693</v>
      </c>
      <c r="N19" s="17">
        <f t="shared" si="28"/>
        <v>0.84742965325693875</v>
      </c>
      <c r="O19" s="17">
        <f t="shared" ref="O19:O28" si="31">Q6</f>
        <v>0.85259583545266038</v>
      </c>
    </row>
    <row r="20" spans="1:15">
      <c r="A20" s="9">
        <v>4</v>
      </c>
      <c r="B20" s="10" t="s">
        <v>191</v>
      </c>
      <c r="C20" s="17">
        <f t="shared" si="21"/>
        <v>411.59999999999997</v>
      </c>
      <c r="D20" s="17">
        <f t="shared" ref="D20:G20" si="32">D50+D80+D110+D140+D170+D200+D230+D260+D290</f>
        <v>412.1</v>
      </c>
      <c r="E20" s="17">
        <f t="shared" si="32"/>
        <v>411.90000000000003</v>
      </c>
      <c r="F20" s="17">
        <f t="shared" si="32"/>
        <v>412.7</v>
      </c>
      <c r="G20" s="17">
        <f t="shared" si="32"/>
        <v>410.70000000000005</v>
      </c>
      <c r="H20" s="17">
        <f t="shared" ref="H20" si="33">H50+H80+H110+H140+H170+H200+H230+H260+H290</f>
        <v>411</v>
      </c>
      <c r="K20" s="15" t="s">
        <v>192</v>
      </c>
      <c r="L20" s="17">
        <f t="shared" si="26"/>
        <v>0.82402136624265376</v>
      </c>
      <c r="M20" s="17">
        <f t="shared" si="27"/>
        <v>1.1011865264484717</v>
      </c>
      <c r="N20" s="17">
        <f t="shared" si="28"/>
        <v>1.187390728849665</v>
      </c>
      <c r="O20" s="17">
        <f t="shared" si="31"/>
        <v>2.0699516389946368E-4</v>
      </c>
    </row>
    <row r="21" spans="1:15">
      <c r="A21" s="9">
        <v>5</v>
      </c>
      <c r="B21" s="10" t="s">
        <v>193</v>
      </c>
      <c r="C21" s="17">
        <f t="shared" si="21"/>
        <v>44.900009999999995</v>
      </c>
      <c r="D21" s="17">
        <f t="shared" ref="D21:G21" si="34">D51+D81+D111+D141+D171+D201+D231+D261+D291</f>
        <v>44.900009999999995</v>
      </c>
      <c r="E21" s="17">
        <f t="shared" si="34"/>
        <v>44.900009999999995</v>
      </c>
      <c r="F21" s="17">
        <f t="shared" si="34"/>
        <v>45.300009999999993</v>
      </c>
      <c r="G21" s="17">
        <f t="shared" si="34"/>
        <v>45.600009999999997</v>
      </c>
      <c r="H21" s="17">
        <f t="shared" ref="H21" si="35">H51+H81+H111+H141+H171+H201+H231+H261+H291</f>
        <v>49.900010000000002</v>
      </c>
      <c r="K21" s="15" t="s">
        <v>194</v>
      </c>
      <c r="L21" s="17">
        <f t="shared" si="26"/>
        <v>0.93580034177807836</v>
      </c>
      <c r="M21" s="17">
        <f t="shared" si="27"/>
        <v>1.0351986245677329</v>
      </c>
      <c r="N21" s="17">
        <f t="shared" si="28"/>
        <v>1.044047674890368</v>
      </c>
      <c r="O21" s="17">
        <f t="shared" si="31"/>
        <v>1.0503075179266528</v>
      </c>
    </row>
    <row r="22" spans="1:15">
      <c r="A22" s="9">
        <v>6</v>
      </c>
      <c r="B22" s="10" t="s">
        <v>195</v>
      </c>
      <c r="C22" s="17">
        <f t="shared" si="21"/>
        <v>531044.9</v>
      </c>
      <c r="D22" s="17">
        <f t="shared" ref="D22:G22" si="36">D52+D82+D112+D142+D172+D202+D232+D262+D292</f>
        <v>545051.5</v>
      </c>
      <c r="E22" s="17">
        <f t="shared" si="36"/>
        <v>574297.80000000016</v>
      </c>
      <c r="F22" s="17">
        <f t="shared" si="36"/>
        <v>562455.10000000009</v>
      </c>
      <c r="G22" s="17">
        <f t="shared" si="36"/>
        <v>589842.30000000005</v>
      </c>
      <c r="H22" s="17">
        <f t="shared" ref="H22" si="37">H52+H82+H112+H142+H172+H202+H232+H262+H292</f>
        <v>670430.49999999988</v>
      </c>
      <c r="K22" s="15" t="s">
        <v>196</v>
      </c>
      <c r="L22" s="17">
        <f t="shared" si="26"/>
        <v>0.5593599214966547</v>
      </c>
      <c r="M22" s="17">
        <f t="shared" si="27"/>
        <v>0.61918434156775226</v>
      </c>
      <c r="N22" s="17">
        <f t="shared" si="28"/>
        <v>0.63151203066163719</v>
      </c>
      <c r="O22" s="17">
        <f t="shared" si="31"/>
        <v>0.66919432529638156</v>
      </c>
    </row>
    <row r="23" spans="1:15">
      <c r="A23" s="9">
        <v>7</v>
      </c>
      <c r="B23" s="10" t="s">
        <v>197</v>
      </c>
      <c r="C23" s="17">
        <f t="shared" si="21"/>
        <v>545227.70000000007</v>
      </c>
      <c r="D23" s="17">
        <f t="shared" ref="D23:G23" si="38">D53+D83+D113+D143+D173+D203+D233+D263+D293</f>
        <v>552150.89999999991</v>
      </c>
      <c r="E23" s="17">
        <f t="shared" si="38"/>
        <v>548454.6</v>
      </c>
      <c r="F23" s="17">
        <f t="shared" si="38"/>
        <v>599980.6</v>
      </c>
      <c r="G23" s="17">
        <f t="shared" si="38"/>
        <v>592919.70000000007</v>
      </c>
      <c r="H23" s="17">
        <f t="shared" ref="H23" si="39">H53+H83+H113+H143+H173+H203+H233+H263+H293</f>
        <v>663446.1</v>
      </c>
      <c r="K23" s="15" t="s">
        <v>198</v>
      </c>
      <c r="L23" s="17">
        <f t="shared" si="26"/>
        <v>0.85992217471725119</v>
      </c>
      <c r="M23" s="17">
        <f t="shared" si="27"/>
        <v>1.2114526699269184</v>
      </c>
      <c r="N23" s="17">
        <f t="shared" si="28"/>
        <v>0.97842551104339326</v>
      </c>
      <c r="O23" s="17">
        <f t="shared" si="31"/>
        <v>1.059653076743734</v>
      </c>
    </row>
    <row r="24" spans="1:15">
      <c r="A24" s="9">
        <v>8</v>
      </c>
      <c r="B24" s="10" t="s">
        <v>199</v>
      </c>
      <c r="C24" s="17">
        <f t="shared" si="21"/>
        <v>0</v>
      </c>
      <c r="D24" s="17">
        <f t="shared" ref="D24:G24" si="40">D54+D84+D114+D144+D174+D204+D234+D264+D294</f>
        <v>0</v>
      </c>
      <c r="E24" s="17">
        <f t="shared" si="40"/>
        <v>289</v>
      </c>
      <c r="F24" s="17">
        <f t="shared" si="40"/>
        <v>279</v>
      </c>
      <c r="G24" s="17">
        <f t="shared" si="40"/>
        <v>227</v>
      </c>
      <c r="H24" s="17">
        <f t="shared" ref="H24" si="41">H54+H84+H114+H144+H174+H204+H234+H264+H294</f>
        <v>240</v>
      </c>
      <c r="K24" s="15" t="s">
        <v>200</v>
      </c>
      <c r="L24" s="17">
        <f>N11</f>
        <v>0.43759503282621703</v>
      </c>
      <c r="M24" s="17">
        <f>O11</f>
        <v>0.39353797026637499</v>
      </c>
      <c r="N24" s="17">
        <f t="shared" si="28"/>
        <v>0.48422583452620865</v>
      </c>
      <c r="O24" s="17">
        <f t="shared" si="31"/>
        <v>0.40277323727352832</v>
      </c>
    </row>
    <row r="25" spans="1:15">
      <c r="A25" s="9">
        <v>9</v>
      </c>
      <c r="B25" s="10" t="s">
        <v>201</v>
      </c>
      <c r="C25" s="17">
        <f t="shared" si="21"/>
        <v>0</v>
      </c>
      <c r="D25" s="17">
        <f t="shared" ref="D25:G25" si="42">D55+D85+D115+D145+D175+D205+D235+D265+D295</f>
        <v>0</v>
      </c>
      <c r="E25" s="17">
        <f t="shared" si="42"/>
        <v>160</v>
      </c>
      <c r="F25" s="17">
        <f t="shared" si="42"/>
        <v>129</v>
      </c>
      <c r="G25" s="17">
        <f t="shared" si="42"/>
        <v>120</v>
      </c>
      <c r="H25" s="17">
        <f t="shared" ref="H25" si="43">H55+H85+H115+H145+H175+H205+H235+H265+H295</f>
        <v>98</v>
      </c>
      <c r="K25" s="15" t="s">
        <v>202</v>
      </c>
      <c r="L25" s="17">
        <f>L12</f>
        <v>0.61090477069441451</v>
      </c>
      <c r="M25" s="17">
        <f>N12</f>
        <v>0.90518669891318448</v>
      </c>
      <c r="N25" s="17">
        <f t="shared" si="28"/>
        <v>0.57716742815416899</v>
      </c>
      <c r="O25" s="17">
        <f t="shared" si="31"/>
        <v>0.47370209465652879</v>
      </c>
    </row>
    <row r="26" spans="1:15">
      <c r="A26" s="9">
        <v>10</v>
      </c>
      <c r="B26" s="10" t="s">
        <v>203</v>
      </c>
      <c r="C26" s="17">
        <f t="shared" si="21"/>
        <v>459</v>
      </c>
      <c r="D26" s="17">
        <f t="shared" ref="D26:G26" si="44">D56+D86+D116+D146+D176+D206+D236+D266+D296</f>
        <v>430</v>
      </c>
      <c r="E26" s="17">
        <f t="shared" si="44"/>
        <v>578</v>
      </c>
      <c r="F26" s="17">
        <f t="shared" si="44"/>
        <v>558</v>
      </c>
      <c r="G26" s="17">
        <f t="shared" si="44"/>
        <v>474</v>
      </c>
      <c r="H26" s="17">
        <f t="shared" ref="H26" si="45">H56+H86+H116+H146+H176+H206+H236+H266+H296</f>
        <v>431</v>
      </c>
      <c r="K26" s="15" t="s">
        <v>204</v>
      </c>
      <c r="L26" s="17">
        <f>L13</f>
        <v>0.83830250225001468</v>
      </c>
      <c r="M26" s="17">
        <f>N13</f>
        <v>1.0186669870413949</v>
      </c>
      <c r="N26" s="17">
        <f t="shared" si="28"/>
        <v>1.0292782173137298</v>
      </c>
      <c r="O26" s="17">
        <f t="shared" si="31"/>
        <v>1.0352061340433478</v>
      </c>
    </row>
    <row r="27" spans="1:15">
      <c r="A27" s="9">
        <v>11</v>
      </c>
      <c r="B27" s="10" t="s">
        <v>205</v>
      </c>
      <c r="C27" s="17">
        <f t="shared" si="21"/>
        <v>538</v>
      </c>
      <c r="D27" s="17">
        <f t="shared" ref="D27:G27" si="46">D57+D87+D117+D147+D177+D207+D237+D267+D297</f>
        <v>541</v>
      </c>
      <c r="E27" s="17">
        <f t="shared" si="46"/>
        <v>571</v>
      </c>
      <c r="F27" s="17">
        <f t="shared" si="46"/>
        <v>586</v>
      </c>
      <c r="G27" s="17">
        <f t="shared" si="46"/>
        <v>549</v>
      </c>
      <c r="H27" s="17">
        <f t="shared" ref="H27" si="47">H57+H87+H117+H147+H177+H207+H237+H267+H297</f>
        <v>541</v>
      </c>
      <c r="K27" s="15" t="s">
        <v>206</v>
      </c>
      <c r="L27" s="17">
        <f>L14</f>
        <v>1.1886517344069203</v>
      </c>
      <c r="M27" s="17">
        <f>N14</f>
        <v>1.2687174315883751</v>
      </c>
      <c r="N27" s="17">
        <f t="shared" si="28"/>
        <v>1.2767107436558709</v>
      </c>
      <c r="O27" s="17">
        <f t="shared" si="31"/>
        <v>1.2811620373581347</v>
      </c>
    </row>
    <row r="28" spans="1:15">
      <c r="A28" s="9">
        <v>12</v>
      </c>
      <c r="B28" s="10" t="s">
        <v>207</v>
      </c>
      <c r="C28" s="17">
        <f t="shared" si="21"/>
        <v>17</v>
      </c>
      <c r="D28" s="17">
        <f t="shared" ref="D28:G28" si="48">D58+D88+D118+D148+D178+D208+D238+D268+D298</f>
        <v>20</v>
      </c>
      <c r="E28" s="17">
        <f t="shared" si="48"/>
        <v>20</v>
      </c>
      <c r="F28" s="17">
        <f t="shared" si="48"/>
        <v>20</v>
      </c>
      <c r="G28" s="17">
        <f t="shared" si="48"/>
        <v>20</v>
      </c>
      <c r="H28" s="17">
        <f t="shared" ref="H28" si="49">H58+H88+H118+H148+H178+H208+H238+H268+H298</f>
        <v>20</v>
      </c>
      <c r="K28" s="15" t="s">
        <v>208</v>
      </c>
      <c r="L28" s="17">
        <f>L15</f>
        <v>0.93107941191799715</v>
      </c>
      <c r="M28" s="17">
        <f>N15</f>
        <v>1.0460584733729366</v>
      </c>
      <c r="N28" s="17">
        <f t="shared" si="28"/>
        <v>0.98789980806149902</v>
      </c>
      <c r="O28" s="17">
        <f t="shared" si="31"/>
        <v>0.99392233793161755</v>
      </c>
    </row>
    <row r="29" spans="1:15">
      <c r="A29" s="9">
        <v>13</v>
      </c>
      <c r="B29" s="10" t="s">
        <v>209</v>
      </c>
      <c r="C29" s="17">
        <f t="shared" si="21"/>
        <v>11</v>
      </c>
      <c r="D29" s="17">
        <f t="shared" ref="D29:G29" si="50">D59+D89+D119+D149+D179+D209+D239+D269+D299</f>
        <v>11</v>
      </c>
      <c r="E29" s="17">
        <f t="shared" si="50"/>
        <v>11</v>
      </c>
      <c r="F29" s="17">
        <f t="shared" si="50"/>
        <v>11</v>
      </c>
      <c r="G29" s="17">
        <f t="shared" si="50"/>
        <v>11</v>
      </c>
      <c r="H29" s="17">
        <f t="shared" ref="H29" si="51">H59+H89+H119+H149+H179+H209+H239+H269+H299</f>
        <v>11</v>
      </c>
      <c r="M29" t="s">
        <v>210</v>
      </c>
      <c r="N29" s="52">
        <f>AVERAGE(N18:N28)</f>
        <v>0.95282075378764863</v>
      </c>
    </row>
    <row r="30" spans="1:15">
      <c r="A30" s="9">
        <v>14</v>
      </c>
      <c r="B30" s="10" t="s">
        <v>211</v>
      </c>
      <c r="C30" s="17">
        <f t="shared" si="21"/>
        <v>68</v>
      </c>
      <c r="D30" s="17">
        <f t="shared" ref="D30:G30" si="52">D60+D90+D120+D150+D180+D210+D240+D270+D300</f>
        <v>73</v>
      </c>
      <c r="E30" s="17">
        <f t="shared" si="52"/>
        <v>70</v>
      </c>
      <c r="F30" s="17">
        <f t="shared" si="52"/>
        <v>62</v>
      </c>
      <c r="G30" s="17">
        <f t="shared" si="52"/>
        <v>62</v>
      </c>
      <c r="H30" s="17">
        <f t="shared" ref="H30" si="53">H60+H90+H120+H150+H180+H210+H240+H270+H300</f>
        <v>62</v>
      </c>
      <c r="M30" t="s">
        <v>212</v>
      </c>
      <c r="N30" s="52">
        <f>STDEV(N18:N28)</f>
        <v>0.29755626713112382</v>
      </c>
    </row>
    <row r="31" spans="1:15">
      <c r="A31" s="9">
        <v>15</v>
      </c>
      <c r="B31" s="10" t="s">
        <v>213</v>
      </c>
      <c r="C31" s="17">
        <f t="shared" si="21"/>
        <v>15396</v>
      </c>
      <c r="D31" s="17">
        <f>D61+D90+D121+D151+D181+D211+D241+D271+D301</f>
        <v>13074</v>
      </c>
      <c r="E31" s="17">
        <f>E61+E90+E121+E151+E181+E211+E241+E271+E301</f>
        <v>12905</v>
      </c>
      <c r="F31" s="17">
        <f>F61+F90+F121+F151+F181+F211+F241+F271+F301</f>
        <v>12802</v>
      </c>
      <c r="G31" s="17">
        <f>G61+G90+G121+G151+G181+G211+G241+G271+G301</f>
        <v>12665</v>
      </c>
      <c r="H31" s="17">
        <f>H61+H90+H121+H151+H181+H211+H241+H271+H301</f>
        <v>12532</v>
      </c>
    </row>
    <row r="32" spans="1:15" ht="16">
      <c r="A32" s="20"/>
    </row>
    <row r="33" spans="1:17" ht="16">
      <c r="A33" s="20" t="s">
        <v>292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4">C47/C61*1000</f>
        <v>14.845119812974868</v>
      </c>
      <c r="D35" s="17">
        <f t="shared" si="54"/>
        <v>14.935904974714807</v>
      </c>
      <c r="E35" s="17">
        <f t="shared" si="54"/>
        <v>14.994096812278629</v>
      </c>
      <c r="F35" s="17">
        <f t="shared" si="54"/>
        <v>14.939418891895071</v>
      </c>
      <c r="G35" s="17">
        <f t="shared" si="54"/>
        <v>15.020697811945594</v>
      </c>
      <c r="H35" s="17">
        <f t="shared" ref="H35" si="55">H47/H61*1000</f>
        <v>15.013594987587185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6">IF(C35/$I35&gt;1,2^((1-$I35/C35)/LN(10/3)),2^(-LOG($I35/C35,10/3)))</f>
        <v>1.4649321550036942</v>
      </c>
      <c r="M35" s="17">
        <f t="shared" si="56"/>
        <v>1.4666597895697879</v>
      </c>
      <c r="N35" s="17">
        <f t="shared" si="56"/>
        <v>1.4677572296674748</v>
      </c>
      <c r="O35" s="17">
        <f t="shared" si="56"/>
        <v>1.466726277726383</v>
      </c>
      <c r="P35" s="17">
        <f t="shared" si="56"/>
        <v>1.4682563374992432</v>
      </c>
      <c r="Q35" s="17">
        <f t="shared" si="56"/>
        <v>1.4681232254849181</v>
      </c>
    </row>
    <row r="36" spans="1:17">
      <c r="A36" s="9">
        <v>2</v>
      </c>
      <c r="B36" s="15" t="s">
        <v>176</v>
      </c>
      <c r="C36" s="17">
        <f t="shared" ref="C36:G36" si="57">C48/C61*1000</f>
        <v>1.7533606078316775</v>
      </c>
      <c r="D36" s="17">
        <f t="shared" si="57"/>
        <v>1.7640832647300952</v>
      </c>
      <c r="E36" s="17">
        <f t="shared" si="57"/>
        <v>1.7709563164108619</v>
      </c>
      <c r="F36" s="17">
        <f t="shared" si="57"/>
        <v>1.7644982943183156</v>
      </c>
      <c r="G36" s="17">
        <f t="shared" si="57"/>
        <v>1.7740981667652278</v>
      </c>
      <c r="H36" s="17">
        <f t="shared" ref="H36" si="58">H48/H61*1000</f>
        <v>1.7732592505024234</v>
      </c>
      <c r="I36" s="18">
        <f>Показатели!$E$3</f>
        <v>4</v>
      </c>
      <c r="J36" s="9">
        <v>2</v>
      </c>
      <c r="K36" s="15" t="s">
        <v>176</v>
      </c>
      <c r="L36" s="17">
        <f t="shared" si="56"/>
        <v>0.62199196965785042</v>
      </c>
      <c r="M36" s="17">
        <f t="shared" si="56"/>
        <v>0.62417903903838812</v>
      </c>
      <c r="N36" s="17">
        <f t="shared" si="56"/>
        <v>0.62557794993354765</v>
      </c>
      <c r="O36" s="17">
        <f t="shared" si="56"/>
        <v>0.62426357787559961</v>
      </c>
      <c r="P36" s="17">
        <f t="shared" si="56"/>
        <v>0.62621666111527197</v>
      </c>
      <c r="Q36" s="17">
        <f t="shared" si="56"/>
        <v>0.62604616364383392</v>
      </c>
    </row>
    <row r="37" spans="1:17">
      <c r="A37" s="9">
        <v>3</v>
      </c>
      <c r="B37" s="15" t="s">
        <v>177</v>
      </c>
      <c r="C37" s="17">
        <f>C49/C61*1000+0.00001</f>
        <v>2.5716055581531267</v>
      </c>
      <c r="D37" s="17">
        <f>D49/D61*1000+0.00001</f>
        <v>2.7049376725861465</v>
      </c>
      <c r="E37" s="17">
        <f>E49/E61*1000+0.00001</f>
        <v>3.6599863872491145</v>
      </c>
      <c r="F37" s="17">
        <f>F49/F61*1000+0.00001</f>
        <v>4.2348059063639569</v>
      </c>
      <c r="G37" s="17">
        <f>G49/G61*1000</f>
        <v>4.2578356002365467</v>
      </c>
      <c r="H37" s="17">
        <f>H49/H61*1000</f>
        <v>0</v>
      </c>
      <c r="I37" s="18">
        <f>Показатели!$E$4</f>
        <v>2</v>
      </c>
      <c r="J37" s="9">
        <v>3</v>
      </c>
      <c r="K37" s="15" t="s">
        <v>177</v>
      </c>
      <c r="L37" s="17">
        <f t="shared" si="56"/>
        <v>1.1365164624184383</v>
      </c>
      <c r="M37" s="17">
        <f t="shared" si="56"/>
        <v>1.161878784797806</v>
      </c>
      <c r="N37" s="17">
        <f t="shared" si="56"/>
        <v>1.2983785466867515</v>
      </c>
      <c r="O37" s="17">
        <f t="shared" si="56"/>
        <v>1.3550239209354997</v>
      </c>
      <c r="P37" s="17">
        <f t="shared" si="56"/>
        <v>1.3570181309416383</v>
      </c>
      <c r="Q37" s="17" t="e">
        <f t="shared" si="56"/>
        <v>#DIV/0!</v>
      </c>
    </row>
    <row r="38" spans="1:17">
      <c r="A38" s="9">
        <v>4</v>
      </c>
      <c r="B38" s="15" t="s">
        <v>178</v>
      </c>
      <c r="C38" s="17">
        <f t="shared" ref="C38:G38" si="59">C50/C61*1000</f>
        <v>24.558737580362358</v>
      </c>
      <c r="D38" s="17">
        <f t="shared" si="59"/>
        <v>24.579560155239328</v>
      </c>
      <c r="E38" s="17">
        <f t="shared" si="59"/>
        <v>24.675324675324678</v>
      </c>
      <c r="F38" s="17">
        <f t="shared" si="59"/>
        <v>24.820609340077638</v>
      </c>
      <c r="G38" s="17">
        <f t="shared" si="59"/>
        <v>24.955647545830871</v>
      </c>
      <c r="H38" s="17">
        <f t="shared" ref="H38" si="60">H50/H61*1000</f>
        <v>24.99113370374749</v>
      </c>
      <c r="I38" s="18">
        <f>Показатели!$E$5</f>
        <v>30</v>
      </c>
      <c r="J38" s="9">
        <v>4</v>
      </c>
      <c r="K38" s="15" t="s">
        <v>178</v>
      </c>
      <c r="L38" s="17">
        <f t="shared" si="56"/>
        <v>0.89117185787324915</v>
      </c>
      <c r="M38" s="17">
        <f t="shared" si="56"/>
        <v>0.89160678906022572</v>
      </c>
      <c r="N38" s="17">
        <f t="shared" si="56"/>
        <v>0.89360505938557366</v>
      </c>
      <c r="O38" s="17">
        <f t="shared" si="56"/>
        <v>0.89663037032091153</v>
      </c>
      <c r="P38" s="17">
        <f t="shared" si="56"/>
        <v>0.89943558563463277</v>
      </c>
      <c r="Q38" s="17">
        <f t="shared" si="56"/>
        <v>0.90017168771899303</v>
      </c>
    </row>
    <row r="39" spans="1:17">
      <c r="A39" s="9">
        <v>5</v>
      </c>
      <c r="B39" s="15" t="s">
        <v>179</v>
      </c>
      <c r="C39" s="17">
        <f t="shared" ref="C39:G39" si="61">C51/C61*1000</f>
        <v>2.2209234365867916</v>
      </c>
      <c r="D39" s="17">
        <f t="shared" si="61"/>
        <v>2.2345054686581203</v>
      </c>
      <c r="E39" s="17">
        <f t="shared" si="61"/>
        <v>2.2432113341204252</v>
      </c>
      <c r="F39" s="17">
        <f t="shared" si="61"/>
        <v>2.2350311728031995</v>
      </c>
      <c r="G39" s="17">
        <f t="shared" si="61"/>
        <v>2.2590183323477233</v>
      </c>
      <c r="H39" s="17">
        <f t="shared" ref="H39" si="62">H51/H61*1000</f>
        <v>2.6007802340702213</v>
      </c>
      <c r="I39" s="18">
        <f>Показатели!$E$6</f>
        <v>8</v>
      </c>
      <c r="J39" s="9">
        <v>5</v>
      </c>
      <c r="K39" s="15" t="s">
        <v>179</v>
      </c>
      <c r="L39" s="17">
        <f t="shared" si="56"/>
        <v>0.47816878087048209</v>
      </c>
      <c r="M39" s="17">
        <f t="shared" si="56"/>
        <v>0.47985013424863926</v>
      </c>
      <c r="N39" s="17">
        <f t="shared" si="56"/>
        <v>0.48092557500980021</v>
      </c>
      <c r="O39" s="17">
        <f t="shared" si="56"/>
        <v>0.47991512517247353</v>
      </c>
      <c r="P39" s="17">
        <f t="shared" si="56"/>
        <v>0.48287370680550307</v>
      </c>
      <c r="Q39" s="17">
        <f t="shared" si="56"/>
        <v>0.52367054634814802</v>
      </c>
    </row>
    <row r="40" spans="1:17">
      <c r="A40" s="9">
        <v>6</v>
      </c>
      <c r="B40" s="15" t="s">
        <v>180</v>
      </c>
      <c r="C40" s="17">
        <f t="shared" ref="C40:G40" si="63">(C52-C53)/C52*100</f>
        <v>-3.1462366407749678</v>
      </c>
      <c r="D40" s="17">
        <f t="shared" si="63"/>
        <v>-2.1035976113358892</v>
      </c>
      <c r="E40" s="17">
        <f t="shared" si="63"/>
        <v>4.8464628447785465</v>
      </c>
      <c r="F40" s="17">
        <f t="shared" si="63"/>
        <v>-7.4205722801636158</v>
      </c>
      <c r="G40" s="17">
        <f t="shared" si="63"/>
        <v>-0.69755805290119177</v>
      </c>
      <c r="H40" s="17">
        <f t="shared" ref="H40" si="64">(H52-H53)/H52*100</f>
        <v>1.1332243060354612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5">(ATAN((C40+2.4)/10)+3.1415/2)/3.1415*1.75</f>
        <v>0.83350714273013304</v>
      </c>
      <c r="M40" s="17">
        <f t="shared" si="65"/>
        <v>0.8915065210486377</v>
      </c>
      <c r="N40" s="17">
        <f t="shared" si="65"/>
        <v>1.224318329302905</v>
      </c>
      <c r="O40" s="17">
        <f t="shared" si="65"/>
        <v>0.61580500897524959</v>
      </c>
      <c r="P40" s="17">
        <f t="shared" si="65"/>
        <v>0.96893541166075692</v>
      </c>
      <c r="Q40" s="17">
        <f t="shared" si="65"/>
        <v>1.0641947459415895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-3.3057851239669422</v>
      </c>
      <c r="F41" s="17">
        <f>(F55-F54)/F61*1000</f>
        <v>-5.4111281025761677</v>
      </c>
      <c r="G41" s="17">
        <f>(G55-G54)/G61*1000</f>
        <v>-3.9030159668835007</v>
      </c>
      <c r="H41" s="17">
        <f>(H55-H54)/H61*1000</f>
        <v>-6.5019505851755524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6">(ATAN(E41/10)+3.1415/2)/3.1415*1.75</f>
        <v>0.6971483217110146</v>
      </c>
      <c r="O41" s="17">
        <f t="shared" si="66"/>
        <v>0.59870196855888735</v>
      </c>
      <c r="P41" s="17">
        <f t="shared" si="66"/>
        <v>0.66770851587361313</v>
      </c>
      <c r="Q41" s="17">
        <f t="shared" si="66"/>
        <v>0.55384877250088782</v>
      </c>
    </row>
    <row r="42" spans="1:17">
      <c r="A42" s="9">
        <v>8</v>
      </c>
      <c r="B42" s="15" t="s">
        <v>182</v>
      </c>
      <c r="C42" s="17">
        <f t="shared" ref="C42:H42" si="67">(C56-C57)/C61*1000</f>
        <v>1.1689070718877848</v>
      </c>
      <c r="D42" s="17">
        <f t="shared" si="67"/>
        <v>-1.8816888157121017</v>
      </c>
      <c r="E42" s="17">
        <f t="shared" si="67"/>
        <v>6.9657615112160567</v>
      </c>
      <c r="F42" s="17">
        <f t="shared" si="67"/>
        <v>0.23526643924244206</v>
      </c>
      <c r="G42" s="17">
        <f t="shared" si="67"/>
        <v>4.3761088113542286</v>
      </c>
      <c r="H42" s="17">
        <f t="shared" si="67"/>
        <v>-8.0387752689443204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0.93982083180419207</v>
      </c>
      <c r="M42" s="17">
        <f>(ATAN(D42/10)+3.1415/2)/3.1415*1.75</f>
        <v>0.77139039827547562</v>
      </c>
      <c r="N42" s="17">
        <f t="shared" si="66"/>
        <v>1.213928113008256</v>
      </c>
      <c r="O42" s="17">
        <f t="shared" si="66"/>
        <v>0.88810330516733016</v>
      </c>
      <c r="P42" s="17">
        <f t="shared" si="66"/>
        <v>1.1047886787178589</v>
      </c>
      <c r="Q42" s="17">
        <f t="shared" si="66"/>
        <v>0.49781507727670393</v>
      </c>
    </row>
    <row r="43" spans="1:17">
      <c r="A43" s="9">
        <v>9</v>
      </c>
      <c r="B43" s="15" t="s">
        <v>183</v>
      </c>
      <c r="C43" s="17">
        <f t="shared" ref="C43:G43" si="68">C58/C61*1000</f>
        <v>0.1168907071887785</v>
      </c>
      <c r="D43" s="17">
        <f t="shared" si="68"/>
        <v>0.35281665294601905</v>
      </c>
      <c r="E43" s="17">
        <f t="shared" si="68"/>
        <v>0.35419126328217237</v>
      </c>
      <c r="F43" s="17">
        <f t="shared" si="68"/>
        <v>0.35289965886366309</v>
      </c>
      <c r="G43" s="17">
        <f t="shared" si="68"/>
        <v>0.35481963335304556</v>
      </c>
      <c r="H43" s="17">
        <f t="shared" ref="H43" si="69">H58/H61*1000</f>
        <v>0.35465185010048467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0">IF(C43/$I43&gt;1,2^((1-$I43/C43)/LN(10/3)),2^(-LOG($I43/C43,10/3)))</f>
        <v>0.23010537060072311</v>
      </c>
      <c r="M43" s="17">
        <f t="shared" si="70"/>
        <v>0.43464811900454392</v>
      </c>
      <c r="N43" s="17">
        <f t="shared" si="70"/>
        <v>0.43562225294882501</v>
      </c>
      <c r="O43" s="17">
        <f t="shared" si="70"/>
        <v>0.43470698776539402</v>
      </c>
      <c r="P43" s="17">
        <f t="shared" si="70"/>
        <v>0.43606702054972252</v>
      </c>
      <c r="Q43" s="17">
        <f t="shared" si="70"/>
        <v>0.43594829434999349</v>
      </c>
    </row>
    <row r="44" spans="1:17">
      <c r="A44" s="9">
        <v>10</v>
      </c>
      <c r="B44" s="15" t="s">
        <v>184</v>
      </c>
      <c r="C44" s="17">
        <f t="shared" ref="C44:G44" si="71">C59/C61*100</f>
        <v>3.5067212156633547E-2</v>
      </c>
      <c r="D44" s="17">
        <f t="shared" si="71"/>
        <v>3.5281665294601909E-2</v>
      </c>
      <c r="E44" s="17">
        <f t="shared" si="71"/>
        <v>3.541912632821724E-2</v>
      </c>
      <c r="F44" s="17">
        <f t="shared" si="71"/>
        <v>3.5289965886366313E-2</v>
      </c>
      <c r="G44" s="17">
        <f t="shared" si="71"/>
        <v>3.5481963335304553E-2</v>
      </c>
      <c r="H44" s="17">
        <f t="shared" ref="H44" si="72">H59/H61*100</f>
        <v>3.5465185010048465E-2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0"/>
        <v>0.81526734777320586</v>
      </c>
      <c r="M44" s="17">
        <f t="shared" si="70"/>
        <v>0.81813401863110757</v>
      </c>
      <c r="N44" s="17">
        <f t="shared" si="70"/>
        <v>0.8199676216853321</v>
      </c>
      <c r="O44" s="17">
        <f t="shared" si="70"/>
        <v>0.8182448267395066</v>
      </c>
      <c r="P44" s="17">
        <f t="shared" si="70"/>
        <v>0.82080480350844132</v>
      </c>
      <c r="Q44" s="17">
        <f t="shared" si="70"/>
        <v>0.82058132631239689</v>
      </c>
    </row>
    <row r="45" spans="1:17">
      <c r="A45" s="9">
        <v>11</v>
      </c>
      <c r="B45" s="15" t="s">
        <v>185</v>
      </c>
      <c r="C45" s="17">
        <f t="shared" ref="C45:G45" si="73">C60/C61*1000</f>
        <v>4.3249561659848048</v>
      </c>
      <c r="D45" s="17">
        <f t="shared" si="73"/>
        <v>4.9394331412442662</v>
      </c>
      <c r="E45" s="17">
        <f t="shared" si="73"/>
        <v>4.4864226682408503</v>
      </c>
      <c r="F45" s="17">
        <f t="shared" si="73"/>
        <v>3.5289965886366312</v>
      </c>
      <c r="G45" s="17">
        <f t="shared" si="73"/>
        <v>3.5481963335304556</v>
      </c>
      <c r="H45" s="17">
        <f t="shared" ref="H45" si="74">H60/H61*1000</f>
        <v>3.5465185010048468</v>
      </c>
      <c r="I45" s="18">
        <f>Показатели!$E$12</f>
        <v>5</v>
      </c>
      <c r="J45" s="9">
        <v>11</v>
      </c>
      <c r="K45" s="15" t="s">
        <v>185</v>
      </c>
      <c r="L45" s="17">
        <f t="shared" si="70"/>
        <v>0.91989146796966992</v>
      </c>
      <c r="M45" s="17">
        <f t="shared" si="70"/>
        <v>0.99300810535083006</v>
      </c>
      <c r="N45" s="17">
        <f t="shared" si="70"/>
        <v>0.93950938424813002</v>
      </c>
      <c r="O45" s="17">
        <f t="shared" si="70"/>
        <v>0.8182448267395066</v>
      </c>
      <c r="P45" s="17">
        <f t="shared" si="70"/>
        <v>0.82080480350844143</v>
      </c>
      <c r="Q45" s="17">
        <f t="shared" si="70"/>
        <v>0.82058132631239689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127</v>
      </c>
      <c r="D47" s="17">
        <v>127</v>
      </c>
      <c r="E47" s="17">
        <v>127</v>
      </c>
      <c r="F47" s="17">
        <v>127</v>
      </c>
      <c r="G47" s="57">
        <v>127</v>
      </c>
      <c r="H47" s="17">
        <v>127</v>
      </c>
      <c r="L47" s="17">
        <v>2014</v>
      </c>
      <c r="M47" s="17">
        <v>2016</v>
      </c>
      <c r="N47" s="17">
        <v>2018</v>
      </c>
      <c r="O47" s="17">
        <v>2019</v>
      </c>
    </row>
    <row r="48" spans="1:17" ht="16">
      <c r="A48" s="9">
        <v>2</v>
      </c>
      <c r="B48" s="10" t="s">
        <v>188</v>
      </c>
      <c r="C48" s="20">
        <v>15</v>
      </c>
      <c r="D48" s="20">
        <v>15</v>
      </c>
      <c r="E48" s="20">
        <v>15</v>
      </c>
      <c r="F48" s="20">
        <v>15</v>
      </c>
      <c r="G48" s="20">
        <v>15</v>
      </c>
      <c r="H48" s="17">
        <v>15</v>
      </c>
      <c r="K48" s="15" t="s">
        <v>187</v>
      </c>
      <c r="L48" s="17">
        <f t="shared" ref="L48:L53" si="75">L35</f>
        <v>1.4649321550036942</v>
      </c>
      <c r="M48" s="17">
        <f t="shared" ref="M48:M53" si="76">N35</f>
        <v>1.4677572296674748</v>
      </c>
      <c r="N48" s="17">
        <f t="shared" ref="N48:N58" si="77">P35</f>
        <v>1.4682563374992432</v>
      </c>
      <c r="O48" s="17">
        <f>Q35</f>
        <v>1.4681232254849181</v>
      </c>
    </row>
    <row r="49" spans="1:17">
      <c r="A49" s="9">
        <v>3</v>
      </c>
      <c r="B49" s="10" t="s">
        <v>189</v>
      </c>
      <c r="C49" s="17">
        <v>22</v>
      </c>
      <c r="D49" s="17">
        <v>23</v>
      </c>
      <c r="E49" s="17">
        <v>31</v>
      </c>
      <c r="F49" s="17">
        <v>36</v>
      </c>
      <c r="G49" s="57">
        <v>36</v>
      </c>
      <c r="H49" s="17">
        <v>0</v>
      </c>
      <c r="K49" s="15" t="s">
        <v>190</v>
      </c>
      <c r="L49" s="17">
        <f t="shared" si="75"/>
        <v>0.62199196965785042</v>
      </c>
      <c r="M49" s="17">
        <f t="shared" si="76"/>
        <v>0.62557794993354765</v>
      </c>
      <c r="N49" s="17">
        <f t="shared" si="77"/>
        <v>0.62621666111527197</v>
      </c>
      <c r="O49" s="17">
        <f t="shared" ref="O49:O58" si="78">Q36</f>
        <v>0.62604616364383392</v>
      </c>
    </row>
    <row r="50" spans="1:17">
      <c r="A50" s="9">
        <v>4</v>
      </c>
      <c r="B50" s="10" t="s">
        <v>191</v>
      </c>
      <c r="C50" s="17">
        <v>210.1</v>
      </c>
      <c r="D50" s="17">
        <v>209</v>
      </c>
      <c r="E50" s="17">
        <v>209</v>
      </c>
      <c r="F50" s="17">
        <v>211</v>
      </c>
      <c r="G50" s="57">
        <v>211</v>
      </c>
      <c r="H50" s="17">
        <v>211.4</v>
      </c>
      <c r="K50" s="15" t="s">
        <v>192</v>
      </c>
      <c r="L50" s="17">
        <f t="shared" si="75"/>
        <v>1.1365164624184383</v>
      </c>
      <c r="M50" s="17">
        <f t="shared" si="76"/>
        <v>1.2983785466867515</v>
      </c>
      <c r="N50" s="17">
        <f t="shared" si="77"/>
        <v>1.3570181309416383</v>
      </c>
      <c r="O50" s="17" t="e">
        <f t="shared" si="78"/>
        <v>#DIV/0!</v>
      </c>
    </row>
    <row r="51" spans="1:17">
      <c r="A51" s="9">
        <v>5</v>
      </c>
      <c r="B51" s="10" t="s">
        <v>193</v>
      </c>
      <c r="C51" s="17">
        <v>19</v>
      </c>
      <c r="D51" s="17">
        <v>19</v>
      </c>
      <c r="E51" s="17">
        <v>19</v>
      </c>
      <c r="F51" s="17">
        <v>19</v>
      </c>
      <c r="G51" s="57">
        <v>19.100000000000001</v>
      </c>
      <c r="H51" s="17">
        <v>22</v>
      </c>
      <c r="K51" s="15" t="s">
        <v>194</v>
      </c>
      <c r="L51" s="17">
        <f t="shared" si="75"/>
        <v>0.89117185787324915</v>
      </c>
      <c r="M51" s="17">
        <f t="shared" si="76"/>
        <v>0.89360505938557366</v>
      </c>
      <c r="N51" s="17">
        <f t="shared" si="77"/>
        <v>0.89943558563463277</v>
      </c>
      <c r="O51" s="17">
        <f t="shared" si="78"/>
        <v>0.90017168771899303</v>
      </c>
    </row>
    <row r="52" spans="1:17">
      <c r="A52" s="9">
        <v>6</v>
      </c>
      <c r="B52" s="10" t="s">
        <v>195</v>
      </c>
      <c r="C52" s="17">
        <v>487350.5</v>
      </c>
      <c r="D52" s="17">
        <v>496059.7</v>
      </c>
      <c r="E52" s="17">
        <v>523303.3</v>
      </c>
      <c r="F52" s="17">
        <v>508761.3</v>
      </c>
      <c r="G52" s="57">
        <v>526407.80000000005</v>
      </c>
      <c r="H52" s="17">
        <v>599360.6</v>
      </c>
      <c r="K52" s="15" t="s">
        <v>196</v>
      </c>
      <c r="L52" s="17">
        <f t="shared" si="75"/>
        <v>0.47816878087048209</v>
      </c>
      <c r="M52" s="17">
        <f t="shared" si="76"/>
        <v>0.48092557500980021</v>
      </c>
      <c r="N52" s="17">
        <f t="shared" si="77"/>
        <v>0.48287370680550307</v>
      </c>
      <c r="O52" s="17">
        <f t="shared" si="78"/>
        <v>0.52367054634814802</v>
      </c>
    </row>
    <row r="53" spans="1:17">
      <c r="A53" s="9">
        <v>7</v>
      </c>
      <c r="B53" s="10" t="s">
        <v>197</v>
      </c>
      <c r="C53" s="17">
        <v>502683.7</v>
      </c>
      <c r="D53" s="17">
        <v>506494.8</v>
      </c>
      <c r="E53" s="17">
        <v>497941.6</v>
      </c>
      <c r="F53" s="17">
        <v>546514.30000000005</v>
      </c>
      <c r="G53" s="57">
        <v>530079.80000000005</v>
      </c>
      <c r="H53" s="17">
        <v>592568.5</v>
      </c>
      <c r="K53" s="15" t="s">
        <v>198</v>
      </c>
      <c r="L53" s="17">
        <f t="shared" si="75"/>
        <v>0.83350714273013304</v>
      </c>
      <c r="M53" s="17">
        <f t="shared" si="76"/>
        <v>1.224318329302905</v>
      </c>
      <c r="N53" s="17">
        <f t="shared" si="77"/>
        <v>0.96893541166075692</v>
      </c>
      <c r="O53" s="17">
        <f t="shared" si="78"/>
        <v>1.0641947459415895</v>
      </c>
    </row>
    <row r="54" spans="1:17">
      <c r="A54" s="9">
        <v>8</v>
      </c>
      <c r="B54" s="10" t="s">
        <v>199</v>
      </c>
      <c r="C54" s="17"/>
      <c r="D54" s="17"/>
      <c r="E54" s="17">
        <v>142</v>
      </c>
      <c r="F54" s="17">
        <v>124</v>
      </c>
      <c r="G54" s="57">
        <v>111</v>
      </c>
      <c r="H54" s="17">
        <v>128</v>
      </c>
      <c r="K54" s="15" t="s">
        <v>200</v>
      </c>
      <c r="L54" s="17">
        <f>N41</f>
        <v>0.6971483217110146</v>
      </c>
      <c r="M54" s="17">
        <f>O41</f>
        <v>0.59870196855888735</v>
      </c>
      <c r="N54" s="17">
        <f t="shared" si="77"/>
        <v>0.66770851587361313</v>
      </c>
      <c r="O54" s="17">
        <f t="shared" si="78"/>
        <v>0.55384877250088782</v>
      </c>
    </row>
    <row r="55" spans="1:17">
      <c r="A55" s="9">
        <v>9</v>
      </c>
      <c r="B55" s="10" t="s">
        <v>201</v>
      </c>
      <c r="C55" s="17"/>
      <c r="D55" s="17"/>
      <c r="E55" s="17">
        <v>114</v>
      </c>
      <c r="F55" s="17">
        <v>78</v>
      </c>
      <c r="G55" s="57">
        <v>78</v>
      </c>
      <c r="H55" s="17">
        <v>73</v>
      </c>
      <c r="K55" s="15" t="s">
        <v>202</v>
      </c>
      <c r="L55" s="17">
        <f>L42</f>
        <v>0.93982083180419207</v>
      </c>
      <c r="M55" s="17">
        <f>N42</f>
        <v>1.213928113008256</v>
      </c>
      <c r="N55" s="17">
        <f t="shared" si="77"/>
        <v>1.1047886787178589</v>
      </c>
      <c r="O55" s="17">
        <f t="shared" si="78"/>
        <v>0.49781507727670393</v>
      </c>
    </row>
    <row r="56" spans="1:17">
      <c r="A56" s="9">
        <v>10</v>
      </c>
      <c r="B56" s="10" t="s">
        <v>203</v>
      </c>
      <c r="C56" s="17">
        <v>277</v>
      </c>
      <c r="D56" s="17">
        <v>272</v>
      </c>
      <c r="E56" s="17">
        <v>338</v>
      </c>
      <c r="F56" s="17">
        <v>284</v>
      </c>
      <c r="G56" s="57">
        <v>273</v>
      </c>
      <c r="H56" s="17">
        <v>222</v>
      </c>
      <c r="K56" s="15" t="s">
        <v>204</v>
      </c>
      <c r="L56" s="17">
        <f>L43</f>
        <v>0.23010537060072311</v>
      </c>
      <c r="M56" s="17">
        <f>N43</f>
        <v>0.43562225294882501</v>
      </c>
      <c r="N56" s="17">
        <f t="shared" si="77"/>
        <v>0.43606702054972252</v>
      </c>
      <c r="O56" s="17">
        <f t="shared" si="78"/>
        <v>0.43594829434999349</v>
      </c>
    </row>
    <row r="57" spans="1:17">
      <c r="A57" s="9">
        <v>11</v>
      </c>
      <c r="B57" s="10" t="s">
        <v>205</v>
      </c>
      <c r="C57" s="17">
        <v>267</v>
      </c>
      <c r="D57" s="17">
        <v>288</v>
      </c>
      <c r="E57" s="17">
        <v>279</v>
      </c>
      <c r="F57" s="17">
        <v>282</v>
      </c>
      <c r="G57" s="57">
        <v>236</v>
      </c>
      <c r="H57" s="17">
        <v>290</v>
      </c>
      <c r="K57" s="15" t="s">
        <v>206</v>
      </c>
      <c r="L57" s="17">
        <f>L44</f>
        <v>0.81526734777320586</v>
      </c>
      <c r="M57" s="17">
        <f>N44</f>
        <v>0.8199676216853321</v>
      </c>
      <c r="N57" s="17">
        <f t="shared" si="77"/>
        <v>0.82080480350844132</v>
      </c>
      <c r="O57" s="17">
        <f t="shared" si="78"/>
        <v>0.82058132631239689</v>
      </c>
    </row>
    <row r="58" spans="1:17">
      <c r="A58" s="9">
        <v>12</v>
      </c>
      <c r="B58" s="10" t="s">
        <v>207</v>
      </c>
      <c r="C58" s="17">
        <v>1</v>
      </c>
      <c r="D58" s="17">
        <v>3</v>
      </c>
      <c r="E58" s="17">
        <v>3</v>
      </c>
      <c r="F58" s="17">
        <v>3</v>
      </c>
      <c r="G58" s="57">
        <v>3</v>
      </c>
      <c r="H58" s="17">
        <v>3</v>
      </c>
      <c r="K58" s="15" t="s">
        <v>208</v>
      </c>
      <c r="L58" s="17">
        <f>L45</f>
        <v>0.91989146796966992</v>
      </c>
      <c r="M58" s="17">
        <f>N45</f>
        <v>0.93950938424813002</v>
      </c>
      <c r="N58" s="17">
        <f t="shared" si="77"/>
        <v>0.82080480350844143</v>
      </c>
      <c r="O58" s="17">
        <f t="shared" si="78"/>
        <v>0.82058132631239689</v>
      </c>
    </row>
    <row r="59" spans="1:17" ht="16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58">
        <v>3</v>
      </c>
      <c r="H59" s="38">
        <v>3</v>
      </c>
      <c r="I59" s="39"/>
    </row>
    <row r="60" spans="1:17">
      <c r="A60" s="9">
        <v>14</v>
      </c>
      <c r="B60" s="10" t="s">
        <v>211</v>
      </c>
      <c r="C60" s="17">
        <v>37</v>
      </c>
      <c r="D60" s="17">
        <v>42</v>
      </c>
      <c r="E60" s="17">
        <v>38</v>
      </c>
      <c r="F60" s="17">
        <v>30</v>
      </c>
      <c r="G60" s="58">
        <v>30</v>
      </c>
      <c r="H60" s="38">
        <v>30</v>
      </c>
    </row>
    <row r="61" spans="1:17">
      <c r="A61" s="9">
        <v>15</v>
      </c>
      <c r="B61" s="10" t="s">
        <v>213</v>
      </c>
      <c r="C61" s="17">
        <v>8555</v>
      </c>
      <c r="D61" s="17">
        <v>8503</v>
      </c>
      <c r="E61" s="17">
        <v>8470</v>
      </c>
      <c r="F61" s="17">
        <v>8501</v>
      </c>
      <c r="G61" s="57">
        <v>8455</v>
      </c>
      <c r="H61" s="17">
        <v>8459</v>
      </c>
    </row>
    <row r="62" spans="1:17" ht="16">
      <c r="A62" s="20"/>
    </row>
    <row r="63" spans="1:17" ht="16">
      <c r="A63" s="20" t="s">
        <v>293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79">C77/C91*1000</f>
        <v>10.727611940298507</v>
      </c>
      <c r="D65" s="17">
        <f t="shared" si="79"/>
        <v>10.401891252955082</v>
      </c>
      <c r="E65" s="17">
        <f t="shared" si="79"/>
        <v>9.1698841698841704</v>
      </c>
      <c r="F65" s="17">
        <f t="shared" si="79"/>
        <v>9.2547491475888943</v>
      </c>
      <c r="G65" s="17">
        <f t="shared" si="79"/>
        <v>9.4433399602385677</v>
      </c>
      <c r="H65" s="17">
        <f t="shared" ref="H65" si="80">H77/H91*1000</f>
        <v>9.679062659195111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1">IF(C65/$I65&gt;1,2^((1-$I65/C65)/LN(10/3)),2^(-LOG($I65/C65,10/3)))</f>
        <v>1.3598611851213316</v>
      </c>
      <c r="M65" s="17">
        <f t="shared" si="81"/>
        <v>1.3484828153979573</v>
      </c>
      <c r="N65" s="17">
        <f t="shared" si="81"/>
        <v>1.299266101768038</v>
      </c>
      <c r="O65" s="17">
        <f t="shared" si="81"/>
        <v>1.3030115355422112</v>
      </c>
      <c r="P65" s="17">
        <f t="shared" si="81"/>
        <v>1.3111306161261473</v>
      </c>
      <c r="Q65" s="17">
        <f t="shared" si="81"/>
        <v>1.3209002944075332</v>
      </c>
    </row>
    <row r="66" spans="1:17">
      <c r="A66" s="9">
        <v>2</v>
      </c>
      <c r="B66" s="15" t="s">
        <v>176</v>
      </c>
      <c r="C66" s="17">
        <f t="shared" ref="C66:G66" si="82">C78/C91*1000</f>
        <v>2.3320895522388057</v>
      </c>
      <c r="D66" s="17">
        <f t="shared" si="82"/>
        <v>2.3640661938534278</v>
      </c>
      <c r="E66" s="17">
        <f t="shared" si="82"/>
        <v>2.413127413127413</v>
      </c>
      <c r="F66" s="17">
        <f t="shared" si="82"/>
        <v>2.4354603019970775</v>
      </c>
      <c r="G66" s="17">
        <f t="shared" si="82"/>
        <v>2.4850894632206759</v>
      </c>
      <c r="H66" s="17">
        <f t="shared" ref="H66" si="83">H78/H91*1000</f>
        <v>2.5471217524197658</v>
      </c>
      <c r="I66" s="18">
        <f>Показатели!$E$3</f>
        <v>4</v>
      </c>
      <c r="J66" s="9">
        <v>2</v>
      </c>
      <c r="K66" s="15" t="s">
        <v>176</v>
      </c>
      <c r="L66" s="17">
        <f t="shared" si="81"/>
        <v>0.73299512875660544</v>
      </c>
      <c r="M66" s="17">
        <f t="shared" si="81"/>
        <v>0.73876466043492561</v>
      </c>
      <c r="N66" s="17">
        <f t="shared" si="81"/>
        <v>0.74755278210857945</v>
      </c>
      <c r="O66" s="17">
        <f t="shared" si="81"/>
        <v>0.75152804206698998</v>
      </c>
      <c r="P66" s="17">
        <f t="shared" si="81"/>
        <v>0.76030706864635167</v>
      </c>
      <c r="Q66" s="17">
        <f t="shared" si="81"/>
        <v>0.7711761964154854</v>
      </c>
    </row>
    <row r="67" spans="1:17">
      <c r="A67" s="9">
        <v>3</v>
      </c>
      <c r="B67" s="15" t="s">
        <v>177</v>
      </c>
      <c r="C67" s="17">
        <f>C79/C91*1000+0.00001</f>
        <v>1.4664179104477614E-5</v>
      </c>
      <c r="D67" s="17">
        <f t="shared" ref="D67:G67" si="84">D79/D91*1000+0.00001</f>
        <v>1.4728132387706858E-5</v>
      </c>
      <c r="E67" s="17">
        <f t="shared" si="84"/>
        <v>1.4826254826254827E-5</v>
      </c>
      <c r="F67" s="17">
        <f t="shared" si="84"/>
        <v>1.4870920603994156E-5</v>
      </c>
      <c r="G67" s="17">
        <f t="shared" si="84"/>
        <v>1.4970178926441354E-5</v>
      </c>
      <c r="H67" s="17">
        <f t="shared" ref="H67" si="85">H79/H91*1000+0.00001</f>
        <v>1.5094243504839532E-5</v>
      </c>
      <c r="I67" s="18">
        <f>Показатели!$E$4</f>
        <v>2</v>
      </c>
      <c r="J67" s="9">
        <v>3</v>
      </c>
      <c r="K67" s="15" t="s">
        <v>177</v>
      </c>
      <c r="L67" s="17">
        <f t="shared" si="81"/>
        <v>1.1061809280420584E-3</v>
      </c>
      <c r="M67" s="17">
        <f t="shared" si="81"/>
        <v>1.1089557739991345E-3</v>
      </c>
      <c r="N67" s="17">
        <f t="shared" si="81"/>
        <v>1.1132032541736033E-3</v>
      </c>
      <c r="O67" s="17">
        <f t="shared" si="81"/>
        <v>1.1151327748697341E-3</v>
      </c>
      <c r="P67" s="17">
        <f t="shared" si="81"/>
        <v>1.1194118607106296E-3</v>
      </c>
      <c r="Q67" s="17">
        <f t="shared" si="81"/>
        <v>1.1247434696156802E-3</v>
      </c>
    </row>
    <row r="68" spans="1:17">
      <c r="A68" s="9">
        <v>4</v>
      </c>
      <c r="B68" s="15" t="s">
        <v>178</v>
      </c>
      <c r="C68" s="17">
        <f t="shared" ref="C68:G68" si="86">C80/C91*1000</f>
        <v>25.839552238805968</v>
      </c>
      <c r="D68" s="17">
        <f t="shared" si="86"/>
        <v>26.619385342789599</v>
      </c>
      <c r="E68" s="17">
        <f t="shared" si="86"/>
        <v>27.075289575289574</v>
      </c>
      <c r="F68" s="17">
        <f t="shared" si="86"/>
        <v>26.741354115927908</v>
      </c>
      <c r="G68" s="17">
        <f t="shared" si="86"/>
        <v>26.491053677932406</v>
      </c>
      <c r="H68" s="17">
        <f t="shared" ref="H68" si="87">H80/H91*1000</f>
        <v>27.152317880794701</v>
      </c>
      <c r="I68" s="18">
        <f>Показатели!$E$5</f>
        <v>30</v>
      </c>
      <c r="J68" s="9">
        <v>4</v>
      </c>
      <c r="K68" s="15" t="s">
        <v>178</v>
      </c>
      <c r="L68" s="17">
        <f t="shared" si="81"/>
        <v>0.91764072580642198</v>
      </c>
      <c r="M68" s="17">
        <f t="shared" si="81"/>
        <v>0.93348411380231422</v>
      </c>
      <c r="N68" s="17">
        <f t="shared" si="81"/>
        <v>0.94265525255965854</v>
      </c>
      <c r="O68" s="17">
        <f t="shared" si="81"/>
        <v>0.93594416935653768</v>
      </c>
      <c r="P68" s="17">
        <f t="shared" si="81"/>
        <v>0.93089055272967047</v>
      </c>
      <c r="Q68" s="17">
        <f t="shared" si="81"/>
        <v>0.94419829216015116</v>
      </c>
    </row>
    <row r="69" spans="1:17">
      <c r="A69" s="9">
        <v>5</v>
      </c>
      <c r="B69" s="15" t="s">
        <v>179</v>
      </c>
      <c r="C69" s="17">
        <f t="shared" ref="C69:G69" si="88">C81/C91*1000</f>
        <v>3.125</v>
      </c>
      <c r="D69" s="17">
        <f t="shared" si="88"/>
        <v>3.1678486997635935</v>
      </c>
      <c r="E69" s="17">
        <f t="shared" si="88"/>
        <v>3.2335907335907335</v>
      </c>
      <c r="F69" s="17">
        <f t="shared" si="88"/>
        <v>3.2635168046760836</v>
      </c>
      <c r="G69" s="17">
        <f t="shared" si="88"/>
        <v>3.3300198807157058</v>
      </c>
      <c r="H69" s="17">
        <f t="shared" ref="H69" si="89">H81/H91*1000</f>
        <v>3.4131431482424861</v>
      </c>
      <c r="I69" s="18">
        <f>Показатели!$E$6</f>
        <v>8</v>
      </c>
      <c r="J69" s="9">
        <v>5</v>
      </c>
      <c r="K69" s="15" t="s">
        <v>179</v>
      </c>
      <c r="L69" s="17">
        <f t="shared" si="81"/>
        <v>0.58206228226331302</v>
      </c>
      <c r="M69" s="17">
        <f t="shared" si="81"/>
        <v>0.58664379535190647</v>
      </c>
      <c r="N69" s="17">
        <f t="shared" si="81"/>
        <v>0.59362233307677759</v>
      </c>
      <c r="O69" s="17">
        <f t="shared" si="81"/>
        <v>0.59677903738927041</v>
      </c>
      <c r="P69" s="17">
        <f t="shared" si="81"/>
        <v>0.60375035281329215</v>
      </c>
      <c r="Q69" s="17">
        <f t="shared" si="81"/>
        <v>0.61238139150279225</v>
      </c>
    </row>
    <row r="70" spans="1:17">
      <c r="A70" s="9">
        <v>6</v>
      </c>
      <c r="B70" s="15" t="s">
        <v>180</v>
      </c>
      <c r="C70" s="17">
        <f t="shared" ref="C70:G70" si="90">(C82-C83)/C82*100</f>
        <v>2.3503894061239525</v>
      </c>
      <c r="D70" s="17">
        <f t="shared" si="90"/>
        <v>20.730704199607004</v>
      </c>
      <c r="E70" s="17">
        <f t="shared" si="90"/>
        <v>-6.1557385224011254</v>
      </c>
      <c r="F70" s="17">
        <f t="shared" si="90"/>
        <v>-1.1589403973509877</v>
      </c>
      <c r="G70" s="17">
        <f t="shared" si="90"/>
        <v>0.40863166546481444</v>
      </c>
      <c r="H70" s="17">
        <f t="shared" ref="H70" si="91">(H82-H83)/H82*100</f>
        <v>-3.3050215247311949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2">(ATAN((C70+2.4)/10)+3.1415/2)/3.1415*1.75</f>
        <v>1.1220444656927588</v>
      </c>
      <c r="M70" s="17">
        <f t="shared" si="92"/>
        <v>1.5227128340096518</v>
      </c>
      <c r="N70" s="17">
        <f t="shared" si="92"/>
        <v>0.67486346087558335</v>
      </c>
      <c r="O70" s="17">
        <f t="shared" si="92"/>
        <v>0.94378261088349813</v>
      </c>
      <c r="P70" s="17">
        <f t="shared" si="92"/>
        <v>1.0275276590458899</v>
      </c>
      <c r="Q70" s="17">
        <f t="shared" si="92"/>
        <v>0.82472195712485641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-13.996138996138995</v>
      </c>
      <c r="F71" s="17">
        <f t="shared" ref="F71:G71" si="93">(F85-F84)/F91*1000</f>
        <v>-9.2547491475888943</v>
      </c>
      <c r="G71" s="17">
        <f t="shared" si="93"/>
        <v>-12.922465208747514</v>
      </c>
      <c r="H71" s="17">
        <f t="shared" ref="H71" si="94">(H85-H84)/H91*1000</f>
        <v>-12.735608762098829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5">(ATAN(E71/10)+3.1415/2)/3.1415*1.75</f>
        <v>0.34556225977394761</v>
      </c>
      <c r="O71" s="17">
        <f t="shared" si="95"/>
        <v>0.45903717606290823</v>
      </c>
      <c r="P71" s="17">
        <f t="shared" si="95"/>
        <v>0.36684682994900697</v>
      </c>
      <c r="Q71" s="17">
        <f t="shared" si="95"/>
        <v>0.3707809923923216</v>
      </c>
    </row>
    <row r="72" spans="1:17">
      <c r="A72" s="9">
        <v>8</v>
      </c>
      <c r="B72" s="15" t="s">
        <v>182</v>
      </c>
      <c r="C72" s="17">
        <f>(C86-C87)/C91*1000</f>
        <v>-8.3955223880597014</v>
      </c>
      <c r="D72" s="17">
        <f t="shared" ref="D72:G72" si="96">(D86-D87)/D91*1000</f>
        <v>-9.456264775413711</v>
      </c>
      <c r="E72" s="17">
        <f t="shared" si="96"/>
        <v>4.8262548262548259</v>
      </c>
      <c r="F72" s="17">
        <f t="shared" si="96"/>
        <v>-11.690209449585971</v>
      </c>
      <c r="G72" s="17">
        <f t="shared" si="96"/>
        <v>-11.43141153081511</v>
      </c>
      <c r="H72" s="17">
        <f t="shared" ref="H72" si="97">(H86-H87)/H91*1000</f>
        <v>-7.6413652572592969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0.48595171902799317</v>
      </c>
      <c r="M72" s="17">
        <f>(ATAN(D72/10)+3.1415/2)/3.1415*1.75</f>
        <v>0.45305090808515869</v>
      </c>
      <c r="N72" s="17">
        <f t="shared" si="95"/>
        <v>1.1254823677855401</v>
      </c>
      <c r="O72" s="17">
        <f t="shared" si="95"/>
        <v>0.3941658433047443</v>
      </c>
      <c r="P72" s="17">
        <f t="shared" si="95"/>
        <v>0.40033612501822308</v>
      </c>
      <c r="Q72" s="17">
        <f t="shared" si="95"/>
        <v>0.51152627239525028</v>
      </c>
    </row>
    <row r="73" spans="1:17">
      <c r="A73" s="9">
        <v>9</v>
      </c>
      <c r="B73" s="15" t="s">
        <v>183</v>
      </c>
      <c r="C73" s="17">
        <f t="shared" ref="C73:G73" si="98">C88/C91*1000</f>
        <v>0.93283582089552242</v>
      </c>
      <c r="D73" s="17">
        <f t="shared" si="98"/>
        <v>0.94562647754137108</v>
      </c>
      <c r="E73" s="17">
        <f t="shared" si="98"/>
        <v>0.96525096525096532</v>
      </c>
      <c r="F73" s="17">
        <f t="shared" si="98"/>
        <v>0.97418412079883099</v>
      </c>
      <c r="G73" s="17">
        <f t="shared" si="98"/>
        <v>0.9940357852882703</v>
      </c>
      <c r="H73" s="17">
        <f t="shared" ref="H73" si="99">H88/H91*1000</f>
        <v>1.0188487009679064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100">IF(C73/$I73&gt;1,2^((1-$I73/C73)/LN(10/3)),2^(-LOG($I73/C73,10/3)))</f>
        <v>0.76074252046672219</v>
      </c>
      <c r="M73" s="17">
        <f t="shared" si="100"/>
        <v>0.76673045667350603</v>
      </c>
      <c r="N73" s="17">
        <f t="shared" si="100"/>
        <v>0.7758512510279304</v>
      </c>
      <c r="O73" s="17">
        <f t="shared" si="100"/>
        <v>0.77997699369882834</v>
      </c>
      <c r="P73" s="17">
        <f t="shared" si="100"/>
        <v>0.78908834866588939</v>
      </c>
      <c r="Q73" s="17">
        <f t="shared" si="100"/>
        <v>0.80036892520722591</v>
      </c>
    </row>
    <row r="74" spans="1:17">
      <c r="A74" s="9">
        <v>10</v>
      </c>
      <c r="B74" s="15" t="s">
        <v>184</v>
      </c>
      <c r="C74" s="17">
        <f t="shared" ref="C74:G74" si="101">C89/C91*100</f>
        <v>4.6641791044776115E-2</v>
      </c>
      <c r="D74" s="17">
        <f t="shared" si="101"/>
        <v>4.7281323877068557E-2</v>
      </c>
      <c r="E74" s="17">
        <f t="shared" si="101"/>
        <v>4.8262548262548263E-2</v>
      </c>
      <c r="F74" s="17">
        <f t="shared" si="101"/>
        <v>4.8709206039941548E-2</v>
      </c>
      <c r="G74" s="17">
        <f t="shared" si="101"/>
        <v>4.9701789264413515E-2</v>
      </c>
      <c r="H74" s="17">
        <f t="shared" ref="H74" si="102">H89/H91*100</f>
        <v>5.094243504839531E-2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100"/>
        <v>0.96076319905030616</v>
      </c>
      <c r="M74" s="17">
        <f t="shared" si="100"/>
        <v>0.96832553267957322</v>
      </c>
      <c r="N74" s="17">
        <f t="shared" si="100"/>
        <v>0.97984444128016068</v>
      </c>
      <c r="O74" s="17">
        <f t="shared" si="100"/>
        <v>0.98505495813745214</v>
      </c>
      <c r="P74" s="17">
        <f t="shared" si="100"/>
        <v>0.99656194546933652</v>
      </c>
      <c r="Q74" s="17">
        <f t="shared" si="100"/>
        <v>1.0107076791131488</v>
      </c>
    </row>
    <row r="75" spans="1:17">
      <c r="A75" s="9">
        <v>11</v>
      </c>
      <c r="B75" s="15" t="s">
        <v>185</v>
      </c>
      <c r="C75" s="17">
        <f t="shared" ref="C75:G75" si="103">C90/C91*1000</f>
        <v>3.2649253731343282</v>
      </c>
      <c r="D75" s="17">
        <f t="shared" si="103"/>
        <v>3.3096926713947989</v>
      </c>
      <c r="E75" s="17">
        <f t="shared" si="103"/>
        <v>3.3783783783783785</v>
      </c>
      <c r="F75" s="17">
        <f t="shared" si="103"/>
        <v>3.4096444227959082</v>
      </c>
      <c r="G75" s="17">
        <f t="shared" si="103"/>
        <v>3.4791252485089466</v>
      </c>
      <c r="H75" s="17">
        <f t="shared" ref="H75" si="104">H90/H91*1000</f>
        <v>3.5659704533876719</v>
      </c>
      <c r="I75" s="18">
        <f>Показатели!$E$12</f>
        <v>5</v>
      </c>
      <c r="J75" s="9">
        <v>11</v>
      </c>
      <c r="K75" s="15" t="s">
        <v>185</v>
      </c>
      <c r="L75" s="17">
        <f t="shared" si="100"/>
        <v>0.78241419890632624</v>
      </c>
      <c r="M75" s="17">
        <f t="shared" si="100"/>
        <v>0.78857271664956841</v>
      </c>
      <c r="N75" s="17">
        <f t="shared" si="100"/>
        <v>0.79795333994354178</v>
      </c>
      <c r="O75" s="17">
        <f t="shared" si="100"/>
        <v>0.80219661484917471</v>
      </c>
      <c r="P75" s="17">
        <f t="shared" si="100"/>
        <v>0.81156752985091618</v>
      </c>
      <c r="Q75" s="17">
        <f t="shared" si="100"/>
        <v>0.82316946220034803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23</v>
      </c>
      <c r="D77" s="17">
        <v>22</v>
      </c>
      <c r="E77" s="17">
        <v>19</v>
      </c>
      <c r="F77" s="17">
        <v>19</v>
      </c>
      <c r="G77" s="17">
        <v>19</v>
      </c>
      <c r="H77" s="17">
        <v>19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5</v>
      </c>
      <c r="K78" s="15" t="s">
        <v>187</v>
      </c>
      <c r="L78" s="17">
        <f t="shared" ref="L78:L83" si="105">L65</f>
        <v>1.3598611851213316</v>
      </c>
      <c r="M78" s="17">
        <f t="shared" ref="M78:M83" si="106">N65</f>
        <v>1.299266101768038</v>
      </c>
      <c r="N78" s="17">
        <f t="shared" ref="N78:N88" si="107">P65</f>
        <v>1.3111306161261473</v>
      </c>
      <c r="O78" s="17">
        <f>Q65</f>
        <v>1.3209002944075332</v>
      </c>
    </row>
    <row r="79" spans="1:17">
      <c r="A79" s="9">
        <v>3</v>
      </c>
      <c r="B79" s="10" t="s">
        <v>189</v>
      </c>
      <c r="C79" s="17">
        <v>1.0000000000000001E-5</v>
      </c>
      <c r="D79" s="17">
        <v>1.0000000000000001E-5</v>
      </c>
      <c r="E79" s="17">
        <v>1.0000000000000001E-5</v>
      </c>
      <c r="F79" s="17">
        <v>1.0000000000000001E-5</v>
      </c>
      <c r="G79" s="17">
        <v>1.0000000000000001E-5</v>
      </c>
      <c r="H79" s="17">
        <v>1.0000000000000001E-5</v>
      </c>
      <c r="K79" s="15" t="s">
        <v>190</v>
      </c>
      <c r="L79" s="17">
        <f t="shared" si="105"/>
        <v>0.73299512875660544</v>
      </c>
      <c r="M79" s="17">
        <f t="shared" si="106"/>
        <v>0.74755278210857945</v>
      </c>
      <c r="N79" s="17">
        <f t="shared" si="107"/>
        <v>0.76030706864635167</v>
      </c>
      <c r="O79" s="17">
        <f t="shared" ref="O79:O88" si="108">Q66</f>
        <v>0.7711761964154854</v>
      </c>
    </row>
    <row r="80" spans="1:17">
      <c r="A80" s="9">
        <v>4</v>
      </c>
      <c r="B80" s="10" t="s">
        <v>191</v>
      </c>
      <c r="C80" s="17">
        <v>55.4</v>
      </c>
      <c r="D80" s="17">
        <v>56.3</v>
      </c>
      <c r="E80" s="17">
        <v>56.1</v>
      </c>
      <c r="F80" s="17">
        <v>54.9</v>
      </c>
      <c r="G80" s="17">
        <v>53.3</v>
      </c>
      <c r="H80" s="17">
        <v>53.3</v>
      </c>
      <c r="K80" s="15" t="s">
        <v>192</v>
      </c>
      <c r="L80" s="17">
        <f t="shared" si="105"/>
        <v>1.1061809280420584E-3</v>
      </c>
      <c r="M80" s="17">
        <f t="shared" si="106"/>
        <v>1.1132032541736033E-3</v>
      </c>
      <c r="N80" s="17">
        <f t="shared" si="107"/>
        <v>1.1194118607106296E-3</v>
      </c>
      <c r="O80" s="17">
        <f t="shared" si="108"/>
        <v>1.1247434696156802E-3</v>
      </c>
    </row>
    <row r="81" spans="1:17">
      <c r="A81" s="9">
        <v>5</v>
      </c>
      <c r="B81" s="10" t="s">
        <v>193</v>
      </c>
      <c r="C81" s="17">
        <v>6.7</v>
      </c>
      <c r="D81" s="17">
        <v>6.7</v>
      </c>
      <c r="E81" s="17">
        <v>6.7</v>
      </c>
      <c r="F81" s="17">
        <v>6.7</v>
      </c>
      <c r="G81" s="17">
        <v>6.7</v>
      </c>
      <c r="H81" s="17">
        <v>6.7</v>
      </c>
      <c r="K81" s="15" t="s">
        <v>194</v>
      </c>
      <c r="L81" s="17">
        <f t="shared" si="105"/>
        <v>0.91764072580642198</v>
      </c>
      <c r="M81" s="17">
        <f t="shared" si="106"/>
        <v>0.94265525255965854</v>
      </c>
      <c r="N81" s="17">
        <f t="shared" si="107"/>
        <v>0.93089055272967047</v>
      </c>
      <c r="O81" s="17">
        <f t="shared" si="108"/>
        <v>0.94419829216015116</v>
      </c>
    </row>
    <row r="82" spans="1:17">
      <c r="A82" s="9">
        <v>6</v>
      </c>
      <c r="B82" s="10" t="s">
        <v>195</v>
      </c>
      <c r="C82" s="17">
        <v>7883.8</v>
      </c>
      <c r="D82" s="17">
        <v>8753.2000000000007</v>
      </c>
      <c r="E82" s="17">
        <v>9024.1</v>
      </c>
      <c r="F82" s="17">
        <v>13227.6</v>
      </c>
      <c r="G82" s="17">
        <v>12896.7</v>
      </c>
      <c r="H82" s="17">
        <v>14611.1</v>
      </c>
      <c r="K82" s="15" t="s">
        <v>196</v>
      </c>
      <c r="L82" s="17">
        <f t="shared" si="105"/>
        <v>0.58206228226331302</v>
      </c>
      <c r="M82" s="17">
        <f t="shared" si="106"/>
        <v>0.59362233307677759</v>
      </c>
      <c r="N82" s="17">
        <f t="shared" si="107"/>
        <v>0.60375035281329215</v>
      </c>
      <c r="O82" s="17">
        <f t="shared" si="108"/>
        <v>0.61238139150279225</v>
      </c>
    </row>
    <row r="83" spans="1:17">
      <c r="A83" s="9">
        <v>7</v>
      </c>
      <c r="B83" s="10" t="s">
        <v>197</v>
      </c>
      <c r="C83" s="17">
        <v>7698.5</v>
      </c>
      <c r="D83" s="17">
        <v>6938.6</v>
      </c>
      <c r="E83" s="17">
        <v>9579.6</v>
      </c>
      <c r="F83" s="17">
        <v>13380.9</v>
      </c>
      <c r="G83" s="17">
        <v>12844</v>
      </c>
      <c r="H83" s="17">
        <v>15094</v>
      </c>
      <c r="K83" s="15" t="s">
        <v>198</v>
      </c>
      <c r="L83" s="17">
        <f t="shared" si="105"/>
        <v>1.1220444656927588</v>
      </c>
      <c r="M83" s="17">
        <f t="shared" si="106"/>
        <v>0.67486346087558335</v>
      </c>
      <c r="N83" s="17">
        <f t="shared" si="107"/>
        <v>1.0275276590458899</v>
      </c>
      <c r="O83" s="17">
        <f t="shared" si="108"/>
        <v>0.82472195712485641</v>
      </c>
    </row>
    <row r="84" spans="1:17">
      <c r="A84" s="9">
        <v>8</v>
      </c>
      <c r="B84" s="10" t="s">
        <v>199</v>
      </c>
      <c r="C84" s="17"/>
      <c r="D84" s="17"/>
      <c r="E84" s="17">
        <v>50</v>
      </c>
      <c r="F84" s="17">
        <v>41</v>
      </c>
      <c r="G84" s="17">
        <v>41</v>
      </c>
      <c r="H84" s="17">
        <v>36</v>
      </c>
      <c r="K84" s="15" t="s">
        <v>200</v>
      </c>
      <c r="L84" s="17">
        <f>N71</f>
        <v>0.34556225977394761</v>
      </c>
      <c r="M84" s="17">
        <f>O71</f>
        <v>0.45903717606290823</v>
      </c>
      <c r="N84" s="17">
        <f t="shared" si="107"/>
        <v>0.36684682994900697</v>
      </c>
      <c r="O84" s="17">
        <f t="shared" si="108"/>
        <v>0.3707809923923216</v>
      </c>
    </row>
    <row r="85" spans="1:17">
      <c r="A85" s="9">
        <v>9</v>
      </c>
      <c r="B85" s="10" t="s">
        <v>201</v>
      </c>
      <c r="C85" s="17"/>
      <c r="D85" s="17"/>
      <c r="E85" s="17">
        <v>21</v>
      </c>
      <c r="F85" s="17">
        <v>22</v>
      </c>
      <c r="G85" s="17">
        <v>15</v>
      </c>
      <c r="H85" s="17">
        <v>11</v>
      </c>
      <c r="K85" s="15" t="s">
        <v>202</v>
      </c>
      <c r="L85" s="17">
        <f>L72</f>
        <v>0.48595171902799317</v>
      </c>
      <c r="M85" s="17">
        <f>N72</f>
        <v>1.1254823677855401</v>
      </c>
      <c r="N85" s="17">
        <f t="shared" si="107"/>
        <v>0.40033612501822308</v>
      </c>
      <c r="O85" s="17">
        <f t="shared" si="108"/>
        <v>0.51152627239525028</v>
      </c>
    </row>
    <row r="86" spans="1:17">
      <c r="A86" s="9">
        <v>10</v>
      </c>
      <c r="B86" s="10" t="s">
        <v>203</v>
      </c>
      <c r="C86" s="17">
        <v>27</v>
      </c>
      <c r="D86" s="17">
        <v>35</v>
      </c>
      <c r="E86" s="17">
        <v>75</v>
      </c>
      <c r="F86" s="17">
        <v>63</v>
      </c>
      <c r="G86" s="17">
        <v>66</v>
      </c>
      <c r="H86" s="17">
        <v>49</v>
      </c>
      <c r="K86" s="15" t="s">
        <v>204</v>
      </c>
      <c r="L86" s="17">
        <f>L73</f>
        <v>0.76074252046672219</v>
      </c>
      <c r="M86" s="17">
        <f>N73</f>
        <v>0.7758512510279304</v>
      </c>
      <c r="N86" s="17">
        <f t="shared" si="107"/>
        <v>0.78908834866588939</v>
      </c>
      <c r="O86" s="17">
        <f t="shared" si="108"/>
        <v>0.80036892520722591</v>
      </c>
    </row>
    <row r="87" spans="1:17">
      <c r="A87" s="9">
        <v>11</v>
      </c>
      <c r="B87" s="10" t="s">
        <v>205</v>
      </c>
      <c r="C87" s="17">
        <v>45</v>
      </c>
      <c r="D87" s="17">
        <v>55</v>
      </c>
      <c r="E87" s="17">
        <v>65</v>
      </c>
      <c r="F87" s="17">
        <v>87</v>
      </c>
      <c r="G87" s="17">
        <v>89</v>
      </c>
      <c r="H87" s="17">
        <v>64</v>
      </c>
      <c r="K87" s="15" t="s">
        <v>206</v>
      </c>
      <c r="L87" s="17">
        <f>L74</f>
        <v>0.96076319905030616</v>
      </c>
      <c r="M87" s="17">
        <f>N74</f>
        <v>0.97984444128016068</v>
      </c>
      <c r="N87" s="17">
        <f t="shared" si="107"/>
        <v>0.99656194546933652</v>
      </c>
      <c r="O87" s="17">
        <f t="shared" si="108"/>
        <v>1.0107076791131488</v>
      </c>
    </row>
    <row r="88" spans="1:17">
      <c r="A88" s="9">
        <v>12</v>
      </c>
      <c r="B88" s="10" t="s">
        <v>207</v>
      </c>
      <c r="C88" s="21">
        <v>2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K88" s="15" t="s">
        <v>208</v>
      </c>
      <c r="L88" s="17">
        <f>L75</f>
        <v>0.78241419890632624</v>
      </c>
      <c r="M88" s="17">
        <f>N75</f>
        <v>0.79795333994354178</v>
      </c>
      <c r="N88" s="17">
        <f t="shared" si="107"/>
        <v>0.81156752985091618</v>
      </c>
      <c r="O88" s="17">
        <f t="shared" si="108"/>
        <v>0.82316946220034803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38">
        <v>1</v>
      </c>
      <c r="H89" s="38">
        <v>1</v>
      </c>
    </row>
    <row r="90" spans="1:17">
      <c r="A90" s="9">
        <v>14</v>
      </c>
      <c r="B90" s="10" t="s">
        <v>211</v>
      </c>
      <c r="C90" s="17">
        <v>7</v>
      </c>
      <c r="D90" s="17">
        <v>7</v>
      </c>
      <c r="E90" s="17">
        <v>7</v>
      </c>
      <c r="F90" s="17">
        <v>7</v>
      </c>
      <c r="G90" s="38">
        <v>7</v>
      </c>
      <c r="H90" s="38">
        <v>7</v>
      </c>
    </row>
    <row r="91" spans="1:17">
      <c r="A91" s="9">
        <v>15</v>
      </c>
      <c r="B91" s="10" t="s">
        <v>213</v>
      </c>
      <c r="C91" s="17">
        <v>2144</v>
      </c>
      <c r="D91" s="17">
        <v>2115</v>
      </c>
      <c r="E91" s="17">
        <v>2072</v>
      </c>
      <c r="F91" s="17">
        <v>2053</v>
      </c>
      <c r="G91" s="17">
        <v>2012</v>
      </c>
      <c r="H91" s="17">
        <v>1963</v>
      </c>
    </row>
    <row r="93" spans="1:17" ht="16">
      <c r="A93" s="20" t="s">
        <v>294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9">C107/C121*1000</f>
        <v>7.518796992481203</v>
      </c>
      <c r="D95" s="17">
        <f t="shared" si="109"/>
        <v>7.611798287345386</v>
      </c>
      <c r="E95" s="17">
        <f t="shared" si="109"/>
        <v>8.0080080080080087</v>
      </c>
      <c r="F95" s="17">
        <f t="shared" si="109"/>
        <v>7.1868583162217661</v>
      </c>
      <c r="G95" s="17">
        <f t="shared" si="109"/>
        <v>6.3829787234042552</v>
      </c>
      <c r="H95" s="17">
        <f t="shared" ref="H95" si="110">H107/H121*1000</f>
        <v>6.7114093959731544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11">IF(C95/$I95&gt;1,2^((1-$I95/C95)/LN(10/3)),2^(-LOG($I95/C95,10/3)))</f>
        <v>1.2127191566331825</v>
      </c>
      <c r="M95" s="17">
        <f t="shared" si="111"/>
        <v>1.2184051786456678</v>
      </c>
      <c r="N95" s="17">
        <f t="shared" si="111"/>
        <v>1.2414171175829798</v>
      </c>
      <c r="O95" s="17">
        <f t="shared" si="111"/>
        <v>1.1914634599131015</v>
      </c>
      <c r="P95" s="17">
        <f t="shared" si="111"/>
        <v>1.1328522934257141</v>
      </c>
      <c r="Q95" s="17">
        <f t="shared" si="111"/>
        <v>1.1581312837465887</v>
      </c>
    </row>
    <row r="96" spans="1:17">
      <c r="A96" s="9">
        <v>2</v>
      </c>
      <c r="B96" s="15" t="s">
        <v>176</v>
      </c>
      <c r="C96" s="17">
        <f t="shared" ref="C96:G96" si="112">C108/C121*1000</f>
        <v>3.7593984962406015</v>
      </c>
      <c r="D96" s="17">
        <f t="shared" si="112"/>
        <v>3.805899143672693</v>
      </c>
      <c r="E96" s="17">
        <f t="shared" si="112"/>
        <v>4.0040040040040044</v>
      </c>
      <c r="F96" s="17">
        <f t="shared" si="112"/>
        <v>4.1067761806981524</v>
      </c>
      <c r="G96" s="17">
        <f t="shared" si="112"/>
        <v>2.1276595744680851</v>
      </c>
      <c r="H96" s="17">
        <f t="shared" ref="H96" si="113">H108/H121*1000</f>
        <v>2.2371364653243848</v>
      </c>
      <c r="I96" s="18">
        <f>Показатели!$E$3</f>
        <v>4</v>
      </c>
      <c r="J96" s="9">
        <v>2</v>
      </c>
      <c r="K96" s="15" t="s">
        <v>176</v>
      </c>
      <c r="L96" s="17">
        <f t="shared" si="111"/>
        <v>0.96491544139884322</v>
      </c>
      <c r="M96" s="17">
        <f t="shared" si="111"/>
        <v>0.97176881240066004</v>
      </c>
      <c r="N96" s="17">
        <f t="shared" si="111"/>
        <v>1.0005758823991278</v>
      </c>
      <c r="O96" s="17">
        <f t="shared" si="111"/>
        <v>1.0150812237639733</v>
      </c>
      <c r="P96" s="17">
        <f t="shared" si="111"/>
        <v>0.69528484541532409</v>
      </c>
      <c r="Q96" s="17">
        <f t="shared" si="111"/>
        <v>0.71566177606890036</v>
      </c>
    </row>
    <row r="97" spans="1:17">
      <c r="A97" s="9">
        <v>3</v>
      </c>
      <c r="B97" s="15" t="s">
        <v>177</v>
      </c>
      <c r="C97" s="17">
        <f t="shared" ref="C97:H97" si="114">C109/C121*1000+0.00001</f>
        <v>1.0000000000000001E-5</v>
      </c>
      <c r="D97" s="17">
        <f t="shared" si="114"/>
        <v>1.0000000000000001E-5</v>
      </c>
      <c r="E97" s="17">
        <f t="shared" si="114"/>
        <v>1.0000000000000001E-5</v>
      </c>
      <c r="F97" s="17">
        <f t="shared" si="114"/>
        <v>1.0000000000000001E-5</v>
      </c>
      <c r="G97" s="17">
        <f t="shared" si="114"/>
        <v>1.0000000000000001E-5</v>
      </c>
      <c r="H97" s="17">
        <f t="shared" si="114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111"/>
        <v>8.8737830999390996E-4</v>
      </c>
      <c r="M97" s="17">
        <f t="shared" si="111"/>
        <v>8.8737830999390996E-4</v>
      </c>
      <c r="N97" s="17">
        <f t="shared" si="111"/>
        <v>8.8737830999390996E-4</v>
      </c>
      <c r="O97" s="17">
        <f t="shared" si="111"/>
        <v>8.8737830999390996E-4</v>
      </c>
      <c r="P97" s="17">
        <f t="shared" si="111"/>
        <v>8.8737830999390996E-4</v>
      </c>
      <c r="Q97" s="17">
        <f t="shared" si="111"/>
        <v>8.8737830999390996E-4</v>
      </c>
    </row>
    <row r="98" spans="1:17">
      <c r="A98" s="9">
        <v>4</v>
      </c>
      <c r="B98" s="15" t="s">
        <v>178</v>
      </c>
      <c r="C98" s="17">
        <f t="shared" ref="C98:G98" si="115">C110/C121*1000</f>
        <v>31.766917293233082</v>
      </c>
      <c r="D98" s="17">
        <f t="shared" si="115"/>
        <v>32.159847764034254</v>
      </c>
      <c r="E98" s="17">
        <f t="shared" si="115"/>
        <v>33.833833833833829</v>
      </c>
      <c r="F98" s="17">
        <f t="shared" si="115"/>
        <v>34.70225872689938</v>
      </c>
      <c r="G98" s="17">
        <f t="shared" si="115"/>
        <v>35.957446808510639</v>
      </c>
      <c r="H98" s="17">
        <f t="shared" ref="H98" si="116">H110/H121*1000</f>
        <v>37.807606263982102</v>
      </c>
      <c r="I98" s="18">
        <f>Показатели!$E$5</f>
        <v>30</v>
      </c>
      <c r="J98" s="9">
        <v>4</v>
      </c>
      <c r="K98" s="15" t="s">
        <v>178</v>
      </c>
      <c r="L98" s="17">
        <f t="shared" si="111"/>
        <v>1.0325403335996495</v>
      </c>
      <c r="M98" s="17">
        <f t="shared" si="111"/>
        <v>1.0394222120629171</v>
      </c>
      <c r="N98" s="17">
        <f t="shared" si="111"/>
        <v>1.0674114702072262</v>
      </c>
      <c r="O98" s="17">
        <f t="shared" si="111"/>
        <v>1.0811348844651008</v>
      </c>
      <c r="P98" s="17">
        <f t="shared" si="111"/>
        <v>1.1000823117373277</v>
      </c>
      <c r="Q98" s="17">
        <f t="shared" si="111"/>
        <v>1.1262466963143554</v>
      </c>
    </row>
    <row r="99" spans="1:17">
      <c r="A99" s="9">
        <v>5</v>
      </c>
      <c r="B99" s="15" t="s">
        <v>179</v>
      </c>
      <c r="C99" s="17">
        <f t="shared" ref="C99:G99" si="117">C111/C121*1000</f>
        <v>4.6992481203007515</v>
      </c>
      <c r="D99" s="17">
        <f t="shared" si="117"/>
        <v>4.7573739295908659</v>
      </c>
      <c r="E99" s="17">
        <f t="shared" si="117"/>
        <v>5.005005005005005</v>
      </c>
      <c r="F99" s="17">
        <f t="shared" si="117"/>
        <v>5.1334702258726894</v>
      </c>
      <c r="G99" s="17">
        <f t="shared" si="117"/>
        <v>5.3191489361702127</v>
      </c>
      <c r="H99" s="17">
        <f t="shared" ref="H99" si="118">H111/H121*1000</f>
        <v>5.592841163310962</v>
      </c>
      <c r="I99" s="18">
        <f>Показатели!$E$6</f>
        <v>8</v>
      </c>
      <c r="J99" s="9">
        <v>5</v>
      </c>
      <c r="K99" s="15" t="s">
        <v>179</v>
      </c>
      <c r="L99" s="17">
        <f t="shared" si="111"/>
        <v>0.7361629992765244</v>
      </c>
      <c r="M99" s="17">
        <f t="shared" si="111"/>
        <v>0.74139164205224584</v>
      </c>
      <c r="N99" s="17">
        <f t="shared" si="111"/>
        <v>0.76336964169319832</v>
      </c>
      <c r="O99" s="17">
        <f t="shared" si="111"/>
        <v>0.77458936136409284</v>
      </c>
      <c r="P99" s="17">
        <f t="shared" si="111"/>
        <v>0.79059756211905974</v>
      </c>
      <c r="Q99" s="17">
        <f t="shared" si="111"/>
        <v>0.81376785240284033</v>
      </c>
    </row>
    <row r="100" spans="1:17">
      <c r="A100" s="9">
        <v>6</v>
      </c>
      <c r="B100" s="15" t="s">
        <v>180</v>
      </c>
      <c r="C100" s="17">
        <f t="shared" ref="C100:G100" si="119">(C112-C113)/C112*100</f>
        <v>-9.1797705057367382E-2</v>
      </c>
      <c r="D100" s="17">
        <f t="shared" si="119"/>
        <v>2.5227608746401118</v>
      </c>
      <c r="E100" s="17">
        <f t="shared" si="119"/>
        <v>2.4339349857660291</v>
      </c>
      <c r="F100" s="17">
        <f t="shared" si="119"/>
        <v>9.6281360269882459</v>
      </c>
      <c r="G100" s="17">
        <f t="shared" si="119"/>
        <v>-2.2461361529344286</v>
      </c>
      <c r="H100" s="17">
        <f t="shared" ref="H100" si="120">(H112-H113)/H112*100</f>
        <v>-0.23820921379563539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21">(ATAN((C100+2.4)/10)+3.1415/2)/3.1415*1.75</f>
        <v>1.0013672508001252</v>
      </c>
      <c r="M100" s="17">
        <f t="shared" si="121"/>
        <v>1.129826186416014</v>
      </c>
      <c r="N100" s="17">
        <f t="shared" si="121"/>
        <v>1.1258292668544161</v>
      </c>
      <c r="O100" s="17">
        <f t="shared" si="121"/>
        <v>1.3636572503421767</v>
      </c>
      <c r="P100" s="17">
        <f t="shared" si="121"/>
        <v>0.88357044364051374</v>
      </c>
      <c r="Q100" s="17">
        <f t="shared" si="121"/>
        <v>0.99359940254163559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-14.014014014014014</v>
      </c>
      <c r="F101" s="17">
        <f>(F115-F114)/F121*1000</f>
        <v>-25.66735112936345</v>
      </c>
      <c r="G101" s="17">
        <f>(G115-G114)/G121*1000</f>
        <v>-20.212765957446809</v>
      </c>
      <c r="H101" s="17">
        <f>(H115-H114)/H121*1000</f>
        <v>-14.5413870246085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22">(ATAN(E101/10)+3.1415/2)/3.1415*1.75</f>
        <v>0.3452260213955613</v>
      </c>
      <c r="O101" s="17">
        <f t="shared" si="122"/>
        <v>0.20692643289512816</v>
      </c>
      <c r="P101" s="17">
        <f t="shared" si="122"/>
        <v>0.25590269662106813</v>
      </c>
      <c r="Q101" s="17">
        <f t="shared" si="122"/>
        <v>0.33555635464590616</v>
      </c>
    </row>
    <row r="102" spans="1:17">
      <c r="A102" s="9">
        <v>8</v>
      </c>
      <c r="B102" s="15" t="s">
        <v>182</v>
      </c>
      <c r="C102" s="17">
        <f t="shared" ref="C102:H102" si="123">(C116-C117)/C121*1000</f>
        <v>-0.93984962406015038</v>
      </c>
      <c r="D102" s="17">
        <f t="shared" si="123"/>
        <v>-33.301617507136058</v>
      </c>
      <c r="E102" s="17">
        <f t="shared" si="123"/>
        <v>-11.011011011011011</v>
      </c>
      <c r="F102" s="17">
        <f t="shared" si="123"/>
        <v>-9.2402464065708418</v>
      </c>
      <c r="G102" s="17">
        <f t="shared" si="123"/>
        <v>-28.723404255319149</v>
      </c>
      <c r="H102" s="17">
        <f t="shared" si="123"/>
        <v>7.8299776286353469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0.82279819834693346</v>
      </c>
      <c r="M102" s="17">
        <f>(ATAN(D102/10)+3.1415/2)/3.1415*1.75</f>
        <v>0.16247875153966637</v>
      </c>
      <c r="N102" s="17">
        <f t="shared" si="122"/>
        <v>0.41070311900470946</v>
      </c>
      <c r="O102" s="17">
        <f t="shared" si="122"/>
        <v>0.45947265708702273</v>
      </c>
      <c r="P102" s="17">
        <f t="shared" si="122"/>
        <v>0.18660229906107287</v>
      </c>
      <c r="Q102" s="17">
        <f t="shared" si="122"/>
        <v>1.2450470968938629</v>
      </c>
    </row>
    <row r="103" spans="1:17">
      <c r="A103" s="9">
        <v>9</v>
      </c>
      <c r="B103" s="15" t="s">
        <v>183</v>
      </c>
      <c r="C103" s="17">
        <f t="shared" ref="C103:G103" si="124">C118/C121*1000</f>
        <v>2.8195488721804511</v>
      </c>
      <c r="D103" s="17">
        <f t="shared" si="124"/>
        <v>2.8544243577545196</v>
      </c>
      <c r="E103" s="17">
        <f t="shared" si="124"/>
        <v>3.0030030030030028</v>
      </c>
      <c r="F103" s="17">
        <f t="shared" si="124"/>
        <v>3.0800821355236141</v>
      </c>
      <c r="G103" s="17">
        <f t="shared" si="124"/>
        <v>3.1914893617021276</v>
      </c>
      <c r="H103" s="17">
        <f t="shared" ref="H103" si="125">H118/H121*1000</f>
        <v>3.3557046979865772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6">IF(C103/$I103&gt;1,2^((1-$I103/C103)/LN(10/3)),2^(-LOG($I103/C103,10/3)))</f>
        <v>1.3092250387444766</v>
      </c>
      <c r="M103" s="17">
        <f t="shared" si="126"/>
        <v>1.3141335444018776</v>
      </c>
      <c r="N103" s="17">
        <f t="shared" si="126"/>
        <v>1.3339522864407451</v>
      </c>
      <c r="O103" s="17">
        <f t="shared" si="126"/>
        <v>1.3435866431280299</v>
      </c>
      <c r="P103" s="17">
        <f t="shared" si="126"/>
        <v>1.3568011322039741</v>
      </c>
      <c r="Q103" s="17">
        <f t="shared" si="126"/>
        <v>1.3748866664189521</v>
      </c>
    </row>
    <row r="104" spans="1:17">
      <c r="A104" s="9">
        <v>10</v>
      </c>
      <c r="B104" s="15" t="s">
        <v>184</v>
      </c>
      <c r="C104" s="17">
        <f t="shared" ref="C104:G104" si="127">C119/C121*100</f>
        <v>0.18796992481203006</v>
      </c>
      <c r="D104" s="17">
        <f t="shared" si="127"/>
        <v>0.19029495718363465</v>
      </c>
      <c r="E104" s="17">
        <f t="shared" si="127"/>
        <v>0.20020020020020018</v>
      </c>
      <c r="F104" s="17">
        <f t="shared" si="127"/>
        <v>0.20533880903490762</v>
      </c>
      <c r="G104" s="17">
        <f t="shared" si="127"/>
        <v>0.21276595744680851</v>
      </c>
      <c r="H104" s="17">
        <f t="shared" ref="H104" si="128">H119/H121*100</f>
        <v>0.22371364653243847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6"/>
        <v>1.5258872064115596</v>
      </c>
      <c r="M104" s="17">
        <f t="shared" si="126"/>
        <v>1.5287449347384099</v>
      </c>
      <c r="N104" s="17">
        <f t="shared" si="126"/>
        <v>1.5402294687863418</v>
      </c>
      <c r="O104" s="17">
        <f t="shared" si="126"/>
        <v>1.5457815499910819</v>
      </c>
      <c r="P104" s="17">
        <f t="shared" si="126"/>
        <v>1.5533645122120003</v>
      </c>
      <c r="Q104" s="17">
        <f t="shared" si="126"/>
        <v>1.5636830574473715</v>
      </c>
    </row>
    <row r="105" spans="1:17">
      <c r="A105" s="9">
        <v>11</v>
      </c>
      <c r="B105" s="15" t="s">
        <v>185</v>
      </c>
      <c r="C105" s="17">
        <f t="shared" ref="C105:G105" si="129">C120/C121*1000</f>
        <v>5.6390977443609023</v>
      </c>
      <c r="D105" s="17">
        <f t="shared" si="129"/>
        <v>5.7088487155090393</v>
      </c>
      <c r="E105" s="17">
        <f t="shared" si="129"/>
        <v>6.0060060060060056</v>
      </c>
      <c r="F105" s="17">
        <f t="shared" si="129"/>
        <v>6.1601642710472282</v>
      </c>
      <c r="G105" s="17">
        <f t="shared" si="129"/>
        <v>6.3829787234042552</v>
      </c>
      <c r="H105" s="17">
        <f t="shared" ref="H105" si="130">H120/H121*1000</f>
        <v>6.7114093959731544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6"/>
        <v>1.0674235911152514</v>
      </c>
      <c r="M105" s="17">
        <f t="shared" si="126"/>
        <v>1.0741018418908925</v>
      </c>
      <c r="N105" s="17">
        <f t="shared" si="126"/>
        <v>1.1012352866818165</v>
      </c>
      <c r="O105" s="17">
        <f t="shared" si="126"/>
        <v>1.1145231378090432</v>
      </c>
      <c r="P105" s="17">
        <f t="shared" si="126"/>
        <v>1.1328522934257141</v>
      </c>
      <c r="Q105" s="17">
        <f t="shared" si="126"/>
        <v>1.1581312837465887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8</v>
      </c>
      <c r="D107" s="17">
        <v>8</v>
      </c>
      <c r="E107" s="17">
        <v>8</v>
      </c>
      <c r="F107" s="17">
        <v>7</v>
      </c>
      <c r="G107" s="17">
        <v>6</v>
      </c>
      <c r="H107" s="17">
        <v>6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2</v>
      </c>
      <c r="H108" s="17">
        <v>2</v>
      </c>
      <c r="K108" s="15" t="s">
        <v>187</v>
      </c>
      <c r="L108" s="17">
        <f t="shared" ref="L108:L113" si="131">L95</f>
        <v>1.2127191566331825</v>
      </c>
      <c r="M108" s="17">
        <f t="shared" ref="M108:M113" si="132">N95</f>
        <v>1.2414171175829798</v>
      </c>
      <c r="N108" s="17">
        <f t="shared" ref="N108:N118" si="133">P95</f>
        <v>1.1328522934257141</v>
      </c>
      <c r="O108" s="17">
        <f>Q95</f>
        <v>1.1581312837465887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131"/>
        <v>0.96491544139884322</v>
      </c>
      <c r="M109" s="17">
        <f t="shared" si="132"/>
        <v>1.0005758823991278</v>
      </c>
      <c r="N109" s="17">
        <f t="shared" si="133"/>
        <v>0.69528484541532409</v>
      </c>
      <c r="O109" s="17">
        <f t="shared" ref="O109:O117" si="134">Q96</f>
        <v>0.71566177606890036</v>
      </c>
    </row>
    <row r="110" spans="1:17">
      <c r="A110" s="9">
        <v>4</v>
      </c>
      <c r="B110" s="10" t="s">
        <v>191</v>
      </c>
      <c r="C110" s="17">
        <v>33.799999999999997</v>
      </c>
      <c r="D110" s="17">
        <v>33.799999999999997</v>
      </c>
      <c r="E110" s="17">
        <v>33.799999999999997</v>
      </c>
      <c r="F110" s="17">
        <v>33.799999999999997</v>
      </c>
      <c r="G110" s="17">
        <v>33.799999999999997</v>
      </c>
      <c r="H110" s="17">
        <v>33.799999999999997</v>
      </c>
      <c r="K110" s="15" t="s">
        <v>192</v>
      </c>
      <c r="L110" s="17">
        <f t="shared" si="131"/>
        <v>8.8737830999390996E-4</v>
      </c>
      <c r="M110" s="17">
        <f t="shared" si="132"/>
        <v>8.8737830999390996E-4</v>
      </c>
      <c r="N110" s="17">
        <f t="shared" si="133"/>
        <v>8.8737830999390996E-4</v>
      </c>
      <c r="O110" s="17">
        <f t="shared" si="134"/>
        <v>8.8737830999390996E-4</v>
      </c>
    </row>
    <row r="111" spans="1:17">
      <c r="A111" s="9">
        <v>5</v>
      </c>
      <c r="B111" s="10" t="s">
        <v>193</v>
      </c>
      <c r="C111" s="17">
        <v>5</v>
      </c>
      <c r="D111" s="17">
        <v>5</v>
      </c>
      <c r="E111" s="17">
        <v>5</v>
      </c>
      <c r="F111" s="17">
        <v>5</v>
      </c>
      <c r="G111" s="17">
        <v>5</v>
      </c>
      <c r="H111" s="17">
        <v>5</v>
      </c>
      <c r="K111" s="15" t="s">
        <v>194</v>
      </c>
      <c r="L111" s="17">
        <f t="shared" si="131"/>
        <v>1.0325403335996495</v>
      </c>
      <c r="M111" s="17">
        <f t="shared" si="132"/>
        <v>1.0674114702072262</v>
      </c>
      <c r="N111" s="17">
        <f t="shared" si="133"/>
        <v>1.1000823117373277</v>
      </c>
      <c r="O111" s="17">
        <f t="shared" si="134"/>
        <v>1.1262466963143554</v>
      </c>
    </row>
    <row r="112" spans="1:17">
      <c r="A112" s="9">
        <v>6</v>
      </c>
      <c r="B112" s="10" t="s">
        <v>195</v>
      </c>
      <c r="C112" s="17">
        <v>5882.5</v>
      </c>
      <c r="D112" s="17">
        <v>6425.5</v>
      </c>
      <c r="E112" s="17">
        <v>6709.3</v>
      </c>
      <c r="F112" s="17">
        <v>7736.7</v>
      </c>
      <c r="G112" s="17">
        <v>8521.2999999999993</v>
      </c>
      <c r="H112" s="17">
        <v>8773.7999999999993</v>
      </c>
      <c r="K112" s="15" t="s">
        <v>196</v>
      </c>
      <c r="L112" s="17">
        <f t="shared" si="131"/>
        <v>0.7361629992765244</v>
      </c>
      <c r="M112" s="17">
        <f t="shared" si="132"/>
        <v>0.76336964169319832</v>
      </c>
      <c r="N112" s="17">
        <f t="shared" si="133"/>
        <v>0.79059756211905974</v>
      </c>
      <c r="O112" s="17">
        <f t="shared" si="134"/>
        <v>0.81376785240284033</v>
      </c>
    </row>
    <row r="113" spans="1:17">
      <c r="A113" s="9">
        <v>7</v>
      </c>
      <c r="B113" s="10" t="s">
        <v>197</v>
      </c>
      <c r="C113" s="17">
        <v>5887.9</v>
      </c>
      <c r="D113" s="17">
        <v>6263.4</v>
      </c>
      <c r="E113" s="17">
        <v>6546</v>
      </c>
      <c r="F113" s="17">
        <v>6991.8</v>
      </c>
      <c r="G113" s="17">
        <v>8712.7000000000007</v>
      </c>
      <c r="H113" s="17">
        <v>8794.7000000000007</v>
      </c>
      <c r="K113" s="15" t="s">
        <v>198</v>
      </c>
      <c r="L113" s="17">
        <f t="shared" si="131"/>
        <v>1.0013672508001252</v>
      </c>
      <c r="M113" s="17">
        <f t="shared" si="132"/>
        <v>1.1258292668544161</v>
      </c>
      <c r="N113" s="17">
        <f t="shared" si="133"/>
        <v>0.88357044364051374</v>
      </c>
      <c r="O113" s="17">
        <f t="shared" si="134"/>
        <v>0.99359940254163559</v>
      </c>
    </row>
    <row r="114" spans="1:17">
      <c r="A114" s="9">
        <v>8</v>
      </c>
      <c r="B114" s="10" t="s">
        <v>199</v>
      </c>
      <c r="C114" s="17"/>
      <c r="D114" s="17"/>
      <c r="E114" s="17">
        <v>21</v>
      </c>
      <c r="F114" s="17">
        <v>34</v>
      </c>
      <c r="G114" s="17">
        <v>23</v>
      </c>
      <c r="H114" s="17">
        <v>14</v>
      </c>
      <c r="K114" s="15" t="s">
        <v>200</v>
      </c>
      <c r="L114" s="17">
        <f>N101</f>
        <v>0.3452260213955613</v>
      </c>
      <c r="M114" s="17">
        <f>O101</f>
        <v>0.20692643289512816</v>
      </c>
      <c r="N114" s="17">
        <f t="shared" si="133"/>
        <v>0.25590269662106813</v>
      </c>
      <c r="O114" s="17">
        <f t="shared" si="134"/>
        <v>0.33555635464590616</v>
      </c>
    </row>
    <row r="115" spans="1:17">
      <c r="A115" s="9">
        <v>9</v>
      </c>
      <c r="B115" s="10" t="s">
        <v>201</v>
      </c>
      <c r="C115" s="17"/>
      <c r="D115" s="17"/>
      <c r="E115" s="17">
        <v>7</v>
      </c>
      <c r="F115" s="17">
        <v>9</v>
      </c>
      <c r="G115" s="17">
        <v>4</v>
      </c>
      <c r="H115" s="17">
        <v>1</v>
      </c>
      <c r="K115" s="15" t="s">
        <v>202</v>
      </c>
      <c r="L115" s="17">
        <f>L102</f>
        <v>0.82279819834693346</v>
      </c>
      <c r="M115" s="17">
        <f>N102</f>
        <v>0.41070311900470946</v>
      </c>
      <c r="N115" s="17">
        <f t="shared" si="133"/>
        <v>0.18660229906107287</v>
      </c>
      <c r="O115" s="17">
        <f t="shared" si="134"/>
        <v>1.2450470968938629</v>
      </c>
    </row>
    <row r="116" spans="1:17">
      <c r="A116" s="9">
        <v>10</v>
      </c>
      <c r="B116" s="10" t="s">
        <v>203</v>
      </c>
      <c r="C116" s="17">
        <v>34</v>
      </c>
      <c r="D116" s="17">
        <v>20</v>
      </c>
      <c r="E116" s="17">
        <v>29</v>
      </c>
      <c r="F116" s="17">
        <v>44</v>
      </c>
      <c r="G116" s="17">
        <v>23</v>
      </c>
      <c r="H116" s="17">
        <v>29</v>
      </c>
      <c r="K116" s="15" t="s">
        <v>204</v>
      </c>
      <c r="L116" s="17">
        <f>L103</f>
        <v>1.3092250387444766</v>
      </c>
      <c r="M116" s="17">
        <f>N103</f>
        <v>1.3339522864407451</v>
      </c>
      <c r="N116" s="17">
        <f t="shared" si="133"/>
        <v>1.3568011322039741</v>
      </c>
      <c r="O116" s="17">
        <f t="shared" si="134"/>
        <v>1.3748866664189521</v>
      </c>
    </row>
    <row r="117" spans="1:17">
      <c r="A117" s="9">
        <v>11</v>
      </c>
      <c r="B117" s="10" t="s">
        <v>205</v>
      </c>
      <c r="C117" s="17">
        <v>35</v>
      </c>
      <c r="D117" s="17">
        <v>55</v>
      </c>
      <c r="E117" s="17">
        <v>40</v>
      </c>
      <c r="F117" s="17">
        <v>53</v>
      </c>
      <c r="G117" s="17">
        <v>50</v>
      </c>
      <c r="H117" s="17">
        <v>22</v>
      </c>
      <c r="K117" s="15" t="s">
        <v>206</v>
      </c>
      <c r="L117" s="17">
        <f>L104</f>
        <v>1.5258872064115596</v>
      </c>
      <c r="M117" s="17">
        <f>N104</f>
        <v>1.5402294687863418</v>
      </c>
      <c r="N117" s="17">
        <f t="shared" si="133"/>
        <v>1.5533645122120003</v>
      </c>
      <c r="O117" s="17">
        <f t="shared" si="134"/>
        <v>1.5636830574473715</v>
      </c>
    </row>
    <row r="118" spans="1:17">
      <c r="A118" s="9">
        <v>12</v>
      </c>
      <c r="B118" s="10" t="s">
        <v>207</v>
      </c>
      <c r="C118" s="21">
        <v>3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K118" s="15" t="s">
        <v>208</v>
      </c>
      <c r="L118" s="17">
        <f>L105</f>
        <v>1.0674235911152514</v>
      </c>
      <c r="M118" s="17">
        <f>N105</f>
        <v>1.1012352866818165</v>
      </c>
      <c r="N118" s="17">
        <f t="shared" si="133"/>
        <v>1.1328522934257141</v>
      </c>
      <c r="O118" s="17">
        <f>Q105</f>
        <v>1.1581312837465887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38">
        <v>2</v>
      </c>
      <c r="H119" s="38">
        <v>2</v>
      </c>
    </row>
    <row r="120" spans="1:17">
      <c r="A120" s="9">
        <v>14</v>
      </c>
      <c r="B120" s="10" t="s">
        <v>211</v>
      </c>
      <c r="C120" s="17">
        <v>6</v>
      </c>
      <c r="D120" s="17">
        <v>6</v>
      </c>
      <c r="E120" s="17">
        <v>6</v>
      </c>
      <c r="F120" s="17">
        <v>6</v>
      </c>
      <c r="G120" s="38">
        <v>6</v>
      </c>
      <c r="H120" s="38">
        <v>6</v>
      </c>
    </row>
    <row r="121" spans="1:17">
      <c r="A121" s="9">
        <v>15</v>
      </c>
      <c r="B121" s="10" t="s">
        <v>213</v>
      </c>
      <c r="C121" s="17">
        <v>1064</v>
      </c>
      <c r="D121" s="17">
        <v>1051</v>
      </c>
      <c r="E121" s="17">
        <v>999</v>
      </c>
      <c r="F121" s="17">
        <v>974</v>
      </c>
      <c r="G121" s="17">
        <v>940</v>
      </c>
      <c r="H121" s="17">
        <v>894</v>
      </c>
    </row>
    <row r="123" spans="1:17" ht="16">
      <c r="A123" s="20" t="s">
        <v>295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5">C137/C151*1000</f>
        <v>2.9673590504451042</v>
      </c>
      <c r="D125" s="17">
        <f t="shared" si="135"/>
        <v>2.9940119760479043</v>
      </c>
      <c r="E125" s="17">
        <f t="shared" si="135"/>
        <v>2.9761904761904758</v>
      </c>
      <c r="F125" s="17">
        <f t="shared" si="135"/>
        <v>3.0487804878048781</v>
      </c>
      <c r="G125" s="17">
        <f t="shared" si="135"/>
        <v>2.9673590504451042</v>
      </c>
      <c r="H125" s="17">
        <f t="shared" ref="H125" si="136">H137/H151*1000</f>
        <v>3.0674846625766872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7">IF(C125/$I125&gt;1,2^((1-$I125/C125)/LN(10/3)),2^(-LOG($I125/C125,10/3)))</f>
        <v>0.74053001063846546</v>
      </c>
      <c r="M125" s="17">
        <f t="shared" si="137"/>
        <v>0.74435210521849249</v>
      </c>
      <c r="N125" s="17">
        <f t="shared" si="137"/>
        <v>0.74179806615605315</v>
      </c>
      <c r="O125" s="17">
        <f t="shared" si="137"/>
        <v>0.75216101714839168</v>
      </c>
      <c r="P125" s="17">
        <f t="shared" si="137"/>
        <v>0.74053001063846546</v>
      </c>
      <c r="Q125" s="17">
        <f t="shared" si="137"/>
        <v>0.75481420529375542</v>
      </c>
    </row>
    <row r="126" spans="1:17">
      <c r="A126" s="9">
        <v>2</v>
      </c>
      <c r="B126" s="15" t="s">
        <v>176</v>
      </c>
      <c r="C126" s="17">
        <f t="shared" ref="C126:G126" si="138">C138/C151*1000</f>
        <v>1.483679525222552E-5</v>
      </c>
      <c r="D126" s="17">
        <f t="shared" si="138"/>
        <v>1.4970059880239521E-5</v>
      </c>
      <c r="E126" s="17">
        <f t="shared" si="138"/>
        <v>1.4880952380952383E-5</v>
      </c>
      <c r="F126" s="17">
        <f t="shared" si="138"/>
        <v>1.5243902439024392E-5</v>
      </c>
      <c r="G126" s="17">
        <f t="shared" si="138"/>
        <v>1.483679525222552E-5</v>
      </c>
      <c r="H126" s="17">
        <f t="shared" ref="H126" si="139">H138/H151*1000</f>
        <v>1.5337423312883436E-5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7"/>
        <v>7.4721258828044132E-4</v>
      </c>
      <c r="M126" s="17">
        <f t="shared" si="137"/>
        <v>7.5106917362170592E-4</v>
      </c>
      <c r="N126" s="17">
        <f t="shared" si="137"/>
        <v>7.4849208679065421E-4</v>
      </c>
      <c r="O126" s="17">
        <f t="shared" si="137"/>
        <v>7.5894855354010152E-4</v>
      </c>
      <c r="P126" s="17">
        <f t="shared" si="137"/>
        <v>7.4721258828044132E-4</v>
      </c>
      <c r="Q126" s="17">
        <f t="shared" si="137"/>
        <v>7.6162568418006323E-4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1.0000000000000001E-5</v>
      </c>
      <c r="G127" s="17">
        <f>G139/G151*1000</f>
        <v>0.14836795252225521</v>
      </c>
      <c r="H127" s="17">
        <f>H139/H151*1000+0.00001</f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7"/>
        <v>8.8737830999390996E-4</v>
      </c>
      <c r="M127" s="17">
        <f t="shared" si="137"/>
        <v>8.8737830999390996E-4</v>
      </c>
      <c r="N127" s="17">
        <f t="shared" si="137"/>
        <v>8.8737830999390996E-4</v>
      </c>
      <c r="O127" s="17">
        <f t="shared" si="137"/>
        <v>8.8737830999390996E-4</v>
      </c>
      <c r="P127" s="17">
        <f t="shared" si="137"/>
        <v>0.22367566036764724</v>
      </c>
      <c r="Q127" s="17">
        <f t="shared" si="137"/>
        <v>8.8737830999390996E-4</v>
      </c>
    </row>
    <row r="128" spans="1:17">
      <c r="A128" s="9">
        <v>4</v>
      </c>
      <c r="B128" s="15" t="s">
        <v>178</v>
      </c>
      <c r="C128" s="17">
        <f t="shared" ref="C128:G128" si="140">C140/C151*1000</f>
        <v>28.041543026706229</v>
      </c>
      <c r="D128" s="17">
        <f t="shared" si="140"/>
        <v>28.293413173652691</v>
      </c>
      <c r="E128" s="17">
        <f t="shared" si="140"/>
        <v>28.124999999999996</v>
      </c>
      <c r="F128" s="17">
        <f t="shared" si="140"/>
        <v>28.810975609756095</v>
      </c>
      <c r="G128" s="17">
        <f t="shared" si="140"/>
        <v>27.448071216617212</v>
      </c>
      <c r="H128" s="17">
        <f t="shared" ref="H128" si="141">H140/H151*1000</f>
        <v>28.374233128834355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7"/>
        <v>0.96187882443940842</v>
      </c>
      <c r="M128" s="17">
        <f t="shared" si="137"/>
        <v>0.96684336576618479</v>
      </c>
      <c r="N128" s="17">
        <f t="shared" si="137"/>
        <v>0.96352590927467341</v>
      </c>
      <c r="O128" s="17">
        <f t="shared" si="137"/>
        <v>0.97698640780280144</v>
      </c>
      <c r="P128" s="17">
        <f t="shared" si="137"/>
        <v>0.95010567622116959</v>
      </c>
      <c r="Q128" s="17">
        <f t="shared" si="137"/>
        <v>0.96843240738300074</v>
      </c>
    </row>
    <row r="129" spans="1:17">
      <c r="A129" s="9">
        <v>5</v>
      </c>
      <c r="B129" s="15" t="s">
        <v>179</v>
      </c>
      <c r="C129" s="17">
        <f t="shared" ref="C129:G129" si="142">C141/C151*1000</f>
        <v>1.483679525222552E-5</v>
      </c>
      <c r="D129" s="17">
        <f t="shared" si="142"/>
        <v>1.4970059880239521E-5</v>
      </c>
      <c r="E129" s="17">
        <f t="shared" si="142"/>
        <v>1.4880952380952383E-5</v>
      </c>
      <c r="F129" s="17">
        <f t="shared" si="142"/>
        <v>1.5243902439024392E-5</v>
      </c>
      <c r="G129" s="17">
        <f t="shared" si="142"/>
        <v>1.483679525222552E-5</v>
      </c>
      <c r="H129" s="17">
        <f t="shared" ref="H129" si="143">H141/H151*1000</f>
        <v>1.5337423312883436E-5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7"/>
        <v>5.0134443831836774E-4</v>
      </c>
      <c r="M129" s="17">
        <f t="shared" si="137"/>
        <v>5.0393202536129034E-4</v>
      </c>
      <c r="N129" s="17">
        <f t="shared" si="137"/>
        <v>5.0220292152916156E-4</v>
      </c>
      <c r="O129" s="17">
        <f t="shared" si="137"/>
        <v>5.0921871801267598E-4</v>
      </c>
      <c r="P129" s="17">
        <f t="shared" si="137"/>
        <v>5.0134443831836774E-4</v>
      </c>
      <c r="Q129" s="17">
        <f t="shared" si="137"/>
        <v>5.1101494652655262E-4</v>
      </c>
    </row>
    <row r="130" spans="1:17">
      <c r="A130" s="9">
        <v>6</v>
      </c>
      <c r="B130" s="15" t="s">
        <v>180</v>
      </c>
      <c r="C130" s="17">
        <f t="shared" ref="C130:G130" si="144">(C142-C143)/C142*100</f>
        <v>-7.1502388068038991</v>
      </c>
      <c r="D130" s="17">
        <f t="shared" si="144"/>
        <v>1.1855610656210274</v>
      </c>
      <c r="E130" s="17">
        <f t="shared" si="144"/>
        <v>3.6192399422035852</v>
      </c>
      <c r="F130" s="17">
        <f t="shared" si="144"/>
        <v>-2.5690664358758326</v>
      </c>
      <c r="G130" s="17">
        <f t="shared" si="144"/>
        <v>9.4133250967495687</v>
      </c>
      <c r="H130" s="17">
        <f t="shared" ref="H130" si="145">(H142-H143)/H142*100</f>
        <v>-4.9348798297889847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6">(ATAN((C130+2.4)/10)+3.1415/2)/3.1415*1.75</f>
        <v>0.62796237902919239</v>
      </c>
      <c r="M130" s="17">
        <f t="shared" si="146"/>
        <v>1.0667823738453899</v>
      </c>
      <c r="N130" s="17">
        <f t="shared" si="146"/>
        <v>1.1768328034428377</v>
      </c>
      <c r="O130" s="17">
        <f t="shared" si="146"/>
        <v>0.86558290377171554</v>
      </c>
      <c r="P130" s="17">
        <f t="shared" si="146"/>
        <v>1.3587145415902895</v>
      </c>
      <c r="Q130" s="17">
        <f t="shared" si="146"/>
        <v>0.73670528663612878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-7.4404761904761898</v>
      </c>
      <c r="F131" s="17">
        <f>(F145-F144)/F151*1000</f>
        <v>-10.670731707317074</v>
      </c>
      <c r="G131" s="17">
        <f>(G145-G144)/G151*1000</f>
        <v>-10.385756676557863</v>
      </c>
      <c r="H131" s="17">
        <f>(H145-H144)/H151*1000</f>
        <v>-9.2024539877300615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7">(ATAN(E131/10)+3.1415/2)/3.1415*1.75</f>
        <v>0.51866028838055211</v>
      </c>
      <c r="O131" s="17">
        <f t="shared" si="147"/>
        <v>0.41941778455419626</v>
      </c>
      <c r="P131" s="17">
        <f t="shared" si="147"/>
        <v>0.4269472140782592</v>
      </c>
      <c r="Q131" s="17">
        <f t="shared" si="147"/>
        <v>0.46061043111215316</v>
      </c>
    </row>
    <row r="132" spans="1:17">
      <c r="A132" s="9">
        <v>8</v>
      </c>
      <c r="B132" s="15" t="s">
        <v>182</v>
      </c>
      <c r="C132" s="17">
        <f t="shared" ref="C132:H132" si="148">(C146-C147)/C151*1000</f>
        <v>-1.4836795252225521</v>
      </c>
      <c r="D132" s="17">
        <f t="shared" si="148"/>
        <v>13.473053892215569</v>
      </c>
      <c r="E132" s="17">
        <f t="shared" si="148"/>
        <v>-16.36904761904762</v>
      </c>
      <c r="F132" s="17">
        <f t="shared" si="148"/>
        <v>38.109756097560975</v>
      </c>
      <c r="G132" s="17">
        <f t="shared" si="148"/>
        <v>-22.255192878338281</v>
      </c>
      <c r="H132" s="17">
        <f t="shared" si="148"/>
        <v>-39.877300613496928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0.79294890769333759</v>
      </c>
      <c r="M132" s="17">
        <f>(ATAN(D132/10)+3.1415/2)/3.1415*1.75</f>
        <v>1.3943411788013278</v>
      </c>
      <c r="N132" s="17">
        <f t="shared" si="147"/>
        <v>0.30546648217212324</v>
      </c>
      <c r="O132" s="17">
        <f t="shared" si="147"/>
        <v>1.6070763063528273</v>
      </c>
      <c r="P132" s="17">
        <f t="shared" si="147"/>
        <v>0.23521975357773997</v>
      </c>
      <c r="Q132" s="17">
        <f t="shared" si="147"/>
        <v>0.13684492357518971</v>
      </c>
    </row>
    <row r="133" spans="1:17">
      <c r="A133" s="9">
        <v>9</v>
      </c>
      <c r="B133" s="15" t="s">
        <v>183</v>
      </c>
      <c r="C133" s="17">
        <f t="shared" ref="C133:G133" si="149">C148/C151*1000</f>
        <v>5.9347181008902083</v>
      </c>
      <c r="D133" s="17">
        <f t="shared" si="149"/>
        <v>1.4970059880239521</v>
      </c>
      <c r="E133" s="17">
        <f t="shared" si="149"/>
        <v>1.4880952380952379</v>
      </c>
      <c r="F133" s="17">
        <f t="shared" si="149"/>
        <v>1.524390243902439</v>
      </c>
      <c r="G133" s="17">
        <f t="shared" si="149"/>
        <v>1.4836795252225521</v>
      </c>
      <c r="H133" s="17">
        <f t="shared" ref="H133" si="150">H148/H151*1000</f>
        <v>1.5337423312883436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51">IF(C133/$I133&gt;1,2^((1-$I133/C133)/LN(10/3)),2^(-LOG($I133/C133,10/3)))</f>
        <v>1.5375715575373576</v>
      </c>
      <c r="M133" s="17">
        <f t="shared" si="151"/>
        <v>0.9988503779376916</v>
      </c>
      <c r="N133" s="17">
        <f t="shared" si="151"/>
        <v>0.99542309820690311</v>
      </c>
      <c r="O133" s="17">
        <f t="shared" si="151"/>
        <v>1.0092540224031408</v>
      </c>
      <c r="P133" s="17">
        <f t="shared" si="151"/>
        <v>0.99372148720303999</v>
      </c>
      <c r="Q133" s="17">
        <f t="shared" si="151"/>
        <v>1.0127463166695769</v>
      </c>
    </row>
    <row r="134" spans="1:17">
      <c r="A134" s="9">
        <v>10</v>
      </c>
      <c r="B134" s="15" t="s">
        <v>184</v>
      </c>
      <c r="C134" s="17">
        <f>C149/C151*100+0.00001</f>
        <v>1.0000000000000001E-5</v>
      </c>
      <c r="D134" s="17">
        <f t="shared" ref="D134:G134" si="152">D149/D151*100+0.00001</f>
        <v>1.0000000000000001E-5</v>
      </c>
      <c r="E134" s="17">
        <f t="shared" si="152"/>
        <v>1.0000000000000001E-5</v>
      </c>
      <c r="F134" s="17">
        <f t="shared" si="152"/>
        <v>1.0000000000000001E-5</v>
      </c>
      <c r="G134" s="17">
        <f t="shared" si="152"/>
        <v>1.0000000000000001E-5</v>
      </c>
      <c r="H134" s="17">
        <f t="shared" ref="H134" si="153">H149/H151*100+0.00001</f>
        <v>1.0000000000000001E-5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51"/>
        <v>7.4206407756275796E-3</v>
      </c>
      <c r="M134" s="17">
        <f t="shared" si="151"/>
        <v>7.4206407756275796E-3</v>
      </c>
      <c r="N134" s="17">
        <f t="shared" si="151"/>
        <v>7.4206407756275796E-3</v>
      </c>
      <c r="O134" s="17">
        <f t="shared" si="151"/>
        <v>7.4206407756275796E-3</v>
      </c>
      <c r="P134" s="17">
        <f t="shared" si="151"/>
        <v>7.4206407756275796E-3</v>
      </c>
      <c r="Q134" s="17">
        <f t="shared" si="151"/>
        <v>7.4206407756275796E-3</v>
      </c>
    </row>
    <row r="135" spans="1:17">
      <c r="A135" s="9">
        <v>11</v>
      </c>
      <c r="B135" s="15" t="s">
        <v>185</v>
      </c>
      <c r="C135" s="17">
        <f t="shared" ref="C135:G135" si="154">C150/C151*1000</f>
        <v>2.9673590504451042</v>
      </c>
      <c r="D135" s="17">
        <f t="shared" si="154"/>
        <v>2.9940119760479043</v>
      </c>
      <c r="E135" s="17">
        <f t="shared" si="154"/>
        <v>2.9761904761904758</v>
      </c>
      <c r="F135" s="17">
        <f t="shared" si="154"/>
        <v>3.0487804878048781</v>
      </c>
      <c r="G135" s="17">
        <f t="shared" si="154"/>
        <v>2.9673590504451042</v>
      </c>
      <c r="H135" s="17">
        <f t="shared" ref="H135" si="155">H150/H151*1000</f>
        <v>3.0674846625766872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51"/>
        <v>0.74053001063846546</v>
      </c>
      <c r="M135" s="17">
        <f t="shared" si="151"/>
        <v>0.74435210521849249</v>
      </c>
      <c r="N135" s="17">
        <f t="shared" si="151"/>
        <v>0.74179806615605315</v>
      </c>
      <c r="O135" s="17">
        <f t="shared" si="151"/>
        <v>0.75216101714839168</v>
      </c>
      <c r="P135" s="17">
        <f t="shared" si="151"/>
        <v>0.74053001063846546</v>
      </c>
      <c r="Q135" s="17">
        <f t="shared" si="151"/>
        <v>0.75481420529375542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2</v>
      </c>
      <c r="D137" s="17">
        <v>2</v>
      </c>
      <c r="E137" s="17">
        <v>2</v>
      </c>
      <c r="F137" s="17">
        <v>2</v>
      </c>
      <c r="G137" s="17">
        <v>2</v>
      </c>
      <c r="H137" s="17">
        <v>2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1.0000000000000001E-5</v>
      </c>
      <c r="D138" s="17">
        <v>1.0000000000000001E-5</v>
      </c>
      <c r="E138" s="17">
        <v>1.0000000000000001E-5</v>
      </c>
      <c r="F138" s="17">
        <v>1.0000000000000001E-5</v>
      </c>
      <c r="G138" s="17">
        <v>1.0000000000000001E-5</v>
      </c>
      <c r="H138" s="17">
        <v>1.0000000000000001E-5</v>
      </c>
      <c r="K138" s="15" t="s">
        <v>187</v>
      </c>
      <c r="L138" s="17">
        <f t="shared" ref="L138:L143" si="156">L125</f>
        <v>0.74053001063846546</v>
      </c>
      <c r="M138" s="17">
        <f t="shared" ref="M138:M143" si="157">N125</f>
        <v>0.74179806615605315</v>
      </c>
      <c r="N138" s="17">
        <f t="shared" ref="N138:N148" si="158">P125</f>
        <v>0.74053001063846546</v>
      </c>
      <c r="O138" s="17">
        <f>Q125</f>
        <v>0.75481420529375542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0.1</v>
      </c>
      <c r="H139" s="17">
        <v>0</v>
      </c>
      <c r="K139" s="15" t="s">
        <v>190</v>
      </c>
      <c r="L139" s="17">
        <f t="shared" si="156"/>
        <v>7.4721258828044132E-4</v>
      </c>
      <c r="M139" s="17">
        <f t="shared" si="157"/>
        <v>7.4849208679065421E-4</v>
      </c>
      <c r="N139" s="17">
        <f t="shared" si="158"/>
        <v>7.4721258828044132E-4</v>
      </c>
      <c r="O139" s="17">
        <f t="shared" ref="O139:O148" si="159">Q126</f>
        <v>7.6162568418006323E-4</v>
      </c>
    </row>
    <row r="140" spans="1:17">
      <c r="A140" s="9">
        <v>4</v>
      </c>
      <c r="B140" s="10" t="s">
        <v>191</v>
      </c>
      <c r="C140" s="17">
        <v>18.899999999999999</v>
      </c>
      <c r="D140" s="17">
        <v>18.899999999999999</v>
      </c>
      <c r="E140" s="17">
        <v>18.899999999999999</v>
      </c>
      <c r="F140" s="17">
        <v>18.899999999999999</v>
      </c>
      <c r="G140" s="17">
        <v>18.5</v>
      </c>
      <c r="H140" s="17">
        <v>18.5</v>
      </c>
      <c r="K140" s="15" t="s">
        <v>192</v>
      </c>
      <c r="L140" s="17">
        <f t="shared" si="156"/>
        <v>8.8737830999390996E-4</v>
      </c>
      <c r="M140" s="17">
        <f t="shared" si="157"/>
        <v>8.8737830999390996E-4</v>
      </c>
      <c r="N140" s="17">
        <f t="shared" si="158"/>
        <v>0.22367566036764724</v>
      </c>
      <c r="O140" s="17">
        <f t="shared" si="159"/>
        <v>8.8737830999390996E-4</v>
      </c>
    </row>
    <row r="141" spans="1:17">
      <c r="A141" s="9">
        <v>5</v>
      </c>
      <c r="B141" s="10" t="s">
        <v>193</v>
      </c>
      <c r="C141" s="17">
        <v>1.0000000000000001E-5</v>
      </c>
      <c r="D141" s="17">
        <v>1.0000000000000001E-5</v>
      </c>
      <c r="E141" s="17">
        <v>1.0000000000000001E-5</v>
      </c>
      <c r="F141" s="17">
        <v>1.0000000000000001E-5</v>
      </c>
      <c r="G141" s="17">
        <v>1.0000000000000001E-5</v>
      </c>
      <c r="H141" s="17">
        <v>1.0000000000000001E-5</v>
      </c>
      <c r="K141" s="15" t="s">
        <v>194</v>
      </c>
      <c r="L141" s="17">
        <f t="shared" si="156"/>
        <v>0.96187882443940842</v>
      </c>
      <c r="M141" s="17">
        <f t="shared" si="157"/>
        <v>0.96352590927467341</v>
      </c>
      <c r="N141" s="17">
        <f t="shared" si="158"/>
        <v>0.95010567622116959</v>
      </c>
      <c r="O141" s="17">
        <f t="shared" si="159"/>
        <v>0.96843240738300074</v>
      </c>
    </row>
    <row r="142" spans="1:17">
      <c r="A142" s="9">
        <v>6</v>
      </c>
      <c r="B142" s="10" t="s">
        <v>195</v>
      </c>
      <c r="C142" s="17">
        <v>3580.3</v>
      </c>
      <c r="D142" s="17">
        <v>4335.5</v>
      </c>
      <c r="E142" s="17">
        <v>5744.3</v>
      </c>
      <c r="F142" s="17">
        <v>4390.7</v>
      </c>
      <c r="G142" s="17">
        <v>5503.9</v>
      </c>
      <c r="H142" s="17">
        <v>9682.1</v>
      </c>
      <c r="K142" s="15" t="s">
        <v>196</v>
      </c>
      <c r="L142" s="17">
        <f t="shared" si="156"/>
        <v>5.0134443831836774E-4</v>
      </c>
      <c r="M142" s="17">
        <f t="shared" si="157"/>
        <v>5.0220292152916156E-4</v>
      </c>
      <c r="N142" s="17">
        <f t="shared" si="158"/>
        <v>5.0134443831836774E-4</v>
      </c>
      <c r="O142" s="17">
        <f t="shared" si="159"/>
        <v>5.1101494652655262E-4</v>
      </c>
    </row>
    <row r="143" spans="1:17">
      <c r="A143" s="9">
        <v>7</v>
      </c>
      <c r="B143" s="10" t="s">
        <v>197</v>
      </c>
      <c r="C143" s="17">
        <v>3836.3</v>
      </c>
      <c r="D143" s="17">
        <v>4284.1000000000004</v>
      </c>
      <c r="E143" s="17">
        <v>5536.4</v>
      </c>
      <c r="F143" s="17">
        <v>4503.5</v>
      </c>
      <c r="G143" s="17">
        <v>4985.8</v>
      </c>
      <c r="H143" s="17">
        <v>10159.9</v>
      </c>
      <c r="K143" s="15" t="s">
        <v>198</v>
      </c>
      <c r="L143" s="17">
        <f t="shared" si="156"/>
        <v>0.62796237902919239</v>
      </c>
      <c r="M143" s="17">
        <f t="shared" si="157"/>
        <v>1.1768328034428377</v>
      </c>
      <c r="N143" s="17">
        <f t="shared" si="158"/>
        <v>1.3587145415902895</v>
      </c>
      <c r="O143" s="17">
        <f t="shared" si="159"/>
        <v>0.73670528663612878</v>
      </c>
    </row>
    <row r="144" spans="1:17">
      <c r="A144" s="9">
        <v>8</v>
      </c>
      <c r="B144" s="10" t="s">
        <v>199</v>
      </c>
      <c r="C144" s="17"/>
      <c r="D144" s="17"/>
      <c r="E144" s="17">
        <v>12</v>
      </c>
      <c r="F144" s="17">
        <v>12</v>
      </c>
      <c r="G144" s="17">
        <v>14</v>
      </c>
      <c r="H144" s="17">
        <v>8</v>
      </c>
      <c r="K144" s="15" t="s">
        <v>200</v>
      </c>
      <c r="L144" s="17">
        <f>N131</f>
        <v>0.51866028838055211</v>
      </c>
      <c r="M144" s="17">
        <f>O131</f>
        <v>0.41941778455419626</v>
      </c>
      <c r="N144" s="17">
        <f t="shared" si="158"/>
        <v>0.4269472140782592</v>
      </c>
      <c r="O144" s="17">
        <f t="shared" si="159"/>
        <v>0.46061043111215316</v>
      </c>
    </row>
    <row r="145" spans="1:17">
      <c r="A145" s="9">
        <v>9</v>
      </c>
      <c r="B145" s="10" t="s">
        <v>201</v>
      </c>
      <c r="C145" s="17"/>
      <c r="D145" s="17"/>
      <c r="E145" s="17">
        <v>7</v>
      </c>
      <c r="F145" s="17">
        <v>5</v>
      </c>
      <c r="G145" s="17">
        <v>7</v>
      </c>
      <c r="H145" s="17">
        <v>2</v>
      </c>
      <c r="K145" s="15" t="s">
        <v>202</v>
      </c>
      <c r="L145" s="17">
        <f>L132</f>
        <v>0.79294890769333759</v>
      </c>
      <c r="M145" s="17">
        <f>N132</f>
        <v>0.30546648217212324</v>
      </c>
      <c r="N145" s="17">
        <f t="shared" si="158"/>
        <v>0.23521975357773997</v>
      </c>
      <c r="O145" s="17">
        <f t="shared" si="159"/>
        <v>0.13684492357518971</v>
      </c>
    </row>
    <row r="146" spans="1:17">
      <c r="A146" s="9">
        <v>10</v>
      </c>
      <c r="B146" s="10" t="s">
        <v>203</v>
      </c>
      <c r="C146" s="17">
        <v>27</v>
      </c>
      <c r="D146" s="17">
        <v>29</v>
      </c>
      <c r="E146" s="17">
        <v>34</v>
      </c>
      <c r="F146" s="17">
        <v>63</v>
      </c>
      <c r="G146" s="17">
        <v>27</v>
      </c>
      <c r="H146" s="17">
        <v>22</v>
      </c>
      <c r="K146" s="15" t="s">
        <v>204</v>
      </c>
      <c r="L146" s="17">
        <f>L133</f>
        <v>1.5375715575373576</v>
      </c>
      <c r="M146" s="17">
        <f>N133</f>
        <v>0.99542309820690311</v>
      </c>
      <c r="N146" s="17">
        <f t="shared" si="158"/>
        <v>0.99372148720303999</v>
      </c>
      <c r="O146" s="17">
        <f t="shared" si="159"/>
        <v>1.0127463166695769</v>
      </c>
    </row>
    <row r="147" spans="1:17">
      <c r="A147" s="9">
        <v>11</v>
      </c>
      <c r="B147" s="10" t="s">
        <v>205</v>
      </c>
      <c r="C147" s="17">
        <v>28</v>
      </c>
      <c r="D147" s="17">
        <v>20</v>
      </c>
      <c r="E147" s="17">
        <v>45</v>
      </c>
      <c r="F147" s="17">
        <v>38</v>
      </c>
      <c r="G147" s="17">
        <v>42</v>
      </c>
      <c r="H147" s="17">
        <v>48</v>
      </c>
      <c r="K147" s="15" t="s">
        <v>206</v>
      </c>
      <c r="L147" s="17">
        <f>L134</f>
        <v>7.4206407756275796E-3</v>
      </c>
      <c r="M147" s="17">
        <f>N134</f>
        <v>7.4206407756275796E-3</v>
      </c>
      <c r="N147" s="17">
        <f t="shared" si="158"/>
        <v>7.4206407756275796E-3</v>
      </c>
      <c r="O147" s="17">
        <f t="shared" si="159"/>
        <v>7.4206407756275796E-3</v>
      </c>
    </row>
    <row r="148" spans="1:17">
      <c r="A148" s="9">
        <v>12</v>
      </c>
      <c r="B148" s="10" t="s">
        <v>207</v>
      </c>
      <c r="C148" s="17">
        <v>4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K148" s="15" t="s">
        <v>208</v>
      </c>
      <c r="L148" s="17">
        <f>L135</f>
        <v>0.74053001063846546</v>
      </c>
      <c r="M148" s="17">
        <f>N135</f>
        <v>0.74179806615605315</v>
      </c>
      <c r="N148" s="17">
        <f t="shared" si="158"/>
        <v>0.74053001063846546</v>
      </c>
      <c r="O148" s="17">
        <f t="shared" si="159"/>
        <v>0.75481420529375542</v>
      </c>
    </row>
    <row r="149" spans="1:17">
      <c r="A149" s="9">
        <v>13</v>
      </c>
      <c r="B149" s="10" t="s">
        <v>209</v>
      </c>
      <c r="C149" s="17"/>
      <c r="D149" s="17"/>
      <c r="E149" s="17"/>
      <c r="F149" s="17"/>
      <c r="G149" s="17"/>
      <c r="H149" s="17"/>
    </row>
    <row r="150" spans="1:17">
      <c r="A150" s="9">
        <v>14</v>
      </c>
      <c r="B150" s="10" t="s">
        <v>211</v>
      </c>
      <c r="C150" s="17">
        <v>2</v>
      </c>
      <c r="D150" s="17">
        <v>2</v>
      </c>
      <c r="E150" s="17">
        <v>2</v>
      </c>
      <c r="F150" s="17">
        <v>2</v>
      </c>
      <c r="G150" s="38">
        <v>2</v>
      </c>
      <c r="H150" s="38">
        <v>2</v>
      </c>
    </row>
    <row r="151" spans="1:17">
      <c r="A151" s="9">
        <v>15</v>
      </c>
      <c r="B151" s="10" t="s">
        <v>213</v>
      </c>
      <c r="C151" s="17">
        <v>674</v>
      </c>
      <c r="D151" s="17">
        <v>668</v>
      </c>
      <c r="E151" s="17">
        <v>672</v>
      </c>
      <c r="F151" s="17">
        <v>656</v>
      </c>
      <c r="G151" s="17">
        <v>674</v>
      </c>
      <c r="H151" s="17">
        <v>652</v>
      </c>
    </row>
    <row r="153" spans="1:17" ht="16">
      <c r="A153" s="20" t="s">
        <v>296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60">C167/C181*1000</f>
        <v>5.9055118110236222</v>
      </c>
      <c r="D155" s="17">
        <f t="shared" si="160"/>
        <v>6.0483870967741931</v>
      </c>
      <c r="E155" s="17">
        <f t="shared" si="160"/>
        <v>6.1224489795918364</v>
      </c>
      <c r="F155" s="17">
        <f t="shared" si="160"/>
        <v>3.1282586027111576</v>
      </c>
      <c r="G155" s="17">
        <f t="shared" si="160"/>
        <v>3.2362459546925568</v>
      </c>
      <c r="H155" s="17">
        <f t="shared" ref="H155" si="161">H167/H181*1000</f>
        <v>3.3076074972436604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62">IF(C155/$I155&gt;1,2^((1-$I155/C155)/LN(10/3)),2^(-LOG($I155/C155,10/3)))</f>
        <v>1.0922901551244055</v>
      </c>
      <c r="M155" s="17">
        <f t="shared" si="162"/>
        <v>1.104939834088748</v>
      </c>
      <c r="N155" s="17">
        <f t="shared" si="162"/>
        <v>1.1113195033909407</v>
      </c>
      <c r="O155" s="17">
        <f t="shared" si="162"/>
        <v>0.76338797248437318</v>
      </c>
      <c r="P155" s="17">
        <f t="shared" si="162"/>
        <v>0.77845000838822676</v>
      </c>
      <c r="Q155" s="17">
        <f t="shared" si="162"/>
        <v>0.78828665261873565</v>
      </c>
    </row>
    <row r="156" spans="1:17">
      <c r="A156" s="9">
        <v>2</v>
      </c>
      <c r="B156" s="15" t="s">
        <v>176</v>
      </c>
      <c r="C156" s="17">
        <f t="shared" ref="C156:G156" si="163">C168/C181*1000</f>
        <v>3.9370078740157481</v>
      </c>
      <c r="D156" s="17">
        <f t="shared" si="163"/>
        <v>4.032258064516129</v>
      </c>
      <c r="E156" s="17">
        <f t="shared" si="163"/>
        <v>4.0816326530612246</v>
      </c>
      <c r="F156" s="17">
        <f t="shared" si="163"/>
        <v>4.1710114702815435</v>
      </c>
      <c r="G156" s="17">
        <f t="shared" si="163"/>
        <v>4.3149946062567421</v>
      </c>
      <c r="H156" s="17">
        <f t="shared" ref="H156" si="164">H168/H181*1000</f>
        <v>4.4101433296582142</v>
      </c>
      <c r="I156" s="18">
        <f>Показатели!$E$3</f>
        <v>4</v>
      </c>
      <c r="J156" s="9">
        <v>2</v>
      </c>
      <c r="K156" s="15" t="s">
        <v>176</v>
      </c>
      <c r="L156" s="17">
        <f t="shared" si="162"/>
        <v>0.99090307837029279</v>
      </c>
      <c r="M156" s="17">
        <f t="shared" si="162"/>
        <v>1.0046163558309913</v>
      </c>
      <c r="N156" s="17">
        <f t="shared" si="162"/>
        <v>1.0115808779425481</v>
      </c>
      <c r="O156" s="17">
        <f t="shared" si="162"/>
        <v>1.0238851707011578</v>
      </c>
      <c r="P156" s="17">
        <f t="shared" si="162"/>
        <v>1.0429229657003263</v>
      </c>
      <c r="Q156" s="17">
        <f t="shared" si="162"/>
        <v>1.0550009292695821</v>
      </c>
    </row>
    <row r="157" spans="1:17">
      <c r="A157" s="9">
        <v>3</v>
      </c>
      <c r="B157" s="15" t="s">
        <v>177</v>
      </c>
      <c r="C157" s="17">
        <f t="shared" ref="C157:H157" si="165">C169/C181*1000+0.00001</f>
        <v>1.0000000000000001E-5</v>
      </c>
      <c r="D157" s="17">
        <f t="shared" si="165"/>
        <v>1.0000000000000001E-5</v>
      </c>
      <c r="E157" s="17">
        <f t="shared" si="165"/>
        <v>1.0000000000000001E-5</v>
      </c>
      <c r="F157" s="17">
        <f t="shared" si="165"/>
        <v>1.0000000000000001E-5</v>
      </c>
      <c r="G157" s="17">
        <f t="shared" si="165"/>
        <v>1.0000000000000001E-5</v>
      </c>
      <c r="H157" s="17">
        <f t="shared" si="165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62"/>
        <v>8.8737830999390996E-4</v>
      </c>
      <c r="M157" s="17">
        <f t="shared" si="162"/>
        <v>8.8737830999390996E-4</v>
      </c>
      <c r="N157" s="17">
        <f t="shared" si="162"/>
        <v>8.8737830999390996E-4</v>
      </c>
      <c r="O157" s="17">
        <f t="shared" si="162"/>
        <v>8.8737830999390996E-4</v>
      </c>
      <c r="P157" s="17">
        <f t="shared" si="162"/>
        <v>8.8737830999390996E-4</v>
      </c>
      <c r="Q157" s="17">
        <f t="shared" si="162"/>
        <v>8.8737830999390996E-4</v>
      </c>
    </row>
    <row r="158" spans="1:17">
      <c r="A158" s="9">
        <v>4</v>
      </c>
      <c r="B158" s="15" t="s">
        <v>178</v>
      </c>
      <c r="C158" s="17">
        <f t="shared" ref="C158:G158" si="166">C170/C181*1000</f>
        <v>28.937007874015745</v>
      </c>
      <c r="D158" s="17">
        <f t="shared" si="166"/>
        <v>30.342741935483875</v>
      </c>
      <c r="E158" s="17">
        <f t="shared" si="166"/>
        <v>30.714285714285715</v>
      </c>
      <c r="F158" s="17">
        <f t="shared" si="166"/>
        <v>31.386861313868614</v>
      </c>
      <c r="G158" s="17">
        <f t="shared" si="166"/>
        <v>32.470334412081982</v>
      </c>
      <c r="H158" s="17">
        <f t="shared" ref="H158" si="167">H170/H181*1000</f>
        <v>33.18632855567806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62"/>
        <v>0.97944461621832934</v>
      </c>
      <c r="M158" s="17">
        <f t="shared" si="162"/>
        <v>1.0065243027176392</v>
      </c>
      <c r="N158" s="17">
        <f t="shared" si="162"/>
        <v>1.0134787899147184</v>
      </c>
      <c r="O158" s="17">
        <f t="shared" si="162"/>
        <v>1.0257649658043169</v>
      </c>
      <c r="P158" s="17">
        <f t="shared" si="162"/>
        <v>1.0447737649902391</v>
      </c>
      <c r="Q158" s="17">
        <f t="shared" si="162"/>
        <v>1.056832734012866</v>
      </c>
    </row>
    <row r="159" spans="1:17">
      <c r="A159" s="9">
        <v>5</v>
      </c>
      <c r="B159" s="15" t="s">
        <v>179</v>
      </c>
      <c r="C159" s="17">
        <f t="shared" ref="C159:G159" si="168">C171/C181*1000</f>
        <v>1.0826771653543308</v>
      </c>
      <c r="D159" s="17">
        <f t="shared" si="168"/>
        <v>1.1088709677419355</v>
      </c>
      <c r="E159" s="17">
        <f t="shared" si="168"/>
        <v>1.1224489795918366</v>
      </c>
      <c r="F159" s="17">
        <f t="shared" si="168"/>
        <v>1.1470281543274246</v>
      </c>
      <c r="G159" s="17">
        <f t="shared" si="168"/>
        <v>1.1866235167206041</v>
      </c>
      <c r="H159" s="17">
        <f t="shared" ref="H159" si="169">H171/H181*1000</f>
        <v>2.2050716648291071</v>
      </c>
      <c r="I159" s="18">
        <f>Показатели!$E$6</f>
        <v>8</v>
      </c>
      <c r="J159" s="9">
        <v>5</v>
      </c>
      <c r="K159" s="15" t="s">
        <v>179</v>
      </c>
      <c r="L159" s="17">
        <f t="shared" si="162"/>
        <v>0.316182406173038</v>
      </c>
      <c r="M159" s="17">
        <f t="shared" si="162"/>
        <v>0.32056404602191807</v>
      </c>
      <c r="N159" s="17">
        <f t="shared" si="162"/>
        <v>0.3228180551891025</v>
      </c>
      <c r="O159" s="17">
        <f t="shared" si="162"/>
        <v>0.32686908925858749</v>
      </c>
      <c r="P159" s="17">
        <f t="shared" si="162"/>
        <v>0.33331838389739388</v>
      </c>
      <c r="Q159" s="17">
        <f t="shared" si="162"/>
        <v>0.47620092379910151</v>
      </c>
    </row>
    <row r="160" spans="1:17">
      <c r="A160" s="9">
        <v>6</v>
      </c>
      <c r="B160" s="15" t="s">
        <v>180</v>
      </c>
      <c r="C160" s="17">
        <f t="shared" ref="C160:G160" si="170">(C172-C173)/C172*100</f>
        <v>4.7843359818388169</v>
      </c>
      <c r="D160" s="17">
        <f t="shared" si="170"/>
        <v>6.3465682615248031</v>
      </c>
      <c r="E160" s="17">
        <f t="shared" si="170"/>
        <v>0.22699044926977083</v>
      </c>
      <c r="F160" s="17">
        <f t="shared" si="170"/>
        <v>7.5792858726990362</v>
      </c>
      <c r="G160" s="17">
        <f t="shared" si="170"/>
        <v>-2.327159704531375</v>
      </c>
      <c r="H160" s="17">
        <f t="shared" ref="H160" si="171">(H172-H173)/H172*100</f>
        <v>-3.3868786425242545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72">(ATAN((C160+2.4)/10)+3.1415/2)/3.1415*1.75</f>
        <v>1.2220423931068951</v>
      </c>
      <c r="M160" s="17">
        <f t="shared" si="172"/>
        <v>1.2753222360575884</v>
      </c>
      <c r="N160" s="17">
        <f t="shared" si="172"/>
        <v>1.0181053433715894</v>
      </c>
      <c r="O160" s="17">
        <f t="shared" si="172"/>
        <v>1.3119353561378695</v>
      </c>
      <c r="P160" s="17">
        <f t="shared" si="172"/>
        <v>0.87905756048820982</v>
      </c>
      <c r="Q160" s="17">
        <f t="shared" si="172"/>
        <v>0.82020250033200837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-20.408163265306122</v>
      </c>
      <c r="F161" s="17">
        <f>(F175-F174)/F181*1000</f>
        <v>-22.940563086548487</v>
      </c>
      <c r="G161" s="17">
        <f>(G175-G174)/G181*1000</f>
        <v>-14.023732470334412</v>
      </c>
      <c r="H161" s="17">
        <f>(H175-H174)/H181*1000</f>
        <v>-8.8202866593164284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73">(ATAN(E161/10)+3.1415/2)/3.1415*1.75</f>
        <v>0.25377887035765517</v>
      </c>
      <c r="O161" s="17">
        <f t="shared" si="173"/>
        <v>0.22896674378365381</v>
      </c>
      <c r="P161" s="17">
        <f t="shared" si="173"/>
        <v>0.34504345056114988</v>
      </c>
      <c r="Q161" s="17">
        <f t="shared" si="173"/>
        <v>0.47235962225711403</v>
      </c>
    </row>
    <row r="162" spans="1:17">
      <c r="A162" s="9">
        <v>8</v>
      </c>
      <c r="B162" s="15" t="s">
        <v>182</v>
      </c>
      <c r="C162" s="17">
        <f t="shared" ref="C162:H162" si="174">(C176-C177)/C181*1000</f>
        <v>-7.8740157480314963</v>
      </c>
      <c r="D162" s="17">
        <f t="shared" si="174"/>
        <v>-3.0241935483870965</v>
      </c>
      <c r="E162" s="17">
        <f t="shared" si="174"/>
        <v>-1.0204081632653061</v>
      </c>
      <c r="F162" s="17">
        <f t="shared" si="174"/>
        <v>-10.427528675703858</v>
      </c>
      <c r="G162" s="17">
        <f t="shared" si="174"/>
        <v>-7.5512405609492994</v>
      </c>
      <c r="H162" s="17">
        <f t="shared" si="174"/>
        <v>8.8202866593164284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0.50343534992408934</v>
      </c>
      <c r="M162" s="17">
        <f>(ATAN(D162/10)+3.1415/2)/3.1415*1.75</f>
        <v>0.71140583016877801</v>
      </c>
      <c r="N162" s="17">
        <f t="shared" si="173"/>
        <v>0.81835333739125116</v>
      </c>
      <c r="O162" s="17">
        <f t="shared" si="173"/>
        <v>0.42583009098208802</v>
      </c>
      <c r="P162" s="17">
        <f t="shared" si="173"/>
        <v>0.51470976214376718</v>
      </c>
      <c r="Q162" s="17">
        <f t="shared" si="173"/>
        <v>1.2776403777428862</v>
      </c>
    </row>
    <row r="163" spans="1:17">
      <c r="A163" s="9">
        <v>9</v>
      </c>
      <c r="B163" s="15" t="s">
        <v>183</v>
      </c>
      <c r="C163" s="17">
        <f>C178/C181*1000+0.000001</f>
        <v>9.9999999999999995E-7</v>
      </c>
      <c r="D163" s="17">
        <f t="shared" ref="D163:G163" si="175">D178/D181*1000</f>
        <v>4.032258064516129</v>
      </c>
      <c r="E163" s="17">
        <f t="shared" si="175"/>
        <v>4.0816326530612246</v>
      </c>
      <c r="F163" s="17">
        <f t="shared" si="175"/>
        <v>4.1710114702815435</v>
      </c>
      <c r="G163" s="17">
        <f t="shared" si="175"/>
        <v>4.3149946062567421</v>
      </c>
      <c r="H163" s="17">
        <f t="shared" ref="H163" si="176">H178/H181*1000</f>
        <v>4.4101433296582142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7">IF(C163/$I163&gt;1,2^((1-$I163/C163)/LN(10/3)),2^(-LOG($I163/C163,10/3)))</f>
        <v>2.781771648965445E-4</v>
      </c>
      <c r="M163" s="17">
        <f t="shared" si="177"/>
        <v>1.4355528717405086</v>
      </c>
      <c r="N163" s="17">
        <f t="shared" si="177"/>
        <v>1.4392768160727463</v>
      </c>
      <c r="O163" s="17">
        <f t="shared" si="177"/>
        <v>1.4458169786389978</v>
      </c>
      <c r="P163" s="17">
        <f t="shared" si="177"/>
        <v>1.4558401325111707</v>
      </c>
      <c r="Q163" s="17">
        <f t="shared" si="177"/>
        <v>1.462139858886641</v>
      </c>
    </row>
    <row r="164" spans="1:17">
      <c r="A164" s="9">
        <v>10</v>
      </c>
      <c r="B164" s="15" t="s">
        <v>184</v>
      </c>
      <c r="C164" s="17">
        <f t="shared" ref="C164:G164" si="178">C179/C181*100</f>
        <v>9.8425196850393692E-2</v>
      </c>
      <c r="D164" s="17">
        <f t="shared" si="178"/>
        <v>0.10080645161290322</v>
      </c>
      <c r="E164" s="17">
        <f t="shared" si="178"/>
        <v>0.10204081632653061</v>
      </c>
      <c r="F164" s="17">
        <f t="shared" si="178"/>
        <v>0.10427528675703858</v>
      </c>
      <c r="G164" s="17">
        <f t="shared" si="178"/>
        <v>0.10787486515641855</v>
      </c>
      <c r="H164" s="17">
        <f t="shared" ref="H164" si="179">H179/H181*100</f>
        <v>0.11025358324145534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7"/>
        <v>1.3274404151361898</v>
      </c>
      <c r="M164" s="17">
        <f t="shared" si="177"/>
        <v>1.3366429212165762</v>
      </c>
      <c r="N164" s="17">
        <f t="shared" si="177"/>
        <v>1.3412680703925213</v>
      </c>
      <c r="O164" s="17">
        <f t="shared" si="177"/>
        <v>1.3494006250511983</v>
      </c>
      <c r="P164" s="17">
        <f t="shared" si="177"/>
        <v>1.3618880086662344</v>
      </c>
      <c r="Q164" s="17">
        <f t="shared" si="177"/>
        <v>1.3697512378248409</v>
      </c>
    </row>
    <row r="165" spans="1:17">
      <c r="A165" s="9">
        <v>11</v>
      </c>
      <c r="B165" s="15" t="s">
        <v>185</v>
      </c>
      <c r="C165" s="17">
        <f t="shared" ref="C165:G165" si="180">C180/C181*1000</f>
        <v>3.9370078740157481</v>
      </c>
      <c r="D165" s="17">
        <f t="shared" si="180"/>
        <v>4.032258064516129</v>
      </c>
      <c r="E165" s="17">
        <f t="shared" si="180"/>
        <v>4.0816326530612246</v>
      </c>
      <c r="F165" s="17">
        <f t="shared" si="180"/>
        <v>4.1710114702815435</v>
      </c>
      <c r="G165" s="17">
        <f t="shared" si="180"/>
        <v>4.3149946062567421</v>
      </c>
      <c r="H165" s="17">
        <f t="shared" ref="H165" si="181">H180/H181*1000</f>
        <v>4.4101433296582142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7"/>
        <v>0.87144196577032207</v>
      </c>
      <c r="M165" s="17">
        <f t="shared" si="177"/>
        <v>0.88351836461054079</v>
      </c>
      <c r="N165" s="17">
        <f t="shared" si="177"/>
        <v>0.88973072222806293</v>
      </c>
      <c r="O165" s="17">
        <f t="shared" si="177"/>
        <v>0.90089592631276627</v>
      </c>
      <c r="P165" s="17">
        <f t="shared" si="177"/>
        <v>0.91867106461314874</v>
      </c>
      <c r="Q165" s="17">
        <f t="shared" si="177"/>
        <v>0.93027956911579845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6</v>
      </c>
      <c r="D167" s="17">
        <v>6</v>
      </c>
      <c r="E167" s="17">
        <v>6</v>
      </c>
      <c r="F167" s="17">
        <v>3</v>
      </c>
      <c r="G167" s="17">
        <v>3</v>
      </c>
      <c r="H167" s="17">
        <v>3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4</v>
      </c>
      <c r="D168" s="17">
        <v>4</v>
      </c>
      <c r="E168" s="17">
        <v>4</v>
      </c>
      <c r="F168" s="17">
        <v>4</v>
      </c>
      <c r="G168" s="17">
        <v>4</v>
      </c>
      <c r="H168" s="17">
        <v>4</v>
      </c>
      <c r="K168" s="15" t="s">
        <v>187</v>
      </c>
      <c r="L168" s="17">
        <f t="shared" ref="L168:L173" si="182">L155</f>
        <v>1.0922901551244055</v>
      </c>
      <c r="M168" s="17">
        <f t="shared" ref="M168:M173" si="183">N155</f>
        <v>1.1113195033909407</v>
      </c>
      <c r="N168" s="17">
        <f t="shared" ref="N168:N178" si="184">P155</f>
        <v>0.77845000838822676</v>
      </c>
      <c r="O168" s="17">
        <f>Q155</f>
        <v>0.78828665261873565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82"/>
        <v>0.99090307837029279</v>
      </c>
      <c r="M169" s="17">
        <f t="shared" si="183"/>
        <v>1.0115808779425481</v>
      </c>
      <c r="N169" s="17">
        <f t="shared" si="184"/>
        <v>1.0429229657003263</v>
      </c>
      <c r="O169" s="17">
        <f t="shared" ref="O169:O178" si="185">Q156</f>
        <v>1.0550009292695821</v>
      </c>
    </row>
    <row r="170" spans="1:17">
      <c r="A170" s="9">
        <v>4</v>
      </c>
      <c r="B170" s="10" t="s">
        <v>191</v>
      </c>
      <c r="C170" s="17">
        <v>29.4</v>
      </c>
      <c r="D170" s="17">
        <v>30.1</v>
      </c>
      <c r="E170" s="17">
        <v>30.1</v>
      </c>
      <c r="F170" s="17">
        <v>30.1</v>
      </c>
      <c r="G170" s="17">
        <v>30.1</v>
      </c>
      <c r="H170" s="17">
        <v>30.1</v>
      </c>
      <c r="K170" s="15" t="s">
        <v>192</v>
      </c>
      <c r="L170" s="17">
        <f t="shared" si="182"/>
        <v>8.8737830999390996E-4</v>
      </c>
      <c r="M170" s="17">
        <f t="shared" si="183"/>
        <v>8.8737830999390996E-4</v>
      </c>
      <c r="N170" s="17">
        <f t="shared" si="184"/>
        <v>8.8737830999390996E-4</v>
      </c>
      <c r="O170" s="17">
        <f t="shared" si="185"/>
        <v>8.8737830999390996E-4</v>
      </c>
    </row>
    <row r="171" spans="1:17">
      <c r="A171" s="9">
        <v>5</v>
      </c>
      <c r="B171" s="10" t="s">
        <v>193</v>
      </c>
      <c r="C171" s="17">
        <v>1.1000000000000001</v>
      </c>
      <c r="D171" s="17">
        <v>1.1000000000000001</v>
      </c>
      <c r="E171" s="17">
        <v>1.1000000000000001</v>
      </c>
      <c r="F171" s="17">
        <v>1.1000000000000001</v>
      </c>
      <c r="G171" s="17">
        <v>1.1000000000000001</v>
      </c>
      <c r="H171" s="17">
        <v>2</v>
      </c>
      <c r="K171" s="15" t="s">
        <v>194</v>
      </c>
      <c r="L171" s="17">
        <f t="shared" si="182"/>
        <v>0.97944461621832934</v>
      </c>
      <c r="M171" s="17">
        <f t="shared" si="183"/>
        <v>1.0134787899147184</v>
      </c>
      <c r="N171" s="17">
        <f t="shared" si="184"/>
        <v>1.0447737649902391</v>
      </c>
      <c r="O171" s="17">
        <f t="shared" si="185"/>
        <v>1.056832734012866</v>
      </c>
    </row>
    <row r="172" spans="1:17">
      <c r="A172" s="9">
        <v>6</v>
      </c>
      <c r="B172" s="10" t="s">
        <v>195</v>
      </c>
      <c r="C172" s="17">
        <v>7048</v>
      </c>
      <c r="D172" s="17">
        <v>7099.9</v>
      </c>
      <c r="E172" s="17">
        <v>7004.7</v>
      </c>
      <c r="F172" s="17">
        <v>7214.4</v>
      </c>
      <c r="G172" s="17">
        <v>10166.9</v>
      </c>
      <c r="H172" s="17">
        <v>10277.9</v>
      </c>
      <c r="K172" s="15" t="s">
        <v>196</v>
      </c>
      <c r="L172" s="17">
        <f t="shared" si="182"/>
        <v>0.316182406173038</v>
      </c>
      <c r="M172" s="17">
        <f t="shared" si="183"/>
        <v>0.3228180551891025</v>
      </c>
      <c r="N172" s="17">
        <f t="shared" si="184"/>
        <v>0.33331838389739388</v>
      </c>
      <c r="O172" s="17">
        <f t="shared" si="185"/>
        <v>0.47620092379910151</v>
      </c>
    </row>
    <row r="173" spans="1:17">
      <c r="A173" s="9">
        <v>7</v>
      </c>
      <c r="B173" s="10" t="s">
        <v>197</v>
      </c>
      <c r="C173" s="17">
        <v>6710.8</v>
      </c>
      <c r="D173" s="17">
        <v>6649.3</v>
      </c>
      <c r="E173" s="17">
        <v>6988.8</v>
      </c>
      <c r="F173" s="17">
        <v>6667.6</v>
      </c>
      <c r="G173" s="17">
        <v>10403.5</v>
      </c>
      <c r="H173" s="17">
        <v>10626</v>
      </c>
      <c r="K173" s="15" t="s">
        <v>198</v>
      </c>
      <c r="L173" s="17">
        <f t="shared" si="182"/>
        <v>1.2220423931068951</v>
      </c>
      <c r="M173" s="17">
        <f t="shared" si="183"/>
        <v>1.0181053433715894</v>
      </c>
      <c r="N173" s="17">
        <f t="shared" si="184"/>
        <v>0.87905756048820982</v>
      </c>
      <c r="O173" s="17">
        <f t="shared" si="185"/>
        <v>0.82020250033200837</v>
      </c>
    </row>
    <row r="174" spans="1:17">
      <c r="A174" s="9">
        <v>8</v>
      </c>
      <c r="B174" s="10" t="s">
        <v>199</v>
      </c>
      <c r="C174" s="17"/>
      <c r="D174" s="17"/>
      <c r="E174" s="17">
        <v>23</v>
      </c>
      <c r="F174" s="17">
        <v>27</v>
      </c>
      <c r="G174" s="17">
        <v>20</v>
      </c>
      <c r="H174" s="17">
        <v>12</v>
      </c>
      <c r="K174" s="15" t="s">
        <v>200</v>
      </c>
      <c r="L174" s="17">
        <f>N161</f>
        <v>0.25377887035765517</v>
      </c>
      <c r="M174" s="17">
        <f>O161</f>
        <v>0.22896674378365381</v>
      </c>
      <c r="N174" s="17">
        <f t="shared" si="184"/>
        <v>0.34504345056114988</v>
      </c>
      <c r="O174" s="17">
        <f t="shared" si="185"/>
        <v>0.47235962225711403</v>
      </c>
    </row>
    <row r="175" spans="1:17">
      <c r="A175" s="9">
        <v>9</v>
      </c>
      <c r="B175" s="10" t="s">
        <v>201</v>
      </c>
      <c r="C175" s="17"/>
      <c r="D175" s="17"/>
      <c r="E175" s="17">
        <v>3</v>
      </c>
      <c r="F175" s="17">
        <v>5</v>
      </c>
      <c r="G175" s="17">
        <v>7</v>
      </c>
      <c r="H175" s="17">
        <v>4</v>
      </c>
      <c r="K175" s="15" t="s">
        <v>202</v>
      </c>
      <c r="L175" s="17">
        <f>L162</f>
        <v>0.50343534992408934</v>
      </c>
      <c r="M175" s="17">
        <f>N162</f>
        <v>0.81835333739125116</v>
      </c>
      <c r="N175" s="17">
        <f t="shared" si="184"/>
        <v>0.51470976214376718</v>
      </c>
      <c r="O175" s="17">
        <f t="shared" si="185"/>
        <v>1.2776403777428862</v>
      </c>
    </row>
    <row r="176" spans="1:17">
      <c r="A176" s="9">
        <v>10</v>
      </c>
      <c r="B176" s="10" t="s">
        <v>203</v>
      </c>
      <c r="C176" s="17">
        <v>36</v>
      </c>
      <c r="D176" s="17">
        <v>34</v>
      </c>
      <c r="E176" s="17">
        <v>43</v>
      </c>
      <c r="F176" s="17">
        <v>34</v>
      </c>
      <c r="G176" s="17">
        <v>46</v>
      </c>
      <c r="H176" s="17">
        <v>42</v>
      </c>
      <c r="K176" s="15" t="s">
        <v>204</v>
      </c>
      <c r="L176" s="17">
        <f>L163</f>
        <v>2.781771648965445E-4</v>
      </c>
      <c r="M176" s="17">
        <f>N163</f>
        <v>1.4392768160727463</v>
      </c>
      <c r="N176" s="17">
        <f t="shared" si="184"/>
        <v>1.4558401325111707</v>
      </c>
      <c r="O176" s="17">
        <f t="shared" si="185"/>
        <v>1.462139858886641</v>
      </c>
    </row>
    <row r="177" spans="1:17">
      <c r="A177" s="9">
        <v>11</v>
      </c>
      <c r="B177" s="10" t="s">
        <v>205</v>
      </c>
      <c r="C177" s="17">
        <v>44</v>
      </c>
      <c r="D177" s="17">
        <v>37</v>
      </c>
      <c r="E177" s="17">
        <v>44</v>
      </c>
      <c r="F177" s="17">
        <v>44</v>
      </c>
      <c r="G177" s="17">
        <v>53</v>
      </c>
      <c r="H177" s="17">
        <v>34</v>
      </c>
      <c r="K177" s="15" t="s">
        <v>206</v>
      </c>
      <c r="L177" s="17">
        <f>L164</f>
        <v>1.3274404151361898</v>
      </c>
      <c r="M177" s="17">
        <f>N164</f>
        <v>1.3412680703925213</v>
      </c>
      <c r="N177" s="17">
        <f t="shared" si="184"/>
        <v>1.3618880086662344</v>
      </c>
      <c r="O177" s="17">
        <f t="shared" si="185"/>
        <v>1.3697512378248409</v>
      </c>
    </row>
    <row r="178" spans="1:17">
      <c r="A178" s="9">
        <v>12</v>
      </c>
      <c r="B178" s="10" t="s">
        <v>207</v>
      </c>
      <c r="C178" s="17"/>
      <c r="D178" s="17">
        <v>4</v>
      </c>
      <c r="E178" s="17">
        <v>4</v>
      </c>
      <c r="F178" s="17">
        <v>4</v>
      </c>
      <c r="G178" s="17">
        <v>4</v>
      </c>
      <c r="H178" s="17">
        <v>4</v>
      </c>
      <c r="K178" s="15" t="s">
        <v>208</v>
      </c>
      <c r="L178" s="17">
        <f>L165</f>
        <v>0.87144196577032207</v>
      </c>
      <c r="M178" s="17">
        <f>N165</f>
        <v>0.88973072222806293</v>
      </c>
      <c r="N178" s="17">
        <f t="shared" si="184"/>
        <v>0.91867106461314874</v>
      </c>
      <c r="O178" s="17">
        <f t="shared" si="185"/>
        <v>0.93027956911579845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38">
        <v>1</v>
      </c>
      <c r="H179" s="38">
        <v>1</v>
      </c>
    </row>
    <row r="180" spans="1:17">
      <c r="A180" s="9">
        <v>14</v>
      </c>
      <c r="B180" s="10" t="s">
        <v>211</v>
      </c>
      <c r="C180" s="17">
        <v>4</v>
      </c>
      <c r="D180" s="17">
        <v>4</v>
      </c>
      <c r="E180" s="17">
        <v>4</v>
      </c>
      <c r="F180" s="17">
        <v>4</v>
      </c>
      <c r="G180" s="38">
        <v>4</v>
      </c>
      <c r="H180" s="38">
        <v>4</v>
      </c>
    </row>
    <row r="181" spans="1:17">
      <c r="A181" s="9">
        <v>15</v>
      </c>
      <c r="B181" s="10" t="s">
        <v>213</v>
      </c>
      <c r="C181" s="17">
        <v>1016</v>
      </c>
      <c r="D181" s="17">
        <v>992</v>
      </c>
      <c r="E181" s="17">
        <v>980</v>
      </c>
      <c r="F181" s="17">
        <v>959</v>
      </c>
      <c r="G181" s="17">
        <v>927</v>
      </c>
      <c r="H181" s="17">
        <v>907</v>
      </c>
    </row>
    <row r="183" spans="1:17" ht="16">
      <c r="A183" s="20" t="s">
        <v>297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6">C197/C211*1000</f>
        <v>11.876484560570072</v>
      </c>
      <c r="D185" s="17">
        <f t="shared" si="186"/>
        <v>12.674271229404308</v>
      </c>
      <c r="E185" s="17">
        <f t="shared" si="186"/>
        <v>12.064343163538874</v>
      </c>
      <c r="F185" s="17">
        <f t="shared" si="186"/>
        <v>8.6083213773314196</v>
      </c>
      <c r="G185" s="17">
        <f t="shared" si="186"/>
        <v>8.720930232558139</v>
      </c>
      <c r="H185" s="17">
        <f t="shared" ref="H185" si="187">H197/H211*1000</f>
        <v>8.8757396449704142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8">IF(C185/$I185&gt;1,2^((1-$I185/C185)/LN(10/3)),2^(-LOG($I185/C185,10/3)))</f>
        <v>1.3956216398853196</v>
      </c>
      <c r="M185" s="17">
        <f t="shared" si="188"/>
        <v>1.4170771808790537</v>
      </c>
      <c r="N185" s="17">
        <f t="shared" si="188"/>
        <v>1.4008988669776103</v>
      </c>
      <c r="O185" s="17">
        <f t="shared" si="188"/>
        <v>1.2729298677832512</v>
      </c>
      <c r="P185" s="17">
        <f t="shared" si="188"/>
        <v>1.278438102982377</v>
      </c>
      <c r="Q185" s="17">
        <f t="shared" si="188"/>
        <v>1.2858195115158801</v>
      </c>
    </row>
    <row r="186" spans="1:17">
      <c r="A186" s="9">
        <v>2</v>
      </c>
      <c r="B186" s="15" t="s">
        <v>176</v>
      </c>
      <c r="C186" s="17">
        <f t="shared" ref="C186:G186" si="189">C198/C211*1000</f>
        <v>5.9382422802850359</v>
      </c>
      <c r="D186" s="17">
        <f t="shared" si="189"/>
        <v>6.337135614702154</v>
      </c>
      <c r="E186" s="17">
        <f t="shared" si="189"/>
        <v>6.7024128686327078</v>
      </c>
      <c r="F186" s="17">
        <f t="shared" si="189"/>
        <v>7.1736011477761839</v>
      </c>
      <c r="G186" s="17">
        <f t="shared" si="189"/>
        <v>7.2674418604651159</v>
      </c>
      <c r="H186" s="17">
        <f t="shared" ref="H186" si="190">H198/H211*1000</f>
        <v>7.3964497041420119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8"/>
        <v>1.2067296260703877</v>
      </c>
      <c r="M186" s="17">
        <f t="shared" si="188"/>
        <v>1.2365488300675231</v>
      </c>
      <c r="N186" s="17">
        <f t="shared" si="188"/>
        <v>1.2612823610223813</v>
      </c>
      <c r="O186" s="17">
        <f t="shared" si="188"/>
        <v>1.2900707252412318</v>
      </c>
      <c r="P186" s="17">
        <f t="shared" si="188"/>
        <v>1.295429373137285</v>
      </c>
      <c r="Q186" s="17">
        <f t="shared" si="188"/>
        <v>1.302608877383191</v>
      </c>
    </row>
    <row r="187" spans="1:17">
      <c r="A187" s="9">
        <v>3</v>
      </c>
      <c r="B187" s="15" t="s">
        <v>177</v>
      </c>
      <c r="C187" s="17">
        <f t="shared" ref="C187:H187" si="191">C199/C211*1000+0.00001</f>
        <v>1.0000000000000001E-5</v>
      </c>
      <c r="D187" s="17">
        <f t="shared" si="191"/>
        <v>1.0000000000000001E-5</v>
      </c>
      <c r="E187" s="17">
        <f t="shared" si="191"/>
        <v>1.0000000000000001E-5</v>
      </c>
      <c r="F187" s="17">
        <f t="shared" si="191"/>
        <v>1.0000000000000001E-5</v>
      </c>
      <c r="G187" s="17">
        <f t="shared" si="191"/>
        <v>1.0000000000000001E-5</v>
      </c>
      <c r="H187" s="17">
        <f t="shared" si="191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8"/>
        <v>8.8737830999390996E-4</v>
      </c>
      <c r="M187" s="17">
        <f t="shared" si="188"/>
        <v>8.8737830999390996E-4</v>
      </c>
      <c r="N187" s="17">
        <f t="shared" si="188"/>
        <v>8.8737830999390996E-4</v>
      </c>
      <c r="O187" s="17">
        <f t="shared" si="188"/>
        <v>8.8737830999390996E-4</v>
      </c>
      <c r="P187" s="17">
        <f t="shared" si="188"/>
        <v>8.8737830999390996E-4</v>
      </c>
      <c r="Q187" s="17">
        <f t="shared" si="188"/>
        <v>8.8737830999390996E-4</v>
      </c>
    </row>
    <row r="188" spans="1:17">
      <c r="A188" s="9">
        <v>4</v>
      </c>
      <c r="B188" s="15" t="s">
        <v>178</v>
      </c>
      <c r="C188" s="17">
        <f t="shared" ref="C188:G188" si="192">C200/C211*1000</f>
        <v>33.135391923990497</v>
      </c>
      <c r="D188" s="17">
        <f t="shared" si="192"/>
        <v>35.361216730038024</v>
      </c>
      <c r="E188" s="17">
        <f t="shared" si="192"/>
        <v>37.399463806970502</v>
      </c>
      <c r="F188" s="17">
        <f t="shared" si="192"/>
        <v>40.0286944045911</v>
      </c>
      <c r="G188" s="17">
        <f t="shared" si="192"/>
        <v>40.552325581395351</v>
      </c>
      <c r="H188" s="17">
        <f t="shared" ref="H188" si="193">H200/H211*1000</f>
        <v>41.272189349112431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8"/>
        <v>1.0559875690515026</v>
      </c>
      <c r="M188" s="17">
        <f t="shared" si="188"/>
        <v>1.091208798923166</v>
      </c>
      <c r="N188" s="17">
        <f t="shared" si="188"/>
        <v>1.1206459142122078</v>
      </c>
      <c r="O188" s="17">
        <f t="shared" si="188"/>
        <v>1.1551597957467317</v>
      </c>
      <c r="P188" s="17">
        <f t="shared" si="188"/>
        <v>1.1616136744247043</v>
      </c>
      <c r="Q188" s="17">
        <f t="shared" si="188"/>
        <v>1.1702749707326785</v>
      </c>
    </row>
    <row r="189" spans="1:17">
      <c r="A189" s="9">
        <v>5</v>
      </c>
      <c r="B189" s="15" t="s">
        <v>179</v>
      </c>
      <c r="C189" s="17">
        <f t="shared" ref="C189:G189" si="194">C201/C211*1000</f>
        <v>0.59382422802850354</v>
      </c>
      <c r="D189" s="17">
        <f t="shared" si="194"/>
        <v>0.6337135614702154</v>
      </c>
      <c r="E189" s="17">
        <f t="shared" si="194"/>
        <v>0.67024128686327078</v>
      </c>
      <c r="F189" s="17">
        <f t="shared" si="194"/>
        <v>1.2912482065997131</v>
      </c>
      <c r="G189" s="17">
        <f t="shared" si="194"/>
        <v>1.5988372093023258</v>
      </c>
      <c r="H189" s="17">
        <f t="shared" ref="H189" si="195">H201/H211*1000</f>
        <v>1.9230769230769231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8"/>
        <v>0.22375211973968021</v>
      </c>
      <c r="M189" s="17">
        <f t="shared" si="188"/>
        <v>0.23228575029763238</v>
      </c>
      <c r="N189" s="17">
        <f t="shared" si="188"/>
        <v>0.23990232746606438</v>
      </c>
      <c r="O189" s="17">
        <f t="shared" si="188"/>
        <v>0.34993405925073018</v>
      </c>
      <c r="P189" s="17">
        <f t="shared" si="188"/>
        <v>0.39573964658010341</v>
      </c>
      <c r="Q189" s="17">
        <f t="shared" si="188"/>
        <v>0.44012665008566704</v>
      </c>
    </row>
    <row r="190" spans="1:17">
      <c r="A190" s="9">
        <v>6</v>
      </c>
      <c r="B190" s="15" t="s">
        <v>180</v>
      </c>
      <c r="C190" s="17">
        <f t="shared" ref="C190:G190" si="196">(C202-C203)/C202*100</f>
        <v>4.1958249317993124</v>
      </c>
      <c r="D190" s="17">
        <f t="shared" si="196"/>
        <v>7.2666146213704748</v>
      </c>
      <c r="E190" s="17">
        <f t="shared" si="196"/>
        <v>9.1099570660976408</v>
      </c>
      <c r="F190" s="17">
        <f t="shared" si="196"/>
        <v>-7.082507316152185</v>
      </c>
      <c r="G190" s="17">
        <f t="shared" si="196"/>
        <v>1.5741323752738321E-2</v>
      </c>
      <c r="H190" s="17">
        <f t="shared" ref="H190" si="197">(H202-H203)/H202*100</f>
        <v>14.218509984639018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8">(ATAN((C190+2.4)/10)+3.1415/2)/3.1415*1.75</f>
        <v>1.1998109892363498</v>
      </c>
      <c r="M190" s="17">
        <f t="shared" si="198"/>
        <v>1.3030706352001773</v>
      </c>
      <c r="N190" s="17">
        <f t="shared" si="198"/>
        <v>1.3515532973188602</v>
      </c>
      <c r="O190" s="17">
        <f t="shared" si="198"/>
        <v>0.63104885624500273</v>
      </c>
      <c r="P190" s="17">
        <f t="shared" si="198"/>
        <v>1.007041217608454</v>
      </c>
      <c r="Q190" s="17">
        <f t="shared" si="198"/>
        <v>1.4482687921775954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-18.766756032171582</v>
      </c>
      <c r="F191" s="17">
        <f>(F205-F204)/F211*1000</f>
        <v>-15.781922525107603</v>
      </c>
      <c r="G191" s="17">
        <f>(G205-G204)/G211*1000</f>
        <v>-7.2674418604651159</v>
      </c>
      <c r="H191" s="17">
        <f>(H205-H204)/H211*1000</f>
        <v>-28.106508875739646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9">(ATAN(E191/10)+3.1415/2)/3.1415*1.75</f>
        <v>0.27270263627167146</v>
      </c>
      <c r="O191" s="17">
        <f t="shared" si="199"/>
        <v>0.31459296599628628</v>
      </c>
      <c r="P191" s="17">
        <f t="shared" si="199"/>
        <v>0.52491615989641061</v>
      </c>
      <c r="Q191" s="17">
        <f t="shared" si="199"/>
        <v>0.19038975773395631</v>
      </c>
    </row>
    <row r="192" spans="1:17">
      <c r="A192" s="9">
        <v>8</v>
      </c>
      <c r="B192" s="15" t="s">
        <v>182</v>
      </c>
      <c r="C192" s="17">
        <f t="shared" ref="C192:H192" si="200">(C206-C207)/C211*1000</f>
        <v>-47.505938242280287</v>
      </c>
      <c r="D192" s="17">
        <f t="shared" si="200"/>
        <v>-32.953105196451205</v>
      </c>
      <c r="E192" s="17">
        <f t="shared" si="200"/>
        <v>-46.916890080428949</v>
      </c>
      <c r="F192" s="17">
        <f t="shared" si="200"/>
        <v>2.8694404591104736</v>
      </c>
      <c r="G192" s="17">
        <f t="shared" si="200"/>
        <v>-10.174418604651164</v>
      </c>
      <c r="H192" s="17">
        <f t="shared" si="200"/>
        <v>-2.9585798816568047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0.11554774024936024</v>
      </c>
      <c r="M192" s="17">
        <f>(ATAN(D192/10)+3.1415/2)/3.1415*1.75</f>
        <v>0.1641001196861348</v>
      </c>
      <c r="N192" s="17">
        <f t="shared" si="199"/>
        <v>0.11695674647461229</v>
      </c>
      <c r="O192" s="17">
        <f t="shared" si="199"/>
        <v>1.030662395503144</v>
      </c>
      <c r="P192" s="17">
        <f t="shared" si="199"/>
        <v>0.43267114690361985</v>
      </c>
      <c r="Q192" s="17">
        <f t="shared" si="199"/>
        <v>0.71476068318987795</v>
      </c>
    </row>
    <row r="193" spans="1:17">
      <c r="A193" s="9">
        <v>9</v>
      </c>
      <c r="B193" s="15" t="s">
        <v>183</v>
      </c>
      <c r="C193" s="17">
        <f t="shared" ref="C193:G193" si="201">C208/C211*1000</f>
        <v>4.7505938242280283</v>
      </c>
      <c r="D193" s="17">
        <f t="shared" si="201"/>
        <v>5.0697084917617232</v>
      </c>
      <c r="E193" s="17">
        <f t="shared" si="201"/>
        <v>5.3619302949061662</v>
      </c>
      <c r="F193" s="17">
        <f t="shared" si="201"/>
        <v>5.7388809182209473</v>
      </c>
      <c r="G193" s="17">
        <f t="shared" si="201"/>
        <v>5.8139534883720927</v>
      </c>
      <c r="H193" s="17">
        <f t="shared" ref="H193" si="202">H208/H211*1000</f>
        <v>5.9171597633136095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203">IF(C193/$I193&gt;1,2^((1-$I193/C193)/LN(10/3)),2^(-LOG($I193/C193,10/3)))</f>
        <v>1.4828028474705781</v>
      </c>
      <c r="M193" s="17">
        <f t="shared" si="203"/>
        <v>1.4998670650722119</v>
      </c>
      <c r="N193" s="17">
        <f t="shared" si="203"/>
        <v>1.5138558085720788</v>
      </c>
      <c r="O193" s="17">
        <f t="shared" si="203"/>
        <v>1.5299555842204922</v>
      </c>
      <c r="P193" s="17">
        <f t="shared" si="203"/>
        <v>1.5329312447143124</v>
      </c>
      <c r="Q193" s="17">
        <f t="shared" si="203"/>
        <v>1.5369077966984568</v>
      </c>
    </row>
    <row r="194" spans="1:17">
      <c r="A194" s="9">
        <v>10</v>
      </c>
      <c r="B194" s="15" t="s">
        <v>184</v>
      </c>
      <c r="C194" s="17">
        <f t="shared" ref="C194:G194" si="204">C209/C211*100</f>
        <v>0.11876484560570072</v>
      </c>
      <c r="D194" s="17">
        <f t="shared" si="204"/>
        <v>0.12674271229404308</v>
      </c>
      <c r="E194" s="17">
        <f t="shared" si="204"/>
        <v>0.13404825737265416</v>
      </c>
      <c r="F194" s="17">
        <f t="shared" si="204"/>
        <v>0.14347202295552369</v>
      </c>
      <c r="G194" s="17">
        <f t="shared" si="204"/>
        <v>0.14534883720930233</v>
      </c>
      <c r="H194" s="17">
        <f t="shared" ref="H194" si="205">H209/H211*100</f>
        <v>0.14792899408284024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203"/>
        <v>1.3956216398853196</v>
      </c>
      <c r="M194" s="17">
        <f t="shared" si="203"/>
        <v>1.4170771808790537</v>
      </c>
      <c r="N194" s="17">
        <f t="shared" si="203"/>
        <v>1.4347266379221695</v>
      </c>
      <c r="O194" s="17">
        <f t="shared" si="203"/>
        <v>1.4551069347326626</v>
      </c>
      <c r="P194" s="17">
        <f t="shared" si="203"/>
        <v>1.4588816039413472</v>
      </c>
      <c r="Q194" s="17">
        <f t="shared" si="203"/>
        <v>1.4639297323091907</v>
      </c>
    </row>
    <row r="195" spans="1:17">
      <c r="A195" s="9">
        <v>11</v>
      </c>
      <c r="B195" s="15" t="s">
        <v>185</v>
      </c>
      <c r="C195" s="17">
        <f t="shared" ref="C195:G195" si="206">C210/C211*1000</f>
        <v>4.7505938242280283</v>
      </c>
      <c r="D195" s="17">
        <f t="shared" si="206"/>
        <v>5.0697084917617232</v>
      </c>
      <c r="E195" s="17">
        <f t="shared" si="206"/>
        <v>6.7024128686327078</v>
      </c>
      <c r="F195" s="17">
        <f t="shared" si="206"/>
        <v>7.1736011477761839</v>
      </c>
      <c r="G195" s="17">
        <f t="shared" si="206"/>
        <v>7.2674418604651159</v>
      </c>
      <c r="H195" s="17">
        <f t="shared" ref="H195" si="207">H210/H211*1000</f>
        <v>7.3964497041420119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203"/>
        <v>0.97097123604838287</v>
      </c>
      <c r="M195" s="17">
        <f t="shared" si="203"/>
        <v>1.007947519024833</v>
      </c>
      <c r="N195" s="17">
        <f t="shared" si="203"/>
        <v>1.1574647201866217</v>
      </c>
      <c r="O195" s="17">
        <f t="shared" si="203"/>
        <v>1.1905818565114581</v>
      </c>
      <c r="P195" s="17">
        <f t="shared" si="203"/>
        <v>1.1967668062786803</v>
      </c>
      <c r="Q195" s="17">
        <f t="shared" si="203"/>
        <v>1.205063415065037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10</v>
      </c>
      <c r="D197" s="17">
        <v>10</v>
      </c>
      <c r="E197" s="17">
        <v>9</v>
      </c>
      <c r="F197" s="17">
        <v>6</v>
      </c>
      <c r="G197" s="17">
        <v>6</v>
      </c>
      <c r="H197" s="17">
        <v>6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K198" s="15" t="s">
        <v>187</v>
      </c>
      <c r="L198" s="17">
        <f t="shared" ref="L198:L203" si="208">L185</f>
        <v>1.3956216398853196</v>
      </c>
      <c r="M198" s="17">
        <f t="shared" ref="M198:M203" si="209">N185</f>
        <v>1.4008988669776103</v>
      </c>
      <c r="N198" s="17">
        <f t="shared" ref="N198:N208" si="210">P185</f>
        <v>1.278438102982377</v>
      </c>
      <c r="O198" s="17">
        <f>Q185</f>
        <v>1.2858195115158801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208"/>
        <v>1.2067296260703877</v>
      </c>
      <c r="M199" s="17">
        <f t="shared" si="209"/>
        <v>1.2612823610223813</v>
      </c>
      <c r="N199" s="17">
        <f t="shared" si="210"/>
        <v>1.295429373137285</v>
      </c>
      <c r="O199" s="17">
        <f t="shared" ref="O199:O208" si="211">Q186</f>
        <v>1.302608877383191</v>
      </c>
    </row>
    <row r="200" spans="1:17">
      <c r="A200" s="9">
        <v>4</v>
      </c>
      <c r="B200" s="10" t="s">
        <v>191</v>
      </c>
      <c r="C200" s="17">
        <v>27.9</v>
      </c>
      <c r="D200" s="17">
        <v>27.9</v>
      </c>
      <c r="E200" s="17">
        <v>27.9</v>
      </c>
      <c r="F200" s="17">
        <v>27.9</v>
      </c>
      <c r="G200" s="17">
        <v>27.9</v>
      </c>
      <c r="H200" s="17">
        <v>27.9</v>
      </c>
      <c r="K200" s="15" t="s">
        <v>192</v>
      </c>
      <c r="L200" s="17">
        <f t="shared" si="208"/>
        <v>8.8737830999390996E-4</v>
      </c>
      <c r="M200" s="17">
        <f t="shared" si="209"/>
        <v>8.8737830999390996E-4</v>
      </c>
      <c r="N200" s="17">
        <f t="shared" si="210"/>
        <v>8.8737830999390996E-4</v>
      </c>
      <c r="O200" s="17">
        <f t="shared" si="211"/>
        <v>8.8737830999390996E-4</v>
      </c>
    </row>
    <row r="201" spans="1:17">
      <c r="A201" s="9">
        <v>5</v>
      </c>
      <c r="B201" s="10" t="s">
        <v>193</v>
      </c>
      <c r="C201" s="17">
        <v>0.5</v>
      </c>
      <c r="D201" s="17">
        <v>0.5</v>
      </c>
      <c r="E201" s="17">
        <v>0.5</v>
      </c>
      <c r="F201" s="17">
        <v>0.9</v>
      </c>
      <c r="G201" s="17">
        <v>1.1000000000000001</v>
      </c>
      <c r="H201" s="17">
        <v>1.3</v>
      </c>
      <c r="K201" s="15" t="s">
        <v>194</v>
      </c>
      <c r="L201" s="17">
        <f t="shared" si="208"/>
        <v>1.0559875690515026</v>
      </c>
      <c r="M201" s="17">
        <f t="shared" si="209"/>
        <v>1.1206459142122078</v>
      </c>
      <c r="N201" s="17">
        <f t="shared" si="210"/>
        <v>1.1616136744247043</v>
      </c>
      <c r="O201" s="17">
        <f t="shared" si="211"/>
        <v>1.1702749707326785</v>
      </c>
    </row>
    <row r="202" spans="1:17">
      <c r="A202" s="9">
        <v>6</v>
      </c>
      <c r="B202" s="10" t="s">
        <v>195</v>
      </c>
      <c r="C202" s="17">
        <v>6744.8</v>
      </c>
      <c r="D202" s="17">
        <v>7941.8</v>
      </c>
      <c r="E202" s="17">
        <v>7779.4</v>
      </c>
      <c r="F202" s="17">
        <v>8474.4</v>
      </c>
      <c r="G202" s="17">
        <v>10799.6</v>
      </c>
      <c r="H202" s="17">
        <v>11457.6</v>
      </c>
      <c r="K202" s="15" t="s">
        <v>196</v>
      </c>
      <c r="L202" s="17">
        <f t="shared" si="208"/>
        <v>0.22375211973968021</v>
      </c>
      <c r="M202" s="17">
        <f t="shared" si="209"/>
        <v>0.23990232746606438</v>
      </c>
      <c r="N202" s="17">
        <f t="shared" si="210"/>
        <v>0.39573964658010341</v>
      </c>
      <c r="O202" s="17">
        <f t="shared" si="211"/>
        <v>0.44012665008566704</v>
      </c>
    </row>
    <row r="203" spans="1:17">
      <c r="A203" s="9">
        <v>7</v>
      </c>
      <c r="B203" s="10" t="s">
        <v>197</v>
      </c>
      <c r="C203" s="17">
        <v>6461.8</v>
      </c>
      <c r="D203" s="17">
        <v>7364.7</v>
      </c>
      <c r="E203" s="17">
        <v>7070.7</v>
      </c>
      <c r="F203" s="17">
        <v>9074.6</v>
      </c>
      <c r="G203" s="17">
        <v>10797.9</v>
      </c>
      <c r="H203" s="17">
        <v>9828.5</v>
      </c>
      <c r="K203" s="15" t="s">
        <v>198</v>
      </c>
      <c r="L203" s="17">
        <f t="shared" si="208"/>
        <v>1.1998109892363498</v>
      </c>
      <c r="M203" s="17">
        <f t="shared" si="209"/>
        <v>1.3515532973188602</v>
      </c>
      <c r="N203" s="17">
        <f t="shared" si="210"/>
        <v>1.007041217608454</v>
      </c>
      <c r="O203" s="17">
        <f t="shared" si="211"/>
        <v>1.4482687921775954</v>
      </c>
    </row>
    <row r="204" spans="1:17">
      <c r="A204" s="9">
        <v>8</v>
      </c>
      <c r="B204" s="10" t="s">
        <v>199</v>
      </c>
      <c r="C204" s="17"/>
      <c r="D204" s="17"/>
      <c r="E204" s="17">
        <v>18</v>
      </c>
      <c r="F204" s="17">
        <v>15</v>
      </c>
      <c r="G204" s="17">
        <v>8</v>
      </c>
      <c r="H204" s="17">
        <v>21</v>
      </c>
      <c r="K204" s="15" t="s">
        <v>200</v>
      </c>
      <c r="L204" s="17">
        <f>N191</f>
        <v>0.27270263627167146</v>
      </c>
      <c r="M204" s="17">
        <f>O191</f>
        <v>0.31459296599628628</v>
      </c>
      <c r="N204" s="17">
        <f t="shared" si="210"/>
        <v>0.52491615989641061</v>
      </c>
      <c r="O204" s="17">
        <f t="shared" si="211"/>
        <v>0.19038975773395631</v>
      </c>
    </row>
    <row r="205" spans="1:17">
      <c r="A205" s="9">
        <v>9</v>
      </c>
      <c r="B205" s="10" t="s">
        <v>201</v>
      </c>
      <c r="C205" s="17"/>
      <c r="D205" s="17"/>
      <c r="E205" s="17">
        <v>4</v>
      </c>
      <c r="F205" s="17">
        <v>4</v>
      </c>
      <c r="G205" s="17">
        <v>3</v>
      </c>
      <c r="H205" s="17">
        <v>2</v>
      </c>
      <c r="K205" s="15" t="s">
        <v>202</v>
      </c>
      <c r="L205" s="17">
        <f>L192</f>
        <v>0.11554774024936024</v>
      </c>
      <c r="M205" s="17">
        <f>N192</f>
        <v>0.11695674647461229</v>
      </c>
      <c r="N205" s="17">
        <f t="shared" si="210"/>
        <v>0.43267114690361985</v>
      </c>
      <c r="O205" s="17">
        <f t="shared" si="211"/>
        <v>0.71476068318987795</v>
      </c>
    </row>
    <row r="206" spans="1:17">
      <c r="A206" s="9">
        <v>10</v>
      </c>
      <c r="B206" s="10" t="s">
        <v>203</v>
      </c>
      <c r="C206" s="17">
        <v>26</v>
      </c>
      <c r="D206" s="17">
        <v>22</v>
      </c>
      <c r="E206" s="17">
        <v>20</v>
      </c>
      <c r="F206" s="17">
        <v>39</v>
      </c>
      <c r="G206" s="17">
        <v>22</v>
      </c>
      <c r="H206" s="17">
        <v>28</v>
      </c>
      <c r="K206" s="15" t="s">
        <v>204</v>
      </c>
      <c r="L206" s="17">
        <f>L193</f>
        <v>1.4828028474705781</v>
      </c>
      <c r="M206" s="17">
        <f>N193</f>
        <v>1.5138558085720788</v>
      </c>
      <c r="N206" s="17">
        <f t="shared" si="210"/>
        <v>1.5329312447143124</v>
      </c>
      <c r="O206" s="17">
        <f t="shared" si="211"/>
        <v>1.5369077966984568</v>
      </c>
    </row>
    <row r="207" spans="1:17">
      <c r="A207" s="9">
        <v>11</v>
      </c>
      <c r="B207" s="10" t="s">
        <v>205</v>
      </c>
      <c r="C207" s="17">
        <v>66</v>
      </c>
      <c r="D207" s="17">
        <v>48</v>
      </c>
      <c r="E207" s="17">
        <v>55</v>
      </c>
      <c r="F207" s="17">
        <v>37</v>
      </c>
      <c r="G207" s="17">
        <v>29</v>
      </c>
      <c r="H207" s="17">
        <v>30</v>
      </c>
      <c r="K207" s="15" t="s">
        <v>206</v>
      </c>
      <c r="L207" s="17">
        <f>L194</f>
        <v>1.3956216398853196</v>
      </c>
      <c r="M207" s="17">
        <f>N194</f>
        <v>1.4347266379221695</v>
      </c>
      <c r="N207" s="17">
        <f t="shared" si="210"/>
        <v>1.4588816039413472</v>
      </c>
      <c r="O207" s="17">
        <f t="shared" si="211"/>
        <v>1.4639297323091907</v>
      </c>
    </row>
    <row r="208" spans="1:17">
      <c r="A208" s="9">
        <v>12</v>
      </c>
      <c r="B208" s="10" t="s">
        <v>207</v>
      </c>
      <c r="C208" s="21">
        <v>4</v>
      </c>
      <c r="D208" s="17">
        <v>4</v>
      </c>
      <c r="E208" s="17">
        <v>4</v>
      </c>
      <c r="F208" s="17">
        <v>4</v>
      </c>
      <c r="G208" s="17">
        <v>4</v>
      </c>
      <c r="H208" s="17">
        <v>4</v>
      </c>
      <c r="K208" s="15" t="s">
        <v>208</v>
      </c>
      <c r="L208" s="17">
        <f>L195</f>
        <v>0.97097123604838287</v>
      </c>
      <c r="M208" s="17">
        <f>N195</f>
        <v>1.1574647201866217</v>
      </c>
      <c r="N208" s="17">
        <f t="shared" si="210"/>
        <v>1.1967668062786803</v>
      </c>
      <c r="O208" s="17">
        <f t="shared" si="211"/>
        <v>1.205063415065037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38">
        <v>1</v>
      </c>
      <c r="H209" s="38">
        <v>1</v>
      </c>
    </row>
    <row r="210" spans="1:17">
      <c r="A210" s="9">
        <v>14</v>
      </c>
      <c r="B210" s="10" t="s">
        <v>211</v>
      </c>
      <c r="C210" s="17">
        <v>4</v>
      </c>
      <c r="D210" s="17">
        <v>4</v>
      </c>
      <c r="E210" s="17">
        <v>5</v>
      </c>
      <c r="F210" s="17">
        <v>5</v>
      </c>
      <c r="G210" s="38">
        <v>5</v>
      </c>
      <c r="H210" s="38">
        <v>5</v>
      </c>
    </row>
    <row r="211" spans="1:17">
      <c r="A211" s="9">
        <v>15</v>
      </c>
      <c r="B211" s="10" t="s">
        <v>213</v>
      </c>
      <c r="C211" s="17">
        <v>842</v>
      </c>
      <c r="D211" s="17">
        <v>789</v>
      </c>
      <c r="E211" s="17">
        <v>746</v>
      </c>
      <c r="F211" s="17">
        <v>697</v>
      </c>
      <c r="G211" s="17">
        <v>688</v>
      </c>
      <c r="H211" s="17">
        <v>676</v>
      </c>
    </row>
    <row r="213" spans="1:17" ht="16">
      <c r="A213" s="20" t="s">
        <v>298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12">C227/C241*1000</f>
        <v>7.5757575757575761</v>
      </c>
      <c r="D215" s="17">
        <f t="shared" si="212"/>
        <v>7.9365079365079358</v>
      </c>
      <c r="E215" s="17">
        <f t="shared" si="212"/>
        <v>8.2304526748971192</v>
      </c>
      <c r="F215" s="17">
        <f t="shared" si="212"/>
        <v>8.2304526748971192</v>
      </c>
      <c r="G215" s="17">
        <f t="shared" si="212"/>
        <v>8.5106382978723403</v>
      </c>
      <c r="H215" s="17">
        <f t="shared" ref="H215" si="213">H227/H241*1000</f>
        <v>9.1324200913241995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14">IF(C215/$I215&gt;1,2^((1-$I215/C215)/LN(10/3)),2^(-LOG($I215/C215,10/3)))</f>
        <v>1.2162150989052543</v>
      </c>
      <c r="M215" s="17">
        <f t="shared" si="214"/>
        <v>1.2374034073190117</v>
      </c>
      <c r="N215" s="17">
        <f t="shared" si="214"/>
        <v>1.2535365319878848</v>
      </c>
      <c r="O215" s="17">
        <f t="shared" si="214"/>
        <v>1.2535365319878848</v>
      </c>
      <c r="P215" s="17">
        <f t="shared" si="214"/>
        <v>1.2680535855613615</v>
      </c>
      <c r="Q215" s="17">
        <f t="shared" si="214"/>
        <v>1.297594000364686</v>
      </c>
    </row>
    <row r="216" spans="1:17">
      <c r="A216" s="9">
        <v>2</v>
      </c>
      <c r="B216" s="15" t="s">
        <v>176</v>
      </c>
      <c r="C216" s="17">
        <f t="shared" ref="C216:G216" si="215">C228/C241*1000</f>
        <v>7.5757575757575761</v>
      </c>
      <c r="D216" s="17">
        <f t="shared" si="215"/>
        <v>7.9365079365079358</v>
      </c>
      <c r="E216" s="17">
        <f t="shared" si="215"/>
        <v>8.2304526748971192</v>
      </c>
      <c r="F216" s="17">
        <f t="shared" si="215"/>
        <v>8.2304526748971192</v>
      </c>
      <c r="G216" s="17">
        <f t="shared" si="215"/>
        <v>8.5106382978723403</v>
      </c>
      <c r="H216" s="17">
        <f t="shared" ref="H216" si="216">H228/H241*1000</f>
        <v>9.1324200913241995</v>
      </c>
      <c r="I216" s="18">
        <f>Показатели!$E$3</f>
        <v>4</v>
      </c>
      <c r="J216" s="9">
        <v>2</v>
      </c>
      <c r="K216" s="15" t="s">
        <v>176</v>
      </c>
      <c r="L216" s="17">
        <f t="shared" si="214"/>
        <v>1.3122434835226104</v>
      </c>
      <c r="M216" s="17">
        <f t="shared" si="214"/>
        <v>1.3305008558326143</v>
      </c>
      <c r="N216" s="17">
        <f t="shared" si="214"/>
        <v>1.3443603910275104</v>
      </c>
      <c r="O216" s="17">
        <f t="shared" si="214"/>
        <v>1.3443603910275104</v>
      </c>
      <c r="P216" s="17">
        <f t="shared" si="214"/>
        <v>1.3568011322039741</v>
      </c>
      <c r="Q216" s="17">
        <f t="shared" si="214"/>
        <v>1.3820290606364665</v>
      </c>
    </row>
    <row r="217" spans="1:17">
      <c r="A217" s="9">
        <v>3</v>
      </c>
      <c r="B217" s="15" t="s">
        <v>177</v>
      </c>
      <c r="C217" s="17">
        <f t="shared" ref="C217:H217" si="217">C229/C241*1000+0.00001</f>
        <v>1.0000000000000001E-5</v>
      </c>
      <c r="D217" s="17">
        <f t="shared" si="217"/>
        <v>1.0000000000000001E-5</v>
      </c>
      <c r="E217" s="17">
        <f t="shared" si="217"/>
        <v>1.0000000000000001E-5</v>
      </c>
      <c r="F217" s="17">
        <f t="shared" si="217"/>
        <v>1.0000000000000001E-5</v>
      </c>
      <c r="G217" s="17">
        <f t="shared" si="217"/>
        <v>1.0000000000000001E-5</v>
      </c>
      <c r="H217" s="17">
        <f t="shared" si="217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214"/>
        <v>8.8737830999390996E-4</v>
      </c>
      <c r="M217" s="17">
        <f t="shared" si="214"/>
        <v>8.8737830999390996E-4</v>
      </c>
      <c r="N217" s="17">
        <f t="shared" si="214"/>
        <v>8.8737830999390996E-4</v>
      </c>
      <c r="O217" s="17">
        <f t="shared" si="214"/>
        <v>8.8737830999390996E-4</v>
      </c>
      <c r="P217" s="17">
        <f t="shared" si="214"/>
        <v>8.8737830999390996E-4</v>
      </c>
      <c r="Q217" s="17">
        <f t="shared" si="214"/>
        <v>8.8737830999390996E-4</v>
      </c>
    </row>
    <row r="218" spans="1:17">
      <c r="A218" s="9">
        <v>4</v>
      </c>
      <c r="B218" s="15" t="s">
        <v>178</v>
      </c>
      <c r="C218" s="17">
        <f t="shared" ref="C218:G218" si="218">C230/C241*1000</f>
        <v>31.060606060606059</v>
      </c>
      <c r="D218" s="17">
        <f t="shared" si="218"/>
        <v>32.539682539682538</v>
      </c>
      <c r="E218" s="17">
        <f t="shared" si="218"/>
        <v>33.744855967078188</v>
      </c>
      <c r="F218" s="17">
        <f t="shared" si="218"/>
        <v>33.744855967078188</v>
      </c>
      <c r="G218" s="17">
        <f t="shared" si="218"/>
        <v>34.89361702127659</v>
      </c>
      <c r="H218" s="17">
        <f t="shared" ref="H218" si="219">H230/H241*1000</f>
        <v>37.442922374429223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14"/>
        <v>1.0198531201362191</v>
      </c>
      <c r="M218" s="17">
        <f t="shared" si="214"/>
        <v>1.0459588053673006</v>
      </c>
      <c r="N218" s="17">
        <f t="shared" si="214"/>
        <v>1.0659756738418067</v>
      </c>
      <c r="O218" s="17">
        <f t="shared" si="214"/>
        <v>1.0659756738418067</v>
      </c>
      <c r="P218" s="17">
        <f t="shared" si="214"/>
        <v>1.0840898083774761</v>
      </c>
      <c r="Q218" s="17">
        <f t="shared" si="214"/>
        <v>1.1212467490988429</v>
      </c>
    </row>
    <row r="219" spans="1:17">
      <c r="A219" s="9">
        <v>5</v>
      </c>
      <c r="B219" s="15" t="s">
        <v>179</v>
      </c>
      <c r="C219" s="17">
        <f t="shared" ref="C219:G219" si="220">C231/C241*1000</f>
        <v>10.984848484848484</v>
      </c>
      <c r="D219" s="17">
        <f t="shared" si="220"/>
        <v>11.507936507936506</v>
      </c>
      <c r="E219" s="17">
        <f t="shared" si="220"/>
        <v>11.934156378600822</v>
      </c>
      <c r="F219" s="17">
        <f t="shared" si="220"/>
        <v>11.934156378600822</v>
      </c>
      <c r="G219" s="17">
        <f t="shared" si="220"/>
        <v>12.340425531914892</v>
      </c>
      <c r="H219" s="17">
        <f t="shared" ref="H219" si="221">H231/H241*1000</f>
        <v>13.242009132420092</v>
      </c>
      <c r="I219" s="18">
        <f>Показатели!$E$6</f>
        <v>8</v>
      </c>
      <c r="J219" s="9">
        <v>5</v>
      </c>
      <c r="K219" s="15" t="s">
        <v>179</v>
      </c>
      <c r="L219" s="17">
        <f t="shared" si="214"/>
        <v>1.1693360491508693</v>
      </c>
      <c r="M219" s="17">
        <f t="shared" si="214"/>
        <v>1.191835212417639</v>
      </c>
      <c r="N219" s="17">
        <f t="shared" si="214"/>
        <v>1.2089932264876779</v>
      </c>
      <c r="O219" s="17">
        <f t="shared" si="214"/>
        <v>1.2089932264876779</v>
      </c>
      <c r="P219" s="17">
        <f t="shared" si="214"/>
        <v>1.2244520524128335</v>
      </c>
      <c r="Q219" s="17">
        <f t="shared" si="214"/>
        <v>1.2559652258471923</v>
      </c>
    </row>
    <row r="220" spans="1:17">
      <c r="A220" s="9">
        <v>6</v>
      </c>
      <c r="B220" s="15" t="s">
        <v>180</v>
      </c>
      <c r="C220" s="17">
        <f t="shared" ref="C220:G220" si="222">(C232-C233)/C232*100</f>
        <v>-2.0588840848260244</v>
      </c>
      <c r="D220" s="17">
        <f t="shared" si="222"/>
        <v>6.6531551819046211</v>
      </c>
      <c r="E220" s="17">
        <f t="shared" si="222"/>
        <v>-2.4114900407825495</v>
      </c>
      <c r="F220" s="17">
        <f t="shared" si="222"/>
        <v>-0.86812603441275737</v>
      </c>
      <c r="G220" s="17">
        <f t="shared" si="222"/>
        <v>1.1954703737215846</v>
      </c>
      <c r="H220" s="17">
        <f t="shared" ref="H220" si="223">(H232-H233)/H232*100</f>
        <v>9.2337917485265262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24">(ATAN((C220+2.4)/10)+3.1415/2)/3.1415*1.75</f>
        <v>0.8939947946784621</v>
      </c>
      <c r="M220" s="17">
        <f t="shared" si="224"/>
        <v>1.2848526751080047</v>
      </c>
      <c r="N220" s="17">
        <f t="shared" si="224"/>
        <v>0.87435993752918273</v>
      </c>
      <c r="O220" s="17">
        <f t="shared" si="224"/>
        <v>0.95967612382841672</v>
      </c>
      <c r="P220" s="17">
        <f t="shared" si="224"/>
        <v>1.0672713434795167</v>
      </c>
      <c r="Q220" s="17">
        <f t="shared" si="224"/>
        <v>1.3545024737162195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-12.345679012345679</v>
      </c>
      <c r="F221" s="17">
        <f>(F235-F234)/F241*1000</f>
        <v>-20.5761316872428</v>
      </c>
      <c r="G221" s="17">
        <f>(G235-G234)/G241*1000+0.00001</f>
        <v>1.0000000000000001E-5</v>
      </c>
      <c r="H221" s="17">
        <f>(H235-H234)/H241*1000+0.00001</f>
        <v>-18.264830182648399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25">(ATAN(E221/10)+3.1415/2)/3.1415*1.75</f>
        <v>0.37922469479918164</v>
      </c>
      <c r="O221" s="17">
        <f t="shared" si="225"/>
        <v>0.25197921347914543</v>
      </c>
      <c r="P221" s="17">
        <f t="shared" si="225"/>
        <v>0.87500055705872981</v>
      </c>
      <c r="Q221" s="17">
        <f t="shared" si="225"/>
        <v>0.27901718293267858</v>
      </c>
    </row>
    <row r="222" spans="1:17">
      <c r="A222" s="9">
        <v>8</v>
      </c>
      <c r="B222" s="15" t="s">
        <v>182</v>
      </c>
      <c r="C222" s="17">
        <f t="shared" ref="C222:H222" si="226">(C236-C237)/C241*1000</f>
        <v>-18.939393939393941</v>
      </c>
      <c r="D222" s="17">
        <f t="shared" si="226"/>
        <v>-19.841269841269842</v>
      </c>
      <c r="E222" s="17">
        <f t="shared" si="226"/>
        <v>12.345679012345679</v>
      </c>
      <c r="F222" s="17">
        <f t="shared" si="226"/>
        <v>-12.345679012345679</v>
      </c>
      <c r="G222" s="17">
        <f t="shared" si="226"/>
        <v>-68.085106382978722</v>
      </c>
      <c r="H222" s="17">
        <f t="shared" si="226"/>
        <v>-9.1324200913241995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0.27059103219146285</v>
      </c>
      <c r="M222" s="17">
        <f>(ATAN(D222/10)+3.1415/2)/3.1415*1.75</f>
        <v>0.26003287574418216</v>
      </c>
      <c r="N222" s="17">
        <f t="shared" si="225"/>
        <v>1.3707753052008183</v>
      </c>
      <c r="O222" s="17">
        <f t="shared" si="225"/>
        <v>0.37922469479918164</v>
      </c>
      <c r="P222" s="17">
        <f t="shared" si="225"/>
        <v>8.1211360597958693E-2</v>
      </c>
      <c r="Q222" s="17">
        <f t="shared" si="225"/>
        <v>0.46273022364859512</v>
      </c>
    </row>
    <row r="223" spans="1:17">
      <c r="A223" s="9">
        <v>9</v>
      </c>
      <c r="B223" s="15" t="s">
        <v>183</v>
      </c>
      <c r="C223" s="17">
        <f t="shared" ref="C223:G223" si="227">C238/C241*1000</f>
        <v>3.7878787878787881</v>
      </c>
      <c r="D223" s="17">
        <f t="shared" si="227"/>
        <v>3.9682539682539679</v>
      </c>
      <c r="E223" s="17">
        <f t="shared" si="227"/>
        <v>4.1152263374485596</v>
      </c>
      <c r="F223" s="17">
        <f t="shared" si="227"/>
        <v>4.1152263374485596</v>
      </c>
      <c r="G223" s="17">
        <f t="shared" si="227"/>
        <v>4.2553191489361701</v>
      </c>
      <c r="H223" s="17">
        <f t="shared" ref="H223" si="228">H238/H241*1000</f>
        <v>4.5662100456620998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9">IF(C223/$I223&gt;1,2^((1-$I223/C223)/LN(10/3)),2^(-LOG($I223/C223,10/3)))</f>
        <v>1.4158539567528439</v>
      </c>
      <c r="M223" s="17">
        <f t="shared" si="229"/>
        <v>1.4306025964537696</v>
      </c>
      <c r="N223" s="17">
        <f t="shared" si="229"/>
        <v>1.4417648108727861</v>
      </c>
      <c r="O223" s="17">
        <f t="shared" si="229"/>
        <v>1.4417648108727861</v>
      </c>
      <c r="P223" s="17">
        <f t="shared" si="229"/>
        <v>1.4517598730143757</v>
      </c>
      <c r="Q223" s="17">
        <f t="shared" si="229"/>
        <v>1.471958350537157</v>
      </c>
    </row>
    <row r="224" spans="1:17">
      <c r="A224" s="9">
        <v>10</v>
      </c>
      <c r="B224" s="15" t="s">
        <v>184</v>
      </c>
      <c r="C224" s="17">
        <f t="shared" ref="C224:G224" si="230">C239/C241*100</f>
        <v>0.37878787878787878</v>
      </c>
      <c r="D224" s="17">
        <f t="shared" si="230"/>
        <v>0.3968253968253968</v>
      </c>
      <c r="E224" s="17">
        <f t="shared" si="230"/>
        <v>0.41152263374485598</v>
      </c>
      <c r="F224" s="17">
        <f t="shared" si="230"/>
        <v>0.41152263374485598</v>
      </c>
      <c r="G224" s="17">
        <f t="shared" si="230"/>
        <v>0.42553191489361702</v>
      </c>
      <c r="H224" s="17">
        <f t="shared" ref="H224" si="231">H239/H241*100</f>
        <v>0.45662100456621002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9"/>
        <v>1.6482630651906169</v>
      </c>
      <c r="M224" s="17">
        <f t="shared" si="229"/>
        <v>1.6539665050822285</v>
      </c>
      <c r="N224" s="17">
        <f t="shared" si="229"/>
        <v>1.6582570326647093</v>
      </c>
      <c r="O224" s="17">
        <f t="shared" si="229"/>
        <v>1.6582570326647093</v>
      </c>
      <c r="P224" s="17">
        <f t="shared" si="229"/>
        <v>1.6620801777565954</v>
      </c>
      <c r="Q224" s="17">
        <f t="shared" si="229"/>
        <v>1.6697529312767572</v>
      </c>
    </row>
    <row r="225" spans="1:17">
      <c r="A225" s="9">
        <v>11</v>
      </c>
      <c r="B225" s="15" t="s">
        <v>185</v>
      </c>
      <c r="C225" s="17">
        <f t="shared" ref="C225:G225" si="232">C240/C241*1000</f>
        <v>7.5757575757575761</v>
      </c>
      <c r="D225" s="17">
        <f t="shared" si="232"/>
        <v>7.9365079365079358</v>
      </c>
      <c r="E225" s="17">
        <f t="shared" si="232"/>
        <v>8.2304526748971192</v>
      </c>
      <c r="F225" s="17">
        <f t="shared" si="232"/>
        <v>8.2304526748971192</v>
      </c>
      <c r="G225" s="17">
        <f t="shared" si="232"/>
        <v>8.5106382978723403</v>
      </c>
      <c r="H225" s="17">
        <f t="shared" ref="H225" si="233">H240/H241*1000</f>
        <v>9.1324200913241995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9"/>
        <v>1.2162150989052543</v>
      </c>
      <c r="M225" s="17">
        <f t="shared" si="229"/>
        <v>1.2374034073190117</v>
      </c>
      <c r="N225" s="17">
        <f t="shared" si="229"/>
        <v>1.2535365319878848</v>
      </c>
      <c r="O225" s="17">
        <f t="shared" si="229"/>
        <v>1.2535365319878848</v>
      </c>
      <c r="P225" s="17">
        <f t="shared" si="229"/>
        <v>1.2680535855613615</v>
      </c>
      <c r="Q225" s="17">
        <f t="shared" si="229"/>
        <v>1.297594000364686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2</v>
      </c>
      <c r="D227" s="17">
        <v>2</v>
      </c>
      <c r="E227" s="17">
        <v>2</v>
      </c>
      <c r="F227" s="17">
        <v>2</v>
      </c>
      <c r="G227" s="17">
        <v>2</v>
      </c>
      <c r="H227" s="17">
        <v>2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2</v>
      </c>
      <c r="D228" s="17">
        <v>2</v>
      </c>
      <c r="E228" s="17">
        <v>2</v>
      </c>
      <c r="F228" s="17">
        <v>2</v>
      </c>
      <c r="G228" s="17">
        <v>2</v>
      </c>
      <c r="H228" s="17">
        <v>2</v>
      </c>
      <c r="K228" s="15" t="s">
        <v>187</v>
      </c>
      <c r="L228" s="17">
        <f t="shared" ref="L228:L233" si="234">L215</f>
        <v>1.2162150989052543</v>
      </c>
      <c r="M228" s="17">
        <f t="shared" ref="M228:M233" si="235">N215</f>
        <v>1.2535365319878848</v>
      </c>
      <c r="N228" s="17">
        <f t="shared" ref="N228:N238" si="236">P215</f>
        <v>1.2680535855613615</v>
      </c>
      <c r="O228" s="17">
        <f>Q215</f>
        <v>1.297594000364686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K229" s="15" t="s">
        <v>190</v>
      </c>
      <c r="L229" s="17">
        <f t="shared" si="234"/>
        <v>1.3122434835226104</v>
      </c>
      <c r="M229" s="17">
        <f t="shared" si="235"/>
        <v>1.3443603910275104</v>
      </c>
      <c r="N229" s="17">
        <f t="shared" si="236"/>
        <v>1.3568011322039741</v>
      </c>
      <c r="O229" s="17">
        <f t="shared" ref="O229:O238" si="237">Q216</f>
        <v>1.3820290606364665</v>
      </c>
    </row>
    <row r="230" spans="1:17">
      <c r="A230" s="9">
        <v>4</v>
      </c>
      <c r="B230" s="10" t="s">
        <v>191</v>
      </c>
      <c r="C230" s="17">
        <v>8.1999999999999993</v>
      </c>
      <c r="D230" s="17">
        <v>8.1999999999999993</v>
      </c>
      <c r="E230" s="17">
        <v>8.1999999999999993</v>
      </c>
      <c r="F230" s="17">
        <v>8.1999999999999993</v>
      </c>
      <c r="G230" s="17">
        <v>8.1999999999999993</v>
      </c>
      <c r="H230" s="17">
        <v>8.1999999999999993</v>
      </c>
      <c r="K230" s="15" t="s">
        <v>192</v>
      </c>
      <c r="L230" s="17">
        <f t="shared" si="234"/>
        <v>8.8737830999390996E-4</v>
      </c>
      <c r="M230" s="17">
        <f t="shared" si="235"/>
        <v>8.8737830999390996E-4</v>
      </c>
      <c r="N230" s="17">
        <f t="shared" si="236"/>
        <v>8.8737830999390996E-4</v>
      </c>
      <c r="O230" s="17">
        <f t="shared" si="237"/>
        <v>8.8737830999390996E-4</v>
      </c>
    </row>
    <row r="231" spans="1:17">
      <c r="A231" s="9">
        <v>5</v>
      </c>
      <c r="B231" s="10" t="s">
        <v>193</v>
      </c>
      <c r="C231" s="17">
        <v>2.9</v>
      </c>
      <c r="D231" s="17">
        <v>2.9</v>
      </c>
      <c r="E231" s="17">
        <v>2.9</v>
      </c>
      <c r="F231" s="17">
        <v>2.9</v>
      </c>
      <c r="G231" s="17">
        <v>2.9</v>
      </c>
      <c r="H231" s="17">
        <v>2.9</v>
      </c>
      <c r="K231" s="15" t="s">
        <v>194</v>
      </c>
      <c r="L231" s="17">
        <f t="shared" si="234"/>
        <v>1.0198531201362191</v>
      </c>
      <c r="M231" s="17">
        <f t="shared" si="235"/>
        <v>1.0659756738418067</v>
      </c>
      <c r="N231" s="17">
        <f t="shared" si="236"/>
        <v>1.0840898083774761</v>
      </c>
      <c r="O231" s="17">
        <f t="shared" si="237"/>
        <v>1.1212467490988429</v>
      </c>
    </row>
    <row r="232" spans="1:17">
      <c r="A232" s="9">
        <v>6</v>
      </c>
      <c r="B232" s="10" t="s">
        <v>195</v>
      </c>
      <c r="C232" s="17">
        <v>3399.9</v>
      </c>
      <c r="D232" s="17">
        <v>3996.6</v>
      </c>
      <c r="E232" s="17">
        <v>3383.8</v>
      </c>
      <c r="F232" s="17">
        <v>3202.3</v>
      </c>
      <c r="G232" s="17">
        <v>3647.1</v>
      </c>
      <c r="H232" s="17">
        <v>4530.1000000000004</v>
      </c>
      <c r="K232" s="15" t="s">
        <v>196</v>
      </c>
      <c r="L232" s="17">
        <f t="shared" si="234"/>
        <v>1.1693360491508693</v>
      </c>
      <c r="M232" s="17">
        <f t="shared" si="235"/>
        <v>1.2089932264876779</v>
      </c>
      <c r="N232" s="17">
        <f t="shared" si="236"/>
        <v>1.2244520524128335</v>
      </c>
      <c r="O232" s="17">
        <f t="shared" si="237"/>
        <v>1.2559652258471923</v>
      </c>
    </row>
    <row r="233" spans="1:17">
      <c r="A233" s="9">
        <v>7</v>
      </c>
      <c r="B233" s="10" t="s">
        <v>197</v>
      </c>
      <c r="C233" s="17">
        <v>3469.9</v>
      </c>
      <c r="D233" s="17">
        <v>3730.7</v>
      </c>
      <c r="E233" s="17">
        <v>3465.4</v>
      </c>
      <c r="F233" s="17">
        <v>3230.1</v>
      </c>
      <c r="G233" s="17">
        <v>3603.5</v>
      </c>
      <c r="H233" s="17">
        <v>4111.8</v>
      </c>
      <c r="K233" s="15" t="s">
        <v>198</v>
      </c>
      <c r="L233" s="17">
        <f t="shared" si="234"/>
        <v>0.8939947946784621</v>
      </c>
      <c r="M233" s="17">
        <f t="shared" si="235"/>
        <v>0.87435993752918273</v>
      </c>
      <c r="N233" s="17">
        <f t="shared" si="236"/>
        <v>1.0672713434795167</v>
      </c>
      <c r="O233" s="17">
        <f t="shared" si="237"/>
        <v>1.3545024737162195</v>
      </c>
    </row>
    <row r="234" spans="1:17">
      <c r="A234" s="9">
        <v>8</v>
      </c>
      <c r="B234" s="10" t="s">
        <v>199</v>
      </c>
      <c r="C234" s="17"/>
      <c r="D234" s="17"/>
      <c r="E234" s="17">
        <v>3</v>
      </c>
      <c r="F234" s="17">
        <v>6</v>
      </c>
      <c r="G234" s="17"/>
      <c r="H234" s="17">
        <v>5</v>
      </c>
      <c r="K234" s="15" t="s">
        <v>200</v>
      </c>
      <c r="L234" s="17">
        <f>N221</f>
        <v>0.37922469479918164</v>
      </c>
      <c r="M234" s="17">
        <f>O221</f>
        <v>0.25197921347914543</v>
      </c>
      <c r="N234" s="17">
        <f t="shared" si="236"/>
        <v>0.87500055705872981</v>
      </c>
      <c r="O234" s="17">
        <f t="shared" si="237"/>
        <v>0.27901718293267858</v>
      </c>
    </row>
    <row r="235" spans="1:17">
      <c r="A235" s="9">
        <v>9</v>
      </c>
      <c r="B235" s="10" t="s">
        <v>201</v>
      </c>
      <c r="C235" s="17"/>
      <c r="D235" s="17"/>
      <c r="E235" s="17"/>
      <c r="F235" s="17">
        <v>1</v>
      </c>
      <c r="G235" s="17"/>
      <c r="H235" s="17">
        <v>1</v>
      </c>
      <c r="K235" s="15" t="s">
        <v>202</v>
      </c>
      <c r="L235" s="17">
        <f>L222</f>
        <v>0.27059103219146285</v>
      </c>
      <c r="M235" s="17">
        <f>N222</f>
        <v>1.3707753052008183</v>
      </c>
      <c r="N235" s="17">
        <f t="shared" si="236"/>
        <v>8.1211360597958693E-2</v>
      </c>
      <c r="O235" s="17">
        <f t="shared" si="237"/>
        <v>0.46273022364859512</v>
      </c>
    </row>
    <row r="236" spans="1:17">
      <c r="A236" s="9">
        <v>10</v>
      </c>
      <c r="B236" s="10" t="s">
        <v>203</v>
      </c>
      <c r="C236" s="17">
        <v>4</v>
      </c>
      <c r="D236" s="17">
        <v>5</v>
      </c>
      <c r="E236" s="17">
        <v>12</v>
      </c>
      <c r="F236" s="17">
        <v>4</v>
      </c>
      <c r="G236" s="17">
        <v>2</v>
      </c>
      <c r="H236" s="17">
        <v>7</v>
      </c>
      <c r="K236" s="15" t="s">
        <v>204</v>
      </c>
      <c r="L236" s="17">
        <f>L223</f>
        <v>1.4158539567528439</v>
      </c>
      <c r="M236" s="17">
        <f>N223</f>
        <v>1.4417648108727861</v>
      </c>
      <c r="N236" s="17">
        <f t="shared" si="236"/>
        <v>1.4517598730143757</v>
      </c>
      <c r="O236" s="17">
        <f t="shared" si="237"/>
        <v>1.471958350537157</v>
      </c>
    </row>
    <row r="237" spans="1:17">
      <c r="A237" s="9">
        <v>11</v>
      </c>
      <c r="B237" s="10" t="s">
        <v>205</v>
      </c>
      <c r="C237" s="17">
        <v>9</v>
      </c>
      <c r="D237" s="17">
        <v>10</v>
      </c>
      <c r="E237" s="17">
        <v>9</v>
      </c>
      <c r="F237" s="17">
        <v>7</v>
      </c>
      <c r="G237" s="17">
        <v>18</v>
      </c>
      <c r="H237" s="17">
        <v>9</v>
      </c>
      <c r="K237" s="15" t="s">
        <v>206</v>
      </c>
      <c r="L237" s="17">
        <f>L224</f>
        <v>1.6482630651906169</v>
      </c>
      <c r="M237" s="17">
        <f>N224</f>
        <v>1.6582570326647093</v>
      </c>
      <c r="N237" s="17">
        <f t="shared" si="236"/>
        <v>1.6620801777565954</v>
      </c>
      <c r="O237" s="17">
        <f t="shared" si="237"/>
        <v>1.6697529312767572</v>
      </c>
    </row>
    <row r="238" spans="1:17">
      <c r="A238" s="9">
        <v>12</v>
      </c>
      <c r="B238" s="10" t="s">
        <v>207</v>
      </c>
      <c r="C238" s="21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K238" s="15" t="s">
        <v>208</v>
      </c>
      <c r="L238" s="17">
        <f>L225</f>
        <v>1.2162150989052543</v>
      </c>
      <c r="M238" s="17">
        <f>N225</f>
        <v>1.2535365319878848</v>
      </c>
      <c r="N238" s="17">
        <f t="shared" si="236"/>
        <v>1.2680535855613615</v>
      </c>
      <c r="O238" s="17">
        <f t="shared" si="237"/>
        <v>1.297594000364686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38">
        <v>1</v>
      </c>
      <c r="H239" s="38">
        <v>1</v>
      </c>
    </row>
    <row r="240" spans="1:17">
      <c r="A240" s="9">
        <v>14</v>
      </c>
      <c r="B240" s="10" t="s">
        <v>211</v>
      </c>
      <c r="C240" s="17">
        <v>2</v>
      </c>
      <c r="D240" s="17">
        <v>2</v>
      </c>
      <c r="E240" s="17">
        <v>2</v>
      </c>
      <c r="F240" s="17">
        <v>2</v>
      </c>
      <c r="G240" s="38">
        <v>2</v>
      </c>
      <c r="H240" s="38">
        <v>2</v>
      </c>
    </row>
    <row r="241" spans="1:17">
      <c r="A241" s="9">
        <v>15</v>
      </c>
      <c r="B241" s="10" t="s">
        <v>213</v>
      </c>
      <c r="C241" s="17">
        <v>264</v>
      </c>
      <c r="D241" s="17">
        <v>252</v>
      </c>
      <c r="E241" s="17">
        <v>243</v>
      </c>
      <c r="F241" s="17">
        <v>243</v>
      </c>
      <c r="G241" s="17">
        <v>235</v>
      </c>
      <c r="H241" s="17">
        <v>219</v>
      </c>
    </row>
    <row r="243" spans="1:17" ht="16">
      <c r="A243" s="20" t="s">
        <v>299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G245" si="238">C257/C271*1000</f>
        <v>6.2111801242236018</v>
      </c>
      <c r="D245" s="17">
        <f t="shared" si="238"/>
        <v>6.3829787234042552</v>
      </c>
      <c r="E245" s="17">
        <f t="shared" si="238"/>
        <v>6.5645514223194743</v>
      </c>
      <c r="F245" s="17">
        <f t="shared" si="238"/>
        <v>6.7415730337078656</v>
      </c>
      <c r="G245" s="17">
        <f t="shared" si="238"/>
        <v>9.1116173120728927</v>
      </c>
      <c r="H245" s="17">
        <f t="shared" ref="H245" si="239">H257/H271*1000</f>
        <v>9.3457943925233646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240">IF(C245/$I245&gt;1,2^((1-$I245/C245)/LN(10/3)),2^(-LOG($I245/C245,10/3)))</f>
        <v>1.1188090208542592</v>
      </c>
      <c r="M245" s="17">
        <f t="shared" si="240"/>
        <v>1.1328522934257141</v>
      </c>
      <c r="N245" s="17">
        <f t="shared" si="240"/>
        <v>1.1470718369253079</v>
      </c>
      <c r="O245" s="17">
        <f t="shared" si="240"/>
        <v>1.1603559358600744</v>
      </c>
      <c r="P245" s="17">
        <f t="shared" si="240"/>
        <v>1.2966605282131185</v>
      </c>
      <c r="Q245" s="17">
        <f t="shared" si="240"/>
        <v>1.3069657624298423</v>
      </c>
    </row>
    <row r="246" spans="1:17">
      <c r="A246" s="9">
        <v>2</v>
      </c>
      <c r="B246" s="15" t="s">
        <v>176</v>
      </c>
      <c r="C246" s="17">
        <f t="shared" ref="C246:G246" si="241">C258/C271*1000</f>
        <v>4.1407867494824018</v>
      </c>
      <c r="D246" s="17">
        <f t="shared" si="241"/>
        <v>4.2553191489361701</v>
      </c>
      <c r="E246" s="17">
        <f t="shared" si="241"/>
        <v>4.3763676148796495</v>
      </c>
      <c r="F246" s="17">
        <f t="shared" si="241"/>
        <v>4.4943820224719104</v>
      </c>
      <c r="G246" s="17">
        <f t="shared" si="241"/>
        <v>4.5558086560364464</v>
      </c>
      <c r="H246" s="17">
        <f t="shared" ref="H246" si="242">H258/H271*1000</f>
        <v>4.6728971962616823</v>
      </c>
      <c r="I246" s="18">
        <f>Показатели!$E$3</f>
        <v>4</v>
      </c>
      <c r="J246" s="9">
        <v>2</v>
      </c>
      <c r="K246" s="15" t="s">
        <v>176</v>
      </c>
      <c r="L246" s="17">
        <f t="shared" si="240"/>
        <v>1.0197671998902256</v>
      </c>
      <c r="M246" s="17">
        <f t="shared" si="240"/>
        <v>1.0351465372189304</v>
      </c>
      <c r="N246" s="17">
        <f t="shared" si="240"/>
        <v>1.0507578137752311</v>
      </c>
      <c r="O246" s="17">
        <f t="shared" si="240"/>
        <v>1.0653771103117566</v>
      </c>
      <c r="P246" s="17">
        <f t="shared" si="240"/>
        <v>1.0727628575164947</v>
      </c>
      <c r="Q246" s="17">
        <f t="shared" si="240"/>
        <v>1.0864366326097601</v>
      </c>
    </row>
    <row r="247" spans="1:17">
      <c r="A247" s="9">
        <v>3</v>
      </c>
      <c r="B247" s="15" t="s">
        <v>177</v>
      </c>
      <c r="C247" s="17">
        <f t="shared" ref="C247:H247" si="243">C259/C271*1000+0.00001</f>
        <v>1.0000000000000001E-5</v>
      </c>
      <c r="D247" s="17">
        <f t="shared" si="243"/>
        <v>1.0000000000000001E-5</v>
      </c>
      <c r="E247" s="17">
        <f t="shared" si="243"/>
        <v>1.0000000000000001E-5</v>
      </c>
      <c r="F247" s="17">
        <f t="shared" si="243"/>
        <v>1.0000000000000001E-5</v>
      </c>
      <c r="G247" s="17">
        <f t="shared" si="243"/>
        <v>1.0000000000000001E-5</v>
      </c>
      <c r="H247" s="17">
        <f t="shared" si="243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240"/>
        <v>8.8737830999390996E-4</v>
      </c>
      <c r="M247" s="17">
        <f t="shared" si="240"/>
        <v>8.8737830999390996E-4</v>
      </c>
      <c r="N247" s="17">
        <f t="shared" si="240"/>
        <v>8.8737830999390996E-4</v>
      </c>
      <c r="O247" s="17">
        <f t="shared" si="240"/>
        <v>8.8737830999390996E-4</v>
      </c>
      <c r="P247" s="17">
        <f t="shared" si="240"/>
        <v>8.8737830999390996E-4</v>
      </c>
      <c r="Q247" s="17">
        <f t="shared" si="240"/>
        <v>8.8737830999390996E-4</v>
      </c>
    </row>
    <row r="248" spans="1:17">
      <c r="A248" s="9">
        <v>4</v>
      </c>
      <c r="B248" s="15" t="s">
        <v>178</v>
      </c>
      <c r="C248" s="17">
        <f t="shared" ref="C248:G248" si="244">C260/C271*1000</f>
        <v>35.403726708074537</v>
      </c>
      <c r="D248" s="17">
        <f t="shared" si="244"/>
        <v>36.382978723404257</v>
      </c>
      <c r="E248" s="17">
        <f t="shared" si="244"/>
        <v>37.417943107221014</v>
      </c>
      <c r="F248" s="17">
        <f t="shared" si="244"/>
        <v>38.426966292134836</v>
      </c>
      <c r="G248" s="17">
        <f t="shared" si="244"/>
        <v>38.95216400911162</v>
      </c>
      <c r="H248" s="17">
        <f t="shared" ref="H248" si="245">H260/H271*1000</f>
        <v>39.953271028037385</v>
      </c>
      <c r="I248" s="18">
        <f>Показатели!$E$5</f>
        <v>30</v>
      </c>
      <c r="J248" s="9">
        <v>4</v>
      </c>
      <c r="K248" s="15" t="s">
        <v>178</v>
      </c>
      <c r="L248" s="17">
        <f t="shared" si="240"/>
        <v>1.0918489462777059</v>
      </c>
      <c r="M248" s="17">
        <f t="shared" si="240"/>
        <v>1.1062798718035352</v>
      </c>
      <c r="N248" s="17">
        <f t="shared" si="240"/>
        <v>1.1209015303169654</v>
      </c>
      <c r="O248" s="17">
        <f t="shared" si="240"/>
        <v>1.1345699150721567</v>
      </c>
      <c r="P248" s="17">
        <f t="shared" si="240"/>
        <v>1.1414664836161474</v>
      </c>
      <c r="Q248" s="17">
        <f t="shared" si="240"/>
        <v>1.1542192553675283</v>
      </c>
    </row>
    <row r="249" spans="1:17">
      <c r="A249" s="9">
        <v>5</v>
      </c>
      <c r="B249" s="15" t="s">
        <v>179</v>
      </c>
      <c r="C249" s="17">
        <f t="shared" ref="C249:G249" si="246">C261/C271*1000</f>
        <v>16.149068322981368</v>
      </c>
      <c r="D249" s="17">
        <f t="shared" si="246"/>
        <v>16.595744680851062</v>
      </c>
      <c r="E249" s="17">
        <f t="shared" si="246"/>
        <v>17.067833698030633</v>
      </c>
      <c r="F249" s="17">
        <f t="shared" si="246"/>
        <v>17.528089887640448</v>
      </c>
      <c r="G249" s="17">
        <f t="shared" si="246"/>
        <v>17.767653758542139</v>
      </c>
      <c r="H249" s="17">
        <f t="shared" ref="H249" si="247">H261/H271*1000</f>
        <v>18.22429906542056</v>
      </c>
      <c r="I249" s="18">
        <f>Показатели!$E$6</f>
        <v>8</v>
      </c>
      <c r="J249" s="9">
        <v>5</v>
      </c>
      <c r="K249" s="15" t="s">
        <v>179</v>
      </c>
      <c r="L249" s="17">
        <f t="shared" si="240"/>
        <v>1.3371165605444448</v>
      </c>
      <c r="M249" s="17">
        <f t="shared" si="240"/>
        <v>1.3474200593469161</v>
      </c>
      <c r="N249" s="17">
        <f t="shared" si="240"/>
        <v>1.3578029544344272</v>
      </c>
      <c r="O249" s="17">
        <f t="shared" si="240"/>
        <v>1.3674581643833723</v>
      </c>
      <c r="P249" s="17">
        <f t="shared" si="240"/>
        <v>1.372311485411394</v>
      </c>
      <c r="Q249" s="17">
        <f t="shared" si="240"/>
        <v>1.3812540223717296</v>
      </c>
    </row>
    <row r="250" spans="1:17">
      <c r="A250" s="9">
        <v>6</v>
      </c>
      <c r="B250" s="15" t="s">
        <v>180</v>
      </c>
      <c r="C250" s="17">
        <f t="shared" ref="C250:G250" si="248">(C262-C263)/C262*100</f>
        <v>4.5263205540216349</v>
      </c>
      <c r="D250" s="17">
        <f t="shared" si="248"/>
        <v>0.33710433093362147</v>
      </c>
      <c r="E250" s="17">
        <f t="shared" si="248"/>
        <v>3.8973577235772416</v>
      </c>
      <c r="F250" s="17">
        <f t="shared" si="248"/>
        <v>-3.0945423881709289</v>
      </c>
      <c r="G250" s="17">
        <f t="shared" si="248"/>
        <v>4.1997535062949476</v>
      </c>
      <c r="H250" s="17">
        <f t="shared" ref="H250" si="249">(H262-H263)/H262*100</f>
        <v>-5.5682894777054575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250">(ATAN((C250+2.4)/10)+3.1415/2)/3.1415*1.75</f>
        <v>1.2124460686304253</v>
      </c>
      <c r="M250" s="17">
        <f t="shared" si="250"/>
        <v>1.0238276628935485</v>
      </c>
      <c r="N250" s="17">
        <f t="shared" si="250"/>
        <v>1.1880656517134975</v>
      </c>
      <c r="O250" s="17">
        <f t="shared" si="250"/>
        <v>0.83637194275576887</v>
      </c>
      <c r="P250" s="17">
        <f t="shared" si="250"/>
        <v>1.1999634614847305</v>
      </c>
      <c r="Q250" s="17">
        <f t="shared" si="250"/>
        <v>0.70408112169319093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-17.505470459518598</v>
      </c>
      <c r="F251" s="17">
        <f>(F265-F264)/F271*1000</f>
        <v>-8.9887640449438209</v>
      </c>
      <c r="G251" s="17">
        <f>(G265-G264)/G271*1000</f>
        <v>-6.83371298405467</v>
      </c>
      <c r="H251" s="17">
        <f>(H265-H264)/H271*1000</f>
        <v>-11.682242990654204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251">(ATAN(E251/10)+3.1415/2)/3.1415*1.75</f>
        <v>0.28909407384879726</v>
      </c>
      <c r="O251" s="17">
        <f t="shared" si="251"/>
        <v>0.46712494930943005</v>
      </c>
      <c r="P251" s="17">
        <f t="shared" si="251"/>
        <v>0.54105534352121509</v>
      </c>
      <c r="Q251" s="17">
        <f t="shared" si="251"/>
        <v>0.39435343367258974</v>
      </c>
    </row>
    <row r="252" spans="1:17">
      <c r="A252" s="9">
        <v>8</v>
      </c>
      <c r="B252" s="15" t="s">
        <v>182</v>
      </c>
      <c r="C252" s="17">
        <f t="shared" ref="C252:H252" si="252">(C266-C267)/C271*1000</f>
        <v>-26.915113871635612</v>
      </c>
      <c r="D252" s="17">
        <f t="shared" si="252"/>
        <v>-23.404255319148934</v>
      </c>
      <c r="E252" s="17">
        <f t="shared" si="252"/>
        <v>-8.7527352297592991</v>
      </c>
      <c r="F252" s="17">
        <f t="shared" si="252"/>
        <v>-4.4943820224719104</v>
      </c>
      <c r="G252" s="17">
        <f t="shared" si="252"/>
        <v>-18.223234624145785</v>
      </c>
      <c r="H252" s="17">
        <f t="shared" si="252"/>
        <v>0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0.19813805922714342</v>
      </c>
      <c r="M252" s="17">
        <f>(ATAN(D252/10)+3.1415/2)/3.1415*1.75</f>
        <v>0.22491121722359139</v>
      </c>
      <c r="N252" s="17">
        <f t="shared" si="251"/>
        <v>0.47448318796402494</v>
      </c>
      <c r="O252" s="17">
        <f t="shared" si="251"/>
        <v>0.63970583677134418</v>
      </c>
      <c r="P252" s="17">
        <f t="shared" si="251"/>
        <v>0.27955250620289884</v>
      </c>
      <c r="Q252" s="17">
        <f t="shared" si="251"/>
        <v>0.875</v>
      </c>
    </row>
    <row r="253" spans="1:17">
      <c r="A253" s="9">
        <v>9</v>
      </c>
      <c r="B253" s="15" t="s">
        <v>183</v>
      </c>
      <c r="C253" s="17">
        <f t="shared" ref="C253:G253" si="253">C268/C271*1000</f>
        <v>2.0703933747412009</v>
      </c>
      <c r="D253" s="17">
        <f t="shared" si="253"/>
        <v>2.1276595744680851</v>
      </c>
      <c r="E253" s="17">
        <f t="shared" si="253"/>
        <v>2.1881838074398248</v>
      </c>
      <c r="F253" s="17">
        <f t="shared" si="253"/>
        <v>2.2471910112359552</v>
      </c>
      <c r="G253" s="17">
        <f t="shared" si="253"/>
        <v>2.2779043280182232</v>
      </c>
      <c r="H253" s="17">
        <f t="shared" ref="H253" si="254">H268/H271*1000</f>
        <v>2.3364485981308412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255">IF(C253/$I253&gt;1,2^((1-$I253/C253)/LN(10/3)),2^(-LOG($I253/C253,10/3)))</f>
        <v>1.1718807478621103</v>
      </c>
      <c r="M253" s="17">
        <f t="shared" si="255"/>
        <v>1.185110962608847</v>
      </c>
      <c r="N253" s="17">
        <f t="shared" si="255"/>
        <v>1.198490542879818</v>
      </c>
      <c r="O253" s="17">
        <f t="shared" si="255"/>
        <v>1.2109749556383489</v>
      </c>
      <c r="P253" s="17">
        <f t="shared" si="255"/>
        <v>1.2172658454490954</v>
      </c>
      <c r="Q253" s="17">
        <f t="shared" si="255"/>
        <v>1.2288841444710257</v>
      </c>
    </row>
    <row r="254" spans="1:17">
      <c r="A254" s="9">
        <v>10</v>
      </c>
      <c r="B254" s="15" t="s">
        <v>184</v>
      </c>
      <c r="C254" s="17">
        <f t="shared" ref="C254:G254" si="256">C269/C271*100</f>
        <v>0.20703933747412009</v>
      </c>
      <c r="D254" s="17">
        <f t="shared" si="256"/>
        <v>0.21276595744680851</v>
      </c>
      <c r="E254" s="17">
        <f t="shared" si="256"/>
        <v>0.21881838074398249</v>
      </c>
      <c r="F254" s="17">
        <f t="shared" si="256"/>
        <v>0.22471910112359553</v>
      </c>
      <c r="G254" s="17">
        <f t="shared" si="256"/>
        <v>0.22779043280182232</v>
      </c>
      <c r="H254" s="17">
        <f t="shared" ref="H254" si="257">H269/H271*100</f>
        <v>0.23364485981308408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255"/>
        <v>1.547562439409979</v>
      </c>
      <c r="M254" s="17">
        <f t="shared" si="255"/>
        <v>1.5533645122120003</v>
      </c>
      <c r="N254" s="17">
        <f t="shared" si="255"/>
        <v>1.5591883379643021</v>
      </c>
      <c r="O254" s="17">
        <f t="shared" si="255"/>
        <v>1.5645835549979696</v>
      </c>
      <c r="P254" s="17">
        <f t="shared" si="255"/>
        <v>1.5672881603286415</v>
      </c>
      <c r="Q254" s="17">
        <f t="shared" si="255"/>
        <v>1.5722587520457596</v>
      </c>
    </row>
    <row r="255" spans="1:17">
      <c r="A255" s="9">
        <v>11</v>
      </c>
      <c r="B255" s="15" t="s">
        <v>185</v>
      </c>
      <c r="C255" s="17">
        <f t="shared" ref="C255:G255" si="258">C270/C271*1000</f>
        <v>8.2815734989648035</v>
      </c>
      <c r="D255" s="17">
        <f t="shared" si="258"/>
        <v>8.5106382978723403</v>
      </c>
      <c r="E255" s="17">
        <f t="shared" si="258"/>
        <v>8.7527352297592991</v>
      </c>
      <c r="F255" s="17">
        <f t="shared" si="258"/>
        <v>8.9887640449438209</v>
      </c>
      <c r="G255" s="17">
        <f t="shared" si="258"/>
        <v>9.1116173120728927</v>
      </c>
      <c r="H255" s="17">
        <f t="shared" ref="H255" si="259">H270/H271*1000</f>
        <v>9.3457943925233646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255"/>
        <v>1.256245762377888</v>
      </c>
      <c r="M255" s="17">
        <f t="shared" si="255"/>
        <v>1.2680535855613615</v>
      </c>
      <c r="N255" s="17">
        <f t="shared" si="255"/>
        <v>1.2799723939457468</v>
      </c>
      <c r="O255" s="17">
        <f t="shared" si="255"/>
        <v>1.2910737804885639</v>
      </c>
      <c r="P255" s="17">
        <f t="shared" si="255"/>
        <v>1.2966605282131185</v>
      </c>
      <c r="Q255" s="17">
        <f t="shared" si="255"/>
        <v>1.3069657624298423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3</v>
      </c>
      <c r="D257" s="17">
        <v>3</v>
      </c>
      <c r="E257" s="17">
        <v>3</v>
      </c>
      <c r="F257" s="17">
        <v>3</v>
      </c>
      <c r="G257" s="17">
        <v>4</v>
      </c>
      <c r="H257" s="17">
        <v>4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2</v>
      </c>
      <c r="D258" s="17">
        <v>2</v>
      </c>
      <c r="E258" s="17">
        <v>2</v>
      </c>
      <c r="F258" s="17">
        <v>2</v>
      </c>
      <c r="G258" s="17">
        <v>2</v>
      </c>
      <c r="H258" s="17">
        <v>2</v>
      </c>
      <c r="K258" s="15" t="s">
        <v>187</v>
      </c>
      <c r="L258" s="17">
        <f t="shared" ref="L258:L263" si="260">L245</f>
        <v>1.1188090208542592</v>
      </c>
      <c r="M258" s="17">
        <f t="shared" ref="M258:M263" si="261">N245</f>
        <v>1.1470718369253079</v>
      </c>
      <c r="N258" s="17">
        <f t="shared" ref="N258:N268" si="262">P245</f>
        <v>1.2966605282131185</v>
      </c>
      <c r="O258" s="17">
        <f>Q245</f>
        <v>1.3069657624298423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si="260"/>
        <v>1.0197671998902256</v>
      </c>
      <c r="M259" s="17">
        <f t="shared" si="261"/>
        <v>1.0507578137752311</v>
      </c>
      <c r="N259" s="17">
        <f t="shared" si="262"/>
        <v>1.0727628575164947</v>
      </c>
      <c r="O259" s="17">
        <f t="shared" ref="O259:O268" si="263">Q246</f>
        <v>1.0864366326097601</v>
      </c>
    </row>
    <row r="260" spans="1:15">
      <c r="A260" s="9">
        <v>4</v>
      </c>
      <c r="B260" s="10" t="s">
        <v>191</v>
      </c>
      <c r="C260" s="17">
        <v>17.100000000000001</v>
      </c>
      <c r="D260" s="17">
        <v>17.100000000000001</v>
      </c>
      <c r="E260" s="17">
        <v>17.100000000000001</v>
      </c>
      <c r="F260" s="17">
        <v>17.100000000000001</v>
      </c>
      <c r="G260" s="17">
        <v>17.100000000000001</v>
      </c>
      <c r="H260" s="17">
        <v>17.100000000000001</v>
      </c>
      <c r="K260" s="15" t="s">
        <v>192</v>
      </c>
      <c r="L260" s="17">
        <f t="shared" si="260"/>
        <v>8.8737830999390996E-4</v>
      </c>
      <c r="M260" s="17">
        <f t="shared" si="261"/>
        <v>8.8737830999390996E-4</v>
      </c>
      <c r="N260" s="17">
        <f t="shared" si="262"/>
        <v>8.8737830999390996E-4</v>
      </c>
      <c r="O260" s="17">
        <f t="shared" si="263"/>
        <v>8.8737830999390996E-4</v>
      </c>
    </row>
    <row r="261" spans="1:15">
      <c r="A261" s="9">
        <v>5</v>
      </c>
      <c r="B261" s="10" t="s">
        <v>193</v>
      </c>
      <c r="C261" s="17">
        <v>7.8</v>
      </c>
      <c r="D261" s="17">
        <v>7.8</v>
      </c>
      <c r="E261" s="17">
        <v>7.8</v>
      </c>
      <c r="F261" s="17">
        <v>7.8</v>
      </c>
      <c r="G261" s="17">
        <v>7.8</v>
      </c>
      <c r="H261" s="17">
        <v>7.8</v>
      </c>
      <c r="K261" s="15" t="s">
        <v>194</v>
      </c>
      <c r="L261" s="17">
        <f t="shared" si="260"/>
        <v>1.0918489462777059</v>
      </c>
      <c r="M261" s="17">
        <f t="shared" si="261"/>
        <v>1.1209015303169654</v>
      </c>
      <c r="N261" s="17">
        <f t="shared" si="262"/>
        <v>1.1414664836161474</v>
      </c>
      <c r="O261" s="17">
        <f t="shared" si="263"/>
        <v>1.1542192553675283</v>
      </c>
    </row>
    <row r="262" spans="1:15">
      <c r="A262" s="9">
        <v>6</v>
      </c>
      <c r="B262" s="10" t="s">
        <v>195</v>
      </c>
      <c r="C262" s="17">
        <v>4418.6000000000004</v>
      </c>
      <c r="D262" s="17">
        <v>5250.6</v>
      </c>
      <c r="E262" s="17">
        <v>5904</v>
      </c>
      <c r="F262" s="17">
        <v>5099.3</v>
      </c>
      <c r="G262" s="17">
        <v>6409.9</v>
      </c>
      <c r="H262" s="17">
        <v>6544.2</v>
      </c>
      <c r="K262" s="15" t="s">
        <v>196</v>
      </c>
      <c r="L262" s="17">
        <f t="shared" si="260"/>
        <v>1.3371165605444448</v>
      </c>
      <c r="M262" s="17">
        <f t="shared" si="261"/>
        <v>1.3578029544344272</v>
      </c>
      <c r="N262" s="17">
        <f t="shared" si="262"/>
        <v>1.372311485411394</v>
      </c>
      <c r="O262" s="17">
        <f t="shared" si="263"/>
        <v>1.3812540223717296</v>
      </c>
    </row>
    <row r="263" spans="1:15">
      <c r="A263" s="9">
        <v>7</v>
      </c>
      <c r="B263" s="10" t="s">
        <v>197</v>
      </c>
      <c r="C263" s="17">
        <v>4218.6000000000004</v>
      </c>
      <c r="D263" s="17">
        <v>5232.8999999999996</v>
      </c>
      <c r="E263" s="17">
        <v>5673.9</v>
      </c>
      <c r="F263" s="17">
        <v>5257.1</v>
      </c>
      <c r="G263" s="17">
        <v>6140.7</v>
      </c>
      <c r="H263" s="17">
        <v>6908.6</v>
      </c>
      <c r="K263" s="15" t="s">
        <v>198</v>
      </c>
      <c r="L263" s="17">
        <f t="shared" si="260"/>
        <v>1.2124460686304253</v>
      </c>
      <c r="M263" s="17">
        <f t="shared" si="261"/>
        <v>1.1880656517134975</v>
      </c>
      <c r="N263" s="17">
        <f t="shared" si="262"/>
        <v>1.1999634614847305</v>
      </c>
      <c r="O263" s="17">
        <f t="shared" si="263"/>
        <v>0.70408112169319093</v>
      </c>
    </row>
    <row r="264" spans="1:15">
      <c r="A264" s="9">
        <v>8</v>
      </c>
      <c r="B264" s="10" t="s">
        <v>199</v>
      </c>
      <c r="C264" s="17"/>
      <c r="D264" s="17"/>
      <c r="E264" s="17">
        <v>12</v>
      </c>
      <c r="F264" s="17">
        <v>6</v>
      </c>
      <c r="G264" s="17">
        <v>5</v>
      </c>
      <c r="H264" s="17">
        <v>8</v>
      </c>
      <c r="K264" s="15" t="s">
        <v>200</v>
      </c>
      <c r="L264" s="17">
        <f>N251</f>
        <v>0.28909407384879726</v>
      </c>
      <c r="M264" s="17">
        <f>O251</f>
        <v>0.46712494930943005</v>
      </c>
      <c r="N264" s="17">
        <f t="shared" si="262"/>
        <v>0.54105534352121509</v>
      </c>
      <c r="O264" s="17">
        <f t="shared" si="263"/>
        <v>0.39435343367258974</v>
      </c>
    </row>
    <row r="265" spans="1:15">
      <c r="A265" s="9">
        <v>9</v>
      </c>
      <c r="B265" s="10" t="s">
        <v>201</v>
      </c>
      <c r="C265" s="17"/>
      <c r="D265" s="17"/>
      <c r="E265" s="17">
        <v>4</v>
      </c>
      <c r="F265" s="17">
        <v>2</v>
      </c>
      <c r="G265" s="17">
        <v>2</v>
      </c>
      <c r="H265" s="17">
        <v>3</v>
      </c>
      <c r="K265" s="15" t="s">
        <v>202</v>
      </c>
      <c r="L265" s="17">
        <f>L252</f>
        <v>0.19813805922714342</v>
      </c>
      <c r="M265" s="17">
        <f>N252</f>
        <v>0.47448318796402494</v>
      </c>
      <c r="N265" s="17">
        <f t="shared" si="262"/>
        <v>0.27955250620289884</v>
      </c>
      <c r="O265" s="17">
        <f t="shared" si="263"/>
        <v>0.875</v>
      </c>
    </row>
    <row r="266" spans="1:15">
      <c r="A266" s="9">
        <v>10</v>
      </c>
      <c r="B266" s="10" t="s">
        <v>203</v>
      </c>
      <c r="C266" s="17">
        <v>21</v>
      </c>
      <c r="D266" s="17">
        <v>5</v>
      </c>
      <c r="E266" s="17">
        <v>21</v>
      </c>
      <c r="F266" s="17">
        <v>19</v>
      </c>
      <c r="G266" s="17">
        <v>10</v>
      </c>
      <c r="H266" s="17">
        <v>22</v>
      </c>
      <c r="K266" s="15" t="s">
        <v>204</v>
      </c>
      <c r="L266" s="17">
        <f>L253</f>
        <v>1.1718807478621103</v>
      </c>
      <c r="M266" s="17">
        <f>N253</f>
        <v>1.198490542879818</v>
      </c>
      <c r="N266" s="17">
        <f t="shared" si="262"/>
        <v>1.2172658454490954</v>
      </c>
      <c r="O266" s="17">
        <f t="shared" si="263"/>
        <v>1.2288841444710257</v>
      </c>
    </row>
    <row r="267" spans="1:15">
      <c r="A267" s="9">
        <v>11</v>
      </c>
      <c r="B267" s="10" t="s">
        <v>205</v>
      </c>
      <c r="C267" s="17">
        <v>34</v>
      </c>
      <c r="D267" s="17">
        <v>16</v>
      </c>
      <c r="E267" s="17">
        <v>25</v>
      </c>
      <c r="F267" s="17">
        <v>21</v>
      </c>
      <c r="G267" s="17">
        <v>18</v>
      </c>
      <c r="H267" s="17">
        <v>22</v>
      </c>
      <c r="K267" s="15" t="s">
        <v>206</v>
      </c>
      <c r="L267" s="17">
        <f>L254</f>
        <v>1.547562439409979</v>
      </c>
      <c r="M267" s="17">
        <f>N254</f>
        <v>1.5591883379643021</v>
      </c>
      <c r="N267" s="17">
        <f t="shared" si="262"/>
        <v>1.5672881603286415</v>
      </c>
      <c r="O267" s="17">
        <f t="shared" si="263"/>
        <v>1.5722587520457596</v>
      </c>
    </row>
    <row r="268" spans="1:15">
      <c r="A268" s="9">
        <v>12</v>
      </c>
      <c r="B268" s="10" t="s">
        <v>207</v>
      </c>
      <c r="C268" s="21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K268" s="15" t="s">
        <v>208</v>
      </c>
      <c r="L268" s="17">
        <f>L255</f>
        <v>1.256245762377888</v>
      </c>
      <c r="M268" s="17">
        <f>N255</f>
        <v>1.2799723939457468</v>
      </c>
      <c r="N268" s="17">
        <f t="shared" si="262"/>
        <v>1.2966605282131185</v>
      </c>
      <c r="O268" s="17">
        <f t="shared" si="263"/>
        <v>1.3069657624298423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38">
        <v>1</v>
      </c>
      <c r="H269" s="38">
        <v>1</v>
      </c>
    </row>
    <row r="270" spans="1:15">
      <c r="A270" s="9">
        <v>14</v>
      </c>
      <c r="B270" s="10" t="s">
        <v>211</v>
      </c>
      <c r="C270" s="17">
        <v>4</v>
      </c>
      <c r="D270" s="17">
        <v>4</v>
      </c>
      <c r="E270" s="17">
        <v>4</v>
      </c>
      <c r="F270" s="17">
        <v>4</v>
      </c>
      <c r="G270" s="38">
        <v>4</v>
      </c>
      <c r="H270" s="38">
        <v>4</v>
      </c>
    </row>
    <row r="271" spans="1:15">
      <c r="A271" s="9">
        <v>15</v>
      </c>
      <c r="B271" s="10" t="s">
        <v>213</v>
      </c>
      <c r="C271" s="17">
        <v>483</v>
      </c>
      <c r="D271" s="17">
        <v>470</v>
      </c>
      <c r="E271" s="17">
        <v>457</v>
      </c>
      <c r="F271" s="17">
        <v>445</v>
      </c>
      <c r="G271" s="17">
        <v>439</v>
      </c>
      <c r="H271" s="17">
        <v>428</v>
      </c>
    </row>
    <row r="273" spans="1:17" ht="16">
      <c r="A273" s="20" t="s">
        <v>300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G275" si="264">C287/C301*1000</f>
        <v>5.6497175141242941</v>
      </c>
      <c r="D275" s="17">
        <f t="shared" si="264"/>
        <v>5.8479532163742682</v>
      </c>
      <c r="E275" s="17">
        <f t="shared" si="264"/>
        <v>6.0422960725075532</v>
      </c>
      <c r="F275" s="17">
        <f t="shared" si="264"/>
        <v>6.25</v>
      </c>
      <c r="G275" s="17">
        <f t="shared" si="264"/>
        <v>6.666666666666667</v>
      </c>
      <c r="H275" s="17">
        <f t="shared" ref="H275" si="265">H287/H301*1000</f>
        <v>6.8965517241379306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266">IF(C275/$I275&gt;1,2^((1-$I275/C275)/LN(10/3)),2^(-LOG($I275/C275,10/3)))</f>
        <v>1.0684483052007503</v>
      </c>
      <c r="M275" s="17">
        <f t="shared" si="266"/>
        <v>1.0870622923442477</v>
      </c>
      <c r="N275" s="17">
        <f t="shared" si="266"/>
        <v>1.1044098510227445</v>
      </c>
      <c r="O275" s="17">
        <f t="shared" si="266"/>
        <v>1.122034245531371</v>
      </c>
      <c r="P275" s="17">
        <f t="shared" si="266"/>
        <v>1.1548023001522369</v>
      </c>
      <c r="Q275" s="17">
        <f t="shared" si="266"/>
        <v>1.1715434607851043</v>
      </c>
    </row>
    <row r="276" spans="1:17">
      <c r="A276" s="9">
        <v>2</v>
      </c>
      <c r="B276" s="15" t="s">
        <v>176</v>
      </c>
      <c r="C276" s="17">
        <f t="shared" ref="C276:G276" si="267">C288/C301*1000</f>
        <v>8.4745762711864412</v>
      </c>
      <c r="D276" s="17">
        <f t="shared" si="267"/>
        <v>8.7719298245614024</v>
      </c>
      <c r="E276" s="17">
        <f t="shared" si="267"/>
        <v>9.0634441087613293</v>
      </c>
      <c r="F276" s="17">
        <f t="shared" si="267"/>
        <v>9.375</v>
      </c>
      <c r="G276" s="17">
        <f t="shared" si="267"/>
        <v>10</v>
      </c>
      <c r="H276" s="17">
        <f t="shared" ref="H276" si="268">H288/H301*1000</f>
        <v>10.344827586206897</v>
      </c>
      <c r="I276" s="18">
        <f>Показатели!$E$3</f>
        <v>4</v>
      </c>
      <c r="J276" s="9">
        <v>2</v>
      </c>
      <c r="K276" s="15" t="s">
        <v>176</v>
      </c>
      <c r="L276" s="17">
        <f t="shared" si="266"/>
        <v>1.355239765296665</v>
      </c>
      <c r="M276" s="17">
        <f t="shared" si="266"/>
        <v>1.3677811844463474</v>
      </c>
      <c r="N276" s="17">
        <f t="shared" si="266"/>
        <v>1.379379413424239</v>
      </c>
      <c r="O276" s="17">
        <f t="shared" si="266"/>
        <v>1.3910759906737349</v>
      </c>
      <c r="P276" s="17">
        <f t="shared" si="266"/>
        <v>1.4125971854020816</v>
      </c>
      <c r="Q276" s="17">
        <f t="shared" si="266"/>
        <v>1.4234823197558422</v>
      </c>
    </row>
    <row r="277" spans="1:17">
      <c r="A277" s="9">
        <v>3</v>
      </c>
      <c r="B277" s="15" t="s">
        <v>177</v>
      </c>
      <c r="C277" s="17">
        <f t="shared" ref="C277:H277" si="269">C289/C301*1000+0.00001</f>
        <v>1.0000000000000001E-5</v>
      </c>
      <c r="D277" s="17">
        <f t="shared" si="269"/>
        <v>1.0000000000000001E-5</v>
      </c>
      <c r="E277" s="17">
        <f t="shared" si="269"/>
        <v>1.0000000000000001E-5</v>
      </c>
      <c r="F277" s="17">
        <f t="shared" si="269"/>
        <v>1.0000000000000001E-5</v>
      </c>
      <c r="G277" s="17">
        <f t="shared" si="269"/>
        <v>1.0000000000000001E-5</v>
      </c>
      <c r="H277" s="17">
        <f t="shared" si="269"/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266"/>
        <v>8.8737830999390996E-4</v>
      </c>
      <c r="M277" s="17">
        <f t="shared" si="266"/>
        <v>8.8737830999390996E-4</v>
      </c>
      <c r="N277" s="17">
        <f t="shared" si="266"/>
        <v>8.8737830999390996E-4</v>
      </c>
      <c r="O277" s="17">
        <f t="shared" si="266"/>
        <v>8.8737830999390996E-4</v>
      </c>
      <c r="P277" s="17">
        <f t="shared" si="266"/>
        <v>8.8737830999390996E-4</v>
      </c>
      <c r="Q277" s="17">
        <f t="shared" si="266"/>
        <v>8.8737830999390996E-4</v>
      </c>
    </row>
    <row r="278" spans="1:17">
      <c r="A278" s="9">
        <v>4</v>
      </c>
      <c r="B278" s="15" t="s">
        <v>178</v>
      </c>
      <c r="C278" s="17">
        <f t="shared" ref="C278:G278" si="270">C290/C301*1000</f>
        <v>30.508474576271187</v>
      </c>
      <c r="D278" s="17">
        <f t="shared" si="270"/>
        <v>31.578947368421055</v>
      </c>
      <c r="E278" s="17">
        <f t="shared" si="270"/>
        <v>32.628398791540789</v>
      </c>
      <c r="F278" s="17">
        <f t="shared" si="270"/>
        <v>33.75</v>
      </c>
      <c r="G278" s="17">
        <f t="shared" si="270"/>
        <v>36.000000000000007</v>
      </c>
      <c r="H278" s="17">
        <f t="shared" ref="H278" si="271">H290/H301*1000</f>
        <v>36.896551724137929</v>
      </c>
      <c r="I278" s="18">
        <f>Показатели!$E$5</f>
        <v>30</v>
      </c>
      <c r="J278" s="9">
        <v>4</v>
      </c>
      <c r="K278" s="15" t="s">
        <v>178</v>
      </c>
      <c r="L278" s="17">
        <f t="shared" si="266"/>
        <v>1.0096414596412073</v>
      </c>
      <c r="M278" s="17">
        <f t="shared" si="266"/>
        <v>1.029204148403998</v>
      </c>
      <c r="N278" s="17">
        <f t="shared" si="266"/>
        <v>1.0474694146663261</v>
      </c>
      <c r="O278" s="17">
        <f t="shared" si="266"/>
        <v>1.0660588342583421</v>
      </c>
      <c r="P278" s="17">
        <f t="shared" si="266"/>
        <v>1.100707080497533</v>
      </c>
      <c r="Q278" s="17">
        <f t="shared" si="266"/>
        <v>1.1136140055946615</v>
      </c>
    </row>
    <row r="279" spans="1:17">
      <c r="A279" s="9">
        <v>5</v>
      </c>
      <c r="B279" s="15" t="s">
        <v>179</v>
      </c>
      <c r="C279" s="17">
        <f t="shared" ref="C279:G279" si="272">C291/C301*1000</f>
        <v>5.3672316384180787</v>
      </c>
      <c r="D279" s="17">
        <f t="shared" si="272"/>
        <v>5.5555555555555545</v>
      </c>
      <c r="E279" s="17">
        <f t="shared" si="272"/>
        <v>5.7401812688821749</v>
      </c>
      <c r="F279" s="17">
        <f t="shared" si="272"/>
        <v>5.9375</v>
      </c>
      <c r="G279" s="17">
        <f t="shared" si="272"/>
        <v>6.333333333333333</v>
      </c>
      <c r="H279" s="17">
        <f t="shared" ref="H279" si="273">H291/H301*1000</f>
        <v>7.5862068965517251</v>
      </c>
      <c r="I279" s="18">
        <f>Показатели!$E$6</f>
        <v>8</v>
      </c>
      <c r="J279" s="9">
        <v>5</v>
      </c>
      <c r="K279" s="15" t="s">
        <v>179</v>
      </c>
      <c r="L279" s="17">
        <f t="shared" si="266"/>
        <v>0.79470414792576771</v>
      </c>
      <c r="M279" s="17">
        <f t="shared" si="266"/>
        <v>0.81064008980180258</v>
      </c>
      <c r="N279" s="17">
        <f t="shared" si="266"/>
        <v>0.82604207181428946</v>
      </c>
      <c r="O279" s="17">
        <f t="shared" si="266"/>
        <v>0.84227235212572638</v>
      </c>
      <c r="P279" s="17">
        <f t="shared" si="266"/>
        <v>0.87415641242047659</v>
      </c>
      <c r="Q279" s="17">
        <f t="shared" si="266"/>
        <v>0.96988651389562941</v>
      </c>
    </row>
    <row r="280" spans="1:17">
      <c r="A280" s="9">
        <v>6</v>
      </c>
      <c r="B280" s="15" t="s">
        <v>180</v>
      </c>
      <c r="C280" s="17">
        <f t="shared" ref="C280:G280" si="274">(C292-C293)/C292*100</f>
        <v>10.055948485168377</v>
      </c>
      <c r="D280" s="17">
        <f t="shared" si="274"/>
        <v>-7.1308805673864703E-2</v>
      </c>
      <c r="E280" s="17">
        <f t="shared" si="274"/>
        <v>-3.8072324560598023</v>
      </c>
      <c r="F280" s="17">
        <f t="shared" si="274"/>
        <v>-0.28286266212860323</v>
      </c>
      <c r="G280" s="17">
        <f t="shared" si="274"/>
        <v>2.5013207994024551</v>
      </c>
      <c r="H280" s="17">
        <f t="shared" ref="H280" si="275">(H292-H293)/H292*100</f>
        <v>-3.1002676628603334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276">(ATAN((C280+2.4)/10)+3.1415/2)/3.1415*1.75</f>
        <v>1.3731957826901424</v>
      </c>
      <c r="M280" s="17">
        <f t="shared" si="276"/>
        <v>1.0024503821023678</v>
      </c>
      <c r="N280" s="17">
        <f t="shared" si="276"/>
        <v>0.7971202853780619</v>
      </c>
      <c r="O280" s="17">
        <f t="shared" si="276"/>
        <v>0.99122082142780199</v>
      </c>
      <c r="P280" s="17">
        <f t="shared" si="276"/>
        <v>1.128864004934673</v>
      </c>
      <c r="Q280" s="17">
        <f t="shared" si="276"/>
        <v>0.83605455503023141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-24.169184290030213</v>
      </c>
      <c r="F281" s="17">
        <f>(F295-F294)/F301*1000</f>
        <v>-34.375</v>
      </c>
      <c r="G281" s="17">
        <f>(G295-G294)/G301*1000</f>
        <v>-3.3333333333333335</v>
      </c>
      <c r="H281" s="17">
        <f>(H295-H294)/H301*1000</f>
        <v>-24.137931034482758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277">(ATAN(E281/10)+3.1415/2)/3.1415*1.75</f>
        <v>0.21851019447780792</v>
      </c>
      <c r="O281" s="17">
        <f t="shared" si="277"/>
        <v>0.15767517185518012</v>
      </c>
      <c r="P281" s="17">
        <f t="shared" si="277"/>
        <v>0.69576604482122417</v>
      </c>
      <c r="Q281" s="17">
        <f t="shared" si="277"/>
        <v>0.21876495081147343</v>
      </c>
    </row>
    <row r="282" spans="1:17">
      <c r="A282" s="9">
        <v>8</v>
      </c>
      <c r="B282" s="15" t="s">
        <v>182</v>
      </c>
      <c r="C282" s="17">
        <f t="shared" ref="C282:H282" si="278">(C296-C297)/C301*1000</f>
        <v>-8.4745762711864412</v>
      </c>
      <c r="D282" s="17">
        <f t="shared" si="278"/>
        <v>-11.695906432748536</v>
      </c>
      <c r="E282" s="17">
        <f t="shared" si="278"/>
        <v>-9.0634441087613293</v>
      </c>
      <c r="F282" s="17">
        <f t="shared" si="278"/>
        <v>-28.125</v>
      </c>
      <c r="G282" s="17">
        <f t="shared" si="278"/>
        <v>-30</v>
      </c>
      <c r="H282" s="17">
        <f t="shared" si="278"/>
        <v>-41.379310344827587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0.48337867024985653</v>
      </c>
      <c r="M282" s="17">
        <f>(ATAN(D282/10)+3.1415/2)/3.1415*1.75</f>
        <v>0.39403178398092598</v>
      </c>
      <c r="N282" s="17">
        <f t="shared" si="277"/>
        <v>0.4648324966121169</v>
      </c>
      <c r="O282" s="17">
        <f t="shared" si="277"/>
        <v>0.19027408459098949</v>
      </c>
      <c r="P282" s="17">
        <f t="shared" si="277"/>
        <v>0.17920814843325</v>
      </c>
      <c r="Q282" s="17">
        <f t="shared" si="277"/>
        <v>0.13206411455581438</v>
      </c>
    </row>
    <row r="283" spans="1:17">
      <c r="A283" s="9">
        <v>9</v>
      </c>
      <c r="B283" s="15" t="s">
        <v>183</v>
      </c>
      <c r="C283" s="17">
        <f t="shared" ref="C283:G283" si="279">C298/C301*1000</f>
        <v>2.8248587570621471</v>
      </c>
      <c r="D283" s="17">
        <f t="shared" si="279"/>
        <v>2.9239766081871341</v>
      </c>
      <c r="E283" s="17">
        <f t="shared" si="279"/>
        <v>3.0211480362537766</v>
      </c>
      <c r="F283" s="17">
        <f t="shared" si="279"/>
        <v>3.125</v>
      </c>
      <c r="G283" s="17">
        <f t="shared" si="279"/>
        <v>3.3333333333333335</v>
      </c>
      <c r="H283" s="17">
        <f t="shared" ref="H283" si="280">H298/H301*1000</f>
        <v>3.4482758620689653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281">IF(C283/$I283&gt;1,2^((1-$I283/C283)/LN(10/3)),2^(-LOG($I283/C283,10/3)))</f>
        <v>1.3099789984007868</v>
      </c>
      <c r="M283" s="17">
        <f t="shared" si="281"/>
        <v>1.3236247619140682</v>
      </c>
      <c r="N283" s="17">
        <f t="shared" si="281"/>
        <v>1.3362582128025842</v>
      </c>
      <c r="O283" s="17">
        <f t="shared" si="281"/>
        <v>1.3490122447545139</v>
      </c>
      <c r="P283" s="17">
        <f t="shared" si="281"/>
        <v>1.3725140805083393</v>
      </c>
      <c r="Q283" s="17">
        <f t="shared" si="281"/>
        <v>1.3844180945443076</v>
      </c>
    </row>
    <row r="284" spans="1:17">
      <c r="A284" s="9">
        <v>10</v>
      </c>
      <c r="B284" s="15" t="s">
        <v>184</v>
      </c>
      <c r="C284" s="17">
        <f t="shared" ref="C284:G284" si="282">C299/C301*100</f>
        <v>0.2824858757062147</v>
      </c>
      <c r="D284" s="17">
        <f t="shared" si="282"/>
        <v>0.29239766081871343</v>
      </c>
      <c r="E284" s="17">
        <f t="shared" si="282"/>
        <v>0.30211480362537763</v>
      </c>
      <c r="F284" s="17">
        <f t="shared" si="282"/>
        <v>0.3125</v>
      </c>
      <c r="G284" s="17">
        <f t="shared" si="282"/>
        <v>0.33333333333333337</v>
      </c>
      <c r="H284" s="17">
        <f t="shared" ref="H284" si="283">H299/H301*100</f>
        <v>0.34482758620689657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281"/>
        <v>1.6061095028165184</v>
      </c>
      <c r="M284" s="17">
        <f t="shared" si="281"/>
        <v>1.611667079881804</v>
      </c>
      <c r="N284" s="17">
        <f t="shared" si="281"/>
        <v>1.6167784175673596</v>
      </c>
      <c r="O284" s="17">
        <f t="shared" si="281"/>
        <v>1.6219059656559578</v>
      </c>
      <c r="P284" s="17">
        <f t="shared" si="281"/>
        <v>1.6312704788908998</v>
      </c>
      <c r="Q284" s="17">
        <f t="shared" si="281"/>
        <v>1.6359729917465304</v>
      </c>
    </row>
    <row r="285" spans="1:17">
      <c r="A285" s="9">
        <v>11</v>
      </c>
      <c r="B285" s="15" t="s">
        <v>185</v>
      </c>
      <c r="C285" s="17">
        <f t="shared" ref="C285:G285" si="284">C300/C301*1000</f>
        <v>5.6497175141242941</v>
      </c>
      <c r="D285" s="17">
        <f t="shared" si="284"/>
        <v>5.8479532163742682</v>
      </c>
      <c r="E285" s="17">
        <f t="shared" si="284"/>
        <v>6.0422960725075532</v>
      </c>
      <c r="F285" s="17">
        <f t="shared" si="284"/>
        <v>6.25</v>
      </c>
      <c r="G285" s="17">
        <f t="shared" si="284"/>
        <v>6.666666666666667</v>
      </c>
      <c r="H285" s="17">
        <f t="shared" ref="H285" si="285">H300/H301*1000</f>
        <v>6.8965517241379306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281"/>
        <v>1.0684483052007503</v>
      </c>
      <c r="M285" s="17">
        <f t="shared" si="281"/>
        <v>1.0870622923442477</v>
      </c>
      <c r="N285" s="17">
        <f t="shared" si="281"/>
        <v>1.1044098510227445</v>
      </c>
      <c r="O285" s="17">
        <f t="shared" si="281"/>
        <v>1.122034245531371</v>
      </c>
      <c r="P285" s="17">
        <f t="shared" si="281"/>
        <v>1.1548023001522369</v>
      </c>
      <c r="Q285" s="17">
        <f t="shared" si="281"/>
        <v>1.1715434607851043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2</v>
      </c>
      <c r="D287" s="17">
        <v>2</v>
      </c>
      <c r="E287" s="17">
        <v>2</v>
      </c>
      <c r="F287" s="17">
        <v>2</v>
      </c>
      <c r="G287" s="17">
        <v>2</v>
      </c>
      <c r="H287" s="17">
        <v>2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3</v>
      </c>
      <c r="D288" s="17">
        <v>3</v>
      </c>
      <c r="E288" s="17">
        <v>3</v>
      </c>
      <c r="F288" s="17">
        <v>3</v>
      </c>
      <c r="G288" s="17">
        <v>3</v>
      </c>
      <c r="H288" s="17">
        <v>3</v>
      </c>
      <c r="K288" s="15" t="s">
        <v>187</v>
      </c>
      <c r="L288" s="17">
        <f>L275</f>
        <v>1.0684483052007503</v>
      </c>
      <c r="M288" s="17">
        <f>N275</f>
        <v>1.1044098510227445</v>
      </c>
      <c r="N288" s="17">
        <f>P275</f>
        <v>1.1548023001522369</v>
      </c>
      <c r="O288" s="17">
        <f>Q275</f>
        <v>1.1715434607851043</v>
      </c>
    </row>
    <row r="289" spans="1:15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K289" s="15" t="s">
        <v>190</v>
      </c>
      <c r="L289" s="17">
        <f t="shared" ref="L289:L298" si="286">L276</f>
        <v>1.355239765296665</v>
      </c>
      <c r="M289" s="17">
        <f t="shared" ref="M289:M298" si="287">N276</f>
        <v>1.379379413424239</v>
      </c>
      <c r="N289" s="17">
        <f t="shared" ref="N289:N298" si="288">P276</f>
        <v>1.4125971854020816</v>
      </c>
      <c r="O289" s="17">
        <f t="shared" ref="O289:O298" si="289">Q276</f>
        <v>1.4234823197558422</v>
      </c>
    </row>
    <row r="290" spans="1:15">
      <c r="A290" s="9">
        <v>4</v>
      </c>
      <c r="B290" s="10" t="s">
        <v>191</v>
      </c>
      <c r="C290" s="17">
        <v>10.8</v>
      </c>
      <c r="D290" s="17">
        <v>10.8</v>
      </c>
      <c r="E290" s="17">
        <v>10.8</v>
      </c>
      <c r="F290" s="17">
        <v>10.8</v>
      </c>
      <c r="G290" s="17">
        <v>10.8</v>
      </c>
      <c r="H290" s="17">
        <v>10.7</v>
      </c>
      <c r="K290" s="15" t="s">
        <v>192</v>
      </c>
      <c r="L290" s="17">
        <f t="shared" si="286"/>
        <v>8.8737830999390996E-4</v>
      </c>
      <c r="M290" s="17">
        <f t="shared" si="287"/>
        <v>8.8737830999390996E-4</v>
      </c>
      <c r="N290" s="17">
        <f t="shared" si="288"/>
        <v>8.8737830999390996E-4</v>
      </c>
      <c r="O290" s="17">
        <f t="shared" si="289"/>
        <v>8.8737830999390996E-4</v>
      </c>
    </row>
    <row r="291" spans="1:15">
      <c r="A291" s="9">
        <v>5</v>
      </c>
      <c r="B291" s="10" t="s">
        <v>193</v>
      </c>
      <c r="C291" s="17">
        <v>1.9</v>
      </c>
      <c r="D291" s="17">
        <v>1.9</v>
      </c>
      <c r="E291" s="17">
        <v>1.9</v>
      </c>
      <c r="F291" s="17">
        <v>1.9</v>
      </c>
      <c r="G291" s="17">
        <v>1.9</v>
      </c>
      <c r="H291" s="17">
        <v>2.2000000000000002</v>
      </c>
      <c r="K291" s="15" t="s">
        <v>194</v>
      </c>
      <c r="L291" s="17">
        <f t="shared" si="286"/>
        <v>1.0096414596412073</v>
      </c>
      <c r="M291" s="17">
        <f t="shared" si="287"/>
        <v>1.0474694146663261</v>
      </c>
      <c r="N291" s="17">
        <f t="shared" si="288"/>
        <v>1.100707080497533</v>
      </c>
      <c r="O291" s="17">
        <f t="shared" si="289"/>
        <v>1.1136140055946615</v>
      </c>
    </row>
    <row r="292" spans="1:15">
      <c r="A292" s="9">
        <v>6</v>
      </c>
      <c r="B292" s="10" t="s">
        <v>195</v>
      </c>
      <c r="C292" s="17">
        <v>4736.5</v>
      </c>
      <c r="D292" s="17">
        <v>5188.7</v>
      </c>
      <c r="E292" s="17">
        <v>5444.9</v>
      </c>
      <c r="F292" s="17">
        <v>4348.3999999999996</v>
      </c>
      <c r="G292" s="17">
        <v>5489.1</v>
      </c>
      <c r="H292" s="17">
        <v>5193.1000000000004</v>
      </c>
      <c r="K292" s="15" t="s">
        <v>196</v>
      </c>
      <c r="L292" s="17">
        <f t="shared" si="286"/>
        <v>0.79470414792576771</v>
      </c>
      <c r="M292" s="17">
        <f t="shared" si="287"/>
        <v>0.82604207181428946</v>
      </c>
      <c r="N292" s="17">
        <f t="shared" si="288"/>
        <v>0.87415641242047659</v>
      </c>
      <c r="O292" s="17">
        <f t="shared" si="289"/>
        <v>0.96988651389562941</v>
      </c>
    </row>
    <row r="293" spans="1:15">
      <c r="A293" s="9">
        <v>7</v>
      </c>
      <c r="B293" s="10" t="s">
        <v>197</v>
      </c>
      <c r="C293" s="17">
        <v>4260.2</v>
      </c>
      <c r="D293" s="17">
        <v>5192.3999999999996</v>
      </c>
      <c r="E293" s="17">
        <v>5652.2</v>
      </c>
      <c r="F293" s="17">
        <v>4360.7</v>
      </c>
      <c r="G293" s="17">
        <v>5351.8</v>
      </c>
      <c r="H293" s="17">
        <v>5354.1</v>
      </c>
      <c r="K293" s="15" t="s">
        <v>198</v>
      </c>
      <c r="L293" s="17">
        <f t="shared" si="286"/>
        <v>1.3731957826901424</v>
      </c>
      <c r="M293" s="17">
        <f t="shared" si="287"/>
        <v>0.7971202853780619</v>
      </c>
      <c r="N293" s="17">
        <f t="shared" si="288"/>
        <v>1.128864004934673</v>
      </c>
      <c r="O293" s="17">
        <f t="shared" si="289"/>
        <v>0.83605455503023141</v>
      </c>
    </row>
    <row r="294" spans="1:15">
      <c r="A294" s="9">
        <v>8</v>
      </c>
      <c r="B294" s="10" t="s">
        <v>199</v>
      </c>
      <c r="C294" s="17"/>
      <c r="D294" s="17"/>
      <c r="E294" s="17">
        <v>8</v>
      </c>
      <c r="F294" s="17">
        <v>14</v>
      </c>
      <c r="G294" s="17">
        <v>5</v>
      </c>
      <c r="H294" s="17">
        <v>8</v>
      </c>
      <c r="K294" s="15" t="s">
        <v>200</v>
      </c>
      <c r="L294" s="17">
        <f>N281</f>
        <v>0.21851019447780792</v>
      </c>
      <c r="M294" s="17">
        <f>O281</f>
        <v>0.15767517185518012</v>
      </c>
      <c r="N294" s="17">
        <f t="shared" si="288"/>
        <v>0.69576604482122417</v>
      </c>
      <c r="O294" s="17">
        <f t="shared" si="289"/>
        <v>0.21876495081147343</v>
      </c>
    </row>
    <row r="295" spans="1:15">
      <c r="A295" s="9">
        <v>9</v>
      </c>
      <c r="B295" s="10" t="s">
        <v>201</v>
      </c>
      <c r="C295" s="17"/>
      <c r="D295" s="17"/>
      <c r="E295" s="17"/>
      <c r="F295" s="17">
        <v>3</v>
      </c>
      <c r="G295" s="17">
        <v>4</v>
      </c>
      <c r="H295" s="17">
        <v>1</v>
      </c>
      <c r="K295" s="15" t="s">
        <v>202</v>
      </c>
      <c r="L295" s="17">
        <f t="shared" si="286"/>
        <v>0.48337867024985653</v>
      </c>
      <c r="M295" s="17">
        <f t="shared" si="287"/>
        <v>0.4648324966121169</v>
      </c>
      <c r="N295" s="17">
        <f t="shared" si="288"/>
        <v>0.17920814843325</v>
      </c>
      <c r="O295" s="17">
        <f t="shared" si="289"/>
        <v>0.13206411455581438</v>
      </c>
    </row>
    <row r="296" spans="1:15">
      <c r="A296" s="9">
        <v>10</v>
      </c>
      <c r="B296" s="10" t="s">
        <v>203</v>
      </c>
      <c r="C296" s="17">
        <v>7</v>
      </c>
      <c r="D296" s="17">
        <v>8</v>
      </c>
      <c r="E296" s="17">
        <v>6</v>
      </c>
      <c r="F296" s="17">
        <v>8</v>
      </c>
      <c r="G296" s="17">
        <v>5</v>
      </c>
      <c r="H296" s="17">
        <v>10</v>
      </c>
      <c r="K296" s="15" t="s">
        <v>204</v>
      </c>
      <c r="L296" s="17">
        <f t="shared" si="286"/>
        <v>1.3099789984007868</v>
      </c>
      <c r="M296" s="17">
        <f t="shared" si="287"/>
        <v>1.3362582128025842</v>
      </c>
      <c r="N296" s="17">
        <f t="shared" si="288"/>
        <v>1.3725140805083393</v>
      </c>
      <c r="O296" s="17">
        <f t="shared" si="289"/>
        <v>1.3844180945443076</v>
      </c>
    </row>
    <row r="297" spans="1:15">
      <c r="A297" s="9">
        <v>11</v>
      </c>
      <c r="B297" s="10" t="s">
        <v>205</v>
      </c>
      <c r="C297" s="17">
        <v>10</v>
      </c>
      <c r="D297" s="17">
        <v>12</v>
      </c>
      <c r="E297" s="17">
        <v>9</v>
      </c>
      <c r="F297" s="17">
        <v>17</v>
      </c>
      <c r="G297" s="17">
        <v>14</v>
      </c>
      <c r="H297" s="17">
        <v>22</v>
      </c>
      <c r="K297" s="15" t="s">
        <v>206</v>
      </c>
      <c r="L297" s="17">
        <f t="shared" si="286"/>
        <v>1.6061095028165184</v>
      </c>
      <c r="M297" s="17">
        <f t="shared" si="287"/>
        <v>1.6167784175673596</v>
      </c>
      <c r="N297" s="17">
        <f t="shared" si="288"/>
        <v>1.6312704788908998</v>
      </c>
      <c r="O297" s="17">
        <f t="shared" si="289"/>
        <v>1.6359729917465304</v>
      </c>
    </row>
    <row r="298" spans="1:15">
      <c r="A298" s="9">
        <v>12</v>
      </c>
      <c r="B298" s="10" t="s">
        <v>207</v>
      </c>
      <c r="C298" s="21">
        <v>1</v>
      </c>
      <c r="D298" s="17">
        <v>1</v>
      </c>
      <c r="E298" s="17">
        <v>1</v>
      </c>
      <c r="F298" s="17">
        <v>1</v>
      </c>
      <c r="G298" s="17">
        <v>1</v>
      </c>
      <c r="H298" s="17">
        <v>1</v>
      </c>
      <c r="K298" s="15" t="s">
        <v>208</v>
      </c>
      <c r="L298" s="17">
        <f t="shared" si="286"/>
        <v>1.0684483052007503</v>
      </c>
      <c r="M298" s="17">
        <f t="shared" si="287"/>
        <v>1.1044098510227445</v>
      </c>
      <c r="N298" s="17">
        <f t="shared" si="288"/>
        <v>1.1548023001522369</v>
      </c>
      <c r="O298" s="17">
        <f t="shared" si="289"/>
        <v>1.1715434607851043</v>
      </c>
    </row>
    <row r="299" spans="1:15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5">
      <c r="A300" s="9">
        <v>14</v>
      </c>
      <c r="B300" s="10" t="s">
        <v>211</v>
      </c>
      <c r="C300" s="17">
        <v>2</v>
      </c>
      <c r="D300" s="17">
        <v>2</v>
      </c>
      <c r="E300" s="17">
        <v>2</v>
      </c>
      <c r="F300" s="17">
        <v>2</v>
      </c>
      <c r="G300" s="21">
        <v>2</v>
      </c>
      <c r="H300" s="21">
        <v>2</v>
      </c>
    </row>
    <row r="301" spans="1:15">
      <c r="A301" s="9">
        <v>15</v>
      </c>
      <c r="B301" s="10" t="s">
        <v>213</v>
      </c>
      <c r="C301" s="17">
        <v>354</v>
      </c>
      <c r="D301" s="17">
        <v>342</v>
      </c>
      <c r="E301" s="17">
        <v>331</v>
      </c>
      <c r="F301" s="17">
        <v>320</v>
      </c>
      <c r="G301" s="17">
        <v>300</v>
      </c>
      <c r="H301" s="17">
        <v>290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301"/>
  <sheetViews>
    <sheetView topLeftCell="A82" zoomScale="70" zoomScaleNormal="70" workbookViewId="0">
      <selection activeCell="A94" sqref="A94"/>
    </sheetView>
  </sheetViews>
  <sheetFormatPr baseColWidth="10" defaultColWidth="8.83203125" defaultRowHeight="15"/>
  <cols>
    <col min="2" max="2" width="73.33203125" customWidth="1"/>
    <col min="11" max="11" width="73.5" customWidth="1"/>
  </cols>
  <sheetData>
    <row r="1" spans="1:17" ht="16">
      <c r="A1" s="20" t="s">
        <v>301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4.4236913246497913</v>
      </c>
      <c r="D5" s="17">
        <f t="shared" si="0"/>
        <v>4.5203415369161224</v>
      </c>
      <c r="E5" s="17">
        <f t="shared" si="0"/>
        <v>4.5784051888592137</v>
      </c>
      <c r="F5" s="17">
        <f t="shared" si="0"/>
        <v>4.6254657587048698</v>
      </c>
      <c r="G5" s="17">
        <f t="shared" si="0"/>
        <v>4.77373790217107</v>
      </c>
      <c r="H5" s="17">
        <f t="shared" ref="H5" si="1">H17/H31*1000</f>
        <v>4.8434182590233545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0.93192379651174506</v>
      </c>
      <c r="M5" s="17">
        <f t="shared" si="2"/>
        <v>0.94359216880505969</v>
      </c>
      <c r="N5" s="17">
        <f t="shared" si="2"/>
        <v>0.9505511929461703</v>
      </c>
      <c r="O5" s="17">
        <f t="shared" si="2"/>
        <v>0.95616404782167563</v>
      </c>
      <c r="P5" s="17">
        <f t="shared" si="2"/>
        <v>0.97369180091299889</v>
      </c>
      <c r="Q5" s="17">
        <f t="shared" si="2"/>
        <v>0.98184906379892656</v>
      </c>
    </row>
    <row r="6" spans="1:17">
      <c r="A6" s="9">
        <v>2</v>
      </c>
      <c r="B6" s="15" t="s">
        <v>176</v>
      </c>
      <c r="C6" s="17">
        <f t="shared" ref="C6:G6" si="3">C18/C31*1000</f>
        <v>2.1504055050380928</v>
      </c>
      <c r="D6" s="17">
        <f t="shared" si="3"/>
        <v>2.1973882471120039</v>
      </c>
      <c r="E6" s="17">
        <f t="shared" si="3"/>
        <v>2.225613633473229</v>
      </c>
      <c r="F6" s="17">
        <f t="shared" si="3"/>
        <v>2.2484902993704226</v>
      </c>
      <c r="G6" s="17">
        <f t="shared" si="3"/>
        <v>2.2233847763536492</v>
      </c>
      <c r="H6" s="17">
        <f t="shared" ref="H6" si="4">H18/H31*1000</f>
        <v>2.2558386411889595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0.69955449299436101</v>
      </c>
      <c r="M6" s="17">
        <f t="shared" si="2"/>
        <v>0.70831343046786754</v>
      </c>
      <c r="N6" s="17">
        <f t="shared" si="2"/>
        <v>0.71353726596063227</v>
      </c>
      <c r="O6" s="17">
        <f t="shared" si="2"/>
        <v>0.71775059097860283</v>
      </c>
      <c r="P6" s="17">
        <f t="shared" si="2"/>
        <v>0.71312578456870879</v>
      </c>
      <c r="Q6" s="17">
        <f t="shared" si="2"/>
        <v>0.71910011288286901</v>
      </c>
    </row>
    <row r="7" spans="1:17">
      <c r="A7" s="9">
        <v>3</v>
      </c>
      <c r="B7" s="15" t="s">
        <v>177</v>
      </c>
      <c r="C7" s="17">
        <f>C19/C31*1000+0.00001</f>
        <v>1.0672255320717621</v>
      </c>
      <c r="D7" s="17">
        <f>D19/D31*1000+0.00001</f>
        <v>0.87896529884480157</v>
      </c>
      <c r="E7" s="17">
        <f>E19/E31*1000+0.00001</f>
        <v>0.94748551825003169</v>
      </c>
      <c r="F7" s="17">
        <f>F19/F31*1000+0.00001</f>
        <v>0.81589076577155328</v>
      </c>
      <c r="G7" s="17">
        <f>G19/G31*1000</f>
        <v>0.83049960763798059</v>
      </c>
      <c r="H7" s="17">
        <f>H19/H31*1000</f>
        <v>1.3535031847133756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0.69656169785460031</v>
      </c>
      <c r="M7" s="17">
        <f t="shared" si="2"/>
        <v>0.62292478922797856</v>
      </c>
      <c r="N7" s="17">
        <f t="shared" si="2"/>
        <v>0.6504358443879189</v>
      </c>
      <c r="O7" s="17">
        <f t="shared" si="2"/>
        <v>0.59678390735479325</v>
      </c>
      <c r="P7" s="17">
        <f t="shared" si="2"/>
        <v>0.60291264151590473</v>
      </c>
      <c r="Q7" s="17">
        <f t="shared" si="2"/>
        <v>0.7986846137475373</v>
      </c>
    </row>
    <row r="8" spans="1:17">
      <c r="A8" s="9">
        <v>4</v>
      </c>
      <c r="B8" s="15" t="s">
        <v>178</v>
      </c>
      <c r="C8" s="17">
        <f t="shared" ref="C8:G8" si="5">C20/C31*1000</f>
        <v>30.474318014254116</v>
      </c>
      <c r="D8" s="17">
        <f t="shared" si="5"/>
        <v>31.667503766951281</v>
      </c>
      <c r="E8" s="17">
        <f t="shared" si="5"/>
        <v>32.284115477553094</v>
      </c>
      <c r="F8" s="17">
        <f t="shared" si="5"/>
        <v>32.956443530772184</v>
      </c>
      <c r="G8" s="17">
        <f t="shared" si="5"/>
        <v>33.795448600575462</v>
      </c>
      <c r="H8" s="17">
        <f t="shared" ref="H8" si="6">H20/H31*1000</f>
        <v>34.766454352441613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1.0090010186832512</v>
      </c>
      <c r="M8" s="17">
        <f t="shared" si="2"/>
        <v>1.0307794807599602</v>
      </c>
      <c r="N8" s="17">
        <f t="shared" si="2"/>
        <v>1.041573142823087</v>
      </c>
      <c r="O8" s="17">
        <f t="shared" si="2"/>
        <v>1.0530030815805906</v>
      </c>
      <c r="P8" s="17">
        <f t="shared" si="2"/>
        <v>1.0667927550398064</v>
      </c>
      <c r="Q8" s="17">
        <f t="shared" si="2"/>
        <v>1.0821289082678149</v>
      </c>
    </row>
    <row r="9" spans="1:17">
      <c r="A9" s="9">
        <v>5</v>
      </c>
      <c r="B9" s="15" t="s">
        <v>179</v>
      </c>
      <c r="C9" s="17">
        <f t="shared" ref="C9:G9" si="7">C21/C31*1000</f>
        <v>4.8169083312853269</v>
      </c>
      <c r="D9" s="17">
        <f t="shared" si="7"/>
        <v>5.1356102461074835</v>
      </c>
      <c r="E9" s="17">
        <f t="shared" si="7"/>
        <v>5.2524481749968199</v>
      </c>
      <c r="F9" s="17">
        <f t="shared" si="7"/>
        <v>6.1158936142875504</v>
      </c>
      <c r="G9" s="17">
        <f t="shared" si="7"/>
        <v>6.5262882552968868</v>
      </c>
      <c r="H9" s="17">
        <f t="shared" ref="H9" si="8">H21/H31*1000</f>
        <v>7.0926220806794058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0.74671897091044859</v>
      </c>
      <c r="M9" s="17">
        <f t="shared" si="2"/>
        <v>0.77477524824596589</v>
      </c>
      <c r="N9" s="17">
        <f t="shared" si="2"/>
        <v>0.78487469603433457</v>
      </c>
      <c r="O9" s="17">
        <f t="shared" si="2"/>
        <v>0.85675003476673095</v>
      </c>
      <c r="P9" s="17">
        <f t="shared" si="2"/>
        <v>0.88939151966130359</v>
      </c>
      <c r="Q9" s="17">
        <f t="shared" si="2"/>
        <v>0.93303881383363252</v>
      </c>
    </row>
    <row r="10" spans="1:17">
      <c r="A10" s="9">
        <v>6</v>
      </c>
      <c r="B10" s="15" t="s">
        <v>180</v>
      </c>
      <c r="C10" s="17">
        <f t="shared" ref="C10:G10" si="9">(C22-C23)/C22*100</f>
        <v>1.1263653468891899</v>
      </c>
      <c r="D10" s="17">
        <f t="shared" si="9"/>
        <v>-1.9572383972105014</v>
      </c>
      <c r="E10" s="17">
        <f t="shared" si="9"/>
        <v>-0.16700836558646714</v>
      </c>
      <c r="F10" s="17">
        <f t="shared" si="9"/>
        <v>1.4153590063040604</v>
      </c>
      <c r="G10" s="17">
        <f t="shared" si="9"/>
        <v>2.5869046843629651</v>
      </c>
      <c r="H10" s="17">
        <f t="shared" ref="H10" si="10">(H22-H23)/H22*100</f>
        <v>-1.215227977128575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1.0638549929955463</v>
      </c>
      <c r="M10" s="17">
        <f t="shared" si="11"/>
        <v>0.89964832334155431</v>
      </c>
      <c r="N10" s="17">
        <f t="shared" si="11"/>
        <v>0.99738300271096914</v>
      </c>
      <c r="O10" s="17">
        <f t="shared" si="11"/>
        <v>1.0780414597844454</v>
      </c>
      <c r="P10" s="17">
        <f t="shared" si="11"/>
        <v>1.1326950537647178</v>
      </c>
      <c r="Q10" s="17">
        <f t="shared" si="11"/>
        <v>0.94069252998044228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-8.7752766119801588</v>
      </c>
      <c r="F11" s="17">
        <f>(F25-F24)/F31*1000</f>
        <v>-9.7006295772838236</v>
      </c>
      <c r="G11" s="17">
        <f>(G25-G24)/G31*1000</f>
        <v>-8.6973580957363321</v>
      </c>
      <c r="H11" s="17">
        <f>(H25-H24)/H31*1000</f>
        <v>-10.416666666666666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0.47377298875425605</v>
      </c>
      <c r="O11" s="17">
        <f t="shared" si="12"/>
        <v>0.44595149986301197</v>
      </c>
      <c r="P11" s="17">
        <f t="shared" si="12"/>
        <v>0.47623467676368447</v>
      </c>
      <c r="Q11" s="17">
        <f t="shared" si="12"/>
        <v>0.42612012903168039</v>
      </c>
    </row>
    <row r="12" spans="1:17">
      <c r="A12" s="9">
        <v>8</v>
      </c>
      <c r="B12" s="15" t="s">
        <v>182</v>
      </c>
      <c r="C12" s="17">
        <f t="shared" ref="C12:H12" si="13">(C26-C27)/C31*1000</f>
        <v>-11.919390513639714</v>
      </c>
      <c r="D12" s="17">
        <f t="shared" si="13"/>
        <v>-4.7086891009542944</v>
      </c>
      <c r="E12" s="17">
        <f t="shared" si="13"/>
        <v>-1.3989571410403154</v>
      </c>
      <c r="F12" s="17">
        <f t="shared" si="13"/>
        <v>-7.9018373377874855</v>
      </c>
      <c r="G12" s="17">
        <f t="shared" si="13"/>
        <v>-5.6892492806696309</v>
      </c>
      <c r="H12" s="17">
        <f t="shared" si="13"/>
        <v>-4.2462845010615711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0.3888318699129874</v>
      </c>
      <c r="M12" s="17">
        <f>(ATAN(D12/10)+3.1415/2)/3.1415*1.75</f>
        <v>0.62985385812032257</v>
      </c>
      <c r="N12" s="17">
        <f t="shared" si="12"/>
        <v>0.79757236894545558</v>
      </c>
      <c r="O12" s="17">
        <f t="shared" si="12"/>
        <v>0.50247996085443369</v>
      </c>
      <c r="P12" s="17">
        <f t="shared" si="12"/>
        <v>0.58685763026350946</v>
      </c>
      <c r="Q12" s="17">
        <f t="shared" si="12"/>
        <v>0.65130978077782276</v>
      </c>
    </row>
    <row r="13" spans="1:17">
      <c r="A13" s="9">
        <v>9</v>
      </c>
      <c r="B13" s="15" t="s">
        <v>183</v>
      </c>
      <c r="C13" s="17">
        <f t="shared" ref="C13:G13" si="14">C28/C31*1000</f>
        <v>1.1059228311624478</v>
      </c>
      <c r="D13" s="17">
        <f t="shared" si="14"/>
        <v>1.1300853842290306</v>
      </c>
      <c r="E13" s="17">
        <f t="shared" si="14"/>
        <v>1.1446012972148034</v>
      </c>
      <c r="F13" s="17">
        <f t="shared" si="14"/>
        <v>1.1563664396762174</v>
      </c>
      <c r="G13" s="17">
        <f t="shared" si="14"/>
        <v>1.1770860580695788</v>
      </c>
      <c r="H13" s="17">
        <f t="shared" ref="H13" si="15">H28/H31*1000</f>
        <v>1.1942675159235667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0.83906274859285057</v>
      </c>
      <c r="M13" s="17">
        <f t="shared" si="16"/>
        <v>0.84956843217414724</v>
      </c>
      <c r="N13" s="17">
        <f t="shared" si="16"/>
        <v>0.85583402807932796</v>
      </c>
      <c r="O13" s="17">
        <f t="shared" si="16"/>
        <v>0.86088759303487739</v>
      </c>
      <c r="P13" s="17">
        <f t="shared" si="16"/>
        <v>0.8697347044773428</v>
      </c>
      <c r="Q13" s="17">
        <f t="shared" si="16"/>
        <v>0.87702104972414863</v>
      </c>
    </row>
    <row r="14" spans="1:17">
      <c r="A14" s="9">
        <v>10</v>
      </c>
      <c r="B14" s="15" t="s">
        <v>184</v>
      </c>
      <c r="C14" s="17">
        <f t="shared" ref="C14:G14" si="17">C29/C31*100</f>
        <v>5.5296141558122389E-2</v>
      </c>
      <c r="D14" s="17">
        <f t="shared" si="17"/>
        <v>5.6504269211451533E-2</v>
      </c>
      <c r="E14" s="17">
        <f t="shared" si="17"/>
        <v>5.7230064860740171E-2</v>
      </c>
      <c r="F14" s="17">
        <f t="shared" si="17"/>
        <v>5.7818321983810865E-2</v>
      </c>
      <c r="G14" s="17">
        <f t="shared" si="17"/>
        <v>5.8854302903478942E-2</v>
      </c>
      <c r="H14" s="17">
        <f t="shared" ref="H14" si="18">H29/H31*100</f>
        <v>5.9713375796178345E-2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1.0566894501530895</v>
      </c>
      <c r="M14" s="17">
        <f t="shared" si="16"/>
        <v>1.068516654439154</v>
      </c>
      <c r="N14" s="17">
        <f t="shared" si="16"/>
        <v>1.0754424975378762</v>
      </c>
      <c r="O14" s="17">
        <f t="shared" si="16"/>
        <v>1.0809601605993597</v>
      </c>
      <c r="P14" s="17">
        <f t="shared" si="16"/>
        <v>1.090474988336529</v>
      </c>
      <c r="Q14" s="17">
        <f t="shared" si="16"/>
        <v>1.0981752153512385</v>
      </c>
    </row>
    <row r="15" spans="1:17">
      <c r="A15" s="9">
        <v>11</v>
      </c>
      <c r="B15" s="15" t="s">
        <v>185</v>
      </c>
      <c r="C15" s="17">
        <f t="shared" ref="C15:G15" si="19">C30/C31*1000</f>
        <v>5.7139346276726473</v>
      </c>
      <c r="D15" s="17">
        <f t="shared" si="19"/>
        <v>5.6504269211451534</v>
      </c>
      <c r="E15" s="17">
        <f t="shared" si="19"/>
        <v>5.3414727203357497</v>
      </c>
      <c r="F15" s="17">
        <f t="shared" si="19"/>
        <v>4.561223178722857</v>
      </c>
      <c r="G15" s="17">
        <f t="shared" si="19"/>
        <v>4.6429505623855611</v>
      </c>
      <c r="H15" s="17">
        <f t="shared" ref="H15" si="20">H30/H31*1000</f>
        <v>4.5780254777070066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1.0745840191957263</v>
      </c>
      <c r="M15" s="17">
        <f t="shared" si="16"/>
        <v>1.0685166544391542</v>
      </c>
      <c r="N15" s="17">
        <f t="shared" si="16"/>
        <v>1.0374904232754758</v>
      </c>
      <c r="O15" s="17">
        <f t="shared" si="16"/>
        <v>0.94849582169984825</v>
      </c>
      <c r="P15" s="17">
        <f t="shared" si="16"/>
        <v>0.95824325946661781</v>
      </c>
      <c r="Q15" s="17">
        <f t="shared" si="16"/>
        <v>0.95050580598939649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</f>
        <v>72</v>
      </c>
      <c r="D17" s="17">
        <f t="shared" ref="D17:G17" si="21">D47+D77+D107+D137+D167+D197+D227+D257+D287</f>
        <v>72</v>
      </c>
      <c r="E17" s="17">
        <f t="shared" si="21"/>
        <v>72</v>
      </c>
      <c r="F17" s="17">
        <f t="shared" si="21"/>
        <v>72</v>
      </c>
      <c r="G17" s="17">
        <f t="shared" si="21"/>
        <v>73</v>
      </c>
      <c r="H17" s="17">
        <f t="shared" ref="H17" si="22">H47+H77+H107+H137+H167+H197+H227+H257+H287</f>
        <v>73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C48+C78+C108+C138+C168+C198+C228+C258+C288</f>
        <v>35</v>
      </c>
      <c r="D18" s="17">
        <f t="shared" si="23"/>
        <v>35</v>
      </c>
      <c r="E18" s="17">
        <f t="shared" si="23"/>
        <v>35</v>
      </c>
      <c r="F18" s="17">
        <f t="shared" si="23"/>
        <v>35</v>
      </c>
      <c r="G18" s="17">
        <f t="shared" si="23"/>
        <v>34</v>
      </c>
      <c r="H18" s="17">
        <f t="shared" ref="H18" si="24">H48+H78+H108+H138+H168+H198+H228+H258+H288</f>
        <v>34</v>
      </c>
      <c r="K18" s="15" t="s">
        <v>187</v>
      </c>
      <c r="L18" s="17">
        <f t="shared" ref="L18:L23" si="25">L5</f>
        <v>0.93192379651174506</v>
      </c>
      <c r="M18" s="17">
        <f t="shared" ref="M18:M23" si="26">N5</f>
        <v>0.9505511929461703</v>
      </c>
      <c r="N18" s="17">
        <f t="shared" ref="N18:N28" si="27">P5</f>
        <v>0.97369180091299889</v>
      </c>
      <c r="O18" s="17">
        <f>Q5</f>
        <v>0.98184906379892656</v>
      </c>
    </row>
    <row r="19" spans="1:15">
      <c r="A19" s="9">
        <v>3</v>
      </c>
      <c r="B19" s="10" t="s">
        <v>189</v>
      </c>
      <c r="C19" s="17">
        <f t="shared" ref="C19:G19" si="28">C49+C79+C109+C139+C169+C199+C229+C259+C289</f>
        <v>17.369999999999997</v>
      </c>
      <c r="D19" s="17">
        <f t="shared" si="28"/>
        <v>14</v>
      </c>
      <c r="E19" s="17">
        <f t="shared" si="28"/>
        <v>14.9</v>
      </c>
      <c r="F19" s="17">
        <f t="shared" si="28"/>
        <v>12.7</v>
      </c>
      <c r="G19" s="17">
        <f t="shared" si="28"/>
        <v>12.7</v>
      </c>
      <c r="H19" s="17">
        <f t="shared" ref="H19" si="29">H49+H79+H109+H139+H169+H199+H229+H259+H289</f>
        <v>20.399999999999999</v>
      </c>
      <c r="K19" s="15" t="s">
        <v>190</v>
      </c>
      <c r="L19" s="17">
        <f t="shared" si="25"/>
        <v>0.69955449299436101</v>
      </c>
      <c r="M19" s="17">
        <f t="shared" si="26"/>
        <v>0.71353726596063227</v>
      </c>
      <c r="N19" s="17">
        <f t="shared" si="27"/>
        <v>0.71312578456870879</v>
      </c>
      <c r="O19" s="17">
        <f t="shared" ref="O19:O28" si="30">Q6</f>
        <v>0.71910011288286901</v>
      </c>
    </row>
    <row r="20" spans="1:15">
      <c r="A20" s="9">
        <v>4</v>
      </c>
      <c r="B20" s="10" t="s">
        <v>191</v>
      </c>
      <c r="C20" s="17">
        <f t="shared" ref="C20:G20" si="31">C50+C80+C110+C140+C170+C200+C230+C260+C290</f>
        <v>496</v>
      </c>
      <c r="D20" s="17">
        <f t="shared" si="31"/>
        <v>504.40000000000003</v>
      </c>
      <c r="E20" s="17">
        <f t="shared" si="31"/>
        <v>507.7</v>
      </c>
      <c r="F20" s="17">
        <f t="shared" si="31"/>
        <v>512.99999999999989</v>
      </c>
      <c r="G20" s="17">
        <f t="shared" si="31"/>
        <v>516.79999999999995</v>
      </c>
      <c r="H20" s="17">
        <f t="shared" ref="H20" si="32">H50+H80+H110+H140+H170+H200+H230+H260+H290</f>
        <v>524</v>
      </c>
      <c r="K20" s="15" t="s">
        <v>192</v>
      </c>
      <c r="L20" s="17">
        <f t="shared" si="25"/>
        <v>0.69656169785460031</v>
      </c>
      <c r="M20" s="17">
        <f t="shared" si="26"/>
        <v>0.6504358443879189</v>
      </c>
      <c r="N20" s="17">
        <f t="shared" si="27"/>
        <v>0.60291264151590473</v>
      </c>
      <c r="O20" s="17">
        <f t="shared" si="30"/>
        <v>0.7986846137475373</v>
      </c>
    </row>
    <row r="21" spans="1:15">
      <c r="A21" s="9">
        <v>5</v>
      </c>
      <c r="B21" s="10" t="s">
        <v>193</v>
      </c>
      <c r="C21" s="17">
        <f t="shared" ref="C21:G21" si="33">C51+C81+C111+C141+C171+C201+C231+C261+C291</f>
        <v>78.399999999999991</v>
      </c>
      <c r="D21" s="17">
        <f t="shared" si="33"/>
        <v>81.8</v>
      </c>
      <c r="E21" s="17">
        <f t="shared" si="33"/>
        <v>82.6</v>
      </c>
      <c r="F21" s="17">
        <f t="shared" si="33"/>
        <v>95.2</v>
      </c>
      <c r="G21" s="17">
        <f t="shared" si="33"/>
        <v>99.8</v>
      </c>
      <c r="H21" s="17">
        <f t="shared" ref="H21" si="34">H51+H81+H111+H141+H171+H201+H231+H261+H291</f>
        <v>106.9</v>
      </c>
      <c r="K21" s="15" t="s">
        <v>194</v>
      </c>
      <c r="L21" s="17">
        <f t="shared" si="25"/>
        <v>1.0090010186832512</v>
      </c>
      <c r="M21" s="17">
        <f t="shared" si="26"/>
        <v>1.041573142823087</v>
      </c>
      <c r="N21" s="17">
        <f t="shared" si="27"/>
        <v>1.0667927550398064</v>
      </c>
      <c r="O21" s="17">
        <f t="shared" si="30"/>
        <v>1.0821289082678149</v>
      </c>
    </row>
    <row r="22" spans="1:15">
      <c r="A22" s="9">
        <v>6</v>
      </c>
      <c r="B22" s="10" t="s">
        <v>195</v>
      </c>
      <c r="C22" s="17">
        <f t="shared" ref="C22:G22" si="35">C52+C82+C112+C142+C172+C202+C232+C262+C292</f>
        <v>511326.1</v>
      </c>
      <c r="D22" s="17">
        <f t="shared" si="35"/>
        <v>443149.90000000008</v>
      </c>
      <c r="E22" s="17">
        <f t="shared" si="35"/>
        <v>441714.39999999997</v>
      </c>
      <c r="F22" s="17">
        <f t="shared" si="35"/>
        <v>502946.60000000003</v>
      </c>
      <c r="G22" s="17">
        <f t="shared" si="35"/>
        <v>557303.10000000009</v>
      </c>
      <c r="H22" s="17">
        <f t="shared" ref="H22" si="36">H52+H82+H112+H142+H172+H202+H232+H262+H292</f>
        <v>599961.5</v>
      </c>
      <c r="K22" s="15" t="s">
        <v>196</v>
      </c>
      <c r="L22" s="17">
        <f t="shared" si="25"/>
        <v>0.74671897091044859</v>
      </c>
      <c r="M22" s="17">
        <f t="shared" si="26"/>
        <v>0.78487469603433457</v>
      </c>
      <c r="N22" s="17">
        <f t="shared" si="27"/>
        <v>0.88939151966130359</v>
      </c>
      <c r="O22" s="17">
        <f t="shared" si="30"/>
        <v>0.93303881383363252</v>
      </c>
    </row>
    <row r="23" spans="1:15">
      <c r="A23" s="9">
        <v>7</v>
      </c>
      <c r="B23" s="10" t="s">
        <v>197</v>
      </c>
      <c r="C23" s="17">
        <f t="shared" ref="C23:G23" si="37">C53+C83+C113+C143+C173+C203+C233+C263+C293</f>
        <v>505566.7</v>
      </c>
      <c r="D23" s="17">
        <f t="shared" si="37"/>
        <v>451823.4</v>
      </c>
      <c r="E23" s="17">
        <f t="shared" si="37"/>
        <v>442452.10000000003</v>
      </c>
      <c r="F23" s="17">
        <f t="shared" si="37"/>
        <v>495828.1</v>
      </c>
      <c r="G23" s="17">
        <f t="shared" si="37"/>
        <v>542886.20000000007</v>
      </c>
      <c r="H23" s="17">
        <f t="shared" ref="H23" si="38">H53+H83+H113+H143+H173+H203+H233+H263+H293</f>
        <v>607252.40000000026</v>
      </c>
      <c r="K23" s="15" t="s">
        <v>198</v>
      </c>
      <c r="L23" s="17">
        <f t="shared" si="25"/>
        <v>1.0638549929955463</v>
      </c>
      <c r="M23" s="17">
        <f t="shared" si="26"/>
        <v>0.99738300271096914</v>
      </c>
      <c r="N23" s="17">
        <f t="shared" si="27"/>
        <v>1.1326950537647178</v>
      </c>
      <c r="O23" s="17">
        <f t="shared" si="30"/>
        <v>0.94069252998044228</v>
      </c>
    </row>
    <row r="24" spans="1:15">
      <c r="A24" s="9">
        <v>8</v>
      </c>
      <c r="B24" s="10" t="s">
        <v>199</v>
      </c>
      <c r="C24" s="17">
        <f t="shared" ref="C24:G24" si="39">C54+C84+C114+C144+C174+C204+C234+C264+C294</f>
        <v>0</v>
      </c>
      <c r="D24" s="17">
        <f t="shared" si="39"/>
        <v>0</v>
      </c>
      <c r="E24" s="17">
        <f t="shared" si="39"/>
        <v>282</v>
      </c>
      <c r="F24" s="17">
        <f t="shared" si="39"/>
        <v>270</v>
      </c>
      <c r="G24" s="17">
        <f t="shared" si="39"/>
        <v>250</v>
      </c>
      <c r="H24" s="17">
        <f t="shared" ref="H24" si="40">H54+H84+H114+H144+H174+H204+H234+H264+H294</f>
        <v>246</v>
      </c>
      <c r="K24" s="15" t="s">
        <v>200</v>
      </c>
      <c r="L24" s="17">
        <f>N11</f>
        <v>0.47377298875425605</v>
      </c>
      <c r="M24" s="17">
        <f>O11</f>
        <v>0.44595149986301197</v>
      </c>
      <c r="N24" s="17">
        <f t="shared" si="27"/>
        <v>0.47623467676368447</v>
      </c>
      <c r="O24" s="17">
        <f t="shared" si="30"/>
        <v>0.42612012903168039</v>
      </c>
    </row>
    <row r="25" spans="1:15">
      <c r="A25" s="9">
        <v>9</v>
      </c>
      <c r="B25" s="10" t="s">
        <v>201</v>
      </c>
      <c r="C25" s="17">
        <f t="shared" ref="C25:G25" si="41">C55+C85+C115+C145+C175+C205+C235+C265+C295</f>
        <v>0</v>
      </c>
      <c r="D25" s="17">
        <f t="shared" si="41"/>
        <v>0</v>
      </c>
      <c r="E25" s="17">
        <f t="shared" si="41"/>
        <v>144</v>
      </c>
      <c r="F25" s="17">
        <f t="shared" si="41"/>
        <v>119</v>
      </c>
      <c r="G25" s="17">
        <f t="shared" si="41"/>
        <v>117</v>
      </c>
      <c r="H25" s="17">
        <f t="shared" ref="H25" si="42">H55+H85+H115+H145+H175+H205+H235+H265+H295</f>
        <v>89</v>
      </c>
      <c r="K25" s="15" t="s">
        <v>202</v>
      </c>
      <c r="L25" s="17">
        <f>L12</f>
        <v>0.3888318699129874</v>
      </c>
      <c r="M25" s="17">
        <f>N12</f>
        <v>0.79757236894545558</v>
      </c>
      <c r="N25" s="17">
        <f t="shared" si="27"/>
        <v>0.58685763026350946</v>
      </c>
      <c r="O25" s="17">
        <f t="shared" si="30"/>
        <v>0.65130978077782276</v>
      </c>
    </row>
    <row r="26" spans="1:15">
      <c r="A26" s="9">
        <v>10</v>
      </c>
      <c r="B26" s="10" t="s">
        <v>203</v>
      </c>
      <c r="C26" s="17">
        <f t="shared" ref="C26:G26" si="43">C56+C86+C116+C146+C176+C206+C236+C266+C296</f>
        <v>807</v>
      </c>
      <c r="D26" s="17">
        <f t="shared" si="43"/>
        <v>842</v>
      </c>
      <c r="E26" s="17">
        <f t="shared" si="43"/>
        <v>820</v>
      </c>
      <c r="F26" s="17">
        <f t="shared" si="43"/>
        <v>699</v>
      </c>
      <c r="G26" s="17">
        <f t="shared" si="43"/>
        <v>757</v>
      </c>
      <c r="H26" s="17">
        <f t="shared" ref="H26" si="44">H56+H86+H116+H146+H176+H206+H236+H266+H296</f>
        <v>596</v>
      </c>
      <c r="K26" s="15" t="s">
        <v>204</v>
      </c>
      <c r="L26" s="17">
        <f>L13</f>
        <v>0.83906274859285057</v>
      </c>
      <c r="M26" s="17">
        <f>N13</f>
        <v>0.85583402807932796</v>
      </c>
      <c r="N26" s="17">
        <f t="shared" si="27"/>
        <v>0.8697347044773428</v>
      </c>
      <c r="O26" s="17">
        <f t="shared" si="30"/>
        <v>0.87702104972414863</v>
      </c>
    </row>
    <row r="27" spans="1:15">
      <c r="A27" s="9">
        <v>11</v>
      </c>
      <c r="B27" s="10" t="s">
        <v>205</v>
      </c>
      <c r="C27" s="17">
        <f t="shared" ref="C27:G27" si="45">C57+C87+C117+C147+C177+C207+C237+C267+C297</f>
        <v>1001</v>
      </c>
      <c r="D27" s="17">
        <f t="shared" si="45"/>
        <v>917</v>
      </c>
      <c r="E27" s="17">
        <f t="shared" si="45"/>
        <v>842</v>
      </c>
      <c r="F27" s="17">
        <f t="shared" si="45"/>
        <v>822</v>
      </c>
      <c r="G27" s="17">
        <f t="shared" si="45"/>
        <v>844</v>
      </c>
      <c r="H27" s="17">
        <f t="shared" ref="H27" si="46">H57+H87+H117+H147+H177+H207+H237+H267+H297</f>
        <v>660</v>
      </c>
      <c r="K27" s="15" t="s">
        <v>206</v>
      </c>
      <c r="L27" s="17">
        <f>L14</f>
        <v>1.0566894501530895</v>
      </c>
      <c r="M27" s="17">
        <f>N14</f>
        <v>1.0754424975378762</v>
      </c>
      <c r="N27" s="17">
        <f t="shared" si="27"/>
        <v>1.090474988336529</v>
      </c>
      <c r="O27" s="17">
        <f t="shared" si="30"/>
        <v>1.0981752153512385</v>
      </c>
    </row>
    <row r="28" spans="1:15">
      <c r="A28" s="9">
        <v>12</v>
      </c>
      <c r="B28" s="10" t="s">
        <v>207</v>
      </c>
      <c r="C28" s="17">
        <f t="shared" ref="C28:G28" si="47">C58+C88+C118+C148+C178+C208+C238+C268+C298</f>
        <v>18</v>
      </c>
      <c r="D28" s="17">
        <f t="shared" si="47"/>
        <v>18</v>
      </c>
      <c r="E28" s="17">
        <f t="shared" si="47"/>
        <v>18</v>
      </c>
      <c r="F28" s="17">
        <f t="shared" si="47"/>
        <v>18</v>
      </c>
      <c r="G28" s="17">
        <f t="shared" si="47"/>
        <v>18</v>
      </c>
      <c r="H28" s="17">
        <f t="shared" ref="H28" si="48">H58+H88+H118+H148+H178+H208+H238+H268+H298</f>
        <v>18</v>
      </c>
      <c r="K28" s="15" t="s">
        <v>208</v>
      </c>
      <c r="L28" s="17">
        <f>L15</f>
        <v>1.0745840191957263</v>
      </c>
      <c r="M28" s="17">
        <f>N15</f>
        <v>1.0374904232754758</v>
      </c>
      <c r="N28" s="17">
        <f t="shared" si="27"/>
        <v>0.95824325946661781</v>
      </c>
      <c r="O28" s="17">
        <f t="shared" si="30"/>
        <v>0.95050580598939649</v>
      </c>
    </row>
    <row r="29" spans="1:15">
      <c r="A29" s="9">
        <v>13</v>
      </c>
      <c r="B29" s="10" t="s">
        <v>209</v>
      </c>
      <c r="C29" s="17">
        <f t="shared" ref="C29:G29" si="49">C59+C89+C119+C149+C179+C209+C239+C269+C299</f>
        <v>9</v>
      </c>
      <c r="D29" s="17">
        <f t="shared" si="49"/>
        <v>9</v>
      </c>
      <c r="E29" s="17">
        <f t="shared" si="49"/>
        <v>9</v>
      </c>
      <c r="F29" s="17">
        <f t="shared" si="49"/>
        <v>9</v>
      </c>
      <c r="G29" s="17">
        <f t="shared" si="49"/>
        <v>9</v>
      </c>
      <c r="H29" s="17">
        <f t="shared" ref="H29" si="50">H59+H89+H119+H149+H179+H209+H239+H269+H299</f>
        <v>9</v>
      </c>
      <c r="M29" t="s">
        <v>210</v>
      </c>
      <c r="N29" s="52">
        <f>AVERAGE(N18:N28)</f>
        <v>0.85092316497919296</v>
      </c>
    </row>
    <row r="30" spans="1:15">
      <c r="A30" s="9">
        <v>14</v>
      </c>
      <c r="B30" s="10" t="s">
        <v>211</v>
      </c>
      <c r="C30" s="17">
        <f t="shared" ref="C30:G30" si="51">C60+C90+C120+C150+C180+C210+C240+C270+C300</f>
        <v>93</v>
      </c>
      <c r="D30" s="17">
        <f t="shared" si="51"/>
        <v>90</v>
      </c>
      <c r="E30" s="17">
        <f t="shared" si="51"/>
        <v>84</v>
      </c>
      <c r="F30" s="17">
        <f t="shared" si="51"/>
        <v>71</v>
      </c>
      <c r="G30" s="17">
        <f t="shared" si="51"/>
        <v>71</v>
      </c>
      <c r="H30" s="17">
        <f t="shared" ref="H30" si="52">H60+H90+H120+H150+H180+H210+H240+H270+H300</f>
        <v>69</v>
      </c>
      <c r="M30" t="s">
        <v>212</v>
      </c>
      <c r="N30" s="52">
        <f>STDEV(N18:N28)</f>
        <v>0.22414793996354923</v>
      </c>
    </row>
    <row r="31" spans="1:15">
      <c r="A31" s="9">
        <v>15</v>
      </c>
      <c r="B31" s="10" t="s">
        <v>213</v>
      </c>
      <c r="C31" s="17">
        <f t="shared" ref="C31:G31" si="53">C61+C91+C121+C151+C181+C211+C241+C271+C301</f>
        <v>16276</v>
      </c>
      <c r="D31" s="17">
        <f t="shared" si="53"/>
        <v>15928</v>
      </c>
      <c r="E31" s="17">
        <f t="shared" si="53"/>
        <v>15726</v>
      </c>
      <c r="F31" s="17">
        <f t="shared" si="53"/>
        <v>15566</v>
      </c>
      <c r="G31" s="17">
        <f t="shared" si="53"/>
        <v>15292</v>
      </c>
      <c r="H31" s="17">
        <f t="shared" ref="H31" si="54">H61+H91+H121+H151+H181+H211+H241+H271+H301</f>
        <v>15072</v>
      </c>
    </row>
    <row r="32" spans="1:15" ht="16">
      <c r="A32" s="20"/>
    </row>
    <row r="33" spans="1:17" ht="16">
      <c r="A33" s="20" t="s">
        <v>302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5.7650358367092558</v>
      </c>
      <c r="D35" s="17">
        <f t="shared" si="55"/>
        <v>6.0012634238787115</v>
      </c>
      <c r="E35" s="17">
        <f t="shared" si="55"/>
        <v>6.1914589617399587</v>
      </c>
      <c r="F35" s="17">
        <f t="shared" si="55"/>
        <v>6.1777284967527324</v>
      </c>
      <c r="G35" s="17">
        <f t="shared" si="55"/>
        <v>6.2380038387715926</v>
      </c>
      <c r="H35" s="17">
        <f t="shared" ref="H35" si="56">H47/H61*1000</f>
        <v>6.2690885709692976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1.0793933328338348</v>
      </c>
      <c r="M35" s="17">
        <f t="shared" si="57"/>
        <v>1.100818260741107</v>
      </c>
      <c r="N35" s="17">
        <f t="shared" si="57"/>
        <v>1.1171586573021746</v>
      </c>
      <c r="O35" s="17">
        <f t="shared" si="57"/>
        <v>1.1160048515353391</v>
      </c>
      <c r="P35" s="17">
        <f t="shared" si="57"/>
        <v>1.1210408796886564</v>
      </c>
      <c r="Q35" s="17">
        <f t="shared" si="57"/>
        <v>1.1236088752885205</v>
      </c>
    </row>
    <row r="36" spans="1:17">
      <c r="A36" s="9">
        <v>2</v>
      </c>
      <c r="B36" s="15" t="s">
        <v>176</v>
      </c>
      <c r="C36" s="17">
        <f t="shared" ref="C36:G36" si="58">C48/C61*1000</f>
        <v>1.5581177937052042</v>
      </c>
      <c r="D36" s="17">
        <f t="shared" si="58"/>
        <v>1.5792798483891346</v>
      </c>
      <c r="E36" s="17">
        <f t="shared" si="58"/>
        <v>1.5875535799333227</v>
      </c>
      <c r="F36" s="17">
        <f t="shared" si="58"/>
        <v>1.5840329478853159</v>
      </c>
      <c r="G36" s="17">
        <f t="shared" si="58"/>
        <v>1.599488163787588</v>
      </c>
      <c r="H36" s="17">
        <f t="shared" ref="H36" si="59">H48/H61*1000</f>
        <v>1.6074586079408455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0.58112188859540215</v>
      </c>
      <c r="M36" s="17">
        <f t="shared" si="57"/>
        <v>0.58565283019206194</v>
      </c>
      <c r="N36" s="17">
        <f t="shared" si="57"/>
        <v>0.58741728125992887</v>
      </c>
      <c r="O36" s="17">
        <f t="shared" si="57"/>
        <v>0.58666695139530867</v>
      </c>
      <c r="P36" s="17">
        <f t="shared" si="57"/>
        <v>0.58995558560140193</v>
      </c>
      <c r="Q36" s="17">
        <f t="shared" si="57"/>
        <v>0.59164630420037001</v>
      </c>
    </row>
    <row r="37" spans="1:17">
      <c r="A37" s="9">
        <v>3</v>
      </c>
      <c r="B37" s="15" t="s">
        <v>177</v>
      </c>
      <c r="C37" s="17">
        <f>C49/C61*1000+0.00001</f>
        <v>2.0411443097538173</v>
      </c>
      <c r="D37" s="17">
        <f>D49/D61*1000+0.00001</f>
        <v>2.053073802905875</v>
      </c>
      <c r="E37" s="17">
        <f>E49/E61*1000+0.00001</f>
        <v>2.0479541181139864</v>
      </c>
      <c r="F37" s="17">
        <f>F49/F61*1000+0.00001</f>
        <v>2.011731843814351</v>
      </c>
      <c r="G37" s="17">
        <f>G49/G61*1000</f>
        <v>2.0153550863723604</v>
      </c>
      <c r="H37" s="17">
        <f>H49/H61*1000</f>
        <v>3.2792155601993245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1.0116725914022007</v>
      </c>
      <c r="M37" s="17">
        <f t="shared" si="57"/>
        <v>1.0149940928310581</v>
      </c>
      <c r="N37" s="17">
        <f t="shared" si="57"/>
        <v>1.0135720380650914</v>
      </c>
      <c r="O37" s="17">
        <f t="shared" si="57"/>
        <v>1.0033630569631284</v>
      </c>
      <c r="P37" s="17">
        <f t="shared" si="57"/>
        <v>1.0043960469032589</v>
      </c>
      <c r="Q37" s="17">
        <f t="shared" si="57"/>
        <v>1.2518042784995651</v>
      </c>
    </row>
    <row r="38" spans="1:17">
      <c r="A38" s="9">
        <v>4</v>
      </c>
      <c r="B38" s="15" t="s">
        <v>178</v>
      </c>
      <c r="C38" s="17">
        <f t="shared" ref="C38:G38" si="60">C50/C61*1000</f>
        <v>25.864755375506391</v>
      </c>
      <c r="D38" s="17">
        <f t="shared" si="60"/>
        <v>26.737207833228052</v>
      </c>
      <c r="E38" s="17">
        <f t="shared" si="60"/>
        <v>27.131290681060488</v>
      </c>
      <c r="F38" s="17">
        <f t="shared" si="60"/>
        <v>27.482971645810235</v>
      </c>
      <c r="G38" s="17">
        <f t="shared" si="60"/>
        <v>27.847088931541904</v>
      </c>
      <c r="H38" s="17">
        <f t="shared" ref="H38" si="61">H50/H61*1000</f>
        <v>28.355569844076516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0.91815590847521078</v>
      </c>
      <c r="M38" s="17">
        <f t="shared" si="57"/>
        <v>0.93586061895765238</v>
      </c>
      <c r="N38" s="17">
        <f t="shared" si="57"/>
        <v>0.94377725745639118</v>
      </c>
      <c r="O38" s="17">
        <f t="shared" si="57"/>
        <v>0.95080099273013885</v>
      </c>
      <c r="P38" s="17">
        <f t="shared" si="57"/>
        <v>0.95803304066477846</v>
      </c>
      <c r="Q38" s="17">
        <f t="shared" si="57"/>
        <v>0.96806562990257827</v>
      </c>
    </row>
    <row r="39" spans="1:17">
      <c r="A39" s="9">
        <v>5</v>
      </c>
      <c r="B39" s="15" t="s">
        <v>179</v>
      </c>
      <c r="C39" s="17">
        <f t="shared" ref="C39:G39" si="62">C51/C61*1000</f>
        <v>4.752259270800872</v>
      </c>
      <c r="D39" s="17">
        <f t="shared" si="62"/>
        <v>4.974731522425774</v>
      </c>
      <c r="E39" s="17">
        <f t="shared" si="62"/>
        <v>5.1436735989839653</v>
      </c>
      <c r="F39" s="17">
        <f t="shared" si="62"/>
        <v>5.2589893869792492</v>
      </c>
      <c r="G39" s="17">
        <f t="shared" si="62"/>
        <v>5.4702495201535513</v>
      </c>
      <c r="H39" s="17">
        <f t="shared" ref="H39" si="63">H51/H61*1000</f>
        <v>5.4975084391576923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0.74093265024022115</v>
      </c>
      <c r="M39" s="17">
        <f t="shared" si="57"/>
        <v>0.76070793585943586</v>
      </c>
      <c r="N39" s="17">
        <f t="shared" si="57"/>
        <v>0.77547535385956645</v>
      </c>
      <c r="O39" s="17">
        <f t="shared" si="57"/>
        <v>0.78543728456525397</v>
      </c>
      <c r="P39" s="17">
        <f t="shared" si="57"/>
        <v>0.80345037113723916</v>
      </c>
      <c r="Q39" s="17">
        <f t="shared" si="57"/>
        <v>0.80575293173499118</v>
      </c>
    </row>
    <row r="40" spans="1:17">
      <c r="A40" s="9">
        <v>6</v>
      </c>
      <c r="B40" s="15" t="s">
        <v>180</v>
      </c>
      <c r="C40" s="17">
        <f t="shared" ref="C40:G40" si="64">(C52-C53)/C52*100</f>
        <v>0.30936844172667782</v>
      </c>
      <c r="D40" s="17">
        <f t="shared" si="64"/>
        <v>-1.4407397054255546</v>
      </c>
      <c r="E40" s="17">
        <f t="shared" si="64"/>
        <v>-0.98949114448510078</v>
      </c>
      <c r="F40" s="17">
        <f t="shared" si="64"/>
        <v>1.0763708598183914</v>
      </c>
      <c r="G40" s="17">
        <f t="shared" si="64"/>
        <v>2.5126956282292254</v>
      </c>
      <c r="H40" s="17">
        <f t="shared" ref="H40" si="65">(H52-H53)/H52*100</f>
        <v>-0.31754840475483515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1.0223892821887457</v>
      </c>
      <c r="M40" s="17">
        <f t="shared" si="66"/>
        <v>0.92827342731268081</v>
      </c>
      <c r="N40" s="17">
        <f t="shared" si="66"/>
        <v>0.95305867705741887</v>
      </c>
      <c r="O40" s="17">
        <f t="shared" si="66"/>
        <v>1.0613741502275771</v>
      </c>
      <c r="P40" s="17">
        <f t="shared" si="66"/>
        <v>1.1293746845326846</v>
      </c>
      <c r="Q40" s="17">
        <f t="shared" si="66"/>
        <v>0.98937021898961375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1.2700428639466583</v>
      </c>
      <c r="F41" s="17">
        <f>(F55-F54)/F61*1000</f>
        <v>-3.0096626009821006</v>
      </c>
      <c r="G41" s="17">
        <f>(G55-G54)/G61*1000</f>
        <v>-2.8790786948176583</v>
      </c>
      <c r="H41" s="17">
        <f>(H55-H54)/H61*1000</f>
        <v>-6.912072014145636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0.94537209100648267</v>
      </c>
      <c r="O41" s="17">
        <f t="shared" si="67"/>
        <v>0.71214775983031686</v>
      </c>
      <c r="P41" s="17">
        <f t="shared" si="67"/>
        <v>0.71884166922758208</v>
      </c>
      <c r="Q41" s="17">
        <f t="shared" si="67"/>
        <v>0.53809068598762777</v>
      </c>
    </row>
    <row r="42" spans="1:17">
      <c r="A42" s="9">
        <v>8</v>
      </c>
      <c r="B42" s="15" t="s">
        <v>182</v>
      </c>
      <c r="C42" s="17">
        <f t="shared" ref="C42:H42" si="68">(C56-C57)/C61*1000</f>
        <v>-8.7254596447491419</v>
      </c>
      <c r="D42" s="17">
        <f t="shared" si="68"/>
        <v>-6.9488313329121913</v>
      </c>
      <c r="E42" s="17">
        <f t="shared" si="68"/>
        <v>0.95253214795999364</v>
      </c>
      <c r="F42" s="17">
        <f t="shared" si="68"/>
        <v>-6.6529383811183278</v>
      </c>
      <c r="G42" s="17">
        <f t="shared" si="68"/>
        <v>-2.0793346129238643</v>
      </c>
      <c r="H42" s="17">
        <f t="shared" si="68"/>
        <v>-7.2335637357338047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0.47534466948113679</v>
      </c>
      <c r="M42" s="17">
        <f>(ATAN(D42/10)+3.1415/2)/3.1415*1.75</f>
        <v>0.53670738911899685</v>
      </c>
      <c r="N42" s="17">
        <f t="shared" si="67"/>
        <v>0.92790202369982266</v>
      </c>
      <c r="O42" s="17">
        <f t="shared" si="67"/>
        <v>0.54797779162845761</v>
      </c>
      <c r="P42" s="17">
        <f t="shared" si="67"/>
        <v>0.76079620871760412</v>
      </c>
      <c r="Q42" s="17">
        <f t="shared" si="67"/>
        <v>0.52615310919726943</v>
      </c>
    </row>
    <row r="43" spans="1:17">
      <c r="A43" s="9">
        <v>9</v>
      </c>
      <c r="B43" s="15" t="s">
        <v>183</v>
      </c>
      <c r="C43" s="17">
        <f t="shared" ref="C43:G43" si="69">C58/C61*1000</f>
        <v>0.1558117793705204</v>
      </c>
      <c r="D43" s="17">
        <f t="shared" si="69"/>
        <v>0.15792798483891343</v>
      </c>
      <c r="E43" s="17">
        <f t="shared" si="69"/>
        <v>0.15875535799333229</v>
      </c>
      <c r="F43" s="17">
        <f t="shared" si="69"/>
        <v>0.1584032947885316</v>
      </c>
      <c r="G43" s="17">
        <f t="shared" si="69"/>
        <v>0.1599488163787588</v>
      </c>
      <c r="H43" s="17">
        <f t="shared" ref="H43" si="70">H58/H61*1000</f>
        <v>0.16074586079408457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0.27151128163663169</v>
      </c>
      <c r="M43" s="17">
        <f t="shared" si="71"/>
        <v>0.27362822437114698</v>
      </c>
      <c r="N43" s="17">
        <f t="shared" si="71"/>
        <v>0.27445260971994129</v>
      </c>
      <c r="O43" s="17">
        <f t="shared" si="71"/>
        <v>0.27410204122959292</v>
      </c>
      <c r="P43" s="17">
        <f t="shared" si="71"/>
        <v>0.27563855414651062</v>
      </c>
      <c r="Q43" s="17">
        <f t="shared" si="71"/>
        <v>0.27642849027299565</v>
      </c>
    </row>
    <row r="44" spans="1:17">
      <c r="A44" s="9">
        <v>10</v>
      </c>
      <c r="B44" s="15" t="s">
        <v>184</v>
      </c>
      <c r="C44" s="17">
        <f t="shared" ref="C44:G44" si="72">C59/C61*100</f>
        <v>1.558117793705204E-2</v>
      </c>
      <c r="D44" s="17">
        <f t="shared" si="72"/>
        <v>1.5792798483891344E-2</v>
      </c>
      <c r="E44" s="17">
        <f t="shared" si="72"/>
        <v>1.5875535799333228E-2</v>
      </c>
      <c r="F44" s="17">
        <f t="shared" si="72"/>
        <v>1.5840329478853162E-2</v>
      </c>
      <c r="G44" s="17">
        <f t="shared" si="72"/>
        <v>1.599488163787588E-2</v>
      </c>
      <c r="H44" s="17">
        <f t="shared" ref="H44" si="73">H59/H61*100</f>
        <v>1.6074586079408457E-2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0.51106310193588511</v>
      </c>
      <c r="M44" s="17">
        <f t="shared" si="71"/>
        <v>0.51504780310189391</v>
      </c>
      <c r="N44" s="17">
        <f t="shared" si="71"/>
        <v>0.51659953579972373</v>
      </c>
      <c r="O44" s="17">
        <f t="shared" si="71"/>
        <v>0.51593966406607628</v>
      </c>
      <c r="P44" s="17">
        <f t="shared" si="71"/>
        <v>0.51883182770933689</v>
      </c>
      <c r="Q44" s="17">
        <f t="shared" si="71"/>
        <v>0.52031871696380605</v>
      </c>
    </row>
    <row r="45" spans="1:17">
      <c r="A45" s="9">
        <v>11</v>
      </c>
      <c r="B45" s="15" t="s">
        <v>185</v>
      </c>
      <c r="C45" s="17">
        <f t="shared" ref="C45:G45" si="74">C60/C61*1000</f>
        <v>4.362729822374571</v>
      </c>
      <c r="D45" s="17">
        <f t="shared" si="74"/>
        <v>4.4219835754895769</v>
      </c>
      <c r="E45" s="17">
        <f t="shared" si="74"/>
        <v>4.2863946658199712</v>
      </c>
      <c r="F45" s="17">
        <f t="shared" si="74"/>
        <v>2.8512593061935689</v>
      </c>
      <c r="G45" s="17">
        <f t="shared" si="74"/>
        <v>2.8790786948176583</v>
      </c>
      <c r="H45" s="17">
        <f t="shared" ref="H45" si="75">H60/H61*1000</f>
        <v>2.8934254942935218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0.92450836936311509</v>
      </c>
      <c r="M45" s="17">
        <f t="shared" si="71"/>
        <v>0.93171665648740876</v>
      </c>
      <c r="N45" s="17">
        <f t="shared" si="71"/>
        <v>0.91516058993493699</v>
      </c>
      <c r="O45" s="17">
        <f t="shared" si="71"/>
        <v>0.7237082877787917</v>
      </c>
      <c r="P45" s="17">
        <f t="shared" si="71"/>
        <v>0.72776512415718686</v>
      </c>
      <c r="Q45" s="17">
        <f t="shared" si="71"/>
        <v>0.72985078291035965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37</v>
      </c>
      <c r="D47" s="17">
        <v>38</v>
      </c>
      <c r="E47" s="17">
        <v>39</v>
      </c>
      <c r="F47" s="17">
        <v>39</v>
      </c>
      <c r="G47" s="17">
        <v>39</v>
      </c>
      <c r="H47" s="17">
        <v>39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10</v>
      </c>
      <c r="D48" s="17">
        <v>10</v>
      </c>
      <c r="E48" s="17">
        <v>10</v>
      </c>
      <c r="F48" s="17">
        <v>10</v>
      </c>
      <c r="G48" s="17">
        <v>10</v>
      </c>
      <c r="H48" s="17">
        <v>10</v>
      </c>
      <c r="K48" s="15" t="s">
        <v>187</v>
      </c>
      <c r="L48" s="17">
        <f t="shared" ref="L48:L53" si="76">L35</f>
        <v>1.0793933328338348</v>
      </c>
      <c r="M48" s="17">
        <f t="shared" ref="M48:M53" si="77">N35</f>
        <v>1.1171586573021746</v>
      </c>
      <c r="N48" s="17">
        <f t="shared" ref="N48:N58" si="78">P35</f>
        <v>1.1210408796886564</v>
      </c>
      <c r="O48" s="17">
        <f>Q35</f>
        <v>1.1236088752885205</v>
      </c>
    </row>
    <row r="49" spans="1:17">
      <c r="A49" s="9">
        <v>3</v>
      </c>
      <c r="B49" s="10" t="s">
        <v>189</v>
      </c>
      <c r="C49" s="17">
        <v>13.1</v>
      </c>
      <c r="D49" s="17">
        <v>13</v>
      </c>
      <c r="E49" s="17">
        <v>12.9</v>
      </c>
      <c r="F49" s="17">
        <v>12.7</v>
      </c>
      <c r="G49" s="17">
        <v>12.6</v>
      </c>
      <c r="H49" s="17">
        <v>20.399999999999999</v>
      </c>
      <c r="K49" s="15" t="s">
        <v>190</v>
      </c>
      <c r="L49" s="17">
        <f t="shared" si="76"/>
        <v>0.58112188859540215</v>
      </c>
      <c r="M49" s="17">
        <f t="shared" si="77"/>
        <v>0.58741728125992887</v>
      </c>
      <c r="N49" s="17">
        <f t="shared" si="78"/>
        <v>0.58995558560140193</v>
      </c>
      <c r="O49" s="17">
        <f t="shared" ref="O49:O58" si="79">Q36</f>
        <v>0.59164630420037001</v>
      </c>
    </row>
    <row r="50" spans="1:17">
      <c r="A50" s="9">
        <v>4</v>
      </c>
      <c r="B50" s="10" t="s">
        <v>191</v>
      </c>
      <c r="C50" s="17">
        <v>166</v>
      </c>
      <c r="D50" s="17">
        <v>169.3</v>
      </c>
      <c r="E50" s="17">
        <v>170.9</v>
      </c>
      <c r="F50" s="17">
        <v>173.5</v>
      </c>
      <c r="G50" s="17">
        <v>174.1</v>
      </c>
      <c r="H50" s="17">
        <v>176.4</v>
      </c>
      <c r="K50" s="15" t="s">
        <v>192</v>
      </c>
      <c r="L50" s="17">
        <f t="shared" si="76"/>
        <v>1.0116725914022007</v>
      </c>
      <c r="M50" s="17">
        <f t="shared" si="77"/>
        <v>1.0135720380650914</v>
      </c>
      <c r="N50" s="17">
        <f t="shared" si="78"/>
        <v>1.0043960469032589</v>
      </c>
      <c r="O50" s="17">
        <f t="shared" si="79"/>
        <v>1.2518042784995651</v>
      </c>
    </row>
    <row r="51" spans="1:17">
      <c r="A51" s="9">
        <v>5</v>
      </c>
      <c r="B51" s="10" t="s">
        <v>193</v>
      </c>
      <c r="C51" s="17">
        <v>30.5</v>
      </c>
      <c r="D51" s="17">
        <v>31.5</v>
      </c>
      <c r="E51" s="17">
        <v>32.4</v>
      </c>
      <c r="F51" s="17">
        <v>33.200000000000003</v>
      </c>
      <c r="G51" s="17">
        <v>34.200000000000003</v>
      </c>
      <c r="H51" s="17">
        <v>34.200000000000003</v>
      </c>
      <c r="K51" s="15" t="s">
        <v>194</v>
      </c>
      <c r="L51" s="17">
        <f t="shared" si="76"/>
        <v>0.91815590847521078</v>
      </c>
      <c r="M51" s="17">
        <f t="shared" si="77"/>
        <v>0.94377725745639118</v>
      </c>
      <c r="N51" s="17">
        <f t="shared" si="78"/>
        <v>0.95803304066477846</v>
      </c>
      <c r="O51" s="17">
        <f t="shared" si="79"/>
        <v>0.96806562990257827</v>
      </c>
    </row>
    <row r="52" spans="1:17">
      <c r="A52" s="9">
        <v>6</v>
      </c>
      <c r="B52" s="10" t="s">
        <v>195</v>
      </c>
      <c r="C52" s="17">
        <v>453149</v>
      </c>
      <c r="D52" s="17">
        <v>392437.3</v>
      </c>
      <c r="E52" s="17">
        <v>389937.8</v>
      </c>
      <c r="F52" s="17">
        <v>441994.5</v>
      </c>
      <c r="G52" s="17">
        <v>488081.4</v>
      </c>
      <c r="H52" s="17">
        <v>529777.5</v>
      </c>
      <c r="K52" s="15" t="s">
        <v>196</v>
      </c>
      <c r="L52" s="17">
        <f t="shared" si="76"/>
        <v>0.74093265024022115</v>
      </c>
      <c r="M52" s="17">
        <f t="shared" si="77"/>
        <v>0.77547535385956645</v>
      </c>
      <c r="N52" s="17">
        <f t="shared" si="78"/>
        <v>0.80345037113723916</v>
      </c>
      <c r="O52" s="17">
        <f t="shared" si="79"/>
        <v>0.80575293173499118</v>
      </c>
    </row>
    <row r="53" spans="1:17">
      <c r="A53" s="9">
        <v>7</v>
      </c>
      <c r="B53" s="10" t="s">
        <v>197</v>
      </c>
      <c r="C53" s="17">
        <v>451747.1</v>
      </c>
      <c r="D53" s="17">
        <v>398091.3</v>
      </c>
      <c r="E53" s="17">
        <v>393796.2</v>
      </c>
      <c r="F53" s="17">
        <v>437237</v>
      </c>
      <c r="G53" s="17">
        <v>475817.4</v>
      </c>
      <c r="H53" s="17">
        <v>531459.80000000005</v>
      </c>
      <c r="K53" s="15" t="s">
        <v>198</v>
      </c>
      <c r="L53" s="17">
        <f t="shared" si="76"/>
        <v>1.0223892821887457</v>
      </c>
      <c r="M53" s="17">
        <f t="shared" si="77"/>
        <v>0.95305867705741887</v>
      </c>
      <c r="N53" s="17">
        <f t="shared" si="78"/>
        <v>1.1293746845326846</v>
      </c>
      <c r="O53" s="17">
        <f t="shared" si="79"/>
        <v>0.98937021898961375</v>
      </c>
    </row>
    <row r="54" spans="1:17">
      <c r="A54" s="9">
        <v>8</v>
      </c>
      <c r="B54" s="10" t="s">
        <v>199</v>
      </c>
      <c r="C54" s="17"/>
      <c r="D54" s="17"/>
      <c r="E54" s="17">
        <v>78</v>
      </c>
      <c r="F54" s="17">
        <v>75</v>
      </c>
      <c r="G54" s="17">
        <v>69</v>
      </c>
      <c r="H54" s="17">
        <v>79</v>
      </c>
      <c r="K54" s="15" t="s">
        <v>200</v>
      </c>
      <c r="L54" s="17">
        <f>N41</f>
        <v>0.94537209100648267</v>
      </c>
      <c r="M54" s="17">
        <f>O41</f>
        <v>0.71214775983031686</v>
      </c>
      <c r="N54" s="17">
        <f t="shared" si="78"/>
        <v>0.71884166922758208</v>
      </c>
      <c r="O54" s="17">
        <f t="shared" si="79"/>
        <v>0.53809068598762777</v>
      </c>
    </row>
    <row r="55" spans="1:17">
      <c r="A55" s="9">
        <v>9</v>
      </c>
      <c r="B55" s="10" t="s">
        <v>201</v>
      </c>
      <c r="C55" s="17"/>
      <c r="D55" s="17"/>
      <c r="E55" s="17">
        <v>86</v>
      </c>
      <c r="F55" s="17">
        <v>56</v>
      </c>
      <c r="G55" s="17">
        <v>51</v>
      </c>
      <c r="H55" s="17">
        <v>36</v>
      </c>
      <c r="K55" s="15" t="s">
        <v>202</v>
      </c>
      <c r="L55" s="17">
        <f>L42</f>
        <v>0.47534466948113679</v>
      </c>
      <c r="M55" s="17">
        <f>N42</f>
        <v>0.92790202369982266</v>
      </c>
      <c r="N55" s="17">
        <f t="shared" si="78"/>
        <v>0.76079620871760412</v>
      </c>
      <c r="O55" s="17">
        <f t="shared" si="79"/>
        <v>0.52615310919726943</v>
      </c>
    </row>
    <row r="56" spans="1:17">
      <c r="A56" s="9">
        <v>10</v>
      </c>
      <c r="B56" s="10" t="s">
        <v>203</v>
      </c>
      <c r="C56" s="17">
        <v>269</v>
      </c>
      <c r="D56" s="17">
        <v>289</v>
      </c>
      <c r="E56" s="17">
        <v>300</v>
      </c>
      <c r="F56" s="17">
        <v>276</v>
      </c>
      <c r="G56" s="17">
        <v>295</v>
      </c>
      <c r="H56" s="17">
        <v>210</v>
      </c>
      <c r="K56" s="15" t="s">
        <v>204</v>
      </c>
      <c r="L56" s="17">
        <f>L43</f>
        <v>0.27151128163663169</v>
      </c>
      <c r="M56" s="17">
        <f>N43</f>
        <v>0.27445260971994129</v>
      </c>
      <c r="N56" s="17">
        <f t="shared" si="78"/>
        <v>0.27563855414651062</v>
      </c>
      <c r="O56" s="17">
        <f t="shared" si="79"/>
        <v>0.27642849027299565</v>
      </c>
    </row>
    <row r="57" spans="1:17">
      <c r="A57" s="9">
        <v>11</v>
      </c>
      <c r="B57" s="10" t="s">
        <v>205</v>
      </c>
      <c r="C57" s="17">
        <v>325</v>
      </c>
      <c r="D57" s="17">
        <v>333</v>
      </c>
      <c r="E57" s="17">
        <v>294</v>
      </c>
      <c r="F57" s="17">
        <v>318</v>
      </c>
      <c r="G57" s="17">
        <v>308</v>
      </c>
      <c r="H57" s="17">
        <v>255</v>
      </c>
      <c r="K57" s="15" t="s">
        <v>206</v>
      </c>
      <c r="L57" s="17">
        <f>L44</f>
        <v>0.51106310193588511</v>
      </c>
      <c r="M57" s="17">
        <f>N44</f>
        <v>0.51659953579972373</v>
      </c>
      <c r="N57" s="17">
        <f t="shared" si="78"/>
        <v>0.51883182770933689</v>
      </c>
      <c r="O57" s="17">
        <f t="shared" si="79"/>
        <v>0.52031871696380605</v>
      </c>
    </row>
    <row r="58" spans="1:17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0.92450836936311509</v>
      </c>
      <c r="M58" s="17">
        <f>N45</f>
        <v>0.91516058993493699</v>
      </c>
      <c r="N58" s="17">
        <f t="shared" si="78"/>
        <v>0.72776512415718686</v>
      </c>
      <c r="O58" s="17">
        <f t="shared" si="79"/>
        <v>0.72985078291035965</v>
      </c>
    </row>
    <row r="59" spans="1:17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28</v>
      </c>
      <c r="D60" s="17">
        <v>28</v>
      </c>
      <c r="E60" s="17">
        <v>27</v>
      </c>
      <c r="F60" s="17">
        <v>18</v>
      </c>
      <c r="G60" s="21">
        <v>18</v>
      </c>
      <c r="H60" s="21">
        <v>18</v>
      </c>
    </row>
    <row r="61" spans="1:17">
      <c r="A61" s="9">
        <v>15</v>
      </c>
      <c r="B61" s="10" t="s">
        <v>213</v>
      </c>
      <c r="C61" s="17">
        <v>6418</v>
      </c>
      <c r="D61" s="17">
        <v>6332</v>
      </c>
      <c r="E61" s="17">
        <v>6299</v>
      </c>
      <c r="F61" s="17">
        <v>6313</v>
      </c>
      <c r="G61" s="17">
        <v>6252</v>
      </c>
      <c r="H61" s="17">
        <v>6221</v>
      </c>
    </row>
    <row r="63" spans="1:17" ht="16">
      <c r="A63" s="20" t="s">
        <v>303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2.6666666666666665</v>
      </c>
      <c r="D65" s="17">
        <f t="shared" si="80"/>
        <v>2.7297543221110101</v>
      </c>
      <c r="E65" s="17">
        <f t="shared" si="80"/>
        <v>2.7173913043478262</v>
      </c>
      <c r="F65" s="17">
        <f t="shared" si="80"/>
        <v>2.7829313543599259</v>
      </c>
      <c r="G65" s="17">
        <f t="shared" si="80"/>
        <v>3.8350910834132308</v>
      </c>
      <c r="H65" s="17">
        <f t="shared" ref="H65" si="81">H77/H91*1000</f>
        <v>3.9024390243902438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0.69635167447174129</v>
      </c>
      <c r="M65" s="17">
        <f t="shared" si="82"/>
        <v>0.70578907064741592</v>
      </c>
      <c r="N65" s="17">
        <f t="shared" si="82"/>
        <v>0.70394701559053663</v>
      </c>
      <c r="O65" s="17">
        <f t="shared" si="82"/>
        <v>0.71367226480422552</v>
      </c>
      <c r="P65" s="17">
        <f t="shared" si="82"/>
        <v>0.85838221740368836</v>
      </c>
      <c r="Q65" s="17">
        <f t="shared" si="82"/>
        <v>0.86702852306117906</v>
      </c>
    </row>
    <row r="66" spans="1:17">
      <c r="A66" s="9">
        <v>2</v>
      </c>
      <c r="B66" s="15" t="s">
        <v>176</v>
      </c>
      <c r="C66" s="17">
        <f t="shared" ref="C66:G66" si="83">C78/C91*1000</f>
        <v>3.5555555555555558</v>
      </c>
      <c r="D66" s="17">
        <f t="shared" si="83"/>
        <v>3.6396724294813469</v>
      </c>
      <c r="E66" s="17">
        <f t="shared" si="83"/>
        <v>3.6231884057971016</v>
      </c>
      <c r="F66" s="17">
        <f t="shared" si="83"/>
        <v>3.7105751391465676</v>
      </c>
      <c r="G66" s="17">
        <f t="shared" si="83"/>
        <v>2.8763183125599232</v>
      </c>
      <c r="H66" s="17">
        <f t="shared" ref="H66" si="84">H78/H91*1000</f>
        <v>2.9268292682926829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0.93443832340539346</v>
      </c>
      <c r="M66" s="17">
        <f t="shared" si="82"/>
        <v>0.94710241969897913</v>
      </c>
      <c r="N66" s="17">
        <f t="shared" si="82"/>
        <v>0.94463055540673591</v>
      </c>
      <c r="O66" s="17">
        <f t="shared" si="82"/>
        <v>0.95768092335025101</v>
      </c>
      <c r="P66" s="17">
        <f t="shared" si="82"/>
        <v>0.82707350652909939</v>
      </c>
      <c r="Q66" s="17">
        <f t="shared" si="82"/>
        <v>0.83540444604959962</v>
      </c>
    </row>
    <row r="67" spans="1:17">
      <c r="A67" s="9">
        <v>3</v>
      </c>
      <c r="B67" s="15" t="s">
        <v>177</v>
      </c>
      <c r="C67" s="17">
        <f t="shared" ref="C67:H67" si="85">C79/C91*1000+0.00001</f>
        <v>0.22223222222222225</v>
      </c>
      <c r="D67" s="17">
        <f t="shared" si="85"/>
        <v>1.0000000000000001E-5</v>
      </c>
      <c r="E67" s="17">
        <f t="shared" si="85"/>
        <v>9.0589710144927532E-2</v>
      </c>
      <c r="F67" s="17">
        <f t="shared" si="85"/>
        <v>1.0000000000000001E-5</v>
      </c>
      <c r="G67" s="17">
        <f t="shared" si="85"/>
        <v>1.0000000000000001E-5</v>
      </c>
      <c r="H67" s="17">
        <f t="shared" si="85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0.28225260409293379</v>
      </c>
      <c r="M67" s="17">
        <f t="shared" si="82"/>
        <v>8.8737830999390996E-4</v>
      </c>
      <c r="N67" s="17">
        <f t="shared" si="82"/>
        <v>0.1683701001792193</v>
      </c>
      <c r="O67" s="17">
        <f t="shared" si="82"/>
        <v>8.8737830999390996E-4</v>
      </c>
      <c r="P67" s="17">
        <f t="shared" si="82"/>
        <v>8.8737830999390996E-4</v>
      </c>
      <c r="Q67" s="17">
        <f t="shared" si="82"/>
        <v>8.8737830999390996E-4</v>
      </c>
    </row>
    <row r="68" spans="1:17">
      <c r="A68" s="9">
        <v>4</v>
      </c>
      <c r="B68" s="15" t="s">
        <v>178</v>
      </c>
      <c r="C68" s="17">
        <f t="shared" ref="C68:G68" si="86">C80/C91*1000</f>
        <v>37.06666666666667</v>
      </c>
      <c r="D68" s="17">
        <f t="shared" si="86"/>
        <v>39.035486806187443</v>
      </c>
      <c r="E68" s="17">
        <f t="shared" si="86"/>
        <v>39.311594202898547</v>
      </c>
      <c r="F68" s="17">
        <f t="shared" si="86"/>
        <v>40.259740259740262</v>
      </c>
      <c r="G68" s="17">
        <f t="shared" si="86"/>
        <v>43.624161073825505</v>
      </c>
      <c r="H68" s="17">
        <f t="shared" ref="H68" si="87">H80/H91*1000</f>
        <v>47.512195121951223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1.1160089997795022</v>
      </c>
      <c r="M68" s="17">
        <f t="shared" si="82"/>
        <v>1.1425473484589352</v>
      </c>
      <c r="N68" s="17">
        <f t="shared" si="82"/>
        <v>1.1461034734446418</v>
      </c>
      <c r="O68" s="17">
        <f t="shared" si="82"/>
        <v>1.1580237475371413</v>
      </c>
      <c r="P68" s="17">
        <f t="shared" si="82"/>
        <v>1.1969788246162185</v>
      </c>
      <c r="Q68" s="17">
        <f t="shared" si="82"/>
        <v>1.2363944725077969</v>
      </c>
    </row>
    <row r="69" spans="1:17">
      <c r="A69" s="9">
        <v>5</v>
      </c>
      <c r="B69" s="15" t="s">
        <v>179</v>
      </c>
      <c r="C69" s="17">
        <f t="shared" ref="C69:G69" si="88">C81/C91*1000</f>
        <v>7.9111111111111114</v>
      </c>
      <c r="D69" s="17">
        <f t="shared" si="88"/>
        <v>8.098271155595997</v>
      </c>
      <c r="E69" s="17">
        <f t="shared" si="88"/>
        <v>8.0615942028985508</v>
      </c>
      <c r="F69" s="17">
        <f t="shared" si="88"/>
        <v>8.2560296846011134</v>
      </c>
      <c r="G69" s="17">
        <f t="shared" si="88"/>
        <v>8.5330776605944401</v>
      </c>
      <c r="H69" s="17">
        <f t="shared" ref="H69" si="89">H81/H91*1000</f>
        <v>8.6829268292682933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0.99358799012832288</v>
      </c>
      <c r="M69" s="17">
        <f t="shared" si="82"/>
        <v>1.0070106850208509</v>
      </c>
      <c r="N69" s="17">
        <f t="shared" si="82"/>
        <v>1.0044084225283481</v>
      </c>
      <c r="O69" s="17">
        <f t="shared" si="82"/>
        <v>1.0180140144090257</v>
      </c>
      <c r="P69" s="17">
        <f t="shared" si="82"/>
        <v>1.036620723465054</v>
      </c>
      <c r="Q69" s="17">
        <f t="shared" si="82"/>
        <v>1.0463219231821843</v>
      </c>
    </row>
    <row r="70" spans="1:17">
      <c r="A70" s="9">
        <v>6</v>
      </c>
      <c r="B70" s="15" t="s">
        <v>180</v>
      </c>
      <c r="C70" s="17">
        <f t="shared" ref="C70:G70" si="90">(C82-C83)/C82*100</f>
        <v>-0.71172234398709466</v>
      </c>
      <c r="D70" s="17">
        <f t="shared" si="90"/>
        <v>2.3210831721470102</v>
      </c>
      <c r="E70" s="17">
        <f t="shared" si="90"/>
        <v>-6.0984457404358681</v>
      </c>
      <c r="F70" s="17">
        <f t="shared" si="90"/>
        <v>9.8194776287038632</v>
      </c>
      <c r="G70" s="17">
        <f t="shared" si="90"/>
        <v>6.7436842578441096</v>
      </c>
      <c r="H70" s="17">
        <f t="shared" ref="H70" si="91">(H82-H83)/H82*100</f>
        <v>-7.8017144508299356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2">(ATAN((C70+2.4)/10)+3.1415/2)/3.1415*1.75</f>
        <v>0.96816842271475723</v>
      </c>
      <c r="M70" s="17">
        <f t="shared" si="92"/>
        <v>1.1207109964010531</v>
      </c>
      <c r="N70" s="17">
        <f t="shared" si="92"/>
        <v>0.67766573187485246</v>
      </c>
      <c r="O70" s="17">
        <f t="shared" si="92"/>
        <v>1.3679728807260938</v>
      </c>
      <c r="P70" s="17">
        <f t="shared" si="92"/>
        <v>1.2876117199970756</v>
      </c>
      <c r="Q70" s="17">
        <f t="shared" si="92"/>
        <v>0.59910775526232585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-11.77536231884058</v>
      </c>
      <c r="F71" s="17">
        <f>(F85-F84)/F91*1000</f>
        <v>-16.697588126159555</v>
      </c>
      <c r="G71" s="17">
        <f>(G85-G84)/G91*1000</f>
        <v>-22.051773729626078</v>
      </c>
      <c r="H71" s="17">
        <f>(H85-H84)/H91*1000</f>
        <v>-11.707317073170731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3">(ATAN(E71/10)+3.1415/2)/3.1415*1.75</f>
        <v>0.39216989723069484</v>
      </c>
      <c r="O71" s="17">
        <f t="shared" si="93"/>
        <v>0.30056425724748576</v>
      </c>
      <c r="P71" s="17">
        <f t="shared" si="93"/>
        <v>0.23713787129543953</v>
      </c>
      <c r="Q71" s="17">
        <f t="shared" si="93"/>
        <v>0.39376349974188596</v>
      </c>
    </row>
    <row r="72" spans="1:17">
      <c r="A72" s="9">
        <v>8</v>
      </c>
      <c r="B72" s="15" t="s">
        <v>182</v>
      </c>
      <c r="C72" s="17">
        <f t="shared" ref="C72:H72" si="94">(C86-C87)/C91*1000</f>
        <v>-8</v>
      </c>
      <c r="D72" s="17">
        <f t="shared" si="94"/>
        <v>19.108280254777068</v>
      </c>
      <c r="E72" s="17">
        <f t="shared" si="94"/>
        <v>-11.77536231884058</v>
      </c>
      <c r="F72" s="17">
        <f t="shared" si="94"/>
        <v>-15.769944341372913</v>
      </c>
      <c r="G72" s="17">
        <f t="shared" si="94"/>
        <v>4.7938638542665393</v>
      </c>
      <c r="H72" s="17">
        <f t="shared" si="94"/>
        <v>9.7560975609756095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0.49912966770930539</v>
      </c>
      <c r="M72" s="17">
        <f>(ATAN(D72/10)+3.1415/2)/3.1415*1.75</f>
        <v>1.4814457578155298</v>
      </c>
      <c r="N72" s="17">
        <f t="shared" si="93"/>
        <v>0.39216989723069484</v>
      </c>
      <c r="O72" s="17">
        <f t="shared" si="93"/>
        <v>0.3147842223249393</v>
      </c>
      <c r="P72" s="17">
        <f t="shared" si="93"/>
        <v>1.1240170309035251</v>
      </c>
      <c r="Q72" s="17">
        <f t="shared" si="93"/>
        <v>1.3056359844717944</v>
      </c>
    </row>
    <row r="73" spans="1:17">
      <c r="A73" s="9">
        <v>9</v>
      </c>
      <c r="B73" s="15" t="s">
        <v>183</v>
      </c>
      <c r="C73" s="17">
        <f t="shared" ref="C73:G73" si="95">C88/C91*1000</f>
        <v>1.7777777777777779</v>
      </c>
      <c r="D73" s="17">
        <f t="shared" si="95"/>
        <v>1.8198362147406735</v>
      </c>
      <c r="E73" s="17">
        <f t="shared" si="95"/>
        <v>1.8115942028985508</v>
      </c>
      <c r="F73" s="17">
        <f t="shared" si="95"/>
        <v>1.8552875695732838</v>
      </c>
      <c r="G73" s="17">
        <f t="shared" si="95"/>
        <v>1.9175455417066154</v>
      </c>
      <c r="H73" s="17">
        <f t="shared" ref="H73" si="96">H88/H91*1000</f>
        <v>1.9512195121951219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7">IF(C73/$I73&gt;1,2^((1-$I73/C73)/LN(10/3)),2^(-LOG($I73/C73,10/3)))</f>
        <v>1.0941258406374974</v>
      </c>
      <c r="M73" s="17">
        <f t="shared" si="97"/>
        <v>1.1064782236406279</v>
      </c>
      <c r="N73" s="17">
        <f t="shared" si="97"/>
        <v>1.1040919832097031</v>
      </c>
      <c r="O73" s="17">
        <f t="shared" si="97"/>
        <v>1.1165568812504494</v>
      </c>
      <c r="P73" s="17">
        <f t="shared" si="97"/>
        <v>1.1335590658860448</v>
      </c>
      <c r="Q73" s="17">
        <f t="shared" si="97"/>
        <v>1.1424036111017495</v>
      </c>
    </row>
    <row r="74" spans="1:17">
      <c r="A74" s="9">
        <v>10</v>
      </c>
      <c r="B74" s="15" t="s">
        <v>184</v>
      </c>
      <c r="C74" s="17">
        <f t="shared" ref="C74:G74" si="98">C89/C91*100</f>
        <v>8.8888888888888892E-2</v>
      </c>
      <c r="D74" s="17">
        <f t="shared" si="98"/>
        <v>9.0991810737033677E-2</v>
      </c>
      <c r="E74" s="17">
        <f t="shared" si="98"/>
        <v>9.0579710144927536E-2</v>
      </c>
      <c r="F74" s="17">
        <f t="shared" si="98"/>
        <v>9.27643784786642E-2</v>
      </c>
      <c r="G74" s="17">
        <f t="shared" si="98"/>
        <v>9.5877277085330767E-2</v>
      </c>
      <c r="H74" s="17">
        <f t="shared" ref="H74" si="99">H89/H91*100</f>
        <v>9.7560975609756101E-2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7"/>
        <v>1.2864365492636052</v>
      </c>
      <c r="M74" s="17">
        <f t="shared" si="97"/>
        <v>1.2961007672863782</v>
      </c>
      <c r="N74" s="17">
        <f t="shared" si="97"/>
        <v>1.2942366421628158</v>
      </c>
      <c r="O74" s="17">
        <f t="shared" si="97"/>
        <v>1.3039594575555242</v>
      </c>
      <c r="P74" s="17">
        <f t="shared" si="97"/>
        <v>1.3171633058389749</v>
      </c>
      <c r="Q74" s="17">
        <f t="shared" si="97"/>
        <v>1.3240058331606266</v>
      </c>
    </row>
    <row r="75" spans="1:17">
      <c r="A75" s="9">
        <v>11</v>
      </c>
      <c r="B75" s="15" t="s">
        <v>185</v>
      </c>
      <c r="C75" s="17">
        <f t="shared" ref="C75:G75" si="100">C90/C91*1000</f>
        <v>12.444444444444443</v>
      </c>
      <c r="D75" s="17">
        <f t="shared" si="100"/>
        <v>12.738853503184714</v>
      </c>
      <c r="E75" s="17">
        <f t="shared" si="100"/>
        <v>10.869565217391305</v>
      </c>
      <c r="F75" s="17">
        <f t="shared" si="100"/>
        <v>11.131725417439704</v>
      </c>
      <c r="G75" s="17">
        <f t="shared" si="100"/>
        <v>11.505273250239693</v>
      </c>
      <c r="H75" s="17">
        <f t="shared" ref="H75" si="101">H90/H91*1000</f>
        <v>11.707317073170731</v>
      </c>
      <c r="I75" s="18">
        <f>Показатели!$E$12</f>
        <v>5</v>
      </c>
      <c r="J75" s="9">
        <v>11</v>
      </c>
      <c r="K75" s="15" t="s">
        <v>185</v>
      </c>
      <c r="L75" s="17">
        <f t="shared" si="97"/>
        <v>1.4111456893093051</v>
      </c>
      <c r="M75" s="17">
        <f t="shared" si="97"/>
        <v>1.4187097904526396</v>
      </c>
      <c r="N75" s="17">
        <f t="shared" si="97"/>
        <v>1.3646349909040187</v>
      </c>
      <c r="O75" s="17">
        <f t="shared" si="97"/>
        <v>1.3731727211568696</v>
      </c>
      <c r="P75" s="17">
        <f t="shared" si="97"/>
        <v>1.3847502312700142</v>
      </c>
      <c r="Q75" s="17">
        <f t="shared" si="97"/>
        <v>1.3907423366946141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3</v>
      </c>
      <c r="D77" s="17">
        <v>3</v>
      </c>
      <c r="E77" s="17">
        <v>3</v>
      </c>
      <c r="F77" s="17">
        <v>3</v>
      </c>
      <c r="G77" s="17">
        <v>4</v>
      </c>
      <c r="H77" s="17">
        <v>4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3</v>
      </c>
      <c r="H78" s="17">
        <v>3</v>
      </c>
      <c r="K78" s="15" t="s">
        <v>187</v>
      </c>
      <c r="L78" s="17">
        <f t="shared" ref="L78:L83" si="102">L65</f>
        <v>0.69635167447174129</v>
      </c>
      <c r="M78" s="17">
        <f t="shared" ref="M78:M83" si="103">N65</f>
        <v>0.70394701559053663</v>
      </c>
      <c r="N78" s="17">
        <f t="shared" ref="N78:N88" si="104">P65</f>
        <v>0.85838221740368836</v>
      </c>
      <c r="O78" s="17">
        <f>Q65</f>
        <v>0.86702852306117906</v>
      </c>
    </row>
    <row r="79" spans="1:17">
      <c r="A79" s="9">
        <v>3</v>
      </c>
      <c r="B79" s="10" t="s">
        <v>189</v>
      </c>
      <c r="C79" s="17">
        <v>0.25</v>
      </c>
      <c r="D79" s="17"/>
      <c r="E79" s="17">
        <v>0.1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102"/>
        <v>0.93443832340539346</v>
      </c>
      <c r="M79" s="17">
        <f t="shared" si="103"/>
        <v>0.94463055540673591</v>
      </c>
      <c r="N79" s="17">
        <f t="shared" si="104"/>
        <v>0.82707350652909939</v>
      </c>
      <c r="O79" s="17">
        <f t="shared" ref="O79:O88" si="105">Q66</f>
        <v>0.83540444604959962</v>
      </c>
    </row>
    <row r="80" spans="1:17">
      <c r="A80" s="9">
        <v>4</v>
      </c>
      <c r="B80" s="10" t="s">
        <v>191</v>
      </c>
      <c r="C80" s="17">
        <v>41.7</v>
      </c>
      <c r="D80" s="17">
        <v>42.9</v>
      </c>
      <c r="E80" s="17">
        <v>43.4</v>
      </c>
      <c r="F80" s="17">
        <v>43.4</v>
      </c>
      <c r="G80" s="17">
        <v>45.5</v>
      </c>
      <c r="H80" s="17">
        <v>48.7</v>
      </c>
      <c r="K80" s="15" t="s">
        <v>192</v>
      </c>
      <c r="L80" s="17">
        <f t="shared" si="102"/>
        <v>0.28225260409293379</v>
      </c>
      <c r="M80" s="17">
        <f t="shared" si="103"/>
        <v>0.1683701001792193</v>
      </c>
      <c r="N80" s="17">
        <f t="shared" si="104"/>
        <v>8.8737830999390996E-4</v>
      </c>
      <c r="O80" s="17">
        <f t="shared" si="105"/>
        <v>8.8737830999390996E-4</v>
      </c>
    </row>
    <row r="81" spans="1:17">
      <c r="A81" s="9">
        <v>5</v>
      </c>
      <c r="B81" s="10" t="s">
        <v>193</v>
      </c>
      <c r="C81" s="17">
        <v>8.9</v>
      </c>
      <c r="D81" s="17">
        <v>8.9</v>
      </c>
      <c r="E81" s="17">
        <v>8.9</v>
      </c>
      <c r="F81" s="17">
        <v>8.9</v>
      </c>
      <c r="G81" s="17">
        <v>8.9</v>
      </c>
      <c r="H81" s="17">
        <v>8.9</v>
      </c>
      <c r="K81" s="15" t="s">
        <v>194</v>
      </c>
      <c r="L81" s="17">
        <f t="shared" si="102"/>
        <v>1.1160089997795022</v>
      </c>
      <c r="M81" s="17">
        <f t="shared" si="103"/>
        <v>1.1461034734446418</v>
      </c>
      <c r="N81" s="17">
        <f t="shared" si="104"/>
        <v>1.1969788246162185</v>
      </c>
      <c r="O81" s="17">
        <f t="shared" si="105"/>
        <v>1.2363944725077969</v>
      </c>
    </row>
    <row r="82" spans="1:17">
      <c r="A82" s="9">
        <v>6</v>
      </c>
      <c r="B82" s="10" t="s">
        <v>195</v>
      </c>
      <c r="C82" s="17">
        <v>8303.7999999999993</v>
      </c>
      <c r="D82" s="17">
        <v>8323.7000000000007</v>
      </c>
      <c r="E82" s="17">
        <v>7167.4</v>
      </c>
      <c r="F82" s="17">
        <v>9793.7999999999993</v>
      </c>
      <c r="G82" s="17">
        <v>11123</v>
      </c>
      <c r="H82" s="17">
        <v>12458.8</v>
      </c>
      <c r="K82" s="15" t="s">
        <v>196</v>
      </c>
      <c r="L82" s="17">
        <f t="shared" si="102"/>
        <v>0.99358799012832288</v>
      </c>
      <c r="M82" s="17">
        <f t="shared" si="103"/>
        <v>1.0044084225283481</v>
      </c>
      <c r="N82" s="17">
        <f t="shared" si="104"/>
        <v>1.036620723465054</v>
      </c>
      <c r="O82" s="17">
        <f t="shared" si="105"/>
        <v>1.0463219231821843</v>
      </c>
    </row>
    <row r="83" spans="1:17">
      <c r="A83" s="9">
        <v>7</v>
      </c>
      <c r="B83" s="10" t="s">
        <v>197</v>
      </c>
      <c r="C83" s="17">
        <v>8362.9</v>
      </c>
      <c r="D83" s="17">
        <v>8130.5</v>
      </c>
      <c r="E83" s="17">
        <v>7604.5</v>
      </c>
      <c r="F83" s="17">
        <v>8832.1</v>
      </c>
      <c r="G83" s="17">
        <v>10372.9</v>
      </c>
      <c r="H83" s="17">
        <v>13430.8</v>
      </c>
      <c r="K83" s="15" t="s">
        <v>198</v>
      </c>
      <c r="L83" s="17">
        <f t="shared" si="102"/>
        <v>0.96816842271475723</v>
      </c>
      <c r="M83" s="17">
        <f t="shared" si="103"/>
        <v>0.67766573187485246</v>
      </c>
      <c r="N83" s="17">
        <f t="shared" si="104"/>
        <v>1.2876117199970756</v>
      </c>
      <c r="O83" s="17">
        <f t="shared" si="105"/>
        <v>0.59910775526232585</v>
      </c>
    </row>
    <row r="84" spans="1:17">
      <c r="A84" s="9">
        <v>8</v>
      </c>
      <c r="B84" s="10" t="s">
        <v>199</v>
      </c>
      <c r="C84" s="17"/>
      <c r="D84" s="17"/>
      <c r="E84" s="17">
        <v>20</v>
      </c>
      <c r="F84" s="17">
        <v>25</v>
      </c>
      <c r="G84" s="17">
        <v>27</v>
      </c>
      <c r="H84" s="17">
        <v>15</v>
      </c>
      <c r="K84" s="15" t="s">
        <v>200</v>
      </c>
      <c r="L84" s="17">
        <f>N71</f>
        <v>0.39216989723069484</v>
      </c>
      <c r="M84" s="17">
        <f>O71</f>
        <v>0.30056425724748576</v>
      </c>
      <c r="N84" s="17">
        <f t="shared" si="104"/>
        <v>0.23713787129543953</v>
      </c>
      <c r="O84" s="17">
        <f t="shared" si="105"/>
        <v>0.39376349974188596</v>
      </c>
    </row>
    <row r="85" spans="1:17">
      <c r="A85" s="9">
        <v>9</v>
      </c>
      <c r="B85" s="10" t="s">
        <v>201</v>
      </c>
      <c r="C85" s="17"/>
      <c r="D85" s="17"/>
      <c r="E85" s="17">
        <v>7</v>
      </c>
      <c r="F85" s="17">
        <v>7</v>
      </c>
      <c r="G85" s="17">
        <v>4</v>
      </c>
      <c r="H85" s="17">
        <v>3</v>
      </c>
      <c r="K85" s="15" t="s">
        <v>202</v>
      </c>
      <c r="L85" s="17">
        <f>L72</f>
        <v>0.49912966770930539</v>
      </c>
      <c r="M85" s="17">
        <f>N72</f>
        <v>0.39216989723069484</v>
      </c>
      <c r="N85" s="17">
        <f t="shared" si="104"/>
        <v>1.1240170309035251</v>
      </c>
      <c r="O85" s="17">
        <f t="shared" si="105"/>
        <v>1.3056359844717944</v>
      </c>
    </row>
    <row r="86" spans="1:17">
      <c r="A86" s="9">
        <v>10</v>
      </c>
      <c r="B86" s="10" t="s">
        <v>203</v>
      </c>
      <c r="C86" s="17">
        <v>70</v>
      </c>
      <c r="D86" s="17">
        <v>84</v>
      </c>
      <c r="E86" s="17">
        <v>68</v>
      </c>
      <c r="F86" s="17">
        <v>44</v>
      </c>
      <c r="G86" s="17">
        <v>66</v>
      </c>
      <c r="H86" s="17">
        <v>56</v>
      </c>
      <c r="K86" s="15" t="s">
        <v>204</v>
      </c>
      <c r="L86" s="17">
        <f>L73</f>
        <v>1.0941258406374974</v>
      </c>
      <c r="M86" s="17">
        <f>N73</f>
        <v>1.1040919832097031</v>
      </c>
      <c r="N86" s="17">
        <f t="shared" si="104"/>
        <v>1.1335590658860448</v>
      </c>
      <c r="O86" s="17">
        <f t="shared" si="105"/>
        <v>1.1424036111017495</v>
      </c>
    </row>
    <row r="87" spans="1:17">
      <c r="A87" s="9">
        <v>11</v>
      </c>
      <c r="B87" s="10" t="s">
        <v>205</v>
      </c>
      <c r="C87" s="17">
        <v>79</v>
      </c>
      <c r="D87" s="17">
        <v>63</v>
      </c>
      <c r="E87" s="17">
        <v>81</v>
      </c>
      <c r="F87" s="17">
        <v>61</v>
      </c>
      <c r="G87" s="17">
        <v>61</v>
      </c>
      <c r="H87" s="17">
        <v>46</v>
      </c>
      <c r="K87" s="15" t="s">
        <v>206</v>
      </c>
      <c r="L87" s="17">
        <f>L74</f>
        <v>1.2864365492636052</v>
      </c>
      <c r="M87" s="17">
        <f>N74</f>
        <v>1.2942366421628158</v>
      </c>
      <c r="N87" s="17">
        <f t="shared" si="104"/>
        <v>1.3171633058389749</v>
      </c>
      <c r="O87" s="17">
        <f t="shared" si="105"/>
        <v>1.3240058331606266</v>
      </c>
    </row>
    <row r="88" spans="1:17">
      <c r="A88" s="9">
        <v>12</v>
      </c>
      <c r="B88" s="10" t="s">
        <v>207</v>
      </c>
      <c r="C88" s="17">
        <v>2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K88" s="15" t="s">
        <v>208</v>
      </c>
      <c r="L88" s="17">
        <f>L75</f>
        <v>1.4111456893093051</v>
      </c>
      <c r="M88" s="17">
        <f>N75</f>
        <v>1.3646349909040187</v>
      </c>
      <c r="N88" s="17">
        <f t="shared" si="104"/>
        <v>1.3847502312700142</v>
      </c>
      <c r="O88" s="17">
        <f t="shared" si="105"/>
        <v>1.3907423366946141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17">
        <v>1</v>
      </c>
      <c r="H89" s="21">
        <v>1</v>
      </c>
    </row>
    <row r="90" spans="1:17">
      <c r="A90" s="9">
        <v>14</v>
      </c>
      <c r="B90" s="10" t="s">
        <v>211</v>
      </c>
      <c r="C90" s="17">
        <v>14</v>
      </c>
      <c r="D90" s="17">
        <v>14</v>
      </c>
      <c r="E90" s="17">
        <v>12</v>
      </c>
      <c r="F90" s="17">
        <v>12</v>
      </c>
      <c r="G90" s="17">
        <v>12</v>
      </c>
      <c r="H90" s="21">
        <v>12</v>
      </c>
    </row>
    <row r="91" spans="1:17">
      <c r="A91" s="9">
        <v>15</v>
      </c>
      <c r="B91" s="10" t="s">
        <v>213</v>
      </c>
      <c r="C91" s="17">
        <v>1125</v>
      </c>
      <c r="D91" s="17">
        <v>1099</v>
      </c>
      <c r="E91" s="17">
        <v>1104</v>
      </c>
      <c r="F91" s="17">
        <v>1078</v>
      </c>
      <c r="G91" s="17">
        <v>1043</v>
      </c>
      <c r="H91" s="17">
        <v>1025</v>
      </c>
    </row>
    <row r="93" spans="1:17" ht="16">
      <c r="A93" s="20" t="s">
        <v>304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6">C107/C121*1000</f>
        <v>4.1322314049586781</v>
      </c>
      <c r="D95" s="17">
        <f t="shared" si="106"/>
        <v>4.2918454935622314</v>
      </c>
      <c r="E95" s="17">
        <f t="shared" si="106"/>
        <v>4.4709388971684056</v>
      </c>
      <c r="F95" s="17">
        <f t="shared" si="106"/>
        <v>4.5941807044410421</v>
      </c>
      <c r="G95" s="17">
        <f t="shared" si="106"/>
        <v>4.7770700636942669</v>
      </c>
      <c r="H95" s="17">
        <f t="shared" ref="H95" si="107">H107/H121*1000</f>
        <v>4.8939641109298524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8">IF(C95/$I95&gt;1,2^((1-$I95/C95)/LN(10/3)),2^(-LOG($I95/C95,10/3)))</f>
        <v>0.89606411340756253</v>
      </c>
      <c r="M95" s="17">
        <f t="shared" si="108"/>
        <v>0.91583041175338176</v>
      </c>
      <c r="N95" s="17">
        <f t="shared" si="108"/>
        <v>0.93764126395724301</v>
      </c>
      <c r="O95" s="17">
        <f t="shared" si="108"/>
        <v>0.95243543451819879</v>
      </c>
      <c r="P95" s="17">
        <f t="shared" si="108"/>
        <v>0.97408303210972591</v>
      </c>
      <c r="Q95" s="17">
        <f t="shared" si="108"/>
        <v>0.98773518568208674</v>
      </c>
    </row>
    <row r="96" spans="1:17">
      <c r="A96" s="9">
        <v>2</v>
      </c>
      <c r="B96" s="15" t="s">
        <v>176</v>
      </c>
      <c r="C96" s="17">
        <f t="shared" ref="C96:G96" si="109">C108/C121*1000</f>
        <v>1.3774104683195594</v>
      </c>
      <c r="D96" s="17">
        <f t="shared" si="109"/>
        <v>1.4306151645207439</v>
      </c>
      <c r="E96" s="17">
        <f t="shared" si="109"/>
        <v>1.4903129657228018</v>
      </c>
      <c r="F96" s="17">
        <f t="shared" si="109"/>
        <v>1.5313935681470139</v>
      </c>
      <c r="G96" s="17">
        <f t="shared" si="109"/>
        <v>1.5923566878980893</v>
      </c>
      <c r="H96" s="17">
        <f t="shared" ref="H96" si="110">H108/H121*1000</f>
        <v>1.6313213703099512</v>
      </c>
      <c r="I96" s="18">
        <f>Показатели!$E$3</f>
        <v>4</v>
      </c>
      <c r="J96" s="9">
        <v>2</v>
      </c>
      <c r="K96" s="15" t="s">
        <v>176</v>
      </c>
      <c r="L96" s="17">
        <f t="shared" si="108"/>
        <v>0.54130887180489395</v>
      </c>
      <c r="M96" s="17">
        <f t="shared" si="108"/>
        <v>0.55324961633113712</v>
      </c>
      <c r="N96" s="17">
        <f t="shared" si="108"/>
        <v>0.56642546795036763</v>
      </c>
      <c r="O96" s="17">
        <f t="shared" si="108"/>
        <v>0.57536256927583707</v>
      </c>
      <c r="P96" s="17">
        <f t="shared" si="108"/>
        <v>0.5884397994139734</v>
      </c>
      <c r="Q96" s="17">
        <f t="shared" si="108"/>
        <v>0.59668701268519675</v>
      </c>
    </row>
    <row r="97" spans="1:17">
      <c r="A97" s="9">
        <v>3</v>
      </c>
      <c r="B97" s="15" t="s">
        <v>177</v>
      </c>
      <c r="C97" s="17">
        <f t="shared" ref="C97:H97" si="111">C109/C121*1000+0.00001</f>
        <v>9.6428732782369145E-2</v>
      </c>
      <c r="D97" s="17">
        <f t="shared" si="111"/>
        <v>1.0000000000000001E-5</v>
      </c>
      <c r="E97" s="17">
        <f t="shared" si="111"/>
        <v>0.14904129657228019</v>
      </c>
      <c r="F97" s="17">
        <f t="shared" si="111"/>
        <v>1.0000000000000001E-5</v>
      </c>
      <c r="G97" s="17">
        <f t="shared" si="111"/>
        <v>1.0000000000000001E-5</v>
      </c>
      <c r="H97" s="17">
        <f t="shared" si="111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108"/>
        <v>0.17453509833194733</v>
      </c>
      <c r="M97" s="17">
        <f t="shared" si="108"/>
        <v>8.8737830999390996E-4</v>
      </c>
      <c r="N97" s="17">
        <f t="shared" si="108"/>
        <v>0.22425951806129929</v>
      </c>
      <c r="O97" s="17">
        <f t="shared" si="108"/>
        <v>8.8737830999390996E-4</v>
      </c>
      <c r="P97" s="17">
        <f t="shared" si="108"/>
        <v>8.8737830999390996E-4</v>
      </c>
      <c r="Q97" s="17">
        <f t="shared" si="108"/>
        <v>8.8737830999390996E-4</v>
      </c>
    </row>
    <row r="98" spans="1:17">
      <c r="A98" s="9">
        <v>4</v>
      </c>
      <c r="B98" s="15" t="s">
        <v>178</v>
      </c>
      <c r="C98" s="17">
        <f t="shared" ref="C98:G98" si="112">C110/C121*1000</f>
        <v>31.542699724517906</v>
      </c>
      <c r="D98" s="17">
        <f t="shared" si="112"/>
        <v>32.761087267525028</v>
      </c>
      <c r="E98" s="17">
        <f t="shared" si="112"/>
        <v>34.277198211624444</v>
      </c>
      <c r="F98" s="17">
        <f t="shared" si="112"/>
        <v>35.22205206738132</v>
      </c>
      <c r="G98" s="17">
        <f t="shared" si="112"/>
        <v>36.624203821656053</v>
      </c>
      <c r="H98" s="17">
        <f t="shared" ref="H98" si="113">H110/H121*1000</f>
        <v>37.520391517128871</v>
      </c>
      <c r="I98" s="18">
        <f>Показатели!$E$5</f>
        <v>30</v>
      </c>
      <c r="J98" s="9">
        <v>4</v>
      </c>
      <c r="K98" s="15" t="s">
        <v>178</v>
      </c>
      <c r="L98" s="17">
        <f t="shared" si="108"/>
        <v>1.0285574848780337</v>
      </c>
      <c r="M98" s="17">
        <f t="shared" si="108"/>
        <v>1.0497175174181621</v>
      </c>
      <c r="N98" s="17">
        <f t="shared" si="108"/>
        <v>1.0744827946199036</v>
      </c>
      <c r="O98" s="17">
        <f t="shared" si="108"/>
        <v>1.0891049912911102</v>
      </c>
      <c r="P98" s="17">
        <f t="shared" si="108"/>
        <v>1.1097442893346323</v>
      </c>
      <c r="Q98" s="17">
        <f t="shared" si="108"/>
        <v>1.1223151388542871</v>
      </c>
    </row>
    <row r="99" spans="1:17">
      <c r="A99" s="9">
        <v>5</v>
      </c>
      <c r="B99" s="15" t="s">
        <v>179</v>
      </c>
      <c r="C99" s="17">
        <f t="shared" ref="C99:G99" si="114">C111/C121*1000</f>
        <v>3.5812672176308542</v>
      </c>
      <c r="D99" s="17">
        <f t="shared" si="114"/>
        <v>3.7195994277539342</v>
      </c>
      <c r="E99" s="17">
        <f t="shared" si="114"/>
        <v>3.8748137108792848</v>
      </c>
      <c r="F99" s="17">
        <f t="shared" si="114"/>
        <v>3.9816232771822357</v>
      </c>
      <c r="G99" s="17">
        <f t="shared" si="114"/>
        <v>4.1401273885350314</v>
      </c>
      <c r="H99" s="17">
        <f t="shared" ref="H99" si="115">H111/H121*1000</f>
        <v>4.2414355628058731</v>
      </c>
      <c r="I99" s="18">
        <f>Показатели!$E$6</f>
        <v>8</v>
      </c>
      <c r="J99" s="9">
        <v>5</v>
      </c>
      <c r="K99" s="15" t="s">
        <v>179</v>
      </c>
      <c r="L99" s="17">
        <f t="shared" si="108"/>
        <v>0.62957029606335113</v>
      </c>
      <c r="M99" s="17">
        <f t="shared" si="108"/>
        <v>0.64345800132400577</v>
      </c>
      <c r="N99" s="17">
        <f t="shared" si="108"/>
        <v>0.65878220019986611</v>
      </c>
      <c r="O99" s="17">
        <f t="shared" si="108"/>
        <v>0.66917651261647793</v>
      </c>
      <c r="P99" s="17">
        <f t="shared" si="108"/>
        <v>0.68438600959424523</v>
      </c>
      <c r="Q99" s="17">
        <f t="shared" si="108"/>
        <v>0.69397794641868582</v>
      </c>
    </row>
    <row r="100" spans="1:17">
      <c r="A100" s="9">
        <v>6</v>
      </c>
      <c r="B100" s="15" t="s">
        <v>180</v>
      </c>
      <c r="C100" s="17">
        <f t="shared" ref="C100:G100" si="116">(C112-C113)/C112*100</f>
        <v>8.7458856720628813</v>
      </c>
      <c r="D100" s="17">
        <f t="shared" si="116"/>
        <v>-4.1014799154333987</v>
      </c>
      <c r="E100" s="17">
        <f t="shared" si="116"/>
        <v>6.5313744459693606</v>
      </c>
      <c r="F100" s="17">
        <f t="shared" si="116"/>
        <v>12.829243099523707</v>
      </c>
      <c r="G100" s="17">
        <f t="shared" si="116"/>
        <v>2.287942033551229</v>
      </c>
      <c r="H100" s="17">
        <f t="shared" ref="H100" si="117">(H112-H113)/H112*100</f>
        <v>-14.67407599896057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8">(ATAN((C100+2.4)/10)+3.1415/2)/3.1415*1.75</f>
        <v>1.342670159965633</v>
      </c>
      <c r="M100" s="17">
        <f t="shared" si="118"/>
        <v>0.78111667050400468</v>
      </c>
      <c r="N100" s="17">
        <f t="shared" si="118"/>
        <v>1.2811017585135571</v>
      </c>
      <c r="O100" s="17">
        <f t="shared" si="118"/>
        <v>1.4263619100181322</v>
      </c>
      <c r="P100" s="17">
        <f t="shared" si="118"/>
        <v>1.1191993949834422</v>
      </c>
      <c r="Q100" s="17">
        <f t="shared" si="118"/>
        <v>0.38081045753622245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-20.864381520119228</v>
      </c>
      <c r="F101" s="17">
        <f>(F115-F114)/F121*1000</f>
        <v>-24.502297090352222</v>
      </c>
      <c r="G101" s="17">
        <f>(G115-G114)/G121*1000</f>
        <v>-17.515923566878982</v>
      </c>
      <c r="H101" s="17">
        <f>(H115-H114)/H121*1000</f>
        <v>-9.7879282218597048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9">(ATAN(E101/10)+3.1415/2)/3.1415*1.75</f>
        <v>0.24894562209021892</v>
      </c>
      <c r="O101" s="17">
        <f t="shared" si="119"/>
        <v>0.21582944010231611</v>
      </c>
      <c r="P101" s="17">
        <f t="shared" si="119"/>
        <v>0.28895087060277891</v>
      </c>
      <c r="Q101" s="17">
        <f t="shared" si="119"/>
        <v>0.44345699460519961</v>
      </c>
    </row>
    <row r="102" spans="1:17">
      <c r="A102" s="9">
        <v>8</v>
      </c>
      <c r="B102" s="15" t="s">
        <v>182</v>
      </c>
      <c r="C102" s="17">
        <f t="shared" ref="C102:H102" si="120">(C116-C117)/C121*1000</f>
        <v>-13.774104683195592</v>
      </c>
      <c r="D102" s="17">
        <f t="shared" si="120"/>
        <v>-18.597997138769671</v>
      </c>
      <c r="E102" s="17">
        <f t="shared" si="120"/>
        <v>-5.9612518628912072</v>
      </c>
      <c r="F102" s="17">
        <f t="shared" si="120"/>
        <v>-13.782542113323123</v>
      </c>
      <c r="G102" s="17">
        <f t="shared" si="120"/>
        <v>-6.369426751592357</v>
      </c>
      <c r="H102" s="17">
        <f t="shared" si="120"/>
        <v>8.1566068515497552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0.3497866593836112</v>
      </c>
      <c r="M102" s="17">
        <f>(ATAN(D102/10)+3.1415/2)/3.1415*1.75</f>
        <v>0.27479624722549328</v>
      </c>
      <c r="N102" s="17">
        <f t="shared" si="119"/>
        <v>0.57554444453020925</v>
      </c>
      <c r="O102" s="17">
        <f t="shared" si="119"/>
        <v>0.34962449720237532</v>
      </c>
      <c r="P102" s="17">
        <f t="shared" si="119"/>
        <v>0.55906901625799887</v>
      </c>
      <c r="Q102" s="17">
        <f t="shared" si="119"/>
        <v>1.2561493093113416</v>
      </c>
    </row>
    <row r="103" spans="1:17">
      <c r="A103" s="9">
        <v>9</v>
      </c>
      <c r="B103" s="15" t="s">
        <v>183</v>
      </c>
      <c r="C103" s="17">
        <f t="shared" ref="C103:G103" si="121">C118/C121*1000</f>
        <v>4.1322314049586781</v>
      </c>
      <c r="D103" s="17">
        <f t="shared" si="121"/>
        <v>4.2918454935622314</v>
      </c>
      <c r="E103" s="17">
        <f t="shared" si="121"/>
        <v>4.4709388971684056</v>
      </c>
      <c r="F103" s="17">
        <f t="shared" si="121"/>
        <v>4.5941807044410421</v>
      </c>
      <c r="G103" s="17">
        <f t="shared" si="121"/>
        <v>4.7770700636942669</v>
      </c>
      <c r="H103" s="17">
        <f t="shared" ref="H103" si="122">H118/H121*1000</f>
        <v>4.8939641109298524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3">IF(C103/$I103&gt;1,2^((1-$I103/C103)/LN(10/3)),2^(-LOG($I103/C103,10/3)))</f>
        <v>1.4430104206283463</v>
      </c>
      <c r="M103" s="17">
        <f t="shared" si="123"/>
        <v>1.4542694465548025</v>
      </c>
      <c r="N103" s="17">
        <f t="shared" si="123"/>
        <v>1.4660382711221296</v>
      </c>
      <c r="O103" s="17">
        <f t="shared" si="123"/>
        <v>1.4736541885108627</v>
      </c>
      <c r="P103" s="17">
        <f t="shared" si="123"/>
        <v>1.484297530278136</v>
      </c>
      <c r="Q103" s="17">
        <f t="shared" si="123"/>
        <v>1.4907203977975318</v>
      </c>
    </row>
    <row r="104" spans="1:17">
      <c r="A104" s="9">
        <v>10</v>
      </c>
      <c r="B104" s="15" t="s">
        <v>184</v>
      </c>
      <c r="C104" s="17">
        <f>C119/C121*100+0.00001</f>
        <v>1.0000000000000001E-5</v>
      </c>
      <c r="D104" s="17">
        <f t="shared" ref="D104:G104" si="124">D119/D121*100+0.00001</f>
        <v>1.0000000000000001E-5</v>
      </c>
      <c r="E104" s="17">
        <f t="shared" si="124"/>
        <v>1.0000000000000001E-5</v>
      </c>
      <c r="F104" s="17">
        <f t="shared" si="124"/>
        <v>1.0000000000000001E-5</v>
      </c>
      <c r="G104" s="17">
        <f t="shared" si="124"/>
        <v>1.0000000000000001E-5</v>
      </c>
      <c r="H104" s="17">
        <f t="shared" ref="H104" si="125">H119/H121*100+0.00001</f>
        <v>1.0000000000000001E-5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3"/>
        <v>7.4206407756275796E-3</v>
      </c>
      <c r="M104" s="17">
        <f t="shared" si="123"/>
        <v>7.4206407756275796E-3</v>
      </c>
      <c r="N104" s="17">
        <f t="shared" si="123"/>
        <v>7.4206407756275796E-3</v>
      </c>
      <c r="O104" s="17">
        <f t="shared" si="123"/>
        <v>7.4206407756275796E-3</v>
      </c>
      <c r="P104" s="17">
        <f t="shared" si="123"/>
        <v>7.4206407756275796E-3</v>
      </c>
      <c r="Q104" s="17">
        <f t="shared" si="123"/>
        <v>7.4206407756275796E-3</v>
      </c>
    </row>
    <row r="105" spans="1:17">
      <c r="A105" s="9">
        <v>11</v>
      </c>
      <c r="B105" s="15" t="s">
        <v>185</v>
      </c>
      <c r="C105" s="17">
        <f t="shared" ref="C105:G105" si="126">C120/C121*1000</f>
        <v>11.019283746556475</v>
      </c>
      <c r="D105" s="17">
        <f t="shared" si="126"/>
        <v>11.444921316165951</v>
      </c>
      <c r="E105" s="17">
        <f t="shared" si="126"/>
        <v>11.922503725782414</v>
      </c>
      <c r="F105" s="17">
        <f t="shared" si="126"/>
        <v>9.1883614088820842</v>
      </c>
      <c r="G105" s="17">
        <f t="shared" si="126"/>
        <v>9.5541401273885338</v>
      </c>
      <c r="H105" s="17">
        <f t="shared" ref="H105" si="127">H120/H121*1000</f>
        <v>9.7879282218597048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3"/>
        <v>1.3695541048658488</v>
      </c>
      <c r="M105" s="17">
        <f t="shared" si="123"/>
        <v>1.3829244648453571</v>
      </c>
      <c r="N105" s="17">
        <f t="shared" si="123"/>
        <v>1.3969279100563925</v>
      </c>
      <c r="O105" s="17">
        <f t="shared" si="123"/>
        <v>1.3000865461372335</v>
      </c>
      <c r="P105" s="17">
        <f t="shared" si="123"/>
        <v>1.3157737990672</v>
      </c>
      <c r="Q105" s="17">
        <f t="shared" si="123"/>
        <v>1.3252768631789014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</v>
      </c>
      <c r="D108" s="17">
        <v>1</v>
      </c>
      <c r="E108" s="17">
        <v>1</v>
      </c>
      <c r="F108" s="17">
        <v>1</v>
      </c>
      <c r="G108" s="17">
        <v>1</v>
      </c>
      <c r="H108" s="17">
        <v>1</v>
      </c>
      <c r="K108" s="15" t="s">
        <v>187</v>
      </c>
      <c r="L108" s="17">
        <f t="shared" ref="L108:L113" si="128">L95</f>
        <v>0.89606411340756253</v>
      </c>
      <c r="M108" s="17">
        <f t="shared" ref="M108:M113" si="129">N95</f>
        <v>0.93764126395724301</v>
      </c>
      <c r="N108" s="17">
        <f t="shared" ref="N108:N118" si="130">P95</f>
        <v>0.97408303210972591</v>
      </c>
      <c r="O108" s="17">
        <f>Q95</f>
        <v>0.98773518568208674</v>
      </c>
    </row>
    <row r="109" spans="1:17">
      <c r="A109" s="9">
        <v>3</v>
      </c>
      <c r="B109" s="10" t="s">
        <v>189</v>
      </c>
      <c r="C109" s="17">
        <v>7.0000000000000007E-2</v>
      </c>
      <c r="D109" s="17"/>
      <c r="E109" s="17">
        <v>0.1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128"/>
        <v>0.54130887180489395</v>
      </c>
      <c r="M109" s="17">
        <f t="shared" si="129"/>
        <v>0.56642546795036763</v>
      </c>
      <c r="N109" s="17">
        <f t="shared" si="130"/>
        <v>0.5884397994139734</v>
      </c>
      <c r="O109" s="17">
        <f t="shared" ref="O109:O118" si="131">Q96</f>
        <v>0.59668701268519675</v>
      </c>
    </row>
    <row r="110" spans="1:17">
      <c r="A110" s="9">
        <v>4</v>
      </c>
      <c r="B110" s="10" t="s">
        <v>191</v>
      </c>
      <c r="C110" s="17">
        <v>22.9</v>
      </c>
      <c r="D110" s="17">
        <v>22.9</v>
      </c>
      <c r="E110" s="17">
        <v>23</v>
      </c>
      <c r="F110" s="17">
        <v>23</v>
      </c>
      <c r="G110" s="17">
        <v>23</v>
      </c>
      <c r="H110" s="17">
        <v>23</v>
      </c>
      <c r="K110" s="15" t="s">
        <v>192</v>
      </c>
      <c r="L110" s="17">
        <f t="shared" si="128"/>
        <v>0.17453509833194733</v>
      </c>
      <c r="M110" s="17">
        <f t="shared" si="129"/>
        <v>0.22425951806129929</v>
      </c>
      <c r="N110" s="17">
        <f t="shared" si="130"/>
        <v>8.8737830999390996E-4</v>
      </c>
      <c r="O110" s="17">
        <f t="shared" si="131"/>
        <v>8.8737830999390996E-4</v>
      </c>
    </row>
    <row r="111" spans="1:17">
      <c r="A111" s="9">
        <v>5</v>
      </c>
      <c r="B111" s="10" t="s">
        <v>193</v>
      </c>
      <c r="C111" s="17">
        <v>2.6</v>
      </c>
      <c r="D111" s="17">
        <v>2.6</v>
      </c>
      <c r="E111" s="17">
        <v>2.6</v>
      </c>
      <c r="F111" s="17">
        <v>2.6</v>
      </c>
      <c r="G111" s="17">
        <v>2.6</v>
      </c>
      <c r="H111" s="17">
        <v>2.6</v>
      </c>
      <c r="K111" s="15" t="s">
        <v>194</v>
      </c>
      <c r="L111" s="17">
        <f t="shared" si="128"/>
        <v>1.0285574848780337</v>
      </c>
      <c r="M111" s="17">
        <f t="shared" si="129"/>
        <v>1.0744827946199036</v>
      </c>
      <c r="N111" s="17">
        <f t="shared" si="130"/>
        <v>1.1097442893346323</v>
      </c>
      <c r="O111" s="17">
        <f t="shared" si="131"/>
        <v>1.1223151388542871</v>
      </c>
    </row>
    <row r="112" spans="1:17">
      <c r="A112" s="9">
        <v>6</v>
      </c>
      <c r="B112" s="10" t="s">
        <v>195</v>
      </c>
      <c r="C112" s="17">
        <v>4466.1000000000004</v>
      </c>
      <c r="D112" s="17">
        <v>3784</v>
      </c>
      <c r="E112" s="17">
        <v>4444.7</v>
      </c>
      <c r="F112" s="17">
        <v>5227.8999999999996</v>
      </c>
      <c r="G112" s="17">
        <v>5078.8</v>
      </c>
      <c r="H112" s="17">
        <v>5002.7</v>
      </c>
      <c r="K112" s="15" t="s">
        <v>196</v>
      </c>
      <c r="L112" s="17">
        <f t="shared" si="128"/>
        <v>0.62957029606335113</v>
      </c>
      <c r="M112" s="17">
        <f t="shared" si="129"/>
        <v>0.65878220019986611</v>
      </c>
      <c r="N112" s="17">
        <f t="shared" si="130"/>
        <v>0.68438600959424523</v>
      </c>
      <c r="O112" s="17">
        <f t="shared" si="131"/>
        <v>0.69397794641868582</v>
      </c>
    </row>
    <row r="113" spans="1:17">
      <c r="A113" s="9">
        <v>7</v>
      </c>
      <c r="B113" s="10" t="s">
        <v>197</v>
      </c>
      <c r="C113" s="17">
        <v>4075.5</v>
      </c>
      <c r="D113" s="17">
        <v>3939.2</v>
      </c>
      <c r="E113" s="17">
        <v>4154.3999999999996</v>
      </c>
      <c r="F113" s="17">
        <v>4557.2</v>
      </c>
      <c r="G113" s="17">
        <v>4962.6000000000004</v>
      </c>
      <c r="H113" s="17">
        <v>5736.8</v>
      </c>
      <c r="K113" s="15" t="s">
        <v>198</v>
      </c>
      <c r="L113" s="17">
        <f t="shared" si="128"/>
        <v>1.342670159965633</v>
      </c>
      <c r="M113" s="17">
        <f t="shared" si="129"/>
        <v>1.2811017585135571</v>
      </c>
      <c r="N113" s="17">
        <f t="shared" si="130"/>
        <v>1.1191993949834422</v>
      </c>
      <c r="O113" s="17">
        <f t="shared" si="131"/>
        <v>0.38081045753622245</v>
      </c>
    </row>
    <row r="114" spans="1:17">
      <c r="A114" s="9">
        <v>8</v>
      </c>
      <c r="B114" s="10" t="s">
        <v>199</v>
      </c>
      <c r="C114" s="17"/>
      <c r="D114" s="17"/>
      <c r="E114" s="17">
        <v>16</v>
      </c>
      <c r="F114" s="17">
        <v>18</v>
      </c>
      <c r="G114" s="17">
        <v>14</v>
      </c>
      <c r="H114" s="17">
        <v>9</v>
      </c>
      <c r="K114" s="15" t="s">
        <v>200</v>
      </c>
      <c r="L114" s="17">
        <f>N101</f>
        <v>0.24894562209021892</v>
      </c>
      <c r="M114" s="17">
        <f>O101</f>
        <v>0.21582944010231611</v>
      </c>
      <c r="N114" s="17">
        <f t="shared" si="130"/>
        <v>0.28895087060277891</v>
      </c>
      <c r="O114" s="17">
        <f t="shared" si="131"/>
        <v>0.44345699460519961</v>
      </c>
    </row>
    <row r="115" spans="1:17">
      <c r="A115" s="9">
        <v>9</v>
      </c>
      <c r="B115" s="10" t="s">
        <v>201</v>
      </c>
      <c r="C115" s="17"/>
      <c r="D115" s="17"/>
      <c r="E115" s="17">
        <v>2</v>
      </c>
      <c r="F115" s="17">
        <v>2</v>
      </c>
      <c r="G115" s="17">
        <v>3</v>
      </c>
      <c r="H115" s="17">
        <v>3</v>
      </c>
      <c r="K115" s="15" t="s">
        <v>202</v>
      </c>
      <c r="L115" s="17">
        <f>L102</f>
        <v>0.3497866593836112</v>
      </c>
      <c r="M115" s="17">
        <f>N102</f>
        <v>0.57554444453020925</v>
      </c>
      <c r="N115" s="17">
        <f t="shared" si="130"/>
        <v>0.55906901625799887</v>
      </c>
      <c r="O115" s="17">
        <f t="shared" si="131"/>
        <v>1.2561493093113416</v>
      </c>
    </row>
    <row r="116" spans="1:17">
      <c r="A116" s="9">
        <v>10</v>
      </c>
      <c r="B116" s="10" t="s">
        <v>203</v>
      </c>
      <c r="C116" s="17">
        <v>26</v>
      </c>
      <c r="D116" s="17">
        <v>33</v>
      </c>
      <c r="E116" s="17">
        <v>37</v>
      </c>
      <c r="F116" s="17">
        <v>21</v>
      </c>
      <c r="G116" s="17">
        <v>28</v>
      </c>
      <c r="H116" s="17">
        <v>32</v>
      </c>
      <c r="K116" s="15" t="s">
        <v>204</v>
      </c>
      <c r="L116" s="17">
        <f>L103</f>
        <v>1.4430104206283463</v>
      </c>
      <c r="M116" s="17">
        <f>N103</f>
        <v>1.4660382711221296</v>
      </c>
      <c r="N116" s="17">
        <f t="shared" si="130"/>
        <v>1.484297530278136</v>
      </c>
      <c r="O116" s="17">
        <f t="shared" si="131"/>
        <v>1.4907203977975318</v>
      </c>
    </row>
    <row r="117" spans="1:17">
      <c r="A117" s="9">
        <v>11</v>
      </c>
      <c r="B117" s="10" t="s">
        <v>205</v>
      </c>
      <c r="C117" s="17">
        <v>36</v>
      </c>
      <c r="D117" s="17">
        <v>46</v>
      </c>
      <c r="E117" s="17">
        <v>41</v>
      </c>
      <c r="F117" s="17">
        <v>30</v>
      </c>
      <c r="G117" s="17">
        <v>32</v>
      </c>
      <c r="H117" s="17">
        <v>27</v>
      </c>
      <c r="K117" s="15" t="s">
        <v>206</v>
      </c>
      <c r="L117" s="17">
        <f>L104</f>
        <v>7.4206407756275796E-3</v>
      </c>
      <c r="M117" s="17">
        <f>N104</f>
        <v>7.4206407756275796E-3</v>
      </c>
      <c r="N117" s="17">
        <f t="shared" si="130"/>
        <v>7.4206407756275796E-3</v>
      </c>
      <c r="O117" s="17">
        <f t="shared" si="131"/>
        <v>7.4206407756275796E-3</v>
      </c>
    </row>
    <row r="118" spans="1:17">
      <c r="A118" s="9">
        <v>12</v>
      </c>
      <c r="B118" s="10" t="s">
        <v>207</v>
      </c>
      <c r="C118" s="17">
        <v>3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K118" s="15" t="s">
        <v>208</v>
      </c>
      <c r="L118" s="17">
        <f>L105</f>
        <v>1.3695541048658488</v>
      </c>
      <c r="M118" s="17">
        <f>N105</f>
        <v>1.3969279100563925</v>
      </c>
      <c r="N118" s="17">
        <f t="shared" si="130"/>
        <v>1.3157737990672</v>
      </c>
      <c r="O118" s="17">
        <f t="shared" si="131"/>
        <v>1.3252768631789014</v>
      </c>
    </row>
    <row r="119" spans="1:17">
      <c r="A119" s="9">
        <v>13</v>
      </c>
      <c r="B119" s="10" t="s">
        <v>209</v>
      </c>
      <c r="C119" s="17"/>
      <c r="D119" s="17"/>
      <c r="E119" s="17"/>
      <c r="F119" s="17"/>
      <c r="G119" s="17"/>
      <c r="H119" s="17"/>
    </row>
    <row r="120" spans="1:17">
      <c r="A120" s="9">
        <v>14</v>
      </c>
      <c r="B120" s="10" t="s">
        <v>211</v>
      </c>
      <c r="C120" s="17">
        <v>8</v>
      </c>
      <c r="D120" s="17">
        <v>8</v>
      </c>
      <c r="E120" s="17">
        <v>8</v>
      </c>
      <c r="F120" s="17">
        <v>6</v>
      </c>
      <c r="G120" s="21">
        <v>6</v>
      </c>
      <c r="H120" s="21">
        <v>6</v>
      </c>
    </row>
    <row r="121" spans="1:17">
      <c r="A121" s="9">
        <v>15</v>
      </c>
      <c r="B121" s="10" t="s">
        <v>213</v>
      </c>
      <c r="C121" s="17">
        <v>726</v>
      </c>
      <c r="D121" s="17">
        <v>699</v>
      </c>
      <c r="E121" s="17">
        <v>671</v>
      </c>
      <c r="F121" s="17">
        <v>653</v>
      </c>
      <c r="G121" s="17">
        <v>628</v>
      </c>
      <c r="H121" s="17">
        <v>613</v>
      </c>
    </row>
    <row r="123" spans="1:17" ht="16">
      <c r="A123" s="20" t="s">
        <v>305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2">C137/C151*1000</f>
        <v>6.3424947145877377</v>
      </c>
      <c r="D125" s="17">
        <f t="shared" si="132"/>
        <v>6.5717415115005471</v>
      </c>
      <c r="E125" s="17">
        <f t="shared" si="132"/>
        <v>5.5493895671476139</v>
      </c>
      <c r="F125" s="17">
        <f t="shared" si="132"/>
        <v>4.6242774566473992</v>
      </c>
      <c r="G125" s="17">
        <f t="shared" si="132"/>
        <v>4.7114252061248525</v>
      </c>
      <c r="H125" s="17">
        <f t="shared" ref="H125" si="133">H137/H151*1000</f>
        <v>4.7675804529201429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4">IF(C125/$I125&gt;1,2^((1-$I125/C125)/LN(10/3)),2^(-LOG($I125/C125,10/3)))</f>
        <v>1.1295959728750442</v>
      </c>
      <c r="M125" s="17">
        <f t="shared" si="134"/>
        <v>1.1476222925813282</v>
      </c>
      <c r="N125" s="17">
        <f t="shared" si="134"/>
        <v>1.0586515203146394</v>
      </c>
      <c r="O125" s="17">
        <f t="shared" si="134"/>
        <v>0.95602261954675183</v>
      </c>
      <c r="P125" s="17">
        <f t="shared" si="134"/>
        <v>0.96635415556103321</v>
      </c>
      <c r="Q125" s="17">
        <f t="shared" si="134"/>
        <v>0.97296854588564941</v>
      </c>
    </row>
    <row r="126" spans="1:17">
      <c r="A126" s="9">
        <v>2</v>
      </c>
      <c r="B126" s="15" t="s">
        <v>176</v>
      </c>
      <c r="C126" s="17">
        <f t="shared" ref="C126:G126" si="135">C138/C151*1000</f>
        <v>3.1712473572938689</v>
      </c>
      <c r="D126" s="17">
        <f t="shared" si="135"/>
        <v>3.2858707557502735</v>
      </c>
      <c r="E126" s="17">
        <f t="shared" si="135"/>
        <v>3.3296337402885681</v>
      </c>
      <c r="F126" s="17">
        <f t="shared" si="135"/>
        <v>3.4682080924855492</v>
      </c>
      <c r="G126" s="17">
        <f t="shared" si="135"/>
        <v>3.5335689045936394</v>
      </c>
      <c r="H126" s="17">
        <f t="shared" ref="H126" si="136">H138/H151*1000</f>
        <v>3.5756853396901072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4"/>
        <v>0.87488418106664856</v>
      </c>
      <c r="M126" s="17">
        <f t="shared" si="134"/>
        <v>0.892952425521921</v>
      </c>
      <c r="N126" s="17">
        <f t="shared" si="134"/>
        <v>0.89978009484705823</v>
      </c>
      <c r="O126" s="17">
        <f t="shared" si="134"/>
        <v>0.92115256378593946</v>
      </c>
      <c r="P126" s="17">
        <f t="shared" si="134"/>
        <v>0.93110726641830377</v>
      </c>
      <c r="Q126" s="17">
        <f t="shared" si="134"/>
        <v>0.93748040287012724</v>
      </c>
    </row>
    <row r="127" spans="1:17">
      <c r="A127" s="9">
        <v>3</v>
      </c>
      <c r="B127" s="15" t="s">
        <v>177</v>
      </c>
      <c r="C127" s="17">
        <f>C139/C151*1000+0.00001</f>
        <v>0.52855122621564476</v>
      </c>
      <c r="D127" s="17">
        <f>D139/D151*1000+0.00001</f>
        <v>1.0000000000000001E-5</v>
      </c>
      <c r="E127" s="17">
        <f>E139/E151*1000+0.00001</f>
        <v>0.5549489567147613</v>
      </c>
      <c r="F127" s="17">
        <f>F139/F151*1000+0.00001</f>
        <v>1.0000000000000001E-5</v>
      </c>
      <c r="G127" s="17">
        <f>G139/G151*1000</f>
        <v>0.11778563015312134</v>
      </c>
      <c r="H127" s="17">
        <f>H139/H151*1000</f>
        <v>0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4"/>
        <v>0.46480270597377327</v>
      </c>
      <c r="M127" s="17">
        <f t="shared" si="134"/>
        <v>8.8737830999390996E-4</v>
      </c>
      <c r="N127" s="17">
        <f t="shared" si="134"/>
        <v>0.47802899540566868</v>
      </c>
      <c r="O127" s="17">
        <f t="shared" si="134"/>
        <v>8.8737830999390996E-4</v>
      </c>
      <c r="P127" s="17">
        <f t="shared" si="134"/>
        <v>0.19584135486108539</v>
      </c>
      <c r="Q127" s="17" t="e">
        <f t="shared" si="134"/>
        <v>#DIV/0!</v>
      </c>
    </row>
    <row r="128" spans="1:17">
      <c r="A128" s="9">
        <v>4</v>
      </c>
      <c r="B128" s="15" t="s">
        <v>178</v>
      </c>
      <c r="C128" s="17">
        <f t="shared" ref="C128:G128" si="137">C140/C151*1000</f>
        <v>42.811839323467233</v>
      </c>
      <c r="D128" s="17">
        <f t="shared" si="137"/>
        <v>44.468784227820372</v>
      </c>
      <c r="E128" s="17">
        <f t="shared" si="137"/>
        <v>45.061043285238625</v>
      </c>
      <c r="F128" s="17">
        <f t="shared" si="137"/>
        <v>46.820809248554909</v>
      </c>
      <c r="G128" s="17">
        <f t="shared" si="137"/>
        <v>47.938751472320376</v>
      </c>
      <c r="H128" s="17">
        <f t="shared" ref="H128" si="138">H140/H151*1000</f>
        <v>48.986889153754476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4"/>
        <v>1.1880205704400997</v>
      </c>
      <c r="M128" s="17">
        <f t="shared" si="134"/>
        <v>1.206013885600226</v>
      </c>
      <c r="N128" s="17">
        <f t="shared" si="134"/>
        <v>1.2121861786972006</v>
      </c>
      <c r="O128" s="17">
        <f t="shared" si="134"/>
        <v>1.2297753796359274</v>
      </c>
      <c r="P128" s="17">
        <f t="shared" si="134"/>
        <v>1.2404001340862716</v>
      </c>
      <c r="Q128" s="17">
        <f t="shared" si="134"/>
        <v>1.249998970678847</v>
      </c>
    </row>
    <row r="129" spans="1:17">
      <c r="A129" s="9">
        <v>5</v>
      </c>
      <c r="B129" s="15" t="s">
        <v>179</v>
      </c>
      <c r="C129" s="17">
        <f t="shared" ref="C129:G129" si="139">C141/C151*1000</f>
        <v>13.742071881606766</v>
      </c>
      <c r="D129" s="17">
        <f t="shared" si="139"/>
        <v>14.238773274917854</v>
      </c>
      <c r="E129" s="17">
        <f t="shared" si="139"/>
        <v>14.428412874583795</v>
      </c>
      <c r="F129" s="17">
        <f t="shared" si="139"/>
        <v>15.028901734104046</v>
      </c>
      <c r="G129" s="17">
        <f t="shared" si="139"/>
        <v>18.84570082449941</v>
      </c>
      <c r="H129" s="17">
        <f t="shared" ref="H129" si="140">H141/H151*1000</f>
        <v>19.547079856972584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4"/>
        <v>1.2719625018059697</v>
      </c>
      <c r="M129" s="17">
        <f t="shared" si="134"/>
        <v>1.2869208938736683</v>
      </c>
      <c r="N129" s="17">
        <f t="shared" si="134"/>
        <v>1.2924038154423683</v>
      </c>
      <c r="O129" s="17">
        <f t="shared" si="134"/>
        <v>1.3089931384714981</v>
      </c>
      <c r="P129" s="17">
        <f t="shared" si="134"/>
        <v>1.3928122821589046</v>
      </c>
      <c r="Q129" s="17">
        <f t="shared" si="134"/>
        <v>1.4050797674375135</v>
      </c>
    </row>
    <row r="130" spans="1:17">
      <c r="A130" s="9">
        <v>6</v>
      </c>
      <c r="B130" s="15" t="s">
        <v>180</v>
      </c>
      <c r="C130" s="17">
        <f t="shared" ref="C130:G130" si="141">(C142-C143)/C142*100</f>
        <v>5.4247412655414324</v>
      </c>
      <c r="D130" s="17">
        <f t="shared" si="141"/>
        <v>8.0337937647391847E-2</v>
      </c>
      <c r="E130" s="17">
        <f t="shared" si="141"/>
        <v>4.0843737598827863</v>
      </c>
      <c r="F130" s="17">
        <f t="shared" si="141"/>
        <v>4.2498699947997878</v>
      </c>
      <c r="G130" s="17">
        <f t="shared" si="141"/>
        <v>-0.74213582655096189</v>
      </c>
      <c r="H130" s="17">
        <f t="shared" ref="H130" si="142">(H142-H143)/H142*100</f>
        <v>-7.3569677766485233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3">(ATAN((C130+2.4)/10)+3.1415/2)/3.1415*1.75</f>
        <v>1.2448662197311022</v>
      </c>
      <c r="M130" s="17">
        <f t="shared" si="143"/>
        <v>1.0104361635913843</v>
      </c>
      <c r="N130" s="17">
        <f t="shared" si="143"/>
        <v>1.1954624792750428</v>
      </c>
      <c r="O130" s="17">
        <f t="shared" si="143"/>
        <v>1.2019037074403127</v>
      </c>
      <c r="P130" s="17">
        <f t="shared" si="143"/>
        <v>0.96652034663970665</v>
      </c>
      <c r="Q130" s="17">
        <f t="shared" si="143"/>
        <v>0.61864206888433038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-23.307436182019977</v>
      </c>
      <c r="F131" s="17">
        <f>(F145-F144)/F151*1000</f>
        <v>-17.341040462427745</v>
      </c>
      <c r="G131" s="17">
        <f>(G145-G144)/G151*1000</f>
        <v>-4.7114252061248525</v>
      </c>
      <c r="H131" s="17">
        <f>(H145-H144)/H151*1000</f>
        <v>-11.918951132300357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4">(ATAN(E131/10)+3.1415/2)/3.1415*1.75</f>
        <v>0.22574676291453838</v>
      </c>
      <c r="O131" s="17">
        <f t="shared" si="144"/>
        <v>0.29136377256321577</v>
      </c>
      <c r="P131" s="17">
        <f t="shared" si="144"/>
        <v>0.62972911483923932</v>
      </c>
      <c r="Q131" s="17">
        <f t="shared" si="144"/>
        <v>0.38884198122852592</v>
      </c>
    </row>
    <row r="132" spans="1:17">
      <c r="A132" s="9">
        <v>8</v>
      </c>
      <c r="B132" s="15" t="s">
        <v>182</v>
      </c>
      <c r="C132" s="17">
        <f t="shared" ref="C132:H132" si="145">(C146-C147)/C151*1000</f>
        <v>-26.427061310782243</v>
      </c>
      <c r="D132" s="17">
        <f t="shared" si="145"/>
        <v>10.95290251916758</v>
      </c>
      <c r="E132" s="17">
        <f t="shared" si="145"/>
        <v>-16.648168701442842</v>
      </c>
      <c r="F132" s="17">
        <f t="shared" si="145"/>
        <v>-1.1560693641618498</v>
      </c>
      <c r="G132" s="17">
        <f t="shared" si="145"/>
        <v>-7.0671378091872787</v>
      </c>
      <c r="H132" s="17">
        <f t="shared" si="145"/>
        <v>-1.1918951132300357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0.2014891610929393</v>
      </c>
      <c r="M132" s="17">
        <f>(ATAN(D132/10)+3.1415/2)/3.1415*1.75</f>
        <v>1.337829546610539</v>
      </c>
      <c r="N132" s="17">
        <f t="shared" si="144"/>
        <v>0.30129258138419185</v>
      </c>
      <c r="O132" s="17">
        <f t="shared" si="144"/>
        <v>0.8108847684869912</v>
      </c>
      <c r="P132" s="17">
        <f t="shared" si="144"/>
        <v>0.53228763173237414</v>
      </c>
      <c r="Q132" s="17">
        <f t="shared" si="144"/>
        <v>0.80891619737288201</v>
      </c>
    </row>
    <row r="133" spans="1:17">
      <c r="A133" s="9">
        <v>9</v>
      </c>
      <c r="B133" s="15" t="s">
        <v>183</v>
      </c>
      <c r="C133" s="17">
        <f t="shared" ref="C133:G133" si="146">C148/C151*1000</f>
        <v>3.1712473572938689</v>
      </c>
      <c r="D133" s="17">
        <f t="shared" si="146"/>
        <v>3.2858707557502735</v>
      </c>
      <c r="E133" s="17">
        <f t="shared" si="146"/>
        <v>3.3296337402885681</v>
      </c>
      <c r="F133" s="17">
        <f t="shared" si="146"/>
        <v>3.4682080924855492</v>
      </c>
      <c r="G133" s="17">
        <f t="shared" si="146"/>
        <v>3.5335689045936394</v>
      </c>
      <c r="H133" s="17">
        <f t="shared" ref="H133" si="147">H148/H151*1000</f>
        <v>3.5756853396901072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8">IF(C133/$I133&gt;1,2^((1-$I133/C133)/LN(10/3)),2^(-LOG($I133/C133,10/3)))</f>
        <v>1.354459755762994</v>
      </c>
      <c r="M133" s="17">
        <f t="shared" si="148"/>
        <v>1.3673875139141476</v>
      </c>
      <c r="N133" s="17">
        <f t="shared" si="148"/>
        <v>1.3721190477686951</v>
      </c>
      <c r="O133" s="17">
        <f t="shared" si="148"/>
        <v>1.3864121105283105</v>
      </c>
      <c r="P133" s="17">
        <f t="shared" si="148"/>
        <v>1.3928122821589046</v>
      </c>
      <c r="Q133" s="17">
        <f t="shared" si="148"/>
        <v>1.3968273843428083</v>
      </c>
    </row>
    <row r="134" spans="1:17">
      <c r="A134" s="9">
        <v>10</v>
      </c>
      <c r="B134" s="15" t="s">
        <v>184</v>
      </c>
      <c r="C134" s="17">
        <f t="shared" ref="C134:G134" si="149">C149/C151*100</f>
        <v>0.10570824524312897</v>
      </c>
      <c r="D134" s="17">
        <f t="shared" si="149"/>
        <v>0.10952902519167579</v>
      </c>
      <c r="E134" s="17">
        <f t="shared" si="149"/>
        <v>0.11098779134295228</v>
      </c>
      <c r="F134" s="17">
        <f t="shared" si="149"/>
        <v>0.11560693641618498</v>
      </c>
      <c r="G134" s="17">
        <f t="shared" si="149"/>
        <v>0.11778563015312131</v>
      </c>
      <c r="H134" s="17">
        <f t="shared" ref="H134" si="150">H149/H151*100</f>
        <v>0.11918951132300357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8"/>
        <v>1.354459755762994</v>
      </c>
      <c r="M134" s="17">
        <f t="shared" si="148"/>
        <v>1.3673875139141474</v>
      </c>
      <c r="N134" s="17">
        <f t="shared" si="148"/>
        <v>1.3721190477686951</v>
      </c>
      <c r="O134" s="17">
        <f t="shared" si="148"/>
        <v>1.3864121105283105</v>
      </c>
      <c r="P134" s="17">
        <f t="shared" si="148"/>
        <v>1.3928122821589046</v>
      </c>
      <c r="Q134" s="17">
        <f t="shared" si="148"/>
        <v>1.3968273843428083</v>
      </c>
    </row>
    <row r="135" spans="1:17">
      <c r="A135" s="9">
        <v>11</v>
      </c>
      <c r="B135" s="15" t="s">
        <v>185</v>
      </c>
      <c r="C135" s="17">
        <f t="shared" ref="C135:G135" si="151">C150/C151*1000</f>
        <v>11.627906976744185</v>
      </c>
      <c r="D135" s="17">
        <f t="shared" si="151"/>
        <v>12.048192771084338</v>
      </c>
      <c r="E135" s="17">
        <f t="shared" si="151"/>
        <v>8.8790233074361815</v>
      </c>
      <c r="F135" s="17">
        <f t="shared" si="151"/>
        <v>8.092485549132947</v>
      </c>
      <c r="G135" s="17">
        <f t="shared" si="151"/>
        <v>8.2449941107184923</v>
      </c>
      <c r="H135" s="17">
        <f t="shared" ref="H135" si="152">H150/H151*1000</f>
        <v>8.34326579261025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8"/>
        <v>1.388408998549135</v>
      </c>
      <c r="M135" s="17">
        <f t="shared" si="148"/>
        <v>1.4004508715186801</v>
      </c>
      <c r="N135" s="17">
        <f t="shared" si="148"/>
        <v>1.2859737432008822</v>
      </c>
      <c r="O135" s="17">
        <f t="shared" si="148"/>
        <v>1.2460842103936722</v>
      </c>
      <c r="P135" s="17">
        <f t="shared" si="148"/>
        <v>1.2543100010629475</v>
      </c>
      <c r="Q135" s="17">
        <f t="shared" si="148"/>
        <v>1.2594786722610738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6</v>
      </c>
      <c r="D137" s="17">
        <v>6</v>
      </c>
      <c r="E137" s="17">
        <v>5</v>
      </c>
      <c r="F137" s="17">
        <v>4</v>
      </c>
      <c r="G137" s="17">
        <v>4</v>
      </c>
      <c r="H137" s="17">
        <v>4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3</v>
      </c>
      <c r="D138" s="17">
        <v>3</v>
      </c>
      <c r="E138" s="17">
        <v>3</v>
      </c>
      <c r="F138" s="17">
        <v>3</v>
      </c>
      <c r="G138" s="17">
        <v>3</v>
      </c>
      <c r="H138" s="17">
        <v>3</v>
      </c>
      <c r="K138" s="15" t="s">
        <v>187</v>
      </c>
      <c r="L138" s="17">
        <f t="shared" ref="L138:L143" si="153">L125</f>
        <v>1.1295959728750442</v>
      </c>
      <c r="M138" s="17">
        <f t="shared" ref="M138:M143" si="154">N125</f>
        <v>1.0586515203146394</v>
      </c>
      <c r="N138" s="17">
        <f t="shared" ref="N138:N148" si="155">P125</f>
        <v>0.96635415556103321</v>
      </c>
      <c r="O138" s="17">
        <f>Q125</f>
        <v>0.97296854588564941</v>
      </c>
    </row>
    <row r="139" spans="1:17">
      <c r="A139" s="9">
        <v>3</v>
      </c>
      <c r="B139" s="10" t="s">
        <v>189</v>
      </c>
      <c r="C139" s="17">
        <v>0.5</v>
      </c>
      <c r="D139" s="17"/>
      <c r="E139" s="17">
        <v>0.5</v>
      </c>
      <c r="F139" s="17"/>
      <c r="G139" s="17">
        <v>0.1</v>
      </c>
      <c r="H139" s="17">
        <v>0</v>
      </c>
      <c r="K139" s="15" t="s">
        <v>190</v>
      </c>
      <c r="L139" s="17">
        <f t="shared" si="153"/>
        <v>0.87488418106664856</v>
      </c>
      <c r="M139" s="17">
        <f t="shared" si="154"/>
        <v>0.89978009484705823</v>
      </c>
      <c r="N139" s="17">
        <f t="shared" si="155"/>
        <v>0.93110726641830377</v>
      </c>
      <c r="O139" s="17">
        <f t="shared" ref="O139:O148" si="156">Q126</f>
        <v>0.93748040287012724</v>
      </c>
    </row>
    <row r="140" spans="1:17">
      <c r="A140" s="9">
        <v>4</v>
      </c>
      <c r="B140" s="10" t="s">
        <v>191</v>
      </c>
      <c r="C140" s="17">
        <v>40.5</v>
      </c>
      <c r="D140" s="17">
        <v>40.6</v>
      </c>
      <c r="E140" s="17">
        <v>40.6</v>
      </c>
      <c r="F140" s="17">
        <v>40.5</v>
      </c>
      <c r="G140" s="17">
        <v>40.700000000000003</v>
      </c>
      <c r="H140" s="17">
        <v>41.1</v>
      </c>
      <c r="K140" s="15" t="s">
        <v>192</v>
      </c>
      <c r="L140" s="17">
        <f t="shared" si="153"/>
        <v>0.46480270597377327</v>
      </c>
      <c r="M140" s="17">
        <f t="shared" si="154"/>
        <v>0.47802899540566868</v>
      </c>
      <c r="N140" s="17">
        <f t="shared" si="155"/>
        <v>0.19584135486108539</v>
      </c>
      <c r="O140" s="17" t="e">
        <f t="shared" si="156"/>
        <v>#DIV/0!</v>
      </c>
    </row>
    <row r="141" spans="1:17">
      <c r="A141" s="9">
        <v>5</v>
      </c>
      <c r="B141" s="10" t="s">
        <v>193</v>
      </c>
      <c r="C141" s="17">
        <v>13</v>
      </c>
      <c r="D141" s="17">
        <v>13</v>
      </c>
      <c r="E141" s="17">
        <v>13</v>
      </c>
      <c r="F141" s="17">
        <v>13</v>
      </c>
      <c r="G141" s="17">
        <v>16</v>
      </c>
      <c r="H141" s="17">
        <v>16.399999999999999</v>
      </c>
      <c r="K141" s="15" t="s">
        <v>194</v>
      </c>
      <c r="L141" s="17">
        <f t="shared" si="153"/>
        <v>1.1880205704400997</v>
      </c>
      <c r="M141" s="17">
        <f t="shared" si="154"/>
        <v>1.2121861786972006</v>
      </c>
      <c r="N141" s="17">
        <f t="shared" si="155"/>
        <v>1.2404001340862716</v>
      </c>
      <c r="O141" s="17">
        <f t="shared" si="156"/>
        <v>1.249998970678847</v>
      </c>
    </row>
    <row r="142" spans="1:17">
      <c r="A142" s="9">
        <v>6</v>
      </c>
      <c r="B142" s="10" t="s">
        <v>195</v>
      </c>
      <c r="C142" s="17">
        <v>7198.5</v>
      </c>
      <c r="D142" s="17">
        <v>7717.4</v>
      </c>
      <c r="E142" s="17">
        <v>6551.8</v>
      </c>
      <c r="F142" s="17">
        <v>7692</v>
      </c>
      <c r="G142" s="17">
        <v>8920.2000000000007</v>
      </c>
      <c r="H142" s="17">
        <v>8363.5</v>
      </c>
      <c r="K142" s="15" t="s">
        <v>196</v>
      </c>
      <c r="L142" s="17">
        <f t="shared" si="153"/>
        <v>1.2719625018059697</v>
      </c>
      <c r="M142" s="17">
        <f t="shared" si="154"/>
        <v>1.2924038154423683</v>
      </c>
      <c r="N142" s="17">
        <f t="shared" si="155"/>
        <v>1.3928122821589046</v>
      </c>
      <c r="O142" s="17">
        <f t="shared" si="156"/>
        <v>1.4050797674375135</v>
      </c>
    </row>
    <row r="143" spans="1:17">
      <c r="A143" s="9">
        <v>7</v>
      </c>
      <c r="B143" s="10" t="s">
        <v>197</v>
      </c>
      <c r="C143" s="17">
        <v>6808</v>
      </c>
      <c r="D143" s="17">
        <v>7711.2</v>
      </c>
      <c r="E143" s="17">
        <v>6284.2</v>
      </c>
      <c r="F143" s="17">
        <v>7365.1</v>
      </c>
      <c r="G143" s="17">
        <v>8986.4</v>
      </c>
      <c r="H143" s="17">
        <v>8978.7999999999993</v>
      </c>
      <c r="K143" s="15" t="s">
        <v>198</v>
      </c>
      <c r="L143" s="17">
        <f t="shared" si="153"/>
        <v>1.2448662197311022</v>
      </c>
      <c r="M143" s="17">
        <f t="shared" si="154"/>
        <v>1.1954624792750428</v>
      </c>
      <c r="N143" s="17">
        <f t="shared" si="155"/>
        <v>0.96652034663970665</v>
      </c>
      <c r="O143" s="17">
        <f t="shared" si="156"/>
        <v>0.61864206888433038</v>
      </c>
    </row>
    <row r="144" spans="1:17">
      <c r="A144" s="9">
        <v>8</v>
      </c>
      <c r="B144" s="10" t="s">
        <v>199</v>
      </c>
      <c r="C144" s="17"/>
      <c r="D144" s="17"/>
      <c r="E144" s="17">
        <v>32</v>
      </c>
      <c r="F144" s="17">
        <v>28</v>
      </c>
      <c r="G144" s="17">
        <v>14</v>
      </c>
      <c r="H144" s="17">
        <v>17</v>
      </c>
      <c r="K144" s="15" t="s">
        <v>200</v>
      </c>
      <c r="L144" s="17">
        <f>N131</f>
        <v>0.22574676291453838</v>
      </c>
      <c r="M144" s="17">
        <f>O131</f>
        <v>0.29136377256321577</v>
      </c>
      <c r="N144" s="17">
        <f t="shared" si="155"/>
        <v>0.62972911483923932</v>
      </c>
      <c r="O144" s="17">
        <f t="shared" si="156"/>
        <v>0.38884198122852592</v>
      </c>
    </row>
    <row r="145" spans="1:17">
      <c r="A145" s="9">
        <v>9</v>
      </c>
      <c r="B145" s="10" t="s">
        <v>201</v>
      </c>
      <c r="C145" s="17"/>
      <c r="D145" s="17"/>
      <c r="E145" s="17">
        <v>11</v>
      </c>
      <c r="F145" s="17">
        <v>13</v>
      </c>
      <c r="G145" s="17">
        <v>10</v>
      </c>
      <c r="H145" s="17">
        <v>7</v>
      </c>
      <c r="K145" s="15" t="s">
        <v>202</v>
      </c>
      <c r="L145" s="17">
        <f>L132</f>
        <v>0.2014891610929393</v>
      </c>
      <c r="M145" s="17">
        <f>N132</f>
        <v>0.30129258138419185</v>
      </c>
      <c r="N145" s="17">
        <f t="shared" si="155"/>
        <v>0.53228763173237414</v>
      </c>
      <c r="O145" s="17">
        <f t="shared" si="156"/>
        <v>0.80891619737288201</v>
      </c>
    </row>
    <row r="146" spans="1:17">
      <c r="A146" s="9">
        <v>10</v>
      </c>
      <c r="B146" s="10" t="s">
        <v>203</v>
      </c>
      <c r="C146" s="17">
        <v>51</v>
      </c>
      <c r="D146" s="17">
        <v>84</v>
      </c>
      <c r="E146" s="17">
        <v>55</v>
      </c>
      <c r="F146" s="17">
        <v>58</v>
      </c>
      <c r="G146" s="17">
        <v>66</v>
      </c>
      <c r="H146" s="17">
        <v>58</v>
      </c>
      <c r="K146" s="15" t="s">
        <v>204</v>
      </c>
      <c r="L146" s="17">
        <f>L133</f>
        <v>1.354459755762994</v>
      </c>
      <c r="M146" s="17">
        <f>N133</f>
        <v>1.3721190477686951</v>
      </c>
      <c r="N146" s="17">
        <f t="shared" si="155"/>
        <v>1.3928122821589046</v>
      </c>
      <c r="O146" s="17">
        <f t="shared" si="156"/>
        <v>1.3968273843428083</v>
      </c>
    </row>
    <row r="147" spans="1:17">
      <c r="A147" s="9">
        <v>11</v>
      </c>
      <c r="B147" s="10" t="s">
        <v>205</v>
      </c>
      <c r="C147" s="17">
        <v>76</v>
      </c>
      <c r="D147" s="17">
        <v>74</v>
      </c>
      <c r="E147" s="17">
        <v>70</v>
      </c>
      <c r="F147" s="17">
        <v>59</v>
      </c>
      <c r="G147" s="17">
        <v>72</v>
      </c>
      <c r="H147" s="17">
        <v>59</v>
      </c>
      <c r="K147" s="15" t="s">
        <v>206</v>
      </c>
      <c r="L147" s="17">
        <f>L134</f>
        <v>1.354459755762994</v>
      </c>
      <c r="M147" s="17">
        <f>N134</f>
        <v>1.3721190477686951</v>
      </c>
      <c r="N147" s="17">
        <f t="shared" si="155"/>
        <v>1.3928122821589046</v>
      </c>
      <c r="O147" s="17">
        <f t="shared" si="156"/>
        <v>1.3968273843428083</v>
      </c>
    </row>
    <row r="148" spans="1:17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1.388408998549135</v>
      </c>
      <c r="M148" s="17">
        <f>N135</f>
        <v>1.2859737432008822</v>
      </c>
      <c r="N148" s="17">
        <f t="shared" si="155"/>
        <v>1.2543100010629475</v>
      </c>
      <c r="O148" s="17">
        <f t="shared" si="156"/>
        <v>1.2594786722610738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11</v>
      </c>
      <c r="D150" s="17">
        <v>11</v>
      </c>
      <c r="E150" s="17">
        <v>8</v>
      </c>
      <c r="F150" s="17">
        <v>7</v>
      </c>
      <c r="G150" s="21">
        <v>7</v>
      </c>
      <c r="H150" s="21">
        <v>7</v>
      </c>
    </row>
    <row r="151" spans="1:17">
      <c r="A151" s="9">
        <v>15</v>
      </c>
      <c r="B151" s="10" t="s">
        <v>213</v>
      </c>
      <c r="C151" s="17">
        <v>946</v>
      </c>
      <c r="D151" s="17">
        <v>913</v>
      </c>
      <c r="E151" s="17">
        <v>901</v>
      </c>
      <c r="F151" s="17">
        <v>865</v>
      </c>
      <c r="G151" s="17">
        <v>849</v>
      </c>
      <c r="H151" s="17">
        <v>839</v>
      </c>
    </row>
    <row r="153" spans="1:17" ht="16">
      <c r="A153" s="20" t="s">
        <v>306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7">C167/C181*1000</f>
        <v>4.5420136260408785</v>
      </c>
      <c r="D155" s="17">
        <f t="shared" si="157"/>
        <v>3.9651070578905627</v>
      </c>
      <c r="E155" s="17">
        <f t="shared" si="157"/>
        <v>4.0160642570281118</v>
      </c>
      <c r="F155" s="17">
        <f t="shared" si="157"/>
        <v>4.0916530278232406</v>
      </c>
      <c r="G155" s="17">
        <f t="shared" si="157"/>
        <v>4.1841004184100417</v>
      </c>
      <c r="H155" s="17">
        <f t="shared" ref="H155" si="158">H167/H181*1000</f>
        <v>4.2955326460481107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9">IF(C155/$I155&gt;1,2^((1-$I155/C155)/LN(10/3)),2^(-LOG($I155/C155,10/3)))</f>
        <v>0.94619401551744831</v>
      </c>
      <c r="M155" s="17">
        <f t="shared" si="159"/>
        <v>0.87501731803237837</v>
      </c>
      <c r="N155" s="17">
        <f t="shared" si="159"/>
        <v>0.88147382478346148</v>
      </c>
      <c r="O155" s="17">
        <f t="shared" si="159"/>
        <v>0.89098759535567118</v>
      </c>
      <c r="P155" s="17">
        <f t="shared" si="159"/>
        <v>0.90252244098943113</v>
      </c>
      <c r="Q155" s="17">
        <f t="shared" si="159"/>
        <v>0.91628330071797814</v>
      </c>
    </row>
    <row r="156" spans="1:17">
      <c r="A156" s="9">
        <v>2</v>
      </c>
      <c r="B156" s="15" t="s">
        <v>176</v>
      </c>
      <c r="C156" s="17">
        <f t="shared" ref="C156:G156" si="160">C168/C181*1000</f>
        <v>3.0280090840272522</v>
      </c>
      <c r="D156" s="17">
        <f t="shared" si="160"/>
        <v>3.1720856463124503</v>
      </c>
      <c r="E156" s="17">
        <f t="shared" si="160"/>
        <v>3.2128514056224899</v>
      </c>
      <c r="F156" s="17">
        <f t="shared" si="160"/>
        <v>3.2733224222585928</v>
      </c>
      <c r="G156" s="17">
        <f t="shared" si="160"/>
        <v>3.3472803347280333</v>
      </c>
      <c r="H156" s="17">
        <f t="shared" ref="H156" si="161">H168/H181*1000</f>
        <v>3.4364261168384878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9"/>
        <v>0.85191101926344115</v>
      </c>
      <c r="M156" s="17">
        <f t="shared" si="159"/>
        <v>0.87501731803237837</v>
      </c>
      <c r="N156" s="17">
        <f t="shared" si="159"/>
        <v>0.88147382478346148</v>
      </c>
      <c r="O156" s="17">
        <f t="shared" si="159"/>
        <v>0.89098759535567118</v>
      </c>
      <c r="P156" s="17">
        <f t="shared" si="159"/>
        <v>0.90252244098943113</v>
      </c>
      <c r="Q156" s="17">
        <f t="shared" si="159"/>
        <v>0.91628330071797792</v>
      </c>
    </row>
    <row r="157" spans="1:17">
      <c r="A157" s="9">
        <v>3</v>
      </c>
      <c r="B157" s="15" t="s">
        <v>177</v>
      </c>
      <c r="C157" s="17">
        <f t="shared" ref="C157:H157" si="162">C169/C181*1000+0.00001</f>
        <v>0.15898047691143075</v>
      </c>
      <c r="D157" s="17">
        <f t="shared" si="162"/>
        <v>1.0000000000000001E-5</v>
      </c>
      <c r="E157" s="17">
        <f t="shared" si="162"/>
        <v>0.24097385542168676</v>
      </c>
      <c r="F157" s="17">
        <f t="shared" si="162"/>
        <v>1.0000000000000001E-5</v>
      </c>
      <c r="G157" s="17">
        <f t="shared" si="162"/>
        <v>1.0000000000000001E-5</v>
      </c>
      <c r="H157" s="17">
        <f t="shared" si="162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9"/>
        <v>0.23275142737205246</v>
      </c>
      <c r="M157" s="17">
        <f t="shared" si="159"/>
        <v>8.8737830999390996E-4</v>
      </c>
      <c r="N157" s="17">
        <f t="shared" si="159"/>
        <v>0.29572076603342634</v>
      </c>
      <c r="O157" s="17">
        <f t="shared" si="159"/>
        <v>8.8737830999390996E-4</v>
      </c>
      <c r="P157" s="17">
        <f t="shared" si="159"/>
        <v>8.8737830999390996E-4</v>
      </c>
      <c r="Q157" s="17">
        <f t="shared" si="159"/>
        <v>8.8737830999390996E-4</v>
      </c>
    </row>
    <row r="158" spans="1:17">
      <c r="A158" s="9">
        <v>4</v>
      </c>
      <c r="B158" s="15" t="s">
        <v>178</v>
      </c>
      <c r="C158" s="17">
        <f t="shared" ref="C158:G158" si="163">C170/C181*1000</f>
        <v>27.70628311884936</v>
      </c>
      <c r="D158" s="17">
        <f t="shared" si="163"/>
        <v>29.579698651863598</v>
      </c>
      <c r="E158" s="17">
        <f t="shared" si="163"/>
        <v>30.040160642570282</v>
      </c>
      <c r="F158" s="17">
        <f t="shared" si="163"/>
        <v>30.605564648117838</v>
      </c>
      <c r="G158" s="17">
        <f t="shared" si="163"/>
        <v>31.29707112970711</v>
      </c>
      <c r="H158" s="17">
        <f t="shared" ref="H158" si="164">H170/H181*1000</f>
        <v>31.27147766323024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9"/>
        <v>0.95524116046099061</v>
      </c>
      <c r="M158" s="17">
        <f t="shared" si="159"/>
        <v>0.99191005062027204</v>
      </c>
      <c r="N158" s="17">
        <f t="shared" si="159"/>
        <v>1.0007699709312847</v>
      </c>
      <c r="O158" s="17">
        <f t="shared" si="159"/>
        <v>1.0114563115065185</v>
      </c>
      <c r="P158" s="17">
        <f t="shared" si="159"/>
        <v>1.024146839542917</v>
      </c>
      <c r="Q158" s="17">
        <f t="shared" si="159"/>
        <v>1.023684382702212</v>
      </c>
    </row>
    <row r="159" spans="1:17">
      <c r="A159" s="9">
        <v>5</v>
      </c>
      <c r="B159" s="15" t="s">
        <v>179</v>
      </c>
      <c r="C159" s="17">
        <f t="shared" ref="C159:G159" si="165">C171/C181*1000</f>
        <v>1.1355034065102196</v>
      </c>
      <c r="D159" s="17">
        <f t="shared" si="165"/>
        <v>1.7446471054718478</v>
      </c>
      <c r="E159" s="17">
        <f t="shared" si="165"/>
        <v>1.7670682730923695</v>
      </c>
      <c r="F159" s="17">
        <f t="shared" si="165"/>
        <v>1.800327332242226</v>
      </c>
      <c r="G159" s="17">
        <f t="shared" si="165"/>
        <v>1.8410041841004186</v>
      </c>
      <c r="H159" s="17">
        <f t="shared" ref="H159" si="166">H171/H181*1000</f>
        <v>1.8900343642611686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9"/>
        <v>0.32497426414304231</v>
      </c>
      <c r="M159" s="17">
        <f t="shared" si="159"/>
        <v>0.41613203420500328</v>
      </c>
      <c r="N159" s="17">
        <f t="shared" si="159"/>
        <v>0.41920255547677443</v>
      </c>
      <c r="O159" s="17">
        <f t="shared" si="159"/>
        <v>0.42372701987260569</v>
      </c>
      <c r="P159" s="17">
        <f t="shared" si="159"/>
        <v>0.42921264704694662</v>
      </c>
      <c r="Q159" s="17">
        <f t="shared" si="159"/>
        <v>0.43575689986713823</v>
      </c>
    </row>
    <row r="160" spans="1:17">
      <c r="A160" s="9">
        <v>6</v>
      </c>
      <c r="B160" s="15" t="s">
        <v>180</v>
      </c>
      <c r="C160" s="17">
        <f t="shared" ref="C160:G160" si="167">(C172-C173)/C172*100</f>
        <v>-1.007559636479054</v>
      </c>
      <c r="D160" s="17">
        <f t="shared" si="167"/>
        <v>-0.40821156007809806</v>
      </c>
      <c r="E160" s="17">
        <f t="shared" si="167"/>
        <v>6.4774802868980368</v>
      </c>
      <c r="F160" s="17">
        <f t="shared" si="167"/>
        <v>-6.8316653682516063E-2</v>
      </c>
      <c r="G160" s="17">
        <f t="shared" si="167"/>
        <v>4.2604146971702272</v>
      </c>
      <c r="H160" s="17">
        <f t="shared" ref="H160" si="168">(H172-H173)/H172*100</f>
        <v>-6.8628863750990714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9">(ATAN((C160+2.4)/10)+3.1415/2)/3.1415*1.75</f>
        <v>0.95207154475745237</v>
      </c>
      <c r="M160" s="17">
        <f t="shared" si="169"/>
        <v>0.9845210119030301</v>
      </c>
      <c r="N160" s="17">
        <f t="shared" si="169"/>
        <v>1.2794272401669753</v>
      </c>
      <c r="O160" s="17">
        <f t="shared" si="169"/>
        <v>1.0026084782772624</v>
      </c>
      <c r="P160" s="17">
        <f t="shared" si="169"/>
        <v>1.2023108029533285</v>
      </c>
      <c r="Q160" s="17">
        <f t="shared" si="169"/>
        <v>0.64116720521888493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-22.489959839357432</v>
      </c>
      <c r="F161" s="17">
        <f>(F175-F174)/F181*1000</f>
        <v>-20.458265139116204</v>
      </c>
      <c r="G161" s="17">
        <f>(G175-G174)/G181*1000</f>
        <v>-20.920502092050206</v>
      </c>
      <c r="H161" s="17">
        <f>(H175-H174)/H181*1000</f>
        <v>-16.32302405498282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70">(ATAN(E161/10)+3.1415/2)/3.1415*1.75</f>
        <v>0.23304199649020274</v>
      </c>
      <c r="O161" s="17">
        <f t="shared" si="170"/>
        <v>0.25323956919151602</v>
      </c>
      <c r="P161" s="17">
        <f t="shared" si="170"/>
        <v>0.24836290389134436</v>
      </c>
      <c r="Q161" s="17">
        <f t="shared" si="170"/>
        <v>0.30616469427149162</v>
      </c>
    </row>
    <row r="162" spans="1:17">
      <c r="A162" s="9">
        <v>8</v>
      </c>
      <c r="B162" s="15" t="s">
        <v>182</v>
      </c>
      <c r="C162" s="17">
        <f t="shared" ref="C162:H162" si="171">(C176-C177)/C181*1000</f>
        <v>-24.981074943224829</v>
      </c>
      <c r="D162" s="17">
        <f t="shared" si="171"/>
        <v>12.688342585249801</v>
      </c>
      <c r="E162" s="17">
        <f t="shared" si="171"/>
        <v>4.0160642570281118</v>
      </c>
      <c r="F162" s="17">
        <f t="shared" si="171"/>
        <v>-1.6366612111292964</v>
      </c>
      <c r="G162" s="17">
        <f t="shared" si="171"/>
        <v>-5.02092050209205</v>
      </c>
      <c r="H162" s="17">
        <f t="shared" si="171"/>
        <v>6.0137457044673539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0.21208409933631236</v>
      </c>
      <c r="M162" s="17">
        <f>(ATAN(D162/10)+3.1415/2)/3.1415*1.75</f>
        <v>1.3782124848571131</v>
      </c>
      <c r="N162" s="17">
        <f t="shared" si="170"/>
        <v>1.0877354142061657</v>
      </c>
      <c r="O162" s="17">
        <f t="shared" si="170"/>
        <v>0.78462957954854229</v>
      </c>
      <c r="P162" s="17">
        <f t="shared" si="170"/>
        <v>0.61578951633668855</v>
      </c>
      <c r="Q162" s="17">
        <f t="shared" si="170"/>
        <v>1.1766080858316121</v>
      </c>
    </row>
    <row r="163" spans="1:17">
      <c r="A163" s="9">
        <v>9</v>
      </c>
      <c r="B163" s="15" t="s">
        <v>183</v>
      </c>
      <c r="C163" s="17">
        <f t="shared" ref="C163:G163" si="172">C178/C181*1000</f>
        <v>0.75700227100681305</v>
      </c>
      <c r="D163" s="17">
        <f t="shared" si="172"/>
        <v>0.79302141157811257</v>
      </c>
      <c r="E163" s="17">
        <f t="shared" si="172"/>
        <v>0.80321285140562249</v>
      </c>
      <c r="F163" s="17">
        <f t="shared" si="172"/>
        <v>0.81833060556464821</v>
      </c>
      <c r="G163" s="17">
        <f t="shared" si="172"/>
        <v>0.83682008368200833</v>
      </c>
      <c r="H163" s="17">
        <f t="shared" ref="H163" si="173">H178/H181*1000</f>
        <v>0.85910652920962194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4">IF(C163/$I163&gt;1,2^((1-$I163/C163)/LN(10/3)),2^(-LOG($I163/C163,10/3)))</f>
        <v>0.67455220667117832</v>
      </c>
      <c r="M163" s="17">
        <f t="shared" si="174"/>
        <v>0.69284801981380673</v>
      </c>
      <c r="N163" s="17">
        <f t="shared" si="174"/>
        <v>0.69796035053597083</v>
      </c>
      <c r="O163" s="17">
        <f t="shared" si="174"/>
        <v>0.70549345527124696</v>
      </c>
      <c r="P163" s="17">
        <f t="shared" si="174"/>
        <v>0.71462686873805648</v>
      </c>
      <c r="Q163" s="17">
        <f t="shared" si="174"/>
        <v>0.7255228638428145</v>
      </c>
    </row>
    <row r="164" spans="1:17">
      <c r="A164" s="9">
        <v>10</v>
      </c>
      <c r="B164" s="15" t="s">
        <v>184</v>
      </c>
      <c r="C164" s="17">
        <f t="shared" ref="C164:G164" si="175">C179/C181*100</f>
        <v>7.5700227100681305E-2</v>
      </c>
      <c r="D164" s="17">
        <f t="shared" si="175"/>
        <v>7.9302141157811257E-2</v>
      </c>
      <c r="E164" s="17">
        <f t="shared" si="175"/>
        <v>8.0321285140562249E-2</v>
      </c>
      <c r="F164" s="17">
        <f t="shared" si="175"/>
        <v>8.1833060556464818E-2</v>
      </c>
      <c r="G164" s="17">
        <f t="shared" si="175"/>
        <v>8.3682008368200833E-2</v>
      </c>
      <c r="H164" s="17">
        <f t="shared" ref="H164" si="176">H179/H181*100</f>
        <v>8.5910652920962199E-2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4"/>
        <v>1.2158650516530327</v>
      </c>
      <c r="M164" s="17">
        <f t="shared" si="174"/>
        <v>1.2370472617136732</v>
      </c>
      <c r="N164" s="17">
        <f t="shared" si="174"/>
        <v>1.2427579120534968</v>
      </c>
      <c r="O164" s="17">
        <f t="shared" si="174"/>
        <v>1.2510131886684355</v>
      </c>
      <c r="P164" s="17">
        <f t="shared" si="174"/>
        <v>1.2607741645589792</v>
      </c>
      <c r="Q164" s="17">
        <f t="shared" si="174"/>
        <v>1.2720751667924299</v>
      </c>
    </row>
    <row r="165" spans="1:17">
      <c r="A165" s="9">
        <v>11</v>
      </c>
      <c r="B165" s="15" t="s">
        <v>185</v>
      </c>
      <c r="C165" s="17">
        <f t="shared" ref="C165:G165" si="177">C180/C181*1000</f>
        <v>4.5420136260408785</v>
      </c>
      <c r="D165" s="17">
        <f t="shared" si="177"/>
        <v>3.9651070578905627</v>
      </c>
      <c r="E165" s="17">
        <f t="shared" si="177"/>
        <v>4.0160642570281118</v>
      </c>
      <c r="F165" s="17">
        <f t="shared" si="177"/>
        <v>4.0916530278232406</v>
      </c>
      <c r="G165" s="17">
        <f t="shared" si="177"/>
        <v>4.1841004184100417</v>
      </c>
      <c r="H165" s="17">
        <f t="shared" ref="H165" si="178">H180/H181*1000</f>
        <v>4.2955326460481107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4"/>
        <v>0.94619401551744831</v>
      </c>
      <c r="M165" s="17">
        <f t="shared" si="174"/>
        <v>0.87501731803237837</v>
      </c>
      <c r="N165" s="17">
        <f t="shared" si="174"/>
        <v>0.88147382478346148</v>
      </c>
      <c r="O165" s="17">
        <f t="shared" si="174"/>
        <v>0.89098759535567118</v>
      </c>
      <c r="P165" s="17">
        <f t="shared" si="174"/>
        <v>0.90252244098943113</v>
      </c>
      <c r="Q165" s="17">
        <f t="shared" si="174"/>
        <v>0.91628330071797814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6</v>
      </c>
      <c r="D167" s="17">
        <v>5</v>
      </c>
      <c r="E167" s="17">
        <v>5</v>
      </c>
      <c r="F167" s="17">
        <v>5</v>
      </c>
      <c r="G167" s="17">
        <v>5</v>
      </c>
      <c r="H167" s="17">
        <v>5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4</v>
      </c>
      <c r="D168" s="17">
        <v>4</v>
      </c>
      <c r="E168" s="17">
        <v>4</v>
      </c>
      <c r="F168" s="17">
        <v>4</v>
      </c>
      <c r="G168" s="17">
        <v>4</v>
      </c>
      <c r="H168" s="17">
        <v>4</v>
      </c>
      <c r="K168" s="15" t="s">
        <v>187</v>
      </c>
      <c r="L168" s="17">
        <f t="shared" ref="L168:L173" si="179">L155</f>
        <v>0.94619401551744831</v>
      </c>
      <c r="M168" s="17">
        <f t="shared" ref="M168:M173" si="180">N155</f>
        <v>0.88147382478346148</v>
      </c>
      <c r="N168" s="17">
        <f t="shared" ref="N168:N178" si="181">P155</f>
        <v>0.90252244098943113</v>
      </c>
      <c r="O168" s="17">
        <f>Q155</f>
        <v>0.91628330071797814</v>
      </c>
    </row>
    <row r="169" spans="1:17">
      <c r="A169" s="9">
        <v>3</v>
      </c>
      <c r="B169" s="10" t="s">
        <v>189</v>
      </c>
      <c r="C169" s="17">
        <v>0.21</v>
      </c>
      <c r="D169" s="17"/>
      <c r="E169" s="17">
        <v>0.3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79"/>
        <v>0.85191101926344115</v>
      </c>
      <c r="M169" s="17">
        <f t="shared" si="180"/>
        <v>0.88147382478346148</v>
      </c>
      <c r="N169" s="17">
        <f t="shared" si="181"/>
        <v>0.90252244098943113</v>
      </c>
      <c r="O169" s="17">
        <f t="shared" ref="O169:O178" si="182">Q156</f>
        <v>0.91628330071797792</v>
      </c>
    </row>
    <row r="170" spans="1:17">
      <c r="A170" s="9">
        <v>4</v>
      </c>
      <c r="B170" s="10" t="s">
        <v>191</v>
      </c>
      <c r="C170" s="17">
        <v>36.6</v>
      </c>
      <c r="D170" s="17">
        <v>37.299999999999997</v>
      </c>
      <c r="E170" s="17">
        <v>37.4</v>
      </c>
      <c r="F170" s="17">
        <v>37.4</v>
      </c>
      <c r="G170" s="17">
        <v>37.4</v>
      </c>
      <c r="H170" s="17">
        <v>36.4</v>
      </c>
      <c r="K170" s="15" t="s">
        <v>192</v>
      </c>
      <c r="L170" s="17">
        <f t="shared" si="179"/>
        <v>0.23275142737205246</v>
      </c>
      <c r="M170" s="17">
        <f t="shared" si="180"/>
        <v>0.29572076603342634</v>
      </c>
      <c r="N170" s="17">
        <f t="shared" si="181"/>
        <v>8.8737830999390996E-4</v>
      </c>
      <c r="O170" s="17">
        <f t="shared" si="182"/>
        <v>8.8737830999390996E-4</v>
      </c>
    </row>
    <row r="171" spans="1:17">
      <c r="A171" s="9">
        <v>5</v>
      </c>
      <c r="B171" s="10" t="s">
        <v>193</v>
      </c>
      <c r="C171" s="17">
        <v>1.5</v>
      </c>
      <c r="D171" s="17">
        <v>2.2000000000000002</v>
      </c>
      <c r="E171" s="17">
        <v>2.2000000000000002</v>
      </c>
      <c r="F171" s="17">
        <v>2.2000000000000002</v>
      </c>
      <c r="G171" s="17">
        <v>2.2000000000000002</v>
      </c>
      <c r="H171" s="17">
        <v>2.2000000000000002</v>
      </c>
      <c r="K171" s="15" t="s">
        <v>194</v>
      </c>
      <c r="L171" s="17">
        <f t="shared" si="179"/>
        <v>0.95524116046099061</v>
      </c>
      <c r="M171" s="17">
        <f t="shared" si="180"/>
        <v>1.0007699709312847</v>
      </c>
      <c r="N171" s="17">
        <f t="shared" si="181"/>
        <v>1.024146839542917</v>
      </c>
      <c r="O171" s="17">
        <f t="shared" si="182"/>
        <v>1.023684382702212</v>
      </c>
    </row>
    <row r="172" spans="1:17">
      <c r="A172" s="9">
        <v>6</v>
      </c>
      <c r="B172" s="10" t="s">
        <v>195</v>
      </c>
      <c r="C172" s="17">
        <v>8505.7000000000007</v>
      </c>
      <c r="D172" s="17">
        <v>6761.2</v>
      </c>
      <c r="E172" s="17">
        <v>6734.1</v>
      </c>
      <c r="F172" s="17">
        <v>8343.5</v>
      </c>
      <c r="G172" s="17">
        <v>7933.5</v>
      </c>
      <c r="H172" s="17">
        <v>8327.4</v>
      </c>
      <c r="K172" s="15" t="s">
        <v>196</v>
      </c>
      <c r="L172" s="17">
        <f t="shared" si="179"/>
        <v>0.32497426414304231</v>
      </c>
      <c r="M172" s="17">
        <f t="shared" si="180"/>
        <v>0.41920255547677443</v>
      </c>
      <c r="N172" s="17">
        <f t="shared" si="181"/>
        <v>0.42921264704694662</v>
      </c>
      <c r="O172" s="17">
        <f t="shared" si="182"/>
        <v>0.43575689986713823</v>
      </c>
    </row>
    <row r="173" spans="1:17">
      <c r="A173" s="9">
        <v>7</v>
      </c>
      <c r="B173" s="10" t="s">
        <v>197</v>
      </c>
      <c r="C173" s="17">
        <v>8591.4</v>
      </c>
      <c r="D173" s="17">
        <v>6788.8</v>
      </c>
      <c r="E173" s="17">
        <v>6297.9</v>
      </c>
      <c r="F173" s="17">
        <v>8349.2000000000007</v>
      </c>
      <c r="G173" s="17">
        <v>7595.5</v>
      </c>
      <c r="H173" s="17">
        <v>8898.9</v>
      </c>
      <c r="K173" s="15" t="s">
        <v>198</v>
      </c>
      <c r="L173" s="17">
        <f t="shared" si="179"/>
        <v>0.95207154475745237</v>
      </c>
      <c r="M173" s="17">
        <f t="shared" si="180"/>
        <v>1.2794272401669753</v>
      </c>
      <c r="N173" s="17">
        <f t="shared" si="181"/>
        <v>1.2023108029533285</v>
      </c>
      <c r="O173" s="17">
        <f t="shared" si="182"/>
        <v>0.64116720521888493</v>
      </c>
    </row>
    <row r="174" spans="1:17">
      <c r="A174" s="9">
        <v>8</v>
      </c>
      <c r="B174" s="10" t="s">
        <v>199</v>
      </c>
      <c r="C174" s="17"/>
      <c r="D174" s="17"/>
      <c r="E174" s="17">
        <v>34</v>
      </c>
      <c r="F174" s="17">
        <v>31</v>
      </c>
      <c r="G174" s="17">
        <v>32</v>
      </c>
      <c r="H174" s="17">
        <v>25</v>
      </c>
      <c r="K174" s="15" t="s">
        <v>200</v>
      </c>
      <c r="L174" s="17">
        <f>N161</f>
        <v>0.23304199649020274</v>
      </c>
      <c r="M174" s="17">
        <f>O161</f>
        <v>0.25323956919151602</v>
      </c>
      <c r="N174" s="17">
        <f t="shared" si="181"/>
        <v>0.24836290389134436</v>
      </c>
      <c r="O174" s="17">
        <f t="shared" si="182"/>
        <v>0.30616469427149162</v>
      </c>
    </row>
    <row r="175" spans="1:17">
      <c r="A175" s="9">
        <v>9</v>
      </c>
      <c r="B175" s="10" t="s">
        <v>201</v>
      </c>
      <c r="C175" s="17"/>
      <c r="D175" s="17"/>
      <c r="E175" s="17">
        <v>6</v>
      </c>
      <c r="F175" s="17">
        <v>6</v>
      </c>
      <c r="G175" s="17">
        <v>7</v>
      </c>
      <c r="H175" s="17">
        <v>6</v>
      </c>
      <c r="K175" s="15" t="s">
        <v>202</v>
      </c>
      <c r="L175" s="17">
        <f>L162</f>
        <v>0.21208409933631236</v>
      </c>
      <c r="M175" s="17">
        <f>N162</f>
        <v>1.0877354142061657</v>
      </c>
      <c r="N175" s="17">
        <f t="shared" si="181"/>
        <v>0.61578951633668855</v>
      </c>
      <c r="O175" s="17">
        <f t="shared" si="182"/>
        <v>1.1766080858316121</v>
      </c>
    </row>
    <row r="176" spans="1:17">
      <c r="A176" s="9">
        <v>10</v>
      </c>
      <c r="B176" s="10" t="s">
        <v>203</v>
      </c>
      <c r="C176" s="17">
        <v>54</v>
      </c>
      <c r="D176" s="17">
        <v>83</v>
      </c>
      <c r="E176" s="17">
        <v>62</v>
      </c>
      <c r="F176" s="17">
        <v>54</v>
      </c>
      <c r="G176" s="17">
        <v>47</v>
      </c>
      <c r="H176" s="17">
        <v>34</v>
      </c>
      <c r="K176" s="15" t="s">
        <v>204</v>
      </c>
      <c r="L176" s="17">
        <f>L163</f>
        <v>0.67455220667117832</v>
      </c>
      <c r="M176" s="17">
        <f>N163</f>
        <v>0.69796035053597083</v>
      </c>
      <c r="N176" s="17">
        <f t="shared" si="181"/>
        <v>0.71462686873805648</v>
      </c>
      <c r="O176" s="17">
        <f t="shared" si="182"/>
        <v>0.7255228638428145</v>
      </c>
    </row>
    <row r="177" spans="1:17">
      <c r="A177" s="9">
        <v>11</v>
      </c>
      <c r="B177" s="10" t="s">
        <v>205</v>
      </c>
      <c r="C177" s="17">
        <v>87</v>
      </c>
      <c r="D177" s="17">
        <v>67</v>
      </c>
      <c r="E177" s="17">
        <v>57</v>
      </c>
      <c r="F177" s="17">
        <v>56</v>
      </c>
      <c r="G177" s="17">
        <v>53</v>
      </c>
      <c r="H177" s="17">
        <v>27</v>
      </c>
      <c r="K177" s="15" t="s">
        <v>206</v>
      </c>
      <c r="L177" s="17">
        <f>L164</f>
        <v>1.2158650516530327</v>
      </c>
      <c r="M177" s="17">
        <f>N164</f>
        <v>1.2427579120534968</v>
      </c>
      <c r="N177" s="17">
        <f t="shared" si="181"/>
        <v>1.2607741645589792</v>
      </c>
      <c r="O177" s="17">
        <f t="shared" si="182"/>
        <v>1.2720751667924299</v>
      </c>
    </row>
    <row r="178" spans="1:17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K178" s="15" t="s">
        <v>208</v>
      </c>
      <c r="L178" s="17">
        <f>L165</f>
        <v>0.94619401551744831</v>
      </c>
      <c r="M178" s="17">
        <f>N165</f>
        <v>0.88147382478346148</v>
      </c>
      <c r="N178" s="17">
        <f t="shared" si="181"/>
        <v>0.90252244098943113</v>
      </c>
      <c r="O178" s="17">
        <f t="shared" si="182"/>
        <v>0.91628330071797814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6</v>
      </c>
      <c r="D180" s="17">
        <v>5</v>
      </c>
      <c r="E180" s="17">
        <v>5</v>
      </c>
      <c r="F180" s="17">
        <v>5</v>
      </c>
      <c r="G180" s="21">
        <v>5</v>
      </c>
      <c r="H180" s="21">
        <v>5</v>
      </c>
    </row>
    <row r="181" spans="1:17">
      <c r="A181" s="9">
        <v>15</v>
      </c>
      <c r="B181" s="10" t="s">
        <v>213</v>
      </c>
      <c r="C181" s="17">
        <v>1321</v>
      </c>
      <c r="D181" s="17">
        <v>1261</v>
      </c>
      <c r="E181" s="17">
        <v>1245</v>
      </c>
      <c r="F181" s="17">
        <v>1222</v>
      </c>
      <c r="G181" s="17">
        <v>1195</v>
      </c>
      <c r="H181" s="17">
        <v>1164</v>
      </c>
    </row>
    <row r="183" spans="1:17" ht="16">
      <c r="A183" s="20" t="s">
        <v>307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3">C197/C211*1000</f>
        <v>3.7313432835820897</v>
      </c>
      <c r="D185" s="17">
        <f t="shared" si="183"/>
        <v>3.8265306122448979</v>
      </c>
      <c r="E185" s="17">
        <f t="shared" si="183"/>
        <v>5.3475935828877006</v>
      </c>
      <c r="F185" s="17">
        <f t="shared" si="183"/>
        <v>5.2356020942408383</v>
      </c>
      <c r="G185" s="17">
        <f t="shared" si="183"/>
        <v>5.4570259208731242</v>
      </c>
      <c r="H185" s="17">
        <f t="shared" ref="H185" si="184">H197/H211*1000</f>
        <v>5.6818181818181817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5">IF(C185/$I185&gt;1,2^((1-$I185/C185)/LN(10/3)),2^(-LOG($I185/C185,10/3)))</f>
        <v>0.84493568452444412</v>
      </c>
      <c r="M185" s="17">
        <f t="shared" si="185"/>
        <v>0.8572786031444064</v>
      </c>
      <c r="N185" s="17">
        <f t="shared" si="185"/>
        <v>1.0381305855185377</v>
      </c>
      <c r="O185" s="17">
        <f t="shared" si="185"/>
        <v>1.0262457586485709</v>
      </c>
      <c r="P185" s="17">
        <f t="shared" si="185"/>
        <v>1.0493975827501303</v>
      </c>
      <c r="Q185" s="17">
        <f t="shared" si="185"/>
        <v>1.0715283535163425</v>
      </c>
    </row>
    <row r="186" spans="1:17">
      <c r="A186" s="9">
        <v>2</v>
      </c>
      <c r="B186" s="15" t="s">
        <v>176</v>
      </c>
      <c r="C186" s="17">
        <f t="shared" ref="C186:G186" si="186">C198/C211*1000</f>
        <v>2.4875621890547261</v>
      </c>
      <c r="D186" s="17">
        <f t="shared" si="186"/>
        <v>2.5510204081632653</v>
      </c>
      <c r="E186" s="17">
        <f t="shared" si="186"/>
        <v>2.6737967914438503</v>
      </c>
      <c r="F186" s="17">
        <f t="shared" si="186"/>
        <v>2.6178010471204192</v>
      </c>
      <c r="G186" s="17">
        <f t="shared" si="186"/>
        <v>2.7285129604365621</v>
      </c>
      <c r="H186" s="17">
        <f t="shared" ref="H186" si="187">H198/H211*1000</f>
        <v>2.8409090909090908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5"/>
        <v>0.76074252046672219</v>
      </c>
      <c r="M186" s="17">
        <f t="shared" si="185"/>
        <v>0.77185553556697872</v>
      </c>
      <c r="N186" s="17">
        <f t="shared" si="185"/>
        <v>0.79302881947424209</v>
      </c>
      <c r="O186" s="17">
        <f t="shared" si="185"/>
        <v>0.78342444876200867</v>
      </c>
      <c r="P186" s="17">
        <f t="shared" si="185"/>
        <v>0.8023316204924007</v>
      </c>
      <c r="Q186" s="17">
        <f t="shared" si="185"/>
        <v>0.82119628973855019</v>
      </c>
    </row>
    <row r="187" spans="1:17">
      <c r="A187" s="9">
        <v>3</v>
      </c>
      <c r="B187" s="15" t="s">
        <v>177</v>
      </c>
      <c r="C187" s="17">
        <f t="shared" ref="C187:H187" si="188">C199/C211*1000+0.00001</f>
        <v>0.24876621890547268</v>
      </c>
      <c r="D187" s="17">
        <f t="shared" si="188"/>
        <v>1.0000000000000001E-5</v>
      </c>
      <c r="E187" s="17">
        <f t="shared" si="188"/>
        <v>0.13369983957219253</v>
      </c>
      <c r="F187" s="17">
        <f t="shared" si="188"/>
        <v>1.0000000000000001E-5</v>
      </c>
      <c r="G187" s="17">
        <f t="shared" si="188"/>
        <v>1.0000000000000001E-5</v>
      </c>
      <c r="H187" s="17">
        <f t="shared" si="188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5"/>
        <v>0.30118898023029533</v>
      </c>
      <c r="M187" s="17">
        <f t="shared" si="185"/>
        <v>8.8737830999390996E-4</v>
      </c>
      <c r="N187" s="17">
        <f t="shared" si="185"/>
        <v>0.21066434113740912</v>
      </c>
      <c r="O187" s="17">
        <f t="shared" si="185"/>
        <v>8.8737830999390996E-4</v>
      </c>
      <c r="P187" s="17">
        <f t="shared" si="185"/>
        <v>8.8737830999390996E-4</v>
      </c>
      <c r="Q187" s="17">
        <f t="shared" si="185"/>
        <v>8.8737830999390996E-4</v>
      </c>
    </row>
    <row r="188" spans="1:17">
      <c r="A188" s="9">
        <v>4</v>
      </c>
      <c r="B188" s="15" t="s">
        <v>178</v>
      </c>
      <c r="C188" s="17">
        <f t="shared" ref="C188:G188" si="189">C200/C211*1000</f>
        <v>39.676616915422883</v>
      </c>
      <c r="D188" s="17">
        <f t="shared" si="189"/>
        <v>40.688775510204074</v>
      </c>
      <c r="E188" s="17">
        <f t="shared" si="189"/>
        <v>42.647058823529413</v>
      </c>
      <c r="F188" s="17">
        <f t="shared" si="189"/>
        <v>41.753926701570677</v>
      </c>
      <c r="G188" s="17">
        <f t="shared" si="189"/>
        <v>43.656207366984994</v>
      </c>
      <c r="H188" s="17">
        <f t="shared" ref="H188" si="190">H200/H211*1000</f>
        <v>45.454545454545453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5"/>
        <v>1.1507453807791392</v>
      </c>
      <c r="M188" s="17">
        <f t="shared" si="185"/>
        <v>1.1632739679194011</v>
      </c>
      <c r="N188" s="17">
        <f t="shared" si="185"/>
        <v>1.1861701585771514</v>
      </c>
      <c r="O188" s="17">
        <f t="shared" si="185"/>
        <v>1.1759389583842843</v>
      </c>
      <c r="P188" s="17">
        <f t="shared" si="185"/>
        <v>1.1973267485666497</v>
      </c>
      <c r="Q188" s="17">
        <f t="shared" si="185"/>
        <v>1.2162150989052543</v>
      </c>
    </row>
    <row r="189" spans="1:17">
      <c r="A189" s="9">
        <v>5</v>
      </c>
      <c r="B189" s="15" t="s">
        <v>179</v>
      </c>
      <c r="C189" s="17">
        <f t="shared" ref="C189:G189" si="191">C201/C211*1000</f>
        <v>7.4626865671641793</v>
      </c>
      <c r="D189" s="17">
        <f t="shared" si="191"/>
        <v>9.5663265306122458</v>
      </c>
      <c r="E189" s="17">
        <f t="shared" si="191"/>
        <v>10.026737967914439</v>
      </c>
      <c r="F189" s="17">
        <f t="shared" si="191"/>
        <v>9.8167539267015709</v>
      </c>
      <c r="G189" s="17">
        <f t="shared" si="191"/>
        <v>10.231923601637108</v>
      </c>
      <c r="H189" s="17">
        <f t="shared" ref="H189" si="192">H201/H211*1000</f>
        <v>10.65340909090909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5"/>
        <v>0.96076319905030616</v>
      </c>
      <c r="M189" s="17">
        <f t="shared" si="185"/>
        <v>1.098849809394423</v>
      </c>
      <c r="N189" s="17">
        <f t="shared" si="185"/>
        <v>1.123413169567864</v>
      </c>
      <c r="O189" s="17">
        <f t="shared" si="185"/>
        <v>1.1124290524775544</v>
      </c>
      <c r="P189" s="17">
        <f t="shared" si="185"/>
        <v>1.1338092602070282</v>
      </c>
      <c r="Q189" s="17">
        <f t="shared" si="185"/>
        <v>1.1541819505256568</v>
      </c>
    </row>
    <row r="190" spans="1:17">
      <c r="A190" s="9">
        <v>6</v>
      </c>
      <c r="B190" s="15" t="s">
        <v>180</v>
      </c>
      <c r="C190" s="17">
        <f t="shared" ref="C190:G190" si="193">(C202-C203)/C202*100</f>
        <v>-0.30274945937596165</v>
      </c>
      <c r="D190" s="17">
        <f t="shared" si="193"/>
        <v>4.2719301757616934</v>
      </c>
      <c r="E190" s="17">
        <f t="shared" si="193"/>
        <v>8.9476095285690462</v>
      </c>
      <c r="F190" s="17">
        <f t="shared" si="193"/>
        <v>2.1381720522664249</v>
      </c>
      <c r="G190" s="17">
        <f t="shared" si="193"/>
        <v>13.569899555409195</v>
      </c>
      <c r="H190" s="17">
        <f t="shared" ref="H190" si="194">(H202-H203)/H202*100</f>
        <v>-6.2918808364057082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5">(ATAN((C190+2.4)/10)+3.1415/2)/3.1415*1.75</f>
        <v>0.99016010878238958</v>
      </c>
      <c r="M190" s="17">
        <f t="shared" si="195"/>
        <v>1.202754924613382</v>
      </c>
      <c r="N190" s="17">
        <f t="shared" si="195"/>
        <v>1.3476317230768806</v>
      </c>
      <c r="O190" s="17">
        <f t="shared" si="195"/>
        <v>1.112320264952003</v>
      </c>
      <c r="P190" s="17">
        <f t="shared" si="195"/>
        <v>1.4383815404340088</v>
      </c>
      <c r="Q190" s="17">
        <f t="shared" si="195"/>
        <v>0.66824701016788357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-17.379679144385026</v>
      </c>
      <c r="F191" s="17">
        <f>(F205-F204)/F211*1000</f>
        <v>-31.413612565445025</v>
      </c>
      <c r="G191" s="17">
        <f>(G205-G204)/G211*1000</f>
        <v>-20.463847203274216</v>
      </c>
      <c r="H191" s="17">
        <f>(H205-H204)/H211*1000</f>
        <v>-29.829545454545457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6">(ATAN(E191/10)+3.1415/2)/3.1415*1.75</f>
        <v>0.29082752471199153</v>
      </c>
      <c r="O191" s="17">
        <f t="shared" si="196"/>
        <v>0.17165432431756952</v>
      </c>
      <c r="P191" s="17">
        <f t="shared" si="196"/>
        <v>0.25317961529757627</v>
      </c>
      <c r="Q191" s="17">
        <f t="shared" si="196"/>
        <v>0.18016255994354125</v>
      </c>
    </row>
    <row r="192" spans="1:17">
      <c r="A192" s="9">
        <v>8</v>
      </c>
      <c r="B192" s="15" t="s">
        <v>182</v>
      </c>
      <c r="C192" s="17">
        <f t="shared" ref="C192:H192" si="197">(C206-C207)/C211*1000</f>
        <v>-4.9751243781094523</v>
      </c>
      <c r="D192" s="17">
        <f t="shared" si="197"/>
        <v>-21.683673469387756</v>
      </c>
      <c r="E192" s="17">
        <f t="shared" si="197"/>
        <v>38.770053475935832</v>
      </c>
      <c r="F192" s="17">
        <f t="shared" si="197"/>
        <v>-9.1623036649214651</v>
      </c>
      <c r="G192" s="17">
        <f t="shared" si="197"/>
        <v>-19.099590723055933</v>
      </c>
      <c r="H192" s="17">
        <f t="shared" si="197"/>
        <v>-1.4204545454545454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0.61783072908304337</v>
      </c>
      <c r="M192" s="17">
        <f>(ATAN(D192/10)+3.1415/2)/3.1415*1.75</f>
        <v>0.2406844581473537</v>
      </c>
      <c r="N192" s="17">
        <f t="shared" si="196"/>
        <v>1.6094079592299904</v>
      </c>
      <c r="O192" s="17">
        <f t="shared" si="196"/>
        <v>0.46182389557199383</v>
      </c>
      <c r="P192" s="17">
        <f t="shared" si="196"/>
        <v>0.26865834954829404</v>
      </c>
      <c r="Q192" s="17">
        <f t="shared" si="196"/>
        <v>0.79639817214977404</v>
      </c>
    </row>
    <row r="193" spans="1:17">
      <c r="A193" s="9">
        <v>9</v>
      </c>
      <c r="B193" s="15" t="s">
        <v>183</v>
      </c>
      <c r="C193" s="17">
        <f t="shared" ref="C193:G193" si="198">C208/C211*1000</f>
        <v>1.2437810945273631</v>
      </c>
      <c r="D193" s="17">
        <f t="shared" si="198"/>
        <v>1.2755102040816326</v>
      </c>
      <c r="E193" s="17">
        <f t="shared" si="198"/>
        <v>1.3368983957219251</v>
      </c>
      <c r="F193" s="17">
        <f t="shared" si="198"/>
        <v>1.3089005235602096</v>
      </c>
      <c r="G193" s="17">
        <f t="shared" si="198"/>
        <v>1.3642564802182811</v>
      </c>
      <c r="H193" s="17">
        <f t="shared" ref="H193" si="199">H208/H211*1000</f>
        <v>1.4204545454545454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200">IF(C193/$I193&gt;1,2^((1-$I193/C193)/LN(10/3)),2^(-LOG($I193/C193,10/3)))</f>
        <v>0.89777395291017048</v>
      </c>
      <c r="M193" s="17">
        <f t="shared" si="200"/>
        <v>0.91088873909194845</v>
      </c>
      <c r="N193" s="17">
        <f t="shared" si="200"/>
        <v>0.93587593551926385</v>
      </c>
      <c r="O193" s="17">
        <f t="shared" si="200"/>
        <v>0.92454154362245433</v>
      </c>
      <c r="P193" s="17">
        <f t="shared" si="200"/>
        <v>0.94685443641610489</v>
      </c>
      <c r="Q193" s="17">
        <f t="shared" si="200"/>
        <v>0.96911717081547577</v>
      </c>
    </row>
    <row r="194" spans="1:17">
      <c r="A194" s="9">
        <v>10</v>
      </c>
      <c r="B194" s="15" t="s">
        <v>184</v>
      </c>
      <c r="C194" s="17">
        <f t="shared" ref="C194:G194" si="201">C209/C211*100</f>
        <v>0.12437810945273632</v>
      </c>
      <c r="D194" s="17">
        <f t="shared" si="201"/>
        <v>0.12755102040816327</v>
      </c>
      <c r="E194" s="17">
        <f t="shared" si="201"/>
        <v>0.13368983957219249</v>
      </c>
      <c r="F194" s="17">
        <f t="shared" si="201"/>
        <v>0.13089005235602094</v>
      </c>
      <c r="G194" s="17">
        <f t="shared" si="201"/>
        <v>0.13642564802182811</v>
      </c>
      <c r="H194" s="17">
        <f t="shared" ref="H194" si="202">H209/H211*100</f>
        <v>0.14204545454545456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200"/>
        <v>1.4109716100349221</v>
      </c>
      <c r="M194" s="17">
        <f t="shared" si="200"/>
        <v>1.4191182366557542</v>
      </c>
      <c r="N194" s="17">
        <f t="shared" si="200"/>
        <v>1.4339008796434889</v>
      </c>
      <c r="O194" s="17">
        <f t="shared" si="200"/>
        <v>1.4273119000311372</v>
      </c>
      <c r="P194" s="17">
        <f t="shared" si="200"/>
        <v>1.440105670258595</v>
      </c>
      <c r="Q194" s="17">
        <f t="shared" si="200"/>
        <v>1.4521778343282099</v>
      </c>
    </row>
    <row r="195" spans="1:17">
      <c r="A195" s="9">
        <v>11</v>
      </c>
      <c r="B195" s="15" t="s">
        <v>185</v>
      </c>
      <c r="C195" s="17">
        <f t="shared" ref="C195:G195" si="203">C210/C211*1000</f>
        <v>2.4875621890547261</v>
      </c>
      <c r="D195" s="17">
        <f t="shared" si="203"/>
        <v>2.5510204081632653</v>
      </c>
      <c r="E195" s="17">
        <f t="shared" si="203"/>
        <v>2.6737967914438503</v>
      </c>
      <c r="F195" s="17">
        <f t="shared" si="203"/>
        <v>2.6178010471204192</v>
      </c>
      <c r="G195" s="17">
        <f t="shared" si="203"/>
        <v>2.7285129604365621</v>
      </c>
      <c r="H195" s="17">
        <f t="shared" ref="H195" si="204">H210/H211*1000</f>
        <v>2.8409090909090908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200"/>
        <v>0.66902906242950766</v>
      </c>
      <c r="M195" s="17">
        <f t="shared" si="200"/>
        <v>0.67880231668211366</v>
      </c>
      <c r="N195" s="17">
        <f t="shared" si="200"/>
        <v>0.69742299568969635</v>
      </c>
      <c r="O195" s="17">
        <f t="shared" si="200"/>
        <v>0.6889765069501308</v>
      </c>
      <c r="P195" s="17">
        <f t="shared" si="200"/>
        <v>0.70560427131936465</v>
      </c>
      <c r="Q195" s="17">
        <f t="shared" si="200"/>
        <v>0.72219465721109988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3</v>
      </c>
      <c r="D197" s="17">
        <v>3</v>
      </c>
      <c r="E197" s="17">
        <v>4</v>
      </c>
      <c r="F197" s="17">
        <v>4</v>
      </c>
      <c r="G197" s="17">
        <v>4</v>
      </c>
      <c r="H197" s="17">
        <v>4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2</v>
      </c>
      <c r="G198" s="17">
        <v>2</v>
      </c>
      <c r="H198" s="17">
        <v>2</v>
      </c>
      <c r="K198" s="15" t="s">
        <v>187</v>
      </c>
      <c r="L198" s="17">
        <f t="shared" ref="L198:L203" si="205">L185</f>
        <v>0.84493568452444412</v>
      </c>
      <c r="M198" s="17">
        <f t="shared" ref="M198:M203" si="206">N185</f>
        <v>1.0381305855185377</v>
      </c>
      <c r="N198" s="17">
        <f t="shared" ref="N198:N208" si="207">P185</f>
        <v>1.0493975827501303</v>
      </c>
      <c r="O198" s="17">
        <f>Q185</f>
        <v>1.0715283535163425</v>
      </c>
    </row>
    <row r="199" spans="1:17">
      <c r="A199" s="9">
        <v>3</v>
      </c>
      <c r="B199" s="10" t="s">
        <v>189</v>
      </c>
      <c r="C199" s="17">
        <v>0.2</v>
      </c>
      <c r="D199" s="17"/>
      <c r="E199" s="17">
        <v>0.1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205"/>
        <v>0.76074252046672219</v>
      </c>
      <c r="M199" s="17">
        <f t="shared" si="206"/>
        <v>0.79302881947424209</v>
      </c>
      <c r="N199" s="17">
        <f t="shared" si="207"/>
        <v>0.8023316204924007</v>
      </c>
      <c r="O199" s="17">
        <f t="shared" ref="O199:O208" si="208">Q186</f>
        <v>0.82119628973855019</v>
      </c>
    </row>
    <row r="200" spans="1:17">
      <c r="A200" s="9">
        <v>4</v>
      </c>
      <c r="B200" s="10" t="s">
        <v>191</v>
      </c>
      <c r="C200" s="17">
        <v>31.9</v>
      </c>
      <c r="D200" s="17">
        <v>31.9</v>
      </c>
      <c r="E200" s="17">
        <v>31.9</v>
      </c>
      <c r="F200" s="17">
        <v>31.9</v>
      </c>
      <c r="G200" s="17">
        <v>32</v>
      </c>
      <c r="H200" s="17">
        <v>32</v>
      </c>
      <c r="K200" s="15" t="s">
        <v>192</v>
      </c>
      <c r="L200" s="17">
        <f t="shared" si="205"/>
        <v>0.30118898023029533</v>
      </c>
      <c r="M200" s="17">
        <f t="shared" si="206"/>
        <v>0.21066434113740912</v>
      </c>
      <c r="N200" s="17">
        <f t="shared" si="207"/>
        <v>8.8737830999390996E-4</v>
      </c>
      <c r="O200" s="17">
        <f t="shared" si="208"/>
        <v>8.8737830999390996E-4</v>
      </c>
    </row>
    <row r="201" spans="1:17">
      <c r="A201" s="9">
        <v>5</v>
      </c>
      <c r="B201" s="10" t="s">
        <v>193</v>
      </c>
      <c r="C201" s="17">
        <v>6</v>
      </c>
      <c r="D201" s="17">
        <v>7.5</v>
      </c>
      <c r="E201" s="17">
        <v>7.5</v>
      </c>
      <c r="F201" s="17">
        <v>7.5</v>
      </c>
      <c r="G201" s="17">
        <v>7.5</v>
      </c>
      <c r="H201" s="17">
        <v>7.5</v>
      </c>
      <c r="K201" s="15" t="s">
        <v>194</v>
      </c>
      <c r="L201" s="17">
        <f t="shared" si="205"/>
        <v>1.1507453807791392</v>
      </c>
      <c r="M201" s="17">
        <f t="shared" si="206"/>
        <v>1.1861701585771514</v>
      </c>
      <c r="N201" s="17">
        <f t="shared" si="207"/>
        <v>1.1973267485666497</v>
      </c>
      <c r="O201" s="17">
        <f t="shared" si="208"/>
        <v>1.2162150989052543</v>
      </c>
    </row>
    <row r="202" spans="1:17">
      <c r="A202" s="9">
        <v>6</v>
      </c>
      <c r="B202" s="10" t="s">
        <v>195</v>
      </c>
      <c r="C202" s="17">
        <v>4855.5</v>
      </c>
      <c r="D202" s="17">
        <v>4995.3999999999996</v>
      </c>
      <c r="E202" s="17">
        <v>4802.3999999999996</v>
      </c>
      <c r="F202" s="17">
        <v>5808.7</v>
      </c>
      <c r="G202" s="17">
        <v>6073</v>
      </c>
      <c r="H202" s="17">
        <v>7431.8</v>
      </c>
      <c r="K202" s="15" t="s">
        <v>196</v>
      </c>
      <c r="L202" s="17">
        <f t="shared" si="205"/>
        <v>0.96076319905030616</v>
      </c>
      <c r="M202" s="17">
        <f t="shared" si="206"/>
        <v>1.123413169567864</v>
      </c>
      <c r="N202" s="17">
        <f t="shared" si="207"/>
        <v>1.1338092602070282</v>
      </c>
      <c r="O202" s="17">
        <f t="shared" si="208"/>
        <v>1.1541819505256568</v>
      </c>
    </row>
    <row r="203" spans="1:17">
      <c r="A203" s="9">
        <v>7</v>
      </c>
      <c r="B203" s="10" t="s">
        <v>197</v>
      </c>
      <c r="C203" s="17">
        <v>4870.2</v>
      </c>
      <c r="D203" s="17">
        <v>4782</v>
      </c>
      <c r="E203" s="17">
        <v>4372.7</v>
      </c>
      <c r="F203" s="17">
        <v>5684.5</v>
      </c>
      <c r="G203" s="17">
        <v>5248.9</v>
      </c>
      <c r="H203" s="17">
        <v>7899.4</v>
      </c>
      <c r="K203" s="15" t="s">
        <v>198</v>
      </c>
      <c r="L203" s="17">
        <f t="shared" si="205"/>
        <v>0.99016010878238958</v>
      </c>
      <c r="M203" s="17">
        <f t="shared" si="206"/>
        <v>1.3476317230768806</v>
      </c>
      <c r="N203" s="17">
        <f t="shared" si="207"/>
        <v>1.4383815404340088</v>
      </c>
      <c r="O203" s="17">
        <f t="shared" si="208"/>
        <v>0.66824701016788357</v>
      </c>
    </row>
    <row r="204" spans="1:17">
      <c r="A204" s="9">
        <v>8</v>
      </c>
      <c r="B204" s="10" t="s">
        <v>199</v>
      </c>
      <c r="C204" s="17"/>
      <c r="D204" s="17"/>
      <c r="E204" s="17">
        <v>19</v>
      </c>
      <c r="F204" s="17">
        <v>27</v>
      </c>
      <c r="G204" s="17">
        <v>21</v>
      </c>
      <c r="H204" s="17">
        <v>24</v>
      </c>
      <c r="K204" s="15" t="s">
        <v>200</v>
      </c>
      <c r="L204" s="17">
        <f>N191</f>
        <v>0.29082752471199153</v>
      </c>
      <c r="M204" s="17">
        <f>O191</f>
        <v>0.17165432431756952</v>
      </c>
      <c r="N204" s="17">
        <f t="shared" si="207"/>
        <v>0.25317961529757627</v>
      </c>
      <c r="O204" s="17">
        <f t="shared" si="208"/>
        <v>0.18016255994354125</v>
      </c>
    </row>
    <row r="205" spans="1:17">
      <c r="A205" s="9">
        <v>9</v>
      </c>
      <c r="B205" s="10" t="s">
        <v>201</v>
      </c>
      <c r="C205" s="17"/>
      <c r="D205" s="17"/>
      <c r="E205" s="17">
        <v>6</v>
      </c>
      <c r="F205" s="17">
        <v>3</v>
      </c>
      <c r="G205" s="17">
        <v>6</v>
      </c>
      <c r="H205" s="17">
        <v>3</v>
      </c>
      <c r="K205" s="15" t="s">
        <v>202</v>
      </c>
      <c r="L205" s="17">
        <f>L192</f>
        <v>0.61783072908304337</v>
      </c>
      <c r="M205" s="17">
        <f>N192</f>
        <v>1.6094079592299904</v>
      </c>
      <c r="N205" s="17">
        <f t="shared" si="207"/>
        <v>0.26865834954829404</v>
      </c>
      <c r="O205" s="17">
        <f t="shared" si="208"/>
        <v>0.79639817214977404</v>
      </c>
    </row>
    <row r="206" spans="1:17">
      <c r="A206" s="9">
        <v>10</v>
      </c>
      <c r="B206" s="10" t="s">
        <v>203</v>
      </c>
      <c r="C206" s="17">
        <v>45</v>
      </c>
      <c r="D206" s="17">
        <v>37</v>
      </c>
      <c r="E206" s="17">
        <v>65</v>
      </c>
      <c r="F206" s="17">
        <v>28</v>
      </c>
      <c r="G206" s="17">
        <v>21</v>
      </c>
      <c r="H206" s="17">
        <v>28</v>
      </c>
      <c r="K206" s="15" t="s">
        <v>204</v>
      </c>
      <c r="L206" s="17">
        <f>L193</f>
        <v>0.89777395291017048</v>
      </c>
      <c r="M206" s="17">
        <f>N193</f>
        <v>0.93587593551926385</v>
      </c>
      <c r="N206" s="17">
        <f t="shared" si="207"/>
        <v>0.94685443641610489</v>
      </c>
      <c r="O206" s="17">
        <f t="shared" si="208"/>
        <v>0.96911717081547577</v>
      </c>
    </row>
    <row r="207" spans="1:17">
      <c r="A207" s="9">
        <v>11</v>
      </c>
      <c r="B207" s="10" t="s">
        <v>205</v>
      </c>
      <c r="C207" s="17">
        <v>49</v>
      </c>
      <c r="D207" s="17">
        <v>54</v>
      </c>
      <c r="E207" s="17">
        <v>36</v>
      </c>
      <c r="F207" s="17">
        <v>35</v>
      </c>
      <c r="G207" s="17">
        <v>35</v>
      </c>
      <c r="H207" s="17">
        <v>29</v>
      </c>
      <c r="K207" s="15" t="s">
        <v>206</v>
      </c>
      <c r="L207" s="17">
        <f>L194</f>
        <v>1.4109716100349221</v>
      </c>
      <c r="M207" s="17">
        <f>N194</f>
        <v>1.4339008796434889</v>
      </c>
      <c r="N207" s="17">
        <f t="shared" si="207"/>
        <v>1.440105670258595</v>
      </c>
      <c r="O207" s="17">
        <f t="shared" si="208"/>
        <v>1.4521778343282099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>L195</f>
        <v>0.66902906242950766</v>
      </c>
      <c r="M208" s="17">
        <f>N195</f>
        <v>0.69742299568969635</v>
      </c>
      <c r="N208" s="17">
        <f t="shared" si="207"/>
        <v>0.70560427131936465</v>
      </c>
      <c r="O208" s="17">
        <f t="shared" si="208"/>
        <v>0.72219465721109988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2</v>
      </c>
      <c r="D210" s="17">
        <v>2</v>
      </c>
      <c r="E210" s="17">
        <v>2</v>
      </c>
      <c r="F210" s="17">
        <v>2</v>
      </c>
      <c r="G210" s="21">
        <v>2</v>
      </c>
      <c r="H210" s="21">
        <v>2</v>
      </c>
    </row>
    <row r="211" spans="1:17">
      <c r="A211" s="9">
        <v>15</v>
      </c>
      <c r="B211" s="10" t="s">
        <v>213</v>
      </c>
      <c r="C211" s="17">
        <v>804</v>
      </c>
      <c r="D211" s="17">
        <v>784</v>
      </c>
      <c r="E211" s="17">
        <v>748</v>
      </c>
      <c r="F211" s="17">
        <v>764</v>
      </c>
      <c r="G211" s="17">
        <v>733</v>
      </c>
      <c r="H211" s="17">
        <v>704</v>
      </c>
    </row>
    <row r="213" spans="1:17" ht="16">
      <c r="A213" s="20" t="s">
        <v>308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09">C227/C241*1000</f>
        <v>3.2549728752260396</v>
      </c>
      <c r="D215" s="17">
        <f t="shared" si="209"/>
        <v>3.3271719038817005</v>
      </c>
      <c r="E215" s="17">
        <f t="shared" si="209"/>
        <v>2.9940119760479043</v>
      </c>
      <c r="F215" s="17">
        <f t="shared" si="209"/>
        <v>3.4181541967337639</v>
      </c>
      <c r="G215" s="17">
        <f t="shared" si="209"/>
        <v>3.5046728971962615</v>
      </c>
      <c r="H215" s="17">
        <f t="shared" ref="H215" si="210">H227/H241*1000</f>
        <v>3.5516969218626677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11">IF(C215/$I215&gt;1,2^((1-$I215/C215)/LN(10/3)),2^(-LOG($I215/C215,10/3)))</f>
        <v>0.7810402027875214</v>
      </c>
      <c r="M215" s="17">
        <f t="shared" si="211"/>
        <v>0.7909676839968901</v>
      </c>
      <c r="N215" s="17">
        <f t="shared" si="211"/>
        <v>0.74435210521849249</v>
      </c>
      <c r="O215" s="17">
        <f t="shared" si="211"/>
        <v>0.80334865816988632</v>
      </c>
      <c r="P215" s="17">
        <f t="shared" si="211"/>
        <v>0.81499315317202425</v>
      </c>
      <c r="Q215" s="17">
        <f t="shared" si="211"/>
        <v>0.82127091650097572</v>
      </c>
    </row>
    <row r="216" spans="1:17">
      <c r="A216" s="9">
        <v>2</v>
      </c>
      <c r="B216" s="15" t="s">
        <v>176</v>
      </c>
      <c r="C216" s="17">
        <f t="shared" ref="C216:G216" si="212">C228/C241*1000</f>
        <v>2.5316455696202533</v>
      </c>
      <c r="D216" s="17">
        <f t="shared" si="212"/>
        <v>2.587800369685767</v>
      </c>
      <c r="E216" s="17">
        <f t="shared" si="212"/>
        <v>2.6197604790419158</v>
      </c>
      <c r="F216" s="17">
        <f t="shared" si="212"/>
        <v>2.658564375237372</v>
      </c>
      <c r="G216" s="17">
        <f t="shared" si="212"/>
        <v>2.7258566978193146</v>
      </c>
      <c r="H216" s="17">
        <f t="shared" ref="H216" si="213">H228/H241*1000</f>
        <v>2.7624309392265194</v>
      </c>
      <c r="I216" s="18">
        <f>Показатели!$E$3</f>
        <v>4</v>
      </c>
      <c r="J216" s="9">
        <v>2</v>
      </c>
      <c r="K216" s="15" t="s">
        <v>176</v>
      </c>
      <c r="L216" s="17">
        <f t="shared" si="211"/>
        <v>0.76847511550694081</v>
      </c>
      <c r="M216" s="17">
        <f t="shared" si="211"/>
        <v>0.7782428870529311</v>
      </c>
      <c r="N216" s="17">
        <f t="shared" si="211"/>
        <v>0.78376199284897707</v>
      </c>
      <c r="O216" s="17">
        <f t="shared" si="211"/>
        <v>0.79042468067088423</v>
      </c>
      <c r="P216" s="17">
        <f t="shared" si="211"/>
        <v>0.80188184332378076</v>
      </c>
      <c r="Q216" s="17">
        <f t="shared" si="211"/>
        <v>0.80805861230714859</v>
      </c>
    </row>
    <row r="217" spans="1:17">
      <c r="A217" s="9">
        <v>3</v>
      </c>
      <c r="B217" s="15" t="s">
        <v>177</v>
      </c>
      <c r="C217" s="17">
        <f t="shared" ref="C217:H217" si="214">C229/C241*1000+0.00001</f>
        <v>0.94033549728752264</v>
      </c>
      <c r="D217" s="17">
        <f t="shared" si="214"/>
        <v>0.3696957670979667</v>
      </c>
      <c r="E217" s="17">
        <f t="shared" si="214"/>
        <v>0.18713574850299403</v>
      </c>
      <c r="F217" s="17">
        <f t="shared" si="214"/>
        <v>1.0000000000000001E-5</v>
      </c>
      <c r="G217" s="17">
        <f t="shared" si="214"/>
        <v>1.0000000000000001E-5</v>
      </c>
      <c r="H217" s="17">
        <f t="shared" si="214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211"/>
        <v>0.64760546154069332</v>
      </c>
      <c r="M217" s="17">
        <f t="shared" si="211"/>
        <v>0.37834926574940086</v>
      </c>
      <c r="N217" s="17">
        <f t="shared" si="211"/>
        <v>0.2556586871478897</v>
      </c>
      <c r="O217" s="17">
        <f t="shared" si="211"/>
        <v>8.8737830999390996E-4</v>
      </c>
      <c r="P217" s="17">
        <f t="shared" si="211"/>
        <v>8.8737830999390996E-4</v>
      </c>
      <c r="Q217" s="17">
        <f t="shared" si="211"/>
        <v>8.8737830999390996E-4</v>
      </c>
    </row>
    <row r="218" spans="1:17">
      <c r="A218" s="9">
        <v>4</v>
      </c>
      <c r="B218" s="15" t="s">
        <v>178</v>
      </c>
      <c r="C218" s="17">
        <f t="shared" ref="C218:G218" si="215">C230/C241*1000</f>
        <v>31.211573236889691</v>
      </c>
      <c r="D218" s="17">
        <f t="shared" si="215"/>
        <v>32.865064695009245</v>
      </c>
      <c r="E218" s="17">
        <f t="shared" si="215"/>
        <v>33.645209580838326</v>
      </c>
      <c r="F218" s="17">
        <f t="shared" si="215"/>
        <v>34.941131788834035</v>
      </c>
      <c r="G218" s="17">
        <f t="shared" si="215"/>
        <v>35.825545171339563</v>
      </c>
      <c r="H218" s="17">
        <f t="shared" ref="H218" si="216">H230/H241*1000</f>
        <v>37.213891081294392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11"/>
        <v>1.0225998046771432</v>
      </c>
      <c r="M218" s="17">
        <f t="shared" si="211"/>
        <v>1.0514698276184635</v>
      </c>
      <c r="N218" s="17">
        <f t="shared" si="211"/>
        <v>1.0643610218052295</v>
      </c>
      <c r="O218" s="17">
        <f t="shared" si="211"/>
        <v>1.0848197483042916</v>
      </c>
      <c r="P218" s="17">
        <f t="shared" si="211"/>
        <v>1.0981385644992072</v>
      </c>
      <c r="Q218" s="17">
        <f t="shared" si="211"/>
        <v>1.1180681560624248</v>
      </c>
    </row>
    <row r="219" spans="1:17">
      <c r="A219" s="9">
        <v>5</v>
      </c>
      <c r="B219" s="15" t="s">
        <v>179</v>
      </c>
      <c r="C219" s="17">
        <f t="shared" ref="C219:G219" si="217">C231/C241*1000</f>
        <v>4.0867992766726946</v>
      </c>
      <c r="D219" s="17">
        <f t="shared" si="217"/>
        <v>4.1774491682070245</v>
      </c>
      <c r="E219" s="17">
        <f t="shared" si="217"/>
        <v>3.6676646706586826</v>
      </c>
      <c r="F219" s="17">
        <f t="shared" si="217"/>
        <v>7.8237751614128381</v>
      </c>
      <c r="G219" s="17">
        <f t="shared" si="217"/>
        <v>8.0218068535825555</v>
      </c>
      <c r="H219" s="17">
        <f t="shared" ref="H219" si="218">H231/H241*1000</f>
        <v>10.497237569060774</v>
      </c>
      <c r="I219" s="18">
        <f>Показатели!$E$6</f>
        <v>8</v>
      </c>
      <c r="J219" s="9">
        <v>5</v>
      </c>
      <c r="K219" s="15" t="s">
        <v>179</v>
      </c>
      <c r="L219" s="17">
        <f t="shared" si="211"/>
        <v>0.67929686467108952</v>
      </c>
      <c r="M219" s="17">
        <f t="shared" si="211"/>
        <v>0.68793112810021539</v>
      </c>
      <c r="N219" s="17">
        <f t="shared" si="211"/>
        <v>0.63827019225374115</v>
      </c>
      <c r="O219" s="17">
        <f t="shared" si="211"/>
        <v>0.98725816152396162</v>
      </c>
      <c r="P219" s="17">
        <f t="shared" si="211"/>
        <v>1.0015662802881236</v>
      </c>
      <c r="Q219" s="17">
        <f t="shared" si="211"/>
        <v>1.1467822294791536</v>
      </c>
    </row>
    <row r="220" spans="1:17">
      <c r="A220" s="9">
        <v>6</v>
      </c>
      <c r="B220" s="15" t="s">
        <v>180</v>
      </c>
      <c r="C220" s="17">
        <f t="shared" ref="C220:G220" si="219">(C232-C233)/C232*100</f>
        <v>19.27232173973653</v>
      </c>
      <c r="D220" s="17">
        <f t="shared" si="219"/>
        <v>-33.543421672918086</v>
      </c>
      <c r="E220" s="17">
        <f t="shared" si="219"/>
        <v>10.572167728606557</v>
      </c>
      <c r="F220" s="17">
        <f t="shared" si="219"/>
        <v>2.0672624258742238</v>
      </c>
      <c r="G220" s="17">
        <f t="shared" si="219"/>
        <v>0.5097824048672388</v>
      </c>
      <c r="H220" s="17">
        <f t="shared" ref="H220" si="220">(H232-H233)/H232*100</f>
        <v>-11.767654704698604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21">(ATAN((C220+2.4)/10)+3.1415/2)/3.1415*1.75</f>
        <v>1.5092045893065011</v>
      </c>
      <c r="M220" s="17">
        <f t="shared" si="221"/>
        <v>0.17305011452837352</v>
      </c>
      <c r="N220" s="17">
        <f t="shared" si="221"/>
        <v>1.3841876932323458</v>
      </c>
      <c r="O220" s="17">
        <f t="shared" si="221"/>
        <v>1.1090360447810192</v>
      </c>
      <c r="P220" s="17">
        <f t="shared" si="221"/>
        <v>1.0327364927658427</v>
      </c>
      <c r="Q220" s="17">
        <f t="shared" si="221"/>
        <v>0.45566835738405442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-14.221556886227544</v>
      </c>
      <c r="F221" s="17">
        <f>(F235-F234)/F241*1000</f>
        <v>-11.393847322445879</v>
      </c>
      <c r="G221" s="17">
        <f>(G235-G234)/G241*1000</f>
        <v>-3.5046728971962615</v>
      </c>
      <c r="H221" s="17">
        <f>(H235-H234)/H241*1000</f>
        <v>-7.1033938437253354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22">(ATAN(E221/10)+3.1415/2)/3.1415*1.75</f>
        <v>0.34136329864692971</v>
      </c>
      <c r="O221" s="17">
        <f t="shared" si="222"/>
        <v>0.40124494827239399</v>
      </c>
      <c r="P221" s="17">
        <f t="shared" si="222"/>
        <v>0.68722048645769995</v>
      </c>
      <c r="Q221" s="17">
        <f t="shared" si="222"/>
        <v>0.5309429837864923</v>
      </c>
    </row>
    <row r="222" spans="1:17">
      <c r="A222" s="9">
        <v>8</v>
      </c>
      <c r="B222" s="15" t="s">
        <v>182</v>
      </c>
      <c r="C222" s="17">
        <f t="shared" ref="C222:H222" si="223">(C236-C237)/C241*1000</f>
        <v>-12.658227848101266</v>
      </c>
      <c r="D222" s="17">
        <f t="shared" si="223"/>
        <v>-5.914972273567467</v>
      </c>
      <c r="E222" s="17">
        <f t="shared" si="223"/>
        <v>-0.37425149700598803</v>
      </c>
      <c r="F222" s="17">
        <f t="shared" si="223"/>
        <v>-13.292821876186858</v>
      </c>
      <c r="G222" s="17">
        <f t="shared" si="223"/>
        <v>-9.7352024922118368</v>
      </c>
      <c r="H222" s="17">
        <f t="shared" si="223"/>
        <v>-7.4980268350434098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0.37243121820232933</v>
      </c>
      <c r="M222" s="17">
        <f>(ATAN(D222/10)+3.1415/2)/3.1415*1.75</f>
        <v>0.57745042018923787</v>
      </c>
      <c r="N222" s="17">
        <f t="shared" si="222"/>
        <v>0.85416171899942706</v>
      </c>
      <c r="O222" s="17">
        <f t="shared" si="222"/>
        <v>0.35925610729572655</v>
      </c>
      <c r="P222" s="17">
        <f t="shared" si="222"/>
        <v>0.44496099573973014</v>
      </c>
      <c r="Q222" s="17">
        <f t="shared" si="222"/>
        <v>0.51660244310632142</v>
      </c>
    </row>
    <row r="223" spans="1:17">
      <c r="A223" s="9">
        <v>9</v>
      </c>
      <c r="B223" s="15" t="s">
        <v>183</v>
      </c>
      <c r="C223" s="17">
        <f t="shared" ref="C223:G223" si="224">C238/C241*1000</f>
        <v>1.8083182640144664</v>
      </c>
      <c r="D223" s="17">
        <f t="shared" si="224"/>
        <v>1.8484288354898337</v>
      </c>
      <c r="E223" s="17">
        <f t="shared" si="224"/>
        <v>1.8712574850299402</v>
      </c>
      <c r="F223" s="17">
        <f t="shared" si="224"/>
        <v>1.8989745537409799</v>
      </c>
      <c r="G223" s="17">
        <f t="shared" si="224"/>
        <v>1.9470404984423677</v>
      </c>
      <c r="H223" s="17">
        <f t="shared" ref="H223" si="225">H238/H241*1000</f>
        <v>1.9731649565903711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6">IF(C223/$I223&gt;1,2^((1-$I223/C223)/LN(10/3)),2^(-LOG($I223/C223,10/3)))</f>
        <v>1.10313892859162</v>
      </c>
      <c r="M223" s="17">
        <f t="shared" si="226"/>
        <v>1.1146300845263584</v>
      </c>
      <c r="N223" s="17">
        <f t="shared" si="226"/>
        <v>1.1210011633527421</v>
      </c>
      <c r="O223" s="17">
        <f t="shared" si="226"/>
        <v>1.1285775862660361</v>
      </c>
      <c r="P223" s="17">
        <f t="shared" si="226"/>
        <v>1.1413189201021734</v>
      </c>
      <c r="Q223" s="17">
        <f t="shared" si="226"/>
        <v>1.1480408155380439</v>
      </c>
    </row>
    <row r="224" spans="1:17">
      <c r="A224" s="9">
        <v>10</v>
      </c>
      <c r="B224" s="15" t="s">
        <v>184</v>
      </c>
      <c r="C224" s="17">
        <f t="shared" ref="C224:G224" si="227">C239/C241*100</f>
        <v>7.2332730560578665E-2</v>
      </c>
      <c r="D224" s="17">
        <f t="shared" si="227"/>
        <v>7.3937153419593338E-2</v>
      </c>
      <c r="E224" s="17">
        <f t="shared" si="227"/>
        <v>7.4850299401197612E-2</v>
      </c>
      <c r="F224" s="17">
        <f t="shared" si="227"/>
        <v>7.5958982149639198E-2</v>
      </c>
      <c r="G224" s="17">
        <f t="shared" si="227"/>
        <v>7.7881619937694699E-2</v>
      </c>
      <c r="H224" s="17">
        <f t="shared" ref="H224" si="228">H239/H241*100</f>
        <v>7.8926598263614839E-2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6"/>
        <v>1.1945296545307191</v>
      </c>
      <c r="M224" s="17">
        <f t="shared" si="226"/>
        <v>1.2048899837804179</v>
      </c>
      <c r="N224" s="17">
        <f t="shared" si="226"/>
        <v>1.2106264165878868</v>
      </c>
      <c r="O224" s="17">
        <f t="shared" si="226"/>
        <v>1.2174410581092894</v>
      </c>
      <c r="P224" s="17">
        <f t="shared" si="226"/>
        <v>1.2288841444710255</v>
      </c>
      <c r="Q224" s="17">
        <f t="shared" si="226"/>
        <v>1.2349125396485092</v>
      </c>
    </row>
    <row r="225" spans="1:17">
      <c r="A225" s="9">
        <v>11</v>
      </c>
      <c r="B225" s="15" t="s">
        <v>185</v>
      </c>
      <c r="C225" s="17">
        <f t="shared" ref="C225:G225" si="229">C240/C241*1000</f>
        <v>5.786618444846293</v>
      </c>
      <c r="D225" s="17">
        <f t="shared" si="229"/>
        <v>5.175600739371534</v>
      </c>
      <c r="E225" s="17">
        <f t="shared" si="229"/>
        <v>5.61377245508982</v>
      </c>
      <c r="F225" s="17">
        <f t="shared" si="229"/>
        <v>5.317128750474744</v>
      </c>
      <c r="G225" s="17">
        <f t="shared" si="229"/>
        <v>5.4517133956386292</v>
      </c>
      <c r="H225" s="17">
        <f t="shared" ref="H225" si="230">H240/H241*1000</f>
        <v>4.7355958958168909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6"/>
        <v>1.081405388762839</v>
      </c>
      <c r="M225" s="17">
        <f t="shared" si="226"/>
        <v>1.019725265256145</v>
      </c>
      <c r="N225" s="17">
        <f t="shared" si="226"/>
        <v>1.0649682852172868</v>
      </c>
      <c r="O225" s="17">
        <f t="shared" si="226"/>
        <v>1.0349337194241361</v>
      </c>
      <c r="P225" s="17">
        <f t="shared" si="226"/>
        <v>1.0488582966771853</v>
      </c>
      <c r="Q225" s="17">
        <f t="shared" si="226"/>
        <v>0.96920523998696717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9</v>
      </c>
      <c r="D227" s="17">
        <v>9</v>
      </c>
      <c r="E227" s="17">
        <v>8</v>
      </c>
      <c r="F227" s="17">
        <v>9</v>
      </c>
      <c r="G227" s="17">
        <v>9</v>
      </c>
      <c r="H227" s="17">
        <v>9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7</v>
      </c>
      <c r="D228" s="17">
        <v>7</v>
      </c>
      <c r="E228" s="17">
        <v>7</v>
      </c>
      <c r="F228" s="17">
        <v>7</v>
      </c>
      <c r="G228" s="17">
        <v>7</v>
      </c>
      <c r="H228" s="17">
        <v>7</v>
      </c>
      <c r="K228" s="15" t="s">
        <v>187</v>
      </c>
      <c r="L228" s="17">
        <f t="shared" ref="L228:L233" si="231">L215</f>
        <v>0.7810402027875214</v>
      </c>
      <c r="M228" s="17">
        <f t="shared" ref="M228:M233" si="232">N215</f>
        <v>0.74435210521849249</v>
      </c>
      <c r="N228" s="17">
        <f t="shared" ref="N228:N238" si="233">P215</f>
        <v>0.81499315317202425</v>
      </c>
      <c r="O228" s="17">
        <f>Q215</f>
        <v>0.82127091650097572</v>
      </c>
    </row>
    <row r="229" spans="1:17">
      <c r="A229" s="9">
        <v>3</v>
      </c>
      <c r="B229" s="10" t="s">
        <v>189</v>
      </c>
      <c r="C229" s="17">
        <v>2.6</v>
      </c>
      <c r="D229" s="17">
        <v>1</v>
      </c>
      <c r="E229" s="17">
        <v>0.5</v>
      </c>
      <c r="F229" s="17"/>
      <c r="G229" s="17"/>
      <c r="H229" s="17"/>
      <c r="K229" s="15" t="s">
        <v>190</v>
      </c>
      <c r="L229" s="17">
        <f t="shared" si="231"/>
        <v>0.76847511550694081</v>
      </c>
      <c r="M229" s="17">
        <f t="shared" si="232"/>
        <v>0.78376199284897707</v>
      </c>
      <c r="N229" s="17">
        <f t="shared" si="233"/>
        <v>0.80188184332378076</v>
      </c>
      <c r="O229" s="17">
        <f t="shared" ref="O229:O238" si="234">Q216</f>
        <v>0.80805861230714859</v>
      </c>
    </row>
    <row r="230" spans="1:17">
      <c r="A230" s="9">
        <v>4</v>
      </c>
      <c r="B230" s="10" t="s">
        <v>191</v>
      </c>
      <c r="C230" s="17">
        <v>86.3</v>
      </c>
      <c r="D230" s="17">
        <v>88.9</v>
      </c>
      <c r="E230" s="17">
        <v>89.9</v>
      </c>
      <c r="F230" s="17">
        <v>92</v>
      </c>
      <c r="G230" s="17">
        <v>92</v>
      </c>
      <c r="H230" s="17">
        <v>94.3</v>
      </c>
      <c r="K230" s="15" t="s">
        <v>192</v>
      </c>
      <c r="L230" s="17">
        <f t="shared" si="231"/>
        <v>0.64760546154069332</v>
      </c>
      <c r="M230" s="17">
        <f t="shared" si="232"/>
        <v>0.2556586871478897</v>
      </c>
      <c r="N230" s="17">
        <f t="shared" si="233"/>
        <v>8.8737830999390996E-4</v>
      </c>
      <c r="O230" s="17">
        <f t="shared" si="234"/>
        <v>8.8737830999390996E-4</v>
      </c>
    </row>
    <row r="231" spans="1:17">
      <c r="A231" s="9">
        <v>5</v>
      </c>
      <c r="B231" s="10" t="s">
        <v>193</v>
      </c>
      <c r="C231" s="17">
        <v>11.3</v>
      </c>
      <c r="D231" s="17">
        <v>11.3</v>
      </c>
      <c r="E231" s="17">
        <v>9.8000000000000007</v>
      </c>
      <c r="F231" s="17">
        <v>20.6</v>
      </c>
      <c r="G231" s="17">
        <v>20.6</v>
      </c>
      <c r="H231" s="17">
        <v>26.6</v>
      </c>
      <c r="K231" s="15" t="s">
        <v>194</v>
      </c>
      <c r="L231" s="17">
        <f t="shared" si="231"/>
        <v>1.0225998046771432</v>
      </c>
      <c r="M231" s="17">
        <f t="shared" si="232"/>
        <v>1.0643610218052295</v>
      </c>
      <c r="N231" s="17">
        <f t="shared" si="233"/>
        <v>1.0981385644992072</v>
      </c>
      <c r="O231" s="17">
        <f t="shared" si="234"/>
        <v>1.1180681560624248</v>
      </c>
    </row>
    <row r="232" spans="1:17">
      <c r="A232" s="9">
        <v>6</v>
      </c>
      <c r="B232" s="10" t="s">
        <v>195</v>
      </c>
      <c r="C232" s="17">
        <v>14347</v>
      </c>
      <c r="D232" s="17">
        <v>9757.7999999999993</v>
      </c>
      <c r="E232" s="17">
        <v>10939.1</v>
      </c>
      <c r="F232" s="17">
        <v>12107.8</v>
      </c>
      <c r="G232" s="17">
        <v>14398.3</v>
      </c>
      <c r="H232" s="17">
        <v>13963.7</v>
      </c>
      <c r="K232" s="15" t="s">
        <v>196</v>
      </c>
      <c r="L232" s="17">
        <f t="shared" si="231"/>
        <v>0.67929686467108952</v>
      </c>
      <c r="M232" s="17">
        <f t="shared" si="232"/>
        <v>0.63827019225374115</v>
      </c>
      <c r="N232" s="17">
        <f t="shared" si="233"/>
        <v>1.0015662802881236</v>
      </c>
      <c r="O232" s="17">
        <f t="shared" si="234"/>
        <v>1.1467822294791536</v>
      </c>
    </row>
    <row r="233" spans="1:17">
      <c r="A233" s="9">
        <v>7</v>
      </c>
      <c r="B233" s="10" t="s">
        <v>197</v>
      </c>
      <c r="C233" s="17">
        <v>11582</v>
      </c>
      <c r="D233" s="17">
        <v>13030.9</v>
      </c>
      <c r="E233" s="17">
        <v>9782.6</v>
      </c>
      <c r="F233" s="17">
        <v>11857.5</v>
      </c>
      <c r="G233" s="17">
        <v>14324.9</v>
      </c>
      <c r="H233" s="17">
        <v>15606.9</v>
      </c>
      <c r="K233" s="15" t="s">
        <v>198</v>
      </c>
      <c r="L233" s="17">
        <f t="shared" si="231"/>
        <v>1.5092045893065011</v>
      </c>
      <c r="M233" s="17">
        <f t="shared" si="232"/>
        <v>1.3841876932323458</v>
      </c>
      <c r="N233" s="17">
        <f t="shared" si="233"/>
        <v>1.0327364927658427</v>
      </c>
      <c r="O233" s="17">
        <f t="shared" si="234"/>
        <v>0.45566835738405442</v>
      </c>
    </row>
    <row r="234" spans="1:17">
      <c r="A234" s="9">
        <v>8</v>
      </c>
      <c r="B234" s="10" t="s">
        <v>199</v>
      </c>
      <c r="C234" s="17"/>
      <c r="D234" s="17"/>
      <c r="E234" s="17">
        <v>51</v>
      </c>
      <c r="F234" s="17">
        <v>41</v>
      </c>
      <c r="G234" s="17">
        <v>31</v>
      </c>
      <c r="H234" s="17">
        <v>37</v>
      </c>
      <c r="K234" s="15" t="s">
        <v>200</v>
      </c>
      <c r="L234" s="17">
        <f>N221</f>
        <v>0.34136329864692971</v>
      </c>
      <c r="M234" s="17">
        <f>O221</f>
        <v>0.40124494827239399</v>
      </c>
      <c r="N234" s="17">
        <f t="shared" si="233"/>
        <v>0.68722048645769995</v>
      </c>
      <c r="O234" s="17">
        <f t="shared" si="234"/>
        <v>0.5309429837864923</v>
      </c>
    </row>
    <row r="235" spans="1:17">
      <c r="A235" s="9">
        <v>9</v>
      </c>
      <c r="B235" s="10" t="s">
        <v>201</v>
      </c>
      <c r="C235" s="17"/>
      <c r="D235" s="17"/>
      <c r="E235" s="17">
        <v>13</v>
      </c>
      <c r="F235" s="17">
        <v>11</v>
      </c>
      <c r="G235" s="17">
        <v>22</v>
      </c>
      <c r="H235" s="17">
        <v>19</v>
      </c>
      <c r="K235" s="15" t="s">
        <v>202</v>
      </c>
      <c r="L235" s="17">
        <f>L222</f>
        <v>0.37243121820232933</v>
      </c>
      <c r="M235" s="17">
        <f>N222</f>
        <v>0.85416171899942706</v>
      </c>
      <c r="N235" s="17">
        <f t="shared" si="233"/>
        <v>0.44496099573973014</v>
      </c>
      <c r="O235" s="17">
        <f t="shared" si="234"/>
        <v>0.51660244310632142</v>
      </c>
    </row>
    <row r="236" spans="1:17">
      <c r="A236" s="9">
        <v>10</v>
      </c>
      <c r="B236" s="10" t="s">
        <v>203</v>
      </c>
      <c r="C236" s="17">
        <v>209</v>
      </c>
      <c r="D236" s="17">
        <v>162</v>
      </c>
      <c r="E236" s="17">
        <v>163</v>
      </c>
      <c r="F236" s="17">
        <v>158</v>
      </c>
      <c r="G236" s="17">
        <v>182</v>
      </c>
      <c r="H236" s="17">
        <v>138</v>
      </c>
      <c r="K236" s="15" t="s">
        <v>204</v>
      </c>
      <c r="L236" s="17">
        <f>L223</f>
        <v>1.10313892859162</v>
      </c>
      <c r="M236" s="17">
        <f>N223</f>
        <v>1.1210011633527421</v>
      </c>
      <c r="N236" s="17">
        <f t="shared" si="233"/>
        <v>1.1413189201021734</v>
      </c>
      <c r="O236" s="17">
        <f t="shared" si="234"/>
        <v>1.1480408155380439</v>
      </c>
    </row>
    <row r="237" spans="1:17">
      <c r="A237" s="9">
        <v>11</v>
      </c>
      <c r="B237" s="10" t="s">
        <v>205</v>
      </c>
      <c r="C237" s="17">
        <v>244</v>
      </c>
      <c r="D237" s="17">
        <v>178</v>
      </c>
      <c r="E237" s="17">
        <v>164</v>
      </c>
      <c r="F237" s="17">
        <v>193</v>
      </c>
      <c r="G237" s="17">
        <v>207</v>
      </c>
      <c r="H237" s="17">
        <v>157</v>
      </c>
      <c r="K237" s="15" t="s">
        <v>206</v>
      </c>
      <c r="L237" s="17">
        <f>L224</f>
        <v>1.1945296545307191</v>
      </c>
      <c r="M237" s="17">
        <f>N224</f>
        <v>1.2106264165878868</v>
      </c>
      <c r="N237" s="17">
        <f t="shared" si="233"/>
        <v>1.2288841444710255</v>
      </c>
      <c r="O237" s="17">
        <f t="shared" si="234"/>
        <v>1.2349125396485092</v>
      </c>
    </row>
    <row r="238" spans="1:17">
      <c r="A238" s="9">
        <v>12</v>
      </c>
      <c r="B238" s="10" t="s">
        <v>207</v>
      </c>
      <c r="C238" s="17">
        <v>5</v>
      </c>
      <c r="D238" s="17">
        <v>5</v>
      </c>
      <c r="E238" s="17">
        <v>5</v>
      </c>
      <c r="F238" s="17">
        <v>5</v>
      </c>
      <c r="G238" s="17">
        <v>5</v>
      </c>
      <c r="H238" s="17">
        <v>5</v>
      </c>
      <c r="K238" s="15" t="s">
        <v>208</v>
      </c>
      <c r="L238" s="17">
        <f>L225</f>
        <v>1.081405388762839</v>
      </c>
      <c r="M238" s="17">
        <f>N225</f>
        <v>1.0649682852172868</v>
      </c>
      <c r="N238" s="17">
        <f t="shared" si="233"/>
        <v>1.0488582966771853</v>
      </c>
      <c r="O238" s="17">
        <f t="shared" si="234"/>
        <v>0.96920523998696717</v>
      </c>
    </row>
    <row r="239" spans="1:17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</row>
    <row r="240" spans="1:17">
      <c r="A240" s="9">
        <v>14</v>
      </c>
      <c r="B240" s="10" t="s">
        <v>211</v>
      </c>
      <c r="C240" s="17">
        <v>16</v>
      </c>
      <c r="D240" s="17">
        <v>14</v>
      </c>
      <c r="E240" s="17">
        <v>15</v>
      </c>
      <c r="F240" s="17">
        <v>14</v>
      </c>
      <c r="G240" s="21">
        <v>14</v>
      </c>
      <c r="H240" s="21">
        <v>12</v>
      </c>
    </row>
    <row r="241" spans="1:17">
      <c r="A241" s="9">
        <v>15</v>
      </c>
      <c r="B241" s="10" t="s">
        <v>213</v>
      </c>
      <c r="C241" s="17">
        <v>2765</v>
      </c>
      <c r="D241" s="17">
        <v>2705</v>
      </c>
      <c r="E241" s="17">
        <v>2672</v>
      </c>
      <c r="F241" s="17">
        <v>2633</v>
      </c>
      <c r="G241" s="17">
        <v>2568</v>
      </c>
      <c r="H241" s="17">
        <v>2534</v>
      </c>
    </row>
    <row r="243" spans="1:17" ht="16">
      <c r="A243" s="20" t="s">
        <v>309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G245" si="235">C257/C271*1000</f>
        <v>1.8072289156626506</v>
      </c>
      <c r="D245" s="17">
        <f t="shared" si="235"/>
        <v>1.8237082066869299</v>
      </c>
      <c r="E245" s="17">
        <f t="shared" si="235"/>
        <v>1.8575851393188854</v>
      </c>
      <c r="F245" s="17">
        <f t="shared" si="235"/>
        <v>1.8808777429467085</v>
      </c>
      <c r="G245" s="17">
        <f t="shared" si="235"/>
        <v>1.8714909544603868</v>
      </c>
      <c r="H245" s="17">
        <f t="shared" ref="H245" si="236">H257/H271*1000</f>
        <v>1.9132653061224489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237">IF(C245/$I245&gt;1,2^((1-$I245/C245)/LN(10/3)),2^(-LOG($I245/C245,10/3)))</f>
        <v>0.556619085297411</v>
      </c>
      <c r="M245" s="17">
        <f t="shared" si="237"/>
        <v>0.55953553798425049</v>
      </c>
      <c r="N245" s="17">
        <f t="shared" si="237"/>
        <v>0.56549607460969975</v>
      </c>
      <c r="O245" s="17">
        <f t="shared" si="237"/>
        <v>0.56956760547689689</v>
      </c>
      <c r="P245" s="17">
        <f t="shared" si="237"/>
        <v>0.56792938943182114</v>
      </c>
      <c r="Q245" s="17">
        <f t="shared" si="237"/>
        <v>0.57519354801672506</v>
      </c>
    </row>
    <row r="246" spans="1:17">
      <c r="A246" s="9">
        <v>2</v>
      </c>
      <c r="B246" s="15" t="s">
        <v>176</v>
      </c>
      <c r="C246" s="17">
        <f t="shared" ref="C246:G246" si="238">C258/C271*1000</f>
        <v>1.8072289156626506</v>
      </c>
      <c r="D246" s="17">
        <f t="shared" si="238"/>
        <v>1.8237082066869299</v>
      </c>
      <c r="E246" s="17">
        <f t="shared" si="238"/>
        <v>1.8575851393188854</v>
      </c>
      <c r="F246" s="17">
        <f t="shared" si="238"/>
        <v>1.8808777429467085</v>
      </c>
      <c r="G246" s="17">
        <f t="shared" si="238"/>
        <v>1.8714909544603868</v>
      </c>
      <c r="H246" s="17">
        <f t="shared" ref="H246" si="239">H258/H271*1000</f>
        <v>1.9132653061224489</v>
      </c>
      <c r="I246" s="18">
        <f>Показатели!$E$3</f>
        <v>4</v>
      </c>
      <c r="J246" s="9">
        <v>2</v>
      </c>
      <c r="K246" s="15" t="s">
        <v>176</v>
      </c>
      <c r="L246" s="17">
        <f t="shared" si="237"/>
        <v>0.63292288731276181</v>
      </c>
      <c r="M246" s="17">
        <f t="shared" si="237"/>
        <v>0.63623914021177841</v>
      </c>
      <c r="N246" s="17">
        <f t="shared" si="237"/>
        <v>0.64301677351714215</v>
      </c>
      <c r="O246" s="17">
        <f t="shared" si="237"/>
        <v>0.64764644781383363</v>
      </c>
      <c r="P246" s="17">
        <f t="shared" si="237"/>
        <v>0.64578365787960534</v>
      </c>
      <c r="Q246" s="17">
        <f t="shared" si="237"/>
        <v>0.65404361939888844</v>
      </c>
    </row>
    <row r="247" spans="1:17">
      <c r="A247" s="9">
        <v>3</v>
      </c>
      <c r="B247" s="15" t="s">
        <v>177</v>
      </c>
      <c r="C247" s="17">
        <f t="shared" ref="C247:H247" si="240">C259/C271*1000+0.00001</f>
        <v>0.24097385542168678</v>
      </c>
      <c r="D247" s="17">
        <f t="shared" si="240"/>
        <v>1.0000000000000001E-5</v>
      </c>
      <c r="E247" s="17">
        <f t="shared" si="240"/>
        <v>0.2476880185758514</v>
      </c>
      <c r="F247" s="17">
        <f t="shared" si="240"/>
        <v>1.0000000000000001E-5</v>
      </c>
      <c r="G247" s="17">
        <f t="shared" si="240"/>
        <v>1.0000000000000001E-5</v>
      </c>
      <c r="H247" s="17">
        <f t="shared" si="240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237"/>
        <v>0.29572076603342634</v>
      </c>
      <c r="M247" s="17">
        <f t="shared" si="237"/>
        <v>8.8737830999390996E-4</v>
      </c>
      <c r="N247" s="17">
        <f t="shared" si="237"/>
        <v>0.30043674118100394</v>
      </c>
      <c r="O247" s="17">
        <f t="shared" si="237"/>
        <v>8.8737830999390996E-4</v>
      </c>
      <c r="P247" s="17">
        <f t="shared" si="237"/>
        <v>8.8737830999390996E-4</v>
      </c>
      <c r="Q247" s="17">
        <f t="shared" si="237"/>
        <v>8.8737830999390996E-4</v>
      </c>
    </row>
    <row r="248" spans="1:17">
      <c r="A248" s="9">
        <v>4</v>
      </c>
      <c r="B248" s="15" t="s">
        <v>178</v>
      </c>
      <c r="C248" s="17">
        <f t="shared" ref="C248:G248" si="241">C260/C271*1000</f>
        <v>31.746987951807228</v>
      </c>
      <c r="D248" s="17">
        <f t="shared" si="241"/>
        <v>32.340425531914896</v>
      </c>
      <c r="E248" s="17">
        <f t="shared" si="241"/>
        <v>32.941176470588239</v>
      </c>
      <c r="F248" s="17">
        <f t="shared" si="241"/>
        <v>33.793103448275858</v>
      </c>
      <c r="G248" s="17">
        <f t="shared" si="241"/>
        <v>33.811603243917659</v>
      </c>
      <c r="H248" s="17">
        <f t="shared" ref="H248" si="242">H260/H271*1000</f>
        <v>34.566326530612251</v>
      </c>
      <c r="I248" s="18">
        <f>Показатели!$E$5</f>
        <v>30</v>
      </c>
      <c r="J248" s="9">
        <v>4</v>
      </c>
      <c r="K248" s="15" t="s">
        <v>178</v>
      </c>
      <c r="L248" s="17">
        <f t="shared" si="237"/>
        <v>1.0321879803346243</v>
      </c>
      <c r="M248" s="17">
        <f t="shared" si="237"/>
        <v>1.0425438168832089</v>
      </c>
      <c r="N248" s="17">
        <f t="shared" si="237"/>
        <v>1.0527473508540748</v>
      </c>
      <c r="O248" s="17">
        <f t="shared" si="237"/>
        <v>1.0667549206134561</v>
      </c>
      <c r="P248" s="17">
        <f t="shared" si="237"/>
        <v>1.0670532723070902</v>
      </c>
      <c r="Q248" s="17">
        <f t="shared" si="237"/>
        <v>1.0790209265139483</v>
      </c>
    </row>
    <row r="249" spans="1:17">
      <c r="A249" s="9">
        <v>5</v>
      </c>
      <c r="B249" s="15" t="s">
        <v>179</v>
      </c>
      <c r="C249" s="17">
        <f t="shared" ref="C249:G249" si="243">C261/C271*1000</f>
        <v>1.8072289156626506</v>
      </c>
      <c r="D249" s="17">
        <f t="shared" si="243"/>
        <v>1.8237082066869299</v>
      </c>
      <c r="E249" s="17">
        <f t="shared" si="243"/>
        <v>1.8575851393188854</v>
      </c>
      <c r="F249" s="17">
        <f t="shared" si="243"/>
        <v>1.8808777429467085</v>
      </c>
      <c r="G249" s="17">
        <f t="shared" si="243"/>
        <v>1.8714909544603868</v>
      </c>
      <c r="H249" s="17">
        <f t="shared" ref="H249" si="244">H261/H271*1000</f>
        <v>1.9132653061224489</v>
      </c>
      <c r="I249" s="18">
        <f>Показатели!$E$6</f>
        <v>8</v>
      </c>
      <c r="J249" s="9">
        <v>5</v>
      </c>
      <c r="K249" s="15" t="s">
        <v>179</v>
      </c>
      <c r="L249" s="17">
        <f t="shared" si="237"/>
        <v>0.42466143426315467</v>
      </c>
      <c r="M249" s="17">
        <f t="shared" si="237"/>
        <v>0.42688648369762039</v>
      </c>
      <c r="N249" s="17">
        <f t="shared" si="237"/>
        <v>0.43143395628560927</v>
      </c>
      <c r="O249" s="17">
        <f t="shared" si="237"/>
        <v>0.43454024958991944</v>
      </c>
      <c r="P249" s="17">
        <f t="shared" si="237"/>
        <v>0.43329040531811713</v>
      </c>
      <c r="Q249" s="17">
        <f t="shared" si="237"/>
        <v>0.43883245029081519</v>
      </c>
    </row>
    <row r="250" spans="1:17">
      <c r="A250" s="9">
        <v>6</v>
      </c>
      <c r="B250" s="15" t="s">
        <v>180</v>
      </c>
      <c r="C250" s="17">
        <f t="shared" ref="C250:G250" si="245">(C262-C263)/C262*100</f>
        <v>3.1077009319599123</v>
      </c>
      <c r="D250" s="17">
        <f t="shared" si="245"/>
        <v>-0.28934938938769339</v>
      </c>
      <c r="E250" s="17">
        <f t="shared" si="245"/>
        <v>7.9361140162728407</v>
      </c>
      <c r="F250" s="17">
        <f t="shared" si="245"/>
        <v>4.5623075472883752</v>
      </c>
      <c r="G250" s="17">
        <f t="shared" si="245"/>
        <v>6.2816558989712572</v>
      </c>
      <c r="H250" s="17">
        <f t="shared" ref="H250" si="246">(H262-H263)/H262*100</f>
        <v>-6.2362493452069128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247">(ATAN((C250+2.4)/10)+3.1415/2)/3.1415*1.75</f>
        <v>1.1554424500441198</v>
      </c>
      <c r="M250" s="17">
        <f t="shared" si="247"/>
        <v>0.99087492900122665</v>
      </c>
      <c r="N250" s="17">
        <f t="shared" si="247"/>
        <v>1.3217190968700097</v>
      </c>
      <c r="O250" s="17">
        <f t="shared" si="247"/>
        <v>1.2137985446872688</v>
      </c>
      <c r="P250" s="17">
        <f t="shared" si="247"/>
        <v>1.2732669374159269</v>
      </c>
      <c r="Q250" s="17">
        <f t="shared" si="247"/>
        <v>0.67094340841450906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-4.9535603715170282</v>
      </c>
      <c r="F251" s="17">
        <f>(F265-F264)/F271*1000</f>
        <v>1.2539184952978057</v>
      </c>
      <c r="G251" s="17">
        <f>(G265-G264)/G271*1000</f>
        <v>-9.9812850904553958</v>
      </c>
      <c r="H251" s="17">
        <f>(H265-H264)/H271*1000</f>
        <v>-14.030612244897959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248">(ATAN(E251/10)+3.1415/2)/3.1415*1.75</f>
        <v>0.61879446182132269</v>
      </c>
      <c r="O251" s="17">
        <f t="shared" si="248"/>
        <v>0.94448794994248686</v>
      </c>
      <c r="P251" s="17">
        <f t="shared" si="248"/>
        <v>0.43800884989012595</v>
      </c>
      <c r="Q251" s="17">
        <f t="shared" si="248"/>
        <v>0.34491430854867411</v>
      </c>
    </row>
    <row r="252" spans="1:17">
      <c r="A252" s="9">
        <v>8</v>
      </c>
      <c r="B252" s="15" t="s">
        <v>182</v>
      </c>
      <c r="C252" s="17">
        <f t="shared" ref="C252:H252" si="249">(C266-C267)/C271*1000</f>
        <v>-4.2168674698795181</v>
      </c>
      <c r="D252" s="17">
        <f t="shared" si="249"/>
        <v>-11.550151975683891</v>
      </c>
      <c r="E252" s="17">
        <f t="shared" si="249"/>
        <v>-7.4303405572755414</v>
      </c>
      <c r="F252" s="17">
        <f t="shared" si="249"/>
        <v>3.761755485893417</v>
      </c>
      <c r="G252" s="17">
        <f t="shared" si="249"/>
        <v>-11.852776044915784</v>
      </c>
      <c r="H252" s="17">
        <f t="shared" si="249"/>
        <v>-9.5663265306122458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0.6526996148310571</v>
      </c>
      <c r="M252" s="17">
        <f>(ATAN(D252/10)+3.1415/2)/3.1415*1.75</f>
        <v>0.39748547942518186</v>
      </c>
      <c r="N252" s="17">
        <f t="shared" si="248"/>
        <v>0.51902388642709496</v>
      </c>
      <c r="O252" s="17">
        <f t="shared" si="248"/>
        <v>1.0754302266277429</v>
      </c>
      <c r="P252" s="17">
        <f t="shared" si="248"/>
        <v>0.39036985089797371</v>
      </c>
      <c r="Q252" s="17">
        <f t="shared" si="248"/>
        <v>0.44983187907421779</v>
      </c>
    </row>
    <row r="253" spans="1:17">
      <c r="A253" s="9">
        <v>9</v>
      </c>
      <c r="B253" s="15" t="s">
        <v>183</v>
      </c>
      <c r="C253" s="17">
        <f t="shared" ref="C253:G253" si="250">C268/C271*1000</f>
        <v>0.60240963855421692</v>
      </c>
      <c r="D253" s="17">
        <f t="shared" si="250"/>
        <v>0.60790273556231011</v>
      </c>
      <c r="E253" s="17">
        <f t="shared" si="250"/>
        <v>0.61919504643962853</v>
      </c>
      <c r="F253" s="17">
        <f t="shared" si="250"/>
        <v>0.62695924764890287</v>
      </c>
      <c r="G253" s="17">
        <f t="shared" si="250"/>
        <v>0.62383031815346224</v>
      </c>
      <c r="H253" s="17">
        <f t="shared" ref="H253" si="251">H268/H271*1000</f>
        <v>0.63775510204081631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252">IF(C253/$I253&gt;1,2^((1-$I253/C253)/LN(10/3)),2^(-LOG($I253/C253,10/3)))</f>
        <v>0.59142740166543795</v>
      </c>
      <c r="M253" s="17">
        <f t="shared" si="252"/>
        <v>0.59452623546438332</v>
      </c>
      <c r="N253" s="17">
        <f t="shared" si="252"/>
        <v>0.60085951576690388</v>
      </c>
      <c r="O253" s="17">
        <f t="shared" si="252"/>
        <v>0.60518566085461745</v>
      </c>
      <c r="P253" s="17">
        <f t="shared" si="252"/>
        <v>0.60344499855162059</v>
      </c>
      <c r="Q253" s="17">
        <f t="shared" si="252"/>
        <v>0.61116342314509264</v>
      </c>
    </row>
    <row r="254" spans="1:17">
      <c r="A254" s="9">
        <v>10</v>
      </c>
      <c r="B254" s="15" t="s">
        <v>184</v>
      </c>
      <c r="C254" s="17">
        <f t="shared" ref="C254:G254" si="253">C269/C271*100</f>
        <v>6.0240963855421693E-2</v>
      </c>
      <c r="D254" s="17">
        <f t="shared" si="253"/>
        <v>6.0790273556231005E-2</v>
      </c>
      <c r="E254" s="17">
        <f t="shared" si="253"/>
        <v>6.1919504643962855E-2</v>
      </c>
      <c r="F254" s="17">
        <f t="shared" si="253"/>
        <v>6.269592476489029E-2</v>
      </c>
      <c r="G254" s="17">
        <f t="shared" si="253"/>
        <v>6.2383031815346227E-2</v>
      </c>
      <c r="H254" s="17">
        <f t="shared" ref="H254" si="254">H269/H271*100</f>
        <v>6.3775510204081634E-2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252"/>
        <v>1.1028214265715253</v>
      </c>
      <c r="M254" s="17">
        <f t="shared" si="252"/>
        <v>1.1075935667765235</v>
      </c>
      <c r="N254" s="17">
        <f t="shared" si="252"/>
        <v>1.1171998867059867</v>
      </c>
      <c r="O254" s="17">
        <f t="shared" si="252"/>
        <v>1.1236503427414588</v>
      </c>
      <c r="P254" s="17">
        <f t="shared" si="252"/>
        <v>1.1210657031131548</v>
      </c>
      <c r="Q254" s="17">
        <f t="shared" si="252"/>
        <v>1.1324175755766095</v>
      </c>
    </row>
    <row r="255" spans="1:17">
      <c r="A255" s="9">
        <v>11</v>
      </c>
      <c r="B255" s="15" t="s">
        <v>185</v>
      </c>
      <c r="C255" s="17">
        <f t="shared" ref="C255:G255" si="255">C270/C271*1000</f>
        <v>1.8072289156626506</v>
      </c>
      <c r="D255" s="17">
        <f t="shared" si="255"/>
        <v>1.8237082066869299</v>
      </c>
      <c r="E255" s="17">
        <f t="shared" si="255"/>
        <v>1.2383900928792571</v>
      </c>
      <c r="F255" s="17">
        <f t="shared" si="255"/>
        <v>1.2539184952978057</v>
      </c>
      <c r="G255" s="17">
        <f t="shared" si="255"/>
        <v>1.2476606363069245</v>
      </c>
      <c r="H255" s="17">
        <f t="shared" ref="H255" si="256">H270/H271*1000</f>
        <v>1.2755102040816326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252"/>
        <v>0.556619085297411</v>
      </c>
      <c r="M255" s="17">
        <f t="shared" si="252"/>
        <v>0.55953553798425049</v>
      </c>
      <c r="N255" s="17">
        <f t="shared" si="252"/>
        <v>0.44776580695207835</v>
      </c>
      <c r="O255" s="17">
        <f t="shared" si="252"/>
        <v>0.45098968840083825</v>
      </c>
      <c r="P255" s="17">
        <f t="shared" si="252"/>
        <v>0.44969253151094923</v>
      </c>
      <c r="Q255" s="17">
        <f t="shared" si="252"/>
        <v>0.45544436954597423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3</v>
      </c>
      <c r="D257" s="17">
        <v>3</v>
      </c>
      <c r="E257" s="17">
        <v>3</v>
      </c>
      <c r="F257" s="17">
        <v>3</v>
      </c>
      <c r="G257" s="17">
        <v>3</v>
      </c>
      <c r="H257" s="17">
        <v>3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3</v>
      </c>
      <c r="D258" s="17">
        <v>3</v>
      </c>
      <c r="E258" s="17">
        <v>3</v>
      </c>
      <c r="F258" s="17">
        <v>3</v>
      </c>
      <c r="G258" s="17">
        <v>3</v>
      </c>
      <c r="H258" s="17">
        <v>3</v>
      </c>
      <c r="K258" s="15" t="s">
        <v>187</v>
      </c>
      <c r="L258" s="17">
        <f t="shared" ref="L258:L263" si="257">L245</f>
        <v>0.556619085297411</v>
      </c>
      <c r="M258" s="17">
        <f t="shared" ref="M258:M263" si="258">N245</f>
        <v>0.56549607460969975</v>
      </c>
      <c r="N258" s="17">
        <f t="shared" ref="N258:N268" si="259">P245</f>
        <v>0.56792938943182114</v>
      </c>
      <c r="O258" s="17">
        <f>Q245</f>
        <v>0.57519354801672506</v>
      </c>
    </row>
    <row r="259" spans="1:15">
      <c r="A259" s="9">
        <v>3</v>
      </c>
      <c r="B259" s="10" t="s">
        <v>189</v>
      </c>
      <c r="C259" s="17">
        <v>0.4</v>
      </c>
      <c r="D259" s="17"/>
      <c r="E259" s="17">
        <v>0.4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si="257"/>
        <v>0.63292288731276181</v>
      </c>
      <c r="M259" s="17">
        <f t="shared" si="258"/>
        <v>0.64301677351714215</v>
      </c>
      <c r="N259" s="17">
        <f t="shared" si="259"/>
        <v>0.64578365787960534</v>
      </c>
      <c r="O259" s="17">
        <f t="shared" ref="O259:O268" si="260">Q246</f>
        <v>0.65404361939888844</v>
      </c>
    </row>
    <row r="260" spans="1:15">
      <c r="A260" s="9">
        <v>4</v>
      </c>
      <c r="B260" s="10" t="s">
        <v>191</v>
      </c>
      <c r="C260" s="17">
        <v>52.7</v>
      </c>
      <c r="D260" s="17">
        <v>53.2</v>
      </c>
      <c r="E260" s="17">
        <v>53.2</v>
      </c>
      <c r="F260" s="17">
        <v>53.9</v>
      </c>
      <c r="G260" s="17">
        <v>54.2</v>
      </c>
      <c r="H260" s="17">
        <v>54.2</v>
      </c>
      <c r="K260" s="15" t="s">
        <v>192</v>
      </c>
      <c r="L260" s="17">
        <f t="shared" si="257"/>
        <v>0.29572076603342634</v>
      </c>
      <c r="M260" s="17">
        <f t="shared" si="258"/>
        <v>0.30043674118100394</v>
      </c>
      <c r="N260" s="17">
        <f t="shared" si="259"/>
        <v>8.8737830999390996E-4</v>
      </c>
      <c r="O260" s="17">
        <f t="shared" si="260"/>
        <v>8.8737830999390996E-4</v>
      </c>
    </row>
    <row r="261" spans="1:15">
      <c r="A261" s="9">
        <v>5</v>
      </c>
      <c r="B261" s="10" t="s">
        <v>193</v>
      </c>
      <c r="C261" s="21">
        <v>3</v>
      </c>
      <c r="D261" s="17">
        <v>3</v>
      </c>
      <c r="E261" s="17">
        <v>3</v>
      </c>
      <c r="F261" s="17">
        <v>3</v>
      </c>
      <c r="G261" s="17">
        <v>3</v>
      </c>
      <c r="H261" s="17">
        <v>3</v>
      </c>
      <c r="K261" s="15" t="s">
        <v>194</v>
      </c>
      <c r="L261" s="17">
        <f t="shared" si="257"/>
        <v>1.0321879803346243</v>
      </c>
      <c r="M261" s="17">
        <f t="shared" si="258"/>
        <v>1.0527473508540748</v>
      </c>
      <c r="N261" s="17">
        <f t="shared" si="259"/>
        <v>1.0670532723070902</v>
      </c>
      <c r="O261" s="17">
        <f t="shared" si="260"/>
        <v>1.0790209265139483</v>
      </c>
    </row>
    <row r="262" spans="1:15">
      <c r="A262" s="9">
        <v>6</v>
      </c>
      <c r="B262" s="10" t="s">
        <v>195</v>
      </c>
      <c r="C262" s="17">
        <v>5708.4</v>
      </c>
      <c r="D262" s="17">
        <v>4700.2</v>
      </c>
      <c r="E262" s="17">
        <v>5641.3</v>
      </c>
      <c r="F262" s="17">
        <v>6365.2</v>
      </c>
      <c r="G262" s="17">
        <v>8884.6</v>
      </c>
      <c r="H262" s="17">
        <v>7636</v>
      </c>
      <c r="K262" s="15" t="s">
        <v>196</v>
      </c>
      <c r="L262" s="17">
        <f t="shared" si="257"/>
        <v>0.42466143426315467</v>
      </c>
      <c r="M262" s="17">
        <f t="shared" si="258"/>
        <v>0.43143395628560927</v>
      </c>
      <c r="N262" s="17">
        <f t="shared" si="259"/>
        <v>0.43329040531811713</v>
      </c>
      <c r="O262" s="17">
        <f t="shared" si="260"/>
        <v>0.43883245029081519</v>
      </c>
    </row>
    <row r="263" spans="1:15">
      <c r="A263" s="9">
        <v>7</v>
      </c>
      <c r="B263" s="10" t="s">
        <v>197</v>
      </c>
      <c r="C263" s="17">
        <v>5531</v>
      </c>
      <c r="D263" s="17">
        <v>4713.8</v>
      </c>
      <c r="E263" s="17">
        <v>5193.6000000000004</v>
      </c>
      <c r="F263" s="17">
        <v>6074.8</v>
      </c>
      <c r="G263" s="17">
        <v>8326.5</v>
      </c>
      <c r="H263" s="17">
        <v>8112.2</v>
      </c>
      <c r="K263" s="15" t="s">
        <v>198</v>
      </c>
      <c r="L263" s="17">
        <f t="shared" si="257"/>
        <v>1.1554424500441198</v>
      </c>
      <c r="M263" s="17">
        <f t="shared" si="258"/>
        <v>1.3217190968700097</v>
      </c>
      <c r="N263" s="17">
        <f t="shared" si="259"/>
        <v>1.2732669374159269</v>
      </c>
      <c r="O263" s="17">
        <f t="shared" si="260"/>
        <v>0.67094340841450906</v>
      </c>
    </row>
    <row r="264" spans="1:15">
      <c r="A264" s="9">
        <v>8</v>
      </c>
      <c r="B264" s="10" t="s">
        <v>199</v>
      </c>
      <c r="C264" s="17"/>
      <c r="D264" s="17"/>
      <c r="E264" s="17">
        <v>19</v>
      </c>
      <c r="F264" s="17">
        <v>16</v>
      </c>
      <c r="G264" s="17">
        <v>25</v>
      </c>
      <c r="H264" s="17">
        <v>28</v>
      </c>
      <c r="K264" s="15" t="s">
        <v>200</v>
      </c>
      <c r="L264" s="17">
        <f>N251</f>
        <v>0.61879446182132269</v>
      </c>
      <c r="M264" s="17">
        <f>O251</f>
        <v>0.94448794994248686</v>
      </c>
      <c r="N264" s="17">
        <f t="shared" si="259"/>
        <v>0.43800884989012595</v>
      </c>
      <c r="O264" s="17">
        <f t="shared" si="260"/>
        <v>0.34491430854867411</v>
      </c>
    </row>
    <row r="265" spans="1:15">
      <c r="A265" s="9">
        <v>9</v>
      </c>
      <c r="B265" s="10" t="s">
        <v>201</v>
      </c>
      <c r="C265" s="17"/>
      <c r="D265" s="17"/>
      <c r="E265" s="17">
        <v>11</v>
      </c>
      <c r="F265" s="17">
        <v>18</v>
      </c>
      <c r="G265" s="17">
        <v>9</v>
      </c>
      <c r="H265" s="17">
        <v>6</v>
      </c>
      <c r="K265" s="15" t="s">
        <v>202</v>
      </c>
      <c r="L265" s="17">
        <f>L252</f>
        <v>0.6526996148310571</v>
      </c>
      <c r="M265" s="17">
        <f>N252</f>
        <v>0.51902388642709496</v>
      </c>
      <c r="N265" s="17">
        <f t="shared" si="259"/>
        <v>0.39036985089797371</v>
      </c>
      <c r="O265" s="17">
        <f t="shared" si="260"/>
        <v>0.44983187907421779</v>
      </c>
    </row>
    <row r="266" spans="1:15">
      <c r="A266" s="9">
        <v>10</v>
      </c>
      <c r="B266" s="10" t="s">
        <v>203</v>
      </c>
      <c r="C266" s="17">
        <v>55</v>
      </c>
      <c r="D266" s="17">
        <v>35</v>
      </c>
      <c r="E266" s="17">
        <v>41</v>
      </c>
      <c r="F266" s="17">
        <v>37</v>
      </c>
      <c r="G266" s="17">
        <v>28</v>
      </c>
      <c r="H266" s="17">
        <v>24</v>
      </c>
      <c r="K266" s="15" t="s">
        <v>204</v>
      </c>
      <c r="L266" s="17">
        <f>L253</f>
        <v>0.59142740166543795</v>
      </c>
      <c r="M266" s="17">
        <f>N253</f>
        <v>0.60085951576690388</v>
      </c>
      <c r="N266" s="17">
        <f t="shared" si="259"/>
        <v>0.60344499855162059</v>
      </c>
      <c r="O266" s="17">
        <f t="shared" si="260"/>
        <v>0.61116342314509264</v>
      </c>
    </row>
    <row r="267" spans="1:15">
      <c r="A267" s="9">
        <v>11</v>
      </c>
      <c r="B267" s="10" t="s">
        <v>205</v>
      </c>
      <c r="C267" s="17">
        <v>62</v>
      </c>
      <c r="D267" s="17">
        <v>54</v>
      </c>
      <c r="E267" s="17">
        <v>53</v>
      </c>
      <c r="F267" s="17">
        <v>31</v>
      </c>
      <c r="G267" s="17">
        <v>47</v>
      </c>
      <c r="H267" s="17">
        <v>39</v>
      </c>
      <c r="K267" s="15" t="s">
        <v>206</v>
      </c>
      <c r="L267" s="17">
        <f>L254</f>
        <v>1.1028214265715253</v>
      </c>
      <c r="M267" s="17">
        <f>N254</f>
        <v>1.1171998867059867</v>
      </c>
      <c r="N267" s="17">
        <f t="shared" si="259"/>
        <v>1.1210657031131548</v>
      </c>
      <c r="O267" s="17">
        <f t="shared" si="260"/>
        <v>1.1324175755766095</v>
      </c>
    </row>
    <row r="268" spans="1:15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K268" s="15" t="s">
        <v>208</v>
      </c>
      <c r="L268" s="17">
        <f>L255</f>
        <v>0.556619085297411</v>
      </c>
      <c r="M268" s="17">
        <f>N255</f>
        <v>0.44776580695207835</v>
      </c>
      <c r="N268" s="17">
        <f t="shared" si="259"/>
        <v>0.44969253151094923</v>
      </c>
      <c r="O268" s="17">
        <f t="shared" si="260"/>
        <v>0.45544436954597423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3</v>
      </c>
      <c r="D270" s="17">
        <v>3</v>
      </c>
      <c r="E270" s="17">
        <v>2</v>
      </c>
      <c r="F270" s="17">
        <v>2</v>
      </c>
      <c r="G270" s="21">
        <v>2</v>
      </c>
      <c r="H270" s="21">
        <v>2</v>
      </c>
    </row>
    <row r="271" spans="1:15">
      <c r="A271" s="9">
        <v>15</v>
      </c>
      <c r="B271" s="10" t="s">
        <v>213</v>
      </c>
      <c r="C271" s="17">
        <v>1660</v>
      </c>
      <c r="D271" s="17">
        <v>1645</v>
      </c>
      <c r="E271" s="17">
        <v>1615</v>
      </c>
      <c r="F271" s="17">
        <v>1595</v>
      </c>
      <c r="G271" s="17">
        <v>1603</v>
      </c>
      <c r="H271" s="17">
        <v>1568</v>
      </c>
    </row>
    <row r="273" spans="1:17" ht="16">
      <c r="A273" s="20" t="s">
        <v>310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G275" si="261">C287/C301*1000</f>
        <v>3.9138943248532287</v>
      </c>
      <c r="D275" s="17">
        <f t="shared" si="261"/>
        <v>4.0816326530612246</v>
      </c>
      <c r="E275" s="17">
        <f t="shared" si="261"/>
        <v>4.2462845010615711</v>
      </c>
      <c r="F275" s="17">
        <f t="shared" si="261"/>
        <v>4.5146726862302478</v>
      </c>
      <c r="G275" s="17">
        <f t="shared" si="261"/>
        <v>4.7505938242280283</v>
      </c>
      <c r="H275" s="17">
        <f t="shared" ref="H275" si="262">H287/H301*1000</f>
        <v>4.9504950495049505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263">IF(C275/$I275&gt;1,2^((1-$I275/C275)/LN(10/3)),2^(-LOG($I275/C275,10/3)))</f>
        <v>0.86849286457244168</v>
      </c>
      <c r="M275" s="17">
        <f t="shared" si="263"/>
        <v>0.88973072222806293</v>
      </c>
      <c r="N275" s="17">
        <f t="shared" si="263"/>
        <v>0.91022051538225446</v>
      </c>
      <c r="O275" s="17">
        <f t="shared" si="263"/>
        <v>0.94291072119233166</v>
      </c>
      <c r="P275" s="17">
        <f t="shared" si="263"/>
        <v>0.97097123604838287</v>
      </c>
      <c r="Q275" s="17">
        <f t="shared" si="263"/>
        <v>0.99428780590562316</v>
      </c>
    </row>
    <row r="276" spans="1:17">
      <c r="A276" s="9">
        <v>2</v>
      </c>
      <c r="B276" s="15" t="s">
        <v>176</v>
      </c>
      <c r="C276" s="17">
        <f t="shared" ref="C276:G276" si="264">C288/C301*1000</f>
        <v>1.9569471624266144</v>
      </c>
      <c r="D276" s="17">
        <f t="shared" si="264"/>
        <v>2.0408163265306123</v>
      </c>
      <c r="E276" s="17">
        <f t="shared" si="264"/>
        <v>2.1231422505307855</v>
      </c>
      <c r="F276" s="17">
        <f t="shared" si="264"/>
        <v>2.2573363431151239</v>
      </c>
      <c r="G276" s="17">
        <f t="shared" si="264"/>
        <v>2.3752969121140142</v>
      </c>
      <c r="H276" s="17">
        <f t="shared" ref="H276" si="265">H288/H301*1000</f>
        <v>2.4752475247524752</v>
      </c>
      <c r="I276" s="18">
        <f>Показатели!$E$3</f>
        <v>4</v>
      </c>
      <c r="J276" s="9">
        <v>2</v>
      </c>
      <c r="K276" s="15" t="s">
        <v>176</v>
      </c>
      <c r="L276" s="17">
        <f t="shared" si="263"/>
        <v>0.66259931658574811</v>
      </c>
      <c r="M276" s="17">
        <f t="shared" si="263"/>
        <v>0.67880231668211366</v>
      </c>
      <c r="N276" s="17">
        <f t="shared" si="263"/>
        <v>0.69443459588067025</v>
      </c>
      <c r="O276" s="17">
        <f t="shared" si="263"/>
        <v>0.71937493668527563</v>
      </c>
      <c r="P276" s="17">
        <f t="shared" si="263"/>
        <v>0.74078314707491066</v>
      </c>
      <c r="Q276" s="17">
        <f t="shared" si="263"/>
        <v>0.75857205920389748</v>
      </c>
    </row>
    <row r="277" spans="1:17">
      <c r="A277" s="9">
        <v>3</v>
      </c>
      <c r="B277" s="15" t="s">
        <v>177</v>
      </c>
      <c r="C277" s="17">
        <f t="shared" ref="C277:H277" si="266">C289/C301*1000+0.00001</f>
        <v>7.8287886497064571E-2</v>
      </c>
      <c r="D277" s="17">
        <f t="shared" si="266"/>
        <v>1.0000000000000001E-5</v>
      </c>
      <c r="E277" s="17">
        <f t="shared" si="266"/>
        <v>1.0000000000000001E-5</v>
      </c>
      <c r="F277" s="17">
        <f t="shared" si="266"/>
        <v>1.0000000000000001E-5</v>
      </c>
      <c r="G277" s="17">
        <f t="shared" si="266"/>
        <v>1.0000000000000001E-5</v>
      </c>
      <c r="H277" s="17">
        <f t="shared" si="266"/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263"/>
        <v>0.15480093274240556</v>
      </c>
      <c r="M277" s="17">
        <f t="shared" si="263"/>
        <v>8.8737830999390996E-4</v>
      </c>
      <c r="N277" s="17">
        <f t="shared" si="263"/>
        <v>8.8737830999390996E-4</v>
      </c>
      <c r="O277" s="17">
        <f t="shared" si="263"/>
        <v>8.8737830999390996E-4</v>
      </c>
      <c r="P277" s="17">
        <f t="shared" si="263"/>
        <v>8.8737830999390996E-4</v>
      </c>
      <c r="Q277" s="17">
        <f t="shared" si="263"/>
        <v>8.8737830999390996E-4</v>
      </c>
    </row>
    <row r="278" spans="1:17">
      <c r="A278" s="9">
        <v>4</v>
      </c>
      <c r="B278" s="15" t="s">
        <v>178</v>
      </c>
      <c r="C278" s="17">
        <f t="shared" ref="C278:G278" si="267">C290/C301*1000</f>
        <v>34.050880626223083</v>
      </c>
      <c r="D278" s="17">
        <f t="shared" si="267"/>
        <v>35.510204081632651</v>
      </c>
      <c r="E278" s="17">
        <f t="shared" si="267"/>
        <v>36.942675159235669</v>
      </c>
      <c r="F278" s="17">
        <f t="shared" si="267"/>
        <v>39.277652370203157</v>
      </c>
      <c r="G278" s="17">
        <f t="shared" si="267"/>
        <v>42.517814726840854</v>
      </c>
      <c r="H278" s="17">
        <f t="shared" ref="H278" si="268">H290/H301*1000</f>
        <v>44.306930693069305</v>
      </c>
      <c r="I278" s="18">
        <f>Показатели!$E$5</f>
        <v>30</v>
      </c>
      <c r="J278" s="9">
        <v>4</v>
      </c>
      <c r="K278" s="15" t="s">
        <v>178</v>
      </c>
      <c r="L278" s="17">
        <f t="shared" si="263"/>
        <v>1.0708903745092102</v>
      </c>
      <c r="M278" s="17">
        <f t="shared" si="263"/>
        <v>1.093447272637718</v>
      </c>
      <c r="N278" s="17">
        <f t="shared" si="263"/>
        <v>1.1142650328361443</v>
      </c>
      <c r="O278" s="17">
        <f t="shared" si="263"/>
        <v>1.1456684220779179</v>
      </c>
      <c r="P278" s="17">
        <f t="shared" si="263"/>
        <v>1.1847108053156907</v>
      </c>
      <c r="Q278" s="17">
        <f t="shared" si="263"/>
        <v>1.2043039901433716</v>
      </c>
    </row>
    <row r="279" spans="1:17">
      <c r="A279" s="9">
        <v>5</v>
      </c>
      <c r="B279" s="15" t="s">
        <v>179</v>
      </c>
      <c r="C279" s="17">
        <f t="shared" ref="C279:G279" si="269">C291/C301*1000</f>
        <v>3.1311154598825834</v>
      </c>
      <c r="D279" s="17">
        <f t="shared" si="269"/>
        <v>3.6734693877551021</v>
      </c>
      <c r="E279" s="17">
        <f t="shared" si="269"/>
        <v>6.7940552016985141</v>
      </c>
      <c r="F279" s="17">
        <f t="shared" si="269"/>
        <v>9.4808126410835207</v>
      </c>
      <c r="G279" s="17">
        <f t="shared" si="269"/>
        <v>11.401425178147267</v>
      </c>
      <c r="H279" s="17">
        <f t="shared" ref="H279" si="270">H291/H301*1000</f>
        <v>13.613861386138614</v>
      </c>
      <c r="I279" s="18">
        <f>Показатели!$E$6</f>
        <v>8</v>
      </c>
      <c r="J279" s="9">
        <v>5</v>
      </c>
      <c r="K279" s="15" t="s">
        <v>179</v>
      </c>
      <c r="L279" s="17">
        <f t="shared" si="263"/>
        <v>0.58271778902253069</v>
      </c>
      <c r="M279" s="17">
        <f t="shared" si="263"/>
        <v>0.63885157086971955</v>
      </c>
      <c r="N279" s="17">
        <f t="shared" si="263"/>
        <v>0.91022051538225446</v>
      </c>
      <c r="O279" s="17">
        <f t="shared" si="263"/>
        <v>1.0940883468480642</v>
      </c>
      <c r="P279" s="17">
        <f t="shared" si="263"/>
        <v>1.1873874399345901</v>
      </c>
      <c r="Q279" s="17">
        <f t="shared" si="263"/>
        <v>1.2679540386208628</v>
      </c>
    </row>
    <row r="280" spans="1:17">
      <c r="A280" s="9">
        <v>6</v>
      </c>
      <c r="B280" s="15" t="s">
        <v>180</v>
      </c>
      <c r="C280" s="17">
        <f t="shared" ref="C280:G280" si="271">(C292-C293)/C292*100</f>
        <v>16.558502535422893</v>
      </c>
      <c r="D280" s="17">
        <f t="shared" si="271"/>
        <v>0.79607952235228285</v>
      </c>
      <c r="E280" s="17">
        <f t="shared" si="271"/>
        <v>9.6400887950798815</v>
      </c>
      <c r="F280" s="17">
        <f t="shared" si="271"/>
        <v>-4.5874011259174807</v>
      </c>
      <c r="G280" s="17">
        <f t="shared" si="271"/>
        <v>-6.4725489332334867</v>
      </c>
      <c r="H280" s="17">
        <f t="shared" ref="H280" si="272">(H292-H293)/H292*100</f>
        <v>-1.8385451636405168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273">(ATAN((C280+2.4)/10)+3.1415/2)/3.1415*1.75</f>
        <v>1.4796408449169032</v>
      </c>
      <c r="M280" s="17">
        <f t="shared" si="273"/>
        <v>1.0473245989666125</v>
      </c>
      <c r="N280" s="17">
        <f t="shared" si="273"/>
        <v>1.3639292215055034</v>
      </c>
      <c r="O280" s="17">
        <f t="shared" si="273"/>
        <v>0.75503836968459281</v>
      </c>
      <c r="P280" s="17">
        <f t="shared" si="273"/>
        <v>0.65956037302747672</v>
      </c>
      <c r="Q280" s="17">
        <f t="shared" si="273"/>
        <v>0.90624352953697751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-23.354564755838638</v>
      </c>
      <c r="F281" s="17">
        <f>(F295-F294)/F301*1000</f>
        <v>-13.544018058690744</v>
      </c>
      <c r="G281" s="17">
        <f>(G295-G294)/G301*1000</f>
        <v>-28.503562945368174</v>
      </c>
      <c r="H281" s="17">
        <f>(H295-H294)/H301*1000</f>
        <v>-14.85148514851485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274">(ATAN(E281/10)+3.1415/2)/3.1415*1.75</f>
        <v>0.22533931372014165</v>
      </c>
      <c r="O281" s="17">
        <f t="shared" si="274"/>
        <v>0.35425938671437107</v>
      </c>
      <c r="P281" s="17">
        <f t="shared" si="274"/>
        <v>0.18793528813619903</v>
      </c>
      <c r="Q281" s="17">
        <f t="shared" si="274"/>
        <v>0.33008931234517869</v>
      </c>
    </row>
    <row r="282" spans="1:17">
      <c r="A282" s="9">
        <v>8</v>
      </c>
      <c r="B282" s="15" t="s">
        <v>182</v>
      </c>
      <c r="C282" s="17">
        <f t="shared" ref="C282:H282" si="275">(C296-C297)/C301*1000</f>
        <v>-29.354207436399214</v>
      </c>
      <c r="D282" s="17">
        <f t="shared" si="275"/>
        <v>-26.530612244897959</v>
      </c>
      <c r="E282" s="17">
        <f t="shared" si="275"/>
        <v>-36.093418259023352</v>
      </c>
      <c r="F282" s="17">
        <f t="shared" si="275"/>
        <v>-36.117381489841982</v>
      </c>
      <c r="G282" s="17">
        <f t="shared" si="275"/>
        <v>-11.876484560570072</v>
      </c>
      <c r="H282" s="17">
        <f t="shared" si="275"/>
        <v>-12.376237623762377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0.18287661228161156</v>
      </c>
      <c r="M282" s="17">
        <f>(ATAN(D282/10)+3.1415/2)/3.1415*1.75</f>
        <v>0.20076912565116697</v>
      </c>
      <c r="N282" s="17">
        <f t="shared" si="274"/>
        <v>0.15053562203615287</v>
      </c>
      <c r="O282" s="17">
        <f t="shared" si="274"/>
        <v>0.15044051709806461</v>
      </c>
      <c r="P282" s="17">
        <f t="shared" si="274"/>
        <v>0.38982131623395921</v>
      </c>
      <c r="Q282" s="17">
        <f t="shared" si="274"/>
        <v>0.37855130079192317</v>
      </c>
    </row>
    <row r="283" spans="1:17">
      <c r="A283" s="9">
        <v>9</v>
      </c>
      <c r="B283" s="15" t="s">
        <v>183</v>
      </c>
      <c r="C283" s="17">
        <f t="shared" ref="C283:G283" si="276">C298/C301*1000</f>
        <v>1.9569471624266144</v>
      </c>
      <c r="D283" s="17">
        <f t="shared" si="276"/>
        <v>2.0408163265306123</v>
      </c>
      <c r="E283" s="17">
        <f t="shared" si="276"/>
        <v>2.1231422505307855</v>
      </c>
      <c r="F283" s="17">
        <f t="shared" si="276"/>
        <v>2.2573363431151239</v>
      </c>
      <c r="G283" s="17">
        <f t="shared" si="276"/>
        <v>2.3752969121140142</v>
      </c>
      <c r="H283" s="17">
        <f t="shared" ref="H283" si="277">H298/H301*1000</f>
        <v>2.4752475247524752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278">IF(C283/$I283&gt;1,2^((1-$I283/C283)/LN(10/3)),2^(-LOG($I283/C283,10/3)))</f>
        <v>1.1438843967072732</v>
      </c>
      <c r="M283" s="17">
        <f t="shared" si="278"/>
        <v>1.1648180682853326</v>
      </c>
      <c r="N283" s="17">
        <f t="shared" si="278"/>
        <v>1.184087972230299</v>
      </c>
      <c r="O283" s="17">
        <f t="shared" si="278"/>
        <v>1.2130682981829941</v>
      </c>
      <c r="P283" s="17">
        <f t="shared" si="278"/>
        <v>1.2363352779876593</v>
      </c>
      <c r="Q283" s="17">
        <f t="shared" si="278"/>
        <v>1.2546195223074017</v>
      </c>
    </row>
    <row r="284" spans="1:17">
      <c r="A284" s="9">
        <v>10</v>
      </c>
      <c r="B284" s="15" t="s">
        <v>184</v>
      </c>
      <c r="C284" s="17">
        <f t="shared" ref="C284:G284" si="279">C299/C301*100</f>
        <v>0.19569471624266144</v>
      </c>
      <c r="D284" s="17">
        <f t="shared" si="279"/>
        <v>0.20408163265306123</v>
      </c>
      <c r="E284" s="17">
        <f t="shared" si="279"/>
        <v>0.21231422505307856</v>
      </c>
      <c r="F284" s="17">
        <f t="shared" si="279"/>
        <v>0.22573363431151239</v>
      </c>
      <c r="G284" s="17">
        <f t="shared" si="279"/>
        <v>0.23752969121140144</v>
      </c>
      <c r="H284" s="17">
        <f t="shared" ref="H284" si="280">H299/H301*100</f>
        <v>0.24752475247524752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278"/>
        <v>1.5351391683295723</v>
      </c>
      <c r="M284" s="17">
        <f t="shared" si="278"/>
        <v>1.5444472279715669</v>
      </c>
      <c r="N284" s="17">
        <f t="shared" si="278"/>
        <v>1.5529174276628219</v>
      </c>
      <c r="O284" s="17">
        <f t="shared" si="278"/>
        <v>1.5654845711292578</v>
      </c>
      <c r="P284" s="17">
        <f t="shared" si="278"/>
        <v>1.5754300604335181</v>
      </c>
      <c r="Q284" s="17">
        <f t="shared" si="278"/>
        <v>1.5831584659317177</v>
      </c>
    </row>
    <row r="285" spans="1:17">
      <c r="A285" s="9">
        <v>11</v>
      </c>
      <c r="B285" s="15" t="s">
        <v>185</v>
      </c>
      <c r="C285" s="17">
        <f t="shared" ref="C285:G285" si="281">C300/C301*1000</f>
        <v>9.7847358121330714</v>
      </c>
      <c r="D285" s="17">
        <f t="shared" si="281"/>
        <v>10.204081632653061</v>
      </c>
      <c r="E285" s="17">
        <f t="shared" si="281"/>
        <v>10.615711252653927</v>
      </c>
      <c r="F285" s="17">
        <f t="shared" si="281"/>
        <v>11.286681715575622</v>
      </c>
      <c r="G285" s="17">
        <f t="shared" si="281"/>
        <v>11.876484560570072</v>
      </c>
      <c r="H285" s="17">
        <f t="shared" ref="H285" si="282">H300/H301*1000</f>
        <v>12.376237623762377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278"/>
        <v>1.3251497052885677</v>
      </c>
      <c r="M285" s="17">
        <f t="shared" si="278"/>
        <v>1.3412680703925213</v>
      </c>
      <c r="N285" s="17">
        <f t="shared" si="278"/>
        <v>1.3560202240240973</v>
      </c>
      <c r="O285" s="17">
        <f t="shared" si="278"/>
        <v>1.3780564954063035</v>
      </c>
      <c r="P285" s="17">
        <f t="shared" si="278"/>
        <v>1.3956216398853196</v>
      </c>
      <c r="Q285" s="17">
        <f t="shared" si="278"/>
        <v>1.4093479053321685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2</v>
      </c>
      <c r="D287" s="17">
        <v>2</v>
      </c>
      <c r="E287" s="17">
        <v>2</v>
      </c>
      <c r="F287" s="17">
        <v>2</v>
      </c>
      <c r="G287" s="17">
        <v>2</v>
      </c>
      <c r="H287" s="17">
        <v>2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1</v>
      </c>
      <c r="D288" s="17">
        <v>1</v>
      </c>
      <c r="E288" s="17">
        <v>1</v>
      </c>
      <c r="F288" s="17">
        <v>1</v>
      </c>
      <c r="G288" s="17">
        <v>1</v>
      </c>
      <c r="H288" s="17">
        <v>1</v>
      </c>
      <c r="K288" s="15" t="s">
        <v>187</v>
      </c>
      <c r="L288" s="17">
        <f>L275</f>
        <v>0.86849286457244168</v>
      </c>
      <c r="M288" s="17">
        <f>N275</f>
        <v>0.91022051538225446</v>
      </c>
      <c r="N288" s="17">
        <f>P275</f>
        <v>0.97097123604838287</v>
      </c>
      <c r="O288" s="17">
        <f>Q275</f>
        <v>0.99428780590562316</v>
      </c>
    </row>
    <row r="289" spans="1:15">
      <c r="A289" s="9">
        <v>3</v>
      </c>
      <c r="B289" s="10" t="s">
        <v>189</v>
      </c>
      <c r="C289" s="17">
        <v>0.04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K289" s="15" t="s">
        <v>190</v>
      </c>
      <c r="L289" s="17">
        <f t="shared" ref="L289:L298" si="283">L276</f>
        <v>0.66259931658574811</v>
      </c>
      <c r="M289" s="17">
        <f t="shared" ref="M289:M298" si="284">N276</f>
        <v>0.69443459588067025</v>
      </c>
      <c r="N289" s="17">
        <f t="shared" ref="N289:N298" si="285">P276</f>
        <v>0.74078314707491066</v>
      </c>
      <c r="O289" s="17">
        <f t="shared" ref="O289:O298" si="286">Q276</f>
        <v>0.75857205920389748</v>
      </c>
    </row>
    <row r="290" spans="1:15">
      <c r="A290" s="9">
        <v>4</v>
      </c>
      <c r="B290" s="10" t="s">
        <v>191</v>
      </c>
      <c r="C290" s="17">
        <v>17.399999999999999</v>
      </c>
      <c r="D290" s="17">
        <v>17.399999999999999</v>
      </c>
      <c r="E290" s="17">
        <v>17.399999999999999</v>
      </c>
      <c r="F290" s="17">
        <v>17.399999999999999</v>
      </c>
      <c r="G290" s="17">
        <v>17.899999999999999</v>
      </c>
      <c r="H290" s="17">
        <v>17.899999999999999</v>
      </c>
      <c r="K290" s="15" t="s">
        <v>192</v>
      </c>
      <c r="L290" s="17">
        <f t="shared" si="283"/>
        <v>0.15480093274240556</v>
      </c>
      <c r="M290" s="17">
        <f t="shared" si="284"/>
        <v>8.8737830999390996E-4</v>
      </c>
      <c r="N290" s="17">
        <f t="shared" si="285"/>
        <v>8.8737830999390996E-4</v>
      </c>
      <c r="O290" s="17">
        <f t="shared" si="286"/>
        <v>8.8737830999390996E-4</v>
      </c>
    </row>
    <row r="291" spans="1:15">
      <c r="A291" s="9">
        <v>5</v>
      </c>
      <c r="B291" s="10" t="s">
        <v>193</v>
      </c>
      <c r="C291" s="17">
        <v>1.6</v>
      </c>
      <c r="D291" s="17">
        <v>1.8</v>
      </c>
      <c r="E291" s="17">
        <v>3.2</v>
      </c>
      <c r="F291" s="17">
        <v>4.2</v>
      </c>
      <c r="G291" s="17">
        <v>4.8</v>
      </c>
      <c r="H291" s="17">
        <v>5.5</v>
      </c>
      <c r="K291" s="15" t="s">
        <v>194</v>
      </c>
      <c r="L291" s="17">
        <f t="shared" si="283"/>
        <v>1.0708903745092102</v>
      </c>
      <c r="M291" s="17">
        <f t="shared" si="284"/>
        <v>1.1142650328361443</v>
      </c>
      <c r="N291" s="17">
        <f t="shared" si="285"/>
        <v>1.1847108053156907</v>
      </c>
      <c r="O291" s="17">
        <f t="shared" si="286"/>
        <v>1.2043039901433716</v>
      </c>
    </row>
    <row r="292" spans="1:15">
      <c r="A292" s="9">
        <v>6</v>
      </c>
      <c r="B292" s="10" t="s">
        <v>195</v>
      </c>
      <c r="C292" s="17">
        <v>4792.1000000000004</v>
      </c>
      <c r="D292" s="17">
        <v>4672.8999999999996</v>
      </c>
      <c r="E292" s="17">
        <v>5495.8</v>
      </c>
      <c r="F292" s="17">
        <v>5613.2</v>
      </c>
      <c r="G292" s="17">
        <v>6810.3</v>
      </c>
      <c r="H292" s="17">
        <v>7000.1</v>
      </c>
      <c r="K292" s="15" t="s">
        <v>196</v>
      </c>
      <c r="L292" s="17">
        <f t="shared" si="283"/>
        <v>0.58271778902253069</v>
      </c>
      <c r="M292" s="17">
        <f t="shared" si="284"/>
        <v>0.91022051538225446</v>
      </c>
      <c r="N292" s="17">
        <f t="shared" si="285"/>
        <v>1.1873874399345901</v>
      </c>
      <c r="O292" s="17">
        <f t="shared" si="286"/>
        <v>1.2679540386208628</v>
      </c>
    </row>
    <row r="293" spans="1:15">
      <c r="A293" s="9">
        <v>7</v>
      </c>
      <c r="B293" s="10" t="s">
        <v>197</v>
      </c>
      <c r="C293" s="17">
        <v>3998.6</v>
      </c>
      <c r="D293" s="17">
        <v>4635.7</v>
      </c>
      <c r="E293" s="17">
        <v>4966</v>
      </c>
      <c r="F293" s="17">
        <v>5870.7</v>
      </c>
      <c r="G293" s="17">
        <v>7251.1</v>
      </c>
      <c r="H293" s="17">
        <v>7128.8</v>
      </c>
      <c r="K293" s="15" t="s">
        <v>198</v>
      </c>
      <c r="L293" s="17">
        <f t="shared" si="283"/>
        <v>1.4796408449169032</v>
      </c>
      <c r="M293" s="17">
        <f t="shared" si="284"/>
        <v>1.3639292215055034</v>
      </c>
      <c r="N293" s="17">
        <f t="shared" si="285"/>
        <v>0.65956037302747672</v>
      </c>
      <c r="O293" s="17">
        <f t="shared" si="286"/>
        <v>0.90624352953697751</v>
      </c>
    </row>
    <row r="294" spans="1:15">
      <c r="A294" s="9">
        <v>8</v>
      </c>
      <c r="B294" s="10" t="s">
        <v>199</v>
      </c>
      <c r="C294" s="17"/>
      <c r="D294" s="17"/>
      <c r="E294" s="17">
        <v>13</v>
      </c>
      <c r="F294" s="17">
        <v>9</v>
      </c>
      <c r="G294" s="17">
        <v>17</v>
      </c>
      <c r="H294" s="17">
        <v>12</v>
      </c>
      <c r="K294" s="15" t="s">
        <v>200</v>
      </c>
      <c r="L294" s="17">
        <f>N281</f>
        <v>0.22533931372014165</v>
      </c>
      <c r="M294" s="17">
        <f>O281</f>
        <v>0.35425938671437107</v>
      </c>
      <c r="N294" s="17">
        <f t="shared" si="285"/>
        <v>0.18793528813619903</v>
      </c>
      <c r="O294" s="17">
        <f t="shared" si="286"/>
        <v>0.33008931234517869</v>
      </c>
    </row>
    <row r="295" spans="1:15">
      <c r="A295" s="9">
        <v>9</v>
      </c>
      <c r="B295" s="10" t="s">
        <v>201</v>
      </c>
      <c r="C295" s="17"/>
      <c r="D295" s="17"/>
      <c r="E295" s="17">
        <v>2</v>
      </c>
      <c r="F295" s="17">
        <v>3</v>
      </c>
      <c r="G295" s="17">
        <v>5</v>
      </c>
      <c r="H295" s="17">
        <v>6</v>
      </c>
      <c r="K295" s="15" t="s">
        <v>202</v>
      </c>
      <c r="L295" s="17">
        <f t="shared" si="283"/>
        <v>0.18287661228161156</v>
      </c>
      <c r="M295" s="17">
        <f t="shared" si="284"/>
        <v>0.15053562203615287</v>
      </c>
      <c r="N295" s="17">
        <f t="shared" si="285"/>
        <v>0.38982131623395921</v>
      </c>
      <c r="O295" s="17">
        <f t="shared" si="286"/>
        <v>0.37855130079192317</v>
      </c>
    </row>
    <row r="296" spans="1:15">
      <c r="A296" s="9">
        <v>10</v>
      </c>
      <c r="B296" s="10" t="s">
        <v>203</v>
      </c>
      <c r="C296" s="17">
        <v>28</v>
      </c>
      <c r="D296" s="17">
        <v>35</v>
      </c>
      <c r="E296" s="17">
        <v>29</v>
      </c>
      <c r="F296" s="17">
        <v>23</v>
      </c>
      <c r="G296" s="17">
        <v>24</v>
      </c>
      <c r="H296" s="17">
        <v>16</v>
      </c>
      <c r="K296" s="15" t="s">
        <v>204</v>
      </c>
      <c r="L296" s="17">
        <f t="shared" si="283"/>
        <v>1.1438843967072732</v>
      </c>
      <c r="M296" s="17">
        <f t="shared" si="284"/>
        <v>1.184087972230299</v>
      </c>
      <c r="N296" s="17">
        <f t="shared" si="285"/>
        <v>1.2363352779876593</v>
      </c>
      <c r="O296" s="17">
        <f t="shared" si="286"/>
        <v>1.2546195223074017</v>
      </c>
    </row>
    <row r="297" spans="1:15">
      <c r="A297" s="9">
        <v>11</v>
      </c>
      <c r="B297" s="10" t="s">
        <v>205</v>
      </c>
      <c r="C297" s="17">
        <v>43</v>
      </c>
      <c r="D297" s="17">
        <v>48</v>
      </c>
      <c r="E297" s="17">
        <v>46</v>
      </c>
      <c r="F297" s="17">
        <v>39</v>
      </c>
      <c r="G297" s="17">
        <v>29</v>
      </c>
      <c r="H297" s="17">
        <v>21</v>
      </c>
      <c r="K297" s="15" t="s">
        <v>206</v>
      </c>
      <c r="L297" s="17">
        <f t="shared" si="283"/>
        <v>1.5351391683295723</v>
      </c>
      <c r="M297" s="17">
        <f t="shared" si="284"/>
        <v>1.5529174276628219</v>
      </c>
      <c r="N297" s="17">
        <f t="shared" si="285"/>
        <v>1.5754300604335181</v>
      </c>
      <c r="O297" s="17">
        <f t="shared" si="286"/>
        <v>1.5831584659317177</v>
      </c>
    </row>
    <row r="298" spans="1:15">
      <c r="A298" s="9">
        <v>12</v>
      </c>
      <c r="B298" s="10" t="s">
        <v>207</v>
      </c>
      <c r="C298" s="17">
        <v>1</v>
      </c>
      <c r="D298" s="17">
        <v>1</v>
      </c>
      <c r="E298" s="17">
        <v>1</v>
      </c>
      <c r="F298" s="17">
        <v>1</v>
      </c>
      <c r="G298" s="17">
        <v>1</v>
      </c>
      <c r="H298" s="17">
        <v>1</v>
      </c>
      <c r="K298" s="15" t="s">
        <v>208</v>
      </c>
      <c r="L298" s="17">
        <f t="shared" si="283"/>
        <v>1.3251497052885677</v>
      </c>
      <c r="M298" s="17">
        <f t="shared" si="284"/>
        <v>1.3560202240240973</v>
      </c>
      <c r="N298" s="17">
        <f t="shared" si="285"/>
        <v>1.3956216398853196</v>
      </c>
      <c r="O298" s="17">
        <f t="shared" si="286"/>
        <v>1.4093479053321685</v>
      </c>
    </row>
    <row r="299" spans="1:15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5">
      <c r="A300" s="9">
        <v>14</v>
      </c>
      <c r="B300" s="10" t="s">
        <v>211</v>
      </c>
      <c r="C300" s="17">
        <v>5</v>
      </c>
      <c r="D300" s="17">
        <v>5</v>
      </c>
      <c r="E300" s="17">
        <v>5</v>
      </c>
      <c r="F300" s="17">
        <v>5</v>
      </c>
      <c r="G300" s="21">
        <v>5</v>
      </c>
      <c r="H300" s="21">
        <v>5</v>
      </c>
    </row>
    <row r="301" spans="1:15">
      <c r="A301" s="9">
        <v>15</v>
      </c>
      <c r="B301" s="10" t="s">
        <v>213</v>
      </c>
      <c r="C301" s="17">
        <v>511</v>
      </c>
      <c r="D301" s="17">
        <v>490</v>
      </c>
      <c r="E301" s="17">
        <v>471</v>
      </c>
      <c r="F301" s="17">
        <v>443</v>
      </c>
      <c r="G301" s="17">
        <v>421</v>
      </c>
      <c r="H301" s="17">
        <v>404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453"/>
  <sheetViews>
    <sheetView topLeftCell="A70" zoomScale="70" zoomScaleNormal="70" workbookViewId="0">
      <selection activeCell="S74" sqref="S74"/>
    </sheetView>
  </sheetViews>
  <sheetFormatPr baseColWidth="10" defaultColWidth="8.83203125" defaultRowHeight="15"/>
  <cols>
    <col min="2" max="2" width="73" customWidth="1"/>
    <col min="3" max="3" width="10.5" customWidth="1"/>
    <col min="11" max="11" width="73.5" customWidth="1"/>
  </cols>
  <sheetData>
    <row r="1" spans="1:17" ht="16">
      <c r="A1" s="20" t="s">
        <v>311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3.0278103505609324</v>
      </c>
      <c r="D5" s="17">
        <f t="shared" si="0"/>
        <v>3.115374460969814</v>
      </c>
      <c r="E5" s="17">
        <f t="shared" si="0"/>
        <v>3.3951654258987465</v>
      </c>
      <c r="F5" s="17">
        <f t="shared" si="0"/>
        <v>3.374498683768838</v>
      </c>
      <c r="G5" s="17">
        <f t="shared" si="0"/>
        <v>3.4713044704058076</v>
      </c>
      <c r="H5" s="17">
        <f t="shared" ref="H5" si="1">H17/H31*1000</f>
        <v>3.4499230401783345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0.74917817660646358</v>
      </c>
      <c r="M5" s="17">
        <f t="shared" si="2"/>
        <v>0.76157626958829916</v>
      </c>
      <c r="N5" s="17">
        <f t="shared" si="2"/>
        <v>0.80023365758718512</v>
      </c>
      <c r="O5" s="17">
        <f t="shared" si="2"/>
        <v>0.79742564688478468</v>
      </c>
      <c r="P5" s="17">
        <f t="shared" si="2"/>
        <v>0.8105167284964524</v>
      </c>
      <c r="Q5" s="17">
        <f t="shared" si="2"/>
        <v>0.80763877620980307</v>
      </c>
    </row>
    <row r="6" spans="1:17">
      <c r="A6" s="9">
        <v>2</v>
      </c>
      <c r="B6" s="15" t="s">
        <v>176</v>
      </c>
      <c r="C6" s="17">
        <f t="shared" ref="C6:G6" si="3">C18/C31*1000</f>
        <v>2.2402296235364125</v>
      </c>
      <c r="D6" s="17">
        <f t="shared" si="3"/>
        <v>2.2529261638651765</v>
      </c>
      <c r="E6" s="17">
        <f t="shared" si="3"/>
        <v>2.263443617265831</v>
      </c>
      <c r="F6" s="17">
        <f t="shared" si="3"/>
        <v>2.2437766117206408</v>
      </c>
      <c r="G6" s="17">
        <f t="shared" si="3"/>
        <v>2.3083293686454867</v>
      </c>
      <c r="H6" s="17">
        <f t="shared" ref="H6" si="4">H18/H31*1000</f>
        <v>2.335332519505334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0.71623128290657045</v>
      </c>
      <c r="M6" s="17">
        <f t="shared" si="2"/>
        <v>0.71856546030055546</v>
      </c>
      <c r="N6" s="17">
        <f t="shared" si="2"/>
        <v>0.72049480307819491</v>
      </c>
      <c r="O6" s="17">
        <f t="shared" si="2"/>
        <v>0.71688393763223113</v>
      </c>
      <c r="P6" s="17">
        <f t="shared" si="2"/>
        <v>0.72868632553056412</v>
      </c>
      <c r="Q6" s="17">
        <f t="shared" si="2"/>
        <v>0.73358177887488907</v>
      </c>
    </row>
    <row r="7" spans="1:17">
      <c r="A7" s="9">
        <v>3</v>
      </c>
      <c r="B7" s="15" t="s">
        <v>177</v>
      </c>
      <c r="C7" s="17">
        <f>C19/C31*1000+0.00001</f>
        <v>1.1901319875037193</v>
      </c>
      <c r="D7" s="17">
        <f>D19/D31*1000+0.00001</f>
        <v>1.5240793478834813</v>
      </c>
      <c r="E7" s="17">
        <f>E19/E31*1000+0.00001</f>
        <v>1.4995413964386126</v>
      </c>
      <c r="F7" s="17">
        <f>F19/F31*1000+0.00001</f>
        <v>1.9187040160067843</v>
      </c>
      <c r="G7" s="17">
        <f>G19/G31*1000</f>
        <v>1.9911543408926711</v>
      </c>
      <c r="H7" s="17">
        <f>H19/H31*1000</f>
        <v>1.8965730764467559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0.74167458092339356</v>
      </c>
      <c r="M7" s="17">
        <f t="shared" si="2"/>
        <v>0.85517014370434097</v>
      </c>
      <c r="N7" s="17">
        <f t="shared" si="2"/>
        <v>0.84721616794076438</v>
      </c>
      <c r="O7" s="17">
        <f t="shared" si="2"/>
        <v>0.97639248535474255</v>
      </c>
      <c r="P7" s="17">
        <f t="shared" si="2"/>
        <v>0.9974513092841969</v>
      </c>
      <c r="Q7" s="17">
        <f t="shared" si="2"/>
        <v>0.96989280039415249</v>
      </c>
    </row>
    <row r="8" spans="1:17">
      <c r="A8" s="9">
        <v>4</v>
      </c>
      <c r="B8" s="15" t="s">
        <v>178</v>
      </c>
      <c r="C8" s="17">
        <f t="shared" ref="C8:G8" si="5">C20/C31*1000</f>
        <v>21.800059506099377</v>
      </c>
      <c r="D8" s="17">
        <f t="shared" si="5"/>
        <v>22.011616650532432</v>
      </c>
      <c r="E8" s="17">
        <f t="shared" si="5"/>
        <v>22.224187017028882</v>
      </c>
      <c r="F8" s="17">
        <f t="shared" si="5"/>
        <v>22.379463260366425</v>
      </c>
      <c r="G8" s="17">
        <f t="shared" si="5"/>
        <v>22.46127821536184</v>
      </c>
      <c r="H8" s="17">
        <f t="shared" ref="H8" si="6">H20/H31*1000</f>
        <v>22.553650726253029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0.83208764159349491</v>
      </c>
      <c r="M8" s="17">
        <f t="shared" si="2"/>
        <v>0.8367269897706795</v>
      </c>
      <c r="N8" s="17">
        <f t="shared" si="2"/>
        <v>0.84136954156950117</v>
      </c>
      <c r="O8" s="17">
        <f t="shared" si="2"/>
        <v>0.84474888745678844</v>
      </c>
      <c r="P8" s="17">
        <f t="shared" si="2"/>
        <v>0.84652546054263189</v>
      </c>
      <c r="Q8" s="17">
        <f t="shared" si="2"/>
        <v>0.84852798933353057</v>
      </c>
    </row>
    <row r="9" spans="1:17">
      <c r="A9" s="9">
        <v>5</v>
      </c>
      <c r="B9" s="15" t="s">
        <v>179</v>
      </c>
      <c r="C9" s="17">
        <f t="shared" ref="C9:G9" si="7">C21/C31*1000</f>
        <v>1.9934543290687292</v>
      </c>
      <c r="D9" s="17">
        <f t="shared" si="7"/>
        <v>1.3218340227052714</v>
      </c>
      <c r="E9" s="17">
        <f t="shared" si="7"/>
        <v>1.4164205761171329</v>
      </c>
      <c r="F9" s="17">
        <f t="shared" si="7"/>
        <v>1.452271161286903</v>
      </c>
      <c r="G9" s="17">
        <f t="shared" si="7"/>
        <v>1.4995330478758082</v>
      </c>
      <c r="H9" s="17">
        <f t="shared" ref="H9" si="8">H21/H31*1000</f>
        <v>1.5745802593634448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0.44932894117359123</v>
      </c>
      <c r="M9" s="17">
        <f t="shared" si="2"/>
        <v>0.35468239942116875</v>
      </c>
      <c r="N9" s="17">
        <f t="shared" si="2"/>
        <v>0.36907951917371712</v>
      </c>
      <c r="O9" s="17">
        <f t="shared" si="2"/>
        <v>0.3744291312715437</v>
      </c>
      <c r="P9" s="17">
        <f t="shared" si="2"/>
        <v>0.38139666068940525</v>
      </c>
      <c r="Q9" s="17">
        <f t="shared" si="2"/>
        <v>0.39227183121937859</v>
      </c>
    </row>
    <row r="10" spans="1:17">
      <c r="A10" s="9">
        <v>6</v>
      </c>
      <c r="B10" s="15" t="s">
        <v>180</v>
      </c>
      <c r="C10" s="17">
        <f t="shared" ref="C10:G10" si="9">(C22-C23)/C22*100</f>
        <v>-3.0784071545500953</v>
      </c>
      <c r="D10" s="17">
        <f t="shared" si="9"/>
        <v>-0.45901400452022895</v>
      </c>
      <c r="E10" s="17">
        <f t="shared" si="9"/>
        <v>-4.5246300520208749</v>
      </c>
      <c r="F10" s="17">
        <f t="shared" si="9"/>
        <v>-5.409215921064833</v>
      </c>
      <c r="G10" s="17">
        <f t="shared" si="9"/>
        <v>2.963812211149278</v>
      </c>
      <c r="H10" s="17">
        <f t="shared" ref="H10" si="10">(H22-H23)/H22*100</f>
        <v>5.8772289308794319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0.83726655400592553</v>
      </c>
      <c r="M10" s="17">
        <f t="shared" si="11"/>
        <v>0.98179637531502628</v>
      </c>
      <c r="N10" s="17">
        <f t="shared" si="11"/>
        <v>0.75837975697794657</v>
      </c>
      <c r="O10" s="17">
        <f t="shared" si="11"/>
        <v>0.71217057611680679</v>
      </c>
      <c r="P10" s="17">
        <f t="shared" si="11"/>
        <v>1.1492551901053645</v>
      </c>
      <c r="Q10" s="17">
        <f t="shared" si="11"/>
        <v>1.2601604594249842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-4.332372548672879</v>
      </c>
      <c r="F11" s="17">
        <f>(F25-F24)/F31*1000</f>
        <v>-3.3391636190173317</v>
      </c>
      <c r="G11" s="17">
        <f>(G25-G24)/G31*1000</f>
        <v>-3.9294461771598739</v>
      </c>
      <c r="H11" s="17">
        <f>(H25-H24)/H31*1000</f>
        <v>-3.273003909912779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0.6472593858040413</v>
      </c>
      <c r="O11" s="17">
        <f t="shared" si="12"/>
        <v>0.69547379292697276</v>
      </c>
      <c r="P11" s="17">
        <f t="shared" si="12"/>
        <v>0.66643197902775209</v>
      </c>
      <c r="Q11" s="17">
        <f t="shared" si="12"/>
        <v>0.69879613197184098</v>
      </c>
    </row>
    <row r="12" spans="1:17">
      <c r="A12" s="9">
        <v>8</v>
      </c>
      <c r="B12" s="15" t="s">
        <v>182</v>
      </c>
      <c r="C12" s="17">
        <f t="shared" ref="C12:H12" si="13">(C26-C27)/C31*1000</f>
        <v>-2.765283441552759</v>
      </c>
      <c r="D12" s="17">
        <f t="shared" si="13"/>
        <v>-0.31681774179354044</v>
      </c>
      <c r="E12" s="17">
        <f t="shared" si="13"/>
        <v>5.2165302116673447</v>
      </c>
      <c r="F12" s="17">
        <f t="shared" si="13"/>
        <v>5.9892934753802942</v>
      </c>
      <c r="G12" s="17">
        <f t="shared" si="13"/>
        <v>-8.8104174375781927E-2</v>
      </c>
      <c r="H12" s="17">
        <f t="shared" si="13"/>
        <v>4.5114378217716684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0.72471305025438826</v>
      </c>
      <c r="M12" s="17">
        <f>(ATAN(D12/10)+3.1415/2)/3.1415*1.75</f>
        <v>0.85735729240194725</v>
      </c>
      <c r="N12" s="17">
        <f t="shared" si="12"/>
        <v>1.1428447518493732</v>
      </c>
      <c r="O12" s="17">
        <f t="shared" si="12"/>
        <v>1.1756066518889556</v>
      </c>
      <c r="P12" s="17">
        <f t="shared" si="12"/>
        <v>0.87009220703626777</v>
      </c>
      <c r="Q12" s="17">
        <f t="shared" si="12"/>
        <v>1.111084101840635</v>
      </c>
    </row>
    <row r="13" spans="1:17">
      <c r="A13" s="9">
        <v>9</v>
      </c>
      <c r="B13" s="15" t="s">
        <v>183</v>
      </c>
      <c r="C13" s="17">
        <f t="shared" ref="C13:G13" si="14">C28/C31*1000</f>
        <v>0.36753767261144271</v>
      </c>
      <c r="D13" s="17">
        <f t="shared" si="14"/>
        <v>0.35201971310393382</v>
      </c>
      <c r="E13" s="17">
        <f t="shared" si="14"/>
        <v>0.31829675867800744</v>
      </c>
      <c r="F13" s="17">
        <f t="shared" si="14"/>
        <v>0.3180155827635554</v>
      </c>
      <c r="G13" s="17">
        <f t="shared" si="14"/>
        <v>0.31717502775281492</v>
      </c>
      <c r="H13" s="17">
        <f t="shared" ref="H13" si="15">H28/H31*1000</f>
        <v>0.31845443447800009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0.44499832719412652</v>
      </c>
      <c r="M13" s="17">
        <f t="shared" si="16"/>
        <v>0.4340826206666108</v>
      </c>
      <c r="N13" s="17">
        <f t="shared" si="16"/>
        <v>0.40963170604762228</v>
      </c>
      <c r="O13" s="17">
        <f t="shared" si="16"/>
        <v>0.40942333870064712</v>
      </c>
      <c r="P13" s="17">
        <f t="shared" si="16"/>
        <v>0.40879997304100757</v>
      </c>
      <c r="Q13" s="17">
        <f t="shared" si="16"/>
        <v>0.40974851860818168</v>
      </c>
    </row>
    <row r="14" spans="1:17">
      <c r="A14" s="9">
        <v>10</v>
      </c>
      <c r="B14" s="15" t="s">
        <v>184</v>
      </c>
      <c r="C14" s="17">
        <f t="shared" ref="C14:G14" si="17">C29/C31*100</f>
        <v>2.9753049687592979E-2</v>
      </c>
      <c r="D14" s="17">
        <f t="shared" si="17"/>
        <v>2.6401478482795039E-2</v>
      </c>
      <c r="E14" s="17">
        <f t="shared" si="17"/>
        <v>2.2988099237856094E-2</v>
      </c>
      <c r="F14" s="17">
        <f t="shared" si="17"/>
        <v>2.2967792088479003E-2</v>
      </c>
      <c r="G14" s="17">
        <f t="shared" si="17"/>
        <v>2.29070853377033E-2</v>
      </c>
      <c r="H14" s="17">
        <f t="shared" ref="H14" si="18">H29/H31*100</f>
        <v>2.299948693452223E-2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0.74167099312670237</v>
      </c>
      <c r="M14" s="17">
        <f t="shared" si="16"/>
        <v>0.69235643850946693</v>
      </c>
      <c r="N14" s="17">
        <f t="shared" si="16"/>
        <v>0.63931466364095346</v>
      </c>
      <c r="O14" s="17">
        <f t="shared" si="16"/>
        <v>0.63898946347119512</v>
      </c>
      <c r="P14" s="17">
        <f t="shared" si="16"/>
        <v>0.63801657294261993</v>
      </c>
      <c r="Q14" s="17">
        <f t="shared" si="16"/>
        <v>0.63949697370572767</v>
      </c>
    </row>
    <row r="15" spans="1:17">
      <c r="A15" s="9">
        <v>11</v>
      </c>
      <c r="B15" s="15" t="s">
        <v>185</v>
      </c>
      <c r="C15" s="17">
        <f t="shared" ref="C15:G15" si="19">C30/C31*1000</f>
        <v>1.9076955387927261</v>
      </c>
      <c r="D15" s="17">
        <f t="shared" si="19"/>
        <v>1.9185074364164394</v>
      </c>
      <c r="E15" s="17">
        <f t="shared" si="19"/>
        <v>1.9805131651076018</v>
      </c>
      <c r="F15" s="17">
        <f t="shared" si="19"/>
        <v>1.9257610289570857</v>
      </c>
      <c r="G15" s="17">
        <f t="shared" si="19"/>
        <v>1.8854293316417332</v>
      </c>
      <c r="H15" s="17">
        <f t="shared" ref="H15" si="20">H30/H31*1000</f>
        <v>1.8399589547617783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0.57422893494352367</v>
      </c>
      <c r="M15" s="17">
        <f t="shared" si="16"/>
        <v>0.57610033072154376</v>
      </c>
      <c r="N15" s="17">
        <f t="shared" si="16"/>
        <v>0.58674745735872025</v>
      </c>
      <c r="O15" s="17">
        <f t="shared" si="16"/>
        <v>0.57735332395294514</v>
      </c>
      <c r="P15" s="17">
        <f t="shared" si="16"/>
        <v>0.57036071607492955</v>
      </c>
      <c r="Q15" s="17">
        <f t="shared" si="16"/>
        <v>0.56240061418200415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 t="shared" ref="C17:G17" si="21">C47+C77+C107+C137+C167+C197+C227+C257+C287+C317</f>
        <v>173</v>
      </c>
      <c r="D17" s="17">
        <f t="shared" si="21"/>
        <v>177</v>
      </c>
      <c r="E17" s="17">
        <f t="shared" si="21"/>
        <v>192</v>
      </c>
      <c r="F17" s="17">
        <f t="shared" si="21"/>
        <v>191</v>
      </c>
      <c r="G17" s="17">
        <f t="shared" si="21"/>
        <v>197</v>
      </c>
      <c r="H17" s="17">
        <f t="shared" ref="H17" si="22">H47+H77+H107+H137+H167+H197+H227+H257+H287+H317</f>
        <v>195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C48+C78+C108+C138+C168+C198+C228+C258+C288+C318</f>
        <v>128</v>
      </c>
      <c r="D18" s="17">
        <f t="shared" si="23"/>
        <v>128</v>
      </c>
      <c r="E18" s="17">
        <f t="shared" si="23"/>
        <v>128</v>
      </c>
      <c r="F18" s="17">
        <f t="shared" si="23"/>
        <v>127</v>
      </c>
      <c r="G18" s="17">
        <f t="shared" si="23"/>
        <v>131</v>
      </c>
      <c r="H18" s="17">
        <f t="shared" ref="H18" si="24">H48+H78+H108+H138+H168+H198+H228+H258+H288+H318</f>
        <v>132</v>
      </c>
      <c r="K18" s="15" t="s">
        <v>187</v>
      </c>
      <c r="L18" s="17">
        <f t="shared" ref="L18:L23" si="25">L5</f>
        <v>0.74917817660646358</v>
      </c>
      <c r="M18" s="17">
        <f t="shared" ref="M18:M23" si="26">N5</f>
        <v>0.80023365758718512</v>
      </c>
      <c r="N18" s="17">
        <f t="shared" ref="N18:N28" si="27">P5</f>
        <v>0.8105167284964524</v>
      </c>
      <c r="O18" s="17">
        <f t="shared" ref="O18:O28" si="28">Q5</f>
        <v>0.80763877620980307</v>
      </c>
    </row>
    <row r="19" spans="1:15">
      <c r="A19" s="9">
        <v>3</v>
      </c>
      <c r="B19" s="10" t="s">
        <v>189</v>
      </c>
      <c r="C19" s="17">
        <f t="shared" ref="C19:G19" si="29">C49+C79+C109+C139+C169+C199+C229+C259+C289+C319</f>
        <v>68</v>
      </c>
      <c r="D19" s="17">
        <f t="shared" si="29"/>
        <v>86.589999999999989</v>
      </c>
      <c r="E19" s="17">
        <f t="shared" si="29"/>
        <v>84.799999999999983</v>
      </c>
      <c r="F19" s="17">
        <f t="shared" si="29"/>
        <v>108.6</v>
      </c>
      <c r="G19" s="17">
        <f t="shared" si="29"/>
        <v>112.99999999999999</v>
      </c>
      <c r="H19" s="17">
        <f t="shared" ref="H19" si="30">H49+H79+H109+H139+H169+H199+H229+H259+H289+H319</f>
        <v>107.19999999999999</v>
      </c>
      <c r="K19" s="15" t="s">
        <v>190</v>
      </c>
      <c r="L19" s="17">
        <f t="shared" si="25"/>
        <v>0.71623128290657045</v>
      </c>
      <c r="M19" s="17">
        <f t="shared" si="26"/>
        <v>0.72049480307819491</v>
      </c>
      <c r="N19" s="17">
        <f t="shared" si="27"/>
        <v>0.72868632553056412</v>
      </c>
      <c r="O19" s="17">
        <f t="shared" si="28"/>
        <v>0.73358177887488907</v>
      </c>
    </row>
    <row r="20" spans="1:15">
      <c r="A20" s="9">
        <v>4</v>
      </c>
      <c r="B20" s="10" t="s">
        <v>191</v>
      </c>
      <c r="C20" s="17">
        <f t="shared" ref="C20:G20" si="31">C50+C80+C110+C140+C170+C200+C230+C260+C290+C320</f>
        <v>1245.5900000000001</v>
      </c>
      <c r="D20" s="17">
        <f t="shared" si="31"/>
        <v>1250.5900000000001</v>
      </c>
      <c r="E20" s="17">
        <f t="shared" si="31"/>
        <v>1256.8000000000002</v>
      </c>
      <c r="F20" s="17">
        <f t="shared" si="31"/>
        <v>1266.7</v>
      </c>
      <c r="G20" s="17">
        <f t="shared" si="31"/>
        <v>1274.6999999999998</v>
      </c>
      <c r="H20" s="17">
        <f t="shared" ref="H20" si="32">H50+H80+H110+H140+H170+H200+H230+H260+H290+H320</f>
        <v>1274.8</v>
      </c>
      <c r="K20" s="15" t="s">
        <v>192</v>
      </c>
      <c r="L20" s="17">
        <f t="shared" si="25"/>
        <v>0.74167458092339356</v>
      </c>
      <c r="M20" s="17">
        <f t="shared" si="26"/>
        <v>0.84721616794076438</v>
      </c>
      <c r="N20" s="17">
        <f t="shared" si="27"/>
        <v>0.9974513092841969</v>
      </c>
      <c r="O20" s="17">
        <f t="shared" si="28"/>
        <v>0.96989280039415249</v>
      </c>
    </row>
    <row r="21" spans="1:15">
      <c r="A21" s="9">
        <v>5</v>
      </c>
      <c r="B21" s="10" t="s">
        <v>193</v>
      </c>
      <c r="C21" s="17">
        <f t="shared" ref="C21:G21" si="33">C51+C81+C111+C141+C171+C201+C231+C261+C291+C321</f>
        <v>113.89999999999999</v>
      </c>
      <c r="D21" s="17">
        <f t="shared" si="33"/>
        <v>75.099999999999994</v>
      </c>
      <c r="E21" s="17">
        <f t="shared" si="33"/>
        <v>80.099999999999994</v>
      </c>
      <c r="F21" s="17">
        <f t="shared" si="33"/>
        <v>82.2</v>
      </c>
      <c r="G21" s="17">
        <f t="shared" si="33"/>
        <v>85.1</v>
      </c>
      <c r="H21" s="17">
        <f t="shared" ref="H21" si="34">H51+H81+H111+H141+H171+H201+H231+H261+H291+H321</f>
        <v>89</v>
      </c>
      <c r="K21" s="15" t="s">
        <v>194</v>
      </c>
      <c r="L21" s="17">
        <f t="shared" si="25"/>
        <v>0.83208764159349491</v>
      </c>
      <c r="M21" s="17">
        <f t="shared" si="26"/>
        <v>0.84136954156950117</v>
      </c>
      <c r="N21" s="17">
        <f t="shared" si="27"/>
        <v>0.84652546054263189</v>
      </c>
      <c r="O21" s="17">
        <f t="shared" si="28"/>
        <v>0.84852798933353057</v>
      </c>
    </row>
    <row r="22" spans="1:15">
      <c r="A22" s="9">
        <v>6</v>
      </c>
      <c r="B22" s="10" t="s">
        <v>195</v>
      </c>
      <c r="C22" s="17">
        <f t="shared" ref="C22:G22" si="35">C52+C82+C112+C142+C172+C202+C232+C262+C292+C322</f>
        <v>1182397.2</v>
      </c>
      <c r="D22" s="17">
        <f t="shared" si="35"/>
        <v>1147372.4000000001</v>
      </c>
      <c r="E22" s="17">
        <f t="shared" si="35"/>
        <v>1201229.6999999997</v>
      </c>
      <c r="F22" s="17">
        <f t="shared" si="35"/>
        <v>1152216.9000000001</v>
      </c>
      <c r="G22" s="17">
        <f t="shared" si="35"/>
        <v>1499801.5000000002</v>
      </c>
      <c r="H22" s="17">
        <f t="shared" ref="H22" si="36">H52+H82+H112+H142+H172+H202+H232+H262+H292+H322</f>
        <v>1513864.8</v>
      </c>
      <c r="K22" s="15" t="s">
        <v>196</v>
      </c>
      <c r="L22" s="17">
        <f t="shared" si="25"/>
        <v>0.44932894117359123</v>
      </c>
      <c r="M22" s="17">
        <f t="shared" si="26"/>
        <v>0.36907951917371712</v>
      </c>
      <c r="N22" s="17">
        <f t="shared" si="27"/>
        <v>0.38139666068940525</v>
      </c>
      <c r="O22" s="17">
        <f t="shared" si="28"/>
        <v>0.39227183121937859</v>
      </c>
    </row>
    <row r="23" spans="1:15">
      <c r="A23" s="9">
        <v>7</v>
      </c>
      <c r="B23" s="10" t="s">
        <v>197</v>
      </c>
      <c r="C23" s="17">
        <f t="shared" ref="C23:G23" si="37">C53+C83+C113+C143+C173+C203+C233+C263+C293+C323</f>
        <v>1218796.2</v>
      </c>
      <c r="D23" s="17">
        <f t="shared" si="37"/>
        <v>1152639</v>
      </c>
      <c r="E23" s="17">
        <f t="shared" si="37"/>
        <v>1255580.8999999999</v>
      </c>
      <c r="F23" s="17">
        <f t="shared" si="37"/>
        <v>1214542.7999999998</v>
      </c>
      <c r="G23" s="17">
        <f t="shared" si="37"/>
        <v>1455350.2000000002</v>
      </c>
      <c r="H23" s="17">
        <f t="shared" ref="H23" si="38">H53+H83+H113+H143+H173+H203+H233+H263+H293+H323</f>
        <v>1424891.5</v>
      </c>
      <c r="K23" s="15" t="s">
        <v>198</v>
      </c>
      <c r="L23" s="17">
        <f t="shared" si="25"/>
        <v>0.83726655400592553</v>
      </c>
      <c r="M23" s="17">
        <f t="shared" si="26"/>
        <v>0.75837975697794657</v>
      </c>
      <c r="N23" s="17">
        <f t="shared" si="27"/>
        <v>1.1492551901053645</v>
      </c>
      <c r="O23" s="17">
        <f t="shared" si="28"/>
        <v>1.2601604594249842</v>
      </c>
    </row>
    <row r="24" spans="1:15">
      <c r="A24" s="9">
        <v>8</v>
      </c>
      <c r="B24" s="10" t="s">
        <v>199</v>
      </c>
      <c r="C24" s="17">
        <f t="shared" ref="C24:G24" si="39">C54+C84+C114+C144+C174+C204+C234+C264+C294+C324</f>
        <v>0</v>
      </c>
      <c r="D24" s="17">
        <f t="shared" si="39"/>
        <v>0</v>
      </c>
      <c r="E24" s="17">
        <f t="shared" si="39"/>
        <v>739</v>
      </c>
      <c r="F24" s="17">
        <f t="shared" si="39"/>
        <v>666</v>
      </c>
      <c r="G24" s="17">
        <f t="shared" si="39"/>
        <v>668</v>
      </c>
      <c r="H24" s="17">
        <f t="shared" ref="H24" si="40">H54+H84+H114+H144+H174+H204+H234+H264+H294+H324</f>
        <v>599</v>
      </c>
      <c r="K24" s="15" t="s">
        <v>200</v>
      </c>
      <c r="L24" s="17">
        <f>N11</f>
        <v>0.6472593858040413</v>
      </c>
      <c r="M24" s="17">
        <f>O11</f>
        <v>0.69547379292697276</v>
      </c>
      <c r="N24" s="17">
        <f t="shared" si="27"/>
        <v>0.66643197902775209</v>
      </c>
      <c r="O24" s="17">
        <f t="shared" si="28"/>
        <v>0.69879613197184098</v>
      </c>
    </row>
    <row r="25" spans="1:15">
      <c r="A25" s="9">
        <v>9</v>
      </c>
      <c r="B25" s="10" t="s">
        <v>201</v>
      </c>
      <c r="C25" s="17">
        <f t="shared" ref="C25:G25" si="41">C55+C85+C115+C145+C175+C205+C235+C265+C295+C325</f>
        <v>0</v>
      </c>
      <c r="D25" s="17">
        <f t="shared" si="41"/>
        <v>0</v>
      </c>
      <c r="E25" s="17">
        <f t="shared" si="41"/>
        <v>494</v>
      </c>
      <c r="F25" s="17">
        <f t="shared" si="41"/>
        <v>477</v>
      </c>
      <c r="G25" s="17">
        <f t="shared" si="41"/>
        <v>445</v>
      </c>
      <c r="H25" s="17">
        <f t="shared" ref="H25" si="42">H55+H85+H115+H145+H175+H205+H235+H265+H295+H325</f>
        <v>414</v>
      </c>
      <c r="K25" s="15" t="s">
        <v>202</v>
      </c>
      <c r="L25" s="17">
        <f>L12</f>
        <v>0.72471305025438826</v>
      </c>
      <c r="M25" s="17">
        <f>N12</f>
        <v>1.1428447518493732</v>
      </c>
      <c r="N25" s="17">
        <f t="shared" si="27"/>
        <v>0.87009220703626777</v>
      </c>
      <c r="O25" s="17">
        <f t="shared" si="28"/>
        <v>1.111084101840635</v>
      </c>
    </row>
    <row r="26" spans="1:15">
      <c r="A26" s="9">
        <v>10</v>
      </c>
      <c r="B26" s="10" t="s">
        <v>203</v>
      </c>
      <c r="C26" s="17">
        <f t="shared" ref="C26:G26" si="43">C56+C86+C116+C146+C176+C206+C236+C266+C296+C326</f>
        <v>1684</v>
      </c>
      <c r="D26" s="17">
        <f t="shared" si="43"/>
        <v>2412</v>
      </c>
      <c r="E26" s="17">
        <f t="shared" si="43"/>
        <v>2578</v>
      </c>
      <c r="F26" s="17">
        <f t="shared" si="43"/>
        <v>2559</v>
      </c>
      <c r="G26" s="17">
        <f t="shared" si="43"/>
        <v>2325</v>
      </c>
      <c r="H26" s="17">
        <f t="shared" ref="H26" si="44">H56+H86+H116+H146+H176+H206+H236+H266+H296+H326</f>
        <v>2263</v>
      </c>
      <c r="K26" s="15" t="s">
        <v>204</v>
      </c>
      <c r="L26" s="17">
        <f>L13</f>
        <v>0.44499832719412652</v>
      </c>
      <c r="M26" s="17">
        <f>N13</f>
        <v>0.40963170604762228</v>
      </c>
      <c r="N26" s="17">
        <f t="shared" si="27"/>
        <v>0.40879997304100757</v>
      </c>
      <c r="O26" s="17">
        <f t="shared" si="28"/>
        <v>0.40974851860818168</v>
      </c>
    </row>
    <row r="27" spans="1:15">
      <c r="A27" s="9">
        <v>11</v>
      </c>
      <c r="B27" s="10" t="s">
        <v>205</v>
      </c>
      <c r="C27" s="17">
        <f t="shared" ref="C27:G27" si="45">C57+C87+C117+C147+C177+C207+C237+C267+C297+C327</f>
        <v>1842</v>
      </c>
      <c r="D27" s="17">
        <f t="shared" si="45"/>
        <v>2430</v>
      </c>
      <c r="E27" s="17">
        <f t="shared" si="45"/>
        <v>2283</v>
      </c>
      <c r="F27" s="17">
        <f t="shared" si="45"/>
        <v>2220</v>
      </c>
      <c r="G27" s="17">
        <f t="shared" si="45"/>
        <v>2330</v>
      </c>
      <c r="H27" s="17">
        <f t="shared" ref="H27" si="46">H57+H87+H117+H147+H177+H207+H237+H267+H297+H327</f>
        <v>2008</v>
      </c>
      <c r="K27" s="15" t="s">
        <v>206</v>
      </c>
      <c r="L27" s="17">
        <f>L14</f>
        <v>0.74167099312670237</v>
      </c>
      <c r="M27" s="17">
        <f>N14</f>
        <v>0.63931466364095346</v>
      </c>
      <c r="N27" s="17">
        <f t="shared" si="27"/>
        <v>0.63801657294261993</v>
      </c>
      <c r="O27" s="17">
        <f t="shared" si="28"/>
        <v>0.63949697370572767</v>
      </c>
    </row>
    <row r="28" spans="1:15">
      <c r="A28" s="9">
        <v>12</v>
      </c>
      <c r="B28" s="10" t="s">
        <v>207</v>
      </c>
      <c r="C28" s="17">
        <f t="shared" ref="C28:G28" si="47">C58+C88+C118+C148+C178+C208+C238+C268+C298+C328</f>
        <v>21</v>
      </c>
      <c r="D28" s="17">
        <f t="shared" si="47"/>
        <v>20</v>
      </c>
      <c r="E28" s="17">
        <f t="shared" si="47"/>
        <v>18</v>
      </c>
      <c r="F28" s="17">
        <f t="shared" si="47"/>
        <v>18</v>
      </c>
      <c r="G28" s="17">
        <f t="shared" si="47"/>
        <v>18</v>
      </c>
      <c r="H28" s="17">
        <f t="shared" ref="H28" si="48">H58+H88+H118+H148+H178+H208+H238+H268+H298+H328</f>
        <v>18</v>
      </c>
      <c r="K28" s="15" t="s">
        <v>208</v>
      </c>
      <c r="L28" s="17">
        <f>L15</f>
        <v>0.57422893494352367</v>
      </c>
      <c r="M28" s="17">
        <f>N15</f>
        <v>0.58674745735872025</v>
      </c>
      <c r="N28" s="17">
        <f t="shared" si="27"/>
        <v>0.57036071607492955</v>
      </c>
      <c r="O28" s="17">
        <f t="shared" si="28"/>
        <v>0.56240061418200415</v>
      </c>
    </row>
    <row r="29" spans="1:15">
      <c r="A29" s="9">
        <v>13</v>
      </c>
      <c r="B29" s="10" t="s">
        <v>209</v>
      </c>
      <c r="C29" s="17">
        <f t="shared" ref="C29:G29" si="49">C59+C89+C119+C149+C179+C209+C239+C269+C299+C329</f>
        <v>17</v>
      </c>
      <c r="D29" s="17">
        <f t="shared" si="49"/>
        <v>15</v>
      </c>
      <c r="E29" s="17">
        <f t="shared" si="49"/>
        <v>13</v>
      </c>
      <c r="F29" s="17">
        <f t="shared" si="49"/>
        <v>13</v>
      </c>
      <c r="G29" s="17">
        <f t="shared" si="49"/>
        <v>13</v>
      </c>
      <c r="H29" s="17">
        <f t="shared" ref="H29" si="50">H59+H89+H119+H149+H179+H209+H239+H269+H299+H329</f>
        <v>13</v>
      </c>
      <c r="M29" t="s">
        <v>210</v>
      </c>
      <c r="N29" s="52">
        <f>AVERAGE(N18:N28)</f>
        <v>0.73341210207010843</v>
      </c>
    </row>
    <row r="30" spans="1:15">
      <c r="A30" s="9">
        <v>14</v>
      </c>
      <c r="B30" s="10" t="s">
        <v>211</v>
      </c>
      <c r="C30" s="17">
        <f t="shared" ref="C30:G30" si="51">C60+C90+C120+C150+C180+C210+C240+C270+C300+C330</f>
        <v>109</v>
      </c>
      <c r="D30" s="17">
        <f t="shared" si="51"/>
        <v>109</v>
      </c>
      <c r="E30" s="17">
        <f t="shared" si="51"/>
        <v>112</v>
      </c>
      <c r="F30" s="17">
        <f t="shared" si="51"/>
        <v>109</v>
      </c>
      <c r="G30" s="17">
        <f t="shared" si="51"/>
        <v>107</v>
      </c>
      <c r="H30" s="17">
        <f t="shared" ref="H30" si="52">H60+H90+H120+H150+H180+H210+H240+H270+H300+H330</f>
        <v>104</v>
      </c>
      <c r="M30" t="s">
        <v>212</v>
      </c>
      <c r="N30" s="52">
        <f>STDEV(N18:N28)</f>
        <v>0.23442397909987167</v>
      </c>
    </row>
    <row r="31" spans="1:15">
      <c r="A31" s="9">
        <v>15</v>
      </c>
      <c r="B31" s="10" t="s">
        <v>213</v>
      </c>
      <c r="C31" s="17">
        <f t="shared" ref="C31:G31" si="53">C61+C91+C121+C151+C181+C211+C241+C271+C301+C331</f>
        <v>57137</v>
      </c>
      <c r="D31" s="17">
        <f t="shared" si="53"/>
        <v>56815</v>
      </c>
      <c r="E31" s="17">
        <f t="shared" si="53"/>
        <v>56551</v>
      </c>
      <c r="F31" s="17">
        <f t="shared" si="53"/>
        <v>56601</v>
      </c>
      <c r="G31" s="17">
        <f t="shared" si="53"/>
        <v>56751</v>
      </c>
      <c r="H31" s="17">
        <f t="shared" ref="H31" si="54">H61+H91+H121+H151+H181+H211+H241+H271+H301+H331</f>
        <v>56523</v>
      </c>
    </row>
    <row r="32" spans="1:15" ht="16">
      <c r="A32" s="20"/>
    </row>
    <row r="33" spans="1:17" ht="16">
      <c r="A33" s="20" t="s">
        <v>312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3.7720865594599959</v>
      </c>
      <c r="D35" s="17">
        <f t="shared" si="55"/>
        <v>4.0586022569788165</v>
      </c>
      <c r="E35" s="17">
        <f t="shared" si="55"/>
        <v>5.7516858389527963</v>
      </c>
      <c r="F35" s="17">
        <f t="shared" si="55"/>
        <v>5.7878455243987625</v>
      </c>
      <c r="G35" s="17">
        <f t="shared" si="55"/>
        <v>5.8162855996791016</v>
      </c>
      <c r="H35" s="17">
        <f t="shared" ref="H35" si="56">H47/H61*1000</f>
        <v>5.8544463510649036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0.85023501731769069</v>
      </c>
      <c r="M35" s="17">
        <f t="shared" si="57"/>
        <v>0.88683700695224676</v>
      </c>
      <c r="N35" s="17">
        <f t="shared" si="57"/>
        <v>1.0781430999806227</v>
      </c>
      <c r="O35" s="17">
        <f t="shared" si="57"/>
        <v>1.081519445556919</v>
      </c>
      <c r="P35" s="17">
        <f t="shared" si="57"/>
        <v>1.0841528004727425</v>
      </c>
      <c r="Q35" s="17">
        <f t="shared" si="57"/>
        <v>1.0876559231986258</v>
      </c>
    </row>
    <row r="36" spans="1:17">
      <c r="A36" s="9">
        <v>2</v>
      </c>
      <c r="B36" s="15" t="s">
        <v>176</v>
      </c>
      <c r="C36" s="17">
        <f t="shared" ref="C36:G36" si="58">C48/C61*1000</f>
        <v>2.7794322017073654</v>
      </c>
      <c r="D36" s="17">
        <f t="shared" si="58"/>
        <v>2.7717283706196794</v>
      </c>
      <c r="E36" s="17">
        <f t="shared" si="58"/>
        <v>2.7766759222530739</v>
      </c>
      <c r="F36" s="17">
        <f t="shared" si="58"/>
        <v>2.7941323221235406</v>
      </c>
      <c r="G36" s="17">
        <f t="shared" si="58"/>
        <v>2.9081427998395508</v>
      </c>
      <c r="H36" s="17">
        <f t="shared" ref="H36" si="59">H48/H61*1000</f>
        <v>2.9272231755324518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0.81091801716333545</v>
      </c>
      <c r="M36" s="17">
        <f t="shared" si="57"/>
        <v>0.80962324895550786</v>
      </c>
      <c r="N36" s="17">
        <f t="shared" si="57"/>
        <v>0.81045494967058418</v>
      </c>
      <c r="O36" s="17">
        <f t="shared" si="57"/>
        <v>0.81338442114339105</v>
      </c>
      <c r="P36" s="17">
        <f t="shared" si="57"/>
        <v>0.83232958837173354</v>
      </c>
      <c r="Q36" s="17">
        <f t="shared" si="57"/>
        <v>0.83546917368485574</v>
      </c>
    </row>
    <row r="37" spans="1:17">
      <c r="A37" s="9">
        <v>3</v>
      </c>
      <c r="B37" s="15" t="s">
        <v>177</v>
      </c>
      <c r="C37" s="17">
        <f>C49/C61*1000+0.00001</f>
        <v>3.3750348163589439</v>
      </c>
      <c r="D37" s="17">
        <f>D49/D61*1000+0.00001</f>
        <v>2.969718968521085</v>
      </c>
      <c r="E37" s="17">
        <f>E49/E61*1000+0.00001</f>
        <v>3.1733539111463704</v>
      </c>
      <c r="F37" s="17">
        <f>F49/F61*1000+0.00001</f>
        <v>5.7479393483684262</v>
      </c>
      <c r="G37" s="17">
        <f>G49/G61*1000</f>
        <v>5.6859205776173285</v>
      </c>
      <c r="H37" s="17">
        <f>H49/H61*1000</f>
        <v>5.7837892399313615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1.2643456860476538</v>
      </c>
      <c r="M37" s="17">
        <f t="shared" si="57"/>
        <v>1.2068238364955741</v>
      </c>
      <c r="N37" s="17">
        <f t="shared" si="57"/>
        <v>1.2372267363617426</v>
      </c>
      <c r="O37" s="17">
        <f t="shared" si="57"/>
        <v>1.4555671021894769</v>
      </c>
      <c r="P37" s="17">
        <f t="shared" si="57"/>
        <v>1.4523901782191431</v>
      </c>
      <c r="Q37" s="17">
        <f t="shared" si="57"/>
        <v>1.4573755412219376</v>
      </c>
    </row>
    <row r="38" spans="1:17">
      <c r="A38" s="9">
        <v>4</v>
      </c>
      <c r="B38" s="15" t="s">
        <v>178</v>
      </c>
      <c r="C38" s="17">
        <f t="shared" ref="C38:G38" si="60">C50/C61*1000</f>
        <v>32.261266626960492</v>
      </c>
      <c r="D38" s="17">
        <f t="shared" si="60"/>
        <v>32.666798653731931</v>
      </c>
      <c r="E38" s="17">
        <f t="shared" si="60"/>
        <v>33.81594605315351</v>
      </c>
      <c r="F38" s="17">
        <f t="shared" si="60"/>
        <v>35.026444466620099</v>
      </c>
      <c r="G38" s="17">
        <f t="shared" si="60"/>
        <v>32.591255515443244</v>
      </c>
      <c r="H38" s="17">
        <f t="shared" ref="H38" si="61">H50/H61*1000</f>
        <v>32.815181185020691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1.0411785659847133</v>
      </c>
      <c r="M38" s="17">
        <f t="shared" si="57"/>
        <v>1.0481213940188885</v>
      </c>
      <c r="N38" s="17">
        <f t="shared" si="57"/>
        <v>1.0671232748525898</v>
      </c>
      <c r="O38" s="17">
        <f t="shared" si="57"/>
        <v>1.0861266100165325</v>
      </c>
      <c r="P38" s="17">
        <f t="shared" si="57"/>
        <v>1.04683769594036</v>
      </c>
      <c r="Q38" s="17">
        <f t="shared" si="57"/>
        <v>1.0506301721930136</v>
      </c>
    </row>
    <row r="39" spans="1:17">
      <c r="A39" s="9">
        <v>5</v>
      </c>
      <c r="B39" s="15" t="s">
        <v>179</v>
      </c>
      <c r="C39" s="17">
        <f t="shared" ref="C39:G39" si="62">C51/C61*1000</f>
        <v>5.3603335318642049</v>
      </c>
      <c r="D39" s="17">
        <f t="shared" si="62"/>
        <v>1.3858641853098397</v>
      </c>
      <c r="E39" s="17">
        <f t="shared" si="62"/>
        <v>1.4974216580721935</v>
      </c>
      <c r="F39" s="17">
        <f t="shared" si="62"/>
        <v>1.7163955693044604</v>
      </c>
      <c r="G39" s="17">
        <f t="shared" si="62"/>
        <v>1.9554753309265946</v>
      </c>
      <c r="H39" s="17">
        <f t="shared" ref="H39" si="63">H51/H61*1000</f>
        <v>1.9683052387200968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0.79411596516705651</v>
      </c>
      <c r="M39" s="17">
        <f t="shared" si="57"/>
        <v>0.36447438682006039</v>
      </c>
      <c r="N39" s="17">
        <f t="shared" si="57"/>
        <v>0.38108739777748668</v>
      </c>
      <c r="O39" s="17">
        <f t="shared" si="57"/>
        <v>0.41223911571028093</v>
      </c>
      <c r="P39" s="17">
        <f t="shared" si="57"/>
        <v>0.44438038921487927</v>
      </c>
      <c r="Q39" s="17">
        <f t="shared" si="57"/>
        <v>0.44605661238765854</v>
      </c>
    </row>
    <row r="40" spans="1:17">
      <c r="A40" s="9">
        <v>6</v>
      </c>
      <c r="B40" s="15" t="s">
        <v>180</v>
      </c>
      <c r="C40" s="17">
        <f t="shared" ref="C40:G40" si="64">(C52-C53)/C52*100</f>
        <v>-1.6907278263804355</v>
      </c>
      <c r="D40" s="17">
        <f t="shared" si="64"/>
        <v>-1.8301096588839882</v>
      </c>
      <c r="E40" s="17">
        <f t="shared" si="64"/>
        <v>-3.3228846036003339</v>
      </c>
      <c r="F40" s="17">
        <f t="shared" si="64"/>
        <v>-6.6243654067198703</v>
      </c>
      <c r="G40" s="17">
        <f t="shared" si="64"/>
        <v>3.0916623589408738</v>
      </c>
      <c r="H40" s="17">
        <f t="shared" ref="H40" si="65">(H52-H53)/H52*100</f>
        <v>6.6751205945877938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0.9144445699126329</v>
      </c>
      <c r="M40" s="17">
        <f t="shared" si="66"/>
        <v>0.90671193782762871</v>
      </c>
      <c r="N40" s="17">
        <f t="shared" si="66"/>
        <v>0.82373512210943856</v>
      </c>
      <c r="O40" s="17">
        <f t="shared" si="66"/>
        <v>0.65234508946242564</v>
      </c>
      <c r="P40" s="17">
        <f t="shared" si="66"/>
        <v>1.1547564871096589</v>
      </c>
      <c r="Q40" s="17">
        <f t="shared" si="66"/>
        <v>1.2855243989439693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-7.5366917889726306</v>
      </c>
      <c r="F41" s="17">
        <f>(F55-F54)/F61*1000</f>
        <v>-4.8897315637161958</v>
      </c>
      <c r="G41" s="17">
        <f>(G55-G54)/G61*1000</f>
        <v>-6.0168471720818291</v>
      </c>
      <c r="H41" s="17">
        <f>(H55-H54)/H61*1000</f>
        <v>-5.3497527001110328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0.51522626505719071</v>
      </c>
      <c r="O41" s="17">
        <f t="shared" si="67"/>
        <v>0.62165677298695066</v>
      </c>
      <c r="P41" s="17">
        <f t="shared" si="67"/>
        <v>0.57326504887883534</v>
      </c>
      <c r="Q41" s="17">
        <f t="shared" si="67"/>
        <v>0.60135337790860055</v>
      </c>
    </row>
    <row r="42" spans="1:17">
      <c r="A42" s="9">
        <v>8</v>
      </c>
      <c r="B42" s="15" t="s">
        <v>182</v>
      </c>
      <c r="C42" s="17">
        <f t="shared" ref="C42:H42" si="68">(C56-C57)/C61*1000</f>
        <v>9.5294818344252548</v>
      </c>
      <c r="D42" s="17">
        <f t="shared" si="68"/>
        <v>4.9495149475351417</v>
      </c>
      <c r="E42" s="17">
        <f t="shared" si="68"/>
        <v>1.289170963903213</v>
      </c>
      <c r="F42" s="17">
        <f t="shared" si="68"/>
        <v>0</v>
      </c>
      <c r="G42" s="17">
        <f t="shared" si="68"/>
        <v>-0.50140393100681913</v>
      </c>
      <c r="H42" s="17">
        <f t="shared" si="68"/>
        <v>4.4413041283940649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1.2990944441614307</v>
      </c>
      <c r="M42" s="17">
        <f>(ATAN(D42/10)+3.1415/2)/3.1415*1.75</f>
        <v>1.1310245568174666</v>
      </c>
      <c r="N42" s="17">
        <f t="shared" si="67"/>
        <v>0.94642047208678093</v>
      </c>
      <c r="O42" s="17">
        <f t="shared" si="67"/>
        <v>0.875</v>
      </c>
      <c r="P42" s="17">
        <f t="shared" si="67"/>
        <v>0.84709222790582384</v>
      </c>
      <c r="Q42" s="17">
        <f t="shared" si="67"/>
        <v>1.1078294178809092</v>
      </c>
    </row>
    <row r="43" spans="1:17">
      <c r="A43" s="9">
        <v>9</v>
      </c>
      <c r="B43" s="15" t="s">
        <v>183</v>
      </c>
      <c r="C43" s="17">
        <f t="shared" ref="C43:G43" si="69">C58/C61*1000</f>
        <v>0.19853087155052609</v>
      </c>
      <c r="D43" s="17">
        <f t="shared" si="69"/>
        <v>0.39596119580281131</v>
      </c>
      <c r="E43" s="17">
        <f t="shared" si="69"/>
        <v>0.19833399444664815</v>
      </c>
      <c r="F43" s="17">
        <f t="shared" si="69"/>
        <v>0.29937132022752222</v>
      </c>
      <c r="G43" s="17">
        <f t="shared" si="69"/>
        <v>0.30084235860409148</v>
      </c>
      <c r="H43" s="17">
        <f t="shared" ref="H43" si="70">H58/H61*1000</f>
        <v>0.30281619057232262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0.31215425094053306</v>
      </c>
      <c r="M43" s="17">
        <f t="shared" si="71"/>
        <v>0.46449736316057305</v>
      </c>
      <c r="N43" s="17">
        <f t="shared" si="71"/>
        <v>0.31197599804285997</v>
      </c>
      <c r="O43" s="17">
        <f t="shared" si="71"/>
        <v>0.39542745742212143</v>
      </c>
      <c r="P43" s="17">
        <f t="shared" si="71"/>
        <v>0.39654493166116578</v>
      </c>
      <c r="Q43" s="17">
        <f t="shared" si="71"/>
        <v>0.39804071729804541</v>
      </c>
    </row>
    <row r="44" spans="1:17">
      <c r="A44" s="9">
        <v>10</v>
      </c>
      <c r="B44" s="15" t="s">
        <v>184</v>
      </c>
      <c r="C44" s="17">
        <f t="shared" ref="C44:G44" si="72">C59/C61*100</f>
        <v>2.9779630732578919E-2</v>
      </c>
      <c r="D44" s="17">
        <f t="shared" si="72"/>
        <v>2.9697089685210849E-2</v>
      </c>
      <c r="E44" s="17">
        <f t="shared" si="72"/>
        <v>1.9833399444664817E-2</v>
      </c>
      <c r="F44" s="17">
        <f t="shared" si="72"/>
        <v>1.9958088015168147E-2</v>
      </c>
      <c r="G44" s="17">
        <f t="shared" si="72"/>
        <v>2.0056157240272762E-2</v>
      </c>
      <c r="H44" s="17">
        <f t="shared" ref="H44" si="73">H59/H61*100</f>
        <v>2.018774603815484E-2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0.74205239108016019</v>
      </c>
      <c r="M44" s="17">
        <f t="shared" si="71"/>
        <v>0.74086757852922669</v>
      </c>
      <c r="N44" s="17">
        <f t="shared" si="71"/>
        <v>0.5872294525967735</v>
      </c>
      <c r="O44" s="17">
        <f t="shared" si="71"/>
        <v>0.5893520529091949</v>
      </c>
      <c r="P44" s="17">
        <f t="shared" si="71"/>
        <v>0.59101755621325802</v>
      </c>
      <c r="Q44" s="17">
        <f t="shared" si="71"/>
        <v>0.59324690149331039</v>
      </c>
    </row>
    <row r="45" spans="1:17">
      <c r="A45" s="9">
        <v>11</v>
      </c>
      <c r="B45" s="15" t="s">
        <v>185</v>
      </c>
      <c r="C45" s="17">
        <f t="shared" ref="C45:G45" si="74">C60/C61*1000</f>
        <v>2.9779630732578917</v>
      </c>
      <c r="D45" s="17">
        <f t="shared" si="74"/>
        <v>2.9697089685210849</v>
      </c>
      <c r="E45" s="17">
        <f t="shared" si="74"/>
        <v>2.9750099166997224</v>
      </c>
      <c r="F45" s="17">
        <f t="shared" si="74"/>
        <v>1.7962279213651331</v>
      </c>
      <c r="G45" s="17">
        <f t="shared" si="74"/>
        <v>1.8050541516245489</v>
      </c>
      <c r="H45" s="17">
        <f t="shared" ref="H45" si="75">H60/H61*1000</f>
        <v>1.8168971434339356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0.74205239108016019</v>
      </c>
      <c r="M45" s="17">
        <f t="shared" si="71"/>
        <v>0.74086757852922669</v>
      </c>
      <c r="N45" s="17">
        <f t="shared" si="71"/>
        <v>0.74162864868826017</v>
      </c>
      <c r="O45" s="17">
        <f t="shared" si="71"/>
        <v>0.55466588068916978</v>
      </c>
      <c r="P45" s="17">
        <f t="shared" si="71"/>
        <v>0.55623336119997613</v>
      </c>
      <c r="Q45" s="17">
        <f t="shared" si="71"/>
        <v>0.55833149890394551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38</v>
      </c>
      <c r="D47" s="17">
        <v>41</v>
      </c>
      <c r="E47" s="17">
        <v>58</v>
      </c>
      <c r="F47" s="17">
        <v>58</v>
      </c>
      <c r="G47" s="17">
        <v>58</v>
      </c>
      <c r="H47" s="17">
        <v>58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28</v>
      </c>
      <c r="D48" s="17">
        <v>28</v>
      </c>
      <c r="E48" s="17">
        <v>28</v>
      </c>
      <c r="F48" s="17">
        <v>28</v>
      </c>
      <c r="G48" s="22">
        <v>29</v>
      </c>
      <c r="H48" s="17">
        <v>29</v>
      </c>
      <c r="K48" s="15" t="s">
        <v>187</v>
      </c>
      <c r="L48" s="17">
        <f t="shared" ref="L48:L53" si="76">L35</f>
        <v>0.85023501731769069</v>
      </c>
      <c r="M48" s="17">
        <f t="shared" ref="M48:M53" si="77">N35</f>
        <v>1.0781430999806227</v>
      </c>
      <c r="N48" s="17">
        <f t="shared" ref="N48:N58" si="78">P35</f>
        <v>1.0841528004727425</v>
      </c>
      <c r="O48" s="17">
        <f t="shared" ref="O48:O58" si="79">Q35</f>
        <v>1.0876559231986258</v>
      </c>
    </row>
    <row r="49" spans="1:17">
      <c r="A49" s="9">
        <v>3</v>
      </c>
      <c r="B49" s="10" t="s">
        <v>189</v>
      </c>
      <c r="C49" s="17">
        <v>34</v>
      </c>
      <c r="D49" s="17">
        <v>30</v>
      </c>
      <c r="E49" s="17">
        <v>32</v>
      </c>
      <c r="F49" s="17">
        <v>57.6</v>
      </c>
      <c r="G49" s="17">
        <v>56.7</v>
      </c>
      <c r="H49" s="17">
        <v>57.3</v>
      </c>
      <c r="K49" s="15" t="s">
        <v>190</v>
      </c>
      <c r="L49" s="17">
        <f t="shared" si="76"/>
        <v>0.81091801716333545</v>
      </c>
      <c r="M49" s="17">
        <f t="shared" si="77"/>
        <v>0.81045494967058418</v>
      </c>
      <c r="N49" s="17">
        <f t="shared" si="78"/>
        <v>0.83232958837173354</v>
      </c>
      <c r="O49" s="17">
        <f t="shared" si="79"/>
        <v>0.83546917368485574</v>
      </c>
    </row>
    <row r="50" spans="1:17">
      <c r="A50" s="9">
        <v>4</v>
      </c>
      <c r="B50" s="10" t="s">
        <v>191</v>
      </c>
      <c r="C50" s="17">
        <v>325</v>
      </c>
      <c r="D50" s="17">
        <v>330</v>
      </c>
      <c r="E50" s="17">
        <v>341</v>
      </c>
      <c r="F50" s="17">
        <v>351</v>
      </c>
      <c r="G50" s="17">
        <v>325</v>
      </c>
      <c r="H50" s="17">
        <v>325.10000000000002</v>
      </c>
      <c r="K50" s="15" t="s">
        <v>192</v>
      </c>
      <c r="L50" s="17">
        <f t="shared" si="76"/>
        <v>1.2643456860476538</v>
      </c>
      <c r="M50" s="17">
        <f t="shared" si="77"/>
        <v>1.2372267363617426</v>
      </c>
      <c r="N50" s="17">
        <f t="shared" si="78"/>
        <v>1.4523901782191431</v>
      </c>
      <c r="O50" s="17">
        <f t="shared" si="79"/>
        <v>1.4573755412219376</v>
      </c>
    </row>
    <row r="51" spans="1:17">
      <c r="A51" s="9">
        <v>5</v>
      </c>
      <c r="B51" s="10" t="s">
        <v>193</v>
      </c>
      <c r="C51" s="17">
        <v>54</v>
      </c>
      <c r="D51" s="17">
        <v>14</v>
      </c>
      <c r="E51" s="17">
        <v>15.1</v>
      </c>
      <c r="F51" s="17">
        <v>17.2</v>
      </c>
      <c r="G51" s="17">
        <v>19.5</v>
      </c>
      <c r="H51" s="17">
        <v>19.5</v>
      </c>
      <c r="K51" s="15" t="s">
        <v>194</v>
      </c>
      <c r="L51" s="17">
        <f t="shared" si="76"/>
        <v>1.0411785659847133</v>
      </c>
      <c r="M51" s="17">
        <f t="shared" si="77"/>
        <v>1.0671232748525898</v>
      </c>
      <c r="N51" s="17">
        <f t="shared" si="78"/>
        <v>1.04683769594036</v>
      </c>
      <c r="O51" s="17">
        <f t="shared" si="79"/>
        <v>1.0506301721930136</v>
      </c>
    </row>
    <row r="52" spans="1:17">
      <c r="A52" s="9">
        <v>6</v>
      </c>
      <c r="B52" s="10" t="s">
        <v>195</v>
      </c>
      <c r="C52" s="17">
        <v>1054812</v>
      </c>
      <c r="D52" s="17">
        <v>988520</v>
      </c>
      <c r="E52" s="17">
        <v>1060735</v>
      </c>
      <c r="F52" s="17">
        <v>1008323</v>
      </c>
      <c r="G52" s="17">
        <v>1323204</v>
      </c>
      <c r="H52" s="17">
        <v>1340047.7</v>
      </c>
      <c r="K52" s="15" t="s">
        <v>196</v>
      </c>
      <c r="L52" s="17">
        <f t="shared" si="76"/>
        <v>0.79411596516705651</v>
      </c>
      <c r="M52" s="17">
        <f t="shared" si="77"/>
        <v>0.38108739777748668</v>
      </c>
      <c r="N52" s="17">
        <f t="shared" si="78"/>
        <v>0.44438038921487927</v>
      </c>
      <c r="O52" s="17">
        <f t="shared" si="79"/>
        <v>0.44605661238765854</v>
      </c>
    </row>
    <row r="53" spans="1:17">
      <c r="A53" s="9">
        <v>7</v>
      </c>
      <c r="B53" s="10" t="s">
        <v>197</v>
      </c>
      <c r="C53" s="17">
        <v>1072646</v>
      </c>
      <c r="D53" s="17">
        <v>1006611</v>
      </c>
      <c r="E53" s="17">
        <v>1095982</v>
      </c>
      <c r="F53" s="17">
        <v>1075118</v>
      </c>
      <c r="G53" s="17">
        <v>1282295</v>
      </c>
      <c r="H53" s="17">
        <v>1250597.8999999999</v>
      </c>
      <c r="K53" s="15" t="s">
        <v>198</v>
      </c>
      <c r="L53" s="17">
        <f t="shared" si="76"/>
        <v>0.9144445699126329</v>
      </c>
      <c r="M53" s="17">
        <f t="shared" si="77"/>
        <v>0.82373512210943856</v>
      </c>
      <c r="N53" s="17">
        <f t="shared" si="78"/>
        <v>1.1547564871096589</v>
      </c>
      <c r="O53" s="17">
        <f t="shared" si="79"/>
        <v>1.2855243989439693</v>
      </c>
    </row>
    <row r="54" spans="1:17">
      <c r="A54" s="9">
        <v>8</v>
      </c>
      <c r="B54" s="10" t="s">
        <v>199</v>
      </c>
      <c r="C54" s="17"/>
      <c r="D54" s="17"/>
      <c r="E54" s="17">
        <v>193</v>
      </c>
      <c r="F54" s="17">
        <v>173</v>
      </c>
      <c r="G54" s="17">
        <v>157</v>
      </c>
      <c r="H54" s="17">
        <v>153</v>
      </c>
      <c r="K54" s="15" t="s">
        <v>200</v>
      </c>
      <c r="L54" s="17">
        <f>N41</f>
        <v>0.51522626505719071</v>
      </c>
      <c r="M54" s="17">
        <f>O41</f>
        <v>0.62165677298695066</v>
      </c>
      <c r="N54" s="17">
        <f t="shared" si="78"/>
        <v>0.57326504887883534</v>
      </c>
      <c r="O54" s="17">
        <f t="shared" si="79"/>
        <v>0.60135337790860055</v>
      </c>
    </row>
    <row r="55" spans="1:17">
      <c r="A55" s="9">
        <v>9</v>
      </c>
      <c r="B55" s="10" t="s">
        <v>201</v>
      </c>
      <c r="C55" s="17"/>
      <c r="D55" s="17"/>
      <c r="E55" s="17">
        <v>117</v>
      </c>
      <c r="F55" s="17">
        <v>124</v>
      </c>
      <c r="G55" s="17">
        <v>97</v>
      </c>
      <c r="H55" s="17">
        <v>100</v>
      </c>
      <c r="K55" s="15" t="s">
        <v>202</v>
      </c>
      <c r="L55" s="17">
        <f>L42</f>
        <v>1.2990944441614307</v>
      </c>
      <c r="M55" s="17">
        <f>N42</f>
        <v>0.94642047208678093</v>
      </c>
      <c r="N55" s="17">
        <f t="shared" si="78"/>
        <v>0.84709222790582384</v>
      </c>
      <c r="O55" s="17">
        <f t="shared" si="79"/>
        <v>1.1078294178809092</v>
      </c>
    </row>
    <row r="56" spans="1:17">
      <c r="A56" s="9">
        <v>10</v>
      </c>
      <c r="B56" s="10" t="s">
        <v>203</v>
      </c>
      <c r="C56" s="17">
        <v>327</v>
      </c>
      <c r="D56" s="17">
        <v>342</v>
      </c>
      <c r="E56" s="17">
        <v>357</v>
      </c>
      <c r="F56" s="17">
        <v>344</v>
      </c>
      <c r="G56" s="17">
        <v>359</v>
      </c>
      <c r="H56" s="17">
        <v>367</v>
      </c>
      <c r="K56" s="15" t="s">
        <v>204</v>
      </c>
      <c r="L56" s="17">
        <f>L43</f>
        <v>0.31215425094053306</v>
      </c>
      <c r="M56" s="17">
        <f>N43</f>
        <v>0.31197599804285997</v>
      </c>
      <c r="N56" s="17">
        <f t="shared" si="78"/>
        <v>0.39654493166116578</v>
      </c>
      <c r="O56" s="17">
        <f t="shared" si="79"/>
        <v>0.39804071729804541</v>
      </c>
    </row>
    <row r="57" spans="1:17">
      <c r="A57" s="9">
        <v>11</v>
      </c>
      <c r="B57" s="10" t="s">
        <v>205</v>
      </c>
      <c r="C57" s="17">
        <v>231</v>
      </c>
      <c r="D57" s="17">
        <v>292</v>
      </c>
      <c r="E57" s="17">
        <v>344</v>
      </c>
      <c r="F57" s="17">
        <v>344</v>
      </c>
      <c r="G57" s="17">
        <v>364</v>
      </c>
      <c r="H57" s="17">
        <v>323</v>
      </c>
      <c r="K57" s="15" t="s">
        <v>206</v>
      </c>
      <c r="L57" s="17">
        <f>L44</f>
        <v>0.74205239108016019</v>
      </c>
      <c r="M57" s="17">
        <f>N44</f>
        <v>0.5872294525967735</v>
      </c>
      <c r="N57" s="17">
        <f t="shared" si="78"/>
        <v>0.59101755621325802</v>
      </c>
      <c r="O57" s="17">
        <f t="shared" si="79"/>
        <v>0.59324690149331039</v>
      </c>
    </row>
    <row r="58" spans="1:17">
      <c r="A58" s="9">
        <v>12</v>
      </c>
      <c r="B58" s="10" t="s">
        <v>207</v>
      </c>
      <c r="C58" s="17">
        <v>2</v>
      </c>
      <c r="D58" s="17">
        <v>4</v>
      </c>
      <c r="E58" s="17">
        <v>2</v>
      </c>
      <c r="F58" s="17">
        <v>3</v>
      </c>
      <c r="G58" s="17">
        <v>3</v>
      </c>
      <c r="H58" s="17">
        <v>3</v>
      </c>
      <c r="K58" s="15" t="s">
        <v>208</v>
      </c>
      <c r="L58" s="17">
        <f>L45</f>
        <v>0.74205239108016019</v>
      </c>
      <c r="M58" s="17">
        <f>N45</f>
        <v>0.74162864868826017</v>
      </c>
      <c r="N58" s="17">
        <f t="shared" si="78"/>
        <v>0.55623336119997613</v>
      </c>
      <c r="O58" s="17">
        <f t="shared" si="79"/>
        <v>0.55833149890394551</v>
      </c>
    </row>
    <row r="59" spans="1:17">
      <c r="A59" s="9">
        <v>13</v>
      </c>
      <c r="B59" s="10" t="s">
        <v>209</v>
      </c>
      <c r="C59" s="17">
        <v>3</v>
      </c>
      <c r="D59" s="17">
        <v>3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30</v>
      </c>
      <c r="D60" s="17">
        <v>30</v>
      </c>
      <c r="E60" s="17">
        <v>30</v>
      </c>
      <c r="F60" s="17">
        <v>18</v>
      </c>
      <c r="G60" s="21">
        <v>18</v>
      </c>
      <c r="H60" s="21">
        <v>18</v>
      </c>
    </row>
    <row r="61" spans="1:17">
      <c r="A61" s="9">
        <v>15</v>
      </c>
      <c r="B61" s="10" t="s">
        <v>213</v>
      </c>
      <c r="C61" s="17">
        <v>10074</v>
      </c>
      <c r="D61" s="17">
        <v>10102</v>
      </c>
      <c r="E61" s="17">
        <v>10084</v>
      </c>
      <c r="F61" s="17">
        <v>10021</v>
      </c>
      <c r="G61" s="17">
        <v>9972</v>
      </c>
      <c r="H61" s="17">
        <v>9907</v>
      </c>
    </row>
    <row r="62" spans="1:17" ht="16">
      <c r="A62" s="20"/>
    </row>
    <row r="63" spans="1:17" ht="16">
      <c r="A63" s="20" t="s">
        <v>313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2.8996968498747857</v>
      </c>
      <c r="D65" s="17">
        <f t="shared" si="80"/>
        <v>2.9100529100529098</v>
      </c>
      <c r="E65" s="17">
        <f t="shared" si="80"/>
        <v>2.9470864032150033</v>
      </c>
      <c r="F65" s="17">
        <f t="shared" si="80"/>
        <v>2.9879125356512293</v>
      </c>
      <c r="G65" s="17">
        <f t="shared" si="80"/>
        <v>3.0273840649511494</v>
      </c>
      <c r="H65" s="17">
        <f t="shared" ref="H65" si="81">H77/H91*1000</f>
        <v>3.0551312317733648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0.73076109948878409</v>
      </c>
      <c r="M65" s="17">
        <f t="shared" si="82"/>
        <v>0.73226250346917221</v>
      </c>
      <c r="N65" s="17">
        <f t="shared" si="82"/>
        <v>0.73761310192704643</v>
      </c>
      <c r="O65" s="17">
        <f t="shared" si="82"/>
        <v>0.74347870861812493</v>
      </c>
      <c r="P65" s="17">
        <f t="shared" si="82"/>
        <v>0.74911745001895069</v>
      </c>
      <c r="Q65" s="17">
        <f t="shared" si="82"/>
        <v>0.75306264285497915</v>
      </c>
    </row>
    <row r="66" spans="1:17">
      <c r="A66" s="9">
        <v>2</v>
      </c>
      <c r="B66" s="15" t="s">
        <v>176</v>
      </c>
      <c r="C66" s="17">
        <f t="shared" ref="C66:G66" si="83">C78/C91*1000</f>
        <v>1.7134572294714645</v>
      </c>
      <c r="D66" s="17">
        <f t="shared" si="83"/>
        <v>1.7195767195767195</v>
      </c>
      <c r="E66" s="17">
        <f t="shared" si="83"/>
        <v>1.7414601473543201</v>
      </c>
      <c r="F66" s="17">
        <f t="shared" si="83"/>
        <v>1.7655846801575443</v>
      </c>
      <c r="G66" s="17">
        <f t="shared" si="83"/>
        <v>2.0641254988303288</v>
      </c>
      <c r="H66" s="17">
        <f t="shared" ref="H66" si="84">H78/H91*1000</f>
        <v>2.0830440216636581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0.6138026738488791</v>
      </c>
      <c r="M66" s="17">
        <f t="shared" si="82"/>
        <v>0.61506377789277822</v>
      </c>
      <c r="N66" s="17">
        <f t="shared" si="82"/>
        <v>0.61955801224985108</v>
      </c>
      <c r="O66" s="17">
        <f t="shared" si="82"/>
        <v>0.62448482769370617</v>
      </c>
      <c r="P66" s="17">
        <f t="shared" si="82"/>
        <v>0.68325505477506343</v>
      </c>
      <c r="Q66" s="17">
        <f t="shared" si="82"/>
        <v>0.68685338631467796</v>
      </c>
    </row>
    <row r="67" spans="1:17">
      <c r="A67" s="9">
        <v>3</v>
      </c>
      <c r="B67" s="15" t="s">
        <v>177</v>
      </c>
      <c r="C67" s="17">
        <f>C79/C91*1000+0.00001</f>
        <v>0.276799244760775</v>
      </c>
      <c r="D67" s="17">
        <f>D79/D91*1000+0.00001</f>
        <v>1.7063592063492066</v>
      </c>
      <c r="E67" s="17">
        <f>E79/E91*1000+0.00001</f>
        <v>1.7280743000669794</v>
      </c>
      <c r="F67" s="17">
        <f>F79/F91*1000+0.00001</f>
        <v>1.8063389420073339</v>
      </c>
      <c r="G67" s="17">
        <f>G79/G91*1000</f>
        <v>1.651300399064263</v>
      </c>
      <c r="H67" s="17">
        <f>H79/H91*1000</f>
        <v>1.6664352173309263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0.32028534775593764</v>
      </c>
      <c r="M67" s="17">
        <f t="shared" si="82"/>
        <v>0.91263863015333346</v>
      </c>
      <c r="N67" s="17">
        <f t="shared" si="82"/>
        <v>0.91930718723916516</v>
      </c>
      <c r="O67" s="17">
        <f t="shared" si="82"/>
        <v>0.94305195691233945</v>
      </c>
      <c r="P67" s="17">
        <f t="shared" si="82"/>
        <v>0.89556708692802012</v>
      </c>
      <c r="Q67" s="17">
        <f t="shared" si="82"/>
        <v>0.90028355008802519</v>
      </c>
    </row>
    <row r="68" spans="1:17">
      <c r="A68" s="9">
        <v>4</v>
      </c>
      <c r="B68" s="15" t="s">
        <v>178</v>
      </c>
      <c r="C68" s="17">
        <f t="shared" ref="C68:G68" si="85">C80/C91*1000</f>
        <v>20.640569395017792</v>
      </c>
      <c r="D68" s="17">
        <f t="shared" si="85"/>
        <v>20.714285714285712</v>
      </c>
      <c r="E68" s="17">
        <f t="shared" si="85"/>
        <v>20.977896851975885</v>
      </c>
      <c r="F68" s="17">
        <f t="shared" si="85"/>
        <v>21.268504685590113</v>
      </c>
      <c r="G68" s="17">
        <f t="shared" si="85"/>
        <v>21.54947020778863</v>
      </c>
      <c r="H68" s="17">
        <f t="shared" ref="H68" si="86">H80/H91*1000</f>
        <v>21.746979586168585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0.80631336493867589</v>
      </c>
      <c r="M68" s="17">
        <f t="shared" si="82"/>
        <v>0.80796999676596648</v>
      </c>
      <c r="N68" s="17">
        <f t="shared" si="82"/>
        <v>0.81387378536393939</v>
      </c>
      <c r="O68" s="17">
        <f t="shared" si="82"/>
        <v>0.82034582810376111</v>
      </c>
      <c r="P68" s="17">
        <f t="shared" si="82"/>
        <v>0.82656755030011164</v>
      </c>
      <c r="Q68" s="17">
        <f t="shared" si="82"/>
        <v>0.83092063055188659</v>
      </c>
    </row>
    <row r="69" spans="1:17">
      <c r="A69" s="9">
        <v>5</v>
      </c>
      <c r="B69" s="15" t="s">
        <v>179</v>
      </c>
      <c r="C69" s="17">
        <f t="shared" ref="C69:G69" si="87">C81/C91*1000</f>
        <v>0.94899169632265723</v>
      </c>
      <c r="D69" s="17">
        <f t="shared" si="87"/>
        <v>0.95238095238095233</v>
      </c>
      <c r="E69" s="17">
        <f t="shared" si="87"/>
        <v>0.96450100468854649</v>
      </c>
      <c r="F69" s="17">
        <f t="shared" si="87"/>
        <v>0.97786228439494782</v>
      </c>
      <c r="G69" s="17">
        <f t="shared" si="87"/>
        <v>0.99078023943855786</v>
      </c>
      <c r="H69" s="17">
        <f t="shared" ref="H69" si="88">H81/H91*1000</f>
        <v>0.99986113039855573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0.29307964526446095</v>
      </c>
      <c r="M69" s="17">
        <f t="shared" si="82"/>
        <v>0.29368179957491708</v>
      </c>
      <c r="N69" s="17">
        <f t="shared" si="82"/>
        <v>0.29582771497611088</v>
      </c>
      <c r="O69" s="17">
        <f t="shared" si="82"/>
        <v>0.29818018000125351</v>
      </c>
      <c r="P69" s="17">
        <f t="shared" si="82"/>
        <v>0.30044165824721947</v>
      </c>
      <c r="Q69" s="17">
        <f t="shared" si="82"/>
        <v>0.30202392051828442</v>
      </c>
    </row>
    <row r="70" spans="1:17">
      <c r="A70" s="9">
        <v>6</v>
      </c>
      <c r="B70" s="15" t="s">
        <v>180</v>
      </c>
      <c r="C70" s="17">
        <f t="shared" ref="C70:G70" si="89">(C82-C83)/C82*100</f>
        <v>18.118517443968958</v>
      </c>
      <c r="D70" s="17">
        <f t="shared" si="89"/>
        <v>-28.708593374939991</v>
      </c>
      <c r="E70" s="17">
        <f t="shared" si="89"/>
        <v>4.3641150263264477</v>
      </c>
      <c r="F70" s="17">
        <f t="shared" si="89"/>
        <v>13.093646661507071</v>
      </c>
      <c r="G70" s="17">
        <f t="shared" si="89"/>
        <v>3.2920102022658519</v>
      </c>
      <c r="H70" s="17">
        <f t="shared" ref="H70" si="90">(H82-H83)/H82*100</f>
        <v>1.6003325366309884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1">(ATAN((C70+2.4)/10)+3.1415/2)/3.1415*1.75</f>
        <v>1.4974061750071581</v>
      </c>
      <c r="M70" s="17">
        <f t="shared" si="91"/>
        <v>0.20231899847693063</v>
      </c>
      <c r="N70" s="17">
        <f t="shared" si="91"/>
        <v>1.2062932550889145</v>
      </c>
      <c r="O70" s="17">
        <f t="shared" si="91"/>
        <v>1.4307459676713137</v>
      </c>
      <c r="P70" s="17">
        <f t="shared" si="91"/>
        <v>1.1632585472198045</v>
      </c>
      <c r="Q70" s="17">
        <f t="shared" si="91"/>
        <v>1.0869803681475516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-5.8941728064300065</v>
      </c>
      <c r="F71" s="17">
        <f>(F85-F84)/F91*1000</f>
        <v>-6.3832676898003529</v>
      </c>
      <c r="G71" s="17">
        <f>(G85-G84)/G91*1000</f>
        <v>-6.8804183294344297</v>
      </c>
      <c r="H71" s="17">
        <f>(H85-H84)/H91*1000</f>
        <v>-5.554784057769754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2">(ATAN(E71/10)+3.1415/2)/3.1415*1.75</f>
        <v>0.57830954692714176</v>
      </c>
      <c r="O71" s="17">
        <f t="shared" si="92"/>
        <v>0.55852086212911756</v>
      </c>
      <c r="P71" s="17">
        <f t="shared" si="92"/>
        <v>0.53928566970185388</v>
      </c>
      <c r="Q71" s="17">
        <f t="shared" si="92"/>
        <v>0.59254919316428112</v>
      </c>
    </row>
    <row r="72" spans="1:17">
      <c r="A72" s="9">
        <v>8</v>
      </c>
      <c r="B72" s="15" t="s">
        <v>182</v>
      </c>
      <c r="C72" s="17">
        <f t="shared" ref="C72:H72" si="93">(C86-C87)/C91*1000</f>
        <v>0.26360880453407143</v>
      </c>
      <c r="D72" s="17">
        <f t="shared" si="93"/>
        <v>-7.9365079365079358</v>
      </c>
      <c r="E72" s="17">
        <f t="shared" si="93"/>
        <v>-7.7695914266577359</v>
      </c>
      <c r="F72" s="17">
        <f t="shared" si="93"/>
        <v>-6.654896102132283</v>
      </c>
      <c r="G72" s="17">
        <f t="shared" si="93"/>
        <v>-2.2017338654190177</v>
      </c>
      <c r="H72" s="17">
        <f t="shared" si="93"/>
        <v>-2.6385224274406331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0.88968115858829155</v>
      </c>
      <c r="M72" s="17">
        <f>(ATAN(D72/10)+3.1415/2)/3.1415*1.75</f>
        <v>0.50129299170735575</v>
      </c>
      <c r="N72" s="17">
        <f t="shared" si="92"/>
        <v>0.50704438511282723</v>
      </c>
      <c r="O72" s="17">
        <f t="shared" si="92"/>
        <v>0.54790220206028051</v>
      </c>
      <c r="P72" s="17">
        <f t="shared" si="92"/>
        <v>0.75427663798684763</v>
      </c>
      <c r="Q72" s="17">
        <f t="shared" si="92"/>
        <v>0.73129389873767836</v>
      </c>
    </row>
    <row r="73" spans="1:17">
      <c r="A73" s="9">
        <v>9</v>
      </c>
      <c r="B73" s="15" t="s">
        <v>183</v>
      </c>
      <c r="C73" s="17">
        <f t="shared" ref="C73:G73" si="94">C88/C91*1000</f>
        <v>0.39541320680110714</v>
      </c>
      <c r="D73" s="17">
        <f t="shared" si="94"/>
        <v>0.26455026455026459</v>
      </c>
      <c r="E73" s="17">
        <f t="shared" si="94"/>
        <v>0.26791694574681846</v>
      </c>
      <c r="F73" s="17">
        <f t="shared" si="94"/>
        <v>0.27162841233192991</v>
      </c>
      <c r="G73" s="17">
        <f t="shared" si="94"/>
        <v>0.27521673317737722</v>
      </c>
      <c r="H73" s="17">
        <f t="shared" ref="H73" si="95">H88/H91*1000</f>
        <v>0.27773920288848769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6">IF(C73/$I73&gt;1,2^((1-$I73/C73)/LN(10/3)),2^(-LOG($I73/C73,10/3)))</f>
        <v>0.46412716110768648</v>
      </c>
      <c r="M73" s="17">
        <f t="shared" si="96"/>
        <v>0.36825588125103631</v>
      </c>
      <c r="N73" s="17">
        <f t="shared" si="96"/>
        <v>0.37094670502118682</v>
      </c>
      <c r="O73" s="17">
        <f t="shared" si="96"/>
        <v>0.37389652718313238</v>
      </c>
      <c r="P73" s="17">
        <f t="shared" si="96"/>
        <v>0.37673225845964897</v>
      </c>
      <c r="Q73" s="17">
        <f t="shared" si="96"/>
        <v>0.37871630169230647</v>
      </c>
    </row>
    <row r="74" spans="1:17">
      <c r="A74" s="9">
        <v>10</v>
      </c>
      <c r="B74" s="15" t="s">
        <v>184</v>
      </c>
      <c r="C74" s="17">
        <f t="shared" ref="C74:G74" si="97">C89/C91*100</f>
        <v>2.6360880453407145E-2</v>
      </c>
      <c r="D74" s="17">
        <f t="shared" si="97"/>
        <v>2.6455026455026457E-2</v>
      </c>
      <c r="E74" s="17">
        <f t="shared" si="97"/>
        <v>2.6791694574681845E-2</v>
      </c>
      <c r="F74" s="17">
        <f t="shared" si="97"/>
        <v>2.7162841233192993E-2</v>
      </c>
      <c r="G74" s="17">
        <f t="shared" si="97"/>
        <v>2.7521673317737722E-2</v>
      </c>
      <c r="H74" s="17">
        <f t="shared" ref="H74" si="98">H89/H91*100</f>
        <v>2.7773920288848768E-2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6"/>
        <v>0.69174330228093384</v>
      </c>
      <c r="M74" s="17">
        <f t="shared" si="96"/>
        <v>0.69316454124422555</v>
      </c>
      <c r="N74" s="17">
        <f t="shared" si="96"/>
        <v>0.698229453223008</v>
      </c>
      <c r="O74" s="17">
        <f t="shared" si="96"/>
        <v>0.70378187541024051</v>
      </c>
      <c r="P74" s="17">
        <f t="shared" si="96"/>
        <v>0.70911954540942923</v>
      </c>
      <c r="Q74" s="17">
        <f t="shared" si="96"/>
        <v>0.71285409110765874</v>
      </c>
    </row>
    <row r="75" spans="1:17">
      <c r="A75" s="9">
        <v>11</v>
      </c>
      <c r="B75" s="15" t="s">
        <v>185</v>
      </c>
      <c r="C75" s="17">
        <f t="shared" ref="C75:G75" si="99">C90/C91*1000</f>
        <v>3.2951100566758931</v>
      </c>
      <c r="D75" s="17">
        <f t="shared" si="99"/>
        <v>3.3068783068783065</v>
      </c>
      <c r="E75" s="17">
        <f t="shared" si="99"/>
        <v>3.3489618218352311</v>
      </c>
      <c r="F75" s="17">
        <f t="shared" si="99"/>
        <v>2.4446557109873694</v>
      </c>
      <c r="G75" s="17">
        <f t="shared" si="99"/>
        <v>2.4769505985963947</v>
      </c>
      <c r="H75" s="17">
        <f t="shared" ref="H75" si="100">H90/H91*1000</f>
        <v>2.4996528259963897</v>
      </c>
      <c r="I75" s="18">
        <f>Показатели!$E$12</f>
        <v>5</v>
      </c>
      <c r="J75" s="9">
        <v>11</v>
      </c>
      <c r="K75" s="15" t="s">
        <v>185</v>
      </c>
      <c r="L75" s="17">
        <f t="shared" si="96"/>
        <v>0.78657052861379761</v>
      </c>
      <c r="M75" s="17">
        <f t="shared" si="96"/>
        <v>0.78818659728978879</v>
      </c>
      <c r="N75" s="17">
        <f t="shared" si="96"/>
        <v>0.79394582976720773</v>
      </c>
      <c r="O75" s="17">
        <f t="shared" si="96"/>
        <v>0.66236096372373598</v>
      </c>
      <c r="P75" s="17">
        <f t="shared" si="96"/>
        <v>0.66738448644892845</v>
      </c>
      <c r="Q75" s="17">
        <f t="shared" si="96"/>
        <v>0.67089923636531101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22</v>
      </c>
      <c r="D77" s="17">
        <v>22</v>
      </c>
      <c r="E77" s="17">
        <v>22</v>
      </c>
      <c r="F77" s="17">
        <v>22</v>
      </c>
      <c r="G77" s="17">
        <v>22</v>
      </c>
      <c r="H77" s="17">
        <v>22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13</v>
      </c>
      <c r="D78" s="17">
        <v>13</v>
      </c>
      <c r="E78" s="17">
        <v>13</v>
      </c>
      <c r="F78" s="17">
        <v>13</v>
      </c>
      <c r="G78" s="17">
        <v>15</v>
      </c>
      <c r="H78" s="17">
        <v>15</v>
      </c>
      <c r="K78" s="15" t="s">
        <v>187</v>
      </c>
      <c r="L78" s="17">
        <f t="shared" ref="L78:L83" si="101">L65</f>
        <v>0.73076109948878409</v>
      </c>
      <c r="M78" s="17">
        <f t="shared" ref="M78:M83" si="102">N65</f>
        <v>0.73761310192704643</v>
      </c>
      <c r="N78" s="17">
        <f t="shared" ref="N78:N88" si="103">P65</f>
        <v>0.74911745001895069</v>
      </c>
      <c r="O78" s="17">
        <f t="shared" ref="O78:O88" si="104">Q65</f>
        <v>0.75306264285497915</v>
      </c>
    </row>
    <row r="79" spans="1:17">
      <c r="A79" s="9">
        <v>3</v>
      </c>
      <c r="B79" s="10" t="s">
        <v>189</v>
      </c>
      <c r="C79" s="17">
        <v>2.1</v>
      </c>
      <c r="D79" s="17">
        <v>12.9</v>
      </c>
      <c r="E79" s="17">
        <v>12.9</v>
      </c>
      <c r="F79" s="17">
        <v>13.3</v>
      </c>
      <c r="G79" s="17">
        <v>12</v>
      </c>
      <c r="H79" s="17">
        <v>12</v>
      </c>
      <c r="K79" s="15" t="s">
        <v>190</v>
      </c>
      <c r="L79" s="17">
        <f t="shared" si="101"/>
        <v>0.6138026738488791</v>
      </c>
      <c r="M79" s="17">
        <f t="shared" si="102"/>
        <v>0.61955801224985108</v>
      </c>
      <c r="N79" s="17">
        <f t="shared" si="103"/>
        <v>0.68325505477506343</v>
      </c>
      <c r="O79" s="17">
        <f t="shared" si="104"/>
        <v>0.68685338631467796</v>
      </c>
    </row>
    <row r="80" spans="1:17">
      <c r="A80" s="9">
        <v>4</v>
      </c>
      <c r="B80" s="10" t="s">
        <v>191</v>
      </c>
      <c r="C80" s="17">
        <v>156.6</v>
      </c>
      <c r="D80" s="17">
        <v>156.6</v>
      </c>
      <c r="E80" s="17">
        <v>156.6</v>
      </c>
      <c r="F80" s="17">
        <v>156.6</v>
      </c>
      <c r="G80" s="17">
        <v>156.6</v>
      </c>
      <c r="H80" s="17">
        <v>156.6</v>
      </c>
      <c r="K80" s="15" t="s">
        <v>192</v>
      </c>
      <c r="L80" s="17">
        <f t="shared" si="101"/>
        <v>0.32028534775593764</v>
      </c>
      <c r="M80" s="17">
        <f t="shared" si="102"/>
        <v>0.91930718723916516</v>
      </c>
      <c r="N80" s="17">
        <f t="shared" si="103"/>
        <v>0.89556708692802012</v>
      </c>
      <c r="O80" s="17">
        <f t="shared" si="104"/>
        <v>0.90028355008802519</v>
      </c>
    </row>
    <row r="81" spans="1:17">
      <c r="A81" s="9">
        <v>5</v>
      </c>
      <c r="B81" s="10" t="s">
        <v>193</v>
      </c>
      <c r="C81" s="17">
        <v>7.2</v>
      </c>
      <c r="D81" s="17">
        <v>7.2</v>
      </c>
      <c r="E81" s="17">
        <v>7.2</v>
      </c>
      <c r="F81" s="17">
        <v>7.2</v>
      </c>
      <c r="G81" s="17">
        <v>7.2</v>
      </c>
      <c r="H81" s="17">
        <v>7.2</v>
      </c>
      <c r="K81" s="15" t="s">
        <v>194</v>
      </c>
      <c r="L81" s="17">
        <f t="shared" si="101"/>
        <v>0.80631336493867589</v>
      </c>
      <c r="M81" s="17">
        <f t="shared" si="102"/>
        <v>0.81387378536393939</v>
      </c>
      <c r="N81" s="17">
        <f t="shared" si="103"/>
        <v>0.82656755030011164</v>
      </c>
      <c r="O81" s="17">
        <f t="shared" si="104"/>
        <v>0.83092063055188659</v>
      </c>
    </row>
    <row r="82" spans="1:17">
      <c r="A82" s="9">
        <v>6</v>
      </c>
      <c r="B82" s="10" t="s">
        <v>195</v>
      </c>
      <c r="C82" s="17">
        <v>13787</v>
      </c>
      <c r="D82" s="17">
        <v>10415</v>
      </c>
      <c r="E82" s="17">
        <v>19752</v>
      </c>
      <c r="F82" s="17">
        <v>14213</v>
      </c>
      <c r="G82" s="17">
        <v>16859</v>
      </c>
      <c r="H82" s="17">
        <v>19246</v>
      </c>
      <c r="K82" s="15" t="s">
        <v>196</v>
      </c>
      <c r="L82" s="17">
        <f t="shared" si="101"/>
        <v>0.29307964526446095</v>
      </c>
      <c r="M82" s="17">
        <f t="shared" si="102"/>
        <v>0.29582771497611088</v>
      </c>
      <c r="N82" s="17">
        <f t="shared" si="103"/>
        <v>0.30044165824721947</v>
      </c>
      <c r="O82" s="17">
        <f t="shared" si="104"/>
        <v>0.30202392051828442</v>
      </c>
    </row>
    <row r="83" spans="1:17">
      <c r="A83" s="9">
        <v>7</v>
      </c>
      <c r="B83" s="10" t="s">
        <v>197</v>
      </c>
      <c r="C83" s="17">
        <v>11289</v>
      </c>
      <c r="D83" s="17">
        <v>13405</v>
      </c>
      <c r="E83" s="17">
        <v>18890</v>
      </c>
      <c r="F83" s="17">
        <v>12352</v>
      </c>
      <c r="G83" s="17">
        <v>16304</v>
      </c>
      <c r="H83" s="17">
        <v>18938</v>
      </c>
      <c r="K83" s="15" t="s">
        <v>198</v>
      </c>
      <c r="L83" s="17">
        <f t="shared" si="101"/>
        <v>1.4974061750071581</v>
      </c>
      <c r="M83" s="17">
        <f t="shared" si="102"/>
        <v>1.2062932550889145</v>
      </c>
      <c r="N83" s="17">
        <f t="shared" si="103"/>
        <v>1.1632585472198045</v>
      </c>
      <c r="O83" s="17">
        <f t="shared" si="104"/>
        <v>1.0869803681475516</v>
      </c>
    </row>
    <row r="84" spans="1:17">
      <c r="A84" s="9">
        <v>8</v>
      </c>
      <c r="B84" s="10" t="s">
        <v>199</v>
      </c>
      <c r="C84" s="17"/>
      <c r="D84" s="17"/>
      <c r="E84" s="17">
        <v>99</v>
      </c>
      <c r="F84" s="17">
        <v>104</v>
      </c>
      <c r="G84" s="17">
        <v>108</v>
      </c>
      <c r="H84" s="17">
        <v>92</v>
      </c>
      <c r="K84" s="15" t="s">
        <v>200</v>
      </c>
      <c r="L84" s="17">
        <f>N71</f>
        <v>0.57830954692714176</v>
      </c>
      <c r="M84" s="17">
        <f>O71</f>
        <v>0.55852086212911756</v>
      </c>
      <c r="N84" s="17">
        <f t="shared" si="103"/>
        <v>0.53928566970185388</v>
      </c>
      <c r="O84" s="17">
        <f t="shared" si="104"/>
        <v>0.59254919316428112</v>
      </c>
    </row>
    <row r="85" spans="1:17">
      <c r="A85" s="9">
        <v>9</v>
      </c>
      <c r="B85" s="10" t="s">
        <v>201</v>
      </c>
      <c r="C85" s="17"/>
      <c r="D85" s="17"/>
      <c r="E85" s="17">
        <v>55</v>
      </c>
      <c r="F85" s="17">
        <v>57</v>
      </c>
      <c r="G85" s="17">
        <v>58</v>
      </c>
      <c r="H85" s="17">
        <v>52</v>
      </c>
      <c r="K85" s="15" t="s">
        <v>202</v>
      </c>
      <c r="L85" s="17">
        <f>L72</f>
        <v>0.88968115858829155</v>
      </c>
      <c r="M85" s="17">
        <f>N72</f>
        <v>0.50704438511282723</v>
      </c>
      <c r="N85" s="17">
        <f t="shared" si="103"/>
        <v>0.75427663798684763</v>
      </c>
      <c r="O85" s="17">
        <f t="shared" si="104"/>
        <v>0.73129389873767836</v>
      </c>
    </row>
    <row r="86" spans="1:17">
      <c r="A86" s="9">
        <v>10</v>
      </c>
      <c r="B86" s="10" t="s">
        <v>203</v>
      </c>
      <c r="C86" s="17">
        <v>188</v>
      </c>
      <c r="D86" s="17">
        <v>169</v>
      </c>
      <c r="E86" s="17">
        <v>169</v>
      </c>
      <c r="F86" s="17">
        <v>162</v>
      </c>
      <c r="G86" s="17">
        <v>192</v>
      </c>
      <c r="H86" s="17">
        <v>181</v>
      </c>
      <c r="K86" s="15" t="s">
        <v>204</v>
      </c>
      <c r="L86" s="17">
        <f>L73</f>
        <v>0.46412716110768648</v>
      </c>
      <c r="M86" s="17">
        <f>N73</f>
        <v>0.37094670502118682</v>
      </c>
      <c r="N86" s="17">
        <f t="shared" si="103"/>
        <v>0.37673225845964897</v>
      </c>
      <c r="O86" s="17">
        <f t="shared" si="104"/>
        <v>0.37871630169230647</v>
      </c>
    </row>
    <row r="87" spans="1:17">
      <c r="A87" s="9">
        <v>11</v>
      </c>
      <c r="B87" s="10" t="s">
        <v>205</v>
      </c>
      <c r="C87" s="17">
        <v>186</v>
      </c>
      <c r="D87" s="17">
        <v>229</v>
      </c>
      <c r="E87" s="17">
        <v>227</v>
      </c>
      <c r="F87" s="17">
        <v>211</v>
      </c>
      <c r="G87" s="17">
        <v>208</v>
      </c>
      <c r="H87" s="17">
        <v>200</v>
      </c>
      <c r="K87" s="15" t="s">
        <v>206</v>
      </c>
      <c r="L87" s="17">
        <f>L74</f>
        <v>0.69174330228093384</v>
      </c>
      <c r="M87" s="17">
        <f>N74</f>
        <v>0.698229453223008</v>
      </c>
      <c r="N87" s="17">
        <f t="shared" si="103"/>
        <v>0.70911954540942923</v>
      </c>
      <c r="O87" s="17">
        <f t="shared" si="104"/>
        <v>0.71285409110765874</v>
      </c>
    </row>
    <row r="88" spans="1:17">
      <c r="A88" s="9">
        <v>12</v>
      </c>
      <c r="B88" s="10" t="s">
        <v>207</v>
      </c>
      <c r="C88" s="17">
        <v>3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K88" s="15" t="s">
        <v>208</v>
      </c>
      <c r="L88" s="17">
        <f>L75</f>
        <v>0.78657052861379761</v>
      </c>
      <c r="M88" s="17">
        <f>N75</f>
        <v>0.79394582976720773</v>
      </c>
      <c r="N88" s="17">
        <f t="shared" si="103"/>
        <v>0.66738448644892845</v>
      </c>
      <c r="O88" s="17">
        <f t="shared" si="104"/>
        <v>0.67089923636531101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25</v>
      </c>
      <c r="D90" s="17">
        <v>25</v>
      </c>
      <c r="E90" s="17">
        <v>25</v>
      </c>
      <c r="F90" s="17">
        <v>18</v>
      </c>
      <c r="G90" s="21">
        <v>18</v>
      </c>
      <c r="H90" s="21">
        <v>18</v>
      </c>
    </row>
    <row r="91" spans="1:17">
      <c r="A91" s="9">
        <v>15</v>
      </c>
      <c r="B91" s="10" t="s">
        <v>213</v>
      </c>
      <c r="C91" s="17">
        <v>7587</v>
      </c>
      <c r="D91" s="17">
        <v>7560</v>
      </c>
      <c r="E91" s="17">
        <v>7465</v>
      </c>
      <c r="F91" s="17">
        <v>7363</v>
      </c>
      <c r="G91" s="17">
        <v>7267</v>
      </c>
      <c r="H91" s="17">
        <v>7201</v>
      </c>
    </row>
    <row r="92" spans="1:17" ht="16">
      <c r="A92" s="20"/>
    </row>
    <row r="93" spans="1:17" ht="16">
      <c r="A93" s="20" t="s">
        <v>314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5">C107/C121*1000</f>
        <v>2.9031789809841779</v>
      </c>
      <c r="D95" s="17">
        <f t="shared" si="105"/>
        <v>2.9120559114735003</v>
      </c>
      <c r="E95" s="17">
        <f t="shared" si="105"/>
        <v>2.9385836027034968</v>
      </c>
      <c r="F95" s="17">
        <f t="shared" si="105"/>
        <v>3.1111111111111107</v>
      </c>
      <c r="G95" s="17">
        <f t="shared" si="105"/>
        <v>3.1296572280178836</v>
      </c>
      <c r="H95" s="17">
        <f t="shared" ref="H95" si="106">H107/H121*1000</f>
        <v>3.1612223393045311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7">IF(C95/$I95&gt;1,2^((1-$I95/C95)/LN(10/3)),2^(-LOG($I95/C95,10/3)))</f>
        <v>0.73126618642778196</v>
      </c>
      <c r="M95" s="17">
        <f t="shared" si="107"/>
        <v>0.73255263341257604</v>
      </c>
      <c r="N95" s="17">
        <f t="shared" si="107"/>
        <v>0.73638715230044971</v>
      </c>
      <c r="O95" s="17">
        <f t="shared" si="107"/>
        <v>0.76097607918090104</v>
      </c>
      <c r="P95" s="17">
        <f t="shared" si="107"/>
        <v>0.76358444945205328</v>
      </c>
      <c r="Q95" s="17">
        <f t="shared" si="107"/>
        <v>0.76800881111987596</v>
      </c>
    </row>
    <row r="96" spans="1:17">
      <c r="A96" s="9">
        <v>2</v>
      </c>
      <c r="B96" s="15" t="s">
        <v>176</v>
      </c>
      <c r="C96" s="17">
        <f t="shared" ref="C96:G96" si="108">C108/C121*1000</f>
        <v>3.0483379300333864</v>
      </c>
      <c r="D96" s="17">
        <f t="shared" si="108"/>
        <v>3.057658707047175</v>
      </c>
      <c r="E96" s="17">
        <f t="shared" si="108"/>
        <v>3.0855127828386717</v>
      </c>
      <c r="F96" s="17">
        <f t="shared" si="108"/>
        <v>3.1111111111111107</v>
      </c>
      <c r="G96" s="17">
        <f t="shared" si="108"/>
        <v>3.1296572280178836</v>
      </c>
      <c r="H96" s="17">
        <f t="shared" ref="H96" si="109">H108/H121*1000</f>
        <v>3.1612223393045311</v>
      </c>
      <c r="I96" s="18">
        <f>Показатели!$E$3</f>
        <v>4</v>
      </c>
      <c r="J96" s="9">
        <v>2</v>
      </c>
      <c r="K96" s="15" t="s">
        <v>176</v>
      </c>
      <c r="L96" s="17">
        <f t="shared" si="107"/>
        <v>0.85519909309091069</v>
      </c>
      <c r="M96" s="17">
        <f t="shared" si="107"/>
        <v>0.85670356343990883</v>
      </c>
      <c r="N96" s="17">
        <f t="shared" si="107"/>
        <v>0.86118794564739021</v>
      </c>
      <c r="O96" s="17">
        <f t="shared" si="107"/>
        <v>0.86529404027490842</v>
      </c>
      <c r="P96" s="17">
        <f t="shared" si="107"/>
        <v>0.86825997746032924</v>
      </c>
      <c r="Q96" s="17">
        <f t="shared" si="107"/>
        <v>0.87329085016175301</v>
      </c>
    </row>
    <row r="97" spans="1:17">
      <c r="A97" s="9">
        <v>3</v>
      </c>
      <c r="B97" s="15" t="s">
        <v>177</v>
      </c>
      <c r="C97" s="17">
        <f>C109/C121*1000+0.00001</f>
        <v>0.53709811148207287</v>
      </c>
      <c r="D97" s="17">
        <f>D109/D121*1000+0.00001</f>
        <v>0.59698146185206746</v>
      </c>
      <c r="E97" s="17">
        <f>E109/E121*1000+0.00001</f>
        <v>1.4105301292976784</v>
      </c>
      <c r="F97" s="17">
        <f>F109/F121*1000+0.00001</f>
        <v>1.3481581481481482</v>
      </c>
      <c r="G97" s="17">
        <f>G109/G121*1000</f>
        <v>1.4903129657228018</v>
      </c>
      <c r="H97" s="17">
        <f>H109/H121*1000</f>
        <v>1.5053439710973957</v>
      </c>
      <c r="I97" s="18">
        <f>Показатели!$E$4</f>
        <v>2</v>
      </c>
      <c r="J97" s="9">
        <v>3</v>
      </c>
      <c r="K97" s="15" t="s">
        <v>177</v>
      </c>
      <c r="L97" s="17">
        <f t="shared" si="107"/>
        <v>0.46911508787304995</v>
      </c>
      <c r="M97" s="17">
        <f t="shared" si="107"/>
        <v>0.49855026516256357</v>
      </c>
      <c r="N97" s="17">
        <f t="shared" si="107"/>
        <v>0.81788818874425961</v>
      </c>
      <c r="O97" s="17">
        <f t="shared" si="107"/>
        <v>0.79686725835420569</v>
      </c>
      <c r="P97" s="17">
        <f t="shared" si="107"/>
        <v>0.84421050205484638</v>
      </c>
      <c r="Q97" s="17">
        <f t="shared" si="107"/>
        <v>0.84910202726537831</v>
      </c>
    </row>
    <row r="98" spans="1:17">
      <c r="A98" s="9">
        <v>4</v>
      </c>
      <c r="B98" s="15" t="s">
        <v>178</v>
      </c>
      <c r="C98" s="17">
        <f t="shared" ref="C98:G98" si="110">C110/C121*1000</f>
        <v>21.541588038902599</v>
      </c>
      <c r="D98" s="17">
        <f t="shared" si="110"/>
        <v>21.607454863133373</v>
      </c>
      <c r="E98" s="17">
        <f t="shared" si="110"/>
        <v>21.804290332059949</v>
      </c>
      <c r="F98" s="17">
        <f t="shared" si="110"/>
        <v>21.985185185185188</v>
      </c>
      <c r="G98" s="17">
        <f t="shared" si="110"/>
        <v>27.004470938897168</v>
      </c>
      <c r="H98" s="17">
        <f t="shared" ref="H98" si="111">H110/H121*1000</f>
        <v>27.276832756284811</v>
      </c>
      <c r="I98" s="18">
        <f>Показатели!$E$5</f>
        <v>30</v>
      </c>
      <c r="J98" s="9">
        <v>4</v>
      </c>
      <c r="K98" s="15" t="s">
        <v>178</v>
      </c>
      <c r="L98" s="17">
        <f t="shared" si="107"/>
        <v>0.82639347787582162</v>
      </c>
      <c r="M98" s="17">
        <f t="shared" si="107"/>
        <v>0.82784727324828411</v>
      </c>
      <c r="N98" s="17">
        <f t="shared" si="107"/>
        <v>0.83218060830266427</v>
      </c>
      <c r="O98" s="17">
        <f t="shared" si="107"/>
        <v>0.83614839761293824</v>
      </c>
      <c r="P98" s="17">
        <f t="shared" si="107"/>
        <v>0.94123496154150543</v>
      </c>
      <c r="Q98" s="17">
        <f t="shared" si="107"/>
        <v>0.94668866595788959</v>
      </c>
    </row>
    <row r="99" spans="1:17">
      <c r="A99" s="9">
        <v>5</v>
      </c>
      <c r="B99" s="15" t="s">
        <v>179</v>
      </c>
      <c r="C99" s="17">
        <f t="shared" ref="C99:G99" si="112">C111/C121*1000</f>
        <v>1.5677166497314559</v>
      </c>
      <c r="D99" s="17">
        <f t="shared" si="112"/>
        <v>1.5725101921956901</v>
      </c>
      <c r="E99" s="17">
        <f t="shared" si="112"/>
        <v>1.5868351454598886</v>
      </c>
      <c r="F99" s="17">
        <f t="shared" si="112"/>
        <v>1.6</v>
      </c>
      <c r="G99" s="17">
        <f t="shared" si="112"/>
        <v>1.6095380029806259</v>
      </c>
      <c r="H99" s="17">
        <f t="shared" ref="H99" si="113">H111/H121*1000</f>
        <v>1.6257714887851875</v>
      </c>
      <c r="I99" s="18">
        <f>Показатели!$E$6</f>
        <v>8</v>
      </c>
      <c r="J99" s="9">
        <v>5</v>
      </c>
      <c r="K99" s="15" t="s">
        <v>179</v>
      </c>
      <c r="L99" s="17">
        <f t="shared" si="107"/>
        <v>0.39128649163425411</v>
      </c>
      <c r="M99" s="17">
        <f t="shared" si="107"/>
        <v>0.39197484470827298</v>
      </c>
      <c r="N99" s="17">
        <f t="shared" si="107"/>
        <v>0.39402662211927397</v>
      </c>
      <c r="O99" s="17">
        <f t="shared" si="107"/>
        <v>0.39590531840660631</v>
      </c>
      <c r="P99" s="17">
        <f t="shared" si="107"/>
        <v>0.39726234879294164</v>
      </c>
      <c r="Q99" s="17">
        <f t="shared" si="107"/>
        <v>0.39956416663290689</v>
      </c>
    </row>
    <row r="100" spans="1:17">
      <c r="A100" s="9">
        <v>6</v>
      </c>
      <c r="B100" s="15" t="s">
        <v>180</v>
      </c>
      <c r="C100" s="17">
        <f t="shared" ref="C100:G100" si="114">(C112-C113)/C112*100</f>
        <v>-162.66059225512527</v>
      </c>
      <c r="D100" s="17">
        <f t="shared" si="114"/>
        <v>18.837657589790176</v>
      </c>
      <c r="E100" s="17">
        <f t="shared" si="114"/>
        <v>2.4604979301498453</v>
      </c>
      <c r="F100" s="17">
        <f t="shared" si="114"/>
        <v>-5.8300281104393701</v>
      </c>
      <c r="G100" s="17">
        <f t="shared" si="114"/>
        <v>-0.52460202604920403</v>
      </c>
      <c r="H100" s="17">
        <f t="shared" ref="H100" si="115">(H112-H113)/H112*100</f>
        <v>-1.4403884087920475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6">(ATAN((C100+2.4)/10)+3.1415/2)/3.1415*1.75</f>
        <v>3.468874325329778E-2</v>
      </c>
      <c r="M100" s="17">
        <f t="shared" si="116"/>
        <v>1.5048829428995711</v>
      </c>
      <c r="N100" s="17">
        <f t="shared" si="116"/>
        <v>1.1270274576785195</v>
      </c>
      <c r="O100" s="17">
        <f t="shared" si="116"/>
        <v>0.69093236795456126</v>
      </c>
      <c r="P100" s="17">
        <f t="shared" si="116"/>
        <v>0.97827111002131262</v>
      </c>
      <c r="Q100" s="17">
        <f t="shared" si="116"/>
        <v>0.92829281810274422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-11.607405230678813</v>
      </c>
      <c r="F101" s="17">
        <f>(F115-F114)/F121*1000</f>
        <v>-7.1111111111111116</v>
      </c>
      <c r="G101" s="17">
        <f>(G115-G114)/G121*1000</f>
        <v>-11.028315946348734</v>
      </c>
      <c r="H101" s="17">
        <f>(H115-H114)/H121*1000</f>
        <v>-7.9783230468161976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7">(ATAN(E101/10)+3.1415/2)/3.1415*1.75</f>
        <v>0.39612290709407177</v>
      </c>
      <c r="O101" s="17">
        <f t="shared" si="117"/>
        <v>0.53065736260175789</v>
      </c>
      <c r="P101" s="17">
        <f t="shared" si="117"/>
        <v>0.41026777886438986</v>
      </c>
      <c r="Q101" s="17">
        <f t="shared" si="117"/>
        <v>0.49986674765319172</v>
      </c>
    </row>
    <row r="102" spans="1:17">
      <c r="A102" s="9">
        <v>8</v>
      </c>
      <c r="B102" s="15" t="s">
        <v>182</v>
      </c>
      <c r="C102" s="17">
        <f t="shared" ref="C102:H102" si="118">(C116-C117)/C121*1000</f>
        <v>2.4677021338365512</v>
      </c>
      <c r="D102" s="17">
        <f t="shared" si="118"/>
        <v>4.0768782760629012</v>
      </c>
      <c r="E102" s="17">
        <f t="shared" si="118"/>
        <v>3.3793711431090214</v>
      </c>
      <c r="F102" s="17">
        <f t="shared" si="118"/>
        <v>1.1851851851851851</v>
      </c>
      <c r="G102" s="17">
        <f t="shared" si="118"/>
        <v>1.0432190760059612</v>
      </c>
      <c r="H102" s="17">
        <f t="shared" si="118"/>
        <v>4.5160319132921867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1.0097728736621328</v>
      </c>
      <c r="M102" s="17">
        <f>(ATAN(D102/10)+3.1415/2)/3.1415*1.75</f>
        <v>1.0906464563153424</v>
      </c>
      <c r="N102" s="17">
        <f t="shared" si="117"/>
        <v>1.0565388773455595</v>
      </c>
      <c r="O102" s="17">
        <f t="shared" si="117"/>
        <v>0.94071522684428677</v>
      </c>
      <c r="P102" s="17">
        <f t="shared" si="117"/>
        <v>0.93290397801989577</v>
      </c>
      <c r="Q102" s="17">
        <f t="shared" si="117"/>
        <v>1.1112967044770254</v>
      </c>
    </row>
    <row r="103" spans="1:17">
      <c r="A103" s="9">
        <v>9</v>
      </c>
      <c r="B103" s="15" t="s">
        <v>183</v>
      </c>
      <c r="C103" s="17">
        <f t="shared" ref="C103:G103" si="119">C118/C121*1000</f>
        <v>0.43547684714762663</v>
      </c>
      <c r="D103" s="17">
        <f t="shared" si="119"/>
        <v>0.14560279557367503</v>
      </c>
      <c r="E103" s="17">
        <f t="shared" si="119"/>
        <v>0.14692918013517486</v>
      </c>
      <c r="F103" s="17">
        <f t="shared" si="119"/>
        <v>0.14814814814814814</v>
      </c>
      <c r="G103" s="17">
        <f t="shared" si="119"/>
        <v>0.14903129657228018</v>
      </c>
      <c r="H103" s="17">
        <f t="shared" ref="H103" si="120">H118/H121*1000</f>
        <v>0.15053439710973959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1">IF(C103/$I103&gt;1,2^((1-$I103/C103)/LN(10/3)),2^(-LOG($I103/C103,10/3)))</f>
        <v>0.4906451540645807</v>
      </c>
      <c r="M103" s="17">
        <f t="shared" si="121"/>
        <v>0.26112244807477525</v>
      </c>
      <c r="N103" s="17">
        <f t="shared" si="121"/>
        <v>0.26248928359419194</v>
      </c>
      <c r="O103" s="17">
        <f t="shared" si="121"/>
        <v>0.26374081741162936</v>
      </c>
      <c r="P103" s="17">
        <f t="shared" si="121"/>
        <v>0.26464483230282859</v>
      </c>
      <c r="Q103" s="17">
        <f t="shared" si="121"/>
        <v>0.26617823761571596</v>
      </c>
    </row>
    <row r="104" spans="1:17">
      <c r="A104" s="9">
        <v>10</v>
      </c>
      <c r="B104" s="15" t="s">
        <v>184</v>
      </c>
      <c r="C104" s="17">
        <f t="shared" ref="C104:G104" si="122">C119/C121*100</f>
        <v>2.9031789809841776E-2</v>
      </c>
      <c r="D104" s="17">
        <f t="shared" si="122"/>
        <v>2.9120559114735003E-2</v>
      </c>
      <c r="E104" s="17">
        <f t="shared" si="122"/>
        <v>1.4692918013517485E-2</v>
      </c>
      <c r="F104" s="17">
        <f t="shared" si="122"/>
        <v>1.4814814814814815E-2</v>
      </c>
      <c r="G104" s="17">
        <f t="shared" si="122"/>
        <v>1.4903129657228018E-2</v>
      </c>
      <c r="H104" s="17">
        <f t="shared" ref="H104" si="123">H119/H121*100</f>
        <v>1.5053439710973959E-2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1"/>
        <v>0.73126618642778185</v>
      </c>
      <c r="M104" s="17">
        <f t="shared" si="121"/>
        <v>0.73255263341257604</v>
      </c>
      <c r="N104" s="17">
        <f t="shared" si="121"/>
        <v>0.49408108086686925</v>
      </c>
      <c r="O104" s="17">
        <f t="shared" si="121"/>
        <v>0.49643683106281605</v>
      </c>
      <c r="P104" s="17">
        <f t="shared" si="121"/>
        <v>0.49813844969062243</v>
      </c>
      <c r="Q104" s="17">
        <f t="shared" si="121"/>
        <v>0.50102476392038631</v>
      </c>
    </row>
    <row r="105" spans="1:17">
      <c r="A105" s="9">
        <v>11</v>
      </c>
      <c r="B105" s="15" t="s">
        <v>185</v>
      </c>
      <c r="C105" s="17">
        <f t="shared" ref="C105:G105" si="124">C120/C121*1000</f>
        <v>3.4838147771810131</v>
      </c>
      <c r="D105" s="17">
        <f t="shared" si="124"/>
        <v>3.4944670937682005</v>
      </c>
      <c r="E105" s="17">
        <f t="shared" si="124"/>
        <v>3.5263003232441963</v>
      </c>
      <c r="F105" s="17">
        <f t="shared" si="124"/>
        <v>4.4444444444444446</v>
      </c>
      <c r="G105" s="17">
        <f t="shared" si="124"/>
        <v>4.4709388971684056</v>
      </c>
      <c r="H105" s="17">
        <f t="shared" ref="H105" si="125">H120/H121*1000</f>
        <v>4.5160319132921867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1"/>
        <v>0.81219713526709014</v>
      </c>
      <c r="M105" s="17">
        <f t="shared" si="121"/>
        <v>0.81362595636550161</v>
      </c>
      <c r="N105" s="17">
        <f t="shared" si="121"/>
        <v>0.81788485047774295</v>
      </c>
      <c r="O105" s="17">
        <f t="shared" si="121"/>
        <v>0.93443832340539346</v>
      </c>
      <c r="P105" s="17">
        <f t="shared" si="121"/>
        <v>0.93764126395724301</v>
      </c>
      <c r="Q105" s="17">
        <f t="shared" si="121"/>
        <v>0.94307414576802129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20</v>
      </c>
      <c r="D107" s="17">
        <v>20</v>
      </c>
      <c r="E107" s="17">
        <v>20</v>
      </c>
      <c r="F107" s="17">
        <v>21</v>
      </c>
      <c r="G107" s="17">
        <v>21</v>
      </c>
      <c r="H107" s="17">
        <v>21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21</v>
      </c>
      <c r="D108" s="17">
        <v>21</v>
      </c>
      <c r="E108" s="17">
        <v>21</v>
      </c>
      <c r="F108" s="17">
        <v>21</v>
      </c>
      <c r="G108" s="17">
        <v>21</v>
      </c>
      <c r="H108" s="17">
        <v>21</v>
      </c>
      <c r="K108" s="15" t="s">
        <v>187</v>
      </c>
      <c r="L108" s="17">
        <f t="shared" ref="L108:L113" si="126">L95</f>
        <v>0.73126618642778196</v>
      </c>
      <c r="M108" s="17">
        <f t="shared" ref="M108:M113" si="127">N95</f>
        <v>0.73638715230044971</v>
      </c>
      <c r="N108" s="17">
        <f t="shared" ref="N108:N118" si="128">P95</f>
        <v>0.76358444945205328</v>
      </c>
      <c r="O108" s="17">
        <f t="shared" ref="O108:O118" si="129">Q95</f>
        <v>0.76800881111987596</v>
      </c>
    </row>
    <row r="109" spans="1:17">
      <c r="A109" s="9">
        <v>3</v>
      </c>
      <c r="B109" s="10" t="s">
        <v>189</v>
      </c>
      <c r="C109" s="17">
        <v>3.7</v>
      </c>
      <c r="D109" s="17">
        <v>4.0999999999999996</v>
      </c>
      <c r="E109" s="17">
        <v>9.6</v>
      </c>
      <c r="F109" s="17">
        <v>9.1</v>
      </c>
      <c r="G109" s="17">
        <v>10</v>
      </c>
      <c r="H109" s="17">
        <v>10</v>
      </c>
      <c r="K109" s="15" t="s">
        <v>190</v>
      </c>
      <c r="L109" s="17">
        <f t="shared" si="126"/>
        <v>0.85519909309091069</v>
      </c>
      <c r="M109" s="17">
        <f t="shared" si="127"/>
        <v>0.86118794564739021</v>
      </c>
      <c r="N109" s="17">
        <f t="shared" si="128"/>
        <v>0.86825997746032924</v>
      </c>
      <c r="O109" s="17">
        <f t="shared" si="129"/>
        <v>0.87329085016175301</v>
      </c>
    </row>
    <row r="110" spans="1:17">
      <c r="A110" s="9">
        <v>4</v>
      </c>
      <c r="B110" s="10" t="s">
        <v>191</v>
      </c>
      <c r="C110" s="17">
        <v>148.4</v>
      </c>
      <c r="D110" s="17">
        <v>148.4</v>
      </c>
      <c r="E110" s="17">
        <v>148.4</v>
      </c>
      <c r="F110" s="17">
        <v>148.4</v>
      </c>
      <c r="G110" s="17">
        <v>181.2</v>
      </c>
      <c r="H110" s="17">
        <v>181.2</v>
      </c>
      <c r="K110" s="15" t="s">
        <v>192</v>
      </c>
      <c r="L110" s="17">
        <f t="shared" si="126"/>
        <v>0.46911508787304995</v>
      </c>
      <c r="M110" s="17">
        <f t="shared" si="127"/>
        <v>0.81788818874425961</v>
      </c>
      <c r="N110" s="17">
        <f t="shared" si="128"/>
        <v>0.84421050205484638</v>
      </c>
      <c r="O110" s="17">
        <f t="shared" si="129"/>
        <v>0.84910202726537831</v>
      </c>
    </row>
    <row r="111" spans="1:17">
      <c r="A111" s="9">
        <v>5</v>
      </c>
      <c r="B111" s="10" t="s">
        <v>193</v>
      </c>
      <c r="C111" s="17">
        <v>10.8</v>
      </c>
      <c r="D111" s="17">
        <v>10.8</v>
      </c>
      <c r="E111" s="17">
        <v>10.8</v>
      </c>
      <c r="F111" s="17">
        <v>10.8</v>
      </c>
      <c r="G111" s="17">
        <v>10.8</v>
      </c>
      <c r="H111" s="17">
        <v>10.8</v>
      </c>
      <c r="K111" s="15" t="s">
        <v>194</v>
      </c>
      <c r="L111" s="17">
        <f t="shared" si="126"/>
        <v>0.82639347787582162</v>
      </c>
      <c r="M111" s="17">
        <f t="shared" si="127"/>
        <v>0.83218060830266427</v>
      </c>
      <c r="N111" s="17">
        <f t="shared" si="128"/>
        <v>0.94123496154150543</v>
      </c>
      <c r="O111" s="17">
        <f t="shared" si="129"/>
        <v>0.94668866595788959</v>
      </c>
    </row>
    <row r="112" spans="1:17">
      <c r="A112" s="9">
        <v>6</v>
      </c>
      <c r="B112" s="10" t="s">
        <v>195</v>
      </c>
      <c r="C112" s="17">
        <v>21950</v>
      </c>
      <c r="D112" s="17">
        <v>45133</v>
      </c>
      <c r="E112" s="17">
        <v>34302</v>
      </c>
      <c r="F112" s="17">
        <v>25969</v>
      </c>
      <c r="G112" s="17">
        <v>33168</v>
      </c>
      <c r="H112" s="17">
        <v>34067.199999999997</v>
      </c>
      <c r="K112" s="15" t="s">
        <v>196</v>
      </c>
      <c r="L112" s="17">
        <f t="shared" si="126"/>
        <v>0.39128649163425411</v>
      </c>
      <c r="M112" s="17">
        <f t="shared" si="127"/>
        <v>0.39402662211927397</v>
      </c>
      <c r="N112" s="17">
        <f t="shared" si="128"/>
        <v>0.39726234879294164</v>
      </c>
      <c r="O112" s="17">
        <f t="shared" si="129"/>
        <v>0.39956416663290689</v>
      </c>
    </row>
    <row r="113" spans="1:17">
      <c r="A113" s="9">
        <v>7</v>
      </c>
      <c r="B113" s="10" t="s">
        <v>197</v>
      </c>
      <c r="C113" s="17">
        <v>57654</v>
      </c>
      <c r="D113" s="17">
        <v>36631</v>
      </c>
      <c r="E113" s="17">
        <v>33458</v>
      </c>
      <c r="F113" s="17">
        <v>27483</v>
      </c>
      <c r="G113" s="17">
        <v>33342</v>
      </c>
      <c r="H113" s="17">
        <v>34557.9</v>
      </c>
      <c r="K113" s="15" t="s">
        <v>198</v>
      </c>
      <c r="L113" s="17">
        <f t="shared" si="126"/>
        <v>3.468874325329778E-2</v>
      </c>
      <c r="M113" s="17">
        <f t="shared" si="127"/>
        <v>1.1270274576785195</v>
      </c>
      <c r="N113" s="17">
        <f t="shared" si="128"/>
        <v>0.97827111002131262</v>
      </c>
      <c r="O113" s="17">
        <f t="shared" si="129"/>
        <v>0.92829281810274422</v>
      </c>
    </row>
    <row r="114" spans="1:17">
      <c r="A114" s="9">
        <v>8</v>
      </c>
      <c r="B114" s="10" t="s">
        <v>199</v>
      </c>
      <c r="C114" s="17"/>
      <c r="D114" s="17"/>
      <c r="E114" s="17">
        <v>147</v>
      </c>
      <c r="F114" s="17">
        <v>109</v>
      </c>
      <c r="G114" s="17">
        <v>133</v>
      </c>
      <c r="H114" s="17">
        <v>101</v>
      </c>
      <c r="K114" s="15" t="s">
        <v>200</v>
      </c>
      <c r="L114" s="17">
        <f>N101</f>
        <v>0.39612290709407177</v>
      </c>
      <c r="M114" s="17">
        <f>O101</f>
        <v>0.53065736260175789</v>
      </c>
      <c r="N114" s="17">
        <f t="shared" si="128"/>
        <v>0.41026777886438986</v>
      </c>
      <c r="O114" s="17">
        <f t="shared" si="129"/>
        <v>0.49986674765319172</v>
      </c>
    </row>
    <row r="115" spans="1:17">
      <c r="A115" s="9">
        <v>9</v>
      </c>
      <c r="B115" s="10" t="s">
        <v>201</v>
      </c>
      <c r="C115" s="17"/>
      <c r="D115" s="17"/>
      <c r="E115" s="17">
        <v>68</v>
      </c>
      <c r="F115" s="17">
        <v>61</v>
      </c>
      <c r="G115" s="17">
        <v>59</v>
      </c>
      <c r="H115" s="17">
        <v>48</v>
      </c>
      <c r="K115" s="15" t="s">
        <v>202</v>
      </c>
      <c r="L115" s="17">
        <f>L102</f>
        <v>1.0097728736621328</v>
      </c>
      <c r="M115" s="17">
        <f>N102</f>
        <v>1.0565388773455595</v>
      </c>
      <c r="N115" s="17">
        <f t="shared" si="128"/>
        <v>0.93290397801989577</v>
      </c>
      <c r="O115" s="17">
        <f t="shared" si="129"/>
        <v>1.1112967044770254</v>
      </c>
    </row>
    <row r="116" spans="1:17">
      <c r="A116" s="9">
        <v>10</v>
      </c>
      <c r="B116" s="10" t="s">
        <v>203</v>
      </c>
      <c r="C116" s="17">
        <v>163</v>
      </c>
      <c r="D116" s="17">
        <v>165</v>
      </c>
      <c r="E116" s="17">
        <v>170</v>
      </c>
      <c r="F116" s="17">
        <v>211</v>
      </c>
      <c r="G116" s="17">
        <v>209</v>
      </c>
      <c r="H116" s="17">
        <v>190</v>
      </c>
      <c r="K116" s="15" t="s">
        <v>204</v>
      </c>
      <c r="L116" s="17">
        <f>L103</f>
        <v>0.4906451540645807</v>
      </c>
      <c r="M116" s="17">
        <f>N103</f>
        <v>0.26248928359419194</v>
      </c>
      <c r="N116" s="17">
        <f t="shared" si="128"/>
        <v>0.26464483230282859</v>
      </c>
      <c r="O116" s="17">
        <f t="shared" si="129"/>
        <v>0.26617823761571596</v>
      </c>
    </row>
    <row r="117" spans="1:17">
      <c r="A117" s="9">
        <v>11</v>
      </c>
      <c r="B117" s="10" t="s">
        <v>205</v>
      </c>
      <c r="C117" s="17">
        <v>146</v>
      </c>
      <c r="D117" s="17">
        <v>137</v>
      </c>
      <c r="E117" s="17">
        <v>147</v>
      </c>
      <c r="F117" s="17">
        <v>203</v>
      </c>
      <c r="G117" s="17">
        <v>202</v>
      </c>
      <c r="H117" s="17">
        <v>160</v>
      </c>
      <c r="K117" s="15" t="s">
        <v>206</v>
      </c>
      <c r="L117" s="17">
        <f>L104</f>
        <v>0.73126618642778185</v>
      </c>
      <c r="M117" s="17">
        <f>N104</f>
        <v>0.49408108086686925</v>
      </c>
      <c r="N117" s="17">
        <f t="shared" si="128"/>
        <v>0.49813844969062243</v>
      </c>
      <c r="O117" s="17">
        <f t="shared" si="129"/>
        <v>0.50102476392038631</v>
      </c>
    </row>
    <row r="118" spans="1:17">
      <c r="A118" s="9">
        <v>12</v>
      </c>
      <c r="B118" s="10" t="s">
        <v>207</v>
      </c>
      <c r="C118" s="17">
        <v>3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K118" s="15" t="s">
        <v>208</v>
      </c>
      <c r="L118" s="17">
        <f>L105</f>
        <v>0.81219713526709014</v>
      </c>
      <c r="M118" s="17">
        <f>N105</f>
        <v>0.81788485047774295</v>
      </c>
      <c r="N118" s="17">
        <f t="shared" si="128"/>
        <v>0.93764126395724301</v>
      </c>
      <c r="O118" s="17">
        <f t="shared" si="129"/>
        <v>0.94307414576802129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24</v>
      </c>
      <c r="D120" s="17">
        <v>24</v>
      </c>
      <c r="E120" s="17">
        <v>24</v>
      </c>
      <c r="F120" s="17">
        <v>30</v>
      </c>
      <c r="G120" s="21">
        <v>30</v>
      </c>
      <c r="H120" s="21">
        <v>30</v>
      </c>
    </row>
    <row r="121" spans="1:17">
      <c r="A121" s="9">
        <v>15</v>
      </c>
      <c r="B121" s="10" t="s">
        <v>213</v>
      </c>
      <c r="C121" s="17">
        <v>6889</v>
      </c>
      <c r="D121" s="17">
        <v>6868</v>
      </c>
      <c r="E121" s="17">
        <v>6806</v>
      </c>
      <c r="F121" s="17">
        <v>6750</v>
      </c>
      <c r="G121" s="17">
        <v>6710</v>
      </c>
      <c r="H121" s="17">
        <v>6643</v>
      </c>
    </row>
    <row r="122" spans="1:17" ht="16">
      <c r="A122" s="20"/>
    </row>
    <row r="123" spans="1:17" ht="16">
      <c r="A123" s="20" t="s">
        <v>315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0">C137/C151*1000</f>
        <v>3.9856516540454363</v>
      </c>
      <c r="D125" s="17">
        <f t="shared" si="130"/>
        <v>3.979307600477517</v>
      </c>
      <c r="E125" s="17">
        <f t="shared" si="130"/>
        <v>3.5349567949725058</v>
      </c>
      <c r="F125" s="17">
        <f t="shared" si="130"/>
        <v>3.5913806863527533</v>
      </c>
      <c r="G125" s="17">
        <f t="shared" si="130"/>
        <v>4.0306328093510677</v>
      </c>
      <c r="H125" s="17">
        <f t="shared" ref="H125" si="131">H137/H151*1000</f>
        <v>4.0436716538617068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2">IF(C125/$I125&gt;1,2^((1-$I125/C125)/LN(10/3)),2^(-LOG($I125/C125,10/3)))</f>
        <v>0.87762462199775293</v>
      </c>
      <c r="M125" s="17">
        <f t="shared" si="132"/>
        <v>0.87682011130552062</v>
      </c>
      <c r="N125" s="17">
        <f t="shared" si="132"/>
        <v>0.81904015534214147</v>
      </c>
      <c r="O125" s="17">
        <f t="shared" si="132"/>
        <v>0.82654135803044682</v>
      </c>
      <c r="P125" s="17">
        <f t="shared" si="132"/>
        <v>0.88331332642908</v>
      </c>
      <c r="Q125" s="17">
        <f t="shared" si="132"/>
        <v>0.88495728833940535</v>
      </c>
    </row>
    <row r="126" spans="1:17">
      <c r="A126" s="9">
        <v>2</v>
      </c>
      <c r="B126" s="15" t="s">
        <v>176</v>
      </c>
      <c r="C126" s="17">
        <f t="shared" ref="C126:G126" si="133">C138/C151*1000</f>
        <v>3.9856516540454363</v>
      </c>
      <c r="D126" s="17">
        <f t="shared" si="133"/>
        <v>3.979307600477517</v>
      </c>
      <c r="E126" s="17">
        <f t="shared" si="133"/>
        <v>3.9277297721916731</v>
      </c>
      <c r="F126" s="17">
        <f t="shared" si="133"/>
        <v>3.9904229848363926</v>
      </c>
      <c r="G126" s="17">
        <f t="shared" si="133"/>
        <v>4.0306328093510677</v>
      </c>
      <c r="H126" s="17">
        <f t="shared" ref="H126" si="134">H138/H151*1000</f>
        <v>4.0436716538617068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2"/>
        <v>0.99793328041346729</v>
      </c>
      <c r="M126" s="17">
        <f t="shared" si="132"/>
        <v>0.99701848384315273</v>
      </c>
      <c r="N126" s="17">
        <f t="shared" si="132"/>
        <v>0.98955799215118478</v>
      </c>
      <c r="O126" s="17">
        <f t="shared" si="132"/>
        <v>0.99862088732493581</v>
      </c>
      <c r="P126" s="17">
        <f t="shared" si="132"/>
        <v>1.0043850327251767</v>
      </c>
      <c r="Q126" s="17">
        <f t="shared" si="132"/>
        <v>1.0062371100082808</v>
      </c>
    </row>
    <row r="127" spans="1:17">
      <c r="A127" s="9">
        <v>3</v>
      </c>
      <c r="B127" s="15" t="s">
        <v>177</v>
      </c>
      <c r="C127" s="17">
        <f>C139/C151*1000+0.00001</f>
        <v>1.1438920247110402</v>
      </c>
      <c r="D127" s="17">
        <f>D139/D151*1000+0.00001</f>
        <v>1.5121468881814564</v>
      </c>
      <c r="E127" s="17">
        <f>E139/E151*1000+0.00001</f>
        <v>1.2176062293794188</v>
      </c>
      <c r="F127" s="17">
        <f>F139/F151*1000+0.00001</f>
        <v>1.1173284357541899</v>
      </c>
      <c r="G127" s="17">
        <f>G139/G151*1000</f>
        <v>2.0556227327690446</v>
      </c>
      <c r="H127" s="17">
        <f>H139/H151*1000</f>
        <v>2.143145976546704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2"/>
        <v>0.72494532951149049</v>
      </c>
      <c r="M127" s="17">
        <f t="shared" si="132"/>
        <v>0.85130907854152016</v>
      </c>
      <c r="N127" s="17">
        <f t="shared" si="132"/>
        <v>0.75148401098373208</v>
      </c>
      <c r="O127" s="17">
        <f t="shared" si="132"/>
        <v>0.71520499632949108</v>
      </c>
      <c r="P127" s="17">
        <f t="shared" si="132"/>
        <v>1.0157001879744556</v>
      </c>
      <c r="Q127" s="17">
        <f t="shared" si="132"/>
        <v>1.0392024320561624</v>
      </c>
    </row>
    <row r="128" spans="1:17">
      <c r="A128" s="9">
        <v>4</v>
      </c>
      <c r="B128" s="15" t="s">
        <v>178</v>
      </c>
      <c r="C128" s="17">
        <f t="shared" ref="C128:G128" si="135">C140/C151*1000</f>
        <v>24.591470705460342</v>
      </c>
      <c r="D128" s="17">
        <f t="shared" si="135"/>
        <v>24.552327894946281</v>
      </c>
      <c r="E128" s="17">
        <f t="shared" si="135"/>
        <v>24.234092694422625</v>
      </c>
      <c r="F128" s="17">
        <f t="shared" si="135"/>
        <v>24.620909816440545</v>
      </c>
      <c r="G128" s="17">
        <f t="shared" si="135"/>
        <v>25.35268037081822</v>
      </c>
      <c r="H128" s="17">
        <f t="shared" ref="H128" si="136">H140/H151*1000</f>
        <v>25.434694702790132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2"/>
        <v>0.89185550019657944</v>
      </c>
      <c r="M128" s="17">
        <f t="shared" si="132"/>
        <v>0.89103794418476101</v>
      </c>
      <c r="N128" s="17">
        <f t="shared" si="132"/>
        <v>0.88437048386427186</v>
      </c>
      <c r="O128" s="17">
        <f t="shared" si="132"/>
        <v>0.89247001623487876</v>
      </c>
      <c r="P128" s="17">
        <f t="shared" si="132"/>
        <v>0.90764626640801072</v>
      </c>
      <c r="Q128" s="17">
        <f t="shared" si="132"/>
        <v>0.90933551510989075</v>
      </c>
    </row>
    <row r="129" spans="1:17">
      <c r="A129" s="9">
        <v>5</v>
      </c>
      <c r="B129" s="15" t="s">
        <v>179</v>
      </c>
      <c r="C129" s="17">
        <f t="shared" ref="C129:G129" si="137">C141/C151*1000</f>
        <v>1.7935432443204464</v>
      </c>
      <c r="D129" s="17">
        <f t="shared" si="137"/>
        <v>1.7906884202148825</v>
      </c>
      <c r="E129" s="17">
        <f t="shared" si="137"/>
        <v>1.7674783974862529</v>
      </c>
      <c r="F129" s="17">
        <f t="shared" si="137"/>
        <v>1.7956903431763767</v>
      </c>
      <c r="G129" s="17">
        <f t="shared" si="137"/>
        <v>1.8137847642079807</v>
      </c>
      <c r="H129" s="17">
        <f t="shared" ref="H129" si="138">H141/H151*1000</f>
        <v>1.8600889607763849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2"/>
        <v>0.42280703095611333</v>
      </c>
      <c r="M129" s="17">
        <f t="shared" si="132"/>
        <v>0.42241944750798621</v>
      </c>
      <c r="N129" s="17">
        <f t="shared" si="132"/>
        <v>0.41925856651156634</v>
      </c>
      <c r="O129" s="17">
        <f t="shared" si="132"/>
        <v>0.42309835808429824</v>
      </c>
      <c r="P129" s="17">
        <f t="shared" si="132"/>
        <v>0.42554763801100792</v>
      </c>
      <c r="Q129" s="17">
        <f t="shared" si="132"/>
        <v>0.43176865466869396</v>
      </c>
    </row>
    <row r="130" spans="1:17">
      <c r="A130" s="9">
        <v>6</v>
      </c>
      <c r="B130" s="15" t="s">
        <v>180</v>
      </c>
      <c r="C130" s="17">
        <f t="shared" ref="C130:G130" si="139">(C142-C143)/C142*100</f>
        <v>19.978729869340626</v>
      </c>
      <c r="D130" s="17">
        <f t="shared" si="139"/>
        <v>-18.890720906710275</v>
      </c>
      <c r="E130" s="17">
        <f t="shared" si="139"/>
        <v>1.627577463738398</v>
      </c>
      <c r="F130" s="17">
        <f t="shared" si="139"/>
        <v>7.5332115388952792</v>
      </c>
      <c r="G130" s="17">
        <f t="shared" si="139"/>
        <v>2.6227724762614386</v>
      </c>
      <c r="H130" s="17">
        <f t="shared" ref="H130" si="140">(H142-H143)/H142*100</f>
        <v>-2.0863492063492086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1">(ATAN((C130+2.4)/10)+3.1415/2)/3.1415*1.75</f>
        <v>1.5159309541007988</v>
      </c>
      <c r="M130" s="17">
        <f t="shared" si="141"/>
        <v>0.30363430939217162</v>
      </c>
      <c r="N130" s="17">
        <f t="shared" si="141"/>
        <v>1.0882874718486286</v>
      </c>
      <c r="O130" s="17">
        <f t="shared" si="141"/>
        <v>1.3106464225994672</v>
      </c>
      <c r="P130" s="17">
        <f t="shared" si="141"/>
        <v>1.1342928720272727</v>
      </c>
      <c r="Q130" s="17">
        <f t="shared" si="141"/>
        <v>0.89246646512531624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-9.0337784760408475</v>
      </c>
      <c r="F131" s="17">
        <f>(F145-F144)/F151*1000</f>
        <v>-9.9760574620909814</v>
      </c>
      <c r="G131" s="17">
        <f>(G145-G144)/G151*1000</f>
        <v>-2.4183796856106405</v>
      </c>
      <c r="H131" s="17">
        <f>(H145-H144)/H151*1000</f>
        <v>-8.0873433077234136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2">(ATAN(E131/10)+3.1415/2)/3.1415*1.75</f>
        <v>0.46574110362325694</v>
      </c>
      <c r="O131" s="17">
        <f t="shared" si="142"/>
        <v>0.43815476558028393</v>
      </c>
      <c r="P131" s="17">
        <f t="shared" si="142"/>
        <v>0.74281992258360174</v>
      </c>
      <c r="Q131" s="17">
        <f t="shared" si="142"/>
        <v>0.49617549246573078</v>
      </c>
    </row>
    <row r="132" spans="1:17">
      <c r="A132" s="9">
        <v>8</v>
      </c>
      <c r="B132" s="15" t="s">
        <v>182</v>
      </c>
      <c r="C132" s="17">
        <f t="shared" ref="C132:H132" si="143">(C146-C147)/C151*1000</f>
        <v>2.3913909924272616</v>
      </c>
      <c r="D132" s="17">
        <f t="shared" si="143"/>
        <v>15.519299641862315</v>
      </c>
      <c r="E132" s="17">
        <f t="shared" si="143"/>
        <v>-6.6771406127258448</v>
      </c>
      <c r="F132" s="17">
        <f t="shared" si="143"/>
        <v>0</v>
      </c>
      <c r="G132" s="17">
        <f t="shared" si="143"/>
        <v>-0.8061265618702137</v>
      </c>
      <c r="H132" s="17">
        <f t="shared" si="143"/>
        <v>-12.535382126971291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1.0057588459224942</v>
      </c>
      <c r="M132" s="17">
        <f>(ATAN(D132/10)+3.1415/2)/3.1415*1.75</f>
        <v>1.4311657118649068</v>
      </c>
      <c r="N132" s="17">
        <f t="shared" si="142"/>
        <v>0.54704427766959629</v>
      </c>
      <c r="O132" s="17">
        <f t="shared" si="142"/>
        <v>0.875</v>
      </c>
      <c r="P132" s="17">
        <f t="shared" si="142"/>
        <v>0.83019091096646969</v>
      </c>
      <c r="Q132" s="17">
        <f t="shared" si="142"/>
        <v>0.37507668357923812</v>
      </c>
    </row>
    <row r="133" spans="1:17">
      <c r="A133" s="9">
        <v>9</v>
      </c>
      <c r="B133" s="15" t="s">
        <v>183</v>
      </c>
      <c r="C133" s="17">
        <f t="shared" ref="C133:G133" si="144">C148/C151*1000</f>
        <v>0.39856516540454368</v>
      </c>
      <c r="D133" s="17">
        <f t="shared" si="144"/>
        <v>0.39793076004775169</v>
      </c>
      <c r="E133" s="17">
        <f t="shared" si="144"/>
        <v>0.39277297721916737</v>
      </c>
      <c r="F133" s="17">
        <f t="shared" si="144"/>
        <v>0.39904229848363931</v>
      </c>
      <c r="G133" s="17">
        <f t="shared" si="144"/>
        <v>0.40306328093510685</v>
      </c>
      <c r="H133" s="17">
        <f t="shared" ref="H133" si="145">H148/H151*1000</f>
        <v>0.40436716538617062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6">IF(C133/$I133&gt;1,2^((1-$I133/C133)/LN(10/3)),2^(-LOG($I133/C133,10/3)))</f>
        <v>0.46625355071000252</v>
      </c>
      <c r="M133" s="17">
        <f t="shared" si="146"/>
        <v>0.46582614022329166</v>
      </c>
      <c r="N133" s="17">
        <f t="shared" si="146"/>
        <v>0.46234045554908049</v>
      </c>
      <c r="O133" s="17">
        <f t="shared" si="146"/>
        <v>0.46657481383475974</v>
      </c>
      <c r="P133" s="17">
        <f t="shared" si="146"/>
        <v>0.46927577521643016</v>
      </c>
      <c r="Q133" s="17">
        <f t="shared" si="146"/>
        <v>0.47014915896012716</v>
      </c>
    </row>
    <row r="134" spans="1:17">
      <c r="A134" s="9">
        <v>10</v>
      </c>
      <c r="B134" s="15" t="s">
        <v>184</v>
      </c>
      <c r="C134" s="17">
        <f t="shared" ref="C134:G134" si="147">C149/C151*100</f>
        <v>3.9856516540454363E-2</v>
      </c>
      <c r="D134" s="17">
        <f t="shared" si="147"/>
        <v>3.979307600477517E-2</v>
      </c>
      <c r="E134" s="17">
        <f t="shared" si="147"/>
        <v>3.9277297721916737E-2</v>
      </c>
      <c r="F134" s="17">
        <f t="shared" si="147"/>
        <v>3.9904229848363927E-2</v>
      </c>
      <c r="G134" s="17">
        <f t="shared" si="147"/>
        <v>4.0306328093510681E-2</v>
      </c>
      <c r="H134" s="17">
        <f t="shared" ref="H134" si="148">H149/H151*100</f>
        <v>4.0436716538617065E-2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6"/>
        <v>0.87762462199775282</v>
      </c>
      <c r="M134" s="17">
        <f t="shared" si="146"/>
        <v>0.87682011130552062</v>
      </c>
      <c r="N134" s="17">
        <f t="shared" si="146"/>
        <v>0.87025904021029876</v>
      </c>
      <c r="O134" s="17">
        <f t="shared" si="146"/>
        <v>0.87822933252059532</v>
      </c>
      <c r="P134" s="17">
        <f t="shared" si="146"/>
        <v>0.88331332642908</v>
      </c>
      <c r="Q134" s="17">
        <f t="shared" si="146"/>
        <v>0.88495728833940535</v>
      </c>
    </row>
    <row r="135" spans="1:17">
      <c r="A135" s="9">
        <v>11</v>
      </c>
      <c r="B135" s="15" t="s">
        <v>185</v>
      </c>
      <c r="C135" s="17">
        <f t="shared" ref="C135:G135" si="149">C150/C151*1000</f>
        <v>1.5942606616181747</v>
      </c>
      <c r="D135" s="17">
        <f t="shared" si="149"/>
        <v>1.5917230401910067</v>
      </c>
      <c r="E135" s="17">
        <f t="shared" si="149"/>
        <v>1.5710919088766695</v>
      </c>
      <c r="F135" s="17">
        <f t="shared" si="149"/>
        <v>3.1923383878691145</v>
      </c>
      <c r="G135" s="17">
        <f t="shared" si="149"/>
        <v>2.8214429665457477</v>
      </c>
      <c r="H135" s="17">
        <f t="shared" ref="H135" si="150">H150/H151*1000</f>
        <v>2.8305701577031943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6"/>
        <v>0.5178549278268475</v>
      </c>
      <c r="M135" s="17">
        <f t="shared" si="146"/>
        <v>0.51738021481627405</v>
      </c>
      <c r="N135" s="17">
        <f t="shared" si="146"/>
        <v>0.51350876122060274</v>
      </c>
      <c r="O135" s="17">
        <f t="shared" si="146"/>
        <v>0.77235192082318782</v>
      </c>
      <c r="P135" s="17">
        <f t="shared" si="146"/>
        <v>0.71934154988913512</v>
      </c>
      <c r="Q135" s="17">
        <f t="shared" si="146"/>
        <v>0.72068033882523419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10</v>
      </c>
      <c r="D137" s="17">
        <v>10</v>
      </c>
      <c r="E137" s="17">
        <v>9</v>
      </c>
      <c r="F137" s="17">
        <v>9</v>
      </c>
      <c r="G137" s="17">
        <v>10</v>
      </c>
      <c r="H137" s="17">
        <v>10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10</v>
      </c>
      <c r="D138" s="17">
        <v>10</v>
      </c>
      <c r="E138" s="17">
        <v>10</v>
      </c>
      <c r="F138" s="17">
        <v>10</v>
      </c>
      <c r="G138" s="17">
        <v>10</v>
      </c>
      <c r="H138" s="17">
        <v>10</v>
      </c>
      <c r="K138" s="15" t="s">
        <v>187</v>
      </c>
      <c r="L138" s="17">
        <f t="shared" ref="L138:L143" si="151">L125</f>
        <v>0.87762462199775293</v>
      </c>
      <c r="M138" s="17">
        <f t="shared" ref="M138:M143" si="152">N125</f>
        <v>0.81904015534214147</v>
      </c>
      <c r="N138" s="17">
        <f t="shared" ref="N138:N148" si="153">P125</f>
        <v>0.88331332642908</v>
      </c>
      <c r="O138" s="17">
        <f t="shared" ref="O138:O148" si="154">Q125</f>
        <v>0.88495728833940535</v>
      </c>
    </row>
    <row r="139" spans="1:17">
      <c r="A139" s="9">
        <v>3</v>
      </c>
      <c r="B139" s="10" t="s">
        <v>189</v>
      </c>
      <c r="C139" s="17">
        <v>2.87</v>
      </c>
      <c r="D139" s="17">
        <v>3.8</v>
      </c>
      <c r="E139" s="17">
        <v>3.1</v>
      </c>
      <c r="F139" s="17">
        <v>2.8</v>
      </c>
      <c r="G139" s="17">
        <v>5.0999999999999996</v>
      </c>
      <c r="H139" s="17">
        <v>5.3</v>
      </c>
      <c r="K139" s="15" t="s">
        <v>190</v>
      </c>
      <c r="L139" s="17">
        <f t="shared" si="151"/>
        <v>0.99793328041346729</v>
      </c>
      <c r="M139" s="17">
        <f t="shared" si="152"/>
        <v>0.98955799215118478</v>
      </c>
      <c r="N139" s="17">
        <f t="shared" si="153"/>
        <v>1.0043850327251767</v>
      </c>
      <c r="O139" s="17">
        <f t="shared" si="154"/>
        <v>1.0062371100082808</v>
      </c>
    </row>
    <row r="140" spans="1:17">
      <c r="A140" s="9">
        <v>4</v>
      </c>
      <c r="B140" s="10" t="s">
        <v>191</v>
      </c>
      <c r="C140" s="17">
        <v>61.7</v>
      </c>
      <c r="D140" s="17">
        <v>61.7</v>
      </c>
      <c r="E140" s="17">
        <v>61.7</v>
      </c>
      <c r="F140" s="17">
        <v>61.7</v>
      </c>
      <c r="G140" s="17">
        <v>62.9</v>
      </c>
      <c r="H140" s="17">
        <v>62.9</v>
      </c>
      <c r="K140" s="15" t="s">
        <v>192</v>
      </c>
      <c r="L140" s="17">
        <f t="shared" si="151"/>
        <v>0.72494532951149049</v>
      </c>
      <c r="M140" s="17">
        <f t="shared" si="152"/>
        <v>0.75148401098373208</v>
      </c>
      <c r="N140" s="17">
        <f t="shared" si="153"/>
        <v>1.0157001879744556</v>
      </c>
      <c r="O140" s="17">
        <f t="shared" si="154"/>
        <v>1.0392024320561624</v>
      </c>
    </row>
    <row r="141" spans="1:17">
      <c r="A141" s="9">
        <v>5</v>
      </c>
      <c r="B141" s="10" t="s">
        <v>193</v>
      </c>
      <c r="C141" s="17">
        <v>4.5</v>
      </c>
      <c r="D141" s="17">
        <v>4.5</v>
      </c>
      <c r="E141" s="17">
        <v>4.5</v>
      </c>
      <c r="F141" s="17">
        <v>4.5</v>
      </c>
      <c r="G141" s="17">
        <v>4.5</v>
      </c>
      <c r="H141" s="17">
        <v>4.5999999999999996</v>
      </c>
      <c r="K141" s="15" t="s">
        <v>194</v>
      </c>
      <c r="L141" s="17">
        <f t="shared" si="151"/>
        <v>0.89185550019657944</v>
      </c>
      <c r="M141" s="17">
        <f t="shared" si="152"/>
        <v>0.88437048386427186</v>
      </c>
      <c r="N141" s="17">
        <f t="shared" si="153"/>
        <v>0.90764626640801072</v>
      </c>
      <c r="O141" s="17">
        <f t="shared" si="154"/>
        <v>0.90933551510989075</v>
      </c>
    </row>
    <row r="142" spans="1:17">
      <c r="A142" s="9">
        <v>6</v>
      </c>
      <c r="B142" s="10" t="s">
        <v>195</v>
      </c>
      <c r="C142" s="17">
        <v>6582</v>
      </c>
      <c r="D142" s="17">
        <v>7217.3</v>
      </c>
      <c r="E142" s="17">
        <v>5363.8</v>
      </c>
      <c r="F142" s="17">
        <v>8867.4</v>
      </c>
      <c r="G142" s="17">
        <v>8456.7000000000007</v>
      </c>
      <c r="H142" s="17">
        <v>7875</v>
      </c>
      <c r="K142" s="15" t="s">
        <v>196</v>
      </c>
      <c r="L142" s="17">
        <f t="shared" si="151"/>
        <v>0.42280703095611333</v>
      </c>
      <c r="M142" s="17">
        <f t="shared" si="152"/>
        <v>0.41925856651156634</v>
      </c>
      <c r="N142" s="17">
        <f t="shared" si="153"/>
        <v>0.42554763801100792</v>
      </c>
      <c r="O142" s="17">
        <f t="shared" si="154"/>
        <v>0.43176865466869396</v>
      </c>
    </row>
    <row r="143" spans="1:17">
      <c r="A143" s="9">
        <v>7</v>
      </c>
      <c r="B143" s="10" t="s">
        <v>197</v>
      </c>
      <c r="C143" s="17">
        <v>5267</v>
      </c>
      <c r="D143" s="17">
        <v>8580.7000000000007</v>
      </c>
      <c r="E143" s="17">
        <v>5276.5</v>
      </c>
      <c r="F143" s="17">
        <v>8199.4</v>
      </c>
      <c r="G143" s="17">
        <v>8234.9</v>
      </c>
      <c r="H143" s="17">
        <v>8039.3</v>
      </c>
      <c r="K143" s="15" t="s">
        <v>198</v>
      </c>
      <c r="L143" s="17">
        <f t="shared" si="151"/>
        <v>1.5159309541007988</v>
      </c>
      <c r="M143" s="17">
        <f t="shared" si="152"/>
        <v>1.0882874718486286</v>
      </c>
      <c r="N143" s="17">
        <f t="shared" si="153"/>
        <v>1.1342928720272727</v>
      </c>
      <c r="O143" s="17">
        <f t="shared" si="154"/>
        <v>0.89246646512531624</v>
      </c>
    </row>
    <row r="144" spans="1:17">
      <c r="A144" s="9">
        <v>8</v>
      </c>
      <c r="B144" s="10" t="s">
        <v>199</v>
      </c>
      <c r="C144" s="17"/>
      <c r="D144" s="17"/>
      <c r="E144" s="17">
        <v>44</v>
      </c>
      <c r="F144" s="17">
        <v>46</v>
      </c>
      <c r="G144" s="17">
        <v>26</v>
      </c>
      <c r="H144" s="17">
        <v>38</v>
      </c>
      <c r="K144" s="15" t="s">
        <v>200</v>
      </c>
      <c r="L144" s="17">
        <f>N131</f>
        <v>0.46574110362325694</v>
      </c>
      <c r="M144" s="17">
        <f>O131</f>
        <v>0.43815476558028393</v>
      </c>
      <c r="N144" s="17">
        <f t="shared" si="153"/>
        <v>0.74281992258360174</v>
      </c>
      <c r="O144" s="17">
        <f t="shared" si="154"/>
        <v>0.49617549246573078</v>
      </c>
    </row>
    <row r="145" spans="1:17">
      <c r="A145" s="9">
        <v>9</v>
      </c>
      <c r="B145" s="10" t="s">
        <v>201</v>
      </c>
      <c r="C145" s="17"/>
      <c r="D145" s="17"/>
      <c r="E145" s="17">
        <v>21</v>
      </c>
      <c r="F145" s="17">
        <v>21</v>
      </c>
      <c r="G145" s="17">
        <v>20</v>
      </c>
      <c r="H145" s="17">
        <v>18</v>
      </c>
      <c r="K145" s="15" t="s">
        <v>202</v>
      </c>
      <c r="L145" s="17">
        <f>L132</f>
        <v>1.0057588459224942</v>
      </c>
      <c r="M145" s="17">
        <f>N132</f>
        <v>0.54704427766959629</v>
      </c>
      <c r="N145" s="17">
        <f t="shared" si="153"/>
        <v>0.83019091096646969</v>
      </c>
      <c r="O145" s="17">
        <f t="shared" si="154"/>
        <v>0.37507668357923812</v>
      </c>
    </row>
    <row r="146" spans="1:17">
      <c r="A146" s="9">
        <v>10</v>
      </c>
      <c r="B146" s="10" t="s">
        <v>203</v>
      </c>
      <c r="C146" s="17">
        <v>122</v>
      </c>
      <c r="D146" s="17">
        <v>139</v>
      </c>
      <c r="E146" s="17">
        <v>76</v>
      </c>
      <c r="F146" s="17">
        <v>107</v>
      </c>
      <c r="G146" s="17">
        <v>78</v>
      </c>
      <c r="H146" s="17">
        <v>83</v>
      </c>
      <c r="K146" s="15" t="s">
        <v>204</v>
      </c>
      <c r="L146" s="17">
        <f>L133</f>
        <v>0.46625355071000252</v>
      </c>
      <c r="M146" s="17">
        <f>N133</f>
        <v>0.46234045554908049</v>
      </c>
      <c r="N146" s="17">
        <f t="shared" si="153"/>
        <v>0.46927577521643016</v>
      </c>
      <c r="O146" s="17">
        <f t="shared" si="154"/>
        <v>0.47014915896012716</v>
      </c>
    </row>
    <row r="147" spans="1:17">
      <c r="A147" s="9">
        <v>11</v>
      </c>
      <c r="B147" s="10" t="s">
        <v>205</v>
      </c>
      <c r="C147" s="17">
        <v>116</v>
      </c>
      <c r="D147" s="17">
        <v>100</v>
      </c>
      <c r="E147" s="17">
        <v>93</v>
      </c>
      <c r="F147" s="17">
        <v>107</v>
      </c>
      <c r="G147" s="17">
        <v>80</v>
      </c>
      <c r="H147" s="17">
        <v>114</v>
      </c>
      <c r="K147" s="15" t="s">
        <v>206</v>
      </c>
      <c r="L147" s="17">
        <f>L134</f>
        <v>0.87762462199775282</v>
      </c>
      <c r="M147" s="17">
        <f>N134</f>
        <v>0.87025904021029876</v>
      </c>
      <c r="N147" s="17">
        <f t="shared" si="153"/>
        <v>0.88331332642908</v>
      </c>
      <c r="O147" s="17">
        <f t="shared" si="154"/>
        <v>0.88495728833940535</v>
      </c>
    </row>
    <row r="148" spans="1:17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K148" s="15" t="s">
        <v>208</v>
      </c>
      <c r="L148" s="17">
        <f>L135</f>
        <v>0.5178549278268475</v>
      </c>
      <c r="M148" s="17">
        <f>N135</f>
        <v>0.51350876122060274</v>
      </c>
      <c r="N148" s="17">
        <f t="shared" si="153"/>
        <v>0.71934154988913512</v>
      </c>
      <c r="O148" s="17">
        <f t="shared" si="154"/>
        <v>0.72068033882523419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4</v>
      </c>
      <c r="D150" s="17">
        <v>4</v>
      </c>
      <c r="E150" s="17">
        <v>4</v>
      </c>
      <c r="F150" s="17">
        <v>8</v>
      </c>
      <c r="G150" s="21">
        <v>7</v>
      </c>
      <c r="H150" s="21">
        <v>7</v>
      </c>
    </row>
    <row r="151" spans="1:17">
      <c r="A151" s="9">
        <v>15</v>
      </c>
      <c r="B151" s="10" t="s">
        <v>213</v>
      </c>
      <c r="C151" s="17">
        <v>2509</v>
      </c>
      <c r="D151" s="17">
        <v>2513</v>
      </c>
      <c r="E151" s="17">
        <v>2546</v>
      </c>
      <c r="F151" s="17">
        <v>2506</v>
      </c>
      <c r="G151" s="17">
        <v>2481</v>
      </c>
      <c r="H151" s="17">
        <v>2473</v>
      </c>
    </row>
    <row r="152" spans="1:17" ht="16">
      <c r="A152" s="20"/>
    </row>
    <row r="153" spans="1:17" ht="16">
      <c r="A153" s="20" t="s">
        <v>316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5">C167/C181*1000</f>
        <v>3.3134526176275676</v>
      </c>
      <c r="D155" s="17">
        <f t="shared" si="155"/>
        <v>3.3670033670033668</v>
      </c>
      <c r="E155" s="17">
        <f t="shared" si="155"/>
        <v>2.7322404371584699</v>
      </c>
      <c r="F155" s="17">
        <f t="shared" si="155"/>
        <v>2.7605244996549345</v>
      </c>
      <c r="G155" s="17">
        <f t="shared" si="155"/>
        <v>2.8129395218002813</v>
      </c>
      <c r="H155" s="17">
        <f t="shared" ref="H155" si="156">H167/H181*1000</f>
        <v>2.8591851322373123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7">IF(C155/$I155&gt;1,2^((1-$I155/C155)/LN(10/3)),2^(-LOG($I155/C155,10/3)))</f>
        <v>0.78908834866588939</v>
      </c>
      <c r="M155" s="17">
        <f t="shared" si="157"/>
        <v>0.796405448762322</v>
      </c>
      <c r="N155" s="17">
        <f t="shared" si="157"/>
        <v>0.70615906704192444</v>
      </c>
      <c r="O155" s="17">
        <f t="shared" si="157"/>
        <v>0.71035843635199714</v>
      </c>
      <c r="P155" s="17">
        <f t="shared" si="157"/>
        <v>0.71809259851307183</v>
      </c>
      <c r="Q155" s="17">
        <f t="shared" si="157"/>
        <v>0.72486579659506223</v>
      </c>
    </row>
    <row r="156" spans="1:17">
      <c r="A156" s="9">
        <v>2</v>
      </c>
      <c r="B156" s="15" t="s">
        <v>176</v>
      </c>
      <c r="C156" s="17">
        <f t="shared" ref="C156:G156" si="158">C168/C181*1000</f>
        <v>1.3253810470510272</v>
      </c>
      <c r="D156" s="17">
        <f t="shared" si="158"/>
        <v>1.3468013468013469</v>
      </c>
      <c r="E156" s="17">
        <f t="shared" si="158"/>
        <v>1.3661202185792349</v>
      </c>
      <c r="F156" s="17">
        <f t="shared" si="158"/>
        <v>1.3802622498274673</v>
      </c>
      <c r="G156" s="17">
        <f t="shared" si="158"/>
        <v>2.109704641350211</v>
      </c>
      <c r="H156" s="17">
        <f t="shared" ref="H156" si="159">H168/H181*1000</f>
        <v>2.8591851322373123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7"/>
        <v>0.52944110036458814</v>
      </c>
      <c r="M156" s="17">
        <f t="shared" si="157"/>
        <v>0.53435052974988162</v>
      </c>
      <c r="N156" s="17">
        <f t="shared" si="157"/>
        <v>0.53874998207746427</v>
      </c>
      <c r="O156" s="17">
        <f t="shared" si="157"/>
        <v>0.54195380717315489</v>
      </c>
      <c r="P156" s="17">
        <f t="shared" si="157"/>
        <v>0.69190082392572061</v>
      </c>
      <c r="Q156" s="17">
        <f t="shared" si="157"/>
        <v>0.82423360070392782</v>
      </c>
    </row>
    <row r="157" spans="1:17">
      <c r="A157" s="9">
        <v>3</v>
      </c>
      <c r="B157" s="15" t="s">
        <v>177</v>
      </c>
      <c r="C157" s="17">
        <f>C169/C181*1000+0.00001</f>
        <v>1.1862260371106694</v>
      </c>
      <c r="D157" s="17">
        <f>D169/D181*1000+0.00001</f>
        <v>1.2053972053872053</v>
      </c>
      <c r="E157" s="17">
        <f>E169/E181*1000+0.00001</f>
        <v>0.81968213114754096</v>
      </c>
      <c r="F157" s="17">
        <f>F169/F181*1000+0.00001</f>
        <v>1.0352066873706005</v>
      </c>
      <c r="G157" s="17">
        <f>G169/G181*1000</f>
        <v>1.0548523206751055</v>
      </c>
      <c r="H157" s="17">
        <f>H169/H181*1000</f>
        <v>0.71479628305932807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7"/>
        <v>0.74027223061957081</v>
      </c>
      <c r="M157" s="17">
        <f t="shared" si="157"/>
        <v>0.74713660836773632</v>
      </c>
      <c r="N157" s="17">
        <f t="shared" si="157"/>
        <v>0.59837891258956266</v>
      </c>
      <c r="O157" s="17">
        <f t="shared" si="157"/>
        <v>0.68445256479809968</v>
      </c>
      <c r="P157" s="17">
        <f t="shared" si="157"/>
        <v>0.69190082392572061</v>
      </c>
      <c r="Q157" s="17">
        <f t="shared" si="157"/>
        <v>0.55302190844909382</v>
      </c>
    </row>
    <row r="158" spans="1:17">
      <c r="A158" s="9">
        <v>4</v>
      </c>
      <c r="B158" s="15" t="s">
        <v>178</v>
      </c>
      <c r="C158" s="17">
        <f t="shared" ref="C158:G158" si="160">C170/C181*1000</f>
        <v>50.192180251822393</v>
      </c>
      <c r="D158" s="17">
        <f t="shared" si="160"/>
        <v>51.003367003367003</v>
      </c>
      <c r="E158" s="17">
        <f t="shared" si="160"/>
        <v>51.707650273224047</v>
      </c>
      <c r="F158" s="17">
        <f t="shared" si="160"/>
        <v>52.242926155969634</v>
      </c>
      <c r="G158" s="17">
        <f t="shared" si="160"/>
        <v>53.234880450070328</v>
      </c>
      <c r="H158" s="17">
        <f t="shared" ref="H158" si="161">H170/H181*1000</f>
        <v>54.110078627591136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7"/>
        <v>1.2606270675548941</v>
      </c>
      <c r="M158" s="17">
        <f t="shared" si="157"/>
        <v>1.2675452429821163</v>
      </c>
      <c r="N158" s="17">
        <f t="shared" si="157"/>
        <v>1.2734051291269535</v>
      </c>
      <c r="O158" s="17">
        <f t="shared" si="157"/>
        <v>1.277770643079317</v>
      </c>
      <c r="P158" s="17">
        <f t="shared" si="157"/>
        <v>1.2856663168489451</v>
      </c>
      <c r="Q158" s="17">
        <f t="shared" si="157"/>
        <v>1.2924307321727355</v>
      </c>
    </row>
    <row r="159" spans="1:17">
      <c r="A159" s="9">
        <v>5</v>
      </c>
      <c r="B159" s="15" t="s">
        <v>179</v>
      </c>
      <c r="C159" s="17">
        <f t="shared" ref="C159:G159" si="162">C171/C181*1000</f>
        <v>1.0603048376408217</v>
      </c>
      <c r="D159" s="17">
        <f t="shared" si="162"/>
        <v>1.0774410774410776</v>
      </c>
      <c r="E159" s="17">
        <f t="shared" si="162"/>
        <v>1.0928961748633881</v>
      </c>
      <c r="F159" s="17">
        <f t="shared" si="162"/>
        <v>1.1042097998619738</v>
      </c>
      <c r="G159" s="17">
        <f t="shared" si="162"/>
        <v>1.5471167369901548</v>
      </c>
      <c r="H159" s="17">
        <f t="shared" ref="H159" si="163">H171/H181*1000</f>
        <v>2.3588277340957826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7"/>
        <v>0.31240427392951214</v>
      </c>
      <c r="M159" s="17">
        <f t="shared" si="157"/>
        <v>0.31530115277300325</v>
      </c>
      <c r="N159" s="17">
        <f t="shared" si="157"/>
        <v>0.31789711237859392</v>
      </c>
      <c r="O159" s="17">
        <f t="shared" si="157"/>
        <v>0.31978757507997296</v>
      </c>
      <c r="P159" s="17">
        <f t="shared" si="157"/>
        <v>0.38831812201924099</v>
      </c>
      <c r="Q159" s="17">
        <f t="shared" si="157"/>
        <v>0.49504363888232478</v>
      </c>
    </row>
    <row r="160" spans="1:17">
      <c r="A160" s="9">
        <v>6</v>
      </c>
      <c r="B160" s="15" t="s">
        <v>180</v>
      </c>
      <c r="C160" s="17">
        <f t="shared" ref="C160:G160" si="164">(C172-C173)/C172*100</f>
        <v>3.5604527396740054E-2</v>
      </c>
      <c r="D160" s="17">
        <f t="shared" si="164"/>
        <v>-11.872483613093957</v>
      </c>
      <c r="E160" s="17">
        <f t="shared" si="164"/>
        <v>0.53169361967655926</v>
      </c>
      <c r="F160" s="17">
        <f t="shared" si="164"/>
        <v>10.534512769877539</v>
      </c>
      <c r="G160" s="17">
        <f t="shared" si="164"/>
        <v>0.15230003106117962</v>
      </c>
      <c r="H160" s="17">
        <f t="shared" ref="H160" si="165">(H172-H173)/H172*100</f>
        <v>2.410901467505254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6">(ATAN((C160+2.4)/10)+3.1415/2)/3.1415*1.75</f>
        <v>1.0080862272327991</v>
      </c>
      <c r="M160" s="17">
        <f t="shared" si="166"/>
        <v>0.45257432226689165</v>
      </c>
      <c r="N160" s="17">
        <f t="shared" si="166"/>
        <v>1.0338611357675536</v>
      </c>
      <c r="O160" s="17">
        <f t="shared" si="166"/>
        <v>1.3834043886314886</v>
      </c>
      <c r="P160" s="17">
        <f t="shared" si="166"/>
        <v>1.0142061519988439</v>
      </c>
      <c r="Q160" s="17">
        <f t="shared" si="166"/>
        <v>1.1247882586518378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-10.245901639344261</v>
      </c>
      <c r="F161" s="17">
        <f>(F175-F174)/F181*1000</f>
        <v>-11.042097998619738</v>
      </c>
      <c r="G161" s="17">
        <f>(G175-G174)/G181*1000</f>
        <v>-4.2194092827004219</v>
      </c>
      <c r="H161" s="17">
        <f>(H175-H174)/H181*1000</f>
        <v>-8.5775553967119365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7">(ATAN(E161/10)+3.1415/2)/3.1415*1.75</f>
        <v>0.43072153379273259</v>
      </c>
      <c r="O161" s="17">
        <f t="shared" si="167"/>
        <v>0.40992159982077686</v>
      </c>
      <c r="P161" s="17">
        <f t="shared" si="167"/>
        <v>0.65257940881464427</v>
      </c>
      <c r="Q161" s="17">
        <f t="shared" si="167"/>
        <v>0.48005685892516531</v>
      </c>
    </row>
    <row r="162" spans="1:17">
      <c r="A162" s="9">
        <v>8</v>
      </c>
      <c r="B162" s="15" t="s">
        <v>182</v>
      </c>
      <c r="C162" s="17">
        <f t="shared" ref="C162:H162" si="168">(C176-C177)/C181*1000</f>
        <v>-7.2895957587806501</v>
      </c>
      <c r="D162" s="17">
        <f t="shared" si="168"/>
        <v>-2.6936026936026938</v>
      </c>
      <c r="E162" s="17">
        <f t="shared" si="168"/>
        <v>0</v>
      </c>
      <c r="F162" s="17">
        <f t="shared" si="168"/>
        <v>-7.5914423740510699</v>
      </c>
      <c r="G162" s="17">
        <f t="shared" si="168"/>
        <v>-11.954992967651195</v>
      </c>
      <c r="H162" s="17">
        <f t="shared" si="168"/>
        <v>6.4331665475339523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0.52410943490151318</v>
      </c>
      <c r="M162" s="17">
        <f>(ATAN(D162/10)+3.1415/2)/3.1415*1.75</f>
        <v>0.72842922742048422</v>
      </c>
      <c r="N162" s="17">
        <f t="shared" si="167"/>
        <v>0.875</v>
      </c>
      <c r="O162" s="17">
        <f t="shared" si="167"/>
        <v>0.51328629164676043</v>
      </c>
      <c r="P162" s="17">
        <f t="shared" si="167"/>
        <v>0.38801401622585002</v>
      </c>
      <c r="Q162" s="17">
        <f t="shared" si="167"/>
        <v>1.1934496161919257</v>
      </c>
    </row>
    <row r="163" spans="1:17">
      <c r="A163" s="9">
        <v>9</v>
      </c>
      <c r="B163" s="15" t="s">
        <v>183</v>
      </c>
      <c r="C163" s="17">
        <f t="shared" ref="C163:G163" si="169">C178/C181*1000</f>
        <v>0.66269052352551361</v>
      </c>
      <c r="D163" s="17">
        <f t="shared" si="169"/>
        <v>0.67340067340067344</v>
      </c>
      <c r="E163" s="17">
        <f t="shared" si="169"/>
        <v>0.68306010928961747</v>
      </c>
      <c r="F163" s="17">
        <f t="shared" si="169"/>
        <v>0.69013112491373363</v>
      </c>
      <c r="G163" s="17">
        <f t="shared" si="169"/>
        <v>0.70323488045007032</v>
      </c>
      <c r="H163" s="17">
        <f t="shared" ref="H163" si="170">H178/H181*1000</f>
        <v>0.71479628305932807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1">IF(C163/$I163&gt;1,2^((1-$I163/C163)/LN(10/3)),2^(-LOG($I163/C163,10/3)))</f>
        <v>0.62480854785902418</v>
      </c>
      <c r="M163" s="17">
        <f t="shared" si="171"/>
        <v>0.63060230554600638</v>
      </c>
      <c r="N163" s="17">
        <f t="shared" si="171"/>
        <v>0.63579422475718772</v>
      </c>
      <c r="O163" s="17">
        <f t="shared" si="171"/>
        <v>0.63957515015994593</v>
      </c>
      <c r="P163" s="17">
        <f t="shared" si="171"/>
        <v>0.64653864587196075</v>
      </c>
      <c r="Q163" s="17">
        <f t="shared" si="171"/>
        <v>0.65263693225622421</v>
      </c>
    </row>
    <row r="164" spans="1:17">
      <c r="A164" s="9">
        <v>10</v>
      </c>
      <c r="B164" s="15" t="s">
        <v>184</v>
      </c>
      <c r="C164" s="17">
        <f t="shared" ref="C164:G164" si="172">C179/C181*100</f>
        <v>6.6269052352551358E-2</v>
      </c>
      <c r="D164" s="17">
        <f t="shared" si="172"/>
        <v>6.7340067340067339E-2</v>
      </c>
      <c r="E164" s="17">
        <f t="shared" si="172"/>
        <v>6.8306010928961755E-2</v>
      </c>
      <c r="F164" s="17">
        <f t="shared" si="172"/>
        <v>6.901311249137336E-2</v>
      </c>
      <c r="G164" s="17">
        <f t="shared" si="172"/>
        <v>7.0323488045007029E-2</v>
      </c>
      <c r="H164" s="17">
        <f t="shared" ref="H164" si="173">H179/H181*100</f>
        <v>7.147962830593281E-2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1"/>
        <v>1.1518143971772963</v>
      </c>
      <c r="M164" s="17">
        <f t="shared" si="171"/>
        <v>1.1597993725273297</v>
      </c>
      <c r="N164" s="17">
        <f t="shared" si="171"/>
        <v>1.1668316220816024</v>
      </c>
      <c r="O164" s="17">
        <f t="shared" si="171"/>
        <v>1.1718807478621103</v>
      </c>
      <c r="P164" s="17">
        <f t="shared" si="171"/>
        <v>1.1810242963315309</v>
      </c>
      <c r="Q164" s="17">
        <f t="shared" si="171"/>
        <v>1.1888694946284946</v>
      </c>
    </row>
    <row r="165" spans="1:17">
      <c r="A165" s="9">
        <v>11</v>
      </c>
      <c r="B165" s="15" t="s">
        <v>185</v>
      </c>
      <c r="C165" s="17">
        <f t="shared" ref="C165:G165" si="174">C180/C181*1000</f>
        <v>2.6507620941020544</v>
      </c>
      <c r="D165" s="17">
        <f t="shared" si="174"/>
        <v>2.6936026936026938</v>
      </c>
      <c r="E165" s="17">
        <f t="shared" si="174"/>
        <v>3.4153005464480874</v>
      </c>
      <c r="F165" s="17">
        <f t="shared" si="174"/>
        <v>5.521048999309869</v>
      </c>
      <c r="G165" s="17">
        <f t="shared" si="174"/>
        <v>4.9226441631504922</v>
      </c>
      <c r="H165" s="17">
        <f t="shared" ref="H165" si="175">H180/H181*1000</f>
        <v>5.0035739814152969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1"/>
        <v>0.69395757944238867</v>
      </c>
      <c r="M165" s="17">
        <f t="shared" si="171"/>
        <v>0.70039254591989775</v>
      </c>
      <c r="N165" s="17">
        <f t="shared" si="171"/>
        <v>0.80296247006236054</v>
      </c>
      <c r="O165" s="17">
        <f t="shared" si="171"/>
        <v>1.0558364096035431</v>
      </c>
      <c r="P165" s="17">
        <f t="shared" si="171"/>
        <v>0.99106354119869688</v>
      </c>
      <c r="Q165" s="17">
        <f t="shared" si="171"/>
        <v>1.0004113107382837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5</v>
      </c>
      <c r="D167" s="17">
        <v>5</v>
      </c>
      <c r="E167" s="17">
        <v>4</v>
      </c>
      <c r="F167" s="17">
        <v>4</v>
      </c>
      <c r="G167" s="17">
        <v>4</v>
      </c>
      <c r="H167" s="17">
        <v>4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3</v>
      </c>
      <c r="H168" s="17">
        <v>4</v>
      </c>
      <c r="K168" s="15" t="s">
        <v>187</v>
      </c>
      <c r="L168" s="17">
        <f t="shared" ref="L168:L173" si="176">L155</f>
        <v>0.78908834866588939</v>
      </c>
      <c r="M168" s="17">
        <f t="shared" ref="M168:M173" si="177">N155</f>
        <v>0.70615906704192444</v>
      </c>
      <c r="N168" s="17">
        <f t="shared" ref="N168:N178" si="178">P155</f>
        <v>0.71809259851307183</v>
      </c>
      <c r="O168" s="17">
        <f t="shared" ref="O168:O178" si="179">Q155</f>
        <v>0.72486579659506223</v>
      </c>
    </row>
    <row r="169" spans="1:17">
      <c r="A169" s="9">
        <v>3</v>
      </c>
      <c r="B169" s="10" t="s">
        <v>189</v>
      </c>
      <c r="C169" s="17">
        <v>1.79</v>
      </c>
      <c r="D169" s="17">
        <v>1.79</v>
      </c>
      <c r="E169" s="17">
        <v>1.2</v>
      </c>
      <c r="F169" s="17">
        <v>1.5</v>
      </c>
      <c r="G169" s="17">
        <v>1.5</v>
      </c>
      <c r="H169" s="17">
        <v>1</v>
      </c>
      <c r="K169" s="15" t="s">
        <v>190</v>
      </c>
      <c r="L169" s="17">
        <f t="shared" si="176"/>
        <v>0.52944110036458814</v>
      </c>
      <c r="M169" s="17">
        <f t="shared" si="177"/>
        <v>0.53874998207746427</v>
      </c>
      <c r="N169" s="17">
        <f t="shared" si="178"/>
        <v>0.69190082392572061</v>
      </c>
      <c r="O169" s="17">
        <f t="shared" si="179"/>
        <v>0.82423360070392782</v>
      </c>
    </row>
    <row r="170" spans="1:17">
      <c r="A170" s="9">
        <v>4</v>
      </c>
      <c r="B170" s="10" t="s">
        <v>191</v>
      </c>
      <c r="C170" s="17">
        <v>75.739999999999995</v>
      </c>
      <c r="D170" s="17">
        <v>75.739999999999995</v>
      </c>
      <c r="E170" s="17">
        <v>75.7</v>
      </c>
      <c r="F170" s="17">
        <v>75.7</v>
      </c>
      <c r="G170" s="17">
        <v>75.7</v>
      </c>
      <c r="H170" s="17">
        <v>75.7</v>
      </c>
      <c r="K170" s="15" t="s">
        <v>192</v>
      </c>
      <c r="L170" s="17">
        <f t="shared" si="176"/>
        <v>0.74027223061957081</v>
      </c>
      <c r="M170" s="17">
        <f t="shared" si="177"/>
        <v>0.59837891258956266</v>
      </c>
      <c r="N170" s="17">
        <f t="shared" si="178"/>
        <v>0.69190082392572061</v>
      </c>
      <c r="O170" s="17">
        <f t="shared" si="179"/>
        <v>0.55302190844909382</v>
      </c>
    </row>
    <row r="171" spans="1:17">
      <c r="A171" s="9">
        <v>5</v>
      </c>
      <c r="B171" s="10" t="s">
        <v>193</v>
      </c>
      <c r="C171" s="17">
        <v>1.6</v>
      </c>
      <c r="D171" s="17">
        <v>1.6</v>
      </c>
      <c r="E171" s="17">
        <v>1.6</v>
      </c>
      <c r="F171" s="17">
        <v>1.6</v>
      </c>
      <c r="G171" s="17">
        <v>2.2000000000000002</v>
      </c>
      <c r="H171" s="17">
        <v>3.3</v>
      </c>
      <c r="K171" s="15" t="s">
        <v>194</v>
      </c>
      <c r="L171" s="17">
        <f t="shared" si="176"/>
        <v>1.2606270675548941</v>
      </c>
      <c r="M171" s="17">
        <f t="shared" si="177"/>
        <v>1.2734051291269535</v>
      </c>
      <c r="N171" s="17">
        <f t="shared" si="178"/>
        <v>1.2856663168489451</v>
      </c>
      <c r="O171" s="17">
        <f t="shared" si="179"/>
        <v>1.2924307321727355</v>
      </c>
    </row>
    <row r="172" spans="1:17">
      <c r="A172" s="9">
        <v>6</v>
      </c>
      <c r="B172" s="10" t="s">
        <v>195</v>
      </c>
      <c r="C172" s="17">
        <v>5336.4</v>
      </c>
      <c r="D172" s="17">
        <v>5141.3</v>
      </c>
      <c r="E172" s="17">
        <v>7692.4</v>
      </c>
      <c r="F172" s="17">
        <v>9823.9</v>
      </c>
      <c r="G172" s="17">
        <v>9980.2999999999993</v>
      </c>
      <c r="H172" s="17">
        <v>11257.2</v>
      </c>
      <c r="K172" s="15" t="s">
        <v>196</v>
      </c>
      <c r="L172" s="17">
        <f t="shared" si="176"/>
        <v>0.31240427392951214</v>
      </c>
      <c r="M172" s="17">
        <f t="shared" si="177"/>
        <v>0.31789711237859392</v>
      </c>
      <c r="N172" s="17">
        <f t="shared" si="178"/>
        <v>0.38831812201924099</v>
      </c>
      <c r="O172" s="17">
        <f t="shared" si="179"/>
        <v>0.49504363888232478</v>
      </c>
    </row>
    <row r="173" spans="1:17">
      <c r="A173" s="9">
        <v>7</v>
      </c>
      <c r="B173" s="10" t="s">
        <v>197</v>
      </c>
      <c r="C173" s="17">
        <v>5334.5</v>
      </c>
      <c r="D173" s="17">
        <v>5751.7</v>
      </c>
      <c r="E173" s="17">
        <v>7651.5</v>
      </c>
      <c r="F173" s="17">
        <v>8789</v>
      </c>
      <c r="G173" s="17">
        <v>9965.1</v>
      </c>
      <c r="H173" s="17">
        <v>10985.8</v>
      </c>
      <c r="K173" s="15" t="s">
        <v>198</v>
      </c>
      <c r="L173" s="17">
        <f t="shared" si="176"/>
        <v>1.0080862272327991</v>
      </c>
      <c r="M173" s="17">
        <f t="shared" si="177"/>
        <v>1.0338611357675536</v>
      </c>
      <c r="N173" s="17">
        <f t="shared" si="178"/>
        <v>1.0142061519988439</v>
      </c>
      <c r="O173" s="17">
        <f t="shared" si="179"/>
        <v>1.1247882586518378</v>
      </c>
    </row>
    <row r="174" spans="1:17">
      <c r="A174" s="9">
        <v>8</v>
      </c>
      <c r="B174" s="10" t="s">
        <v>199</v>
      </c>
      <c r="C174" s="17"/>
      <c r="D174" s="17"/>
      <c r="E174" s="17">
        <v>27</v>
      </c>
      <c r="F174" s="17">
        <v>23</v>
      </c>
      <c r="G174" s="17">
        <v>20</v>
      </c>
      <c r="H174" s="17">
        <v>22</v>
      </c>
      <c r="K174" s="15" t="s">
        <v>200</v>
      </c>
      <c r="L174" s="17">
        <f>N161</f>
        <v>0.43072153379273259</v>
      </c>
      <c r="M174" s="17">
        <f>O161</f>
        <v>0.40992159982077686</v>
      </c>
      <c r="N174" s="17">
        <f t="shared" si="178"/>
        <v>0.65257940881464427</v>
      </c>
      <c r="O174" s="17">
        <f t="shared" si="179"/>
        <v>0.48005685892516531</v>
      </c>
    </row>
    <row r="175" spans="1:17">
      <c r="A175" s="9">
        <v>9</v>
      </c>
      <c r="B175" s="10" t="s">
        <v>201</v>
      </c>
      <c r="C175" s="17"/>
      <c r="D175" s="17"/>
      <c r="E175" s="17">
        <v>12</v>
      </c>
      <c r="F175" s="17">
        <v>7</v>
      </c>
      <c r="G175" s="17">
        <v>14</v>
      </c>
      <c r="H175" s="17">
        <v>10</v>
      </c>
      <c r="K175" s="15" t="s">
        <v>202</v>
      </c>
      <c r="L175" s="17">
        <f>L162</f>
        <v>0.52410943490151318</v>
      </c>
      <c r="M175" s="17">
        <f>N162</f>
        <v>0.875</v>
      </c>
      <c r="N175" s="17">
        <f t="shared" si="178"/>
        <v>0.38801401622585002</v>
      </c>
      <c r="O175" s="17">
        <f t="shared" si="179"/>
        <v>1.1934496161919257</v>
      </c>
    </row>
    <row r="176" spans="1:17">
      <c r="A176" s="9">
        <v>10</v>
      </c>
      <c r="B176" s="10" t="s">
        <v>203</v>
      </c>
      <c r="C176" s="17">
        <v>56</v>
      </c>
      <c r="D176" s="17">
        <v>60</v>
      </c>
      <c r="E176" s="17">
        <v>42</v>
      </c>
      <c r="F176" s="17">
        <v>34</v>
      </c>
      <c r="G176" s="17">
        <v>40</v>
      </c>
      <c r="H176" s="17">
        <v>45</v>
      </c>
      <c r="K176" s="15" t="s">
        <v>204</v>
      </c>
      <c r="L176" s="17">
        <f>L163</f>
        <v>0.62480854785902418</v>
      </c>
      <c r="M176" s="17">
        <f>N163</f>
        <v>0.63579422475718772</v>
      </c>
      <c r="N176" s="17">
        <f t="shared" si="178"/>
        <v>0.64653864587196075</v>
      </c>
      <c r="O176" s="17">
        <f t="shared" si="179"/>
        <v>0.65263693225622421</v>
      </c>
    </row>
    <row r="177" spans="1:17">
      <c r="A177" s="9">
        <v>11</v>
      </c>
      <c r="B177" s="10" t="s">
        <v>205</v>
      </c>
      <c r="C177" s="17">
        <v>67</v>
      </c>
      <c r="D177" s="17">
        <v>64</v>
      </c>
      <c r="E177" s="17">
        <v>42</v>
      </c>
      <c r="F177" s="17">
        <v>45</v>
      </c>
      <c r="G177" s="17">
        <v>57</v>
      </c>
      <c r="H177" s="17">
        <v>36</v>
      </c>
      <c r="K177" s="15" t="s">
        <v>206</v>
      </c>
      <c r="L177" s="17">
        <f>L164</f>
        <v>1.1518143971772963</v>
      </c>
      <c r="M177" s="17">
        <f>N164</f>
        <v>1.1668316220816024</v>
      </c>
      <c r="N177" s="17">
        <f t="shared" si="178"/>
        <v>1.1810242963315309</v>
      </c>
      <c r="O177" s="17">
        <f t="shared" si="179"/>
        <v>1.1888694946284946</v>
      </c>
    </row>
    <row r="178" spans="1:17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K178" s="15" t="s">
        <v>208</v>
      </c>
      <c r="L178" s="17">
        <f>L165</f>
        <v>0.69395757944238867</v>
      </c>
      <c r="M178" s="17">
        <f>N165</f>
        <v>0.80296247006236054</v>
      </c>
      <c r="N178" s="17">
        <f t="shared" si="178"/>
        <v>0.99106354119869688</v>
      </c>
      <c r="O178" s="17">
        <f t="shared" si="179"/>
        <v>1.0004113107382837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4</v>
      </c>
      <c r="D180" s="17">
        <v>4</v>
      </c>
      <c r="E180" s="17">
        <v>5</v>
      </c>
      <c r="F180" s="17">
        <v>8</v>
      </c>
      <c r="G180" s="21">
        <v>7</v>
      </c>
      <c r="H180" s="21">
        <v>7</v>
      </c>
    </row>
    <row r="181" spans="1:17">
      <c r="A181" s="9">
        <v>15</v>
      </c>
      <c r="B181" s="10" t="s">
        <v>213</v>
      </c>
      <c r="C181" s="17">
        <v>1509</v>
      </c>
      <c r="D181" s="17">
        <v>1485</v>
      </c>
      <c r="E181" s="17">
        <v>1464</v>
      </c>
      <c r="F181" s="17">
        <v>1449</v>
      </c>
      <c r="G181" s="17">
        <v>1422</v>
      </c>
      <c r="H181" s="17">
        <v>1399</v>
      </c>
    </row>
    <row r="182" spans="1:17" ht="16">
      <c r="A182" s="20"/>
    </row>
    <row r="183" spans="1:17" ht="16">
      <c r="A183" s="20" t="s">
        <v>317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0">C197/C211*1000</f>
        <v>1.932367149758454</v>
      </c>
      <c r="D185" s="17">
        <f t="shared" si="180"/>
        <v>1.9588638589618022</v>
      </c>
      <c r="E185" s="17">
        <f t="shared" si="180"/>
        <v>1.9249278152069298</v>
      </c>
      <c r="F185" s="17">
        <f t="shared" si="180"/>
        <v>1.2523481527864746</v>
      </c>
      <c r="G185" s="17">
        <f t="shared" si="180"/>
        <v>2.7932960893854748</v>
      </c>
      <c r="H185" s="17">
        <f t="shared" ref="H185" si="181">H197/H211*1000</f>
        <v>2.1943573667711598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2">IF(C185/$I185&gt;1,2^((1-$I185/C185)/LN(10/3)),2^(-LOG($I185/C185,10/3)))</f>
        <v>0.5784927310539052</v>
      </c>
      <c r="M185" s="17">
        <f t="shared" si="182"/>
        <v>0.58304630092837484</v>
      </c>
      <c r="N185" s="17">
        <f t="shared" si="182"/>
        <v>0.57720949564944624</v>
      </c>
      <c r="O185" s="17">
        <f t="shared" si="182"/>
        <v>0.45066443944558215</v>
      </c>
      <c r="P185" s="17">
        <f t="shared" si="182"/>
        <v>0.71520131114447494</v>
      </c>
      <c r="Q185" s="17">
        <f t="shared" si="182"/>
        <v>0.62242590796247477</v>
      </c>
    </row>
    <row r="186" spans="1:17">
      <c r="A186" s="9">
        <v>2</v>
      </c>
      <c r="B186" s="15" t="s">
        <v>176</v>
      </c>
      <c r="C186" s="17">
        <f t="shared" ref="C186:G186" si="183">C198/C211*1000</f>
        <v>2.8985507246376812</v>
      </c>
      <c r="D186" s="17">
        <f t="shared" si="183"/>
        <v>2.9382957884427032</v>
      </c>
      <c r="E186" s="17">
        <f t="shared" si="183"/>
        <v>2.8873917228103942</v>
      </c>
      <c r="F186" s="17">
        <f t="shared" si="183"/>
        <v>3.1308703819661865</v>
      </c>
      <c r="G186" s="17">
        <f t="shared" si="183"/>
        <v>3.1036623215394168</v>
      </c>
      <c r="H186" s="17">
        <f t="shared" ref="H186" si="184">H198/H211*1000</f>
        <v>3.134796238244514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2"/>
        <v>0.83074795719096262</v>
      </c>
      <c r="M186" s="17">
        <f t="shared" si="182"/>
        <v>0.83728713852907621</v>
      </c>
      <c r="N186" s="17">
        <f t="shared" si="182"/>
        <v>0.82890515928941011</v>
      </c>
      <c r="O186" s="17">
        <f t="shared" si="182"/>
        <v>0.86845372758913109</v>
      </c>
      <c r="P186" s="17">
        <f t="shared" si="182"/>
        <v>0.86410070229630787</v>
      </c>
      <c r="Q186" s="17">
        <f t="shared" si="182"/>
        <v>0.86908049917983854</v>
      </c>
    </row>
    <row r="187" spans="1:17">
      <c r="A187" s="9">
        <v>3</v>
      </c>
      <c r="B187" s="15" t="s">
        <v>177</v>
      </c>
      <c r="C187" s="17">
        <f>C199/C211*1000+0.00001</f>
        <v>1.0306058132045091</v>
      </c>
      <c r="D187" s="17">
        <f>D199/D211*1000+0.00001</f>
        <v>0.78355554358472079</v>
      </c>
      <c r="E187" s="17">
        <f>E199/E211*1000+0.00001</f>
        <v>1.6361986429258903</v>
      </c>
      <c r="F187" s="17">
        <f>F199/F211*1000+0.00001</f>
        <v>1.0645059298685033</v>
      </c>
      <c r="G187" s="17">
        <f>G199/G211*1000</f>
        <v>1.0552451893234016</v>
      </c>
      <c r="H187" s="17">
        <f>H199/H211*1000</f>
        <v>1.0658307210031348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2"/>
        <v>0.68269959041405703</v>
      </c>
      <c r="M187" s="17">
        <f t="shared" si="182"/>
        <v>0.58305058489824413</v>
      </c>
      <c r="N187" s="17">
        <f t="shared" si="182"/>
        <v>0.89084261022304412</v>
      </c>
      <c r="O187" s="17">
        <f t="shared" si="182"/>
        <v>0.69553922319924943</v>
      </c>
      <c r="P187" s="17">
        <f t="shared" si="182"/>
        <v>0.69204916930826366</v>
      </c>
      <c r="Q187" s="17">
        <f t="shared" si="182"/>
        <v>0.69603743628619008</v>
      </c>
    </row>
    <row r="188" spans="1:17">
      <c r="A188" s="9">
        <v>4</v>
      </c>
      <c r="B188" s="15" t="s">
        <v>178</v>
      </c>
      <c r="C188" s="17">
        <f t="shared" ref="C188:G188" si="185">C200/C211*1000</f>
        <v>16.312399355877616</v>
      </c>
      <c r="D188" s="17">
        <f t="shared" si="185"/>
        <v>16.536075742735882</v>
      </c>
      <c r="E188" s="17">
        <f t="shared" si="185"/>
        <v>16.265640038498557</v>
      </c>
      <c r="F188" s="17">
        <f t="shared" si="185"/>
        <v>15.873512836568567</v>
      </c>
      <c r="G188" s="17">
        <f t="shared" si="185"/>
        <v>15.735567970204842</v>
      </c>
      <c r="H188" s="17">
        <f t="shared" ref="H188" si="186">H200/H211*1000</f>
        <v>15.893416927899688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2"/>
        <v>0.70414712994373096</v>
      </c>
      <c r="M188" s="17">
        <f t="shared" si="182"/>
        <v>0.70968978067378363</v>
      </c>
      <c r="N188" s="17">
        <f t="shared" si="182"/>
        <v>0.70298437849437612</v>
      </c>
      <c r="O188" s="17">
        <f t="shared" si="182"/>
        <v>0.69317703541178577</v>
      </c>
      <c r="P188" s="17">
        <f t="shared" si="182"/>
        <v>0.68970256455433632</v>
      </c>
      <c r="Q188" s="17">
        <f t="shared" si="182"/>
        <v>0.6936773080910601</v>
      </c>
    </row>
    <row r="189" spans="1:17">
      <c r="A189" s="9">
        <v>5</v>
      </c>
      <c r="B189" s="15" t="s">
        <v>179</v>
      </c>
      <c r="C189" s="17">
        <f t="shared" ref="C189:G189" si="187">C201/C211*1000</f>
        <v>1.9001610305958132</v>
      </c>
      <c r="D189" s="17">
        <f t="shared" si="187"/>
        <v>1.9262161279791055</v>
      </c>
      <c r="E189" s="17">
        <f t="shared" si="187"/>
        <v>1.8928456849534812</v>
      </c>
      <c r="F189" s="17">
        <f t="shared" si="187"/>
        <v>1.8472135253600503</v>
      </c>
      <c r="G189" s="17">
        <f t="shared" si="187"/>
        <v>1.8311607697082557</v>
      </c>
      <c r="H189" s="17">
        <f t="shared" ref="H189" si="188">H201/H211*1000</f>
        <v>1.8495297805642634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2"/>
        <v>0.43709953248138822</v>
      </c>
      <c r="M189" s="17">
        <f t="shared" si="182"/>
        <v>0.44054013450870494</v>
      </c>
      <c r="N189" s="17">
        <f t="shared" si="182"/>
        <v>0.43612994104965014</v>
      </c>
      <c r="O189" s="17">
        <f t="shared" si="182"/>
        <v>0.43004548726758351</v>
      </c>
      <c r="P189" s="17">
        <f t="shared" si="182"/>
        <v>0.42788993329427388</v>
      </c>
      <c r="Q189" s="17">
        <f t="shared" si="182"/>
        <v>0.43035585532240145</v>
      </c>
    </row>
    <row r="190" spans="1:17">
      <c r="A190" s="9">
        <v>6</v>
      </c>
      <c r="B190" s="15" t="s">
        <v>180</v>
      </c>
      <c r="C190" s="17">
        <f t="shared" ref="C190:G190" si="189">(C202-C203)/C202*100</f>
        <v>5.7086443325811569</v>
      </c>
      <c r="D190" s="17">
        <f t="shared" si="189"/>
        <v>9.1649808945830546</v>
      </c>
      <c r="E190" s="17">
        <f t="shared" si="189"/>
        <v>-2.5458060005346645</v>
      </c>
      <c r="F190" s="17">
        <f t="shared" si="189"/>
        <v>13.911566595256019</v>
      </c>
      <c r="G190" s="17">
        <f t="shared" si="189"/>
        <v>-10.868369416188445</v>
      </c>
      <c r="H190" s="17">
        <f t="shared" ref="H190" si="190">(H202-H203)/H202*100</f>
        <v>-8.3106582527644406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1">(ATAN((C190+2.4)/10)+3.1415/2)/3.1415*1.75</f>
        <v>1.2545411461570106</v>
      </c>
      <c r="M190" s="17">
        <f t="shared" si="191"/>
        <v>1.3528681755781224</v>
      </c>
      <c r="N190" s="17">
        <f t="shared" si="191"/>
        <v>0.86687832495984063</v>
      </c>
      <c r="O190" s="17">
        <f t="shared" si="191"/>
        <v>1.4436610420721749</v>
      </c>
      <c r="P190" s="17">
        <f t="shared" si="191"/>
        <v>0.48357996653559493</v>
      </c>
      <c r="Q190" s="17">
        <f t="shared" si="191"/>
        <v>0.57762848319312154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1.283285210137953</v>
      </c>
      <c r="F191" s="17">
        <f>(F205-F204)/F211*1000</f>
        <v>-6.8879148403256103</v>
      </c>
      <c r="G191" s="17">
        <f>(G205-G204)/G211*1000</f>
        <v>0</v>
      </c>
      <c r="H191" s="17">
        <f>(H205-H204)/H211*1000</f>
        <v>-1.2539184952978057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2">(ATAN(E191/10)+3.1415/2)/3.1415*1.75</f>
        <v>0.94609793700829781</v>
      </c>
      <c r="O191" s="17">
        <f t="shared" si="192"/>
        <v>0.53900234333616759</v>
      </c>
      <c r="P191" s="17">
        <f t="shared" si="192"/>
        <v>0.875</v>
      </c>
      <c r="Q191" s="17">
        <f t="shared" si="192"/>
        <v>0.80551205005751314</v>
      </c>
    </row>
    <row r="192" spans="1:17">
      <c r="A192" s="9">
        <v>8</v>
      </c>
      <c r="B192" s="15" t="s">
        <v>182</v>
      </c>
      <c r="C192" s="17">
        <f t="shared" ref="C192:H192" si="193">(C206-C207)/C211*1000</f>
        <v>-0.96618357487922701</v>
      </c>
      <c r="D192" s="17">
        <f t="shared" si="193"/>
        <v>21.87397975840679</v>
      </c>
      <c r="E192" s="17">
        <f t="shared" si="193"/>
        <v>23.419955085017644</v>
      </c>
      <c r="F192" s="17">
        <f t="shared" si="193"/>
        <v>15.654351909830932</v>
      </c>
      <c r="G192" s="17">
        <f t="shared" si="193"/>
        <v>-9.931719428926133</v>
      </c>
      <c r="H192" s="17">
        <f t="shared" si="193"/>
        <v>3.4482758620689653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0.82134444699767928</v>
      </c>
      <c r="M192" s="17">
        <f>(ATAN(D192/10)+3.1415/2)/3.1415*1.75</f>
        <v>1.5111614389730814</v>
      </c>
      <c r="N192" s="17">
        <f t="shared" si="192"/>
        <v>1.5252237207862143</v>
      </c>
      <c r="O192" s="17">
        <f t="shared" si="192"/>
        <v>1.4333594090625987</v>
      </c>
      <c r="P192" s="17">
        <f t="shared" si="192"/>
        <v>0.43939541866355958</v>
      </c>
      <c r="Q192" s="17">
        <f t="shared" si="192"/>
        <v>1.0599766252427343</v>
      </c>
    </row>
    <row r="193" spans="1:17">
      <c r="A193" s="9">
        <v>9</v>
      </c>
      <c r="B193" s="15" t="s">
        <v>183</v>
      </c>
      <c r="C193" s="17">
        <f t="shared" ref="C193:G193" si="194">C208/C211*1000</f>
        <v>0.64412238325281801</v>
      </c>
      <c r="D193" s="17">
        <f t="shared" si="194"/>
        <v>0.65295461965393409</v>
      </c>
      <c r="E193" s="17">
        <f t="shared" si="194"/>
        <v>0.64164260506897652</v>
      </c>
      <c r="F193" s="17">
        <f t="shared" si="194"/>
        <v>0.6261740763932373</v>
      </c>
      <c r="G193" s="17">
        <f t="shared" si="194"/>
        <v>0.62073246430788331</v>
      </c>
      <c r="H193" s="17">
        <f t="shared" ref="H193" si="195">H208/H211*1000</f>
        <v>0.62695924764890287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6">IF(C193/$I193&gt;1,2^((1-$I193/C193)/LN(10/3)),2^(-LOG($I193/C193,10/3)))</f>
        <v>0.61466892143438601</v>
      </c>
      <c r="M193" s="17">
        <f t="shared" si="196"/>
        <v>0.61950724996155215</v>
      </c>
      <c r="N193" s="17">
        <f t="shared" si="196"/>
        <v>0.61330543857684294</v>
      </c>
      <c r="O193" s="17">
        <f t="shared" si="196"/>
        <v>0.60474920740791682</v>
      </c>
      <c r="P193" s="17">
        <f t="shared" si="196"/>
        <v>0.60171797095624158</v>
      </c>
      <c r="Q193" s="17">
        <f t="shared" si="196"/>
        <v>0.60518566085461745</v>
      </c>
    </row>
    <row r="194" spans="1:17">
      <c r="A194" s="9">
        <v>10</v>
      </c>
      <c r="B194" s="15" t="s">
        <v>184</v>
      </c>
      <c r="C194" s="17">
        <f t="shared" ref="C194:G194" si="197">C209/C211*100</f>
        <v>3.2206119162640906E-2</v>
      </c>
      <c r="D194" s="17">
        <f t="shared" si="197"/>
        <v>3.2647730982696702E-2</v>
      </c>
      <c r="E194" s="17">
        <f t="shared" si="197"/>
        <v>3.2082130253448832E-2</v>
      </c>
      <c r="F194" s="17">
        <f t="shared" si="197"/>
        <v>3.1308703819661866E-2</v>
      </c>
      <c r="G194" s="17">
        <f t="shared" si="197"/>
        <v>3.1036623215394164E-2</v>
      </c>
      <c r="H194" s="17">
        <f t="shared" ref="H194" si="198">H209/H211*100</f>
        <v>3.1347962382445145E-2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6"/>
        <v>0.77628272828997869</v>
      </c>
      <c r="M194" s="17">
        <f t="shared" si="196"/>
        <v>0.78239318993600937</v>
      </c>
      <c r="N194" s="17">
        <f t="shared" si="196"/>
        <v>0.77456074730847702</v>
      </c>
      <c r="O194" s="17">
        <f t="shared" si="196"/>
        <v>0.76375484148816342</v>
      </c>
      <c r="P194" s="17">
        <f t="shared" si="196"/>
        <v>0.75992660742468199</v>
      </c>
      <c r="Q194" s="17">
        <f t="shared" si="196"/>
        <v>0.76430605086374992</v>
      </c>
    </row>
    <row r="195" spans="1:17">
      <c r="A195" s="9">
        <v>11</v>
      </c>
      <c r="B195" s="15" t="s">
        <v>185</v>
      </c>
      <c r="C195" s="17">
        <f t="shared" ref="C195:G195" si="199">C210/C211*1000</f>
        <v>0.96618357487922701</v>
      </c>
      <c r="D195" s="17">
        <f t="shared" si="199"/>
        <v>0.97943192948090108</v>
      </c>
      <c r="E195" s="17">
        <f t="shared" si="199"/>
        <v>0.9624639076034649</v>
      </c>
      <c r="F195" s="17">
        <f t="shared" si="199"/>
        <v>1.2523481527864746</v>
      </c>
      <c r="G195" s="17">
        <f t="shared" si="199"/>
        <v>1.2414649286157666</v>
      </c>
      <c r="H195" s="17">
        <f t="shared" ref="H195" si="200">H210/H211*1000</f>
        <v>1.2539184952978057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6"/>
        <v>0.38814136414498934</v>
      </c>
      <c r="M195" s="17">
        <f t="shared" si="196"/>
        <v>0.39119659496800469</v>
      </c>
      <c r="N195" s="17">
        <f t="shared" si="196"/>
        <v>0.38728037365423862</v>
      </c>
      <c r="O195" s="17">
        <f t="shared" si="196"/>
        <v>0.45066443944558215</v>
      </c>
      <c r="P195" s="17">
        <f t="shared" si="196"/>
        <v>0.44840553532534938</v>
      </c>
      <c r="Q195" s="17">
        <f t="shared" si="196"/>
        <v>0.45098968840083825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6</v>
      </c>
      <c r="D197" s="17">
        <v>6</v>
      </c>
      <c r="E197" s="17">
        <v>6</v>
      </c>
      <c r="F197" s="17">
        <v>4</v>
      </c>
      <c r="G197" s="17">
        <v>9</v>
      </c>
      <c r="H197" s="17">
        <v>7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9</v>
      </c>
      <c r="D198" s="17">
        <v>9</v>
      </c>
      <c r="E198" s="17">
        <v>9</v>
      </c>
      <c r="F198" s="17">
        <v>10</v>
      </c>
      <c r="G198" s="17">
        <v>10</v>
      </c>
      <c r="H198" s="17">
        <v>10</v>
      </c>
      <c r="K198" s="15" t="s">
        <v>187</v>
      </c>
      <c r="L198" s="17">
        <f t="shared" ref="L198:L203" si="201">L185</f>
        <v>0.5784927310539052</v>
      </c>
      <c r="M198" s="17">
        <f t="shared" ref="M198:M203" si="202">N185</f>
        <v>0.57720949564944624</v>
      </c>
      <c r="N198" s="17">
        <f t="shared" ref="N198:N208" si="203">P185</f>
        <v>0.71520131114447494</v>
      </c>
      <c r="O198" s="17">
        <f t="shared" ref="O198:O208" si="204">Q185</f>
        <v>0.62242590796247477</v>
      </c>
    </row>
    <row r="199" spans="1:17">
      <c r="A199" s="9">
        <v>3</v>
      </c>
      <c r="B199" s="10" t="s">
        <v>189</v>
      </c>
      <c r="C199" s="17">
        <v>3.2</v>
      </c>
      <c r="D199" s="17">
        <v>2.4</v>
      </c>
      <c r="E199" s="17">
        <v>5.0999999999999996</v>
      </c>
      <c r="F199" s="17">
        <v>3.4</v>
      </c>
      <c r="G199" s="17">
        <v>3.4</v>
      </c>
      <c r="H199" s="17">
        <v>3.4</v>
      </c>
      <c r="K199" s="15" t="s">
        <v>190</v>
      </c>
      <c r="L199" s="17">
        <f t="shared" si="201"/>
        <v>0.83074795719096262</v>
      </c>
      <c r="M199" s="17">
        <f t="shared" si="202"/>
        <v>0.82890515928941011</v>
      </c>
      <c r="N199" s="17">
        <f t="shared" si="203"/>
        <v>0.86410070229630787</v>
      </c>
      <c r="O199" s="17">
        <f t="shared" si="204"/>
        <v>0.86908049917983854</v>
      </c>
    </row>
    <row r="200" spans="1:17">
      <c r="A200" s="9">
        <v>4</v>
      </c>
      <c r="B200" s="10" t="s">
        <v>191</v>
      </c>
      <c r="C200" s="17">
        <v>50.65</v>
      </c>
      <c r="D200" s="17">
        <v>50.65</v>
      </c>
      <c r="E200" s="17">
        <v>50.7</v>
      </c>
      <c r="F200" s="17">
        <v>50.7</v>
      </c>
      <c r="G200" s="17">
        <v>50.7</v>
      </c>
      <c r="H200" s="17">
        <v>50.7</v>
      </c>
      <c r="K200" s="15" t="s">
        <v>192</v>
      </c>
      <c r="L200" s="17">
        <f t="shared" si="201"/>
        <v>0.68269959041405703</v>
      </c>
      <c r="M200" s="17">
        <f t="shared" si="202"/>
        <v>0.89084261022304412</v>
      </c>
      <c r="N200" s="17">
        <f t="shared" si="203"/>
        <v>0.69204916930826366</v>
      </c>
      <c r="O200" s="17">
        <f t="shared" si="204"/>
        <v>0.69603743628619008</v>
      </c>
    </row>
    <row r="201" spans="1:17">
      <c r="A201" s="9">
        <v>5</v>
      </c>
      <c r="B201" s="10" t="s">
        <v>193</v>
      </c>
      <c r="C201" s="17">
        <v>5.9</v>
      </c>
      <c r="D201" s="17">
        <v>5.9</v>
      </c>
      <c r="E201" s="17">
        <v>5.9</v>
      </c>
      <c r="F201" s="17">
        <v>5.9</v>
      </c>
      <c r="G201" s="17">
        <v>5.9</v>
      </c>
      <c r="H201" s="17">
        <v>5.9</v>
      </c>
      <c r="K201" s="15" t="s">
        <v>194</v>
      </c>
      <c r="L201" s="17">
        <f t="shared" si="201"/>
        <v>0.70414712994373096</v>
      </c>
      <c r="M201" s="17">
        <f t="shared" si="202"/>
        <v>0.70298437849437612</v>
      </c>
      <c r="N201" s="17">
        <f t="shared" si="203"/>
        <v>0.68970256455433632</v>
      </c>
      <c r="O201" s="17">
        <f t="shared" si="204"/>
        <v>0.6936773080910601</v>
      </c>
    </row>
    <row r="202" spans="1:17">
      <c r="A202" s="9">
        <v>6</v>
      </c>
      <c r="B202" s="10" t="s">
        <v>195</v>
      </c>
      <c r="C202" s="17">
        <v>4608.8</v>
      </c>
      <c r="D202" s="17">
        <v>5338.8</v>
      </c>
      <c r="E202" s="17">
        <v>4862.8999999999996</v>
      </c>
      <c r="F202" s="17">
        <v>10362.6</v>
      </c>
      <c r="G202" s="17">
        <v>12180.3</v>
      </c>
      <c r="H202" s="17">
        <v>10363.799999999999</v>
      </c>
      <c r="K202" s="15" t="s">
        <v>196</v>
      </c>
      <c r="L202" s="17">
        <f t="shared" si="201"/>
        <v>0.43709953248138822</v>
      </c>
      <c r="M202" s="17">
        <f t="shared" si="202"/>
        <v>0.43612994104965014</v>
      </c>
      <c r="N202" s="17">
        <f t="shared" si="203"/>
        <v>0.42788993329427388</v>
      </c>
      <c r="O202" s="17">
        <f t="shared" si="204"/>
        <v>0.43035585532240145</v>
      </c>
    </row>
    <row r="203" spans="1:17">
      <c r="A203" s="9">
        <v>7</v>
      </c>
      <c r="B203" s="10" t="s">
        <v>197</v>
      </c>
      <c r="C203" s="17">
        <v>4345.7</v>
      </c>
      <c r="D203" s="17">
        <v>4849.5</v>
      </c>
      <c r="E203" s="17">
        <v>4986.7</v>
      </c>
      <c r="F203" s="17">
        <v>8921</v>
      </c>
      <c r="G203" s="17">
        <v>13504.1</v>
      </c>
      <c r="H203" s="17">
        <v>11225.1</v>
      </c>
      <c r="K203" s="15" t="s">
        <v>198</v>
      </c>
      <c r="L203" s="17">
        <f t="shared" si="201"/>
        <v>1.2545411461570106</v>
      </c>
      <c r="M203" s="17">
        <f t="shared" si="202"/>
        <v>0.86687832495984063</v>
      </c>
      <c r="N203" s="17">
        <f t="shared" si="203"/>
        <v>0.48357996653559493</v>
      </c>
      <c r="O203" s="17">
        <f t="shared" si="204"/>
        <v>0.57762848319312154</v>
      </c>
    </row>
    <row r="204" spans="1:17">
      <c r="A204" s="9">
        <v>8</v>
      </c>
      <c r="B204" s="10" t="s">
        <v>199</v>
      </c>
      <c r="C204" s="17"/>
      <c r="D204" s="17"/>
      <c r="E204" s="17">
        <v>19</v>
      </c>
      <c r="F204" s="17">
        <v>31</v>
      </c>
      <c r="G204" s="17">
        <v>25</v>
      </c>
      <c r="H204" s="17">
        <v>24</v>
      </c>
      <c r="K204" s="15" t="s">
        <v>200</v>
      </c>
      <c r="L204" s="17">
        <f>N191</f>
        <v>0.94609793700829781</v>
      </c>
      <c r="M204" s="17">
        <f>O191</f>
        <v>0.53900234333616759</v>
      </c>
      <c r="N204" s="17">
        <f t="shared" si="203"/>
        <v>0.875</v>
      </c>
      <c r="O204" s="17">
        <f t="shared" si="204"/>
        <v>0.80551205005751314</v>
      </c>
    </row>
    <row r="205" spans="1:17">
      <c r="A205" s="9">
        <v>9</v>
      </c>
      <c r="B205" s="10" t="s">
        <v>201</v>
      </c>
      <c r="C205" s="17"/>
      <c r="D205" s="17"/>
      <c r="E205" s="17">
        <v>23</v>
      </c>
      <c r="F205" s="17">
        <v>9</v>
      </c>
      <c r="G205" s="17">
        <v>25</v>
      </c>
      <c r="H205" s="17">
        <v>20</v>
      </c>
      <c r="K205" s="15" t="s">
        <v>202</v>
      </c>
      <c r="L205" s="17">
        <f>L192</f>
        <v>0.82134444699767928</v>
      </c>
      <c r="M205" s="17">
        <f>N192</f>
        <v>1.5252237207862143</v>
      </c>
      <c r="N205" s="17">
        <f t="shared" si="203"/>
        <v>0.43939541866355958</v>
      </c>
      <c r="O205" s="17">
        <f t="shared" si="204"/>
        <v>1.0599766252427343</v>
      </c>
    </row>
    <row r="206" spans="1:17">
      <c r="A206" s="9">
        <v>10</v>
      </c>
      <c r="B206" s="10" t="s">
        <v>203</v>
      </c>
      <c r="C206" s="17">
        <v>13</v>
      </c>
      <c r="D206" s="17">
        <v>206</v>
      </c>
      <c r="E206" s="17">
        <v>197</v>
      </c>
      <c r="F206" s="17">
        <v>167</v>
      </c>
      <c r="G206" s="17">
        <v>101</v>
      </c>
      <c r="H206" s="17">
        <v>128</v>
      </c>
      <c r="K206" s="15" t="s">
        <v>204</v>
      </c>
      <c r="L206" s="17">
        <f>L193</f>
        <v>0.61466892143438601</v>
      </c>
      <c r="M206" s="17">
        <f>N193</f>
        <v>0.61330543857684294</v>
      </c>
      <c r="N206" s="17">
        <f t="shared" si="203"/>
        <v>0.60171797095624158</v>
      </c>
      <c r="O206" s="17">
        <f t="shared" si="204"/>
        <v>0.60518566085461745</v>
      </c>
    </row>
    <row r="207" spans="1:17">
      <c r="A207" s="9">
        <v>11</v>
      </c>
      <c r="B207" s="10" t="s">
        <v>205</v>
      </c>
      <c r="C207" s="17">
        <v>16</v>
      </c>
      <c r="D207" s="17">
        <v>139</v>
      </c>
      <c r="E207" s="17">
        <v>124</v>
      </c>
      <c r="F207" s="17">
        <v>117</v>
      </c>
      <c r="G207" s="17">
        <v>133</v>
      </c>
      <c r="H207" s="17">
        <v>117</v>
      </c>
      <c r="K207" s="15" t="s">
        <v>206</v>
      </c>
      <c r="L207" s="17">
        <f>L194</f>
        <v>0.77628272828997869</v>
      </c>
      <c r="M207" s="17">
        <f>N194</f>
        <v>0.77456074730847702</v>
      </c>
      <c r="N207" s="17">
        <f t="shared" si="203"/>
        <v>0.75992660742468199</v>
      </c>
      <c r="O207" s="17">
        <f t="shared" si="204"/>
        <v>0.76430605086374992</v>
      </c>
    </row>
    <row r="208" spans="1:17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K208" s="15" t="s">
        <v>208</v>
      </c>
      <c r="L208" s="17">
        <f>L195</f>
        <v>0.38814136414498934</v>
      </c>
      <c r="M208" s="17">
        <f>N195</f>
        <v>0.38728037365423862</v>
      </c>
      <c r="N208" s="17">
        <f t="shared" si="203"/>
        <v>0.44840553532534938</v>
      </c>
      <c r="O208" s="17">
        <f t="shared" si="204"/>
        <v>0.45098968840083825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3</v>
      </c>
      <c r="D210" s="17">
        <v>3</v>
      </c>
      <c r="E210" s="17">
        <v>3</v>
      </c>
      <c r="F210" s="17">
        <v>4</v>
      </c>
      <c r="G210" s="21">
        <v>4</v>
      </c>
      <c r="H210" s="21">
        <v>4</v>
      </c>
    </row>
    <row r="211" spans="1:17">
      <c r="A211" s="9">
        <v>15</v>
      </c>
      <c r="B211" s="10" t="s">
        <v>213</v>
      </c>
      <c r="C211" s="17">
        <v>3105</v>
      </c>
      <c r="D211" s="17">
        <v>3063</v>
      </c>
      <c r="E211" s="17">
        <v>3117</v>
      </c>
      <c r="F211" s="17">
        <v>3194</v>
      </c>
      <c r="G211" s="17">
        <v>3222</v>
      </c>
      <c r="H211" s="17">
        <v>3190</v>
      </c>
    </row>
    <row r="212" spans="1:17" ht="16">
      <c r="A212" s="20"/>
    </row>
    <row r="213" spans="1:17" ht="16">
      <c r="A213" s="20" t="s">
        <v>318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05">C227/C241*1000</f>
        <v>2.1390374331550803</v>
      </c>
      <c r="D215" s="17">
        <f t="shared" si="205"/>
        <v>2.1810250817884405</v>
      </c>
      <c r="E215" s="17">
        <f t="shared" si="205"/>
        <v>2.2050716648291071</v>
      </c>
      <c r="F215" s="17">
        <f t="shared" si="205"/>
        <v>2.1937842778793417</v>
      </c>
      <c r="G215" s="17">
        <f t="shared" si="205"/>
        <v>2.1881838074398248</v>
      </c>
      <c r="H215" s="17">
        <f t="shared" ref="H215" si="206">H227/H241*1000</f>
        <v>2.2148394241417497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07">IF(C215/$I215&gt;1,2^((1-$I215/C215)/LN(10/3)),2^(-LOG($I215/C215,10/3)))</f>
        <v>0.61334320137225296</v>
      </c>
      <c r="M215" s="17">
        <f t="shared" si="207"/>
        <v>0.62024591695439513</v>
      </c>
      <c r="N215" s="17">
        <f t="shared" si="207"/>
        <v>0.62417375640139672</v>
      </c>
      <c r="O215" s="17">
        <f t="shared" si="207"/>
        <v>0.62233231673502765</v>
      </c>
      <c r="P215" s="17">
        <f t="shared" si="207"/>
        <v>0.62141715647935181</v>
      </c>
      <c r="Q215" s="17">
        <f t="shared" si="207"/>
        <v>0.62576405647688416</v>
      </c>
    </row>
    <row r="216" spans="1:17">
      <c r="A216" s="9">
        <v>2</v>
      </c>
      <c r="B216" s="15" t="s">
        <v>176</v>
      </c>
      <c r="C216" s="17">
        <f t="shared" ref="C216:G216" si="208">C228/C241*1000</f>
        <v>2.8520499108734403</v>
      </c>
      <c r="D216" s="17">
        <f t="shared" si="208"/>
        <v>2.9080334423845873</v>
      </c>
      <c r="E216" s="17">
        <f t="shared" si="208"/>
        <v>2.940095553105476</v>
      </c>
      <c r="F216" s="17">
        <f t="shared" si="208"/>
        <v>2.9250457038391224</v>
      </c>
      <c r="G216" s="17">
        <f t="shared" si="208"/>
        <v>2.9175784099197668</v>
      </c>
      <c r="H216" s="17">
        <f t="shared" ref="H216" si="209">H228/H241*1000</f>
        <v>2.9531192321889996</v>
      </c>
      <c r="I216" s="18">
        <f>Показатели!$E$3</f>
        <v>4</v>
      </c>
      <c r="J216" s="9">
        <v>2</v>
      </c>
      <c r="K216" s="15" t="s">
        <v>176</v>
      </c>
      <c r="L216" s="17">
        <f t="shared" si="207"/>
        <v>0.82304877517120556</v>
      </c>
      <c r="M216" s="17">
        <f t="shared" si="207"/>
        <v>0.83231156897494596</v>
      </c>
      <c r="N216" s="17">
        <f t="shared" si="207"/>
        <v>0.83758235935574921</v>
      </c>
      <c r="O216" s="17">
        <f t="shared" si="207"/>
        <v>0.8351113208595764</v>
      </c>
      <c r="P216" s="17">
        <f t="shared" si="207"/>
        <v>0.8338832620405755</v>
      </c>
      <c r="Q216" s="17">
        <f t="shared" si="207"/>
        <v>0.83971639218819294</v>
      </c>
    </row>
    <row r="217" spans="1:17">
      <c r="A217" s="9">
        <v>3</v>
      </c>
      <c r="B217" s="15" t="s">
        <v>177</v>
      </c>
      <c r="C217" s="17">
        <f>C229/C241*1000+0.00001</f>
        <v>0.64172122994652403</v>
      </c>
      <c r="D217" s="17">
        <f>D229/D241*1000+0.00001</f>
        <v>0.98147128680479823</v>
      </c>
      <c r="E217" s="17">
        <f>E229/E241*1000+0.00001</f>
        <v>1.5068089709665562</v>
      </c>
      <c r="F217" s="17">
        <f>F229/F241*1000+0.00001</f>
        <v>1.1700282815356491</v>
      </c>
      <c r="G217" s="17">
        <f>G229/G241*1000</f>
        <v>1.4952589350838803</v>
      </c>
      <c r="H217" s="17">
        <f>H229/H241*1000</f>
        <v>1.5134736064968624</v>
      </c>
      <c r="I217" s="18">
        <f>Показатели!$E$4</f>
        <v>2</v>
      </c>
      <c r="J217" s="9">
        <v>3</v>
      </c>
      <c r="K217" s="15" t="s">
        <v>177</v>
      </c>
      <c r="L217" s="17">
        <f t="shared" si="207"/>
        <v>0.51973042602132924</v>
      </c>
      <c r="M217" s="17">
        <f t="shared" si="207"/>
        <v>0.66376724896584804</v>
      </c>
      <c r="N217" s="17">
        <f t="shared" si="207"/>
        <v>0.84957767000234474</v>
      </c>
      <c r="O217" s="17">
        <f t="shared" si="207"/>
        <v>0.7344357363722025</v>
      </c>
      <c r="P217" s="17">
        <f t="shared" si="207"/>
        <v>0.84582236491019991</v>
      </c>
      <c r="Q217" s="17">
        <f t="shared" si="207"/>
        <v>0.85173901075366398</v>
      </c>
    </row>
    <row r="218" spans="1:17">
      <c r="A218" s="9">
        <v>4</v>
      </c>
      <c r="B218" s="15" t="s">
        <v>178</v>
      </c>
      <c r="C218" s="17">
        <f t="shared" ref="C218:G218" si="210">C230/C241*1000</f>
        <v>20.713012477718362</v>
      </c>
      <c r="D218" s="17">
        <f t="shared" si="210"/>
        <v>21.119592875318066</v>
      </c>
      <c r="E218" s="17">
        <f t="shared" si="210"/>
        <v>19.588386622565231</v>
      </c>
      <c r="F218" s="17">
        <f t="shared" si="210"/>
        <v>19.488117001828151</v>
      </c>
      <c r="G218" s="17">
        <f t="shared" si="210"/>
        <v>19.438366156090446</v>
      </c>
      <c r="H218" s="17">
        <f t="shared" ref="H218" si="211">H230/H241*1000</f>
        <v>19.675156884459209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07"/>
        <v>0.80794140448374363</v>
      </c>
      <c r="M218" s="17">
        <f t="shared" si="207"/>
        <v>0.81703417621368224</v>
      </c>
      <c r="N218" s="17">
        <f t="shared" si="207"/>
        <v>0.78238739598880802</v>
      </c>
      <c r="O218" s="17">
        <f t="shared" si="207"/>
        <v>0.78007919387254587</v>
      </c>
      <c r="P218" s="17">
        <f t="shared" si="207"/>
        <v>0.77893206161649164</v>
      </c>
      <c r="Q218" s="17">
        <f t="shared" si="207"/>
        <v>0.78438080042489788</v>
      </c>
    </row>
    <row r="219" spans="1:17">
      <c r="A219" s="9">
        <v>5</v>
      </c>
      <c r="B219" s="15" t="s">
        <v>179</v>
      </c>
      <c r="C219" s="17">
        <f t="shared" ref="C219:G219" si="212">C231/C241*1000</f>
        <v>2.4242424242424243</v>
      </c>
      <c r="D219" s="17">
        <f t="shared" si="212"/>
        <v>2.471828426026899</v>
      </c>
      <c r="E219" s="17">
        <f t="shared" si="212"/>
        <v>2.4990812201396544</v>
      </c>
      <c r="F219" s="17">
        <f t="shared" si="212"/>
        <v>2.4862888482632539</v>
      </c>
      <c r="G219" s="17">
        <f t="shared" si="212"/>
        <v>2.4799416484318018</v>
      </c>
      <c r="H219" s="17">
        <f t="shared" ref="H219" si="213">H231/H241*1000</f>
        <v>2.5101513473606496</v>
      </c>
      <c r="I219" s="18">
        <f>Показатели!$E$6</f>
        <v>8</v>
      </c>
      <c r="J219" s="9">
        <v>5</v>
      </c>
      <c r="K219" s="15" t="s">
        <v>179</v>
      </c>
      <c r="L219" s="17">
        <f t="shared" si="207"/>
        <v>0.50290145884349458</v>
      </c>
      <c r="M219" s="17">
        <f t="shared" si="207"/>
        <v>0.50856123583046431</v>
      </c>
      <c r="N219" s="17">
        <f t="shared" si="207"/>
        <v>0.51178180823361596</v>
      </c>
      <c r="O219" s="17">
        <f t="shared" si="207"/>
        <v>0.51027194769792006</v>
      </c>
      <c r="P219" s="17">
        <f t="shared" si="207"/>
        <v>0.50952157592135972</v>
      </c>
      <c r="Q219" s="17">
        <f t="shared" si="207"/>
        <v>0.51308575066938777</v>
      </c>
    </row>
    <row r="220" spans="1:17">
      <c r="A220" s="9">
        <v>6</v>
      </c>
      <c r="B220" s="15" t="s">
        <v>180</v>
      </c>
      <c r="C220" s="17">
        <f t="shared" ref="C220:G220" si="214">(C232-C233)/C232*100</f>
        <v>2.0356984806018521</v>
      </c>
      <c r="D220" s="17">
        <f t="shared" si="214"/>
        <v>15.423591145262563</v>
      </c>
      <c r="E220" s="17">
        <f t="shared" si="214"/>
        <v>-11.081579918789213</v>
      </c>
      <c r="F220" s="17">
        <f t="shared" si="214"/>
        <v>-2.4056789798869436</v>
      </c>
      <c r="G220" s="17">
        <f t="shared" si="214"/>
        <v>0.48125361744088452</v>
      </c>
      <c r="H220" s="17">
        <f t="shared" ref="H220" si="215">(H232-H233)/H232*100</f>
        <v>12.682857849895706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16">(ATAN((C220+2.4)/10)+3.1415/2)/3.1415*1.75</f>
        <v>1.1075685434155111</v>
      </c>
      <c r="M220" s="17">
        <f t="shared" si="216"/>
        <v>1.4652069924819751</v>
      </c>
      <c r="N220" s="17">
        <f t="shared" si="216"/>
        <v>0.47673547607016314</v>
      </c>
      <c r="O220" s="17">
        <f t="shared" si="216"/>
        <v>0.87468364750171046</v>
      </c>
      <c r="P220" s="17">
        <f t="shared" si="216"/>
        <v>1.0312702062640058</v>
      </c>
      <c r="Q220" s="17">
        <f t="shared" si="216"/>
        <v>1.4238886155214576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-9.5553105475927964</v>
      </c>
      <c r="F221" s="17">
        <f>(F235-F234)/F241*1000</f>
        <v>-7.3126142595978063</v>
      </c>
      <c r="G221" s="17">
        <f>(G235-G234)/G241*1000</f>
        <v>-9.8468271334792128</v>
      </c>
      <c r="H221" s="17">
        <f>(H235-H234)/H241*1000</f>
        <v>-10.335917312661499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17">(ATAN(E221/10)+3.1415/2)/3.1415*1.75</f>
        <v>0.45015247746578546</v>
      </c>
      <c r="O221" s="17">
        <f t="shared" si="217"/>
        <v>0.5232730262133094</v>
      </c>
      <c r="P221" s="17">
        <f t="shared" si="217"/>
        <v>0.44178625174412856</v>
      </c>
      <c r="Q221" s="17">
        <f t="shared" si="217"/>
        <v>0.42828620089908198</v>
      </c>
    </row>
    <row r="222" spans="1:17">
      <c r="A222" s="9">
        <v>8</v>
      </c>
      <c r="B222" s="15" t="s">
        <v>182</v>
      </c>
      <c r="C222" s="17">
        <f t="shared" ref="C222:H222" si="218">(C236-C237)/C241*1000</f>
        <v>-12.477718360071302</v>
      </c>
      <c r="D222" s="17">
        <f t="shared" si="218"/>
        <v>3.6350418029807341</v>
      </c>
      <c r="E222" s="17">
        <f t="shared" si="218"/>
        <v>14.70047776552738</v>
      </c>
      <c r="F222" s="17">
        <f t="shared" si="218"/>
        <v>9.8720292504570377</v>
      </c>
      <c r="G222" s="17">
        <f t="shared" si="218"/>
        <v>-2.1881838074398248</v>
      </c>
      <c r="H222" s="17">
        <f t="shared" si="218"/>
        <v>8.8593576965669989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0.3763294303059691</v>
      </c>
      <c r="M222" s="17">
        <f>(ATAN(D222/10)+3.1415/2)/3.1415*1.75</f>
        <v>1.0692208952187803</v>
      </c>
      <c r="N222" s="17">
        <f t="shared" si="217"/>
        <v>1.4172681169027634</v>
      </c>
      <c r="O222" s="17">
        <f t="shared" si="217"/>
        <v>1.3089256382325076</v>
      </c>
      <c r="P222" s="17">
        <f t="shared" si="217"/>
        <v>0.75499676128643201</v>
      </c>
      <c r="Q222" s="17">
        <f t="shared" si="217"/>
        <v>1.2788621456800273</v>
      </c>
    </row>
    <row r="223" spans="1:17">
      <c r="A223" s="9">
        <v>9</v>
      </c>
      <c r="B223" s="15" t="s">
        <v>183</v>
      </c>
      <c r="C223" s="17">
        <f t="shared" ref="C223:G223" si="219">C238/C241*1000</f>
        <v>0.35650623885918004</v>
      </c>
      <c r="D223" s="17">
        <f t="shared" si="219"/>
        <v>0.36350418029807341</v>
      </c>
      <c r="E223" s="17">
        <f t="shared" si="219"/>
        <v>0.3675119441381845</v>
      </c>
      <c r="F223" s="17">
        <f t="shared" si="219"/>
        <v>0.3656307129798903</v>
      </c>
      <c r="G223" s="17">
        <f t="shared" si="219"/>
        <v>0.36469730123997085</v>
      </c>
      <c r="H223" s="17">
        <f t="shared" ref="H223" si="220">H238/H241*1000</f>
        <v>0.36913990402362495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1">IF(C223/$I223&gt;1,2^((1-$I223/C223)/LN(10/3)),2^(-LOG($I223/C223,10/3)))</f>
        <v>0.43725917005103759</v>
      </c>
      <c r="M223" s="17">
        <f t="shared" si="221"/>
        <v>0.44218019253859919</v>
      </c>
      <c r="N223" s="17">
        <f t="shared" si="221"/>
        <v>0.44498039283893198</v>
      </c>
      <c r="O223" s="17">
        <f t="shared" si="221"/>
        <v>0.44366761007976196</v>
      </c>
      <c r="P223" s="17">
        <f t="shared" si="221"/>
        <v>0.44301518218463704</v>
      </c>
      <c r="Q223" s="17">
        <f t="shared" si="221"/>
        <v>0.44611413539869937</v>
      </c>
    </row>
    <row r="224" spans="1:17">
      <c r="A224" s="9">
        <v>10</v>
      </c>
      <c r="B224" s="15" t="s">
        <v>184</v>
      </c>
      <c r="C224" s="17">
        <f t="shared" ref="C224:G224" si="222">C239/C241*100</f>
        <v>3.5650623885918005E-2</v>
      </c>
      <c r="D224" s="17">
        <f t="shared" si="222"/>
        <v>3.635041802980734E-2</v>
      </c>
      <c r="E224" s="17">
        <f t="shared" si="222"/>
        <v>3.6751194413818453E-2</v>
      </c>
      <c r="F224" s="17">
        <f t="shared" si="222"/>
        <v>3.6563071297989032E-2</v>
      </c>
      <c r="G224" s="17">
        <f t="shared" si="222"/>
        <v>3.6469730123997082E-2</v>
      </c>
      <c r="H224" s="17">
        <f t="shared" ref="H224" si="223">H239/H241*100</f>
        <v>3.6913990402362491E-2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1"/>
        <v>0.82304877517120556</v>
      </c>
      <c r="M224" s="17">
        <f t="shared" si="221"/>
        <v>0.83231156897494596</v>
      </c>
      <c r="N224" s="17">
        <f t="shared" si="221"/>
        <v>0.83758235935574921</v>
      </c>
      <c r="O224" s="17">
        <f t="shared" si="221"/>
        <v>0.8351113208595764</v>
      </c>
      <c r="P224" s="17">
        <f t="shared" si="221"/>
        <v>0.8338832620405755</v>
      </c>
      <c r="Q224" s="17">
        <f t="shared" si="221"/>
        <v>0.83971639218819283</v>
      </c>
    </row>
    <row r="225" spans="1:17">
      <c r="A225" s="9">
        <v>11</v>
      </c>
      <c r="B225" s="15" t="s">
        <v>185</v>
      </c>
      <c r="C225" s="17">
        <f t="shared" ref="C225:D225" si="224">C240/C241*1000+0.00001</f>
        <v>1.0000000000000001E-5</v>
      </c>
      <c r="D225" s="17">
        <f t="shared" si="224"/>
        <v>1.0000000000000001E-5</v>
      </c>
      <c r="E225" s="17">
        <f t="shared" ref="E225:G225" si="225">E240/E241*1000</f>
        <v>1.470047776552738</v>
      </c>
      <c r="F225" s="17">
        <f t="shared" si="225"/>
        <v>1.4625228519195612</v>
      </c>
      <c r="G225" s="17">
        <f t="shared" si="225"/>
        <v>1.4587892049598834</v>
      </c>
      <c r="H225" s="17">
        <f t="shared" ref="H225" si="226">H240/H241*1000</f>
        <v>0.36913990402362495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1"/>
        <v>5.2361023056869389E-4</v>
      </c>
      <c r="M225" s="17">
        <f t="shared" si="221"/>
        <v>5.2361023056869389E-4</v>
      </c>
      <c r="N225" s="17">
        <f t="shared" si="221"/>
        <v>0.49422741953828486</v>
      </c>
      <c r="O225" s="17">
        <f t="shared" si="221"/>
        <v>0.49276934802340411</v>
      </c>
      <c r="P225" s="17">
        <f t="shared" si="221"/>
        <v>0.49204471439857134</v>
      </c>
      <c r="Q225" s="17">
        <f t="shared" si="221"/>
        <v>0.22305706769934969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6</v>
      </c>
      <c r="D227" s="17">
        <v>6</v>
      </c>
      <c r="E227" s="17">
        <v>6</v>
      </c>
      <c r="F227" s="17">
        <v>6</v>
      </c>
      <c r="G227" s="17">
        <v>6</v>
      </c>
      <c r="H227" s="17">
        <v>6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8</v>
      </c>
      <c r="D228" s="17">
        <v>8</v>
      </c>
      <c r="E228" s="17">
        <v>8</v>
      </c>
      <c r="F228" s="17">
        <v>8</v>
      </c>
      <c r="G228" s="17">
        <v>8</v>
      </c>
      <c r="H228" s="17">
        <v>8</v>
      </c>
      <c r="K228" s="15" t="s">
        <v>187</v>
      </c>
      <c r="L228" s="17">
        <f t="shared" ref="L228:L233" si="227">L215</f>
        <v>0.61334320137225296</v>
      </c>
      <c r="M228" s="17">
        <f t="shared" ref="M228:M233" si="228">N215</f>
        <v>0.62417375640139672</v>
      </c>
      <c r="N228" s="17">
        <f t="shared" ref="N228:N238" si="229">P215</f>
        <v>0.62141715647935181</v>
      </c>
      <c r="O228" s="17">
        <f t="shared" ref="O228:O238" si="230">Q215</f>
        <v>0.62576405647688416</v>
      </c>
    </row>
    <row r="229" spans="1:17">
      <c r="A229" s="9">
        <v>3</v>
      </c>
      <c r="B229" s="10" t="s">
        <v>189</v>
      </c>
      <c r="C229" s="17">
        <v>1.8</v>
      </c>
      <c r="D229" s="17">
        <v>2.7</v>
      </c>
      <c r="E229" s="17">
        <v>4.0999999999999996</v>
      </c>
      <c r="F229" s="17">
        <v>3.2</v>
      </c>
      <c r="G229" s="17">
        <v>4.0999999999999996</v>
      </c>
      <c r="H229" s="17">
        <v>4.0999999999999996</v>
      </c>
      <c r="K229" s="15" t="s">
        <v>190</v>
      </c>
      <c r="L229" s="17">
        <f t="shared" si="227"/>
        <v>0.82304877517120556</v>
      </c>
      <c r="M229" s="17">
        <f t="shared" si="228"/>
        <v>0.83758235935574921</v>
      </c>
      <c r="N229" s="17">
        <f t="shared" si="229"/>
        <v>0.8338832620405755</v>
      </c>
      <c r="O229" s="17">
        <f t="shared" si="230"/>
        <v>0.83971639218819294</v>
      </c>
    </row>
    <row r="230" spans="1:17">
      <c r="A230" s="9">
        <v>4</v>
      </c>
      <c r="B230" s="10" t="s">
        <v>191</v>
      </c>
      <c r="C230" s="17">
        <v>58.1</v>
      </c>
      <c r="D230" s="17">
        <v>58.1</v>
      </c>
      <c r="E230" s="17">
        <v>53.3</v>
      </c>
      <c r="F230" s="17">
        <v>53.3</v>
      </c>
      <c r="G230" s="17">
        <v>53.3</v>
      </c>
      <c r="H230" s="17">
        <v>53.3</v>
      </c>
      <c r="K230" s="15" t="s">
        <v>192</v>
      </c>
      <c r="L230" s="17">
        <f t="shared" si="227"/>
        <v>0.51973042602132924</v>
      </c>
      <c r="M230" s="17">
        <f t="shared" si="228"/>
        <v>0.84957767000234474</v>
      </c>
      <c r="N230" s="17">
        <f t="shared" si="229"/>
        <v>0.84582236491019991</v>
      </c>
      <c r="O230" s="17">
        <f t="shared" si="230"/>
        <v>0.85173901075366398</v>
      </c>
    </row>
    <row r="231" spans="1:17">
      <c r="A231" s="9">
        <v>5</v>
      </c>
      <c r="B231" s="10" t="s">
        <v>193</v>
      </c>
      <c r="C231" s="17">
        <v>6.8</v>
      </c>
      <c r="D231" s="17">
        <v>6.8</v>
      </c>
      <c r="E231" s="17">
        <v>6.8</v>
      </c>
      <c r="F231" s="17">
        <v>6.8</v>
      </c>
      <c r="G231" s="17">
        <v>6.8</v>
      </c>
      <c r="H231" s="17">
        <v>6.8</v>
      </c>
      <c r="K231" s="15" t="s">
        <v>194</v>
      </c>
      <c r="L231" s="17">
        <f t="shared" si="227"/>
        <v>0.80794140448374363</v>
      </c>
      <c r="M231" s="17">
        <f t="shared" si="228"/>
        <v>0.78238739598880802</v>
      </c>
      <c r="N231" s="17">
        <f t="shared" si="229"/>
        <v>0.77893206161649164</v>
      </c>
      <c r="O231" s="17">
        <f t="shared" si="230"/>
        <v>0.78438080042489788</v>
      </c>
    </row>
    <row r="232" spans="1:17">
      <c r="A232" s="9">
        <v>6</v>
      </c>
      <c r="B232" s="10" t="s">
        <v>195</v>
      </c>
      <c r="C232" s="17">
        <v>5423.2</v>
      </c>
      <c r="D232" s="17">
        <v>7756.3</v>
      </c>
      <c r="E232" s="17">
        <v>5418</v>
      </c>
      <c r="F232" s="17">
        <v>6846.3</v>
      </c>
      <c r="G232" s="17">
        <v>18659.599999999999</v>
      </c>
      <c r="H232" s="17">
        <v>14143.5</v>
      </c>
      <c r="K232" s="15" t="s">
        <v>196</v>
      </c>
      <c r="L232" s="17">
        <f t="shared" si="227"/>
        <v>0.50290145884349458</v>
      </c>
      <c r="M232" s="17">
        <f t="shared" si="228"/>
        <v>0.51178180823361596</v>
      </c>
      <c r="N232" s="17">
        <f t="shared" si="229"/>
        <v>0.50952157592135972</v>
      </c>
      <c r="O232" s="17">
        <f t="shared" si="230"/>
        <v>0.51308575066938777</v>
      </c>
    </row>
    <row r="233" spans="1:17">
      <c r="A233" s="9">
        <v>7</v>
      </c>
      <c r="B233" s="10" t="s">
        <v>197</v>
      </c>
      <c r="C233" s="17">
        <v>5312.8</v>
      </c>
      <c r="D233" s="17">
        <v>6560</v>
      </c>
      <c r="E233" s="17">
        <v>6018.4</v>
      </c>
      <c r="F233" s="17">
        <v>7011</v>
      </c>
      <c r="G233" s="17">
        <v>18569.8</v>
      </c>
      <c r="H233" s="17">
        <v>12349.7</v>
      </c>
      <c r="K233" s="15" t="s">
        <v>198</v>
      </c>
      <c r="L233" s="17">
        <f t="shared" si="227"/>
        <v>1.1075685434155111</v>
      </c>
      <c r="M233" s="17">
        <f t="shared" si="228"/>
        <v>0.47673547607016314</v>
      </c>
      <c r="N233" s="17">
        <f t="shared" si="229"/>
        <v>1.0312702062640058</v>
      </c>
      <c r="O233" s="17">
        <f t="shared" si="230"/>
        <v>1.4238886155214576</v>
      </c>
    </row>
    <row r="234" spans="1:17">
      <c r="A234" s="9">
        <v>8</v>
      </c>
      <c r="B234" s="10" t="s">
        <v>199</v>
      </c>
      <c r="C234" s="17"/>
      <c r="D234" s="17"/>
      <c r="E234" s="17">
        <v>49</v>
      </c>
      <c r="F234" s="17">
        <v>44</v>
      </c>
      <c r="G234" s="17">
        <v>40</v>
      </c>
      <c r="H234" s="17">
        <v>39</v>
      </c>
      <c r="K234" s="15" t="s">
        <v>200</v>
      </c>
      <c r="L234" s="17">
        <f>N221</f>
        <v>0.45015247746578546</v>
      </c>
      <c r="M234" s="17">
        <f>O221</f>
        <v>0.5232730262133094</v>
      </c>
      <c r="N234" s="17">
        <f t="shared" si="229"/>
        <v>0.44178625174412856</v>
      </c>
      <c r="O234" s="17">
        <f t="shared" si="230"/>
        <v>0.42828620089908198</v>
      </c>
    </row>
    <row r="235" spans="1:17">
      <c r="A235" s="9">
        <v>9</v>
      </c>
      <c r="B235" s="10" t="s">
        <v>201</v>
      </c>
      <c r="C235" s="17"/>
      <c r="D235" s="17"/>
      <c r="E235" s="17">
        <v>23</v>
      </c>
      <c r="F235" s="17">
        <v>24</v>
      </c>
      <c r="G235" s="17">
        <v>13</v>
      </c>
      <c r="H235" s="17">
        <v>11</v>
      </c>
      <c r="K235" s="15" t="s">
        <v>202</v>
      </c>
      <c r="L235" s="17">
        <f>L222</f>
        <v>0.3763294303059691</v>
      </c>
      <c r="M235" s="17">
        <f>N222</f>
        <v>1.4172681169027634</v>
      </c>
      <c r="N235" s="17">
        <f t="shared" si="229"/>
        <v>0.75499676128643201</v>
      </c>
      <c r="O235" s="17">
        <f t="shared" si="230"/>
        <v>1.2788621456800273</v>
      </c>
    </row>
    <row r="236" spans="1:17">
      <c r="A236" s="9">
        <v>10</v>
      </c>
      <c r="B236" s="10" t="s">
        <v>203</v>
      </c>
      <c r="C236" s="17">
        <v>50</v>
      </c>
      <c r="D236" s="17">
        <v>65</v>
      </c>
      <c r="E236" s="17">
        <v>106</v>
      </c>
      <c r="F236" s="17">
        <v>110</v>
      </c>
      <c r="G236" s="17">
        <v>88</v>
      </c>
      <c r="H236" s="17">
        <v>99</v>
      </c>
      <c r="K236" s="15" t="s">
        <v>204</v>
      </c>
      <c r="L236" s="17">
        <f>L223</f>
        <v>0.43725917005103759</v>
      </c>
      <c r="M236" s="17">
        <f>N223</f>
        <v>0.44498039283893198</v>
      </c>
      <c r="N236" s="17">
        <f t="shared" si="229"/>
        <v>0.44301518218463704</v>
      </c>
      <c r="O236" s="17">
        <f t="shared" si="230"/>
        <v>0.44611413539869937</v>
      </c>
    </row>
    <row r="237" spans="1:17">
      <c r="A237" s="9">
        <v>11</v>
      </c>
      <c r="B237" s="10" t="s">
        <v>205</v>
      </c>
      <c r="C237" s="17">
        <v>85</v>
      </c>
      <c r="D237" s="17">
        <v>55</v>
      </c>
      <c r="E237" s="17">
        <v>66</v>
      </c>
      <c r="F237" s="17">
        <v>83</v>
      </c>
      <c r="G237" s="17">
        <v>94</v>
      </c>
      <c r="H237" s="17">
        <v>75</v>
      </c>
      <c r="K237" s="15" t="s">
        <v>206</v>
      </c>
      <c r="L237" s="17">
        <f>L224</f>
        <v>0.82304877517120556</v>
      </c>
      <c r="M237" s="17">
        <f>N224</f>
        <v>0.83758235935574921</v>
      </c>
      <c r="N237" s="17">
        <f t="shared" si="229"/>
        <v>0.8338832620405755</v>
      </c>
      <c r="O237" s="17">
        <f t="shared" si="230"/>
        <v>0.83971639218819283</v>
      </c>
    </row>
    <row r="238" spans="1:17">
      <c r="A238" s="9">
        <v>12</v>
      </c>
      <c r="B238" s="10" t="s">
        <v>207</v>
      </c>
      <c r="C238" s="17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K238" s="15" t="s">
        <v>208</v>
      </c>
      <c r="L238" s="17">
        <f>L225</f>
        <v>5.2361023056869389E-4</v>
      </c>
      <c r="M238" s="17">
        <f>N225</f>
        <v>0.49422741953828486</v>
      </c>
      <c r="N238" s="17">
        <f t="shared" si="229"/>
        <v>0.49204471439857134</v>
      </c>
      <c r="O238" s="17">
        <f t="shared" si="230"/>
        <v>0.22305706769934969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/>
      <c r="D240" s="17"/>
      <c r="E240" s="17">
        <v>4</v>
      </c>
      <c r="F240" s="17">
        <v>4</v>
      </c>
      <c r="G240" s="21">
        <v>4</v>
      </c>
      <c r="H240" s="21">
        <v>1</v>
      </c>
    </row>
    <row r="241" spans="1:17">
      <c r="A241" s="9">
        <v>15</v>
      </c>
      <c r="B241" s="10" t="s">
        <v>213</v>
      </c>
      <c r="C241" s="17">
        <v>2805</v>
      </c>
      <c r="D241" s="17">
        <v>2751</v>
      </c>
      <c r="E241" s="17">
        <v>2721</v>
      </c>
      <c r="F241" s="17">
        <v>2735</v>
      </c>
      <c r="G241" s="17">
        <v>2742</v>
      </c>
      <c r="H241" s="17">
        <v>2709</v>
      </c>
    </row>
    <row r="243" spans="1:17" ht="16">
      <c r="A243" s="20" t="s">
        <v>319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G245" si="231">C257/C271*1000</f>
        <v>2.5108804820890529</v>
      </c>
      <c r="D245" s="17">
        <f t="shared" si="231"/>
        <v>2.7624309392265194</v>
      </c>
      <c r="E245" s="17">
        <f t="shared" si="231"/>
        <v>2.767208578346593</v>
      </c>
      <c r="F245" s="17">
        <f t="shared" si="231"/>
        <v>2.8045574057843998</v>
      </c>
      <c r="G245" s="17">
        <f t="shared" si="231"/>
        <v>2.8223672605397776</v>
      </c>
      <c r="H245" s="17">
        <f t="shared" ref="H245" si="232">H257/H271*1000</f>
        <v>2.8725314183123878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233">IF(C245/$I245&gt;1,2^((1-$I245/C245)/LN(10/3)),2^(-LOG($I245/C245,10/3)))</f>
        <v>0.67263249089831256</v>
      </c>
      <c r="M245" s="17">
        <f t="shared" si="233"/>
        <v>0.71064082949940632</v>
      </c>
      <c r="N245" s="17">
        <f t="shared" si="233"/>
        <v>0.71134815873922252</v>
      </c>
      <c r="O245" s="17">
        <f t="shared" si="233"/>
        <v>0.71685989864973254</v>
      </c>
      <c r="P245" s="17">
        <f t="shared" si="233"/>
        <v>0.71947721013728883</v>
      </c>
      <c r="Q245" s="17">
        <f t="shared" si="233"/>
        <v>0.72681185210146504</v>
      </c>
    </row>
    <row r="246" spans="1:17">
      <c r="A246" s="9">
        <v>2</v>
      </c>
      <c r="B246" s="15" t="s">
        <v>176</v>
      </c>
      <c r="C246" s="17">
        <f t="shared" ref="C246:G246" si="234">C258/C271*1000</f>
        <v>2.6782725142283228</v>
      </c>
      <c r="D246" s="17">
        <f t="shared" si="234"/>
        <v>2.7624309392265194</v>
      </c>
      <c r="E246" s="17">
        <f t="shared" si="234"/>
        <v>2.767208578346593</v>
      </c>
      <c r="F246" s="17">
        <f t="shared" si="234"/>
        <v>2.8045574057843998</v>
      </c>
      <c r="G246" s="17">
        <f t="shared" si="234"/>
        <v>2.8223672605397776</v>
      </c>
      <c r="H246" s="17">
        <f t="shared" ref="H246" si="235">H258/H271*1000</f>
        <v>2.8725314183123878</v>
      </c>
      <c r="I246" s="18">
        <f>Показатели!$E$3</f>
        <v>4</v>
      </c>
      <c r="J246" s="9">
        <v>2</v>
      </c>
      <c r="K246" s="15" t="s">
        <v>176</v>
      </c>
      <c r="L246" s="17">
        <f t="shared" si="233"/>
        <v>0.79379279317673934</v>
      </c>
      <c r="M246" s="17">
        <f t="shared" si="233"/>
        <v>0.80805861230714859</v>
      </c>
      <c r="N246" s="17">
        <f t="shared" si="233"/>
        <v>0.80886290536243599</v>
      </c>
      <c r="O246" s="17">
        <f t="shared" si="233"/>
        <v>0.8151302189174735</v>
      </c>
      <c r="P246" s="17">
        <f t="shared" si="233"/>
        <v>0.81810632302072361</v>
      </c>
      <c r="Q246" s="17">
        <f t="shared" si="233"/>
        <v>0.82644643009213536</v>
      </c>
    </row>
    <row r="247" spans="1:17">
      <c r="A247" s="9">
        <v>3</v>
      </c>
      <c r="B247" s="15" t="s">
        <v>177</v>
      </c>
      <c r="C247" s="17">
        <f>C259/C271*1000+0.00001</f>
        <v>0.52562098091730836</v>
      </c>
      <c r="D247" s="17">
        <f>D259/D271*1000+0.00001</f>
        <v>2.2962807182320444</v>
      </c>
      <c r="E247" s="17">
        <f>E259/E271*1000+0.00001</f>
        <v>1.7305053614666208E-2</v>
      </c>
      <c r="F247" s="17">
        <f>F259/F271*1000+0.00001</f>
        <v>1.7538483786152498E-2</v>
      </c>
      <c r="G247" s="17">
        <f>G259/G271*1000</f>
        <v>1.7639795378373613E-2</v>
      </c>
      <c r="H247" s="17">
        <f>H259/H271*1000</f>
        <v>1.7953321364452428E-2</v>
      </c>
      <c r="I247" s="18">
        <f>Показатели!$E$4</f>
        <v>2</v>
      </c>
      <c r="J247" s="9">
        <v>3</v>
      </c>
      <c r="K247" s="15" t="s">
        <v>177</v>
      </c>
      <c r="L247" s="17">
        <f t="shared" si="233"/>
        <v>0.4633174334599881</v>
      </c>
      <c r="M247" s="17">
        <f t="shared" si="233"/>
        <v>1.0771111720465194</v>
      </c>
      <c r="N247" s="17">
        <f t="shared" si="233"/>
        <v>6.4920053230120095E-2</v>
      </c>
      <c r="O247" s="17">
        <f t="shared" si="233"/>
        <v>6.5422783512733812E-2</v>
      </c>
      <c r="P247" s="17">
        <f t="shared" si="233"/>
        <v>6.5640090566585249E-2</v>
      </c>
      <c r="Q247" s="17">
        <f t="shared" si="233"/>
        <v>6.6309252224548157E-2</v>
      </c>
    </row>
    <row r="248" spans="1:17">
      <c r="A248" s="9">
        <v>4</v>
      </c>
      <c r="B248" s="15" t="s">
        <v>178</v>
      </c>
      <c r="C248" s="17">
        <f t="shared" ref="C248:G248" si="236">C260/C271*1000</f>
        <v>20.522263140274525</v>
      </c>
      <c r="D248" s="17">
        <f t="shared" si="236"/>
        <v>21.167127071823206</v>
      </c>
      <c r="E248" s="17">
        <f t="shared" si="236"/>
        <v>21.203735731580768</v>
      </c>
      <c r="F248" s="17">
        <f t="shared" si="236"/>
        <v>21.48992112182296</v>
      </c>
      <c r="G248" s="17">
        <f t="shared" si="236"/>
        <v>21.626389133886047</v>
      </c>
      <c r="H248" s="17">
        <f t="shared" ref="H248" si="237">H260/H271*1000</f>
        <v>22.010771992818668</v>
      </c>
      <c r="I248" s="18">
        <f>Показатели!$E$5</f>
        <v>30</v>
      </c>
      <c r="J248" s="9">
        <v>4</v>
      </c>
      <c r="K248" s="15" t="s">
        <v>178</v>
      </c>
      <c r="L248" s="17">
        <f t="shared" si="233"/>
        <v>0.80364940389217865</v>
      </c>
      <c r="M248" s="17">
        <f t="shared" si="233"/>
        <v>0.81809236323715506</v>
      </c>
      <c r="N248" s="17">
        <f t="shared" si="233"/>
        <v>0.81890664328604501</v>
      </c>
      <c r="O248" s="17">
        <f t="shared" si="233"/>
        <v>0.82525177874936184</v>
      </c>
      <c r="P248" s="17">
        <f t="shared" si="233"/>
        <v>0.82826483745820512</v>
      </c>
      <c r="Q248" s="17">
        <f t="shared" si="233"/>
        <v>0.8367085045385193</v>
      </c>
    </row>
    <row r="249" spans="1:17">
      <c r="A249" s="9">
        <v>5</v>
      </c>
      <c r="B249" s="15" t="s">
        <v>179</v>
      </c>
      <c r="C249" s="17">
        <f t="shared" ref="C249:G249" si="238">C261/C271*1000</f>
        <v>1.4395714763977232</v>
      </c>
      <c r="D249" s="17">
        <f t="shared" si="238"/>
        <v>1.5020718232044197</v>
      </c>
      <c r="E249" s="17">
        <f t="shared" si="238"/>
        <v>1.5046696644759598</v>
      </c>
      <c r="F249" s="17">
        <f t="shared" si="238"/>
        <v>1.5249780893952671</v>
      </c>
      <c r="G249" s="17">
        <f t="shared" si="238"/>
        <v>1.534662197918504</v>
      </c>
      <c r="H249" s="17">
        <f t="shared" ref="H249" si="239">H261/H271*1000</f>
        <v>1.5619389587073609</v>
      </c>
      <c r="I249" s="18">
        <f>Показатели!$E$6</f>
        <v>8</v>
      </c>
      <c r="J249" s="9">
        <v>5</v>
      </c>
      <c r="K249" s="15" t="s">
        <v>179</v>
      </c>
      <c r="L249" s="17">
        <f t="shared" si="233"/>
        <v>0.37254056633141935</v>
      </c>
      <c r="M249" s="17">
        <f t="shared" si="233"/>
        <v>0.38176827977623201</v>
      </c>
      <c r="N249" s="17">
        <f t="shared" si="233"/>
        <v>0.38214826901398841</v>
      </c>
      <c r="O249" s="17">
        <f t="shared" si="233"/>
        <v>0.3851092689690454</v>
      </c>
      <c r="P249" s="17">
        <f t="shared" si="233"/>
        <v>0.38651533299290236</v>
      </c>
      <c r="Q249" s="17">
        <f t="shared" si="233"/>
        <v>0.39045562678014584</v>
      </c>
    </row>
    <row r="250" spans="1:17">
      <c r="A250" s="9">
        <v>6</v>
      </c>
      <c r="B250" s="15" t="s">
        <v>180</v>
      </c>
      <c r="C250" s="17">
        <f t="shared" ref="C250:G250" si="240">(C262-C263)/C262*100</f>
        <v>4.9853372434017595</v>
      </c>
      <c r="D250" s="17">
        <f t="shared" si="240"/>
        <v>5.6501444765503441</v>
      </c>
      <c r="E250" s="17">
        <f t="shared" si="240"/>
        <v>-10.333685043524136</v>
      </c>
      <c r="F250" s="17">
        <f t="shared" si="240"/>
        <v>-2.9781255726511922</v>
      </c>
      <c r="G250" s="17">
        <f t="shared" si="240"/>
        <v>3.0979929161747344</v>
      </c>
      <c r="H250" s="17">
        <f t="shared" ref="H250" si="241">(H262-H263)/H262*100</f>
        <v>3.0979929161747344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242">(ATAN((C250+2.4)/10)+3.1415/2)/3.1415*1.75</f>
        <v>1.2293574323197625</v>
      </c>
      <c r="M250" s="17">
        <f t="shared" si="242"/>
        <v>1.2525694281186515</v>
      </c>
      <c r="N250" s="17">
        <f t="shared" si="242"/>
        <v>0.50138948542599682</v>
      </c>
      <c r="O250" s="17">
        <f t="shared" si="242"/>
        <v>0.84283081798754389</v>
      </c>
      <c r="P250" s="17">
        <f t="shared" si="242"/>
        <v>1.1550273533331674</v>
      </c>
      <c r="Q250" s="17">
        <f t="shared" si="242"/>
        <v>1.1550273533331674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-2.4213075060532687</v>
      </c>
      <c r="F251" s="17">
        <f>(F265-F264)/F271*1000</f>
        <v>2.1034180543382996</v>
      </c>
      <c r="G251" s="17">
        <f>(G265-G264)/G271*1000</f>
        <v>-0.3527959075674722</v>
      </c>
      <c r="H251" s="17">
        <f>(H265-H264)/H271*1000</f>
        <v>-0.53859964093357271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243">(ATAN(E251/10)+3.1415/2)/3.1415*1.75</f>
        <v>0.74266584785674405</v>
      </c>
      <c r="O251" s="17">
        <f t="shared" si="243"/>
        <v>0.9904891597416472</v>
      </c>
      <c r="P251" s="17">
        <f t="shared" si="243"/>
        <v>0.855355343515532</v>
      </c>
      <c r="Q251" s="17">
        <f t="shared" si="243"/>
        <v>0.84502579843327985</v>
      </c>
    </row>
    <row r="252" spans="1:17">
      <c r="A252" s="9">
        <v>8</v>
      </c>
      <c r="B252" s="15" t="s">
        <v>182</v>
      </c>
      <c r="C252" s="17">
        <f t="shared" ref="C252:H252" si="244">(C266-C267)/C271*1000</f>
        <v>-31.971878138600605</v>
      </c>
      <c r="D252" s="17">
        <f t="shared" si="244"/>
        <v>-4.834254143646409</v>
      </c>
      <c r="E252" s="17">
        <f t="shared" si="244"/>
        <v>-10.895883777239709</v>
      </c>
      <c r="F252" s="17">
        <f t="shared" si="244"/>
        <v>-8.4136722173531986</v>
      </c>
      <c r="G252" s="17">
        <f t="shared" si="244"/>
        <v>-17.110601517022403</v>
      </c>
      <c r="H252" s="17">
        <f t="shared" si="244"/>
        <v>12.926391382405745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0.16883833803928594</v>
      </c>
      <c r="M252" s="17">
        <f>(ATAN(D252/10)+3.1415/2)/3.1415*1.75</f>
        <v>0.62415632187152781</v>
      </c>
      <c r="N252" s="17">
        <f t="shared" si="243"/>
        <v>0.41361854728670211</v>
      </c>
      <c r="O252" s="17">
        <f t="shared" si="243"/>
        <v>0.48535920352647632</v>
      </c>
      <c r="P252" s="17">
        <f t="shared" si="243"/>
        <v>0.29459950546058267</v>
      </c>
      <c r="Q252" s="17">
        <f t="shared" si="243"/>
        <v>1.3832350717283477</v>
      </c>
    </row>
    <row r="253" spans="1:17">
      <c r="A253" s="9">
        <v>9</v>
      </c>
      <c r="B253" s="15" t="s">
        <v>183</v>
      </c>
      <c r="C253" s="17">
        <f t="shared" ref="C253:G253" si="245">C268/C271*1000</f>
        <v>0.33478406427854035</v>
      </c>
      <c r="D253" s="17">
        <f t="shared" si="245"/>
        <v>0.34530386740331492</v>
      </c>
      <c r="E253" s="17">
        <f t="shared" si="245"/>
        <v>0.34590107229332412</v>
      </c>
      <c r="F253" s="17">
        <f t="shared" si="245"/>
        <v>0.35056967572304998</v>
      </c>
      <c r="G253" s="17">
        <f t="shared" si="245"/>
        <v>0.3527959075674722</v>
      </c>
      <c r="H253" s="17">
        <f t="shared" ref="H253" si="246">H268/H271*1000</f>
        <v>0.35906642728904847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247">IF(C253/$I253&gt;1,2^((1-$I253/C253)/LN(10/3)),2^(-LOG($I253/C253,10/3)))</f>
        <v>0.42171641390846587</v>
      </c>
      <c r="M253" s="17">
        <f t="shared" si="247"/>
        <v>0.42929538179133936</v>
      </c>
      <c r="N253" s="17">
        <f t="shared" si="247"/>
        <v>0.42972267665458691</v>
      </c>
      <c r="O253" s="17">
        <f t="shared" si="247"/>
        <v>0.43305229745738227</v>
      </c>
      <c r="P253" s="17">
        <f t="shared" si="247"/>
        <v>0.43463340522332478</v>
      </c>
      <c r="Q253" s="17">
        <f t="shared" si="247"/>
        <v>0.43906423411973339</v>
      </c>
    </row>
    <row r="254" spans="1:17">
      <c r="A254" s="9">
        <v>10</v>
      </c>
      <c r="B254" s="15" t="s">
        <v>184</v>
      </c>
      <c r="C254" s="17">
        <f t="shared" ref="C254:G254" si="248">C269/C271*100</f>
        <v>3.3478406427854039E-2</v>
      </c>
      <c r="D254" s="17">
        <f t="shared" si="248"/>
        <v>1.7265193370165743E-2</v>
      </c>
      <c r="E254" s="17">
        <f t="shared" si="248"/>
        <v>1.7295053614666205E-2</v>
      </c>
      <c r="F254" s="17">
        <f t="shared" si="248"/>
        <v>1.7528483786152498E-2</v>
      </c>
      <c r="G254" s="17">
        <f t="shared" si="248"/>
        <v>1.763979537837361E-2</v>
      </c>
      <c r="H254" s="17">
        <f t="shared" ref="H254" si="249">H269/H271*100</f>
        <v>1.7953321364452424E-2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247"/>
        <v>0.79379279317673934</v>
      </c>
      <c r="M254" s="17">
        <f t="shared" si="247"/>
        <v>0.54216925339512689</v>
      </c>
      <c r="N254" s="17">
        <f t="shared" si="247"/>
        <v>0.54270889613719364</v>
      </c>
      <c r="O254" s="17">
        <f t="shared" si="247"/>
        <v>0.54691396821881666</v>
      </c>
      <c r="P254" s="17">
        <f t="shared" si="247"/>
        <v>0.54891079383902552</v>
      </c>
      <c r="Q254" s="17">
        <f t="shared" si="247"/>
        <v>0.55450661270076917</v>
      </c>
    </row>
    <row r="255" spans="1:17">
      <c r="A255" s="9">
        <v>11</v>
      </c>
      <c r="B255" s="15" t="s">
        <v>185</v>
      </c>
      <c r="C255" s="17">
        <f t="shared" ref="C255:G255" si="250">C270/C271*1000</f>
        <v>1.1717442249748911</v>
      </c>
      <c r="D255" s="17">
        <f t="shared" si="250"/>
        <v>1.2085635359116023</v>
      </c>
      <c r="E255" s="17">
        <f t="shared" si="250"/>
        <v>1.0377032168799725</v>
      </c>
      <c r="F255" s="17">
        <f t="shared" si="250"/>
        <v>1.0517090271691498</v>
      </c>
      <c r="G255" s="17">
        <f t="shared" si="250"/>
        <v>1.0583877227024165</v>
      </c>
      <c r="H255" s="17">
        <f t="shared" ref="H255" si="251">H270/H271*1000</f>
        <v>1.0771992818671454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247"/>
        <v>0.43373007460054891</v>
      </c>
      <c r="M255" s="17">
        <f t="shared" si="247"/>
        <v>0.44152494858889557</v>
      </c>
      <c r="N255" s="17">
        <f t="shared" si="247"/>
        <v>0.40443145268121811</v>
      </c>
      <c r="O255" s="17">
        <f t="shared" si="247"/>
        <v>0.40756510945873681</v>
      </c>
      <c r="P255" s="17">
        <f t="shared" si="247"/>
        <v>0.40905316151036186</v>
      </c>
      <c r="Q255" s="17">
        <f t="shared" si="247"/>
        <v>0.41322321504606785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15</v>
      </c>
      <c r="D257" s="17">
        <v>16</v>
      </c>
      <c r="E257" s="17">
        <v>16</v>
      </c>
      <c r="F257" s="17">
        <v>16</v>
      </c>
      <c r="G257" s="17">
        <v>16</v>
      </c>
      <c r="H257" s="17">
        <v>16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16</v>
      </c>
      <c r="D258" s="17">
        <v>16</v>
      </c>
      <c r="E258" s="17">
        <v>16</v>
      </c>
      <c r="F258" s="17">
        <v>16</v>
      </c>
      <c r="G258" s="17">
        <v>16</v>
      </c>
      <c r="H258" s="17">
        <v>16</v>
      </c>
      <c r="K258" s="15" t="s">
        <v>187</v>
      </c>
      <c r="L258" s="17">
        <f t="shared" ref="L258:L263" si="252">L245</f>
        <v>0.67263249089831256</v>
      </c>
      <c r="M258" s="17">
        <f t="shared" ref="M258:M263" si="253">N245</f>
        <v>0.71134815873922252</v>
      </c>
      <c r="N258" s="17">
        <f t="shared" ref="N258:N268" si="254">P245</f>
        <v>0.71947721013728883</v>
      </c>
      <c r="O258" s="17">
        <f t="shared" ref="O258:O268" si="255">Q245</f>
        <v>0.72681185210146504</v>
      </c>
    </row>
    <row r="259" spans="1:15">
      <c r="A259" s="9">
        <v>3</v>
      </c>
      <c r="B259" s="10" t="s">
        <v>189</v>
      </c>
      <c r="C259" s="17">
        <v>3.14</v>
      </c>
      <c r="D259" s="17">
        <v>13.3</v>
      </c>
      <c r="E259" s="17">
        <v>0.1</v>
      </c>
      <c r="F259" s="17">
        <v>0.1</v>
      </c>
      <c r="G259" s="17">
        <v>0.1</v>
      </c>
      <c r="H259" s="17">
        <v>0.1</v>
      </c>
      <c r="K259" s="15" t="s">
        <v>190</v>
      </c>
      <c r="L259" s="17">
        <f t="shared" si="252"/>
        <v>0.79379279317673934</v>
      </c>
      <c r="M259" s="17">
        <f t="shared" si="253"/>
        <v>0.80886290536243599</v>
      </c>
      <c r="N259" s="17">
        <f t="shared" si="254"/>
        <v>0.81810632302072361</v>
      </c>
      <c r="O259" s="17">
        <f t="shared" si="255"/>
        <v>0.82644643009213536</v>
      </c>
    </row>
    <row r="260" spans="1:15">
      <c r="A260" s="9">
        <v>4</v>
      </c>
      <c r="B260" s="10" t="s">
        <v>191</v>
      </c>
      <c r="C260" s="17">
        <v>122.6</v>
      </c>
      <c r="D260" s="17">
        <v>122.6</v>
      </c>
      <c r="E260" s="17">
        <v>122.6</v>
      </c>
      <c r="F260" s="17">
        <v>122.6</v>
      </c>
      <c r="G260" s="17">
        <v>122.6</v>
      </c>
      <c r="H260" s="17">
        <v>122.6</v>
      </c>
      <c r="K260" s="15" t="s">
        <v>192</v>
      </c>
      <c r="L260" s="17">
        <f t="shared" si="252"/>
        <v>0.4633174334599881</v>
      </c>
      <c r="M260" s="17">
        <f t="shared" si="253"/>
        <v>6.4920053230120095E-2</v>
      </c>
      <c r="N260" s="17">
        <f t="shared" si="254"/>
        <v>6.5640090566585249E-2</v>
      </c>
      <c r="O260" s="17">
        <f t="shared" si="255"/>
        <v>6.6309252224548157E-2</v>
      </c>
    </row>
    <row r="261" spans="1:15">
      <c r="A261" s="9">
        <v>5</v>
      </c>
      <c r="B261" s="10" t="s">
        <v>193</v>
      </c>
      <c r="C261" s="17">
        <v>8.6</v>
      </c>
      <c r="D261" s="17">
        <v>8.6999999999999993</v>
      </c>
      <c r="E261" s="17">
        <v>8.6999999999999993</v>
      </c>
      <c r="F261" s="17">
        <v>8.6999999999999993</v>
      </c>
      <c r="G261" s="17">
        <v>8.6999999999999993</v>
      </c>
      <c r="H261" s="17">
        <v>8.6999999999999993</v>
      </c>
      <c r="K261" s="15" t="s">
        <v>194</v>
      </c>
      <c r="L261" s="17">
        <f t="shared" si="252"/>
        <v>0.80364940389217865</v>
      </c>
      <c r="M261" s="17">
        <f t="shared" si="253"/>
        <v>0.81890664328604501</v>
      </c>
      <c r="N261" s="17">
        <f t="shared" si="254"/>
        <v>0.82826483745820512</v>
      </c>
      <c r="O261" s="17">
        <f t="shared" si="255"/>
        <v>0.8367085045385193</v>
      </c>
    </row>
    <row r="262" spans="1:15">
      <c r="A262" s="9">
        <v>6</v>
      </c>
      <c r="B262" s="10" t="s">
        <v>195</v>
      </c>
      <c r="C262" s="17">
        <v>19437</v>
      </c>
      <c r="D262" s="17">
        <v>22495</v>
      </c>
      <c r="E262" s="17">
        <v>15164</v>
      </c>
      <c r="F262" s="17">
        <v>14734.1</v>
      </c>
      <c r="G262" s="17">
        <v>21175</v>
      </c>
      <c r="H262" s="17">
        <v>21175</v>
      </c>
      <c r="K262" s="15" t="s">
        <v>196</v>
      </c>
      <c r="L262" s="17">
        <f t="shared" si="252"/>
        <v>0.37254056633141935</v>
      </c>
      <c r="M262" s="17">
        <f t="shared" si="253"/>
        <v>0.38214826901398841</v>
      </c>
      <c r="N262" s="17">
        <f t="shared" si="254"/>
        <v>0.38651533299290236</v>
      </c>
      <c r="O262" s="17">
        <f t="shared" si="255"/>
        <v>0.39045562678014584</v>
      </c>
    </row>
    <row r="263" spans="1:15">
      <c r="A263" s="9">
        <v>7</v>
      </c>
      <c r="B263" s="10" t="s">
        <v>197</v>
      </c>
      <c r="C263" s="17">
        <v>18468</v>
      </c>
      <c r="D263" s="17">
        <v>21224</v>
      </c>
      <c r="E263" s="17">
        <v>16731</v>
      </c>
      <c r="F263" s="17">
        <v>15172.9</v>
      </c>
      <c r="G263" s="17">
        <v>20519</v>
      </c>
      <c r="H263" s="17">
        <v>20519</v>
      </c>
      <c r="K263" s="15" t="s">
        <v>198</v>
      </c>
      <c r="L263" s="17">
        <f t="shared" si="252"/>
        <v>1.2293574323197625</v>
      </c>
      <c r="M263" s="17">
        <f t="shared" si="253"/>
        <v>0.50138948542599682</v>
      </c>
      <c r="N263" s="17">
        <f t="shared" si="254"/>
        <v>1.1550273533331674</v>
      </c>
      <c r="O263" s="17">
        <f t="shared" si="255"/>
        <v>1.1550273533331674</v>
      </c>
    </row>
    <row r="264" spans="1:15">
      <c r="A264" s="9">
        <v>8</v>
      </c>
      <c r="B264" s="10" t="s">
        <v>199</v>
      </c>
      <c r="C264" s="17"/>
      <c r="D264" s="17"/>
      <c r="E264" s="17">
        <v>61</v>
      </c>
      <c r="F264" s="17">
        <v>34</v>
      </c>
      <c r="G264" s="17">
        <v>48</v>
      </c>
      <c r="H264" s="17">
        <v>39</v>
      </c>
      <c r="K264" s="15" t="s">
        <v>200</v>
      </c>
      <c r="L264" s="17">
        <f>N251</f>
        <v>0.74266584785674405</v>
      </c>
      <c r="M264" s="17">
        <f>O251</f>
        <v>0.9904891597416472</v>
      </c>
      <c r="N264" s="17">
        <f t="shared" si="254"/>
        <v>0.855355343515532</v>
      </c>
      <c r="O264" s="17">
        <f t="shared" si="255"/>
        <v>0.84502579843327985</v>
      </c>
    </row>
    <row r="265" spans="1:15">
      <c r="A265" s="9">
        <v>9</v>
      </c>
      <c r="B265" s="10" t="s">
        <v>201</v>
      </c>
      <c r="C265" s="17"/>
      <c r="D265" s="17"/>
      <c r="E265" s="17">
        <v>47</v>
      </c>
      <c r="F265" s="17">
        <v>46</v>
      </c>
      <c r="G265" s="17">
        <v>46</v>
      </c>
      <c r="H265" s="17">
        <v>36</v>
      </c>
      <c r="K265" s="15" t="s">
        <v>202</v>
      </c>
      <c r="L265" s="17">
        <f>L252</f>
        <v>0.16883833803928594</v>
      </c>
      <c r="M265" s="17">
        <f>N252</f>
        <v>0.41361854728670211</v>
      </c>
      <c r="N265" s="17">
        <f t="shared" si="254"/>
        <v>0.29459950546058267</v>
      </c>
      <c r="O265" s="17">
        <f t="shared" si="255"/>
        <v>1.3832350717283477</v>
      </c>
    </row>
    <row r="266" spans="1:15">
      <c r="A266" s="9">
        <v>10</v>
      </c>
      <c r="B266" s="10" t="s">
        <v>203</v>
      </c>
      <c r="C266" s="17">
        <v>140</v>
      </c>
      <c r="D266" s="17">
        <v>351</v>
      </c>
      <c r="E266" s="17">
        <v>234</v>
      </c>
      <c r="F266" s="17">
        <v>259</v>
      </c>
      <c r="G266" s="17">
        <v>211</v>
      </c>
      <c r="H266" s="17">
        <v>284</v>
      </c>
      <c r="K266" s="15" t="s">
        <v>204</v>
      </c>
      <c r="L266" s="17">
        <f>L253</f>
        <v>0.42171641390846587</v>
      </c>
      <c r="M266" s="17">
        <f>N253</f>
        <v>0.42972267665458691</v>
      </c>
      <c r="N266" s="17">
        <f t="shared" si="254"/>
        <v>0.43463340522332478</v>
      </c>
      <c r="O266" s="17">
        <f t="shared" si="255"/>
        <v>0.43906423411973339</v>
      </c>
    </row>
    <row r="267" spans="1:15">
      <c r="A267" s="9">
        <v>11</v>
      </c>
      <c r="B267" s="10" t="s">
        <v>205</v>
      </c>
      <c r="C267" s="17">
        <v>331</v>
      </c>
      <c r="D267" s="17">
        <v>379</v>
      </c>
      <c r="E267" s="17">
        <v>297</v>
      </c>
      <c r="F267" s="17">
        <v>307</v>
      </c>
      <c r="G267" s="17">
        <v>308</v>
      </c>
      <c r="H267" s="17">
        <v>212</v>
      </c>
      <c r="K267" s="15" t="s">
        <v>206</v>
      </c>
      <c r="L267" s="17">
        <f>L254</f>
        <v>0.79379279317673934</v>
      </c>
      <c r="M267" s="17">
        <f>N254</f>
        <v>0.54270889613719364</v>
      </c>
      <c r="N267" s="17">
        <f t="shared" si="254"/>
        <v>0.54891079383902552</v>
      </c>
      <c r="O267" s="17">
        <f t="shared" si="255"/>
        <v>0.55450661270076917</v>
      </c>
    </row>
    <row r="268" spans="1:15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K268" s="15" t="s">
        <v>208</v>
      </c>
      <c r="L268" s="17">
        <f>L255</f>
        <v>0.43373007460054891</v>
      </c>
      <c r="M268" s="17">
        <f>N255</f>
        <v>0.40443145268121811</v>
      </c>
      <c r="N268" s="17">
        <f t="shared" si="254"/>
        <v>0.40905316151036186</v>
      </c>
      <c r="O268" s="17">
        <f t="shared" si="255"/>
        <v>0.41322321504606785</v>
      </c>
    </row>
    <row r="269" spans="1:15">
      <c r="A269" s="9">
        <v>13</v>
      </c>
      <c r="B269" s="10" t="s">
        <v>209</v>
      </c>
      <c r="C269" s="17">
        <v>2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7</v>
      </c>
      <c r="D270" s="17">
        <v>7</v>
      </c>
      <c r="E270" s="17">
        <v>6</v>
      </c>
      <c r="F270" s="17">
        <v>6</v>
      </c>
      <c r="G270" s="21">
        <v>6</v>
      </c>
      <c r="H270" s="21">
        <v>6</v>
      </c>
    </row>
    <row r="271" spans="1:15">
      <c r="A271" s="9">
        <v>15</v>
      </c>
      <c r="B271" s="10" t="s">
        <v>213</v>
      </c>
      <c r="C271" s="17">
        <v>5974</v>
      </c>
      <c r="D271" s="17">
        <v>5792</v>
      </c>
      <c r="E271" s="17">
        <v>5782</v>
      </c>
      <c r="F271" s="17">
        <v>5705</v>
      </c>
      <c r="G271" s="17">
        <v>5669</v>
      </c>
      <c r="H271" s="17">
        <v>5570</v>
      </c>
    </row>
    <row r="273" spans="1:17" ht="16">
      <c r="A273" s="20" t="s">
        <v>320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G275" si="256">C287/C301*1000</f>
        <v>3.2071840923669019</v>
      </c>
      <c r="D275" s="17">
        <f t="shared" si="256"/>
        <v>3.2247662044501775</v>
      </c>
      <c r="E275" s="17">
        <f t="shared" si="256"/>
        <v>3.2530904359141184</v>
      </c>
      <c r="F275" s="17">
        <f t="shared" si="256"/>
        <v>3.2776138970829236</v>
      </c>
      <c r="G275" s="17">
        <f t="shared" si="256"/>
        <v>3.301419610432486</v>
      </c>
      <c r="H275" s="17">
        <f t="shared" ref="H275" si="257">H287/H301*1000</f>
        <v>3.3772374197906112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258">IF(C275/$I275&gt;1,2^((1-$I275/C275)/LN(10/3)),2^(-LOG($I275/C275,10/3)))</f>
        <v>0.77441772041387513</v>
      </c>
      <c r="M275" s="17">
        <f t="shared" si="258"/>
        <v>0.77685905420368428</v>
      </c>
      <c r="N275" s="17">
        <f t="shared" si="258"/>
        <v>0.78078012151771115</v>
      </c>
      <c r="O275" s="17">
        <f t="shared" si="258"/>
        <v>0.78416334389514863</v>
      </c>
      <c r="P275" s="17">
        <f t="shared" si="258"/>
        <v>0.78743728865656248</v>
      </c>
      <c r="Q275" s="17">
        <f t="shared" si="258"/>
        <v>0.79779818022165661</v>
      </c>
    </row>
    <row r="276" spans="1:17">
      <c r="A276" s="9">
        <v>2</v>
      </c>
      <c r="B276" s="15" t="s">
        <v>176</v>
      </c>
      <c r="C276" s="17">
        <f t="shared" ref="C276:G276" si="259">C288/C301*1000</f>
        <v>0.96215522771007056</v>
      </c>
      <c r="D276" s="17">
        <f t="shared" si="259"/>
        <v>0.96742986133505315</v>
      </c>
      <c r="E276" s="17">
        <f t="shared" si="259"/>
        <v>0.97592713077423554</v>
      </c>
      <c r="F276" s="17">
        <f t="shared" si="259"/>
        <v>0.98328416912487715</v>
      </c>
      <c r="G276" s="17">
        <f t="shared" si="259"/>
        <v>0.99042588312974589</v>
      </c>
      <c r="H276" s="17">
        <f t="shared" ref="H276" si="260">H288/H301*1000</f>
        <v>1.0131712259371835</v>
      </c>
      <c r="I276" s="18">
        <f>Показатели!$E$3</f>
        <v>4</v>
      </c>
      <c r="J276" s="9">
        <v>2</v>
      </c>
      <c r="K276" s="15" t="s">
        <v>176</v>
      </c>
      <c r="L276" s="17">
        <f t="shared" si="258"/>
        <v>0.44028916052045114</v>
      </c>
      <c r="M276" s="17">
        <f t="shared" si="258"/>
        <v>0.44167716182327621</v>
      </c>
      <c r="N276" s="17">
        <f t="shared" si="258"/>
        <v>0.44390645409090984</v>
      </c>
      <c r="O276" s="17">
        <f t="shared" si="258"/>
        <v>0.44582995881084303</v>
      </c>
      <c r="P276" s="17">
        <f t="shared" si="258"/>
        <v>0.44769133459369925</v>
      </c>
      <c r="Q276" s="17">
        <f t="shared" si="258"/>
        <v>0.45358193875885283</v>
      </c>
    </row>
    <row r="277" spans="1:17">
      <c r="A277" s="9">
        <v>3</v>
      </c>
      <c r="B277" s="15" t="s">
        <v>177</v>
      </c>
      <c r="C277" s="17">
        <f>C289/C301*1000+0.00001</f>
        <v>1.0904525914047467</v>
      </c>
      <c r="D277" s="17">
        <f>D289/D301*1000+0.00001</f>
        <v>0.74170622702354072</v>
      </c>
      <c r="E277" s="17">
        <f>E289/E301*1000+0.00001</f>
        <v>1.0084680351333768</v>
      </c>
      <c r="F277" s="17">
        <f>F289/F301*1000+0.00001</f>
        <v>1.409383975745657</v>
      </c>
      <c r="G277" s="17">
        <f>G289/G301*1000</f>
        <v>2.2449653350940904</v>
      </c>
      <c r="H277" s="17">
        <f>H289/H301*1000</f>
        <v>0.23640661938534277</v>
      </c>
      <c r="I277" s="18">
        <f>Показатели!$E$4</f>
        <v>2</v>
      </c>
      <c r="J277" s="9">
        <v>3</v>
      </c>
      <c r="K277" s="15" t="s">
        <v>177</v>
      </c>
      <c r="L277" s="17">
        <f t="shared" si="258"/>
        <v>0.70524964440477278</v>
      </c>
      <c r="M277" s="17">
        <f t="shared" si="258"/>
        <v>0.56491405654620719</v>
      </c>
      <c r="N277" s="17">
        <f t="shared" si="258"/>
        <v>0.67421804962154064</v>
      </c>
      <c r="O277" s="17">
        <f t="shared" si="258"/>
        <v>0.81750550673639666</v>
      </c>
      <c r="P277" s="17">
        <f t="shared" si="258"/>
        <v>1.0648360518662485</v>
      </c>
      <c r="Q277" s="17">
        <f t="shared" si="258"/>
        <v>0.29248085811703756</v>
      </c>
    </row>
    <row r="278" spans="1:17">
      <c r="A278" s="9">
        <v>4</v>
      </c>
      <c r="B278" s="15" t="s">
        <v>178</v>
      </c>
      <c r="C278" s="17">
        <f t="shared" ref="C278:G278" si="261">C290/C301*1000</f>
        <v>31.465683130211676</v>
      </c>
      <c r="D278" s="17">
        <f t="shared" si="261"/>
        <v>31.638181231860692</v>
      </c>
      <c r="E278" s="17">
        <f t="shared" si="261"/>
        <v>31.9128171763175</v>
      </c>
      <c r="F278" s="17">
        <f t="shared" si="261"/>
        <v>32.153392330383483</v>
      </c>
      <c r="G278" s="17">
        <f t="shared" si="261"/>
        <v>32.386926378342686</v>
      </c>
      <c r="H278" s="17">
        <f t="shared" ref="H278" si="262">H290/H301*1000</f>
        <v>33.130699088145896</v>
      </c>
      <c r="I278" s="18">
        <f>Показатели!$E$5</f>
        <v>30</v>
      </c>
      <c r="J278" s="9">
        <v>4</v>
      </c>
      <c r="K278" s="15" t="s">
        <v>178</v>
      </c>
      <c r="L278" s="17">
        <f t="shared" si="258"/>
        <v>1.0271799078337756</v>
      </c>
      <c r="M278" s="17">
        <f t="shared" si="258"/>
        <v>1.030258571331585</v>
      </c>
      <c r="N278" s="17">
        <f t="shared" si="258"/>
        <v>1.0351100882527715</v>
      </c>
      <c r="O278" s="17">
        <f t="shared" si="258"/>
        <v>1.0393101436410341</v>
      </c>
      <c r="P278" s="17">
        <f t="shared" si="258"/>
        <v>1.043343533769358</v>
      </c>
      <c r="Q278" s="17">
        <f t="shared" si="258"/>
        <v>1.0559096066042342</v>
      </c>
    </row>
    <row r="279" spans="1:17">
      <c r="A279" s="9">
        <v>5</v>
      </c>
      <c r="B279" s="15" t="s">
        <v>179</v>
      </c>
      <c r="C279" s="17">
        <f t="shared" ref="C279:G279" si="263">C291/C301*1000</f>
        <v>1.6356638871071199</v>
      </c>
      <c r="D279" s="17">
        <f t="shared" si="263"/>
        <v>1.6446307642695903</v>
      </c>
      <c r="E279" s="17">
        <f t="shared" si="263"/>
        <v>1.6590761223162003</v>
      </c>
      <c r="F279" s="17">
        <f t="shared" si="263"/>
        <v>1.671583087512291</v>
      </c>
      <c r="G279" s="17">
        <f t="shared" si="263"/>
        <v>1.6837240013205677</v>
      </c>
      <c r="H279" s="17">
        <f t="shared" ref="H279" si="264">H291/H301*1000</f>
        <v>2.6342451874366768</v>
      </c>
      <c r="I279" s="18">
        <f>Показатели!$E$6</f>
        <v>8</v>
      </c>
      <c r="J279" s="9">
        <v>5</v>
      </c>
      <c r="K279" s="15" t="s">
        <v>179</v>
      </c>
      <c r="L279" s="17">
        <f t="shared" si="258"/>
        <v>0.40096207293782721</v>
      </c>
      <c r="M279" s="17">
        <f t="shared" si="258"/>
        <v>0.40222609651488567</v>
      </c>
      <c r="N279" s="17">
        <f t="shared" si="258"/>
        <v>0.4042562660692714</v>
      </c>
      <c r="O279" s="17">
        <f t="shared" si="258"/>
        <v>0.40600796133903105</v>
      </c>
      <c r="P279" s="17">
        <f t="shared" si="258"/>
        <v>0.4077030770932506</v>
      </c>
      <c r="Q279" s="17">
        <f t="shared" si="258"/>
        <v>0.52753932245973978</v>
      </c>
    </row>
    <row r="280" spans="1:17">
      <c r="A280" s="9">
        <v>6</v>
      </c>
      <c r="B280" s="15" t="s">
        <v>180</v>
      </c>
      <c r="C280" s="17">
        <f t="shared" ref="C280:G280" si="265">(C292-C293)/C292*100</f>
        <v>-5.9225879134143398</v>
      </c>
      <c r="D280" s="17">
        <f t="shared" si="265"/>
        <v>17.078663771370188</v>
      </c>
      <c r="E280" s="17">
        <f t="shared" si="265"/>
        <v>-15.447452119991773</v>
      </c>
      <c r="F280" s="17">
        <f t="shared" si="265"/>
        <v>14.929815465560612</v>
      </c>
      <c r="G280" s="17">
        <f t="shared" si="265"/>
        <v>14.800640745594873</v>
      </c>
      <c r="H280" s="17">
        <f t="shared" ref="H280" si="266">(H292-H293)/H292*100</f>
        <v>-15.185231930171833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267">(ATAN((C280+2.4)/10)+3.1415/2)/3.1415*1.75</f>
        <v>0.68633218153331399</v>
      </c>
      <c r="M280" s="17">
        <f t="shared" si="267"/>
        <v>1.4858150821386116</v>
      </c>
      <c r="N280" s="17">
        <f t="shared" si="267"/>
        <v>0.36425475296820464</v>
      </c>
      <c r="O280" s="17">
        <f t="shared" si="267"/>
        <v>1.4584801046792664</v>
      </c>
      <c r="P280" s="17">
        <f t="shared" si="267"/>
        <v>1.4566725046367157</v>
      </c>
      <c r="Q280" s="17">
        <f t="shared" si="267"/>
        <v>0.36972923928967993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-7.4821080026024722</v>
      </c>
      <c r="F281" s="17">
        <f>(F295-F294)/F301*1000</f>
        <v>-6.2274664044575552</v>
      </c>
      <c r="G281" s="17">
        <f>(G295-G294)/G301*1000</f>
        <v>-11.885110597556949</v>
      </c>
      <c r="H281" s="17">
        <f>(H295-H294)/H301*1000</f>
        <v>-5.4035798716649781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268">(ATAN(E281/10)+3.1415/2)/3.1415*1.75</f>
        <v>0.51717051883041687</v>
      </c>
      <c r="O281" s="17">
        <f t="shared" si="268"/>
        <v>0.5647309434443043</v>
      </c>
      <c r="P281" s="17">
        <f t="shared" si="268"/>
        <v>0.38962205674403111</v>
      </c>
      <c r="Q281" s="17">
        <f t="shared" si="268"/>
        <v>0.59902731867657044</v>
      </c>
    </row>
    <row r="282" spans="1:17">
      <c r="A282" s="9">
        <v>8</v>
      </c>
      <c r="B282" s="15" t="s">
        <v>182</v>
      </c>
      <c r="C282" s="17">
        <f t="shared" ref="C282:H282" si="269">(C296-C297)/C301*1000</f>
        <v>-1.603592046183451</v>
      </c>
      <c r="D282" s="17">
        <f t="shared" si="269"/>
        <v>2.2573363431151239</v>
      </c>
      <c r="E282" s="17">
        <f t="shared" si="269"/>
        <v>0</v>
      </c>
      <c r="F282" s="17">
        <f t="shared" si="269"/>
        <v>-0.98328416912487715</v>
      </c>
      <c r="G282" s="17">
        <f t="shared" si="269"/>
        <v>-10.564542753383956</v>
      </c>
      <c r="H282" s="17">
        <f t="shared" si="269"/>
        <v>46.268152651131381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0.7864246086732285</v>
      </c>
      <c r="M282" s="17">
        <f>(ATAN(D282/10)+3.1415/2)/3.1415*1.75</f>
        <v>0.99867406602622666</v>
      </c>
      <c r="N282" s="17">
        <f t="shared" si="268"/>
        <v>0.875</v>
      </c>
      <c r="O282" s="17">
        <f t="shared" si="268"/>
        <v>0.82040080924788994</v>
      </c>
      <c r="P282" s="17">
        <f t="shared" si="268"/>
        <v>0.42219842681651543</v>
      </c>
      <c r="Q282" s="17">
        <f t="shared" si="268"/>
        <v>1.6314517854256763</v>
      </c>
    </row>
    <row r="283" spans="1:17">
      <c r="A283" s="9">
        <v>9</v>
      </c>
      <c r="B283" s="15" t="s">
        <v>183</v>
      </c>
      <c r="C283" s="17">
        <f t="shared" ref="C283:G283" si="270">C298/C301*1000</f>
        <v>0.96215522771007056</v>
      </c>
      <c r="D283" s="17">
        <f t="shared" si="270"/>
        <v>0.96742986133505315</v>
      </c>
      <c r="E283" s="17">
        <f t="shared" si="270"/>
        <v>0.97592713077423554</v>
      </c>
      <c r="F283" s="17">
        <f t="shared" si="270"/>
        <v>0.98328416912487715</v>
      </c>
      <c r="G283" s="17">
        <f t="shared" si="270"/>
        <v>0.99042588312974589</v>
      </c>
      <c r="H283" s="17">
        <f t="shared" ref="H283" si="271">H298/H301*1000</f>
        <v>1.0131712259371835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272">IF(C283/$I283&gt;1,2^((1-$I283/C283)/LN(10/3)),2^(-LOG($I283/C283,10/3)))</f>
        <v>0.77441772041387513</v>
      </c>
      <c r="M283" s="17">
        <f t="shared" si="272"/>
        <v>0.77685905420368428</v>
      </c>
      <c r="N283" s="17">
        <f t="shared" si="272"/>
        <v>0.78078012151771115</v>
      </c>
      <c r="O283" s="17">
        <f t="shared" si="272"/>
        <v>0.78416334389514875</v>
      </c>
      <c r="P283" s="17">
        <f t="shared" si="272"/>
        <v>0.78743728865656248</v>
      </c>
      <c r="Q283" s="17">
        <f t="shared" si="272"/>
        <v>0.79779818022165661</v>
      </c>
    </row>
    <row r="284" spans="1:17">
      <c r="A284" s="9">
        <v>10</v>
      </c>
      <c r="B284" s="15" t="s">
        <v>184</v>
      </c>
      <c r="C284" s="17">
        <f t="shared" ref="C284:G284" si="273">C299/C301*100</f>
        <v>3.2071840923669014E-2</v>
      </c>
      <c r="D284" s="17">
        <f t="shared" si="273"/>
        <v>3.2247662044501774E-2</v>
      </c>
      <c r="E284" s="17">
        <f t="shared" si="273"/>
        <v>3.2530904359141188E-2</v>
      </c>
      <c r="F284" s="17">
        <f t="shared" si="273"/>
        <v>3.277613897082924E-2</v>
      </c>
      <c r="G284" s="17">
        <f t="shared" si="273"/>
        <v>3.3014196104324864E-2</v>
      </c>
      <c r="H284" s="17">
        <f t="shared" ref="H284" si="274">H299/H301*100</f>
        <v>3.3772374197906116E-2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272"/>
        <v>0.77441772041387491</v>
      </c>
      <c r="M284" s="17">
        <f t="shared" si="272"/>
        <v>0.77685905420368428</v>
      </c>
      <c r="N284" s="17">
        <f t="shared" si="272"/>
        <v>0.78078012151771115</v>
      </c>
      <c r="O284" s="17">
        <f t="shared" si="272"/>
        <v>0.78416334389514875</v>
      </c>
      <c r="P284" s="17">
        <f t="shared" si="272"/>
        <v>0.78743728865656248</v>
      </c>
      <c r="Q284" s="17">
        <f t="shared" si="272"/>
        <v>0.79779818022165661</v>
      </c>
    </row>
    <row r="285" spans="1:17">
      <c r="A285" s="9">
        <v>11</v>
      </c>
      <c r="B285" s="15" t="s">
        <v>185</v>
      </c>
      <c r="C285" s="17">
        <f t="shared" ref="C285:E285" si="275">C300/C301*1000</f>
        <v>1.603592046183451</v>
      </c>
      <c r="D285" s="17">
        <f t="shared" si="275"/>
        <v>1.6123831022250887</v>
      </c>
      <c r="E285" s="17">
        <f t="shared" si="275"/>
        <v>1.6265452179570592</v>
      </c>
      <c r="F285" s="17">
        <f>F300/F301*1000+0.00001</f>
        <v>1.0000000000000001E-5</v>
      </c>
      <c r="G285" s="17">
        <f>G300/G301*1000+0.00001</f>
        <v>1.0000000000000001E-5</v>
      </c>
      <c r="H285" s="17">
        <f>H300/H301*1000+0.00001</f>
        <v>1.0000000000000001E-5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272"/>
        <v>0.51959780008279044</v>
      </c>
      <c r="M285" s="17">
        <f t="shared" si="272"/>
        <v>0.5212358200208862</v>
      </c>
      <c r="N285" s="17">
        <f t="shared" si="272"/>
        <v>0.52386667142916243</v>
      </c>
      <c r="O285" s="17">
        <f t="shared" si="272"/>
        <v>5.2361023056869389E-4</v>
      </c>
      <c r="P285" s="17">
        <f t="shared" si="272"/>
        <v>5.2361023056869389E-4</v>
      </c>
      <c r="Q285" s="17">
        <f t="shared" si="272"/>
        <v>5.2361023056869389E-4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10</v>
      </c>
      <c r="D287" s="17">
        <v>10</v>
      </c>
      <c r="E287" s="17">
        <v>10</v>
      </c>
      <c r="F287" s="17">
        <v>10</v>
      </c>
      <c r="G287" s="17">
        <v>10</v>
      </c>
      <c r="H287" s="17">
        <v>10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3</v>
      </c>
      <c r="D288" s="17">
        <v>3</v>
      </c>
      <c r="E288" s="17">
        <v>3</v>
      </c>
      <c r="F288" s="17">
        <v>3</v>
      </c>
      <c r="G288" s="17">
        <v>3</v>
      </c>
      <c r="H288" s="17">
        <v>3</v>
      </c>
      <c r="K288" s="15" t="s">
        <v>187</v>
      </c>
      <c r="L288" s="17">
        <f t="shared" ref="L288:L293" si="276">L275</f>
        <v>0.77441772041387513</v>
      </c>
      <c r="M288" s="17">
        <f t="shared" ref="M288:M293" si="277">N275</f>
        <v>0.78078012151771115</v>
      </c>
      <c r="N288" s="17">
        <f t="shared" ref="N288:N298" si="278">P275</f>
        <v>0.78743728865656248</v>
      </c>
      <c r="O288" s="17">
        <f t="shared" ref="O288:O298" si="279">Q275</f>
        <v>0.79779818022165661</v>
      </c>
    </row>
    <row r="289" spans="1:17">
      <c r="A289" s="9">
        <v>3</v>
      </c>
      <c r="B289" s="10" t="s">
        <v>189</v>
      </c>
      <c r="C289" s="17">
        <v>3.4</v>
      </c>
      <c r="D289" s="17">
        <v>2.2999999999999998</v>
      </c>
      <c r="E289" s="17">
        <v>3.1</v>
      </c>
      <c r="F289" s="17">
        <v>4.3</v>
      </c>
      <c r="G289" s="17">
        <v>6.8</v>
      </c>
      <c r="H289" s="17">
        <v>0.7</v>
      </c>
      <c r="K289" s="15" t="s">
        <v>190</v>
      </c>
      <c r="L289" s="17">
        <f t="shared" si="276"/>
        <v>0.44028916052045114</v>
      </c>
      <c r="M289" s="17">
        <f t="shared" si="277"/>
        <v>0.44390645409090984</v>
      </c>
      <c r="N289" s="17">
        <f t="shared" si="278"/>
        <v>0.44769133459369925</v>
      </c>
      <c r="O289" s="17">
        <f t="shared" si="279"/>
        <v>0.45358193875885283</v>
      </c>
    </row>
    <row r="290" spans="1:17">
      <c r="A290" s="9">
        <v>4</v>
      </c>
      <c r="B290" s="10" t="s">
        <v>191</v>
      </c>
      <c r="C290" s="17">
        <v>98.11</v>
      </c>
      <c r="D290" s="17">
        <v>98.11</v>
      </c>
      <c r="E290" s="17">
        <v>98.1</v>
      </c>
      <c r="F290" s="17">
        <v>98.1</v>
      </c>
      <c r="G290" s="17">
        <v>98.1</v>
      </c>
      <c r="H290" s="17">
        <v>98.1</v>
      </c>
      <c r="K290" s="15" t="s">
        <v>192</v>
      </c>
      <c r="L290" s="17">
        <f t="shared" si="276"/>
        <v>0.70524964440477278</v>
      </c>
      <c r="M290" s="17">
        <f t="shared" si="277"/>
        <v>0.67421804962154064</v>
      </c>
      <c r="N290" s="17">
        <f t="shared" si="278"/>
        <v>1.0648360518662485</v>
      </c>
      <c r="O290" s="17">
        <f t="shared" si="279"/>
        <v>0.29248085811703756</v>
      </c>
    </row>
    <row r="291" spans="1:17">
      <c r="A291" s="9">
        <v>5</v>
      </c>
      <c r="B291" s="10" t="s">
        <v>193</v>
      </c>
      <c r="C291" s="17">
        <v>5.0999999999999996</v>
      </c>
      <c r="D291" s="17">
        <v>5.0999999999999996</v>
      </c>
      <c r="E291" s="17">
        <v>5.0999999999999996</v>
      </c>
      <c r="F291" s="17">
        <v>5.0999999999999996</v>
      </c>
      <c r="G291" s="17">
        <v>5.0999999999999996</v>
      </c>
      <c r="H291" s="17">
        <v>7.8</v>
      </c>
      <c r="K291" s="15" t="s">
        <v>194</v>
      </c>
      <c r="L291" s="17">
        <f t="shared" si="276"/>
        <v>1.0271799078337756</v>
      </c>
      <c r="M291" s="17">
        <f t="shared" si="277"/>
        <v>1.0351100882527715</v>
      </c>
      <c r="N291" s="17">
        <f t="shared" si="278"/>
        <v>1.043343533769358</v>
      </c>
      <c r="O291" s="17">
        <f t="shared" si="279"/>
        <v>1.0559096066042342</v>
      </c>
    </row>
    <row r="292" spans="1:17">
      <c r="A292" s="9">
        <v>6</v>
      </c>
      <c r="B292" s="10" t="s">
        <v>195</v>
      </c>
      <c r="C292" s="17">
        <v>12427</v>
      </c>
      <c r="D292" s="17">
        <v>14874.7</v>
      </c>
      <c r="E292" s="17">
        <v>13110.9</v>
      </c>
      <c r="F292" s="17">
        <v>15623.1</v>
      </c>
      <c r="G292" s="17">
        <v>17167.5</v>
      </c>
      <c r="H292" s="17">
        <v>15054.1</v>
      </c>
      <c r="K292" s="15" t="s">
        <v>196</v>
      </c>
      <c r="L292" s="17">
        <f t="shared" si="276"/>
        <v>0.40096207293782721</v>
      </c>
      <c r="M292" s="17">
        <f t="shared" si="277"/>
        <v>0.4042562660692714</v>
      </c>
      <c r="N292" s="17">
        <f t="shared" si="278"/>
        <v>0.4077030770932506</v>
      </c>
      <c r="O292" s="17">
        <f t="shared" si="279"/>
        <v>0.52753932245973978</v>
      </c>
    </row>
    <row r="293" spans="1:17">
      <c r="A293" s="9">
        <v>7</v>
      </c>
      <c r="B293" s="10" t="s">
        <v>197</v>
      </c>
      <c r="C293" s="17">
        <v>13163</v>
      </c>
      <c r="D293" s="17">
        <v>12334.3</v>
      </c>
      <c r="E293" s="17">
        <v>15136.2</v>
      </c>
      <c r="F293" s="17">
        <v>13290.6</v>
      </c>
      <c r="G293" s="17">
        <v>14626.6</v>
      </c>
      <c r="H293" s="17">
        <v>17340.099999999999</v>
      </c>
      <c r="K293" s="15" t="s">
        <v>198</v>
      </c>
      <c r="L293" s="17">
        <f t="shared" si="276"/>
        <v>0.68633218153331399</v>
      </c>
      <c r="M293" s="17">
        <f t="shared" si="277"/>
        <v>0.36425475296820464</v>
      </c>
      <c r="N293" s="17">
        <f t="shared" si="278"/>
        <v>1.4566725046367157</v>
      </c>
      <c r="O293" s="17">
        <f t="shared" si="279"/>
        <v>0.36972923928967993</v>
      </c>
    </row>
    <row r="294" spans="1:17">
      <c r="A294" s="9">
        <v>8</v>
      </c>
      <c r="B294" s="10" t="s">
        <v>199</v>
      </c>
      <c r="C294" s="17"/>
      <c r="D294" s="17"/>
      <c r="E294" s="17">
        <v>41</v>
      </c>
      <c r="F294" s="17">
        <v>34</v>
      </c>
      <c r="G294" s="17">
        <v>49</v>
      </c>
      <c r="H294" s="17">
        <v>38</v>
      </c>
      <c r="K294" s="15" t="s">
        <v>200</v>
      </c>
      <c r="L294" s="17">
        <f>N281</f>
        <v>0.51717051883041687</v>
      </c>
      <c r="M294" s="17">
        <f>O281</f>
        <v>0.5647309434443043</v>
      </c>
      <c r="N294" s="17">
        <f t="shared" si="278"/>
        <v>0.38962205674403111</v>
      </c>
      <c r="O294" s="17">
        <f t="shared" si="279"/>
        <v>0.59902731867657044</v>
      </c>
    </row>
    <row r="295" spans="1:17">
      <c r="A295" s="9">
        <v>9</v>
      </c>
      <c r="B295" s="10" t="s">
        <v>201</v>
      </c>
      <c r="C295" s="17"/>
      <c r="D295" s="17"/>
      <c r="E295" s="17">
        <v>18</v>
      </c>
      <c r="F295" s="17">
        <v>15</v>
      </c>
      <c r="G295" s="17">
        <v>13</v>
      </c>
      <c r="H295" s="17">
        <v>22</v>
      </c>
      <c r="K295" s="15" t="s">
        <v>202</v>
      </c>
      <c r="L295" s="17">
        <f>L282</f>
        <v>0.7864246086732285</v>
      </c>
      <c r="M295" s="17">
        <f>N282</f>
        <v>0.875</v>
      </c>
      <c r="N295" s="17">
        <f t="shared" si="278"/>
        <v>0.42219842681651543</v>
      </c>
      <c r="O295" s="17">
        <f t="shared" si="279"/>
        <v>1.6314517854256763</v>
      </c>
    </row>
    <row r="296" spans="1:17">
      <c r="A296" s="9">
        <v>10</v>
      </c>
      <c r="B296" s="10" t="s">
        <v>203</v>
      </c>
      <c r="C296" s="17">
        <v>96</v>
      </c>
      <c r="D296" s="17">
        <v>131</v>
      </c>
      <c r="E296" s="17">
        <v>124</v>
      </c>
      <c r="F296" s="17">
        <v>137</v>
      </c>
      <c r="G296" s="17">
        <v>141</v>
      </c>
      <c r="H296" s="17">
        <v>147</v>
      </c>
      <c r="K296" s="15" t="s">
        <v>204</v>
      </c>
      <c r="L296" s="17">
        <f>L283</f>
        <v>0.77441772041387513</v>
      </c>
      <c r="M296" s="17">
        <f>N283</f>
        <v>0.78078012151771115</v>
      </c>
      <c r="N296" s="17">
        <f t="shared" si="278"/>
        <v>0.78743728865656248</v>
      </c>
      <c r="O296" s="17">
        <f t="shared" si="279"/>
        <v>0.79779818022165661</v>
      </c>
    </row>
    <row r="297" spans="1:17">
      <c r="A297" s="9">
        <v>11</v>
      </c>
      <c r="B297" s="10" t="s">
        <v>205</v>
      </c>
      <c r="C297" s="17">
        <v>101</v>
      </c>
      <c r="D297" s="17">
        <v>124</v>
      </c>
      <c r="E297" s="17">
        <v>124</v>
      </c>
      <c r="F297" s="17">
        <v>140</v>
      </c>
      <c r="G297" s="17">
        <v>173</v>
      </c>
      <c r="H297" s="17">
        <v>10</v>
      </c>
      <c r="K297" s="15" t="s">
        <v>206</v>
      </c>
      <c r="L297" s="17">
        <f>L284</f>
        <v>0.77441772041387491</v>
      </c>
      <c r="M297" s="17">
        <f>N284</f>
        <v>0.78078012151771115</v>
      </c>
      <c r="N297" s="17">
        <f t="shared" si="278"/>
        <v>0.78743728865656248</v>
      </c>
      <c r="O297" s="17">
        <f t="shared" si="279"/>
        <v>0.79779818022165661</v>
      </c>
    </row>
    <row r="298" spans="1:17">
      <c r="A298" s="9">
        <v>12</v>
      </c>
      <c r="B298" s="10" t="s">
        <v>207</v>
      </c>
      <c r="C298" s="17">
        <v>3</v>
      </c>
      <c r="D298" s="17">
        <v>3</v>
      </c>
      <c r="E298" s="17">
        <v>3</v>
      </c>
      <c r="F298" s="17">
        <v>3</v>
      </c>
      <c r="G298" s="17">
        <v>3</v>
      </c>
      <c r="H298" s="17">
        <v>3</v>
      </c>
      <c r="K298" s="15" t="s">
        <v>208</v>
      </c>
      <c r="L298" s="17">
        <f>L285</f>
        <v>0.51959780008279044</v>
      </c>
      <c r="M298" s="17">
        <f>N285</f>
        <v>0.52386667142916243</v>
      </c>
      <c r="N298" s="17">
        <f t="shared" si="278"/>
        <v>5.2361023056869389E-4</v>
      </c>
      <c r="O298" s="17">
        <f t="shared" si="279"/>
        <v>5.2361023056869389E-4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7">
      <c r="A300" s="9">
        <v>14</v>
      </c>
      <c r="B300" s="10" t="s">
        <v>211</v>
      </c>
      <c r="C300" s="17">
        <v>5</v>
      </c>
      <c r="D300" s="17">
        <v>5</v>
      </c>
      <c r="E300" s="17">
        <v>5</v>
      </c>
      <c r="F300" s="17"/>
      <c r="G300" s="17"/>
      <c r="H300" s="17"/>
    </row>
    <row r="301" spans="1:17">
      <c r="A301" s="9">
        <v>15</v>
      </c>
      <c r="B301" s="10" t="s">
        <v>213</v>
      </c>
      <c r="C301" s="17">
        <v>3118</v>
      </c>
      <c r="D301" s="17">
        <v>3101</v>
      </c>
      <c r="E301" s="17">
        <v>3074</v>
      </c>
      <c r="F301" s="17">
        <v>3051</v>
      </c>
      <c r="G301" s="17">
        <v>3029</v>
      </c>
      <c r="H301" s="17">
        <v>2961</v>
      </c>
    </row>
    <row r="303" spans="1:17" ht="16">
      <c r="A303" s="20" t="s">
        <v>321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G305" si="280">C317/C331*1000</f>
        <v>3.0220387705461782</v>
      </c>
      <c r="D305" s="17">
        <f t="shared" si="280"/>
        <v>3.0191458026509572</v>
      </c>
      <c r="E305" s="17">
        <f t="shared" si="280"/>
        <v>3.0388378298250815</v>
      </c>
      <c r="F305" s="17">
        <f t="shared" si="280"/>
        <v>2.9652129890793377</v>
      </c>
      <c r="G305" s="17">
        <f t="shared" si="280"/>
        <v>2.8798201868371147</v>
      </c>
      <c r="H305" s="17">
        <f t="shared" ref="H305" si="281">H317/H331*1000</f>
        <v>2.8334485141672427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282">IF(C305/$I305&gt;1,2^((1-$I305/C305)/LN(10/3)),2^(-LOG($I305/C305,10/3)))</f>
        <v>0.74835567700134786</v>
      </c>
      <c r="M305" s="17">
        <f t="shared" si="282"/>
        <v>0.7479431535410086</v>
      </c>
      <c r="N305" s="17">
        <f t="shared" si="282"/>
        <v>0.75074783946348356</v>
      </c>
      <c r="O305" s="17">
        <f t="shared" si="282"/>
        <v>0.74022162784779255</v>
      </c>
      <c r="P305" s="17">
        <f t="shared" si="282"/>
        <v>0.72787302609470605</v>
      </c>
      <c r="Q305" s="17">
        <f t="shared" si="282"/>
        <v>0.72110216008013162</v>
      </c>
    </row>
    <row r="306" spans="1:17">
      <c r="A306" s="9">
        <v>2</v>
      </c>
      <c r="B306" s="15" t="s">
        <v>176</v>
      </c>
      <c r="C306" s="17">
        <f t="shared" ref="C306:G306" si="283">C318/C331*1000</f>
        <v>1.3267487285324684</v>
      </c>
      <c r="D306" s="17">
        <f t="shared" si="283"/>
        <v>1.3254786450662739</v>
      </c>
      <c r="E306" s="17">
        <f t="shared" si="283"/>
        <v>1.3341239252890602</v>
      </c>
      <c r="F306" s="17">
        <f t="shared" si="283"/>
        <v>1.1571562884212048</v>
      </c>
      <c r="G306" s="17">
        <f t="shared" si="283"/>
        <v>1.1238322680339961</v>
      </c>
      <c r="H306" s="17">
        <f t="shared" ref="H306" si="284">H318/H331*1000</f>
        <v>1.10573600552868</v>
      </c>
      <c r="I306" s="18">
        <f>Показатели!$E$3</f>
        <v>4</v>
      </c>
      <c r="J306" s="9">
        <v>2</v>
      </c>
      <c r="K306" s="15" t="s">
        <v>176</v>
      </c>
      <c r="L306" s="17">
        <f t="shared" si="282"/>
        <v>0.52975556775073274</v>
      </c>
      <c r="M306" s="17">
        <f t="shared" si="282"/>
        <v>0.5294635453786728</v>
      </c>
      <c r="N306" s="17">
        <f t="shared" si="282"/>
        <v>0.53144896224512417</v>
      </c>
      <c r="O306" s="17">
        <f t="shared" si="282"/>
        <v>0.48964337641314304</v>
      </c>
      <c r="P306" s="17">
        <f t="shared" si="282"/>
        <v>0.48147499706715924</v>
      </c>
      <c r="Q306" s="17">
        <f t="shared" si="282"/>
        <v>0.47699619021811229</v>
      </c>
    </row>
    <row r="307" spans="1:17">
      <c r="A307" s="9">
        <v>3</v>
      </c>
      <c r="B307" s="15" t="s">
        <v>177</v>
      </c>
      <c r="C307" s="17">
        <f>C319/C331*1000+0.00001</f>
        <v>0.88450915235497896</v>
      </c>
      <c r="D307" s="17">
        <f>D319/D331*1000+0.00001</f>
        <v>0.97939144329896899</v>
      </c>
      <c r="E307" s="17">
        <f>E319/E331*1000+0.00001</f>
        <v>1.0080147435517344</v>
      </c>
      <c r="F307" s="17">
        <f>F319/F331*1000+0.00001</f>
        <v>0.96189616475012663</v>
      </c>
      <c r="G307" s="17">
        <f>G319/G331*1000</f>
        <v>0.9341855728032592</v>
      </c>
      <c r="H307" s="17">
        <f>H319/H331*1000</f>
        <v>0.91914305459571533</v>
      </c>
      <c r="I307" s="18">
        <f>Показатели!$E$4</f>
        <v>2</v>
      </c>
      <c r="J307" s="9">
        <v>3</v>
      </c>
      <c r="K307" s="15" t="s">
        <v>177</v>
      </c>
      <c r="L307" s="17">
        <f t="shared" si="282"/>
        <v>0.62518372905077668</v>
      </c>
      <c r="M307" s="17">
        <f t="shared" si="282"/>
        <v>0.66295708475541526</v>
      </c>
      <c r="N307" s="17">
        <f t="shared" si="282"/>
        <v>0.67404356140884292</v>
      </c>
      <c r="O307" s="17">
        <f t="shared" si="282"/>
        <v>0.65611299818155844</v>
      </c>
      <c r="P307" s="17">
        <f t="shared" si="282"/>
        <v>0.64516366062190522</v>
      </c>
      <c r="Q307" s="17">
        <f t="shared" si="282"/>
        <v>0.63916217884289095</v>
      </c>
    </row>
    <row r="308" spans="1:17">
      <c r="A308" s="9">
        <v>4</v>
      </c>
      <c r="B308" s="15" t="s">
        <v>178</v>
      </c>
      <c r="C308" s="17">
        <f t="shared" ref="C308:G308" si="285">C320/C331*1000</f>
        <v>10.959681580305151</v>
      </c>
      <c r="D308" s="17">
        <f t="shared" si="285"/>
        <v>10.94918998527246</v>
      </c>
      <c r="E308" s="17">
        <f t="shared" si="285"/>
        <v>11.021345982804624</v>
      </c>
      <c r="F308" s="17">
        <f t="shared" si="285"/>
        <v>10.74708902871194</v>
      </c>
      <c r="G308" s="17">
        <f t="shared" si="285"/>
        <v>10.437592189365738</v>
      </c>
      <c r="H308" s="17">
        <f t="shared" ref="H308" si="286">H320/H331*1000</f>
        <v>10.269523151347617</v>
      </c>
      <c r="I308" s="18">
        <f>Показатели!$E$5</f>
        <v>30</v>
      </c>
      <c r="J308" s="9">
        <v>4</v>
      </c>
      <c r="K308" s="15" t="s">
        <v>178</v>
      </c>
      <c r="L308" s="17">
        <f t="shared" si="282"/>
        <v>0.56004856337217257</v>
      </c>
      <c r="M308" s="17">
        <f t="shared" si="282"/>
        <v>0.55973984229418727</v>
      </c>
      <c r="N308" s="17">
        <f t="shared" si="282"/>
        <v>0.56186054486013581</v>
      </c>
      <c r="O308" s="17">
        <f t="shared" si="282"/>
        <v>0.5537682018242519</v>
      </c>
      <c r="P308" s="17">
        <f t="shared" si="282"/>
        <v>0.54453007268753262</v>
      </c>
      <c r="Q308" s="17">
        <f t="shared" si="282"/>
        <v>0.53946471096798165</v>
      </c>
    </row>
    <row r="309" spans="1:17">
      <c r="A309" s="9">
        <v>5</v>
      </c>
      <c r="B309" s="15" t="s">
        <v>179</v>
      </c>
      <c r="C309" s="17">
        <f t="shared" ref="C309:G309" si="287">C321/C331*1000</f>
        <v>0.69285766934473358</v>
      </c>
      <c r="D309" s="17">
        <f t="shared" si="287"/>
        <v>0.77319587628865971</v>
      </c>
      <c r="E309" s="17">
        <f t="shared" si="287"/>
        <v>1.0672991402312482</v>
      </c>
      <c r="F309" s="17">
        <f t="shared" si="287"/>
        <v>1.0414406595790846</v>
      </c>
      <c r="G309" s="17">
        <f t="shared" si="287"/>
        <v>1.0114490412305963</v>
      </c>
      <c r="H309" s="17">
        <f t="shared" ref="H309" si="288">H321/H331*1000</f>
        <v>0.99516240497581199</v>
      </c>
      <c r="I309" s="18">
        <f>Показатели!$E$6</f>
        <v>8</v>
      </c>
      <c r="J309" s="9">
        <v>5</v>
      </c>
      <c r="K309" s="15" t="s">
        <v>179</v>
      </c>
      <c r="L309" s="17">
        <f t="shared" si="282"/>
        <v>0.24453001809992531</v>
      </c>
      <c r="M309" s="17">
        <f t="shared" si="282"/>
        <v>0.26047286537840336</v>
      </c>
      <c r="N309" s="17">
        <f t="shared" si="282"/>
        <v>0.31358904147496264</v>
      </c>
      <c r="O309" s="17">
        <f t="shared" si="282"/>
        <v>0.30919221948305908</v>
      </c>
      <c r="P309" s="17">
        <f t="shared" si="282"/>
        <v>0.30403418107954694</v>
      </c>
      <c r="Q309" s="17">
        <f t="shared" si="282"/>
        <v>0.30120597529345605</v>
      </c>
    </row>
    <row r="310" spans="1:17">
      <c r="A310" s="9">
        <v>6</v>
      </c>
      <c r="B310" s="15" t="s">
        <v>180</v>
      </c>
      <c r="C310" s="17">
        <f t="shared" ref="C310:G310" si="289">(C322-C323)/C322*100</f>
        <v>33.437626532189789</v>
      </c>
      <c r="D310" s="17">
        <f t="shared" si="289"/>
        <v>9.3604407005755714</v>
      </c>
      <c r="E310" s="17">
        <f t="shared" si="289"/>
        <v>-47.724721278715549</v>
      </c>
      <c r="F310" s="17">
        <f t="shared" si="289"/>
        <v>-2.0061674832129688</v>
      </c>
      <c r="G310" s="17">
        <f t="shared" si="289"/>
        <v>2.4682229770147739</v>
      </c>
      <c r="H310" s="17">
        <f t="shared" ref="H310" si="290">(H322-H323)/H322*100</f>
        <v>0.72990724813156493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291">(ATAN((C310+2.4)/10)+3.1415/2)/3.1415*1.75</f>
        <v>1.5984418404357454</v>
      </c>
      <c r="M310" s="17">
        <f t="shared" si="291"/>
        <v>1.3574815579698889</v>
      </c>
      <c r="N310" s="17">
        <f t="shared" si="291"/>
        <v>0.1209402111852875</v>
      </c>
      <c r="O310" s="17">
        <f t="shared" si="291"/>
        <v>0.89692745205609603</v>
      </c>
      <c r="P310" s="17">
        <f t="shared" si="291"/>
        <v>1.127375446928506</v>
      </c>
      <c r="Q310" s="17">
        <f t="shared" si="291"/>
        <v>1.0439736673101869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3.7800177883190038</v>
      </c>
      <c r="F311" s="17">
        <f>(F325-F324)/F331*1000</f>
        <v>3.2545020611846387</v>
      </c>
      <c r="G311" s="17">
        <f>(G325-G324)/G331*1000</f>
        <v>2.6691016365807405</v>
      </c>
      <c r="H311" s="17">
        <f>(H325-H324)/H331*1000</f>
        <v>3.0407740152038705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292">(ATAN(E311/10)+3.1415/2)/3.1415*1.75</f>
        <v>1.0763208946913601</v>
      </c>
      <c r="O311" s="17">
        <f t="shared" si="292"/>
        <v>1.0502724246798953</v>
      </c>
      <c r="P311" s="17">
        <f t="shared" si="292"/>
        <v>1.0202974665170914</v>
      </c>
      <c r="Q311" s="17">
        <f t="shared" si="292"/>
        <v>1.0394400154723911</v>
      </c>
    </row>
    <row r="312" spans="1:17">
      <c r="A312" s="9">
        <v>8</v>
      </c>
      <c r="B312" s="15" t="s">
        <v>182</v>
      </c>
      <c r="C312" s="17">
        <f t="shared" ref="C312:H312" si="293">(C326-C327)/C331*1000</f>
        <v>-2.5060809316724404</v>
      </c>
      <c r="D312" s="17">
        <f t="shared" si="293"/>
        <v>-9.3519882179675999</v>
      </c>
      <c r="E312" s="17">
        <f t="shared" si="293"/>
        <v>21.049510821227397</v>
      </c>
      <c r="F312" s="17">
        <f t="shared" si="293"/>
        <v>26.397627829608737</v>
      </c>
      <c r="G312" s="17">
        <f t="shared" si="293"/>
        <v>13.696705766664326</v>
      </c>
      <c r="H312" s="17">
        <f t="shared" si="293"/>
        <v>-1.5203870076019352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0.73821372519651618</v>
      </c>
      <c r="M312" s="17">
        <f>(ATAN(D312/10)+3.1415/2)/3.1415*1.75</f>
        <v>0.45613354197486194</v>
      </c>
      <c r="N312" s="17">
        <f t="shared" si="292"/>
        <v>1.5029670328127924</v>
      </c>
      <c r="O312" s="17">
        <f t="shared" si="292"/>
        <v>1.5483052730120703</v>
      </c>
      <c r="P312" s="17">
        <f t="shared" si="292"/>
        <v>1.3987196920378979</v>
      </c>
      <c r="Q312" s="17">
        <f t="shared" si="292"/>
        <v>0.79094920280987491</v>
      </c>
    </row>
    <row r="313" spans="1:17">
      <c r="A313" s="9">
        <v>9</v>
      </c>
      <c r="B313" s="15" t="s">
        <v>183</v>
      </c>
      <c r="C313" s="17">
        <f t="shared" ref="C313:G313" si="294">C328/C331*1000</f>
        <v>0.22112478808874475</v>
      </c>
      <c r="D313" s="17">
        <f t="shared" si="294"/>
        <v>0.22091310751104565</v>
      </c>
      <c r="E313" s="17">
        <f t="shared" si="294"/>
        <v>0.2223539875481767</v>
      </c>
      <c r="F313" s="17">
        <f t="shared" si="294"/>
        <v>0.1446445360526506</v>
      </c>
      <c r="G313" s="17">
        <f t="shared" si="294"/>
        <v>0.14047903350424951</v>
      </c>
      <c r="H313" s="17">
        <f t="shared" ref="H313" si="295">H328/H331*1000</f>
        <v>0.138217000691085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296">IF(C313/$I313&gt;1,2^((1-$I313/C313)/LN(10/3)),2^(-LOG($I313/C313,10/3)))</f>
        <v>0.33213771458098745</v>
      </c>
      <c r="M313" s="17">
        <f t="shared" si="296"/>
        <v>0.33195462704181478</v>
      </c>
      <c r="N313" s="17">
        <f t="shared" si="296"/>
        <v>0.3331994121099805</v>
      </c>
      <c r="O313" s="17">
        <f t="shared" si="296"/>
        <v>0.26013167487778932</v>
      </c>
      <c r="P313" s="17">
        <f t="shared" si="296"/>
        <v>0.25579207936263409</v>
      </c>
      <c r="Q313" s="17">
        <f t="shared" si="296"/>
        <v>0.25341263427418742</v>
      </c>
    </row>
    <row r="314" spans="1:17">
      <c r="A314" s="9">
        <v>10</v>
      </c>
      <c r="B314" s="15" t="s">
        <v>184</v>
      </c>
      <c r="C314" s="17">
        <f t="shared" ref="C314:G314" si="297">C329/C331*100</f>
        <v>2.2112478808874476E-2</v>
      </c>
      <c r="D314" s="17">
        <f t="shared" si="297"/>
        <v>1.4727540500736377E-2</v>
      </c>
      <c r="E314" s="17">
        <f t="shared" si="297"/>
        <v>1.4823599169878446E-2</v>
      </c>
      <c r="F314" s="17">
        <f t="shared" si="297"/>
        <v>1.4464453605265059E-2</v>
      </c>
      <c r="G314" s="17">
        <f t="shared" si="297"/>
        <v>1.404790335042495E-2</v>
      </c>
      <c r="H314" s="17">
        <f t="shared" ref="H314" si="298">H329/H331*100</f>
        <v>1.3821700069108501E-2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296"/>
        <v>0.62517965979338419</v>
      </c>
      <c r="M314" s="17">
        <f t="shared" si="296"/>
        <v>0.49475102764792239</v>
      </c>
      <c r="N314" s="17">
        <f t="shared" si="296"/>
        <v>0.49660627725587014</v>
      </c>
      <c r="O314" s="17">
        <f t="shared" si="296"/>
        <v>0.48964337641314304</v>
      </c>
      <c r="P314" s="17">
        <f t="shared" si="296"/>
        <v>0.48147499706715924</v>
      </c>
      <c r="Q314" s="17">
        <f t="shared" si="296"/>
        <v>0.47699619021811229</v>
      </c>
    </row>
    <row r="315" spans="1:17">
      <c r="A315" s="9">
        <v>11</v>
      </c>
      <c r="B315" s="15" t="s">
        <v>185</v>
      </c>
      <c r="C315" s="17">
        <f t="shared" ref="C315:G315" si="299">C330/C331*1000</f>
        <v>0.51595783887373781</v>
      </c>
      <c r="D315" s="17">
        <f t="shared" si="299"/>
        <v>0.51546391752577325</v>
      </c>
      <c r="E315" s="17">
        <f t="shared" si="299"/>
        <v>0.4447079750963534</v>
      </c>
      <c r="F315" s="17">
        <f t="shared" si="299"/>
        <v>0.94018948434222904</v>
      </c>
      <c r="G315" s="17">
        <f t="shared" si="299"/>
        <v>0.91311371777762163</v>
      </c>
      <c r="H315" s="17">
        <f t="shared" ref="H315" si="300">H330/H331*1000</f>
        <v>0.89841050449205251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296"/>
        <v>0.27048211686015516</v>
      </c>
      <c r="M315" s="17">
        <f t="shared" si="296"/>
        <v>0.27033301634253215</v>
      </c>
      <c r="N315" s="17">
        <f t="shared" si="296"/>
        <v>0.24830313862793507</v>
      </c>
      <c r="O315" s="17">
        <f t="shared" si="296"/>
        <v>0.38209467904224792</v>
      </c>
      <c r="P315" s="17">
        <f t="shared" si="296"/>
        <v>0.37572045969231532</v>
      </c>
      <c r="Q315" s="17">
        <f t="shared" si="296"/>
        <v>0.37222540931909259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41</v>
      </c>
      <c r="D317" s="17">
        <v>41</v>
      </c>
      <c r="E317" s="17">
        <v>41</v>
      </c>
      <c r="F317" s="17">
        <v>41</v>
      </c>
      <c r="G317" s="17">
        <v>41</v>
      </c>
      <c r="H317" s="17">
        <v>41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18</v>
      </c>
      <c r="D318" s="17">
        <v>18</v>
      </c>
      <c r="E318" s="17">
        <v>18</v>
      </c>
      <c r="F318" s="17">
        <v>16</v>
      </c>
      <c r="G318" s="17">
        <v>16</v>
      </c>
      <c r="H318" s="17">
        <v>16</v>
      </c>
      <c r="K318" s="15" t="s">
        <v>187</v>
      </c>
      <c r="L318" s="17">
        <f>L305</f>
        <v>0.74835567700134786</v>
      </c>
      <c r="M318" s="17">
        <f>N305</f>
        <v>0.75074783946348356</v>
      </c>
      <c r="N318" s="17">
        <f>P305</f>
        <v>0.72787302609470605</v>
      </c>
      <c r="O318" s="17">
        <f>Q305</f>
        <v>0.72110216008013162</v>
      </c>
    </row>
    <row r="319" spans="1:17">
      <c r="A319" s="9">
        <v>3</v>
      </c>
      <c r="B319" s="10" t="s">
        <v>189</v>
      </c>
      <c r="C319" s="17">
        <v>12</v>
      </c>
      <c r="D319" s="17">
        <v>13.3</v>
      </c>
      <c r="E319" s="17">
        <v>13.6</v>
      </c>
      <c r="F319" s="17">
        <v>13.3</v>
      </c>
      <c r="G319" s="17">
        <v>13.3</v>
      </c>
      <c r="H319" s="17">
        <v>13.3</v>
      </c>
      <c r="K319" s="15" t="s">
        <v>190</v>
      </c>
      <c r="L319" s="17">
        <f t="shared" ref="L319:L328" si="301">L306</f>
        <v>0.52975556775073274</v>
      </c>
      <c r="M319" s="17">
        <f t="shared" ref="M319:M328" si="302">N306</f>
        <v>0.53144896224512417</v>
      </c>
      <c r="N319" s="17">
        <f t="shared" ref="N319:N328" si="303">P306</f>
        <v>0.48147499706715924</v>
      </c>
      <c r="O319" s="17">
        <f t="shared" ref="O319:O328" si="304">Q306</f>
        <v>0.47699619021811229</v>
      </c>
    </row>
    <row r="320" spans="1:17">
      <c r="A320" s="9">
        <v>4</v>
      </c>
      <c r="B320" s="10" t="s">
        <v>191</v>
      </c>
      <c r="C320" s="17">
        <v>148.69</v>
      </c>
      <c r="D320" s="17">
        <v>148.69</v>
      </c>
      <c r="E320" s="17">
        <v>148.69999999999999</v>
      </c>
      <c r="F320" s="17">
        <v>148.6</v>
      </c>
      <c r="G320" s="17">
        <v>148.6</v>
      </c>
      <c r="H320" s="17">
        <v>148.6</v>
      </c>
      <c r="K320" s="15" t="s">
        <v>192</v>
      </c>
      <c r="L320" s="17">
        <f t="shared" si="301"/>
        <v>0.62518372905077668</v>
      </c>
      <c r="M320" s="17">
        <f t="shared" si="302"/>
        <v>0.67404356140884292</v>
      </c>
      <c r="N320" s="17">
        <f t="shared" si="303"/>
        <v>0.64516366062190522</v>
      </c>
      <c r="O320" s="17">
        <f t="shared" si="304"/>
        <v>0.63916217884289095</v>
      </c>
    </row>
    <row r="321" spans="1:15">
      <c r="A321" s="9">
        <v>5</v>
      </c>
      <c r="B321" s="10" t="s">
        <v>193</v>
      </c>
      <c r="C321" s="17">
        <v>9.4</v>
      </c>
      <c r="D321" s="17">
        <v>10.5</v>
      </c>
      <c r="E321" s="17">
        <v>14.4</v>
      </c>
      <c r="F321" s="17">
        <v>14.4</v>
      </c>
      <c r="G321" s="17">
        <v>14.4</v>
      </c>
      <c r="H321" s="17">
        <v>14.4</v>
      </c>
      <c r="K321" s="15" t="s">
        <v>194</v>
      </c>
      <c r="L321" s="17">
        <f t="shared" si="301"/>
        <v>0.56004856337217257</v>
      </c>
      <c r="M321" s="17">
        <f t="shared" si="302"/>
        <v>0.56186054486013581</v>
      </c>
      <c r="N321" s="17">
        <f t="shared" si="303"/>
        <v>0.54453007268753262</v>
      </c>
      <c r="O321" s="17">
        <f t="shared" si="304"/>
        <v>0.53946471096798165</v>
      </c>
    </row>
    <row r="322" spans="1:15" ht="16">
      <c r="A322" s="9">
        <v>6</v>
      </c>
      <c r="B322" s="10" t="s">
        <v>195</v>
      </c>
      <c r="C322" s="17">
        <v>38033.800000000003</v>
      </c>
      <c r="D322" s="17">
        <v>40481</v>
      </c>
      <c r="E322" s="17">
        <v>34828.699999999997</v>
      </c>
      <c r="F322" s="17">
        <v>37454.5</v>
      </c>
      <c r="G322" s="17">
        <v>38951.1</v>
      </c>
      <c r="H322" s="17">
        <v>40635.300000000003</v>
      </c>
      <c r="I322" s="53"/>
      <c r="K322" s="15" t="s">
        <v>196</v>
      </c>
      <c r="L322" s="17">
        <f t="shared" si="301"/>
        <v>0.24453001809992531</v>
      </c>
      <c r="M322" s="17">
        <f t="shared" si="302"/>
        <v>0.31358904147496264</v>
      </c>
      <c r="N322" s="17">
        <f t="shared" si="303"/>
        <v>0.30403418107954694</v>
      </c>
      <c r="O322" s="17">
        <f t="shared" si="304"/>
        <v>0.30120597529345605</v>
      </c>
    </row>
    <row r="323" spans="1:15">
      <c r="A323" s="9">
        <v>7</v>
      </c>
      <c r="B323" s="10" t="s">
        <v>197</v>
      </c>
      <c r="C323" s="17">
        <v>25316.2</v>
      </c>
      <c r="D323" s="17">
        <v>36691.800000000003</v>
      </c>
      <c r="E323" s="17">
        <v>51450.6</v>
      </c>
      <c r="F323" s="17">
        <v>38205.9</v>
      </c>
      <c r="G323" s="17">
        <v>37989.699999999997</v>
      </c>
      <c r="H323" s="17">
        <v>40338.699999999997</v>
      </c>
      <c r="K323" s="15" t="s">
        <v>198</v>
      </c>
      <c r="L323" s="17">
        <f t="shared" si="301"/>
        <v>1.5984418404357454</v>
      </c>
      <c r="M323" s="17">
        <f t="shared" si="302"/>
        <v>0.1209402111852875</v>
      </c>
      <c r="N323" s="17">
        <f t="shared" si="303"/>
        <v>1.127375446928506</v>
      </c>
      <c r="O323" s="17">
        <f t="shared" si="304"/>
        <v>1.0439736673101869</v>
      </c>
    </row>
    <row r="324" spans="1:15">
      <c r="A324" s="9">
        <v>8</v>
      </c>
      <c r="B324" s="10" t="s">
        <v>199</v>
      </c>
      <c r="C324" s="17"/>
      <c r="D324" s="17"/>
      <c r="E324" s="17">
        <v>59</v>
      </c>
      <c r="F324" s="17">
        <v>68</v>
      </c>
      <c r="G324" s="17">
        <v>62</v>
      </c>
      <c r="H324" s="17">
        <v>53</v>
      </c>
      <c r="K324" s="15" t="s">
        <v>200</v>
      </c>
      <c r="L324" s="17">
        <f>N311</f>
        <v>1.0763208946913601</v>
      </c>
      <c r="M324" s="17">
        <f>O311</f>
        <v>1.0502724246798953</v>
      </c>
      <c r="N324" s="17">
        <f t="shared" si="303"/>
        <v>1.0202974665170914</v>
      </c>
      <c r="O324" s="17">
        <f t="shared" si="304"/>
        <v>1.0394400154723911</v>
      </c>
    </row>
    <row r="325" spans="1:15">
      <c r="A325" s="9">
        <v>9</v>
      </c>
      <c r="B325" s="10" t="s">
        <v>201</v>
      </c>
      <c r="C325" s="17"/>
      <c r="D325" s="17"/>
      <c r="E325" s="17">
        <v>110</v>
      </c>
      <c r="F325" s="17">
        <v>113</v>
      </c>
      <c r="G325" s="17">
        <v>100</v>
      </c>
      <c r="H325" s="17">
        <v>97</v>
      </c>
      <c r="K325" s="15" t="s">
        <v>202</v>
      </c>
      <c r="L325" s="17">
        <f t="shared" si="301"/>
        <v>0.73821372519651618</v>
      </c>
      <c r="M325" s="17">
        <f t="shared" si="302"/>
        <v>1.5029670328127924</v>
      </c>
      <c r="N325" s="17">
        <f t="shared" si="303"/>
        <v>1.3987196920378979</v>
      </c>
      <c r="O325" s="17">
        <f t="shared" si="304"/>
        <v>0.79094920280987491</v>
      </c>
    </row>
    <row r="326" spans="1:15">
      <c r="A326" s="9">
        <v>10</v>
      </c>
      <c r="B326" s="10" t="s">
        <v>203</v>
      </c>
      <c r="C326" s="17">
        <v>529</v>
      </c>
      <c r="D326" s="17">
        <v>784</v>
      </c>
      <c r="E326" s="17">
        <v>1103</v>
      </c>
      <c r="F326" s="17">
        <v>1028</v>
      </c>
      <c r="G326" s="17">
        <v>906</v>
      </c>
      <c r="H326" s="17">
        <v>739</v>
      </c>
      <c r="K326" s="15" t="s">
        <v>204</v>
      </c>
      <c r="L326" s="17">
        <f t="shared" si="301"/>
        <v>0.33213771458098745</v>
      </c>
      <c r="M326" s="17">
        <f t="shared" si="302"/>
        <v>0.3331994121099805</v>
      </c>
      <c r="N326" s="17">
        <f t="shared" si="303"/>
        <v>0.25579207936263409</v>
      </c>
      <c r="O326" s="17">
        <f t="shared" si="304"/>
        <v>0.25341263427418742</v>
      </c>
    </row>
    <row r="327" spans="1:15">
      <c r="A327" s="9">
        <v>11</v>
      </c>
      <c r="B327" s="10" t="s">
        <v>205</v>
      </c>
      <c r="C327" s="17">
        <v>563</v>
      </c>
      <c r="D327" s="17">
        <v>911</v>
      </c>
      <c r="E327" s="17">
        <v>819</v>
      </c>
      <c r="F327" s="17">
        <v>663</v>
      </c>
      <c r="G327" s="17">
        <v>711</v>
      </c>
      <c r="H327" s="17">
        <v>761</v>
      </c>
      <c r="K327" s="15" t="s">
        <v>206</v>
      </c>
      <c r="L327" s="17">
        <f t="shared" si="301"/>
        <v>0.62517965979338419</v>
      </c>
      <c r="M327" s="17">
        <f t="shared" si="302"/>
        <v>0.49660627725587014</v>
      </c>
      <c r="N327" s="17">
        <f t="shared" si="303"/>
        <v>0.48147499706715924</v>
      </c>
      <c r="O327" s="17">
        <f t="shared" si="304"/>
        <v>0.47699619021811229</v>
      </c>
    </row>
    <row r="328" spans="1:15">
      <c r="A328" s="9">
        <v>12</v>
      </c>
      <c r="B328" s="10" t="s">
        <v>207</v>
      </c>
      <c r="C328" s="17">
        <v>3</v>
      </c>
      <c r="D328" s="17">
        <v>3</v>
      </c>
      <c r="E328" s="17">
        <v>3</v>
      </c>
      <c r="F328" s="17">
        <v>2</v>
      </c>
      <c r="G328" s="17">
        <v>2</v>
      </c>
      <c r="H328" s="17">
        <v>2</v>
      </c>
      <c r="K328" s="15" t="s">
        <v>208</v>
      </c>
      <c r="L328" s="17">
        <f t="shared" si="301"/>
        <v>0.27048211686015516</v>
      </c>
      <c r="M328" s="17">
        <f t="shared" si="302"/>
        <v>0.24830313862793507</v>
      </c>
      <c r="N328" s="17">
        <f t="shared" si="303"/>
        <v>0.37572045969231532</v>
      </c>
      <c r="O328" s="17">
        <f t="shared" si="304"/>
        <v>0.37222540931909259</v>
      </c>
    </row>
    <row r="329" spans="1:15">
      <c r="A329" s="9">
        <v>13</v>
      </c>
      <c r="B329" s="10" t="s">
        <v>209</v>
      </c>
      <c r="C329" s="17">
        <v>3</v>
      </c>
      <c r="D329" s="17">
        <v>2</v>
      </c>
      <c r="E329" s="17">
        <v>2</v>
      </c>
      <c r="F329" s="17">
        <v>2</v>
      </c>
      <c r="G329" s="21">
        <v>2</v>
      </c>
      <c r="H329" s="21">
        <v>2</v>
      </c>
    </row>
    <row r="330" spans="1:15">
      <c r="A330" s="9">
        <v>14</v>
      </c>
      <c r="B330" s="10" t="s">
        <v>211</v>
      </c>
      <c r="C330" s="17">
        <v>7</v>
      </c>
      <c r="D330" s="17">
        <v>7</v>
      </c>
      <c r="E330" s="17">
        <v>6</v>
      </c>
      <c r="F330" s="17">
        <v>13</v>
      </c>
      <c r="G330" s="21">
        <v>13</v>
      </c>
      <c r="H330" s="21">
        <v>13</v>
      </c>
    </row>
    <row r="331" spans="1:15">
      <c r="A331" s="9">
        <v>15</v>
      </c>
      <c r="B331" s="10" t="s">
        <v>213</v>
      </c>
      <c r="C331" s="17">
        <v>13567</v>
      </c>
      <c r="D331" s="17">
        <v>13580</v>
      </c>
      <c r="E331" s="17">
        <v>13492</v>
      </c>
      <c r="F331" s="17">
        <v>13827</v>
      </c>
      <c r="G331" s="17">
        <v>14237</v>
      </c>
      <c r="H331" s="17">
        <v>14470</v>
      </c>
    </row>
    <row r="333" spans="1:15" ht="16">
      <c r="A333" s="20"/>
    </row>
    <row r="363" spans="1:1" ht="16">
      <c r="A363" s="20"/>
    </row>
    <row r="393" spans="1:1" ht="16">
      <c r="A393" s="20"/>
    </row>
    <row r="423" spans="1:1" ht="16">
      <c r="A423" s="20"/>
    </row>
    <row r="453" spans="1:1" ht="16">
      <c r="A453" s="20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361"/>
  <sheetViews>
    <sheetView zoomScale="70" zoomScaleNormal="70" workbookViewId="0">
      <selection activeCell="H20" sqref="H20"/>
    </sheetView>
  </sheetViews>
  <sheetFormatPr baseColWidth="10" defaultColWidth="8.83203125" defaultRowHeight="15"/>
  <cols>
    <col min="2" max="2" width="73.5" customWidth="1"/>
    <col min="11" max="11" width="74" customWidth="1"/>
  </cols>
  <sheetData>
    <row r="1" spans="1:17" ht="16">
      <c r="A1" s="20" t="s">
        <v>322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8.2717262058625849</v>
      </c>
      <c r="D5" s="17">
        <f t="shared" si="0"/>
        <v>8.8369891115669876</v>
      </c>
      <c r="E5" s="17">
        <f t="shared" si="0"/>
        <v>9.021512838306732</v>
      </c>
      <c r="F5" s="17">
        <f t="shared" si="0"/>
        <v>9.3013194895089768</v>
      </c>
      <c r="G5" s="17">
        <f t="shared" si="0"/>
        <v>8.3780527872084125</v>
      </c>
      <c r="H5" s="17">
        <f t="shared" ref="H5" si="1">H17/H31*1000</f>
        <v>8.7656033287101245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1.255726040020325</v>
      </c>
      <c r="M5" s="17">
        <f t="shared" si="2"/>
        <v>1.2839921737511228</v>
      </c>
      <c r="N5" s="17">
        <f t="shared" si="2"/>
        <v>1.2925755326303296</v>
      </c>
      <c r="O5" s="17">
        <f t="shared" si="2"/>
        <v>1.305042327683803</v>
      </c>
      <c r="P5" s="17">
        <f t="shared" si="2"/>
        <v>1.2612842594322966</v>
      </c>
      <c r="Q5" s="17">
        <f t="shared" si="2"/>
        <v>1.2805905142665066</v>
      </c>
    </row>
    <row r="6" spans="1:17">
      <c r="A6" s="9">
        <v>2</v>
      </c>
      <c r="B6" s="15" t="s">
        <v>176</v>
      </c>
      <c r="C6" s="17">
        <f t="shared" ref="C6:G6" si="3">C18/C31*1000</f>
        <v>2.8434058832652642</v>
      </c>
      <c r="D6" s="17">
        <f t="shared" si="3"/>
        <v>2.787859660196728</v>
      </c>
      <c r="E6" s="17">
        <f t="shared" si="3"/>
        <v>2.7758501040943786</v>
      </c>
      <c r="F6" s="17">
        <f t="shared" si="3"/>
        <v>2.8120268224096909</v>
      </c>
      <c r="G6" s="17">
        <f t="shared" si="3"/>
        <v>2.847442777351878</v>
      </c>
      <c r="H6" s="17">
        <f t="shared" ref="H6" si="4">H18/H31*1000</f>
        <v>2.5520110957004163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0.82161172170004193</v>
      </c>
      <c r="M6" s="17">
        <f t="shared" si="2"/>
        <v>0.8123326613894235</v>
      </c>
      <c r="N6" s="17">
        <f t="shared" si="2"/>
        <v>0.81031617049570659</v>
      </c>
      <c r="O6" s="17">
        <f t="shared" si="2"/>
        <v>0.81637936431493796</v>
      </c>
      <c r="P6" s="17">
        <f t="shared" si="2"/>
        <v>0.82228307816164392</v>
      </c>
      <c r="Q6" s="17">
        <f t="shared" si="2"/>
        <v>0.77202809225618008</v>
      </c>
    </row>
    <row r="7" spans="1:17">
      <c r="A7" s="9">
        <v>3</v>
      </c>
      <c r="B7" s="15" t="s">
        <v>177</v>
      </c>
      <c r="C7" s="17">
        <f>C19/C31*1000+0.00001</f>
        <v>1.018466289096831</v>
      </c>
      <c r="D7" s="17">
        <f>D19/D31*1000+0.00001</f>
        <v>0.99943138761769512</v>
      </c>
      <c r="E7" s="17">
        <f>E19/E31*1000+0.00001</f>
        <v>0.79005964501147707</v>
      </c>
      <c r="F7" s="17">
        <f>F19/F31*1000+0.00001</f>
        <v>1.7088570690028122</v>
      </c>
      <c r="G7" s="17">
        <f>G19/G31*1000</f>
        <v>1.5825210820282554</v>
      </c>
      <c r="H7" s="17">
        <f>H19/H31*1000</f>
        <v>5.5478502080443835E-7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0.67805831363574254</v>
      </c>
      <c r="M7" s="17">
        <f t="shared" si="2"/>
        <v>0.67073321094412752</v>
      </c>
      <c r="N7" s="17">
        <f t="shared" si="2"/>
        <v>0.58583202749956254</v>
      </c>
      <c r="O7" s="17">
        <f t="shared" si="2"/>
        <v>0.91340753204844571</v>
      </c>
      <c r="P7" s="17">
        <f t="shared" si="2"/>
        <v>0.87389820824128384</v>
      </c>
      <c r="Q7" s="17">
        <f t="shared" si="2"/>
        <v>1.6791152785094671E-4</v>
      </c>
    </row>
    <row r="8" spans="1:17">
      <c r="A8" s="9">
        <v>4</v>
      </c>
      <c r="B8" s="15" t="s">
        <v>178</v>
      </c>
      <c r="C8" s="17">
        <f t="shared" ref="C8:G8" si="5">C20/C31*1000</f>
        <v>32.140826138654809</v>
      </c>
      <c r="D8" s="17">
        <f t="shared" si="5"/>
        <v>33.05454736731366</v>
      </c>
      <c r="E8" s="17">
        <f t="shared" si="5"/>
        <v>33.715902418192492</v>
      </c>
      <c r="F8" s="17">
        <f t="shared" si="5"/>
        <v>34.647415098420936</v>
      </c>
      <c r="G8" s="17">
        <f t="shared" si="5"/>
        <v>35.401379914576722</v>
      </c>
      <c r="H8" s="17">
        <f t="shared" ref="H8" si="6">H20/H31*1000</f>
        <v>36.183079056865466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1.0390918960555287</v>
      </c>
      <c r="M8" s="17">
        <f t="shared" si="2"/>
        <v>1.054642205981196</v>
      </c>
      <c r="N8" s="17">
        <f t="shared" si="2"/>
        <v>1.0655072474781504</v>
      </c>
      <c r="O8" s="17">
        <f t="shared" si="2"/>
        <v>1.0802834789578653</v>
      </c>
      <c r="P8" s="17">
        <f t="shared" si="2"/>
        <v>1.0918136368009899</v>
      </c>
      <c r="Q8" s="17">
        <f t="shared" si="2"/>
        <v>1.1033823015708963</v>
      </c>
    </row>
    <row r="9" spans="1:17">
      <c r="A9" s="9">
        <v>5</v>
      </c>
      <c r="B9" s="15" t="s">
        <v>179</v>
      </c>
      <c r="C9" s="17">
        <f t="shared" ref="C9:G9" si="7">C21/C31*1000</f>
        <v>6.5501731892674355</v>
      </c>
      <c r="D9" s="17">
        <f t="shared" si="7"/>
        <v>6.690863184472148</v>
      </c>
      <c r="E9" s="17">
        <f t="shared" si="7"/>
        <v>6.9609779533443659</v>
      </c>
      <c r="F9" s="17">
        <f t="shared" si="7"/>
        <v>7.2842310188189492</v>
      </c>
      <c r="G9" s="17">
        <f t="shared" si="7"/>
        <v>7.4635855875588666</v>
      </c>
      <c r="H9" s="17">
        <f t="shared" ref="H9" si="8">H21/H31*1000</f>
        <v>7.855755894590847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0.89126402399015103</v>
      </c>
      <c r="M9" s="17">
        <f t="shared" si="2"/>
        <v>0.90223542768654841</v>
      </c>
      <c r="N9" s="17">
        <f t="shared" si="2"/>
        <v>0.92302902254814434</v>
      </c>
      <c r="O9" s="17">
        <f t="shared" si="2"/>
        <v>0.94746836761632125</v>
      </c>
      <c r="P9" s="17">
        <f t="shared" si="2"/>
        <v>0.96082983190003068</v>
      </c>
      <c r="Q9" s="17">
        <f t="shared" si="2"/>
        <v>0.98957948431778198</v>
      </c>
    </row>
    <row r="10" spans="1:17">
      <c r="A10" s="9">
        <v>6</v>
      </c>
      <c r="B10" s="15" t="s">
        <v>180</v>
      </c>
      <c r="C10" s="17">
        <f t="shared" ref="C10:G10" si="9">(C22-C23)/C22*100</f>
        <v>-0.28347220799747364</v>
      </c>
      <c r="D10" s="17">
        <f t="shared" si="9"/>
        <v>-0.88596835595255563</v>
      </c>
      <c r="E10" s="17">
        <f t="shared" si="9"/>
        <v>1.0061978690457714</v>
      </c>
      <c r="F10" s="17">
        <f t="shared" si="9"/>
        <v>0.35271971842988886</v>
      </c>
      <c r="G10" s="17">
        <f t="shared" si="9"/>
        <v>1.3715522166641931</v>
      </c>
      <c r="H10" s="17">
        <f t="shared" ref="H10" si="10">(H22-H23)/H22*100</f>
        <v>-1.6922407408506139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0.99118832241725507</v>
      </c>
      <c r="M10" s="17">
        <f t="shared" si="11"/>
        <v>0.9587047322775073</v>
      </c>
      <c r="N10" s="17">
        <f t="shared" si="11"/>
        <v>1.0578790194787175</v>
      </c>
      <c r="O10" s="17">
        <f t="shared" si="11"/>
        <v>1.0246365831324735</v>
      </c>
      <c r="P10" s="17">
        <f t="shared" si="11"/>
        <v>1.0759081550828167</v>
      </c>
      <c r="Q10" s="17">
        <f t="shared" si="11"/>
        <v>0.91436071265033014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-9.8756205626434621</v>
      </c>
      <c r="F11" s="17">
        <f>(F25-F24)/F31*1000</f>
        <v>-10.761410339606316</v>
      </c>
      <c r="G11" s="17">
        <f>(G25-G24)/G31*1000</f>
        <v>-11.60880516920381</v>
      </c>
      <c r="H11" s="17">
        <f>(H25-H24)/H31*1000</f>
        <v>-10.984743411927877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0.44097306310330825</v>
      </c>
      <c r="O11" s="17">
        <f t="shared" si="12"/>
        <v>0.41706650565050168</v>
      </c>
      <c r="P11" s="17">
        <f t="shared" si="12"/>
        <v>0.39608968646496573</v>
      </c>
      <c r="Q11" s="17">
        <f t="shared" si="12"/>
        <v>0.4113653675297968</v>
      </c>
    </row>
    <row r="12" spans="1:17">
      <c r="A12" s="9">
        <v>8</v>
      </c>
      <c r="B12" s="15" t="s">
        <v>182</v>
      </c>
      <c r="C12" s="17">
        <f t="shared" ref="C12:H12" si="13">(C26-C27)/C31*1000</f>
        <v>-5.1698288786641164E-2</v>
      </c>
      <c r="D12" s="17">
        <f t="shared" si="13"/>
        <v>-5.1549103150807429</v>
      </c>
      <c r="E12" s="17">
        <f t="shared" si="13"/>
        <v>-2.989377035178562</v>
      </c>
      <c r="F12" s="17">
        <f t="shared" si="13"/>
        <v>-1.6764006056673155</v>
      </c>
      <c r="G12" s="17">
        <f t="shared" si="13"/>
        <v>-1.3689628737268646</v>
      </c>
      <c r="H12" s="17">
        <f t="shared" si="13"/>
        <v>-8.9320388349514559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0.87212012734774758</v>
      </c>
      <c r="M12" s="17">
        <f>(ATAN(D12/10)+3.1415/2)/3.1415*1.75</f>
        <v>0.60986038093241868</v>
      </c>
      <c r="N12" s="17">
        <f t="shared" si="12"/>
        <v>0.71318450733610794</v>
      </c>
      <c r="O12" s="17">
        <f t="shared" si="12"/>
        <v>0.78247498843570562</v>
      </c>
      <c r="P12" s="17">
        <f t="shared" si="12"/>
        <v>0.79921182343951158</v>
      </c>
      <c r="Q12" s="17">
        <f t="shared" si="12"/>
        <v>0.46887765448084973</v>
      </c>
    </row>
    <row r="13" spans="1:17">
      <c r="A13" s="9">
        <v>9</v>
      </c>
      <c r="B13" s="15" t="s">
        <v>183</v>
      </c>
      <c r="C13" s="17">
        <f t="shared" ref="C13:G13" si="14">C28/C31*1000</f>
        <v>0.15509486635992348</v>
      </c>
      <c r="D13" s="17">
        <f t="shared" si="14"/>
        <v>0.15780337699226762</v>
      </c>
      <c r="E13" s="17">
        <f t="shared" si="14"/>
        <v>1.2277798537340523</v>
      </c>
      <c r="F13" s="17">
        <f t="shared" si="14"/>
        <v>1.2437810945273631</v>
      </c>
      <c r="G13" s="17">
        <f t="shared" si="14"/>
        <v>1.2594458438287153</v>
      </c>
      <c r="H13" s="17">
        <f t="shared" ref="H13" si="15">H28/H31*1000</f>
        <v>1.2760055478502081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0.27079135627653828</v>
      </c>
      <c r="M13" s="17">
        <f t="shared" si="16"/>
        <v>0.27350390789584395</v>
      </c>
      <c r="N13" s="17">
        <f t="shared" si="16"/>
        <v>0.89110624703678709</v>
      </c>
      <c r="O13" s="17">
        <f t="shared" si="16"/>
        <v>0.89777395291017048</v>
      </c>
      <c r="P13" s="17">
        <f t="shared" si="16"/>
        <v>0.90426627835185469</v>
      </c>
      <c r="Q13" s="17">
        <f t="shared" si="16"/>
        <v>0.91109237816403599</v>
      </c>
    </row>
    <row r="14" spans="1:17">
      <c r="A14" s="9">
        <v>10</v>
      </c>
      <c r="B14" s="15" t="s">
        <v>184</v>
      </c>
      <c r="C14" s="17">
        <f t="shared" ref="C14:G14" si="17">C29/C31*100</f>
        <v>4.6528459907977042E-2</v>
      </c>
      <c r="D14" s="17">
        <f t="shared" si="17"/>
        <v>3.6820787964862448E-2</v>
      </c>
      <c r="E14" s="17">
        <f t="shared" si="17"/>
        <v>3.7367212939732025E-2</v>
      </c>
      <c r="F14" s="17">
        <f t="shared" si="17"/>
        <v>3.7854207224745834E-2</v>
      </c>
      <c r="G14" s="17">
        <f t="shared" si="17"/>
        <v>3.8330960464352207E-2</v>
      </c>
      <c r="H14" s="17">
        <f t="shared" ref="H14" si="18">H29/H31*100</f>
        <v>3.8834951456310683E-2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0.95941850577036802</v>
      </c>
      <c r="M14" s="17">
        <f t="shared" si="16"/>
        <v>0.83849512545493687</v>
      </c>
      <c r="N14" s="17">
        <f t="shared" si="16"/>
        <v>0.84563658466543556</v>
      </c>
      <c r="O14" s="17">
        <f t="shared" si="16"/>
        <v>0.85196406361766075</v>
      </c>
      <c r="P14" s="17">
        <f t="shared" si="16"/>
        <v>0.85812511111485734</v>
      </c>
      <c r="Q14" s="17">
        <f t="shared" si="16"/>
        <v>0.86460290178342636</v>
      </c>
    </row>
    <row r="15" spans="1:17">
      <c r="A15" s="9">
        <v>11</v>
      </c>
      <c r="B15" s="15" t="s">
        <v>185</v>
      </c>
      <c r="C15" s="17">
        <f t="shared" ref="C15:G15" si="19">C30/C31*1000</f>
        <v>4.0841648141446525</v>
      </c>
      <c r="D15" s="17">
        <f t="shared" si="19"/>
        <v>4.8919046867602969</v>
      </c>
      <c r="E15" s="17">
        <f t="shared" si="19"/>
        <v>2.4555597074681046</v>
      </c>
      <c r="F15" s="17">
        <f t="shared" si="19"/>
        <v>2.4875621890547261</v>
      </c>
      <c r="G15" s="17">
        <f t="shared" si="19"/>
        <v>2.5188916876574305</v>
      </c>
      <c r="H15" s="17">
        <f t="shared" ref="H15" si="20">H30/H31*1000</f>
        <v>2.5520110957004163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0.89004845911884445</v>
      </c>
      <c r="M15" s="17">
        <f t="shared" si="16"/>
        <v>0.98749586892465424</v>
      </c>
      <c r="N15" s="17">
        <f t="shared" si="16"/>
        <v>0.66406022924542452</v>
      </c>
      <c r="O15" s="17">
        <f t="shared" si="16"/>
        <v>0.66902906242950766</v>
      </c>
      <c r="P15" s="17">
        <f t="shared" si="16"/>
        <v>0.67386720057013572</v>
      </c>
      <c r="Q15" s="17">
        <f t="shared" si="16"/>
        <v>0.67895407031344945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C47+C77+C107+C137+C167+C197+C227+C257+C287+C317+C347</f>
        <v>160</v>
      </c>
      <c r="D17" s="17">
        <f t="shared" ref="D17:G17" si="21">D47+D77+D107+D137+D167+D197+D227+D257+D287+D317+D347</f>
        <v>168</v>
      </c>
      <c r="E17" s="17">
        <f t="shared" si="21"/>
        <v>169</v>
      </c>
      <c r="F17" s="17">
        <f t="shared" si="21"/>
        <v>172</v>
      </c>
      <c r="G17" s="17">
        <f t="shared" si="21"/>
        <v>153</v>
      </c>
      <c r="H17" s="17">
        <f t="shared" ref="H17" si="22">H47+H77+H107+H137+H167+H197+H227+H257+H287+H317+H347</f>
        <v>158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C48+C78+C108+C138+C168+C198+C228+C258+C288+C318+C348</f>
        <v>55</v>
      </c>
      <c r="D18" s="17">
        <f t="shared" si="23"/>
        <v>53</v>
      </c>
      <c r="E18" s="17">
        <f t="shared" si="23"/>
        <v>52</v>
      </c>
      <c r="F18" s="17">
        <f t="shared" si="23"/>
        <v>52</v>
      </c>
      <c r="G18" s="17">
        <f t="shared" si="23"/>
        <v>52</v>
      </c>
      <c r="H18" s="17">
        <f t="shared" ref="H18" si="24">H48+H78+H108+H138+H168+H198+H228+H258+H288+H318+H348</f>
        <v>46</v>
      </c>
      <c r="K18" s="15" t="s">
        <v>187</v>
      </c>
      <c r="L18" s="17">
        <f t="shared" ref="L18:L23" si="25">L5</f>
        <v>1.255726040020325</v>
      </c>
      <c r="M18" s="17">
        <f t="shared" ref="M18:M23" si="26">N5</f>
        <v>1.2925755326303296</v>
      </c>
      <c r="N18" s="17">
        <f t="shared" ref="N18:N28" si="27">P5</f>
        <v>1.2612842594322966</v>
      </c>
      <c r="O18" s="17">
        <f>Q5</f>
        <v>1.2805905142665066</v>
      </c>
    </row>
    <row r="19" spans="1:15">
      <c r="A19" s="9">
        <v>3</v>
      </c>
      <c r="B19" s="10" t="s">
        <v>189</v>
      </c>
      <c r="C19" s="17">
        <f t="shared" ref="C19:G19" si="28">C49+C79+C109+C139+C169+C199+C229+C259+C289+C319+C349</f>
        <v>19.700000000000003</v>
      </c>
      <c r="D19" s="17">
        <f t="shared" si="28"/>
        <v>19.000000000000004</v>
      </c>
      <c r="E19" s="17">
        <f t="shared" si="28"/>
        <v>14.8</v>
      </c>
      <c r="F19" s="17">
        <f t="shared" si="28"/>
        <v>31.6</v>
      </c>
      <c r="G19" s="17">
        <f t="shared" si="28"/>
        <v>28.900000000000002</v>
      </c>
      <c r="H19" s="17">
        <f>H49+H79+H109+H139+H169+H199+H229+H259+H289+H319+H349+0.00001</f>
        <v>1.0000000000000001E-5</v>
      </c>
      <c r="K19" s="15" t="s">
        <v>190</v>
      </c>
      <c r="L19" s="17">
        <f t="shared" si="25"/>
        <v>0.82161172170004193</v>
      </c>
      <c r="M19" s="17">
        <f t="shared" si="26"/>
        <v>0.81031617049570659</v>
      </c>
      <c r="N19" s="17">
        <f t="shared" si="27"/>
        <v>0.82228307816164392</v>
      </c>
      <c r="O19" s="17">
        <f t="shared" ref="O19:O28" si="29">Q6</f>
        <v>0.77202809225618008</v>
      </c>
    </row>
    <row r="20" spans="1:15">
      <c r="A20" s="9">
        <v>4</v>
      </c>
      <c r="B20" s="10" t="s">
        <v>191</v>
      </c>
      <c r="C20" s="17">
        <f t="shared" ref="C20:G20" si="30">C50+C80+C110+C140+C170+C200+C230+C260+C290+C320+C350</f>
        <v>621.69999999999993</v>
      </c>
      <c r="D20" s="17">
        <f t="shared" si="30"/>
        <v>628.4</v>
      </c>
      <c r="E20" s="17">
        <f t="shared" si="30"/>
        <v>631.6</v>
      </c>
      <c r="F20" s="17">
        <f t="shared" si="30"/>
        <v>640.70000000000005</v>
      </c>
      <c r="G20" s="17">
        <f t="shared" si="30"/>
        <v>646.50000000000011</v>
      </c>
      <c r="H20" s="17">
        <f t="shared" ref="H20" si="31">H50+H80+H110+H140+H170+H200+H230+H260+H290+H320+H350</f>
        <v>652.19999999999993</v>
      </c>
      <c r="K20" s="15" t="s">
        <v>192</v>
      </c>
      <c r="L20" s="17">
        <f t="shared" si="25"/>
        <v>0.67805831363574254</v>
      </c>
      <c r="M20" s="17">
        <f t="shared" si="26"/>
        <v>0.58583202749956254</v>
      </c>
      <c r="N20" s="17">
        <f t="shared" si="27"/>
        <v>0.87389820824128384</v>
      </c>
      <c r="O20" s="17">
        <f t="shared" si="29"/>
        <v>1.6791152785094671E-4</v>
      </c>
    </row>
    <row r="21" spans="1:15">
      <c r="A21" s="9">
        <v>5</v>
      </c>
      <c r="B21" s="10" t="s">
        <v>193</v>
      </c>
      <c r="C21" s="17">
        <f t="shared" ref="C21:G21" si="32">C51+C81+C111+C141+C171+C201+C231+C261+C291+C321+C351</f>
        <v>126.7</v>
      </c>
      <c r="D21" s="17">
        <f t="shared" si="32"/>
        <v>127.2</v>
      </c>
      <c r="E21" s="17">
        <f t="shared" si="32"/>
        <v>130.4</v>
      </c>
      <c r="F21" s="17">
        <f t="shared" si="32"/>
        <v>134.70000000000002</v>
      </c>
      <c r="G21" s="17">
        <f t="shared" si="32"/>
        <v>136.30000000000001</v>
      </c>
      <c r="H21" s="17">
        <f t="shared" ref="H21" si="33">H51+H81+H111+H141+H171+H201+H231+H261+H291+H321+H351</f>
        <v>141.60000000000002</v>
      </c>
      <c r="K21" s="15" t="s">
        <v>194</v>
      </c>
      <c r="L21" s="17">
        <f t="shared" si="25"/>
        <v>1.0390918960555287</v>
      </c>
      <c r="M21" s="17">
        <f t="shared" si="26"/>
        <v>1.0655072474781504</v>
      </c>
      <c r="N21" s="17">
        <f t="shared" si="27"/>
        <v>1.0918136368009899</v>
      </c>
      <c r="O21" s="17">
        <f t="shared" si="29"/>
        <v>1.1033823015708963</v>
      </c>
    </row>
    <row r="22" spans="1:15">
      <c r="A22" s="9">
        <v>6</v>
      </c>
      <c r="B22" s="10" t="s">
        <v>195</v>
      </c>
      <c r="C22" s="17">
        <f t="shared" ref="C22:G22" si="34">C52+C82+C112+C142+C172+C202+C232+C262+C292+C322+C352</f>
        <v>606338.10000000009</v>
      </c>
      <c r="D22" s="17">
        <f t="shared" si="34"/>
        <v>695656.89999999979</v>
      </c>
      <c r="E22" s="17">
        <f t="shared" si="34"/>
        <v>606789.20000000007</v>
      </c>
      <c r="F22" s="17">
        <f t="shared" si="34"/>
        <v>660382.69999999984</v>
      </c>
      <c r="G22" s="17">
        <f t="shared" si="34"/>
        <v>724099.3</v>
      </c>
      <c r="H22" s="17">
        <f t="shared" ref="H22" si="35">H52+H82+H112+H142+H172+H202+H232+H262+H292+H322+H352</f>
        <v>775303.4</v>
      </c>
      <c r="K22" s="15" t="s">
        <v>196</v>
      </c>
      <c r="L22" s="17">
        <f t="shared" si="25"/>
        <v>0.89126402399015103</v>
      </c>
      <c r="M22" s="17">
        <f t="shared" si="26"/>
        <v>0.92302902254814434</v>
      </c>
      <c r="N22" s="17">
        <f t="shared" si="27"/>
        <v>0.96082983190003068</v>
      </c>
      <c r="O22" s="17">
        <f t="shared" si="29"/>
        <v>0.98957948431778198</v>
      </c>
    </row>
    <row r="23" spans="1:15">
      <c r="A23" s="9">
        <v>7</v>
      </c>
      <c r="B23" s="10" t="s">
        <v>197</v>
      </c>
      <c r="C23" s="17">
        <f t="shared" ref="C23:G23" si="36">C53+C83+C113+C143+C173+C203+C233+C263+C293+C323+C353</f>
        <v>608056.9</v>
      </c>
      <c r="D23" s="17">
        <f t="shared" si="36"/>
        <v>701820.2000000003</v>
      </c>
      <c r="E23" s="17">
        <f t="shared" si="36"/>
        <v>600683.70000000019</v>
      </c>
      <c r="F23" s="17">
        <f t="shared" si="36"/>
        <v>658053.40000000014</v>
      </c>
      <c r="G23" s="17">
        <f t="shared" si="36"/>
        <v>714167.90000000014</v>
      </c>
      <c r="H23" s="17">
        <f t="shared" ref="H23" si="37">H53+H83+H113+H143+H173+H203+H233+H263+H293+H323+H353</f>
        <v>788423.4</v>
      </c>
      <c r="K23" s="15" t="s">
        <v>198</v>
      </c>
      <c r="L23" s="17">
        <f t="shared" si="25"/>
        <v>0.99118832241725507</v>
      </c>
      <c r="M23" s="17">
        <f t="shared" si="26"/>
        <v>1.0578790194787175</v>
      </c>
      <c r="N23" s="17">
        <f t="shared" si="27"/>
        <v>1.0759081550828167</v>
      </c>
      <c r="O23" s="17">
        <f t="shared" si="29"/>
        <v>0.91436071265033014</v>
      </c>
    </row>
    <row r="24" spans="1:15">
      <c r="A24" s="9">
        <v>8</v>
      </c>
      <c r="B24" s="10" t="s">
        <v>199</v>
      </c>
      <c r="C24" s="17">
        <f t="shared" ref="C24:G24" si="38">C54+C84+C114+C144+C174+C204+C234+C264+C294+C324+C354</f>
        <v>0</v>
      </c>
      <c r="D24" s="17">
        <f t="shared" si="38"/>
        <v>0</v>
      </c>
      <c r="E24" s="17">
        <f t="shared" si="38"/>
        <v>383</v>
      </c>
      <c r="F24" s="17">
        <f t="shared" si="38"/>
        <v>380</v>
      </c>
      <c r="G24" s="17">
        <f t="shared" si="38"/>
        <v>362</v>
      </c>
      <c r="H24" s="17">
        <f t="shared" ref="H24" si="39">H54+H84+H114+H144+H174+H204+H234+H264+H294+H324+H354</f>
        <v>333</v>
      </c>
      <c r="K24" s="15" t="s">
        <v>200</v>
      </c>
      <c r="L24" s="17">
        <f>N11</f>
        <v>0.44097306310330825</v>
      </c>
      <c r="M24" s="17">
        <f>O11</f>
        <v>0.41706650565050168</v>
      </c>
      <c r="N24" s="17">
        <f t="shared" si="27"/>
        <v>0.39608968646496573</v>
      </c>
      <c r="O24" s="17">
        <f t="shared" si="29"/>
        <v>0.4113653675297968</v>
      </c>
    </row>
    <row r="25" spans="1:15">
      <c r="A25" s="9">
        <v>9</v>
      </c>
      <c r="B25" s="10" t="s">
        <v>201</v>
      </c>
      <c r="C25" s="17">
        <f t="shared" ref="C25:G25" si="40">C55+C85+C115+C145+C175+C205+C235+C265+C295+C325+C355</f>
        <v>0</v>
      </c>
      <c r="D25" s="17">
        <f t="shared" si="40"/>
        <v>0</v>
      </c>
      <c r="E25" s="17">
        <f t="shared" si="40"/>
        <v>198</v>
      </c>
      <c r="F25" s="17">
        <f t="shared" si="40"/>
        <v>181</v>
      </c>
      <c r="G25" s="17">
        <f t="shared" si="40"/>
        <v>150</v>
      </c>
      <c r="H25" s="17">
        <f t="shared" ref="H25" si="41">H55+H85+H115+H145+H175+H205+H235+H265+H295+H325+H355</f>
        <v>135</v>
      </c>
      <c r="K25" s="15" t="s">
        <v>202</v>
      </c>
      <c r="L25" s="17">
        <f>L12</f>
        <v>0.87212012734774758</v>
      </c>
      <c r="M25" s="17">
        <f>N12</f>
        <v>0.71318450733610794</v>
      </c>
      <c r="N25" s="17">
        <f t="shared" si="27"/>
        <v>0.79921182343951158</v>
      </c>
      <c r="O25" s="17">
        <f t="shared" si="29"/>
        <v>0.46887765448084973</v>
      </c>
    </row>
    <row r="26" spans="1:15">
      <c r="A26" s="9">
        <v>10</v>
      </c>
      <c r="B26" s="10" t="s">
        <v>203</v>
      </c>
      <c r="C26" s="17">
        <f t="shared" ref="C26:G26" si="42">C56+C86+C116+C146+C176+C206+C236+C266+C296+C326+C356</f>
        <v>806</v>
      </c>
      <c r="D26" s="17">
        <f t="shared" si="42"/>
        <v>928</v>
      </c>
      <c r="E26" s="17">
        <f t="shared" si="42"/>
        <v>825</v>
      </c>
      <c r="F26" s="17">
        <f t="shared" si="42"/>
        <v>583</v>
      </c>
      <c r="G26" s="17">
        <f t="shared" si="42"/>
        <v>546</v>
      </c>
      <c r="H26" s="17">
        <f t="shared" ref="H26" si="43">H56+H86+H116+H146+H176+H206+H236+H266+H296+H326+H356</f>
        <v>561</v>
      </c>
      <c r="K26" s="15" t="s">
        <v>204</v>
      </c>
      <c r="L26" s="17">
        <f>L13</f>
        <v>0.27079135627653828</v>
      </c>
      <c r="M26" s="17">
        <f>N13</f>
        <v>0.89110624703678709</v>
      </c>
      <c r="N26" s="17">
        <f t="shared" si="27"/>
        <v>0.90426627835185469</v>
      </c>
      <c r="O26" s="17">
        <f t="shared" si="29"/>
        <v>0.91109237816403599</v>
      </c>
    </row>
    <row r="27" spans="1:15">
      <c r="A27" s="9">
        <v>11</v>
      </c>
      <c r="B27" s="10" t="s">
        <v>205</v>
      </c>
      <c r="C27" s="17">
        <f t="shared" ref="C27:G27" si="44">C57+C87+C117+C147+C177+C207+C237+C267+C297+C327+C357</f>
        <v>807</v>
      </c>
      <c r="D27" s="17">
        <f t="shared" si="44"/>
        <v>1026</v>
      </c>
      <c r="E27" s="17">
        <f t="shared" si="44"/>
        <v>881</v>
      </c>
      <c r="F27" s="17">
        <f t="shared" si="44"/>
        <v>614</v>
      </c>
      <c r="G27" s="17">
        <f t="shared" si="44"/>
        <v>571</v>
      </c>
      <c r="H27" s="17">
        <f t="shared" ref="H27" si="45">H57+H87+H117+H147+H177+H207+H237+H267+H297+H327+H357</f>
        <v>722</v>
      </c>
      <c r="K27" s="15" t="s">
        <v>206</v>
      </c>
      <c r="L27" s="17">
        <f>L14</f>
        <v>0.95941850577036802</v>
      </c>
      <c r="M27" s="17">
        <f>N14</f>
        <v>0.84563658466543556</v>
      </c>
      <c r="N27" s="17">
        <f t="shared" si="27"/>
        <v>0.85812511111485734</v>
      </c>
      <c r="O27" s="17">
        <f t="shared" si="29"/>
        <v>0.86460290178342636</v>
      </c>
    </row>
    <row r="28" spans="1:15">
      <c r="A28" s="9">
        <v>12</v>
      </c>
      <c r="B28" s="10" t="s">
        <v>207</v>
      </c>
      <c r="C28" s="17">
        <f t="shared" ref="C28:G28" si="46">C58+C88+C118+C148+C178+C208+C238+C268+C298+C328+C358</f>
        <v>3</v>
      </c>
      <c r="D28" s="17">
        <f t="shared" si="46"/>
        <v>3</v>
      </c>
      <c r="E28" s="17">
        <f t="shared" si="46"/>
        <v>23</v>
      </c>
      <c r="F28" s="17">
        <f t="shared" si="46"/>
        <v>23</v>
      </c>
      <c r="G28" s="17">
        <f t="shared" si="46"/>
        <v>23</v>
      </c>
      <c r="H28" s="17">
        <f t="shared" ref="H28" si="47">H58+H88+H118+H148+H178+H208+H238+H268+H298+H328+H358</f>
        <v>23</v>
      </c>
      <c r="K28" s="15" t="s">
        <v>208</v>
      </c>
      <c r="L28" s="17">
        <f>L15</f>
        <v>0.89004845911884445</v>
      </c>
      <c r="M28" s="17">
        <f>N15</f>
        <v>0.66406022924542452</v>
      </c>
      <c r="N28" s="17">
        <f t="shared" si="27"/>
        <v>0.67386720057013572</v>
      </c>
      <c r="O28" s="17">
        <f t="shared" si="29"/>
        <v>0.67895407031344945</v>
      </c>
    </row>
    <row r="29" spans="1:15">
      <c r="A29" s="9">
        <v>13</v>
      </c>
      <c r="B29" s="10" t="s">
        <v>209</v>
      </c>
      <c r="C29" s="17">
        <f t="shared" ref="C29:G29" si="48">C59+C89+C119+C149+C179+C209+C239+C269+C299+C329+C359</f>
        <v>9</v>
      </c>
      <c r="D29" s="17">
        <f t="shared" si="48"/>
        <v>7</v>
      </c>
      <c r="E29" s="17">
        <f t="shared" si="48"/>
        <v>7</v>
      </c>
      <c r="F29" s="17">
        <f t="shared" si="48"/>
        <v>7</v>
      </c>
      <c r="G29" s="17">
        <f t="shared" si="48"/>
        <v>7</v>
      </c>
      <c r="H29" s="17">
        <f t="shared" ref="H29" si="49">H59+H89+H119+H149+H179+H209+H239+H269+H299+H329+H359</f>
        <v>7</v>
      </c>
      <c r="M29" t="s">
        <v>210</v>
      </c>
      <c r="N29" s="52">
        <f>AVERAGE(N18:N28)</f>
        <v>0.88341611541458065</v>
      </c>
    </row>
    <row r="30" spans="1:15">
      <c r="A30" s="9">
        <v>14</v>
      </c>
      <c r="B30" s="10" t="s">
        <v>211</v>
      </c>
      <c r="C30" s="17">
        <f t="shared" ref="C30:G30" si="50">C60+C90+C120+C150+C180+C210+C240+C270+C300+C330+C360</f>
        <v>79</v>
      </c>
      <c r="D30" s="17">
        <f t="shared" si="50"/>
        <v>93</v>
      </c>
      <c r="E30" s="17">
        <f t="shared" si="50"/>
        <v>46</v>
      </c>
      <c r="F30" s="17">
        <f t="shared" si="50"/>
        <v>46</v>
      </c>
      <c r="G30" s="17">
        <f t="shared" si="50"/>
        <v>46</v>
      </c>
      <c r="H30" s="17">
        <f t="shared" ref="H30" si="51">H60+H90+H120+H150+H180+H210+H240+H270+H300+H330+H360</f>
        <v>46</v>
      </c>
      <c r="M30" t="s">
        <v>212</v>
      </c>
      <c r="N30" s="52">
        <f>STDEV(N18:N28)</f>
        <v>0.22861546138989308</v>
      </c>
    </row>
    <row r="31" spans="1:15">
      <c r="A31" s="9">
        <v>15</v>
      </c>
      <c r="B31" s="10" t="s">
        <v>213</v>
      </c>
      <c r="C31" s="17">
        <f t="shared" ref="C31:G31" si="52">C61+C91+C121+C151+C181+C211+C241+C271+C301+C331+C361</f>
        <v>19343</v>
      </c>
      <c r="D31" s="17">
        <f t="shared" si="52"/>
        <v>19011</v>
      </c>
      <c r="E31" s="17">
        <f t="shared" si="52"/>
        <v>18733</v>
      </c>
      <c r="F31" s="17">
        <f t="shared" si="52"/>
        <v>18492</v>
      </c>
      <c r="G31" s="17">
        <f t="shared" si="52"/>
        <v>18262</v>
      </c>
      <c r="H31" s="17">
        <f t="shared" ref="H31" si="53">H61+H91+H121+H151+H181+H211+H241+H271+H301+H331+H361</f>
        <v>18025</v>
      </c>
    </row>
    <row r="32" spans="1:15" ht="16">
      <c r="A32" s="20"/>
    </row>
    <row r="33" spans="1:17" ht="16">
      <c r="A33" s="20" t="s">
        <v>323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4">C47/C61*1000</f>
        <v>11.192214111922141</v>
      </c>
      <c r="D35" s="17">
        <f t="shared" si="54"/>
        <v>12.837179070523238</v>
      </c>
      <c r="E35" s="17">
        <f t="shared" si="54"/>
        <v>14.220333442301406</v>
      </c>
      <c r="F35" s="17">
        <f t="shared" si="54"/>
        <v>14.462138446538837</v>
      </c>
      <c r="G35" s="17">
        <f t="shared" si="54"/>
        <v>13.981466428223055</v>
      </c>
      <c r="H35" s="17">
        <f t="shared" ref="H35" si="55">H47/H61*1000</f>
        <v>14.178617992177314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6">IF(C35/$I35&gt;1,2^((1-$I35/C35)/LN(10/3)),2^(-LOG($I35/C35,10/3)))</f>
        <v>1.3750931719611046</v>
      </c>
      <c r="M35" s="17">
        <f t="shared" si="56"/>
        <v>1.4211674106285805</v>
      </c>
      <c r="N35" s="17">
        <f t="shared" si="56"/>
        <v>1.452504600514432</v>
      </c>
      <c r="O35" s="17">
        <f t="shared" si="56"/>
        <v>1.4574290132874241</v>
      </c>
      <c r="P35" s="17">
        <f t="shared" si="56"/>
        <v>1.4474899667484293</v>
      </c>
      <c r="Q35" s="17">
        <f t="shared" si="56"/>
        <v>1.4516397914406916</v>
      </c>
    </row>
    <row r="36" spans="1:17">
      <c r="A36" s="9">
        <v>2</v>
      </c>
      <c r="B36" s="15" t="s">
        <v>176</v>
      </c>
      <c r="C36" s="17">
        <f t="shared" ref="C36:G36" si="57">C48/C61*1000</f>
        <v>5.0283860502838609</v>
      </c>
      <c r="D36" s="17">
        <f t="shared" si="57"/>
        <v>4.712382190445239</v>
      </c>
      <c r="E36" s="17">
        <f t="shared" si="57"/>
        <v>4.5766590389016022</v>
      </c>
      <c r="F36" s="17">
        <f t="shared" si="57"/>
        <v>4.5498862528436783</v>
      </c>
      <c r="G36" s="17">
        <f t="shared" si="57"/>
        <v>4.552105348723785</v>
      </c>
      <c r="H36" s="17">
        <f t="shared" ref="H36" si="58">H48/H61*1000</f>
        <v>4.5632333767926987</v>
      </c>
      <c r="I36" s="18">
        <f>Показатели!$E$3</f>
        <v>4</v>
      </c>
      <c r="J36" s="9">
        <v>2</v>
      </c>
      <c r="K36" s="15" t="s">
        <v>176</v>
      </c>
      <c r="L36" s="17">
        <f t="shared" si="56"/>
        <v>1.1249553423079357</v>
      </c>
      <c r="M36" s="17">
        <f t="shared" si="56"/>
        <v>1.0909321066249305</v>
      </c>
      <c r="N36" s="17">
        <f t="shared" si="56"/>
        <v>1.0752361339583751</v>
      </c>
      <c r="O36" s="17">
        <f t="shared" si="56"/>
        <v>1.0720572526090622</v>
      </c>
      <c r="P36" s="17">
        <f t="shared" si="56"/>
        <v>1.0723218000452401</v>
      </c>
      <c r="Q36" s="17">
        <f t="shared" si="56"/>
        <v>1.0736455167686423</v>
      </c>
    </row>
    <row r="37" spans="1:17">
      <c r="A37" s="9">
        <v>3</v>
      </c>
      <c r="B37" s="15" t="s">
        <v>177</v>
      </c>
      <c r="C37" s="17">
        <f>C49/C61*1000+0.00001</f>
        <v>2.4006588240064888</v>
      </c>
      <c r="D37" s="17">
        <f>D49/D61*1000+0.00001</f>
        <v>2.4049498765030877</v>
      </c>
      <c r="E37" s="17">
        <f>E49/E61*1000+0.00001</f>
        <v>2.4191012062765611</v>
      </c>
      <c r="F37" s="17">
        <f>F49/F61*1000+0.00001</f>
        <v>2.4049498765030877</v>
      </c>
      <c r="G37" s="17">
        <f>G49/G61*1000</f>
        <v>2.406112827182572</v>
      </c>
      <c r="H37" s="17">
        <f>H49/H61*1000</f>
        <v>0</v>
      </c>
      <c r="I37" s="18">
        <f>Показатели!$E$4</f>
        <v>2</v>
      </c>
      <c r="J37" s="9">
        <v>3</v>
      </c>
      <c r="K37" s="15" t="s">
        <v>177</v>
      </c>
      <c r="L37" s="17">
        <f t="shared" si="56"/>
        <v>1.100852013357116</v>
      </c>
      <c r="M37" s="17">
        <f t="shared" si="56"/>
        <v>1.1017945124063395</v>
      </c>
      <c r="N37" s="17">
        <f t="shared" si="56"/>
        <v>1.1048847003104891</v>
      </c>
      <c r="O37" s="17">
        <f t="shared" si="56"/>
        <v>1.1017945124063395</v>
      </c>
      <c r="P37" s="17">
        <f t="shared" si="56"/>
        <v>1.1020495057913873</v>
      </c>
      <c r="Q37" s="17" t="e">
        <f t="shared" si="56"/>
        <v>#DIV/0!</v>
      </c>
    </row>
    <row r="38" spans="1:17">
      <c r="A38" s="9">
        <v>4</v>
      </c>
      <c r="B38" s="15" t="s">
        <v>178</v>
      </c>
      <c r="C38" s="17">
        <f t="shared" ref="C38:G38" si="59">C50/C61*1000</f>
        <v>29.213300892133006</v>
      </c>
      <c r="D38" s="17">
        <f t="shared" si="59"/>
        <v>29.8017549561261</v>
      </c>
      <c r="E38" s="17">
        <f t="shared" si="59"/>
        <v>30.304020921869895</v>
      </c>
      <c r="F38" s="17">
        <f t="shared" si="59"/>
        <v>30.451738706532339</v>
      </c>
      <c r="G38" s="17">
        <f t="shared" si="59"/>
        <v>30.742968622988133</v>
      </c>
      <c r="H38" s="17">
        <f t="shared" ref="H38" si="60">H50/H61*1000</f>
        <v>31.17666232073012</v>
      </c>
      <c r="I38" s="18">
        <f>Показатели!$E$5</f>
        <v>30</v>
      </c>
      <c r="J38" s="9">
        <v>4</v>
      </c>
      <c r="K38" s="15" t="s">
        <v>178</v>
      </c>
      <c r="L38" s="17">
        <f t="shared" si="56"/>
        <v>0.98481775863968213</v>
      </c>
      <c r="M38" s="17">
        <f t="shared" si="56"/>
        <v>0.99619021752060199</v>
      </c>
      <c r="N38" s="17">
        <f t="shared" si="56"/>
        <v>1.0057925101126475</v>
      </c>
      <c r="O38" s="17">
        <f t="shared" si="56"/>
        <v>1.0085770879271814</v>
      </c>
      <c r="P38" s="17">
        <f t="shared" si="56"/>
        <v>1.0140106477998556</v>
      </c>
      <c r="Q38" s="17">
        <f t="shared" si="56"/>
        <v>1.0219663476433543</v>
      </c>
    </row>
    <row r="39" spans="1:17">
      <c r="A39" s="9">
        <v>5</v>
      </c>
      <c r="B39" s="15" t="s">
        <v>179</v>
      </c>
      <c r="C39" s="17">
        <f t="shared" ref="C39:G39" si="61">C51/C61*1000</f>
        <v>5.9529602595296032</v>
      </c>
      <c r="D39" s="17">
        <f t="shared" si="61"/>
        <v>5.9636009099772513</v>
      </c>
      <c r="E39" s="17">
        <f t="shared" si="61"/>
        <v>5.9986923831317434</v>
      </c>
      <c r="F39" s="17">
        <f t="shared" si="61"/>
        <v>5.9636009099772513</v>
      </c>
      <c r="G39" s="17">
        <f t="shared" si="61"/>
        <v>5.933994472443505</v>
      </c>
      <c r="H39" s="17">
        <f t="shared" ref="H39" si="62">H51/H61*1000</f>
        <v>5.9810951760104309</v>
      </c>
      <c r="I39" s="18">
        <f>Показатели!$E$6</f>
        <v>8</v>
      </c>
      <c r="J39" s="9">
        <v>5</v>
      </c>
      <c r="K39" s="15" t="s">
        <v>179</v>
      </c>
      <c r="L39" s="17">
        <f t="shared" si="56"/>
        <v>0.84353428083331483</v>
      </c>
      <c r="M39" s="17">
        <f t="shared" si="56"/>
        <v>0.84440200589447767</v>
      </c>
      <c r="N39" s="17">
        <f t="shared" si="56"/>
        <v>0.84725900504263163</v>
      </c>
      <c r="O39" s="17">
        <f t="shared" si="56"/>
        <v>0.84440200589447767</v>
      </c>
      <c r="P39" s="17">
        <f t="shared" si="56"/>
        <v>0.84198602301873593</v>
      </c>
      <c r="Q39" s="17">
        <f t="shared" si="56"/>
        <v>0.84582720393484379</v>
      </c>
    </row>
    <row r="40" spans="1:17">
      <c r="A40" s="9">
        <v>6</v>
      </c>
      <c r="B40" s="15" t="s">
        <v>180</v>
      </c>
      <c r="C40" s="17">
        <f t="shared" ref="C40:G40" si="63">(C52-C53)/C52*100</f>
        <v>-0.41424836725718173</v>
      </c>
      <c r="D40" s="17">
        <f t="shared" si="63"/>
        <v>-0.92630132602724902</v>
      </c>
      <c r="E40" s="17">
        <f t="shared" si="63"/>
        <v>0.59887921500062202</v>
      </c>
      <c r="F40" s="17">
        <f t="shared" si="63"/>
        <v>1.2086183950318427E-2</v>
      </c>
      <c r="G40" s="17">
        <f t="shared" si="63"/>
        <v>1.2901222959040817</v>
      </c>
      <c r="H40" s="17">
        <f t="shared" ref="H40" si="64">(H52-H53)/H52*100</f>
        <v>-1.1699857821598434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5">(ATAN((C40+2.4)/10)+3.1415/2)/3.1415*1.75</f>
        <v>0.98419752102867686</v>
      </c>
      <c r="M40" s="17">
        <f t="shared" si="65"/>
        <v>0.95650699707487397</v>
      </c>
      <c r="N40" s="17">
        <f t="shared" si="65"/>
        <v>1.0373012708070086</v>
      </c>
      <c r="O40" s="17">
        <f t="shared" si="65"/>
        <v>1.0068488160557736</v>
      </c>
      <c r="P40" s="17">
        <f t="shared" si="65"/>
        <v>1.0719262839852859</v>
      </c>
      <c r="Q40" s="17">
        <f t="shared" si="65"/>
        <v>0.94317656966909824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-0.32690421706440015</v>
      </c>
      <c r="F41" s="17">
        <f>(F55-F54)/F61*1000</f>
        <v>-2.4374390640233994</v>
      </c>
      <c r="G41" s="17">
        <f>(G55-G54)/G61*1000</f>
        <v>-5.8527068769305801</v>
      </c>
      <c r="H41" s="17">
        <f>(H55-H54)/H61*1000</f>
        <v>-7.3337679269882665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6">(ATAN(E41/10)+3.1415/2)/3.1415*1.75</f>
        <v>0.85679599800904005</v>
      </c>
      <c r="O41" s="17">
        <f t="shared" si="66"/>
        <v>0.74181730523189304</v>
      </c>
      <c r="P41" s="17">
        <f t="shared" si="66"/>
        <v>0.58002697615585719</v>
      </c>
      <c r="Q41" s="17">
        <f t="shared" si="66"/>
        <v>0.52250599483113758</v>
      </c>
    </row>
    <row r="42" spans="1:17">
      <c r="A42" s="9">
        <v>8</v>
      </c>
      <c r="B42" s="15" t="s">
        <v>182</v>
      </c>
      <c r="C42" s="17">
        <f t="shared" ref="C42:H42" si="67">(C56-C57)/C61*1000</f>
        <v>4.2173560421735603</v>
      </c>
      <c r="D42" s="17">
        <f t="shared" si="67"/>
        <v>-4.062398440038999</v>
      </c>
      <c r="E42" s="17">
        <f t="shared" si="67"/>
        <v>6.2111801242236018</v>
      </c>
      <c r="F42" s="17">
        <f t="shared" si="67"/>
        <v>1.9499512512187196</v>
      </c>
      <c r="G42" s="17">
        <f t="shared" si="67"/>
        <v>3.4140790115428388</v>
      </c>
      <c r="H42" s="17">
        <f t="shared" si="67"/>
        <v>-2.7705345501955674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1.0973234921604389</v>
      </c>
      <c r="M42" s="17">
        <f>(ATAN(D42/10)+3.1415/2)/3.1415*1.75</f>
        <v>0.6600455463581153</v>
      </c>
      <c r="N42" s="17">
        <f t="shared" si="66"/>
        <v>1.184614858694752</v>
      </c>
      <c r="O42" s="17">
        <f t="shared" si="66"/>
        <v>0.98227757982495789</v>
      </c>
      <c r="P42" s="17">
        <f t="shared" si="66"/>
        <v>1.0582723095174398</v>
      </c>
      <c r="Q42" s="17">
        <f t="shared" si="66"/>
        <v>0.72444134860138876</v>
      </c>
    </row>
    <row r="43" spans="1:17">
      <c r="A43" s="9">
        <v>9</v>
      </c>
      <c r="B43" s="15" t="s">
        <v>183</v>
      </c>
      <c r="C43" s="17">
        <f t="shared" ref="C43:G43" si="68">C58/C61*1000</f>
        <v>0.16220600162206</v>
      </c>
      <c r="D43" s="17">
        <f t="shared" si="68"/>
        <v>0.16249593760155998</v>
      </c>
      <c r="E43" s="17">
        <f t="shared" si="68"/>
        <v>0.16345210853220007</v>
      </c>
      <c r="F43" s="17">
        <f t="shared" si="68"/>
        <v>0.16249593760155998</v>
      </c>
      <c r="G43" s="17">
        <f t="shared" si="68"/>
        <v>0.16257519102584944</v>
      </c>
      <c r="H43" s="17">
        <f t="shared" ref="H43" si="69">H58/H61*1000</f>
        <v>0.16297262059973924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0">IF(C43/$I43&gt;1,2^((1-$I43/C43)/LN(10/3)),2^(-LOG($I43/C43,10/3)))</f>
        <v>0.27787131121318653</v>
      </c>
      <c r="M43" s="17">
        <f t="shared" si="70"/>
        <v>0.27815715128631274</v>
      </c>
      <c r="N43" s="17">
        <f t="shared" si="70"/>
        <v>0.27909828446545065</v>
      </c>
      <c r="O43" s="17">
        <f t="shared" si="70"/>
        <v>0.27815715128631274</v>
      </c>
      <c r="P43" s="17">
        <f t="shared" si="70"/>
        <v>0.27823524743453132</v>
      </c>
      <c r="Q43" s="17">
        <f t="shared" si="70"/>
        <v>0.27862663030715795</v>
      </c>
    </row>
    <row r="44" spans="1:17">
      <c r="A44" s="9">
        <v>10</v>
      </c>
      <c r="B44" s="15" t="s">
        <v>184</v>
      </c>
      <c r="C44" s="17">
        <f t="shared" ref="C44:G44" si="71">C59/C61*100</f>
        <v>1.6220600162206E-2</v>
      </c>
      <c r="D44" s="17">
        <f t="shared" si="71"/>
        <v>1.6249593760155997E-2</v>
      </c>
      <c r="E44" s="17">
        <f t="shared" si="71"/>
        <v>1.6345210853220007E-2</v>
      </c>
      <c r="F44" s="17">
        <f t="shared" si="71"/>
        <v>1.6249593760155997E-2</v>
      </c>
      <c r="G44" s="17">
        <f t="shared" si="71"/>
        <v>1.6257519102584946E-2</v>
      </c>
      <c r="H44" s="17">
        <f t="shared" ref="H44" si="72">H59/H61*100</f>
        <v>1.6297262059973925E-2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0"/>
        <v>0.52303452509077297</v>
      </c>
      <c r="M44" s="17">
        <f t="shared" si="70"/>
        <v>0.5235725591405882</v>
      </c>
      <c r="N44" s="17">
        <f t="shared" si="70"/>
        <v>0.52534404516859323</v>
      </c>
      <c r="O44" s="17">
        <f t="shared" si="70"/>
        <v>0.5235725591405882</v>
      </c>
      <c r="P44" s="17">
        <f t="shared" si="70"/>
        <v>0.52371955877727838</v>
      </c>
      <c r="Q44" s="17">
        <f t="shared" si="70"/>
        <v>0.52445625503433035</v>
      </c>
    </row>
    <row r="45" spans="1:17">
      <c r="A45" s="9">
        <v>11</v>
      </c>
      <c r="B45" s="15" t="s">
        <v>185</v>
      </c>
      <c r="C45" s="17">
        <f t="shared" ref="C45:G45" si="73">C60/C61*1000</f>
        <v>2.9197080291970803</v>
      </c>
      <c r="D45" s="17">
        <f t="shared" si="73"/>
        <v>3.5749106272343192</v>
      </c>
      <c r="E45" s="17">
        <f t="shared" si="73"/>
        <v>0.6538084341288003</v>
      </c>
      <c r="F45" s="17">
        <f t="shared" si="73"/>
        <v>0.6499837504062399</v>
      </c>
      <c r="G45" s="17">
        <f t="shared" si="73"/>
        <v>0.65030076410339777</v>
      </c>
      <c r="H45" s="17">
        <f t="shared" ref="H45" si="74">H60/H61*1000</f>
        <v>0.65189048239895697</v>
      </c>
      <c r="I45" s="18">
        <f>Показатели!$E$12</f>
        <v>5</v>
      </c>
      <c r="J45" s="9">
        <v>11</v>
      </c>
      <c r="K45" s="15" t="s">
        <v>185</v>
      </c>
      <c r="L45" s="17">
        <f t="shared" si="70"/>
        <v>0.73366024550141851</v>
      </c>
      <c r="M45" s="17">
        <f t="shared" si="70"/>
        <v>0.82435696731603403</v>
      </c>
      <c r="N45" s="17">
        <f t="shared" si="70"/>
        <v>0.3099867480652137</v>
      </c>
      <c r="O45" s="17">
        <f t="shared" si="70"/>
        <v>0.30894145746353208</v>
      </c>
      <c r="P45" s="17">
        <f t="shared" si="70"/>
        <v>0.30902819669616138</v>
      </c>
      <c r="Q45" s="17">
        <f t="shared" si="70"/>
        <v>0.30946289483186046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69</v>
      </c>
      <c r="D47" s="17">
        <v>79</v>
      </c>
      <c r="E47" s="17">
        <v>87</v>
      </c>
      <c r="F47" s="17">
        <v>89</v>
      </c>
      <c r="G47" s="17">
        <v>86</v>
      </c>
      <c r="H47" s="17">
        <v>87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31</v>
      </c>
      <c r="D48" s="17">
        <v>29</v>
      </c>
      <c r="E48" s="17">
        <v>28</v>
      </c>
      <c r="F48" s="17">
        <v>28</v>
      </c>
      <c r="G48" s="17">
        <v>28</v>
      </c>
      <c r="H48" s="17">
        <v>28</v>
      </c>
      <c r="K48" s="15" t="s">
        <v>187</v>
      </c>
      <c r="L48" s="17">
        <f t="shared" ref="L48:L53" si="75">L35</f>
        <v>1.3750931719611046</v>
      </c>
      <c r="M48" s="17">
        <f t="shared" ref="M48:M53" si="76">N35</f>
        <v>1.452504600514432</v>
      </c>
      <c r="N48" s="17">
        <f t="shared" ref="N48:N58" si="77">P35</f>
        <v>1.4474899667484293</v>
      </c>
      <c r="O48" s="17">
        <f>Q35</f>
        <v>1.4516397914406916</v>
      </c>
    </row>
    <row r="49" spans="1:17">
      <c r="A49" s="9">
        <v>3</v>
      </c>
      <c r="B49" s="10" t="s">
        <v>189</v>
      </c>
      <c r="C49" s="17">
        <v>14.8</v>
      </c>
      <c r="D49" s="17">
        <v>14.8</v>
      </c>
      <c r="E49" s="17">
        <v>14.8</v>
      </c>
      <c r="F49" s="17">
        <v>14.8</v>
      </c>
      <c r="G49" s="17">
        <v>14.8</v>
      </c>
      <c r="H49" s="17">
        <v>0</v>
      </c>
      <c r="K49" s="15" t="s">
        <v>190</v>
      </c>
      <c r="L49" s="17">
        <f t="shared" si="75"/>
        <v>1.1249553423079357</v>
      </c>
      <c r="M49" s="17">
        <f t="shared" si="76"/>
        <v>1.0752361339583751</v>
      </c>
      <c r="N49" s="17">
        <f t="shared" si="77"/>
        <v>1.0723218000452401</v>
      </c>
      <c r="O49" s="17">
        <f t="shared" ref="O49:O58" si="78">Q36</f>
        <v>1.0736455167686423</v>
      </c>
    </row>
    <row r="50" spans="1:17">
      <c r="A50" s="9">
        <v>4</v>
      </c>
      <c r="B50" s="10" t="s">
        <v>191</v>
      </c>
      <c r="C50" s="17">
        <v>180.1</v>
      </c>
      <c r="D50" s="17">
        <v>183.4</v>
      </c>
      <c r="E50" s="17">
        <v>185.4</v>
      </c>
      <c r="F50" s="17">
        <v>187.4</v>
      </c>
      <c r="G50" s="17">
        <v>189.1</v>
      </c>
      <c r="H50" s="17">
        <v>191.3</v>
      </c>
      <c r="K50" s="15" t="s">
        <v>192</v>
      </c>
      <c r="L50" s="17">
        <f t="shared" si="75"/>
        <v>1.100852013357116</v>
      </c>
      <c r="M50" s="17">
        <f t="shared" si="76"/>
        <v>1.1048847003104891</v>
      </c>
      <c r="N50" s="17">
        <f t="shared" si="77"/>
        <v>1.1020495057913873</v>
      </c>
      <c r="O50" s="17" t="e">
        <f t="shared" si="78"/>
        <v>#DIV/0!</v>
      </c>
    </row>
    <row r="51" spans="1:17">
      <c r="A51" s="9">
        <v>5</v>
      </c>
      <c r="B51" s="10" t="s">
        <v>193</v>
      </c>
      <c r="C51" s="17">
        <v>36.700000000000003</v>
      </c>
      <c r="D51" s="17">
        <v>36.700000000000003</v>
      </c>
      <c r="E51" s="17">
        <v>36.700000000000003</v>
      </c>
      <c r="F51" s="17">
        <v>36.700000000000003</v>
      </c>
      <c r="G51" s="17">
        <v>36.5</v>
      </c>
      <c r="H51" s="17">
        <v>36.700000000000003</v>
      </c>
      <c r="K51" s="15" t="s">
        <v>194</v>
      </c>
      <c r="L51" s="17">
        <f t="shared" si="75"/>
        <v>0.98481775863968213</v>
      </c>
      <c r="M51" s="17">
        <f t="shared" si="76"/>
        <v>1.0057925101126475</v>
      </c>
      <c r="N51" s="17">
        <f t="shared" si="77"/>
        <v>1.0140106477998556</v>
      </c>
      <c r="O51" s="17">
        <f t="shared" si="78"/>
        <v>1.0219663476433543</v>
      </c>
    </row>
    <row r="52" spans="1:17">
      <c r="A52" s="9">
        <v>6</v>
      </c>
      <c r="B52" s="10" t="s">
        <v>195</v>
      </c>
      <c r="C52" s="17">
        <v>535862.1</v>
      </c>
      <c r="D52" s="17">
        <v>616872.69999999995</v>
      </c>
      <c r="E52" s="17">
        <v>524596.6</v>
      </c>
      <c r="F52" s="17">
        <v>570899.80000000005</v>
      </c>
      <c r="G52" s="17">
        <v>622661.9</v>
      </c>
      <c r="H52" s="17">
        <v>668948.30000000005</v>
      </c>
      <c r="K52" s="15" t="s">
        <v>196</v>
      </c>
      <c r="L52" s="17">
        <f t="shared" si="75"/>
        <v>0.84353428083331483</v>
      </c>
      <c r="M52" s="17">
        <f t="shared" si="76"/>
        <v>0.84725900504263163</v>
      </c>
      <c r="N52" s="17">
        <f t="shared" si="77"/>
        <v>0.84198602301873593</v>
      </c>
      <c r="O52" s="17">
        <f t="shared" si="78"/>
        <v>0.84582720393484379</v>
      </c>
    </row>
    <row r="53" spans="1:17">
      <c r="A53" s="9">
        <v>7</v>
      </c>
      <c r="B53" s="10" t="s">
        <v>197</v>
      </c>
      <c r="C53" s="17">
        <v>538081.9</v>
      </c>
      <c r="D53" s="17">
        <v>622586.80000000005</v>
      </c>
      <c r="E53" s="17">
        <v>521454.9</v>
      </c>
      <c r="F53" s="17">
        <v>570830.80000000005</v>
      </c>
      <c r="G53" s="17">
        <v>614628.80000000005</v>
      </c>
      <c r="H53" s="17">
        <v>676774.9</v>
      </c>
      <c r="K53" s="15" t="s">
        <v>198</v>
      </c>
      <c r="L53" s="17">
        <f t="shared" si="75"/>
        <v>0.98419752102867686</v>
      </c>
      <c r="M53" s="17">
        <f t="shared" si="76"/>
        <v>1.0373012708070086</v>
      </c>
      <c r="N53" s="17">
        <f t="shared" si="77"/>
        <v>1.0719262839852859</v>
      </c>
      <c r="O53" s="17">
        <f t="shared" si="78"/>
        <v>0.94317656966909824</v>
      </c>
    </row>
    <row r="54" spans="1:17">
      <c r="A54" s="9">
        <v>8</v>
      </c>
      <c r="B54" s="10" t="s">
        <v>199</v>
      </c>
      <c r="C54" s="17"/>
      <c r="D54" s="17"/>
      <c r="E54" s="17">
        <v>100</v>
      </c>
      <c r="F54" s="17">
        <v>103</v>
      </c>
      <c r="G54" s="17">
        <v>104</v>
      </c>
      <c r="H54" s="17">
        <v>102</v>
      </c>
      <c r="K54" s="15" t="s">
        <v>200</v>
      </c>
      <c r="L54" s="17">
        <f>N41</f>
        <v>0.85679599800904005</v>
      </c>
      <c r="M54" s="17">
        <f>O41</f>
        <v>0.74181730523189304</v>
      </c>
      <c r="N54" s="17">
        <f t="shared" si="77"/>
        <v>0.58002697615585719</v>
      </c>
      <c r="O54" s="17">
        <f t="shared" si="78"/>
        <v>0.52250599483113758</v>
      </c>
    </row>
    <row r="55" spans="1:17">
      <c r="A55" s="9">
        <v>9</v>
      </c>
      <c r="B55" s="10" t="s">
        <v>201</v>
      </c>
      <c r="C55" s="17"/>
      <c r="D55" s="17"/>
      <c r="E55" s="17">
        <v>98</v>
      </c>
      <c r="F55" s="17">
        <v>88</v>
      </c>
      <c r="G55" s="17">
        <v>68</v>
      </c>
      <c r="H55" s="17">
        <v>57</v>
      </c>
      <c r="K55" s="15" t="s">
        <v>202</v>
      </c>
      <c r="L55" s="17">
        <f>L42</f>
        <v>1.0973234921604389</v>
      </c>
      <c r="M55" s="17">
        <f>N42</f>
        <v>1.184614858694752</v>
      </c>
      <c r="N55" s="17">
        <f t="shared" si="77"/>
        <v>1.0582723095174398</v>
      </c>
      <c r="O55" s="17">
        <f t="shared" si="78"/>
        <v>0.72444134860138876</v>
      </c>
    </row>
    <row r="56" spans="1:17">
      <c r="A56" s="9">
        <v>10</v>
      </c>
      <c r="B56" s="10" t="s">
        <v>203</v>
      </c>
      <c r="C56" s="17">
        <v>216</v>
      </c>
      <c r="D56" s="17">
        <v>227</v>
      </c>
      <c r="E56" s="17">
        <v>218</v>
      </c>
      <c r="F56" s="17">
        <v>177</v>
      </c>
      <c r="G56" s="17">
        <v>153</v>
      </c>
      <c r="H56" s="17">
        <v>156</v>
      </c>
      <c r="K56" s="15" t="s">
        <v>204</v>
      </c>
      <c r="L56" s="17">
        <f>L43</f>
        <v>0.27787131121318653</v>
      </c>
      <c r="M56" s="17">
        <f>N43</f>
        <v>0.27909828446545065</v>
      </c>
      <c r="N56" s="17">
        <f t="shared" si="77"/>
        <v>0.27823524743453132</v>
      </c>
      <c r="O56" s="17">
        <f t="shared" si="78"/>
        <v>0.27862663030715795</v>
      </c>
    </row>
    <row r="57" spans="1:17" ht="16" thickBot="1">
      <c r="A57" s="9">
        <v>11</v>
      </c>
      <c r="B57" s="10" t="s">
        <v>205</v>
      </c>
      <c r="C57" s="17">
        <v>190</v>
      </c>
      <c r="D57" s="17">
        <v>252</v>
      </c>
      <c r="E57" s="17">
        <v>180</v>
      </c>
      <c r="F57" s="17">
        <v>165</v>
      </c>
      <c r="G57" s="17">
        <v>132</v>
      </c>
      <c r="H57" s="17">
        <v>173</v>
      </c>
      <c r="K57" s="15" t="s">
        <v>206</v>
      </c>
      <c r="L57" s="17">
        <f>L44</f>
        <v>0.52303452509077297</v>
      </c>
      <c r="M57" s="17">
        <f>N44</f>
        <v>0.52534404516859323</v>
      </c>
      <c r="N57" s="17">
        <f t="shared" si="77"/>
        <v>0.52371955877727838</v>
      </c>
      <c r="O57" s="17">
        <f t="shared" si="78"/>
        <v>0.52445625503433035</v>
      </c>
    </row>
    <row r="58" spans="1:17" ht="16" thickBot="1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40"/>
      <c r="K58" s="15" t="s">
        <v>208</v>
      </c>
      <c r="L58" s="17">
        <f>L45</f>
        <v>0.73366024550141851</v>
      </c>
      <c r="M58" s="17">
        <f>N45</f>
        <v>0.3099867480652137</v>
      </c>
      <c r="N58" s="17">
        <f t="shared" si="77"/>
        <v>0.30902819669616138</v>
      </c>
      <c r="O58" s="17">
        <f t="shared" si="78"/>
        <v>0.30946289483186046</v>
      </c>
    </row>
    <row r="59" spans="1:17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18</v>
      </c>
      <c r="D60" s="17">
        <v>22</v>
      </c>
      <c r="E60" s="17">
        <v>4</v>
      </c>
      <c r="F60" s="17">
        <v>4</v>
      </c>
      <c r="G60" s="21">
        <v>4</v>
      </c>
      <c r="H60" s="21">
        <v>4</v>
      </c>
    </row>
    <row r="61" spans="1:17">
      <c r="A61" s="9">
        <v>15</v>
      </c>
      <c r="B61" s="10" t="s">
        <v>213</v>
      </c>
      <c r="C61" s="17">
        <v>6165</v>
      </c>
      <c r="D61" s="17">
        <v>6154</v>
      </c>
      <c r="E61" s="17">
        <v>6118</v>
      </c>
      <c r="F61" s="17">
        <v>6154</v>
      </c>
      <c r="G61" s="17">
        <v>6151</v>
      </c>
      <c r="H61" s="17">
        <v>6136</v>
      </c>
    </row>
    <row r="62" spans="1:17" ht="16">
      <c r="A62" s="20"/>
    </row>
    <row r="63" spans="1:17" ht="16">
      <c r="A63" s="20" t="s">
        <v>324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79">C77/C91*1000</f>
        <v>6.9930069930069934</v>
      </c>
      <c r="D65" s="17">
        <f t="shared" si="79"/>
        <v>6.7226890756302522</v>
      </c>
      <c r="E65" s="17">
        <f t="shared" si="79"/>
        <v>6.9204152249134951</v>
      </c>
      <c r="F65" s="17">
        <f t="shared" si="79"/>
        <v>7.3597056117755288</v>
      </c>
      <c r="G65" s="17">
        <f t="shared" si="79"/>
        <v>7.4487895716945998</v>
      </c>
      <c r="H65" s="17">
        <f t="shared" ref="H65" si="80">H77/H91*1000</f>
        <v>7.518796992481203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1">IF(C65/$I65&gt;1,2^((1-$I65/C65)/LN(10/3)),2^(-LOG($I65/C65,10/3)))</f>
        <v>1.1783076841594198</v>
      </c>
      <c r="M65" s="17">
        <f t="shared" si="81"/>
        <v>1.1589650280286996</v>
      </c>
      <c r="N65" s="17">
        <f t="shared" si="81"/>
        <v>1.1732308674984127</v>
      </c>
      <c r="O65" s="17">
        <f t="shared" si="81"/>
        <v>1.2027241975631944</v>
      </c>
      <c r="P65" s="17">
        <f t="shared" si="81"/>
        <v>1.2083633566585934</v>
      </c>
      <c r="Q65" s="17">
        <f t="shared" si="81"/>
        <v>1.2127191566331825</v>
      </c>
    </row>
    <row r="66" spans="1:17">
      <c r="A66" s="9">
        <v>2</v>
      </c>
      <c r="B66" s="15" t="s">
        <v>176</v>
      </c>
      <c r="C66" s="17">
        <f t="shared" ref="C66:G66" si="82">C78/C91*1000</f>
        <v>3.1080031080031079</v>
      </c>
      <c r="D66" s="17">
        <f t="shared" si="82"/>
        <v>3.3613445378151261</v>
      </c>
      <c r="E66" s="17">
        <f t="shared" si="82"/>
        <v>3.4602076124567476</v>
      </c>
      <c r="F66" s="17">
        <f t="shared" si="82"/>
        <v>3.6798528058877644</v>
      </c>
      <c r="G66" s="17">
        <f t="shared" si="82"/>
        <v>3.7243947858472999</v>
      </c>
      <c r="H66" s="17">
        <f t="shared" ref="H66" si="83">H78/H91*1000</f>
        <v>1.8796992481203008</v>
      </c>
      <c r="I66" s="18">
        <f>Показатели!$E$3</f>
        <v>4</v>
      </c>
      <c r="J66" s="9">
        <v>2</v>
      </c>
      <c r="K66" s="15" t="s">
        <v>176</v>
      </c>
      <c r="L66" s="17">
        <f t="shared" si="81"/>
        <v>0.86479626824139222</v>
      </c>
      <c r="M66" s="17">
        <f t="shared" si="81"/>
        <v>0.90470368034762649</v>
      </c>
      <c r="N66" s="17">
        <f t="shared" si="81"/>
        <v>0.91992861299077267</v>
      </c>
      <c r="O66" s="17">
        <f t="shared" si="81"/>
        <v>0.95310785442398072</v>
      </c>
      <c r="P66" s="17">
        <f t="shared" si="81"/>
        <v>0.95973275944251812</v>
      </c>
      <c r="Q66" s="17">
        <f t="shared" si="81"/>
        <v>0.64741279467211255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1.0000000000000001E-5</v>
      </c>
      <c r="F67" s="17">
        <f>F79/F91*1000+0.00001</f>
        <v>2.1159253633854647</v>
      </c>
      <c r="G67" s="17">
        <f>G79/G91*1000</f>
        <v>1.9553072625698324</v>
      </c>
      <c r="H67" s="17">
        <f>H79/H91*1000</f>
        <v>0</v>
      </c>
      <c r="I67" s="18">
        <f>Показатели!$E$4</f>
        <v>2</v>
      </c>
      <c r="J67" s="9">
        <v>3</v>
      </c>
      <c r="K67" s="15" t="s">
        <v>177</v>
      </c>
      <c r="L67" s="17">
        <f t="shared" si="81"/>
        <v>8.8737830999390996E-4</v>
      </c>
      <c r="M67" s="17">
        <f t="shared" si="81"/>
        <v>8.8737830999390996E-4</v>
      </c>
      <c r="N67" s="17">
        <f t="shared" si="81"/>
        <v>8.8737830999390996E-4</v>
      </c>
      <c r="O67" s="17">
        <f t="shared" si="81"/>
        <v>1.0320445465225108</v>
      </c>
      <c r="P67" s="17">
        <f t="shared" si="81"/>
        <v>0.98707317908651515</v>
      </c>
      <c r="Q67" s="17" t="e">
        <f t="shared" si="81"/>
        <v>#DIV/0!</v>
      </c>
    </row>
    <row r="68" spans="1:17">
      <c r="A68" s="9">
        <v>4</v>
      </c>
      <c r="B68" s="15" t="s">
        <v>178</v>
      </c>
      <c r="C68" s="17">
        <f t="shared" ref="C68:G68" si="84">C80/C91*1000</f>
        <v>37.140637140637139</v>
      </c>
      <c r="D68" s="17">
        <f t="shared" si="84"/>
        <v>40.168067226890749</v>
      </c>
      <c r="E68" s="17">
        <f t="shared" si="84"/>
        <v>41.349480968858124</v>
      </c>
      <c r="F68" s="17">
        <f t="shared" si="84"/>
        <v>44.434222631094755</v>
      </c>
      <c r="G68" s="17">
        <f t="shared" si="84"/>
        <v>45.437616387337059</v>
      </c>
      <c r="H68" s="17">
        <f t="shared" ref="H68" si="85">H80/H91*1000</f>
        <v>46.2406015037594</v>
      </c>
      <c r="I68" s="18">
        <f>Показатели!$E$5</f>
        <v>30</v>
      </c>
      <c r="J68" s="9">
        <v>4</v>
      </c>
      <c r="K68" s="15" t="s">
        <v>178</v>
      </c>
      <c r="L68" s="17">
        <f t="shared" si="81"/>
        <v>1.1170451549215106</v>
      </c>
      <c r="M68" s="17">
        <f t="shared" si="81"/>
        <v>1.1568905004487493</v>
      </c>
      <c r="N68" s="17">
        <f t="shared" si="81"/>
        <v>1.1711907539163406</v>
      </c>
      <c r="O68" s="17">
        <f t="shared" si="81"/>
        <v>1.2056496036072015</v>
      </c>
      <c r="P68" s="17">
        <f t="shared" si="81"/>
        <v>1.2160429319267891</v>
      </c>
      <c r="Q68" s="17">
        <f t="shared" si="81"/>
        <v>1.2240963745147466</v>
      </c>
    </row>
    <row r="69" spans="1:17">
      <c r="A69" s="9">
        <v>5</v>
      </c>
      <c r="B69" s="15" t="s">
        <v>179</v>
      </c>
      <c r="C69" s="17">
        <f t="shared" ref="C69:G69" si="86">C81/C91*1000</f>
        <v>5.2059052059052062</v>
      </c>
      <c r="D69" s="17">
        <f t="shared" si="86"/>
        <v>5.6302521008403366</v>
      </c>
      <c r="E69" s="17">
        <f t="shared" si="86"/>
        <v>5.7958477508650521</v>
      </c>
      <c r="F69" s="17">
        <f t="shared" si="86"/>
        <v>6.1637534498620052</v>
      </c>
      <c r="G69" s="17">
        <f t="shared" si="86"/>
        <v>6.2383612662942278</v>
      </c>
      <c r="H69" s="17">
        <f t="shared" ref="H69" si="87">H81/H91*1000</f>
        <v>7.0488721804511272</v>
      </c>
      <c r="I69" s="18">
        <f>Показатели!$E$6</f>
        <v>8</v>
      </c>
      <c r="J69" s="9">
        <v>5</v>
      </c>
      <c r="K69" s="15" t="s">
        <v>179</v>
      </c>
      <c r="L69" s="17">
        <f t="shared" si="81"/>
        <v>0.78086306945642758</v>
      </c>
      <c r="M69" s="17">
        <f t="shared" si="81"/>
        <v>0.81689724936183672</v>
      </c>
      <c r="N69" s="17">
        <f t="shared" si="81"/>
        <v>0.8306445191785421</v>
      </c>
      <c r="O69" s="17">
        <f t="shared" si="81"/>
        <v>0.86060353410405377</v>
      </c>
      <c r="P69" s="17">
        <f t="shared" si="81"/>
        <v>0.86658545592496139</v>
      </c>
      <c r="Q69" s="17">
        <f t="shared" si="81"/>
        <v>0.9297210280469933</v>
      </c>
    </row>
    <row r="70" spans="1:17">
      <c r="A70" s="9">
        <v>6</v>
      </c>
      <c r="B70" s="15" t="s">
        <v>180</v>
      </c>
      <c r="C70" s="17">
        <f t="shared" ref="C70:G70" si="88">(C82-C83)/C82*100</f>
        <v>12.854257207565647</v>
      </c>
      <c r="D70" s="17">
        <f t="shared" si="88"/>
        <v>-6.3993795119622847</v>
      </c>
      <c r="E70" s="17">
        <f t="shared" si="88"/>
        <v>-13.338751748383922</v>
      </c>
      <c r="F70" s="17">
        <f t="shared" si="88"/>
        <v>6.1463123192967144</v>
      </c>
      <c r="G70" s="17">
        <f t="shared" si="88"/>
        <v>24.870278519648988</v>
      </c>
      <c r="H70" s="17">
        <f t="shared" ref="H70" si="89">(H82-H83)/H82*100</f>
        <v>-6.6265803812311415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0">(ATAN((C70+2.4)/10)+3.1415/2)/3.1415*1.75</f>
        <v>1.426781226061665</v>
      </c>
      <c r="M70" s="17">
        <f t="shared" si="90"/>
        <v>0.6630653987475108</v>
      </c>
      <c r="N70" s="17">
        <f t="shared" si="90"/>
        <v>0.41252907085561596</v>
      </c>
      <c r="O70" s="17">
        <f t="shared" si="90"/>
        <v>1.2689388963726922</v>
      </c>
      <c r="P70" s="17">
        <f t="shared" si="90"/>
        <v>1.554234248773293</v>
      </c>
      <c r="Q70" s="17">
        <f t="shared" si="90"/>
        <v>0.65224039514717469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-19.896193771626297</v>
      </c>
      <c r="F71" s="17">
        <f>(F85-F84)/F91*1000</f>
        <v>-19.319227230910766</v>
      </c>
      <c r="G71" s="17">
        <f>(G85-G84)/G91*1000</f>
        <v>-13.966480446927374</v>
      </c>
      <c r="H71" s="17">
        <f>(H85-H84)/H91*1000</f>
        <v>-7.518796992481203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1">(ATAN(E71/10)+3.1415/2)/3.1415*1.75</f>
        <v>0.259414485276518</v>
      </c>
      <c r="O71" s="17">
        <f t="shared" si="91"/>
        <v>0.2660495580260801</v>
      </c>
      <c r="P71" s="17">
        <f t="shared" si="91"/>
        <v>0.3461214085164343</v>
      </c>
      <c r="Q71" s="17">
        <f t="shared" si="91"/>
        <v>0.51586254822218369</v>
      </c>
    </row>
    <row r="72" spans="1:17">
      <c r="A72" s="9">
        <v>8</v>
      </c>
      <c r="B72" s="15" t="s">
        <v>182</v>
      </c>
      <c r="C72" s="17">
        <f t="shared" ref="C72:H72" si="92">(C86-C87)/C91*1000</f>
        <v>34.188034188034194</v>
      </c>
      <c r="D72" s="17">
        <f t="shared" si="92"/>
        <v>-13.445378151260504</v>
      </c>
      <c r="E72" s="17">
        <f t="shared" si="92"/>
        <v>-39.792387543252595</v>
      </c>
      <c r="F72" s="17">
        <f t="shared" si="92"/>
        <v>7.3597056117755288</v>
      </c>
      <c r="G72" s="17">
        <f t="shared" si="92"/>
        <v>4.655493482309125</v>
      </c>
      <c r="H72" s="17">
        <f t="shared" si="92"/>
        <v>-20.676691729323306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1.5915080955050576</v>
      </c>
      <c r="M72" s="17">
        <f>(ATAN(D72/10)+3.1415/2)/3.1415*1.75</f>
        <v>0.35620717586458878</v>
      </c>
      <c r="N72" s="17">
        <f t="shared" si="91"/>
        <v>0.1371253432960591</v>
      </c>
      <c r="O72" s="17">
        <f t="shared" si="91"/>
        <v>1.2284323950969218</v>
      </c>
      <c r="P72" s="17">
        <f t="shared" si="91"/>
        <v>1.11771564756339</v>
      </c>
      <c r="Q72" s="17">
        <f t="shared" si="91"/>
        <v>0.25091311447852183</v>
      </c>
    </row>
    <row r="73" spans="1:17">
      <c r="A73" s="9">
        <v>9</v>
      </c>
      <c r="B73" s="15" t="s">
        <v>183</v>
      </c>
      <c r="C73" s="17">
        <f t="shared" ref="C73:G73" si="93">C88/C91*1000</f>
        <v>0.77700077700077697</v>
      </c>
      <c r="D73" s="17">
        <f t="shared" si="93"/>
        <v>0.84033613445378152</v>
      </c>
      <c r="E73" s="17">
        <f t="shared" si="93"/>
        <v>0.86505190311418689</v>
      </c>
      <c r="F73" s="17">
        <f t="shared" si="93"/>
        <v>0.91996320147194111</v>
      </c>
      <c r="G73" s="17">
        <f t="shared" si="93"/>
        <v>0.93109869646182497</v>
      </c>
      <c r="H73" s="17">
        <f t="shared" ref="H73" si="94">H88/H91*1000</f>
        <v>0.93984962406015038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5">IF(C73/$I73&gt;1,2^((1-$I73/C73)/LN(10/3)),2^(-LOG($I73/C73,10/3)))</f>
        <v>0.68475488386990646</v>
      </c>
      <c r="M73" s="17">
        <f t="shared" si="95"/>
        <v>0.71635399726331106</v>
      </c>
      <c r="N73" s="17">
        <f t="shared" si="95"/>
        <v>0.72840926087491886</v>
      </c>
      <c r="O73" s="17">
        <f t="shared" si="95"/>
        <v>0.75468093716312667</v>
      </c>
      <c r="P73" s="17">
        <f t="shared" si="95"/>
        <v>0.75992660742468199</v>
      </c>
      <c r="Q73" s="17">
        <f t="shared" si="95"/>
        <v>0.76403031012492018</v>
      </c>
    </row>
    <row r="74" spans="1:17">
      <c r="A74" s="9">
        <v>10</v>
      </c>
      <c r="B74" s="15" t="s">
        <v>184</v>
      </c>
      <c r="C74" s="17">
        <f t="shared" ref="C74:G74" si="96">C89/C91*100</f>
        <v>7.7700077700077697E-2</v>
      </c>
      <c r="D74" s="17">
        <f t="shared" si="96"/>
        <v>8.4033613445378158E-2</v>
      </c>
      <c r="E74" s="17">
        <f t="shared" si="96"/>
        <v>8.6505190311418692E-2</v>
      </c>
      <c r="F74" s="17">
        <f t="shared" si="96"/>
        <v>9.1996320147194111E-2</v>
      </c>
      <c r="G74" s="17">
        <f t="shared" si="96"/>
        <v>9.3109869646182494E-2</v>
      </c>
      <c r="H74" s="17">
        <f t="shared" ref="H74" si="97">H89/H91*100</f>
        <v>9.3984962406015032E-2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5"/>
        <v>1.2278233689860225</v>
      </c>
      <c r="M74" s="17">
        <f t="shared" si="95"/>
        <v>1.2625900927429978</v>
      </c>
      <c r="N74" s="17">
        <f t="shared" si="95"/>
        <v>1.2750079617902104</v>
      </c>
      <c r="O74" s="17">
        <f t="shared" si="95"/>
        <v>1.300585629548844</v>
      </c>
      <c r="P74" s="17">
        <f t="shared" si="95"/>
        <v>1.3054617446029047</v>
      </c>
      <c r="Q74" s="17">
        <f t="shared" si="95"/>
        <v>1.3092250387444766</v>
      </c>
    </row>
    <row r="75" spans="1:17">
      <c r="A75" s="9">
        <v>11</v>
      </c>
      <c r="B75" s="15" t="s">
        <v>185</v>
      </c>
      <c r="C75" s="17">
        <f t="shared" ref="C75:G75" si="98">C90/C91*1000</f>
        <v>5.439005439005439</v>
      </c>
      <c r="D75" s="17">
        <f t="shared" si="98"/>
        <v>6.7226890756302522</v>
      </c>
      <c r="E75" s="17">
        <f t="shared" si="98"/>
        <v>3.4602076124567476</v>
      </c>
      <c r="F75" s="17">
        <f t="shared" si="98"/>
        <v>3.6798528058877644</v>
      </c>
      <c r="G75" s="17">
        <f t="shared" si="98"/>
        <v>3.7243947858472999</v>
      </c>
      <c r="H75" s="17">
        <f t="shared" ref="H75" si="99">H90/H91*1000</f>
        <v>3.7593984962406015</v>
      </c>
      <c r="I75" s="18">
        <f>Показатели!$E$12</f>
        <v>5</v>
      </c>
      <c r="J75" s="9">
        <v>11</v>
      </c>
      <c r="K75" s="15" t="s">
        <v>185</v>
      </c>
      <c r="L75" s="17">
        <f t="shared" si="95"/>
        <v>1.0475651405599136</v>
      </c>
      <c r="M75" s="17">
        <f t="shared" si="95"/>
        <v>1.1589650280286996</v>
      </c>
      <c r="N75" s="17">
        <f t="shared" si="95"/>
        <v>0.80902402704361065</v>
      </c>
      <c r="O75" s="17">
        <f t="shared" si="95"/>
        <v>0.83820325153938724</v>
      </c>
      <c r="P75" s="17">
        <f t="shared" si="95"/>
        <v>0.84402947246695881</v>
      </c>
      <c r="Q75" s="17">
        <f t="shared" si="95"/>
        <v>0.84858734159721738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9</v>
      </c>
      <c r="D77" s="17">
        <v>8</v>
      </c>
      <c r="E77" s="17">
        <v>8</v>
      </c>
      <c r="F77" s="17">
        <v>8</v>
      </c>
      <c r="G77" s="17">
        <v>8</v>
      </c>
      <c r="H77" s="17">
        <v>8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2</v>
      </c>
      <c r="K78" s="15" t="s">
        <v>187</v>
      </c>
      <c r="L78" s="17">
        <f t="shared" ref="L78:L83" si="100">L65</f>
        <v>1.1783076841594198</v>
      </c>
      <c r="M78" s="17">
        <f t="shared" ref="M78:M83" si="101">N65</f>
        <v>1.1732308674984127</v>
      </c>
      <c r="N78" s="17">
        <f t="shared" ref="N78:N88" si="102">P65</f>
        <v>1.2083633566585934</v>
      </c>
      <c r="O78" s="17">
        <f>Q65</f>
        <v>1.2127191566331825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2.2999999999999998</v>
      </c>
      <c r="G79" s="17">
        <v>2.1</v>
      </c>
      <c r="H79" s="17">
        <v>0</v>
      </c>
      <c r="K79" s="15" t="s">
        <v>190</v>
      </c>
      <c r="L79" s="17">
        <f t="shared" si="100"/>
        <v>0.86479626824139222</v>
      </c>
      <c r="M79" s="17">
        <f t="shared" si="101"/>
        <v>0.91992861299077267</v>
      </c>
      <c r="N79" s="17">
        <f t="shared" si="102"/>
        <v>0.95973275944251812</v>
      </c>
      <c r="O79" s="17">
        <f t="shared" ref="O79:O88" si="103">Q66</f>
        <v>0.64741279467211255</v>
      </c>
    </row>
    <row r="80" spans="1:17">
      <c r="A80" s="9">
        <v>4</v>
      </c>
      <c r="B80" s="10" t="s">
        <v>191</v>
      </c>
      <c r="C80" s="17">
        <v>47.8</v>
      </c>
      <c r="D80" s="17">
        <v>47.8</v>
      </c>
      <c r="E80" s="17">
        <v>47.8</v>
      </c>
      <c r="F80" s="17">
        <v>48.3</v>
      </c>
      <c r="G80" s="17">
        <v>48.8</v>
      </c>
      <c r="H80" s="17">
        <v>49.2</v>
      </c>
      <c r="K80" s="15" t="s">
        <v>192</v>
      </c>
      <c r="L80" s="17">
        <f t="shared" si="100"/>
        <v>8.8737830999390996E-4</v>
      </c>
      <c r="M80" s="17">
        <f t="shared" si="101"/>
        <v>8.8737830999390996E-4</v>
      </c>
      <c r="N80" s="17">
        <f t="shared" si="102"/>
        <v>0.98707317908651515</v>
      </c>
      <c r="O80" s="17" t="e">
        <f t="shared" si="103"/>
        <v>#DIV/0!</v>
      </c>
    </row>
    <row r="81" spans="1:17">
      <c r="A81" s="9">
        <v>5</v>
      </c>
      <c r="B81" s="10" t="s">
        <v>193</v>
      </c>
      <c r="C81" s="17">
        <v>6.7</v>
      </c>
      <c r="D81" s="17">
        <v>6.7</v>
      </c>
      <c r="E81" s="17">
        <v>6.7</v>
      </c>
      <c r="F81" s="17">
        <v>6.7</v>
      </c>
      <c r="G81" s="17">
        <v>6.7</v>
      </c>
      <c r="H81" s="17">
        <v>7.5</v>
      </c>
      <c r="K81" s="15" t="s">
        <v>194</v>
      </c>
      <c r="L81" s="17">
        <f t="shared" si="100"/>
        <v>1.1170451549215106</v>
      </c>
      <c r="M81" s="17">
        <f t="shared" si="101"/>
        <v>1.1711907539163406</v>
      </c>
      <c r="N81" s="17">
        <f t="shared" si="102"/>
        <v>1.2160429319267891</v>
      </c>
      <c r="O81" s="17">
        <f t="shared" si="103"/>
        <v>1.2240963745147466</v>
      </c>
    </row>
    <row r="82" spans="1:17">
      <c r="A82" s="9">
        <v>6</v>
      </c>
      <c r="B82" s="10" t="s">
        <v>195</v>
      </c>
      <c r="C82" s="17">
        <v>4901.1000000000004</v>
      </c>
      <c r="D82" s="17">
        <v>8380.5</v>
      </c>
      <c r="E82" s="17">
        <v>5290.6</v>
      </c>
      <c r="F82" s="17">
        <v>9373.1</v>
      </c>
      <c r="G82" s="17">
        <v>10484</v>
      </c>
      <c r="H82" s="17">
        <v>11342.2</v>
      </c>
      <c r="K82" s="15" t="s">
        <v>196</v>
      </c>
      <c r="L82" s="17">
        <f t="shared" si="100"/>
        <v>0.78086306945642758</v>
      </c>
      <c r="M82" s="17">
        <f t="shared" si="101"/>
        <v>0.8306445191785421</v>
      </c>
      <c r="N82" s="17">
        <f t="shared" si="102"/>
        <v>0.86658545592496139</v>
      </c>
      <c r="O82" s="17">
        <f t="shared" si="103"/>
        <v>0.9297210280469933</v>
      </c>
    </row>
    <row r="83" spans="1:17">
      <c r="A83" s="9">
        <v>7</v>
      </c>
      <c r="B83" s="10" t="s">
        <v>197</v>
      </c>
      <c r="C83" s="17">
        <v>4271.1000000000004</v>
      </c>
      <c r="D83" s="17">
        <v>8916.7999999999993</v>
      </c>
      <c r="E83" s="17">
        <v>5996.3</v>
      </c>
      <c r="F83" s="17">
        <v>8797</v>
      </c>
      <c r="G83" s="17">
        <v>7876.6</v>
      </c>
      <c r="H83" s="17">
        <v>12093.8</v>
      </c>
      <c r="K83" s="15" t="s">
        <v>198</v>
      </c>
      <c r="L83" s="17">
        <f t="shared" si="100"/>
        <v>1.426781226061665</v>
      </c>
      <c r="M83" s="17">
        <f t="shared" si="101"/>
        <v>0.41252907085561596</v>
      </c>
      <c r="N83" s="17">
        <f t="shared" si="102"/>
        <v>1.554234248773293</v>
      </c>
      <c r="O83" s="17">
        <f t="shared" si="103"/>
        <v>0.65224039514717469</v>
      </c>
    </row>
    <row r="84" spans="1:17">
      <c r="A84" s="9">
        <v>8</v>
      </c>
      <c r="B84" s="10" t="s">
        <v>199</v>
      </c>
      <c r="C84" s="17"/>
      <c r="D84" s="17"/>
      <c r="E84" s="17">
        <v>30</v>
      </c>
      <c r="F84" s="17">
        <v>26</v>
      </c>
      <c r="G84" s="17">
        <v>23</v>
      </c>
      <c r="H84" s="17">
        <v>17</v>
      </c>
      <c r="K84" s="15" t="s">
        <v>200</v>
      </c>
      <c r="L84" s="17">
        <f>N71</f>
        <v>0.259414485276518</v>
      </c>
      <c r="M84" s="17">
        <f>O71</f>
        <v>0.2660495580260801</v>
      </c>
      <c r="N84" s="17">
        <f t="shared" si="102"/>
        <v>0.3461214085164343</v>
      </c>
      <c r="O84" s="17">
        <f t="shared" si="103"/>
        <v>0.51586254822218369</v>
      </c>
    </row>
    <row r="85" spans="1:17">
      <c r="A85" s="9">
        <v>9</v>
      </c>
      <c r="B85" s="10" t="s">
        <v>201</v>
      </c>
      <c r="C85" s="17"/>
      <c r="D85" s="17"/>
      <c r="E85" s="17">
        <v>7</v>
      </c>
      <c r="F85" s="17">
        <v>5</v>
      </c>
      <c r="G85" s="17">
        <v>8</v>
      </c>
      <c r="H85" s="17">
        <v>9</v>
      </c>
      <c r="K85" s="15" t="s">
        <v>202</v>
      </c>
      <c r="L85" s="17">
        <f>L72</f>
        <v>1.5915080955050576</v>
      </c>
      <c r="M85" s="17">
        <f>N72</f>
        <v>0.1371253432960591</v>
      </c>
      <c r="N85" s="17">
        <f t="shared" si="102"/>
        <v>1.11771564756339</v>
      </c>
      <c r="O85" s="17">
        <f t="shared" si="103"/>
        <v>0.25091311447852183</v>
      </c>
    </row>
    <row r="86" spans="1:17">
      <c r="A86" s="9">
        <v>10</v>
      </c>
      <c r="B86" s="10" t="s">
        <v>203</v>
      </c>
      <c r="C86" s="17">
        <v>53</v>
      </c>
      <c r="D86" s="17">
        <v>74</v>
      </c>
      <c r="E86" s="17">
        <v>70</v>
      </c>
      <c r="F86" s="17">
        <v>43</v>
      </c>
      <c r="G86" s="17">
        <v>32</v>
      </c>
      <c r="H86" s="17">
        <v>26</v>
      </c>
      <c r="K86" s="15" t="s">
        <v>204</v>
      </c>
      <c r="L86" s="17">
        <f>L73</f>
        <v>0.68475488386990646</v>
      </c>
      <c r="M86" s="17">
        <f>N73</f>
        <v>0.72840926087491886</v>
      </c>
      <c r="N86" s="17">
        <f t="shared" si="102"/>
        <v>0.75992660742468199</v>
      </c>
      <c r="O86" s="17">
        <f t="shared" si="103"/>
        <v>0.76403031012492018</v>
      </c>
    </row>
    <row r="87" spans="1:17">
      <c r="A87" s="9">
        <v>11</v>
      </c>
      <c r="B87" s="10" t="s">
        <v>205</v>
      </c>
      <c r="C87" s="17">
        <v>9</v>
      </c>
      <c r="D87" s="17">
        <v>90</v>
      </c>
      <c r="E87" s="17">
        <v>116</v>
      </c>
      <c r="F87" s="17">
        <v>35</v>
      </c>
      <c r="G87" s="17">
        <v>27</v>
      </c>
      <c r="H87" s="17">
        <v>48</v>
      </c>
      <c r="K87" s="15" t="s">
        <v>206</v>
      </c>
      <c r="L87" s="17">
        <f>L74</f>
        <v>1.2278233689860225</v>
      </c>
      <c r="M87" s="17">
        <f>N74</f>
        <v>1.2750079617902104</v>
      </c>
      <c r="N87" s="17">
        <f t="shared" si="102"/>
        <v>1.3054617446029047</v>
      </c>
      <c r="O87" s="17">
        <f t="shared" si="103"/>
        <v>1.3092250387444766</v>
      </c>
    </row>
    <row r="88" spans="1:17">
      <c r="A88" s="9">
        <v>12</v>
      </c>
      <c r="B88" s="10" t="s">
        <v>207</v>
      </c>
      <c r="C88" s="17">
        <v>1</v>
      </c>
      <c r="D88" s="17">
        <v>1</v>
      </c>
      <c r="E88" s="17">
        <v>1</v>
      </c>
      <c r="F88" s="17">
        <v>1</v>
      </c>
      <c r="G88" s="17">
        <v>1</v>
      </c>
      <c r="H88" s="17">
        <v>1</v>
      </c>
      <c r="K88" s="15" t="s">
        <v>208</v>
      </c>
      <c r="L88" s="17">
        <f>L75</f>
        <v>1.0475651405599136</v>
      </c>
      <c r="M88" s="17">
        <f>N75</f>
        <v>0.80902402704361065</v>
      </c>
      <c r="N88" s="17">
        <f t="shared" si="102"/>
        <v>0.84402947246695881</v>
      </c>
      <c r="O88" s="17">
        <f t="shared" si="103"/>
        <v>0.84858734159721738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7</v>
      </c>
      <c r="D90" s="17">
        <v>8</v>
      </c>
      <c r="E90" s="17">
        <v>4</v>
      </c>
      <c r="F90" s="17">
        <v>4</v>
      </c>
      <c r="G90" s="21">
        <v>4</v>
      </c>
      <c r="H90" s="21">
        <v>4</v>
      </c>
    </row>
    <row r="91" spans="1:17">
      <c r="A91" s="9">
        <v>15</v>
      </c>
      <c r="B91" s="10" t="s">
        <v>213</v>
      </c>
      <c r="C91" s="17">
        <v>1287</v>
      </c>
      <c r="D91" s="17">
        <v>1190</v>
      </c>
      <c r="E91" s="17">
        <v>1156</v>
      </c>
      <c r="F91" s="17">
        <v>1087</v>
      </c>
      <c r="G91" s="17">
        <v>1074</v>
      </c>
      <c r="H91" s="17">
        <v>1064</v>
      </c>
    </row>
    <row r="93" spans="1:17" ht="16">
      <c r="A93" s="20" t="s">
        <v>325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4">C107/C121*1000</f>
        <v>4.8780487804878048</v>
      </c>
      <c r="D95" s="17">
        <f t="shared" si="104"/>
        <v>5.9880239520958085</v>
      </c>
      <c r="E95" s="17">
        <f t="shared" si="104"/>
        <v>6.0544904137235109</v>
      </c>
      <c r="F95" s="17">
        <f t="shared" si="104"/>
        <v>6.1349693251533743</v>
      </c>
      <c r="G95" s="17">
        <f t="shared" si="104"/>
        <v>4.3149946062567421</v>
      </c>
      <c r="H95" s="17">
        <f t="shared" ref="H95" si="105">H107/H121*1000</f>
        <v>4.4247787610619467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6">IF(C95/$I95&gt;1,2^((1-$I95/C95)/LN(10/3)),2^(-LOG($I95/C95,10/3)))</f>
        <v>0.98588462144661793</v>
      </c>
      <c r="M95" s="17">
        <f t="shared" si="106"/>
        <v>1.0996514280678329</v>
      </c>
      <c r="N95" s="17">
        <f t="shared" si="106"/>
        <v>1.1054700714824817</v>
      </c>
      <c r="O95" s="17">
        <f t="shared" si="106"/>
        <v>1.1123863570356352</v>
      </c>
      <c r="P95" s="17">
        <f t="shared" si="106"/>
        <v>0.91867106461314874</v>
      </c>
      <c r="Q95" s="17">
        <f t="shared" si="106"/>
        <v>0.93205567853321003</v>
      </c>
    </row>
    <row r="96" spans="1:17">
      <c r="A96" s="9">
        <v>2</v>
      </c>
      <c r="B96" s="15" t="s">
        <v>176</v>
      </c>
      <c r="C96" s="17">
        <f t="shared" ref="C96:G96" si="107">C108/C121*1000</f>
        <v>1.9512195121951219</v>
      </c>
      <c r="D96" s="17">
        <f t="shared" si="107"/>
        <v>1.996007984031936</v>
      </c>
      <c r="E96" s="17">
        <f t="shared" si="107"/>
        <v>2.0181634712411705</v>
      </c>
      <c r="F96" s="17">
        <f t="shared" si="107"/>
        <v>2.0449897750511248</v>
      </c>
      <c r="G96" s="17">
        <f t="shared" si="107"/>
        <v>2.1574973031283711</v>
      </c>
      <c r="H96" s="17">
        <f t="shared" ref="H96" si="108">H108/H121*1000</f>
        <v>2.2123893805309733</v>
      </c>
      <c r="I96" s="18">
        <f>Показатели!$E$3</f>
        <v>4</v>
      </c>
      <c r="J96" s="9">
        <v>2</v>
      </c>
      <c r="K96" s="15" t="s">
        <v>176</v>
      </c>
      <c r="L96" s="17">
        <f t="shared" si="106"/>
        <v>0.66148212642312254</v>
      </c>
      <c r="M96" s="17">
        <f t="shared" si="106"/>
        <v>0.6701815380863404</v>
      </c>
      <c r="N96" s="17">
        <f t="shared" si="106"/>
        <v>0.67445423196948651</v>
      </c>
      <c r="O96" s="17">
        <f t="shared" si="106"/>
        <v>0.67960114779913183</v>
      </c>
      <c r="P96" s="17">
        <f t="shared" si="106"/>
        <v>0.70088177394461582</v>
      </c>
      <c r="Q96" s="17">
        <f t="shared" si="106"/>
        <v>0.71109329829670465</v>
      </c>
    </row>
    <row r="97" spans="1:17">
      <c r="A97" s="9">
        <v>3</v>
      </c>
      <c r="B97" s="15" t="s">
        <v>177</v>
      </c>
      <c r="C97" s="17">
        <f t="shared" ref="C97:H97" si="109">C109/C121*1000+0.00001</f>
        <v>1.0000000000000001E-5</v>
      </c>
      <c r="D97" s="17">
        <f t="shared" si="109"/>
        <v>0.49901199600798402</v>
      </c>
      <c r="E97" s="17">
        <f t="shared" si="109"/>
        <v>1.0000000000000001E-5</v>
      </c>
      <c r="F97" s="17">
        <f t="shared" si="109"/>
        <v>1.0000000000000001E-5</v>
      </c>
      <c r="G97" s="17">
        <f t="shared" si="109"/>
        <v>1.0000000000000001E-5</v>
      </c>
      <c r="H97" s="17">
        <f t="shared" si="109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106"/>
        <v>8.8737830999390996E-4</v>
      </c>
      <c r="M97" s="17">
        <f t="shared" si="106"/>
        <v>0.44966542118715219</v>
      </c>
      <c r="N97" s="17">
        <f t="shared" si="106"/>
        <v>8.8737830999390996E-4</v>
      </c>
      <c r="O97" s="17">
        <f t="shared" si="106"/>
        <v>8.8737830999390996E-4</v>
      </c>
      <c r="P97" s="17">
        <f t="shared" si="106"/>
        <v>8.8737830999390996E-4</v>
      </c>
      <c r="Q97" s="17">
        <f t="shared" si="106"/>
        <v>8.8737830999390996E-4</v>
      </c>
    </row>
    <row r="98" spans="1:17">
      <c r="A98" s="9">
        <v>4</v>
      </c>
      <c r="B98" s="15" t="s">
        <v>178</v>
      </c>
      <c r="C98" s="17">
        <f t="shared" ref="C98:G98" si="110">C110/C121*1000</f>
        <v>27.609756097560975</v>
      </c>
      <c r="D98" s="17">
        <f t="shared" si="110"/>
        <v>28.143712574850298</v>
      </c>
      <c r="E98" s="17">
        <f t="shared" si="110"/>
        <v>28.456104944500506</v>
      </c>
      <c r="F98" s="17">
        <f t="shared" si="110"/>
        <v>33.640081799591002</v>
      </c>
      <c r="G98" s="17">
        <f t="shared" si="110"/>
        <v>35.490830636461702</v>
      </c>
      <c r="H98" s="17">
        <f t="shared" ref="H98" si="111">H110/H121*1000</f>
        <v>36.504424778761063</v>
      </c>
      <c r="I98" s="18">
        <f>Показатели!$E$5</f>
        <v>30</v>
      </c>
      <c r="J98" s="9">
        <v>4</v>
      </c>
      <c r="K98" s="15" t="s">
        <v>178</v>
      </c>
      <c r="L98" s="17">
        <f t="shared" si="106"/>
        <v>0.95332375551372528</v>
      </c>
      <c r="M98" s="17">
        <f t="shared" si="106"/>
        <v>0.96389493098474155</v>
      </c>
      <c r="N98" s="17">
        <f t="shared" si="106"/>
        <v>0.97004017334306414</v>
      </c>
      <c r="O98" s="17">
        <f t="shared" si="106"/>
        <v>1.0642777397915038</v>
      </c>
      <c r="P98" s="17">
        <f t="shared" si="106"/>
        <v>1.0931569988910461</v>
      </c>
      <c r="Q98" s="17">
        <f t="shared" si="106"/>
        <v>1.1080284203339357</v>
      </c>
    </row>
    <row r="99" spans="1:17">
      <c r="A99" s="9">
        <v>5</v>
      </c>
      <c r="B99" s="15" t="s">
        <v>179</v>
      </c>
      <c r="C99" s="17">
        <f t="shared" ref="C99:G99" si="112">C111/C121*1000</f>
        <v>8.8780487804878039</v>
      </c>
      <c r="D99" s="17">
        <f t="shared" si="112"/>
        <v>9.0818363273453091</v>
      </c>
      <c r="E99" s="17">
        <f t="shared" si="112"/>
        <v>9.1826437941473245</v>
      </c>
      <c r="F99" s="17">
        <f t="shared" si="112"/>
        <v>9.3047034764826169</v>
      </c>
      <c r="G99" s="17">
        <f t="shared" si="112"/>
        <v>9.8166127292340892</v>
      </c>
      <c r="H99" s="17">
        <f t="shared" ref="H99" si="113">H111/H121*1000</f>
        <v>10.066371681415928</v>
      </c>
      <c r="I99" s="18">
        <f>Показатели!$E$6</f>
        <v>8</v>
      </c>
      <c r="J99" s="9">
        <v>5</v>
      </c>
      <c r="K99" s="15" t="s">
        <v>179</v>
      </c>
      <c r="L99" s="17">
        <f t="shared" si="106"/>
        <v>1.0585912434626901</v>
      </c>
      <c r="M99" s="17">
        <f t="shared" si="106"/>
        <v>1.0709861639611054</v>
      </c>
      <c r="N99" s="17">
        <f t="shared" si="106"/>
        <v>1.0769653686887928</v>
      </c>
      <c r="O99" s="17">
        <f t="shared" si="106"/>
        <v>1.0840747531164265</v>
      </c>
      <c r="P99" s="17">
        <f t="shared" si="106"/>
        <v>1.1124215454679351</v>
      </c>
      <c r="Q99" s="17">
        <f t="shared" si="106"/>
        <v>1.1254467586481396</v>
      </c>
    </row>
    <row r="100" spans="1:17">
      <c r="A100" s="9">
        <v>6</v>
      </c>
      <c r="B100" s="15" t="s">
        <v>180</v>
      </c>
      <c r="C100" s="17">
        <f t="shared" ref="C100:G100" si="114">(C112-C113)/C112*100</f>
        <v>-52.301870927054871</v>
      </c>
      <c r="D100" s="17">
        <f t="shared" si="114"/>
        <v>3.9505149379842517</v>
      </c>
      <c r="E100" s="17">
        <f t="shared" si="114"/>
        <v>-7.0207953760130675</v>
      </c>
      <c r="F100" s="17">
        <f t="shared" si="114"/>
        <v>9.0620728097999947</v>
      </c>
      <c r="G100" s="17">
        <f t="shared" si="114"/>
        <v>-0.71221278521792375</v>
      </c>
      <c r="H100" s="17">
        <f t="shared" ref="H100" si="115">(H112-H113)/H112*100</f>
        <v>-3.3597957031033179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6">(ATAN((C100+2.4)/10)+3.1415/2)/3.1415*1.75</f>
        <v>0.11014575543977198</v>
      </c>
      <c r="M100" s="17">
        <f t="shared" si="116"/>
        <v>1.1901808912514569</v>
      </c>
      <c r="N100" s="17">
        <f t="shared" si="116"/>
        <v>0.63387504449365772</v>
      </c>
      <c r="O100" s="17">
        <f t="shared" si="116"/>
        <v>1.3504031856888208</v>
      </c>
      <c r="P100" s="17">
        <f t="shared" si="116"/>
        <v>0.96814185917360207</v>
      </c>
      <c r="Q100" s="17">
        <f t="shared" si="116"/>
        <v>0.82169701938330975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-9.0817356205852668</v>
      </c>
      <c r="F101" s="17">
        <f>(F115-F114)/F121*1000</f>
        <v>-16.359918200408998</v>
      </c>
      <c r="G101" s="17">
        <f>(G115-G114)/G121*1000</f>
        <v>-17.259978425026969</v>
      </c>
      <c r="H101" s="17">
        <f>(H115-H114)/H121*1000</f>
        <v>-11.061946902654867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7">(ATAN(E101/10)+3.1415/2)/3.1415*1.75</f>
        <v>0.4642735946240707</v>
      </c>
      <c r="O101" s="17">
        <f t="shared" si="117"/>
        <v>0.30560475497483469</v>
      </c>
      <c r="P101" s="17">
        <f t="shared" si="117"/>
        <v>0.29249464100362904</v>
      </c>
      <c r="Q101" s="17">
        <f t="shared" si="117"/>
        <v>0.40942386646112189</v>
      </c>
    </row>
    <row r="102" spans="1:17">
      <c r="A102" s="9">
        <v>8</v>
      </c>
      <c r="B102" s="15" t="s">
        <v>182</v>
      </c>
      <c r="C102" s="17">
        <f t="shared" ref="C102:H102" si="118">(C116-C117)/C121*1000</f>
        <v>-4.8780487804878048</v>
      </c>
      <c r="D102" s="17">
        <f t="shared" si="118"/>
        <v>-2.9940119760479043</v>
      </c>
      <c r="E102" s="17">
        <f t="shared" si="118"/>
        <v>-4.0363269424823409</v>
      </c>
      <c r="F102" s="17">
        <f t="shared" si="118"/>
        <v>-35.787321063394685</v>
      </c>
      <c r="G102" s="17">
        <f t="shared" si="118"/>
        <v>-7.5512405609492994</v>
      </c>
      <c r="H102" s="17">
        <f t="shared" si="118"/>
        <v>-2.2123893805309733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0.62218223693692731</v>
      </c>
      <c r="M102" s="17">
        <f>(ATAN(D102/10)+3.1415/2)/3.1415*1.75</f>
        <v>0.71294752444007947</v>
      </c>
      <c r="N102" s="17">
        <f t="shared" si="117"/>
        <v>0.66129328556371247</v>
      </c>
      <c r="O102" s="17">
        <f t="shared" si="117"/>
        <v>0.15176085350700741</v>
      </c>
      <c r="P102" s="17">
        <f t="shared" si="117"/>
        <v>0.51470976214376718</v>
      </c>
      <c r="Q102" s="17">
        <f t="shared" si="117"/>
        <v>0.75371063399817118</v>
      </c>
    </row>
    <row r="103" spans="1:17">
      <c r="A103" s="9">
        <v>9</v>
      </c>
      <c r="B103" s="15" t="s">
        <v>183</v>
      </c>
      <c r="C103" s="17">
        <f>C118/C121*1000+0.0001</f>
        <v>1E-4</v>
      </c>
      <c r="D103" s="17">
        <f>D118/D121*1000+0.0001</f>
        <v>1E-4</v>
      </c>
      <c r="E103" s="17">
        <f t="shared" ref="E103:G103" si="119">E118/E121*1000</f>
        <v>2.0181634712411705</v>
      </c>
      <c r="F103" s="17">
        <f t="shared" si="119"/>
        <v>2.0449897750511248</v>
      </c>
      <c r="G103" s="17">
        <f t="shared" si="119"/>
        <v>2.1574973031283711</v>
      </c>
      <c r="H103" s="17">
        <f t="shared" ref="H103" si="120">H118/H121*1000</f>
        <v>2.2123893805309733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1">IF(C103/$I103&gt;1,2^((1-$I103/C103)/LN(10/3)),2^(-LOG($I103/C103,10/3)))</f>
        <v>3.9423462189380623E-3</v>
      </c>
      <c r="M103" s="17">
        <f t="shared" si="121"/>
        <v>3.9423462189380623E-3</v>
      </c>
      <c r="N103" s="17">
        <f t="shared" si="121"/>
        <v>1.1592986937779786</v>
      </c>
      <c r="O103" s="17">
        <f t="shared" si="121"/>
        <v>1.165824410469833</v>
      </c>
      <c r="P103" s="17">
        <f t="shared" si="121"/>
        <v>1.1917819771039924</v>
      </c>
      <c r="Q103" s="17">
        <f t="shared" si="121"/>
        <v>1.2036766634675977</v>
      </c>
    </row>
    <row r="104" spans="1:17">
      <c r="A104" s="9">
        <v>10</v>
      </c>
      <c r="B104" s="15" t="s">
        <v>184</v>
      </c>
      <c r="C104" s="17">
        <f t="shared" ref="C104:G104" si="122">C119/C121*100</f>
        <v>9.7560975609756101E-2</v>
      </c>
      <c r="D104" s="17">
        <f t="shared" si="122"/>
        <v>9.9800399201596793E-2</v>
      </c>
      <c r="E104" s="17">
        <f t="shared" si="122"/>
        <v>0.10090817356205853</v>
      </c>
      <c r="F104" s="17">
        <f t="shared" si="122"/>
        <v>0.10224948875255625</v>
      </c>
      <c r="G104" s="17">
        <f t="shared" si="122"/>
        <v>0.10787486515641855</v>
      </c>
      <c r="H104" s="17">
        <f t="shared" ref="H104" si="123">H119/H121*100</f>
        <v>0.11061946902654868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1"/>
        <v>1.3240058331606266</v>
      </c>
      <c r="M104" s="17">
        <f t="shared" si="121"/>
        <v>1.3328008159054741</v>
      </c>
      <c r="N104" s="17">
        <f t="shared" si="121"/>
        <v>1.3370277403880269</v>
      </c>
      <c r="O104" s="17">
        <f t="shared" si="121"/>
        <v>1.3420404830667725</v>
      </c>
      <c r="P104" s="17">
        <f t="shared" si="121"/>
        <v>1.3618880086662344</v>
      </c>
      <c r="Q104" s="17">
        <f t="shared" si="121"/>
        <v>1.3709346316014532</v>
      </c>
    </row>
    <row r="105" spans="1:17">
      <c r="A105" s="9">
        <v>11</v>
      </c>
      <c r="B105" s="15" t="s">
        <v>185</v>
      </c>
      <c r="C105" s="17">
        <f t="shared" ref="C105:G105" si="124">C120/C121*1000</f>
        <v>5.8536585365853657</v>
      </c>
      <c r="D105" s="17">
        <f t="shared" si="124"/>
        <v>4.9900199600798407</v>
      </c>
      <c r="E105" s="17">
        <f t="shared" si="124"/>
        <v>3.0272452068617555</v>
      </c>
      <c r="F105" s="17">
        <f t="shared" si="124"/>
        <v>3.0674846625766872</v>
      </c>
      <c r="G105" s="17">
        <f t="shared" si="124"/>
        <v>3.2362459546925568</v>
      </c>
      <c r="H105" s="17">
        <f t="shared" ref="H105" si="125">H120/H121*1000</f>
        <v>3.3185840707964602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1"/>
        <v>1.0875839506815941</v>
      </c>
      <c r="M105" s="17">
        <f t="shared" si="121"/>
        <v>0.9988503779376916</v>
      </c>
      <c r="N105" s="17">
        <f t="shared" si="121"/>
        <v>0.74909766818335022</v>
      </c>
      <c r="O105" s="17">
        <f t="shared" si="121"/>
        <v>0.75481420529375542</v>
      </c>
      <c r="P105" s="17">
        <f t="shared" si="121"/>
        <v>0.77845000838822676</v>
      </c>
      <c r="Q105" s="17">
        <f t="shared" si="121"/>
        <v>0.78979166615855456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5</v>
      </c>
      <c r="D107" s="17">
        <v>6</v>
      </c>
      <c r="E107" s="17">
        <v>6</v>
      </c>
      <c r="F107" s="17">
        <v>6</v>
      </c>
      <c r="G107" s="17">
        <v>4</v>
      </c>
      <c r="H107" s="17">
        <v>4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K108" s="15" t="s">
        <v>187</v>
      </c>
      <c r="L108" s="17">
        <f t="shared" ref="L108:L113" si="126">L95</f>
        <v>0.98588462144661793</v>
      </c>
      <c r="M108" s="17">
        <f t="shared" ref="M108:M113" si="127">N95</f>
        <v>1.1054700714824817</v>
      </c>
      <c r="N108" s="17">
        <f t="shared" ref="N108:N118" si="128">P95</f>
        <v>0.91867106461314874</v>
      </c>
      <c r="O108" s="17">
        <f>Q95</f>
        <v>0.93205567853321003</v>
      </c>
    </row>
    <row r="109" spans="1:17">
      <c r="A109" s="9">
        <v>3</v>
      </c>
      <c r="B109" s="10" t="s">
        <v>189</v>
      </c>
      <c r="C109" s="17">
        <v>0</v>
      </c>
      <c r="D109" s="17">
        <v>0.5</v>
      </c>
      <c r="E109" s="17">
        <v>0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126"/>
        <v>0.66148212642312254</v>
      </c>
      <c r="M109" s="17">
        <f t="shared" si="127"/>
        <v>0.67445423196948651</v>
      </c>
      <c r="N109" s="17">
        <f t="shared" si="128"/>
        <v>0.70088177394461582</v>
      </c>
      <c r="O109" s="17">
        <f t="shared" ref="O109:O118" si="129">Q96</f>
        <v>0.71109329829670465</v>
      </c>
    </row>
    <row r="110" spans="1:17">
      <c r="A110" s="9">
        <v>4</v>
      </c>
      <c r="B110" s="10" t="s">
        <v>191</v>
      </c>
      <c r="C110" s="17">
        <v>28.3</v>
      </c>
      <c r="D110" s="17">
        <v>28.2</v>
      </c>
      <c r="E110" s="17">
        <v>28.2</v>
      </c>
      <c r="F110" s="17">
        <v>32.9</v>
      </c>
      <c r="G110" s="17">
        <v>32.9</v>
      </c>
      <c r="H110" s="17">
        <v>33</v>
      </c>
      <c r="K110" s="15" t="s">
        <v>192</v>
      </c>
      <c r="L110" s="17">
        <f t="shared" si="126"/>
        <v>8.8737830999390996E-4</v>
      </c>
      <c r="M110" s="17">
        <f t="shared" si="127"/>
        <v>8.8737830999390996E-4</v>
      </c>
      <c r="N110" s="17">
        <f t="shared" si="128"/>
        <v>8.8737830999390996E-4</v>
      </c>
      <c r="O110" s="17">
        <f t="shared" si="129"/>
        <v>8.8737830999390996E-4</v>
      </c>
    </row>
    <row r="111" spans="1:17">
      <c r="A111" s="9">
        <v>5</v>
      </c>
      <c r="B111" s="10" t="s">
        <v>193</v>
      </c>
      <c r="C111" s="17">
        <v>9.1</v>
      </c>
      <c r="D111" s="17">
        <v>9.1</v>
      </c>
      <c r="E111" s="17">
        <v>9.1</v>
      </c>
      <c r="F111" s="17">
        <v>9.1</v>
      </c>
      <c r="G111" s="17">
        <v>9.1</v>
      </c>
      <c r="H111" s="17">
        <v>9.1</v>
      </c>
      <c r="K111" s="15" t="s">
        <v>194</v>
      </c>
      <c r="L111" s="17">
        <f t="shared" si="126"/>
        <v>0.95332375551372528</v>
      </c>
      <c r="M111" s="17">
        <f t="shared" si="127"/>
        <v>0.97004017334306414</v>
      </c>
      <c r="N111" s="17">
        <f t="shared" si="128"/>
        <v>1.0931569988910461</v>
      </c>
      <c r="O111" s="17">
        <f t="shared" si="129"/>
        <v>1.1080284203339357</v>
      </c>
    </row>
    <row r="112" spans="1:17">
      <c r="A112" s="9">
        <v>6</v>
      </c>
      <c r="B112" s="10" t="s">
        <v>195</v>
      </c>
      <c r="C112" s="17">
        <v>4757</v>
      </c>
      <c r="D112" s="17">
        <v>6272.6</v>
      </c>
      <c r="E112" s="17">
        <v>6366.8</v>
      </c>
      <c r="F112" s="17">
        <v>7534.7</v>
      </c>
      <c r="G112" s="17">
        <v>7511.8</v>
      </c>
      <c r="H112" s="17">
        <v>9006.5</v>
      </c>
      <c r="K112" s="15" t="s">
        <v>196</v>
      </c>
      <c r="L112" s="17">
        <f t="shared" si="126"/>
        <v>1.0585912434626901</v>
      </c>
      <c r="M112" s="17">
        <f t="shared" si="127"/>
        <v>1.0769653686887928</v>
      </c>
      <c r="N112" s="17">
        <f t="shared" si="128"/>
        <v>1.1124215454679351</v>
      </c>
      <c r="O112" s="17">
        <f t="shared" si="129"/>
        <v>1.1254467586481396</v>
      </c>
    </row>
    <row r="113" spans="1:17">
      <c r="A113" s="9">
        <v>7</v>
      </c>
      <c r="B113" s="10" t="s">
        <v>197</v>
      </c>
      <c r="C113" s="17">
        <v>7245</v>
      </c>
      <c r="D113" s="17">
        <v>6024.8</v>
      </c>
      <c r="E113" s="17">
        <v>6813.8</v>
      </c>
      <c r="F113" s="17">
        <v>6851.9</v>
      </c>
      <c r="G113" s="17">
        <v>7565.3</v>
      </c>
      <c r="H113" s="17">
        <v>9309.1</v>
      </c>
      <c r="K113" s="15" t="s">
        <v>198</v>
      </c>
      <c r="L113" s="17">
        <f t="shared" si="126"/>
        <v>0.11014575543977198</v>
      </c>
      <c r="M113" s="17">
        <f t="shared" si="127"/>
        <v>0.63387504449365772</v>
      </c>
      <c r="N113" s="17">
        <f t="shared" si="128"/>
        <v>0.96814185917360207</v>
      </c>
      <c r="O113" s="17">
        <f t="shared" si="129"/>
        <v>0.82169701938330975</v>
      </c>
    </row>
    <row r="114" spans="1:17">
      <c r="A114" s="9">
        <v>8</v>
      </c>
      <c r="B114" s="10" t="s">
        <v>199</v>
      </c>
      <c r="C114" s="17"/>
      <c r="D114" s="17"/>
      <c r="E114" s="17">
        <v>18</v>
      </c>
      <c r="F114" s="17">
        <v>19</v>
      </c>
      <c r="G114" s="17">
        <v>24</v>
      </c>
      <c r="H114" s="17">
        <v>15</v>
      </c>
      <c r="K114" s="15" t="s">
        <v>200</v>
      </c>
      <c r="L114" s="17">
        <f>N101</f>
        <v>0.4642735946240707</v>
      </c>
      <c r="M114" s="17">
        <f>O101</f>
        <v>0.30560475497483469</v>
      </c>
      <c r="N114" s="17">
        <f t="shared" si="128"/>
        <v>0.29249464100362904</v>
      </c>
      <c r="O114" s="17">
        <f t="shared" si="129"/>
        <v>0.40942386646112189</v>
      </c>
    </row>
    <row r="115" spans="1:17">
      <c r="A115" s="9">
        <v>9</v>
      </c>
      <c r="B115" s="10" t="s">
        <v>201</v>
      </c>
      <c r="C115" s="17"/>
      <c r="D115" s="17"/>
      <c r="E115" s="17">
        <v>9</v>
      </c>
      <c r="F115" s="17">
        <v>3</v>
      </c>
      <c r="G115" s="17">
        <v>8</v>
      </c>
      <c r="H115" s="17">
        <v>5</v>
      </c>
      <c r="K115" s="15" t="s">
        <v>202</v>
      </c>
      <c r="L115" s="17">
        <f>L102</f>
        <v>0.62218223693692731</v>
      </c>
      <c r="M115" s="17">
        <f>N102</f>
        <v>0.66129328556371247</v>
      </c>
      <c r="N115" s="17">
        <f t="shared" si="128"/>
        <v>0.51470976214376718</v>
      </c>
      <c r="O115" s="17">
        <f t="shared" si="129"/>
        <v>0.75371063399817118</v>
      </c>
    </row>
    <row r="116" spans="1:17">
      <c r="A116" s="9">
        <v>10</v>
      </c>
      <c r="B116" s="10" t="s">
        <v>203</v>
      </c>
      <c r="C116" s="17">
        <v>20</v>
      </c>
      <c r="D116" s="17">
        <v>24</v>
      </c>
      <c r="E116" s="17">
        <v>25</v>
      </c>
      <c r="F116" s="17">
        <v>25</v>
      </c>
      <c r="G116" s="17">
        <v>31</v>
      </c>
      <c r="H116" s="17">
        <v>27</v>
      </c>
      <c r="K116" s="15" t="s">
        <v>204</v>
      </c>
      <c r="L116" s="17">
        <f>L103</f>
        <v>3.9423462189380623E-3</v>
      </c>
      <c r="M116" s="17">
        <f>N103</f>
        <v>1.1592986937779786</v>
      </c>
      <c r="N116" s="17">
        <f t="shared" si="128"/>
        <v>1.1917819771039924</v>
      </c>
      <c r="O116" s="17">
        <f t="shared" si="129"/>
        <v>1.2036766634675977</v>
      </c>
    </row>
    <row r="117" spans="1:17">
      <c r="A117" s="9">
        <v>11</v>
      </c>
      <c r="B117" s="10" t="s">
        <v>205</v>
      </c>
      <c r="C117" s="17">
        <v>25</v>
      </c>
      <c r="D117" s="17">
        <v>27</v>
      </c>
      <c r="E117" s="17">
        <v>29</v>
      </c>
      <c r="F117" s="17">
        <v>60</v>
      </c>
      <c r="G117" s="17">
        <v>38</v>
      </c>
      <c r="H117" s="17">
        <v>29</v>
      </c>
      <c r="K117" s="15" t="s">
        <v>206</v>
      </c>
      <c r="L117" s="17">
        <f>L104</f>
        <v>1.3240058331606266</v>
      </c>
      <c r="M117" s="17">
        <f>N104</f>
        <v>1.3370277403880269</v>
      </c>
      <c r="N117" s="17">
        <f t="shared" si="128"/>
        <v>1.3618880086662344</v>
      </c>
      <c r="O117" s="17">
        <f t="shared" si="129"/>
        <v>1.3709346316014532</v>
      </c>
    </row>
    <row r="118" spans="1:17">
      <c r="A118" s="9">
        <v>12</v>
      </c>
      <c r="B118" s="10" t="s">
        <v>207</v>
      </c>
      <c r="C118" s="17"/>
      <c r="D118" s="17"/>
      <c r="E118" s="17">
        <v>2</v>
      </c>
      <c r="F118" s="17">
        <v>2</v>
      </c>
      <c r="G118" s="17">
        <v>2</v>
      </c>
      <c r="H118" s="17">
        <v>2</v>
      </c>
      <c r="K118" s="15" t="s">
        <v>208</v>
      </c>
      <c r="L118" s="17">
        <f>L105</f>
        <v>1.0875839506815941</v>
      </c>
      <c r="M118" s="17">
        <f>N105</f>
        <v>0.74909766818335022</v>
      </c>
      <c r="N118" s="17">
        <f t="shared" si="128"/>
        <v>0.77845000838822676</v>
      </c>
      <c r="O118" s="17">
        <f t="shared" si="129"/>
        <v>0.78979166615855456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6</v>
      </c>
      <c r="D120" s="17">
        <v>5</v>
      </c>
      <c r="E120" s="17">
        <v>3</v>
      </c>
      <c r="F120" s="17">
        <v>3</v>
      </c>
      <c r="G120" s="21">
        <v>3</v>
      </c>
      <c r="H120" s="21">
        <v>3</v>
      </c>
    </row>
    <row r="121" spans="1:17">
      <c r="A121" s="9">
        <v>15</v>
      </c>
      <c r="B121" s="10" t="s">
        <v>213</v>
      </c>
      <c r="C121" s="17">
        <v>1025</v>
      </c>
      <c r="D121" s="17">
        <v>1002</v>
      </c>
      <c r="E121" s="17">
        <v>991</v>
      </c>
      <c r="F121" s="17">
        <v>978</v>
      </c>
      <c r="G121" s="17">
        <v>927</v>
      </c>
      <c r="H121" s="17">
        <v>904</v>
      </c>
    </row>
    <row r="123" spans="1:17" ht="16">
      <c r="A123" s="20" t="s">
        <v>248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0">C137/C151*1000</f>
        <v>9.3220338983050848</v>
      </c>
      <c r="D125" s="17">
        <f t="shared" si="130"/>
        <v>10.989010989010989</v>
      </c>
      <c r="E125" s="17">
        <f t="shared" si="130"/>
        <v>8.6058519793459549</v>
      </c>
      <c r="F125" s="17">
        <f t="shared" si="130"/>
        <v>9.7087378640776691</v>
      </c>
      <c r="G125" s="17">
        <f t="shared" si="130"/>
        <v>7.9365079365079358</v>
      </c>
      <c r="H125" s="17">
        <f t="shared" ref="H125" si="131">H137/H151*1000</f>
        <v>8.9047195013357072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2">IF(C125/$I125&gt;1,2^((1-$I125/C125)/LN(10/3)),2^(-LOG($I125/C125,10/3)))</f>
        <v>1.3059401078951471</v>
      </c>
      <c r="M125" s="17">
        <f t="shared" si="132"/>
        <v>1.3685688655563282</v>
      </c>
      <c r="N125" s="17">
        <f t="shared" si="132"/>
        <v>1.2728077324913531</v>
      </c>
      <c r="O125" s="17">
        <f t="shared" si="132"/>
        <v>1.3221015733996315</v>
      </c>
      <c r="P125" s="17">
        <f t="shared" si="132"/>
        <v>1.2374034073190117</v>
      </c>
      <c r="Q125" s="17">
        <f t="shared" si="132"/>
        <v>1.2871773854299209</v>
      </c>
    </row>
    <row r="126" spans="1:17">
      <c r="A126" s="9">
        <v>2</v>
      </c>
      <c r="B126" s="15" t="s">
        <v>176</v>
      </c>
      <c r="C126" s="17">
        <f t="shared" ref="C126:G126" si="133">C138/C151*1000</f>
        <v>3.3898305084745761</v>
      </c>
      <c r="D126" s="17">
        <f t="shared" si="133"/>
        <v>3.3812341504649197</v>
      </c>
      <c r="E126" s="17">
        <f t="shared" si="133"/>
        <v>3.4423407917383821</v>
      </c>
      <c r="F126" s="17">
        <f t="shared" si="133"/>
        <v>3.5304501323918802</v>
      </c>
      <c r="G126" s="17">
        <f t="shared" si="133"/>
        <v>3.5273368606701938</v>
      </c>
      <c r="H126" s="17">
        <f t="shared" ref="H126" si="134">H138/H151*1000</f>
        <v>3.5618878005342829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2"/>
        <v>0.90910978474125548</v>
      </c>
      <c r="M126" s="17">
        <f t="shared" si="132"/>
        <v>0.90778179266198489</v>
      </c>
      <c r="N126" s="17">
        <f t="shared" si="132"/>
        <v>0.91719092049153628</v>
      </c>
      <c r="O126" s="17">
        <f t="shared" si="132"/>
        <v>0.9306340498592055</v>
      </c>
      <c r="P126" s="17">
        <f t="shared" si="132"/>
        <v>0.93016149096746104</v>
      </c>
      <c r="Q126" s="17">
        <f t="shared" si="132"/>
        <v>0.93539605913726365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1.2356675463371578</v>
      </c>
      <c r="G127" s="17">
        <f>G139/G151*1000+0.000001</f>
        <v>9.9999999999999995E-7</v>
      </c>
      <c r="H127" s="17">
        <f>H139/H151*1000+0.000001</f>
        <v>9.9999999999999995E-7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2"/>
        <v>8.8737830999390996E-4</v>
      </c>
      <c r="M127" s="17">
        <f t="shared" si="132"/>
        <v>8.8737830999390996E-4</v>
      </c>
      <c r="N127" s="17">
        <f t="shared" si="132"/>
        <v>8.8737830999390996E-4</v>
      </c>
      <c r="O127" s="17">
        <f t="shared" si="132"/>
        <v>0.75788153403456848</v>
      </c>
      <c r="P127" s="17">
        <f t="shared" si="132"/>
        <v>2.3571768469524617E-4</v>
      </c>
      <c r="Q127" s="17">
        <f t="shared" si="132"/>
        <v>2.3571768469524617E-4</v>
      </c>
    </row>
    <row r="128" spans="1:17">
      <c r="A128" s="9">
        <v>4</v>
      </c>
      <c r="B128" s="15" t="s">
        <v>178</v>
      </c>
      <c r="C128" s="17">
        <f t="shared" ref="C128:G128" si="135">C140/C151*1000</f>
        <v>38.135593220338983</v>
      </c>
      <c r="D128" s="17">
        <f t="shared" si="135"/>
        <v>39.306846999154686</v>
      </c>
      <c r="E128" s="17">
        <f t="shared" si="135"/>
        <v>39.845094664371771</v>
      </c>
      <c r="F128" s="17">
        <f t="shared" si="135"/>
        <v>41.482789055604592</v>
      </c>
      <c r="G128" s="17">
        <f t="shared" si="135"/>
        <v>42.416225749559082</v>
      </c>
      <c r="H128" s="17">
        <f t="shared" ref="H128" si="136">H140/H151*1000</f>
        <v>43.276936776491539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2"/>
        <v>1.1306803717153566</v>
      </c>
      <c r="M128" s="17">
        <f t="shared" si="132"/>
        <v>1.1460426611554064</v>
      </c>
      <c r="N128" s="17">
        <f t="shared" si="132"/>
        <v>1.1528654111318086</v>
      </c>
      <c r="O128" s="17">
        <f t="shared" si="132"/>
        <v>1.1727638949789552</v>
      </c>
      <c r="P128" s="17">
        <f t="shared" si="132"/>
        <v>1.183558746182126</v>
      </c>
      <c r="Q128" s="17">
        <f t="shared" si="132"/>
        <v>1.1931825867670027</v>
      </c>
    </row>
    <row r="129" spans="1:17">
      <c r="A129" s="9">
        <v>5</v>
      </c>
      <c r="B129" s="15" t="s">
        <v>179</v>
      </c>
      <c r="C129" s="17">
        <f>C141/C151*1000+0.00001</f>
        <v>1.0000000000000001E-5</v>
      </c>
      <c r="D129" s="17">
        <f>D141/D151*1000+0.00001</f>
        <v>1.0000000000000001E-5</v>
      </c>
      <c r="E129" s="17">
        <f t="shared" ref="E129:G129" si="137">E141/E151*1000</f>
        <v>1.6351118760757313</v>
      </c>
      <c r="F129" s="17">
        <f t="shared" si="137"/>
        <v>1.676963812886143</v>
      </c>
      <c r="G129" s="17">
        <f t="shared" si="137"/>
        <v>1.6754850088183422</v>
      </c>
      <c r="H129" s="17">
        <f t="shared" ref="H129" si="138">H141/H151*1000</f>
        <v>2.0480854853072126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2"/>
        <v>3.9947798661871871E-4</v>
      </c>
      <c r="M129" s="17">
        <f t="shared" si="132"/>
        <v>3.9947798661871871E-4</v>
      </c>
      <c r="N129" s="17">
        <f t="shared" si="132"/>
        <v>0.40088416228075796</v>
      </c>
      <c r="O129" s="17">
        <f t="shared" si="132"/>
        <v>0.40675986115063112</v>
      </c>
      <c r="P129" s="17">
        <f t="shared" si="132"/>
        <v>0.40655331595789873</v>
      </c>
      <c r="Q129" s="17">
        <f t="shared" si="132"/>
        <v>0.4563776165897821</v>
      </c>
    </row>
    <row r="130" spans="1:17">
      <c r="A130" s="9">
        <v>6</v>
      </c>
      <c r="B130" s="15" t="s">
        <v>180</v>
      </c>
      <c r="C130" s="17">
        <f t="shared" ref="C130:G130" si="139">(C142-C143)/C142*100</f>
        <v>13.450263340951993</v>
      </c>
      <c r="D130" s="17">
        <f t="shared" si="139"/>
        <v>-2.2829055161114145</v>
      </c>
      <c r="E130" s="17">
        <f t="shared" si="139"/>
        <v>-2.2987092808850647</v>
      </c>
      <c r="F130" s="17">
        <f t="shared" si="139"/>
        <v>4.0289133783623647</v>
      </c>
      <c r="G130" s="17">
        <f t="shared" si="139"/>
        <v>10.931588096942429</v>
      </c>
      <c r="H130" s="17">
        <f t="shared" ref="H130" si="140">(H142-H143)/H142*100</f>
        <v>-16.986370765828504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1">(ATAN((C130+2.4)/10)+3.1415/2)/3.1415*1.75</f>
        <v>1.436494283971562</v>
      </c>
      <c r="M130" s="17">
        <f t="shared" si="141"/>
        <v>0.88152255235334409</v>
      </c>
      <c r="N130" s="17">
        <f t="shared" si="141"/>
        <v>0.8806422949765127</v>
      </c>
      <c r="O130" s="17">
        <f t="shared" si="141"/>
        <v>1.1932820090942147</v>
      </c>
      <c r="P130" s="17">
        <f t="shared" si="141"/>
        <v>1.3915228942858242</v>
      </c>
      <c r="Q130" s="17">
        <f t="shared" si="141"/>
        <v>0.3347534683388993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-10.327022375215147</v>
      </c>
      <c r="F131" s="17">
        <f>(F145-F144)/F151*1000</f>
        <v>-7.0609002647837604</v>
      </c>
      <c r="G131" s="17">
        <f>(G145-G144)/G151*1000</f>
        <v>-18.518518518518519</v>
      </c>
      <c r="H131" s="17">
        <f>(H145-H144)/H151*1000</f>
        <v>-8.9047195013357072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2">(ATAN(E131/10)+3.1415/2)/3.1415*1.75</f>
        <v>0.42852587489742244</v>
      </c>
      <c r="O131" s="17">
        <f t="shared" si="142"/>
        <v>0.53251943094040932</v>
      </c>
      <c r="P131" s="17">
        <f t="shared" si="142"/>
        <v>0.2757925001364438</v>
      </c>
      <c r="Q131" s="17">
        <f t="shared" si="142"/>
        <v>0.46972530349340635</v>
      </c>
    </row>
    <row r="132" spans="1:17">
      <c r="A132" s="9">
        <v>8</v>
      </c>
      <c r="B132" s="15" t="s">
        <v>182</v>
      </c>
      <c r="C132" s="17">
        <f t="shared" ref="C132:H132" si="143">(C146-C147)/C151*1000</f>
        <v>7.6271186440677967</v>
      </c>
      <c r="D132" s="17">
        <f t="shared" si="143"/>
        <v>-10.143702451394759</v>
      </c>
      <c r="E132" s="17">
        <f t="shared" si="143"/>
        <v>-14.629948364888124</v>
      </c>
      <c r="F132" s="17">
        <f t="shared" si="143"/>
        <v>7.9435127978817288</v>
      </c>
      <c r="G132" s="17">
        <f t="shared" si="143"/>
        <v>8.8183421516754841</v>
      </c>
      <c r="H132" s="17">
        <f t="shared" si="143"/>
        <v>-18.699910952804988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1.2379723302132741</v>
      </c>
      <c r="M132" s="17">
        <f>(ATAN(D132/10)+3.1415/2)/3.1415*1.75</f>
        <v>0.43351318233258035</v>
      </c>
      <c r="N132" s="17">
        <f t="shared" si="142"/>
        <v>0.33397888528890307</v>
      </c>
      <c r="O132" s="17">
        <f t="shared" si="142"/>
        <v>1.2489463378519428</v>
      </c>
      <c r="P132" s="17">
        <f t="shared" si="142"/>
        <v>1.2775794483306795</v>
      </c>
      <c r="Q132" s="17">
        <f t="shared" si="142"/>
        <v>0.27352839763662207</v>
      </c>
    </row>
    <row r="133" spans="1:17">
      <c r="A133" s="9">
        <v>9</v>
      </c>
      <c r="B133" s="15" t="s">
        <v>183</v>
      </c>
      <c r="C133" s="17">
        <f>C148/C151*1000+0.00001</f>
        <v>1.0000000000000001E-5</v>
      </c>
      <c r="D133" s="17">
        <f>D148/D151*1000+0.00001</f>
        <v>1.0000000000000001E-5</v>
      </c>
      <c r="E133" s="17">
        <f t="shared" ref="E133:G133" si="144">E148/E151*1000</f>
        <v>1.7211703958691911</v>
      </c>
      <c r="F133" s="17">
        <f t="shared" si="144"/>
        <v>1.7652250661959401</v>
      </c>
      <c r="G133" s="17">
        <f t="shared" si="144"/>
        <v>1.7636684303350969</v>
      </c>
      <c r="H133" s="17">
        <f t="shared" ref="H133" si="145">H148/H151*1000</f>
        <v>1.7809439002671414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6">IF(C133/$I133&gt;1,2^((1-$I133/C133)/LN(10/3)),2^(-LOG($I133/C133,10/3)))</f>
        <v>1.0472204611373878E-3</v>
      </c>
      <c r="M133" s="17">
        <f t="shared" si="146"/>
        <v>1.0472204611373878E-3</v>
      </c>
      <c r="N133" s="17">
        <f t="shared" si="146"/>
        <v>1.0767848265434687</v>
      </c>
      <c r="O133" s="17">
        <f t="shared" si="146"/>
        <v>1.0903529220525319</v>
      </c>
      <c r="P133" s="17">
        <f t="shared" si="146"/>
        <v>1.0898822229382747</v>
      </c>
      <c r="Q133" s="17">
        <f t="shared" si="146"/>
        <v>1.0950711084167017</v>
      </c>
    </row>
    <row r="134" spans="1:17">
      <c r="A134" s="9">
        <v>10</v>
      </c>
      <c r="B134" s="15" t="s">
        <v>184</v>
      </c>
      <c r="C134" s="17">
        <f>C149/C151*100+0.00001</f>
        <v>1.0000000000000001E-5</v>
      </c>
      <c r="D134" s="17">
        <f t="shared" ref="D134:G134" si="147">D149/D151*100+0.00001</f>
        <v>1.0000000000000001E-5</v>
      </c>
      <c r="E134" s="17">
        <f t="shared" si="147"/>
        <v>1.0000000000000001E-5</v>
      </c>
      <c r="F134" s="17">
        <f t="shared" si="147"/>
        <v>1.0000000000000001E-5</v>
      </c>
      <c r="G134" s="17">
        <f t="shared" si="147"/>
        <v>1.0000000000000001E-5</v>
      </c>
      <c r="H134" s="17">
        <f t="shared" ref="H134" si="148">H149/H151*100+0.00001</f>
        <v>1.0000000000000001E-5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6"/>
        <v>7.4206407756275796E-3</v>
      </c>
      <c r="M134" s="17">
        <f t="shared" si="146"/>
        <v>7.4206407756275796E-3</v>
      </c>
      <c r="N134" s="17">
        <f t="shared" si="146"/>
        <v>7.4206407756275796E-3</v>
      </c>
      <c r="O134" s="17">
        <f t="shared" si="146"/>
        <v>7.4206407756275796E-3</v>
      </c>
      <c r="P134" s="17">
        <f t="shared" si="146"/>
        <v>7.4206407756275796E-3</v>
      </c>
      <c r="Q134" s="17">
        <f t="shared" si="146"/>
        <v>7.4206407756275796E-3</v>
      </c>
    </row>
    <row r="135" spans="1:17">
      <c r="A135" s="9">
        <v>11</v>
      </c>
      <c r="B135" s="15" t="s">
        <v>185</v>
      </c>
      <c r="C135" s="17">
        <f t="shared" ref="C135:G135" si="149">C150/C151*1000</f>
        <v>4.2372881355932206</v>
      </c>
      <c r="D135" s="17">
        <f t="shared" si="149"/>
        <v>3.3812341504649197</v>
      </c>
      <c r="E135" s="17">
        <f t="shared" si="149"/>
        <v>1.7211703958691911</v>
      </c>
      <c r="F135" s="17">
        <f t="shared" si="149"/>
        <v>1.7652250661959401</v>
      </c>
      <c r="G135" s="17">
        <f t="shared" si="149"/>
        <v>1.7636684303350969</v>
      </c>
      <c r="H135" s="17">
        <f t="shared" ref="H135" si="150">H150/H151*1000</f>
        <v>1.7809439002671414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6"/>
        <v>0.90910978474125548</v>
      </c>
      <c r="M135" s="17">
        <f t="shared" si="146"/>
        <v>0.79834160086466799</v>
      </c>
      <c r="N135" s="17">
        <f t="shared" si="146"/>
        <v>0.54120158667996032</v>
      </c>
      <c r="O135" s="17">
        <f t="shared" si="146"/>
        <v>0.54913389693421755</v>
      </c>
      <c r="P135" s="17">
        <f t="shared" si="146"/>
        <v>0.54885505681892854</v>
      </c>
      <c r="Q135" s="17">
        <f t="shared" si="146"/>
        <v>0.55194378844043579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11</v>
      </c>
      <c r="D137" s="17">
        <v>13</v>
      </c>
      <c r="E137" s="17">
        <v>10</v>
      </c>
      <c r="F137" s="17">
        <v>11</v>
      </c>
      <c r="G137" s="17">
        <v>9</v>
      </c>
      <c r="H137" s="17">
        <v>10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K138" s="15" t="s">
        <v>187</v>
      </c>
      <c r="L138" s="17">
        <f t="shared" ref="L138:L143" si="151">L125</f>
        <v>1.3059401078951471</v>
      </c>
      <c r="M138" s="17">
        <f t="shared" ref="M138:M143" si="152">N125</f>
        <v>1.2728077324913531</v>
      </c>
      <c r="N138" s="17">
        <f t="shared" ref="N138:N148" si="153">P125</f>
        <v>1.2374034073190117</v>
      </c>
      <c r="O138" s="17">
        <f>Q125</f>
        <v>1.2871773854299209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1.4</v>
      </c>
      <c r="G139" s="17">
        <v>0</v>
      </c>
      <c r="H139" s="17">
        <v>0</v>
      </c>
      <c r="K139" s="15" t="s">
        <v>190</v>
      </c>
      <c r="L139" s="17">
        <f t="shared" si="151"/>
        <v>0.90910978474125548</v>
      </c>
      <c r="M139" s="17">
        <f t="shared" si="152"/>
        <v>0.91719092049153628</v>
      </c>
      <c r="N139" s="17">
        <f t="shared" si="153"/>
        <v>0.93016149096746104</v>
      </c>
      <c r="O139" s="17">
        <f t="shared" ref="O139:O148" si="154">Q126</f>
        <v>0.93539605913726365</v>
      </c>
    </row>
    <row r="140" spans="1:17">
      <c r="A140" s="9">
        <v>4</v>
      </c>
      <c r="B140" s="10" t="s">
        <v>191</v>
      </c>
      <c r="C140" s="17">
        <v>45</v>
      </c>
      <c r="D140" s="17">
        <v>46.5</v>
      </c>
      <c r="E140" s="17">
        <v>46.3</v>
      </c>
      <c r="F140" s="17">
        <v>47</v>
      </c>
      <c r="G140" s="17">
        <v>48.1</v>
      </c>
      <c r="H140" s="17">
        <v>48.6</v>
      </c>
      <c r="K140" s="15" t="s">
        <v>192</v>
      </c>
      <c r="L140" s="17">
        <f t="shared" si="151"/>
        <v>8.8737830999390996E-4</v>
      </c>
      <c r="M140" s="17">
        <f t="shared" si="152"/>
        <v>8.8737830999390996E-4</v>
      </c>
      <c r="N140" s="17">
        <f t="shared" si="153"/>
        <v>2.3571768469524617E-4</v>
      </c>
      <c r="O140" s="17">
        <f t="shared" si="154"/>
        <v>2.3571768469524617E-4</v>
      </c>
    </row>
    <row r="141" spans="1:17">
      <c r="A141" s="9">
        <v>5</v>
      </c>
      <c r="B141" s="10" t="s">
        <v>193</v>
      </c>
      <c r="C141" s="17"/>
      <c r="D141" s="17"/>
      <c r="E141" s="17">
        <v>1.9</v>
      </c>
      <c r="F141" s="17">
        <v>1.9</v>
      </c>
      <c r="G141" s="17">
        <v>1.9</v>
      </c>
      <c r="H141" s="17">
        <v>2.2999999999999998</v>
      </c>
      <c r="K141" s="15" t="s">
        <v>194</v>
      </c>
      <c r="L141" s="17">
        <f t="shared" si="151"/>
        <v>1.1306803717153566</v>
      </c>
      <c r="M141" s="17">
        <f t="shared" si="152"/>
        <v>1.1528654111318086</v>
      </c>
      <c r="N141" s="17">
        <f t="shared" si="153"/>
        <v>1.183558746182126</v>
      </c>
      <c r="O141" s="17">
        <f t="shared" si="154"/>
        <v>1.1931825867670027</v>
      </c>
    </row>
    <row r="142" spans="1:17">
      <c r="A142" s="9">
        <v>6</v>
      </c>
      <c r="B142" s="10" t="s">
        <v>195</v>
      </c>
      <c r="C142" s="17">
        <v>8050.4</v>
      </c>
      <c r="D142" s="17">
        <v>9155</v>
      </c>
      <c r="E142" s="17">
        <v>8135</v>
      </c>
      <c r="F142" s="17">
        <v>8439</v>
      </c>
      <c r="G142" s="17">
        <v>9779</v>
      </c>
      <c r="H142" s="17">
        <v>10264.700000000001</v>
      </c>
      <c r="K142" s="15" t="s">
        <v>196</v>
      </c>
      <c r="L142" s="17">
        <f t="shared" si="151"/>
        <v>3.9947798661871871E-4</v>
      </c>
      <c r="M142" s="17">
        <f t="shared" si="152"/>
        <v>0.40088416228075796</v>
      </c>
      <c r="N142" s="17">
        <f t="shared" si="153"/>
        <v>0.40655331595789873</v>
      </c>
      <c r="O142" s="17">
        <f t="shared" si="154"/>
        <v>0.4563776165897821</v>
      </c>
    </row>
    <row r="143" spans="1:17">
      <c r="A143" s="9">
        <v>7</v>
      </c>
      <c r="B143" s="10" t="s">
        <v>197</v>
      </c>
      <c r="C143" s="17">
        <v>6967.6</v>
      </c>
      <c r="D143" s="17">
        <v>9364</v>
      </c>
      <c r="E143" s="17">
        <v>8322</v>
      </c>
      <c r="F143" s="17">
        <v>8099</v>
      </c>
      <c r="G143" s="17">
        <v>8710</v>
      </c>
      <c r="H143" s="17">
        <v>12008.3</v>
      </c>
      <c r="K143" s="15" t="s">
        <v>198</v>
      </c>
      <c r="L143" s="17">
        <f t="shared" si="151"/>
        <v>1.436494283971562</v>
      </c>
      <c r="M143" s="17">
        <f t="shared" si="152"/>
        <v>0.8806422949765127</v>
      </c>
      <c r="N143" s="17">
        <f t="shared" si="153"/>
        <v>1.3915228942858242</v>
      </c>
      <c r="O143" s="17">
        <f t="shared" si="154"/>
        <v>0.3347534683388993</v>
      </c>
    </row>
    <row r="144" spans="1:17">
      <c r="A144" s="9">
        <v>8</v>
      </c>
      <c r="B144" s="10" t="s">
        <v>199</v>
      </c>
      <c r="C144" s="17"/>
      <c r="D144" s="17"/>
      <c r="E144" s="17">
        <v>22</v>
      </c>
      <c r="F144" s="17">
        <v>23</v>
      </c>
      <c r="G144" s="17">
        <v>29</v>
      </c>
      <c r="H144" s="17">
        <v>18</v>
      </c>
      <c r="K144" s="15" t="s">
        <v>200</v>
      </c>
      <c r="L144" s="17">
        <f>N131</f>
        <v>0.42852587489742244</v>
      </c>
      <c r="M144" s="17">
        <f>O131</f>
        <v>0.53251943094040932</v>
      </c>
      <c r="N144" s="17">
        <f t="shared" si="153"/>
        <v>0.2757925001364438</v>
      </c>
      <c r="O144" s="17">
        <f t="shared" si="154"/>
        <v>0.46972530349340635</v>
      </c>
    </row>
    <row r="145" spans="1:17">
      <c r="A145" s="9">
        <v>9</v>
      </c>
      <c r="B145" s="10" t="s">
        <v>201</v>
      </c>
      <c r="C145" s="17"/>
      <c r="D145" s="17"/>
      <c r="E145" s="17">
        <v>10</v>
      </c>
      <c r="F145" s="17">
        <v>15</v>
      </c>
      <c r="G145" s="17">
        <v>8</v>
      </c>
      <c r="H145" s="17">
        <v>8</v>
      </c>
      <c r="K145" s="15" t="s">
        <v>202</v>
      </c>
      <c r="L145" s="17">
        <f>L132</f>
        <v>1.2379723302132741</v>
      </c>
      <c r="M145" s="17">
        <f>N132</f>
        <v>0.33397888528890307</v>
      </c>
      <c r="N145" s="17">
        <f t="shared" si="153"/>
        <v>1.2775794483306795</v>
      </c>
      <c r="O145" s="17">
        <f t="shared" si="154"/>
        <v>0.27352839763662207</v>
      </c>
    </row>
    <row r="146" spans="1:17">
      <c r="A146" s="9">
        <v>10</v>
      </c>
      <c r="B146" s="10" t="s">
        <v>203</v>
      </c>
      <c r="C146" s="17">
        <v>83</v>
      </c>
      <c r="D146" s="17">
        <v>51</v>
      </c>
      <c r="E146" s="17">
        <v>62</v>
      </c>
      <c r="F146" s="17">
        <v>39</v>
      </c>
      <c r="G146" s="17">
        <v>39</v>
      </c>
      <c r="H146" s="17">
        <v>44</v>
      </c>
      <c r="K146" s="15" t="s">
        <v>204</v>
      </c>
      <c r="L146" s="17">
        <f>L133</f>
        <v>1.0472204611373878E-3</v>
      </c>
      <c r="M146" s="17">
        <f>N133</f>
        <v>1.0767848265434687</v>
      </c>
      <c r="N146" s="17">
        <f t="shared" si="153"/>
        <v>1.0898822229382747</v>
      </c>
      <c r="O146" s="17">
        <f t="shared" si="154"/>
        <v>1.0950711084167017</v>
      </c>
    </row>
    <row r="147" spans="1:17">
      <c r="A147" s="9">
        <v>11</v>
      </c>
      <c r="B147" s="10" t="s">
        <v>205</v>
      </c>
      <c r="C147" s="17">
        <v>74</v>
      </c>
      <c r="D147" s="17">
        <v>63</v>
      </c>
      <c r="E147" s="17">
        <v>79</v>
      </c>
      <c r="F147" s="17">
        <v>30</v>
      </c>
      <c r="G147" s="17">
        <v>29</v>
      </c>
      <c r="H147" s="17">
        <v>65</v>
      </c>
      <c r="K147" s="15" t="s">
        <v>206</v>
      </c>
      <c r="L147" s="17">
        <f>L134</f>
        <v>7.4206407756275796E-3</v>
      </c>
      <c r="M147" s="17">
        <f>N134</f>
        <v>7.4206407756275796E-3</v>
      </c>
      <c r="N147" s="17">
        <f t="shared" si="153"/>
        <v>7.4206407756275796E-3</v>
      </c>
      <c r="O147" s="17">
        <f t="shared" si="154"/>
        <v>7.4206407756275796E-3</v>
      </c>
    </row>
    <row r="148" spans="1:17">
      <c r="A148" s="9">
        <v>12</v>
      </c>
      <c r="B148" s="10" t="s">
        <v>207</v>
      </c>
      <c r="C148" s="17"/>
      <c r="D148" s="17"/>
      <c r="E148" s="17">
        <v>2</v>
      </c>
      <c r="F148" s="17">
        <v>2</v>
      </c>
      <c r="G148" s="17">
        <v>2</v>
      </c>
      <c r="H148" s="17">
        <v>2</v>
      </c>
      <c r="K148" s="15" t="s">
        <v>208</v>
      </c>
      <c r="L148" s="17">
        <f>L135</f>
        <v>0.90910978474125548</v>
      </c>
      <c r="M148" s="17">
        <f>N135</f>
        <v>0.54120158667996032</v>
      </c>
      <c r="N148" s="17">
        <f t="shared" si="153"/>
        <v>0.54885505681892854</v>
      </c>
      <c r="O148" s="17">
        <f t="shared" si="154"/>
        <v>0.55194378844043579</v>
      </c>
    </row>
    <row r="149" spans="1:17">
      <c r="A149" s="9">
        <v>13</v>
      </c>
      <c r="B149" s="10" t="s">
        <v>209</v>
      </c>
      <c r="C149" s="17"/>
      <c r="D149" s="17"/>
      <c r="E149" s="17"/>
      <c r="F149" s="17"/>
      <c r="G149" s="17"/>
      <c r="H149" s="17"/>
    </row>
    <row r="150" spans="1:17">
      <c r="A150" s="9">
        <v>14</v>
      </c>
      <c r="B150" s="10" t="s">
        <v>211</v>
      </c>
      <c r="C150" s="17">
        <v>5</v>
      </c>
      <c r="D150" s="17">
        <v>4</v>
      </c>
      <c r="E150" s="17">
        <v>2</v>
      </c>
      <c r="F150" s="17">
        <v>2</v>
      </c>
      <c r="G150" s="21">
        <v>2</v>
      </c>
      <c r="H150" s="21">
        <v>2</v>
      </c>
    </row>
    <row r="151" spans="1:17">
      <c r="A151" s="9">
        <v>15</v>
      </c>
      <c r="B151" s="10" t="s">
        <v>213</v>
      </c>
      <c r="C151" s="17">
        <v>1180</v>
      </c>
      <c r="D151" s="17">
        <v>1183</v>
      </c>
      <c r="E151" s="17">
        <v>1162</v>
      </c>
      <c r="F151" s="17">
        <v>1133</v>
      </c>
      <c r="G151" s="17">
        <v>1134</v>
      </c>
      <c r="H151" s="17">
        <v>1123</v>
      </c>
    </row>
    <row r="153" spans="1:17" ht="16">
      <c r="A153" s="20" t="s">
        <v>326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5">C167/C181*1000</f>
        <v>6.1511423550087869</v>
      </c>
      <c r="D155" s="17">
        <f t="shared" si="155"/>
        <v>7.2072072072072073</v>
      </c>
      <c r="E155" s="17">
        <f t="shared" si="155"/>
        <v>6.7307692307692308</v>
      </c>
      <c r="F155" s="17">
        <f t="shared" si="155"/>
        <v>6.7961165048543686</v>
      </c>
      <c r="G155" s="17">
        <f t="shared" si="155"/>
        <v>3.9292730844793708</v>
      </c>
      <c r="H155" s="17">
        <f t="shared" ref="H155" si="156">H167/H181*1000</f>
        <v>4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7">IF(C155/$I155&gt;1,2^((1-$I155/C155)/LN(10/3)),2^(-LOG($I155/C155,10/3)))</f>
        <v>1.1137595310433166</v>
      </c>
      <c r="M155" s="17">
        <f t="shared" si="157"/>
        <v>1.1928116147022931</v>
      </c>
      <c r="N155" s="17">
        <f t="shared" si="157"/>
        <v>1.1595609271130909</v>
      </c>
      <c r="O155" s="17">
        <f t="shared" si="157"/>
        <v>1.1643391630845517</v>
      </c>
      <c r="P155" s="17">
        <f t="shared" si="157"/>
        <v>0.87045588927008177</v>
      </c>
      <c r="Q155" s="17">
        <f t="shared" si="157"/>
        <v>0.87944218238130345</v>
      </c>
    </row>
    <row r="156" spans="1:17">
      <c r="A156" s="9">
        <v>2</v>
      </c>
      <c r="B156" s="15" t="s">
        <v>176</v>
      </c>
      <c r="C156" s="17">
        <f t="shared" ref="C156:G156" si="158">C168/C181*1000</f>
        <v>2.6362038664323375</v>
      </c>
      <c r="D156" s="17">
        <f t="shared" si="158"/>
        <v>2.7027027027027026</v>
      </c>
      <c r="E156" s="17">
        <f t="shared" si="158"/>
        <v>2.8846153846153846</v>
      </c>
      <c r="F156" s="17">
        <f t="shared" si="158"/>
        <v>2.912621359223301</v>
      </c>
      <c r="G156" s="17">
        <f t="shared" si="158"/>
        <v>2.9469548133595285</v>
      </c>
      <c r="H156" s="17">
        <f t="shared" ref="H156" si="159">H168/H181*1000</f>
        <v>2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7"/>
        <v>0.78659042481428332</v>
      </c>
      <c r="M156" s="17">
        <f t="shared" si="157"/>
        <v>0.79795333994354178</v>
      </c>
      <c r="N156" s="17">
        <f t="shared" si="157"/>
        <v>0.82844620555569382</v>
      </c>
      <c r="O156" s="17">
        <f t="shared" si="157"/>
        <v>0.83306729710239713</v>
      </c>
      <c r="P156" s="17">
        <f t="shared" si="157"/>
        <v>0.83870680219245008</v>
      </c>
      <c r="Q156" s="17">
        <f t="shared" si="157"/>
        <v>0.67095288032032596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0.45046045045045047</v>
      </c>
      <c r="E157" s="17">
        <f>E169/E181*1000+0.00001</f>
        <v>1.0000000000000001E-5</v>
      </c>
      <c r="F157" s="17">
        <f>F169/F181*1000+0.00001</f>
        <v>1.0679711650485437</v>
      </c>
      <c r="G157" s="17">
        <f>G169/G181*1000+0.0001</f>
        <v>1E-4</v>
      </c>
      <c r="H157" s="17">
        <f>H169/H181*1000+0.0001</f>
        <v>1E-4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7"/>
        <v>8.8737830999390996E-4</v>
      </c>
      <c r="M157" s="17">
        <f t="shared" si="157"/>
        <v>0.42393219586235859</v>
      </c>
      <c r="N157" s="17">
        <f t="shared" si="157"/>
        <v>8.8737830999390996E-4</v>
      </c>
      <c r="O157" s="17">
        <f t="shared" si="157"/>
        <v>0.69684183643380526</v>
      </c>
      <c r="P157" s="17">
        <f t="shared" si="157"/>
        <v>3.3406074986088172E-3</v>
      </c>
      <c r="Q157" s="17">
        <f t="shared" si="157"/>
        <v>3.3406074986088172E-3</v>
      </c>
    </row>
    <row r="158" spans="1:17">
      <c r="A158" s="9">
        <v>4</v>
      </c>
      <c r="B158" s="15" t="s">
        <v>178</v>
      </c>
      <c r="C158" s="17">
        <f t="shared" ref="C158:G158" si="160">C170/C181*1000</f>
        <v>38.40070298769772</v>
      </c>
      <c r="D158" s="17">
        <f t="shared" si="160"/>
        <v>39.369369369369373</v>
      </c>
      <c r="E158" s="17">
        <f t="shared" si="160"/>
        <v>42.21153846153846</v>
      </c>
      <c r="F158" s="17">
        <f t="shared" si="160"/>
        <v>42.912621359223301</v>
      </c>
      <c r="G158" s="17">
        <f t="shared" si="160"/>
        <v>43.516699410609029</v>
      </c>
      <c r="H158" s="17">
        <f t="shared" ref="H158" si="161">H170/H181*1000</f>
        <v>45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7"/>
        <v>1.134221201664158</v>
      </c>
      <c r="M158" s="17">
        <f t="shared" si="157"/>
        <v>1.1468426632559079</v>
      </c>
      <c r="N158" s="17">
        <f t="shared" si="157"/>
        <v>1.1812241120009714</v>
      </c>
      <c r="O158" s="17">
        <f t="shared" si="157"/>
        <v>1.1891467145004073</v>
      </c>
      <c r="P158" s="17">
        <f t="shared" si="157"/>
        <v>1.1958091239354973</v>
      </c>
      <c r="Q158" s="17">
        <f t="shared" si="157"/>
        <v>1.2115560770574023</v>
      </c>
    </row>
    <row r="159" spans="1:17">
      <c r="A159" s="9">
        <v>5</v>
      </c>
      <c r="B159" s="15" t="s">
        <v>179</v>
      </c>
      <c r="C159" s="17">
        <f t="shared" ref="C159:G159" si="162">C171/C181*1000</f>
        <v>3.3391915641476273</v>
      </c>
      <c r="D159" s="17">
        <f t="shared" si="162"/>
        <v>3.4234234234234231</v>
      </c>
      <c r="E159" s="17">
        <f t="shared" si="162"/>
        <v>3.6538461538461537</v>
      </c>
      <c r="F159" s="17">
        <f t="shared" si="162"/>
        <v>4.6601941747572813</v>
      </c>
      <c r="G159" s="17">
        <f t="shared" si="162"/>
        <v>5.697445972495089</v>
      </c>
      <c r="H159" s="17">
        <f t="shared" ref="H159" si="163">H171/H181*1000</f>
        <v>8.5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7"/>
        <v>0.60470713904030093</v>
      </c>
      <c r="M159" s="17">
        <f t="shared" si="157"/>
        <v>0.61344260756649616</v>
      </c>
      <c r="N159" s="17">
        <f t="shared" si="157"/>
        <v>0.63688460856697671</v>
      </c>
      <c r="O159" s="17">
        <f t="shared" si="157"/>
        <v>0.73263452183422584</v>
      </c>
      <c r="P159" s="17">
        <f t="shared" si="157"/>
        <v>0.82249589919948829</v>
      </c>
      <c r="Q159" s="17">
        <f t="shared" si="157"/>
        <v>1.0344456556759458</v>
      </c>
    </row>
    <row r="160" spans="1:17">
      <c r="A160" s="9">
        <v>6</v>
      </c>
      <c r="B160" s="15" t="s">
        <v>180</v>
      </c>
      <c r="C160" s="17">
        <f t="shared" ref="C160:G160" si="164">(C172-C173)/C172*100</f>
        <v>-0.55009044279803443</v>
      </c>
      <c r="D160" s="17">
        <f t="shared" si="164"/>
        <v>2.1013652181672193</v>
      </c>
      <c r="E160" s="17">
        <f t="shared" si="164"/>
        <v>1.3820775746767722</v>
      </c>
      <c r="F160" s="17">
        <f t="shared" si="164"/>
        <v>0.59756651034126218</v>
      </c>
      <c r="G160" s="17">
        <f t="shared" si="164"/>
        <v>14.94653506966643</v>
      </c>
      <c r="H160" s="17">
        <f t="shared" ref="H160" si="165">(H172-H173)/H172*100</f>
        <v>3.673300655524705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6">(ATAN((C160+2.4)/10)+3.1415/2)/3.1415*1.75</f>
        <v>0.97689886588139152</v>
      </c>
      <c r="M160" s="17">
        <f t="shared" si="166"/>
        <v>1.1106177115965097</v>
      </c>
      <c r="N160" s="17">
        <f t="shared" si="166"/>
        <v>1.0764212847962036</v>
      </c>
      <c r="O160" s="17">
        <f t="shared" si="166"/>
        <v>1.0372341767602518</v>
      </c>
      <c r="P160" s="17">
        <f t="shared" si="166"/>
        <v>1.4587125938467063</v>
      </c>
      <c r="Q160" s="17">
        <f t="shared" si="166"/>
        <v>1.1790381031568571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-13.461538461538462</v>
      </c>
      <c r="F161" s="17">
        <f>(F175-F174)/F181*1000</f>
        <v>-14.563106796116505</v>
      </c>
      <c r="G161" s="17">
        <f>(G175-G174)/G181*1000</f>
        <v>-10.805500982318271</v>
      </c>
      <c r="H161" s="17">
        <f>(H175-H174)/H181*1000</f>
        <v>-22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7">(ATAN(E161/10)+3.1415/2)/3.1415*1.75</f>
        <v>0.35588680625998198</v>
      </c>
      <c r="O161" s="17">
        <f t="shared" si="167"/>
        <v>0.33516827135278093</v>
      </c>
      <c r="P161" s="17">
        <f t="shared" si="167"/>
        <v>0.41593090515779757</v>
      </c>
      <c r="Q161" s="17">
        <f t="shared" si="167"/>
        <v>0.23763076271875355</v>
      </c>
    </row>
    <row r="162" spans="1:17">
      <c r="A162" s="9">
        <v>8</v>
      </c>
      <c r="B162" s="15" t="s">
        <v>182</v>
      </c>
      <c r="C162" s="17">
        <f t="shared" ref="C162:H162" si="168">(C176-C177)/C181*1000</f>
        <v>-5.272407732864675</v>
      </c>
      <c r="D162" s="17">
        <f t="shared" si="168"/>
        <v>-38.738738738738739</v>
      </c>
      <c r="E162" s="17">
        <f t="shared" si="168"/>
        <v>3.8461538461538463</v>
      </c>
      <c r="F162" s="17">
        <f t="shared" si="168"/>
        <v>2.912621359223301</v>
      </c>
      <c r="G162" s="17">
        <f t="shared" si="168"/>
        <v>-6.8762278978389002</v>
      </c>
      <c r="H162" s="17">
        <f t="shared" si="168"/>
        <v>-19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0.60471399601355591</v>
      </c>
      <c r="M162" s="17">
        <f>(ATAN(D162/10)+3.1415/2)/3.1415*1.75</f>
        <v>0.14070093717514609</v>
      </c>
      <c r="N162" s="17">
        <f t="shared" si="167"/>
        <v>1.079537389521529</v>
      </c>
      <c r="O162" s="17">
        <f t="shared" si="167"/>
        <v>1.0328822833070479</v>
      </c>
      <c r="P162" s="17">
        <f t="shared" si="167"/>
        <v>0.53944413114043432</v>
      </c>
      <c r="Q162" s="17">
        <f t="shared" si="167"/>
        <v>0.26985685307137408</v>
      </c>
    </row>
    <row r="163" spans="1:17">
      <c r="A163" s="9">
        <v>9</v>
      </c>
      <c r="B163" s="15" t="s">
        <v>183</v>
      </c>
      <c r="C163" s="17">
        <f>C178/C181*1000+0.00001</f>
        <v>1.0000000000000001E-5</v>
      </c>
      <c r="D163" s="17">
        <f>D178/D181*1000+0.00001</f>
        <v>1.0000000000000001E-5</v>
      </c>
      <c r="E163" s="17">
        <f t="shared" ref="E163:G163" si="169">E178/E181*1000</f>
        <v>2.8846153846153846</v>
      </c>
      <c r="F163" s="17">
        <f t="shared" si="169"/>
        <v>2.912621359223301</v>
      </c>
      <c r="G163" s="17">
        <f t="shared" si="169"/>
        <v>2.9469548133595285</v>
      </c>
      <c r="H163" s="17">
        <f t="shared" ref="H163" si="170">H178/H181*1000</f>
        <v>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1">IF(C163/$I163&gt;1,2^((1-$I163/C163)/LN(10/3)),2^(-LOG($I163/C163,10/3)))</f>
        <v>1.0472204611373878E-3</v>
      </c>
      <c r="M163" s="17">
        <f t="shared" si="171"/>
        <v>1.0472204611373878E-3</v>
      </c>
      <c r="N163" s="17">
        <f t="shared" si="171"/>
        <v>1.3183012663794502</v>
      </c>
      <c r="O163" s="17">
        <f t="shared" si="171"/>
        <v>1.3221015733996315</v>
      </c>
      <c r="P163" s="17">
        <f t="shared" si="171"/>
        <v>1.3266764055448985</v>
      </c>
      <c r="Q163" s="17">
        <f t="shared" si="171"/>
        <v>1.3335683524368973</v>
      </c>
    </row>
    <row r="164" spans="1:17">
      <c r="A164" s="9">
        <v>10</v>
      </c>
      <c r="B164" s="15" t="s">
        <v>184</v>
      </c>
      <c r="C164" s="17">
        <f t="shared" ref="C164:G164" si="172">C179/C181*100</f>
        <v>0.17574692442882248</v>
      </c>
      <c r="D164" s="17">
        <f t="shared" si="172"/>
        <v>9.0090090090090086E-2</v>
      </c>
      <c r="E164" s="17">
        <f t="shared" si="172"/>
        <v>9.6153846153846159E-2</v>
      </c>
      <c r="F164" s="17">
        <f t="shared" si="172"/>
        <v>9.7087378640776698E-2</v>
      </c>
      <c r="G164" s="17">
        <f t="shared" si="172"/>
        <v>9.8231827111984277E-2</v>
      </c>
      <c r="H164" s="17">
        <f t="shared" ref="H164" si="173">H179/H181*100</f>
        <v>0.1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1"/>
        <v>1.5097215920536569</v>
      </c>
      <c r="M164" s="17">
        <f t="shared" si="171"/>
        <v>1.2920032307135707</v>
      </c>
      <c r="N164" s="17">
        <f t="shared" si="171"/>
        <v>1.3183012663794502</v>
      </c>
      <c r="O164" s="17">
        <f t="shared" si="171"/>
        <v>1.3221015733996315</v>
      </c>
      <c r="P164" s="17">
        <f t="shared" si="171"/>
        <v>1.3266764055448985</v>
      </c>
      <c r="Q164" s="17">
        <f t="shared" si="171"/>
        <v>1.3335683524368973</v>
      </c>
    </row>
    <row r="165" spans="1:17">
      <c r="A165" s="9">
        <v>11</v>
      </c>
      <c r="B165" s="15" t="s">
        <v>185</v>
      </c>
      <c r="C165" s="17">
        <f t="shared" ref="C165:G165" si="174">C180/C181*1000</f>
        <v>3.5149384885764499</v>
      </c>
      <c r="D165" s="17">
        <f t="shared" si="174"/>
        <v>7.2072072072072073</v>
      </c>
      <c r="E165" s="17">
        <f t="shared" si="174"/>
        <v>4.8076923076923084</v>
      </c>
      <c r="F165" s="17">
        <f t="shared" si="174"/>
        <v>4.8543689320388346</v>
      </c>
      <c r="G165" s="17">
        <f t="shared" si="174"/>
        <v>4.9115913555992137</v>
      </c>
      <c r="H165" s="17">
        <f t="shared" ref="H165" si="175">H180/H181*1000</f>
        <v>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1"/>
        <v>0.81636665630135008</v>
      </c>
      <c r="M165" s="17">
        <f t="shared" si="171"/>
        <v>1.1928116147022931</v>
      </c>
      <c r="N165" s="17">
        <f t="shared" si="171"/>
        <v>0.97767300331637219</v>
      </c>
      <c r="O165" s="17">
        <f t="shared" si="171"/>
        <v>0.98312648529355706</v>
      </c>
      <c r="P165" s="17">
        <f t="shared" si="171"/>
        <v>0.989781826149288</v>
      </c>
      <c r="Q165" s="17">
        <f t="shared" si="171"/>
        <v>1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7</v>
      </c>
      <c r="D167" s="17">
        <v>8</v>
      </c>
      <c r="E167" s="17">
        <v>7</v>
      </c>
      <c r="F167" s="17">
        <v>7</v>
      </c>
      <c r="G167" s="17">
        <v>4</v>
      </c>
      <c r="H167" s="17">
        <v>4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2</v>
      </c>
      <c r="K168" s="15" t="s">
        <v>187</v>
      </c>
      <c r="L168" s="17">
        <f t="shared" ref="L168:L173" si="176">L155</f>
        <v>1.1137595310433166</v>
      </c>
      <c r="M168" s="17">
        <f t="shared" ref="M168:M173" si="177">N155</f>
        <v>1.1595609271130909</v>
      </c>
      <c r="N168" s="17">
        <f t="shared" ref="N168:N178" si="178">P155</f>
        <v>0.87045588927008177</v>
      </c>
      <c r="O168" s="17">
        <f>Q155</f>
        <v>0.87944218238130345</v>
      </c>
    </row>
    <row r="169" spans="1:17">
      <c r="A169" s="9">
        <v>3</v>
      </c>
      <c r="B169" s="10" t="s">
        <v>189</v>
      </c>
      <c r="C169" s="17">
        <v>0</v>
      </c>
      <c r="D169" s="17">
        <v>0.5</v>
      </c>
      <c r="E169" s="17">
        <v>0</v>
      </c>
      <c r="F169" s="17">
        <v>1.1000000000000001</v>
      </c>
      <c r="G169" s="17">
        <v>0</v>
      </c>
      <c r="H169" s="17">
        <v>0</v>
      </c>
      <c r="K169" s="15" t="s">
        <v>190</v>
      </c>
      <c r="L169" s="17">
        <f t="shared" si="176"/>
        <v>0.78659042481428332</v>
      </c>
      <c r="M169" s="17">
        <f t="shared" si="177"/>
        <v>0.82844620555569382</v>
      </c>
      <c r="N169" s="17">
        <f t="shared" si="178"/>
        <v>0.83870680219245008</v>
      </c>
      <c r="O169" s="17">
        <f t="shared" ref="O169:O178" si="179">Q156</f>
        <v>0.67095288032032596</v>
      </c>
    </row>
    <row r="170" spans="1:17">
      <c r="A170" s="9">
        <v>4</v>
      </c>
      <c r="B170" s="10" t="s">
        <v>191</v>
      </c>
      <c r="C170" s="17">
        <v>43.7</v>
      </c>
      <c r="D170" s="17">
        <v>43.7</v>
      </c>
      <c r="E170" s="17">
        <v>43.9</v>
      </c>
      <c r="F170" s="17">
        <v>44.2</v>
      </c>
      <c r="G170" s="17">
        <v>44.3</v>
      </c>
      <c r="H170" s="17">
        <v>45</v>
      </c>
      <c r="K170" s="15" t="s">
        <v>192</v>
      </c>
      <c r="L170" s="17">
        <f t="shared" si="176"/>
        <v>8.8737830999390996E-4</v>
      </c>
      <c r="M170" s="17">
        <f t="shared" si="177"/>
        <v>8.8737830999390996E-4</v>
      </c>
      <c r="N170" s="17">
        <f t="shared" si="178"/>
        <v>3.3406074986088172E-3</v>
      </c>
      <c r="O170" s="17">
        <f t="shared" si="179"/>
        <v>3.3406074986088172E-3</v>
      </c>
    </row>
    <row r="171" spans="1:17">
      <c r="A171" s="9">
        <v>5</v>
      </c>
      <c r="B171" s="10" t="s">
        <v>193</v>
      </c>
      <c r="C171" s="17">
        <v>3.8</v>
      </c>
      <c r="D171" s="17">
        <v>3.8</v>
      </c>
      <c r="E171" s="17">
        <v>3.8</v>
      </c>
      <c r="F171" s="17">
        <v>4.8</v>
      </c>
      <c r="G171" s="17">
        <v>5.8</v>
      </c>
      <c r="H171" s="17">
        <v>8.5</v>
      </c>
      <c r="K171" s="15" t="s">
        <v>194</v>
      </c>
      <c r="L171" s="17">
        <f t="shared" si="176"/>
        <v>1.134221201664158</v>
      </c>
      <c r="M171" s="17">
        <f t="shared" si="177"/>
        <v>1.1812241120009714</v>
      </c>
      <c r="N171" s="17">
        <f t="shared" si="178"/>
        <v>1.1958091239354973</v>
      </c>
      <c r="O171" s="17">
        <f t="shared" si="179"/>
        <v>1.2115560770574023</v>
      </c>
    </row>
    <row r="172" spans="1:17">
      <c r="A172" s="9">
        <v>6</v>
      </c>
      <c r="B172" s="10" t="s">
        <v>195</v>
      </c>
      <c r="C172" s="17">
        <v>8071.4</v>
      </c>
      <c r="D172" s="17">
        <v>6724.2</v>
      </c>
      <c r="E172" s="17">
        <v>6729</v>
      </c>
      <c r="F172" s="17">
        <v>9254.2000000000007</v>
      </c>
      <c r="G172" s="17">
        <v>11418.7</v>
      </c>
      <c r="H172" s="17">
        <v>10159.799999999999</v>
      </c>
      <c r="K172" s="15" t="s">
        <v>196</v>
      </c>
      <c r="L172" s="17">
        <f t="shared" si="176"/>
        <v>0.60470713904030093</v>
      </c>
      <c r="M172" s="17">
        <f t="shared" si="177"/>
        <v>0.63688460856697671</v>
      </c>
      <c r="N172" s="17">
        <f t="shared" si="178"/>
        <v>0.82249589919948829</v>
      </c>
      <c r="O172" s="17">
        <f t="shared" si="179"/>
        <v>1.0344456556759458</v>
      </c>
    </row>
    <row r="173" spans="1:17">
      <c r="A173" s="9">
        <v>7</v>
      </c>
      <c r="B173" s="10" t="s">
        <v>197</v>
      </c>
      <c r="C173" s="17">
        <v>8115.8</v>
      </c>
      <c r="D173" s="17">
        <v>6582.9</v>
      </c>
      <c r="E173" s="17">
        <v>6636</v>
      </c>
      <c r="F173" s="17">
        <v>9198.9</v>
      </c>
      <c r="G173" s="17">
        <v>9712</v>
      </c>
      <c r="H173" s="17">
        <v>9786.6</v>
      </c>
      <c r="K173" s="15" t="s">
        <v>198</v>
      </c>
      <c r="L173" s="17">
        <f t="shared" si="176"/>
        <v>0.97689886588139152</v>
      </c>
      <c r="M173" s="17">
        <f t="shared" si="177"/>
        <v>1.0764212847962036</v>
      </c>
      <c r="N173" s="17">
        <f t="shared" si="178"/>
        <v>1.4587125938467063</v>
      </c>
      <c r="O173" s="17">
        <f t="shared" si="179"/>
        <v>1.1790381031568571</v>
      </c>
    </row>
    <row r="174" spans="1:17">
      <c r="A174" s="9">
        <v>8</v>
      </c>
      <c r="B174" s="10" t="s">
        <v>199</v>
      </c>
      <c r="C174" s="17"/>
      <c r="D174" s="17"/>
      <c r="E174" s="17">
        <v>25</v>
      </c>
      <c r="F174" s="17">
        <v>21</v>
      </c>
      <c r="G174" s="17">
        <v>17</v>
      </c>
      <c r="H174" s="17">
        <v>31</v>
      </c>
      <c r="K174" s="15" t="s">
        <v>200</v>
      </c>
      <c r="L174" s="17">
        <f>N161</f>
        <v>0.35588680625998198</v>
      </c>
      <c r="M174" s="17">
        <f>O161</f>
        <v>0.33516827135278093</v>
      </c>
      <c r="N174" s="17">
        <f t="shared" si="178"/>
        <v>0.41593090515779757</v>
      </c>
      <c r="O174" s="17">
        <f t="shared" si="179"/>
        <v>0.23763076271875355</v>
      </c>
    </row>
    <row r="175" spans="1:17">
      <c r="A175" s="9">
        <v>9</v>
      </c>
      <c r="B175" s="10" t="s">
        <v>201</v>
      </c>
      <c r="C175" s="17"/>
      <c r="D175" s="17"/>
      <c r="E175" s="17">
        <v>11</v>
      </c>
      <c r="F175" s="17">
        <v>6</v>
      </c>
      <c r="G175" s="17">
        <v>6</v>
      </c>
      <c r="H175" s="17">
        <v>9</v>
      </c>
      <c r="K175" s="15" t="s">
        <v>202</v>
      </c>
      <c r="L175" s="17">
        <f>L162</f>
        <v>0.60471399601355591</v>
      </c>
      <c r="M175" s="17">
        <f>N162</f>
        <v>1.079537389521529</v>
      </c>
      <c r="N175" s="17">
        <f t="shared" si="178"/>
        <v>0.53944413114043432</v>
      </c>
      <c r="O175" s="17">
        <f t="shared" si="179"/>
        <v>0.26985685307137408</v>
      </c>
    </row>
    <row r="176" spans="1:17">
      <c r="A176" s="9">
        <v>10</v>
      </c>
      <c r="B176" s="10" t="s">
        <v>203</v>
      </c>
      <c r="C176" s="17">
        <v>63</v>
      </c>
      <c r="D176" s="17">
        <v>48</v>
      </c>
      <c r="E176" s="17">
        <v>49</v>
      </c>
      <c r="F176" s="17">
        <v>40</v>
      </c>
      <c r="G176" s="17">
        <v>40</v>
      </c>
      <c r="H176" s="17">
        <v>37</v>
      </c>
      <c r="K176" s="15" t="s">
        <v>204</v>
      </c>
      <c r="L176" s="17">
        <f>L163</f>
        <v>1.0472204611373878E-3</v>
      </c>
      <c r="M176" s="17">
        <f>N163</f>
        <v>1.3183012663794502</v>
      </c>
      <c r="N176" s="17">
        <f t="shared" si="178"/>
        <v>1.3266764055448985</v>
      </c>
      <c r="O176" s="17">
        <f t="shared" si="179"/>
        <v>1.3335683524368973</v>
      </c>
    </row>
    <row r="177" spans="1:17">
      <c r="A177" s="9">
        <v>11</v>
      </c>
      <c r="B177" s="10" t="s">
        <v>205</v>
      </c>
      <c r="C177" s="17">
        <v>69</v>
      </c>
      <c r="D177" s="17">
        <v>91</v>
      </c>
      <c r="E177" s="17">
        <v>45</v>
      </c>
      <c r="F177" s="17">
        <v>37</v>
      </c>
      <c r="G177" s="17">
        <v>47</v>
      </c>
      <c r="H177" s="17">
        <v>56</v>
      </c>
      <c r="K177" s="15" t="s">
        <v>206</v>
      </c>
      <c r="L177" s="17">
        <f>L164</f>
        <v>1.5097215920536569</v>
      </c>
      <c r="M177" s="17">
        <f>N164</f>
        <v>1.3183012663794502</v>
      </c>
      <c r="N177" s="17">
        <f t="shared" si="178"/>
        <v>1.3266764055448985</v>
      </c>
      <c r="O177" s="17">
        <f t="shared" si="179"/>
        <v>1.3335683524368973</v>
      </c>
    </row>
    <row r="178" spans="1:17">
      <c r="A178" s="9">
        <v>12</v>
      </c>
      <c r="B178" s="10" t="s">
        <v>207</v>
      </c>
      <c r="C178" s="17"/>
      <c r="D178" s="17"/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0.81636665630135008</v>
      </c>
      <c r="M178" s="17">
        <f>N165</f>
        <v>0.97767300331637219</v>
      </c>
      <c r="N178" s="17">
        <f t="shared" si="178"/>
        <v>0.989781826149288</v>
      </c>
      <c r="O178" s="17">
        <f t="shared" si="179"/>
        <v>1</v>
      </c>
    </row>
    <row r="179" spans="1:17">
      <c r="A179" s="9">
        <v>13</v>
      </c>
      <c r="B179" s="10" t="s">
        <v>209</v>
      </c>
      <c r="C179" s="17">
        <v>2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4</v>
      </c>
      <c r="D180" s="17">
        <v>8</v>
      </c>
      <c r="E180" s="17">
        <v>5</v>
      </c>
      <c r="F180" s="17">
        <v>5</v>
      </c>
      <c r="G180" s="21">
        <v>5</v>
      </c>
      <c r="H180" s="21">
        <v>5</v>
      </c>
    </row>
    <row r="181" spans="1:17">
      <c r="A181" s="9">
        <v>15</v>
      </c>
      <c r="B181" s="10" t="s">
        <v>213</v>
      </c>
      <c r="C181" s="17">
        <v>1138</v>
      </c>
      <c r="D181" s="17">
        <v>1110</v>
      </c>
      <c r="E181" s="17">
        <v>1040</v>
      </c>
      <c r="F181" s="17">
        <v>1030</v>
      </c>
      <c r="G181" s="17">
        <v>1018</v>
      </c>
      <c r="H181" s="17">
        <v>1000</v>
      </c>
    </row>
    <row r="183" spans="1:17" ht="16">
      <c r="A183" s="20" t="s">
        <v>327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0">C197/C211*1000</f>
        <v>7.3322053017484485</v>
      </c>
      <c r="D185" s="17">
        <f t="shared" si="180"/>
        <v>3.9908779931584948</v>
      </c>
      <c r="E185" s="17">
        <f t="shared" si="180"/>
        <v>4.0721349621873184</v>
      </c>
      <c r="F185" s="17">
        <f t="shared" si="180"/>
        <v>5.8582308142940835</v>
      </c>
      <c r="G185" s="17">
        <f t="shared" si="180"/>
        <v>4.8250904704463204</v>
      </c>
      <c r="H185" s="17">
        <f t="shared" ref="H185" si="181">H197/H211*1000</f>
        <v>6.2305295950155761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2">IF(C185/$I185&gt;1,2^((1-$I185/C185)/LN(10/3)),2^(-LOG($I185/C185,10/3)))</f>
        <v>1.2009611303968937</v>
      </c>
      <c r="M185" s="17">
        <f t="shared" si="182"/>
        <v>0.87828698349127388</v>
      </c>
      <c r="N185" s="17">
        <f t="shared" si="182"/>
        <v>0.8885382011755435</v>
      </c>
      <c r="O185" s="17">
        <f t="shared" si="182"/>
        <v>1.0880014575853707</v>
      </c>
      <c r="P185" s="17">
        <f t="shared" si="182"/>
        <v>0.9797083395608418</v>
      </c>
      <c r="Q185" s="17">
        <f t="shared" si="182"/>
        <v>1.120420472683314</v>
      </c>
    </row>
    <row r="186" spans="1:17">
      <c r="A186" s="9">
        <v>2</v>
      </c>
      <c r="B186" s="15" t="s">
        <v>176</v>
      </c>
      <c r="C186" s="17">
        <f t="shared" ref="C186:G186" si="183">C198/C211*1000</f>
        <v>1.6920473773265652</v>
      </c>
      <c r="D186" s="17">
        <f t="shared" si="183"/>
        <v>1.7103762827822122</v>
      </c>
      <c r="E186" s="17">
        <f t="shared" si="183"/>
        <v>1.7452006980802792</v>
      </c>
      <c r="F186" s="17">
        <f t="shared" si="183"/>
        <v>1.7574692442882249</v>
      </c>
      <c r="G186" s="17">
        <f t="shared" si="183"/>
        <v>1.8094089264173703</v>
      </c>
      <c r="H186" s="17">
        <f t="shared" ref="H186" si="184">H198/H211*1000</f>
        <v>1.2461059190031154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2"/>
        <v>0.60937541923096439</v>
      </c>
      <c r="M186" s="17">
        <f t="shared" si="182"/>
        <v>0.61316702941755552</v>
      </c>
      <c r="N186" s="17">
        <f t="shared" si="182"/>
        <v>0.62032381166928607</v>
      </c>
      <c r="O186" s="17">
        <f t="shared" si="182"/>
        <v>0.62283066518337293</v>
      </c>
      <c r="P186" s="17">
        <f t="shared" si="182"/>
        <v>0.63336232162738404</v>
      </c>
      <c r="Q186" s="17">
        <f t="shared" si="182"/>
        <v>0.51097143620976027</v>
      </c>
    </row>
    <row r="187" spans="1:17">
      <c r="A187" s="9">
        <v>3</v>
      </c>
      <c r="B187" s="15" t="s">
        <v>177</v>
      </c>
      <c r="C187" s="17">
        <f t="shared" ref="C187:H187" si="185">C199/C211*1000+0.00001</f>
        <v>1.0152384263959393</v>
      </c>
      <c r="D187" s="17">
        <f t="shared" si="185"/>
        <v>1.0000000000000001E-5</v>
      </c>
      <c r="E187" s="17">
        <f t="shared" si="185"/>
        <v>1.0000000000000001E-5</v>
      </c>
      <c r="F187" s="17">
        <f t="shared" si="185"/>
        <v>1.0000000000000001E-5</v>
      </c>
      <c r="G187" s="17">
        <f t="shared" si="185"/>
        <v>1.0000000000000001E-5</v>
      </c>
      <c r="H187" s="17">
        <f t="shared" si="185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2"/>
        <v>0.6768202682579384</v>
      </c>
      <c r="M187" s="17">
        <f t="shared" si="182"/>
        <v>8.8737830999390996E-4</v>
      </c>
      <c r="N187" s="17">
        <f t="shared" si="182"/>
        <v>8.8737830999390996E-4</v>
      </c>
      <c r="O187" s="17">
        <f t="shared" si="182"/>
        <v>8.8737830999390996E-4</v>
      </c>
      <c r="P187" s="17">
        <f t="shared" si="182"/>
        <v>8.8737830999390996E-4</v>
      </c>
      <c r="Q187" s="17">
        <f t="shared" si="182"/>
        <v>8.8737830999390996E-4</v>
      </c>
    </row>
    <row r="188" spans="1:17">
      <c r="A188" s="9">
        <v>4</v>
      </c>
      <c r="B188" s="15" t="s">
        <v>178</v>
      </c>
      <c r="C188" s="17">
        <f t="shared" ref="C188:G188" si="186">C200/C211*1000</f>
        <v>29.836435420191766</v>
      </c>
      <c r="D188" s="17">
        <f t="shared" si="186"/>
        <v>30.330672748004563</v>
      </c>
      <c r="E188" s="17">
        <f t="shared" si="186"/>
        <v>31.064572425828967</v>
      </c>
      <c r="F188" s="17">
        <f t="shared" si="186"/>
        <v>31.458699472759228</v>
      </c>
      <c r="G188" s="17">
        <f t="shared" si="186"/>
        <v>32.870928829915563</v>
      </c>
      <c r="H188" s="17">
        <f t="shared" ref="H188" si="187">H200/H211*1000</f>
        <v>33.894080996884732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2"/>
        <v>0.99685746501091854</v>
      </c>
      <c r="M188" s="17">
        <f t="shared" si="182"/>
        <v>1.006296349205565</v>
      </c>
      <c r="N188" s="17">
        <f t="shared" si="182"/>
        <v>1.0199255304585055</v>
      </c>
      <c r="O188" s="17">
        <f t="shared" si="182"/>
        <v>1.0270547508482257</v>
      </c>
      <c r="P188" s="17">
        <f t="shared" si="182"/>
        <v>1.0515684112239134</v>
      </c>
      <c r="Q188" s="17">
        <f t="shared" si="182"/>
        <v>1.0683804628542328</v>
      </c>
    </row>
    <row r="189" spans="1:17">
      <c r="A189" s="9">
        <v>5</v>
      </c>
      <c r="B189" s="15" t="s">
        <v>179</v>
      </c>
      <c r="C189" s="17">
        <f t="shared" ref="C189:G189" si="188">C201/C211*1000</f>
        <v>4.173716864072194</v>
      </c>
      <c r="D189" s="17">
        <f t="shared" si="188"/>
        <v>4.2189281641961234</v>
      </c>
      <c r="E189" s="17">
        <f t="shared" si="188"/>
        <v>4.3048283885980219</v>
      </c>
      <c r="F189" s="17">
        <f t="shared" si="188"/>
        <v>4.3350908025776222</v>
      </c>
      <c r="G189" s="17">
        <f t="shared" si="188"/>
        <v>4.4632086851628472</v>
      </c>
      <c r="H189" s="17">
        <f t="shared" ref="H189" si="189">H201/H211*1000</f>
        <v>4.7975077881619939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2"/>
        <v>0.68757721068076338</v>
      </c>
      <c r="M189" s="17">
        <f t="shared" si="182"/>
        <v>0.69185540220902542</v>
      </c>
      <c r="N189" s="17">
        <f t="shared" si="182"/>
        <v>0.69993062188937383</v>
      </c>
      <c r="O189" s="17">
        <f t="shared" si="182"/>
        <v>0.70275918256380421</v>
      </c>
      <c r="P189" s="17">
        <f t="shared" si="182"/>
        <v>0.71464237760760796</v>
      </c>
      <c r="Q189" s="17">
        <f t="shared" si="182"/>
        <v>0.74498603261945295</v>
      </c>
    </row>
    <row r="190" spans="1:17">
      <c r="A190" s="9">
        <v>6</v>
      </c>
      <c r="B190" s="15" t="s">
        <v>180</v>
      </c>
      <c r="C190" s="17">
        <f t="shared" ref="C190:G190" si="190">(C202-C203)/C202*100</f>
        <v>5.0903588660176355</v>
      </c>
      <c r="D190" s="17">
        <f t="shared" si="190"/>
        <v>-8.0022662263186319</v>
      </c>
      <c r="E190" s="17">
        <f t="shared" si="190"/>
        <v>0.10411874379523166</v>
      </c>
      <c r="F190" s="17">
        <f t="shared" si="190"/>
        <v>-2.5845525010592381</v>
      </c>
      <c r="G190" s="17">
        <f t="shared" si="190"/>
        <v>-3.5705039696237484</v>
      </c>
      <c r="H190" s="17">
        <f t="shared" ref="H190" si="191">(H202-H203)/H202*100</f>
        <v>-3.4105014120175574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2">(ATAN((C190+2.4)/10)+3.1415/2)/3.1415*1.75</f>
        <v>1.2331240278787265</v>
      </c>
      <c r="M190" s="17">
        <f t="shared" si="192"/>
        <v>0.59053192912124253</v>
      </c>
      <c r="N190" s="17">
        <f t="shared" si="192"/>
        <v>1.0116834238524144</v>
      </c>
      <c r="O190" s="17">
        <f t="shared" si="192"/>
        <v>0.86472050876199347</v>
      </c>
      <c r="P190" s="17">
        <f t="shared" si="192"/>
        <v>0.81009141229935877</v>
      </c>
      <c r="Q190" s="17">
        <f t="shared" si="192"/>
        <v>0.81889956911533335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-12.216404886561953</v>
      </c>
      <c r="F191" s="17">
        <f>(F205-F204)/F211*1000</f>
        <v>-19.917984768599883</v>
      </c>
      <c r="G191" s="17">
        <f>(G205-G204)/G211*1000</f>
        <v>-19.903498190591073</v>
      </c>
      <c r="H191" s="17">
        <f>(H205-H204)/H211*1000</f>
        <v>-11.214953271028037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3">(ATAN(E191/10)+3.1415/2)/3.1415*1.75</f>
        <v>0.38209578547125328</v>
      </c>
      <c r="O191" s="17">
        <f t="shared" si="193"/>
        <v>0.25916989414366259</v>
      </c>
      <c r="P191" s="17">
        <f t="shared" si="193"/>
        <v>0.25933244981920112</v>
      </c>
      <c r="Q191" s="17">
        <f t="shared" si="193"/>
        <v>0.40561986280150714</v>
      </c>
    </row>
    <row r="192" spans="1:17">
      <c r="A192" s="9">
        <v>8</v>
      </c>
      <c r="B192" s="15" t="s">
        <v>182</v>
      </c>
      <c r="C192" s="17">
        <f t="shared" ref="C192:H192" si="194">(C206-C207)/C211*1000</f>
        <v>-5.6401579244218834</v>
      </c>
      <c r="D192" s="17">
        <f t="shared" si="194"/>
        <v>-6.2713797035347776</v>
      </c>
      <c r="E192" s="17">
        <f t="shared" si="194"/>
        <v>5.2356020942408383</v>
      </c>
      <c r="F192" s="17">
        <f t="shared" si="194"/>
        <v>-8.7873462214411262</v>
      </c>
      <c r="G192" s="17">
        <f t="shared" si="194"/>
        <v>-12.062726176115802</v>
      </c>
      <c r="H192" s="17">
        <f t="shared" si="194"/>
        <v>-18.691588785046729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0.58892796124796498</v>
      </c>
      <c r="M192" s="17">
        <f>(ATAN(D192/10)+3.1415/2)/3.1415*1.75</f>
        <v>0.56297176618738975</v>
      </c>
      <c r="N192" s="17">
        <f t="shared" si="193"/>
        <v>1.1436792511685199</v>
      </c>
      <c r="O192" s="17">
        <f t="shared" si="193"/>
        <v>0.47339337002208104</v>
      </c>
      <c r="P192" s="17">
        <f t="shared" si="193"/>
        <v>0.38555656638800312</v>
      </c>
      <c r="Q192" s="17">
        <f t="shared" si="193"/>
        <v>0.27363152591199591</v>
      </c>
    </row>
    <row r="193" spans="1:17">
      <c r="A193" s="9">
        <v>9</v>
      </c>
      <c r="B193" s="15" t="s">
        <v>183</v>
      </c>
      <c r="C193" s="17">
        <f t="shared" ref="C193:G193" si="195">C208/C211*1000</f>
        <v>0.56401579244218847</v>
      </c>
      <c r="D193" s="17">
        <f t="shared" si="195"/>
        <v>0.5701254275940707</v>
      </c>
      <c r="E193" s="17">
        <f t="shared" si="195"/>
        <v>1.1634671320535195</v>
      </c>
      <c r="F193" s="17">
        <f t="shared" si="195"/>
        <v>1.1716461628588166</v>
      </c>
      <c r="G193" s="17">
        <f t="shared" si="195"/>
        <v>1.2062726176115801</v>
      </c>
      <c r="H193" s="17">
        <f t="shared" ref="H193" si="196">H208/H211*1000</f>
        <v>1.2461059190031154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7">IF(C193/$I193&gt;1,2^((1-$I193/C193)/LN(10/3)),2^(-LOG($I193/C193,10/3)))</f>
        <v>0.56942374507064131</v>
      </c>
      <c r="M193" s="17">
        <f t="shared" si="197"/>
        <v>0.57296677093640624</v>
      </c>
      <c r="N193" s="17">
        <f t="shared" si="197"/>
        <v>0.86392704994120073</v>
      </c>
      <c r="O193" s="17">
        <f t="shared" si="197"/>
        <v>0.86741835322558036</v>
      </c>
      <c r="P193" s="17">
        <f t="shared" si="197"/>
        <v>0.88208582642507671</v>
      </c>
      <c r="Q193" s="17">
        <f t="shared" si="197"/>
        <v>0.89873966998964105</v>
      </c>
    </row>
    <row r="194" spans="1:17">
      <c r="A194" s="9">
        <v>10</v>
      </c>
      <c r="B194" s="15" t="s">
        <v>184</v>
      </c>
      <c r="C194" s="17">
        <f t="shared" ref="C194:G194" si="198">C209/C211*100</f>
        <v>5.6401579244218847E-2</v>
      </c>
      <c r="D194" s="17">
        <f t="shared" si="198"/>
        <v>5.7012542759407071E-2</v>
      </c>
      <c r="E194" s="17">
        <f t="shared" si="198"/>
        <v>5.8173356602675974E-2</v>
      </c>
      <c r="F194" s="17">
        <f t="shared" si="198"/>
        <v>5.8582308142940832E-2</v>
      </c>
      <c r="G194" s="17">
        <f t="shared" si="198"/>
        <v>6.0313630880579006E-2</v>
      </c>
      <c r="H194" s="17">
        <f t="shared" ref="H194" si="199">H209/H211*100</f>
        <v>6.2305295950155763E-2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7"/>
        <v>1.0675260182835908</v>
      </c>
      <c r="M194" s="17">
        <f t="shared" si="197"/>
        <v>1.0733806427645765</v>
      </c>
      <c r="N194" s="17">
        <f t="shared" si="197"/>
        <v>1.0842496579592857</v>
      </c>
      <c r="O194" s="17">
        <f t="shared" si="197"/>
        <v>1.0880014575853705</v>
      </c>
      <c r="P194" s="17">
        <f t="shared" si="197"/>
        <v>1.1034565220204688</v>
      </c>
      <c r="Q194" s="17">
        <f t="shared" si="197"/>
        <v>1.120420472683314</v>
      </c>
    </row>
    <row r="195" spans="1:17">
      <c r="A195" s="9">
        <v>11</v>
      </c>
      <c r="B195" s="15" t="s">
        <v>185</v>
      </c>
      <c r="C195" s="17">
        <f t="shared" ref="C195:G195" si="200">C210/C211*1000</f>
        <v>3.9481105470953191</v>
      </c>
      <c r="D195" s="17">
        <f t="shared" si="200"/>
        <v>2.8506271379703536</v>
      </c>
      <c r="E195" s="17">
        <f t="shared" si="200"/>
        <v>1.1634671320535195</v>
      </c>
      <c r="F195" s="17">
        <f t="shared" si="200"/>
        <v>1.1716461628588166</v>
      </c>
      <c r="G195" s="17">
        <f t="shared" si="200"/>
        <v>1.2062726176115801</v>
      </c>
      <c r="H195" s="17">
        <f t="shared" ref="H195" si="201">H210/H211*1000</f>
        <v>1.2461059190031154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7"/>
        <v>0.87285596435034074</v>
      </c>
      <c r="M195" s="17">
        <f t="shared" si="197"/>
        <v>0.72361590549277832</v>
      </c>
      <c r="N195" s="17">
        <f t="shared" si="197"/>
        <v>0.43196352497060042</v>
      </c>
      <c r="O195" s="17">
        <f t="shared" si="197"/>
        <v>0.43370917661279018</v>
      </c>
      <c r="P195" s="17">
        <f t="shared" si="197"/>
        <v>0.44104291321253841</v>
      </c>
      <c r="Q195" s="17">
        <f t="shared" si="197"/>
        <v>0.44936983499482053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13</v>
      </c>
      <c r="D197" s="17">
        <v>7</v>
      </c>
      <c r="E197" s="17">
        <v>7</v>
      </c>
      <c r="F197" s="17">
        <v>10</v>
      </c>
      <c r="G197" s="17">
        <v>8</v>
      </c>
      <c r="H197" s="17">
        <v>10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3</v>
      </c>
      <c r="D198" s="17">
        <v>3</v>
      </c>
      <c r="E198" s="17">
        <v>3</v>
      </c>
      <c r="F198" s="17">
        <v>3</v>
      </c>
      <c r="G198" s="17">
        <v>3</v>
      </c>
      <c r="H198" s="17">
        <v>2</v>
      </c>
      <c r="K198" s="15" t="s">
        <v>187</v>
      </c>
      <c r="L198" s="17">
        <f t="shared" ref="L198:L203" si="202">L185</f>
        <v>1.2009611303968937</v>
      </c>
      <c r="M198" s="17">
        <f t="shared" ref="M198:M203" si="203">N185</f>
        <v>0.8885382011755435</v>
      </c>
      <c r="N198" s="17">
        <f t="shared" ref="N198:N208" si="204">P185</f>
        <v>0.9797083395608418</v>
      </c>
      <c r="O198" s="17">
        <f>Q185</f>
        <v>1.120420472683314</v>
      </c>
    </row>
    <row r="199" spans="1:17">
      <c r="A199" s="9">
        <v>3</v>
      </c>
      <c r="B199" s="10" t="s">
        <v>189</v>
      </c>
      <c r="C199" s="17">
        <v>1.8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202"/>
        <v>0.60937541923096439</v>
      </c>
      <c r="M199" s="17">
        <f t="shared" si="203"/>
        <v>0.62032381166928607</v>
      </c>
      <c r="N199" s="17">
        <f t="shared" si="204"/>
        <v>0.63336232162738404</v>
      </c>
      <c r="O199" s="17">
        <f t="shared" ref="O199:O208" si="205">Q186</f>
        <v>0.51097143620976027</v>
      </c>
    </row>
    <row r="200" spans="1:17">
      <c r="A200" s="9">
        <v>4</v>
      </c>
      <c r="B200" s="10" t="s">
        <v>191</v>
      </c>
      <c r="C200" s="17">
        <v>52.9</v>
      </c>
      <c r="D200" s="17">
        <v>53.2</v>
      </c>
      <c r="E200" s="17">
        <v>53.4</v>
      </c>
      <c r="F200" s="17">
        <v>53.7</v>
      </c>
      <c r="G200" s="17">
        <v>54.5</v>
      </c>
      <c r="H200" s="17">
        <v>54.4</v>
      </c>
      <c r="K200" s="15" t="s">
        <v>192</v>
      </c>
      <c r="L200" s="17">
        <f t="shared" si="202"/>
        <v>0.6768202682579384</v>
      </c>
      <c r="M200" s="17">
        <f t="shared" si="203"/>
        <v>8.8737830999390996E-4</v>
      </c>
      <c r="N200" s="17">
        <f t="shared" si="204"/>
        <v>8.8737830999390996E-4</v>
      </c>
      <c r="O200" s="17">
        <f t="shared" si="205"/>
        <v>8.8737830999390996E-4</v>
      </c>
    </row>
    <row r="201" spans="1:17">
      <c r="A201" s="9">
        <v>5</v>
      </c>
      <c r="B201" s="10" t="s">
        <v>193</v>
      </c>
      <c r="C201" s="17">
        <v>7.4</v>
      </c>
      <c r="D201" s="17">
        <v>7.4</v>
      </c>
      <c r="E201" s="17">
        <v>7.4</v>
      </c>
      <c r="F201" s="17">
        <v>7.4</v>
      </c>
      <c r="G201" s="17">
        <v>7.4</v>
      </c>
      <c r="H201" s="17">
        <v>7.7</v>
      </c>
      <c r="K201" s="15" t="s">
        <v>194</v>
      </c>
      <c r="L201" s="17">
        <f t="shared" si="202"/>
        <v>0.99685746501091854</v>
      </c>
      <c r="M201" s="17">
        <f t="shared" si="203"/>
        <v>1.0199255304585055</v>
      </c>
      <c r="N201" s="17">
        <f t="shared" si="204"/>
        <v>1.0515684112239134</v>
      </c>
      <c r="O201" s="17">
        <f t="shared" si="205"/>
        <v>1.0683804628542328</v>
      </c>
    </row>
    <row r="202" spans="1:17">
      <c r="A202" s="9">
        <v>6</v>
      </c>
      <c r="B202" s="10" t="s">
        <v>195</v>
      </c>
      <c r="C202" s="17">
        <v>7005.4</v>
      </c>
      <c r="D202" s="17">
        <v>7236.7</v>
      </c>
      <c r="E202" s="17">
        <v>8259.7999999999993</v>
      </c>
      <c r="F202" s="17">
        <v>8024.6</v>
      </c>
      <c r="G202" s="17">
        <v>9270.4</v>
      </c>
      <c r="H202" s="17">
        <v>12004.1</v>
      </c>
      <c r="K202" s="15" t="s">
        <v>196</v>
      </c>
      <c r="L202" s="17">
        <f t="shared" si="202"/>
        <v>0.68757721068076338</v>
      </c>
      <c r="M202" s="17">
        <f t="shared" si="203"/>
        <v>0.69993062188937383</v>
      </c>
      <c r="N202" s="17">
        <f t="shared" si="204"/>
        <v>0.71464237760760796</v>
      </c>
      <c r="O202" s="17">
        <f t="shared" si="205"/>
        <v>0.74498603261945295</v>
      </c>
    </row>
    <row r="203" spans="1:17">
      <c r="A203" s="9">
        <v>7</v>
      </c>
      <c r="B203" s="10" t="s">
        <v>197</v>
      </c>
      <c r="C203" s="17">
        <v>6648.8</v>
      </c>
      <c r="D203" s="17">
        <v>7815.8</v>
      </c>
      <c r="E203" s="17">
        <v>8251.2000000000007</v>
      </c>
      <c r="F203" s="17">
        <v>8232</v>
      </c>
      <c r="G203" s="17">
        <v>9601.4</v>
      </c>
      <c r="H203" s="17">
        <v>12413.5</v>
      </c>
      <c r="K203" s="15" t="s">
        <v>198</v>
      </c>
      <c r="L203" s="17">
        <f t="shared" si="202"/>
        <v>1.2331240278787265</v>
      </c>
      <c r="M203" s="17">
        <f t="shared" si="203"/>
        <v>1.0116834238524144</v>
      </c>
      <c r="N203" s="17">
        <f t="shared" si="204"/>
        <v>0.81009141229935877</v>
      </c>
      <c r="O203" s="17">
        <f t="shared" si="205"/>
        <v>0.81889956911533335</v>
      </c>
    </row>
    <row r="204" spans="1:17">
      <c r="A204" s="9">
        <v>8</v>
      </c>
      <c r="B204" s="10" t="s">
        <v>199</v>
      </c>
      <c r="C204" s="17"/>
      <c r="D204" s="17"/>
      <c r="E204" s="17">
        <v>38</v>
      </c>
      <c r="F204" s="17">
        <v>46</v>
      </c>
      <c r="G204" s="17">
        <v>40</v>
      </c>
      <c r="H204" s="17">
        <v>31</v>
      </c>
      <c r="K204" s="15" t="s">
        <v>200</v>
      </c>
      <c r="L204" s="17">
        <f>N191</f>
        <v>0.38209578547125328</v>
      </c>
      <c r="M204" s="17">
        <f>O191</f>
        <v>0.25916989414366259</v>
      </c>
      <c r="N204" s="17">
        <f t="shared" si="204"/>
        <v>0.25933244981920112</v>
      </c>
      <c r="O204" s="17">
        <f t="shared" si="205"/>
        <v>0.40561986280150714</v>
      </c>
    </row>
    <row r="205" spans="1:17">
      <c r="A205" s="9">
        <v>9</v>
      </c>
      <c r="B205" s="10" t="s">
        <v>201</v>
      </c>
      <c r="C205" s="17"/>
      <c r="D205" s="17"/>
      <c r="E205" s="17">
        <v>17</v>
      </c>
      <c r="F205" s="17">
        <v>12</v>
      </c>
      <c r="G205" s="17">
        <v>7</v>
      </c>
      <c r="H205" s="17">
        <v>13</v>
      </c>
      <c r="K205" s="15" t="s">
        <v>202</v>
      </c>
      <c r="L205" s="17">
        <f>L192</f>
        <v>0.58892796124796498</v>
      </c>
      <c r="M205" s="17">
        <f>N192</f>
        <v>1.1436792511685199</v>
      </c>
      <c r="N205" s="17">
        <f t="shared" si="204"/>
        <v>0.38555656638800312</v>
      </c>
      <c r="O205" s="17">
        <f t="shared" si="205"/>
        <v>0.27363152591199591</v>
      </c>
    </row>
    <row r="206" spans="1:17">
      <c r="A206" s="9">
        <v>10</v>
      </c>
      <c r="B206" s="10" t="s">
        <v>203</v>
      </c>
      <c r="C206" s="17">
        <v>50</v>
      </c>
      <c r="D206" s="17">
        <v>51</v>
      </c>
      <c r="E206" s="17">
        <v>42</v>
      </c>
      <c r="F206" s="17">
        <v>36</v>
      </c>
      <c r="G206" s="17">
        <v>44</v>
      </c>
      <c r="H206" s="17">
        <v>27</v>
      </c>
      <c r="K206" s="15" t="s">
        <v>204</v>
      </c>
      <c r="L206" s="17">
        <f>L193</f>
        <v>0.56942374507064131</v>
      </c>
      <c r="M206" s="17">
        <f>N193</f>
        <v>0.86392704994120073</v>
      </c>
      <c r="N206" s="17">
        <f t="shared" si="204"/>
        <v>0.88208582642507671</v>
      </c>
      <c r="O206" s="17">
        <f t="shared" si="205"/>
        <v>0.89873966998964105</v>
      </c>
    </row>
    <row r="207" spans="1:17">
      <c r="A207" s="9">
        <v>11</v>
      </c>
      <c r="B207" s="10" t="s">
        <v>205</v>
      </c>
      <c r="C207" s="17">
        <v>60</v>
      </c>
      <c r="D207" s="17">
        <v>62</v>
      </c>
      <c r="E207" s="17">
        <v>33</v>
      </c>
      <c r="F207" s="17">
        <v>51</v>
      </c>
      <c r="G207" s="17">
        <v>64</v>
      </c>
      <c r="H207" s="17">
        <v>57</v>
      </c>
      <c r="K207" s="15" t="s">
        <v>206</v>
      </c>
      <c r="L207" s="17">
        <f>L194</f>
        <v>1.0675260182835908</v>
      </c>
      <c r="M207" s="17">
        <f>N194</f>
        <v>1.0842496579592857</v>
      </c>
      <c r="N207" s="17">
        <f t="shared" si="204"/>
        <v>1.1034565220204688</v>
      </c>
      <c r="O207" s="17">
        <f t="shared" si="205"/>
        <v>1.120420472683314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2</v>
      </c>
      <c r="F208" s="17">
        <v>2</v>
      </c>
      <c r="G208" s="17">
        <v>2</v>
      </c>
      <c r="H208" s="17">
        <v>2</v>
      </c>
      <c r="K208" s="15" t="s">
        <v>208</v>
      </c>
      <c r="L208" s="17">
        <f>L195</f>
        <v>0.87285596435034074</v>
      </c>
      <c r="M208" s="17">
        <f>N195</f>
        <v>0.43196352497060042</v>
      </c>
      <c r="N208" s="17">
        <f t="shared" si="204"/>
        <v>0.44104291321253841</v>
      </c>
      <c r="O208" s="17">
        <f t="shared" si="205"/>
        <v>0.44936983499482053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7</v>
      </c>
      <c r="D210" s="17">
        <v>5</v>
      </c>
      <c r="E210" s="17">
        <v>2</v>
      </c>
      <c r="F210" s="17">
        <v>2</v>
      </c>
      <c r="G210" s="21">
        <v>2</v>
      </c>
      <c r="H210" s="21">
        <v>2</v>
      </c>
    </row>
    <row r="211" spans="1:17">
      <c r="A211" s="9">
        <v>15</v>
      </c>
      <c r="B211" s="10" t="s">
        <v>213</v>
      </c>
      <c r="C211" s="17">
        <v>1773</v>
      </c>
      <c r="D211" s="17">
        <v>1754</v>
      </c>
      <c r="E211" s="17">
        <v>1719</v>
      </c>
      <c r="F211" s="17">
        <v>1707</v>
      </c>
      <c r="G211" s="17">
        <v>1658</v>
      </c>
      <c r="H211" s="17">
        <v>1605</v>
      </c>
    </row>
    <row r="213" spans="1:17" ht="16">
      <c r="A213" s="20" t="s">
        <v>328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06">C227/C241*1000</f>
        <v>4.2016806722689077</v>
      </c>
      <c r="D215" s="17">
        <f t="shared" si="206"/>
        <v>4.2918454935622314</v>
      </c>
      <c r="E215" s="17">
        <f t="shared" si="206"/>
        <v>4.3516100957354222</v>
      </c>
      <c r="F215" s="17">
        <f t="shared" si="206"/>
        <v>3.5618878005342829</v>
      </c>
      <c r="G215" s="17">
        <f t="shared" si="206"/>
        <v>2.7051397655545539</v>
      </c>
      <c r="H215" s="17">
        <f t="shared" ref="H215" si="207">H227/H241*1000</f>
        <v>3.7174721189591078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08">IF(C215/$I215&gt;1,2^((1-$I215/C215)/LN(10/3)),2^(-LOG($I215/C215,10/3)))</f>
        <v>0.90470368034762649</v>
      </c>
      <c r="M215" s="17">
        <f t="shared" si="208"/>
        <v>0.91583041175338176</v>
      </c>
      <c r="N215" s="17">
        <f t="shared" si="208"/>
        <v>0.92315102366654778</v>
      </c>
      <c r="O215" s="17">
        <f t="shared" si="208"/>
        <v>0.82262675163854593</v>
      </c>
      <c r="P215" s="17">
        <f t="shared" si="208"/>
        <v>0.70211805945628891</v>
      </c>
      <c r="Q215" s="17">
        <f t="shared" si="208"/>
        <v>0.84312591560863581</v>
      </c>
    </row>
    <row r="216" spans="1:17">
      <c r="A216" s="9">
        <v>2</v>
      </c>
      <c r="B216" s="15" t="s">
        <v>176</v>
      </c>
      <c r="C216" s="17">
        <f t="shared" ref="C216:G216" si="209">C228/C241*1000</f>
        <v>0.84033613445378152</v>
      </c>
      <c r="D216" s="17">
        <f t="shared" si="209"/>
        <v>0.85836909871244627</v>
      </c>
      <c r="E216" s="17">
        <f t="shared" si="209"/>
        <v>0.8703220191470844</v>
      </c>
      <c r="F216" s="17">
        <f t="shared" si="209"/>
        <v>0.89047195013357072</v>
      </c>
      <c r="G216" s="17">
        <f t="shared" si="209"/>
        <v>0.90171325518485113</v>
      </c>
      <c r="H216" s="17">
        <f t="shared" ref="H216" si="210">H228/H241*1000</f>
        <v>0.92936802973977695</v>
      </c>
      <c r="I216" s="18">
        <f>Показатели!$E$3</f>
        <v>4</v>
      </c>
      <c r="J216" s="9">
        <v>2</v>
      </c>
      <c r="K216" s="15" t="s">
        <v>176</v>
      </c>
      <c r="L216" s="17">
        <f t="shared" si="208"/>
        <v>0.40727748316757367</v>
      </c>
      <c r="M216" s="17">
        <f t="shared" si="208"/>
        <v>0.41228649027261416</v>
      </c>
      <c r="N216" s="17">
        <f t="shared" si="208"/>
        <v>0.41558206700122358</v>
      </c>
      <c r="O216" s="17">
        <f t="shared" si="208"/>
        <v>0.42109450973373741</v>
      </c>
      <c r="P216" s="17">
        <f t="shared" si="208"/>
        <v>0.42414680930901072</v>
      </c>
      <c r="Q216" s="17">
        <f t="shared" si="208"/>
        <v>0.43158782931609069</v>
      </c>
    </row>
    <row r="217" spans="1:17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0.42919454935622314</v>
      </c>
      <c r="E217" s="17">
        <f>E229/E241*1000+0.00001</f>
        <v>1.0000000000000001E-5</v>
      </c>
      <c r="F217" s="17">
        <f>F229/F241*1000+0.00001</f>
        <v>0.35619878005342837</v>
      </c>
      <c r="G217" s="17">
        <f>G229/G241*1000</f>
        <v>0.36068530207394051</v>
      </c>
      <c r="H217" s="17">
        <f>H229/H241*1000+0.00001</f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208"/>
        <v>8.8737830999390996E-4</v>
      </c>
      <c r="M217" s="17">
        <f t="shared" si="208"/>
        <v>0.41229202073779636</v>
      </c>
      <c r="N217" s="17">
        <f t="shared" si="208"/>
        <v>8.8737830999390996E-4</v>
      </c>
      <c r="O217" s="17">
        <f t="shared" si="208"/>
        <v>0.37033426029990968</v>
      </c>
      <c r="P217" s="17">
        <f t="shared" si="208"/>
        <v>0.37301259562878292</v>
      </c>
      <c r="Q217" s="17">
        <f t="shared" si="208"/>
        <v>8.8737830999390996E-4</v>
      </c>
    </row>
    <row r="218" spans="1:17">
      <c r="A218" s="9">
        <v>4</v>
      </c>
      <c r="B218" s="15" t="s">
        <v>178</v>
      </c>
      <c r="C218" s="17">
        <f t="shared" ref="C218:G218" si="211">C230/C241*1000</f>
        <v>29.411764705882351</v>
      </c>
      <c r="D218" s="17">
        <f t="shared" si="211"/>
        <v>30.042918454935624</v>
      </c>
      <c r="E218" s="17">
        <f t="shared" si="211"/>
        <v>30.461270670147954</v>
      </c>
      <c r="F218" s="17">
        <f t="shared" si="211"/>
        <v>31.255565449688334</v>
      </c>
      <c r="G218" s="17">
        <f t="shared" si="211"/>
        <v>31.650135256988282</v>
      </c>
      <c r="H218" s="17">
        <f t="shared" ref="H218" si="212">H230/H241*1000</f>
        <v>32.899628252788105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08"/>
        <v>0.98866403963735472</v>
      </c>
      <c r="M218" s="17">
        <f t="shared" si="208"/>
        <v>1.0008227906530909</v>
      </c>
      <c r="N218" s="17">
        <f t="shared" si="208"/>
        <v>1.0087561072633722</v>
      </c>
      <c r="O218" s="17">
        <f t="shared" si="208"/>
        <v>1.0233965832949126</v>
      </c>
      <c r="P218" s="17">
        <f t="shared" si="208"/>
        <v>1.0304710171234279</v>
      </c>
      <c r="Q218" s="17">
        <f t="shared" si="208"/>
        <v>1.0520505114119367</v>
      </c>
    </row>
    <row r="219" spans="1:17">
      <c r="A219" s="9">
        <v>5</v>
      </c>
      <c r="B219" s="15" t="s">
        <v>179</v>
      </c>
      <c r="C219" s="17">
        <f t="shared" ref="C219:G219" si="213">C231/C241*1000</f>
        <v>8.9915966386554604</v>
      </c>
      <c r="D219" s="17">
        <f t="shared" si="213"/>
        <v>9.1845493562231759</v>
      </c>
      <c r="E219" s="17">
        <f t="shared" si="213"/>
        <v>9.3124456048738029</v>
      </c>
      <c r="F219" s="17">
        <f t="shared" si="213"/>
        <v>9.5280498664292068</v>
      </c>
      <c r="G219" s="17">
        <f t="shared" si="213"/>
        <v>9.6483318304779075</v>
      </c>
      <c r="H219" s="17">
        <f t="shared" ref="H219" si="214">H231/H241*1000</f>
        <v>9.9442379182156131</v>
      </c>
      <c r="I219" s="18">
        <f>Показатели!$E$6</f>
        <v>8</v>
      </c>
      <c r="J219" s="9">
        <v>5</v>
      </c>
      <c r="K219" s="15" t="s">
        <v>179</v>
      </c>
      <c r="L219" s="17">
        <f t="shared" si="208"/>
        <v>1.0655490929766858</v>
      </c>
      <c r="M219" s="17">
        <f t="shared" si="208"/>
        <v>1.0770774467519344</v>
      </c>
      <c r="N219" s="17">
        <f t="shared" si="208"/>
        <v>1.0845209653241474</v>
      </c>
      <c r="O219" s="17">
        <f t="shared" si="208"/>
        <v>1.0967265549266203</v>
      </c>
      <c r="P219" s="17">
        <f t="shared" si="208"/>
        <v>1.1033555945725932</v>
      </c>
      <c r="Q219" s="17">
        <f t="shared" si="208"/>
        <v>1.1191401580121372</v>
      </c>
    </row>
    <row r="220" spans="1:17">
      <c r="A220" s="9">
        <v>6</v>
      </c>
      <c r="B220" s="15" t="s">
        <v>180</v>
      </c>
      <c r="C220" s="17">
        <f t="shared" ref="C220:G220" si="215">(C232-C233)/C232*100</f>
        <v>-1.4507772020725389</v>
      </c>
      <c r="D220" s="17">
        <f t="shared" si="215"/>
        <v>0.75197718138208225</v>
      </c>
      <c r="E220" s="17">
        <f t="shared" si="215"/>
        <v>1.6242257398485889</v>
      </c>
      <c r="F220" s="17">
        <f t="shared" si="215"/>
        <v>4.2643391521197005</v>
      </c>
      <c r="G220" s="17">
        <f t="shared" si="215"/>
        <v>-4.4676566826076014</v>
      </c>
      <c r="H220" s="17">
        <f t="shared" ref="H220" si="216">(H232-H233)/H232*100</f>
        <v>-0.66932959084529853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17">(ATAN((C220+2.4)/10)+3.1415/2)/3.1415*1.75</f>
        <v>0.92771932536862634</v>
      </c>
      <c r="M220" s="17">
        <f t="shared" si="217"/>
        <v>1.0450926941258041</v>
      </c>
      <c r="N220" s="17">
        <f t="shared" si="217"/>
        <v>1.0881268022807098</v>
      </c>
      <c r="O220" s="17">
        <f t="shared" si="217"/>
        <v>1.2024622118656529</v>
      </c>
      <c r="P220" s="17">
        <f t="shared" si="217"/>
        <v>0.76141992212567255</v>
      </c>
      <c r="Q220" s="17">
        <f t="shared" si="217"/>
        <v>0.97046289363366744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-13.054830287206265</v>
      </c>
      <c r="F221" s="17">
        <f>(F235-F234)/F241*1000</f>
        <v>-11.57613535173642</v>
      </c>
      <c r="G221" s="17">
        <f>(G235-G234)/G241*1000</f>
        <v>-8.1154192966636618</v>
      </c>
      <c r="H221" s="17">
        <f>(H235-H234)/H241*1000</f>
        <v>-12.081784386617102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18">(ATAN(E221/10)+3.1415/2)/3.1415*1.75</f>
        <v>0.36410271517011827</v>
      </c>
      <c r="O221" s="17">
        <f t="shared" si="218"/>
        <v>0.39686614346866511</v>
      </c>
      <c r="P221" s="17">
        <f t="shared" si="218"/>
        <v>0.49523123395404045</v>
      </c>
      <c r="Q221" s="17">
        <f t="shared" si="218"/>
        <v>0.3851245417881502</v>
      </c>
    </row>
    <row r="222" spans="1:17">
      <c r="A222" s="9">
        <v>8</v>
      </c>
      <c r="B222" s="15" t="s">
        <v>182</v>
      </c>
      <c r="C222" s="17">
        <f t="shared" ref="C222:H222" si="219">(C236-C237)/C241*1000</f>
        <v>-11.76470588235294</v>
      </c>
      <c r="D222" s="17">
        <f t="shared" si="219"/>
        <v>-6.0085836909871251</v>
      </c>
      <c r="E222" s="17">
        <f t="shared" si="219"/>
        <v>-9.5735422106179282</v>
      </c>
      <c r="F222" s="17">
        <f t="shared" si="219"/>
        <v>-0.89047195013357072</v>
      </c>
      <c r="G222" s="17">
        <f t="shared" si="219"/>
        <v>-21.641118124436431</v>
      </c>
      <c r="H222" s="17">
        <f t="shared" si="219"/>
        <v>-13.011152416356877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0.39241876190762764</v>
      </c>
      <c r="M222" s="17">
        <f>(ATAN(D222/10)+3.1415/2)/3.1415*1.75</f>
        <v>0.57360314299748616</v>
      </c>
      <c r="N222" s="17">
        <f t="shared" si="218"/>
        <v>0.44962207214386263</v>
      </c>
      <c r="O222" s="17">
        <f t="shared" si="218"/>
        <v>0.82552597377635228</v>
      </c>
      <c r="P222" s="17">
        <f t="shared" si="218"/>
        <v>0.24110089116882247</v>
      </c>
      <c r="Q222" s="17">
        <f t="shared" si="218"/>
        <v>0.36500434058620851</v>
      </c>
    </row>
    <row r="223" spans="1:17">
      <c r="A223" s="9">
        <v>9</v>
      </c>
      <c r="B223" s="15" t="s">
        <v>183</v>
      </c>
      <c r="C223" s="17">
        <f>C238/C241*1000+0.0001</f>
        <v>1E-4</v>
      </c>
      <c r="D223" s="17">
        <f>D238/D241*1000+0.0001</f>
        <v>1E-4</v>
      </c>
      <c r="E223" s="17">
        <f t="shared" ref="E223:G223" si="220">E238/E241*1000</f>
        <v>1.7406440382941688</v>
      </c>
      <c r="F223" s="17">
        <f t="shared" si="220"/>
        <v>1.7809439002671414</v>
      </c>
      <c r="G223" s="17">
        <f t="shared" si="220"/>
        <v>1.8034265103697023</v>
      </c>
      <c r="H223" s="17">
        <f t="shared" ref="H223" si="221">H238/H241*1000</f>
        <v>1.8587360594795539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2">IF(C223/$I223&gt;1,2^((1-$I223/C223)/LN(10/3)),2^(-LOG($I223/C223,10/3)))</f>
        <v>3.9423462189380623E-3</v>
      </c>
      <c r="M223" s="17">
        <f t="shared" si="222"/>
        <v>3.9423462189380623E-3</v>
      </c>
      <c r="N223" s="17">
        <f t="shared" si="222"/>
        <v>1.082846070943918</v>
      </c>
      <c r="O223" s="17">
        <f t="shared" si="222"/>
        <v>1.0950711084167017</v>
      </c>
      <c r="P223" s="17">
        <f t="shared" si="222"/>
        <v>1.1017108889653662</v>
      </c>
      <c r="Q223" s="17">
        <f t="shared" si="222"/>
        <v>1.1175215282812516</v>
      </c>
    </row>
    <row r="224" spans="1:17">
      <c r="A224" s="9">
        <v>10</v>
      </c>
      <c r="B224" s="15" t="s">
        <v>184</v>
      </c>
      <c r="C224" s="17">
        <f t="shared" ref="C224" si="223">C239/C241*100</f>
        <v>8.4033613445378158E-2</v>
      </c>
      <c r="D224" s="17">
        <f>D239/D241*100+0.0001</f>
        <v>1E-4</v>
      </c>
      <c r="E224" s="17">
        <f t="shared" ref="E224:G224" si="224">E239/E241*100+0.0001</f>
        <v>1E-4</v>
      </c>
      <c r="F224" s="17">
        <f t="shared" si="224"/>
        <v>1E-4</v>
      </c>
      <c r="G224" s="17">
        <f t="shared" si="224"/>
        <v>1E-4</v>
      </c>
      <c r="H224" s="17">
        <f t="shared" ref="H224" si="225">H239/H241*100+0.0001</f>
        <v>1E-4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2"/>
        <v>1.2625900927429978</v>
      </c>
      <c r="M224" s="17">
        <f t="shared" si="222"/>
        <v>2.7935603045913963E-2</v>
      </c>
      <c r="N224" s="17">
        <f t="shared" si="222"/>
        <v>2.7935603045913963E-2</v>
      </c>
      <c r="O224" s="17">
        <f t="shared" si="222"/>
        <v>2.7935603045913963E-2</v>
      </c>
      <c r="P224" s="17">
        <f t="shared" si="222"/>
        <v>2.7935603045913963E-2</v>
      </c>
      <c r="Q224" s="17">
        <f t="shared" si="222"/>
        <v>2.7935603045913963E-2</v>
      </c>
    </row>
    <row r="225" spans="1:17">
      <c r="A225" s="9">
        <v>11</v>
      </c>
      <c r="B225" s="15" t="s">
        <v>185</v>
      </c>
      <c r="C225" s="17">
        <f t="shared" ref="C225:G225" si="226">C240/C241*1000</f>
        <v>4.2016806722689077</v>
      </c>
      <c r="D225" s="17">
        <f t="shared" si="226"/>
        <v>4.2918454935622314</v>
      </c>
      <c r="E225" s="17">
        <f t="shared" si="226"/>
        <v>3.4812880765883376</v>
      </c>
      <c r="F225" s="17">
        <f t="shared" si="226"/>
        <v>3.5618878005342829</v>
      </c>
      <c r="G225" s="17">
        <f t="shared" si="226"/>
        <v>3.6068530207394045</v>
      </c>
      <c r="H225" s="17">
        <f t="shared" ref="H225" si="227">H240/H241*1000</f>
        <v>3.7174721189591078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2"/>
        <v>0.90470368034762649</v>
      </c>
      <c r="M225" s="17">
        <f t="shared" si="222"/>
        <v>0.91583041175338176</v>
      </c>
      <c r="N225" s="17">
        <f t="shared" si="222"/>
        <v>0.81185795092084312</v>
      </c>
      <c r="O225" s="17">
        <f t="shared" si="222"/>
        <v>0.82262675163854593</v>
      </c>
      <c r="P225" s="17">
        <f t="shared" si="222"/>
        <v>0.82858955387556033</v>
      </c>
      <c r="Q225" s="17">
        <f t="shared" si="222"/>
        <v>0.84312591560863581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5</v>
      </c>
      <c r="D227" s="17">
        <v>5</v>
      </c>
      <c r="E227" s="17">
        <v>5</v>
      </c>
      <c r="F227" s="17">
        <v>4</v>
      </c>
      <c r="G227" s="17">
        <v>3</v>
      </c>
      <c r="H227" s="17">
        <v>4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1</v>
      </c>
      <c r="D228" s="17">
        <v>1</v>
      </c>
      <c r="E228" s="17">
        <v>1</v>
      </c>
      <c r="F228" s="17">
        <v>1</v>
      </c>
      <c r="G228" s="17">
        <v>1</v>
      </c>
      <c r="H228" s="17">
        <v>1</v>
      </c>
      <c r="K228" s="15" t="s">
        <v>187</v>
      </c>
      <c r="L228" s="17">
        <f t="shared" ref="L228:L233" si="228">L215</f>
        <v>0.90470368034762649</v>
      </c>
      <c r="M228" s="17">
        <f t="shared" ref="M228:M233" si="229">N215</f>
        <v>0.92315102366654778</v>
      </c>
      <c r="N228" s="17">
        <f t="shared" ref="N228:N238" si="230">P215</f>
        <v>0.70211805945628891</v>
      </c>
      <c r="O228" s="17">
        <f>Q215</f>
        <v>0.84312591560863581</v>
      </c>
    </row>
    <row r="229" spans="1:17">
      <c r="A229" s="9">
        <v>3</v>
      </c>
      <c r="B229" s="10" t="s">
        <v>189</v>
      </c>
      <c r="C229" s="17">
        <v>0</v>
      </c>
      <c r="D229" s="17">
        <v>0.5</v>
      </c>
      <c r="E229" s="17"/>
      <c r="F229" s="17">
        <v>0.4</v>
      </c>
      <c r="G229" s="17">
        <v>0.4</v>
      </c>
      <c r="H229" s="17">
        <v>0</v>
      </c>
      <c r="K229" s="15" t="s">
        <v>190</v>
      </c>
      <c r="L229" s="17">
        <f t="shared" si="228"/>
        <v>0.40727748316757367</v>
      </c>
      <c r="M229" s="17">
        <f t="shared" si="229"/>
        <v>0.41558206700122358</v>
      </c>
      <c r="N229" s="17">
        <f t="shared" si="230"/>
        <v>0.42414680930901072</v>
      </c>
      <c r="O229" s="17">
        <f t="shared" ref="O229:O238" si="231">Q216</f>
        <v>0.43158782931609069</v>
      </c>
    </row>
    <row r="230" spans="1:17">
      <c r="A230" s="9">
        <v>4</v>
      </c>
      <c r="B230" s="10" t="s">
        <v>191</v>
      </c>
      <c r="C230" s="17">
        <v>35</v>
      </c>
      <c r="D230" s="17">
        <v>35</v>
      </c>
      <c r="E230" s="17">
        <v>35</v>
      </c>
      <c r="F230" s="17">
        <v>35.1</v>
      </c>
      <c r="G230" s="17">
        <v>35.1</v>
      </c>
      <c r="H230" s="17">
        <v>35.4</v>
      </c>
      <c r="K230" s="15" t="s">
        <v>192</v>
      </c>
      <c r="L230" s="17">
        <f t="shared" si="228"/>
        <v>8.8737830999390996E-4</v>
      </c>
      <c r="M230" s="17">
        <f t="shared" si="229"/>
        <v>8.8737830999390996E-4</v>
      </c>
      <c r="N230" s="17">
        <f t="shared" si="230"/>
        <v>0.37301259562878292</v>
      </c>
      <c r="O230" s="17">
        <f t="shared" si="231"/>
        <v>8.8737830999390996E-4</v>
      </c>
    </row>
    <row r="231" spans="1:17">
      <c r="A231" s="9">
        <v>5</v>
      </c>
      <c r="B231" s="10" t="s">
        <v>193</v>
      </c>
      <c r="C231" s="17">
        <v>10.7</v>
      </c>
      <c r="D231" s="17">
        <v>10.7</v>
      </c>
      <c r="E231" s="17">
        <v>10.7</v>
      </c>
      <c r="F231" s="17">
        <v>10.7</v>
      </c>
      <c r="G231" s="17">
        <v>10.7</v>
      </c>
      <c r="H231" s="17">
        <v>10.7</v>
      </c>
      <c r="K231" s="15" t="s">
        <v>194</v>
      </c>
      <c r="L231" s="17">
        <f t="shared" si="228"/>
        <v>0.98866403963735472</v>
      </c>
      <c r="M231" s="17">
        <f t="shared" si="229"/>
        <v>1.0087561072633722</v>
      </c>
      <c r="N231" s="17">
        <f t="shared" si="230"/>
        <v>1.0304710171234279</v>
      </c>
      <c r="O231" s="17">
        <f t="shared" si="231"/>
        <v>1.0520505114119367</v>
      </c>
    </row>
    <row r="232" spans="1:17">
      <c r="A232" s="9">
        <v>6</v>
      </c>
      <c r="B232" s="10" t="s">
        <v>195</v>
      </c>
      <c r="C232" s="17">
        <v>6755</v>
      </c>
      <c r="D232" s="17">
        <v>7713</v>
      </c>
      <c r="E232" s="17">
        <v>7265</v>
      </c>
      <c r="F232" s="17">
        <v>8020</v>
      </c>
      <c r="G232" s="17">
        <v>7946</v>
      </c>
      <c r="H232" s="17">
        <v>9263</v>
      </c>
      <c r="K232" s="15" t="s">
        <v>196</v>
      </c>
      <c r="L232" s="17">
        <f t="shared" si="228"/>
        <v>1.0655490929766858</v>
      </c>
      <c r="M232" s="17">
        <f t="shared" si="229"/>
        <v>1.0845209653241474</v>
      </c>
      <c r="N232" s="17">
        <f t="shared" si="230"/>
        <v>1.1033555945725932</v>
      </c>
      <c r="O232" s="17">
        <f t="shared" si="231"/>
        <v>1.1191401580121372</v>
      </c>
    </row>
    <row r="233" spans="1:17">
      <c r="A233" s="9">
        <v>7</v>
      </c>
      <c r="B233" s="10" t="s">
        <v>197</v>
      </c>
      <c r="C233" s="17">
        <v>6853</v>
      </c>
      <c r="D233" s="17">
        <v>7655</v>
      </c>
      <c r="E233" s="17">
        <v>7147</v>
      </c>
      <c r="F233" s="17">
        <v>7678</v>
      </c>
      <c r="G233" s="17">
        <v>8301</v>
      </c>
      <c r="H233" s="17">
        <v>9325</v>
      </c>
      <c r="K233" s="15" t="s">
        <v>198</v>
      </c>
      <c r="L233" s="17">
        <f t="shared" si="228"/>
        <v>0.92771932536862634</v>
      </c>
      <c r="M233" s="17">
        <f t="shared" si="229"/>
        <v>1.0881268022807098</v>
      </c>
      <c r="N233" s="17">
        <f t="shared" si="230"/>
        <v>0.76141992212567255</v>
      </c>
      <c r="O233" s="17">
        <f t="shared" si="231"/>
        <v>0.97046289363366744</v>
      </c>
    </row>
    <row r="234" spans="1:17">
      <c r="A234" s="9">
        <v>8</v>
      </c>
      <c r="B234" s="10" t="s">
        <v>199</v>
      </c>
      <c r="C234" s="17"/>
      <c r="D234" s="17"/>
      <c r="E234" s="17">
        <v>21</v>
      </c>
      <c r="F234" s="17">
        <v>19</v>
      </c>
      <c r="G234" s="17">
        <v>16</v>
      </c>
      <c r="H234" s="17">
        <v>19</v>
      </c>
      <c r="K234" s="15" t="s">
        <v>200</v>
      </c>
      <c r="L234" s="17">
        <f>N221</f>
        <v>0.36410271517011827</v>
      </c>
      <c r="M234" s="17">
        <f>O221</f>
        <v>0.39686614346866511</v>
      </c>
      <c r="N234" s="17">
        <f t="shared" si="230"/>
        <v>0.49523123395404045</v>
      </c>
      <c r="O234" s="17">
        <f t="shared" si="231"/>
        <v>0.3851245417881502</v>
      </c>
    </row>
    <row r="235" spans="1:17">
      <c r="A235" s="9">
        <v>9</v>
      </c>
      <c r="B235" s="10" t="s">
        <v>201</v>
      </c>
      <c r="C235" s="17"/>
      <c r="D235" s="17"/>
      <c r="E235" s="17">
        <v>6</v>
      </c>
      <c r="F235" s="17">
        <v>6</v>
      </c>
      <c r="G235" s="17">
        <v>7</v>
      </c>
      <c r="H235" s="17">
        <v>6</v>
      </c>
      <c r="K235" s="15" t="s">
        <v>202</v>
      </c>
      <c r="L235" s="17">
        <f>L222</f>
        <v>0.39241876190762764</v>
      </c>
      <c r="M235" s="17">
        <f>N222</f>
        <v>0.44962207214386263</v>
      </c>
      <c r="N235" s="17">
        <f t="shared" si="230"/>
        <v>0.24110089116882247</v>
      </c>
      <c r="O235" s="17">
        <f t="shared" si="231"/>
        <v>0.36500434058620851</v>
      </c>
    </row>
    <row r="236" spans="1:17">
      <c r="A236" s="9">
        <v>10</v>
      </c>
      <c r="B236" s="10" t="s">
        <v>203</v>
      </c>
      <c r="C236" s="17">
        <v>40</v>
      </c>
      <c r="D236" s="17">
        <v>68</v>
      </c>
      <c r="E236" s="17">
        <v>43</v>
      </c>
      <c r="F236" s="17">
        <v>39</v>
      </c>
      <c r="G236" s="17">
        <v>19</v>
      </c>
      <c r="H236" s="17">
        <v>23</v>
      </c>
      <c r="K236" s="15" t="s">
        <v>204</v>
      </c>
      <c r="L236" s="17">
        <f>L223</f>
        <v>3.9423462189380623E-3</v>
      </c>
      <c r="M236" s="17">
        <f>N223</f>
        <v>1.082846070943918</v>
      </c>
      <c r="N236" s="17">
        <f t="shared" si="230"/>
        <v>1.1017108889653662</v>
      </c>
      <c r="O236" s="17">
        <f t="shared" si="231"/>
        <v>1.1175215282812516</v>
      </c>
    </row>
    <row r="237" spans="1:17">
      <c r="A237" s="9">
        <v>11</v>
      </c>
      <c r="B237" s="10" t="s">
        <v>205</v>
      </c>
      <c r="C237" s="17">
        <v>54</v>
      </c>
      <c r="D237" s="17">
        <v>75</v>
      </c>
      <c r="E237" s="17">
        <v>54</v>
      </c>
      <c r="F237" s="17">
        <v>40</v>
      </c>
      <c r="G237" s="17">
        <v>43</v>
      </c>
      <c r="H237" s="17">
        <v>37</v>
      </c>
      <c r="K237" s="15" t="s">
        <v>206</v>
      </c>
      <c r="L237" s="17">
        <f>L224</f>
        <v>1.2625900927429978</v>
      </c>
      <c r="M237" s="17">
        <f>N224</f>
        <v>2.7935603045913963E-2</v>
      </c>
      <c r="N237" s="17">
        <f t="shared" si="230"/>
        <v>2.7935603045913963E-2</v>
      </c>
      <c r="O237" s="17">
        <f t="shared" si="231"/>
        <v>2.7935603045913963E-2</v>
      </c>
    </row>
    <row r="238" spans="1:17">
      <c r="A238" s="9">
        <v>12</v>
      </c>
      <c r="B238" s="10" t="s">
        <v>207</v>
      </c>
      <c r="C238" s="17"/>
      <c r="D238" s="17"/>
      <c r="E238" s="17">
        <v>2</v>
      </c>
      <c r="F238" s="17">
        <v>2</v>
      </c>
      <c r="G238" s="17">
        <v>2</v>
      </c>
      <c r="H238" s="17">
        <v>2</v>
      </c>
      <c r="K238" s="15" t="s">
        <v>208</v>
      </c>
      <c r="L238" s="17">
        <f>L225</f>
        <v>0.90470368034762649</v>
      </c>
      <c r="M238" s="17">
        <f>N225</f>
        <v>0.81185795092084312</v>
      </c>
      <c r="N238" s="17">
        <f t="shared" si="230"/>
        <v>0.82858955387556033</v>
      </c>
      <c r="O238" s="17">
        <f t="shared" si="231"/>
        <v>0.84312591560863581</v>
      </c>
    </row>
    <row r="239" spans="1:17">
      <c r="A239" s="9">
        <v>13</v>
      </c>
      <c r="B239" s="10" t="s">
        <v>209</v>
      </c>
      <c r="C239" s="17">
        <v>1</v>
      </c>
      <c r="D239" s="17"/>
      <c r="E239" s="17"/>
      <c r="F239" s="17"/>
      <c r="G239" s="17"/>
      <c r="H239" s="17"/>
    </row>
    <row r="240" spans="1:17">
      <c r="A240" s="9">
        <v>14</v>
      </c>
      <c r="B240" s="10" t="s">
        <v>211</v>
      </c>
      <c r="C240" s="17">
        <v>5</v>
      </c>
      <c r="D240" s="17">
        <v>5</v>
      </c>
      <c r="E240" s="17">
        <v>4</v>
      </c>
      <c r="F240" s="17">
        <v>4</v>
      </c>
      <c r="G240" s="21">
        <v>4</v>
      </c>
      <c r="H240" s="21">
        <v>4</v>
      </c>
    </row>
    <row r="241" spans="1:17">
      <c r="A241" s="9">
        <v>15</v>
      </c>
      <c r="B241" s="10" t="s">
        <v>213</v>
      </c>
      <c r="C241" s="17">
        <v>1190</v>
      </c>
      <c r="D241" s="17">
        <v>1165</v>
      </c>
      <c r="E241" s="17">
        <v>1149</v>
      </c>
      <c r="F241" s="17">
        <v>1123</v>
      </c>
      <c r="G241" s="17">
        <v>1109</v>
      </c>
      <c r="H241" s="17">
        <v>1076</v>
      </c>
    </row>
    <row r="243" spans="1:17" ht="16">
      <c r="A243" s="20" t="s">
        <v>329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G245" si="232">C257/C271*1000</f>
        <v>4.1025641025641022</v>
      </c>
      <c r="D245" s="17">
        <f t="shared" si="232"/>
        <v>4.1365046535677354</v>
      </c>
      <c r="E245" s="17">
        <f t="shared" si="232"/>
        <v>4.0650406504065044</v>
      </c>
      <c r="F245" s="17">
        <f t="shared" si="232"/>
        <v>4.1623309053069724</v>
      </c>
      <c r="G245" s="17">
        <f t="shared" si="232"/>
        <v>3.1813361611876991</v>
      </c>
      <c r="H245" s="17">
        <f t="shared" ref="H245" si="233">H257/H271*1000</f>
        <v>3.2751091703056767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234">IF(C245/$I245&gt;1,2^((1-$I245/C245)/LN(10/3)),2^(-LOG($I245/C245,10/3)))</f>
        <v>0.89235470620513158</v>
      </c>
      <c r="M245" s="17">
        <f t="shared" si="234"/>
        <v>0.89659748042324938</v>
      </c>
      <c r="N245" s="17">
        <f t="shared" si="234"/>
        <v>0.88764667600801606</v>
      </c>
      <c r="O245" s="17">
        <f t="shared" si="234"/>
        <v>0.89981603038309022</v>
      </c>
      <c r="P245" s="17">
        <f t="shared" si="234"/>
        <v>0.77081831547151469</v>
      </c>
      <c r="Q245" s="17">
        <f t="shared" si="234"/>
        <v>0.78381828890396021</v>
      </c>
    </row>
    <row r="246" spans="1:17">
      <c r="A246" s="9">
        <v>2</v>
      </c>
      <c r="B246" s="15" t="s">
        <v>176</v>
      </c>
      <c r="C246" s="17">
        <f t="shared" ref="C246:G246" si="235">C258/C271*1000</f>
        <v>1.0256410256410255</v>
      </c>
      <c r="D246" s="17">
        <f t="shared" si="235"/>
        <v>1.0341261633919339</v>
      </c>
      <c r="E246" s="17">
        <f t="shared" si="235"/>
        <v>1.0162601626016261</v>
      </c>
      <c r="F246" s="17">
        <f t="shared" si="235"/>
        <v>1.0405827263267431</v>
      </c>
      <c r="G246" s="17">
        <f t="shared" si="235"/>
        <v>1.0604453870625663</v>
      </c>
      <c r="H246" s="17">
        <f t="shared" ref="H246" si="236">H258/H271*1000</f>
        <v>1.0917030567685588</v>
      </c>
      <c r="I246" s="18">
        <f>Показатели!$E$3</f>
        <v>4</v>
      </c>
      <c r="J246" s="9">
        <v>2</v>
      </c>
      <c r="K246" s="15" t="s">
        <v>176</v>
      </c>
      <c r="L246" s="17">
        <f t="shared" si="234"/>
        <v>0.45678756102883328</v>
      </c>
      <c r="M246" s="17">
        <f t="shared" si="234"/>
        <v>0.45895939524858187</v>
      </c>
      <c r="N246" s="17">
        <f t="shared" si="234"/>
        <v>0.45437756686839897</v>
      </c>
      <c r="O246" s="17">
        <f t="shared" si="234"/>
        <v>0.46060693918596679</v>
      </c>
      <c r="P246" s="17">
        <f t="shared" si="234"/>
        <v>0.46564836876203924</v>
      </c>
      <c r="Q246" s="17">
        <f t="shared" si="234"/>
        <v>0.47350160252837126</v>
      </c>
    </row>
    <row r="247" spans="1:17">
      <c r="A247" s="9">
        <v>3</v>
      </c>
      <c r="B247" s="15" t="s">
        <v>177</v>
      </c>
      <c r="C247" s="17">
        <f t="shared" ref="C247:H247" si="237">C259/C271*1000+0.00001</f>
        <v>0.51283051282051273</v>
      </c>
      <c r="D247" s="17">
        <f t="shared" si="237"/>
        <v>0.62048569803516018</v>
      </c>
      <c r="E247" s="17">
        <f t="shared" si="237"/>
        <v>1.0000000000000001E-5</v>
      </c>
      <c r="F247" s="17">
        <f t="shared" si="237"/>
        <v>1.0000000000000001E-5</v>
      </c>
      <c r="G247" s="17">
        <f t="shared" si="237"/>
        <v>1.0000000000000001E-5</v>
      </c>
      <c r="H247" s="17">
        <f t="shared" si="237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234"/>
        <v>0.45679268912153842</v>
      </c>
      <c r="M247" s="17">
        <f t="shared" si="234"/>
        <v>0.50975824082385723</v>
      </c>
      <c r="N247" s="17">
        <f t="shared" si="234"/>
        <v>8.8737830999390996E-4</v>
      </c>
      <c r="O247" s="17">
        <f t="shared" si="234"/>
        <v>8.8737830999390996E-4</v>
      </c>
      <c r="P247" s="17">
        <f t="shared" si="234"/>
        <v>8.8737830999390996E-4</v>
      </c>
      <c r="Q247" s="17">
        <f t="shared" si="234"/>
        <v>8.8737830999390996E-4</v>
      </c>
    </row>
    <row r="248" spans="1:17">
      <c r="A248" s="9">
        <v>4</v>
      </c>
      <c r="B248" s="15" t="s">
        <v>178</v>
      </c>
      <c r="C248" s="17">
        <f t="shared" ref="C248:G248" si="238">C260/C271*1000</f>
        <v>29.641025641025639</v>
      </c>
      <c r="D248" s="17">
        <f t="shared" si="238"/>
        <v>29.989658738366078</v>
      </c>
      <c r="E248" s="17">
        <f t="shared" si="238"/>
        <v>29.573170731707318</v>
      </c>
      <c r="F248" s="17">
        <f t="shared" si="238"/>
        <v>30.280957336108223</v>
      </c>
      <c r="G248" s="17">
        <f t="shared" si="238"/>
        <v>31.283138918345706</v>
      </c>
      <c r="H248" s="17">
        <f t="shared" ref="H248" si="239">H260/H271*1000</f>
        <v>32.64192139737991</v>
      </c>
      <c r="I248" s="18">
        <f>Показатели!$E$5</f>
        <v>30</v>
      </c>
      <c r="J248" s="9">
        <v>4</v>
      </c>
      <c r="K248" s="15" t="s">
        <v>178</v>
      </c>
      <c r="L248" s="17">
        <f t="shared" si="234"/>
        <v>0.9930934956871813</v>
      </c>
      <c r="M248" s="17">
        <f t="shared" si="234"/>
        <v>0.999801530937654</v>
      </c>
      <c r="N248" s="17">
        <f t="shared" si="234"/>
        <v>0.99178401813578676</v>
      </c>
      <c r="O248" s="17">
        <f t="shared" si="234"/>
        <v>1.0053559931274958</v>
      </c>
      <c r="P248" s="17">
        <f t="shared" si="234"/>
        <v>1.0238951617284251</v>
      </c>
      <c r="Q248" s="17">
        <f t="shared" si="234"/>
        <v>1.0476991394871429</v>
      </c>
    </row>
    <row r="249" spans="1:17">
      <c r="A249" s="9">
        <v>5</v>
      </c>
      <c r="B249" s="15" t="s">
        <v>179</v>
      </c>
      <c r="C249" s="17">
        <f t="shared" ref="C249:G249" si="240">C261/C271*1000</f>
        <v>11.487179487179485</v>
      </c>
      <c r="D249" s="17">
        <f t="shared" si="240"/>
        <v>11.582213029989658</v>
      </c>
      <c r="E249" s="17">
        <f t="shared" si="240"/>
        <v>11.38211382113821</v>
      </c>
      <c r="F249" s="17">
        <f t="shared" si="240"/>
        <v>11.654526534859521</v>
      </c>
      <c r="G249" s="17">
        <f t="shared" si="240"/>
        <v>11.876988335100743</v>
      </c>
      <c r="H249" s="17">
        <f t="shared" ref="H249" si="241">H261/H271*1000</f>
        <v>12.22707423580786</v>
      </c>
      <c r="I249" s="18">
        <f>Показатели!$E$6</f>
        <v>8</v>
      </c>
      <c r="J249" s="9">
        <v>5</v>
      </c>
      <c r="K249" s="15" t="s">
        <v>179</v>
      </c>
      <c r="L249" s="17">
        <f t="shared" si="234"/>
        <v>1.1909735996825397</v>
      </c>
      <c r="M249" s="17">
        <f t="shared" si="234"/>
        <v>1.1948981277439479</v>
      </c>
      <c r="N249" s="17">
        <f t="shared" si="234"/>
        <v>1.1865739107651059</v>
      </c>
      <c r="O249" s="17">
        <f t="shared" si="234"/>
        <v>1.1978500082246235</v>
      </c>
      <c r="P249" s="17">
        <f t="shared" si="234"/>
        <v>1.2067494757858908</v>
      </c>
      <c r="Q249" s="17">
        <f t="shared" si="234"/>
        <v>1.2202228034300517</v>
      </c>
    </row>
    <row r="250" spans="1:17">
      <c r="A250" s="9">
        <v>6</v>
      </c>
      <c r="B250" s="15" t="s">
        <v>180</v>
      </c>
      <c r="C250" s="17">
        <f t="shared" ref="C250:G250" si="242">(C262-C263)/C262*100</f>
        <v>0.78421234057221656</v>
      </c>
      <c r="D250" s="17">
        <f t="shared" si="242"/>
        <v>-1.8184419258953064</v>
      </c>
      <c r="E250" s="17">
        <f t="shared" si="242"/>
        <v>1.703956141650615</v>
      </c>
      <c r="F250" s="17">
        <f t="shared" si="242"/>
        <v>10.870337010690204</v>
      </c>
      <c r="G250" s="17">
        <f t="shared" si="242"/>
        <v>-6.7694566813509462</v>
      </c>
      <c r="H250" s="17">
        <f t="shared" ref="H250" si="243">(H262-H263)/H262*100</f>
        <v>-3.9493698995170239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244">(ATAN((C250+2.4)/10)+3.1415/2)/3.1415*1.75</f>
        <v>1.0467245903530078</v>
      </c>
      <c r="M250" s="17">
        <f t="shared" si="244"/>
        <v>0.90735975177356154</v>
      </c>
      <c r="N250" s="17">
        <f t="shared" si="244"/>
        <v>1.0919386487716822</v>
      </c>
      <c r="O250" s="17">
        <f t="shared" si="244"/>
        <v>1.3902907314305459</v>
      </c>
      <c r="P250" s="17">
        <f t="shared" si="244"/>
        <v>0.64552240160615248</v>
      </c>
      <c r="Q250" s="17">
        <f t="shared" si="244"/>
        <v>0.78937184669005833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-11.178861788617887</v>
      </c>
      <c r="F251" s="17">
        <f>(F265-F264)/F271*1000</f>
        <v>-12.486992715920914</v>
      </c>
      <c r="G251" s="17">
        <f>(G265-G264)/G271*1000</f>
        <v>-18.027571580063629</v>
      </c>
      <c r="H251" s="17">
        <f>(H265-H264)/H271*1000</f>
        <v>-8.7336244541484707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245">(ATAN(E251/10)+3.1415/2)/3.1415*1.75</f>
        <v>0.40651195231469822</v>
      </c>
      <c r="O251" s="17">
        <f t="shared" si="245"/>
        <v>0.37612746880096004</v>
      </c>
      <c r="P251" s="17">
        <f t="shared" si="245"/>
        <v>0.28209602528759969</v>
      </c>
      <c r="Q251" s="17">
        <f t="shared" si="245"/>
        <v>0.47508654508475573</v>
      </c>
    </row>
    <row r="252" spans="1:17">
      <c r="A252" s="9">
        <v>8</v>
      </c>
      <c r="B252" s="15" t="s">
        <v>182</v>
      </c>
      <c r="C252" s="17">
        <f t="shared" ref="C252:H252" si="246">(C266-C267)/C271*1000</f>
        <v>-1.0256410256410255</v>
      </c>
      <c r="D252" s="17">
        <f t="shared" si="246"/>
        <v>31.023784901758013</v>
      </c>
      <c r="E252" s="17">
        <f t="shared" si="246"/>
        <v>-12.195121951219512</v>
      </c>
      <c r="F252" s="17">
        <f t="shared" si="246"/>
        <v>-6.2434963579604572</v>
      </c>
      <c r="G252" s="17">
        <f t="shared" si="246"/>
        <v>-10.604453870625663</v>
      </c>
      <c r="H252" s="17">
        <f t="shared" si="246"/>
        <v>14.192139737991267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0.81806485542330298</v>
      </c>
      <c r="M252" s="17">
        <f>(ATAN(D252/10)+3.1415/2)/3.1415*1.75</f>
        <v>1.5763248104014922</v>
      </c>
      <c r="N252" s="17">
        <f t="shared" si="245"/>
        <v>0.38257196090611501</v>
      </c>
      <c r="O252" s="17">
        <f t="shared" si="245"/>
        <v>0.56408797492877416</v>
      </c>
      <c r="P252" s="17">
        <f t="shared" si="245"/>
        <v>0.42114986371061242</v>
      </c>
      <c r="Q252" s="17">
        <f t="shared" si="245"/>
        <v>1.4080937851630515</v>
      </c>
    </row>
    <row r="253" spans="1:17">
      <c r="A253" s="9">
        <v>9</v>
      </c>
      <c r="B253" s="15" t="s">
        <v>183</v>
      </c>
      <c r="C253" s="17">
        <f>C268/C271*1000+0.0001</f>
        <v>1E-4</v>
      </c>
      <c r="D253" s="17">
        <f>D268/D271*1000+0.0001</f>
        <v>1E-4</v>
      </c>
      <c r="E253" s="17">
        <f t="shared" ref="E253:G253" si="247">E268/E271*1000</f>
        <v>3.0487804878048781</v>
      </c>
      <c r="F253" s="17">
        <f t="shared" si="247"/>
        <v>3.1217481789802286</v>
      </c>
      <c r="G253" s="17">
        <f t="shared" si="247"/>
        <v>3.1813361611876991</v>
      </c>
      <c r="H253" s="17">
        <f t="shared" ref="H253" si="248">H268/H271*1000</f>
        <v>3.2751091703056767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249">IF(C253/$I253&gt;1,2^((1-$I253/C253)/LN(10/3)),2^(-LOG($I253/C253,10/3)))</f>
        <v>3.9423462189380623E-3</v>
      </c>
      <c r="M253" s="17">
        <f t="shared" si="249"/>
        <v>3.9423462189380623E-3</v>
      </c>
      <c r="N253" s="17">
        <f t="shared" si="249"/>
        <v>1.3397245784766947</v>
      </c>
      <c r="O253" s="17">
        <f t="shared" si="249"/>
        <v>1.3486239762402399</v>
      </c>
      <c r="P253" s="17">
        <f t="shared" si="249"/>
        <v>1.3556299384949966</v>
      </c>
      <c r="Q253" s="17">
        <f t="shared" si="249"/>
        <v>1.3662071820172919</v>
      </c>
    </row>
    <row r="254" spans="1:17">
      <c r="A254" s="9">
        <v>10</v>
      </c>
      <c r="B254" s="15" t="s">
        <v>184</v>
      </c>
      <c r="C254" s="17">
        <f>C269/C271*100+0.0001</f>
        <v>1E-4</v>
      </c>
      <c r="D254" s="17">
        <f t="shared" ref="D254:G254" si="250">D269/D271*100+0.0001</f>
        <v>1E-4</v>
      </c>
      <c r="E254" s="17">
        <f t="shared" si="250"/>
        <v>1E-4</v>
      </c>
      <c r="F254" s="17">
        <f t="shared" si="250"/>
        <v>1E-4</v>
      </c>
      <c r="G254" s="17">
        <f t="shared" si="250"/>
        <v>1E-4</v>
      </c>
      <c r="H254" s="17">
        <f t="shared" ref="H254" si="251">H269/H271*100+0.0001</f>
        <v>1E-4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249"/>
        <v>2.7935603045913963E-2</v>
      </c>
      <c r="M254" s="17">
        <f t="shared" si="249"/>
        <v>2.7935603045913963E-2</v>
      </c>
      <c r="N254" s="17">
        <f t="shared" si="249"/>
        <v>2.7935603045913963E-2</v>
      </c>
      <c r="O254" s="17">
        <f t="shared" si="249"/>
        <v>2.7935603045913963E-2</v>
      </c>
      <c r="P254" s="17">
        <f t="shared" si="249"/>
        <v>2.7935603045913963E-2</v>
      </c>
      <c r="Q254" s="17">
        <f t="shared" si="249"/>
        <v>2.7935603045913963E-2</v>
      </c>
    </row>
    <row r="255" spans="1:17">
      <c r="A255" s="9">
        <v>11</v>
      </c>
      <c r="B255" s="15" t="s">
        <v>185</v>
      </c>
      <c r="C255" s="17">
        <f t="shared" ref="C255:G255" si="252">C270/C271*1000</f>
        <v>6.1538461538461542</v>
      </c>
      <c r="D255" s="17">
        <f t="shared" si="252"/>
        <v>7.2388831437435366</v>
      </c>
      <c r="E255" s="17">
        <f t="shared" si="252"/>
        <v>3.0487804878048781</v>
      </c>
      <c r="F255" s="17">
        <f t="shared" si="252"/>
        <v>3.1217481789802286</v>
      </c>
      <c r="G255" s="17">
        <f t="shared" si="252"/>
        <v>3.1813361611876991</v>
      </c>
      <c r="H255" s="17">
        <f t="shared" ref="H255" si="253">H270/H271*1000</f>
        <v>3.2751091703056767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249"/>
        <v>1.1139885581229056</v>
      </c>
      <c r="M255" s="17">
        <f t="shared" si="249"/>
        <v>1.1948981277439479</v>
      </c>
      <c r="N255" s="17">
        <f t="shared" si="249"/>
        <v>0.75216101714839168</v>
      </c>
      <c r="O255" s="17">
        <f t="shared" si="249"/>
        <v>0.76247290611524932</v>
      </c>
      <c r="P255" s="17">
        <f t="shared" si="249"/>
        <v>0.77081831547151469</v>
      </c>
      <c r="Q255" s="17">
        <f t="shared" si="249"/>
        <v>0.78381828890396021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4</v>
      </c>
      <c r="D257" s="17">
        <v>4</v>
      </c>
      <c r="E257" s="17">
        <v>4</v>
      </c>
      <c r="F257" s="17">
        <v>4</v>
      </c>
      <c r="G257" s="17">
        <v>3</v>
      </c>
      <c r="H257" s="17">
        <v>3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1</v>
      </c>
      <c r="D258" s="17">
        <v>1</v>
      </c>
      <c r="E258" s="17">
        <v>1</v>
      </c>
      <c r="F258" s="17">
        <v>1</v>
      </c>
      <c r="G258" s="17">
        <v>1</v>
      </c>
      <c r="H258" s="17">
        <v>1</v>
      </c>
      <c r="K258" s="15" t="s">
        <v>187</v>
      </c>
      <c r="L258" s="17">
        <f t="shared" ref="L258:L263" si="254">L245</f>
        <v>0.89235470620513158</v>
      </c>
      <c r="M258" s="17">
        <f t="shared" ref="M258:M263" si="255">N245</f>
        <v>0.88764667600801606</v>
      </c>
      <c r="N258" s="17">
        <f t="shared" ref="N258:N268" si="256">P245</f>
        <v>0.77081831547151469</v>
      </c>
      <c r="O258" s="17">
        <f>Q245</f>
        <v>0.78381828890396021</v>
      </c>
    </row>
    <row r="259" spans="1:15">
      <c r="A259" s="9">
        <v>3</v>
      </c>
      <c r="B259" s="10" t="s">
        <v>189</v>
      </c>
      <c r="C259" s="17">
        <v>0.5</v>
      </c>
      <c r="D259" s="17">
        <v>0.6</v>
      </c>
      <c r="E259" s="17">
        <v>0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si="254"/>
        <v>0.45678756102883328</v>
      </c>
      <c r="M259" s="17">
        <f t="shared" si="255"/>
        <v>0.45437756686839897</v>
      </c>
      <c r="N259" s="17">
        <f t="shared" si="256"/>
        <v>0.46564836876203924</v>
      </c>
      <c r="O259" s="17">
        <f t="shared" ref="O259:O268" si="257">Q246</f>
        <v>0.47350160252837126</v>
      </c>
    </row>
    <row r="260" spans="1:15">
      <c r="A260" s="9">
        <v>4</v>
      </c>
      <c r="B260" s="10" t="s">
        <v>191</v>
      </c>
      <c r="C260" s="17">
        <v>28.9</v>
      </c>
      <c r="D260" s="17">
        <v>29</v>
      </c>
      <c r="E260" s="17">
        <v>29.1</v>
      </c>
      <c r="F260" s="17">
        <v>29.1</v>
      </c>
      <c r="G260" s="17">
        <v>29.5</v>
      </c>
      <c r="H260" s="17">
        <v>29.9</v>
      </c>
      <c r="K260" s="15" t="s">
        <v>192</v>
      </c>
      <c r="L260" s="17">
        <f t="shared" si="254"/>
        <v>0.45679268912153842</v>
      </c>
      <c r="M260" s="17">
        <f t="shared" si="255"/>
        <v>8.8737830999390996E-4</v>
      </c>
      <c r="N260" s="17">
        <f t="shared" si="256"/>
        <v>8.8737830999390996E-4</v>
      </c>
      <c r="O260" s="17">
        <f t="shared" si="257"/>
        <v>8.8737830999390996E-4</v>
      </c>
    </row>
    <row r="261" spans="1:15">
      <c r="A261" s="9">
        <v>5</v>
      </c>
      <c r="B261" s="10" t="s">
        <v>193</v>
      </c>
      <c r="C261" s="17">
        <v>11.2</v>
      </c>
      <c r="D261" s="17">
        <v>11.2</v>
      </c>
      <c r="E261" s="17">
        <v>11.2</v>
      </c>
      <c r="F261" s="17">
        <v>11.2</v>
      </c>
      <c r="G261" s="17">
        <v>11.2</v>
      </c>
      <c r="H261" s="17">
        <v>11.2</v>
      </c>
      <c r="K261" s="15" t="s">
        <v>194</v>
      </c>
      <c r="L261" s="17">
        <f t="shared" si="254"/>
        <v>0.9930934956871813</v>
      </c>
      <c r="M261" s="17">
        <f t="shared" si="255"/>
        <v>0.99178401813578676</v>
      </c>
      <c r="N261" s="17">
        <f t="shared" si="256"/>
        <v>1.0238951617284251</v>
      </c>
      <c r="O261" s="17">
        <f t="shared" si="257"/>
        <v>1.0476991394871429</v>
      </c>
    </row>
    <row r="262" spans="1:15">
      <c r="A262" s="9">
        <v>6</v>
      </c>
      <c r="B262" s="10" t="s">
        <v>195</v>
      </c>
      <c r="C262" s="17">
        <v>5802</v>
      </c>
      <c r="D262" s="17">
        <v>6291.1</v>
      </c>
      <c r="E262" s="17">
        <v>6749</v>
      </c>
      <c r="F262" s="17">
        <v>7605.1</v>
      </c>
      <c r="G262" s="17">
        <v>8853</v>
      </c>
      <c r="H262" s="17">
        <v>9006.5</v>
      </c>
      <c r="K262" s="15" t="s">
        <v>196</v>
      </c>
      <c r="L262" s="17">
        <f t="shared" si="254"/>
        <v>1.1909735996825397</v>
      </c>
      <c r="M262" s="17">
        <f t="shared" si="255"/>
        <v>1.1865739107651059</v>
      </c>
      <c r="N262" s="17">
        <f t="shared" si="256"/>
        <v>1.2067494757858908</v>
      </c>
      <c r="O262" s="17">
        <f t="shared" si="257"/>
        <v>1.2202228034300517</v>
      </c>
    </row>
    <row r="263" spans="1:15">
      <c r="A263" s="9">
        <v>7</v>
      </c>
      <c r="B263" s="10" t="s">
        <v>197</v>
      </c>
      <c r="C263" s="17">
        <v>5756.5</v>
      </c>
      <c r="D263" s="17">
        <v>6405.5</v>
      </c>
      <c r="E263" s="17">
        <v>6634</v>
      </c>
      <c r="F263" s="17">
        <v>6778.4</v>
      </c>
      <c r="G263" s="17">
        <v>9452.2999999999993</v>
      </c>
      <c r="H263" s="17">
        <v>9362.2000000000007</v>
      </c>
      <c r="K263" s="15" t="s">
        <v>198</v>
      </c>
      <c r="L263" s="17">
        <f t="shared" si="254"/>
        <v>1.0467245903530078</v>
      </c>
      <c r="M263" s="17">
        <f t="shared" si="255"/>
        <v>1.0919386487716822</v>
      </c>
      <c r="N263" s="17">
        <f t="shared" si="256"/>
        <v>0.64552240160615248</v>
      </c>
      <c r="O263" s="17">
        <f t="shared" si="257"/>
        <v>0.78937184669005833</v>
      </c>
    </row>
    <row r="264" spans="1:15">
      <c r="A264" s="9">
        <v>8</v>
      </c>
      <c r="B264" s="10" t="s">
        <v>199</v>
      </c>
      <c r="C264" s="17"/>
      <c r="D264" s="17"/>
      <c r="E264" s="17">
        <v>17</v>
      </c>
      <c r="F264" s="17">
        <v>19</v>
      </c>
      <c r="G264" s="17">
        <v>22</v>
      </c>
      <c r="H264" s="17">
        <v>12</v>
      </c>
      <c r="K264" s="15" t="s">
        <v>200</v>
      </c>
      <c r="L264" s="17">
        <f>N251</f>
        <v>0.40651195231469822</v>
      </c>
      <c r="M264" s="17">
        <f>O251</f>
        <v>0.37612746880096004</v>
      </c>
      <c r="N264" s="17">
        <f t="shared" si="256"/>
        <v>0.28209602528759969</v>
      </c>
      <c r="O264" s="17">
        <f t="shared" si="257"/>
        <v>0.47508654508475573</v>
      </c>
    </row>
    <row r="265" spans="1:15">
      <c r="A265" s="9">
        <v>9</v>
      </c>
      <c r="B265" s="10" t="s">
        <v>201</v>
      </c>
      <c r="C265" s="17"/>
      <c r="D265" s="17"/>
      <c r="E265" s="17">
        <v>6</v>
      </c>
      <c r="F265" s="17">
        <v>7</v>
      </c>
      <c r="G265" s="17">
        <v>5</v>
      </c>
      <c r="H265" s="17">
        <v>4</v>
      </c>
      <c r="K265" s="15" t="s">
        <v>202</v>
      </c>
      <c r="L265" s="17">
        <f>L252</f>
        <v>0.81806485542330298</v>
      </c>
      <c r="M265" s="17">
        <f>N252</f>
        <v>0.38257196090611501</v>
      </c>
      <c r="N265" s="17">
        <f t="shared" si="256"/>
        <v>0.42114986371061242</v>
      </c>
      <c r="O265" s="17">
        <f t="shared" si="257"/>
        <v>1.4080937851630515</v>
      </c>
    </row>
    <row r="266" spans="1:15">
      <c r="A266" s="9">
        <v>10</v>
      </c>
      <c r="B266" s="10" t="s">
        <v>203</v>
      </c>
      <c r="C266" s="17">
        <v>35</v>
      </c>
      <c r="D266" s="17">
        <v>60</v>
      </c>
      <c r="E266" s="17">
        <v>28</v>
      </c>
      <c r="F266" s="17">
        <v>36</v>
      </c>
      <c r="G266" s="17">
        <v>39</v>
      </c>
      <c r="H266" s="17">
        <v>38</v>
      </c>
      <c r="K266" s="15" t="s">
        <v>204</v>
      </c>
      <c r="L266" s="17">
        <f>L253</f>
        <v>3.9423462189380623E-3</v>
      </c>
      <c r="M266" s="17">
        <f>N253</f>
        <v>1.3397245784766947</v>
      </c>
      <c r="N266" s="17">
        <f t="shared" si="256"/>
        <v>1.3556299384949966</v>
      </c>
      <c r="O266" s="17">
        <f t="shared" si="257"/>
        <v>1.3662071820172919</v>
      </c>
    </row>
    <row r="267" spans="1:15">
      <c r="A267" s="9">
        <v>11</v>
      </c>
      <c r="B267" s="10" t="s">
        <v>205</v>
      </c>
      <c r="C267" s="17">
        <v>36</v>
      </c>
      <c r="D267" s="17">
        <v>30</v>
      </c>
      <c r="E267" s="17">
        <v>40</v>
      </c>
      <c r="F267" s="17">
        <v>42</v>
      </c>
      <c r="G267" s="17">
        <v>49</v>
      </c>
      <c r="H267" s="17">
        <v>25</v>
      </c>
      <c r="K267" s="15" t="s">
        <v>206</v>
      </c>
      <c r="L267" s="17">
        <f>L254</f>
        <v>2.7935603045913963E-2</v>
      </c>
      <c r="M267" s="17">
        <f>N254</f>
        <v>2.7935603045913963E-2</v>
      </c>
      <c r="N267" s="17">
        <f t="shared" si="256"/>
        <v>2.7935603045913963E-2</v>
      </c>
      <c r="O267" s="17">
        <f t="shared" si="257"/>
        <v>2.7935603045913963E-2</v>
      </c>
    </row>
    <row r="268" spans="1:15">
      <c r="A268" s="9">
        <v>12</v>
      </c>
      <c r="B268" s="10" t="s">
        <v>207</v>
      </c>
      <c r="C268" s="17"/>
      <c r="D268" s="17"/>
      <c r="E268" s="17">
        <v>3</v>
      </c>
      <c r="F268" s="17">
        <v>3</v>
      </c>
      <c r="G268" s="17">
        <v>3</v>
      </c>
      <c r="H268" s="17">
        <v>3</v>
      </c>
      <c r="K268" s="15" t="s">
        <v>208</v>
      </c>
      <c r="L268" s="17">
        <f>L255</f>
        <v>1.1139885581229056</v>
      </c>
      <c r="M268" s="17">
        <f>N255</f>
        <v>0.75216101714839168</v>
      </c>
      <c r="N268" s="17">
        <f t="shared" si="256"/>
        <v>0.77081831547151469</v>
      </c>
      <c r="O268" s="17">
        <f t="shared" si="257"/>
        <v>0.78381828890396021</v>
      </c>
    </row>
    <row r="269" spans="1:15">
      <c r="A269" s="9">
        <v>13</v>
      </c>
      <c r="B269" s="10" t="s">
        <v>209</v>
      </c>
      <c r="C269" s="17"/>
      <c r="D269" s="17"/>
      <c r="E269" s="17"/>
      <c r="F269" s="17"/>
      <c r="G269" s="17"/>
      <c r="H269" s="17"/>
    </row>
    <row r="270" spans="1:15">
      <c r="A270" s="9">
        <v>14</v>
      </c>
      <c r="B270" s="10" t="s">
        <v>211</v>
      </c>
      <c r="C270" s="17">
        <v>6</v>
      </c>
      <c r="D270" s="17">
        <v>7</v>
      </c>
      <c r="E270" s="17">
        <v>3</v>
      </c>
      <c r="F270" s="17">
        <v>3</v>
      </c>
      <c r="G270" s="21">
        <v>3</v>
      </c>
      <c r="H270" s="21">
        <v>3</v>
      </c>
    </row>
    <row r="271" spans="1:15">
      <c r="A271" s="9">
        <v>15</v>
      </c>
      <c r="B271" s="10" t="s">
        <v>213</v>
      </c>
      <c r="C271" s="17">
        <v>975</v>
      </c>
      <c r="D271" s="17">
        <v>967</v>
      </c>
      <c r="E271" s="17">
        <v>984</v>
      </c>
      <c r="F271" s="17">
        <v>961</v>
      </c>
      <c r="G271" s="17">
        <v>943</v>
      </c>
      <c r="H271" s="17">
        <v>916</v>
      </c>
    </row>
    <row r="273" spans="1:17" ht="16">
      <c r="A273" s="20" t="s">
        <v>330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G275" si="258">C287/C301*1000</f>
        <v>7.18954248366013</v>
      </c>
      <c r="D275" s="17">
        <f t="shared" si="258"/>
        <v>7.9470198675496686</v>
      </c>
      <c r="E275" s="17">
        <f t="shared" si="258"/>
        <v>8.0375083724045542</v>
      </c>
      <c r="F275" s="17">
        <f t="shared" si="258"/>
        <v>7.5445816186556929</v>
      </c>
      <c r="G275" s="17">
        <f t="shared" si="258"/>
        <v>5.6022408963585431</v>
      </c>
      <c r="H275" s="17">
        <f t="shared" ref="H275" si="259">H287/H301*1000</f>
        <v>5.6657223796034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260">IF(C275/$I275&gt;1,2^((1-$I275/C275)/LN(10/3)),2^(-LOG($I275/C275,10/3)))</f>
        <v>1.1916416408565778</v>
      </c>
      <c r="M275" s="17">
        <f t="shared" si="260"/>
        <v>1.2379972111963378</v>
      </c>
      <c r="N275" s="17">
        <f t="shared" si="260"/>
        <v>1.243056062984478</v>
      </c>
      <c r="O275" s="17">
        <f t="shared" si="260"/>
        <v>1.214306973832872</v>
      </c>
      <c r="P275" s="17">
        <f t="shared" si="260"/>
        <v>1.0638448249466621</v>
      </c>
      <c r="Q275" s="17">
        <f t="shared" si="260"/>
        <v>1.0699872210868158</v>
      </c>
    </row>
    <row r="276" spans="1:17">
      <c r="A276" s="9">
        <v>2</v>
      </c>
      <c r="B276" s="15" t="s">
        <v>176</v>
      </c>
      <c r="C276" s="17">
        <f t="shared" ref="C276:G276" si="261">C288/C301*1000</f>
        <v>1.9607843137254901</v>
      </c>
      <c r="D276" s="17">
        <f t="shared" si="261"/>
        <v>1.9867549668874172</v>
      </c>
      <c r="E276" s="17">
        <f t="shared" si="261"/>
        <v>2.0093770931011385</v>
      </c>
      <c r="F276" s="17">
        <f t="shared" si="261"/>
        <v>2.0576131687242798</v>
      </c>
      <c r="G276" s="17">
        <f t="shared" si="261"/>
        <v>2.1008403361344539</v>
      </c>
      <c r="H276" s="17">
        <f t="shared" ref="H276" si="262">H288/H301*1000</f>
        <v>1.41643059490085</v>
      </c>
      <c r="I276" s="18">
        <f>Показатели!$E$3</f>
        <v>4</v>
      </c>
      <c r="J276" s="9">
        <v>2</v>
      </c>
      <c r="K276" s="15" t="s">
        <v>176</v>
      </c>
      <c r="L276" s="17">
        <f t="shared" si="260"/>
        <v>0.66334698506381207</v>
      </c>
      <c r="M276" s="17">
        <f t="shared" si="260"/>
        <v>0.66839113766978508</v>
      </c>
      <c r="N276" s="17">
        <f t="shared" si="260"/>
        <v>0.67276216879905704</v>
      </c>
      <c r="O276" s="17">
        <f t="shared" si="260"/>
        <v>0.68201316525941369</v>
      </c>
      <c r="P276" s="17">
        <f t="shared" si="260"/>
        <v>0.69022563657567881</v>
      </c>
      <c r="Q276" s="17">
        <f t="shared" si="260"/>
        <v>0.55008486135327705</v>
      </c>
    </row>
    <row r="277" spans="1:17">
      <c r="A277" s="9">
        <v>3</v>
      </c>
      <c r="B277" s="15" t="s">
        <v>177</v>
      </c>
      <c r="C277" s="17">
        <f>C289/C301*1000+0.00001</f>
        <v>0.65360477124183003</v>
      </c>
      <c r="D277" s="17">
        <f>D289/D301*1000+0.00001</f>
        <v>0.39736099337748343</v>
      </c>
      <c r="E277" s="17">
        <f>E289/E301*1000+0.00001</f>
        <v>1.0000000000000001E-5</v>
      </c>
      <c r="F277" s="17">
        <f>F289/F301*1000+0.00001</f>
        <v>0.68588105624142648</v>
      </c>
      <c r="G277" s="17">
        <f>G289/G301*1000</f>
        <v>0.70028011204481788</v>
      </c>
      <c r="H277" s="17">
        <f>H289/H301*1000+0.00001</f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260"/>
        <v>0.52524982526023956</v>
      </c>
      <c r="M277" s="17">
        <f t="shared" si="260"/>
        <v>0.39439943989996695</v>
      </c>
      <c r="N277" s="17">
        <f t="shared" si="260"/>
        <v>8.8737830999390996E-4</v>
      </c>
      <c r="O277" s="17">
        <f t="shared" si="260"/>
        <v>0.54002981162948827</v>
      </c>
      <c r="P277" s="17">
        <f t="shared" si="260"/>
        <v>0.5465280008417932</v>
      </c>
      <c r="Q277" s="17">
        <f t="shared" si="260"/>
        <v>8.8737830999390996E-4</v>
      </c>
    </row>
    <row r="278" spans="1:17">
      <c r="A278" s="9">
        <v>4</v>
      </c>
      <c r="B278" s="15" t="s">
        <v>178</v>
      </c>
      <c r="C278" s="17">
        <f t="shared" ref="C278:G278" si="263">C290/C301*1000</f>
        <v>28.692810457516341</v>
      </c>
      <c r="D278" s="17">
        <f t="shared" si="263"/>
        <v>29.536423841059602</v>
      </c>
      <c r="E278" s="17">
        <f t="shared" si="263"/>
        <v>29.93971868720697</v>
      </c>
      <c r="F278" s="17">
        <f t="shared" si="263"/>
        <v>30.72702331961591</v>
      </c>
      <c r="G278" s="17">
        <f t="shared" si="263"/>
        <v>32.072829131652661</v>
      </c>
      <c r="H278" s="17">
        <f t="shared" ref="H278" si="264">H290/H301*1000</f>
        <v>32.507082152974498</v>
      </c>
      <c r="I278" s="18">
        <f>Показатели!$E$5</f>
        <v>30</v>
      </c>
      <c r="J278" s="9">
        <v>4</v>
      </c>
      <c r="K278" s="15" t="s">
        <v>178</v>
      </c>
      <c r="L278" s="17">
        <f t="shared" si="260"/>
        <v>0.97467749675475335</v>
      </c>
      <c r="M278" s="17">
        <f t="shared" si="260"/>
        <v>0.99107433721542659</v>
      </c>
      <c r="N278" s="17">
        <f t="shared" si="260"/>
        <v>0.99884267456970599</v>
      </c>
      <c r="O278" s="17">
        <f t="shared" si="260"/>
        <v>1.0137150673243926</v>
      </c>
      <c r="P278" s="17">
        <f t="shared" si="260"/>
        <v>1.0379087669943039</v>
      </c>
      <c r="Q278" s="17">
        <f t="shared" si="260"/>
        <v>1.0454021832144775</v>
      </c>
    </row>
    <row r="279" spans="1:17">
      <c r="A279" s="9">
        <v>5</v>
      </c>
      <c r="B279" s="15" t="s">
        <v>179</v>
      </c>
      <c r="C279" s="17">
        <f t="shared" ref="C279:G279" si="265">C291/C301*1000</f>
        <v>8.758169934640522</v>
      </c>
      <c r="D279" s="17">
        <f t="shared" si="265"/>
        <v>9.2052980132450344</v>
      </c>
      <c r="E279" s="17">
        <f t="shared" si="265"/>
        <v>10.180843938379102</v>
      </c>
      <c r="F279" s="17">
        <f t="shared" si="265"/>
        <v>10.905349794238683</v>
      </c>
      <c r="G279" s="17">
        <f t="shared" si="265"/>
        <v>11.134453781512605</v>
      </c>
      <c r="H279" s="17">
        <f t="shared" ref="H279" si="266">H291/H301*1000</f>
        <v>11.3314447592068</v>
      </c>
      <c r="I279" s="18">
        <f>Показатели!$E$6</f>
        <v>8</v>
      </c>
      <c r="J279" s="9">
        <v>5</v>
      </c>
      <c r="K279" s="15" t="s">
        <v>179</v>
      </c>
      <c r="L279" s="17">
        <f t="shared" si="260"/>
        <v>1.0511009693923488</v>
      </c>
      <c r="M279" s="17">
        <f t="shared" si="260"/>
        <v>1.0782955537939733</v>
      </c>
      <c r="N279" s="17">
        <f t="shared" si="260"/>
        <v>1.1312515260180036</v>
      </c>
      <c r="O279" s="17">
        <f t="shared" si="260"/>
        <v>1.1657674244981178</v>
      </c>
      <c r="P279" s="17">
        <f t="shared" si="260"/>
        <v>1.1759421618316188</v>
      </c>
      <c r="Q279" s="17">
        <f t="shared" si="260"/>
        <v>1.1844288708690949</v>
      </c>
    </row>
    <row r="280" spans="1:17">
      <c r="A280" s="9">
        <v>6</v>
      </c>
      <c r="B280" s="15" t="s">
        <v>180</v>
      </c>
      <c r="C280" s="17">
        <f t="shared" ref="C280:G280" si="267">(C292-C293)/C292*100</f>
        <v>1.6335207664203346</v>
      </c>
      <c r="D280" s="17">
        <f t="shared" si="267"/>
        <v>3.5027876240181071</v>
      </c>
      <c r="E280" s="17">
        <f t="shared" si="267"/>
        <v>7.5226786636187967E-2</v>
      </c>
      <c r="F280" s="17">
        <f t="shared" si="267"/>
        <v>6.3266349339122243</v>
      </c>
      <c r="G280" s="17">
        <f t="shared" si="267"/>
        <v>0.72261025341679186</v>
      </c>
      <c r="H280" s="17">
        <f t="shared" ref="H280" si="268">(H292-H293)/H292*100</f>
        <v>-3.1940403491383447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269">(ATAN((C280+2.4)/10)+3.1415/2)/3.1415*1.75</f>
        <v>1.0885722805988454</v>
      </c>
      <c r="M280" s="17">
        <f t="shared" si="269"/>
        <v>1.1720464799067896</v>
      </c>
      <c r="N280" s="17">
        <f t="shared" si="269"/>
        <v>1.0101679115473741</v>
      </c>
      <c r="O280" s="17">
        <f t="shared" si="269"/>
        <v>1.2746924992816733</v>
      </c>
      <c r="P280" s="17">
        <f t="shared" si="269"/>
        <v>1.0436033725912801</v>
      </c>
      <c r="Q280" s="17">
        <f t="shared" si="269"/>
        <v>0.83085990148581856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-11.386470194239784</v>
      </c>
      <c r="F281" s="17">
        <f>(F295-F294)/F301*1000</f>
        <v>-10.2880658436214</v>
      </c>
      <c r="G281" s="17">
        <f>(G295-G294)/G301*1000</f>
        <v>-2.8011204481792715</v>
      </c>
      <c r="H281" s="17">
        <f>(H295-H294)/H301*1000</f>
        <v>-8.4985835694051008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270">(ATAN(E281/10)+3.1415/2)/3.1415*1.75</f>
        <v>0.40142382745726146</v>
      </c>
      <c r="O281" s="17">
        <f t="shared" si="270"/>
        <v>0.42957807209672627</v>
      </c>
      <c r="P281" s="17">
        <f t="shared" si="270"/>
        <v>0.72286024237373614</v>
      </c>
      <c r="Q281" s="17">
        <f t="shared" si="270"/>
        <v>0.48260124209755806</v>
      </c>
    </row>
    <row r="282" spans="1:17">
      <c r="A282" s="9">
        <v>8</v>
      </c>
      <c r="B282" s="15" t="s">
        <v>182</v>
      </c>
      <c r="C282" s="17">
        <f t="shared" ref="C282:H282" si="271">(C296-C297)/C301*1000</f>
        <v>-2.6143790849673203</v>
      </c>
      <c r="D282" s="17">
        <f t="shared" si="271"/>
        <v>-1.3245033112582782</v>
      </c>
      <c r="E282" s="17">
        <f t="shared" si="271"/>
        <v>-12.056262558606832</v>
      </c>
      <c r="F282" s="17">
        <f t="shared" si="271"/>
        <v>-10.2880658436214</v>
      </c>
      <c r="G282" s="17">
        <f t="shared" si="271"/>
        <v>-8.4033613445378155</v>
      </c>
      <c r="H282" s="17">
        <f t="shared" si="271"/>
        <v>-14.872521246458923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0.732552034953037</v>
      </c>
      <c r="M282" s="17">
        <f>(ATAN(D282/10)+3.1415/2)/3.1415*1.75</f>
        <v>0.80164435978915627</v>
      </c>
      <c r="N282" s="17">
        <f t="shared" si="270"/>
        <v>0.38570327192631787</v>
      </c>
      <c r="O282" s="17">
        <f t="shared" si="270"/>
        <v>0.42957807209672627</v>
      </c>
      <c r="P282" s="17">
        <f t="shared" si="270"/>
        <v>0.48569568013869024</v>
      </c>
      <c r="Q282" s="17">
        <f t="shared" si="270"/>
        <v>0.32972411738737495</v>
      </c>
    </row>
    <row r="283" spans="1:17">
      <c r="A283" s="9">
        <v>9</v>
      </c>
      <c r="B283" s="15" t="s">
        <v>183</v>
      </c>
      <c r="C283" s="17">
        <f>C298/C301*1000+0.0001</f>
        <v>1E-4</v>
      </c>
      <c r="D283" s="17">
        <f>D298/D301*1000+0.0001</f>
        <v>1E-4</v>
      </c>
      <c r="E283" s="17">
        <f t="shared" ref="E283:G283" si="272">E298/E301*1000</f>
        <v>2.0093770931011385</v>
      </c>
      <c r="F283" s="17">
        <f t="shared" si="272"/>
        <v>2.0576131687242798</v>
      </c>
      <c r="G283" s="17">
        <f t="shared" si="272"/>
        <v>2.1008403361344539</v>
      </c>
      <c r="H283" s="17">
        <f t="shared" ref="H283" si="273">H298/H301*1000</f>
        <v>2.1246458923512752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274">IF(C283/$I283&gt;1,2^((1-$I283/C283)/LN(10/3)),2^(-LOG($I283/C283,10/3)))</f>
        <v>3.9423462189380623E-3</v>
      </c>
      <c r="M283" s="17">
        <f t="shared" si="274"/>
        <v>3.9423462189380623E-3</v>
      </c>
      <c r="N283" s="17">
        <f t="shared" si="274"/>
        <v>1.1571315822859254</v>
      </c>
      <c r="O283" s="17">
        <f t="shared" si="274"/>
        <v>1.1688486565921576</v>
      </c>
      <c r="P283" s="17">
        <f t="shared" si="274"/>
        <v>1.1789862508154842</v>
      </c>
      <c r="Q283" s="17">
        <f t="shared" si="274"/>
        <v>1.1844288708690949</v>
      </c>
    </row>
    <row r="284" spans="1:17">
      <c r="A284" s="9">
        <v>10</v>
      </c>
      <c r="B284" s="15" t="s">
        <v>184</v>
      </c>
      <c r="C284" s="17">
        <f t="shared" ref="C284:G284" si="275">C299/C301*100</f>
        <v>6.5359477124182996E-2</v>
      </c>
      <c r="D284" s="17">
        <f t="shared" si="275"/>
        <v>6.6225165562913912E-2</v>
      </c>
      <c r="E284" s="17">
        <f t="shared" si="275"/>
        <v>6.6979236436704614E-2</v>
      </c>
      <c r="F284" s="17">
        <f t="shared" si="275"/>
        <v>6.858710562414265E-2</v>
      </c>
      <c r="G284" s="17">
        <f t="shared" si="275"/>
        <v>7.0028011204481794E-2</v>
      </c>
      <c r="H284" s="17">
        <f t="shared" ref="H284" si="276">H299/H301*100</f>
        <v>7.0821529745042494E-2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274"/>
        <v>1.1448726532890865</v>
      </c>
      <c r="M284" s="17">
        <f t="shared" si="274"/>
        <v>1.1514828855350185</v>
      </c>
      <c r="N284" s="17">
        <f t="shared" si="274"/>
        <v>1.1571315822859252</v>
      </c>
      <c r="O284" s="17">
        <f t="shared" si="274"/>
        <v>1.1688486565921576</v>
      </c>
      <c r="P284" s="17">
        <f t="shared" si="274"/>
        <v>1.1789862508154842</v>
      </c>
      <c r="Q284" s="17">
        <f t="shared" si="274"/>
        <v>1.1844288708690947</v>
      </c>
    </row>
    <row r="285" spans="1:17">
      <c r="A285" s="9">
        <v>11</v>
      </c>
      <c r="B285" s="15" t="s">
        <v>185</v>
      </c>
      <c r="C285" s="17">
        <f t="shared" ref="C285:G285" si="277">C300/C301*1000</f>
        <v>5.8823529411764701</v>
      </c>
      <c r="D285" s="17">
        <f t="shared" si="277"/>
        <v>9.9337748344370862</v>
      </c>
      <c r="E285" s="17">
        <f t="shared" si="277"/>
        <v>8.0375083724045542</v>
      </c>
      <c r="F285" s="17">
        <f t="shared" si="277"/>
        <v>8.2304526748971192</v>
      </c>
      <c r="G285" s="17">
        <f t="shared" si="277"/>
        <v>8.4033613445378155</v>
      </c>
      <c r="H285" s="17">
        <f t="shared" ref="H285" si="278">H300/H301*1000</f>
        <v>8.4985835694051008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274"/>
        <v>1.090195999764795</v>
      </c>
      <c r="M285" s="17">
        <f t="shared" si="274"/>
        <v>1.3310116148342002</v>
      </c>
      <c r="N285" s="17">
        <f t="shared" si="274"/>
        <v>1.243056062984478</v>
      </c>
      <c r="O285" s="17">
        <f t="shared" si="274"/>
        <v>1.2535365319878848</v>
      </c>
      <c r="P285" s="17">
        <f t="shared" si="274"/>
        <v>1.2625900927429978</v>
      </c>
      <c r="Q285" s="17">
        <f t="shared" si="274"/>
        <v>1.2674453651801252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11</v>
      </c>
      <c r="D287" s="17">
        <v>12</v>
      </c>
      <c r="E287" s="17">
        <v>12</v>
      </c>
      <c r="F287" s="17">
        <v>11</v>
      </c>
      <c r="G287" s="17">
        <v>8</v>
      </c>
      <c r="H287" s="17">
        <v>8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3</v>
      </c>
      <c r="D288" s="17">
        <v>3</v>
      </c>
      <c r="E288" s="17">
        <v>3</v>
      </c>
      <c r="F288" s="17">
        <v>3</v>
      </c>
      <c r="G288" s="17">
        <v>3</v>
      </c>
      <c r="H288" s="17">
        <v>2</v>
      </c>
      <c r="K288" s="15" t="s">
        <v>187</v>
      </c>
      <c r="L288" s="17">
        <f t="shared" ref="L288:L293" si="279">L275</f>
        <v>1.1916416408565778</v>
      </c>
      <c r="M288" s="17">
        <f t="shared" ref="M288:M293" si="280">N275</f>
        <v>1.243056062984478</v>
      </c>
      <c r="N288" s="17">
        <f t="shared" ref="N288:N298" si="281">P275</f>
        <v>1.0638448249466621</v>
      </c>
      <c r="O288" s="17">
        <f>Q275</f>
        <v>1.0699872210868158</v>
      </c>
    </row>
    <row r="289" spans="1:17">
      <c r="A289" s="9">
        <v>3</v>
      </c>
      <c r="B289" s="10" t="s">
        <v>189</v>
      </c>
      <c r="C289" s="17">
        <v>1</v>
      </c>
      <c r="D289" s="17">
        <v>0.6</v>
      </c>
      <c r="E289" s="17"/>
      <c r="F289" s="17">
        <v>1</v>
      </c>
      <c r="G289" s="17">
        <v>1</v>
      </c>
      <c r="H289" s="17">
        <v>0</v>
      </c>
      <c r="K289" s="15" t="s">
        <v>190</v>
      </c>
      <c r="L289" s="17">
        <f t="shared" si="279"/>
        <v>0.66334698506381207</v>
      </c>
      <c r="M289" s="17">
        <f t="shared" si="280"/>
        <v>0.67276216879905704</v>
      </c>
      <c r="N289" s="17">
        <f t="shared" si="281"/>
        <v>0.69022563657567881</v>
      </c>
      <c r="O289" s="17">
        <f t="shared" ref="O289:O298" si="282">Q276</f>
        <v>0.55008486135327705</v>
      </c>
    </row>
    <row r="290" spans="1:17">
      <c r="A290" s="9">
        <v>4</v>
      </c>
      <c r="B290" s="10" t="s">
        <v>191</v>
      </c>
      <c r="C290" s="17">
        <v>43.9</v>
      </c>
      <c r="D290" s="17">
        <v>44.6</v>
      </c>
      <c r="E290" s="17">
        <v>44.7</v>
      </c>
      <c r="F290" s="17">
        <v>44.8</v>
      </c>
      <c r="G290" s="17">
        <v>45.8</v>
      </c>
      <c r="H290" s="17">
        <v>45.9</v>
      </c>
      <c r="K290" s="15" t="s">
        <v>192</v>
      </c>
      <c r="L290" s="17">
        <f t="shared" si="279"/>
        <v>0.52524982526023956</v>
      </c>
      <c r="M290" s="17">
        <f t="shared" si="280"/>
        <v>8.8737830999390996E-4</v>
      </c>
      <c r="N290" s="17">
        <f t="shared" si="281"/>
        <v>0.5465280008417932</v>
      </c>
      <c r="O290" s="17">
        <f t="shared" si="282"/>
        <v>8.8737830999390996E-4</v>
      </c>
    </row>
    <row r="291" spans="1:17">
      <c r="A291" s="9">
        <v>5</v>
      </c>
      <c r="B291" s="10" t="s">
        <v>193</v>
      </c>
      <c r="C291" s="17">
        <v>13.4</v>
      </c>
      <c r="D291" s="17">
        <v>13.9</v>
      </c>
      <c r="E291" s="17">
        <v>15.2</v>
      </c>
      <c r="F291" s="17">
        <v>15.9</v>
      </c>
      <c r="G291" s="17">
        <v>15.9</v>
      </c>
      <c r="H291" s="17">
        <v>16</v>
      </c>
      <c r="K291" s="15" t="s">
        <v>194</v>
      </c>
      <c r="L291" s="17">
        <f t="shared" si="279"/>
        <v>0.97467749675475335</v>
      </c>
      <c r="M291" s="17">
        <f t="shared" si="280"/>
        <v>0.99884267456970599</v>
      </c>
      <c r="N291" s="17">
        <f t="shared" si="281"/>
        <v>1.0379087669943039</v>
      </c>
      <c r="O291" s="17">
        <f t="shared" si="282"/>
        <v>1.0454021832144775</v>
      </c>
    </row>
    <row r="292" spans="1:17">
      <c r="A292" s="9">
        <v>6</v>
      </c>
      <c r="B292" s="10" t="s">
        <v>195</v>
      </c>
      <c r="C292" s="17">
        <v>10866.1</v>
      </c>
      <c r="D292" s="17">
        <v>11228.2</v>
      </c>
      <c r="E292" s="17">
        <v>13559</v>
      </c>
      <c r="F292" s="17">
        <v>15063.3</v>
      </c>
      <c r="G292" s="17">
        <v>14904.3</v>
      </c>
      <c r="H292" s="17">
        <v>15638.5</v>
      </c>
      <c r="K292" s="15" t="s">
        <v>196</v>
      </c>
      <c r="L292" s="17">
        <f t="shared" si="279"/>
        <v>1.0511009693923488</v>
      </c>
      <c r="M292" s="17">
        <f t="shared" si="280"/>
        <v>1.1312515260180036</v>
      </c>
      <c r="N292" s="17">
        <f t="shared" si="281"/>
        <v>1.1759421618316188</v>
      </c>
      <c r="O292" s="17">
        <f t="shared" si="282"/>
        <v>1.1844288708690949</v>
      </c>
    </row>
    <row r="293" spans="1:17">
      <c r="A293" s="9">
        <v>7</v>
      </c>
      <c r="B293" s="10" t="s">
        <v>197</v>
      </c>
      <c r="C293" s="17">
        <v>10688.6</v>
      </c>
      <c r="D293" s="17">
        <v>10834.9</v>
      </c>
      <c r="E293" s="17">
        <v>13548.8</v>
      </c>
      <c r="F293" s="17">
        <v>14110.3</v>
      </c>
      <c r="G293" s="17">
        <v>14796.6</v>
      </c>
      <c r="H293" s="17">
        <v>16138</v>
      </c>
      <c r="K293" s="15" t="s">
        <v>198</v>
      </c>
      <c r="L293" s="17">
        <f t="shared" si="279"/>
        <v>1.0885722805988454</v>
      </c>
      <c r="M293" s="17">
        <f t="shared" si="280"/>
        <v>1.0101679115473741</v>
      </c>
      <c r="N293" s="17">
        <f t="shared" si="281"/>
        <v>1.0436033725912801</v>
      </c>
      <c r="O293" s="17">
        <f t="shared" si="282"/>
        <v>0.83085990148581856</v>
      </c>
    </row>
    <row r="294" spans="1:17">
      <c r="A294" s="9">
        <v>8</v>
      </c>
      <c r="B294" s="10" t="s">
        <v>199</v>
      </c>
      <c r="C294" s="17"/>
      <c r="D294" s="17"/>
      <c r="E294" s="17">
        <v>30</v>
      </c>
      <c r="F294" s="17">
        <v>29</v>
      </c>
      <c r="G294" s="17">
        <v>19</v>
      </c>
      <c r="H294" s="17">
        <v>22</v>
      </c>
      <c r="K294" s="15" t="s">
        <v>200</v>
      </c>
      <c r="L294" s="17">
        <f>N281</f>
        <v>0.40142382745726146</v>
      </c>
      <c r="M294" s="17">
        <f>O281</f>
        <v>0.42957807209672627</v>
      </c>
      <c r="N294" s="17">
        <f t="shared" si="281"/>
        <v>0.72286024237373614</v>
      </c>
      <c r="O294" s="17">
        <f t="shared" si="282"/>
        <v>0.48260124209755806</v>
      </c>
    </row>
    <row r="295" spans="1:17">
      <c r="A295" s="9">
        <v>9</v>
      </c>
      <c r="B295" s="10" t="s">
        <v>201</v>
      </c>
      <c r="C295" s="17"/>
      <c r="D295" s="17"/>
      <c r="E295" s="17">
        <v>13</v>
      </c>
      <c r="F295" s="17">
        <v>14</v>
      </c>
      <c r="G295" s="17">
        <v>15</v>
      </c>
      <c r="H295" s="17">
        <v>10</v>
      </c>
      <c r="K295" s="15" t="s">
        <v>202</v>
      </c>
      <c r="L295" s="17">
        <f>L282</f>
        <v>0.732552034953037</v>
      </c>
      <c r="M295" s="17">
        <f>N282</f>
        <v>0.38570327192631787</v>
      </c>
      <c r="N295" s="17">
        <f t="shared" si="281"/>
        <v>0.48569568013869024</v>
      </c>
      <c r="O295" s="17">
        <f t="shared" si="282"/>
        <v>0.32972411738737495</v>
      </c>
    </row>
    <row r="296" spans="1:17">
      <c r="A296" s="9">
        <v>10</v>
      </c>
      <c r="B296" s="10" t="s">
        <v>203</v>
      </c>
      <c r="C296" s="17">
        <v>79</v>
      </c>
      <c r="D296" s="17">
        <v>106</v>
      </c>
      <c r="E296" s="17">
        <v>83</v>
      </c>
      <c r="F296" s="17">
        <v>40</v>
      </c>
      <c r="G296" s="17">
        <v>36</v>
      </c>
      <c r="H296" s="17">
        <v>56</v>
      </c>
      <c r="K296" s="15" t="s">
        <v>204</v>
      </c>
      <c r="L296" s="17">
        <f>L283</f>
        <v>3.9423462189380623E-3</v>
      </c>
      <c r="M296" s="17">
        <f>N283</f>
        <v>1.1571315822859254</v>
      </c>
      <c r="N296" s="17">
        <f t="shared" si="281"/>
        <v>1.1789862508154842</v>
      </c>
      <c r="O296" s="17">
        <f t="shared" si="282"/>
        <v>1.1844288708690949</v>
      </c>
    </row>
    <row r="297" spans="1:17">
      <c r="A297" s="9">
        <v>11</v>
      </c>
      <c r="B297" s="10" t="s">
        <v>205</v>
      </c>
      <c r="C297" s="17">
        <v>83</v>
      </c>
      <c r="D297" s="17">
        <v>108</v>
      </c>
      <c r="E297" s="17">
        <v>101</v>
      </c>
      <c r="F297" s="17">
        <v>55</v>
      </c>
      <c r="G297" s="17">
        <v>48</v>
      </c>
      <c r="H297" s="17">
        <v>77</v>
      </c>
      <c r="K297" s="15" t="s">
        <v>206</v>
      </c>
      <c r="L297" s="17">
        <f>L284</f>
        <v>1.1448726532890865</v>
      </c>
      <c r="M297" s="17">
        <f>N284</f>
        <v>1.1571315822859252</v>
      </c>
      <c r="N297" s="17">
        <f t="shared" si="281"/>
        <v>1.1789862508154842</v>
      </c>
      <c r="O297" s="17">
        <f t="shared" si="282"/>
        <v>1.1844288708690947</v>
      </c>
    </row>
    <row r="298" spans="1:17">
      <c r="A298" s="9">
        <v>12</v>
      </c>
      <c r="B298" s="10" t="s">
        <v>207</v>
      </c>
      <c r="C298" s="17"/>
      <c r="D298" s="17"/>
      <c r="E298" s="17">
        <v>3</v>
      </c>
      <c r="F298" s="17">
        <v>3</v>
      </c>
      <c r="G298" s="17">
        <v>3</v>
      </c>
      <c r="H298" s="17">
        <v>3</v>
      </c>
      <c r="K298" s="15" t="s">
        <v>208</v>
      </c>
      <c r="L298" s="17">
        <f>L285</f>
        <v>1.090195999764795</v>
      </c>
      <c r="M298" s="17">
        <f>N285</f>
        <v>1.243056062984478</v>
      </c>
      <c r="N298" s="17">
        <f t="shared" si="281"/>
        <v>1.2625900927429978</v>
      </c>
      <c r="O298" s="17">
        <f t="shared" si="282"/>
        <v>1.2674453651801252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7">
      <c r="A300" s="9">
        <v>14</v>
      </c>
      <c r="B300" s="10" t="s">
        <v>211</v>
      </c>
      <c r="C300" s="17">
        <v>9</v>
      </c>
      <c r="D300" s="17">
        <v>15</v>
      </c>
      <c r="E300" s="17">
        <v>12</v>
      </c>
      <c r="F300" s="17">
        <v>12</v>
      </c>
      <c r="G300" s="21">
        <v>12</v>
      </c>
      <c r="H300" s="21">
        <v>12</v>
      </c>
    </row>
    <row r="301" spans="1:17">
      <c r="A301" s="9">
        <v>15</v>
      </c>
      <c r="B301" s="10" t="s">
        <v>213</v>
      </c>
      <c r="C301" s="17">
        <v>1530</v>
      </c>
      <c r="D301" s="17">
        <v>1510</v>
      </c>
      <c r="E301" s="17">
        <v>1493</v>
      </c>
      <c r="F301" s="17">
        <v>1458</v>
      </c>
      <c r="G301" s="17">
        <v>1428</v>
      </c>
      <c r="H301" s="17">
        <v>1412</v>
      </c>
    </row>
    <row r="303" spans="1:17" ht="16">
      <c r="A303" s="20" t="s">
        <v>331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G305" si="283">C317/C331*1000</f>
        <v>9.9904852521408198</v>
      </c>
      <c r="D305" s="17">
        <f t="shared" si="283"/>
        <v>10.355029585798817</v>
      </c>
      <c r="E305" s="17">
        <f t="shared" si="283"/>
        <v>8.6075949367088604</v>
      </c>
      <c r="F305" s="17">
        <f t="shared" si="283"/>
        <v>8.9426617569700149</v>
      </c>
      <c r="G305" s="17">
        <f t="shared" si="283"/>
        <v>8.542445274959956</v>
      </c>
      <c r="H305" s="17">
        <f t="shared" ref="H305" si="284">H317/H331*1000</f>
        <v>8.6253369272237208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285">IF(C305/$I305&gt;1,2^((1-$I305/C305)/LN(10/3)),2^(-LOG($I305/C305,10/3)))</f>
        <v>1.3332028037400601</v>
      </c>
      <c r="M305" s="17">
        <f t="shared" si="285"/>
        <v>1.3467950722011086</v>
      </c>
      <c r="N305" s="17">
        <f t="shared" si="285"/>
        <v>1.2728939444220393</v>
      </c>
      <c r="O305" s="17">
        <f t="shared" si="285"/>
        <v>1.2889440380073998</v>
      </c>
      <c r="P305" s="17">
        <f t="shared" si="285"/>
        <v>1.2696515530961683</v>
      </c>
      <c r="Q305" s="17">
        <f t="shared" si="285"/>
        <v>1.2737698652328435</v>
      </c>
    </row>
    <row r="306" spans="1:17">
      <c r="A306" s="9">
        <v>2</v>
      </c>
      <c r="B306" s="15" t="s">
        <v>176</v>
      </c>
      <c r="C306" s="17">
        <f t="shared" ref="C306:G306" si="286">C318/C331*1000</f>
        <v>0.95147478591817325</v>
      </c>
      <c r="D306" s="17">
        <f t="shared" si="286"/>
        <v>0.98619329388560162</v>
      </c>
      <c r="E306" s="17">
        <f t="shared" si="286"/>
        <v>1.0126582278481013</v>
      </c>
      <c r="F306" s="17">
        <f t="shared" si="286"/>
        <v>1.0520778537611783</v>
      </c>
      <c r="G306" s="17">
        <f t="shared" si="286"/>
        <v>1.0678056593699945</v>
      </c>
      <c r="H306" s="17">
        <f t="shared" ref="H306" si="287">H318/H331*1000</f>
        <v>0.53908355795148255</v>
      </c>
      <c r="I306" s="18">
        <f>Показатели!$E$3</f>
        <v>4</v>
      </c>
      <c r="J306" s="9">
        <v>2</v>
      </c>
      <c r="K306" s="15" t="s">
        <v>176</v>
      </c>
      <c r="L306" s="17">
        <f t="shared" si="285"/>
        <v>0.43746871459968761</v>
      </c>
      <c r="M306" s="17">
        <f t="shared" si="285"/>
        <v>0.44658886666862013</v>
      </c>
      <c r="N306" s="17">
        <f t="shared" si="285"/>
        <v>0.45344970446669408</v>
      </c>
      <c r="O306" s="17">
        <f t="shared" si="285"/>
        <v>0.46352949486352713</v>
      </c>
      <c r="P306" s="17">
        <f t="shared" si="285"/>
        <v>0.46750632128160019</v>
      </c>
      <c r="Q306" s="17">
        <f t="shared" si="285"/>
        <v>0.31542345612879807</v>
      </c>
    </row>
    <row r="307" spans="1:17">
      <c r="A307" s="9">
        <v>3</v>
      </c>
      <c r="B307" s="15" t="s">
        <v>177</v>
      </c>
      <c r="C307" s="17">
        <f>C319/C331*1000+0.00001</f>
        <v>0.76118982873453844</v>
      </c>
      <c r="D307" s="17">
        <f>D319/D331*1000+0.00001</f>
        <v>0.49310664694280082</v>
      </c>
      <c r="E307" s="17">
        <f>E319/E331*1000+0.00001</f>
        <v>1.0000000000000001E-5</v>
      </c>
      <c r="F307" s="17">
        <f>F319/F331*1000+0.00001</f>
        <v>5.2603992688058909</v>
      </c>
      <c r="G307" s="17">
        <f>G319/G331*1000</f>
        <v>5.3390282968499738</v>
      </c>
      <c r="H307" s="17">
        <f>H319/H331*1000+0.00001</f>
        <v>1.0000000000000001E-5</v>
      </c>
      <c r="I307" s="18">
        <f>Показатели!$E$4</f>
        <v>2</v>
      </c>
      <c r="J307" s="9">
        <v>3</v>
      </c>
      <c r="K307" s="15" t="s">
        <v>177</v>
      </c>
      <c r="L307" s="17">
        <f t="shared" si="285"/>
        <v>0.57341038730494842</v>
      </c>
      <c r="M307" s="17">
        <f t="shared" si="285"/>
        <v>0.44659408080946561</v>
      </c>
      <c r="N307" s="17">
        <f t="shared" si="285"/>
        <v>8.8737830999390996E-4</v>
      </c>
      <c r="O307" s="17">
        <f t="shared" si="285"/>
        <v>1.4287923702021164</v>
      </c>
      <c r="P307" s="17">
        <f t="shared" si="285"/>
        <v>1.4334056528214523</v>
      </c>
      <c r="Q307" s="17">
        <f t="shared" si="285"/>
        <v>8.8737830999390996E-4</v>
      </c>
    </row>
    <row r="308" spans="1:17">
      <c r="A308" s="9">
        <v>4</v>
      </c>
      <c r="B308" s="15" t="s">
        <v>178</v>
      </c>
      <c r="C308" s="17">
        <f t="shared" ref="C308:G308" si="288">C320/C331*1000</f>
        <v>40.247383444338723</v>
      </c>
      <c r="D308" s="17">
        <f t="shared" si="288"/>
        <v>42.159763313609467</v>
      </c>
      <c r="E308" s="17">
        <f t="shared" si="288"/>
        <v>43.645569620253163</v>
      </c>
      <c r="F308" s="17">
        <f t="shared" si="288"/>
        <v>45.765386638611261</v>
      </c>
      <c r="G308" s="17">
        <f t="shared" si="288"/>
        <v>46.289375333689271</v>
      </c>
      <c r="H308" s="17">
        <f t="shared" ref="H308" si="289">H320/H331*1000</f>
        <v>47.277628032345021</v>
      </c>
      <c r="I308" s="18">
        <f>Показатели!$E$5</f>
        <v>30</v>
      </c>
      <c r="J308" s="9">
        <v>4</v>
      </c>
      <c r="K308" s="15" t="s">
        <v>178</v>
      </c>
      <c r="L308" s="17">
        <f t="shared" si="285"/>
        <v>1.1578712310329657</v>
      </c>
      <c r="M308" s="17">
        <f t="shared" si="285"/>
        <v>1.1806307151500874</v>
      </c>
      <c r="N308" s="17">
        <f t="shared" si="285"/>
        <v>1.1972113008728513</v>
      </c>
      <c r="O308" s="17">
        <f t="shared" si="285"/>
        <v>1.2193579591031671</v>
      </c>
      <c r="P308" s="17">
        <f t="shared" si="285"/>
        <v>1.224578225973983</v>
      </c>
      <c r="Q308" s="17">
        <f t="shared" si="285"/>
        <v>1.2341665411136766</v>
      </c>
    </row>
    <row r="309" spans="1:17">
      <c r="A309" s="9">
        <v>5</v>
      </c>
      <c r="B309" s="15" t="s">
        <v>179</v>
      </c>
      <c r="C309" s="17">
        <f t="shared" ref="C309:G309" si="290">C321/C331*1000</f>
        <v>5.7564224548049481</v>
      </c>
      <c r="D309" s="17">
        <f t="shared" si="290"/>
        <v>5.9664694280078887</v>
      </c>
      <c r="E309" s="17">
        <f t="shared" si="290"/>
        <v>6.1265822784810124</v>
      </c>
      <c r="F309" s="17">
        <f t="shared" si="290"/>
        <v>7.2593371909521309</v>
      </c>
      <c r="G309" s="17">
        <f t="shared" si="290"/>
        <v>7.7949813134009611</v>
      </c>
      <c r="H309" s="17">
        <f t="shared" ref="H309" si="291">H321/H331*1000</f>
        <v>8.3018867924528301</v>
      </c>
      <c r="I309" s="18">
        <f>Показатели!$E$6</f>
        <v>8</v>
      </c>
      <c r="J309" s="9">
        <v>5</v>
      </c>
      <c r="K309" s="15" t="s">
        <v>179</v>
      </c>
      <c r="L309" s="17">
        <f t="shared" si="285"/>
        <v>0.82738682529408925</v>
      </c>
      <c r="M309" s="17">
        <f t="shared" si="285"/>
        <v>0.84463581571256585</v>
      </c>
      <c r="N309" s="17">
        <f t="shared" si="285"/>
        <v>0.85761175345430929</v>
      </c>
      <c r="O309" s="17">
        <f t="shared" si="285"/>
        <v>0.94560286126189241</v>
      </c>
      <c r="P309" s="17">
        <f t="shared" si="285"/>
        <v>0.98516471246390513</v>
      </c>
      <c r="Q309" s="17">
        <f t="shared" si="285"/>
        <v>1.0211558281844026</v>
      </c>
    </row>
    <row r="310" spans="1:17">
      <c r="A310" s="9">
        <v>6</v>
      </c>
      <c r="B310" s="15" t="s">
        <v>180</v>
      </c>
      <c r="C310" s="17">
        <f t="shared" ref="C310:G310" si="292">(C322-C323)/C322*100</f>
        <v>2.7991812502009252</v>
      </c>
      <c r="D310" s="17">
        <f t="shared" si="292"/>
        <v>0.13520822065981611</v>
      </c>
      <c r="E310" s="17">
        <f t="shared" si="292"/>
        <v>30.974318761027252</v>
      </c>
      <c r="F310" s="17">
        <f t="shared" si="292"/>
        <v>-17.819145531130374</v>
      </c>
      <c r="G310" s="17">
        <f t="shared" si="292"/>
        <v>-16.673489117465181</v>
      </c>
      <c r="H310" s="17">
        <f t="shared" ref="H310" si="293">(H322-H323)/H322*100</f>
        <v>-9.6881021194605168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294">(ATAN((C310+2.4)/10)+3.1415/2)/3.1415*1.75</f>
        <v>1.1420845051331356</v>
      </c>
      <c r="M310" s="17">
        <f t="shared" si="294"/>
        <v>1.013311902042483</v>
      </c>
      <c r="N310" s="17">
        <f t="shared" si="294"/>
        <v>1.5878555578119964</v>
      </c>
      <c r="O310" s="17">
        <f t="shared" si="294"/>
        <v>0.32047862914361963</v>
      </c>
      <c r="P310" s="17">
        <f t="shared" si="294"/>
        <v>0.34040850950223062</v>
      </c>
      <c r="Q310" s="17">
        <f t="shared" si="294"/>
        <v>0.5241637716997547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-20.759493670886076</v>
      </c>
      <c r="F311" s="17">
        <f>(F325-F324)/F331*1000</f>
        <v>-19.463440294581797</v>
      </c>
      <c r="G311" s="17">
        <f>(G325-G324)/G331*1000</f>
        <v>-19.220501868659905</v>
      </c>
      <c r="H311" s="17">
        <f>(H325-H324)/H331*1000</f>
        <v>-18.867924528301884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295">(ATAN(E311/10)+3.1415/2)/3.1415*1.75</f>
        <v>0.25004156827106461</v>
      </c>
      <c r="O311" s="17">
        <f t="shared" si="295"/>
        <v>0.26436191607340731</v>
      </c>
      <c r="P311" s="17">
        <f t="shared" si="295"/>
        <v>0.26721639017182131</v>
      </c>
      <c r="Q311" s="17">
        <f t="shared" si="295"/>
        <v>0.27146154456247462</v>
      </c>
    </row>
    <row r="312" spans="1:17">
      <c r="A312" s="9">
        <v>8</v>
      </c>
      <c r="B312" s="15" t="s">
        <v>182</v>
      </c>
      <c r="C312" s="17">
        <f t="shared" ref="C312:H312" si="296">(C326-C327)/C331*1000</f>
        <v>-19.50523311132255</v>
      </c>
      <c r="D312" s="17">
        <f t="shared" si="296"/>
        <v>-12.32741617357002</v>
      </c>
      <c r="E312" s="17">
        <f t="shared" si="296"/>
        <v>-16.708860759493671</v>
      </c>
      <c r="F312" s="17">
        <f t="shared" si="296"/>
        <v>4.7343503419253024</v>
      </c>
      <c r="G312" s="17">
        <f t="shared" si="296"/>
        <v>9.6102509343299527</v>
      </c>
      <c r="H312" s="17">
        <f t="shared" si="296"/>
        <v>-12.398921832884097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0.26387652913805276</v>
      </c>
      <c r="M312" s="17">
        <f>(ATAN(D312/10)+3.1415/2)/3.1415*1.75</f>
        <v>0.37962809933382718</v>
      </c>
      <c r="N312" s="17">
        <f t="shared" si="295"/>
        <v>0.30039856972388024</v>
      </c>
      <c r="O312" s="17">
        <f t="shared" si="295"/>
        <v>1.1213150432858148</v>
      </c>
      <c r="P312" s="17">
        <f t="shared" si="295"/>
        <v>1.3014429512340422</v>
      </c>
      <c r="Q312" s="17">
        <f t="shared" si="295"/>
        <v>0.37805272776016718</v>
      </c>
    </row>
    <row r="313" spans="1:17">
      <c r="A313" s="9">
        <v>9</v>
      </c>
      <c r="B313" s="15" t="s">
        <v>183</v>
      </c>
      <c r="C313" s="17">
        <f>C328/C331*1000+0.0001</f>
        <v>1E-4</v>
      </c>
      <c r="D313" s="17">
        <f>D328/D331*1000+0.0001</f>
        <v>1E-4</v>
      </c>
      <c r="E313" s="17">
        <f t="shared" ref="E313:G313" si="297">E328/E331*1000</f>
        <v>1.0126582278481013</v>
      </c>
      <c r="F313" s="17">
        <f t="shared" si="297"/>
        <v>1.0520778537611783</v>
      </c>
      <c r="G313" s="17">
        <f t="shared" si="297"/>
        <v>1.0678056593699945</v>
      </c>
      <c r="H313" s="17">
        <f t="shared" ref="H313" si="298">H328/H331*1000</f>
        <v>1.0781671159029651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299">IF(C313/$I313&gt;1,2^((1-$I313/C313)/LN(10/3)),2^(-LOG($I313/C313,10/3)))</f>
        <v>3.9423462189380623E-3</v>
      </c>
      <c r="M313" s="17">
        <f t="shared" si="299"/>
        <v>3.9423462189380623E-3</v>
      </c>
      <c r="N313" s="17">
        <f t="shared" si="299"/>
        <v>0.79756559539269278</v>
      </c>
      <c r="O313" s="17">
        <f t="shared" si="299"/>
        <v>0.81529478112176679</v>
      </c>
      <c r="P313" s="17">
        <f t="shared" si="299"/>
        <v>0.82228955892989042</v>
      </c>
      <c r="Q313" s="17">
        <f t="shared" si="299"/>
        <v>0.82687384097592342</v>
      </c>
    </row>
    <row r="314" spans="1:17">
      <c r="A314" s="9">
        <v>10</v>
      </c>
      <c r="B314" s="15" t="s">
        <v>184</v>
      </c>
      <c r="C314" s="17">
        <f t="shared" ref="C314:G314" si="300">C329/C331*100</f>
        <v>4.7573739295908662E-2</v>
      </c>
      <c r="D314" s="17">
        <f t="shared" si="300"/>
        <v>4.9309664694280081E-2</v>
      </c>
      <c r="E314" s="17">
        <f t="shared" si="300"/>
        <v>5.0632911392405069E-2</v>
      </c>
      <c r="F314" s="17">
        <f t="shared" si="300"/>
        <v>5.2603892688058915E-2</v>
      </c>
      <c r="G314" s="17">
        <f t="shared" si="300"/>
        <v>5.3390282968499729E-2</v>
      </c>
      <c r="H314" s="17">
        <f t="shared" ref="H314" si="301">H329/H331*100</f>
        <v>5.3908355795148251E-2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299"/>
        <v>0.97176881240066004</v>
      </c>
      <c r="M314" s="17">
        <f t="shared" si="299"/>
        <v>0.99202781389988659</v>
      </c>
      <c r="N314" s="17">
        <f t="shared" si="299"/>
        <v>1.0072224147634179</v>
      </c>
      <c r="O314" s="17">
        <f t="shared" si="299"/>
        <v>1.0289079260626965</v>
      </c>
      <c r="P314" s="17">
        <f t="shared" si="299"/>
        <v>1.0372344689234096</v>
      </c>
      <c r="Q314" s="17">
        <f t="shared" si="299"/>
        <v>1.0426227948516413</v>
      </c>
    </row>
    <row r="315" spans="1:17">
      <c r="A315" s="9">
        <v>11</v>
      </c>
      <c r="B315" s="15" t="s">
        <v>185</v>
      </c>
      <c r="C315" s="17">
        <f t="shared" ref="C315:G315" si="302">C330/C331*1000</f>
        <v>2.8544243577545196</v>
      </c>
      <c r="D315" s="17">
        <f t="shared" si="302"/>
        <v>4.4378698224852071</v>
      </c>
      <c r="E315" s="17">
        <f t="shared" si="302"/>
        <v>2.0253164556962027</v>
      </c>
      <c r="F315" s="17">
        <f t="shared" si="302"/>
        <v>2.1041557075223567</v>
      </c>
      <c r="G315" s="17">
        <f t="shared" si="302"/>
        <v>2.135611318739989</v>
      </c>
      <c r="H315" s="17">
        <f t="shared" ref="H315" si="303">H330/H331*1000</f>
        <v>2.1563342318059302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299"/>
        <v>0.72417068389118378</v>
      </c>
      <c r="M315" s="17">
        <f t="shared" si="299"/>
        <v>0.93364225737194784</v>
      </c>
      <c r="N315" s="17">
        <f t="shared" si="299"/>
        <v>0.59435291119990397</v>
      </c>
      <c r="O315" s="17">
        <f t="shared" si="299"/>
        <v>0.60756485666514271</v>
      </c>
      <c r="P315" s="17">
        <f t="shared" si="299"/>
        <v>0.61277742673771174</v>
      </c>
      <c r="Q315" s="17">
        <f t="shared" si="299"/>
        <v>0.61619367412295611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21</v>
      </c>
      <c r="D317" s="17">
        <v>21</v>
      </c>
      <c r="E317" s="17">
        <v>17</v>
      </c>
      <c r="F317" s="17">
        <v>17</v>
      </c>
      <c r="G317" s="17">
        <v>16</v>
      </c>
      <c r="H317" s="17">
        <v>16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2</v>
      </c>
      <c r="D318" s="17">
        <v>2</v>
      </c>
      <c r="E318" s="17">
        <v>2</v>
      </c>
      <c r="F318" s="17">
        <v>2</v>
      </c>
      <c r="G318" s="17">
        <v>2</v>
      </c>
      <c r="H318" s="17">
        <v>1</v>
      </c>
      <c r="K318" s="15" t="s">
        <v>187</v>
      </c>
      <c r="L318" s="17">
        <f t="shared" ref="L318:L323" si="304">L305</f>
        <v>1.3332028037400601</v>
      </c>
      <c r="M318" s="17">
        <f t="shared" ref="M318:M323" si="305">N305</f>
        <v>1.2728939444220393</v>
      </c>
      <c r="N318" s="17">
        <f t="shared" ref="N318:N328" si="306">P305</f>
        <v>1.2696515530961683</v>
      </c>
      <c r="O318" s="17">
        <f>Q305</f>
        <v>1.2737698652328435</v>
      </c>
    </row>
    <row r="319" spans="1:17">
      <c r="A319" s="9">
        <v>3</v>
      </c>
      <c r="B319" s="10" t="s">
        <v>189</v>
      </c>
      <c r="C319" s="17">
        <v>1.6</v>
      </c>
      <c r="D319" s="17">
        <v>1</v>
      </c>
      <c r="E319" s="17"/>
      <c r="F319" s="17">
        <v>10</v>
      </c>
      <c r="G319" s="17">
        <v>10</v>
      </c>
      <c r="H319" s="17">
        <v>0</v>
      </c>
      <c r="K319" s="15" t="s">
        <v>190</v>
      </c>
      <c r="L319" s="17">
        <f t="shared" si="304"/>
        <v>0.43746871459968761</v>
      </c>
      <c r="M319" s="17">
        <f t="shared" si="305"/>
        <v>0.45344970446669408</v>
      </c>
      <c r="N319" s="17">
        <f t="shared" si="306"/>
        <v>0.46750632128160019</v>
      </c>
      <c r="O319" s="17">
        <f t="shared" ref="O319:O328" si="307">Q306</f>
        <v>0.31542345612879807</v>
      </c>
    </row>
    <row r="320" spans="1:17">
      <c r="A320" s="9">
        <v>4</v>
      </c>
      <c r="B320" s="10" t="s">
        <v>191</v>
      </c>
      <c r="C320" s="17">
        <v>84.6</v>
      </c>
      <c r="D320" s="17">
        <v>85.5</v>
      </c>
      <c r="E320" s="17">
        <v>86.2</v>
      </c>
      <c r="F320" s="17">
        <v>87</v>
      </c>
      <c r="G320" s="17">
        <v>86.7</v>
      </c>
      <c r="H320" s="17">
        <v>87.7</v>
      </c>
      <c r="K320" s="15" t="s">
        <v>192</v>
      </c>
      <c r="L320" s="17">
        <f t="shared" si="304"/>
        <v>0.57341038730494842</v>
      </c>
      <c r="M320" s="17">
        <f t="shared" si="305"/>
        <v>8.8737830999390996E-4</v>
      </c>
      <c r="N320" s="17">
        <f t="shared" si="306"/>
        <v>1.4334056528214523</v>
      </c>
      <c r="O320" s="17">
        <f t="shared" si="307"/>
        <v>8.8737830999390996E-4</v>
      </c>
    </row>
    <row r="321" spans="1:17">
      <c r="A321" s="9">
        <v>5</v>
      </c>
      <c r="B321" s="10" t="s">
        <v>193</v>
      </c>
      <c r="C321" s="17">
        <v>12.1</v>
      </c>
      <c r="D321" s="17">
        <v>12.1</v>
      </c>
      <c r="E321" s="17">
        <v>12.1</v>
      </c>
      <c r="F321" s="17">
        <v>13.8</v>
      </c>
      <c r="G321" s="17">
        <v>14.6</v>
      </c>
      <c r="H321" s="17">
        <v>15.4</v>
      </c>
      <c r="K321" s="15" t="s">
        <v>194</v>
      </c>
      <c r="L321" s="17">
        <f t="shared" si="304"/>
        <v>1.1578712310329657</v>
      </c>
      <c r="M321" s="17">
        <f t="shared" si="305"/>
        <v>1.1972113008728513</v>
      </c>
      <c r="N321" s="17">
        <f t="shared" si="306"/>
        <v>1.224578225973983</v>
      </c>
      <c r="O321" s="17">
        <f t="shared" si="307"/>
        <v>1.2341665411136766</v>
      </c>
    </row>
    <row r="322" spans="1:17">
      <c r="A322" s="9">
        <v>6</v>
      </c>
      <c r="B322" s="10" t="s">
        <v>195</v>
      </c>
      <c r="C322" s="17">
        <v>9331.2999999999993</v>
      </c>
      <c r="D322" s="17">
        <v>10354.4</v>
      </c>
      <c r="E322" s="17">
        <v>12242.4</v>
      </c>
      <c r="F322" s="17">
        <v>7810.7</v>
      </c>
      <c r="G322" s="17">
        <v>11481.7</v>
      </c>
      <c r="H322" s="17">
        <v>9964.7999999999993</v>
      </c>
      <c r="K322" s="15" t="s">
        <v>196</v>
      </c>
      <c r="L322" s="17">
        <f t="shared" si="304"/>
        <v>0.82738682529408925</v>
      </c>
      <c r="M322" s="17">
        <f t="shared" si="305"/>
        <v>0.85761175345430929</v>
      </c>
      <c r="N322" s="17">
        <f t="shared" si="306"/>
        <v>0.98516471246390513</v>
      </c>
      <c r="O322" s="17">
        <f t="shared" si="307"/>
        <v>1.0211558281844026</v>
      </c>
    </row>
    <row r="323" spans="1:17">
      <c r="A323" s="9">
        <v>7</v>
      </c>
      <c r="B323" s="10" t="s">
        <v>197</v>
      </c>
      <c r="C323" s="17">
        <v>9070.1</v>
      </c>
      <c r="D323" s="17">
        <v>10340.4</v>
      </c>
      <c r="E323" s="17">
        <v>8450.4</v>
      </c>
      <c r="F323" s="17">
        <v>9202.5</v>
      </c>
      <c r="G323" s="17">
        <v>13396.1</v>
      </c>
      <c r="H323" s="17">
        <v>10930.2</v>
      </c>
      <c r="K323" s="15" t="s">
        <v>198</v>
      </c>
      <c r="L323" s="17">
        <f t="shared" si="304"/>
        <v>1.1420845051331356</v>
      </c>
      <c r="M323" s="17">
        <f t="shared" si="305"/>
        <v>1.5878555578119964</v>
      </c>
      <c r="N323" s="17">
        <f t="shared" si="306"/>
        <v>0.34040850950223062</v>
      </c>
      <c r="O323" s="17">
        <f t="shared" si="307"/>
        <v>0.5241637716997547</v>
      </c>
    </row>
    <row r="324" spans="1:17">
      <c r="A324" s="9">
        <v>8</v>
      </c>
      <c r="B324" s="10" t="s">
        <v>199</v>
      </c>
      <c r="C324" s="17"/>
      <c r="D324" s="17"/>
      <c r="E324" s="17">
        <v>56</v>
      </c>
      <c r="F324" s="17">
        <v>49</v>
      </c>
      <c r="G324" s="17">
        <v>47</v>
      </c>
      <c r="H324" s="17">
        <v>41</v>
      </c>
      <c r="K324" s="15" t="s">
        <v>200</v>
      </c>
      <c r="L324" s="17">
        <f>N311</f>
        <v>0.25004156827106461</v>
      </c>
      <c r="M324" s="17">
        <f>O311</f>
        <v>0.26436191607340731</v>
      </c>
      <c r="N324" s="17">
        <f t="shared" si="306"/>
        <v>0.26721639017182131</v>
      </c>
      <c r="O324" s="17">
        <f t="shared" si="307"/>
        <v>0.27146154456247462</v>
      </c>
    </row>
    <row r="325" spans="1:17">
      <c r="A325" s="9">
        <v>9</v>
      </c>
      <c r="B325" s="10" t="s">
        <v>201</v>
      </c>
      <c r="C325" s="17"/>
      <c r="D325" s="17"/>
      <c r="E325" s="17">
        <v>15</v>
      </c>
      <c r="F325" s="17">
        <v>12</v>
      </c>
      <c r="G325" s="17">
        <v>11</v>
      </c>
      <c r="H325" s="17">
        <v>6</v>
      </c>
      <c r="K325" s="15" t="s">
        <v>202</v>
      </c>
      <c r="L325" s="17">
        <f>L312</f>
        <v>0.26387652913805276</v>
      </c>
      <c r="M325" s="17">
        <f>N312</f>
        <v>0.30039856972388024</v>
      </c>
      <c r="N325" s="17">
        <f t="shared" si="306"/>
        <v>1.3014429512340422</v>
      </c>
      <c r="O325" s="17">
        <f t="shared" si="307"/>
        <v>0.37805272776016718</v>
      </c>
    </row>
    <row r="326" spans="1:17">
      <c r="A326" s="9">
        <v>10</v>
      </c>
      <c r="B326" s="10" t="s">
        <v>203</v>
      </c>
      <c r="C326" s="17">
        <v>120</v>
      </c>
      <c r="D326" s="17">
        <v>148</v>
      </c>
      <c r="E326" s="17">
        <v>130</v>
      </c>
      <c r="F326" s="17">
        <v>64</v>
      </c>
      <c r="G326" s="17">
        <v>78</v>
      </c>
      <c r="H326" s="17">
        <v>88</v>
      </c>
      <c r="K326" s="15" t="s">
        <v>204</v>
      </c>
      <c r="L326" s="17">
        <f>L313</f>
        <v>3.9423462189380623E-3</v>
      </c>
      <c r="M326" s="17">
        <f>N313</f>
        <v>0.79756559539269278</v>
      </c>
      <c r="N326" s="17">
        <f t="shared" si="306"/>
        <v>0.82228955892989042</v>
      </c>
      <c r="O326" s="17">
        <f t="shared" si="307"/>
        <v>0.82687384097592342</v>
      </c>
    </row>
    <row r="327" spans="1:17">
      <c r="A327" s="9">
        <v>11</v>
      </c>
      <c r="B327" s="10" t="s">
        <v>205</v>
      </c>
      <c r="C327" s="17">
        <v>161</v>
      </c>
      <c r="D327" s="17">
        <v>173</v>
      </c>
      <c r="E327" s="17">
        <v>163</v>
      </c>
      <c r="F327" s="17">
        <v>55</v>
      </c>
      <c r="G327" s="17">
        <v>60</v>
      </c>
      <c r="H327" s="17">
        <v>111</v>
      </c>
      <c r="K327" s="15" t="s">
        <v>206</v>
      </c>
      <c r="L327" s="17">
        <f>L314</f>
        <v>0.97176881240066004</v>
      </c>
      <c r="M327" s="17">
        <f>N314</f>
        <v>1.0072224147634179</v>
      </c>
      <c r="N327" s="17">
        <f t="shared" si="306"/>
        <v>1.0372344689234096</v>
      </c>
      <c r="O327" s="17">
        <f t="shared" si="307"/>
        <v>1.0426227948516413</v>
      </c>
    </row>
    <row r="328" spans="1:17">
      <c r="A328" s="9">
        <v>12</v>
      </c>
      <c r="B328" s="10" t="s">
        <v>207</v>
      </c>
      <c r="C328" s="17"/>
      <c r="D328" s="17"/>
      <c r="E328" s="17">
        <v>2</v>
      </c>
      <c r="F328" s="17">
        <v>2</v>
      </c>
      <c r="G328" s="17">
        <v>2</v>
      </c>
      <c r="H328" s="17">
        <v>2</v>
      </c>
      <c r="K328" s="15" t="s">
        <v>208</v>
      </c>
      <c r="L328" s="17">
        <f>L315</f>
        <v>0.72417068389118378</v>
      </c>
      <c r="M328" s="17">
        <f>N315</f>
        <v>0.59435291119990397</v>
      </c>
      <c r="N328" s="17">
        <f t="shared" si="306"/>
        <v>0.61277742673771174</v>
      </c>
      <c r="O328" s="17">
        <f t="shared" si="307"/>
        <v>0.61619367412295611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7">
      <c r="A330" s="9">
        <v>14</v>
      </c>
      <c r="B330" s="10" t="s">
        <v>211</v>
      </c>
      <c r="C330" s="17">
        <v>6</v>
      </c>
      <c r="D330" s="17">
        <v>9</v>
      </c>
      <c r="E330" s="17">
        <v>4</v>
      </c>
      <c r="F330" s="17">
        <v>4</v>
      </c>
      <c r="G330" s="21">
        <v>4</v>
      </c>
      <c r="H330" s="21">
        <v>4</v>
      </c>
    </row>
    <row r="331" spans="1:17">
      <c r="A331" s="9">
        <v>15</v>
      </c>
      <c r="B331" s="10" t="s">
        <v>213</v>
      </c>
      <c r="C331" s="17">
        <v>2102</v>
      </c>
      <c r="D331" s="17">
        <v>2028</v>
      </c>
      <c r="E331" s="17">
        <v>1975</v>
      </c>
      <c r="F331" s="17">
        <v>1901</v>
      </c>
      <c r="G331" s="17">
        <v>1873</v>
      </c>
      <c r="H331" s="17">
        <v>1855</v>
      </c>
    </row>
    <row r="333" spans="1:17" ht="16">
      <c r="A333" s="20" t="s">
        <v>332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G335" si="308">C347/C361*1000</f>
        <v>5.112474437627812</v>
      </c>
      <c r="D335" s="17">
        <f t="shared" si="308"/>
        <v>5.2742616033755274</v>
      </c>
      <c r="E335" s="17">
        <f t="shared" si="308"/>
        <v>6.3424947145877377</v>
      </c>
      <c r="F335" s="17">
        <f t="shared" si="308"/>
        <v>5.208333333333333</v>
      </c>
      <c r="G335" s="17">
        <f t="shared" si="308"/>
        <v>4.2238648363252373</v>
      </c>
      <c r="H335" s="17">
        <f t="shared" ref="H335" si="309">H347/H361*1000</f>
        <v>4.282655246252677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310">IF(C335/$I335&gt;1,2^((1-$I335/C335)/LN(10/3)),2^(-LOG($I335/C335,10/3)))</f>
        <v>1.0127463166695769</v>
      </c>
      <c r="M335" s="17">
        <f t="shared" si="310"/>
        <v>1.0303898908381652</v>
      </c>
      <c r="N335" s="17">
        <f t="shared" si="310"/>
        <v>1.1295959728750442</v>
      </c>
      <c r="O335" s="17">
        <f t="shared" si="310"/>
        <v>1.0232958726190162</v>
      </c>
      <c r="P335" s="17">
        <f t="shared" si="310"/>
        <v>0.90745062348420247</v>
      </c>
      <c r="Q335" s="17">
        <f t="shared" si="310"/>
        <v>0.91470086449707055</v>
      </c>
    </row>
    <row r="336" spans="1:17">
      <c r="A336" s="9">
        <v>2</v>
      </c>
      <c r="B336" s="15" t="s">
        <v>176</v>
      </c>
      <c r="C336" s="17">
        <f t="shared" ref="C336:G336" si="311">C348/C361*1000</f>
        <v>1.0224948875255624</v>
      </c>
      <c r="D336" s="17">
        <f t="shared" si="311"/>
        <v>1.0548523206751055</v>
      </c>
      <c r="E336" s="17">
        <f t="shared" si="311"/>
        <v>1.0570824524312896</v>
      </c>
      <c r="F336" s="17">
        <f t="shared" si="311"/>
        <v>1.0416666666666667</v>
      </c>
      <c r="G336" s="17">
        <f t="shared" si="311"/>
        <v>1.0559662090813093</v>
      </c>
      <c r="H336" s="17">
        <f t="shared" ref="H336" si="312">H348/H361*1000</f>
        <v>1.0706638115631693</v>
      </c>
      <c r="I336" s="18">
        <f>Показатели!$E$3</f>
        <v>4</v>
      </c>
      <c r="J336" s="9">
        <v>2</v>
      </c>
      <c r="K336" s="15" t="s">
        <v>176</v>
      </c>
      <c r="L336" s="17">
        <f t="shared" si="310"/>
        <v>0.45598034758482714</v>
      </c>
      <c r="M336" s="17">
        <f t="shared" si="310"/>
        <v>0.46423285070896897</v>
      </c>
      <c r="N336" s="17">
        <f t="shared" si="310"/>
        <v>0.46479764315840044</v>
      </c>
      <c r="O336" s="17">
        <f t="shared" si="310"/>
        <v>0.46088310638386581</v>
      </c>
      <c r="P336" s="17">
        <f t="shared" si="310"/>
        <v>0.46451501199362322</v>
      </c>
      <c r="Q336" s="17">
        <f t="shared" si="310"/>
        <v>0.46822633876324754</v>
      </c>
    </row>
    <row r="337" spans="1:17">
      <c r="A337" s="9">
        <v>3</v>
      </c>
      <c r="B337" s="15" t="s">
        <v>177</v>
      </c>
      <c r="C337" s="17">
        <f t="shared" ref="C337:H337" si="313">C349/C361*1000+0.00001</f>
        <v>1.0000000000000001E-5</v>
      </c>
      <c r="D337" s="17">
        <f t="shared" si="313"/>
        <v>0.5274361603375527</v>
      </c>
      <c r="E337" s="17">
        <f t="shared" si="313"/>
        <v>1.0000000000000001E-5</v>
      </c>
      <c r="F337" s="17">
        <f t="shared" si="313"/>
        <v>0.62500999999999995</v>
      </c>
      <c r="G337" s="17">
        <f t="shared" si="313"/>
        <v>0.63358972544878556</v>
      </c>
      <c r="H337" s="17">
        <f t="shared" si="313"/>
        <v>1.0000000000000001E-5</v>
      </c>
      <c r="I337" s="18">
        <f>Показатели!$E$4</f>
        <v>2</v>
      </c>
      <c r="J337" s="9">
        <v>3</v>
      </c>
      <c r="K337" s="15" t="s">
        <v>177</v>
      </c>
      <c r="L337" s="17">
        <f t="shared" si="310"/>
        <v>8.8737830999390996E-4</v>
      </c>
      <c r="M337" s="17">
        <f t="shared" si="310"/>
        <v>0.46423791806290871</v>
      </c>
      <c r="N337" s="17">
        <f t="shared" si="310"/>
        <v>8.8737830999390996E-4</v>
      </c>
      <c r="O337" s="17">
        <f t="shared" si="310"/>
        <v>0.51189483903809996</v>
      </c>
      <c r="P337" s="17">
        <f t="shared" si="310"/>
        <v>0.51592866898658485</v>
      </c>
      <c r="Q337" s="17">
        <f t="shared" si="310"/>
        <v>8.8737830999390996E-4</v>
      </c>
    </row>
    <row r="338" spans="1:17">
      <c r="A338" s="9">
        <v>4</v>
      </c>
      <c r="B338" s="15" t="s">
        <v>178</v>
      </c>
      <c r="C338" s="17">
        <f t="shared" ref="C338:G338" si="314">C350/C361*1000</f>
        <v>32.208588957055213</v>
      </c>
      <c r="D338" s="17">
        <f t="shared" si="314"/>
        <v>33.22784810126582</v>
      </c>
      <c r="E338" s="17">
        <f t="shared" si="314"/>
        <v>33.403805496828753</v>
      </c>
      <c r="F338" s="17">
        <f t="shared" si="314"/>
        <v>32.5</v>
      </c>
      <c r="G338" s="17">
        <f t="shared" si="314"/>
        <v>33.474128827877507</v>
      </c>
      <c r="H338" s="17">
        <f t="shared" ref="H338" si="315">H350/H361*1000</f>
        <v>34.047109207708779</v>
      </c>
      <c r="I338" s="18">
        <f>Показатели!$E$5</f>
        <v>30</v>
      </c>
      <c r="J338" s="9">
        <v>4</v>
      </c>
      <c r="K338" s="15" t="s">
        <v>178</v>
      </c>
      <c r="L338" s="17">
        <f t="shared" si="310"/>
        <v>1.0402673138021163</v>
      </c>
      <c r="M338" s="17">
        <f t="shared" si="310"/>
        <v>1.05752022764971</v>
      </c>
      <c r="N338" s="17">
        <f t="shared" si="310"/>
        <v>1.0604197254071663</v>
      </c>
      <c r="O338" s="17">
        <f t="shared" si="310"/>
        <v>1.0452811534316977</v>
      </c>
      <c r="P338" s="17">
        <f t="shared" si="310"/>
        <v>1.0615722174498576</v>
      </c>
      <c r="Q338" s="17">
        <f t="shared" si="310"/>
        <v>1.0708302074215916</v>
      </c>
    </row>
    <row r="339" spans="1:17">
      <c r="A339" s="9">
        <v>5</v>
      </c>
      <c r="B339" s="15" t="s">
        <v>179</v>
      </c>
      <c r="C339" s="17">
        <f t="shared" ref="C339:G339" si="316">C351/C361*1000</f>
        <v>15.950920245398772</v>
      </c>
      <c r="D339" s="17">
        <f t="shared" si="316"/>
        <v>16.455696202531648</v>
      </c>
      <c r="E339" s="17">
        <f t="shared" si="316"/>
        <v>16.490486257928119</v>
      </c>
      <c r="F339" s="17">
        <f t="shared" si="316"/>
        <v>17.1875</v>
      </c>
      <c r="G339" s="17">
        <f t="shared" si="316"/>
        <v>17.423442449841605</v>
      </c>
      <c r="H339" s="17">
        <f t="shared" ref="H339" si="317">H351/H361*1000</f>
        <v>17.665952890792294</v>
      </c>
      <c r="I339" s="18">
        <f>Показатели!$E$6</f>
        <v>8</v>
      </c>
      <c r="J339" s="9">
        <v>5</v>
      </c>
      <c r="K339" s="15" t="s">
        <v>179</v>
      </c>
      <c r="L339" s="17">
        <f t="shared" si="310"/>
        <v>1.332387709996159</v>
      </c>
      <c r="M339" s="17">
        <f t="shared" si="310"/>
        <v>1.3442413238927948</v>
      </c>
      <c r="N339" s="17">
        <f t="shared" si="310"/>
        <v>1.3450353040291936</v>
      </c>
      <c r="O339" s="17">
        <f t="shared" si="310"/>
        <v>1.3603563865473909</v>
      </c>
      <c r="P339" s="17">
        <f t="shared" si="310"/>
        <v>1.3653017599903425</v>
      </c>
      <c r="Q339" s="17">
        <f t="shared" si="310"/>
        <v>1.3702651116033766</v>
      </c>
    </row>
    <row r="340" spans="1:17">
      <c r="A340" s="9">
        <v>6</v>
      </c>
      <c r="B340" s="15" t="s">
        <v>180</v>
      </c>
      <c r="C340" s="17">
        <f t="shared" ref="C340:G340" si="318">(C352-C353)/C352*100</f>
        <v>11.705123270465737</v>
      </c>
      <c r="D340" s="17">
        <f t="shared" si="318"/>
        <v>2.4905590863037639</v>
      </c>
      <c r="E340" s="17">
        <f t="shared" si="318"/>
        <v>2.1945760926803555</v>
      </c>
      <c r="F340" s="17">
        <f t="shared" si="318"/>
        <v>1.0002153573736015</v>
      </c>
      <c r="G340" s="17">
        <f t="shared" si="318"/>
        <v>-3.4663125095775578</v>
      </c>
      <c r="H340" s="17">
        <f t="shared" ref="H340" si="319">(H352-H353)/H352*100</f>
        <v>-5.9433281813498118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320">(ATAN((C340+2.4)/10)+3.1415/2)/3.1415*1.75</f>
        <v>1.406478992590263</v>
      </c>
      <c r="M340" s="17">
        <f t="shared" si="320"/>
        <v>1.1283804286579318</v>
      </c>
      <c r="N340" s="17">
        <f t="shared" si="320"/>
        <v>1.1149201723587012</v>
      </c>
      <c r="O340" s="17">
        <f t="shared" si="320"/>
        <v>1.0575803498169882</v>
      </c>
      <c r="P340" s="17">
        <f t="shared" si="320"/>
        <v>0.81582373720417733</v>
      </c>
      <c r="Q340" s="17">
        <f t="shared" si="320"/>
        <v>0.68530503349424321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-21.141649048625794</v>
      </c>
      <c r="F341" s="17">
        <f>(F355-F354)/F361*1000</f>
        <v>-13.541666666666668</v>
      </c>
      <c r="G341" s="17">
        <f>(G355-G354)/G361*1000</f>
        <v>-14.783526927138331</v>
      </c>
      <c r="H341" s="17">
        <f>(H355-H354)/H361*1000</f>
        <v>-18.201284796573873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321">(ATAN(E341/10)+3.1415/2)/3.1415*1.75</f>
        <v>0.24609123613188599</v>
      </c>
      <c r="O341" s="17">
        <f t="shared" si="321"/>
        <v>0.35430560491500723</v>
      </c>
      <c r="P341" s="17">
        <f t="shared" si="321"/>
        <v>0.33127397186607249</v>
      </c>
      <c r="Q341" s="17">
        <f t="shared" si="321"/>
        <v>0.27983575221945972</v>
      </c>
    </row>
    <row r="342" spans="1:17">
      <c r="A342" s="9">
        <v>8</v>
      </c>
      <c r="B342" s="15" t="s">
        <v>182</v>
      </c>
      <c r="C342" s="17">
        <f t="shared" ref="C342:H342" si="322">(C356-C357)/C361*1000</f>
        <v>1.0224948875255624</v>
      </c>
      <c r="D342" s="17">
        <f t="shared" si="322"/>
        <v>16.877637130801688</v>
      </c>
      <c r="E342" s="17">
        <f t="shared" si="322"/>
        <v>35.940803382663844</v>
      </c>
      <c r="F342" s="17">
        <f t="shared" si="322"/>
        <v>0</v>
      </c>
      <c r="G342" s="17">
        <f t="shared" si="322"/>
        <v>1.0559662090813093</v>
      </c>
      <c r="H342" s="17">
        <f t="shared" si="322"/>
        <v>-5.3533190578158454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0.93176170509398026</v>
      </c>
      <c r="M342" s="17">
        <f>(ATAN(D342/10)+3.1415/2)/3.1415*1.75</f>
        <v>1.4520625884110401</v>
      </c>
      <c r="N342" s="17">
        <f t="shared" si="321"/>
        <v>1.5988559195751748</v>
      </c>
      <c r="O342" s="17">
        <f t="shared" si="321"/>
        <v>0.875</v>
      </c>
      <c r="P342" s="17">
        <f t="shared" si="321"/>
        <v>0.93360633067412857</v>
      </c>
      <c r="Q342" s="17">
        <f t="shared" si="321"/>
        <v>0.60119894016608311</v>
      </c>
    </row>
    <row r="343" spans="1:17">
      <c r="A343" s="9">
        <v>9</v>
      </c>
      <c r="B343" s="15" t="s">
        <v>183</v>
      </c>
      <c r="C343" s="17">
        <f>C358/C361*1000+0.0001</f>
        <v>1E-4</v>
      </c>
      <c r="D343" s="17">
        <f>D358/D361*1000+0.0001</f>
        <v>1E-4</v>
      </c>
      <c r="E343" s="17">
        <f t="shared" ref="E343:G343" si="323">E358/E361*1000</f>
        <v>2.1141649048625792</v>
      </c>
      <c r="F343" s="17">
        <f t="shared" si="323"/>
        <v>2.0833333333333335</v>
      </c>
      <c r="G343" s="17">
        <f t="shared" si="323"/>
        <v>2.1119324181626187</v>
      </c>
      <c r="H343" s="17">
        <f t="shared" ref="H343" si="324">H358/H361*1000</f>
        <v>2.1413276231263385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325">IF(C343/$I343&gt;1,2^((1-$I343/C343)/LN(10/3)),2^(-LOG($I343/C343,10/3)))</f>
        <v>3.9423462189380623E-3</v>
      </c>
      <c r="M343" s="17">
        <f t="shared" si="325"/>
        <v>3.9423462189380623E-3</v>
      </c>
      <c r="N343" s="17">
        <f t="shared" si="325"/>
        <v>1.1820446398535607</v>
      </c>
      <c r="O343" s="17">
        <f t="shared" si="325"/>
        <v>1.1749207046306607</v>
      </c>
      <c r="P343" s="17">
        <f t="shared" si="325"/>
        <v>1.1815343579496576</v>
      </c>
      <c r="Q343" s="17">
        <f t="shared" si="325"/>
        <v>1.1881852396620698</v>
      </c>
    </row>
    <row r="344" spans="1:17">
      <c r="A344" s="9">
        <v>10</v>
      </c>
      <c r="B344" s="15" t="s">
        <v>184</v>
      </c>
      <c r="C344" s="17">
        <f>C359/C361*100+0.00001</f>
        <v>1.0000000000000001E-5</v>
      </c>
      <c r="D344" s="17">
        <f t="shared" ref="D344:H344" si="326">D359/D361*100+0.00001</f>
        <v>1.0000000000000001E-5</v>
      </c>
      <c r="E344" s="17">
        <f t="shared" si="326"/>
        <v>1.0000000000000001E-5</v>
      </c>
      <c r="F344" s="17">
        <f t="shared" si="326"/>
        <v>1.0000000000000001E-5</v>
      </c>
      <c r="G344" s="17">
        <f t="shared" si="326"/>
        <v>1.0000000000000001E-5</v>
      </c>
      <c r="H344" s="17">
        <f t="shared" si="326"/>
        <v>1.0000000000000001E-5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325"/>
        <v>7.4206407756275796E-3</v>
      </c>
      <c r="M344" s="17">
        <f t="shared" si="325"/>
        <v>7.4206407756275796E-3</v>
      </c>
      <c r="N344" s="17">
        <f t="shared" si="325"/>
        <v>7.4206407756275796E-3</v>
      </c>
      <c r="O344" s="17">
        <f t="shared" si="325"/>
        <v>7.4206407756275796E-3</v>
      </c>
      <c r="P344" s="17">
        <f t="shared" si="325"/>
        <v>7.4206407756275796E-3</v>
      </c>
      <c r="Q344" s="17">
        <f t="shared" si="325"/>
        <v>7.4206407756275796E-3</v>
      </c>
    </row>
    <row r="345" spans="1:17">
      <c r="A345" s="9">
        <v>11</v>
      </c>
      <c r="B345" s="15" t="s">
        <v>185</v>
      </c>
      <c r="C345" s="17">
        <f t="shared" ref="C345:G345" si="327">C360/C361*1000</f>
        <v>6.1349693251533743</v>
      </c>
      <c r="D345" s="17">
        <f t="shared" si="327"/>
        <v>5.2742616033755274</v>
      </c>
      <c r="E345" s="17">
        <f t="shared" si="327"/>
        <v>3.1712473572938689</v>
      </c>
      <c r="F345" s="17">
        <f t="shared" si="327"/>
        <v>3.125</v>
      </c>
      <c r="G345" s="17">
        <f t="shared" si="327"/>
        <v>3.1678986272439285</v>
      </c>
      <c r="H345" s="17">
        <f t="shared" ref="H345" si="328">H360/H361*1000</f>
        <v>3.2119914346895073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325"/>
        <v>1.1123863570356352</v>
      </c>
      <c r="M345" s="17">
        <f t="shared" si="325"/>
        <v>1.0303898908381652</v>
      </c>
      <c r="N345" s="17">
        <f t="shared" si="325"/>
        <v>0.76941005352813296</v>
      </c>
      <c r="O345" s="17">
        <f t="shared" si="325"/>
        <v>0.76293006380880879</v>
      </c>
      <c r="P345" s="17">
        <f t="shared" si="325"/>
        <v>0.7689421956058291</v>
      </c>
      <c r="Q345" s="17">
        <f t="shared" si="325"/>
        <v>0.7750857984629197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</row>
    <row r="347" spans="1:17">
      <c r="A347" s="9">
        <v>1</v>
      </c>
      <c r="B347" s="10" t="s">
        <v>187</v>
      </c>
      <c r="C347" s="17">
        <v>5</v>
      </c>
      <c r="D347" s="17">
        <v>5</v>
      </c>
      <c r="E347" s="17">
        <v>6</v>
      </c>
      <c r="F347" s="17">
        <v>5</v>
      </c>
      <c r="G347" s="17">
        <v>4</v>
      </c>
      <c r="H347" s="17">
        <v>4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1</v>
      </c>
      <c r="D348" s="17">
        <v>1</v>
      </c>
      <c r="E348" s="17">
        <v>1</v>
      </c>
      <c r="F348" s="17">
        <v>1</v>
      </c>
      <c r="G348" s="17">
        <v>1</v>
      </c>
      <c r="H348" s="17">
        <v>1</v>
      </c>
      <c r="K348" s="15" t="s">
        <v>187</v>
      </c>
      <c r="L348" s="17">
        <f>L335</f>
        <v>1.0127463166695769</v>
      </c>
      <c r="M348" s="17">
        <f>N335</f>
        <v>1.1295959728750442</v>
      </c>
      <c r="N348" s="17">
        <f>P335</f>
        <v>0.90745062348420247</v>
      </c>
      <c r="O348" s="17">
        <f>Q335</f>
        <v>0.91470086449707055</v>
      </c>
    </row>
    <row r="349" spans="1:17">
      <c r="A349" s="9">
        <v>3</v>
      </c>
      <c r="B349" s="10" t="s">
        <v>189</v>
      </c>
      <c r="C349" s="17">
        <v>0</v>
      </c>
      <c r="D349" s="17">
        <v>0.5</v>
      </c>
      <c r="E349" s="17">
        <v>0</v>
      </c>
      <c r="F349" s="17">
        <v>0.6</v>
      </c>
      <c r="G349" s="17">
        <v>0.6</v>
      </c>
      <c r="H349" s="17"/>
      <c r="K349" s="15" t="s">
        <v>190</v>
      </c>
      <c r="L349" s="17">
        <f t="shared" ref="L349:L358" si="329">L336</f>
        <v>0.45598034758482714</v>
      </c>
      <c r="M349" s="17">
        <f t="shared" ref="M349:M358" si="330">N336</f>
        <v>0.46479764315840044</v>
      </c>
      <c r="N349" s="17">
        <f t="shared" ref="N349:N358" si="331">P336</f>
        <v>0.46451501199362322</v>
      </c>
      <c r="O349" s="17">
        <f t="shared" ref="O349:O358" si="332">Q336</f>
        <v>0.46822633876324754</v>
      </c>
    </row>
    <row r="350" spans="1:17">
      <c r="A350" s="9">
        <v>4</v>
      </c>
      <c r="B350" s="10" t="s">
        <v>191</v>
      </c>
      <c r="C350" s="17">
        <v>31.5</v>
      </c>
      <c r="D350" s="17">
        <v>31.5</v>
      </c>
      <c r="E350" s="17">
        <v>31.6</v>
      </c>
      <c r="F350" s="17">
        <v>31.2</v>
      </c>
      <c r="G350" s="17">
        <v>31.7</v>
      </c>
      <c r="H350" s="17">
        <v>31.8</v>
      </c>
      <c r="K350" s="15" t="s">
        <v>192</v>
      </c>
      <c r="L350" s="17">
        <f t="shared" si="329"/>
        <v>8.8737830999390996E-4</v>
      </c>
      <c r="M350" s="17">
        <f t="shared" si="330"/>
        <v>8.8737830999390996E-4</v>
      </c>
      <c r="N350" s="17">
        <f t="shared" si="331"/>
        <v>0.51592866898658485</v>
      </c>
      <c r="O350" s="17">
        <f t="shared" si="332"/>
        <v>8.8737830999390996E-4</v>
      </c>
    </row>
    <row r="351" spans="1:17">
      <c r="A351" s="9">
        <v>5</v>
      </c>
      <c r="B351" s="10" t="s">
        <v>193</v>
      </c>
      <c r="C351" s="17">
        <v>15.6</v>
      </c>
      <c r="D351" s="17">
        <v>15.6</v>
      </c>
      <c r="E351" s="17">
        <v>15.6</v>
      </c>
      <c r="F351" s="17">
        <v>16.5</v>
      </c>
      <c r="G351" s="17">
        <v>16.5</v>
      </c>
      <c r="H351" s="17">
        <v>16.5</v>
      </c>
      <c r="K351" s="15" t="s">
        <v>194</v>
      </c>
      <c r="L351" s="17">
        <f t="shared" si="329"/>
        <v>1.0402673138021163</v>
      </c>
      <c r="M351" s="17">
        <f t="shared" si="330"/>
        <v>1.0604197254071663</v>
      </c>
      <c r="N351" s="17">
        <f t="shared" si="331"/>
        <v>1.0615722174498576</v>
      </c>
      <c r="O351" s="17">
        <f t="shared" si="332"/>
        <v>1.0708302074215916</v>
      </c>
    </row>
    <row r="352" spans="1:17">
      <c r="A352" s="9">
        <v>6</v>
      </c>
      <c r="B352" s="10" t="s">
        <v>195</v>
      </c>
      <c r="C352" s="17">
        <v>4936.3</v>
      </c>
      <c r="D352" s="17">
        <v>5428.5</v>
      </c>
      <c r="E352" s="17">
        <v>7596</v>
      </c>
      <c r="F352" s="17">
        <v>8358.2000000000007</v>
      </c>
      <c r="G352" s="17">
        <v>9788.5</v>
      </c>
      <c r="H352" s="17">
        <v>9705</v>
      </c>
      <c r="K352" s="15" t="s">
        <v>196</v>
      </c>
      <c r="L352" s="17">
        <f t="shared" si="329"/>
        <v>1.332387709996159</v>
      </c>
      <c r="M352" s="17">
        <f t="shared" si="330"/>
        <v>1.3450353040291936</v>
      </c>
      <c r="N352" s="17">
        <f t="shared" si="331"/>
        <v>1.3653017599903425</v>
      </c>
      <c r="O352" s="17">
        <f t="shared" si="332"/>
        <v>1.3702651116033766</v>
      </c>
    </row>
    <row r="353" spans="1:15">
      <c r="A353" s="9">
        <v>7</v>
      </c>
      <c r="B353" s="10" t="s">
        <v>197</v>
      </c>
      <c r="C353" s="17">
        <v>4358.5</v>
      </c>
      <c r="D353" s="17">
        <v>5293.3</v>
      </c>
      <c r="E353" s="17">
        <v>7429.3</v>
      </c>
      <c r="F353" s="17">
        <v>8274.6</v>
      </c>
      <c r="G353" s="17">
        <v>10127.799999999999</v>
      </c>
      <c r="H353" s="17">
        <v>10281.799999999999</v>
      </c>
      <c r="K353" s="15" t="s">
        <v>198</v>
      </c>
      <c r="L353" s="17">
        <f t="shared" si="329"/>
        <v>1.406478992590263</v>
      </c>
      <c r="M353" s="17">
        <f t="shared" si="330"/>
        <v>1.1149201723587012</v>
      </c>
      <c r="N353" s="17">
        <f t="shared" si="331"/>
        <v>0.81582373720417733</v>
      </c>
      <c r="O353" s="17">
        <f t="shared" si="332"/>
        <v>0.68530503349424321</v>
      </c>
    </row>
    <row r="354" spans="1:15">
      <c r="A354" s="9">
        <v>8</v>
      </c>
      <c r="B354" s="10" t="s">
        <v>199</v>
      </c>
      <c r="C354" s="17"/>
      <c r="D354" s="17"/>
      <c r="E354" s="17">
        <v>26</v>
      </c>
      <c r="F354" s="17">
        <v>26</v>
      </c>
      <c r="G354" s="17">
        <v>21</v>
      </c>
      <c r="H354" s="17">
        <v>25</v>
      </c>
      <c r="K354" s="15" t="s">
        <v>200</v>
      </c>
      <c r="L354" s="17">
        <f>N341</f>
        <v>0.24609123613188599</v>
      </c>
      <c r="M354" s="17">
        <f>O341</f>
        <v>0.35430560491500723</v>
      </c>
      <c r="N354" s="17">
        <f t="shared" si="331"/>
        <v>0.33127397186607249</v>
      </c>
      <c r="O354" s="17">
        <f t="shared" si="332"/>
        <v>0.27983575221945972</v>
      </c>
    </row>
    <row r="355" spans="1:15">
      <c r="A355" s="9">
        <v>9</v>
      </c>
      <c r="B355" s="10" t="s">
        <v>201</v>
      </c>
      <c r="C355" s="17"/>
      <c r="D355" s="17"/>
      <c r="E355" s="17">
        <v>6</v>
      </c>
      <c r="F355" s="17">
        <v>13</v>
      </c>
      <c r="G355" s="17">
        <v>7</v>
      </c>
      <c r="H355" s="17">
        <v>8</v>
      </c>
      <c r="K355" s="15" t="s">
        <v>202</v>
      </c>
      <c r="L355" s="17">
        <f t="shared" si="329"/>
        <v>0.93176170509398026</v>
      </c>
      <c r="M355" s="17">
        <f t="shared" si="330"/>
        <v>1.5988559195751748</v>
      </c>
      <c r="N355" s="17">
        <f t="shared" si="331"/>
        <v>0.93360633067412857</v>
      </c>
      <c r="O355" s="17">
        <f t="shared" si="332"/>
        <v>0.60119894016608311</v>
      </c>
    </row>
    <row r="356" spans="1:15">
      <c r="A356" s="9">
        <v>10</v>
      </c>
      <c r="B356" s="10" t="s">
        <v>203</v>
      </c>
      <c r="C356" s="17">
        <v>47</v>
      </c>
      <c r="D356" s="17">
        <v>71</v>
      </c>
      <c r="E356" s="17">
        <v>75</v>
      </c>
      <c r="F356" s="17">
        <v>44</v>
      </c>
      <c r="G356" s="17">
        <v>35</v>
      </c>
      <c r="H356" s="17">
        <v>39</v>
      </c>
      <c r="K356" s="15" t="s">
        <v>204</v>
      </c>
      <c r="L356" s="17">
        <f t="shared" si="329"/>
        <v>3.9423462189380623E-3</v>
      </c>
      <c r="M356" s="17">
        <f t="shared" si="330"/>
        <v>1.1820446398535607</v>
      </c>
      <c r="N356" s="17">
        <f t="shared" si="331"/>
        <v>1.1815343579496576</v>
      </c>
      <c r="O356" s="17">
        <f t="shared" si="332"/>
        <v>1.1881852396620698</v>
      </c>
    </row>
    <row r="357" spans="1:15">
      <c r="A357" s="9">
        <v>11</v>
      </c>
      <c r="B357" s="10" t="s">
        <v>205</v>
      </c>
      <c r="C357" s="17">
        <v>46</v>
      </c>
      <c r="D357" s="17">
        <v>55</v>
      </c>
      <c r="E357" s="17">
        <v>41</v>
      </c>
      <c r="F357" s="17">
        <v>44</v>
      </c>
      <c r="G357" s="17">
        <v>34</v>
      </c>
      <c r="H357" s="17">
        <v>44</v>
      </c>
      <c r="K357" s="15" t="s">
        <v>206</v>
      </c>
      <c r="L357" s="17">
        <f t="shared" si="329"/>
        <v>7.4206407756275796E-3</v>
      </c>
      <c r="M357" s="17">
        <f t="shared" si="330"/>
        <v>7.4206407756275796E-3</v>
      </c>
      <c r="N357" s="17">
        <f t="shared" si="331"/>
        <v>7.4206407756275796E-3</v>
      </c>
      <c r="O357" s="17">
        <f t="shared" si="332"/>
        <v>7.4206407756275796E-3</v>
      </c>
    </row>
    <row r="358" spans="1:15">
      <c r="A358" s="9">
        <v>12</v>
      </c>
      <c r="B358" s="10" t="s">
        <v>207</v>
      </c>
      <c r="C358" s="17"/>
      <c r="D358" s="17"/>
      <c r="E358" s="17">
        <v>2</v>
      </c>
      <c r="F358" s="17">
        <v>2</v>
      </c>
      <c r="G358" s="17">
        <v>2</v>
      </c>
      <c r="H358" s="17">
        <v>2</v>
      </c>
      <c r="K358" s="15" t="s">
        <v>208</v>
      </c>
      <c r="L358" s="17">
        <f t="shared" si="329"/>
        <v>1.1123863570356352</v>
      </c>
      <c r="M358" s="17">
        <f t="shared" si="330"/>
        <v>0.76941005352813296</v>
      </c>
      <c r="N358" s="17">
        <f t="shared" si="331"/>
        <v>0.7689421956058291</v>
      </c>
      <c r="O358" s="17">
        <f t="shared" si="332"/>
        <v>0.7750857984629197</v>
      </c>
    </row>
    <row r="359" spans="1:15">
      <c r="A359" s="9">
        <v>13</v>
      </c>
      <c r="B359" s="10" t="s">
        <v>209</v>
      </c>
      <c r="C359" s="17"/>
      <c r="D359" s="17"/>
      <c r="E359" s="17"/>
      <c r="F359" s="17"/>
      <c r="G359" s="21"/>
      <c r="H359" s="21"/>
    </row>
    <row r="360" spans="1:15">
      <c r="A360" s="9">
        <v>14</v>
      </c>
      <c r="B360" s="10" t="s">
        <v>211</v>
      </c>
      <c r="C360" s="17">
        <v>6</v>
      </c>
      <c r="D360" s="17">
        <v>5</v>
      </c>
      <c r="E360" s="17">
        <v>3</v>
      </c>
      <c r="F360" s="17">
        <v>3</v>
      </c>
      <c r="G360" s="21">
        <v>3</v>
      </c>
      <c r="H360" s="21">
        <v>3</v>
      </c>
    </row>
    <row r="361" spans="1:15">
      <c r="A361" s="9">
        <v>15</v>
      </c>
      <c r="B361" s="10" t="s">
        <v>213</v>
      </c>
      <c r="C361" s="17">
        <v>978</v>
      </c>
      <c r="D361" s="17">
        <v>948</v>
      </c>
      <c r="E361" s="17">
        <v>946</v>
      </c>
      <c r="F361" s="17">
        <v>960</v>
      </c>
      <c r="G361" s="17">
        <v>947</v>
      </c>
      <c r="H361" s="17">
        <v>934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361"/>
  <sheetViews>
    <sheetView topLeftCell="A244" zoomScale="70" zoomScaleNormal="70" workbookViewId="0">
      <selection activeCell="A334" sqref="A334"/>
    </sheetView>
  </sheetViews>
  <sheetFormatPr baseColWidth="10" defaultColWidth="8.83203125" defaultRowHeight="15"/>
  <cols>
    <col min="2" max="2" width="72.83203125" customWidth="1"/>
    <col min="11" max="11" width="73.83203125" customWidth="1"/>
  </cols>
  <sheetData>
    <row r="1" spans="1:17" ht="16">
      <c r="A1" s="20" t="s">
        <v>333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8.7963641694766164</v>
      </c>
      <c r="D5" s="17">
        <f t="shared" si="0"/>
        <v>8.9419522429813174</v>
      </c>
      <c r="E5" s="17">
        <f t="shared" si="0"/>
        <v>9.2081963066025807</v>
      </c>
      <c r="F5" s="17">
        <f t="shared" si="0"/>
        <v>9.0587044534412957</v>
      </c>
      <c r="G5" s="17">
        <f t="shared" si="0"/>
        <v>8.9688370914618698</v>
      </c>
      <c r="H5" s="17">
        <f t="shared" ref="H5" si="1">H17/H31*1000</f>
        <v>11.876484560570072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1.2820619850758253</v>
      </c>
      <c r="M5" s="17">
        <f t="shared" si="2"/>
        <v>1.2889111173032437</v>
      </c>
      <c r="N5" s="17">
        <f t="shared" si="2"/>
        <v>1.3009641831400092</v>
      </c>
      <c r="O5" s="17">
        <f t="shared" si="2"/>
        <v>1.294269943756573</v>
      </c>
      <c r="P5" s="17">
        <f t="shared" si="2"/>
        <v>1.290155489872002</v>
      </c>
      <c r="Q5" s="17">
        <f t="shared" si="2"/>
        <v>1.3956216398853196</v>
      </c>
    </row>
    <row r="6" spans="1:17">
      <c r="A6" s="9">
        <v>2</v>
      </c>
      <c r="B6" s="15" t="s">
        <v>176</v>
      </c>
      <c r="C6" s="17">
        <f t="shared" ref="C6:G6" si="3">C18/C31*1000</f>
        <v>1.4660606949127695</v>
      </c>
      <c r="D6" s="17">
        <f t="shared" si="3"/>
        <v>1.4986512139074832</v>
      </c>
      <c r="E6" s="17">
        <f t="shared" si="3"/>
        <v>1.5178345560333923</v>
      </c>
      <c r="F6" s="17">
        <f t="shared" si="3"/>
        <v>1.5182186234817814</v>
      </c>
      <c r="G6" s="17">
        <f t="shared" si="3"/>
        <v>1.3681276919179124</v>
      </c>
      <c r="H6" s="17">
        <f t="shared" ref="H6" si="4">H18/H31*1000</f>
        <v>2.7464370546318291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0.56110028110562116</v>
      </c>
      <c r="M6" s="17">
        <f t="shared" si="2"/>
        <v>0.56824782922857719</v>
      </c>
      <c r="N6" s="17">
        <f t="shared" si="2"/>
        <v>0.57242417523529965</v>
      </c>
      <c r="O6" s="17">
        <f t="shared" si="2"/>
        <v>0.57250755996102043</v>
      </c>
      <c r="P6" s="17">
        <f t="shared" si="2"/>
        <v>0.53920562183067522</v>
      </c>
      <c r="Q6" s="17">
        <f t="shared" si="2"/>
        <v>0.80536181228854598</v>
      </c>
    </row>
    <row r="7" spans="1:17">
      <c r="A7" s="9">
        <v>3</v>
      </c>
      <c r="B7" s="15" t="s">
        <v>177</v>
      </c>
      <c r="C7" s="17">
        <f>C19/C31*1000+0.00001</f>
        <v>1.539373729658408</v>
      </c>
      <c r="D7" s="17">
        <f>D19/D31*1000+0.00001</f>
        <v>1.638535327205515</v>
      </c>
      <c r="E7" s="17">
        <f>E19/E31*1000+0.00001</f>
        <v>1.1080292259043765</v>
      </c>
      <c r="F7" s="17">
        <f>F19/F31*1000+0.00001</f>
        <v>1.1133703238866397</v>
      </c>
      <c r="G7" s="17">
        <f>G19/G31*1000</f>
        <v>1.591081834304535</v>
      </c>
      <c r="H7" s="17">
        <f>H19/H31*1000</f>
        <v>1.2032363420427554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0.86010034334383789</v>
      </c>
      <c r="M7" s="17">
        <f t="shared" si="2"/>
        <v>0.89157483137160909</v>
      </c>
      <c r="N7" s="17">
        <f t="shared" si="2"/>
        <v>0.7117719973649953</v>
      </c>
      <c r="O7" s="17">
        <f t="shared" si="2"/>
        <v>0.71374526362206792</v>
      </c>
      <c r="P7" s="17">
        <f t="shared" si="2"/>
        <v>0.87661674153239377</v>
      </c>
      <c r="Q7" s="17">
        <f t="shared" si="2"/>
        <v>0.74636522336154343</v>
      </c>
    </row>
    <row r="8" spans="1:17">
      <c r="A8" s="9">
        <v>4</v>
      </c>
      <c r="B8" s="15" t="s">
        <v>178</v>
      </c>
      <c r="C8" s="17">
        <f t="shared" ref="C8:G8" si="5">C20/C31*1000</f>
        <v>31.373698871133268</v>
      </c>
      <c r="D8" s="17">
        <f t="shared" si="5"/>
        <v>32.071135977620145</v>
      </c>
      <c r="E8" s="17">
        <f t="shared" si="5"/>
        <v>32.334935492031363</v>
      </c>
      <c r="F8" s="17">
        <f t="shared" si="5"/>
        <v>33.218623481781371</v>
      </c>
      <c r="G8" s="17">
        <f t="shared" si="5"/>
        <v>33.286040030402845</v>
      </c>
      <c r="H8" s="17">
        <f t="shared" ref="H8" si="6">H20/H31*1000</f>
        <v>45.679928741092638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1.0255281827310552</v>
      </c>
      <c r="M8" s="17">
        <f t="shared" si="2"/>
        <v>1.0378792598010418</v>
      </c>
      <c r="N8" s="17">
        <f t="shared" si="2"/>
        <v>1.0424492884550229</v>
      </c>
      <c r="O8" s="17">
        <f t="shared" si="2"/>
        <v>1.0573675934020037</v>
      </c>
      <c r="P8" s="17">
        <f t="shared" si="2"/>
        <v>1.0584816505650911</v>
      </c>
      <c r="Q8" s="17">
        <f t="shared" si="2"/>
        <v>1.2184973665094463</v>
      </c>
    </row>
    <row r="9" spans="1:17">
      <c r="A9" s="9">
        <v>5</v>
      </c>
      <c r="B9" s="15" t="s">
        <v>179</v>
      </c>
      <c r="C9" s="17">
        <f t="shared" ref="C9:G9" si="7">C21/C31*1000</f>
        <v>2.7561941064360065</v>
      </c>
      <c r="D9" s="17">
        <f t="shared" si="7"/>
        <v>3.0972125087421323</v>
      </c>
      <c r="E9" s="17">
        <f t="shared" si="7"/>
        <v>3.162155325069568</v>
      </c>
      <c r="F9" s="17">
        <f t="shared" si="7"/>
        <v>3.274291497975709</v>
      </c>
      <c r="G9" s="17">
        <f t="shared" si="7"/>
        <v>3.6128705345832279</v>
      </c>
      <c r="H9" s="17">
        <f t="shared" ref="H9" si="8">H21/H31*1000</f>
        <v>8.0240498812351539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0.54146419591739847</v>
      </c>
      <c r="M9" s="17">
        <f t="shared" si="2"/>
        <v>0.5790769031138211</v>
      </c>
      <c r="N9" s="17">
        <f t="shared" si="2"/>
        <v>0.58603656384945801</v>
      </c>
      <c r="O9" s="17">
        <f t="shared" si="2"/>
        <v>0.59791257934061892</v>
      </c>
      <c r="P9" s="17">
        <f t="shared" si="2"/>
        <v>0.63276285229823592</v>
      </c>
      <c r="Q9" s="17">
        <f t="shared" si="2"/>
        <v>1.0017270418158379</v>
      </c>
    </row>
    <row r="10" spans="1:17">
      <c r="A10" s="9">
        <v>6</v>
      </c>
      <c r="B10" s="15" t="s">
        <v>180</v>
      </c>
      <c r="C10" s="17">
        <f t="shared" ref="C10:G10" si="9">(C22-C23)/C22*100</f>
        <v>-0.24884005918562085</v>
      </c>
      <c r="D10" s="17">
        <f t="shared" si="9"/>
        <v>-0.22773572229324293</v>
      </c>
      <c r="E10" s="17">
        <f t="shared" si="9"/>
        <v>1.290867341360016</v>
      </c>
      <c r="F10" s="17">
        <f t="shared" si="9"/>
        <v>0.48546679118547792</v>
      </c>
      <c r="G10" s="17">
        <f t="shared" si="9"/>
        <v>-3.224231656807385</v>
      </c>
      <c r="H10" s="17">
        <f t="shared" ref="H10" si="10">(H22-H23)/H22*100</f>
        <v>-0.4512574724854026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0.9930335178832711</v>
      </c>
      <c r="M10" s="17">
        <f t="shared" si="11"/>
        <v>0.9941566682434877</v>
      </c>
      <c r="N10" s="17">
        <f t="shared" si="11"/>
        <v>1.0719628123237119</v>
      </c>
      <c r="O10" s="17">
        <f t="shared" si="11"/>
        <v>1.031486890188684</v>
      </c>
      <c r="P10" s="17">
        <f t="shared" si="11"/>
        <v>0.82918900892307601</v>
      </c>
      <c r="Q10" s="17">
        <f t="shared" si="11"/>
        <v>0.98221271177161307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-10.97900328864154</v>
      </c>
      <c r="F11" s="17">
        <f>(F25-F24)/F31*1000</f>
        <v>-10.323886639676113</v>
      </c>
      <c r="G11" s="17">
        <f>(G25-G24)/G31*1000</f>
        <v>-11.705092475297693</v>
      </c>
      <c r="H11" s="17">
        <f>(H25-H24)/H31*1000</f>
        <v>-15.290973871733968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0.41151031601028126</v>
      </c>
      <c r="O11" s="17">
        <f t="shared" si="12"/>
        <v>0.42861041807061334</v>
      </c>
      <c r="P11" s="17">
        <f t="shared" si="12"/>
        <v>0.39381578022641156</v>
      </c>
      <c r="Q11" s="17">
        <f t="shared" si="12"/>
        <v>0.32260502510826472</v>
      </c>
    </row>
    <row r="12" spans="1:17">
      <c r="A12" s="9">
        <v>8</v>
      </c>
      <c r="B12" s="15" t="s">
        <v>182</v>
      </c>
      <c r="C12" s="17">
        <f t="shared" ref="C12:H12" si="13">(C26-C27)/C31*1000</f>
        <v>-9.9203440355764059</v>
      </c>
      <c r="D12" s="17">
        <f t="shared" si="13"/>
        <v>-2.1480667399340594</v>
      </c>
      <c r="E12" s="17">
        <f t="shared" si="13"/>
        <v>10.726030862635973</v>
      </c>
      <c r="F12" s="17">
        <f t="shared" si="13"/>
        <v>9.0587044534412957</v>
      </c>
      <c r="G12" s="17">
        <f t="shared" si="13"/>
        <v>-2.2802128198631872</v>
      </c>
      <c r="H12" s="17">
        <f t="shared" si="13"/>
        <v>3.4887173396674585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0.43971460905317367</v>
      </c>
      <c r="M12" s="17">
        <f>(ATAN(D12/10)+3.1415/2)/3.1415*1.75</f>
        <v>0.75713118109867961</v>
      </c>
      <c r="N12" s="17">
        <f t="shared" si="12"/>
        <v>1.3320186411178847</v>
      </c>
      <c r="O12" s="17">
        <f t="shared" si="12"/>
        <v>1.2850225159125912</v>
      </c>
      <c r="P12" s="17">
        <f t="shared" si="12"/>
        <v>0.75011396445922995</v>
      </c>
      <c r="Q12" s="17">
        <f t="shared" si="12"/>
        <v>1.0619875302027244</v>
      </c>
    </row>
    <row r="13" spans="1:17">
      <c r="A13" s="9">
        <v>9</v>
      </c>
      <c r="B13" s="15" t="s">
        <v>183</v>
      </c>
      <c r="C13" s="17">
        <f t="shared" ref="C13:G13" si="14">C28/C31*1000</f>
        <v>4.8868689830425645E-2</v>
      </c>
      <c r="D13" s="17">
        <f t="shared" si="14"/>
        <v>4.9955040463582776E-2</v>
      </c>
      <c r="E13" s="17">
        <f t="shared" si="14"/>
        <v>1.5178345560333923</v>
      </c>
      <c r="F13" s="17">
        <f t="shared" si="14"/>
        <v>1.5182186234817814</v>
      </c>
      <c r="G13" s="17">
        <f t="shared" si="14"/>
        <v>1.2161135039270332</v>
      </c>
      <c r="H13" s="17">
        <f t="shared" ref="H13" si="15">H28/H31*1000</f>
        <v>1.7072446555819478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0.13927542273026494</v>
      </c>
      <c r="M13" s="17">
        <f t="shared" si="16"/>
        <v>0.14104957580027955</v>
      </c>
      <c r="N13" s="17">
        <f t="shared" si="16"/>
        <v>1.0067876026132414</v>
      </c>
      <c r="O13" s="17">
        <f t="shared" si="16"/>
        <v>1.006932519136418</v>
      </c>
      <c r="P13" s="17">
        <f t="shared" si="16"/>
        <v>0.88622162141215499</v>
      </c>
      <c r="Q13" s="17">
        <f t="shared" si="16"/>
        <v>1.0723869884217045</v>
      </c>
    </row>
    <row r="14" spans="1:17">
      <c r="A14" s="9">
        <v>10</v>
      </c>
      <c r="B14" s="15" t="s">
        <v>184</v>
      </c>
      <c r="C14" s="17">
        <f t="shared" ref="C14:G14" si="17">C29/C31*100</f>
        <v>6.8416165762595904E-2</v>
      </c>
      <c r="D14" s="17">
        <f t="shared" si="17"/>
        <v>6.993705664901588E-2</v>
      </c>
      <c r="E14" s="17">
        <f t="shared" si="17"/>
        <v>7.0832279281558302E-2</v>
      </c>
      <c r="F14" s="17">
        <f t="shared" si="17"/>
        <v>7.08502024291498E-2</v>
      </c>
      <c r="G14" s="17">
        <f t="shared" si="17"/>
        <v>7.0939954395743604E-2</v>
      </c>
      <c r="H14" s="17">
        <f t="shared" ref="H14" si="18">H29/H31*100</f>
        <v>0.10391923990498812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1.1676236130528372</v>
      </c>
      <c r="M14" s="17">
        <f t="shared" si="16"/>
        <v>1.1783561402517155</v>
      </c>
      <c r="N14" s="17">
        <f t="shared" si="16"/>
        <v>1.1845019333452627</v>
      </c>
      <c r="O14" s="17">
        <f t="shared" si="16"/>
        <v>1.1846237141543896</v>
      </c>
      <c r="P14" s="17">
        <f t="shared" si="16"/>
        <v>1.1852328060333859</v>
      </c>
      <c r="Q14" s="17">
        <f t="shared" si="16"/>
        <v>1.3481249380646749</v>
      </c>
    </row>
    <row r="15" spans="1:17">
      <c r="A15" s="9">
        <v>11</v>
      </c>
      <c r="B15" s="15" t="s">
        <v>185</v>
      </c>
      <c r="C15" s="17">
        <f t="shared" ref="C15:G15" si="19">C30/C31*1000</f>
        <v>6.8416165762595904</v>
      </c>
      <c r="D15" s="17">
        <f t="shared" si="19"/>
        <v>6.9437506244380058</v>
      </c>
      <c r="E15" s="17">
        <f t="shared" si="19"/>
        <v>6.9314444725524922</v>
      </c>
      <c r="F15" s="17">
        <f t="shared" si="19"/>
        <v>7.1356275303643724</v>
      </c>
      <c r="G15" s="17">
        <f t="shared" si="19"/>
        <v>7.1446668355713197</v>
      </c>
      <c r="H15" s="17">
        <f t="shared" ref="H15" si="20">H30/H31*1000</f>
        <v>10.243467933491686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1.1676236130528372</v>
      </c>
      <c r="M15" s="17">
        <f t="shared" si="16"/>
        <v>1.1748720422281218</v>
      </c>
      <c r="N15" s="17">
        <f t="shared" si="16"/>
        <v>1.1740076438324385</v>
      </c>
      <c r="O15" s="17">
        <f t="shared" si="16"/>
        <v>1.1880421297598802</v>
      </c>
      <c r="P15" s="17">
        <f t="shared" si="16"/>
        <v>1.1886486458963619</v>
      </c>
      <c r="Q15" s="17">
        <f t="shared" si="16"/>
        <v>1.3427237110889256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C47+C77+C107+C137+C167+C197+C227+C257+C287+C317+C347</f>
        <v>180</v>
      </c>
      <c r="D17" s="17">
        <f t="shared" ref="D17:G17" si="21">D47+D77+D107+D137+D167+D197+D227+D257+D287+D317+D347</f>
        <v>179</v>
      </c>
      <c r="E17" s="17">
        <f t="shared" si="21"/>
        <v>182</v>
      </c>
      <c r="F17" s="17">
        <f t="shared" si="21"/>
        <v>179</v>
      </c>
      <c r="G17" s="17">
        <f t="shared" si="21"/>
        <v>177</v>
      </c>
      <c r="H17" s="17">
        <f t="shared" ref="H17" si="22">H47+H77+H107+H137+H167+H197+H227+H257+H287+H317+H347</f>
        <v>160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C48+C78+C108+C138+C168+C198+C228+C258+C288+C318+C348</f>
        <v>30</v>
      </c>
      <c r="D18" s="17">
        <f t="shared" si="23"/>
        <v>30</v>
      </c>
      <c r="E18" s="17">
        <f t="shared" si="23"/>
        <v>30</v>
      </c>
      <c r="F18" s="17">
        <f t="shared" si="23"/>
        <v>30</v>
      </c>
      <c r="G18" s="17">
        <f t="shared" si="23"/>
        <v>27</v>
      </c>
      <c r="H18" s="17">
        <f t="shared" ref="H18" si="24">H48+H78+H108+H138+H168+H198+H228+H258+H288+H318+H348</f>
        <v>37</v>
      </c>
      <c r="K18" s="15" t="s">
        <v>187</v>
      </c>
      <c r="L18" s="17">
        <f t="shared" ref="L18:L23" si="25">L5</f>
        <v>1.2820619850758253</v>
      </c>
      <c r="M18" s="17">
        <f t="shared" ref="M18:M23" si="26">N5</f>
        <v>1.3009641831400092</v>
      </c>
      <c r="N18" s="17">
        <f t="shared" ref="N18:N28" si="27">P5</f>
        <v>1.290155489872002</v>
      </c>
      <c r="O18" s="17">
        <f>Q5</f>
        <v>1.3956216398853196</v>
      </c>
    </row>
    <row r="19" spans="1:15">
      <c r="A19" s="9">
        <v>3</v>
      </c>
      <c r="B19" s="10" t="s">
        <v>189</v>
      </c>
      <c r="C19" s="17">
        <f t="shared" ref="C19:G19" si="28">C49+C79+C109+C139+C169+C199+C229+C259+C289+C319+C349</f>
        <v>31.5</v>
      </c>
      <c r="D19" s="17">
        <f t="shared" si="28"/>
        <v>32.799999999999997</v>
      </c>
      <c r="E19" s="17">
        <f t="shared" si="28"/>
        <v>21.9</v>
      </c>
      <c r="F19" s="17">
        <f t="shared" si="28"/>
        <v>21.999999999999996</v>
      </c>
      <c r="G19" s="17">
        <f t="shared" si="28"/>
        <v>31.4</v>
      </c>
      <c r="H19" s="17">
        <f t="shared" ref="H19" si="29">H49+H79+H109+H139+H169+H199+H229+H259+H289+H319+H349</f>
        <v>16.21</v>
      </c>
      <c r="K19" s="15" t="s">
        <v>190</v>
      </c>
      <c r="L19" s="17">
        <f t="shared" si="25"/>
        <v>0.56110028110562116</v>
      </c>
      <c r="M19" s="17">
        <f t="shared" si="26"/>
        <v>0.57242417523529965</v>
      </c>
      <c r="N19" s="17">
        <f t="shared" si="27"/>
        <v>0.53920562183067522</v>
      </c>
      <c r="O19" s="17">
        <f t="shared" ref="O19:O28" si="30">Q6</f>
        <v>0.80536181228854598</v>
      </c>
    </row>
    <row r="20" spans="1:15">
      <c r="A20" s="9">
        <v>4</v>
      </c>
      <c r="B20" s="10" t="s">
        <v>191</v>
      </c>
      <c r="C20" s="17">
        <f t="shared" ref="C20:G20" si="31">C50+C80+C110+C140+C170+C200+C230+C260+C290+C320+C350</f>
        <v>642</v>
      </c>
      <c r="D20" s="17">
        <f t="shared" si="31"/>
        <v>642</v>
      </c>
      <c r="E20" s="17">
        <f t="shared" si="31"/>
        <v>639.09999999999991</v>
      </c>
      <c r="F20" s="17">
        <f t="shared" si="31"/>
        <v>656.4</v>
      </c>
      <c r="G20" s="17">
        <f t="shared" si="31"/>
        <v>656.90000000000009</v>
      </c>
      <c r="H20" s="17">
        <f t="shared" ref="H20" si="32">H50+H80+H110+H140+H170+H200+H230+H260+H290+H320+H350</f>
        <v>615.40000000000009</v>
      </c>
      <c r="K20" s="15" t="s">
        <v>192</v>
      </c>
      <c r="L20" s="17">
        <f t="shared" si="25"/>
        <v>0.86010034334383789</v>
      </c>
      <c r="M20" s="17">
        <f t="shared" si="26"/>
        <v>0.7117719973649953</v>
      </c>
      <c r="N20" s="17">
        <f t="shared" si="27"/>
        <v>0.87661674153239377</v>
      </c>
      <c r="O20" s="17">
        <f t="shared" si="30"/>
        <v>0.74636522336154343</v>
      </c>
    </row>
    <row r="21" spans="1:15">
      <c r="A21" s="9">
        <v>5</v>
      </c>
      <c r="B21" s="10" t="s">
        <v>193</v>
      </c>
      <c r="C21" s="17">
        <f t="shared" ref="C21:G21" si="33">C51+C81+C111+C141+C171+C201+C231+C261+C291+C321+C351</f>
        <v>56.4</v>
      </c>
      <c r="D21" s="17">
        <f t="shared" si="33"/>
        <v>62.000000000000007</v>
      </c>
      <c r="E21" s="17">
        <f t="shared" si="33"/>
        <v>62.500000000000007</v>
      </c>
      <c r="F21" s="17">
        <f t="shared" si="33"/>
        <v>64.7</v>
      </c>
      <c r="G21" s="17">
        <f t="shared" si="33"/>
        <v>71.3</v>
      </c>
      <c r="H21" s="17">
        <f t="shared" ref="H21" si="34">H51+H81+H111+H141+H171+H201+H231+H261+H291+H321+H351</f>
        <v>108.1</v>
      </c>
      <c r="K21" s="15" t="s">
        <v>194</v>
      </c>
      <c r="L21" s="17">
        <f t="shared" si="25"/>
        <v>1.0255281827310552</v>
      </c>
      <c r="M21" s="17">
        <f t="shared" si="26"/>
        <v>1.0424492884550229</v>
      </c>
      <c r="N21" s="17">
        <f t="shared" si="27"/>
        <v>1.0584816505650911</v>
      </c>
      <c r="O21" s="17">
        <f t="shared" si="30"/>
        <v>1.2184973665094463</v>
      </c>
    </row>
    <row r="22" spans="1:15">
      <c r="A22" s="9">
        <v>6</v>
      </c>
      <c r="B22" s="10" t="s">
        <v>195</v>
      </c>
      <c r="C22" s="17">
        <f t="shared" ref="C22:G22" si="35">C52+C82+C112+C142+C172+C202+C232+C262+C292+C322+C352</f>
        <v>637317</v>
      </c>
      <c r="D22" s="17">
        <f t="shared" si="35"/>
        <v>609961.4</v>
      </c>
      <c r="E22" s="17">
        <f t="shared" si="35"/>
        <v>609086.60000000009</v>
      </c>
      <c r="F22" s="17">
        <f t="shared" si="35"/>
        <v>677059.7</v>
      </c>
      <c r="G22" s="17">
        <f t="shared" si="35"/>
        <v>699527.89999999991</v>
      </c>
      <c r="H22" s="17">
        <f t="shared" ref="H22" si="36">H52+H82+H112+H142+H172+H202+H232+H262+H292+H322+H352</f>
        <v>863032.8</v>
      </c>
      <c r="K22" s="15" t="s">
        <v>196</v>
      </c>
      <c r="L22" s="17">
        <f t="shared" si="25"/>
        <v>0.54146419591739847</v>
      </c>
      <c r="M22" s="17">
        <f t="shared" si="26"/>
        <v>0.58603656384945801</v>
      </c>
      <c r="N22" s="17">
        <f t="shared" si="27"/>
        <v>0.63276285229823592</v>
      </c>
      <c r="O22" s="17">
        <f t="shared" si="30"/>
        <v>1.0017270418158379</v>
      </c>
    </row>
    <row r="23" spans="1:15">
      <c r="A23" s="9">
        <v>7</v>
      </c>
      <c r="B23" s="10" t="s">
        <v>197</v>
      </c>
      <c r="C23" s="17">
        <f t="shared" ref="C23:G23" si="37">C53+C83+C113+C143+C173+C203+C233+C263+C293+C323+C353</f>
        <v>638902.9</v>
      </c>
      <c r="D23" s="17">
        <f t="shared" si="37"/>
        <v>611350.5</v>
      </c>
      <c r="E23" s="17">
        <f t="shared" si="37"/>
        <v>601224.1</v>
      </c>
      <c r="F23" s="17">
        <f t="shared" si="37"/>
        <v>673772.79999999993</v>
      </c>
      <c r="G23" s="17">
        <f t="shared" si="37"/>
        <v>722082.29999999981</v>
      </c>
      <c r="H23" s="17">
        <f t="shared" ref="H23" si="38">H53+H83+H113+H143+H173+H203+H233+H263+H293+H323+H353</f>
        <v>866927.3</v>
      </c>
      <c r="K23" s="15" t="s">
        <v>198</v>
      </c>
      <c r="L23" s="17">
        <f t="shared" si="25"/>
        <v>0.9930335178832711</v>
      </c>
      <c r="M23" s="17">
        <f t="shared" si="26"/>
        <v>1.0719628123237119</v>
      </c>
      <c r="N23" s="17">
        <f t="shared" si="27"/>
        <v>0.82918900892307601</v>
      </c>
      <c r="O23" s="17">
        <f t="shared" si="30"/>
        <v>0.98221271177161307</v>
      </c>
    </row>
    <row r="24" spans="1:15">
      <c r="A24" s="9">
        <v>8</v>
      </c>
      <c r="B24" s="10" t="s">
        <v>199</v>
      </c>
      <c r="C24" s="17">
        <f t="shared" ref="C24:G24" si="39">C54+C84+C114+C144+C174+C204+C234+C264+C294+C324+C354</f>
        <v>0</v>
      </c>
      <c r="D24" s="17">
        <f t="shared" si="39"/>
        <v>0</v>
      </c>
      <c r="E24" s="17">
        <f t="shared" si="39"/>
        <v>421</v>
      </c>
      <c r="F24" s="17">
        <f t="shared" si="39"/>
        <v>382</v>
      </c>
      <c r="G24" s="17">
        <f t="shared" si="39"/>
        <v>392</v>
      </c>
      <c r="H24" s="17">
        <f t="shared" ref="H24" si="40">H54+H84+H114+H144+H174+H204+H234+H264+H294+H324+H354</f>
        <v>343</v>
      </c>
      <c r="K24" s="15" t="s">
        <v>200</v>
      </c>
      <c r="L24" s="17">
        <f>N11</f>
        <v>0.41151031601028126</v>
      </c>
      <c r="M24" s="17">
        <f>O11</f>
        <v>0.42861041807061334</v>
      </c>
      <c r="N24" s="17">
        <f t="shared" si="27"/>
        <v>0.39381578022641156</v>
      </c>
      <c r="O24" s="17">
        <f t="shared" si="30"/>
        <v>0.32260502510826472</v>
      </c>
    </row>
    <row r="25" spans="1:15">
      <c r="A25" s="9">
        <v>9</v>
      </c>
      <c r="B25" s="10" t="s">
        <v>201</v>
      </c>
      <c r="C25" s="17">
        <f t="shared" ref="C25:G25" si="41">C55+C85+C115+C145+C175+C205+C235+C265+C295+C325+C355</f>
        <v>0</v>
      </c>
      <c r="D25" s="17">
        <f t="shared" si="41"/>
        <v>0</v>
      </c>
      <c r="E25" s="17">
        <f t="shared" si="41"/>
        <v>204</v>
      </c>
      <c r="F25" s="17">
        <f t="shared" si="41"/>
        <v>178</v>
      </c>
      <c r="G25" s="17">
        <f t="shared" si="41"/>
        <v>161</v>
      </c>
      <c r="H25" s="17">
        <f t="shared" ref="H25" si="42">H55+H85+H115+H145+H175+H205+H235+H265+H295+H325+H355</f>
        <v>137</v>
      </c>
      <c r="K25" s="15" t="s">
        <v>202</v>
      </c>
      <c r="L25" s="17">
        <f>L12</f>
        <v>0.43971460905317367</v>
      </c>
      <c r="M25" s="17">
        <f>N12</f>
        <v>1.3320186411178847</v>
      </c>
      <c r="N25" s="17">
        <f t="shared" si="27"/>
        <v>0.75011396445922995</v>
      </c>
      <c r="O25" s="17">
        <f t="shared" si="30"/>
        <v>1.0619875302027244</v>
      </c>
    </row>
    <row r="26" spans="1:15">
      <c r="A26" s="9">
        <v>10</v>
      </c>
      <c r="B26" s="10" t="s">
        <v>203</v>
      </c>
      <c r="C26" s="17">
        <f t="shared" ref="C26:G26" si="43">C56+C86+C116+C146+C176+C206+C236+C266+C296+C326+C356</f>
        <v>291</v>
      </c>
      <c r="D26" s="17">
        <f t="shared" si="43"/>
        <v>565</v>
      </c>
      <c r="E26" s="17">
        <f t="shared" si="43"/>
        <v>897</v>
      </c>
      <c r="F26" s="17">
        <f t="shared" si="43"/>
        <v>812</v>
      </c>
      <c r="G26" s="17">
        <f t="shared" si="43"/>
        <v>646</v>
      </c>
      <c r="H26" s="17">
        <f t="shared" ref="H26" si="44">H56+H86+H116+H146+H176+H206+H236+H266+H296+H326+H356</f>
        <v>723</v>
      </c>
      <c r="K26" s="15" t="s">
        <v>204</v>
      </c>
      <c r="L26" s="17">
        <f>L13</f>
        <v>0.13927542273026494</v>
      </c>
      <c r="M26" s="17">
        <f>N13</f>
        <v>1.0067876026132414</v>
      </c>
      <c r="N26" s="17">
        <f t="shared" si="27"/>
        <v>0.88622162141215499</v>
      </c>
      <c r="O26" s="17">
        <f t="shared" si="30"/>
        <v>1.0723869884217045</v>
      </c>
    </row>
    <row r="27" spans="1:15">
      <c r="A27" s="9">
        <v>11</v>
      </c>
      <c r="B27" s="10" t="s">
        <v>205</v>
      </c>
      <c r="C27" s="17">
        <f t="shared" ref="C27:G27" si="45">C57+C87+C117+C147+C177+C207+C237+C267+C297+C327+C357</f>
        <v>494</v>
      </c>
      <c r="D27" s="17">
        <f t="shared" si="45"/>
        <v>608</v>
      </c>
      <c r="E27" s="17">
        <f t="shared" si="45"/>
        <v>685</v>
      </c>
      <c r="F27" s="17">
        <f t="shared" si="45"/>
        <v>633</v>
      </c>
      <c r="G27" s="17">
        <f t="shared" si="45"/>
        <v>691</v>
      </c>
      <c r="H27" s="17">
        <f t="shared" ref="H27" si="46">H57+H87+H117+H147+H177+H207+H237+H267+H297+H327+H357</f>
        <v>676</v>
      </c>
      <c r="K27" s="15" t="s">
        <v>206</v>
      </c>
      <c r="L27" s="17">
        <f>L14</f>
        <v>1.1676236130528372</v>
      </c>
      <c r="M27" s="17">
        <f>N14</f>
        <v>1.1845019333452627</v>
      </c>
      <c r="N27" s="17">
        <f t="shared" si="27"/>
        <v>1.1852328060333859</v>
      </c>
      <c r="O27" s="17">
        <f t="shared" si="30"/>
        <v>1.3481249380646749</v>
      </c>
    </row>
    <row r="28" spans="1:15">
      <c r="A28" s="9">
        <v>12</v>
      </c>
      <c r="B28" s="10" t="s">
        <v>207</v>
      </c>
      <c r="C28" s="17">
        <f t="shared" ref="C28:G28" si="47">C58+C88+C118+C148+C178+C208+C238+C268+C298+C328+C358</f>
        <v>1</v>
      </c>
      <c r="D28" s="17">
        <f t="shared" si="47"/>
        <v>1</v>
      </c>
      <c r="E28" s="17">
        <f t="shared" si="47"/>
        <v>30</v>
      </c>
      <c r="F28" s="17">
        <f t="shared" si="47"/>
        <v>30</v>
      </c>
      <c r="G28" s="17">
        <f t="shared" si="47"/>
        <v>24</v>
      </c>
      <c r="H28" s="17">
        <f t="shared" ref="H28" si="48">H58+H88+H118+H148+H178+H208+H238+H268+H298+H328+H358</f>
        <v>23</v>
      </c>
      <c r="K28" s="15" t="s">
        <v>208</v>
      </c>
      <c r="L28" s="17">
        <f>L15</f>
        <v>1.1676236130528372</v>
      </c>
      <c r="M28" s="17">
        <f>N15</f>
        <v>1.1740076438324385</v>
      </c>
      <c r="N28" s="17">
        <f t="shared" si="27"/>
        <v>1.1886486458963619</v>
      </c>
      <c r="O28" s="17">
        <f t="shared" si="30"/>
        <v>1.3427237110889256</v>
      </c>
    </row>
    <row r="29" spans="1:15">
      <c r="A29" s="9">
        <v>13</v>
      </c>
      <c r="B29" s="10" t="s">
        <v>209</v>
      </c>
      <c r="C29" s="17">
        <f t="shared" ref="C29:G29" si="49">C59+C89+C119+C149+C179+C209+C239+C269+C299+C329+C359</f>
        <v>14</v>
      </c>
      <c r="D29" s="17">
        <f t="shared" si="49"/>
        <v>14</v>
      </c>
      <c r="E29" s="17">
        <f t="shared" si="49"/>
        <v>14</v>
      </c>
      <c r="F29" s="17">
        <f t="shared" si="49"/>
        <v>14</v>
      </c>
      <c r="G29" s="17">
        <f t="shared" si="49"/>
        <v>14</v>
      </c>
      <c r="H29" s="17">
        <f t="shared" ref="H29" si="50">H59+H89+H119+H149+H179+H209+H239+H269+H299+H329+H359</f>
        <v>14</v>
      </c>
      <c r="M29" t="s">
        <v>210</v>
      </c>
      <c r="N29" s="52">
        <f>AVERAGE(N18:N28)</f>
        <v>0.87549492573172893</v>
      </c>
    </row>
    <row r="30" spans="1:15">
      <c r="A30" s="9">
        <v>14</v>
      </c>
      <c r="B30" s="10" t="s">
        <v>211</v>
      </c>
      <c r="C30" s="17">
        <f t="shared" ref="C30:G30" si="51">C60+C90+C120+C150+C180+C210+C240+C270+C300+C330+C360</f>
        <v>140</v>
      </c>
      <c r="D30" s="17">
        <f t="shared" si="51"/>
        <v>139</v>
      </c>
      <c r="E30" s="17">
        <f t="shared" si="51"/>
        <v>137</v>
      </c>
      <c r="F30" s="17">
        <f t="shared" si="51"/>
        <v>141</v>
      </c>
      <c r="G30" s="17">
        <f t="shared" si="51"/>
        <v>141</v>
      </c>
      <c r="H30" s="17">
        <f t="shared" ref="H30" si="52">H60+H90+H120+H150+H180+H210+H240+H270+H300+H330+H360</f>
        <v>138</v>
      </c>
      <c r="M30" t="s">
        <v>212</v>
      </c>
      <c r="N30" s="52">
        <f>STDEV(N18:N28)</f>
        <v>0.28660694868118775</v>
      </c>
    </row>
    <row r="31" spans="1:15">
      <c r="A31" s="9">
        <v>15</v>
      </c>
      <c r="B31" s="10" t="s">
        <v>213</v>
      </c>
      <c r="C31" s="17">
        <f t="shared" ref="C31:G31" si="53">C61+C91+C121+C151+C181+C211+C241+C271+C301+C331+C361</f>
        <v>20463</v>
      </c>
      <c r="D31" s="17">
        <f t="shared" si="53"/>
        <v>20018</v>
      </c>
      <c r="E31" s="17">
        <f t="shared" si="53"/>
        <v>19765</v>
      </c>
      <c r="F31" s="17">
        <f t="shared" si="53"/>
        <v>19760</v>
      </c>
      <c r="G31" s="17">
        <f t="shared" si="53"/>
        <v>19735</v>
      </c>
      <c r="H31" s="17">
        <f t="shared" ref="H31" si="54">H61+H91+H121+H151+H181+H211+H241+H271+H301+H331+H361</f>
        <v>13472</v>
      </c>
    </row>
    <row r="32" spans="1:15" ht="16">
      <c r="A32" s="20"/>
    </row>
    <row r="33" spans="1:17" ht="16">
      <c r="A33" s="20" t="s">
        <v>334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11.142061281337048</v>
      </c>
      <c r="D35" s="17">
        <f t="shared" si="55"/>
        <v>10.989010989010989</v>
      </c>
      <c r="E35" s="17">
        <f t="shared" si="55"/>
        <v>12.353968040821808</v>
      </c>
      <c r="F35" s="17">
        <f t="shared" si="55"/>
        <v>12.330786757807264</v>
      </c>
      <c r="G35" s="17">
        <f t="shared" si="55"/>
        <v>13.549415515409139</v>
      </c>
      <c r="H35" s="17">
        <f t="shared" ref="H35" si="56">H47/H61*1000</f>
        <v>63.129617192746807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1.3735021599970814</v>
      </c>
      <c r="M35" s="17">
        <f t="shared" si="57"/>
        <v>1.3685688655563282</v>
      </c>
      <c r="N35" s="17">
        <f t="shared" si="57"/>
        <v>1.4087571292109224</v>
      </c>
      <c r="O35" s="17">
        <f t="shared" si="57"/>
        <v>1.4081401649508367</v>
      </c>
      <c r="P35" s="17">
        <f t="shared" si="57"/>
        <v>1.4380181959241789</v>
      </c>
      <c r="Q35" s="17">
        <f t="shared" si="57"/>
        <v>1.699133915002059</v>
      </c>
    </row>
    <row r="36" spans="1:17">
      <c r="A36" s="9">
        <v>2</v>
      </c>
      <c r="B36" s="15" t="s">
        <v>176</v>
      </c>
      <c r="C36" s="17">
        <f t="shared" ref="C36:G36" si="58">C48/C61*1000</f>
        <v>0.92850510677808729</v>
      </c>
      <c r="D36" s="17">
        <f t="shared" si="58"/>
        <v>0.93808630393996251</v>
      </c>
      <c r="E36" s="17">
        <f t="shared" si="58"/>
        <v>0.93997582919296363</v>
      </c>
      <c r="F36" s="17">
        <f t="shared" si="58"/>
        <v>0.93821203592011793</v>
      </c>
      <c r="G36" s="17">
        <f t="shared" si="58"/>
        <v>0.53134962805526031</v>
      </c>
      <c r="H36" s="17">
        <f t="shared" ref="H36" si="59">H48/H61*1000</f>
        <v>10.745466756212224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0.43135707605670265</v>
      </c>
      <c r="M36" s="17">
        <f t="shared" si="57"/>
        <v>0.43391409580827595</v>
      </c>
      <c r="N36" s="17">
        <f t="shared" si="57"/>
        <v>0.43441705993430013</v>
      </c>
      <c r="O36" s="17">
        <f t="shared" si="57"/>
        <v>0.43394757717321719</v>
      </c>
      <c r="P36" s="17">
        <f t="shared" si="57"/>
        <v>0.31281023760792676</v>
      </c>
      <c r="Q36" s="17">
        <f t="shared" si="57"/>
        <v>1.4353462686891072</v>
      </c>
    </row>
    <row r="37" spans="1:17">
      <c r="A37" s="9">
        <v>3</v>
      </c>
      <c r="B37" s="15" t="s">
        <v>177</v>
      </c>
      <c r="C37" s="17">
        <f>C49/C61*1000+0.00001</f>
        <v>4.1782829805013924</v>
      </c>
      <c r="D37" s="17">
        <f>D49/D61*1000+0.00001</f>
        <v>4.3956143956043956</v>
      </c>
      <c r="E37" s="17">
        <f>E49/E61*1000+0.00001</f>
        <v>2.7393681307909223</v>
      </c>
      <c r="F37" s="17">
        <f>F49/F61*1000+0.00001</f>
        <v>2.6404067296609037</v>
      </c>
      <c r="G37" s="17">
        <f>G49/G61*1000</f>
        <v>3.7460148777895856</v>
      </c>
      <c r="H37" s="17">
        <f>H49/H61*1000</f>
        <v>8.8650100738750819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1.3500490644556169</v>
      </c>
      <c r="M37" s="17">
        <f t="shared" si="57"/>
        <v>1.368569681137852</v>
      </c>
      <c r="N37" s="17">
        <f t="shared" si="57"/>
        <v>1.1681117837226729</v>
      </c>
      <c r="O37" s="17">
        <f t="shared" si="57"/>
        <v>1.1498538594118992</v>
      </c>
      <c r="P37" s="17">
        <f t="shared" si="57"/>
        <v>1.3077931767170943</v>
      </c>
      <c r="Q37" s="17">
        <f t="shared" si="57"/>
        <v>1.5617882498555096</v>
      </c>
    </row>
    <row r="38" spans="1:17">
      <c r="A38" s="9">
        <v>4</v>
      </c>
      <c r="B38" s="15" t="s">
        <v>178</v>
      </c>
      <c r="C38" s="17">
        <f t="shared" ref="C38:G38" si="60">C50/C61*1000</f>
        <v>25.056373524340099</v>
      </c>
      <c r="D38" s="17">
        <f t="shared" si="60"/>
        <v>25.462342535513269</v>
      </c>
      <c r="E38" s="17">
        <f t="shared" si="60"/>
        <v>29.139250704981873</v>
      </c>
      <c r="F38" s="17">
        <f t="shared" si="60"/>
        <v>28.253585310280126</v>
      </c>
      <c r="G38" s="17">
        <f t="shared" si="60"/>
        <v>27.816153028692881</v>
      </c>
      <c r="H38" s="17">
        <f t="shared" ref="H38" si="61">H50/H61*1000</f>
        <v>141.97447951645401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0.90152382457987368</v>
      </c>
      <c r="M38" s="17">
        <f t="shared" si="57"/>
        <v>0.90990445632096406</v>
      </c>
      <c r="N38" s="17">
        <f t="shared" si="57"/>
        <v>0.9833798081283649</v>
      </c>
      <c r="O38" s="17">
        <f t="shared" si="57"/>
        <v>0.9660595818783787</v>
      </c>
      <c r="P38" s="17">
        <f t="shared" si="57"/>
        <v>0.95742016178158706</v>
      </c>
      <c r="Q38" s="17">
        <f t="shared" si="57"/>
        <v>1.5746995660675827</v>
      </c>
    </row>
    <row r="39" spans="1:17">
      <c r="A39" s="9">
        <v>5</v>
      </c>
      <c r="B39" s="15" t="s">
        <v>179</v>
      </c>
      <c r="C39" s="17">
        <f t="shared" ref="C39:G39" si="62">C51/C61*1000</f>
        <v>3.2365035150550465</v>
      </c>
      <c r="D39" s="17">
        <f t="shared" si="62"/>
        <v>3.2699008308764408</v>
      </c>
      <c r="E39" s="17">
        <f t="shared" si="62"/>
        <v>3.330200080569357</v>
      </c>
      <c r="F39" s="17">
        <f t="shared" si="62"/>
        <v>3.3239512129741322</v>
      </c>
      <c r="G39" s="17">
        <f t="shared" si="62"/>
        <v>3.2943676939426143</v>
      </c>
      <c r="H39" s="17">
        <f t="shared" ref="H39" si="63">H51/H61*1000</f>
        <v>17.058428475486902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0.59393012619271535</v>
      </c>
      <c r="M39" s="17">
        <f t="shared" si="57"/>
        <v>0.59745085448958846</v>
      </c>
      <c r="N39" s="17">
        <f t="shared" si="57"/>
        <v>0.60376916194742958</v>
      </c>
      <c r="O39" s="17">
        <f t="shared" si="57"/>
        <v>0.60311665715571927</v>
      </c>
      <c r="P39" s="17">
        <f t="shared" si="57"/>
        <v>0.60002046441859247</v>
      </c>
      <c r="Q39" s="17">
        <f t="shared" si="57"/>
        <v>1.3576009528072783</v>
      </c>
    </row>
    <row r="40" spans="1:17">
      <c r="A40" s="9">
        <v>6</v>
      </c>
      <c r="B40" s="15" t="s">
        <v>180</v>
      </c>
      <c r="C40" s="17">
        <f t="shared" ref="C40:G40" si="64">(C52-C53)/C52*100</f>
        <v>-0.54835810968577314</v>
      </c>
      <c r="D40" s="17">
        <f t="shared" si="64"/>
        <v>-0.50348715117602583</v>
      </c>
      <c r="E40" s="17">
        <f t="shared" si="64"/>
        <v>0.14079265528185858</v>
      </c>
      <c r="F40" s="17">
        <f t="shared" si="64"/>
        <v>1.5595972837891843</v>
      </c>
      <c r="G40" s="17">
        <f t="shared" si="64"/>
        <v>-1.5932534186932759</v>
      </c>
      <c r="H40" s="17">
        <f t="shared" ref="H40" si="65">(H52-H53)/H52*100</f>
        <v>-0.63251300625634166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0.97699217096446667</v>
      </c>
      <c r="M40" s="17">
        <f t="shared" si="66"/>
        <v>0.97940693293005943</v>
      </c>
      <c r="N40" s="17">
        <f t="shared" si="66"/>
        <v>1.0136041620700016</v>
      </c>
      <c r="O40" s="17">
        <f t="shared" si="66"/>
        <v>1.0850214686052957</v>
      </c>
      <c r="P40" s="17">
        <f t="shared" si="66"/>
        <v>0.91984340458973246</v>
      </c>
      <c r="Q40" s="17">
        <f t="shared" si="66"/>
        <v>0.9724529114929934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-1.7456693970726467</v>
      </c>
      <c r="F41" s="17">
        <f>(F55-F54)/F61*1000</f>
        <v>-1.2062726176115801</v>
      </c>
      <c r="G41" s="17">
        <f>(G55-G54)/G61*1000</f>
        <v>-5.1806588735387882</v>
      </c>
      <c r="H41" s="17">
        <f>(H55-H54)/H61*1000</f>
        <v>-33.579583613163194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0.77872607785858894</v>
      </c>
      <c r="O41" s="17">
        <f t="shared" si="67"/>
        <v>0.80812663836431486</v>
      </c>
      <c r="P41" s="17">
        <f t="shared" si="67"/>
        <v>0.60872835414912951</v>
      </c>
      <c r="Q41" s="17">
        <f t="shared" si="67"/>
        <v>0.16120772661270419</v>
      </c>
    </row>
    <row r="42" spans="1:17">
      <c r="A42" s="9">
        <v>8</v>
      </c>
      <c r="B42" s="15" t="s">
        <v>182</v>
      </c>
      <c r="C42" s="17">
        <f t="shared" ref="C42:H42" si="68">(C56-C57)/C61*1000</f>
        <v>-1.5917230401910067</v>
      </c>
      <c r="D42" s="17">
        <f t="shared" si="68"/>
        <v>-0.5360493165371214</v>
      </c>
      <c r="E42" s="17">
        <f t="shared" si="68"/>
        <v>3.6256210554585739</v>
      </c>
      <c r="F42" s="17">
        <f t="shared" si="68"/>
        <v>10.186302104275567</v>
      </c>
      <c r="G42" s="17">
        <f t="shared" si="68"/>
        <v>-1.7268862911795961</v>
      </c>
      <c r="H42" s="17">
        <f t="shared" si="68"/>
        <v>19.476158495634657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0.78706932548669784</v>
      </c>
      <c r="M42" s="17">
        <f>(ATAN(D42/10)+3.1415/2)/3.1415*1.75</f>
        <v>0.84516745748482713</v>
      </c>
      <c r="N42" s="17">
        <f t="shared" si="67"/>
        <v>1.0687572142122013</v>
      </c>
      <c r="O42" s="17">
        <f t="shared" si="67"/>
        <v>1.3176539275490919</v>
      </c>
      <c r="P42" s="17">
        <f t="shared" si="67"/>
        <v>0.77974178672948424</v>
      </c>
      <c r="Q42" s="17">
        <f t="shared" si="67"/>
        <v>1.4857859691976936</v>
      </c>
    </row>
    <row r="43" spans="1:17">
      <c r="A43" s="9">
        <v>9</v>
      </c>
      <c r="B43" s="15" t="s">
        <v>183</v>
      </c>
      <c r="C43" s="17">
        <f t="shared" ref="C43:G43" si="69">C58/C61*1000</f>
        <v>0.13264358668258389</v>
      </c>
      <c r="D43" s="17">
        <f t="shared" si="69"/>
        <v>0.13401232913428035</v>
      </c>
      <c r="E43" s="17">
        <f t="shared" si="69"/>
        <v>0.1342822613132805</v>
      </c>
      <c r="F43" s="17">
        <f t="shared" si="69"/>
        <v>0.13403029084573115</v>
      </c>
      <c r="G43" s="17">
        <f t="shared" si="69"/>
        <v>0.13283740701381508</v>
      </c>
      <c r="H43" s="17">
        <f t="shared" ref="H43" si="70">H58/H61*1000</f>
        <v>0.67159167226326399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0.24747834831507418</v>
      </c>
      <c r="M43" s="17">
        <f t="shared" si="71"/>
        <v>0.2489453626747625</v>
      </c>
      <c r="N43" s="17">
        <f t="shared" si="71"/>
        <v>0.24923392344744782</v>
      </c>
      <c r="O43" s="17">
        <f t="shared" si="71"/>
        <v>0.24896457161639099</v>
      </c>
      <c r="P43" s="17">
        <f t="shared" si="71"/>
        <v>0.24768647344202474</v>
      </c>
      <c r="Q43" s="17">
        <f t="shared" si="71"/>
        <v>0.62962646832884728</v>
      </c>
    </row>
    <row r="44" spans="1:17">
      <c r="A44" s="9">
        <v>10</v>
      </c>
      <c r="B44" s="15" t="s">
        <v>184</v>
      </c>
      <c r="C44" s="17">
        <f t="shared" ref="C44:G44" si="72">C59/C61*100</f>
        <v>1.3264358668258388E-2</v>
      </c>
      <c r="D44" s="17">
        <f t="shared" si="72"/>
        <v>1.3401232913428035E-2</v>
      </c>
      <c r="E44" s="17">
        <f t="shared" si="72"/>
        <v>1.3428226131328051E-2</v>
      </c>
      <c r="F44" s="17">
        <f t="shared" si="72"/>
        <v>1.3403029084573114E-2</v>
      </c>
      <c r="G44" s="17">
        <f t="shared" si="72"/>
        <v>1.3283740701381509E-2</v>
      </c>
      <c r="H44" s="17">
        <f t="shared" ref="H44" si="73">H59/H61*100</f>
        <v>6.7159167226326394E-2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0.46582614022329155</v>
      </c>
      <c r="M44" s="17">
        <f t="shared" si="71"/>
        <v>0.46858748739357309</v>
      </c>
      <c r="N44" s="17">
        <f t="shared" si="71"/>
        <v>0.46913064259028037</v>
      </c>
      <c r="O44" s="17">
        <f t="shared" si="71"/>
        <v>0.46862364420162311</v>
      </c>
      <c r="P44" s="17">
        <f t="shared" si="71"/>
        <v>0.46621789216939508</v>
      </c>
      <c r="Q44" s="17">
        <f t="shared" si="71"/>
        <v>1.158464709461092</v>
      </c>
    </row>
    <row r="45" spans="1:17">
      <c r="A45" s="9">
        <v>11</v>
      </c>
      <c r="B45" s="15" t="s">
        <v>185</v>
      </c>
      <c r="C45" s="17">
        <f t="shared" ref="C45:G45" si="74">C60/C61*1000</f>
        <v>6.2342485740814437</v>
      </c>
      <c r="D45" s="17">
        <f t="shared" si="74"/>
        <v>6.2985794693111767</v>
      </c>
      <c r="E45" s="17">
        <f t="shared" si="74"/>
        <v>7.1169598496038669</v>
      </c>
      <c r="F45" s="17">
        <f t="shared" si="74"/>
        <v>7.9077871598981373</v>
      </c>
      <c r="G45" s="17">
        <f t="shared" si="74"/>
        <v>7.8374070138150911</v>
      </c>
      <c r="H45" s="17">
        <f t="shared" ref="H45" si="75">H60/H61*1000</f>
        <v>39.623908663532575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1.12072931324175</v>
      </c>
      <c r="M45" s="17">
        <f t="shared" si="71"/>
        <v>1.1260271289978281</v>
      </c>
      <c r="N45" s="17">
        <f t="shared" si="71"/>
        <v>1.1867856816551605</v>
      </c>
      <c r="O45" s="17">
        <f t="shared" si="71"/>
        <v>1.2357744270352888</v>
      </c>
      <c r="P45" s="17">
        <f t="shared" si="71"/>
        <v>1.2317413999011215</v>
      </c>
      <c r="Q45" s="17">
        <f t="shared" si="71"/>
        <v>1.6537889828051073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84</v>
      </c>
      <c r="D47" s="17">
        <v>82</v>
      </c>
      <c r="E47" s="17">
        <v>92</v>
      </c>
      <c r="F47" s="17">
        <v>92</v>
      </c>
      <c r="G47" s="17">
        <v>102</v>
      </c>
      <c r="H47" s="17">
        <v>94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7</v>
      </c>
      <c r="D48" s="17">
        <v>7</v>
      </c>
      <c r="E48" s="17">
        <v>7</v>
      </c>
      <c r="F48" s="17">
        <v>7</v>
      </c>
      <c r="G48" s="17">
        <v>4</v>
      </c>
      <c r="H48" s="17">
        <v>16</v>
      </c>
      <c r="K48" s="15" t="s">
        <v>187</v>
      </c>
      <c r="L48" s="17">
        <f t="shared" ref="L48:L53" si="76">L35</f>
        <v>1.3735021599970814</v>
      </c>
      <c r="M48" s="17">
        <f t="shared" ref="M48:M53" si="77">N35</f>
        <v>1.4087571292109224</v>
      </c>
      <c r="N48" s="17">
        <f t="shared" ref="N48:N58" si="78">P35</f>
        <v>1.4380181959241789</v>
      </c>
      <c r="O48" s="17">
        <f>Q35</f>
        <v>1.699133915002059</v>
      </c>
    </row>
    <row r="49" spans="1:17">
      <c r="A49" s="9">
        <v>3</v>
      </c>
      <c r="B49" s="10" t="s">
        <v>189</v>
      </c>
      <c r="C49" s="17">
        <v>31.5</v>
      </c>
      <c r="D49" s="17">
        <v>32.799999999999997</v>
      </c>
      <c r="E49" s="17">
        <v>20.399999999999999</v>
      </c>
      <c r="F49" s="17">
        <v>19.7</v>
      </c>
      <c r="G49" s="17">
        <v>28.2</v>
      </c>
      <c r="H49" s="17">
        <v>13.2</v>
      </c>
      <c r="K49" s="15" t="s">
        <v>190</v>
      </c>
      <c r="L49" s="17">
        <f t="shared" si="76"/>
        <v>0.43135707605670265</v>
      </c>
      <c r="M49" s="17">
        <f t="shared" si="77"/>
        <v>0.43441705993430013</v>
      </c>
      <c r="N49" s="17">
        <f t="shared" si="78"/>
        <v>0.31281023760792676</v>
      </c>
      <c r="O49" s="17">
        <f t="shared" ref="O49:O58" si="79">Q36</f>
        <v>1.4353462686891072</v>
      </c>
    </row>
    <row r="50" spans="1:17">
      <c r="A50" s="9">
        <v>4</v>
      </c>
      <c r="B50" s="10" t="s">
        <v>191</v>
      </c>
      <c r="C50" s="17">
        <v>188.9</v>
      </c>
      <c r="D50" s="17">
        <v>190</v>
      </c>
      <c r="E50" s="17">
        <v>217</v>
      </c>
      <c r="F50" s="17">
        <v>210.8</v>
      </c>
      <c r="G50" s="17">
        <v>209.4</v>
      </c>
      <c r="H50" s="17">
        <v>211.4</v>
      </c>
      <c r="K50" s="15" t="s">
        <v>192</v>
      </c>
      <c r="L50" s="17">
        <f t="shared" si="76"/>
        <v>1.3500490644556169</v>
      </c>
      <c r="M50" s="17">
        <f t="shared" si="77"/>
        <v>1.1681117837226729</v>
      </c>
      <c r="N50" s="17">
        <f t="shared" si="78"/>
        <v>1.3077931767170943</v>
      </c>
      <c r="O50" s="17">
        <f t="shared" si="79"/>
        <v>1.5617882498555096</v>
      </c>
    </row>
    <row r="51" spans="1:17">
      <c r="A51" s="9">
        <v>5</v>
      </c>
      <c r="B51" s="10" t="s">
        <v>193</v>
      </c>
      <c r="C51" s="17">
        <v>24.4</v>
      </c>
      <c r="D51" s="17">
        <v>24.4</v>
      </c>
      <c r="E51" s="17">
        <v>24.8</v>
      </c>
      <c r="F51" s="17">
        <v>24.8</v>
      </c>
      <c r="G51" s="17">
        <v>24.8</v>
      </c>
      <c r="H51" s="17">
        <v>25.4</v>
      </c>
      <c r="K51" s="15" t="s">
        <v>194</v>
      </c>
      <c r="L51" s="17">
        <f t="shared" si="76"/>
        <v>0.90152382457987368</v>
      </c>
      <c r="M51" s="17">
        <f t="shared" si="77"/>
        <v>0.9833798081283649</v>
      </c>
      <c r="N51" s="17">
        <f t="shared" si="78"/>
        <v>0.95742016178158706</v>
      </c>
      <c r="O51" s="17">
        <f t="shared" si="79"/>
        <v>1.5746995660675827</v>
      </c>
    </row>
    <row r="52" spans="1:17">
      <c r="A52" s="9">
        <v>6</v>
      </c>
      <c r="B52" s="10" t="s">
        <v>195</v>
      </c>
      <c r="C52" s="17">
        <v>565324</v>
      </c>
      <c r="D52" s="17">
        <v>528196.19999999995</v>
      </c>
      <c r="E52" s="17">
        <v>529360</v>
      </c>
      <c r="F52" s="17">
        <v>598039</v>
      </c>
      <c r="G52" s="17">
        <v>622430.80000000005</v>
      </c>
      <c r="H52" s="17">
        <v>770513.8</v>
      </c>
      <c r="K52" s="15" t="s">
        <v>196</v>
      </c>
      <c r="L52" s="17">
        <f t="shared" si="76"/>
        <v>0.59393012619271535</v>
      </c>
      <c r="M52" s="17">
        <f t="shared" si="77"/>
        <v>0.60376916194742958</v>
      </c>
      <c r="N52" s="17">
        <f t="shared" si="78"/>
        <v>0.60002046441859247</v>
      </c>
      <c r="O52" s="17">
        <f t="shared" si="79"/>
        <v>1.3576009528072783</v>
      </c>
    </row>
    <row r="53" spans="1:17">
      <c r="A53" s="9">
        <v>7</v>
      </c>
      <c r="B53" s="10" t="s">
        <v>197</v>
      </c>
      <c r="C53" s="17">
        <v>568424</v>
      </c>
      <c r="D53" s="17">
        <v>530855.6</v>
      </c>
      <c r="E53" s="17">
        <v>528614.69999999995</v>
      </c>
      <c r="F53" s="17">
        <v>588712</v>
      </c>
      <c r="G53" s="17">
        <v>632347.69999999995</v>
      </c>
      <c r="H53" s="17">
        <v>775387.4</v>
      </c>
      <c r="K53" s="15" t="s">
        <v>198</v>
      </c>
      <c r="L53" s="17">
        <f t="shared" si="76"/>
        <v>0.97699217096446667</v>
      </c>
      <c r="M53" s="17">
        <f t="shared" si="77"/>
        <v>1.0136041620700016</v>
      </c>
      <c r="N53" s="17">
        <f t="shared" si="78"/>
        <v>0.91984340458973246</v>
      </c>
      <c r="O53" s="17">
        <f t="shared" si="79"/>
        <v>0.9724529114929934</v>
      </c>
    </row>
    <row r="54" spans="1:17">
      <c r="A54" s="9">
        <v>8</v>
      </c>
      <c r="B54" s="10" t="s">
        <v>199</v>
      </c>
      <c r="C54" s="17"/>
      <c r="D54" s="17"/>
      <c r="E54" s="17">
        <v>116</v>
      </c>
      <c r="F54" s="17">
        <v>95</v>
      </c>
      <c r="G54" s="17">
        <v>122</v>
      </c>
      <c r="H54" s="17">
        <v>110</v>
      </c>
      <c r="K54" s="15" t="s">
        <v>200</v>
      </c>
      <c r="L54" s="17">
        <f>N41</f>
        <v>0.77872607785858894</v>
      </c>
      <c r="M54" s="17">
        <f>O41</f>
        <v>0.80812663836431486</v>
      </c>
      <c r="N54" s="17">
        <f t="shared" si="78"/>
        <v>0.60872835414912951</v>
      </c>
      <c r="O54" s="17">
        <f t="shared" si="79"/>
        <v>0.16120772661270419</v>
      </c>
    </row>
    <row r="55" spans="1:17">
      <c r="A55" s="9">
        <v>9</v>
      </c>
      <c r="B55" s="10" t="s">
        <v>201</v>
      </c>
      <c r="C55" s="17"/>
      <c r="D55" s="17"/>
      <c r="E55" s="17">
        <v>103</v>
      </c>
      <c r="F55" s="17">
        <v>86</v>
      </c>
      <c r="G55" s="17">
        <v>83</v>
      </c>
      <c r="H55" s="17">
        <v>60</v>
      </c>
      <c r="K55" s="15" t="s">
        <v>202</v>
      </c>
      <c r="L55" s="17">
        <f>L42</f>
        <v>0.78706932548669784</v>
      </c>
      <c r="M55" s="17">
        <f>N42</f>
        <v>1.0687572142122013</v>
      </c>
      <c r="N55" s="17">
        <f t="shared" si="78"/>
        <v>0.77974178672948424</v>
      </c>
      <c r="O55" s="17">
        <f t="shared" si="79"/>
        <v>1.4857859691976936</v>
      </c>
    </row>
    <row r="56" spans="1:17">
      <c r="A56" s="9">
        <v>10</v>
      </c>
      <c r="B56" s="10" t="s">
        <v>203</v>
      </c>
      <c r="C56" s="17">
        <v>12</v>
      </c>
      <c r="D56" s="17">
        <v>183</v>
      </c>
      <c r="E56" s="17">
        <v>264</v>
      </c>
      <c r="F56" s="17">
        <v>274</v>
      </c>
      <c r="G56" s="17">
        <v>208</v>
      </c>
      <c r="H56" s="17">
        <v>248</v>
      </c>
      <c r="K56" s="15" t="s">
        <v>204</v>
      </c>
      <c r="L56" s="17">
        <f>L43</f>
        <v>0.24747834831507418</v>
      </c>
      <c r="M56" s="17">
        <f>N43</f>
        <v>0.24923392344744782</v>
      </c>
      <c r="N56" s="17">
        <f t="shared" si="78"/>
        <v>0.24768647344202474</v>
      </c>
      <c r="O56" s="17">
        <f t="shared" si="79"/>
        <v>0.62962646832884728</v>
      </c>
    </row>
    <row r="57" spans="1:17">
      <c r="A57" s="9">
        <v>11</v>
      </c>
      <c r="B57" s="10" t="s">
        <v>205</v>
      </c>
      <c r="C57" s="17">
        <v>24</v>
      </c>
      <c r="D57" s="17">
        <v>187</v>
      </c>
      <c r="E57" s="17">
        <v>237</v>
      </c>
      <c r="F57" s="17">
        <v>198</v>
      </c>
      <c r="G57" s="17">
        <v>221</v>
      </c>
      <c r="H57" s="17">
        <v>219</v>
      </c>
      <c r="K57" s="15" t="s">
        <v>206</v>
      </c>
      <c r="L57" s="17">
        <f>L44</f>
        <v>0.46582614022329155</v>
      </c>
      <c r="M57" s="17">
        <f>N44</f>
        <v>0.46913064259028037</v>
      </c>
      <c r="N57" s="17">
        <f t="shared" si="78"/>
        <v>0.46621789216939508</v>
      </c>
      <c r="O57" s="17">
        <f t="shared" si="79"/>
        <v>1.158464709461092</v>
      </c>
    </row>
    <row r="58" spans="1:17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1.12072931324175</v>
      </c>
      <c r="M58" s="17">
        <f>N45</f>
        <v>1.1867856816551605</v>
      </c>
      <c r="N58" s="17">
        <f t="shared" si="78"/>
        <v>1.2317413999011215</v>
      </c>
      <c r="O58" s="17">
        <f t="shared" si="79"/>
        <v>1.6537889828051073</v>
      </c>
    </row>
    <row r="59" spans="1:17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47</v>
      </c>
      <c r="D60" s="17">
        <v>47</v>
      </c>
      <c r="E60" s="17">
        <v>53</v>
      </c>
      <c r="F60" s="17">
        <v>59</v>
      </c>
      <c r="G60" s="21">
        <v>59</v>
      </c>
      <c r="H60" s="21">
        <v>59</v>
      </c>
    </row>
    <row r="61" spans="1:17">
      <c r="A61" s="9">
        <v>15</v>
      </c>
      <c r="B61" s="10" t="s">
        <v>213</v>
      </c>
      <c r="C61" s="17">
        <v>7539</v>
      </c>
      <c r="D61" s="17">
        <v>7462</v>
      </c>
      <c r="E61" s="17">
        <v>7447</v>
      </c>
      <c r="F61" s="17">
        <v>7461</v>
      </c>
      <c r="G61" s="17">
        <v>7528</v>
      </c>
      <c r="H61" s="17">
        <v>1489</v>
      </c>
    </row>
    <row r="63" spans="1:17" ht="16">
      <c r="A63" s="20" t="s">
        <v>335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3.5211267605633805</v>
      </c>
      <c r="D65" s="17">
        <f t="shared" si="80"/>
        <v>3.6363636363636362</v>
      </c>
      <c r="E65" s="17">
        <f t="shared" si="80"/>
        <v>3.7783375314861458</v>
      </c>
      <c r="F65" s="17">
        <f t="shared" si="80"/>
        <v>3.7974683544303796</v>
      </c>
      <c r="G65" s="17">
        <f t="shared" si="80"/>
        <v>1.2886597938144331</v>
      </c>
      <c r="H65" s="17">
        <f t="shared" ref="H65" si="81">H77/H91*1000</f>
        <v>3.9525691699604741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0.81719380503154238</v>
      </c>
      <c r="M65" s="17">
        <f t="shared" si="82"/>
        <v>0.83248580121625804</v>
      </c>
      <c r="N65" s="17">
        <f t="shared" si="82"/>
        <v>0.85104590572594241</v>
      </c>
      <c r="O65" s="17">
        <f t="shared" si="82"/>
        <v>0.85352406404534809</v>
      </c>
      <c r="P65" s="17">
        <f t="shared" si="82"/>
        <v>0.45814165035898907</v>
      </c>
      <c r="Q65" s="17">
        <f t="shared" si="82"/>
        <v>0.87342332446341275</v>
      </c>
    </row>
    <row r="66" spans="1:17">
      <c r="A66" s="9">
        <v>2</v>
      </c>
      <c r="B66" s="15" t="s">
        <v>176</v>
      </c>
      <c r="C66" s="17">
        <f t="shared" ref="C66:G66" si="83">C78/C91*1000</f>
        <v>1.1737089201877935</v>
      </c>
      <c r="D66" s="17">
        <f t="shared" si="83"/>
        <v>1.2121212121212122</v>
      </c>
      <c r="E66" s="17">
        <f t="shared" si="83"/>
        <v>1.2594458438287153</v>
      </c>
      <c r="F66" s="17">
        <f t="shared" si="83"/>
        <v>1.2658227848101267</v>
      </c>
      <c r="G66" s="17">
        <f t="shared" si="83"/>
        <v>1.2886597938144331</v>
      </c>
      <c r="H66" s="17">
        <f t="shared" ref="H66" si="84">H78/H91*1000</f>
        <v>1.3175230566534915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0.49366362298048394</v>
      </c>
      <c r="M66" s="17">
        <f t="shared" si="82"/>
        <v>0.50290145884349458</v>
      </c>
      <c r="N66" s="17">
        <f t="shared" si="82"/>
        <v>0.51411354632963702</v>
      </c>
      <c r="O66" s="17">
        <f t="shared" si="82"/>
        <v>0.51561059220387706</v>
      </c>
      <c r="P66" s="17">
        <f t="shared" si="82"/>
        <v>0.52094573075680684</v>
      </c>
      <c r="Q66" s="17">
        <f t="shared" si="82"/>
        <v>0.52763165860468608</v>
      </c>
    </row>
    <row r="67" spans="1:17">
      <c r="A67" s="9">
        <v>3</v>
      </c>
      <c r="B67" s="15" t="s">
        <v>177</v>
      </c>
      <c r="C67" s="17">
        <f t="shared" ref="C67:H67" si="85">C79/C91*1000+0.00001</f>
        <v>1.0000000000000001E-5</v>
      </c>
      <c r="D67" s="17">
        <f t="shared" si="85"/>
        <v>1.0000000000000001E-5</v>
      </c>
      <c r="E67" s="17">
        <f t="shared" si="85"/>
        <v>1.0000000000000001E-5</v>
      </c>
      <c r="F67" s="17">
        <f t="shared" si="85"/>
        <v>1.0000000000000001E-5</v>
      </c>
      <c r="G67" s="17">
        <f t="shared" si="85"/>
        <v>1.0000000000000001E-5</v>
      </c>
      <c r="H67" s="17">
        <f t="shared" si="85"/>
        <v>0.52701922266139656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8.8737830999390996E-4</v>
      </c>
      <c r="M67" s="17">
        <f t="shared" si="82"/>
        <v>8.8737830999390996E-4</v>
      </c>
      <c r="N67" s="17">
        <f t="shared" si="82"/>
        <v>8.8737830999390996E-4</v>
      </c>
      <c r="O67" s="17">
        <f t="shared" si="82"/>
        <v>8.8737830999390996E-4</v>
      </c>
      <c r="P67" s="17">
        <f t="shared" si="82"/>
        <v>8.8737830999390996E-4</v>
      </c>
      <c r="Q67" s="17">
        <f t="shared" si="82"/>
        <v>0.46402660639125315</v>
      </c>
    </row>
    <row r="68" spans="1:17">
      <c r="A68" s="9">
        <v>4</v>
      </c>
      <c r="B68" s="15" t="s">
        <v>178</v>
      </c>
      <c r="C68" s="17">
        <f t="shared" ref="C68:G68" si="86">C80/C91*1000</f>
        <v>42.605633802816897</v>
      </c>
      <c r="D68" s="17">
        <f t="shared" si="86"/>
        <v>44</v>
      </c>
      <c r="E68" s="17">
        <f t="shared" si="86"/>
        <v>45.717884130982362</v>
      </c>
      <c r="F68" s="17">
        <f t="shared" si="86"/>
        <v>44.177215189873415</v>
      </c>
      <c r="G68" s="17">
        <f t="shared" si="86"/>
        <v>47.293814432989699</v>
      </c>
      <c r="H68" s="17">
        <f t="shared" ref="H68" si="87">H80/H91*1000</f>
        <v>46.245059288537554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1.185703178718551</v>
      </c>
      <c r="M68" s="17">
        <f t="shared" si="82"/>
        <v>1.2010336584585042</v>
      </c>
      <c r="N68" s="17">
        <f t="shared" si="82"/>
        <v>1.2188799134338051</v>
      </c>
      <c r="O68" s="17">
        <f t="shared" si="82"/>
        <v>1.2029263381492672</v>
      </c>
      <c r="P68" s="17">
        <f t="shared" si="82"/>
        <v>1.2343208607605962</v>
      </c>
      <c r="Q68" s="17">
        <f t="shared" si="82"/>
        <v>1.2241404486449439</v>
      </c>
    </row>
    <row r="69" spans="1:17">
      <c r="A69" s="9">
        <v>5</v>
      </c>
      <c r="B69" s="15" t="s">
        <v>179</v>
      </c>
      <c r="C69" s="17">
        <f t="shared" ref="C69:G69" si="88">C81/C91*1000</f>
        <v>2.1126760563380285</v>
      </c>
      <c r="D69" s="17">
        <f t="shared" si="88"/>
        <v>2.1818181818181821</v>
      </c>
      <c r="E69" s="17">
        <f t="shared" si="88"/>
        <v>2.2670025188916876</v>
      </c>
      <c r="F69" s="17">
        <f t="shared" si="88"/>
        <v>3.0379746835443036</v>
      </c>
      <c r="G69" s="17">
        <f t="shared" si="88"/>
        <v>3.0927835051546388</v>
      </c>
      <c r="H69" s="17">
        <f t="shared" ref="H69" si="89">H81/H91*1000</f>
        <v>3.1620553359683794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0.46460917010984826</v>
      </c>
      <c r="M69" s="17">
        <f t="shared" si="82"/>
        <v>0.47330331538231457</v>
      </c>
      <c r="N69" s="17">
        <f t="shared" si="82"/>
        <v>0.48385551817717504</v>
      </c>
      <c r="O69" s="17">
        <f t="shared" si="82"/>
        <v>0.57267442919393663</v>
      </c>
      <c r="P69" s="17">
        <f t="shared" si="82"/>
        <v>0.57860002007912448</v>
      </c>
      <c r="Q69" s="17">
        <f t="shared" si="82"/>
        <v>0.58602589528768145</v>
      </c>
    </row>
    <row r="70" spans="1:17">
      <c r="A70" s="9">
        <v>6</v>
      </c>
      <c r="B70" s="15" t="s">
        <v>180</v>
      </c>
      <c r="C70" s="17">
        <f t="shared" ref="C70:G70" si="90">(C82-C83)/C82*100</f>
        <v>1.1380215932302307</v>
      </c>
      <c r="D70" s="17">
        <f t="shared" si="90"/>
        <v>3.8186898478733315</v>
      </c>
      <c r="E70" s="17">
        <f t="shared" si="90"/>
        <v>10.725504861630517</v>
      </c>
      <c r="F70" s="17">
        <f t="shared" si="90"/>
        <v>-4.6969029795978283</v>
      </c>
      <c r="G70" s="17">
        <f t="shared" si="90"/>
        <v>0.61322820849759097</v>
      </c>
      <c r="H70" s="17">
        <f t="shared" ref="H70" si="91">(H82-H83)/H82*100</f>
        <v>5.970678647434382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2">(ATAN((C70+2.4)/10)+3.1415/2)/3.1415*1.75</f>
        <v>1.0644322886731201</v>
      </c>
      <c r="M70" s="17">
        <f t="shared" si="92"/>
        <v>1.1849166328735885</v>
      </c>
      <c r="N70" s="17">
        <f t="shared" si="92"/>
        <v>1.3873481645042791</v>
      </c>
      <c r="O70" s="17">
        <f t="shared" si="92"/>
        <v>0.74923049632447059</v>
      </c>
      <c r="P70" s="17">
        <f t="shared" si="92"/>
        <v>1.0380343502432019</v>
      </c>
      <c r="Q70" s="17">
        <f t="shared" si="92"/>
        <v>1.2632355184629724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-7.5566750629722916</v>
      </c>
      <c r="F71" s="17">
        <f>(F85-F84)/F91*1000</f>
        <v>-22.784810126582279</v>
      </c>
      <c r="G71" s="17">
        <f>(G85-G84)/G91*1000</f>
        <v>-9.0206185567010309</v>
      </c>
      <c r="H71" s="17">
        <f>(H85-H84)/H91*1000</f>
        <v>-11.857707509881422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3">(ATAN(E71/10)+3.1415/2)/3.1415*1.75</f>
        <v>0.51451701460167087</v>
      </c>
      <c r="O71" s="17">
        <f t="shared" si="93"/>
        <v>0.23036009323490209</v>
      </c>
      <c r="P71" s="17">
        <f t="shared" si="93"/>
        <v>0.46614502867544205</v>
      </c>
      <c r="Q71" s="17">
        <f t="shared" si="93"/>
        <v>0.39025564791853284</v>
      </c>
    </row>
    <row r="72" spans="1:17">
      <c r="A72" s="9">
        <v>8</v>
      </c>
      <c r="B72" s="15" t="s">
        <v>182</v>
      </c>
      <c r="C72" s="17">
        <f t="shared" ref="C72:H72" si="94">(C86-C87)/C91*1000</f>
        <v>-28.169014084507044</v>
      </c>
      <c r="D72" s="17">
        <f t="shared" si="94"/>
        <v>-13.333333333333334</v>
      </c>
      <c r="E72" s="17">
        <f t="shared" si="94"/>
        <v>2.5188916876574305</v>
      </c>
      <c r="F72" s="17">
        <f t="shared" si="94"/>
        <v>5.0632911392405067</v>
      </c>
      <c r="G72" s="17">
        <f t="shared" si="94"/>
        <v>-12.886597938144329</v>
      </c>
      <c r="H72" s="17">
        <f t="shared" si="94"/>
        <v>26.350461133069828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0.18999929242212507</v>
      </c>
      <c r="M72" s="17">
        <f>(ATAN(D72/10)+3.1415/2)/3.1415*1.75</f>
        <v>0.35844210361202566</v>
      </c>
      <c r="N72" s="17">
        <f t="shared" si="93"/>
        <v>1.0124575351809137</v>
      </c>
      <c r="O72" s="17">
        <f t="shared" si="93"/>
        <v>1.136092352201906</v>
      </c>
      <c r="P72" s="17">
        <f t="shared" si="93"/>
        <v>0.36759647982008925</v>
      </c>
      <c r="Q72" s="17">
        <f t="shared" si="93"/>
        <v>1.5479750196401609</v>
      </c>
    </row>
    <row r="73" spans="1:17">
      <c r="A73" s="9">
        <v>9</v>
      </c>
      <c r="B73" s="15" t="s">
        <v>183</v>
      </c>
      <c r="C73" s="17">
        <f>C88/C91*1000+0.0001</f>
        <v>1E-4</v>
      </c>
      <c r="D73" s="17">
        <f>D88/D91*1000+0.0001</f>
        <v>1E-4</v>
      </c>
      <c r="E73" s="17">
        <f t="shared" ref="E73:G73" si="95">E88/E91*1000</f>
        <v>5.0377833753148611</v>
      </c>
      <c r="F73" s="17">
        <f t="shared" si="95"/>
        <v>5.0632911392405067</v>
      </c>
      <c r="G73" s="17">
        <f t="shared" si="95"/>
        <v>5.1546391752577323</v>
      </c>
      <c r="H73" s="17">
        <f t="shared" ref="H73" si="96">H88/H91*1000</f>
        <v>5.2700922266139658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7">IF(C73/$I73&gt;1,2^((1-$I73/C73)/LN(10/3)),2^(-LOG($I73/C73,10/3)))</f>
        <v>3.9423462189380623E-3</v>
      </c>
      <c r="M73" s="17">
        <f t="shared" si="97"/>
        <v>3.9423462189380623E-3</v>
      </c>
      <c r="N73" s="17">
        <f t="shared" si="97"/>
        <v>1.4982488790620045</v>
      </c>
      <c r="O73" s="17">
        <f t="shared" si="97"/>
        <v>1.4995432881125954</v>
      </c>
      <c r="P73" s="17">
        <f t="shared" si="97"/>
        <v>1.5040825327607381</v>
      </c>
      <c r="Q73" s="17">
        <f t="shared" si="97"/>
        <v>1.5096129494821524</v>
      </c>
    </row>
    <row r="74" spans="1:17">
      <c r="A74" s="9">
        <v>10</v>
      </c>
      <c r="B74" s="15" t="s">
        <v>184</v>
      </c>
      <c r="C74" s="17">
        <f t="shared" ref="C74:G74" si="98">C89/C91*100</f>
        <v>0.11737089201877934</v>
      </c>
      <c r="D74" s="17">
        <f t="shared" si="98"/>
        <v>0.12121212121212122</v>
      </c>
      <c r="E74" s="17">
        <f t="shared" si="98"/>
        <v>0.12594458438287154</v>
      </c>
      <c r="F74" s="17">
        <f t="shared" si="98"/>
        <v>0.12658227848101267</v>
      </c>
      <c r="G74" s="17">
        <f t="shared" si="98"/>
        <v>0.12886597938144329</v>
      </c>
      <c r="H74" s="17">
        <f t="shared" ref="H74" si="99">H89/H91*100</f>
        <v>0.13175230566534915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7"/>
        <v>1.3916100035464147</v>
      </c>
      <c r="M74" s="17">
        <f t="shared" si="97"/>
        <v>1.4024679799584092</v>
      </c>
      <c r="N74" s="17">
        <f t="shared" si="97"/>
        <v>1.4150390606637293</v>
      </c>
      <c r="O74" s="17">
        <f t="shared" si="97"/>
        <v>1.4166693221262732</v>
      </c>
      <c r="P74" s="17">
        <f t="shared" si="97"/>
        <v>1.4223900424219316</v>
      </c>
      <c r="Q74" s="17">
        <f t="shared" si="97"/>
        <v>1.4293676971592124</v>
      </c>
    </row>
    <row r="75" spans="1:17">
      <c r="A75" s="9">
        <v>11</v>
      </c>
      <c r="B75" s="15" t="s">
        <v>185</v>
      </c>
      <c r="C75" s="17">
        <f t="shared" ref="C75:G75" si="100">C90/C91*1000</f>
        <v>14.084507042253522</v>
      </c>
      <c r="D75" s="17">
        <f t="shared" si="100"/>
        <v>14.545454545454545</v>
      </c>
      <c r="E75" s="17">
        <f t="shared" si="100"/>
        <v>15.113350125944583</v>
      </c>
      <c r="F75" s="17">
        <f t="shared" si="100"/>
        <v>15.189873417721518</v>
      </c>
      <c r="G75" s="17">
        <f t="shared" si="100"/>
        <v>15.463917525773196</v>
      </c>
      <c r="H75" s="17">
        <f t="shared" ref="H75" si="101">H90/H91*1000</f>
        <v>15.810276679841897</v>
      </c>
      <c r="I75" s="18">
        <f>Показатели!$E$12</f>
        <v>5</v>
      </c>
      <c r="J75" s="9">
        <v>11</v>
      </c>
      <c r="K75" s="15" t="s">
        <v>185</v>
      </c>
      <c r="L75" s="17">
        <f t="shared" si="97"/>
        <v>1.4496718701977951</v>
      </c>
      <c r="M75" s="17">
        <f t="shared" si="97"/>
        <v>1.4590915946575824</v>
      </c>
      <c r="N75" s="17">
        <f t="shared" si="97"/>
        <v>1.4699823392485816</v>
      </c>
      <c r="O75" s="17">
        <f t="shared" si="97"/>
        <v>1.4713935049947764</v>
      </c>
      <c r="P75" s="17">
        <f t="shared" si="97"/>
        <v>1.4763432619263115</v>
      </c>
      <c r="Q75" s="17">
        <f t="shared" si="97"/>
        <v>1.4823760717605821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3</v>
      </c>
      <c r="D77" s="17">
        <v>3</v>
      </c>
      <c r="E77" s="17">
        <v>3</v>
      </c>
      <c r="F77" s="17">
        <v>3</v>
      </c>
      <c r="G77" s="17">
        <v>1</v>
      </c>
      <c r="H77" s="17">
        <v>3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1</v>
      </c>
      <c r="D78" s="17">
        <v>1</v>
      </c>
      <c r="E78" s="17">
        <v>1</v>
      </c>
      <c r="F78" s="17">
        <v>1</v>
      </c>
      <c r="G78" s="17">
        <v>1</v>
      </c>
      <c r="H78" s="17">
        <v>1</v>
      </c>
      <c r="K78" s="15" t="s">
        <v>187</v>
      </c>
      <c r="L78" s="17">
        <f t="shared" ref="L78:L83" si="102">L65</f>
        <v>0.81719380503154238</v>
      </c>
      <c r="M78" s="17">
        <f t="shared" ref="M78:M83" si="103">N65</f>
        <v>0.85104590572594241</v>
      </c>
      <c r="N78" s="17">
        <f t="shared" ref="N78:N88" si="104">P65</f>
        <v>0.45814165035898907</v>
      </c>
      <c r="O78" s="17">
        <f>Q65</f>
        <v>0.87342332446341275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0.4</v>
      </c>
      <c r="K79" s="15" t="s">
        <v>190</v>
      </c>
      <c r="L79" s="17">
        <f t="shared" si="102"/>
        <v>0.49366362298048394</v>
      </c>
      <c r="M79" s="17">
        <f t="shared" si="103"/>
        <v>0.51411354632963702</v>
      </c>
      <c r="N79" s="17">
        <f t="shared" si="104"/>
        <v>0.52094573075680684</v>
      </c>
      <c r="O79" s="17">
        <f t="shared" ref="O79:O88" si="105">Q66</f>
        <v>0.52763165860468608</v>
      </c>
    </row>
    <row r="80" spans="1:17">
      <c r="A80" s="9">
        <v>4</v>
      </c>
      <c r="B80" s="10" t="s">
        <v>191</v>
      </c>
      <c r="C80" s="17">
        <v>36.299999999999997</v>
      </c>
      <c r="D80" s="17">
        <v>36.299999999999997</v>
      </c>
      <c r="E80" s="17">
        <v>36.299999999999997</v>
      </c>
      <c r="F80" s="17">
        <v>34.9</v>
      </c>
      <c r="G80" s="17">
        <v>36.700000000000003</v>
      </c>
      <c r="H80" s="17">
        <v>35.1</v>
      </c>
      <c r="K80" s="15" t="s">
        <v>192</v>
      </c>
      <c r="L80" s="17">
        <f t="shared" si="102"/>
        <v>8.8737830999390996E-4</v>
      </c>
      <c r="M80" s="17">
        <f t="shared" si="103"/>
        <v>8.8737830999390996E-4</v>
      </c>
      <c r="N80" s="17">
        <f t="shared" si="104"/>
        <v>8.8737830999390996E-4</v>
      </c>
      <c r="O80" s="17">
        <f t="shared" si="105"/>
        <v>0.46402660639125315</v>
      </c>
    </row>
    <row r="81" spans="1:17">
      <c r="A81" s="9">
        <v>5</v>
      </c>
      <c r="B81" s="10" t="s">
        <v>193</v>
      </c>
      <c r="C81" s="17">
        <v>1.8</v>
      </c>
      <c r="D81" s="17">
        <v>1.8</v>
      </c>
      <c r="E81" s="17">
        <v>1.8</v>
      </c>
      <c r="F81" s="17">
        <v>2.4</v>
      </c>
      <c r="G81" s="17">
        <v>2.4</v>
      </c>
      <c r="H81" s="17">
        <v>2.4</v>
      </c>
      <c r="K81" s="15" t="s">
        <v>194</v>
      </c>
      <c r="L81" s="17">
        <f t="shared" si="102"/>
        <v>1.185703178718551</v>
      </c>
      <c r="M81" s="17">
        <f t="shared" si="103"/>
        <v>1.2188799134338051</v>
      </c>
      <c r="N81" s="17">
        <f t="shared" si="104"/>
        <v>1.2343208607605962</v>
      </c>
      <c r="O81" s="17">
        <f t="shared" si="105"/>
        <v>1.2241404486449439</v>
      </c>
    </row>
    <row r="82" spans="1:17">
      <c r="A82" s="9">
        <v>6</v>
      </c>
      <c r="B82" s="10" t="s">
        <v>195</v>
      </c>
      <c r="C82" s="17">
        <v>6854</v>
      </c>
      <c r="D82" s="17">
        <v>6442</v>
      </c>
      <c r="E82" s="17">
        <v>6685</v>
      </c>
      <c r="F82" s="17">
        <v>6813</v>
      </c>
      <c r="G82" s="17">
        <v>6849</v>
      </c>
      <c r="H82" s="17">
        <v>8458</v>
      </c>
      <c r="K82" s="15" t="s">
        <v>196</v>
      </c>
      <c r="L82" s="17">
        <f t="shared" si="102"/>
        <v>0.46460917010984826</v>
      </c>
      <c r="M82" s="17">
        <f t="shared" si="103"/>
        <v>0.48385551817717504</v>
      </c>
      <c r="N82" s="17">
        <f t="shared" si="104"/>
        <v>0.57860002007912448</v>
      </c>
      <c r="O82" s="17">
        <f t="shared" si="105"/>
        <v>0.58602589528768145</v>
      </c>
    </row>
    <row r="83" spans="1:17">
      <c r="A83" s="9">
        <v>7</v>
      </c>
      <c r="B83" s="10" t="s">
        <v>197</v>
      </c>
      <c r="C83" s="17">
        <v>6776</v>
      </c>
      <c r="D83" s="17">
        <v>6196</v>
      </c>
      <c r="E83" s="17">
        <v>5968</v>
      </c>
      <c r="F83" s="17">
        <v>7133</v>
      </c>
      <c r="G83" s="17">
        <v>6807</v>
      </c>
      <c r="H83" s="17">
        <v>7953</v>
      </c>
      <c r="K83" s="15" t="s">
        <v>198</v>
      </c>
      <c r="L83" s="17">
        <f t="shared" si="102"/>
        <v>1.0644322886731201</v>
      </c>
      <c r="M83" s="17">
        <f t="shared" si="103"/>
        <v>1.3873481645042791</v>
      </c>
      <c r="N83" s="17">
        <f t="shared" si="104"/>
        <v>1.0380343502432019</v>
      </c>
      <c r="O83" s="17">
        <f t="shared" si="105"/>
        <v>1.2632355184629724</v>
      </c>
    </row>
    <row r="84" spans="1:17">
      <c r="A84" s="9">
        <v>8</v>
      </c>
      <c r="B84" s="10" t="s">
        <v>199</v>
      </c>
      <c r="C84" s="17"/>
      <c r="D84" s="17"/>
      <c r="E84" s="17">
        <v>14</v>
      </c>
      <c r="F84" s="17">
        <v>23</v>
      </c>
      <c r="G84" s="17">
        <v>14</v>
      </c>
      <c r="H84" s="17">
        <v>14</v>
      </c>
      <c r="K84" s="15" t="s">
        <v>200</v>
      </c>
      <c r="L84" s="17">
        <f>N71</f>
        <v>0.51451701460167087</v>
      </c>
      <c r="M84" s="17">
        <f>O71</f>
        <v>0.23036009323490209</v>
      </c>
      <c r="N84" s="17">
        <f t="shared" si="104"/>
        <v>0.46614502867544205</v>
      </c>
      <c r="O84" s="17">
        <f t="shared" si="105"/>
        <v>0.39025564791853284</v>
      </c>
    </row>
    <row r="85" spans="1:17">
      <c r="A85" s="9">
        <v>9</v>
      </c>
      <c r="B85" s="10" t="s">
        <v>201</v>
      </c>
      <c r="C85" s="17"/>
      <c r="D85" s="17"/>
      <c r="E85" s="17">
        <v>8</v>
      </c>
      <c r="F85" s="17">
        <v>5</v>
      </c>
      <c r="G85" s="17">
        <v>7</v>
      </c>
      <c r="H85" s="17">
        <v>5</v>
      </c>
      <c r="K85" s="15" t="s">
        <v>202</v>
      </c>
      <c r="L85" s="17">
        <f>L72</f>
        <v>0.18999929242212507</v>
      </c>
      <c r="M85" s="17">
        <f>N72</f>
        <v>1.0124575351809137</v>
      </c>
      <c r="N85" s="17">
        <f t="shared" si="104"/>
        <v>0.36759647982008925</v>
      </c>
      <c r="O85" s="17">
        <f t="shared" si="105"/>
        <v>1.5479750196401609</v>
      </c>
    </row>
    <row r="86" spans="1:17">
      <c r="A86" s="9">
        <v>10</v>
      </c>
      <c r="B86" s="10" t="s">
        <v>203</v>
      </c>
      <c r="C86" s="17">
        <v>24</v>
      </c>
      <c r="D86" s="17">
        <v>24</v>
      </c>
      <c r="E86" s="17">
        <v>34</v>
      </c>
      <c r="F86" s="17">
        <v>36</v>
      </c>
      <c r="G86" s="17">
        <v>36</v>
      </c>
      <c r="H86" s="17">
        <v>42</v>
      </c>
      <c r="K86" s="15" t="s">
        <v>204</v>
      </c>
      <c r="L86" s="17">
        <f>L73</f>
        <v>3.9423462189380623E-3</v>
      </c>
      <c r="M86" s="17">
        <f>N73</f>
        <v>1.4982488790620045</v>
      </c>
      <c r="N86" s="17">
        <f t="shared" si="104"/>
        <v>1.5040825327607381</v>
      </c>
      <c r="O86" s="17">
        <f t="shared" si="105"/>
        <v>1.5096129494821524</v>
      </c>
    </row>
    <row r="87" spans="1:17">
      <c r="A87" s="9">
        <v>11</v>
      </c>
      <c r="B87" s="10" t="s">
        <v>205</v>
      </c>
      <c r="C87" s="17">
        <v>48</v>
      </c>
      <c r="D87" s="17">
        <v>35</v>
      </c>
      <c r="E87" s="17">
        <v>32</v>
      </c>
      <c r="F87" s="17">
        <v>32</v>
      </c>
      <c r="G87" s="17">
        <v>46</v>
      </c>
      <c r="H87" s="17">
        <v>22</v>
      </c>
      <c r="K87" s="15" t="s">
        <v>206</v>
      </c>
      <c r="L87" s="17">
        <f>L74</f>
        <v>1.3916100035464147</v>
      </c>
      <c r="M87" s="17">
        <f>N74</f>
        <v>1.4150390606637293</v>
      </c>
      <c r="N87" s="17">
        <f t="shared" si="104"/>
        <v>1.4223900424219316</v>
      </c>
      <c r="O87" s="17">
        <f t="shared" si="105"/>
        <v>1.4293676971592124</v>
      </c>
    </row>
    <row r="88" spans="1:17">
      <c r="A88" s="9">
        <v>12</v>
      </c>
      <c r="B88" s="10" t="s">
        <v>207</v>
      </c>
      <c r="C88" s="17"/>
      <c r="D88" s="17"/>
      <c r="E88" s="17">
        <v>4</v>
      </c>
      <c r="F88" s="17">
        <v>4</v>
      </c>
      <c r="G88" s="17">
        <v>4</v>
      </c>
      <c r="H88" s="17">
        <v>4</v>
      </c>
      <c r="K88" s="15" t="s">
        <v>208</v>
      </c>
      <c r="L88" s="17">
        <f>L75</f>
        <v>1.4496718701977951</v>
      </c>
      <c r="M88" s="17">
        <f>N75</f>
        <v>1.4699823392485816</v>
      </c>
      <c r="N88" s="17">
        <f t="shared" si="104"/>
        <v>1.4763432619263115</v>
      </c>
      <c r="O88" s="17">
        <f t="shared" si="105"/>
        <v>1.4823760717605821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12</v>
      </c>
      <c r="D90" s="17">
        <v>12</v>
      </c>
      <c r="E90" s="17">
        <v>12</v>
      </c>
      <c r="F90" s="17">
        <v>12</v>
      </c>
      <c r="G90" s="21">
        <v>12</v>
      </c>
      <c r="H90" s="21">
        <v>12</v>
      </c>
    </row>
    <row r="91" spans="1:17">
      <c r="A91" s="9">
        <v>15</v>
      </c>
      <c r="B91" s="10" t="s">
        <v>213</v>
      </c>
      <c r="C91" s="17">
        <v>852</v>
      </c>
      <c r="D91" s="17">
        <v>825</v>
      </c>
      <c r="E91" s="17">
        <v>794</v>
      </c>
      <c r="F91" s="17">
        <v>790</v>
      </c>
      <c r="G91" s="17">
        <v>776</v>
      </c>
      <c r="H91" s="17">
        <v>759</v>
      </c>
    </row>
    <row r="93" spans="1:17" ht="16">
      <c r="A93" s="20" t="s">
        <v>280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6">C107/C121*1000</f>
        <v>7.1394574012375056</v>
      </c>
      <c r="D95" s="17">
        <f t="shared" si="106"/>
        <v>7.32421875</v>
      </c>
      <c r="E95" s="17">
        <f t="shared" si="106"/>
        <v>6.3788027477919531</v>
      </c>
      <c r="F95" s="17">
        <f t="shared" si="106"/>
        <v>6.3631913852178164</v>
      </c>
      <c r="G95" s="17">
        <f t="shared" si="106"/>
        <v>6.271104679208876</v>
      </c>
      <c r="H95" s="17">
        <f t="shared" ref="H95" si="107">H107/H121*1000</f>
        <v>5.3165780570323831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8">IF(C95/$I95&gt;1,2^((1-$I95/C95)/LN(10/3)),2^(-LOG($I95/C95,10/3)))</f>
        <v>1.1882992548014899</v>
      </c>
      <c r="M95" s="17">
        <f t="shared" si="108"/>
        <v>1.2004471125837666</v>
      </c>
      <c r="N95" s="17">
        <f t="shared" si="108"/>
        <v>1.1325178802716289</v>
      </c>
      <c r="O95" s="17">
        <f t="shared" si="108"/>
        <v>1.1312647099071829</v>
      </c>
      <c r="P95" s="17">
        <f t="shared" si="108"/>
        <v>1.1237747542827849</v>
      </c>
      <c r="Q95" s="17">
        <f t="shared" si="108"/>
        <v>1.034875685801357</v>
      </c>
    </row>
    <row r="96" spans="1:17">
      <c r="A96" s="9">
        <v>2</v>
      </c>
      <c r="B96" s="15" t="s">
        <v>176</v>
      </c>
      <c r="C96" s="17">
        <f t="shared" ref="C96:G96" si="109">C108/C121*1000</f>
        <v>2.3798191337458352</v>
      </c>
      <c r="D96" s="17">
        <f t="shared" si="109"/>
        <v>2.44140625</v>
      </c>
      <c r="E96" s="17">
        <f t="shared" si="109"/>
        <v>2.4533856722276743</v>
      </c>
      <c r="F96" s="17">
        <f t="shared" si="109"/>
        <v>2.4473813020068524</v>
      </c>
      <c r="G96" s="17">
        <f t="shared" si="109"/>
        <v>2.4119633381572601</v>
      </c>
      <c r="H96" s="17">
        <f t="shared" ref="H96" si="110">H108/H121*1000</f>
        <v>2.4166263895601738</v>
      </c>
      <c r="I96" s="18">
        <f>Показатели!$E$3</f>
        <v>4</v>
      </c>
      <c r="J96" s="9">
        <v>2</v>
      </c>
      <c r="K96" s="15" t="s">
        <v>176</v>
      </c>
      <c r="L96" s="17">
        <f t="shared" si="108"/>
        <v>0.74159477790124173</v>
      </c>
      <c r="M96" s="17">
        <f t="shared" si="108"/>
        <v>0.75258381201751801</v>
      </c>
      <c r="N96" s="17">
        <f t="shared" si="108"/>
        <v>0.75470758563725182</v>
      </c>
      <c r="O96" s="17">
        <f t="shared" si="108"/>
        <v>0.75364365130703315</v>
      </c>
      <c r="P96" s="17">
        <f t="shared" si="108"/>
        <v>0.74734514938743268</v>
      </c>
      <c r="Q96" s="17">
        <f t="shared" si="108"/>
        <v>0.74817662882332847</v>
      </c>
    </row>
    <row r="97" spans="1:17">
      <c r="A97" s="9">
        <v>3</v>
      </c>
      <c r="B97" s="15" t="s">
        <v>177</v>
      </c>
      <c r="C97" s="17">
        <f t="shared" ref="C97:H97" si="111">C109/C121*1000+0.00001</f>
        <v>1.0000000000000001E-5</v>
      </c>
      <c r="D97" s="17">
        <f t="shared" si="111"/>
        <v>1.0000000000000001E-5</v>
      </c>
      <c r="E97" s="17">
        <f t="shared" si="111"/>
        <v>1.0000000000000001E-5</v>
      </c>
      <c r="F97" s="17">
        <f t="shared" si="111"/>
        <v>1.0000000000000001E-5</v>
      </c>
      <c r="G97" s="17">
        <f t="shared" si="111"/>
        <v>1.0000000000000001E-5</v>
      </c>
      <c r="H97" s="17">
        <f t="shared" si="111"/>
        <v>0.19334011116481392</v>
      </c>
      <c r="I97" s="18">
        <f>Показатели!$E$4</f>
        <v>2</v>
      </c>
      <c r="J97" s="9">
        <v>3</v>
      </c>
      <c r="K97" s="15" t="s">
        <v>177</v>
      </c>
      <c r="L97" s="17">
        <f t="shared" si="108"/>
        <v>8.8737830999390996E-4</v>
      </c>
      <c r="M97" s="17">
        <f t="shared" si="108"/>
        <v>8.8737830999390996E-4</v>
      </c>
      <c r="N97" s="17">
        <f t="shared" si="108"/>
        <v>8.8737830999390996E-4</v>
      </c>
      <c r="O97" s="17">
        <f t="shared" si="108"/>
        <v>8.8737830999390996E-4</v>
      </c>
      <c r="P97" s="17">
        <f t="shared" si="108"/>
        <v>8.8737830999390996E-4</v>
      </c>
      <c r="Q97" s="17">
        <f t="shared" si="108"/>
        <v>0.26050478138187466</v>
      </c>
    </row>
    <row r="98" spans="1:17">
      <c r="A98" s="9">
        <v>4</v>
      </c>
      <c r="B98" s="15" t="s">
        <v>178</v>
      </c>
      <c r="C98" s="17">
        <f t="shared" ref="C98:G98" si="112">C110/C121*1000</f>
        <v>39.029033793431701</v>
      </c>
      <c r="D98" s="17">
        <f t="shared" si="112"/>
        <v>40.0390625</v>
      </c>
      <c r="E98" s="17">
        <f t="shared" si="112"/>
        <v>40.284592737978407</v>
      </c>
      <c r="F98" s="17">
        <f t="shared" si="112"/>
        <v>39.941262848751833</v>
      </c>
      <c r="G98" s="17">
        <f t="shared" si="112"/>
        <v>39.459720212252776</v>
      </c>
      <c r="H98" s="17">
        <f t="shared" ref="H98" si="113">H110/H121*1000</f>
        <v>39.439342677622037</v>
      </c>
      <c r="I98" s="18">
        <f>Показатели!$E$5</f>
        <v>30</v>
      </c>
      <c r="J98" s="9">
        <v>4</v>
      </c>
      <c r="K98" s="15" t="s">
        <v>178</v>
      </c>
      <c r="L98" s="17">
        <f t="shared" si="108"/>
        <v>1.1424637682439389</v>
      </c>
      <c r="M98" s="17">
        <f t="shared" si="108"/>
        <v>1.155288870120311</v>
      </c>
      <c r="N98" s="17">
        <f t="shared" si="108"/>
        <v>1.1583302717119623</v>
      </c>
      <c r="O98" s="17">
        <f t="shared" si="108"/>
        <v>1.1540692547102236</v>
      </c>
      <c r="P98" s="17">
        <f t="shared" si="108"/>
        <v>1.1479952450905602</v>
      </c>
      <c r="Q98" s="17">
        <f t="shared" si="108"/>
        <v>1.1477356544733217</v>
      </c>
    </row>
    <row r="99" spans="1:17">
      <c r="A99" s="9">
        <v>5</v>
      </c>
      <c r="B99" s="15" t="s">
        <v>179</v>
      </c>
      <c r="C99" s="17">
        <f t="shared" ref="C99:G99" si="114">C111/C121*1000</f>
        <v>0.42836744407425037</v>
      </c>
      <c r="D99" s="17">
        <f t="shared" si="114"/>
        <v>0.439453125</v>
      </c>
      <c r="E99" s="17">
        <f t="shared" si="114"/>
        <v>0.49067713444553479</v>
      </c>
      <c r="F99" s="17">
        <f t="shared" si="114"/>
        <v>1.2726382770435634</v>
      </c>
      <c r="G99" s="17">
        <f t="shared" si="114"/>
        <v>2.7978774722624218</v>
      </c>
      <c r="H99" s="17">
        <f t="shared" ref="H99" si="115">H111/H121*1000</f>
        <v>2.8032866118898019</v>
      </c>
      <c r="I99" s="18">
        <f>Показатели!$E$6</f>
        <v>8</v>
      </c>
      <c r="J99" s="9">
        <v>5</v>
      </c>
      <c r="K99" s="15" t="s">
        <v>179</v>
      </c>
      <c r="L99" s="17">
        <f t="shared" si="108"/>
        <v>0.18539869447531049</v>
      </c>
      <c r="M99" s="17">
        <f t="shared" si="108"/>
        <v>0.18814595300437956</v>
      </c>
      <c r="N99" s="17">
        <f t="shared" si="108"/>
        <v>0.20047585421551833</v>
      </c>
      <c r="O99" s="17">
        <f t="shared" si="108"/>
        <v>0.34702156586926675</v>
      </c>
      <c r="P99" s="17">
        <f t="shared" si="108"/>
        <v>0.54616363315813365</v>
      </c>
      <c r="Q99" s="17">
        <f t="shared" si="108"/>
        <v>0.54677128255544005</v>
      </c>
    </row>
    <row r="100" spans="1:17">
      <c r="A100" s="9">
        <v>6</v>
      </c>
      <c r="B100" s="15" t="s">
        <v>180</v>
      </c>
      <c r="C100" s="17">
        <f t="shared" ref="C100:G100" si="116">(C112-C113)/C112*100</f>
        <v>-1.2291052114060964E-2</v>
      </c>
      <c r="D100" s="17">
        <f t="shared" si="116"/>
        <v>-1.0860079511296421</v>
      </c>
      <c r="E100" s="17">
        <f t="shared" si="116"/>
        <v>18.833595594020455</v>
      </c>
      <c r="F100" s="17">
        <f t="shared" si="116"/>
        <v>-10.944229707344009</v>
      </c>
      <c r="G100" s="17">
        <f t="shared" si="116"/>
        <v>-6.2280771683673466</v>
      </c>
      <c r="H100" s="17">
        <f t="shared" ref="H100" si="117">(H112-H113)/H112*100</f>
        <v>7.49544111173992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8">(ATAN((C100+2.4)/10)+3.1415/2)/3.1415*1.75</f>
        <v>1.0055648135672899</v>
      </c>
      <c r="M100" s="17">
        <f t="shared" si="118"/>
        <v>0.94778011768972603</v>
      </c>
      <c r="N100" s="17">
        <f t="shared" si="118"/>
        <v>1.5048418726994872</v>
      </c>
      <c r="O100" s="17">
        <f t="shared" si="118"/>
        <v>0.48112815518565694</v>
      </c>
      <c r="P100" s="17">
        <f t="shared" si="118"/>
        <v>0.67134035339241982</v>
      </c>
      <c r="Q100" s="17">
        <f t="shared" si="118"/>
        <v>1.3095853530389476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-18.645731108930324</v>
      </c>
      <c r="F101" s="17">
        <f>(F115-F114)/F121*1000</f>
        <v>-15.173764072442488</v>
      </c>
      <c r="G101" s="17">
        <f>(G115-G114)/G121*1000</f>
        <v>-12.059816690786301</v>
      </c>
      <c r="H101" s="17">
        <f>(H115-H114)/H121*1000</f>
        <v>-10.633156114064766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9">(ATAN(E101/10)+3.1415/2)/3.1415*1.75</f>
        <v>0.27420107698094037</v>
      </c>
      <c r="O101" s="17">
        <f t="shared" si="119"/>
        <v>0.32457153767263075</v>
      </c>
      <c r="P101" s="17">
        <f t="shared" si="119"/>
        <v>0.38562259180964986</v>
      </c>
      <c r="Q101" s="17">
        <f t="shared" si="119"/>
        <v>0.42039836367579564</v>
      </c>
    </row>
    <row r="102" spans="1:17">
      <c r="A102" s="9">
        <v>8</v>
      </c>
      <c r="B102" s="15" t="s">
        <v>182</v>
      </c>
      <c r="C102" s="17">
        <f t="shared" ref="C102:H102" si="120">(C116-C117)/C121*1000</f>
        <v>-6.1875297477391715</v>
      </c>
      <c r="D102" s="17">
        <f t="shared" si="120"/>
        <v>6.8359375</v>
      </c>
      <c r="E102" s="17">
        <f t="shared" si="120"/>
        <v>21.099116781157996</v>
      </c>
      <c r="F102" s="17">
        <f t="shared" si="120"/>
        <v>29.858051884483601</v>
      </c>
      <c r="G102" s="17">
        <f t="shared" si="120"/>
        <v>10.130246020260492</v>
      </c>
      <c r="H102" s="17">
        <f t="shared" si="120"/>
        <v>14.499758337361044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0.56633684676511153</v>
      </c>
      <c r="M102" s="17">
        <f>(ATAN(D102/10)+3.1415/2)/3.1415*1.75</f>
        <v>1.2090291186955004</v>
      </c>
      <c r="N102" s="17">
        <f t="shared" si="119"/>
        <v>1.5034748824829167</v>
      </c>
      <c r="O102" s="17">
        <f t="shared" si="119"/>
        <v>1.569997736036882</v>
      </c>
      <c r="P102" s="17">
        <f t="shared" si="119"/>
        <v>1.3161171151703164</v>
      </c>
      <c r="Q102" s="17">
        <f t="shared" si="119"/>
        <v>1.4136976307619908</v>
      </c>
    </row>
    <row r="103" spans="1:17">
      <c r="A103" s="9">
        <v>9</v>
      </c>
      <c r="B103" s="15" t="s">
        <v>183</v>
      </c>
      <c r="C103" s="17">
        <f>C118/C121*1000+0.0001</f>
        <v>1E-4</v>
      </c>
      <c r="D103" s="17">
        <f>D118/D121*1000+0.0001</f>
        <v>1E-4</v>
      </c>
      <c r="E103" s="17">
        <f t="shared" ref="E103:G103" si="121">E118/E121*1000</f>
        <v>1.9627085377821392</v>
      </c>
      <c r="F103" s="17">
        <f t="shared" si="121"/>
        <v>1.9579050416054824</v>
      </c>
      <c r="G103" s="17">
        <f t="shared" si="121"/>
        <v>1.929570670525808</v>
      </c>
      <c r="H103" s="17">
        <f t="shared" ref="H103" si="122">H118/H121*1000</f>
        <v>1.9333011116481391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3">IF(C103/$I103&gt;1,2^((1-$I103/C103)/LN(10/3)),2^(-LOG($I103/C103,10/3)))</f>
        <v>3.9423462189380623E-3</v>
      </c>
      <c r="M103" s="17">
        <f t="shared" si="123"/>
        <v>3.9423462189380623E-3</v>
      </c>
      <c r="N103" s="17">
        <f t="shared" si="123"/>
        <v>1.1453671017097491</v>
      </c>
      <c r="O103" s="17">
        <f t="shared" si="123"/>
        <v>1.1441313808490814</v>
      </c>
      <c r="P103" s="17">
        <f t="shared" si="123"/>
        <v>1.1367450026444124</v>
      </c>
      <c r="Q103" s="17">
        <f t="shared" si="123"/>
        <v>1.1377270911613468</v>
      </c>
    </row>
    <row r="104" spans="1:17">
      <c r="A104" s="9">
        <v>10</v>
      </c>
      <c r="B104" s="15" t="s">
        <v>184</v>
      </c>
      <c r="C104" s="17">
        <f t="shared" ref="C104:G104" si="124">C119/C121*100</f>
        <v>0.14278914802475012</v>
      </c>
      <c r="D104" s="17">
        <f t="shared" si="124"/>
        <v>0.146484375</v>
      </c>
      <c r="E104" s="17">
        <f t="shared" si="124"/>
        <v>0.14720314033366044</v>
      </c>
      <c r="F104" s="17">
        <f t="shared" si="124"/>
        <v>0.14684287812041116</v>
      </c>
      <c r="G104" s="17">
        <f t="shared" si="124"/>
        <v>0.14471780028943559</v>
      </c>
      <c r="H104" s="17">
        <f t="shared" ref="H104" si="125">H119/H121*100</f>
        <v>0.14499758337361043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3"/>
        <v>1.4537113889073108</v>
      </c>
      <c r="M104" s="17">
        <f t="shared" si="123"/>
        <v>1.4611230638789885</v>
      </c>
      <c r="N104" s="17">
        <f t="shared" si="123"/>
        <v>1.4625257248250891</v>
      </c>
      <c r="O104" s="17">
        <f t="shared" si="123"/>
        <v>1.4618242261155316</v>
      </c>
      <c r="P104" s="17">
        <f t="shared" si="123"/>
        <v>1.4576222941455899</v>
      </c>
      <c r="Q104" s="17">
        <f t="shared" si="123"/>
        <v>1.4581818531300001</v>
      </c>
    </row>
    <row r="105" spans="1:17">
      <c r="A105" s="9">
        <v>11</v>
      </c>
      <c r="B105" s="15" t="s">
        <v>185</v>
      </c>
      <c r="C105" s="17">
        <f t="shared" ref="C105:G105" si="126">C120/C121*1000</f>
        <v>5.7115659209900045</v>
      </c>
      <c r="D105" s="17">
        <f t="shared" si="126"/>
        <v>5.859375</v>
      </c>
      <c r="E105" s="17">
        <f t="shared" si="126"/>
        <v>5.8881256133464177</v>
      </c>
      <c r="F105" s="17">
        <f t="shared" si="126"/>
        <v>5.8737151248164459</v>
      </c>
      <c r="G105" s="17">
        <f t="shared" si="126"/>
        <v>5.7887120115774238</v>
      </c>
      <c r="H105" s="17">
        <f t="shared" ref="H105" si="127">H120/H121*1000</f>
        <v>5.7999033349444176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3"/>
        <v>1.0743595304246143</v>
      </c>
      <c r="M105" s="17">
        <f t="shared" si="123"/>
        <v>1.088105859351808</v>
      </c>
      <c r="N105" s="17">
        <f t="shared" si="123"/>
        <v>1.0907191619024428</v>
      </c>
      <c r="O105" s="17">
        <f t="shared" si="123"/>
        <v>1.0894117270221306</v>
      </c>
      <c r="P105" s="17">
        <f t="shared" si="123"/>
        <v>1.0815999634777964</v>
      </c>
      <c r="Q105" s="17">
        <f t="shared" si="123"/>
        <v>1.0826382867139286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15</v>
      </c>
      <c r="D107" s="17">
        <v>15</v>
      </c>
      <c r="E107" s="17">
        <v>13</v>
      </c>
      <c r="F107" s="17">
        <v>13</v>
      </c>
      <c r="G107" s="17">
        <v>13</v>
      </c>
      <c r="H107" s="17">
        <v>11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5</v>
      </c>
      <c r="D108" s="17">
        <v>5</v>
      </c>
      <c r="E108" s="17">
        <v>5</v>
      </c>
      <c r="F108" s="17">
        <v>5</v>
      </c>
      <c r="G108" s="17">
        <v>5</v>
      </c>
      <c r="H108" s="17">
        <v>5</v>
      </c>
      <c r="K108" s="15" t="s">
        <v>187</v>
      </c>
      <c r="L108" s="17">
        <f t="shared" ref="L108:L113" si="128">L95</f>
        <v>1.1882992548014899</v>
      </c>
      <c r="M108" s="17">
        <f t="shared" ref="M108:M113" si="129">N95</f>
        <v>1.1325178802716289</v>
      </c>
      <c r="N108" s="17">
        <f t="shared" ref="N108:N118" si="130">P95</f>
        <v>1.1237747542827849</v>
      </c>
      <c r="O108" s="17">
        <f>Q95</f>
        <v>1.034875685801357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0.4</v>
      </c>
      <c r="K109" s="15" t="s">
        <v>190</v>
      </c>
      <c r="L109" s="17">
        <f t="shared" si="128"/>
        <v>0.74159477790124173</v>
      </c>
      <c r="M109" s="17">
        <f t="shared" si="129"/>
        <v>0.75470758563725182</v>
      </c>
      <c r="N109" s="17">
        <f t="shared" si="130"/>
        <v>0.74734514938743268</v>
      </c>
      <c r="O109" s="17">
        <f t="shared" ref="O109:O118" si="131">Q96</f>
        <v>0.74817662882332847</v>
      </c>
    </row>
    <row r="110" spans="1:17">
      <c r="A110" s="9">
        <v>4</v>
      </c>
      <c r="B110" s="10" t="s">
        <v>191</v>
      </c>
      <c r="C110" s="17">
        <v>82</v>
      </c>
      <c r="D110" s="17">
        <v>82</v>
      </c>
      <c r="E110" s="17">
        <v>82.1</v>
      </c>
      <c r="F110" s="17">
        <v>81.599999999999994</v>
      </c>
      <c r="G110" s="17">
        <v>81.8</v>
      </c>
      <c r="H110" s="17">
        <v>81.599999999999994</v>
      </c>
      <c r="K110" s="15" t="s">
        <v>192</v>
      </c>
      <c r="L110" s="17">
        <f t="shared" si="128"/>
        <v>8.8737830999390996E-4</v>
      </c>
      <c r="M110" s="17">
        <f t="shared" si="129"/>
        <v>8.8737830999390996E-4</v>
      </c>
      <c r="N110" s="17">
        <f t="shared" si="130"/>
        <v>8.8737830999390996E-4</v>
      </c>
      <c r="O110" s="17">
        <f t="shared" si="131"/>
        <v>0.26050478138187466</v>
      </c>
    </row>
    <row r="111" spans="1:17">
      <c r="A111" s="9">
        <v>5</v>
      </c>
      <c r="B111" s="10" t="s">
        <v>193</v>
      </c>
      <c r="C111" s="17">
        <v>0.9</v>
      </c>
      <c r="D111" s="17">
        <v>0.9</v>
      </c>
      <c r="E111" s="17">
        <v>1</v>
      </c>
      <c r="F111" s="17">
        <v>2.6</v>
      </c>
      <c r="G111" s="17">
        <v>5.8</v>
      </c>
      <c r="H111" s="17">
        <v>5.8</v>
      </c>
      <c r="K111" s="15" t="s">
        <v>194</v>
      </c>
      <c r="L111" s="17">
        <f t="shared" si="128"/>
        <v>1.1424637682439389</v>
      </c>
      <c r="M111" s="17">
        <f t="shared" si="129"/>
        <v>1.1583302717119623</v>
      </c>
      <c r="N111" s="17">
        <f t="shared" si="130"/>
        <v>1.1479952450905602</v>
      </c>
      <c r="O111" s="17">
        <f t="shared" si="131"/>
        <v>1.1477356544733217</v>
      </c>
    </row>
    <row r="112" spans="1:17">
      <c r="A112" s="9">
        <v>6</v>
      </c>
      <c r="B112" s="10" t="s">
        <v>195</v>
      </c>
      <c r="C112" s="17">
        <v>8136</v>
      </c>
      <c r="D112" s="17">
        <v>10313</v>
      </c>
      <c r="E112" s="17">
        <v>10168</v>
      </c>
      <c r="F112" s="17">
        <v>9055</v>
      </c>
      <c r="G112" s="17">
        <v>10035.200000000001</v>
      </c>
      <c r="H112" s="17">
        <v>11132.1</v>
      </c>
      <c r="K112" s="15" t="s">
        <v>196</v>
      </c>
      <c r="L112" s="17">
        <f t="shared" si="128"/>
        <v>0.18539869447531049</v>
      </c>
      <c r="M112" s="17">
        <f t="shared" si="129"/>
        <v>0.20047585421551833</v>
      </c>
      <c r="N112" s="17">
        <f t="shared" si="130"/>
        <v>0.54616363315813365</v>
      </c>
      <c r="O112" s="17">
        <f t="shared" si="131"/>
        <v>0.54677128255544005</v>
      </c>
    </row>
    <row r="113" spans="1:17">
      <c r="A113" s="9">
        <v>7</v>
      </c>
      <c r="B113" s="10" t="s">
        <v>197</v>
      </c>
      <c r="C113" s="17">
        <v>8137</v>
      </c>
      <c r="D113" s="17">
        <v>10425</v>
      </c>
      <c r="E113" s="17">
        <v>8253</v>
      </c>
      <c r="F113" s="17">
        <v>10046</v>
      </c>
      <c r="G113" s="17">
        <v>10660.2</v>
      </c>
      <c r="H113" s="17">
        <v>10297.700000000001</v>
      </c>
      <c r="K113" s="15" t="s">
        <v>198</v>
      </c>
      <c r="L113" s="17">
        <f t="shared" si="128"/>
        <v>1.0055648135672899</v>
      </c>
      <c r="M113" s="17">
        <f t="shared" si="129"/>
        <v>1.5048418726994872</v>
      </c>
      <c r="N113" s="17">
        <f t="shared" si="130"/>
        <v>0.67134035339241982</v>
      </c>
      <c r="O113" s="17">
        <f t="shared" si="131"/>
        <v>1.3095853530389476</v>
      </c>
    </row>
    <row r="114" spans="1:17">
      <c r="A114" s="9">
        <v>8</v>
      </c>
      <c r="B114" s="10" t="s">
        <v>199</v>
      </c>
      <c r="C114" s="17"/>
      <c r="D114" s="17"/>
      <c r="E114" s="17">
        <v>51</v>
      </c>
      <c r="F114" s="17">
        <v>48</v>
      </c>
      <c r="G114" s="17">
        <v>41</v>
      </c>
      <c r="H114" s="17">
        <v>36</v>
      </c>
      <c r="K114" s="15" t="s">
        <v>200</v>
      </c>
      <c r="L114" s="17">
        <f>N101</f>
        <v>0.27420107698094037</v>
      </c>
      <c r="M114" s="17">
        <f>O101</f>
        <v>0.32457153767263075</v>
      </c>
      <c r="N114" s="17">
        <f t="shared" si="130"/>
        <v>0.38562259180964986</v>
      </c>
      <c r="O114" s="17">
        <f t="shared" si="131"/>
        <v>0.42039836367579564</v>
      </c>
    </row>
    <row r="115" spans="1:17">
      <c r="A115" s="9">
        <v>9</v>
      </c>
      <c r="B115" s="10" t="s">
        <v>201</v>
      </c>
      <c r="C115" s="17"/>
      <c r="D115" s="17"/>
      <c r="E115" s="17">
        <v>13</v>
      </c>
      <c r="F115" s="17">
        <v>17</v>
      </c>
      <c r="G115" s="17">
        <v>16</v>
      </c>
      <c r="H115" s="17">
        <v>14</v>
      </c>
      <c r="K115" s="15" t="s">
        <v>202</v>
      </c>
      <c r="L115" s="17">
        <f>L102</f>
        <v>0.56633684676511153</v>
      </c>
      <c r="M115" s="17">
        <f>N102</f>
        <v>1.5034748824829167</v>
      </c>
      <c r="N115" s="17">
        <f t="shared" si="130"/>
        <v>1.3161171151703164</v>
      </c>
      <c r="O115" s="17">
        <f t="shared" si="131"/>
        <v>1.4136976307619908</v>
      </c>
    </row>
    <row r="116" spans="1:17">
      <c r="A116" s="9">
        <v>10</v>
      </c>
      <c r="B116" s="10" t="s">
        <v>203</v>
      </c>
      <c r="C116" s="17">
        <v>50</v>
      </c>
      <c r="D116" s="17">
        <v>87</v>
      </c>
      <c r="E116" s="17">
        <v>133</v>
      </c>
      <c r="F116" s="17">
        <v>142</v>
      </c>
      <c r="G116" s="17">
        <v>91</v>
      </c>
      <c r="H116" s="17">
        <v>118</v>
      </c>
      <c r="K116" s="15" t="s">
        <v>204</v>
      </c>
      <c r="L116" s="17">
        <f>L103</f>
        <v>3.9423462189380623E-3</v>
      </c>
      <c r="M116" s="17">
        <f>N103</f>
        <v>1.1453671017097491</v>
      </c>
      <c r="N116" s="17">
        <f t="shared" si="130"/>
        <v>1.1367450026444124</v>
      </c>
      <c r="O116" s="17">
        <f t="shared" si="131"/>
        <v>1.1377270911613468</v>
      </c>
    </row>
    <row r="117" spans="1:17">
      <c r="A117" s="9">
        <v>11</v>
      </c>
      <c r="B117" s="10" t="s">
        <v>205</v>
      </c>
      <c r="C117" s="17">
        <v>63</v>
      </c>
      <c r="D117" s="17">
        <v>73</v>
      </c>
      <c r="E117" s="17">
        <v>90</v>
      </c>
      <c r="F117" s="17">
        <v>81</v>
      </c>
      <c r="G117" s="17">
        <v>70</v>
      </c>
      <c r="H117" s="17">
        <v>88</v>
      </c>
      <c r="K117" s="15" t="s">
        <v>206</v>
      </c>
      <c r="L117" s="17">
        <f>L104</f>
        <v>1.4537113889073108</v>
      </c>
      <c r="M117" s="17">
        <f>N104</f>
        <v>1.4625257248250891</v>
      </c>
      <c r="N117" s="17">
        <f t="shared" si="130"/>
        <v>1.4576222941455899</v>
      </c>
      <c r="O117" s="17">
        <f t="shared" si="131"/>
        <v>1.4581818531300001</v>
      </c>
    </row>
    <row r="118" spans="1:17">
      <c r="A118" s="9">
        <v>12</v>
      </c>
      <c r="B118" s="10" t="s">
        <v>207</v>
      </c>
      <c r="C118" s="17"/>
      <c r="D118" s="17"/>
      <c r="E118" s="17">
        <v>4</v>
      </c>
      <c r="F118" s="17">
        <v>4</v>
      </c>
      <c r="G118" s="17">
        <v>4</v>
      </c>
      <c r="H118" s="17">
        <v>4</v>
      </c>
      <c r="K118" s="15" t="s">
        <v>208</v>
      </c>
      <c r="L118" s="17">
        <f>L105</f>
        <v>1.0743595304246143</v>
      </c>
      <c r="M118" s="17">
        <f>N105</f>
        <v>1.0907191619024428</v>
      </c>
      <c r="N118" s="17">
        <f t="shared" si="130"/>
        <v>1.0815999634777964</v>
      </c>
      <c r="O118" s="17">
        <f t="shared" si="131"/>
        <v>1.0826382867139286</v>
      </c>
    </row>
    <row r="119" spans="1:17">
      <c r="A119" s="9">
        <v>13</v>
      </c>
      <c r="B119" s="10" t="s">
        <v>209</v>
      </c>
      <c r="C119" s="17">
        <v>3</v>
      </c>
      <c r="D119" s="17">
        <v>3</v>
      </c>
      <c r="E119" s="17">
        <v>3</v>
      </c>
      <c r="F119" s="17">
        <v>3</v>
      </c>
      <c r="G119" s="21">
        <v>3</v>
      </c>
      <c r="H119" s="21">
        <v>3</v>
      </c>
    </row>
    <row r="120" spans="1:17">
      <c r="A120" s="9">
        <v>14</v>
      </c>
      <c r="B120" s="10" t="s">
        <v>211</v>
      </c>
      <c r="C120" s="17">
        <v>12</v>
      </c>
      <c r="D120" s="17">
        <v>12</v>
      </c>
      <c r="E120" s="17">
        <v>12</v>
      </c>
      <c r="F120" s="17">
        <v>12</v>
      </c>
      <c r="G120" s="21">
        <v>12</v>
      </c>
      <c r="H120" s="21">
        <v>12</v>
      </c>
    </row>
    <row r="121" spans="1:17">
      <c r="A121" s="9">
        <v>15</v>
      </c>
      <c r="B121" s="10" t="s">
        <v>213</v>
      </c>
      <c r="C121" s="17">
        <v>2101</v>
      </c>
      <c r="D121" s="17">
        <v>2048</v>
      </c>
      <c r="E121" s="17">
        <v>2038</v>
      </c>
      <c r="F121" s="17">
        <v>2043</v>
      </c>
      <c r="G121" s="17">
        <v>2073</v>
      </c>
      <c r="H121" s="17">
        <v>2069</v>
      </c>
    </row>
    <row r="123" spans="1:17" ht="16">
      <c r="A123" s="20" t="s">
        <v>336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2">C137/C151*1000</f>
        <v>5.1783659378596081</v>
      </c>
      <c r="D125" s="17">
        <f t="shared" si="132"/>
        <v>5.4479418886198543</v>
      </c>
      <c r="E125" s="17">
        <f t="shared" si="132"/>
        <v>5.5350553505535052</v>
      </c>
      <c r="F125" s="17">
        <f t="shared" si="132"/>
        <v>5.5452865064695009</v>
      </c>
      <c r="G125" s="17">
        <f t="shared" si="132"/>
        <v>4.329004329004329</v>
      </c>
      <c r="H125" s="17">
        <f t="shared" ref="H125" si="133">H137/H151*1000</f>
        <v>5.1183621241202815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4">IF(C125/$I125&gt;1,2^((1-$I125/C125)/LN(10/3)),2^(-LOG($I125/C125,10/3)))</f>
        <v>1.0200281652530225</v>
      </c>
      <c r="M125" s="17">
        <f t="shared" si="134"/>
        <v>1.0484749729772644</v>
      </c>
      <c r="N125" s="17">
        <f t="shared" si="134"/>
        <v>1.0572303473894367</v>
      </c>
      <c r="O125" s="17">
        <f t="shared" si="134"/>
        <v>1.0582452760809178</v>
      </c>
      <c r="P125" s="17">
        <f t="shared" si="134"/>
        <v>0.92038707271033515</v>
      </c>
      <c r="Q125" s="17">
        <f t="shared" si="134"/>
        <v>1.0134024659071816</v>
      </c>
    </row>
    <row r="126" spans="1:17">
      <c r="A126" s="9">
        <v>2</v>
      </c>
      <c r="B126" s="15" t="s">
        <v>176</v>
      </c>
      <c r="C126" s="17">
        <f t="shared" ref="C126:G126" si="135">C138/C151*1000</f>
        <v>1.1507479861910241</v>
      </c>
      <c r="D126" s="17">
        <f t="shared" si="135"/>
        <v>1.2106537530266344</v>
      </c>
      <c r="E126" s="17">
        <f t="shared" si="135"/>
        <v>1.2300123001230012</v>
      </c>
      <c r="F126" s="17">
        <f t="shared" si="135"/>
        <v>1.2322858903265559</v>
      </c>
      <c r="G126" s="17">
        <f t="shared" si="135"/>
        <v>1.2368583797155226</v>
      </c>
      <c r="H126" s="17">
        <f t="shared" ref="H126" si="136">H138/H151*1000</f>
        <v>1.2795905310300704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4"/>
        <v>0.48808040547266707</v>
      </c>
      <c r="M126" s="17">
        <f t="shared" si="134"/>
        <v>0.50255084971291053</v>
      </c>
      <c r="N126" s="17">
        <f t="shared" si="134"/>
        <v>0.5071616573876796</v>
      </c>
      <c r="O126" s="17">
        <f t="shared" si="134"/>
        <v>0.50770115278996919</v>
      </c>
      <c r="P126" s="17">
        <f t="shared" si="134"/>
        <v>0.5087848719910133</v>
      </c>
      <c r="Q126" s="17">
        <f t="shared" si="134"/>
        <v>0.51883182770933689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0.73801738007380069</v>
      </c>
      <c r="F127" s="17">
        <f>F139/F151*1000+0.00001</f>
        <v>0.80099582871226127</v>
      </c>
      <c r="G127" s="17">
        <f>G139/G151*1000</f>
        <v>0.8039579468150897</v>
      </c>
      <c r="H127" s="17">
        <f>H139/H151*1000</f>
        <v>6.3979526551503518E-2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4"/>
        <v>8.8737830999390996E-4</v>
      </c>
      <c r="M127" s="17">
        <f t="shared" si="134"/>
        <v>8.8737830999390996E-4</v>
      </c>
      <c r="N127" s="17">
        <f t="shared" si="134"/>
        <v>0.56329482508294004</v>
      </c>
      <c r="O127" s="17">
        <f t="shared" si="134"/>
        <v>0.59048701973111783</v>
      </c>
      <c r="P127" s="17">
        <f t="shared" si="134"/>
        <v>0.59174319723211422</v>
      </c>
      <c r="Q127" s="17">
        <f t="shared" si="134"/>
        <v>0.13781927707325534</v>
      </c>
    </row>
    <row r="128" spans="1:17">
      <c r="A128" s="9">
        <v>4</v>
      </c>
      <c r="B128" s="15" t="s">
        <v>178</v>
      </c>
      <c r="C128" s="17">
        <f t="shared" ref="C128:G128" si="137">C140/C151*1000</f>
        <v>36.478711162255465</v>
      </c>
      <c r="D128" s="17">
        <f t="shared" si="137"/>
        <v>38.377723970944309</v>
      </c>
      <c r="E128" s="17">
        <f t="shared" si="137"/>
        <v>38.991389913899141</v>
      </c>
      <c r="F128" s="17">
        <f t="shared" si="137"/>
        <v>35.797905113986445</v>
      </c>
      <c r="G128" s="17">
        <f t="shared" si="137"/>
        <v>35.930735930735928</v>
      </c>
      <c r="H128" s="17">
        <f t="shared" ref="H128" si="138">H140/H151*1000</f>
        <v>37.172104926423543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4"/>
        <v>1.1076589439476037</v>
      </c>
      <c r="M128" s="17">
        <f t="shared" si="134"/>
        <v>1.1339157922819629</v>
      </c>
      <c r="N128" s="17">
        <f t="shared" si="134"/>
        <v>1.141975770782212</v>
      </c>
      <c r="O128" s="17">
        <f t="shared" si="134"/>
        <v>1.0977298736875056</v>
      </c>
      <c r="P128" s="17">
        <f t="shared" si="134"/>
        <v>1.0996895665381035</v>
      </c>
      <c r="Q128" s="17">
        <f t="shared" si="134"/>
        <v>1.1174849860224512</v>
      </c>
    </row>
    <row r="129" spans="1:17">
      <c r="A129" s="9">
        <v>5</v>
      </c>
      <c r="B129" s="15" t="s">
        <v>179</v>
      </c>
      <c r="C129" s="17">
        <f t="shared" ref="C129:G129" si="139">C141/C151*1000</f>
        <v>1.7261219792865361</v>
      </c>
      <c r="D129" s="17">
        <f t="shared" si="139"/>
        <v>2.1791767554479415</v>
      </c>
      <c r="E129" s="17">
        <f t="shared" si="139"/>
        <v>2.214022140221402</v>
      </c>
      <c r="F129" s="17">
        <f t="shared" si="139"/>
        <v>2.2181146025878005</v>
      </c>
      <c r="G129" s="17">
        <f t="shared" si="139"/>
        <v>5.0711193568336421</v>
      </c>
      <c r="H129" s="17">
        <f t="shared" ref="H129" si="140">H141/H151*1000</f>
        <v>5.2463211772232885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4"/>
        <v>0.41358241308527738</v>
      </c>
      <c r="M129" s="17">
        <f t="shared" si="134"/>
        <v>0.47297334126712626</v>
      </c>
      <c r="N129" s="17">
        <f t="shared" si="134"/>
        <v>0.47731278097381752</v>
      </c>
      <c r="O129" s="17">
        <f t="shared" si="134"/>
        <v>0.47782052450497442</v>
      </c>
      <c r="P129" s="17">
        <f t="shared" si="134"/>
        <v>0.76915891097798883</v>
      </c>
      <c r="Q129" s="17">
        <f t="shared" si="134"/>
        <v>0.78434746304462022</v>
      </c>
    </row>
    <row r="130" spans="1:17">
      <c r="A130" s="9">
        <v>6</v>
      </c>
      <c r="B130" s="15" t="s">
        <v>180</v>
      </c>
      <c r="C130" s="17">
        <f t="shared" ref="C130:G130" si="141">(C142-C143)/C142*100</f>
        <v>-1.457460522075408</v>
      </c>
      <c r="D130" s="17">
        <f t="shared" si="141"/>
        <v>-0.17182519047725472</v>
      </c>
      <c r="E130" s="17">
        <f t="shared" si="141"/>
        <v>4.2467732461223395</v>
      </c>
      <c r="F130" s="17">
        <f t="shared" si="141"/>
        <v>-8.8194231620526438</v>
      </c>
      <c r="G130" s="17">
        <f t="shared" si="141"/>
        <v>-409.79689366786147</v>
      </c>
      <c r="H130" s="17">
        <f t="shared" ref="H130" si="142">(H142-H143)/H142*100</f>
        <v>-1.7647902816968739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3">(ATAN((C130+2.4)/10)+3.1415/2)/3.1415*1.75</f>
        <v>0.9273503266058285</v>
      </c>
      <c r="M130" s="17">
        <f t="shared" si="143"/>
        <v>0.9971273950427807</v>
      </c>
      <c r="N130" s="17">
        <f t="shared" si="143"/>
        <v>1.2017840771539396</v>
      </c>
      <c r="O130" s="17">
        <f t="shared" si="143"/>
        <v>0.55709221120824726</v>
      </c>
      <c r="P130" s="17">
        <f t="shared" si="143"/>
        <v>1.3645060683521478E-2</v>
      </c>
      <c r="Q130" s="17">
        <f t="shared" si="143"/>
        <v>0.91033743508569143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-17.220172201722015</v>
      </c>
      <c r="F131" s="17">
        <f>(F145-F144)/F151*1000</f>
        <v>-18.484288354898339</v>
      </c>
      <c r="G131" s="17">
        <f>(G145-G144)/G151*1000</f>
        <v>-20.408163265306122</v>
      </c>
      <c r="H131" s="17">
        <f>(H145-H144)/H151*1000</f>
        <v>-8.9571337172104926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4">(ATAN(E131/10)+3.1415/2)/3.1415*1.75</f>
        <v>0.29305288096890714</v>
      </c>
      <c r="O131" s="17">
        <f t="shared" si="144"/>
        <v>0.27622361334297851</v>
      </c>
      <c r="P131" s="17">
        <f t="shared" si="144"/>
        <v>0.25377887035765517</v>
      </c>
      <c r="Q131" s="17">
        <f t="shared" si="144"/>
        <v>0.46810104949901332</v>
      </c>
    </row>
    <row r="132" spans="1:17">
      <c r="A132" s="9">
        <v>8</v>
      </c>
      <c r="B132" s="15" t="s">
        <v>182</v>
      </c>
      <c r="C132" s="17">
        <f t="shared" ref="C132:H132" si="145">(C146-C147)/C151*1000</f>
        <v>-36.823935558112773</v>
      </c>
      <c r="D132" s="17">
        <f t="shared" si="145"/>
        <v>-7.2639225181598066</v>
      </c>
      <c r="E132" s="17">
        <f t="shared" si="145"/>
        <v>15.375153751537516</v>
      </c>
      <c r="F132" s="17">
        <f t="shared" si="145"/>
        <v>14.78743068391867</v>
      </c>
      <c r="G132" s="17">
        <f t="shared" si="145"/>
        <v>-12.987012987012989</v>
      </c>
      <c r="H132" s="17">
        <f t="shared" si="145"/>
        <v>2.5591810620601407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0.14768811655664479</v>
      </c>
      <c r="M132" s="17">
        <f>(ATAN(D132/10)+3.1415/2)/3.1415*1.75</f>
        <v>0.52504447186664494</v>
      </c>
      <c r="N132" s="17">
        <f t="shared" si="144"/>
        <v>1.4287943448694933</v>
      </c>
      <c r="O132" s="17">
        <f t="shared" si="144"/>
        <v>1.418794281459042</v>
      </c>
      <c r="P132" s="17">
        <f t="shared" si="144"/>
        <v>0.36550427649017092</v>
      </c>
      <c r="Q132" s="17">
        <f t="shared" si="144"/>
        <v>1.0145659636166959</v>
      </c>
    </row>
    <row r="133" spans="1:17">
      <c r="A133" s="9">
        <v>9</v>
      </c>
      <c r="B133" s="15" t="s">
        <v>183</v>
      </c>
      <c r="C133" s="17">
        <f>C148/C151*1000+0.0001</f>
        <v>1E-4</v>
      </c>
      <c r="D133" s="17">
        <f>D148/D151*1000+0.0001</f>
        <v>1E-4</v>
      </c>
      <c r="E133" s="17">
        <f t="shared" ref="E133:G133" si="146">E148/E151*1000</f>
        <v>1.2300123001230012</v>
      </c>
      <c r="F133" s="17">
        <f t="shared" si="146"/>
        <v>0.61614294516327794</v>
      </c>
      <c r="G133" s="17">
        <f t="shared" si="146"/>
        <v>0.6184291898577613</v>
      </c>
      <c r="H133" s="17">
        <f t="shared" ref="H133" si="147">H148/H151*1000</f>
        <v>0.63979526551503518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8">IF(C133/$I133&gt;1,2^((1-$I133/C133)/LN(10/3)),2^(-LOG($I133/C133,10/3)))</f>
        <v>3.9423462189380623E-3</v>
      </c>
      <c r="M133" s="17">
        <f t="shared" si="148"/>
        <v>3.9423462189380623E-3</v>
      </c>
      <c r="N133" s="17">
        <f t="shared" si="148"/>
        <v>0.89203870958627951</v>
      </c>
      <c r="O133" s="17">
        <f t="shared" si="148"/>
        <v>0.59915261547055787</v>
      </c>
      <c r="P133" s="17">
        <f t="shared" si="148"/>
        <v>0.60043154341896443</v>
      </c>
      <c r="Q133" s="17">
        <f t="shared" si="148"/>
        <v>0.61228824250871561</v>
      </c>
    </row>
    <row r="134" spans="1:17">
      <c r="A134" s="9">
        <v>10</v>
      </c>
      <c r="B134" s="15" t="s">
        <v>184</v>
      </c>
      <c r="C134" s="17">
        <f t="shared" ref="C134:G134" si="149">C149/C151*100</f>
        <v>5.7537399309551207E-2</v>
      </c>
      <c r="D134" s="17">
        <f t="shared" si="149"/>
        <v>6.0532687651331719E-2</v>
      </c>
      <c r="E134" s="17">
        <f t="shared" si="149"/>
        <v>6.1500615006150061E-2</v>
      </c>
      <c r="F134" s="17">
        <f t="shared" si="149"/>
        <v>6.1614294516327793E-2</v>
      </c>
      <c r="G134" s="17">
        <f t="shared" si="149"/>
        <v>6.1842918985776131E-2</v>
      </c>
      <c r="H134" s="17">
        <f t="shared" ref="H134" si="150">H149/H151*100</f>
        <v>6.3979526551503518E-2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8"/>
        <v>1.0783357497536756</v>
      </c>
      <c r="M134" s="17">
        <f t="shared" si="148"/>
        <v>1.105364003651659</v>
      </c>
      <c r="N134" s="17">
        <f t="shared" si="148"/>
        <v>1.1136679333961381</v>
      </c>
      <c r="O134" s="17">
        <f t="shared" si="148"/>
        <v>1.1146300845263584</v>
      </c>
      <c r="P134" s="17">
        <f t="shared" si="148"/>
        <v>1.1165568812504494</v>
      </c>
      <c r="Q134" s="17">
        <f t="shared" si="148"/>
        <v>1.134048628186485</v>
      </c>
    </row>
    <row r="135" spans="1:17">
      <c r="A135" s="9">
        <v>11</v>
      </c>
      <c r="B135" s="15" t="s">
        <v>185</v>
      </c>
      <c r="C135" s="17">
        <f t="shared" ref="C135:G135" si="151">C150/C151*1000</f>
        <v>5.7537399309551214</v>
      </c>
      <c r="D135" s="17">
        <f t="shared" si="151"/>
        <v>6.053268765133172</v>
      </c>
      <c r="E135" s="17">
        <f t="shared" si="151"/>
        <v>6.1500615006150063</v>
      </c>
      <c r="F135" s="17">
        <f t="shared" si="151"/>
        <v>6.7775723967960566</v>
      </c>
      <c r="G135" s="17">
        <f t="shared" si="151"/>
        <v>6.8027210884353737</v>
      </c>
      <c r="H135" s="17">
        <f t="shared" ref="H135" si="152">H150/H151*1000</f>
        <v>7.037747920665387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8"/>
        <v>1.0783357497536759</v>
      </c>
      <c r="M135" s="17">
        <f t="shared" si="148"/>
        <v>1.1053640036516592</v>
      </c>
      <c r="N135" s="17">
        <f t="shared" si="148"/>
        <v>1.1136679333961381</v>
      </c>
      <c r="O135" s="17">
        <f t="shared" si="148"/>
        <v>1.162990580234198</v>
      </c>
      <c r="P135" s="17">
        <f t="shared" si="148"/>
        <v>1.1648180682853326</v>
      </c>
      <c r="Q135" s="17">
        <f t="shared" si="148"/>
        <v>1.1813952283931015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9</v>
      </c>
      <c r="D137" s="17">
        <v>9</v>
      </c>
      <c r="E137" s="17">
        <v>9</v>
      </c>
      <c r="F137" s="17">
        <v>9</v>
      </c>
      <c r="G137" s="17">
        <v>7</v>
      </c>
      <c r="H137" s="17">
        <v>8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2</v>
      </c>
      <c r="H138" s="17">
        <v>2</v>
      </c>
      <c r="K138" s="15" t="s">
        <v>187</v>
      </c>
      <c r="L138" s="17">
        <f t="shared" ref="L138:L143" si="153">L125</f>
        <v>1.0200281652530225</v>
      </c>
      <c r="M138" s="17">
        <f t="shared" ref="M138:M143" si="154">N125</f>
        <v>1.0572303473894367</v>
      </c>
      <c r="N138" s="17">
        <f t="shared" ref="N138:N148" si="155">P125</f>
        <v>0.92038707271033515</v>
      </c>
      <c r="O138" s="17">
        <f>Q125</f>
        <v>1.0134024659071816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1.2</v>
      </c>
      <c r="F139" s="17">
        <v>1.3</v>
      </c>
      <c r="G139" s="17">
        <v>1.3</v>
      </c>
      <c r="H139" s="17">
        <v>0.1</v>
      </c>
      <c r="K139" s="15" t="s">
        <v>190</v>
      </c>
      <c r="L139" s="17">
        <f t="shared" si="153"/>
        <v>0.48808040547266707</v>
      </c>
      <c r="M139" s="17">
        <f t="shared" si="154"/>
        <v>0.5071616573876796</v>
      </c>
      <c r="N139" s="17">
        <f t="shared" si="155"/>
        <v>0.5087848719910133</v>
      </c>
      <c r="O139" s="17">
        <f t="shared" ref="O139:O148" si="156">Q126</f>
        <v>0.51883182770933689</v>
      </c>
    </row>
    <row r="140" spans="1:17">
      <c r="A140" s="9">
        <v>4</v>
      </c>
      <c r="B140" s="10" t="s">
        <v>191</v>
      </c>
      <c r="C140" s="17">
        <v>63.4</v>
      </c>
      <c r="D140" s="17">
        <v>63.4</v>
      </c>
      <c r="E140" s="17">
        <v>63.4</v>
      </c>
      <c r="F140" s="17">
        <v>58.1</v>
      </c>
      <c r="G140" s="17">
        <v>58.1</v>
      </c>
      <c r="H140" s="17">
        <v>58.1</v>
      </c>
      <c r="K140" s="15" t="s">
        <v>192</v>
      </c>
      <c r="L140" s="17">
        <f t="shared" si="153"/>
        <v>8.8737830999390996E-4</v>
      </c>
      <c r="M140" s="17">
        <f t="shared" si="154"/>
        <v>0.56329482508294004</v>
      </c>
      <c r="N140" s="17">
        <f t="shared" si="155"/>
        <v>0.59174319723211422</v>
      </c>
      <c r="O140" s="17">
        <f t="shared" si="156"/>
        <v>0.13781927707325534</v>
      </c>
    </row>
    <row r="141" spans="1:17">
      <c r="A141" s="9">
        <v>5</v>
      </c>
      <c r="B141" s="10" t="s">
        <v>193</v>
      </c>
      <c r="C141" s="17">
        <v>3</v>
      </c>
      <c r="D141" s="17">
        <v>3.6</v>
      </c>
      <c r="E141" s="17">
        <v>3.6</v>
      </c>
      <c r="F141" s="17">
        <v>3.6</v>
      </c>
      <c r="G141" s="17">
        <v>8.1999999999999993</v>
      </c>
      <c r="H141" s="17">
        <v>8.1999999999999993</v>
      </c>
      <c r="K141" s="15" t="s">
        <v>194</v>
      </c>
      <c r="L141" s="17">
        <f t="shared" si="153"/>
        <v>1.1076589439476037</v>
      </c>
      <c r="M141" s="17">
        <f t="shared" si="154"/>
        <v>1.141975770782212</v>
      </c>
      <c r="N141" s="17">
        <f t="shared" si="155"/>
        <v>1.0996895665381035</v>
      </c>
      <c r="O141" s="17">
        <f t="shared" si="156"/>
        <v>1.1174849860224512</v>
      </c>
    </row>
    <row r="142" spans="1:17">
      <c r="A142" s="9">
        <v>6</v>
      </c>
      <c r="B142" s="10" t="s">
        <v>195</v>
      </c>
      <c r="C142" s="17">
        <v>12412</v>
      </c>
      <c r="D142" s="17">
        <v>17692.400000000001</v>
      </c>
      <c r="E142" s="17">
        <v>12597.8</v>
      </c>
      <c r="F142" s="17">
        <v>8810.1</v>
      </c>
      <c r="G142" s="17">
        <v>3348</v>
      </c>
      <c r="H142" s="17">
        <v>12545.4</v>
      </c>
      <c r="K142" s="15" t="s">
        <v>196</v>
      </c>
      <c r="L142" s="17">
        <f t="shared" si="153"/>
        <v>0.41358241308527738</v>
      </c>
      <c r="M142" s="17">
        <f t="shared" si="154"/>
        <v>0.47731278097381752</v>
      </c>
      <c r="N142" s="17">
        <f t="shared" si="155"/>
        <v>0.76915891097798883</v>
      </c>
      <c r="O142" s="17">
        <f t="shared" si="156"/>
        <v>0.78434746304462022</v>
      </c>
    </row>
    <row r="143" spans="1:17">
      <c r="A143" s="9">
        <v>7</v>
      </c>
      <c r="B143" s="10" t="s">
        <v>197</v>
      </c>
      <c r="C143" s="17">
        <v>12592.9</v>
      </c>
      <c r="D143" s="17">
        <v>17722.8</v>
      </c>
      <c r="E143" s="17">
        <v>12062.8</v>
      </c>
      <c r="F143" s="17">
        <v>9587.1</v>
      </c>
      <c r="G143" s="17">
        <v>17068</v>
      </c>
      <c r="H143" s="17">
        <v>12766.8</v>
      </c>
      <c r="K143" s="15" t="s">
        <v>198</v>
      </c>
      <c r="L143" s="17">
        <f t="shared" si="153"/>
        <v>0.9273503266058285</v>
      </c>
      <c r="M143" s="17">
        <f t="shared" si="154"/>
        <v>1.2017840771539396</v>
      </c>
      <c r="N143" s="17">
        <f t="shared" si="155"/>
        <v>1.3645060683521478E-2</v>
      </c>
      <c r="O143" s="17">
        <f t="shared" si="156"/>
        <v>0.91033743508569143</v>
      </c>
    </row>
    <row r="144" spans="1:17">
      <c r="A144" s="9">
        <v>8</v>
      </c>
      <c r="B144" s="10" t="s">
        <v>199</v>
      </c>
      <c r="C144" s="17"/>
      <c r="D144" s="17"/>
      <c r="E144" s="17">
        <v>35</v>
      </c>
      <c r="F144" s="17">
        <v>36</v>
      </c>
      <c r="G144" s="17">
        <v>37</v>
      </c>
      <c r="H144" s="17">
        <v>27</v>
      </c>
      <c r="K144" s="15" t="s">
        <v>200</v>
      </c>
      <c r="L144" s="17">
        <f>N131</f>
        <v>0.29305288096890714</v>
      </c>
      <c r="M144" s="17">
        <f>O131</f>
        <v>0.27622361334297851</v>
      </c>
      <c r="N144" s="17">
        <f t="shared" si="155"/>
        <v>0.25377887035765517</v>
      </c>
      <c r="O144" s="17">
        <f t="shared" si="156"/>
        <v>0.46810104949901332</v>
      </c>
    </row>
    <row r="145" spans="1:17">
      <c r="A145" s="9">
        <v>9</v>
      </c>
      <c r="B145" s="10" t="s">
        <v>201</v>
      </c>
      <c r="C145" s="17"/>
      <c r="D145" s="17"/>
      <c r="E145" s="17">
        <v>7</v>
      </c>
      <c r="F145" s="17">
        <v>6</v>
      </c>
      <c r="G145" s="17">
        <v>4</v>
      </c>
      <c r="H145" s="17">
        <v>13</v>
      </c>
      <c r="K145" s="15" t="s">
        <v>202</v>
      </c>
      <c r="L145" s="17">
        <f>L132</f>
        <v>0.14768811655664479</v>
      </c>
      <c r="M145" s="17">
        <f>N132</f>
        <v>1.4287943448694933</v>
      </c>
      <c r="N145" s="17">
        <f t="shared" si="155"/>
        <v>0.36550427649017092</v>
      </c>
      <c r="O145" s="17">
        <f t="shared" si="156"/>
        <v>1.0145659636166959</v>
      </c>
    </row>
    <row r="146" spans="1:17">
      <c r="A146" s="9">
        <v>10</v>
      </c>
      <c r="B146" s="10" t="s">
        <v>203</v>
      </c>
      <c r="C146" s="17">
        <v>24</v>
      </c>
      <c r="D146" s="17">
        <v>55</v>
      </c>
      <c r="E146" s="17">
        <v>84</v>
      </c>
      <c r="F146" s="17">
        <v>69</v>
      </c>
      <c r="G146" s="17">
        <v>34</v>
      </c>
      <c r="H146" s="17">
        <v>63</v>
      </c>
      <c r="K146" s="15" t="s">
        <v>204</v>
      </c>
      <c r="L146" s="17">
        <f>L133</f>
        <v>3.9423462189380623E-3</v>
      </c>
      <c r="M146" s="17">
        <f>N133</f>
        <v>0.89203870958627951</v>
      </c>
      <c r="N146" s="17">
        <f t="shared" si="155"/>
        <v>0.60043154341896443</v>
      </c>
      <c r="O146" s="17">
        <f t="shared" si="156"/>
        <v>0.61228824250871561</v>
      </c>
    </row>
    <row r="147" spans="1:17">
      <c r="A147" s="9">
        <v>11</v>
      </c>
      <c r="B147" s="10" t="s">
        <v>205</v>
      </c>
      <c r="C147" s="17">
        <v>88</v>
      </c>
      <c r="D147" s="17">
        <v>67</v>
      </c>
      <c r="E147" s="17">
        <v>59</v>
      </c>
      <c r="F147" s="17">
        <v>45</v>
      </c>
      <c r="G147" s="17">
        <v>55</v>
      </c>
      <c r="H147" s="17">
        <v>59</v>
      </c>
      <c r="K147" s="15" t="s">
        <v>206</v>
      </c>
      <c r="L147" s="17">
        <f>L134</f>
        <v>1.0783357497536756</v>
      </c>
      <c r="M147" s="17">
        <f>N134</f>
        <v>1.1136679333961381</v>
      </c>
      <c r="N147" s="17">
        <f t="shared" si="155"/>
        <v>1.1165568812504494</v>
      </c>
      <c r="O147" s="17">
        <f t="shared" si="156"/>
        <v>1.134048628186485</v>
      </c>
    </row>
    <row r="148" spans="1:17">
      <c r="A148" s="9">
        <v>12</v>
      </c>
      <c r="B148" s="10" t="s">
        <v>207</v>
      </c>
      <c r="C148" s="17"/>
      <c r="D148" s="17"/>
      <c r="E148" s="17">
        <v>2</v>
      </c>
      <c r="F148" s="17">
        <v>1</v>
      </c>
      <c r="G148" s="17">
        <v>1</v>
      </c>
      <c r="H148" s="17">
        <v>1</v>
      </c>
      <c r="K148" s="15" t="s">
        <v>208</v>
      </c>
      <c r="L148" s="17">
        <f>L135</f>
        <v>1.0783357497536759</v>
      </c>
      <c r="M148" s="17">
        <f>N135</f>
        <v>1.1136679333961381</v>
      </c>
      <c r="N148" s="17">
        <f t="shared" si="155"/>
        <v>1.1648180682853326</v>
      </c>
      <c r="O148" s="17">
        <f t="shared" si="156"/>
        <v>1.1813952283931015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10</v>
      </c>
      <c r="D150" s="17">
        <v>10</v>
      </c>
      <c r="E150" s="17">
        <v>10</v>
      </c>
      <c r="F150" s="17">
        <v>11</v>
      </c>
      <c r="G150" s="21">
        <v>11</v>
      </c>
      <c r="H150" s="21">
        <v>11</v>
      </c>
    </row>
    <row r="151" spans="1:17">
      <c r="A151" s="9">
        <v>15</v>
      </c>
      <c r="B151" s="10" t="s">
        <v>213</v>
      </c>
      <c r="C151" s="17">
        <v>1738</v>
      </c>
      <c r="D151" s="17">
        <v>1652</v>
      </c>
      <c r="E151" s="17">
        <v>1626</v>
      </c>
      <c r="F151" s="17">
        <v>1623</v>
      </c>
      <c r="G151" s="17">
        <v>1617</v>
      </c>
      <c r="H151" s="17">
        <v>1563</v>
      </c>
    </row>
    <row r="153" spans="1:17" ht="16">
      <c r="A153" s="20" t="s">
        <v>337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7">C167/C181*1000</f>
        <v>6.5386187167960772</v>
      </c>
      <c r="D155" s="17">
        <f t="shared" si="157"/>
        <v>6.7510548523206753</v>
      </c>
      <c r="E155" s="17">
        <f t="shared" si="157"/>
        <v>7.3816760746851928</v>
      </c>
      <c r="F155" s="17">
        <f t="shared" si="157"/>
        <v>6.6964285714285712</v>
      </c>
      <c r="G155" s="17">
        <f t="shared" si="157"/>
        <v>5.4995417048579283</v>
      </c>
      <c r="H155" s="17">
        <f t="shared" ref="H155" si="158">H167/H181*1000</f>
        <v>4.6620046620046622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9">IF(C155/$I155&gt;1,2^((1-$I155/C155)/LN(10/3)),2^(-LOG($I155/C155,10/3)))</f>
        <v>1.1450786475189019</v>
      </c>
      <c r="M155" s="17">
        <f t="shared" si="159"/>
        <v>1.1610520156265496</v>
      </c>
      <c r="N155" s="17">
        <f t="shared" si="159"/>
        <v>1.2041251436769462</v>
      </c>
      <c r="O155" s="17">
        <f t="shared" si="159"/>
        <v>1.1570205576276598</v>
      </c>
      <c r="P155" s="17">
        <f t="shared" si="159"/>
        <v>1.0536857562532318</v>
      </c>
      <c r="Q155" s="17">
        <f t="shared" si="159"/>
        <v>0.96050530530676315</v>
      </c>
    </row>
    <row r="156" spans="1:17">
      <c r="A156" s="9">
        <v>2</v>
      </c>
      <c r="B156" s="15" t="s">
        <v>176</v>
      </c>
      <c r="C156" s="17">
        <f t="shared" ref="C156:G156" si="160">C168/C181*1000</f>
        <v>2.8606456885982836</v>
      </c>
      <c r="D156" s="17">
        <f t="shared" si="160"/>
        <v>2.9535864978902953</v>
      </c>
      <c r="E156" s="17">
        <f t="shared" si="160"/>
        <v>3.0395136778115504</v>
      </c>
      <c r="F156" s="17">
        <f t="shared" si="160"/>
        <v>3.125</v>
      </c>
      <c r="G156" s="17">
        <f t="shared" si="160"/>
        <v>3.2080659945004584</v>
      </c>
      <c r="H156" s="17">
        <f t="shared" ref="H156" si="161">H168/H181*1000</f>
        <v>3.2634032634032635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9"/>
        <v>0.82447597585219756</v>
      </c>
      <c r="M156" s="17">
        <f t="shared" si="159"/>
        <v>0.83979288308625066</v>
      </c>
      <c r="N156" s="17">
        <f t="shared" si="159"/>
        <v>0.85377296739524078</v>
      </c>
      <c r="O156" s="17">
        <f t="shared" si="159"/>
        <v>0.86751588574360883</v>
      </c>
      <c r="P156" s="17">
        <f t="shared" si="159"/>
        <v>0.88071771628151729</v>
      </c>
      <c r="Q156" s="17">
        <f t="shared" si="159"/>
        <v>0.88943218136164082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0.17858142857142859</v>
      </c>
      <c r="G157" s="17">
        <f>G169/G181*1000</f>
        <v>0.18331805682859761</v>
      </c>
      <c r="H157" s="17">
        <f>H169/H181*1000</f>
        <v>4.6620046620046623E-2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9"/>
        <v>8.8737830999390996E-4</v>
      </c>
      <c r="M157" s="17">
        <f t="shared" si="159"/>
        <v>8.8737830999390996E-4</v>
      </c>
      <c r="N157" s="17">
        <f t="shared" si="159"/>
        <v>8.8737830999390996E-4</v>
      </c>
      <c r="O157" s="17">
        <f t="shared" si="159"/>
        <v>0.24886379759942936</v>
      </c>
      <c r="P157" s="17">
        <f t="shared" si="159"/>
        <v>0.2526428542098646</v>
      </c>
      <c r="Q157" s="17">
        <f t="shared" si="159"/>
        <v>0.11485956541148104</v>
      </c>
    </row>
    <row r="158" spans="1:17">
      <c r="A158" s="9">
        <v>4</v>
      </c>
      <c r="B158" s="15" t="s">
        <v>178</v>
      </c>
      <c r="C158" s="17">
        <f t="shared" ref="C158:G158" si="162">C170/C181*1000</f>
        <v>31.140171638741318</v>
      </c>
      <c r="D158" s="17">
        <f t="shared" si="162"/>
        <v>32.151898734177216</v>
      </c>
      <c r="E158" s="17">
        <f t="shared" si="162"/>
        <v>25.271385149804605</v>
      </c>
      <c r="F158" s="17">
        <f t="shared" si="162"/>
        <v>32.5</v>
      </c>
      <c r="G158" s="17">
        <f t="shared" si="162"/>
        <v>33.226397800183321</v>
      </c>
      <c r="H158" s="17">
        <f t="shared" ref="H158" si="163">H170/H181*1000</f>
        <v>33.799533799533798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9"/>
        <v>1.0213031285293681</v>
      </c>
      <c r="M158" s="17">
        <f t="shared" si="159"/>
        <v>1.0392842096376653</v>
      </c>
      <c r="N158" s="17">
        <f t="shared" si="159"/>
        <v>0.90596953954540205</v>
      </c>
      <c r="O158" s="17">
        <f t="shared" si="159"/>
        <v>1.0452811534316977</v>
      </c>
      <c r="P158" s="17">
        <f t="shared" si="159"/>
        <v>1.0574962345427863</v>
      </c>
      <c r="Q158" s="17">
        <f t="shared" si="159"/>
        <v>1.0668586523664452</v>
      </c>
    </row>
    <row r="159" spans="1:17">
      <c r="A159" s="9">
        <v>5</v>
      </c>
      <c r="B159" s="15" t="s">
        <v>179</v>
      </c>
      <c r="C159" s="17">
        <f t="shared" ref="C159:G159" si="164">C171/C181*1000</f>
        <v>3.4736411932979157</v>
      </c>
      <c r="D159" s="17">
        <f t="shared" si="164"/>
        <v>3.5864978902953588</v>
      </c>
      <c r="E159" s="17">
        <f t="shared" si="164"/>
        <v>3.6908380373425964</v>
      </c>
      <c r="F159" s="17">
        <f t="shared" si="164"/>
        <v>3.7946428571428572</v>
      </c>
      <c r="G159" s="17">
        <f t="shared" si="164"/>
        <v>3.2080659945004584</v>
      </c>
      <c r="H159" s="17">
        <f t="shared" ref="H159" si="165">H171/H181*1000</f>
        <v>3.2634032634032635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9"/>
        <v>0.6186071910773856</v>
      </c>
      <c r="M159" s="17">
        <f t="shared" si="159"/>
        <v>0.63009951982626955</v>
      </c>
      <c r="N159" s="17">
        <f t="shared" si="159"/>
        <v>0.64058882568684417</v>
      </c>
      <c r="O159" s="17">
        <f t="shared" si="159"/>
        <v>0.65090018510262637</v>
      </c>
      <c r="P159" s="17">
        <f t="shared" si="159"/>
        <v>0.59092008848822364</v>
      </c>
      <c r="Q159" s="17">
        <f t="shared" si="159"/>
        <v>0.59676708393418343</v>
      </c>
    </row>
    <row r="160" spans="1:17">
      <c r="A160" s="9">
        <v>6</v>
      </c>
      <c r="B160" s="15" t="s">
        <v>180</v>
      </c>
      <c r="C160" s="17">
        <f t="shared" ref="C160:G160" si="166">(C172-C173)/C172*100</f>
        <v>2.2089444142676085</v>
      </c>
      <c r="D160" s="17">
        <f t="shared" si="166"/>
        <v>1.2459722611375672</v>
      </c>
      <c r="E160" s="17">
        <f t="shared" si="166"/>
        <v>8.9569371528891359</v>
      </c>
      <c r="F160" s="17">
        <f t="shared" si="166"/>
        <v>-7.8621466595793628</v>
      </c>
      <c r="G160" s="17">
        <f t="shared" si="166"/>
        <v>7.5319167734240393</v>
      </c>
      <c r="H160" s="17">
        <f t="shared" ref="H160" si="167">(H172-H173)/H172*100</f>
        <v>3.4607398292701688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8">(ATAN((C160+2.4)/10)+3.1415/2)/3.1415*1.75</f>
        <v>1.1155806980066403</v>
      </c>
      <c r="M160" s="17">
        <f t="shared" si="168"/>
        <v>1.0697585314124338</v>
      </c>
      <c r="N160" s="17">
        <f t="shared" si="168"/>
        <v>1.347858748962983</v>
      </c>
      <c r="O160" s="17">
        <f t="shared" si="168"/>
        <v>0.59650831459202014</v>
      </c>
      <c r="P160" s="17">
        <f t="shared" si="168"/>
        <v>1.3106101155649927</v>
      </c>
      <c r="Q160" s="17">
        <f t="shared" si="168"/>
        <v>1.1703062171402951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-17.802865827181936</v>
      </c>
      <c r="F161" s="17">
        <f>(F175-F174)/F181*1000</f>
        <v>-15.178571428571429</v>
      </c>
      <c r="G161" s="17">
        <f>(G175-G174)/G181*1000</f>
        <v>-12.37396883593034</v>
      </c>
      <c r="H161" s="17">
        <f>(H175-H174)/H181*1000</f>
        <v>-11.655011655011656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9">(ATAN(E161/10)+3.1415/2)/3.1415*1.75</f>
        <v>0.2850696649358776</v>
      </c>
      <c r="O161" s="17">
        <f t="shared" si="169"/>
        <v>0.3244904644221876</v>
      </c>
      <c r="P161" s="17">
        <f t="shared" si="169"/>
        <v>0.37860122700646442</v>
      </c>
      <c r="Q161" s="17">
        <f t="shared" si="169"/>
        <v>0.39499578038233074</v>
      </c>
    </row>
    <row r="162" spans="1:17">
      <c r="A162" s="9">
        <v>8</v>
      </c>
      <c r="B162" s="15" t="s">
        <v>182</v>
      </c>
      <c r="C162" s="17">
        <f t="shared" ref="C162:H162" si="170">(C176-C177)/C181*1000</f>
        <v>-16.755210461789947</v>
      </c>
      <c r="D162" s="17">
        <f t="shared" si="170"/>
        <v>-9.7046413502109719</v>
      </c>
      <c r="E162" s="17">
        <f t="shared" si="170"/>
        <v>-9.5527572731220154</v>
      </c>
      <c r="F162" s="17">
        <f t="shared" si="170"/>
        <v>-10.714285714285714</v>
      </c>
      <c r="G162" s="17">
        <f t="shared" si="170"/>
        <v>-4.5829514207149407</v>
      </c>
      <c r="H162" s="17">
        <f t="shared" si="170"/>
        <v>-6.9930069930069934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0.29971903869526362</v>
      </c>
      <c r="M162" s="17">
        <f>(ATAN(D162/10)+3.1415/2)/3.1415*1.75</f>
        <v>0.44583638808380871</v>
      </c>
      <c r="N162" s="17">
        <f t="shared" si="169"/>
        <v>0.45022683584511342</v>
      </c>
      <c r="O162" s="17">
        <f t="shared" si="169"/>
        <v>0.41828578300344632</v>
      </c>
      <c r="P162" s="17">
        <f t="shared" si="169"/>
        <v>0.63561475234948661</v>
      </c>
      <c r="Q162" s="17">
        <f t="shared" si="169"/>
        <v>0.53505129985760058</v>
      </c>
    </row>
    <row r="163" spans="1:17">
      <c r="A163" s="9">
        <v>9</v>
      </c>
      <c r="B163" s="15" t="s">
        <v>183</v>
      </c>
      <c r="C163" s="17">
        <f>C178/C181*1000+0.0001</f>
        <v>1E-4</v>
      </c>
      <c r="D163" s="17">
        <f>D178/D181*1000+0.0001</f>
        <v>1E-4</v>
      </c>
      <c r="E163" s="17">
        <f t="shared" ref="E163:G163" si="171">E178/E181*1000</f>
        <v>2.6052974381241856</v>
      </c>
      <c r="F163" s="17">
        <f t="shared" si="171"/>
        <v>3.125</v>
      </c>
      <c r="G163" s="17">
        <f t="shared" si="171"/>
        <v>0.45829514207149408</v>
      </c>
      <c r="H163" s="17">
        <f t="shared" ref="H163" si="172">H178/H181*1000</f>
        <v>0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3">IF(C163/$I163&gt;1,2^((1-$I163/C163)/LN(10/3)),2^(-LOG($I163/C163,10/3)))</f>
        <v>3.9423462189380623E-3</v>
      </c>
      <c r="M163" s="17">
        <f t="shared" si="173"/>
        <v>3.9423462189380623E-3</v>
      </c>
      <c r="N163" s="17">
        <f t="shared" si="173"/>
        <v>1.2766606293924478</v>
      </c>
      <c r="O163" s="17">
        <f t="shared" si="173"/>
        <v>1.3490122447545139</v>
      </c>
      <c r="P163" s="17">
        <f t="shared" si="173"/>
        <v>0.5052857084197292</v>
      </c>
      <c r="Q163" s="17" t="e">
        <f t="shared" si="173"/>
        <v>#DIV/0!</v>
      </c>
    </row>
    <row r="164" spans="1:17">
      <c r="A164" s="9">
        <v>10</v>
      </c>
      <c r="B164" s="15" t="s">
        <v>184</v>
      </c>
      <c r="C164" s="17">
        <f t="shared" ref="C164:G164" si="174">C179/C181*100</f>
        <v>8.1732733959950954E-2</v>
      </c>
      <c r="D164" s="17">
        <f t="shared" si="174"/>
        <v>8.4388185654008435E-2</v>
      </c>
      <c r="E164" s="17">
        <f t="shared" si="174"/>
        <v>8.6843247937472862E-2</v>
      </c>
      <c r="F164" s="17">
        <f t="shared" si="174"/>
        <v>8.9285714285714288E-2</v>
      </c>
      <c r="G164" s="17">
        <f t="shared" si="174"/>
        <v>9.1659028414298807E-2</v>
      </c>
      <c r="H164" s="17">
        <f t="shared" ref="H164" si="175">H179/H181*100</f>
        <v>9.3240093240093247E-2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3"/>
        <v>1.2504731334368488</v>
      </c>
      <c r="M164" s="17">
        <f t="shared" si="173"/>
        <v>1.2644086364590141</v>
      </c>
      <c r="N164" s="17">
        <f t="shared" si="173"/>
        <v>1.2766606293924478</v>
      </c>
      <c r="O164" s="17">
        <f t="shared" si="173"/>
        <v>1.2882894396958713</v>
      </c>
      <c r="P164" s="17">
        <f t="shared" si="173"/>
        <v>1.2990889537915056</v>
      </c>
      <c r="Q164" s="17">
        <f t="shared" si="173"/>
        <v>1.3060255483552261</v>
      </c>
    </row>
    <row r="165" spans="1:17">
      <c r="A165" s="9">
        <v>11</v>
      </c>
      <c r="B165" s="15" t="s">
        <v>185</v>
      </c>
      <c r="C165" s="17">
        <f t="shared" ref="C165:G165" si="176">C180/C181*1000</f>
        <v>8.5819370657948504</v>
      </c>
      <c r="D165" s="17">
        <f t="shared" si="176"/>
        <v>8.8607594936708871</v>
      </c>
      <c r="E165" s="17">
        <f t="shared" si="176"/>
        <v>7.8158923143725572</v>
      </c>
      <c r="F165" s="17">
        <f t="shared" si="176"/>
        <v>7.5892857142857144</v>
      </c>
      <c r="G165" s="17">
        <f t="shared" si="176"/>
        <v>7.7910174152153981</v>
      </c>
      <c r="H165" s="17">
        <f t="shared" ref="H165" si="177">H180/H181*1000</f>
        <v>7.9254079254079262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3"/>
        <v>1.2716218850486403</v>
      </c>
      <c r="M165" s="17">
        <f t="shared" si="173"/>
        <v>1.2851146879119353</v>
      </c>
      <c r="N165" s="17">
        <f t="shared" si="173"/>
        <v>1.2304967044033275</v>
      </c>
      <c r="O165" s="17">
        <f t="shared" si="173"/>
        <v>1.2170391370849736</v>
      </c>
      <c r="P165" s="17">
        <f t="shared" si="173"/>
        <v>1.2290506237592691</v>
      </c>
      <c r="Q165" s="17">
        <f t="shared" si="173"/>
        <v>1.2367749842399438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16</v>
      </c>
      <c r="D167" s="17">
        <v>16</v>
      </c>
      <c r="E167" s="17">
        <v>17</v>
      </c>
      <c r="F167" s="17">
        <v>15</v>
      </c>
      <c r="G167" s="17">
        <v>12</v>
      </c>
      <c r="H167" s="17">
        <v>10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7</v>
      </c>
      <c r="D168" s="17">
        <v>7</v>
      </c>
      <c r="E168" s="17">
        <v>7</v>
      </c>
      <c r="F168" s="17">
        <v>7</v>
      </c>
      <c r="G168" s="17">
        <v>7</v>
      </c>
      <c r="H168" s="17">
        <v>7</v>
      </c>
      <c r="K168" s="15" t="s">
        <v>187</v>
      </c>
      <c r="L168" s="17">
        <f t="shared" ref="L168:L173" si="178">L155</f>
        <v>1.1450786475189019</v>
      </c>
      <c r="M168" s="17">
        <f t="shared" ref="M168:M173" si="179">N155</f>
        <v>1.2041251436769462</v>
      </c>
      <c r="N168" s="17">
        <f t="shared" ref="N168:N178" si="180">P155</f>
        <v>1.0536857562532318</v>
      </c>
      <c r="O168" s="17">
        <f>Q155</f>
        <v>0.96050530530676315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0.4</v>
      </c>
      <c r="G169" s="17">
        <v>0.4</v>
      </c>
      <c r="H169" s="17">
        <v>0.1</v>
      </c>
      <c r="K169" s="15" t="s">
        <v>190</v>
      </c>
      <c r="L169" s="17">
        <f t="shared" si="178"/>
        <v>0.82447597585219756</v>
      </c>
      <c r="M169" s="17">
        <f t="shared" si="179"/>
        <v>0.85377296739524078</v>
      </c>
      <c r="N169" s="17">
        <f t="shared" si="180"/>
        <v>0.88071771628151729</v>
      </c>
      <c r="O169" s="17">
        <f t="shared" ref="O169:O178" si="181">Q156</f>
        <v>0.88943218136164082</v>
      </c>
    </row>
    <row r="170" spans="1:17">
      <c r="A170" s="9">
        <v>4</v>
      </c>
      <c r="B170" s="10" t="s">
        <v>191</v>
      </c>
      <c r="C170" s="17">
        <v>76.2</v>
      </c>
      <c r="D170" s="17">
        <v>76.2</v>
      </c>
      <c r="E170" s="17">
        <v>58.2</v>
      </c>
      <c r="F170" s="17">
        <v>72.8</v>
      </c>
      <c r="G170" s="17">
        <v>72.5</v>
      </c>
      <c r="H170" s="17">
        <v>72.5</v>
      </c>
      <c r="K170" s="15" t="s">
        <v>192</v>
      </c>
      <c r="L170" s="17">
        <f t="shared" si="178"/>
        <v>8.8737830999390996E-4</v>
      </c>
      <c r="M170" s="17">
        <f t="shared" si="179"/>
        <v>8.8737830999390996E-4</v>
      </c>
      <c r="N170" s="17">
        <f t="shared" si="180"/>
        <v>0.2526428542098646</v>
      </c>
      <c r="O170" s="17">
        <f t="shared" si="181"/>
        <v>0.11485956541148104</v>
      </c>
    </row>
    <row r="171" spans="1:17">
      <c r="A171" s="9">
        <v>5</v>
      </c>
      <c r="B171" s="10" t="s">
        <v>193</v>
      </c>
      <c r="C171" s="17">
        <v>8.5</v>
      </c>
      <c r="D171" s="17">
        <v>8.5</v>
      </c>
      <c r="E171" s="17">
        <v>8.5</v>
      </c>
      <c r="F171" s="17">
        <v>8.5</v>
      </c>
      <c r="G171" s="17">
        <v>7</v>
      </c>
      <c r="H171" s="17">
        <v>7</v>
      </c>
      <c r="K171" s="15" t="s">
        <v>194</v>
      </c>
      <c r="L171" s="17">
        <f t="shared" si="178"/>
        <v>1.0213031285293681</v>
      </c>
      <c r="M171" s="17">
        <f t="shared" si="179"/>
        <v>0.90596953954540205</v>
      </c>
      <c r="N171" s="17">
        <f t="shared" si="180"/>
        <v>1.0574962345427863</v>
      </c>
      <c r="O171" s="17">
        <f t="shared" si="181"/>
        <v>1.0668586523664452</v>
      </c>
    </row>
    <row r="172" spans="1:17">
      <c r="A172" s="9">
        <v>6</v>
      </c>
      <c r="B172" s="10" t="s">
        <v>195</v>
      </c>
      <c r="C172" s="17">
        <v>11046</v>
      </c>
      <c r="D172" s="17">
        <v>11420.8</v>
      </c>
      <c r="E172" s="17">
        <v>11847.8</v>
      </c>
      <c r="F172" s="17">
        <v>12604.7</v>
      </c>
      <c r="G172" s="17">
        <v>13582.2</v>
      </c>
      <c r="H172" s="17">
        <v>13003</v>
      </c>
      <c r="K172" s="15" t="s">
        <v>196</v>
      </c>
      <c r="L172" s="17">
        <f t="shared" si="178"/>
        <v>0.6186071910773856</v>
      </c>
      <c r="M172" s="17">
        <f t="shared" si="179"/>
        <v>0.64058882568684417</v>
      </c>
      <c r="N172" s="17">
        <f t="shared" si="180"/>
        <v>0.59092008848822364</v>
      </c>
      <c r="O172" s="17">
        <f t="shared" si="181"/>
        <v>0.59676708393418343</v>
      </c>
    </row>
    <row r="173" spans="1:17">
      <c r="A173" s="9">
        <v>7</v>
      </c>
      <c r="B173" s="10" t="s">
        <v>197</v>
      </c>
      <c r="C173" s="17">
        <v>10802</v>
      </c>
      <c r="D173" s="17">
        <v>11278.5</v>
      </c>
      <c r="E173" s="17">
        <v>10786.6</v>
      </c>
      <c r="F173" s="17">
        <v>13595.7</v>
      </c>
      <c r="G173" s="17">
        <v>12559.2</v>
      </c>
      <c r="H173" s="17">
        <v>12553</v>
      </c>
      <c r="K173" s="15" t="s">
        <v>198</v>
      </c>
      <c r="L173" s="17">
        <f t="shared" si="178"/>
        <v>1.1155806980066403</v>
      </c>
      <c r="M173" s="17">
        <f t="shared" si="179"/>
        <v>1.347858748962983</v>
      </c>
      <c r="N173" s="17">
        <f t="shared" si="180"/>
        <v>1.3106101155649927</v>
      </c>
      <c r="O173" s="17">
        <f t="shared" si="181"/>
        <v>1.1703062171402951</v>
      </c>
    </row>
    <row r="174" spans="1:17">
      <c r="A174" s="9">
        <v>8</v>
      </c>
      <c r="B174" s="10" t="s">
        <v>199</v>
      </c>
      <c r="C174" s="17"/>
      <c r="D174" s="17"/>
      <c r="E174" s="17">
        <v>65</v>
      </c>
      <c r="F174" s="17">
        <v>49</v>
      </c>
      <c r="G174" s="17">
        <v>43</v>
      </c>
      <c r="H174" s="17">
        <v>38</v>
      </c>
      <c r="K174" s="15" t="s">
        <v>200</v>
      </c>
      <c r="L174" s="17">
        <f>N161</f>
        <v>0.2850696649358776</v>
      </c>
      <c r="M174" s="17">
        <f>O161</f>
        <v>0.3244904644221876</v>
      </c>
      <c r="N174" s="17">
        <f t="shared" si="180"/>
        <v>0.37860122700646442</v>
      </c>
      <c r="O174" s="17">
        <f t="shared" si="181"/>
        <v>0.39499578038233074</v>
      </c>
    </row>
    <row r="175" spans="1:17">
      <c r="A175" s="9">
        <v>9</v>
      </c>
      <c r="B175" s="10" t="s">
        <v>201</v>
      </c>
      <c r="C175" s="17"/>
      <c r="D175" s="17"/>
      <c r="E175" s="17">
        <v>24</v>
      </c>
      <c r="F175" s="17">
        <v>15</v>
      </c>
      <c r="G175" s="17">
        <v>16</v>
      </c>
      <c r="H175" s="17">
        <v>13</v>
      </c>
      <c r="K175" s="15" t="s">
        <v>202</v>
      </c>
      <c r="L175" s="17">
        <f>L162</f>
        <v>0.29971903869526362</v>
      </c>
      <c r="M175" s="17">
        <f>N162</f>
        <v>0.45022683584511342</v>
      </c>
      <c r="N175" s="17">
        <f t="shared" si="180"/>
        <v>0.63561475234948661</v>
      </c>
      <c r="O175" s="17">
        <f t="shared" si="181"/>
        <v>0.53505129985760058</v>
      </c>
    </row>
    <row r="176" spans="1:17">
      <c r="A176" s="9">
        <v>10</v>
      </c>
      <c r="B176" s="10" t="s">
        <v>203</v>
      </c>
      <c r="C176" s="17">
        <v>54</v>
      </c>
      <c r="D176" s="17">
        <v>58</v>
      </c>
      <c r="E176" s="17">
        <v>92</v>
      </c>
      <c r="F176" s="17">
        <v>69</v>
      </c>
      <c r="G176" s="17">
        <v>91</v>
      </c>
      <c r="H176" s="17">
        <v>62</v>
      </c>
      <c r="K176" s="15" t="s">
        <v>204</v>
      </c>
      <c r="L176" s="17">
        <f>L163</f>
        <v>3.9423462189380623E-3</v>
      </c>
      <c r="M176" s="17">
        <f>N163</f>
        <v>1.2766606293924478</v>
      </c>
      <c r="N176" s="17">
        <f t="shared" si="180"/>
        <v>0.5052857084197292</v>
      </c>
      <c r="O176" s="17" t="e">
        <f t="shared" si="181"/>
        <v>#DIV/0!</v>
      </c>
    </row>
    <row r="177" spans="1:17">
      <c r="A177" s="9">
        <v>11</v>
      </c>
      <c r="B177" s="10" t="s">
        <v>205</v>
      </c>
      <c r="C177" s="17">
        <v>95</v>
      </c>
      <c r="D177" s="17">
        <v>81</v>
      </c>
      <c r="E177" s="17">
        <v>114</v>
      </c>
      <c r="F177" s="17">
        <v>93</v>
      </c>
      <c r="G177" s="17">
        <v>101</v>
      </c>
      <c r="H177" s="17">
        <v>77</v>
      </c>
      <c r="K177" s="15" t="s">
        <v>206</v>
      </c>
      <c r="L177" s="17">
        <f>L164</f>
        <v>1.2504731334368488</v>
      </c>
      <c r="M177" s="17">
        <f>N164</f>
        <v>1.2766606293924478</v>
      </c>
      <c r="N177" s="17">
        <f t="shared" si="180"/>
        <v>1.2990889537915056</v>
      </c>
      <c r="O177" s="17">
        <f t="shared" si="181"/>
        <v>1.3060255483552261</v>
      </c>
    </row>
    <row r="178" spans="1:17">
      <c r="A178" s="9">
        <v>12</v>
      </c>
      <c r="B178" s="10" t="s">
        <v>207</v>
      </c>
      <c r="C178" s="17"/>
      <c r="D178" s="17"/>
      <c r="E178" s="17">
        <v>6</v>
      </c>
      <c r="F178" s="17">
        <v>7</v>
      </c>
      <c r="G178" s="17">
        <v>1</v>
      </c>
      <c r="H178" s="17">
        <v>0</v>
      </c>
      <c r="K178" s="15" t="s">
        <v>208</v>
      </c>
      <c r="L178" s="17">
        <f>L165</f>
        <v>1.2716218850486403</v>
      </c>
      <c r="M178" s="17">
        <f>N165</f>
        <v>1.2304967044033275</v>
      </c>
      <c r="N178" s="17">
        <f t="shared" si="180"/>
        <v>1.2290506237592691</v>
      </c>
      <c r="O178" s="17">
        <f t="shared" si="181"/>
        <v>1.2367749842399438</v>
      </c>
    </row>
    <row r="179" spans="1:17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</row>
    <row r="180" spans="1:17">
      <c r="A180" s="9">
        <v>14</v>
      </c>
      <c r="B180" s="10" t="s">
        <v>211</v>
      </c>
      <c r="C180" s="17">
        <v>21</v>
      </c>
      <c r="D180" s="17">
        <v>21</v>
      </c>
      <c r="E180" s="17">
        <v>18</v>
      </c>
      <c r="F180" s="17">
        <v>17</v>
      </c>
      <c r="G180" s="21">
        <v>17</v>
      </c>
      <c r="H180" s="21">
        <v>17</v>
      </c>
    </row>
    <row r="181" spans="1:17">
      <c r="A181" s="9">
        <v>15</v>
      </c>
      <c r="B181" s="10" t="s">
        <v>213</v>
      </c>
      <c r="C181" s="17">
        <v>2447</v>
      </c>
      <c r="D181" s="17">
        <v>2370</v>
      </c>
      <c r="E181" s="17">
        <v>2303</v>
      </c>
      <c r="F181" s="17">
        <v>2240</v>
      </c>
      <c r="G181" s="17">
        <v>2182</v>
      </c>
      <c r="H181" s="17">
        <v>2145</v>
      </c>
    </row>
    <row r="183" spans="1:17" ht="16">
      <c r="A183" s="20" t="s">
        <v>338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2">C197/C211*1000</f>
        <v>9.386733416770964</v>
      </c>
      <c r="D185" s="17">
        <f t="shared" si="182"/>
        <v>9.5057034220532319</v>
      </c>
      <c r="E185" s="17">
        <f t="shared" si="182"/>
        <v>9.529860228716645</v>
      </c>
      <c r="F185" s="17">
        <f t="shared" si="182"/>
        <v>9.5057034220532319</v>
      </c>
      <c r="G185" s="17">
        <f t="shared" si="182"/>
        <v>9.3225605966438785</v>
      </c>
      <c r="H185" s="17">
        <f t="shared" ref="H185" si="183">H197/H211*1000</f>
        <v>6.9885641677255403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4">IF(C185/$I185&gt;1,2^((1-$I185/C185)/LN(10/3)),2^(-LOG($I185/C185,10/3)))</f>
        <v>1.308722640068021</v>
      </c>
      <c r="M185" s="17">
        <f t="shared" si="184"/>
        <v>1.3137553145668064</v>
      </c>
      <c r="N185" s="17">
        <f t="shared" si="184"/>
        <v>1.3147641694586489</v>
      </c>
      <c r="O185" s="17">
        <f t="shared" si="184"/>
        <v>1.3137553145668064</v>
      </c>
      <c r="P185" s="17">
        <f t="shared" si="184"/>
        <v>1.3059628914712877</v>
      </c>
      <c r="Q185" s="17">
        <f t="shared" si="184"/>
        <v>1.1779993738911465</v>
      </c>
    </row>
    <row r="186" spans="1:17">
      <c r="A186" s="9">
        <v>2</v>
      </c>
      <c r="B186" s="15" t="s">
        <v>176</v>
      </c>
      <c r="C186" s="17">
        <f t="shared" ref="C186:G186" si="185">C198/C211*1000</f>
        <v>2.5031289111389237</v>
      </c>
      <c r="D186" s="17">
        <f t="shared" si="185"/>
        <v>2.5348542458808616</v>
      </c>
      <c r="E186" s="17">
        <f t="shared" si="185"/>
        <v>2.5412960609911055</v>
      </c>
      <c r="F186" s="17">
        <f t="shared" si="185"/>
        <v>2.5348542458808616</v>
      </c>
      <c r="G186" s="17">
        <f t="shared" si="185"/>
        <v>2.4860161591050338</v>
      </c>
      <c r="H186" s="17">
        <f t="shared" ref="H186" si="186">H198/H211*1000</f>
        <v>2.5412960609911055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4"/>
        <v>0.76347964451483741</v>
      </c>
      <c r="M186" s="17">
        <f t="shared" si="184"/>
        <v>0.76903570489670525</v>
      </c>
      <c r="N186" s="17">
        <f t="shared" si="184"/>
        <v>0.77016024937000027</v>
      </c>
      <c r="O186" s="17">
        <f t="shared" si="184"/>
        <v>0.76903570489670525</v>
      </c>
      <c r="P186" s="17">
        <f t="shared" si="184"/>
        <v>0.76047028311929998</v>
      </c>
      <c r="Q186" s="17">
        <f t="shared" si="184"/>
        <v>0.77016024937000027</v>
      </c>
    </row>
    <row r="187" spans="1:17">
      <c r="A187" s="9">
        <v>3</v>
      </c>
      <c r="B187" s="15" t="s">
        <v>177</v>
      </c>
      <c r="C187" s="17">
        <f t="shared" ref="C187:H187" si="187">C199/C211*1000+0.00001</f>
        <v>1.0000000000000001E-5</v>
      </c>
      <c r="D187" s="17">
        <f t="shared" si="187"/>
        <v>1.0000000000000001E-5</v>
      </c>
      <c r="E187" s="17">
        <f t="shared" si="187"/>
        <v>1.0000000000000001E-5</v>
      </c>
      <c r="F187" s="17">
        <f t="shared" si="187"/>
        <v>1.0000000000000001E-5</v>
      </c>
      <c r="G187" s="17">
        <f t="shared" si="187"/>
        <v>1.0000000000000001E-5</v>
      </c>
      <c r="H187" s="17">
        <f t="shared" si="187"/>
        <v>0.36214468869123251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4"/>
        <v>8.8737830999390996E-4</v>
      </c>
      <c r="M187" s="17">
        <f t="shared" si="184"/>
        <v>8.8737830999390996E-4</v>
      </c>
      <c r="N187" s="17">
        <f t="shared" si="184"/>
        <v>8.8737830999390996E-4</v>
      </c>
      <c r="O187" s="17">
        <f t="shared" si="184"/>
        <v>8.8737830999390996E-4</v>
      </c>
      <c r="P187" s="17">
        <f t="shared" si="184"/>
        <v>8.8737830999390996E-4</v>
      </c>
      <c r="Q187" s="17">
        <f t="shared" si="184"/>
        <v>0.37388076002330117</v>
      </c>
    </row>
    <row r="188" spans="1:17">
      <c r="A188" s="9">
        <v>4</v>
      </c>
      <c r="B188" s="15" t="s">
        <v>178</v>
      </c>
      <c r="C188" s="17">
        <f t="shared" ref="C188:G188" si="188">C200/C211*1000</f>
        <v>24.718397997496869</v>
      </c>
      <c r="D188" s="17">
        <f t="shared" si="188"/>
        <v>24.081115335868187</v>
      </c>
      <c r="E188" s="17">
        <f t="shared" si="188"/>
        <v>16.454891994917407</v>
      </c>
      <c r="F188" s="17">
        <f t="shared" si="188"/>
        <v>24.714828897338403</v>
      </c>
      <c r="G188" s="17">
        <f t="shared" si="188"/>
        <v>24.487259167184586</v>
      </c>
      <c r="H188" s="17">
        <f t="shared" ref="H188" si="189">H200/H211*1000</f>
        <v>25.222363405336722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4"/>
        <v>0.89450277581660931</v>
      </c>
      <c r="M188" s="17">
        <f t="shared" si="184"/>
        <v>0.88115218511591487</v>
      </c>
      <c r="N188" s="17">
        <f t="shared" si="184"/>
        <v>0.7076817648941981</v>
      </c>
      <c r="O188" s="17">
        <f t="shared" si="184"/>
        <v>0.89442841533477613</v>
      </c>
      <c r="P188" s="17">
        <f t="shared" si="184"/>
        <v>0.88967766193795206</v>
      </c>
      <c r="Q188" s="17">
        <f t="shared" si="184"/>
        <v>0.90495735211022887</v>
      </c>
    </row>
    <row r="189" spans="1:17">
      <c r="A189" s="9">
        <v>5</v>
      </c>
      <c r="B189" s="15" t="s">
        <v>179</v>
      </c>
      <c r="C189" s="17">
        <f>C201/C211*1000+0.0001</f>
        <v>1E-4</v>
      </c>
      <c r="D189" s="17">
        <f t="shared" ref="D189:G189" si="190">D201/D211*1000+0.0001</f>
        <v>1E-4</v>
      </c>
      <c r="E189" s="17">
        <f t="shared" si="190"/>
        <v>1E-4</v>
      </c>
      <c r="F189" s="17">
        <f t="shared" si="190"/>
        <v>1E-4</v>
      </c>
      <c r="G189" s="17">
        <f t="shared" si="190"/>
        <v>1E-4</v>
      </c>
      <c r="H189" s="17">
        <f t="shared" ref="H189" si="191">H201/H211*1000+0.0001</f>
        <v>1E-4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4"/>
        <v>1.503867226185416E-3</v>
      </c>
      <c r="M189" s="17">
        <f t="shared" si="184"/>
        <v>1.503867226185416E-3</v>
      </c>
      <c r="N189" s="17">
        <f t="shared" si="184"/>
        <v>1.503867226185416E-3</v>
      </c>
      <c r="O189" s="17">
        <f t="shared" si="184"/>
        <v>1.503867226185416E-3</v>
      </c>
      <c r="P189" s="17">
        <f t="shared" si="184"/>
        <v>1.503867226185416E-3</v>
      </c>
      <c r="Q189" s="17">
        <f t="shared" si="184"/>
        <v>1.503867226185416E-3</v>
      </c>
    </row>
    <row r="190" spans="1:17">
      <c r="A190" s="9">
        <v>6</v>
      </c>
      <c r="B190" s="15" t="s">
        <v>180</v>
      </c>
      <c r="C190" s="17">
        <f t="shared" ref="C190:G190" si="192">(C202-C203)/C202*100</f>
        <v>3.2776822980603977</v>
      </c>
      <c r="D190" s="17">
        <f t="shared" si="192"/>
        <v>8.2190217804711097</v>
      </c>
      <c r="E190" s="17">
        <f t="shared" si="192"/>
        <v>6.4434963351930854</v>
      </c>
      <c r="F190" s="17">
        <f t="shared" si="192"/>
        <v>-0.99122374915806677</v>
      </c>
      <c r="G190" s="17">
        <f t="shared" si="192"/>
        <v>-9.2737582306427928</v>
      </c>
      <c r="H190" s="17">
        <f t="shared" ref="H190" si="193">(H202-H203)/H202*100</f>
        <v>-0.28818443804034583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4">(ATAN((C190+2.4)/10)+3.1415/2)/3.1415*1.75</f>
        <v>1.1626553401240483</v>
      </c>
      <c r="M190" s="17">
        <f t="shared" si="194"/>
        <v>1.3292318314615899</v>
      </c>
      <c r="N190" s="17">
        <f t="shared" si="194"/>
        <v>1.278366725350822</v>
      </c>
      <c r="O190" s="17">
        <f t="shared" si="194"/>
        <v>0.95296404130143919</v>
      </c>
      <c r="P190" s="17">
        <f t="shared" si="194"/>
        <v>0.53953755080736698</v>
      </c>
      <c r="Q190" s="17">
        <f t="shared" si="194"/>
        <v>0.99093705450948832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-22.236340533672173</v>
      </c>
      <c r="F191" s="17">
        <f>(F205-F204)/F211*1000</f>
        <v>-5.0697084917617232</v>
      </c>
      <c r="G191" s="17">
        <f>(G205-G204)/G211*1000</f>
        <v>-14.916096954630206</v>
      </c>
      <c r="H191" s="17">
        <f>(H205-H204)/H211*1000</f>
        <v>-18.424396442185515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5">(ATAN(E191/10)+3.1415/2)/3.1415*1.75</f>
        <v>0.23539629284463631</v>
      </c>
      <c r="O191" s="17">
        <f t="shared" si="195"/>
        <v>0.61362318382777048</v>
      </c>
      <c r="P191" s="17">
        <f t="shared" si="195"/>
        <v>0.32896988496867918</v>
      </c>
      <c r="Q191" s="17">
        <f t="shared" si="195"/>
        <v>0.2769809029670055</v>
      </c>
    </row>
    <row r="192" spans="1:17">
      <c r="A192" s="9">
        <v>8</v>
      </c>
      <c r="B192" s="15" t="s">
        <v>182</v>
      </c>
      <c r="C192" s="17">
        <f t="shared" ref="C192:H192" si="196">(C206-C207)/C211*1000</f>
        <v>-5.632040050062578</v>
      </c>
      <c r="D192" s="17">
        <f t="shared" si="196"/>
        <v>2.5348542458808616</v>
      </c>
      <c r="E192" s="17">
        <f t="shared" si="196"/>
        <v>24.777636594663278</v>
      </c>
      <c r="F192" s="17">
        <f t="shared" si="196"/>
        <v>24.714828897338403</v>
      </c>
      <c r="G192" s="17">
        <f t="shared" si="196"/>
        <v>-6.8365444375388433</v>
      </c>
      <c r="H192" s="17">
        <f t="shared" si="196"/>
        <v>-1.9059720457433291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0.58927115646497474</v>
      </c>
      <c r="M192" s="17">
        <f>(ATAN(D192/10)+3.1415/2)/3.1415*1.75</f>
        <v>1.0132933742362609</v>
      </c>
      <c r="N192" s="17">
        <f t="shared" si="195"/>
        <v>1.5363396667333389</v>
      </c>
      <c r="O192" s="17">
        <f t="shared" si="195"/>
        <v>1.5358485270297855</v>
      </c>
      <c r="P192" s="17">
        <f t="shared" si="195"/>
        <v>0.54094783964984516</v>
      </c>
      <c r="Q192" s="17">
        <f t="shared" si="195"/>
        <v>0.77008451695747093</v>
      </c>
    </row>
    <row r="193" spans="1:17">
      <c r="A193" s="9">
        <v>9</v>
      </c>
      <c r="B193" s="15" t="s">
        <v>183</v>
      </c>
      <c r="C193" s="17">
        <f>C208/C211*1000+0.0001</f>
        <v>1E-4</v>
      </c>
      <c r="D193" s="17">
        <f>D208/D211*1000+0.0001</f>
        <v>1E-4</v>
      </c>
      <c r="E193" s="17">
        <f t="shared" ref="E193:G193" si="197">E208/E211*1000</f>
        <v>1.2706480304955527</v>
      </c>
      <c r="F193" s="17">
        <f t="shared" si="197"/>
        <v>1.9011406844106464</v>
      </c>
      <c r="G193" s="17">
        <f t="shared" si="197"/>
        <v>1.8645121193287757</v>
      </c>
      <c r="H193" s="17">
        <f t="shared" ref="H193" si="198">H208/H211*1000</f>
        <v>1.9059720457433291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9">IF(C193/$I193&gt;1,2^((1-$I193/C193)/LN(10/3)),2^(-LOG($I193/C193,10/3)))</f>
        <v>3.9423462189380623E-3</v>
      </c>
      <c r="M193" s="17">
        <f t="shared" si="199"/>
        <v>3.9423462189380623E-3</v>
      </c>
      <c r="N193" s="17">
        <f t="shared" si="199"/>
        <v>0.90888808348321282</v>
      </c>
      <c r="O193" s="17">
        <f t="shared" si="199"/>
        <v>1.1291625045980804</v>
      </c>
      <c r="P193" s="17">
        <f t="shared" si="199"/>
        <v>1.1191311256988539</v>
      </c>
      <c r="Q193" s="17">
        <f t="shared" si="199"/>
        <v>1.1304634086984466</v>
      </c>
    </row>
    <row r="194" spans="1:17">
      <c r="A194" s="9">
        <v>10</v>
      </c>
      <c r="B194" s="15" t="s">
        <v>184</v>
      </c>
      <c r="C194" s="17">
        <f t="shared" ref="C194:G194" si="200">C209/C211*100</f>
        <v>0.12515644555694619</v>
      </c>
      <c r="D194" s="17">
        <f t="shared" si="200"/>
        <v>0.12674271229404308</v>
      </c>
      <c r="E194" s="17">
        <f t="shared" si="200"/>
        <v>0.12706480304955528</v>
      </c>
      <c r="F194" s="17">
        <f t="shared" si="200"/>
        <v>0.12674271229404308</v>
      </c>
      <c r="G194" s="17">
        <f t="shared" si="200"/>
        <v>0.1243008079552517</v>
      </c>
      <c r="H194" s="17">
        <f t="shared" ref="H194" si="201">H209/H211*100</f>
        <v>0.12706480304955528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9"/>
        <v>1.4130038717876912</v>
      </c>
      <c r="M194" s="17">
        <f t="shared" si="199"/>
        <v>1.4170771808790537</v>
      </c>
      <c r="N194" s="17">
        <f t="shared" si="199"/>
        <v>1.4178932506857276</v>
      </c>
      <c r="O194" s="17">
        <f t="shared" si="199"/>
        <v>1.4170771808790537</v>
      </c>
      <c r="P194" s="17">
        <f t="shared" si="199"/>
        <v>1.4107685446892895</v>
      </c>
      <c r="Q194" s="17">
        <f t="shared" si="199"/>
        <v>1.4178932506857276</v>
      </c>
    </row>
    <row r="195" spans="1:17">
      <c r="A195" s="9">
        <v>11</v>
      </c>
      <c r="B195" s="15" t="s">
        <v>185</v>
      </c>
      <c r="C195" s="17">
        <f t="shared" ref="C195:G195" si="202">C210/C211*1000</f>
        <v>5.632040050062578</v>
      </c>
      <c r="D195" s="17">
        <f t="shared" si="202"/>
        <v>5.7034220532319395</v>
      </c>
      <c r="E195" s="17">
        <f t="shared" si="202"/>
        <v>5.7179161372299872</v>
      </c>
      <c r="F195" s="17">
        <f t="shared" si="202"/>
        <v>5.7034220532319395</v>
      </c>
      <c r="G195" s="17">
        <f t="shared" si="202"/>
        <v>5.5935363579863271</v>
      </c>
      <c r="H195" s="17">
        <f t="shared" ref="H195" si="203">H210/H211*1000</f>
        <v>5.7179161372299872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9"/>
        <v>1.0667409944331276</v>
      </c>
      <c r="M195" s="17">
        <f t="shared" si="199"/>
        <v>1.0735866502308553</v>
      </c>
      <c r="N195" s="17">
        <f t="shared" si="199"/>
        <v>1.0749610441154183</v>
      </c>
      <c r="O195" s="17">
        <f t="shared" si="199"/>
        <v>1.0735866502308553</v>
      </c>
      <c r="P195" s="17">
        <f t="shared" si="199"/>
        <v>1.0629945077699159</v>
      </c>
      <c r="Q195" s="17">
        <f t="shared" si="199"/>
        <v>1.0749610441154183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15</v>
      </c>
      <c r="D197" s="17">
        <v>15</v>
      </c>
      <c r="E197" s="17">
        <v>15</v>
      </c>
      <c r="F197" s="17">
        <v>15</v>
      </c>
      <c r="G197" s="17">
        <v>15</v>
      </c>
      <c r="H197" s="17">
        <v>11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4</v>
      </c>
      <c r="D198" s="17">
        <v>4</v>
      </c>
      <c r="E198" s="17">
        <v>4</v>
      </c>
      <c r="F198" s="17">
        <v>4</v>
      </c>
      <c r="G198" s="17">
        <v>4</v>
      </c>
      <c r="H198" s="17">
        <v>4</v>
      </c>
      <c r="K198" s="15" t="s">
        <v>187</v>
      </c>
      <c r="L198" s="17">
        <f t="shared" ref="L198:L203" si="204">L185</f>
        <v>1.308722640068021</v>
      </c>
      <c r="M198" s="17">
        <f t="shared" ref="M198:M203" si="205">N185</f>
        <v>1.3147641694586489</v>
      </c>
      <c r="N198" s="17">
        <f t="shared" ref="N198:N208" si="206">P185</f>
        <v>1.3059628914712877</v>
      </c>
      <c r="O198" s="17">
        <f>Q185</f>
        <v>1.1779993738911465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0.56999999999999995</v>
      </c>
      <c r="K199" s="15" t="s">
        <v>190</v>
      </c>
      <c r="L199" s="17">
        <f t="shared" si="204"/>
        <v>0.76347964451483741</v>
      </c>
      <c r="M199" s="17">
        <f t="shared" si="205"/>
        <v>0.77016024937000027</v>
      </c>
      <c r="N199" s="17">
        <f t="shared" si="206"/>
        <v>0.76047028311929998</v>
      </c>
      <c r="O199" s="17">
        <f t="shared" ref="O199:O208" si="207">Q186</f>
        <v>0.77016024937000027</v>
      </c>
    </row>
    <row r="200" spans="1:17">
      <c r="A200" s="9">
        <v>4</v>
      </c>
      <c r="B200" s="10" t="s">
        <v>191</v>
      </c>
      <c r="C200" s="17">
        <v>39.5</v>
      </c>
      <c r="D200" s="17">
        <v>38</v>
      </c>
      <c r="E200" s="17">
        <v>25.9</v>
      </c>
      <c r="F200" s="17">
        <v>39</v>
      </c>
      <c r="G200" s="17">
        <v>39.4</v>
      </c>
      <c r="H200" s="17">
        <v>39.700000000000003</v>
      </c>
      <c r="K200" s="15" t="s">
        <v>192</v>
      </c>
      <c r="L200" s="17">
        <f t="shared" si="204"/>
        <v>8.8737830999390996E-4</v>
      </c>
      <c r="M200" s="17">
        <f t="shared" si="205"/>
        <v>8.8737830999390996E-4</v>
      </c>
      <c r="N200" s="17">
        <f t="shared" si="206"/>
        <v>8.8737830999390996E-4</v>
      </c>
      <c r="O200" s="17">
        <f t="shared" si="207"/>
        <v>0.37388076002330117</v>
      </c>
    </row>
    <row r="201" spans="1:17">
      <c r="A201" s="9">
        <v>5</v>
      </c>
      <c r="B201" s="10" t="s">
        <v>193</v>
      </c>
      <c r="C201" s="17"/>
      <c r="D201" s="17"/>
      <c r="E201" s="17"/>
      <c r="F201" s="17"/>
      <c r="G201" s="17"/>
      <c r="H201" s="17"/>
      <c r="K201" s="15" t="s">
        <v>194</v>
      </c>
      <c r="L201" s="17">
        <f t="shared" si="204"/>
        <v>0.89450277581660931</v>
      </c>
      <c r="M201" s="17">
        <f t="shared" si="205"/>
        <v>0.7076817648941981</v>
      </c>
      <c r="N201" s="17">
        <f t="shared" si="206"/>
        <v>0.88967766193795206</v>
      </c>
      <c r="O201" s="17">
        <f t="shared" si="207"/>
        <v>0.90495735211022887</v>
      </c>
    </row>
    <row r="202" spans="1:17">
      <c r="A202" s="9">
        <v>6</v>
      </c>
      <c r="B202" s="10" t="s">
        <v>195</v>
      </c>
      <c r="C202" s="17">
        <v>8146</v>
      </c>
      <c r="D202" s="17">
        <v>7887.8</v>
      </c>
      <c r="E202" s="17">
        <v>9141</v>
      </c>
      <c r="F202" s="17">
        <v>9947.2999999999993</v>
      </c>
      <c r="G202" s="17">
        <v>10281.700000000001</v>
      </c>
      <c r="H202" s="17">
        <v>10757</v>
      </c>
      <c r="K202" s="15" t="s">
        <v>196</v>
      </c>
      <c r="L202" s="17">
        <f t="shared" si="204"/>
        <v>1.503867226185416E-3</v>
      </c>
      <c r="M202" s="17">
        <f t="shared" si="205"/>
        <v>1.503867226185416E-3</v>
      </c>
      <c r="N202" s="17">
        <f t="shared" si="206"/>
        <v>1.503867226185416E-3</v>
      </c>
      <c r="O202" s="17">
        <f t="shared" si="207"/>
        <v>1.503867226185416E-3</v>
      </c>
    </row>
    <row r="203" spans="1:17">
      <c r="A203" s="9">
        <v>7</v>
      </c>
      <c r="B203" s="10" t="s">
        <v>197</v>
      </c>
      <c r="C203" s="17">
        <v>7879</v>
      </c>
      <c r="D203" s="17">
        <v>7239.5</v>
      </c>
      <c r="E203" s="17">
        <v>8552</v>
      </c>
      <c r="F203" s="17">
        <v>10045.9</v>
      </c>
      <c r="G203" s="17">
        <v>11235.2</v>
      </c>
      <c r="H203" s="17">
        <v>10788</v>
      </c>
      <c r="K203" s="15" t="s">
        <v>198</v>
      </c>
      <c r="L203" s="17">
        <f t="shared" si="204"/>
        <v>1.1626553401240483</v>
      </c>
      <c r="M203" s="17">
        <f t="shared" si="205"/>
        <v>1.278366725350822</v>
      </c>
      <c r="N203" s="17">
        <f t="shared" si="206"/>
        <v>0.53953755080736698</v>
      </c>
      <c r="O203" s="17">
        <f t="shared" si="207"/>
        <v>0.99093705450948832</v>
      </c>
    </row>
    <row r="204" spans="1:17">
      <c r="A204" s="9">
        <v>8</v>
      </c>
      <c r="B204" s="10" t="s">
        <v>199</v>
      </c>
      <c r="C204" s="17"/>
      <c r="D204" s="17"/>
      <c r="E204" s="17">
        <v>48</v>
      </c>
      <c r="F204" s="17">
        <v>26</v>
      </c>
      <c r="G204" s="17">
        <v>34</v>
      </c>
      <c r="H204" s="17">
        <v>37</v>
      </c>
      <c r="K204" s="15" t="s">
        <v>200</v>
      </c>
      <c r="L204" s="17">
        <f>N191</f>
        <v>0.23539629284463631</v>
      </c>
      <c r="M204" s="17">
        <f>O191</f>
        <v>0.61362318382777048</v>
      </c>
      <c r="N204" s="17">
        <f t="shared" si="206"/>
        <v>0.32896988496867918</v>
      </c>
      <c r="O204" s="17">
        <f t="shared" si="207"/>
        <v>0.2769809029670055</v>
      </c>
    </row>
    <row r="205" spans="1:17">
      <c r="A205" s="9">
        <v>9</v>
      </c>
      <c r="B205" s="10" t="s">
        <v>201</v>
      </c>
      <c r="C205" s="17"/>
      <c r="D205" s="17"/>
      <c r="E205" s="17">
        <v>13</v>
      </c>
      <c r="F205" s="17">
        <v>18</v>
      </c>
      <c r="G205" s="17">
        <v>10</v>
      </c>
      <c r="H205" s="17">
        <v>8</v>
      </c>
      <c r="K205" s="15" t="s">
        <v>202</v>
      </c>
      <c r="L205" s="17">
        <f>L192</f>
        <v>0.58927115646497474</v>
      </c>
      <c r="M205" s="17">
        <f>N192</f>
        <v>1.5363396667333389</v>
      </c>
      <c r="N205" s="17">
        <f t="shared" si="206"/>
        <v>0.54094783964984516</v>
      </c>
      <c r="O205" s="17">
        <f t="shared" si="207"/>
        <v>0.77008451695747093</v>
      </c>
    </row>
    <row r="206" spans="1:17">
      <c r="A206" s="9">
        <v>10</v>
      </c>
      <c r="B206" s="10" t="s">
        <v>203</v>
      </c>
      <c r="C206" s="17">
        <v>38</v>
      </c>
      <c r="D206" s="17">
        <v>51</v>
      </c>
      <c r="E206" s="17">
        <v>83</v>
      </c>
      <c r="F206" s="17">
        <v>100</v>
      </c>
      <c r="G206" s="17">
        <v>55</v>
      </c>
      <c r="H206" s="17">
        <v>55</v>
      </c>
      <c r="K206" s="15" t="s">
        <v>204</v>
      </c>
      <c r="L206" s="17">
        <f>L193</f>
        <v>3.9423462189380623E-3</v>
      </c>
      <c r="M206" s="17">
        <f>N193</f>
        <v>0.90888808348321282</v>
      </c>
      <c r="N206" s="17">
        <f t="shared" si="206"/>
        <v>1.1191311256988539</v>
      </c>
      <c r="O206" s="17">
        <f t="shared" si="207"/>
        <v>1.1304634086984466</v>
      </c>
    </row>
    <row r="207" spans="1:17">
      <c r="A207" s="9">
        <v>11</v>
      </c>
      <c r="B207" s="10" t="s">
        <v>205</v>
      </c>
      <c r="C207" s="17">
        <v>47</v>
      </c>
      <c r="D207" s="17">
        <v>47</v>
      </c>
      <c r="E207" s="17">
        <v>44</v>
      </c>
      <c r="F207" s="17">
        <v>61</v>
      </c>
      <c r="G207" s="17">
        <v>66</v>
      </c>
      <c r="H207" s="17">
        <v>58</v>
      </c>
      <c r="K207" s="15" t="s">
        <v>206</v>
      </c>
      <c r="L207" s="17">
        <f>L194</f>
        <v>1.4130038717876912</v>
      </c>
      <c r="M207" s="17">
        <f>N194</f>
        <v>1.4178932506857276</v>
      </c>
      <c r="N207" s="17">
        <f t="shared" si="206"/>
        <v>1.4107685446892895</v>
      </c>
      <c r="O207" s="17">
        <f t="shared" si="207"/>
        <v>1.4178932506857276</v>
      </c>
    </row>
    <row r="208" spans="1:17">
      <c r="A208" s="9">
        <v>12</v>
      </c>
      <c r="B208" s="10" t="s">
        <v>207</v>
      </c>
      <c r="C208" s="17"/>
      <c r="D208" s="17"/>
      <c r="E208" s="17">
        <v>2</v>
      </c>
      <c r="F208" s="17">
        <v>3</v>
      </c>
      <c r="G208" s="17">
        <v>3</v>
      </c>
      <c r="H208" s="17">
        <v>3</v>
      </c>
      <c r="K208" s="15" t="s">
        <v>208</v>
      </c>
      <c r="L208" s="17">
        <f>L195</f>
        <v>1.0667409944331276</v>
      </c>
      <c r="M208" s="17">
        <f>N195</f>
        <v>1.0749610441154183</v>
      </c>
      <c r="N208" s="17">
        <f t="shared" si="206"/>
        <v>1.0629945077699159</v>
      </c>
      <c r="O208" s="17">
        <f t="shared" si="207"/>
        <v>1.0749610441154183</v>
      </c>
    </row>
    <row r="209" spans="1:17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</row>
    <row r="210" spans="1:17">
      <c r="A210" s="9">
        <v>14</v>
      </c>
      <c r="B210" s="10" t="s">
        <v>211</v>
      </c>
      <c r="C210" s="17">
        <v>9</v>
      </c>
      <c r="D210" s="17">
        <v>9</v>
      </c>
      <c r="E210" s="17">
        <v>9</v>
      </c>
      <c r="F210" s="17">
        <v>9</v>
      </c>
      <c r="G210" s="21">
        <v>9</v>
      </c>
      <c r="H210" s="21">
        <v>9</v>
      </c>
    </row>
    <row r="211" spans="1:17">
      <c r="A211" s="9">
        <v>15</v>
      </c>
      <c r="B211" s="10" t="s">
        <v>213</v>
      </c>
      <c r="C211" s="17">
        <v>1598</v>
      </c>
      <c r="D211" s="17">
        <v>1578</v>
      </c>
      <c r="E211" s="17">
        <v>1574</v>
      </c>
      <c r="F211" s="17">
        <v>1578</v>
      </c>
      <c r="G211" s="17">
        <v>1609</v>
      </c>
      <c r="H211" s="17">
        <v>1574</v>
      </c>
    </row>
    <row r="213" spans="1:17" ht="16">
      <c r="A213" s="20" t="s">
        <v>339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08">C227/C241*1000</f>
        <v>5.3380782918149468</v>
      </c>
      <c r="D215" s="17">
        <f t="shared" si="208"/>
        <v>9.2421441774491697</v>
      </c>
      <c r="E215" s="17">
        <f t="shared" si="208"/>
        <v>5.7581573896353166</v>
      </c>
      <c r="F215" s="17">
        <f t="shared" si="208"/>
        <v>5.6603773584905657</v>
      </c>
      <c r="G215" s="17">
        <f t="shared" si="208"/>
        <v>3.8461538461538463</v>
      </c>
      <c r="H215" s="17">
        <f t="shared" ref="H215" si="209">H227/H241*1000</f>
        <v>5.8708414872798436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10">IF(C215/$I215&gt;1,2^((1-$I215/C215)/LN(10/3)),2^(-LOG($I215/C215,10/3)))</f>
        <v>1.0371349481738108</v>
      </c>
      <c r="M215" s="17">
        <f t="shared" si="210"/>
        <v>1.3024588992959709</v>
      </c>
      <c r="N215" s="17">
        <f t="shared" si="210"/>
        <v>1.0787497064140594</v>
      </c>
      <c r="O215" s="17">
        <f t="shared" si="210"/>
        <v>1.0694740029997116</v>
      </c>
      <c r="P215" s="17">
        <f t="shared" si="210"/>
        <v>0.85980687969183367</v>
      </c>
      <c r="Q215" s="17">
        <f t="shared" si="210"/>
        <v>1.0891504281714146</v>
      </c>
    </row>
    <row r="216" spans="1:17">
      <c r="A216" s="9">
        <v>2</v>
      </c>
      <c r="B216" s="15" t="s">
        <v>176</v>
      </c>
      <c r="C216" s="17">
        <f t="shared" ref="C216:G216" si="211">C228/C241*1000</f>
        <v>1.779359430604982</v>
      </c>
      <c r="D216" s="17">
        <f t="shared" si="211"/>
        <v>1.8484288354898337</v>
      </c>
      <c r="E216" s="17">
        <f t="shared" si="211"/>
        <v>1.9193857965451055</v>
      </c>
      <c r="F216" s="17">
        <f t="shared" si="211"/>
        <v>1.8867924528301887</v>
      </c>
      <c r="G216" s="17">
        <f t="shared" si="211"/>
        <v>1.9230769230769231</v>
      </c>
      <c r="H216" s="17">
        <f>H228/H241*1000+0.00001</f>
        <v>1.0000000000000001E-5</v>
      </c>
      <c r="I216" s="18">
        <f>Показатели!$E$3</f>
        <v>4</v>
      </c>
      <c r="J216" s="9">
        <v>2</v>
      </c>
      <c r="K216" s="15" t="s">
        <v>176</v>
      </c>
      <c r="L216" s="17">
        <f t="shared" si="210"/>
        <v>0.62728515713350563</v>
      </c>
      <c r="M216" s="17">
        <f t="shared" si="210"/>
        <v>0.64119011438556295</v>
      </c>
      <c r="N216" s="17">
        <f t="shared" si="210"/>
        <v>0.65524735787519983</v>
      </c>
      <c r="O216" s="17">
        <f t="shared" si="210"/>
        <v>0.64881818513803946</v>
      </c>
      <c r="P216" s="17">
        <f t="shared" si="210"/>
        <v>0.65597251758654351</v>
      </c>
      <c r="Q216" s="17">
        <f t="shared" si="210"/>
        <v>5.953890330241973E-4</v>
      </c>
    </row>
    <row r="217" spans="1:17">
      <c r="A217" s="9">
        <v>3</v>
      </c>
      <c r="B217" s="15" t="s">
        <v>177</v>
      </c>
      <c r="C217" s="17">
        <f t="shared" ref="C217:H217" si="212">C229/C241*1000+0.00001</f>
        <v>1.0000000000000001E-5</v>
      </c>
      <c r="D217" s="17">
        <f t="shared" si="212"/>
        <v>1.0000000000000001E-5</v>
      </c>
      <c r="E217" s="17">
        <f t="shared" si="212"/>
        <v>1.0000000000000001E-5</v>
      </c>
      <c r="F217" s="17">
        <f t="shared" si="212"/>
        <v>1.0000000000000001E-5</v>
      </c>
      <c r="G217" s="17">
        <f t="shared" si="212"/>
        <v>1.0000000000000001E-5</v>
      </c>
      <c r="H217" s="17">
        <f t="shared" si="212"/>
        <v>0.58709414872798427</v>
      </c>
      <c r="I217" s="18">
        <f>Показатели!$E$4</f>
        <v>2</v>
      </c>
      <c r="J217" s="9">
        <v>3</v>
      </c>
      <c r="K217" s="15" t="s">
        <v>177</v>
      </c>
      <c r="L217" s="17">
        <f t="shared" si="210"/>
        <v>8.8737830999390996E-4</v>
      </c>
      <c r="M217" s="17">
        <f t="shared" si="210"/>
        <v>8.8737830999390996E-4</v>
      </c>
      <c r="N217" s="17">
        <f t="shared" si="210"/>
        <v>8.8737830999390996E-4</v>
      </c>
      <c r="O217" s="17">
        <f t="shared" si="210"/>
        <v>8.8737830999390996E-4</v>
      </c>
      <c r="P217" s="17">
        <f t="shared" si="210"/>
        <v>8.8737830999390996E-4</v>
      </c>
      <c r="Q217" s="17">
        <f t="shared" si="210"/>
        <v>0.49377969280219219</v>
      </c>
    </row>
    <row r="218" spans="1:17">
      <c r="A218" s="9">
        <v>4</v>
      </c>
      <c r="B218" s="15" t="s">
        <v>178</v>
      </c>
      <c r="C218" s="17">
        <f t="shared" ref="C218:G218" si="213">C230/C241*1000</f>
        <v>34.875444839857657</v>
      </c>
      <c r="D218" s="17">
        <f t="shared" si="213"/>
        <v>36.044362292051751</v>
      </c>
      <c r="E218" s="17">
        <f t="shared" si="213"/>
        <v>37.428023032629554</v>
      </c>
      <c r="F218" s="17">
        <f t="shared" si="213"/>
        <v>36.79245283018868</v>
      </c>
      <c r="G218" s="17">
        <f t="shared" si="213"/>
        <v>37.5</v>
      </c>
      <c r="H218" s="17">
        <f t="shared" ref="H218" si="214">H230/H241*1000</f>
        <v>38.160469667318978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10"/>
        <v>1.0838102447837348</v>
      </c>
      <c r="M218" s="17">
        <f t="shared" si="210"/>
        <v>1.1013572164086785</v>
      </c>
      <c r="N218" s="17">
        <f t="shared" si="210"/>
        <v>1.1210408796886564</v>
      </c>
      <c r="O218" s="17">
        <f t="shared" si="210"/>
        <v>1.1121400691740964</v>
      </c>
      <c r="P218" s="17">
        <f t="shared" si="210"/>
        <v>1.122034245531371</v>
      </c>
      <c r="Q218" s="17">
        <f t="shared" si="210"/>
        <v>1.1310142422846026</v>
      </c>
    </row>
    <row r="219" spans="1:17">
      <c r="A219" s="9">
        <v>5</v>
      </c>
      <c r="B219" s="15" t="s">
        <v>179</v>
      </c>
      <c r="C219" s="17">
        <f>C231/C241*1000+0.0001</f>
        <v>1E-4</v>
      </c>
      <c r="D219" s="17">
        <f t="shared" ref="D219:G219" si="215">D231/D241*1000</f>
        <v>6.654343807763401</v>
      </c>
      <c r="E219" s="17">
        <f t="shared" si="215"/>
        <v>6.9097888675623809</v>
      </c>
      <c r="F219" s="17">
        <f t="shared" si="215"/>
        <v>6.7924528301886795</v>
      </c>
      <c r="G219" s="17">
        <f t="shared" si="215"/>
        <v>6.9230769230769234</v>
      </c>
      <c r="H219" s="17">
        <f t="shared" ref="H219" si="216">H231/H241*1000</f>
        <v>7.0450097847358126</v>
      </c>
      <c r="I219" s="18">
        <f>Показатели!$E$6</f>
        <v>8</v>
      </c>
      <c r="J219" s="9">
        <v>5</v>
      </c>
      <c r="K219" s="15" t="s">
        <v>179</v>
      </c>
      <c r="L219" s="17">
        <f t="shared" si="210"/>
        <v>1.503867226185416E-3</v>
      </c>
      <c r="M219" s="17">
        <f t="shared" si="210"/>
        <v>0.89939702670976363</v>
      </c>
      <c r="N219" s="17">
        <f t="shared" si="210"/>
        <v>0.91911511455088735</v>
      </c>
      <c r="O219" s="17">
        <f t="shared" si="210"/>
        <v>0.91009691742920118</v>
      </c>
      <c r="P219" s="17">
        <f t="shared" si="210"/>
        <v>0.92013229568584154</v>
      </c>
      <c r="Q219" s="17">
        <f t="shared" si="210"/>
        <v>0.92942770305842626</v>
      </c>
    </row>
    <row r="220" spans="1:17">
      <c r="A220" s="9">
        <v>6</v>
      </c>
      <c r="B220" s="15" t="s">
        <v>180</v>
      </c>
      <c r="C220" s="17">
        <f t="shared" ref="C220:G220" si="217">(C232-C233)/C232*100</f>
        <v>-0.62295081967213117</v>
      </c>
      <c r="D220" s="17">
        <f t="shared" si="217"/>
        <v>7.4481074481074483</v>
      </c>
      <c r="E220" s="17">
        <f t="shared" si="217"/>
        <v>9.1772835240768735</v>
      </c>
      <c r="F220" s="17">
        <f t="shared" si="217"/>
        <v>-11.621741051701282</v>
      </c>
      <c r="G220" s="17">
        <f t="shared" si="217"/>
        <v>3.1536113936927768</v>
      </c>
      <c r="H220" s="17">
        <f t="shared" ref="H220" si="218">(H232-H233)/H232*100</f>
        <v>3.8141470180305128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19">(ATAN((C220+2.4)/10)+3.1415/2)/3.1415*1.75</f>
        <v>0.97296936009905755</v>
      </c>
      <c r="M220" s="17">
        <f t="shared" si="219"/>
        <v>1.3082499568654729</v>
      </c>
      <c r="N220" s="17">
        <f t="shared" si="219"/>
        <v>1.3531611874806382</v>
      </c>
      <c r="O220" s="17">
        <f t="shared" si="219"/>
        <v>0.46002924158609776</v>
      </c>
      <c r="P220" s="17">
        <f t="shared" si="219"/>
        <v>1.1574008834736547</v>
      </c>
      <c r="Q220" s="17">
        <f t="shared" si="219"/>
        <v>1.1847341059978871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-9.5969289827255277</v>
      </c>
      <c r="F221" s="17">
        <f>(F235-F234)/F241*1000</f>
        <v>-32.075471698113205</v>
      </c>
      <c r="G221" s="17">
        <f>(G235-G234)/G241*1000</f>
        <v>-1.9230769230769231</v>
      </c>
      <c r="H221" s="17">
        <f>(H235-H234)/H241*1000</f>
        <v>-27.397260273972602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20">(ATAN(E221/10)+3.1415/2)/3.1415*1.75</f>
        <v>0.4489431045784642</v>
      </c>
      <c r="O221" s="17">
        <f t="shared" si="220"/>
        <v>0.16832561471505855</v>
      </c>
      <c r="P221" s="17">
        <f t="shared" si="220"/>
        <v>0.76916536563496651</v>
      </c>
      <c r="Q221" s="17">
        <f t="shared" si="220"/>
        <v>0.19493074166355687</v>
      </c>
    </row>
    <row r="222" spans="1:17">
      <c r="A222" s="9">
        <v>8</v>
      </c>
      <c r="B222" s="15" t="s">
        <v>182</v>
      </c>
      <c r="C222" s="17">
        <f t="shared" ref="C222:H222" si="221">(C236-C237)/C241*1000</f>
        <v>-17.793594306049823</v>
      </c>
      <c r="D222" s="17">
        <f t="shared" si="221"/>
        <v>-3.6968576709796674</v>
      </c>
      <c r="E222" s="17">
        <f t="shared" si="221"/>
        <v>26.871401151631478</v>
      </c>
      <c r="F222" s="17">
        <f t="shared" si="221"/>
        <v>13.20754716981132</v>
      </c>
      <c r="G222" s="17">
        <f t="shared" si="221"/>
        <v>-15.384615384615385</v>
      </c>
      <c r="H222" s="17">
        <f t="shared" si="221"/>
        <v>-3.9138943248532287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0.28519358689049035</v>
      </c>
      <c r="M222" s="17">
        <f>(ATAN(D222/10)+3.1415/2)/3.1415*1.75</f>
        <v>0.67774355605890868</v>
      </c>
      <c r="N222" s="17">
        <f t="shared" si="220"/>
        <v>1.5515661540251839</v>
      </c>
      <c r="O222" s="17">
        <f t="shared" si="220"/>
        <v>1.3890200609621737</v>
      </c>
      <c r="P222" s="17">
        <f t="shared" si="220"/>
        <v>0.3210490415863449</v>
      </c>
      <c r="Q222" s="17">
        <f t="shared" si="220"/>
        <v>0.66718283117831201</v>
      </c>
    </row>
    <row r="223" spans="1:17">
      <c r="A223" s="9">
        <v>9</v>
      </c>
      <c r="B223" s="15" t="s">
        <v>183</v>
      </c>
      <c r="C223" s="17">
        <f>C238/C241*1000+0.0001</f>
        <v>1E-4</v>
      </c>
      <c r="D223" s="17">
        <f>D238/D241*1000+0.0001</f>
        <v>1E-4</v>
      </c>
      <c r="E223" s="17">
        <f t="shared" ref="E223:G223" si="222">E238/E241*1000</f>
        <v>3.8387715930902111</v>
      </c>
      <c r="F223" s="17">
        <f t="shared" si="222"/>
        <v>3.7735849056603774</v>
      </c>
      <c r="G223" s="17">
        <f t="shared" si="222"/>
        <v>3.8461538461538463</v>
      </c>
      <c r="H223" s="17">
        <f t="shared" ref="H223" si="223">H238/H241*1000</f>
        <v>3.9138943248532287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4">IF(C223/$I223&gt;1,2^((1-$I223/C223)/LN(10/3)),2^(-LOG($I223/C223,10/3)))</f>
        <v>3.9423462189380623E-3</v>
      </c>
      <c r="M223" s="17">
        <f t="shared" si="224"/>
        <v>3.9423462189380623E-3</v>
      </c>
      <c r="N223" s="17">
        <f t="shared" si="224"/>
        <v>1.4201398667006864</v>
      </c>
      <c r="O223" s="17">
        <f t="shared" si="224"/>
        <v>1.4146317885163788</v>
      </c>
      <c r="P223" s="17">
        <f t="shared" si="224"/>
        <v>1.4207531977224319</v>
      </c>
      <c r="Q223" s="17">
        <f t="shared" si="224"/>
        <v>1.4262851105192362</v>
      </c>
    </row>
    <row r="224" spans="1:17">
      <c r="A224" s="9">
        <v>10</v>
      </c>
      <c r="B224" s="15" t="s">
        <v>184</v>
      </c>
      <c r="C224" s="17">
        <f t="shared" ref="C224:G224" si="225">C239/C241*100</f>
        <v>0.1779359430604982</v>
      </c>
      <c r="D224" s="17">
        <f t="shared" si="225"/>
        <v>0.18484288354898337</v>
      </c>
      <c r="E224" s="17">
        <f t="shared" si="225"/>
        <v>0.19193857965451055</v>
      </c>
      <c r="F224" s="17">
        <f t="shared" si="225"/>
        <v>0.18867924528301888</v>
      </c>
      <c r="G224" s="17">
        <f t="shared" si="225"/>
        <v>0.19230769230769232</v>
      </c>
      <c r="H224" s="17">
        <f t="shared" ref="H224" si="226">H239/H241*100</f>
        <v>0.19569471624266144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4"/>
        <v>1.5127667605043522</v>
      </c>
      <c r="M224" s="17">
        <f t="shared" si="224"/>
        <v>1.5219391687926009</v>
      </c>
      <c r="N224" s="17">
        <f t="shared" si="224"/>
        <v>1.5307264966591525</v>
      </c>
      <c r="O224" s="17">
        <f t="shared" si="224"/>
        <v>1.5267659379967862</v>
      </c>
      <c r="P224" s="17">
        <f t="shared" si="224"/>
        <v>1.5311671924446999</v>
      </c>
      <c r="Q224" s="17">
        <f t="shared" si="224"/>
        <v>1.5351391683295723</v>
      </c>
    </row>
    <row r="225" spans="1:17">
      <c r="A225" s="9">
        <v>11</v>
      </c>
      <c r="B225" s="15" t="s">
        <v>185</v>
      </c>
      <c r="C225" s="17">
        <f t="shared" ref="C225:G225" si="227">C240/C241*1000</f>
        <v>7.1174377224199281</v>
      </c>
      <c r="D225" s="17">
        <f t="shared" si="227"/>
        <v>7.3937153419593349</v>
      </c>
      <c r="E225" s="17">
        <f t="shared" si="227"/>
        <v>7.6775431861804222</v>
      </c>
      <c r="F225" s="17">
        <f t="shared" si="227"/>
        <v>7.5471698113207548</v>
      </c>
      <c r="G225" s="17">
        <f t="shared" si="227"/>
        <v>7.6923076923076925</v>
      </c>
      <c r="H225" s="17">
        <f t="shared" ref="H225" si="228">H240/H241*1000</f>
        <v>7.8277886497064575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4"/>
        <v>1.1868179109733414</v>
      </c>
      <c r="M225" s="17">
        <f t="shared" si="224"/>
        <v>1.2048899837804179</v>
      </c>
      <c r="N225" s="17">
        <f t="shared" si="224"/>
        <v>1.2223572652023043</v>
      </c>
      <c r="O225" s="17">
        <f t="shared" si="224"/>
        <v>1.2144658698493436</v>
      </c>
      <c r="P225" s="17">
        <f t="shared" si="224"/>
        <v>1.2232372460774106</v>
      </c>
      <c r="Q225" s="17">
        <f t="shared" si="224"/>
        <v>1.2311856363606726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3</v>
      </c>
      <c r="D227" s="17">
        <v>5</v>
      </c>
      <c r="E227" s="17">
        <v>3</v>
      </c>
      <c r="F227" s="17">
        <v>3</v>
      </c>
      <c r="G227" s="17">
        <v>2</v>
      </c>
      <c r="H227" s="17">
        <v>3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1</v>
      </c>
      <c r="D228" s="17">
        <v>1</v>
      </c>
      <c r="E228" s="17">
        <v>1</v>
      </c>
      <c r="F228" s="17">
        <v>1</v>
      </c>
      <c r="G228" s="17">
        <v>1</v>
      </c>
      <c r="H228" s="17">
        <v>0</v>
      </c>
      <c r="K228" s="15" t="s">
        <v>187</v>
      </c>
      <c r="L228" s="17">
        <f t="shared" ref="L228:L233" si="229">L215</f>
        <v>1.0371349481738108</v>
      </c>
      <c r="M228" s="17">
        <f t="shared" ref="M228:M233" si="230">N215</f>
        <v>1.0787497064140594</v>
      </c>
      <c r="N228" s="17">
        <f t="shared" ref="N228:N238" si="231">P215</f>
        <v>0.85980687969183367</v>
      </c>
      <c r="O228" s="17">
        <f>Q215</f>
        <v>1.0891504281714146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0.3</v>
      </c>
      <c r="K229" s="15" t="s">
        <v>190</v>
      </c>
      <c r="L229" s="17">
        <f t="shared" si="229"/>
        <v>0.62728515713350563</v>
      </c>
      <c r="M229" s="17">
        <f t="shared" si="230"/>
        <v>0.65524735787519983</v>
      </c>
      <c r="N229" s="17">
        <f t="shared" si="231"/>
        <v>0.65597251758654351</v>
      </c>
      <c r="O229" s="17">
        <f t="shared" ref="O229:O238" si="232">Q216</f>
        <v>5.953890330241973E-4</v>
      </c>
    </row>
    <row r="230" spans="1:17">
      <c r="A230" s="9">
        <v>4</v>
      </c>
      <c r="B230" s="10" t="s">
        <v>191</v>
      </c>
      <c r="C230" s="17">
        <v>19.600000000000001</v>
      </c>
      <c r="D230" s="17">
        <v>19.5</v>
      </c>
      <c r="E230" s="17">
        <v>19.5</v>
      </c>
      <c r="F230" s="17">
        <v>19.5</v>
      </c>
      <c r="G230" s="17">
        <v>19.5</v>
      </c>
      <c r="H230" s="17">
        <v>19.5</v>
      </c>
      <c r="K230" s="15" t="s">
        <v>192</v>
      </c>
      <c r="L230" s="17">
        <f t="shared" si="229"/>
        <v>8.8737830999390996E-4</v>
      </c>
      <c r="M230" s="17">
        <f t="shared" si="230"/>
        <v>8.8737830999390996E-4</v>
      </c>
      <c r="N230" s="17">
        <f t="shared" si="231"/>
        <v>8.8737830999390996E-4</v>
      </c>
      <c r="O230" s="17">
        <f t="shared" si="232"/>
        <v>0.49377969280219219</v>
      </c>
    </row>
    <row r="231" spans="1:17">
      <c r="A231" s="9">
        <v>5</v>
      </c>
      <c r="B231" s="10" t="s">
        <v>193</v>
      </c>
      <c r="C231" s="17"/>
      <c r="D231" s="17">
        <v>3.6</v>
      </c>
      <c r="E231" s="17">
        <v>3.6</v>
      </c>
      <c r="F231" s="17">
        <v>3.6</v>
      </c>
      <c r="G231" s="17">
        <v>3.6</v>
      </c>
      <c r="H231" s="17">
        <v>3.6</v>
      </c>
      <c r="K231" s="15" t="s">
        <v>194</v>
      </c>
      <c r="L231" s="17">
        <f t="shared" si="229"/>
        <v>1.0838102447837348</v>
      </c>
      <c r="M231" s="17">
        <f t="shared" si="230"/>
        <v>1.1210408796886564</v>
      </c>
      <c r="N231" s="17">
        <f t="shared" si="231"/>
        <v>1.122034245531371</v>
      </c>
      <c r="O231" s="17">
        <f t="shared" si="232"/>
        <v>1.1310142422846026</v>
      </c>
    </row>
    <row r="232" spans="1:17">
      <c r="A232" s="9">
        <v>6</v>
      </c>
      <c r="B232" s="10" t="s">
        <v>195</v>
      </c>
      <c r="C232" s="17">
        <v>3050</v>
      </c>
      <c r="D232" s="17">
        <v>4095</v>
      </c>
      <c r="E232" s="17">
        <v>4631</v>
      </c>
      <c r="F232" s="17">
        <v>4526</v>
      </c>
      <c r="G232" s="17">
        <v>4915</v>
      </c>
      <c r="H232" s="17">
        <v>5768</v>
      </c>
      <c r="K232" s="15" t="s">
        <v>196</v>
      </c>
      <c r="L232" s="17">
        <f t="shared" si="229"/>
        <v>1.503867226185416E-3</v>
      </c>
      <c r="M232" s="17">
        <f t="shared" si="230"/>
        <v>0.91911511455088735</v>
      </c>
      <c r="N232" s="17">
        <f t="shared" si="231"/>
        <v>0.92013229568584154</v>
      </c>
      <c r="O232" s="17">
        <f t="shared" si="232"/>
        <v>0.92942770305842626</v>
      </c>
    </row>
    <row r="233" spans="1:17">
      <c r="A233" s="9">
        <v>7</v>
      </c>
      <c r="B233" s="10" t="s">
        <v>197</v>
      </c>
      <c r="C233" s="17">
        <v>3069</v>
      </c>
      <c r="D233" s="17">
        <v>3790</v>
      </c>
      <c r="E233" s="17">
        <v>4206</v>
      </c>
      <c r="F233" s="17">
        <v>5052</v>
      </c>
      <c r="G233" s="17">
        <v>4760</v>
      </c>
      <c r="H233" s="17">
        <v>5548</v>
      </c>
      <c r="K233" s="15" t="s">
        <v>198</v>
      </c>
      <c r="L233" s="17">
        <f t="shared" si="229"/>
        <v>0.97296936009905755</v>
      </c>
      <c r="M233" s="17">
        <f t="shared" si="230"/>
        <v>1.3531611874806382</v>
      </c>
      <c r="N233" s="17">
        <f t="shared" si="231"/>
        <v>1.1574008834736547</v>
      </c>
      <c r="O233" s="17">
        <f t="shared" si="232"/>
        <v>1.1847341059978871</v>
      </c>
    </row>
    <row r="234" spans="1:17">
      <c r="A234" s="9">
        <v>8</v>
      </c>
      <c r="B234" s="10" t="s">
        <v>199</v>
      </c>
      <c r="C234" s="17"/>
      <c r="D234" s="17"/>
      <c r="E234" s="17">
        <v>8</v>
      </c>
      <c r="F234" s="17">
        <v>19</v>
      </c>
      <c r="G234" s="17">
        <v>8</v>
      </c>
      <c r="H234" s="17">
        <v>17</v>
      </c>
      <c r="K234" s="15" t="s">
        <v>200</v>
      </c>
      <c r="L234" s="17">
        <f>N221</f>
        <v>0.4489431045784642</v>
      </c>
      <c r="M234" s="17">
        <f>O221</f>
        <v>0.16832561471505855</v>
      </c>
      <c r="N234" s="17">
        <f t="shared" si="231"/>
        <v>0.76916536563496651</v>
      </c>
      <c r="O234" s="17">
        <f t="shared" si="232"/>
        <v>0.19493074166355687</v>
      </c>
    </row>
    <row r="235" spans="1:17">
      <c r="A235" s="9">
        <v>9</v>
      </c>
      <c r="B235" s="10" t="s">
        <v>201</v>
      </c>
      <c r="C235" s="17"/>
      <c r="D235" s="17"/>
      <c r="E235" s="17">
        <v>3</v>
      </c>
      <c r="F235" s="17">
        <v>2</v>
      </c>
      <c r="G235" s="17">
        <v>7</v>
      </c>
      <c r="H235" s="17">
        <v>3</v>
      </c>
      <c r="K235" s="15" t="s">
        <v>202</v>
      </c>
      <c r="L235" s="17">
        <f>L222</f>
        <v>0.28519358689049035</v>
      </c>
      <c r="M235" s="17">
        <f>N222</f>
        <v>1.5515661540251839</v>
      </c>
      <c r="N235" s="17">
        <f t="shared" si="231"/>
        <v>0.3210490415863449</v>
      </c>
      <c r="O235" s="17">
        <f t="shared" si="232"/>
        <v>0.66718283117831201</v>
      </c>
    </row>
    <row r="236" spans="1:17">
      <c r="A236" s="9">
        <v>10</v>
      </c>
      <c r="B236" s="10" t="s">
        <v>203</v>
      </c>
      <c r="C236" s="17">
        <v>7</v>
      </c>
      <c r="D236" s="17">
        <v>9</v>
      </c>
      <c r="E236" s="17">
        <v>25</v>
      </c>
      <c r="F236" s="17">
        <v>25</v>
      </c>
      <c r="G236" s="17">
        <v>12</v>
      </c>
      <c r="H236" s="17">
        <v>21</v>
      </c>
      <c r="K236" s="15" t="s">
        <v>204</v>
      </c>
      <c r="L236" s="17">
        <f>L223</f>
        <v>3.9423462189380623E-3</v>
      </c>
      <c r="M236" s="17">
        <f>N223</f>
        <v>1.4201398667006864</v>
      </c>
      <c r="N236" s="17">
        <f t="shared" si="231"/>
        <v>1.4207531977224319</v>
      </c>
      <c r="O236" s="17">
        <f t="shared" si="232"/>
        <v>1.4262851105192362</v>
      </c>
    </row>
    <row r="237" spans="1:17">
      <c r="A237" s="9">
        <v>11</v>
      </c>
      <c r="B237" s="10" t="s">
        <v>205</v>
      </c>
      <c r="C237" s="17">
        <v>17</v>
      </c>
      <c r="D237" s="17">
        <v>11</v>
      </c>
      <c r="E237" s="17">
        <v>11</v>
      </c>
      <c r="F237" s="17">
        <v>18</v>
      </c>
      <c r="G237" s="17">
        <v>20</v>
      </c>
      <c r="H237" s="17">
        <v>23</v>
      </c>
      <c r="K237" s="15" t="s">
        <v>206</v>
      </c>
      <c r="L237" s="17">
        <f>L224</f>
        <v>1.5127667605043522</v>
      </c>
      <c r="M237" s="17">
        <f>N224</f>
        <v>1.5307264966591525</v>
      </c>
      <c r="N237" s="17">
        <f t="shared" si="231"/>
        <v>1.5311671924446999</v>
      </c>
      <c r="O237" s="17">
        <f t="shared" si="232"/>
        <v>1.5351391683295723</v>
      </c>
    </row>
    <row r="238" spans="1:17">
      <c r="A238" s="9">
        <v>12</v>
      </c>
      <c r="B238" s="10" t="s">
        <v>207</v>
      </c>
      <c r="C238" s="17"/>
      <c r="D238" s="17"/>
      <c r="E238" s="17">
        <v>2</v>
      </c>
      <c r="F238" s="17">
        <v>2</v>
      </c>
      <c r="G238" s="17">
        <v>2</v>
      </c>
      <c r="H238" s="17">
        <v>2</v>
      </c>
      <c r="K238" s="15" t="s">
        <v>208</v>
      </c>
      <c r="L238" s="17">
        <f>L225</f>
        <v>1.1868179109733414</v>
      </c>
      <c r="M238" s="17">
        <f>N225</f>
        <v>1.2223572652023043</v>
      </c>
      <c r="N238" s="17">
        <f t="shared" si="231"/>
        <v>1.2232372460774106</v>
      </c>
      <c r="O238" s="17">
        <f t="shared" si="232"/>
        <v>1.2311856363606726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4</v>
      </c>
      <c r="D240" s="17">
        <v>4</v>
      </c>
      <c r="E240" s="17">
        <v>4</v>
      </c>
      <c r="F240" s="17">
        <v>4</v>
      </c>
      <c r="G240" s="21">
        <v>4</v>
      </c>
      <c r="H240" s="21">
        <v>4</v>
      </c>
    </row>
    <row r="241" spans="1:17">
      <c r="A241" s="9">
        <v>15</v>
      </c>
      <c r="B241" s="10" t="s">
        <v>213</v>
      </c>
      <c r="C241" s="17">
        <v>562</v>
      </c>
      <c r="D241" s="17">
        <v>541</v>
      </c>
      <c r="E241" s="17">
        <v>521</v>
      </c>
      <c r="F241" s="17">
        <v>530</v>
      </c>
      <c r="G241" s="17">
        <v>520</v>
      </c>
      <c r="H241" s="17">
        <v>511</v>
      </c>
    </row>
    <row r="243" spans="1:17" ht="16">
      <c r="A243" s="20" t="s">
        <v>340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G245" si="233">C257/C271*1000</f>
        <v>8.376963350785342</v>
      </c>
      <c r="D245" s="17">
        <f t="shared" si="233"/>
        <v>8.611410118406889</v>
      </c>
      <c r="E245" s="17">
        <f t="shared" si="233"/>
        <v>8.7241003271537618</v>
      </c>
      <c r="F245" s="17">
        <f t="shared" si="233"/>
        <v>8.5929108485499466</v>
      </c>
      <c r="G245" s="17">
        <f t="shared" si="233"/>
        <v>4.3715846994535523</v>
      </c>
      <c r="H245" s="17">
        <f t="shared" ref="H245" si="234">H257/H271*1000</f>
        <v>4.4493882091212456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235">IF(C245/$I245&gt;1,2^((1-$I245/C245)/LN(10/3)),2^(-LOG($I245/C245,10/3)))</f>
        <v>1.2612279016046752</v>
      </c>
      <c r="M245" s="17">
        <f t="shared" si="235"/>
        <v>1.2730825533791992</v>
      </c>
      <c r="N245" s="17">
        <f t="shared" si="235"/>
        <v>1.2785914492810042</v>
      </c>
      <c r="O245" s="17">
        <f t="shared" si="235"/>
        <v>1.2721667144419877</v>
      </c>
      <c r="P245" s="17">
        <f t="shared" si="235"/>
        <v>0.92558820334925074</v>
      </c>
      <c r="Q245" s="17">
        <f t="shared" si="235"/>
        <v>0.93503659349794255</v>
      </c>
    </row>
    <row r="246" spans="1:17">
      <c r="A246" s="9">
        <v>2</v>
      </c>
      <c r="B246" s="15" t="s">
        <v>176</v>
      </c>
      <c r="C246" s="17">
        <f>C258/C271*1000+0.0001</f>
        <v>1E-4</v>
      </c>
      <c r="D246" s="17">
        <f t="shared" ref="D246:G246" si="236">D258/D271*1000+0.0001</f>
        <v>1E-4</v>
      </c>
      <c r="E246" s="17">
        <f t="shared" si="236"/>
        <v>1E-4</v>
      </c>
      <c r="F246" s="17">
        <f t="shared" si="236"/>
        <v>1E-4</v>
      </c>
      <c r="G246" s="17">
        <f t="shared" si="236"/>
        <v>1E-4</v>
      </c>
      <c r="H246" s="17">
        <f t="shared" ref="H246" si="237">H258/H271*1000+0.0001</f>
        <v>1E-4</v>
      </c>
      <c r="I246" s="18">
        <f>Показатели!$E$3</f>
        <v>4</v>
      </c>
      <c r="J246" s="9">
        <v>2</v>
      </c>
      <c r="K246" s="15" t="s">
        <v>176</v>
      </c>
      <c r="L246" s="17">
        <f t="shared" si="235"/>
        <v>2.2413902232112648E-3</v>
      </c>
      <c r="M246" s="17">
        <f t="shared" si="235"/>
        <v>2.2413902232112648E-3</v>
      </c>
      <c r="N246" s="17">
        <f t="shared" si="235"/>
        <v>2.2413902232112648E-3</v>
      </c>
      <c r="O246" s="17">
        <f t="shared" si="235"/>
        <v>2.2413902232112648E-3</v>
      </c>
      <c r="P246" s="17">
        <f t="shared" si="235"/>
        <v>2.2413902232112648E-3</v>
      </c>
      <c r="Q246" s="17">
        <f t="shared" si="235"/>
        <v>2.2413902232112648E-3</v>
      </c>
    </row>
    <row r="247" spans="1:17">
      <c r="A247" s="9">
        <v>3</v>
      </c>
      <c r="B247" s="15" t="s">
        <v>177</v>
      </c>
      <c r="C247" s="17">
        <f t="shared" ref="C247:H247" si="238">C259/C271*1000+0.00001</f>
        <v>1.0000000000000001E-5</v>
      </c>
      <c r="D247" s="17">
        <f t="shared" si="238"/>
        <v>1.0000000000000001E-5</v>
      </c>
      <c r="E247" s="17">
        <f t="shared" si="238"/>
        <v>1.0000000000000001E-5</v>
      </c>
      <c r="F247" s="17">
        <f t="shared" si="238"/>
        <v>1.0000000000000001E-5</v>
      </c>
      <c r="G247" s="17">
        <f t="shared" si="238"/>
        <v>1.0000000000000001E-5</v>
      </c>
      <c r="H247" s="17">
        <f t="shared" si="238"/>
        <v>0.33371411568409343</v>
      </c>
      <c r="I247" s="18">
        <f>Показатели!$E$4</f>
        <v>2</v>
      </c>
      <c r="J247" s="9">
        <v>3</v>
      </c>
      <c r="K247" s="15" t="s">
        <v>177</v>
      </c>
      <c r="L247" s="17">
        <f t="shared" si="235"/>
        <v>8.8737830999390996E-4</v>
      </c>
      <c r="M247" s="17">
        <f t="shared" si="235"/>
        <v>8.8737830999390996E-4</v>
      </c>
      <c r="N247" s="17">
        <f t="shared" si="235"/>
        <v>8.8737830999390996E-4</v>
      </c>
      <c r="O247" s="17">
        <f t="shared" si="235"/>
        <v>8.8737830999390996E-4</v>
      </c>
      <c r="P247" s="17">
        <f t="shared" si="235"/>
        <v>8.8737830999390996E-4</v>
      </c>
      <c r="Q247" s="17">
        <f t="shared" si="235"/>
        <v>0.3566899175497707</v>
      </c>
    </row>
    <row r="248" spans="1:17">
      <c r="A248" s="9">
        <v>4</v>
      </c>
      <c r="B248" s="15" t="s">
        <v>178</v>
      </c>
      <c r="C248" s="17">
        <f t="shared" ref="C248:G248" si="239">C260/C271*1000</f>
        <v>37.277486910994767</v>
      </c>
      <c r="D248" s="17">
        <f t="shared" si="239"/>
        <v>38.966630785791175</v>
      </c>
      <c r="E248" s="17">
        <f t="shared" si="239"/>
        <v>39.476553980370774</v>
      </c>
      <c r="F248" s="17">
        <f t="shared" si="239"/>
        <v>35.230934479054774</v>
      </c>
      <c r="G248" s="17">
        <f t="shared" si="239"/>
        <v>35.846994535519123</v>
      </c>
      <c r="H248" s="17">
        <f t="shared" ref="H248" si="240">H260/H271*1000</f>
        <v>36.373748609566185</v>
      </c>
      <c r="I248" s="18">
        <f>Показатели!$E$5</f>
        <v>30</v>
      </c>
      <c r="J248" s="9">
        <v>4</v>
      </c>
      <c r="K248" s="15" t="s">
        <v>178</v>
      </c>
      <c r="L248" s="17">
        <f t="shared" si="235"/>
        <v>1.1189537756050545</v>
      </c>
      <c r="M248" s="17">
        <f t="shared" si="235"/>
        <v>1.1416544050338988</v>
      </c>
      <c r="N248" s="17">
        <f t="shared" si="235"/>
        <v>1.148209533539972</v>
      </c>
      <c r="O248" s="17">
        <f t="shared" si="235"/>
        <v>1.089239645121906</v>
      </c>
      <c r="P248" s="17">
        <f t="shared" si="235"/>
        <v>1.0984553889489008</v>
      </c>
      <c r="Q248" s="17">
        <f t="shared" si="235"/>
        <v>1.10614661492511</v>
      </c>
    </row>
    <row r="249" spans="1:17">
      <c r="A249" s="9">
        <v>5</v>
      </c>
      <c r="B249" s="15" t="s">
        <v>179</v>
      </c>
      <c r="C249" s="17">
        <f t="shared" ref="C249:G249" si="241">C261/C271*1000</f>
        <v>3.3507853403141366</v>
      </c>
      <c r="D249" s="17">
        <f t="shared" si="241"/>
        <v>3.4445640473627557</v>
      </c>
      <c r="E249" s="17">
        <f t="shared" si="241"/>
        <v>3.4896401308615053</v>
      </c>
      <c r="F249" s="17">
        <f t="shared" si="241"/>
        <v>3.4371643394199785</v>
      </c>
      <c r="G249" s="17">
        <f t="shared" si="241"/>
        <v>3.8251366120218577</v>
      </c>
      <c r="H249" s="17">
        <f t="shared" ref="H249" si="242">H261/H271*1000</f>
        <v>4.115684093437153</v>
      </c>
      <c r="I249" s="18">
        <f>Показатели!$E$6</f>
        <v>8</v>
      </c>
      <c r="J249" s="9">
        <v>5</v>
      </c>
      <c r="K249" s="15" t="s">
        <v>179</v>
      </c>
      <c r="L249" s="17">
        <f t="shared" si="235"/>
        <v>0.60591500288167022</v>
      </c>
      <c r="M249" s="17">
        <f t="shared" si="235"/>
        <v>0.61562067967605394</v>
      </c>
      <c r="N249" s="17">
        <f t="shared" si="235"/>
        <v>0.62024591695439513</v>
      </c>
      <c r="O249" s="17">
        <f t="shared" si="235"/>
        <v>0.6148589508759611</v>
      </c>
      <c r="P249" s="17">
        <f t="shared" si="235"/>
        <v>0.65390643437081863</v>
      </c>
      <c r="Q249" s="17">
        <f t="shared" si="235"/>
        <v>0.68205684012756174</v>
      </c>
    </row>
    <row r="250" spans="1:17">
      <c r="A250" s="9">
        <v>6</v>
      </c>
      <c r="B250" s="15" t="s">
        <v>180</v>
      </c>
      <c r="C250" s="17">
        <f t="shared" ref="C250:G250" si="243">(C262-C263)/C262*100</f>
        <v>3.9796165979131279</v>
      </c>
      <c r="D250" s="17">
        <f t="shared" si="243"/>
        <v>4.800590841949778</v>
      </c>
      <c r="E250" s="17">
        <f t="shared" si="243"/>
        <v>15.76637407157326</v>
      </c>
      <c r="F250" s="17">
        <f t="shared" si="243"/>
        <v>-19.512072938583309</v>
      </c>
      <c r="G250" s="17">
        <f t="shared" si="243"/>
        <v>3.6300121506682865</v>
      </c>
      <c r="H250" s="17">
        <f t="shared" ref="H250" si="244">(H262-H263)/H262*100</f>
        <v>3.1532890766445378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245">(ATAN((C250+2.4)/10)+3.1415/2)/3.1415*1.75</f>
        <v>1.1913346074496172</v>
      </c>
      <c r="M250" s="17">
        <f t="shared" si="245"/>
        <v>1.2226391650639359</v>
      </c>
      <c r="N250" s="17">
        <f t="shared" si="245"/>
        <v>1.4697126685633761</v>
      </c>
      <c r="O250" s="17">
        <f t="shared" si="245"/>
        <v>0.29457863802960876</v>
      </c>
      <c r="P250" s="17">
        <f t="shared" si="245"/>
        <v>1.1772730766389818</v>
      </c>
      <c r="Q250" s="17">
        <f t="shared" si="245"/>
        <v>1.1573871607271977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-13.086150490730644</v>
      </c>
      <c r="F251" s="17">
        <f>(F265-F264)/F271*1000</f>
        <v>-27.926960257787329</v>
      </c>
      <c r="G251" s="17">
        <f>(G265-G264)/G271*1000</f>
        <v>-27.3224043715847</v>
      </c>
      <c r="H251" s="17">
        <f>(H265-H264)/H271*1000</f>
        <v>-7.7864293659621797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246">(ATAN(E251/10)+3.1415/2)/3.1415*1.75</f>
        <v>0.36345852126388178</v>
      </c>
      <c r="O251" s="17">
        <f t="shared" si="246"/>
        <v>0.19152000600864402</v>
      </c>
      <c r="P251" s="17">
        <f t="shared" si="246"/>
        <v>0.19542215265466145</v>
      </c>
      <c r="Q251" s="17">
        <f t="shared" si="246"/>
        <v>0.50645996947045546</v>
      </c>
    </row>
    <row r="252" spans="1:17">
      <c r="A252" s="9">
        <v>8</v>
      </c>
      <c r="B252" s="15" t="s">
        <v>182</v>
      </c>
      <c r="C252" s="17">
        <f t="shared" ref="C252:H252" si="247">(C266-C267)/C271*1000</f>
        <v>-11.518324607329843</v>
      </c>
      <c r="D252" s="17">
        <f t="shared" si="247"/>
        <v>-5.3821313240043063</v>
      </c>
      <c r="E252" s="17">
        <f t="shared" si="247"/>
        <v>28.353326063249728</v>
      </c>
      <c r="F252" s="17">
        <f t="shared" si="247"/>
        <v>10.741138560687434</v>
      </c>
      <c r="G252" s="17">
        <f t="shared" si="247"/>
        <v>9.8360655737704921</v>
      </c>
      <c r="H252" s="17">
        <f t="shared" si="247"/>
        <v>-17.797552836484982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0.39824628547213342</v>
      </c>
      <c r="M252" s="17">
        <f>(ATAN(D252/10)+3.1415/2)/3.1415*1.75</f>
        <v>0.5999529332354705</v>
      </c>
      <c r="N252" s="17">
        <f t="shared" si="246"/>
        <v>1.5611431815845869</v>
      </c>
      <c r="O252" s="17">
        <f t="shared" si="246"/>
        <v>1.3324096955374904</v>
      </c>
      <c r="P252" s="17">
        <f t="shared" si="246"/>
        <v>1.3079092170272624</v>
      </c>
      <c r="Q252" s="17">
        <f t="shared" si="246"/>
        <v>0.28514066567890006</v>
      </c>
    </row>
    <row r="253" spans="1:17">
      <c r="A253" s="9">
        <v>9</v>
      </c>
      <c r="B253" s="15" t="s">
        <v>183</v>
      </c>
      <c r="C253" s="17">
        <f>C268/C271*1000+0.00001</f>
        <v>1.0000000000000001E-5</v>
      </c>
      <c r="D253" s="17">
        <f>D268/D271*1000+0.00001</f>
        <v>1.0000000000000001E-5</v>
      </c>
      <c r="E253" s="17">
        <f t="shared" ref="E253" si="248">E268/E271*1000</f>
        <v>1.0905125408942202</v>
      </c>
      <c r="F253" s="17">
        <f>F268/F271*1000+0.0001</f>
        <v>1E-4</v>
      </c>
      <c r="G253" s="17">
        <f>G268/G271*1000+0.0001</f>
        <v>1E-4</v>
      </c>
      <c r="H253" s="17">
        <f>H268/H271*1000+0.0001</f>
        <v>1E-4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249">IF(C253/$I253&gt;1,2^((1-$I253/C253)/LN(10/3)),2^(-LOG($I253/C253,10/3)))</f>
        <v>1.0472204611373878E-3</v>
      </c>
      <c r="M253" s="17">
        <f t="shared" si="249"/>
        <v>1.0472204611373878E-3</v>
      </c>
      <c r="N253" s="17">
        <f t="shared" si="249"/>
        <v>0.83231156897494596</v>
      </c>
      <c r="O253" s="17">
        <f t="shared" si="249"/>
        <v>3.9423462189380623E-3</v>
      </c>
      <c r="P253" s="17">
        <f t="shared" si="249"/>
        <v>3.9423462189380623E-3</v>
      </c>
      <c r="Q253" s="17">
        <f t="shared" si="249"/>
        <v>3.9423462189380623E-3</v>
      </c>
    </row>
    <row r="254" spans="1:17">
      <c r="A254" s="9">
        <v>10</v>
      </c>
      <c r="B254" s="15" t="s">
        <v>184</v>
      </c>
      <c r="C254" s="17">
        <f>C269/C271*100+0.0001</f>
        <v>1E-4</v>
      </c>
      <c r="D254" s="17">
        <f t="shared" ref="D254:G254" si="250">D269/D271*100+0.0001</f>
        <v>1E-4</v>
      </c>
      <c r="E254" s="17">
        <f t="shared" si="250"/>
        <v>1E-4</v>
      </c>
      <c r="F254" s="17">
        <f t="shared" si="250"/>
        <v>1E-4</v>
      </c>
      <c r="G254" s="17">
        <f t="shared" si="250"/>
        <v>1E-4</v>
      </c>
      <c r="H254" s="17">
        <f t="shared" ref="H254" si="251">H269/H271*100+0.0001</f>
        <v>1E-4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249"/>
        <v>2.7935603045913963E-2</v>
      </c>
      <c r="M254" s="17">
        <f t="shared" si="249"/>
        <v>2.7935603045913963E-2</v>
      </c>
      <c r="N254" s="17">
        <f t="shared" si="249"/>
        <v>2.7935603045913963E-2</v>
      </c>
      <c r="O254" s="17">
        <f t="shared" si="249"/>
        <v>2.7935603045913963E-2</v>
      </c>
      <c r="P254" s="17">
        <f t="shared" si="249"/>
        <v>2.7935603045913963E-2</v>
      </c>
      <c r="Q254" s="17">
        <f t="shared" si="249"/>
        <v>2.7935603045913963E-2</v>
      </c>
    </row>
    <row r="255" spans="1:17">
      <c r="A255" s="9">
        <v>11</v>
      </c>
      <c r="B255" s="15" t="s">
        <v>185</v>
      </c>
      <c r="C255" s="17">
        <f t="shared" ref="C255:G255" si="252">C270/C271*1000</f>
        <v>5.2356020942408383</v>
      </c>
      <c r="D255" s="17">
        <f t="shared" si="252"/>
        <v>5.3821313240043063</v>
      </c>
      <c r="E255" s="17">
        <f t="shared" si="252"/>
        <v>6.5430752453653218</v>
      </c>
      <c r="F255" s="17">
        <f t="shared" si="252"/>
        <v>4.2964554242749733</v>
      </c>
      <c r="G255" s="17">
        <f t="shared" si="252"/>
        <v>4.3715846994535523</v>
      </c>
      <c r="H255" s="17">
        <f t="shared" ref="H255" si="253">H270/H271*1000</f>
        <v>1.1123470522803114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249"/>
        <v>1.0262457586485709</v>
      </c>
      <c r="M255" s="17">
        <f t="shared" si="249"/>
        <v>1.0417228005715784</v>
      </c>
      <c r="N255" s="17">
        <f t="shared" si="249"/>
        <v>1.1454220536031203</v>
      </c>
      <c r="O255" s="17">
        <f t="shared" si="249"/>
        <v>0.91639661876466727</v>
      </c>
      <c r="P255" s="17">
        <f t="shared" si="249"/>
        <v>0.92558820334925074</v>
      </c>
      <c r="Q255" s="17">
        <f t="shared" si="249"/>
        <v>0.42093268629469527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8</v>
      </c>
      <c r="D257" s="17">
        <v>8</v>
      </c>
      <c r="E257" s="17">
        <v>8</v>
      </c>
      <c r="F257" s="17">
        <v>8</v>
      </c>
      <c r="G257" s="17">
        <v>4</v>
      </c>
      <c r="H257" s="17">
        <v>4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/>
      <c r="D258" s="17"/>
      <c r="E258" s="17"/>
      <c r="F258" s="17"/>
      <c r="G258" s="17"/>
      <c r="H258" s="17"/>
      <c r="K258" s="15" t="s">
        <v>187</v>
      </c>
      <c r="L258" s="17">
        <f t="shared" ref="L258:L263" si="254">L245</f>
        <v>1.2612279016046752</v>
      </c>
      <c r="M258" s="17">
        <f t="shared" ref="M258:M263" si="255">N245</f>
        <v>1.2785914492810042</v>
      </c>
      <c r="N258" s="17">
        <f t="shared" ref="N258:N268" si="256">P245</f>
        <v>0.92558820334925074</v>
      </c>
      <c r="O258" s="17">
        <f>Q245</f>
        <v>0.93503659349794255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0.3</v>
      </c>
      <c r="K259" s="15" t="s">
        <v>190</v>
      </c>
      <c r="L259" s="17">
        <f t="shared" si="254"/>
        <v>2.2413902232112648E-3</v>
      </c>
      <c r="M259" s="17">
        <f t="shared" si="255"/>
        <v>2.2413902232112648E-3</v>
      </c>
      <c r="N259" s="17">
        <f t="shared" si="256"/>
        <v>2.2413902232112648E-3</v>
      </c>
      <c r="O259" s="17">
        <f t="shared" ref="O259:O268" si="257">Q246</f>
        <v>2.2413902232112648E-3</v>
      </c>
    </row>
    <row r="260" spans="1:15">
      <c r="A260" s="9">
        <v>4</v>
      </c>
      <c r="B260" s="10" t="s">
        <v>191</v>
      </c>
      <c r="C260" s="17">
        <v>35.6</v>
      </c>
      <c r="D260" s="17">
        <v>36.200000000000003</v>
      </c>
      <c r="E260" s="17">
        <v>36.200000000000003</v>
      </c>
      <c r="F260" s="17">
        <v>32.799999999999997</v>
      </c>
      <c r="G260" s="17">
        <v>32.799999999999997</v>
      </c>
      <c r="H260" s="17">
        <v>32.700000000000003</v>
      </c>
      <c r="K260" s="15" t="s">
        <v>192</v>
      </c>
      <c r="L260" s="17">
        <f t="shared" si="254"/>
        <v>8.8737830999390996E-4</v>
      </c>
      <c r="M260" s="17">
        <f t="shared" si="255"/>
        <v>8.8737830999390996E-4</v>
      </c>
      <c r="N260" s="17">
        <f t="shared" si="256"/>
        <v>8.8737830999390996E-4</v>
      </c>
      <c r="O260" s="17">
        <f t="shared" si="257"/>
        <v>0.3566899175497707</v>
      </c>
    </row>
    <row r="261" spans="1:15">
      <c r="A261" s="9">
        <v>5</v>
      </c>
      <c r="B261" s="10" t="s">
        <v>193</v>
      </c>
      <c r="C261" s="17">
        <v>3.2</v>
      </c>
      <c r="D261" s="17">
        <v>3.2</v>
      </c>
      <c r="E261" s="17">
        <v>3.2</v>
      </c>
      <c r="F261" s="17">
        <v>3.2</v>
      </c>
      <c r="G261" s="17">
        <v>3.5</v>
      </c>
      <c r="H261" s="17">
        <v>3.7</v>
      </c>
      <c r="K261" s="15" t="s">
        <v>194</v>
      </c>
      <c r="L261" s="17">
        <f t="shared" si="254"/>
        <v>1.1189537756050545</v>
      </c>
      <c r="M261" s="17">
        <f t="shared" si="255"/>
        <v>1.148209533539972</v>
      </c>
      <c r="N261" s="17">
        <f t="shared" si="256"/>
        <v>1.0984553889489008</v>
      </c>
      <c r="O261" s="17">
        <f t="shared" si="257"/>
        <v>1.10614661492511</v>
      </c>
    </row>
    <row r="262" spans="1:15">
      <c r="A262" s="9">
        <v>6</v>
      </c>
      <c r="B262" s="10" t="s">
        <v>195</v>
      </c>
      <c r="C262" s="17">
        <v>4121</v>
      </c>
      <c r="D262" s="17">
        <v>5416</v>
      </c>
      <c r="E262" s="17">
        <v>5924</v>
      </c>
      <c r="F262" s="17">
        <v>5988.6</v>
      </c>
      <c r="G262" s="17">
        <v>6584</v>
      </c>
      <c r="H262" s="17">
        <v>6628</v>
      </c>
      <c r="K262" s="15" t="s">
        <v>196</v>
      </c>
      <c r="L262" s="17">
        <f t="shared" si="254"/>
        <v>0.60591500288167022</v>
      </c>
      <c r="M262" s="17">
        <f t="shared" si="255"/>
        <v>0.62024591695439513</v>
      </c>
      <c r="N262" s="17">
        <f t="shared" si="256"/>
        <v>0.65390643437081863</v>
      </c>
      <c r="O262" s="17">
        <f t="shared" si="257"/>
        <v>0.68205684012756174</v>
      </c>
    </row>
    <row r="263" spans="1:15">
      <c r="A263" s="9">
        <v>7</v>
      </c>
      <c r="B263" s="10" t="s">
        <v>197</v>
      </c>
      <c r="C263" s="17">
        <v>3957</v>
      </c>
      <c r="D263" s="17">
        <v>5156</v>
      </c>
      <c r="E263" s="17">
        <v>4990</v>
      </c>
      <c r="F263" s="17">
        <v>7157.1</v>
      </c>
      <c r="G263" s="17">
        <v>6345</v>
      </c>
      <c r="H263" s="17">
        <v>6419</v>
      </c>
      <c r="K263" s="15" t="s">
        <v>198</v>
      </c>
      <c r="L263" s="17">
        <f t="shared" si="254"/>
        <v>1.1913346074496172</v>
      </c>
      <c r="M263" s="17">
        <f t="shared" si="255"/>
        <v>1.4697126685633761</v>
      </c>
      <c r="N263" s="17">
        <f t="shared" si="256"/>
        <v>1.1772730766389818</v>
      </c>
      <c r="O263" s="17">
        <f t="shared" si="257"/>
        <v>1.1573871607271977</v>
      </c>
    </row>
    <row r="264" spans="1:15">
      <c r="A264" s="9">
        <v>8</v>
      </c>
      <c r="B264" s="10" t="s">
        <v>199</v>
      </c>
      <c r="C264" s="17"/>
      <c r="D264" s="17"/>
      <c r="E264" s="17">
        <v>21</v>
      </c>
      <c r="F264" s="17">
        <v>30</v>
      </c>
      <c r="G264" s="17">
        <v>28</v>
      </c>
      <c r="H264" s="17">
        <v>13</v>
      </c>
      <c r="K264" s="15" t="s">
        <v>200</v>
      </c>
      <c r="L264" s="17">
        <f>N251</f>
        <v>0.36345852126388178</v>
      </c>
      <c r="M264" s="17">
        <f>O251</f>
        <v>0.19152000600864402</v>
      </c>
      <c r="N264" s="17">
        <f t="shared" si="256"/>
        <v>0.19542215265466145</v>
      </c>
      <c r="O264" s="17">
        <f t="shared" si="257"/>
        <v>0.50645996947045546</v>
      </c>
    </row>
    <row r="265" spans="1:15">
      <c r="A265" s="9">
        <v>9</v>
      </c>
      <c r="B265" s="10" t="s">
        <v>201</v>
      </c>
      <c r="C265" s="17"/>
      <c r="D265" s="17"/>
      <c r="E265" s="17">
        <v>9</v>
      </c>
      <c r="F265" s="17">
        <v>4</v>
      </c>
      <c r="G265" s="17">
        <v>3</v>
      </c>
      <c r="H265" s="17">
        <v>6</v>
      </c>
      <c r="K265" s="15" t="s">
        <v>202</v>
      </c>
      <c r="L265" s="17">
        <f>L252</f>
        <v>0.39824628547213342</v>
      </c>
      <c r="M265" s="17">
        <f>N252</f>
        <v>1.5611431815845869</v>
      </c>
      <c r="N265" s="17">
        <f t="shared" si="256"/>
        <v>1.3079092170272624</v>
      </c>
      <c r="O265" s="17">
        <f t="shared" si="257"/>
        <v>0.28514066567890006</v>
      </c>
    </row>
    <row r="266" spans="1:15">
      <c r="A266" s="9">
        <v>10</v>
      </c>
      <c r="B266" s="10" t="s">
        <v>203</v>
      </c>
      <c r="C266" s="17">
        <v>35</v>
      </c>
      <c r="D266" s="17">
        <v>31</v>
      </c>
      <c r="E266" s="17">
        <v>55</v>
      </c>
      <c r="F266" s="17">
        <v>28</v>
      </c>
      <c r="G266" s="17">
        <v>48</v>
      </c>
      <c r="H266" s="17">
        <v>35</v>
      </c>
      <c r="K266" s="15" t="s">
        <v>204</v>
      </c>
      <c r="L266" s="17">
        <f>L253</f>
        <v>1.0472204611373878E-3</v>
      </c>
      <c r="M266" s="17">
        <f>N253</f>
        <v>0.83231156897494596</v>
      </c>
      <c r="N266" s="17">
        <f t="shared" si="256"/>
        <v>3.9423462189380623E-3</v>
      </c>
      <c r="O266" s="17">
        <f t="shared" si="257"/>
        <v>3.9423462189380623E-3</v>
      </c>
    </row>
    <row r="267" spans="1:15">
      <c r="A267" s="9">
        <v>11</v>
      </c>
      <c r="B267" s="10" t="s">
        <v>205</v>
      </c>
      <c r="C267" s="17">
        <v>46</v>
      </c>
      <c r="D267" s="17">
        <v>36</v>
      </c>
      <c r="E267" s="17">
        <v>29</v>
      </c>
      <c r="F267" s="17">
        <v>18</v>
      </c>
      <c r="G267" s="17">
        <v>39</v>
      </c>
      <c r="H267" s="17">
        <v>51</v>
      </c>
      <c r="K267" s="15" t="s">
        <v>206</v>
      </c>
      <c r="L267" s="17">
        <f>L254</f>
        <v>2.7935603045913963E-2</v>
      </c>
      <c r="M267" s="17">
        <f>N254</f>
        <v>2.7935603045913963E-2</v>
      </c>
      <c r="N267" s="17">
        <f t="shared" si="256"/>
        <v>2.7935603045913963E-2</v>
      </c>
      <c r="O267" s="17">
        <f t="shared" si="257"/>
        <v>2.7935603045913963E-2</v>
      </c>
    </row>
    <row r="268" spans="1:15">
      <c r="A268" s="9">
        <v>12</v>
      </c>
      <c r="B268" s="10" t="s">
        <v>207</v>
      </c>
      <c r="C268" s="17"/>
      <c r="D268" s="17"/>
      <c r="E268" s="17">
        <v>1</v>
      </c>
      <c r="F268" s="17"/>
      <c r="G268" s="17"/>
      <c r="H268" s="17"/>
      <c r="K268" s="15" t="s">
        <v>208</v>
      </c>
      <c r="L268" s="17">
        <f>L255</f>
        <v>1.0262457586485709</v>
      </c>
      <c r="M268" s="17">
        <f>N255</f>
        <v>1.1454220536031203</v>
      </c>
      <c r="N268" s="17">
        <f t="shared" si="256"/>
        <v>0.92558820334925074</v>
      </c>
      <c r="O268" s="17">
        <f t="shared" si="257"/>
        <v>0.42093268629469527</v>
      </c>
    </row>
    <row r="269" spans="1:15">
      <c r="A269" s="9">
        <v>13</v>
      </c>
      <c r="B269" s="10" t="s">
        <v>209</v>
      </c>
      <c r="C269" s="17"/>
      <c r="D269" s="17"/>
      <c r="E269" s="17"/>
      <c r="F269" s="17"/>
      <c r="G269" s="17"/>
      <c r="H269" s="17"/>
    </row>
    <row r="270" spans="1:15">
      <c r="A270" s="9">
        <v>14</v>
      </c>
      <c r="B270" s="10" t="s">
        <v>211</v>
      </c>
      <c r="C270" s="17">
        <v>5</v>
      </c>
      <c r="D270" s="17">
        <v>5</v>
      </c>
      <c r="E270" s="17">
        <v>6</v>
      </c>
      <c r="F270" s="17">
        <v>4</v>
      </c>
      <c r="G270" s="21">
        <v>4</v>
      </c>
      <c r="H270" s="21">
        <v>1</v>
      </c>
    </row>
    <row r="271" spans="1:15">
      <c r="A271" s="9">
        <v>15</v>
      </c>
      <c r="B271" s="10" t="s">
        <v>213</v>
      </c>
      <c r="C271" s="17">
        <v>955</v>
      </c>
      <c r="D271" s="17">
        <v>929</v>
      </c>
      <c r="E271" s="17">
        <v>917</v>
      </c>
      <c r="F271" s="17">
        <v>931</v>
      </c>
      <c r="G271" s="17">
        <v>915</v>
      </c>
      <c r="H271" s="17">
        <v>899</v>
      </c>
    </row>
    <row r="273" spans="1:17" ht="16">
      <c r="A273" s="20" t="s">
        <v>341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G275" si="258">C287/C301*1000</f>
        <v>5.0200803212851408</v>
      </c>
      <c r="D275" s="17">
        <f t="shared" si="258"/>
        <v>5.1387461459403907</v>
      </c>
      <c r="E275" s="17">
        <f t="shared" si="258"/>
        <v>5.2465897166841549</v>
      </c>
      <c r="F275" s="17">
        <f t="shared" si="258"/>
        <v>5.112474437627812</v>
      </c>
      <c r="G275" s="17">
        <f t="shared" si="258"/>
        <v>5.1975051975051976</v>
      </c>
      <c r="H275" s="17">
        <f t="shared" ref="H275" si="259">H287/H301*1000</f>
        <v>5.3705692803437168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260">IF(C275/$I275&gt;1,2^((1-$I275/C275)/LN(10/3)),2^(-LOG($I275/C275,10/3)))</f>
        <v>1.0023055202037905</v>
      </c>
      <c r="M275" s="17">
        <f t="shared" si="260"/>
        <v>1.0156657911744238</v>
      </c>
      <c r="N275" s="17">
        <f t="shared" si="260"/>
        <v>1.0274280927324364</v>
      </c>
      <c r="O275" s="17">
        <f t="shared" si="260"/>
        <v>1.0127463166695769</v>
      </c>
      <c r="P275" s="17">
        <f t="shared" si="260"/>
        <v>1.0221182937727356</v>
      </c>
      <c r="Q275" s="17">
        <f t="shared" si="260"/>
        <v>1.0405240165576235</v>
      </c>
    </row>
    <row r="276" spans="1:17">
      <c r="A276" s="9">
        <v>2</v>
      </c>
      <c r="B276" s="15" t="s">
        <v>176</v>
      </c>
      <c r="C276" s="17">
        <f>C288/C301*1000+0.0001</f>
        <v>1E-4</v>
      </c>
      <c r="D276" s="17">
        <f t="shared" ref="D276:G276" si="261">D288/D301*1000+0.0001</f>
        <v>1E-4</v>
      </c>
      <c r="E276" s="17">
        <f t="shared" si="261"/>
        <v>1E-4</v>
      </c>
      <c r="F276" s="17">
        <f t="shared" si="261"/>
        <v>1E-4</v>
      </c>
      <c r="G276" s="17">
        <f t="shared" si="261"/>
        <v>1E-4</v>
      </c>
      <c r="H276" s="17">
        <f t="shared" ref="H276" si="262">H288/H301*1000+0.0001</f>
        <v>1E-4</v>
      </c>
      <c r="I276" s="18">
        <f>Показатели!$E$3</f>
        <v>4</v>
      </c>
      <c r="J276" s="9">
        <v>2</v>
      </c>
      <c r="K276" s="15" t="s">
        <v>176</v>
      </c>
      <c r="L276" s="17">
        <f t="shared" si="260"/>
        <v>2.2413902232112648E-3</v>
      </c>
      <c r="M276" s="17">
        <f t="shared" si="260"/>
        <v>2.2413902232112648E-3</v>
      </c>
      <c r="N276" s="17">
        <f t="shared" si="260"/>
        <v>2.2413902232112648E-3</v>
      </c>
      <c r="O276" s="17">
        <f t="shared" si="260"/>
        <v>2.2413902232112648E-3</v>
      </c>
      <c r="P276" s="17">
        <f t="shared" si="260"/>
        <v>2.2413902232112648E-3</v>
      </c>
      <c r="Q276" s="17">
        <f t="shared" si="260"/>
        <v>2.2413902232112648E-3</v>
      </c>
    </row>
    <row r="277" spans="1:17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1.0000000000000001E-5</v>
      </c>
      <c r="E277" s="17">
        <f>E289/E301*1000+0.00001</f>
        <v>1.0000000000000001E-5</v>
      </c>
      <c r="F277" s="17">
        <f>F289/F301*1000+0.00001</f>
        <v>0.40900795501022497</v>
      </c>
      <c r="G277" s="17">
        <f>G289/G301*1000</f>
        <v>1.2474012474012472</v>
      </c>
      <c r="H277" s="17">
        <f>H289/H301*1000</f>
        <v>0.54779806659505903</v>
      </c>
      <c r="I277" s="18">
        <f>Показатели!$E$4</f>
        <v>2</v>
      </c>
      <c r="J277" s="9">
        <v>3</v>
      </c>
      <c r="K277" s="15" t="s">
        <v>177</v>
      </c>
      <c r="L277" s="17">
        <f t="shared" si="260"/>
        <v>8.8737830999390996E-4</v>
      </c>
      <c r="M277" s="17">
        <f t="shared" si="260"/>
        <v>8.8737830999390996E-4</v>
      </c>
      <c r="N277" s="17">
        <f t="shared" si="260"/>
        <v>8.8737830999390996E-4</v>
      </c>
      <c r="O277" s="17">
        <f t="shared" si="260"/>
        <v>0.40101399667630827</v>
      </c>
      <c r="P277" s="17">
        <f t="shared" si="260"/>
        <v>0.76201649739252642</v>
      </c>
      <c r="Q277" s="17">
        <f t="shared" si="260"/>
        <v>0.47447298558292833</v>
      </c>
    </row>
    <row r="278" spans="1:17">
      <c r="A278" s="9">
        <v>4</v>
      </c>
      <c r="B278" s="15" t="s">
        <v>178</v>
      </c>
      <c r="C278" s="17">
        <f t="shared" ref="C278:G278" si="263">C290/C301*1000</f>
        <v>42.570281124497988</v>
      </c>
      <c r="D278" s="17">
        <f t="shared" si="263"/>
        <v>43.473792394655703</v>
      </c>
      <c r="E278" s="17">
        <f t="shared" si="263"/>
        <v>44.596012591815324</v>
      </c>
      <c r="F278" s="17">
        <f t="shared" si="263"/>
        <v>43.456032719836401</v>
      </c>
      <c r="G278" s="17">
        <f t="shared" si="263"/>
        <v>44.386694386694387</v>
      </c>
      <c r="H278" s="17">
        <f t="shared" ref="H278" si="264">H290/H301*1000</f>
        <v>45.649838882921586</v>
      </c>
      <c r="I278" s="18">
        <f>Показатели!$E$5</f>
        <v>30</v>
      </c>
      <c r="J278" s="9">
        <v>4</v>
      </c>
      <c r="K278" s="15" t="s">
        <v>178</v>
      </c>
      <c r="L278" s="17">
        <f t="shared" si="260"/>
        <v>1.1853040787483622</v>
      </c>
      <c r="M278" s="17">
        <f t="shared" si="260"/>
        <v>1.1953407942574288</v>
      </c>
      <c r="N278" s="17">
        <f t="shared" si="260"/>
        <v>1.2073509601984767</v>
      </c>
      <c r="O278" s="17">
        <f t="shared" si="260"/>
        <v>1.1951467307256438</v>
      </c>
      <c r="P278" s="17">
        <f t="shared" si="260"/>
        <v>1.2051479058565806</v>
      </c>
      <c r="Q278" s="17">
        <f t="shared" si="260"/>
        <v>1.2181937286012672</v>
      </c>
    </row>
    <row r="279" spans="1:17">
      <c r="A279" s="9">
        <v>5</v>
      </c>
      <c r="B279" s="15" t="s">
        <v>179</v>
      </c>
      <c r="C279" s="17">
        <f t="shared" ref="C279:G279" si="265">C291/C301*1000</f>
        <v>8.5341365461847385</v>
      </c>
      <c r="D279" s="17">
        <f t="shared" si="265"/>
        <v>10.174717368961973</v>
      </c>
      <c r="E279" s="17">
        <f t="shared" si="265"/>
        <v>10.388247639034628</v>
      </c>
      <c r="F279" s="17">
        <f t="shared" si="265"/>
        <v>10.122699386503069</v>
      </c>
      <c r="G279" s="17">
        <f t="shared" si="265"/>
        <v>10.291060291060292</v>
      </c>
      <c r="H279" s="17">
        <f t="shared" ref="H279" si="266">H291/H301*1000</f>
        <v>10.633727175080558</v>
      </c>
      <c r="I279" s="18">
        <f>Показатели!$E$6</f>
        <v>8</v>
      </c>
      <c r="J279" s="9">
        <v>5</v>
      </c>
      <c r="K279" s="15" t="s">
        <v>179</v>
      </c>
      <c r="L279" s="17">
        <f t="shared" si="260"/>
        <v>1.0366901486352351</v>
      </c>
      <c r="M279" s="17">
        <f t="shared" si="260"/>
        <v>1.1309434130175908</v>
      </c>
      <c r="N279" s="17">
        <f t="shared" si="260"/>
        <v>1.1415153961873201</v>
      </c>
      <c r="O279" s="17">
        <f t="shared" si="260"/>
        <v>1.1283157513728321</v>
      </c>
      <c r="P279" s="17">
        <f t="shared" si="260"/>
        <v>1.1367458289616525</v>
      </c>
      <c r="Q279" s="17">
        <f t="shared" si="260"/>
        <v>1.1532587574155386</v>
      </c>
    </row>
    <row r="280" spans="1:17">
      <c r="A280" s="9">
        <v>6</v>
      </c>
      <c r="B280" s="15" t="s">
        <v>180</v>
      </c>
      <c r="C280" s="17">
        <f t="shared" ref="C280:G280" si="267">(C292-C293)/C292*100</f>
        <v>7.4992789154888957</v>
      </c>
      <c r="D280" s="17">
        <f t="shared" si="267"/>
        <v>-4.2880703683342496</v>
      </c>
      <c r="E280" s="17">
        <f t="shared" si="267"/>
        <v>6.9050894085281982</v>
      </c>
      <c r="F280" s="17">
        <f t="shared" si="267"/>
        <v>-6.5531109533948433</v>
      </c>
      <c r="G280" s="17">
        <f t="shared" si="267"/>
        <v>8.0379371665678718</v>
      </c>
      <c r="H280" s="17">
        <f t="shared" ref="H280" si="268">(H292-H293)/H292*100</f>
        <v>-3.1215190983642471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269">(ATAN((C280+2.4)/10)+3.1415/2)/3.1415*1.75</f>
        <v>1.3096933499349737</v>
      </c>
      <c r="M280" s="17">
        <f t="shared" si="269"/>
        <v>0.77104710475845484</v>
      </c>
      <c r="N280" s="17">
        <f t="shared" si="269"/>
        <v>1.2924695387287763</v>
      </c>
      <c r="O280" s="17">
        <f t="shared" si="269"/>
        <v>0.65572189660520686</v>
      </c>
      <c r="P280" s="17">
        <f t="shared" si="269"/>
        <v>1.3244475420275212</v>
      </c>
      <c r="Q280" s="17">
        <f t="shared" si="269"/>
        <v>0.83487667832597978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-12.591815320041974</v>
      </c>
      <c r="F281" s="17">
        <f>(F295-F294)/F301*1000</f>
        <v>-15.337423312883436</v>
      </c>
      <c r="G281" s="17">
        <f>(G295-G294)/G301*1000</f>
        <v>-24.948024948024951</v>
      </c>
      <c r="H281" s="17">
        <f>(H295-H294)/H301*1000</f>
        <v>-11.815252416756177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270">(ATAN(E281/10)+3.1415/2)/3.1415*1.75</f>
        <v>0.37385747164643895</v>
      </c>
      <c r="O281" s="17">
        <f t="shared" si="270"/>
        <v>0.32183153682938193</v>
      </c>
      <c r="P281" s="17">
        <f t="shared" si="270"/>
        <v>0.21233866324735545</v>
      </c>
      <c r="Q281" s="17">
        <f t="shared" si="270"/>
        <v>0.3912406449025736</v>
      </c>
    </row>
    <row r="282" spans="1:17">
      <c r="A282" s="9">
        <v>8</v>
      </c>
      <c r="B282" s="15" t="s">
        <v>182</v>
      </c>
      <c r="C282" s="17">
        <f t="shared" ref="C282:H282" si="271">(C296-C297)/C301*1000</f>
        <v>-9.0361445783132535</v>
      </c>
      <c r="D282" s="17">
        <f t="shared" si="271"/>
        <v>-1.0277492291880781</v>
      </c>
      <c r="E282" s="17">
        <f t="shared" si="271"/>
        <v>38.824763903462745</v>
      </c>
      <c r="F282" s="17">
        <f t="shared" si="271"/>
        <v>-1.0224948875255624</v>
      </c>
      <c r="G282" s="17">
        <f t="shared" si="271"/>
        <v>-7.2765072765072771</v>
      </c>
      <c r="H282" s="17">
        <f t="shared" si="271"/>
        <v>4.2964554242749733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0.46566853554062981</v>
      </c>
      <c r="M282" s="17">
        <f>(ATAN(D282/10)+3.1415/2)/3.1415*1.75</f>
        <v>0.81794864112297716</v>
      </c>
      <c r="N282" s="17">
        <f t="shared" si="270"/>
        <v>1.6095978184085749</v>
      </c>
      <c r="O282" s="17">
        <f t="shared" si="270"/>
        <v>0.81823829490601974</v>
      </c>
      <c r="P282" s="17">
        <f t="shared" si="270"/>
        <v>0.5245858409589631</v>
      </c>
      <c r="Q282" s="17">
        <f t="shared" si="270"/>
        <v>1.1010538055054253</v>
      </c>
    </row>
    <row r="283" spans="1:17">
      <c r="A283" s="9">
        <v>9</v>
      </c>
      <c r="B283" s="15" t="s">
        <v>183</v>
      </c>
      <c r="C283" s="17">
        <f>C298/C301*1000+0.0001</f>
        <v>1E-4</v>
      </c>
      <c r="D283" s="17">
        <f>D298/D301*1000+0.0001</f>
        <v>1E-4</v>
      </c>
      <c r="E283" s="17">
        <f t="shared" ref="E283:G283" si="272">E298/E301*1000</f>
        <v>4.1972717733473246</v>
      </c>
      <c r="F283" s="17">
        <f t="shared" si="272"/>
        <v>4.0899795501022496</v>
      </c>
      <c r="G283" s="17">
        <f t="shared" si="272"/>
        <v>4.1580041580041582</v>
      </c>
      <c r="H283" s="17">
        <f t="shared" ref="H283" si="273">H298/H301*1000</f>
        <v>4.2964554242749733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274">IF(C283/$I283&gt;1,2^((1-$I283/C283)/LN(10/3)),2^(-LOG($I283/C283,10/3)))</f>
        <v>3.9423462189380623E-3</v>
      </c>
      <c r="M283" s="17">
        <f t="shared" si="274"/>
        <v>3.9423462189380623E-3</v>
      </c>
      <c r="N283" s="17">
        <f t="shared" si="274"/>
        <v>1.4476910491946096</v>
      </c>
      <c r="O283" s="17">
        <f t="shared" si="274"/>
        <v>1.4398984119738794</v>
      </c>
      <c r="P283" s="17">
        <f t="shared" si="274"/>
        <v>1.4448808533184414</v>
      </c>
      <c r="Q283" s="17">
        <f t="shared" si="274"/>
        <v>1.4545834481202136</v>
      </c>
    </row>
    <row r="284" spans="1:17">
      <c r="A284" s="9">
        <v>10</v>
      </c>
      <c r="B284" s="15" t="s">
        <v>184</v>
      </c>
      <c r="C284" s="17">
        <f t="shared" ref="C284:G284" si="275">C299/C301*100</f>
        <v>0.1004016064257028</v>
      </c>
      <c r="D284" s="17">
        <f t="shared" si="275"/>
        <v>0.10277492291880781</v>
      </c>
      <c r="E284" s="17">
        <f t="shared" si="275"/>
        <v>0.1049317943336831</v>
      </c>
      <c r="F284" s="17">
        <f t="shared" si="275"/>
        <v>0.10224948875255625</v>
      </c>
      <c r="G284" s="17">
        <f t="shared" si="275"/>
        <v>0.10395010395010396</v>
      </c>
      <c r="H284" s="17">
        <f t="shared" ref="H284" si="276">H299/H301*100</f>
        <v>0.10741138560687433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274"/>
        <v>1.335104751786627</v>
      </c>
      <c r="M284" s="17">
        <f t="shared" si="274"/>
        <v>1.3439734613953276</v>
      </c>
      <c r="N284" s="17">
        <f t="shared" si="274"/>
        <v>1.3517332560647781</v>
      </c>
      <c r="O284" s="17">
        <f t="shared" si="274"/>
        <v>1.3420404830667725</v>
      </c>
      <c r="P284" s="17">
        <f t="shared" si="274"/>
        <v>1.3482358194762041</v>
      </c>
      <c r="Q284" s="17">
        <f t="shared" si="274"/>
        <v>1.360320787930843</v>
      </c>
    </row>
    <row r="285" spans="1:17">
      <c r="A285" s="9">
        <v>11</v>
      </c>
      <c r="B285" s="15" t="s">
        <v>185</v>
      </c>
      <c r="C285" s="17">
        <f t="shared" ref="C285:G285" si="277">C300/C301*1000</f>
        <v>6.024096385542169</v>
      </c>
      <c r="D285" s="17">
        <f t="shared" si="277"/>
        <v>6.1664953751284681</v>
      </c>
      <c r="E285" s="17">
        <f t="shared" si="277"/>
        <v>3.1479538300104934</v>
      </c>
      <c r="F285" s="17">
        <f t="shared" si="277"/>
        <v>3.0674846625766872</v>
      </c>
      <c r="G285" s="17">
        <f t="shared" si="277"/>
        <v>3.1185031185031189</v>
      </c>
      <c r="H285" s="17">
        <f t="shared" ref="H285" si="278">H300/H301*1000</f>
        <v>3.2223415682062302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274"/>
        <v>1.1028214265715253</v>
      </c>
      <c r="M285" s="17">
        <f t="shared" si="274"/>
        <v>1.1150579740287319</v>
      </c>
      <c r="N285" s="17">
        <f t="shared" si="274"/>
        <v>0.76615130873544413</v>
      </c>
      <c r="O285" s="17">
        <f t="shared" si="274"/>
        <v>0.75481420529375542</v>
      </c>
      <c r="P285" s="17">
        <f t="shared" si="274"/>
        <v>0.76201649739252653</v>
      </c>
      <c r="Q285" s="17">
        <f t="shared" si="274"/>
        <v>0.77652272183482418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5</v>
      </c>
      <c r="D287" s="17">
        <v>5</v>
      </c>
      <c r="E287" s="17">
        <v>5</v>
      </c>
      <c r="F287" s="17">
        <v>5</v>
      </c>
      <c r="G287" s="17">
        <v>5</v>
      </c>
      <c r="H287" s="17">
        <v>5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/>
      <c r="D288" s="17"/>
      <c r="E288" s="17"/>
      <c r="F288" s="17"/>
      <c r="G288" s="17"/>
      <c r="H288" s="17"/>
      <c r="K288" s="15" t="s">
        <v>187</v>
      </c>
      <c r="L288" s="17">
        <f t="shared" ref="L288:L293" si="279">L275</f>
        <v>1.0023055202037905</v>
      </c>
      <c r="M288" s="17">
        <f t="shared" ref="M288:M293" si="280">N275</f>
        <v>1.0274280927324364</v>
      </c>
      <c r="N288" s="17">
        <f t="shared" ref="N288:N298" si="281">P275</f>
        <v>1.0221182937727356</v>
      </c>
      <c r="O288" s="17">
        <f>Q275</f>
        <v>1.0405240165576235</v>
      </c>
    </row>
    <row r="289" spans="1:17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0.4</v>
      </c>
      <c r="G289" s="17">
        <v>1.2</v>
      </c>
      <c r="H289" s="17">
        <v>0.51</v>
      </c>
      <c r="K289" s="15" t="s">
        <v>190</v>
      </c>
      <c r="L289" s="17">
        <f t="shared" si="279"/>
        <v>2.2413902232112648E-3</v>
      </c>
      <c r="M289" s="17">
        <f t="shared" si="280"/>
        <v>2.2413902232112648E-3</v>
      </c>
      <c r="N289" s="17">
        <f t="shared" si="281"/>
        <v>2.2413902232112648E-3</v>
      </c>
      <c r="O289" s="17">
        <f t="shared" ref="O289:O298" si="282">Q276</f>
        <v>2.2413902232112648E-3</v>
      </c>
    </row>
    <row r="290" spans="1:17">
      <c r="A290" s="9">
        <v>4</v>
      </c>
      <c r="B290" s="10" t="s">
        <v>191</v>
      </c>
      <c r="C290" s="17">
        <v>42.4</v>
      </c>
      <c r="D290" s="17">
        <v>42.3</v>
      </c>
      <c r="E290" s="17">
        <v>42.5</v>
      </c>
      <c r="F290" s="17">
        <v>42.5</v>
      </c>
      <c r="G290" s="17">
        <v>42.7</v>
      </c>
      <c r="H290" s="17">
        <v>42.5</v>
      </c>
      <c r="K290" s="15" t="s">
        <v>192</v>
      </c>
      <c r="L290" s="17">
        <f t="shared" si="279"/>
        <v>8.8737830999390996E-4</v>
      </c>
      <c r="M290" s="17">
        <f t="shared" si="280"/>
        <v>8.8737830999390996E-4</v>
      </c>
      <c r="N290" s="17">
        <f t="shared" si="281"/>
        <v>0.76201649739252642</v>
      </c>
      <c r="O290" s="17">
        <f t="shared" si="282"/>
        <v>0.47447298558292833</v>
      </c>
    </row>
    <row r="291" spans="1:17">
      <c r="A291" s="9">
        <v>5</v>
      </c>
      <c r="B291" s="10" t="s">
        <v>193</v>
      </c>
      <c r="C291" s="17">
        <v>8.5</v>
      </c>
      <c r="D291" s="17">
        <v>9.9</v>
      </c>
      <c r="E291" s="17">
        <v>9.9</v>
      </c>
      <c r="F291" s="17">
        <v>9.9</v>
      </c>
      <c r="G291" s="17">
        <v>9.9</v>
      </c>
      <c r="H291" s="17">
        <v>9.9</v>
      </c>
      <c r="K291" s="15" t="s">
        <v>194</v>
      </c>
      <c r="L291" s="17">
        <f t="shared" si="279"/>
        <v>1.1853040787483622</v>
      </c>
      <c r="M291" s="17">
        <f t="shared" si="280"/>
        <v>1.2073509601984767</v>
      </c>
      <c r="N291" s="17">
        <f t="shared" si="281"/>
        <v>1.2051479058565806</v>
      </c>
      <c r="O291" s="17">
        <f t="shared" si="282"/>
        <v>1.2181937286012672</v>
      </c>
    </row>
    <row r="292" spans="1:17">
      <c r="A292" s="9">
        <v>6</v>
      </c>
      <c r="B292" s="10" t="s">
        <v>195</v>
      </c>
      <c r="C292" s="17">
        <v>6934</v>
      </c>
      <c r="D292" s="17">
        <v>7276</v>
      </c>
      <c r="E292" s="17">
        <v>7270</v>
      </c>
      <c r="F292" s="17">
        <v>8454</v>
      </c>
      <c r="G292" s="17">
        <v>8435</v>
      </c>
      <c r="H292" s="17">
        <v>11401.5</v>
      </c>
      <c r="K292" s="15" t="s">
        <v>196</v>
      </c>
      <c r="L292" s="17">
        <f t="shared" si="279"/>
        <v>1.0366901486352351</v>
      </c>
      <c r="M292" s="17">
        <f t="shared" si="280"/>
        <v>1.1415153961873201</v>
      </c>
      <c r="N292" s="17">
        <f t="shared" si="281"/>
        <v>1.1367458289616525</v>
      </c>
      <c r="O292" s="17">
        <f t="shared" si="282"/>
        <v>1.1532587574155386</v>
      </c>
    </row>
    <row r="293" spans="1:17">
      <c r="A293" s="9">
        <v>7</v>
      </c>
      <c r="B293" s="10" t="s">
        <v>197</v>
      </c>
      <c r="C293" s="17">
        <v>6414</v>
      </c>
      <c r="D293" s="17">
        <v>7588</v>
      </c>
      <c r="E293" s="17">
        <v>6768</v>
      </c>
      <c r="F293" s="17">
        <v>9008</v>
      </c>
      <c r="G293" s="17">
        <v>7757</v>
      </c>
      <c r="H293" s="17">
        <v>11757.4</v>
      </c>
      <c r="K293" s="15" t="s">
        <v>198</v>
      </c>
      <c r="L293" s="17">
        <f t="shared" si="279"/>
        <v>1.3096933499349737</v>
      </c>
      <c r="M293" s="17">
        <f t="shared" si="280"/>
        <v>1.2924695387287763</v>
      </c>
      <c r="N293" s="17">
        <f t="shared" si="281"/>
        <v>1.3244475420275212</v>
      </c>
      <c r="O293" s="17">
        <f t="shared" si="282"/>
        <v>0.83487667832597978</v>
      </c>
    </row>
    <row r="294" spans="1:17">
      <c r="A294" s="9">
        <v>8</v>
      </c>
      <c r="B294" s="10" t="s">
        <v>199</v>
      </c>
      <c r="C294" s="17"/>
      <c r="D294" s="17"/>
      <c r="E294" s="17">
        <v>21</v>
      </c>
      <c r="F294" s="17">
        <v>25</v>
      </c>
      <c r="G294" s="17">
        <v>28</v>
      </c>
      <c r="H294" s="17">
        <v>15</v>
      </c>
      <c r="K294" s="15" t="s">
        <v>200</v>
      </c>
      <c r="L294" s="17">
        <f>N281</f>
        <v>0.37385747164643895</v>
      </c>
      <c r="M294" s="17">
        <f>O281</f>
        <v>0.32183153682938193</v>
      </c>
      <c r="N294" s="17">
        <f t="shared" si="281"/>
        <v>0.21233866324735545</v>
      </c>
      <c r="O294" s="17">
        <f t="shared" si="282"/>
        <v>0.3912406449025736</v>
      </c>
    </row>
    <row r="295" spans="1:17">
      <c r="A295" s="9">
        <v>9</v>
      </c>
      <c r="B295" s="10" t="s">
        <v>201</v>
      </c>
      <c r="C295" s="17"/>
      <c r="D295" s="17"/>
      <c r="E295" s="17">
        <v>9</v>
      </c>
      <c r="F295" s="17">
        <v>10</v>
      </c>
      <c r="G295" s="17">
        <v>4</v>
      </c>
      <c r="H295" s="17">
        <v>4</v>
      </c>
      <c r="K295" s="15" t="s">
        <v>202</v>
      </c>
      <c r="L295" s="17">
        <f>L282</f>
        <v>0.46566853554062981</v>
      </c>
      <c r="M295" s="17">
        <f>N282</f>
        <v>1.6095978184085749</v>
      </c>
      <c r="N295" s="17">
        <f t="shared" si="281"/>
        <v>0.5245858409589631</v>
      </c>
      <c r="O295" s="17">
        <f t="shared" si="282"/>
        <v>1.1010538055054253</v>
      </c>
    </row>
    <row r="296" spans="1:17">
      <c r="A296" s="9">
        <v>10</v>
      </c>
      <c r="B296" s="10" t="s">
        <v>203</v>
      </c>
      <c r="C296" s="17">
        <v>19</v>
      </c>
      <c r="D296" s="17">
        <v>28</v>
      </c>
      <c r="E296" s="17">
        <v>60</v>
      </c>
      <c r="F296" s="17">
        <v>30</v>
      </c>
      <c r="G296" s="17">
        <v>22</v>
      </c>
      <c r="H296" s="17">
        <v>34</v>
      </c>
      <c r="K296" s="15" t="s">
        <v>204</v>
      </c>
      <c r="L296" s="17">
        <f>L283</f>
        <v>3.9423462189380623E-3</v>
      </c>
      <c r="M296" s="17">
        <f>N283</f>
        <v>1.4476910491946096</v>
      </c>
      <c r="N296" s="17">
        <f t="shared" si="281"/>
        <v>1.4448808533184414</v>
      </c>
      <c r="O296" s="17">
        <f t="shared" si="282"/>
        <v>1.4545834481202136</v>
      </c>
    </row>
    <row r="297" spans="1:17">
      <c r="A297" s="9">
        <v>11</v>
      </c>
      <c r="B297" s="10" t="s">
        <v>205</v>
      </c>
      <c r="C297" s="17">
        <v>28</v>
      </c>
      <c r="D297" s="17">
        <v>29</v>
      </c>
      <c r="E297" s="17">
        <v>23</v>
      </c>
      <c r="F297" s="17">
        <v>31</v>
      </c>
      <c r="G297" s="17">
        <v>29</v>
      </c>
      <c r="H297" s="17">
        <v>30</v>
      </c>
      <c r="K297" s="15" t="s">
        <v>206</v>
      </c>
      <c r="L297" s="17">
        <f>L284</f>
        <v>1.335104751786627</v>
      </c>
      <c r="M297" s="17">
        <f>N284</f>
        <v>1.3517332560647781</v>
      </c>
      <c r="N297" s="17">
        <f t="shared" si="281"/>
        <v>1.3482358194762041</v>
      </c>
      <c r="O297" s="17">
        <f t="shared" si="282"/>
        <v>1.360320787930843</v>
      </c>
    </row>
    <row r="298" spans="1:17">
      <c r="A298" s="9">
        <v>12</v>
      </c>
      <c r="B298" s="10" t="s">
        <v>207</v>
      </c>
      <c r="C298" s="17"/>
      <c r="D298" s="17"/>
      <c r="E298" s="17">
        <v>4</v>
      </c>
      <c r="F298" s="17">
        <v>4</v>
      </c>
      <c r="G298" s="17">
        <v>4</v>
      </c>
      <c r="H298" s="17">
        <v>4</v>
      </c>
      <c r="K298" s="15" t="s">
        <v>208</v>
      </c>
      <c r="L298" s="17">
        <f>L285</f>
        <v>1.1028214265715253</v>
      </c>
      <c r="M298" s="17">
        <f>N285</f>
        <v>0.76615130873544413</v>
      </c>
      <c r="N298" s="17">
        <f t="shared" si="281"/>
        <v>0.76201649739252653</v>
      </c>
      <c r="O298" s="17">
        <f t="shared" si="282"/>
        <v>0.77652272183482418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7">
      <c r="A300" s="9">
        <v>14</v>
      </c>
      <c r="B300" s="10" t="s">
        <v>211</v>
      </c>
      <c r="C300" s="17">
        <v>6</v>
      </c>
      <c r="D300" s="17">
        <v>6</v>
      </c>
      <c r="E300" s="17">
        <v>3</v>
      </c>
      <c r="F300" s="17">
        <v>3</v>
      </c>
      <c r="G300" s="21">
        <v>3</v>
      </c>
      <c r="H300" s="21">
        <v>3</v>
      </c>
    </row>
    <row r="301" spans="1:17">
      <c r="A301" s="9">
        <v>15</v>
      </c>
      <c r="B301" s="10" t="s">
        <v>213</v>
      </c>
      <c r="C301" s="17">
        <v>996</v>
      </c>
      <c r="D301" s="17">
        <v>973</v>
      </c>
      <c r="E301" s="17">
        <v>953</v>
      </c>
      <c r="F301" s="17">
        <v>978</v>
      </c>
      <c r="G301" s="17">
        <v>962</v>
      </c>
      <c r="H301" s="17">
        <v>931</v>
      </c>
    </row>
    <row r="303" spans="1:17" ht="16">
      <c r="A303" s="20" t="s">
        <v>342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G305" si="283">C317/C331*1000</f>
        <v>11.725293132328307</v>
      </c>
      <c r="D305" s="17">
        <f t="shared" si="283"/>
        <v>10.204081632653061</v>
      </c>
      <c r="E305" s="17">
        <f t="shared" si="283"/>
        <v>6.9444444444444438</v>
      </c>
      <c r="F305" s="17">
        <f t="shared" si="283"/>
        <v>5.272407732864675</v>
      </c>
      <c r="G305" s="17">
        <f t="shared" si="283"/>
        <v>5.4054054054054053</v>
      </c>
      <c r="H305" s="17">
        <f t="shared" ref="H305" si="284">H317/H331*1000</f>
        <v>5.4151624548736459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285">IF(C305/$I305&gt;1,2^((1-$I305/C305)/LN(10/3)),2^(-LOG($I305/C305,10/3)))</f>
        <v>1.391266686028686</v>
      </c>
      <c r="M305" s="17">
        <f t="shared" si="285"/>
        <v>1.3412680703925213</v>
      </c>
      <c r="N305" s="17">
        <f t="shared" si="285"/>
        <v>1.1749207046306607</v>
      </c>
      <c r="O305" s="17">
        <f t="shared" si="285"/>
        <v>1.0301921722742791</v>
      </c>
      <c r="P305" s="17">
        <f t="shared" si="285"/>
        <v>1.0441245135350452</v>
      </c>
      <c r="Q305" s="17">
        <f t="shared" si="285"/>
        <v>1.0451268607802622</v>
      </c>
    </row>
    <row r="306" spans="1:17">
      <c r="A306" s="9">
        <v>2</v>
      </c>
      <c r="B306" s="15" t="s">
        <v>176</v>
      </c>
      <c r="C306" s="17">
        <f t="shared" ref="C306:G306" si="286">C318/C331*1000</f>
        <v>1.6750418760469012</v>
      </c>
      <c r="D306" s="17">
        <f t="shared" si="286"/>
        <v>1.7006802721088434</v>
      </c>
      <c r="E306" s="17">
        <f t="shared" si="286"/>
        <v>1.7361111111111109</v>
      </c>
      <c r="F306" s="17">
        <f t="shared" si="286"/>
        <v>1.7574692442882249</v>
      </c>
      <c r="G306" s="17">
        <f t="shared" si="286"/>
        <v>1.8018018018018018</v>
      </c>
      <c r="H306" s="17">
        <f>H318/H331*1000+0.00001</f>
        <v>1.0000000000000001E-5</v>
      </c>
      <c r="I306" s="18">
        <f>Показатели!$E$3</f>
        <v>4</v>
      </c>
      <c r="J306" s="9">
        <v>2</v>
      </c>
      <c r="K306" s="15" t="s">
        <v>176</v>
      </c>
      <c r="L306" s="17">
        <f t="shared" si="285"/>
        <v>0.60584196040945493</v>
      </c>
      <c r="M306" s="17">
        <f t="shared" si="285"/>
        <v>0.61116342314509253</v>
      </c>
      <c r="N306" s="17">
        <f t="shared" si="285"/>
        <v>0.61846169543846774</v>
      </c>
      <c r="O306" s="17">
        <f t="shared" si="285"/>
        <v>0.62283066518337293</v>
      </c>
      <c r="P306" s="17">
        <f t="shared" si="285"/>
        <v>0.63182794224792571</v>
      </c>
      <c r="Q306" s="17">
        <f t="shared" si="285"/>
        <v>5.953890330241973E-4</v>
      </c>
    </row>
    <row r="307" spans="1:17">
      <c r="A307" s="9">
        <v>3</v>
      </c>
      <c r="B307" s="15" t="s">
        <v>177</v>
      </c>
      <c r="C307" s="17">
        <f>C319/C331*1000+0.00001</f>
        <v>1.0000000000000001E-5</v>
      </c>
      <c r="D307" s="17">
        <f>D319/D331*1000+0.00001</f>
        <v>1.0000000000000001E-5</v>
      </c>
      <c r="E307" s="17">
        <f>E319/E331*1000+0.00001</f>
        <v>0.52084333333333332</v>
      </c>
      <c r="F307" s="17">
        <f>F319/F331*1000+0.00001</f>
        <v>0.35150384885764502</v>
      </c>
      <c r="G307" s="17">
        <f>G319/G331*1000</f>
        <v>0.54054054054054057</v>
      </c>
      <c r="H307" s="17">
        <f>H319/H331*1000</f>
        <v>0.59566787003610111</v>
      </c>
      <c r="I307" s="18">
        <f>Показатели!$E$4</f>
        <v>2</v>
      </c>
      <c r="J307" s="9">
        <v>3</v>
      </c>
      <c r="K307" s="15" t="s">
        <v>177</v>
      </c>
      <c r="L307" s="17">
        <f t="shared" si="285"/>
        <v>8.8737830999390996E-4</v>
      </c>
      <c r="M307" s="17">
        <f t="shared" si="285"/>
        <v>8.8737830999390996E-4</v>
      </c>
      <c r="N307" s="17">
        <f t="shared" si="285"/>
        <v>0.46088820085414767</v>
      </c>
      <c r="O307" s="17">
        <f t="shared" si="285"/>
        <v>0.36751613834789748</v>
      </c>
      <c r="P307" s="17">
        <f t="shared" si="285"/>
        <v>0.47084375131252054</v>
      </c>
      <c r="Q307" s="17">
        <f t="shared" si="285"/>
        <v>0.49791840610511684</v>
      </c>
    </row>
    <row r="308" spans="1:17">
      <c r="A308" s="9">
        <v>4</v>
      </c>
      <c r="B308" s="15" t="s">
        <v>178</v>
      </c>
      <c r="C308" s="17">
        <f t="shared" ref="C308:G308" si="287">C320/C331*1000</f>
        <v>26.80067001675042</v>
      </c>
      <c r="D308" s="17">
        <f t="shared" si="287"/>
        <v>27.040816326530614</v>
      </c>
      <c r="E308" s="17">
        <f t="shared" si="287"/>
        <v>27.604166666666664</v>
      </c>
      <c r="F308" s="17">
        <f t="shared" si="287"/>
        <v>39.191564147627417</v>
      </c>
      <c r="G308" s="17">
        <f t="shared" si="287"/>
        <v>39.45945945945946</v>
      </c>
      <c r="H308" s="17">
        <f t="shared" ref="H308" si="288">H320/H331*1000</f>
        <v>40.25270758122744</v>
      </c>
      <c r="I308" s="18">
        <f>Показатели!$E$5</f>
        <v>30</v>
      </c>
      <c r="J308" s="9">
        <v>4</v>
      </c>
      <c r="K308" s="15" t="s">
        <v>178</v>
      </c>
      <c r="L308" s="17">
        <f t="shared" si="285"/>
        <v>0.93713882370512269</v>
      </c>
      <c r="M308" s="17">
        <f t="shared" si="285"/>
        <v>0.94196407737101939</v>
      </c>
      <c r="N308" s="17">
        <f t="shared" si="285"/>
        <v>0.9532126404670469</v>
      </c>
      <c r="O308" s="17">
        <f t="shared" si="285"/>
        <v>1.1445623463127947</v>
      </c>
      <c r="P308" s="17">
        <f t="shared" si="285"/>
        <v>1.1479919246681518</v>
      </c>
      <c r="Q308" s="17">
        <f t="shared" si="285"/>
        <v>1.1579369542920306</v>
      </c>
    </row>
    <row r="309" spans="1:17">
      <c r="A309" s="9">
        <v>5</v>
      </c>
      <c r="B309" s="15" t="s">
        <v>179</v>
      </c>
      <c r="C309" s="17">
        <f>C321/C331*1000+0.0001</f>
        <v>1E-4</v>
      </c>
      <c r="D309" s="17">
        <f t="shared" ref="D309:G309" si="289">D321/D331*1000+0.0001</f>
        <v>1E-4</v>
      </c>
      <c r="E309" s="17">
        <f t="shared" si="289"/>
        <v>1E-4</v>
      </c>
      <c r="F309" s="17">
        <f t="shared" si="289"/>
        <v>1E-4</v>
      </c>
      <c r="G309" s="17">
        <f t="shared" si="289"/>
        <v>1E-4</v>
      </c>
      <c r="H309" s="17">
        <f t="shared" ref="H309" si="290">H321/H331*1000+0.0001</f>
        <v>1E-4</v>
      </c>
      <c r="I309" s="18">
        <f>Показатели!$E$6</f>
        <v>8</v>
      </c>
      <c r="J309" s="9">
        <v>5</v>
      </c>
      <c r="K309" s="15" t="s">
        <v>179</v>
      </c>
      <c r="L309" s="17">
        <f t="shared" si="285"/>
        <v>1.503867226185416E-3</v>
      </c>
      <c r="M309" s="17">
        <f t="shared" si="285"/>
        <v>1.503867226185416E-3</v>
      </c>
      <c r="N309" s="17">
        <f t="shared" si="285"/>
        <v>1.503867226185416E-3</v>
      </c>
      <c r="O309" s="17">
        <f t="shared" si="285"/>
        <v>1.503867226185416E-3</v>
      </c>
      <c r="P309" s="17">
        <f t="shared" si="285"/>
        <v>1.503867226185416E-3</v>
      </c>
      <c r="Q309" s="17">
        <f t="shared" si="285"/>
        <v>1.503867226185416E-3</v>
      </c>
    </row>
    <row r="310" spans="1:17">
      <c r="A310" s="9">
        <v>6</v>
      </c>
      <c r="B310" s="15" t="s">
        <v>180</v>
      </c>
      <c r="C310" s="17">
        <f t="shared" ref="C310:G310" si="291">(C322-C323)/C322*100</f>
        <v>4.2763157894736841</v>
      </c>
      <c r="D310" s="17">
        <f t="shared" si="291"/>
        <v>5.3842504743833013</v>
      </c>
      <c r="E310" s="17">
        <f t="shared" si="291"/>
        <v>2.9447554149428083</v>
      </c>
      <c r="F310" s="17">
        <f t="shared" si="291"/>
        <v>-5.4912686724174211</v>
      </c>
      <c r="G310" s="17">
        <f t="shared" si="291"/>
        <v>5.6263736263736259</v>
      </c>
      <c r="H310" s="17">
        <f t="shared" ref="H310" si="292">(H322-H323)/H322*100</f>
        <v>-5.5509355509355514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293">(ATAN((C310+2.4)/10)+3.1415/2)/3.1415*1.75</f>
        <v>1.2029239420615976</v>
      </c>
      <c r="M310" s="17">
        <f t="shared" si="293"/>
        <v>1.2434644587029007</v>
      </c>
      <c r="N310" s="17">
        <f t="shared" si="293"/>
        <v>1.1484301422987888</v>
      </c>
      <c r="O310" s="17">
        <f t="shared" si="293"/>
        <v>0.70798883931949985</v>
      </c>
      <c r="P310" s="17">
        <f t="shared" si="293"/>
        <v>1.2517650133511307</v>
      </c>
      <c r="Q310" s="17">
        <f t="shared" si="293"/>
        <v>0.70496008859778403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-19.097222222222225</v>
      </c>
      <c r="F311" s="17">
        <f>(F325-F324)/F331*1000</f>
        <v>-5.272407732864675</v>
      </c>
      <c r="G311" s="17">
        <f>(G325-G324)/G331*1000</f>
        <v>-18.018018018018019</v>
      </c>
      <c r="H311" s="17">
        <f>(H325-H324)/H331*1000</f>
        <v>-10.830324909747292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294">(ATAN(E311/10)+3.1415/2)/3.1415*1.75</f>
        <v>0.26868673893053185</v>
      </c>
      <c r="O311" s="17">
        <f t="shared" si="294"/>
        <v>0.60471399601355591</v>
      </c>
      <c r="P311" s="17">
        <f t="shared" si="294"/>
        <v>0.28222129907766913</v>
      </c>
      <c r="Q311" s="17">
        <f t="shared" si="294"/>
        <v>0.41529373218181642</v>
      </c>
    </row>
    <row r="312" spans="1:17">
      <c r="A312" s="9">
        <v>8</v>
      </c>
      <c r="B312" s="15" t="s">
        <v>182</v>
      </c>
      <c r="C312" s="17">
        <f t="shared" ref="C312:H312" si="295">(C326-C327)/C331*1000</f>
        <v>0</v>
      </c>
      <c r="D312" s="17">
        <f t="shared" si="295"/>
        <v>-1.7006802721088434</v>
      </c>
      <c r="E312" s="17">
        <f t="shared" si="295"/>
        <v>6.9444444444444438</v>
      </c>
      <c r="F312" s="17">
        <f t="shared" si="295"/>
        <v>-19.332161687170473</v>
      </c>
      <c r="G312" s="17">
        <f t="shared" si="295"/>
        <v>16.216216216216218</v>
      </c>
      <c r="H312" s="17">
        <f t="shared" si="295"/>
        <v>-9.025270758122744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0.875</v>
      </c>
      <c r="M312" s="17">
        <f>(ATAN(D312/10)+3.1415/2)/3.1415*1.75</f>
        <v>0.78115996260151288</v>
      </c>
      <c r="N312" s="17">
        <f t="shared" si="294"/>
        <v>1.2131277772023601</v>
      </c>
      <c r="O312" s="17">
        <f t="shared" si="294"/>
        <v>0.26589738233329818</v>
      </c>
      <c r="P312" s="17">
        <f t="shared" si="294"/>
        <v>1.4422038704065954</v>
      </c>
      <c r="Q312" s="17">
        <f t="shared" si="294"/>
        <v>0.46600217552487611</v>
      </c>
    </row>
    <row r="313" spans="1:17">
      <c r="A313" s="9">
        <v>9</v>
      </c>
      <c r="B313" s="15" t="s">
        <v>183</v>
      </c>
      <c r="C313" s="17">
        <f>C328/C331*1000+0.0001</f>
        <v>1E-4</v>
      </c>
      <c r="D313" s="17">
        <f>D328/D331*1000+0.0001</f>
        <v>1E-4</v>
      </c>
      <c r="E313" s="17">
        <f t="shared" ref="E313:G313" si="296">E328/E331*1000</f>
        <v>1.7361111111111109</v>
      </c>
      <c r="F313" s="17">
        <f t="shared" si="296"/>
        <v>1.7574692442882249</v>
      </c>
      <c r="G313" s="17">
        <f t="shared" si="296"/>
        <v>1.8018018018018018</v>
      </c>
      <c r="H313" s="17">
        <f t="shared" ref="H313" si="297">H328/H331*1000</f>
        <v>1.8050541516245489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298">IF(C313/$I313&gt;1,2^((1-$I313/C313)/LN(10/3)),2^(-LOG($I313/C313,10/3)))</f>
        <v>3.9423462189380623E-3</v>
      </c>
      <c r="M313" s="17">
        <f t="shared" si="298"/>
        <v>3.9423462189380623E-3</v>
      </c>
      <c r="N313" s="17">
        <f t="shared" si="298"/>
        <v>1.0814443009053833</v>
      </c>
      <c r="O313" s="17">
        <f t="shared" si="298"/>
        <v>1.0880014575853705</v>
      </c>
      <c r="P313" s="17">
        <f t="shared" si="298"/>
        <v>1.1012352866818165</v>
      </c>
      <c r="Q313" s="17">
        <f t="shared" si="298"/>
        <v>1.1021866966523706</v>
      </c>
    </row>
    <row r="314" spans="1:17">
      <c r="A314" s="9">
        <v>10</v>
      </c>
      <c r="B314" s="15" t="s">
        <v>184</v>
      </c>
      <c r="C314" s="17">
        <f t="shared" ref="C314:G314" si="299">C329/C331*100</f>
        <v>0.16750418760469013</v>
      </c>
      <c r="D314" s="17">
        <f t="shared" si="299"/>
        <v>0.17006802721088435</v>
      </c>
      <c r="E314" s="17">
        <f t="shared" si="299"/>
        <v>0.1736111111111111</v>
      </c>
      <c r="F314" s="17">
        <f t="shared" si="299"/>
        <v>0.17574692442882248</v>
      </c>
      <c r="G314" s="17">
        <f t="shared" si="299"/>
        <v>0.18018018018018017</v>
      </c>
      <c r="H314" s="17">
        <f t="shared" ref="H314" si="300">H329/H331*100</f>
        <v>0.18050541516245489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298"/>
        <v>1.4976020935982819</v>
      </c>
      <c r="M314" s="17">
        <f t="shared" si="298"/>
        <v>1.5014869988067128</v>
      </c>
      <c r="N314" s="17">
        <f t="shared" si="298"/>
        <v>1.5066825534645734</v>
      </c>
      <c r="O314" s="17">
        <f t="shared" si="298"/>
        <v>1.5097215920536569</v>
      </c>
      <c r="P314" s="17">
        <f t="shared" si="298"/>
        <v>1.515818071180834</v>
      </c>
      <c r="Q314" s="17">
        <f t="shared" si="298"/>
        <v>1.5162544748343176</v>
      </c>
    </row>
    <row r="315" spans="1:17">
      <c r="A315" s="9">
        <v>11</v>
      </c>
      <c r="B315" s="15" t="s">
        <v>185</v>
      </c>
      <c r="C315" s="17">
        <f t="shared" ref="C315:G315" si="301">C330/C331*1000</f>
        <v>6.700167504187605</v>
      </c>
      <c r="D315" s="17">
        <f t="shared" si="301"/>
        <v>5.1020408163265305</v>
      </c>
      <c r="E315" s="17">
        <f t="shared" si="301"/>
        <v>5.208333333333333</v>
      </c>
      <c r="F315" s="17">
        <f t="shared" si="301"/>
        <v>5.272407732864675</v>
      </c>
      <c r="G315" s="17">
        <f t="shared" si="301"/>
        <v>5.4054054054054053</v>
      </c>
      <c r="H315" s="17">
        <f t="shared" ref="H315" si="302">H330/H331*1000</f>
        <v>5.4151624548736459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298"/>
        <v>1.157298139249209</v>
      </c>
      <c r="M315" s="17">
        <f t="shared" si="298"/>
        <v>1.0115808779425481</v>
      </c>
      <c r="N315" s="17">
        <f t="shared" si="298"/>
        <v>1.0232958726190162</v>
      </c>
      <c r="O315" s="17">
        <f t="shared" si="298"/>
        <v>1.0301921722742791</v>
      </c>
      <c r="P315" s="17">
        <f t="shared" si="298"/>
        <v>1.0441245135350452</v>
      </c>
      <c r="Q315" s="17">
        <f t="shared" si="298"/>
        <v>1.0451268607802622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7</v>
      </c>
      <c r="D317" s="17">
        <v>6</v>
      </c>
      <c r="E317" s="17">
        <v>4</v>
      </c>
      <c r="F317" s="17">
        <v>3</v>
      </c>
      <c r="G317" s="17">
        <v>3</v>
      </c>
      <c r="H317" s="17">
        <v>3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1</v>
      </c>
      <c r="D318" s="17">
        <v>1</v>
      </c>
      <c r="E318" s="17">
        <v>1</v>
      </c>
      <c r="F318" s="17">
        <v>1</v>
      </c>
      <c r="G318" s="17">
        <v>1</v>
      </c>
      <c r="H318" s="17">
        <v>0</v>
      </c>
      <c r="K318" s="15" t="s">
        <v>187</v>
      </c>
      <c r="L318" s="17">
        <f t="shared" ref="L318:L323" si="303">L305</f>
        <v>1.391266686028686</v>
      </c>
      <c r="M318" s="17">
        <f t="shared" ref="M318:M323" si="304">N305</f>
        <v>1.1749207046306607</v>
      </c>
      <c r="N318" s="17">
        <f t="shared" ref="N318:N328" si="305">P305</f>
        <v>1.0441245135350452</v>
      </c>
      <c r="O318" s="17">
        <f>Q305</f>
        <v>1.0451268607802622</v>
      </c>
    </row>
    <row r="319" spans="1:17">
      <c r="A319" s="9">
        <v>3</v>
      </c>
      <c r="B319" s="10" t="s">
        <v>189</v>
      </c>
      <c r="C319" s="17">
        <v>0</v>
      </c>
      <c r="D319" s="17">
        <v>0</v>
      </c>
      <c r="E319" s="17">
        <v>0.3</v>
      </c>
      <c r="F319" s="17">
        <v>0.2</v>
      </c>
      <c r="G319" s="17">
        <v>0.3</v>
      </c>
      <c r="H319" s="17">
        <v>0.33</v>
      </c>
      <c r="K319" s="15" t="s">
        <v>190</v>
      </c>
      <c r="L319" s="17">
        <f t="shared" si="303"/>
        <v>0.60584196040945493</v>
      </c>
      <c r="M319" s="17">
        <f t="shared" si="304"/>
        <v>0.61846169543846774</v>
      </c>
      <c r="N319" s="17">
        <f t="shared" si="305"/>
        <v>0.63182794224792571</v>
      </c>
      <c r="O319" s="17">
        <f t="shared" ref="O319:O328" si="306">Q306</f>
        <v>5.953890330241973E-4</v>
      </c>
    </row>
    <row r="320" spans="1:17">
      <c r="A320" s="9">
        <v>4</v>
      </c>
      <c r="B320" s="10" t="s">
        <v>191</v>
      </c>
      <c r="C320" s="17">
        <v>16</v>
      </c>
      <c r="D320" s="17">
        <v>15.9</v>
      </c>
      <c r="E320" s="17">
        <v>15.9</v>
      </c>
      <c r="F320" s="17">
        <v>22.3</v>
      </c>
      <c r="G320" s="17">
        <v>21.9</v>
      </c>
      <c r="H320" s="17">
        <v>22.3</v>
      </c>
      <c r="K320" s="15" t="s">
        <v>192</v>
      </c>
      <c r="L320" s="17">
        <f t="shared" si="303"/>
        <v>8.8737830999390996E-4</v>
      </c>
      <c r="M320" s="17">
        <f t="shared" si="304"/>
        <v>0.46088820085414767</v>
      </c>
      <c r="N320" s="17">
        <f t="shared" si="305"/>
        <v>0.47084375131252054</v>
      </c>
      <c r="O320" s="17">
        <f t="shared" si="306"/>
        <v>0.49791840610511684</v>
      </c>
    </row>
    <row r="321" spans="1:17">
      <c r="A321" s="9">
        <v>5</v>
      </c>
      <c r="B321" s="10" t="s">
        <v>193</v>
      </c>
      <c r="C321" s="17"/>
      <c r="D321" s="17"/>
      <c r="E321" s="17"/>
      <c r="F321" s="17"/>
      <c r="G321" s="17"/>
      <c r="H321" s="17"/>
      <c r="K321" s="15" t="s">
        <v>194</v>
      </c>
      <c r="L321" s="17">
        <f t="shared" si="303"/>
        <v>0.93713882370512269</v>
      </c>
      <c r="M321" s="17">
        <f t="shared" si="304"/>
        <v>0.9532126404670469</v>
      </c>
      <c r="N321" s="17">
        <f t="shared" si="305"/>
        <v>1.1479919246681518</v>
      </c>
      <c r="O321" s="17">
        <f t="shared" si="306"/>
        <v>1.1579369542920306</v>
      </c>
    </row>
    <row r="322" spans="1:17">
      <c r="A322" s="9">
        <v>6</v>
      </c>
      <c r="B322" s="10" t="s">
        <v>195</v>
      </c>
      <c r="C322" s="17">
        <v>3952</v>
      </c>
      <c r="D322" s="17">
        <v>4216</v>
      </c>
      <c r="E322" s="17">
        <v>4109</v>
      </c>
      <c r="F322" s="17">
        <v>4753</v>
      </c>
      <c r="G322" s="17">
        <v>4550</v>
      </c>
      <c r="H322" s="17">
        <v>4810</v>
      </c>
      <c r="K322" s="15" t="s">
        <v>196</v>
      </c>
      <c r="L322" s="17">
        <f t="shared" si="303"/>
        <v>1.503867226185416E-3</v>
      </c>
      <c r="M322" s="17">
        <f t="shared" si="304"/>
        <v>1.503867226185416E-3</v>
      </c>
      <c r="N322" s="17">
        <f t="shared" si="305"/>
        <v>1.503867226185416E-3</v>
      </c>
      <c r="O322" s="17">
        <f t="shared" si="306"/>
        <v>1.503867226185416E-3</v>
      </c>
    </row>
    <row r="323" spans="1:17">
      <c r="A323" s="9">
        <v>7</v>
      </c>
      <c r="B323" s="10" t="s">
        <v>197</v>
      </c>
      <c r="C323" s="17">
        <v>3783</v>
      </c>
      <c r="D323" s="17">
        <v>3989</v>
      </c>
      <c r="E323" s="17">
        <v>3988</v>
      </c>
      <c r="F323" s="17">
        <v>5014</v>
      </c>
      <c r="G323" s="17">
        <v>4294</v>
      </c>
      <c r="H323" s="17">
        <v>5077</v>
      </c>
      <c r="K323" s="15" t="s">
        <v>198</v>
      </c>
      <c r="L323" s="17">
        <f t="shared" si="303"/>
        <v>1.2029239420615976</v>
      </c>
      <c r="M323" s="17">
        <f t="shared" si="304"/>
        <v>1.1484301422987888</v>
      </c>
      <c r="N323" s="17">
        <f t="shared" si="305"/>
        <v>1.2517650133511307</v>
      </c>
      <c r="O323" s="17">
        <f t="shared" si="306"/>
        <v>0.70496008859778403</v>
      </c>
    </row>
    <row r="324" spans="1:17">
      <c r="A324" s="9">
        <v>8</v>
      </c>
      <c r="B324" s="10" t="s">
        <v>199</v>
      </c>
      <c r="C324" s="17"/>
      <c r="D324" s="17"/>
      <c r="E324" s="17">
        <v>12</v>
      </c>
      <c r="F324" s="17">
        <v>10</v>
      </c>
      <c r="G324" s="17">
        <v>13</v>
      </c>
      <c r="H324" s="17">
        <v>9</v>
      </c>
      <c r="K324" s="15" t="s">
        <v>200</v>
      </c>
      <c r="L324" s="17">
        <f>N311</f>
        <v>0.26868673893053185</v>
      </c>
      <c r="M324" s="17">
        <f>O311</f>
        <v>0.60471399601355591</v>
      </c>
      <c r="N324" s="17">
        <f t="shared" si="305"/>
        <v>0.28222129907766913</v>
      </c>
      <c r="O324" s="17">
        <f t="shared" si="306"/>
        <v>0.41529373218181642</v>
      </c>
    </row>
    <row r="325" spans="1:17">
      <c r="A325" s="9">
        <v>9</v>
      </c>
      <c r="B325" s="10" t="s">
        <v>201</v>
      </c>
      <c r="C325" s="17"/>
      <c r="D325" s="17"/>
      <c r="E325" s="17">
        <v>1</v>
      </c>
      <c r="F325" s="17">
        <v>7</v>
      </c>
      <c r="G325" s="17">
        <v>3</v>
      </c>
      <c r="H325" s="17">
        <v>3</v>
      </c>
      <c r="K325" s="15" t="s">
        <v>202</v>
      </c>
      <c r="L325" s="17">
        <f>L312</f>
        <v>0.875</v>
      </c>
      <c r="M325" s="17">
        <f>N312</f>
        <v>1.2131277772023601</v>
      </c>
      <c r="N325" s="17">
        <f t="shared" si="305"/>
        <v>1.4422038704065954</v>
      </c>
      <c r="O325" s="17">
        <f t="shared" si="306"/>
        <v>0.46600217552487611</v>
      </c>
    </row>
    <row r="326" spans="1:17">
      <c r="A326" s="9">
        <v>10</v>
      </c>
      <c r="B326" s="10" t="s">
        <v>203</v>
      </c>
      <c r="C326" s="17">
        <v>6</v>
      </c>
      <c r="D326" s="17">
        <v>11</v>
      </c>
      <c r="E326" s="17">
        <v>22</v>
      </c>
      <c r="F326" s="17">
        <v>6</v>
      </c>
      <c r="G326" s="17">
        <v>15</v>
      </c>
      <c r="H326" s="17">
        <v>11</v>
      </c>
      <c r="K326" s="15" t="s">
        <v>204</v>
      </c>
      <c r="L326" s="17">
        <f>L313</f>
        <v>3.9423462189380623E-3</v>
      </c>
      <c r="M326" s="17">
        <f>N313</f>
        <v>1.0814443009053833</v>
      </c>
      <c r="N326" s="17">
        <f t="shared" si="305"/>
        <v>1.1012352866818165</v>
      </c>
      <c r="O326" s="17">
        <f t="shared" si="306"/>
        <v>1.1021866966523706</v>
      </c>
    </row>
    <row r="327" spans="1:17">
      <c r="A327" s="9">
        <v>11</v>
      </c>
      <c r="B327" s="10" t="s">
        <v>205</v>
      </c>
      <c r="C327" s="17">
        <v>6</v>
      </c>
      <c r="D327" s="17">
        <v>12</v>
      </c>
      <c r="E327" s="17">
        <v>18</v>
      </c>
      <c r="F327" s="17">
        <v>17</v>
      </c>
      <c r="G327" s="17">
        <v>6</v>
      </c>
      <c r="H327" s="17">
        <v>16</v>
      </c>
      <c r="K327" s="15" t="s">
        <v>206</v>
      </c>
      <c r="L327" s="17">
        <f>L314</f>
        <v>1.4976020935982819</v>
      </c>
      <c r="M327" s="17">
        <f>N314</f>
        <v>1.5066825534645734</v>
      </c>
      <c r="N327" s="17">
        <f t="shared" si="305"/>
        <v>1.515818071180834</v>
      </c>
      <c r="O327" s="17">
        <f t="shared" si="306"/>
        <v>1.5162544748343176</v>
      </c>
    </row>
    <row r="328" spans="1:17">
      <c r="A328" s="9">
        <v>12</v>
      </c>
      <c r="B328" s="10" t="s">
        <v>207</v>
      </c>
      <c r="C328" s="17"/>
      <c r="D328" s="17"/>
      <c r="E328" s="17">
        <v>1</v>
      </c>
      <c r="F328" s="17">
        <v>1</v>
      </c>
      <c r="G328" s="17">
        <v>1</v>
      </c>
      <c r="H328" s="17">
        <v>1</v>
      </c>
      <c r="K328" s="15" t="s">
        <v>208</v>
      </c>
      <c r="L328" s="17">
        <f>L315</f>
        <v>1.157298139249209</v>
      </c>
      <c r="M328" s="17">
        <f>N315</f>
        <v>1.0232958726190162</v>
      </c>
      <c r="N328" s="17">
        <f t="shared" si="305"/>
        <v>1.0441245135350452</v>
      </c>
      <c r="O328" s="17">
        <f t="shared" si="306"/>
        <v>1.0451268607802622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7">
      <c r="A330" s="9">
        <v>14</v>
      </c>
      <c r="B330" s="10" t="s">
        <v>211</v>
      </c>
      <c r="C330" s="17">
        <v>4</v>
      </c>
      <c r="D330" s="17">
        <v>3</v>
      </c>
      <c r="E330" s="17">
        <v>3</v>
      </c>
      <c r="F330" s="17">
        <v>3</v>
      </c>
      <c r="G330" s="21">
        <v>3</v>
      </c>
      <c r="H330" s="21">
        <v>3</v>
      </c>
    </row>
    <row r="331" spans="1:17">
      <c r="A331" s="9">
        <v>15</v>
      </c>
      <c r="B331" s="10" t="s">
        <v>213</v>
      </c>
      <c r="C331" s="17">
        <v>597</v>
      </c>
      <c r="D331" s="17">
        <v>588</v>
      </c>
      <c r="E331" s="17">
        <v>576</v>
      </c>
      <c r="F331" s="17">
        <v>569</v>
      </c>
      <c r="G331" s="17">
        <v>555</v>
      </c>
      <c r="H331" s="17">
        <v>554</v>
      </c>
    </row>
    <row r="333" spans="1:17" ht="16">
      <c r="A333" s="20" t="s">
        <v>343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G335" si="307">C347/C361*1000</f>
        <v>13.914656771799629</v>
      </c>
      <c r="D335" s="17">
        <f t="shared" si="307"/>
        <v>14.258555133079849</v>
      </c>
      <c r="E335" s="17">
        <f t="shared" si="307"/>
        <v>12.795275590551181</v>
      </c>
      <c r="F335" s="17">
        <f t="shared" si="307"/>
        <v>12.782694198623402</v>
      </c>
      <c r="G335" s="17">
        <f t="shared" si="307"/>
        <v>13.026052104208416</v>
      </c>
      <c r="H335" s="17">
        <f t="shared" ref="H335" si="308">H347/H361*1000</f>
        <v>8.1799591002044991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309">IF(C335/$I335&gt;1,2^((1-$I335/C335)/LN(10/3)),2^(-LOG($I335/C335,10/3)))</f>
        <v>1.4460597767849472</v>
      </c>
      <c r="M335" s="17">
        <f t="shared" si="309"/>
        <v>1.4532929862105606</v>
      </c>
      <c r="N335" s="17">
        <f t="shared" si="309"/>
        <v>1.4201241437462644</v>
      </c>
      <c r="O335" s="17">
        <f t="shared" si="309"/>
        <v>1.4198097212110805</v>
      </c>
      <c r="P335" s="17">
        <f t="shared" si="309"/>
        <v>1.4257956710863204</v>
      </c>
      <c r="Q335" s="17">
        <f t="shared" si="309"/>
        <v>1.2508331443473866</v>
      </c>
    </row>
    <row r="336" spans="1:17">
      <c r="A336" s="9">
        <v>2</v>
      </c>
      <c r="B336" s="15" t="s">
        <v>176</v>
      </c>
      <c r="C336" s="17">
        <f t="shared" ref="C336:G336" si="310">C348/C361*1000</f>
        <v>1.8552875695732838</v>
      </c>
      <c r="D336" s="17">
        <f t="shared" si="310"/>
        <v>1.9011406844106464</v>
      </c>
      <c r="E336" s="17">
        <f t="shared" si="310"/>
        <v>1.9685039370078741</v>
      </c>
      <c r="F336" s="17">
        <f t="shared" si="310"/>
        <v>1.9665683382497543</v>
      </c>
      <c r="G336" s="17">
        <f t="shared" si="310"/>
        <v>2.0040080160320639</v>
      </c>
      <c r="H336" s="17">
        <f t="shared" ref="H336" si="311">H348/H361*1000</f>
        <v>2.0449897750511248</v>
      </c>
      <c r="I336" s="18">
        <f>Показатели!$E$3</f>
        <v>4</v>
      </c>
      <c r="J336" s="9">
        <v>2</v>
      </c>
      <c r="K336" s="15" t="s">
        <v>176</v>
      </c>
      <c r="L336" s="17">
        <f t="shared" si="309"/>
        <v>0.6425587739496802</v>
      </c>
      <c r="M336" s="17">
        <f t="shared" si="309"/>
        <v>0.65165419265684543</v>
      </c>
      <c r="N336" s="17">
        <f t="shared" si="309"/>
        <v>0.66484927455082565</v>
      </c>
      <c r="O336" s="17">
        <f t="shared" si="309"/>
        <v>0.66447282944518404</v>
      </c>
      <c r="P336" s="17">
        <f t="shared" si="309"/>
        <v>0.67172665722514002</v>
      </c>
      <c r="Q336" s="17">
        <f t="shared" si="309"/>
        <v>0.67960114779913183</v>
      </c>
    </row>
    <row r="337" spans="1:17">
      <c r="A337" s="9">
        <v>3</v>
      </c>
      <c r="B337" s="15" t="s">
        <v>177</v>
      </c>
      <c r="C337" s="17">
        <f t="shared" ref="C337:H337" si="312">C349/C361*1000+0.00001</f>
        <v>1.0000000000000001E-5</v>
      </c>
      <c r="D337" s="17">
        <f t="shared" si="312"/>
        <v>1.0000000000000001E-5</v>
      </c>
      <c r="E337" s="17">
        <f t="shared" si="312"/>
        <v>1.0000000000000001E-5</v>
      </c>
      <c r="F337" s="17">
        <f t="shared" si="312"/>
        <v>1.0000000000000001E-5</v>
      </c>
      <c r="G337" s="17">
        <f t="shared" si="312"/>
        <v>1.0000000000000001E-5</v>
      </c>
      <c r="H337" s="17">
        <f t="shared" si="312"/>
        <v>1.0000000000000001E-5</v>
      </c>
      <c r="I337" s="18">
        <f>Показатели!$E$4</f>
        <v>2</v>
      </c>
      <c r="J337" s="9">
        <v>3</v>
      </c>
      <c r="K337" s="15" t="s">
        <v>177</v>
      </c>
      <c r="L337" s="17">
        <f t="shared" si="309"/>
        <v>8.8737830999390996E-4</v>
      </c>
      <c r="M337" s="17">
        <f t="shared" si="309"/>
        <v>8.8737830999390996E-4</v>
      </c>
      <c r="N337" s="17">
        <f t="shared" si="309"/>
        <v>8.8737830999390996E-4</v>
      </c>
      <c r="O337" s="17">
        <f t="shared" si="309"/>
        <v>8.8737830999390996E-4</v>
      </c>
      <c r="P337" s="17">
        <f t="shared" si="309"/>
        <v>8.8737830999390996E-4</v>
      </c>
      <c r="Q337" s="17">
        <f t="shared" si="309"/>
        <v>8.8737830999390996E-4</v>
      </c>
    </row>
    <row r="338" spans="1:17">
      <c r="A338" s="9">
        <v>4</v>
      </c>
      <c r="B338" s="15" t="s">
        <v>178</v>
      </c>
      <c r="C338" s="17">
        <f t="shared" ref="C338:G338" si="313">C350/C361*1000</f>
        <v>39.053803339517629</v>
      </c>
      <c r="D338" s="17">
        <f t="shared" si="313"/>
        <v>40.114068441064639</v>
      </c>
      <c r="E338" s="17">
        <f t="shared" si="313"/>
        <v>41.437007874015748</v>
      </c>
      <c r="F338" s="17">
        <f t="shared" si="313"/>
        <v>41.396263520157326</v>
      </c>
      <c r="G338" s="17">
        <f t="shared" si="313"/>
        <v>42.184368737474948</v>
      </c>
      <c r="H338" s="17">
        <f>H350/H361*1000+0.00001</f>
        <v>1.0000000000000001E-5</v>
      </c>
      <c r="I338" s="18">
        <f>Показатели!$E$5</f>
        <v>30</v>
      </c>
      <c r="J338" s="9">
        <v>4</v>
      </c>
      <c r="K338" s="15" t="s">
        <v>178</v>
      </c>
      <c r="L338" s="17">
        <f t="shared" si="309"/>
        <v>1.14278446926</v>
      </c>
      <c r="M338" s="17">
        <f t="shared" si="309"/>
        <v>1.1562210738553302</v>
      </c>
      <c r="N338" s="17">
        <f t="shared" si="309"/>
        <v>1.1722245440851524</v>
      </c>
      <c r="O338" s="17">
        <f t="shared" si="309"/>
        <v>1.1717437383141094</v>
      </c>
      <c r="P338" s="17">
        <f t="shared" si="309"/>
        <v>1.1809128632548209</v>
      </c>
      <c r="Q338" s="17">
        <f t="shared" si="309"/>
        <v>1.8664377002667877E-4</v>
      </c>
    </row>
    <row r="339" spans="1:17">
      <c r="A339" s="9">
        <v>5</v>
      </c>
      <c r="B339" s="15" t="s">
        <v>179</v>
      </c>
      <c r="C339" s="17">
        <f t="shared" ref="C339:G339" si="314">C351/C361*1000</f>
        <v>5.6586270871985151</v>
      </c>
      <c r="D339" s="17">
        <f t="shared" si="314"/>
        <v>5.7984790874524714</v>
      </c>
      <c r="E339" s="17">
        <f t="shared" si="314"/>
        <v>6.0039370078740157</v>
      </c>
      <c r="F339" s="17">
        <f t="shared" si="314"/>
        <v>5.9980334316617494</v>
      </c>
      <c r="G339" s="17">
        <f t="shared" si="314"/>
        <v>6.1122244488977948</v>
      </c>
      <c r="H339" s="17">
        <f t="shared" ref="H339" si="315">H351/H361*1000</f>
        <v>43.047034764826179</v>
      </c>
      <c r="I339" s="18">
        <f>Показатели!$E$6</f>
        <v>8</v>
      </c>
      <c r="J339" s="9">
        <v>5</v>
      </c>
      <c r="K339" s="15" t="s">
        <v>179</v>
      </c>
      <c r="L339" s="17">
        <f t="shared" si="309"/>
        <v>0.81926491612350305</v>
      </c>
      <c r="M339" s="17">
        <f t="shared" si="309"/>
        <v>0.83086161007016035</v>
      </c>
      <c r="N339" s="17">
        <f t="shared" si="309"/>
        <v>0.84768539039871449</v>
      </c>
      <c r="O339" s="17">
        <f t="shared" si="309"/>
        <v>0.84720542143649347</v>
      </c>
      <c r="P339" s="17">
        <f t="shared" si="309"/>
        <v>0.85645407984510979</v>
      </c>
      <c r="Q339" s="17">
        <f t="shared" si="309"/>
        <v>1.5979532663921951</v>
      </c>
    </row>
    <row r="340" spans="1:17">
      <c r="A340" s="9">
        <v>6</v>
      </c>
      <c r="B340" s="15" t="s">
        <v>180</v>
      </c>
      <c r="C340" s="17">
        <f t="shared" ref="C340:G340" si="316">(C352-C353)/C352*100</f>
        <v>3.7183328793244348</v>
      </c>
      <c r="D340" s="17">
        <f t="shared" si="316"/>
        <v>-1.4829722246010755</v>
      </c>
      <c r="E340" s="17">
        <f t="shared" si="316"/>
        <v>4.3247654018767854</v>
      </c>
      <c r="F340" s="17">
        <f t="shared" si="316"/>
        <v>-4.3747676291981659</v>
      </c>
      <c r="G340" s="17">
        <f t="shared" si="316"/>
        <v>3.1466478807091698</v>
      </c>
      <c r="H340" s="17">
        <f t="shared" ref="H340" si="317">(H352-H353)/H352*100</f>
        <v>-4.5409181636726546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318">(ATAN((C340+2.4)/10)+3.1415/2)/3.1415*1.75</f>
        <v>1.1808670461545197</v>
      </c>
      <c r="M340" s="17">
        <f t="shared" si="318"/>
        <v>0.92594135619839701</v>
      </c>
      <c r="N340" s="17">
        <f t="shared" si="318"/>
        <v>1.2047865922733663</v>
      </c>
      <c r="O340" s="17">
        <f t="shared" si="318"/>
        <v>0.76639126365864696</v>
      </c>
      <c r="P340" s="17">
        <f t="shared" si="318"/>
        <v>1.1571043262200016</v>
      </c>
      <c r="Q340" s="17">
        <f t="shared" si="318"/>
        <v>0.75751189051948775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-15.748031496062993</v>
      </c>
      <c r="F341" s="17">
        <f>(F355-F354)/F361*1000</f>
        <v>-12.782694198623402</v>
      </c>
      <c r="G341" s="17">
        <f>(G355-G354)/G361*1000</f>
        <v>-16.032064128256511</v>
      </c>
      <c r="H341" s="17">
        <f>(H355-H354)/H361*1000</f>
        <v>-19.427402862985687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319">(ATAN(E341/10)+3.1415/2)/3.1415*1.75</f>
        <v>0.31513464273677821</v>
      </c>
      <c r="O341" s="17">
        <f t="shared" si="319"/>
        <v>0.36978290314971762</v>
      </c>
      <c r="P341" s="17">
        <f t="shared" si="319"/>
        <v>0.31064581010762921</v>
      </c>
      <c r="Q341" s="17">
        <f t="shared" si="319"/>
        <v>0.26478178535531344</v>
      </c>
    </row>
    <row r="342" spans="1:17">
      <c r="A342" s="9">
        <v>8</v>
      </c>
      <c r="B342" s="15" t="s">
        <v>182</v>
      </c>
      <c r="C342" s="17">
        <f t="shared" ref="C342:H342" si="320">(C356-C357)/C361*1000</f>
        <v>-9.2764378478664202</v>
      </c>
      <c r="D342" s="17">
        <f t="shared" si="320"/>
        <v>-1.9011406844106464</v>
      </c>
      <c r="E342" s="17">
        <f t="shared" si="320"/>
        <v>16.73228346456693</v>
      </c>
      <c r="F342" s="17">
        <f t="shared" si="320"/>
        <v>-5.8997050147492622</v>
      </c>
      <c r="G342" s="17">
        <f t="shared" si="320"/>
        <v>-4.0080160320641278</v>
      </c>
      <c r="H342" s="17">
        <f t="shared" si="320"/>
        <v>1.0224948875255624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0.45838709252813381</v>
      </c>
      <c r="M342" s="17">
        <f>(ATAN(D342/10)+3.1415/2)/3.1415*1.75</f>
        <v>0.77034424098409393</v>
      </c>
      <c r="N342" s="17">
        <f t="shared" si="319"/>
        <v>1.4499451762649131</v>
      </c>
      <c r="O342" s="17">
        <f t="shared" si="319"/>
        <v>0.57808088505682531</v>
      </c>
      <c r="P342" s="17">
        <f t="shared" si="319"/>
        <v>0.66265075895081038</v>
      </c>
      <c r="Q342" s="17">
        <f t="shared" si="319"/>
        <v>0.93176170509398026</v>
      </c>
    </row>
    <row r="343" spans="1:17">
      <c r="A343" s="9">
        <v>9</v>
      </c>
      <c r="B343" s="15" t="s">
        <v>183</v>
      </c>
      <c r="C343" s="17">
        <f>C358/C361*1000+0.0001</f>
        <v>1E-4</v>
      </c>
      <c r="D343" s="17">
        <f>D358/D361*1000+0.0001</f>
        <v>1E-4</v>
      </c>
      <c r="E343" s="17">
        <f t="shared" ref="E343:G343" si="321">E358/E361*1000</f>
        <v>2.9527559055118111</v>
      </c>
      <c r="F343" s="17">
        <f t="shared" si="321"/>
        <v>2.9498525073746311</v>
      </c>
      <c r="G343" s="17">
        <f t="shared" si="321"/>
        <v>3.0060120240480961</v>
      </c>
      <c r="H343" s="17">
        <f t="shared" ref="H343" si="322">H358/H361*1000</f>
        <v>3.0674846625766872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323">IF(C343/$I343&gt;1,2^((1-$I343/C343)/LN(10/3)),2^(-LOG($I343/C343,10/3)))</f>
        <v>3.9423462189380623E-3</v>
      </c>
      <c r="M343" s="17">
        <f t="shared" si="323"/>
        <v>3.9423462189380623E-3</v>
      </c>
      <c r="N343" s="17">
        <f t="shared" si="323"/>
        <v>1.3274404151361898</v>
      </c>
      <c r="O343" s="17">
        <f t="shared" si="323"/>
        <v>1.3270583553589148</v>
      </c>
      <c r="P343" s="17">
        <f t="shared" si="323"/>
        <v>1.3343363309790994</v>
      </c>
      <c r="Q343" s="17">
        <f t="shared" si="323"/>
        <v>1.3420404830667725</v>
      </c>
    </row>
    <row r="344" spans="1:17">
      <c r="A344" s="9">
        <v>10</v>
      </c>
      <c r="B344" s="15" t="s">
        <v>184</v>
      </c>
      <c r="C344" s="17">
        <f t="shared" ref="C344:G344" si="324">C359/C361*100</f>
        <v>9.27643784786642E-2</v>
      </c>
      <c r="D344" s="17">
        <f t="shared" si="324"/>
        <v>9.5057034220532313E-2</v>
      </c>
      <c r="E344" s="17">
        <f t="shared" si="324"/>
        <v>9.8425196850393692E-2</v>
      </c>
      <c r="F344" s="17">
        <f t="shared" si="324"/>
        <v>9.8328416912487712E-2</v>
      </c>
      <c r="G344" s="17">
        <f t="shared" si="324"/>
        <v>0.1002004008016032</v>
      </c>
      <c r="H344" s="17">
        <f t="shared" ref="H344" si="325">H359/H361*100</f>
        <v>0.10224948875255625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323"/>
        <v>1.3039594575555242</v>
      </c>
      <c r="M344" s="17">
        <f t="shared" si="323"/>
        <v>1.3137553145668064</v>
      </c>
      <c r="N344" s="17">
        <f t="shared" si="323"/>
        <v>1.3274404151361898</v>
      </c>
      <c r="O344" s="17">
        <f t="shared" si="323"/>
        <v>1.3270583553589148</v>
      </c>
      <c r="P344" s="17">
        <f t="shared" si="323"/>
        <v>1.3343363309790994</v>
      </c>
      <c r="Q344" s="17">
        <f t="shared" si="323"/>
        <v>1.3420404830667725</v>
      </c>
    </row>
    <row r="345" spans="1:17">
      <c r="A345" s="9">
        <v>11</v>
      </c>
      <c r="B345" s="15" t="s">
        <v>185</v>
      </c>
      <c r="C345" s="17">
        <f t="shared" ref="C345:G345" si="326">C360/C361*1000</f>
        <v>9.2764378478664202</v>
      </c>
      <c r="D345" s="17">
        <f t="shared" si="326"/>
        <v>9.5057034220532319</v>
      </c>
      <c r="E345" s="17">
        <f t="shared" si="326"/>
        <v>6.8897637795275593</v>
      </c>
      <c r="F345" s="17">
        <f t="shared" si="326"/>
        <v>6.8829891838741402</v>
      </c>
      <c r="G345" s="17">
        <f t="shared" si="326"/>
        <v>7.0140280561122248</v>
      </c>
      <c r="H345" s="17">
        <f t="shared" ref="H345" si="327">H360/H361*1000</f>
        <v>7.1574642126789367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323"/>
        <v>1.3039594575555242</v>
      </c>
      <c r="M345" s="17">
        <f t="shared" si="323"/>
        <v>1.3137553145668064</v>
      </c>
      <c r="N345" s="17">
        <f t="shared" si="323"/>
        <v>1.1710617904954799</v>
      </c>
      <c r="O345" s="17">
        <f t="shared" si="323"/>
        <v>1.1705803182405639</v>
      </c>
      <c r="P345" s="17">
        <f t="shared" si="323"/>
        <v>1.179762234077895</v>
      </c>
      <c r="Q345" s="17">
        <f t="shared" si="323"/>
        <v>1.1895052270712752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</row>
    <row r="347" spans="1:17">
      <c r="A347" s="9">
        <v>1</v>
      </c>
      <c r="B347" s="10" t="s">
        <v>187</v>
      </c>
      <c r="C347" s="17">
        <v>15</v>
      </c>
      <c r="D347" s="17">
        <v>15</v>
      </c>
      <c r="E347" s="17">
        <v>13</v>
      </c>
      <c r="F347" s="17">
        <v>13</v>
      </c>
      <c r="G347" s="17">
        <v>13</v>
      </c>
      <c r="H347" s="17">
        <v>8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2</v>
      </c>
      <c r="D348" s="17">
        <v>2</v>
      </c>
      <c r="E348" s="17">
        <v>2</v>
      </c>
      <c r="F348" s="17">
        <v>2</v>
      </c>
      <c r="G348" s="17">
        <v>2</v>
      </c>
      <c r="H348" s="17">
        <v>2</v>
      </c>
      <c r="K348" s="15" t="s">
        <v>187</v>
      </c>
      <c r="L348" s="17">
        <f>L335</f>
        <v>1.4460597767849472</v>
      </c>
      <c r="M348" s="17">
        <f>N335</f>
        <v>1.4201241437462644</v>
      </c>
      <c r="N348" s="17">
        <f>P335</f>
        <v>1.4257956710863204</v>
      </c>
      <c r="O348" s="17">
        <f>Q335</f>
        <v>1.2508331443473866</v>
      </c>
    </row>
    <row r="349" spans="1:17">
      <c r="A349" s="9">
        <v>3</v>
      </c>
      <c r="B349" s="10" t="s">
        <v>189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/>
      <c r="K349" s="15" t="s">
        <v>190</v>
      </c>
      <c r="L349" s="17">
        <f t="shared" ref="L349:L358" si="328">L336</f>
        <v>0.6425587739496802</v>
      </c>
      <c r="M349" s="17">
        <f t="shared" ref="M349:M358" si="329">N336</f>
        <v>0.66484927455082565</v>
      </c>
      <c r="N349" s="17">
        <f t="shared" ref="N349:N358" si="330">P336</f>
        <v>0.67172665722514002</v>
      </c>
      <c r="O349" s="17">
        <f t="shared" ref="O349:O358" si="331">Q336</f>
        <v>0.67960114779913183</v>
      </c>
    </row>
    <row r="350" spans="1:17">
      <c r="A350" s="9">
        <v>4</v>
      </c>
      <c r="B350" s="10" t="s">
        <v>191</v>
      </c>
      <c r="C350" s="17">
        <v>42.1</v>
      </c>
      <c r="D350" s="17">
        <v>42.2</v>
      </c>
      <c r="E350" s="17">
        <v>42.1</v>
      </c>
      <c r="F350" s="17">
        <v>42.1</v>
      </c>
      <c r="G350" s="17">
        <v>42.1</v>
      </c>
      <c r="H350" s="17"/>
      <c r="K350" s="15" t="s">
        <v>192</v>
      </c>
      <c r="L350" s="17">
        <f t="shared" si="328"/>
        <v>8.8737830999390996E-4</v>
      </c>
      <c r="M350" s="17">
        <f t="shared" si="329"/>
        <v>8.8737830999390996E-4</v>
      </c>
      <c r="N350" s="17">
        <f t="shared" si="330"/>
        <v>8.8737830999390996E-4</v>
      </c>
      <c r="O350" s="17">
        <f t="shared" si="331"/>
        <v>8.8737830999390996E-4</v>
      </c>
    </row>
    <row r="351" spans="1:17">
      <c r="A351" s="9">
        <v>5</v>
      </c>
      <c r="B351" s="10" t="s">
        <v>193</v>
      </c>
      <c r="C351" s="17">
        <v>6.1</v>
      </c>
      <c r="D351" s="17">
        <v>6.1</v>
      </c>
      <c r="E351" s="17">
        <v>6.1</v>
      </c>
      <c r="F351" s="17">
        <v>6.1</v>
      </c>
      <c r="G351" s="17">
        <v>6.1</v>
      </c>
      <c r="H351" s="17">
        <v>42.1</v>
      </c>
      <c r="K351" s="15" t="s">
        <v>194</v>
      </c>
      <c r="L351" s="17">
        <f t="shared" si="328"/>
        <v>1.14278446926</v>
      </c>
      <c r="M351" s="17">
        <f t="shared" si="329"/>
        <v>1.1722245440851524</v>
      </c>
      <c r="N351" s="17">
        <f t="shared" si="330"/>
        <v>1.1809128632548209</v>
      </c>
      <c r="O351" s="17">
        <f t="shared" si="331"/>
        <v>1.8664377002667877E-4</v>
      </c>
    </row>
    <row r="352" spans="1:17">
      <c r="A352" s="9">
        <v>6</v>
      </c>
      <c r="B352" s="10" t="s">
        <v>195</v>
      </c>
      <c r="C352" s="17">
        <v>7342</v>
      </c>
      <c r="D352" s="17">
        <v>7006.2</v>
      </c>
      <c r="E352" s="17">
        <v>7353</v>
      </c>
      <c r="F352" s="17">
        <v>8069</v>
      </c>
      <c r="G352" s="17">
        <v>8517</v>
      </c>
      <c r="H352" s="17">
        <v>8016</v>
      </c>
      <c r="K352" s="15" t="s">
        <v>196</v>
      </c>
      <c r="L352" s="17">
        <f t="shared" si="328"/>
        <v>0.81926491612350305</v>
      </c>
      <c r="M352" s="17">
        <f t="shared" si="329"/>
        <v>0.84768539039871449</v>
      </c>
      <c r="N352" s="17">
        <f t="shared" si="330"/>
        <v>0.85645407984510979</v>
      </c>
      <c r="O352" s="17">
        <f t="shared" si="331"/>
        <v>1.5979532663921951</v>
      </c>
    </row>
    <row r="353" spans="1:15">
      <c r="A353" s="9">
        <v>7</v>
      </c>
      <c r="B353" s="10" t="s">
        <v>197</v>
      </c>
      <c r="C353" s="17">
        <v>7069</v>
      </c>
      <c r="D353" s="17">
        <v>7110.1</v>
      </c>
      <c r="E353" s="17">
        <v>7035</v>
      </c>
      <c r="F353" s="17">
        <v>8422</v>
      </c>
      <c r="G353" s="17">
        <v>8249</v>
      </c>
      <c r="H353" s="17">
        <v>8380</v>
      </c>
      <c r="K353" s="15" t="s">
        <v>198</v>
      </c>
      <c r="L353" s="17">
        <f t="shared" si="328"/>
        <v>1.1808670461545197</v>
      </c>
      <c r="M353" s="17">
        <f t="shared" si="329"/>
        <v>1.2047865922733663</v>
      </c>
      <c r="N353" s="17">
        <f t="shared" si="330"/>
        <v>1.1571043262200016</v>
      </c>
      <c r="O353" s="17">
        <f t="shared" si="331"/>
        <v>0.75751189051948775</v>
      </c>
    </row>
    <row r="354" spans="1:15">
      <c r="A354" s="9">
        <v>8</v>
      </c>
      <c r="B354" s="10" t="s">
        <v>199</v>
      </c>
      <c r="C354" s="17"/>
      <c r="D354" s="17"/>
      <c r="E354" s="17">
        <v>30</v>
      </c>
      <c r="F354" s="17">
        <v>21</v>
      </c>
      <c r="G354" s="17">
        <v>24</v>
      </c>
      <c r="H354" s="17">
        <v>27</v>
      </c>
      <c r="K354" s="15" t="s">
        <v>200</v>
      </c>
      <c r="L354" s="17">
        <f>N341</f>
        <v>0.31513464273677821</v>
      </c>
      <c r="M354" s="17">
        <f>O341</f>
        <v>0.36978290314971762</v>
      </c>
      <c r="N354" s="17">
        <f t="shared" si="330"/>
        <v>0.31064581010762921</v>
      </c>
      <c r="O354" s="17">
        <f t="shared" si="331"/>
        <v>0.26478178535531344</v>
      </c>
    </row>
    <row r="355" spans="1:15">
      <c r="A355" s="9">
        <v>9</v>
      </c>
      <c r="B355" s="10" t="s">
        <v>201</v>
      </c>
      <c r="C355" s="17"/>
      <c r="D355" s="17"/>
      <c r="E355" s="17">
        <v>14</v>
      </c>
      <c r="F355" s="17">
        <v>8</v>
      </c>
      <c r="G355" s="17">
        <v>8</v>
      </c>
      <c r="H355" s="17">
        <v>8</v>
      </c>
      <c r="K355" s="15" t="s">
        <v>202</v>
      </c>
      <c r="L355" s="17">
        <f t="shared" si="328"/>
        <v>0.45838709252813381</v>
      </c>
      <c r="M355" s="17">
        <f t="shared" si="329"/>
        <v>1.4499451762649131</v>
      </c>
      <c r="N355" s="17">
        <f t="shared" si="330"/>
        <v>0.66265075895081038</v>
      </c>
      <c r="O355" s="17">
        <f t="shared" si="331"/>
        <v>0.93176170509398026</v>
      </c>
    </row>
    <row r="356" spans="1:15">
      <c r="A356" s="9">
        <v>10</v>
      </c>
      <c r="B356" s="10" t="s">
        <v>203</v>
      </c>
      <c r="C356" s="17">
        <v>22</v>
      </c>
      <c r="D356" s="17">
        <v>28</v>
      </c>
      <c r="E356" s="17">
        <v>45</v>
      </c>
      <c r="F356" s="17">
        <v>33</v>
      </c>
      <c r="G356" s="17">
        <v>34</v>
      </c>
      <c r="H356" s="17">
        <v>34</v>
      </c>
      <c r="K356" s="15" t="s">
        <v>204</v>
      </c>
      <c r="L356" s="17">
        <f t="shared" si="328"/>
        <v>3.9423462189380623E-3</v>
      </c>
      <c r="M356" s="17">
        <f t="shared" si="329"/>
        <v>1.3274404151361898</v>
      </c>
      <c r="N356" s="17">
        <f t="shared" si="330"/>
        <v>1.3343363309790994</v>
      </c>
      <c r="O356" s="17">
        <f t="shared" si="331"/>
        <v>1.3420404830667725</v>
      </c>
    </row>
    <row r="357" spans="1:15">
      <c r="A357" s="9">
        <v>11</v>
      </c>
      <c r="B357" s="10" t="s">
        <v>205</v>
      </c>
      <c r="C357" s="17">
        <v>32</v>
      </c>
      <c r="D357" s="17">
        <v>30</v>
      </c>
      <c r="E357" s="17">
        <v>28</v>
      </c>
      <c r="F357" s="17">
        <v>39</v>
      </c>
      <c r="G357" s="17">
        <v>38</v>
      </c>
      <c r="H357" s="17">
        <v>33</v>
      </c>
      <c r="K357" s="15" t="s">
        <v>206</v>
      </c>
      <c r="L357" s="17">
        <f t="shared" si="328"/>
        <v>1.3039594575555242</v>
      </c>
      <c r="M357" s="17">
        <f t="shared" si="329"/>
        <v>1.3274404151361898</v>
      </c>
      <c r="N357" s="17">
        <f t="shared" si="330"/>
        <v>1.3343363309790994</v>
      </c>
      <c r="O357" s="17">
        <f t="shared" si="331"/>
        <v>1.3420404830667725</v>
      </c>
    </row>
    <row r="358" spans="1:15">
      <c r="A358" s="9">
        <v>12</v>
      </c>
      <c r="B358" s="10" t="s">
        <v>207</v>
      </c>
      <c r="C358" s="17"/>
      <c r="D358" s="17"/>
      <c r="E358" s="17">
        <v>3</v>
      </c>
      <c r="F358" s="17">
        <v>3</v>
      </c>
      <c r="G358" s="17">
        <v>3</v>
      </c>
      <c r="H358" s="17">
        <v>3</v>
      </c>
      <c r="K358" s="15" t="s">
        <v>208</v>
      </c>
      <c r="L358" s="17">
        <f t="shared" si="328"/>
        <v>1.3039594575555242</v>
      </c>
      <c r="M358" s="17">
        <f t="shared" si="329"/>
        <v>1.1710617904954799</v>
      </c>
      <c r="N358" s="17">
        <f t="shared" si="330"/>
        <v>1.179762234077895</v>
      </c>
      <c r="O358" s="17">
        <f t="shared" si="331"/>
        <v>1.1895052270712752</v>
      </c>
    </row>
    <row r="359" spans="1:15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</row>
    <row r="360" spans="1:15">
      <c r="A360" s="9">
        <v>14</v>
      </c>
      <c r="B360" s="10" t="s">
        <v>211</v>
      </c>
      <c r="C360" s="17">
        <v>10</v>
      </c>
      <c r="D360" s="17">
        <v>10</v>
      </c>
      <c r="E360" s="17">
        <v>7</v>
      </c>
      <c r="F360" s="17">
        <v>7</v>
      </c>
      <c r="G360" s="21">
        <v>7</v>
      </c>
      <c r="H360" s="21">
        <v>7</v>
      </c>
    </row>
    <row r="361" spans="1:15">
      <c r="A361" s="9">
        <v>15</v>
      </c>
      <c r="B361" s="10" t="s">
        <v>213</v>
      </c>
      <c r="C361" s="17">
        <v>1078</v>
      </c>
      <c r="D361" s="17">
        <v>1052</v>
      </c>
      <c r="E361" s="17">
        <v>1016</v>
      </c>
      <c r="F361" s="17">
        <v>1017</v>
      </c>
      <c r="G361" s="17">
        <v>998</v>
      </c>
      <c r="H361" s="17">
        <v>978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211"/>
  <sheetViews>
    <sheetView topLeftCell="A163" zoomScale="70" zoomScaleNormal="70" workbookViewId="0">
      <selection activeCell="A184" sqref="A184"/>
    </sheetView>
  </sheetViews>
  <sheetFormatPr baseColWidth="10" defaultColWidth="8.83203125" defaultRowHeight="15"/>
  <cols>
    <col min="2" max="2" width="72.5" customWidth="1"/>
    <col min="11" max="11" width="73.1640625" customWidth="1"/>
  </cols>
  <sheetData>
    <row r="1" spans="1:17" ht="16">
      <c r="A1" s="20" t="s">
        <v>344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7.4111934577050853</v>
      </c>
      <c r="D5" s="17">
        <f t="shared" si="0"/>
        <v>7.7955825032481592</v>
      </c>
      <c r="E5" s="17">
        <f t="shared" si="0"/>
        <v>8.1902245706737133</v>
      </c>
      <c r="F5" s="17">
        <f t="shared" si="0"/>
        <v>7.9506878685009825</v>
      </c>
      <c r="G5" s="17">
        <f t="shared" si="0"/>
        <v>8.0535698126866357</v>
      </c>
      <c r="H5" s="17">
        <f t="shared" ref="H5" si="1">H17/H31*1000</f>
        <v>8.0697523420832944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1.2059967841878561</v>
      </c>
      <c r="M5" s="17">
        <f t="shared" si="2"/>
        <v>1.2293165749585766</v>
      </c>
      <c r="N5" s="17">
        <f t="shared" si="2"/>
        <v>1.2513849750577006</v>
      </c>
      <c r="O5" s="17">
        <f t="shared" si="2"/>
        <v>1.2382041086659419</v>
      </c>
      <c r="P5" s="17">
        <f t="shared" si="2"/>
        <v>1.2439442393932325</v>
      </c>
      <c r="Q5" s="17">
        <f t="shared" si="2"/>
        <v>1.2448361742257046</v>
      </c>
    </row>
    <row r="6" spans="1:17">
      <c r="A6" s="9">
        <v>2</v>
      </c>
      <c r="B6" s="15" t="s">
        <v>176</v>
      </c>
      <c r="C6" s="17">
        <f t="shared" ref="C6:G6" si="3">C18/C31*1000</f>
        <v>4.3444927165857399</v>
      </c>
      <c r="D6" s="17">
        <f t="shared" si="3"/>
        <v>4.7639670853183196</v>
      </c>
      <c r="E6" s="17">
        <f t="shared" si="3"/>
        <v>4.6675473359753417</v>
      </c>
      <c r="F6" s="17">
        <f t="shared" si="3"/>
        <v>5.0920135787028764</v>
      </c>
      <c r="G6" s="17">
        <f t="shared" si="3"/>
        <v>5.1579042620577322</v>
      </c>
      <c r="H6" s="17">
        <f>H18/H31*1000+0.00001</f>
        <v>5.2870891206752617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1.0467089862747476</v>
      </c>
      <c r="M6" s="17">
        <f t="shared" si="2"/>
        <v>1.0967201175243073</v>
      </c>
      <c r="N6" s="17">
        <f t="shared" si="2"/>
        <v>1.0858231277488593</v>
      </c>
      <c r="O6" s="17">
        <f t="shared" si="2"/>
        <v>1.131411500918206</v>
      </c>
      <c r="P6" s="17">
        <f t="shared" si="2"/>
        <v>1.1379669989219359</v>
      </c>
      <c r="Q6" s="17">
        <f t="shared" si="2"/>
        <v>1.1504492005174103</v>
      </c>
    </row>
    <row r="7" spans="1:17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1.0394210004330879</v>
      </c>
      <c r="E7" s="17">
        <f>E19/E31*1000+0.00001</f>
        <v>1.1977202597974461</v>
      </c>
      <c r="F7" s="17">
        <f>F19/F31*1000+0.00001</f>
        <v>1.2506800017866715</v>
      </c>
      <c r="G7" s="17">
        <f>G19/G31*1000</f>
        <v>1.2668536784001447</v>
      </c>
      <c r="H7" s="17">
        <f>H19/H31*1000+0.00001</f>
        <v>1.0927557740469346E-5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8.8737830999390996E-4</v>
      </c>
      <c r="M7" s="17">
        <f t="shared" si="2"/>
        <v>0.68605535750752955</v>
      </c>
      <c r="N7" s="17">
        <f t="shared" si="2"/>
        <v>0.74439342248915641</v>
      </c>
      <c r="O7" s="17">
        <f t="shared" si="2"/>
        <v>0.76316897882340728</v>
      </c>
      <c r="P7" s="17">
        <f t="shared" si="2"/>
        <v>0.7688353659412831</v>
      </c>
      <c r="Q7" s="17">
        <f t="shared" si="2"/>
        <v>9.3387167826946638E-4</v>
      </c>
    </row>
    <row r="8" spans="1:17">
      <c r="A8" s="9">
        <v>4</v>
      </c>
      <c r="B8" s="15" t="s">
        <v>178</v>
      </c>
      <c r="C8" s="17">
        <f t="shared" ref="C8:G8" si="4">C20/C31*1000</f>
        <v>31.757389896924774</v>
      </c>
      <c r="D8" s="17">
        <f t="shared" si="4"/>
        <v>32.490255521870942</v>
      </c>
      <c r="E8" s="17">
        <f t="shared" si="4"/>
        <v>33.148392778511671</v>
      </c>
      <c r="F8" s="17">
        <f t="shared" si="4"/>
        <v>33.321422190459174</v>
      </c>
      <c r="G8" s="17">
        <f t="shared" si="4"/>
        <v>33.752601574518138</v>
      </c>
      <c r="H8" s="17">
        <f t="shared" ref="H8" si="5">H20/H31*1000</f>
        <v>34.551525832483073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1.0323719282037398</v>
      </c>
      <c r="M8" s="17">
        <f t="shared" si="2"/>
        <v>1.0451145627727041</v>
      </c>
      <c r="N8" s="17">
        <f t="shared" si="2"/>
        <v>1.0562034680101164</v>
      </c>
      <c r="O8" s="17">
        <f t="shared" si="2"/>
        <v>1.0590650039229415</v>
      </c>
      <c r="P8" s="17">
        <f t="shared" si="2"/>
        <v>1.0661008851314417</v>
      </c>
      <c r="Q8" s="17">
        <f t="shared" si="2"/>
        <v>1.0787899992708183</v>
      </c>
    </row>
    <row r="9" spans="1:17">
      <c r="A9" s="9">
        <v>5</v>
      </c>
      <c r="B9" s="15" t="s">
        <v>179</v>
      </c>
      <c r="C9" s="17">
        <f t="shared" ref="C9:G9" si="6">C21/C31*1000</f>
        <v>6.4315529431808516</v>
      </c>
      <c r="D9" s="17">
        <f t="shared" si="6"/>
        <v>6.8254655695106115</v>
      </c>
      <c r="E9" s="17">
        <f t="shared" si="6"/>
        <v>6.9660942316160304</v>
      </c>
      <c r="F9" s="17">
        <f t="shared" si="6"/>
        <v>7.1645524388065054</v>
      </c>
      <c r="G9" s="17">
        <f t="shared" si="6"/>
        <v>7.429191928332278</v>
      </c>
      <c r="H9" s="17">
        <f t="shared" ref="H9" si="7">H21/H31*1000</f>
        <v>7.2813282626843536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0.88193575819771497</v>
      </c>
      <c r="M9" s="17">
        <f t="shared" si="2"/>
        <v>0.91264084286953473</v>
      </c>
      <c r="N9" s="17">
        <f t="shared" si="2"/>
        <v>0.92341953990546943</v>
      </c>
      <c r="O9" s="17">
        <f t="shared" si="2"/>
        <v>0.93847485839936295</v>
      </c>
      <c r="P9" s="17">
        <f t="shared" si="2"/>
        <v>0.95827823882771823</v>
      </c>
      <c r="Q9" s="17">
        <f t="shared" si="2"/>
        <v>0.94725097886705278</v>
      </c>
    </row>
    <row r="10" spans="1:17">
      <c r="A10" s="9">
        <v>6</v>
      </c>
      <c r="B10" s="15" t="s">
        <v>180</v>
      </c>
      <c r="C10" s="17">
        <f t="shared" ref="C10:G10" si="8">(C22-C23)/C22*100</f>
        <v>-1.1065810804265517</v>
      </c>
      <c r="D10" s="17">
        <f t="shared" si="8"/>
        <v>0.32247189302365176</v>
      </c>
      <c r="E10" s="17">
        <f t="shared" si="8"/>
        <v>1.579083793343522</v>
      </c>
      <c r="F10" s="17">
        <f t="shared" si="8"/>
        <v>0.71782188550080106</v>
      </c>
      <c r="G10" s="17">
        <f t="shared" si="8"/>
        <v>0.91653418400268449</v>
      </c>
      <c r="H10" s="17">
        <f t="shared" ref="H10" si="9">(H22-H23)/H22*100</f>
        <v>-0.32489843013948233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0">(ATAN((C10+2.4)/10)+3.1415/2)/3.1415*1.75</f>
        <v>0.94665322710613808</v>
      </c>
      <c r="M10" s="17">
        <f t="shared" si="10"/>
        <v>1.023069078057081</v>
      </c>
      <c r="N10" s="17">
        <f t="shared" si="10"/>
        <v>1.0859592308284596</v>
      </c>
      <c r="O10" s="17">
        <f t="shared" si="10"/>
        <v>1.0433602975532474</v>
      </c>
      <c r="P10" s="17">
        <f t="shared" si="10"/>
        <v>1.0533913009939053</v>
      </c>
      <c r="Q10" s="17">
        <f t="shared" si="10"/>
        <v>0.98897773967963465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-11.00836635843241</v>
      </c>
      <c r="F11" s="17">
        <f>(F25-F24)/F31*1000</f>
        <v>-9.9160264427371807</v>
      </c>
      <c r="G11" s="17">
        <f>(G25-G24)/G31*1000</f>
        <v>-14.025880010858746</v>
      </c>
      <c r="H11" s="17">
        <f>(H25-H24)/H31*1000</f>
        <v>-12.522029496336147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1">(ATAN(E11/10)+3.1415/2)/3.1415*1.75</f>
        <v>0.41076971659074191</v>
      </c>
      <c r="O11" s="17">
        <f t="shared" si="11"/>
        <v>0.43983585460294983</v>
      </c>
      <c r="P11" s="17">
        <f t="shared" si="11"/>
        <v>0.34500312950980017</v>
      </c>
      <c r="Q11" s="17">
        <f t="shared" si="11"/>
        <v>0.37536614322006906</v>
      </c>
    </row>
    <row r="12" spans="1:17">
      <c r="A12" s="9">
        <v>8</v>
      </c>
      <c r="B12" s="15" t="s">
        <v>182</v>
      </c>
      <c r="C12" s="17">
        <f t="shared" ref="C12:H12" si="12">(C26-C27)/C31*1000</f>
        <v>-3.3222591362126246</v>
      </c>
      <c r="D12" s="17">
        <f t="shared" si="12"/>
        <v>-6.0632308358596791</v>
      </c>
      <c r="E12" s="17">
        <f t="shared" si="12"/>
        <v>-3.170409511228534</v>
      </c>
      <c r="F12" s="17">
        <f t="shared" si="12"/>
        <v>-2.8586742897981061</v>
      </c>
      <c r="G12" s="17">
        <f t="shared" si="12"/>
        <v>-10.406298072572618</v>
      </c>
      <c r="H12" s="17">
        <f t="shared" si="12"/>
        <v>81.068546517020678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0.69632143718944872</v>
      </c>
      <c r="M12" s="17">
        <f>(ATAN(D12/10)+3.1415/2)/3.1415*1.75</f>
        <v>0.5713718751483815</v>
      </c>
      <c r="N12" s="17">
        <f t="shared" si="11"/>
        <v>0.70397380327065795</v>
      </c>
      <c r="O12" s="17">
        <f t="shared" si="11"/>
        <v>0.71989187729424309</v>
      </c>
      <c r="P12" s="17">
        <f t="shared" si="11"/>
        <v>0.42639728569229901</v>
      </c>
      <c r="Q12" s="17">
        <f t="shared" si="11"/>
        <v>1.6816566422247321</v>
      </c>
    </row>
    <row r="13" spans="1:17">
      <c r="A13" s="9">
        <v>9</v>
      </c>
      <c r="B13" s="15" t="s">
        <v>183</v>
      </c>
      <c r="C13" s="17">
        <f t="shared" ref="C13:G13" si="13">C28/C31*1000</f>
        <v>1.9592810290484708</v>
      </c>
      <c r="D13" s="17">
        <f t="shared" si="13"/>
        <v>1.9922044174967521</v>
      </c>
      <c r="E13" s="17">
        <f t="shared" si="13"/>
        <v>2.1136063408190222</v>
      </c>
      <c r="F13" s="17">
        <f t="shared" si="13"/>
        <v>2.1440057173485796</v>
      </c>
      <c r="G13" s="17">
        <f t="shared" si="13"/>
        <v>2.1717491629716767</v>
      </c>
      <c r="H13" s="17">
        <f t="shared" ref="H13" si="14">H28/H31*1000</f>
        <v>2.2261385771264259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5">IF(C13/$I13&gt;1,2^((1-$I13/C13)/LN(10/3)),2^(-LOG($I13/C13,10/3)))</f>
        <v>1.1444858425510216</v>
      </c>
      <c r="M13" s="17">
        <f t="shared" si="15"/>
        <v>1.1528527899153049</v>
      </c>
      <c r="N13" s="17">
        <f t="shared" si="15"/>
        <v>1.1819170487205912</v>
      </c>
      <c r="O13" s="17">
        <f t="shared" si="15"/>
        <v>1.188783941212713</v>
      </c>
      <c r="P13" s="17">
        <f t="shared" si="15"/>
        <v>1.1949165543879428</v>
      </c>
      <c r="Q13" s="17">
        <f t="shared" si="15"/>
        <v>1.206582004055742</v>
      </c>
    </row>
    <row r="14" spans="1:17">
      <c r="A14" s="9">
        <v>10</v>
      </c>
      <c r="B14" s="15" t="s">
        <v>184</v>
      </c>
      <c r="C14" s="17">
        <f t="shared" ref="C14:G14" si="16">C29/C31*100</f>
        <v>0.10222335803731153</v>
      </c>
      <c r="D14" s="17">
        <f t="shared" si="16"/>
        <v>0.11260285838025118</v>
      </c>
      <c r="E14" s="17">
        <f t="shared" si="16"/>
        <v>0.10568031704095111</v>
      </c>
      <c r="F14" s="17">
        <f t="shared" si="16"/>
        <v>6.2533500089333574E-2</v>
      </c>
      <c r="G14" s="17">
        <f t="shared" si="16"/>
        <v>6.3342683920007234E-2</v>
      </c>
      <c r="H14" s="17">
        <f t="shared" ref="H14" si="17">H29/H31*100</f>
        <v>6.4929041832854098E-2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5"/>
        <v>1.3419439071617112</v>
      </c>
      <c r="M14" s="17">
        <f t="shared" si="15"/>
        <v>1.3772328573490635</v>
      </c>
      <c r="N14" s="17">
        <f t="shared" si="15"/>
        <v>1.3543622861423439</v>
      </c>
      <c r="O14" s="17">
        <f t="shared" si="15"/>
        <v>1.1223111255974654</v>
      </c>
      <c r="P14" s="17">
        <f t="shared" si="15"/>
        <v>1.1289303578772514</v>
      </c>
      <c r="Q14" s="17">
        <f t="shared" si="15"/>
        <v>1.1415348370208733</v>
      </c>
    </row>
    <row r="15" spans="1:17">
      <c r="A15" s="9">
        <v>11</v>
      </c>
      <c r="B15" s="15" t="s">
        <v>185</v>
      </c>
      <c r="C15" s="17">
        <f t="shared" ref="C15:G15" si="18">C30/C31*1000</f>
        <v>12.94829201805946</v>
      </c>
      <c r="D15" s="17">
        <f t="shared" si="18"/>
        <v>10.913815504547424</v>
      </c>
      <c r="E15" s="17">
        <f t="shared" si="18"/>
        <v>14.266842800528403</v>
      </c>
      <c r="F15" s="17">
        <f t="shared" si="18"/>
        <v>10.720028586742899</v>
      </c>
      <c r="G15" s="17">
        <f t="shared" si="18"/>
        <v>11.130214460229844</v>
      </c>
      <c r="H15" s="17">
        <f t="shared" ref="H15" si="19">H30/H31*1000</f>
        <v>11.408960207772934</v>
      </c>
      <c r="I15" s="18">
        <f>Показатели!$E$12</f>
        <v>5</v>
      </c>
      <c r="J15" s="9">
        <v>11</v>
      </c>
      <c r="K15" s="15" t="s">
        <v>185</v>
      </c>
      <c r="L15" s="17">
        <f t="shared" si="15"/>
        <v>1.4239047240351468</v>
      </c>
      <c r="M15" s="17">
        <f t="shared" si="15"/>
        <v>1.3661010645546088</v>
      </c>
      <c r="N15" s="17">
        <f t="shared" si="15"/>
        <v>1.4534634320298303</v>
      </c>
      <c r="O15" s="17">
        <f t="shared" si="15"/>
        <v>1.3596030812884972</v>
      </c>
      <c r="P15" s="17">
        <f t="shared" si="15"/>
        <v>1.3731245172231745</v>
      </c>
      <c r="Q15" s="17">
        <f t="shared" si="15"/>
        <v>1.3818285437123083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</f>
        <v>87</v>
      </c>
      <c r="D17" s="17">
        <f t="shared" ref="D17:G17" si="20">D47+D77+D107+D137+D167+D197</f>
        <v>90</v>
      </c>
      <c r="E17" s="17">
        <f t="shared" si="20"/>
        <v>93</v>
      </c>
      <c r="F17" s="17">
        <f t="shared" si="20"/>
        <v>89</v>
      </c>
      <c r="G17" s="17">
        <f t="shared" si="20"/>
        <v>89</v>
      </c>
      <c r="H17" s="17">
        <f t="shared" ref="H17" si="21">H47+H77+H107+H137+H167+H197</f>
        <v>87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2">C48+C78+C108+C138+C168+C198</f>
        <v>51</v>
      </c>
      <c r="D18" s="17">
        <f t="shared" si="22"/>
        <v>55</v>
      </c>
      <c r="E18" s="17">
        <f t="shared" si="22"/>
        <v>53</v>
      </c>
      <c r="F18" s="17">
        <f t="shared" si="22"/>
        <v>57</v>
      </c>
      <c r="G18" s="17">
        <f t="shared" si="22"/>
        <v>57</v>
      </c>
      <c r="H18" s="17">
        <f t="shared" ref="H18" si="23">H48+H78+H108+H138+H168+H198</f>
        <v>57</v>
      </c>
      <c r="K18" s="15" t="s">
        <v>187</v>
      </c>
      <c r="L18" s="17">
        <f t="shared" ref="L18:L23" si="24">L5</f>
        <v>1.2059967841878561</v>
      </c>
      <c r="M18" s="17">
        <f t="shared" ref="M18:M23" si="25">N5</f>
        <v>1.2513849750577006</v>
      </c>
      <c r="N18" s="17">
        <f t="shared" ref="N18:N28" si="26">P5</f>
        <v>1.2439442393932325</v>
      </c>
      <c r="O18" s="17">
        <f>Q5</f>
        <v>1.2448361742257046</v>
      </c>
    </row>
    <row r="19" spans="1:15">
      <c r="A19" s="9">
        <v>3</v>
      </c>
      <c r="B19" s="10" t="s">
        <v>189</v>
      </c>
      <c r="C19" s="17">
        <f t="shared" ref="C19:G19" si="27">C49+C79+C109+C139+C169+C199</f>
        <v>0</v>
      </c>
      <c r="D19" s="17">
        <f t="shared" si="27"/>
        <v>12</v>
      </c>
      <c r="E19" s="17">
        <f t="shared" si="27"/>
        <v>13.6</v>
      </c>
      <c r="F19" s="17">
        <f t="shared" si="27"/>
        <v>14</v>
      </c>
      <c r="G19" s="17">
        <f t="shared" si="27"/>
        <v>14</v>
      </c>
      <c r="H19" s="17">
        <f t="shared" ref="H19" si="28">H49+H79+H109+H139+H169+H199</f>
        <v>1.0000000000000001E-5</v>
      </c>
      <c r="K19" s="15" t="s">
        <v>190</v>
      </c>
      <c r="L19" s="17">
        <f t="shared" si="24"/>
        <v>1.0467089862747476</v>
      </c>
      <c r="M19" s="17">
        <f t="shared" si="25"/>
        <v>1.0858231277488593</v>
      </c>
      <c r="N19" s="17">
        <f t="shared" si="26"/>
        <v>1.1379669989219359</v>
      </c>
      <c r="O19" s="17">
        <f t="shared" ref="O19:O28" si="29">Q6</f>
        <v>1.1504492005174103</v>
      </c>
    </row>
    <row r="20" spans="1:15">
      <c r="A20" s="9">
        <v>4</v>
      </c>
      <c r="B20" s="10" t="s">
        <v>191</v>
      </c>
      <c r="C20" s="17">
        <f t="shared" ref="C20:G20" si="30">C50+C80+C110+C140+C170+C200</f>
        <v>372.79999999999995</v>
      </c>
      <c r="D20" s="17">
        <f t="shared" si="30"/>
        <v>375.1</v>
      </c>
      <c r="E20" s="17">
        <f t="shared" si="30"/>
        <v>376.40000000000003</v>
      </c>
      <c r="F20" s="17">
        <f t="shared" si="30"/>
        <v>373</v>
      </c>
      <c r="G20" s="17">
        <f t="shared" si="30"/>
        <v>373</v>
      </c>
      <c r="H20" s="17">
        <f t="shared" ref="H20" si="31">H50+H80+H110+H140+H170+H200</f>
        <v>372.5</v>
      </c>
      <c r="K20" s="15" t="s">
        <v>192</v>
      </c>
      <c r="L20" s="17">
        <f t="shared" si="24"/>
        <v>8.8737830999390996E-4</v>
      </c>
      <c r="M20" s="17">
        <f t="shared" si="25"/>
        <v>0.74439342248915641</v>
      </c>
      <c r="N20" s="17">
        <f t="shared" si="26"/>
        <v>0.7688353659412831</v>
      </c>
      <c r="O20" s="17">
        <f t="shared" si="29"/>
        <v>9.3387167826946638E-4</v>
      </c>
    </row>
    <row r="21" spans="1:15">
      <c r="A21" s="9">
        <v>5</v>
      </c>
      <c r="B21" s="10" t="s">
        <v>193</v>
      </c>
      <c r="C21" s="17">
        <f t="shared" ref="C21:G21" si="32">C51+C81+C111+C141+C171+C201</f>
        <v>75.500000000000014</v>
      </c>
      <c r="D21" s="17">
        <f t="shared" si="32"/>
        <v>78.800000000000011</v>
      </c>
      <c r="E21" s="17">
        <f t="shared" si="32"/>
        <v>79.100000000000023</v>
      </c>
      <c r="F21" s="17">
        <f t="shared" si="32"/>
        <v>80.200000000000017</v>
      </c>
      <c r="G21" s="17">
        <f t="shared" si="32"/>
        <v>82.100000000000009</v>
      </c>
      <c r="H21" s="17">
        <f t="shared" ref="H21" si="33">H51+H81+H111+H141+H171+H201</f>
        <v>78.500000000000014</v>
      </c>
      <c r="K21" s="15" t="s">
        <v>194</v>
      </c>
      <c r="L21" s="17">
        <f t="shared" si="24"/>
        <v>1.0323719282037398</v>
      </c>
      <c r="M21" s="17">
        <f t="shared" si="25"/>
        <v>1.0562034680101164</v>
      </c>
      <c r="N21" s="17">
        <f t="shared" si="26"/>
        <v>1.0661008851314417</v>
      </c>
      <c r="O21" s="17">
        <f t="shared" si="29"/>
        <v>1.0787899992708183</v>
      </c>
    </row>
    <row r="22" spans="1:15">
      <c r="A22" s="9">
        <v>6</v>
      </c>
      <c r="B22" s="10" t="s">
        <v>195</v>
      </c>
      <c r="C22" s="17">
        <f t="shared" ref="C22:G22" si="34">C52+C82+C112+C142+C172+C202</f>
        <v>596684.70000000007</v>
      </c>
      <c r="D22" s="17">
        <f t="shared" si="34"/>
        <v>473405.6</v>
      </c>
      <c r="E22" s="17">
        <f t="shared" si="34"/>
        <v>432472.3</v>
      </c>
      <c r="F22" s="17">
        <f t="shared" si="34"/>
        <v>479130</v>
      </c>
      <c r="G22" s="17">
        <f t="shared" si="34"/>
        <v>517929.4</v>
      </c>
      <c r="H22" s="17">
        <f t="shared" ref="H22" si="35">H52+H82+H112+H142+H172+H202</f>
        <v>591415.6</v>
      </c>
      <c r="K22" s="15" t="s">
        <v>196</v>
      </c>
      <c r="L22" s="17">
        <f t="shared" si="24"/>
        <v>0.88193575819771497</v>
      </c>
      <c r="M22" s="17">
        <f t="shared" si="25"/>
        <v>0.92341953990546943</v>
      </c>
      <c r="N22" s="17">
        <f t="shared" si="26"/>
        <v>0.95827823882771823</v>
      </c>
      <c r="O22" s="17">
        <f t="shared" si="29"/>
        <v>0.94725097886705278</v>
      </c>
    </row>
    <row r="23" spans="1:15">
      <c r="A23" s="9">
        <v>7</v>
      </c>
      <c r="B23" s="10" t="s">
        <v>197</v>
      </c>
      <c r="C23" s="17">
        <f t="shared" ref="C23:G23" si="36">C53+C83+C113+C143+C173+C203</f>
        <v>603287.5</v>
      </c>
      <c r="D23" s="17">
        <f t="shared" si="36"/>
        <v>471879</v>
      </c>
      <c r="E23" s="17">
        <f t="shared" si="36"/>
        <v>425643.2</v>
      </c>
      <c r="F23" s="17">
        <f t="shared" si="36"/>
        <v>475690.7</v>
      </c>
      <c r="G23" s="17">
        <f t="shared" si="36"/>
        <v>513182.4</v>
      </c>
      <c r="H23" s="17">
        <f t="shared" ref="H23" si="37">H53+H83+H113+H143+H173+H203</f>
        <v>593337.1</v>
      </c>
      <c r="K23" s="15" t="s">
        <v>198</v>
      </c>
      <c r="L23" s="17">
        <f t="shared" si="24"/>
        <v>0.94665322710613808</v>
      </c>
      <c r="M23" s="17">
        <f t="shared" si="25"/>
        <v>1.0859592308284596</v>
      </c>
      <c r="N23" s="17">
        <f t="shared" si="26"/>
        <v>1.0533913009939053</v>
      </c>
      <c r="O23" s="17">
        <f t="shared" si="29"/>
        <v>0.98897773967963465</v>
      </c>
    </row>
    <row r="24" spans="1:15">
      <c r="A24" s="9">
        <v>8</v>
      </c>
      <c r="B24" s="10" t="s">
        <v>199</v>
      </c>
      <c r="C24" s="17">
        <f t="shared" ref="C24:G24" si="38">C54+C84+C114+C144+C174+C204</f>
        <v>0</v>
      </c>
      <c r="D24" s="17">
        <f t="shared" si="38"/>
        <v>0</v>
      </c>
      <c r="E24" s="17">
        <f t="shared" si="38"/>
        <v>232</v>
      </c>
      <c r="F24" s="17">
        <f t="shared" si="38"/>
        <v>214</v>
      </c>
      <c r="G24" s="17">
        <f t="shared" si="38"/>
        <v>246</v>
      </c>
      <c r="H24" s="17">
        <f t="shared" ref="H24" si="39">H54+H84+H114+H144+H174+H204</f>
        <v>194</v>
      </c>
      <c r="K24" s="15" t="s">
        <v>200</v>
      </c>
      <c r="L24" s="17">
        <f>N11</f>
        <v>0.41076971659074191</v>
      </c>
      <c r="M24" s="17">
        <f>O11</f>
        <v>0.43983585460294983</v>
      </c>
      <c r="N24" s="17">
        <f t="shared" si="26"/>
        <v>0.34500312950980017</v>
      </c>
      <c r="O24" s="17">
        <f t="shared" si="29"/>
        <v>0.37536614322006906</v>
      </c>
    </row>
    <row r="25" spans="1:15">
      <c r="A25" s="9">
        <v>9</v>
      </c>
      <c r="B25" s="10" t="s">
        <v>201</v>
      </c>
      <c r="C25" s="17">
        <f t="shared" ref="C25:G25" si="40">C55+C85+C115+C145+C175+C205</f>
        <v>0</v>
      </c>
      <c r="D25" s="17">
        <f t="shared" si="40"/>
        <v>0</v>
      </c>
      <c r="E25" s="17">
        <f t="shared" si="40"/>
        <v>107</v>
      </c>
      <c r="F25" s="17">
        <f t="shared" si="40"/>
        <v>103</v>
      </c>
      <c r="G25" s="17">
        <f t="shared" si="40"/>
        <v>91</v>
      </c>
      <c r="H25" s="17">
        <f t="shared" ref="H25" si="41">H55+H85+H115+H145+H175+H205</f>
        <v>59</v>
      </c>
      <c r="K25" s="15" t="s">
        <v>202</v>
      </c>
      <c r="L25" s="17">
        <f>L12</f>
        <v>0.69632143718944872</v>
      </c>
      <c r="M25" s="17">
        <f>N12</f>
        <v>0.70397380327065795</v>
      </c>
      <c r="N25" s="17">
        <f t="shared" si="26"/>
        <v>0.42639728569229901</v>
      </c>
      <c r="O25" s="17">
        <f t="shared" si="29"/>
        <v>1.6816566422247321</v>
      </c>
    </row>
    <row r="26" spans="1:15">
      <c r="A26" s="9">
        <v>10</v>
      </c>
      <c r="B26" s="10" t="s">
        <v>203</v>
      </c>
      <c r="C26" s="17">
        <f t="shared" ref="C26:G26" si="42">C56+C86+C116+C146+C176+C206</f>
        <v>430</v>
      </c>
      <c r="D26" s="17">
        <f t="shared" si="42"/>
        <v>384</v>
      </c>
      <c r="E26" s="17">
        <f t="shared" si="42"/>
        <v>417</v>
      </c>
      <c r="F26" s="17">
        <f t="shared" si="42"/>
        <v>394</v>
      </c>
      <c r="G26" s="17">
        <f t="shared" si="42"/>
        <v>279</v>
      </c>
      <c r="H26" s="17">
        <f t="shared" ref="H26" si="43">H56+H86+H116+H146+H176+H206</f>
        <v>1331</v>
      </c>
      <c r="K26" s="15" t="s">
        <v>204</v>
      </c>
      <c r="L26" s="17">
        <f>L13</f>
        <v>1.1444858425510216</v>
      </c>
      <c r="M26" s="17">
        <f>N13</f>
        <v>1.1819170487205912</v>
      </c>
      <c r="N26" s="17">
        <f t="shared" si="26"/>
        <v>1.1949165543879428</v>
      </c>
      <c r="O26" s="17">
        <f t="shared" si="29"/>
        <v>1.206582004055742</v>
      </c>
    </row>
    <row r="27" spans="1:15">
      <c r="A27" s="9">
        <v>11</v>
      </c>
      <c r="B27" s="10" t="s">
        <v>205</v>
      </c>
      <c r="C27" s="17">
        <f t="shared" ref="C27:G27" si="44">C57+C87+C117+C147+C177+C207</f>
        <v>469</v>
      </c>
      <c r="D27" s="17">
        <f t="shared" si="44"/>
        <v>454</v>
      </c>
      <c r="E27" s="17">
        <f t="shared" si="44"/>
        <v>453</v>
      </c>
      <c r="F27" s="17">
        <f t="shared" si="44"/>
        <v>426</v>
      </c>
      <c r="G27" s="17">
        <f t="shared" si="44"/>
        <v>394</v>
      </c>
      <c r="H27" s="17">
        <f t="shared" ref="H27" si="45">H57+H87+H117+H147+H177+H207</f>
        <v>457</v>
      </c>
      <c r="K27" s="15" t="s">
        <v>206</v>
      </c>
      <c r="L27" s="17">
        <f>L14</f>
        <v>1.3419439071617112</v>
      </c>
      <c r="M27" s="17">
        <f>N14</f>
        <v>1.3543622861423439</v>
      </c>
      <c r="N27" s="17">
        <f t="shared" si="26"/>
        <v>1.1289303578772514</v>
      </c>
      <c r="O27" s="17">
        <f t="shared" si="29"/>
        <v>1.1415348370208733</v>
      </c>
    </row>
    <row r="28" spans="1:15">
      <c r="A28" s="9">
        <v>12</v>
      </c>
      <c r="B28" s="10" t="s">
        <v>207</v>
      </c>
      <c r="C28" s="17">
        <f t="shared" ref="C28:G28" si="46">C58+C88+C118+C148+C178+C208</f>
        <v>23</v>
      </c>
      <c r="D28" s="17">
        <f t="shared" si="46"/>
        <v>23</v>
      </c>
      <c r="E28" s="17">
        <f t="shared" si="46"/>
        <v>24</v>
      </c>
      <c r="F28" s="17">
        <f t="shared" si="46"/>
        <v>24</v>
      </c>
      <c r="G28" s="17">
        <f t="shared" si="46"/>
        <v>24</v>
      </c>
      <c r="H28" s="17">
        <f t="shared" ref="H28" si="47">H58+H88+H118+H148+H178+H208</f>
        <v>24</v>
      </c>
      <c r="K28" s="15" t="s">
        <v>208</v>
      </c>
      <c r="L28" s="17">
        <f>L15</f>
        <v>1.4239047240351468</v>
      </c>
      <c r="M28" s="17">
        <f>N15</f>
        <v>1.4534634320298303</v>
      </c>
      <c r="N28" s="17">
        <f t="shared" si="26"/>
        <v>1.3731245172231745</v>
      </c>
      <c r="O28" s="17">
        <f t="shared" si="29"/>
        <v>1.3818285437123083</v>
      </c>
    </row>
    <row r="29" spans="1:15">
      <c r="A29" s="9">
        <v>13</v>
      </c>
      <c r="B29" s="10" t="s">
        <v>209</v>
      </c>
      <c r="C29" s="17">
        <f t="shared" ref="C29:G29" si="48">C59+C89+C119+C149+C179+C209</f>
        <v>12</v>
      </c>
      <c r="D29" s="17">
        <f t="shared" si="48"/>
        <v>13</v>
      </c>
      <c r="E29" s="17">
        <f t="shared" si="48"/>
        <v>12</v>
      </c>
      <c r="F29" s="17">
        <f t="shared" si="48"/>
        <v>7</v>
      </c>
      <c r="G29" s="17">
        <f t="shared" si="48"/>
        <v>7</v>
      </c>
      <c r="H29" s="17">
        <f t="shared" ref="H29" si="49">H59+H89+H119+H149+H179+H209</f>
        <v>7</v>
      </c>
      <c r="M29" t="s">
        <v>210</v>
      </c>
      <c r="N29" s="52">
        <f>AVERAGE(N18:N28)</f>
        <v>0.97244444308181699</v>
      </c>
    </row>
    <row r="30" spans="1:15">
      <c r="A30" s="9">
        <v>14</v>
      </c>
      <c r="B30" s="10" t="s">
        <v>211</v>
      </c>
      <c r="C30" s="17">
        <f t="shared" ref="C30:G30" si="50">C60+C90+C120+C150+C180+C210</f>
        <v>152</v>
      </c>
      <c r="D30" s="17">
        <f t="shared" si="50"/>
        <v>126</v>
      </c>
      <c r="E30" s="17">
        <f t="shared" si="50"/>
        <v>162</v>
      </c>
      <c r="F30" s="17">
        <f t="shared" si="50"/>
        <v>120</v>
      </c>
      <c r="G30" s="17">
        <f t="shared" si="50"/>
        <v>123</v>
      </c>
      <c r="H30" s="17">
        <f t="shared" ref="H30" si="51">H60+H90+H120+H150+H180+H210</f>
        <v>123</v>
      </c>
      <c r="M30" t="s">
        <v>212</v>
      </c>
      <c r="N30" s="52">
        <f>STDEV(N18:N28)</f>
        <v>0.32931252939899669</v>
      </c>
    </row>
    <row r="31" spans="1:15">
      <c r="A31" s="9">
        <v>15</v>
      </c>
      <c r="B31" s="10" t="s">
        <v>213</v>
      </c>
      <c r="C31" s="17">
        <f t="shared" ref="C31:G31" si="52">C61+C91+C121+C151+C181+C211</f>
        <v>11739</v>
      </c>
      <c r="D31" s="17">
        <f t="shared" si="52"/>
        <v>11545</v>
      </c>
      <c r="E31" s="17">
        <f t="shared" si="52"/>
        <v>11355</v>
      </c>
      <c r="F31" s="17">
        <f t="shared" si="52"/>
        <v>11194</v>
      </c>
      <c r="G31" s="17">
        <f t="shared" si="52"/>
        <v>11051</v>
      </c>
      <c r="H31" s="17">
        <f t="shared" ref="H31" si="53">H61+H91+H121+H151+H181+H211</f>
        <v>10781</v>
      </c>
    </row>
    <row r="33" spans="1:17" ht="16">
      <c r="A33" s="20" t="s">
        <v>345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4">C47/C61*1000</f>
        <v>6.1087354917532073</v>
      </c>
      <c r="D35" s="17">
        <f t="shared" si="54"/>
        <v>6.4061499039077514</v>
      </c>
      <c r="E35" s="17">
        <f t="shared" si="54"/>
        <v>5.9880239520958085</v>
      </c>
      <c r="F35" s="17">
        <f t="shared" si="54"/>
        <v>6.0934326337169944</v>
      </c>
      <c r="G35" s="17">
        <f t="shared" si="54"/>
        <v>6.0728744939271255</v>
      </c>
      <c r="H35" s="17">
        <f t="shared" ref="H35" si="55">H47/H61*1000</f>
        <v>5.5788005578800552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6">IF(C35/$I35&gt;1,2^((1-$I35/C35)/LN(10/3)),2^(-LOG($I35/C35,10/3)))</f>
        <v>1.1101471461223154</v>
      </c>
      <c r="M35" s="17">
        <f t="shared" si="56"/>
        <v>1.1347017068312126</v>
      </c>
      <c r="N35" s="17">
        <f t="shared" si="56"/>
        <v>1.0996514280678329</v>
      </c>
      <c r="O35" s="17">
        <f t="shared" si="56"/>
        <v>1.108834155575648</v>
      </c>
      <c r="P35" s="17">
        <f t="shared" si="56"/>
        <v>1.1070623108508195</v>
      </c>
      <c r="Q35" s="17">
        <f t="shared" si="56"/>
        <v>1.0615505280691644</v>
      </c>
    </row>
    <row r="36" spans="1:17">
      <c r="A36" s="9">
        <v>2</v>
      </c>
      <c r="B36" s="15" t="s">
        <v>176</v>
      </c>
      <c r="C36" s="17">
        <f t="shared" ref="C36:G36" si="57">C48/C61*1000</f>
        <v>6.1087354917532073</v>
      </c>
      <c r="D36" s="17">
        <f t="shared" si="57"/>
        <v>7.6873798846893022</v>
      </c>
      <c r="E36" s="17">
        <f t="shared" si="57"/>
        <v>5.9880239520958085</v>
      </c>
      <c r="F36" s="17">
        <f t="shared" si="57"/>
        <v>8.1245768449559925</v>
      </c>
      <c r="G36" s="17">
        <f t="shared" si="57"/>
        <v>8.097165991902834</v>
      </c>
      <c r="H36" s="17">
        <f t="shared" ref="H36" si="58">H48/H61*1000</f>
        <v>8.3682008368200833</v>
      </c>
      <c r="I36" s="18">
        <f>Показатели!$E$3</f>
        <v>4</v>
      </c>
      <c r="J36" s="9">
        <v>2</v>
      </c>
      <c r="K36" s="15" t="s">
        <v>176</v>
      </c>
      <c r="L36" s="17">
        <f t="shared" si="56"/>
        <v>1.2198615698713997</v>
      </c>
      <c r="M36" s="17">
        <f t="shared" si="56"/>
        <v>1.3180483013266335</v>
      </c>
      <c r="N36" s="17">
        <f t="shared" si="56"/>
        <v>1.2106264165878868</v>
      </c>
      <c r="O36" s="17">
        <f t="shared" si="56"/>
        <v>1.3394675025659015</v>
      </c>
      <c r="P36" s="17">
        <f t="shared" si="56"/>
        <v>1.3381828627660479</v>
      </c>
      <c r="Q36" s="17">
        <f t="shared" si="56"/>
        <v>1.3505664369575838</v>
      </c>
    </row>
    <row r="37" spans="1:17">
      <c r="A37" s="9">
        <v>3</v>
      </c>
      <c r="B37" s="15" t="s">
        <v>177</v>
      </c>
      <c r="C37" s="17">
        <f t="shared" ref="C37:H37" si="59">C49/C61*1000+0.00001</f>
        <v>1.0000000000000001E-5</v>
      </c>
      <c r="D37" s="17">
        <f t="shared" si="59"/>
        <v>1.0000000000000001E-5</v>
      </c>
      <c r="E37" s="17">
        <f t="shared" si="59"/>
        <v>1.0000000000000001E-5</v>
      </c>
      <c r="F37" s="17">
        <f t="shared" si="59"/>
        <v>1.0000000000000001E-5</v>
      </c>
      <c r="G37" s="17">
        <f t="shared" si="59"/>
        <v>1.0000000000000001E-5</v>
      </c>
      <c r="H37" s="17">
        <f t="shared" si="59"/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56"/>
        <v>8.8737830999390996E-4</v>
      </c>
      <c r="M37" s="17">
        <f t="shared" si="56"/>
        <v>8.8737830999390996E-4</v>
      </c>
      <c r="N37" s="17">
        <f t="shared" si="56"/>
        <v>8.8737830999390996E-4</v>
      </c>
      <c r="O37" s="17">
        <f t="shared" si="56"/>
        <v>8.8737830999390996E-4</v>
      </c>
      <c r="P37" s="17">
        <f t="shared" si="56"/>
        <v>8.8737830999390996E-4</v>
      </c>
      <c r="Q37" s="17">
        <f t="shared" si="56"/>
        <v>8.8737830999390996E-4</v>
      </c>
    </row>
    <row r="38" spans="1:17">
      <c r="A38" s="9">
        <v>4</v>
      </c>
      <c r="B38" s="15" t="s">
        <v>178</v>
      </c>
      <c r="C38" s="17">
        <f t="shared" ref="C38:G38" si="60">C50/C61*1000</f>
        <v>38.729383017715335</v>
      </c>
      <c r="D38" s="17">
        <f t="shared" si="60"/>
        <v>40.679051889814225</v>
      </c>
      <c r="E38" s="17">
        <f t="shared" si="60"/>
        <v>42.248835662009313</v>
      </c>
      <c r="F38" s="17">
        <f t="shared" si="60"/>
        <v>39.810426540284354</v>
      </c>
      <c r="G38" s="17">
        <f t="shared" si="60"/>
        <v>39.676113360323889</v>
      </c>
      <c r="H38" s="17">
        <f t="shared" ref="H38" si="61">H50/H61*1000</f>
        <v>40.864714086471409</v>
      </c>
      <c r="I38" s="18">
        <f>Показатели!$E$5</f>
        <v>30</v>
      </c>
      <c r="J38" s="9">
        <v>4</v>
      </c>
      <c r="K38" s="15" t="s">
        <v>178</v>
      </c>
      <c r="L38" s="17">
        <f t="shared" si="56"/>
        <v>1.138558811468372</v>
      </c>
      <c r="M38" s="17">
        <f t="shared" si="56"/>
        <v>1.1631559433108474</v>
      </c>
      <c r="N38" s="17">
        <f t="shared" si="56"/>
        <v>1.1816508596032409</v>
      </c>
      <c r="O38" s="17">
        <f t="shared" si="56"/>
        <v>1.1524303148904309</v>
      </c>
      <c r="P38" s="17">
        <f t="shared" si="56"/>
        <v>1.1507390232066528</v>
      </c>
      <c r="Q38" s="17">
        <f t="shared" si="56"/>
        <v>1.1654018469905307</v>
      </c>
    </row>
    <row r="39" spans="1:17">
      <c r="A39" s="9">
        <v>5</v>
      </c>
      <c r="B39" s="15" t="s">
        <v>179</v>
      </c>
      <c r="C39" s="17">
        <f t="shared" ref="C39:G39" si="62">C51/C61*1000</f>
        <v>5.6811240073304825</v>
      </c>
      <c r="D39" s="17">
        <f t="shared" si="62"/>
        <v>5.9577194106342093</v>
      </c>
      <c r="E39" s="17">
        <f t="shared" si="62"/>
        <v>6.1876247504990021</v>
      </c>
      <c r="F39" s="17">
        <f t="shared" si="62"/>
        <v>6.2965470548408948</v>
      </c>
      <c r="G39" s="17">
        <f t="shared" si="62"/>
        <v>6.2753036437246967</v>
      </c>
      <c r="H39" s="17">
        <f t="shared" ref="H39" si="63">H51/H61*1000</f>
        <v>6.4853556485355659</v>
      </c>
      <c r="I39" s="18">
        <f>Показатели!$E$6</f>
        <v>8</v>
      </c>
      <c r="J39" s="9">
        <v>5</v>
      </c>
      <c r="K39" s="15" t="s">
        <v>179</v>
      </c>
      <c r="L39" s="17">
        <f t="shared" si="56"/>
        <v>0.8211385269254714</v>
      </c>
      <c r="M39" s="17">
        <f t="shared" si="56"/>
        <v>0.84392246194316889</v>
      </c>
      <c r="N39" s="17">
        <f t="shared" si="56"/>
        <v>0.86252081801533642</v>
      </c>
      <c r="O39" s="17">
        <f t="shared" si="56"/>
        <v>0.87122964828172367</v>
      </c>
      <c r="P39" s="17">
        <f t="shared" si="56"/>
        <v>0.86953619018509676</v>
      </c>
      <c r="Q39" s="17">
        <f t="shared" si="56"/>
        <v>0.88617575611295818</v>
      </c>
    </row>
    <row r="40" spans="1:17">
      <c r="A40" s="9">
        <v>6</v>
      </c>
      <c r="B40" s="15" t="s">
        <v>180</v>
      </c>
      <c r="C40" s="17">
        <f t="shared" ref="C40:G40" si="64">(C52-C53)/C52*100</f>
        <v>-0.95813552006905489</v>
      </c>
      <c r="D40" s="17">
        <f t="shared" si="64"/>
        <v>1.7189771658257076</v>
      </c>
      <c r="E40" s="17">
        <f t="shared" si="64"/>
        <v>1.4376433233374493</v>
      </c>
      <c r="F40" s="17">
        <f t="shared" si="64"/>
        <v>1.1736106520956888</v>
      </c>
      <c r="G40" s="17">
        <f t="shared" si="64"/>
        <v>-1.3987637289754313</v>
      </c>
      <c r="H40" s="17">
        <f t="shared" ref="H40" si="65">(H52-H53)/H52*100</f>
        <v>-1.0471980043962581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0.95477054858705923</v>
      </c>
      <c r="M40" s="17">
        <f t="shared" si="66"/>
        <v>1.0926544139096726</v>
      </c>
      <c r="N40" s="17">
        <f t="shared" si="66"/>
        <v>1.0791242792672362</v>
      </c>
      <c r="O40" s="17">
        <f t="shared" si="66"/>
        <v>1.0661922773022143</v>
      </c>
      <c r="P40" s="17">
        <f t="shared" si="66"/>
        <v>0.93058947783291446</v>
      </c>
      <c r="Q40" s="17">
        <f t="shared" si="66"/>
        <v>0.94990429049353398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-12.641383898868929</v>
      </c>
      <c r="F41" s="17">
        <f>(F55-F54)/F61*1000</f>
        <v>-12.186865267433989</v>
      </c>
      <c r="G41" s="17">
        <f>(G55-G54)/G61*1000</f>
        <v>-18.893387314439948</v>
      </c>
      <c r="H41" s="17">
        <f>(H55-H54)/H61*1000</f>
        <v>-14.644351464435147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0.37279208110634388</v>
      </c>
      <c r="O41" s="17">
        <f t="shared" si="67"/>
        <v>0.38275696017862526</v>
      </c>
      <c r="P41" s="17">
        <f t="shared" si="67"/>
        <v>0.27115081251016904</v>
      </c>
      <c r="Q41" s="17">
        <f t="shared" si="67"/>
        <v>0.3337235640094528</v>
      </c>
    </row>
    <row r="42" spans="1:17">
      <c r="A42" s="9">
        <v>8</v>
      </c>
      <c r="B42" s="15" t="s">
        <v>182</v>
      </c>
      <c r="C42" s="17">
        <f t="shared" ref="C42:H42" si="68">(C56-C57)/C61*1000</f>
        <v>-30.543677458766034</v>
      </c>
      <c r="D42" s="17">
        <f t="shared" si="68"/>
        <v>-20.499679692504802</v>
      </c>
      <c r="E42" s="17">
        <f t="shared" si="68"/>
        <v>-4.6573519627411839</v>
      </c>
      <c r="F42" s="17">
        <f t="shared" si="68"/>
        <v>15.572105619498984</v>
      </c>
      <c r="G42" s="17">
        <f t="shared" si="68"/>
        <v>-13.495276653171391</v>
      </c>
      <c r="H42" s="17">
        <f t="shared" si="68"/>
        <v>-21.617852161785216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0.17622817884518391</v>
      </c>
      <c r="M42" s="17">
        <f>(ATAN(D42/10)+3.1415/2)/3.1415*1.75</f>
        <v>0.25279538605975793</v>
      </c>
      <c r="N42" s="17">
        <f t="shared" si="67"/>
        <v>0.63219927161699152</v>
      </c>
      <c r="O42" s="17">
        <f t="shared" si="67"/>
        <v>1.4320266643832407</v>
      </c>
      <c r="P42" s="17">
        <f t="shared" si="67"/>
        <v>0.35521955973126695</v>
      </c>
      <c r="Q42" s="17">
        <f t="shared" si="67"/>
        <v>0.24132913561428354</v>
      </c>
    </row>
    <row r="43" spans="1:17">
      <c r="A43" s="9">
        <v>9</v>
      </c>
      <c r="B43" s="15" t="s">
        <v>183</v>
      </c>
      <c r="C43" s="17">
        <f t="shared" ref="C43:G43" si="69">C58/C61*1000</f>
        <v>3.0543677458766036</v>
      </c>
      <c r="D43" s="17">
        <f t="shared" si="69"/>
        <v>3.2030749519538757</v>
      </c>
      <c r="E43" s="17">
        <f t="shared" si="69"/>
        <v>3.3266799733865602</v>
      </c>
      <c r="F43" s="17">
        <f t="shared" si="69"/>
        <v>3.3852403520649967</v>
      </c>
      <c r="G43" s="17">
        <f t="shared" si="69"/>
        <v>3.3738191632928478</v>
      </c>
      <c r="H43" s="17">
        <f t="shared" ref="H43" si="70">H58/H61*1000</f>
        <v>3.4867503486750349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1.3404189299110825</v>
      </c>
      <c r="M43" s="17">
        <f t="shared" si="71"/>
        <v>1.3581297083358215</v>
      </c>
      <c r="N43" s="17">
        <f t="shared" si="71"/>
        <v>1.3718031034404599</v>
      </c>
      <c r="O43" s="17">
        <f t="shared" si="71"/>
        <v>1.3779771606841711</v>
      </c>
      <c r="P43" s="17">
        <f t="shared" si="71"/>
        <v>1.3767876877810301</v>
      </c>
      <c r="Q43" s="17">
        <f t="shared" si="71"/>
        <v>1.3882491417191249</v>
      </c>
    </row>
    <row r="44" spans="1:17">
      <c r="A44" s="9">
        <v>10</v>
      </c>
      <c r="B44" s="15" t="s">
        <v>184</v>
      </c>
      <c r="C44" s="17">
        <f t="shared" ref="C44:G44" si="72">C59/C61*100</f>
        <v>0.12217470983506415</v>
      </c>
      <c r="D44" s="17">
        <f t="shared" si="72"/>
        <v>0.19218449711723257</v>
      </c>
      <c r="E44" s="17">
        <f t="shared" si="72"/>
        <v>0.1330671989354624</v>
      </c>
      <c r="F44" s="17">
        <f t="shared" si="72"/>
        <v>6.7704807041299928E-2</v>
      </c>
      <c r="G44" s="17">
        <f t="shared" si="72"/>
        <v>6.7476383265856948E-2</v>
      </c>
      <c r="H44" s="17">
        <f t="shared" ref="H44" si="73">H59/H61*100</f>
        <v>6.9735006973500699E-2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1.4050945649753013</v>
      </c>
      <c r="M44" s="17">
        <f t="shared" si="71"/>
        <v>1.5310202797539645</v>
      </c>
      <c r="N44" s="17">
        <f t="shared" si="71"/>
        <v>1.4324569460999605</v>
      </c>
      <c r="O44" s="17">
        <f t="shared" si="71"/>
        <v>1.1624733134130349</v>
      </c>
      <c r="P44" s="17">
        <f t="shared" si="71"/>
        <v>1.1608013788199081</v>
      </c>
      <c r="Q44" s="17">
        <f t="shared" si="71"/>
        <v>1.1769517222715593</v>
      </c>
    </row>
    <row r="45" spans="1:17">
      <c r="A45" s="9">
        <v>11</v>
      </c>
      <c r="B45" s="15" t="s">
        <v>185</v>
      </c>
      <c r="C45" s="17">
        <f t="shared" ref="C45:G45" si="74">C60/C61*1000</f>
        <v>13.439218081857055</v>
      </c>
      <c r="D45" s="17">
        <f t="shared" si="74"/>
        <v>10.890454836643178</v>
      </c>
      <c r="E45" s="17">
        <f t="shared" si="74"/>
        <v>14.637391882900864</v>
      </c>
      <c r="F45" s="17">
        <f t="shared" si="74"/>
        <v>13.540961408259987</v>
      </c>
      <c r="G45" s="17">
        <f t="shared" si="74"/>
        <v>13.495276653171391</v>
      </c>
      <c r="H45" s="17">
        <f t="shared" ref="H45" si="75">H60/H61*1000</f>
        <v>13.947001394700139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1.4355153053375274</v>
      </c>
      <c r="M45" s="17">
        <f t="shared" si="71"/>
        <v>1.3653283814833201</v>
      </c>
      <c r="N45" s="17">
        <f t="shared" si="71"/>
        <v>1.4609064090539599</v>
      </c>
      <c r="O45" s="17">
        <f t="shared" si="71"/>
        <v>1.4378274689786381</v>
      </c>
      <c r="P45" s="17">
        <f t="shared" si="71"/>
        <v>1.4367931147039781</v>
      </c>
      <c r="Q45" s="17">
        <f t="shared" si="71"/>
        <v>1.446753710466737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10</v>
      </c>
      <c r="D47" s="17">
        <v>10</v>
      </c>
      <c r="E47" s="17">
        <v>9</v>
      </c>
      <c r="F47" s="17">
        <v>9</v>
      </c>
      <c r="G47" s="17">
        <v>9</v>
      </c>
      <c r="H47" s="17">
        <v>8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10</v>
      </c>
      <c r="D48" s="17">
        <v>12</v>
      </c>
      <c r="E48" s="17">
        <v>9</v>
      </c>
      <c r="F48" s="17">
        <v>12</v>
      </c>
      <c r="G48" s="17">
        <v>12</v>
      </c>
      <c r="H48" s="17">
        <v>12</v>
      </c>
      <c r="K48" s="15" t="s">
        <v>187</v>
      </c>
      <c r="L48" s="17">
        <f t="shared" ref="L48:L53" si="76">L35</f>
        <v>1.1101471461223154</v>
      </c>
      <c r="M48" s="17">
        <f t="shared" ref="M48:M53" si="77">N35</f>
        <v>1.0996514280678329</v>
      </c>
      <c r="N48" s="17">
        <f t="shared" ref="N48:N58" si="78">P35</f>
        <v>1.1070623108508195</v>
      </c>
      <c r="O48" s="17">
        <f>Q35</f>
        <v>1.0615505280691644</v>
      </c>
    </row>
    <row r="49" spans="1:17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K49" s="15" t="s">
        <v>190</v>
      </c>
      <c r="L49" s="17">
        <f t="shared" si="76"/>
        <v>1.2198615698713997</v>
      </c>
      <c r="M49" s="17">
        <f t="shared" si="77"/>
        <v>1.2106264165878868</v>
      </c>
      <c r="N49" s="17">
        <f t="shared" si="78"/>
        <v>1.3381828627660479</v>
      </c>
      <c r="O49" s="17">
        <f t="shared" ref="O49:O58" si="79">Q36</f>
        <v>1.3505664369575838</v>
      </c>
    </row>
    <row r="50" spans="1:17">
      <c r="A50" s="9">
        <v>4</v>
      </c>
      <c r="B50" s="10" t="s">
        <v>191</v>
      </c>
      <c r="C50" s="17">
        <v>63.4</v>
      </c>
      <c r="D50" s="17">
        <v>63.5</v>
      </c>
      <c r="E50" s="17">
        <v>63.5</v>
      </c>
      <c r="F50" s="17">
        <v>58.8</v>
      </c>
      <c r="G50" s="17">
        <v>58.8</v>
      </c>
      <c r="H50" s="17">
        <v>58.6</v>
      </c>
      <c r="K50" s="15" t="s">
        <v>192</v>
      </c>
      <c r="L50" s="17">
        <f t="shared" si="76"/>
        <v>8.8737830999390996E-4</v>
      </c>
      <c r="M50" s="17">
        <f t="shared" si="77"/>
        <v>8.8737830999390996E-4</v>
      </c>
      <c r="N50" s="17">
        <f t="shared" si="78"/>
        <v>8.8737830999390996E-4</v>
      </c>
      <c r="O50" s="17">
        <f t="shared" si="79"/>
        <v>8.8737830999390996E-4</v>
      </c>
    </row>
    <row r="51" spans="1:17">
      <c r="A51" s="9">
        <v>5</v>
      </c>
      <c r="B51" s="10" t="s">
        <v>193</v>
      </c>
      <c r="C51" s="17">
        <v>9.3000000000000007</v>
      </c>
      <c r="D51" s="17">
        <v>9.3000000000000007</v>
      </c>
      <c r="E51" s="17">
        <v>9.3000000000000007</v>
      </c>
      <c r="F51" s="17">
        <v>9.3000000000000007</v>
      </c>
      <c r="G51" s="17">
        <v>9.3000000000000007</v>
      </c>
      <c r="H51" s="17">
        <v>9.3000000000000007</v>
      </c>
      <c r="K51" s="15" t="s">
        <v>194</v>
      </c>
      <c r="L51" s="17">
        <f t="shared" si="76"/>
        <v>1.138558811468372</v>
      </c>
      <c r="M51" s="17">
        <f t="shared" si="77"/>
        <v>1.1816508596032409</v>
      </c>
      <c r="N51" s="17">
        <f t="shared" si="78"/>
        <v>1.1507390232066528</v>
      </c>
      <c r="O51" s="17">
        <f t="shared" si="79"/>
        <v>1.1654018469905307</v>
      </c>
    </row>
    <row r="52" spans="1:17">
      <c r="A52" s="9">
        <v>6</v>
      </c>
      <c r="B52" s="10" t="s">
        <v>195</v>
      </c>
      <c r="C52" s="17">
        <v>11585</v>
      </c>
      <c r="D52" s="17">
        <v>11693</v>
      </c>
      <c r="E52" s="17">
        <v>11338</v>
      </c>
      <c r="F52" s="17">
        <v>13616.1</v>
      </c>
      <c r="G52" s="17">
        <v>15077.6</v>
      </c>
      <c r="H52" s="17">
        <v>16195.6</v>
      </c>
      <c r="K52" s="15" t="s">
        <v>196</v>
      </c>
      <c r="L52" s="17">
        <f t="shared" si="76"/>
        <v>0.8211385269254714</v>
      </c>
      <c r="M52" s="17">
        <f t="shared" si="77"/>
        <v>0.86252081801533642</v>
      </c>
      <c r="N52" s="17">
        <f t="shared" si="78"/>
        <v>0.86953619018509676</v>
      </c>
      <c r="O52" s="17">
        <f t="shared" si="79"/>
        <v>0.88617575611295818</v>
      </c>
    </row>
    <row r="53" spans="1:17">
      <c r="A53" s="9">
        <v>7</v>
      </c>
      <c r="B53" s="10" t="s">
        <v>197</v>
      </c>
      <c r="C53" s="17">
        <v>11696</v>
      </c>
      <c r="D53" s="17">
        <v>11492</v>
      </c>
      <c r="E53" s="17">
        <v>11175</v>
      </c>
      <c r="F53" s="17">
        <v>13456.3</v>
      </c>
      <c r="G53" s="17">
        <v>15288.5</v>
      </c>
      <c r="H53" s="17">
        <v>16365.2</v>
      </c>
      <c r="K53" s="15" t="s">
        <v>198</v>
      </c>
      <c r="L53" s="17">
        <f t="shared" si="76"/>
        <v>0.95477054858705923</v>
      </c>
      <c r="M53" s="17">
        <f t="shared" si="77"/>
        <v>1.0791242792672362</v>
      </c>
      <c r="N53" s="17">
        <f t="shared" si="78"/>
        <v>0.93058947783291446</v>
      </c>
      <c r="O53" s="17">
        <f t="shared" si="79"/>
        <v>0.94990429049353398</v>
      </c>
    </row>
    <row r="54" spans="1:17">
      <c r="A54" s="9">
        <v>8</v>
      </c>
      <c r="B54" s="10" t="s">
        <v>199</v>
      </c>
      <c r="C54" s="17"/>
      <c r="D54" s="17"/>
      <c r="E54" s="17">
        <v>35</v>
      </c>
      <c r="F54" s="17">
        <v>26</v>
      </c>
      <c r="G54" s="17">
        <v>40</v>
      </c>
      <c r="H54" s="17">
        <v>27</v>
      </c>
      <c r="K54" s="15" t="s">
        <v>200</v>
      </c>
      <c r="L54" s="17">
        <f>N41</f>
        <v>0.37279208110634388</v>
      </c>
      <c r="M54" s="17">
        <f>O41</f>
        <v>0.38275696017862526</v>
      </c>
      <c r="N54" s="17">
        <f t="shared" si="78"/>
        <v>0.27115081251016904</v>
      </c>
      <c r="O54" s="17">
        <f t="shared" si="79"/>
        <v>0.3337235640094528</v>
      </c>
    </row>
    <row r="55" spans="1:17">
      <c r="A55" s="9">
        <v>9</v>
      </c>
      <c r="B55" s="10" t="s">
        <v>201</v>
      </c>
      <c r="C55" s="17"/>
      <c r="D55" s="17"/>
      <c r="E55" s="17">
        <v>16</v>
      </c>
      <c r="F55" s="17">
        <v>8</v>
      </c>
      <c r="G55" s="17">
        <v>12</v>
      </c>
      <c r="H55" s="17">
        <v>6</v>
      </c>
      <c r="K55" s="15" t="s">
        <v>202</v>
      </c>
      <c r="L55" s="17">
        <f>L42</f>
        <v>0.17622817884518391</v>
      </c>
      <c r="M55" s="17">
        <f>N42</f>
        <v>0.63219927161699152</v>
      </c>
      <c r="N55" s="17">
        <f t="shared" si="78"/>
        <v>0.35521955973126695</v>
      </c>
      <c r="O55" s="17">
        <f t="shared" si="79"/>
        <v>0.24132913561428354</v>
      </c>
    </row>
    <row r="56" spans="1:17">
      <c r="A56" s="9">
        <v>10</v>
      </c>
      <c r="B56" s="10" t="s">
        <v>203</v>
      </c>
      <c r="C56" s="17">
        <v>46</v>
      </c>
      <c r="D56" s="17">
        <v>44</v>
      </c>
      <c r="E56" s="17">
        <v>56</v>
      </c>
      <c r="F56" s="17">
        <v>63</v>
      </c>
      <c r="G56" s="17">
        <v>45</v>
      </c>
      <c r="H56" s="17">
        <v>33</v>
      </c>
      <c r="K56" s="15" t="s">
        <v>204</v>
      </c>
      <c r="L56" s="17">
        <f>L43</f>
        <v>1.3404189299110825</v>
      </c>
      <c r="M56" s="17">
        <f>N43</f>
        <v>1.3718031034404599</v>
      </c>
      <c r="N56" s="17">
        <f t="shared" si="78"/>
        <v>1.3767876877810301</v>
      </c>
      <c r="O56" s="17">
        <f t="shared" si="79"/>
        <v>1.3882491417191249</v>
      </c>
    </row>
    <row r="57" spans="1:17">
      <c r="A57" s="9">
        <v>11</v>
      </c>
      <c r="B57" s="10" t="s">
        <v>205</v>
      </c>
      <c r="C57" s="17">
        <v>96</v>
      </c>
      <c r="D57" s="17">
        <v>76</v>
      </c>
      <c r="E57" s="17">
        <v>63</v>
      </c>
      <c r="F57" s="17">
        <v>40</v>
      </c>
      <c r="G57" s="17">
        <v>65</v>
      </c>
      <c r="H57" s="17">
        <v>64</v>
      </c>
      <c r="K57" s="15" t="s">
        <v>206</v>
      </c>
      <c r="L57" s="17">
        <f>L44</f>
        <v>1.4050945649753013</v>
      </c>
      <c r="M57" s="17">
        <f>N44</f>
        <v>1.4324569460999605</v>
      </c>
      <c r="N57" s="17">
        <f t="shared" si="78"/>
        <v>1.1608013788199081</v>
      </c>
      <c r="O57" s="17">
        <f t="shared" si="79"/>
        <v>1.1769517222715593</v>
      </c>
    </row>
    <row r="58" spans="1:17">
      <c r="A58" s="9">
        <v>12</v>
      </c>
      <c r="B58" s="10" t="s">
        <v>207</v>
      </c>
      <c r="C58" s="21">
        <v>5</v>
      </c>
      <c r="D58" s="21">
        <v>5</v>
      </c>
      <c r="E58" s="17">
        <v>5</v>
      </c>
      <c r="F58" s="17">
        <v>5</v>
      </c>
      <c r="G58" s="17">
        <v>5</v>
      </c>
      <c r="H58" s="17">
        <v>5</v>
      </c>
      <c r="K58" s="15" t="s">
        <v>208</v>
      </c>
      <c r="L58" s="17">
        <f>L45</f>
        <v>1.4355153053375274</v>
      </c>
      <c r="M58" s="17">
        <f>N45</f>
        <v>1.4609064090539599</v>
      </c>
      <c r="N58" s="17">
        <f t="shared" si="78"/>
        <v>1.4367931147039781</v>
      </c>
      <c r="O58" s="17">
        <f t="shared" si="79"/>
        <v>1.446753710466737</v>
      </c>
    </row>
    <row r="59" spans="1:17">
      <c r="A59" s="9">
        <v>13</v>
      </c>
      <c r="B59" s="10" t="s">
        <v>209</v>
      </c>
      <c r="C59" s="17">
        <v>2</v>
      </c>
      <c r="D59" s="17">
        <v>3</v>
      </c>
      <c r="E59" s="17">
        <v>2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22</v>
      </c>
      <c r="D60" s="17">
        <v>17</v>
      </c>
      <c r="E60" s="17">
        <v>22</v>
      </c>
      <c r="F60" s="17">
        <v>20</v>
      </c>
      <c r="G60" s="21">
        <v>20</v>
      </c>
      <c r="H60" s="21">
        <v>20</v>
      </c>
    </row>
    <row r="61" spans="1:17">
      <c r="A61" s="9">
        <v>15</v>
      </c>
      <c r="B61" s="10" t="s">
        <v>213</v>
      </c>
      <c r="C61" s="17">
        <v>1637</v>
      </c>
      <c r="D61" s="17">
        <v>1561</v>
      </c>
      <c r="E61" s="17">
        <v>1503</v>
      </c>
      <c r="F61" s="17">
        <v>1477</v>
      </c>
      <c r="G61" s="17">
        <v>1482</v>
      </c>
      <c r="H61" s="17">
        <v>1434</v>
      </c>
    </row>
    <row r="63" spans="1:17" ht="16">
      <c r="A63" s="20" t="s">
        <v>346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5.0293378038558254</v>
      </c>
      <c r="D65" s="17">
        <f t="shared" si="80"/>
        <v>5.1590713671539126</v>
      </c>
      <c r="E65" s="17">
        <f t="shared" si="80"/>
        <v>5.272407732864675</v>
      </c>
      <c r="F65" s="17">
        <f t="shared" si="80"/>
        <v>5.4249547920433994</v>
      </c>
      <c r="G65" s="17">
        <f t="shared" si="80"/>
        <v>5.6390977443609023</v>
      </c>
      <c r="H65" s="17">
        <f t="shared" ref="H65" si="81">H77/H91*1000</f>
        <v>5.8536585365853657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1.0033639926469247</v>
      </c>
      <c r="M65" s="17">
        <f t="shared" si="82"/>
        <v>1.0179097532259631</v>
      </c>
      <c r="N65" s="17">
        <f t="shared" si="82"/>
        <v>1.0301921722742791</v>
      </c>
      <c r="O65" s="17">
        <f t="shared" si="82"/>
        <v>1.0461301702670383</v>
      </c>
      <c r="P65" s="17">
        <f t="shared" si="82"/>
        <v>1.0674235911152514</v>
      </c>
      <c r="Q65" s="17">
        <f t="shared" si="82"/>
        <v>1.0875839506815941</v>
      </c>
    </row>
    <row r="66" spans="1:17">
      <c r="A66" s="9">
        <v>2</v>
      </c>
      <c r="B66" s="15" t="s">
        <v>176</v>
      </c>
      <c r="C66" s="17">
        <f t="shared" ref="C66:G66" si="83">C78/C91*1000</f>
        <v>3.3528918692372169</v>
      </c>
      <c r="D66" s="17">
        <f t="shared" si="83"/>
        <v>3.4393809114359417</v>
      </c>
      <c r="E66" s="17">
        <f t="shared" si="83"/>
        <v>3.5149384885764499</v>
      </c>
      <c r="F66" s="17">
        <f t="shared" si="83"/>
        <v>3.6166365280289328</v>
      </c>
      <c r="G66" s="17">
        <f t="shared" si="83"/>
        <v>3.7593984962406015</v>
      </c>
      <c r="H66" s="17">
        <f t="shared" ref="H66" si="84">H78/H91*1000</f>
        <v>3.9024390243902438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0.90339320803851497</v>
      </c>
      <c r="M66" s="17">
        <f t="shared" si="82"/>
        <v>0.91673680317748307</v>
      </c>
      <c r="N66" s="17">
        <f t="shared" si="82"/>
        <v>0.92827780228921808</v>
      </c>
      <c r="O66" s="17">
        <f t="shared" si="82"/>
        <v>0.94364674285952821</v>
      </c>
      <c r="P66" s="17">
        <f t="shared" si="82"/>
        <v>0.96491544139884322</v>
      </c>
      <c r="Q66" s="17">
        <f t="shared" si="82"/>
        <v>0.98588462144661793</v>
      </c>
    </row>
    <row r="67" spans="1:17">
      <c r="A67" s="9">
        <v>3</v>
      </c>
      <c r="B67" s="15" t="s">
        <v>177</v>
      </c>
      <c r="C67" s="17">
        <f t="shared" ref="C67:H67" si="85">C79/C91*1000+0.00001</f>
        <v>1.0000000000000001E-5</v>
      </c>
      <c r="D67" s="17">
        <f t="shared" si="85"/>
        <v>1.0000000000000001E-5</v>
      </c>
      <c r="E67" s="17">
        <f t="shared" si="85"/>
        <v>1.0000000000000001E-5</v>
      </c>
      <c r="F67" s="17">
        <f t="shared" si="85"/>
        <v>1.0000000000000001E-5</v>
      </c>
      <c r="G67" s="17">
        <f t="shared" si="85"/>
        <v>1.0000000000000001E-5</v>
      </c>
      <c r="H67" s="17">
        <f t="shared" si="85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8.8737830999390996E-4</v>
      </c>
      <c r="M67" s="17">
        <f t="shared" si="82"/>
        <v>8.8737830999390996E-4</v>
      </c>
      <c r="N67" s="17">
        <f t="shared" si="82"/>
        <v>8.8737830999390996E-4</v>
      </c>
      <c r="O67" s="17">
        <f t="shared" si="82"/>
        <v>8.8737830999390996E-4</v>
      </c>
      <c r="P67" s="17">
        <f t="shared" si="82"/>
        <v>8.8737830999390996E-4</v>
      </c>
      <c r="Q67" s="17">
        <f t="shared" si="82"/>
        <v>8.8737830999390996E-4</v>
      </c>
    </row>
    <row r="68" spans="1:17">
      <c r="A68" s="9">
        <v>4</v>
      </c>
      <c r="B68" s="15" t="s">
        <v>178</v>
      </c>
      <c r="C68" s="17">
        <f t="shared" ref="C68:G68" si="86">C80/C91*1000</f>
        <v>42.917015926236381</v>
      </c>
      <c r="D68" s="17">
        <f t="shared" si="86"/>
        <v>44.282029234737749</v>
      </c>
      <c r="E68" s="17">
        <f t="shared" si="86"/>
        <v>45.166959578207376</v>
      </c>
      <c r="F68" s="17">
        <f t="shared" si="86"/>
        <v>46.473779385171788</v>
      </c>
      <c r="G68" s="17">
        <f t="shared" si="86"/>
        <v>48.308270676691734</v>
      </c>
      <c r="H68" s="17">
        <f t="shared" ref="H68" si="87">H80/H91*1000</f>
        <v>50.146341463414629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1.1891957235135739</v>
      </c>
      <c r="M68" s="17">
        <f t="shared" si="82"/>
        <v>1.2040400264683124</v>
      </c>
      <c r="N68" s="17">
        <f t="shared" si="82"/>
        <v>1.2132762006114559</v>
      </c>
      <c r="O68" s="17">
        <f t="shared" si="82"/>
        <v>1.2263925683594696</v>
      </c>
      <c r="P68" s="17">
        <f t="shared" si="82"/>
        <v>1.2438232311541704</v>
      </c>
      <c r="Q68" s="17">
        <f t="shared" si="82"/>
        <v>1.2602306013438409</v>
      </c>
    </row>
    <row r="69" spans="1:17">
      <c r="A69" s="9">
        <v>5</v>
      </c>
      <c r="B69" s="15" t="s">
        <v>179</v>
      </c>
      <c r="C69" s="17">
        <f t="shared" ref="C69:G69" si="88">C81/C91*1000</f>
        <v>5.6160938809723389</v>
      </c>
      <c r="D69" s="17">
        <f t="shared" si="88"/>
        <v>6.0189165950128976</v>
      </c>
      <c r="E69" s="17">
        <f t="shared" si="88"/>
        <v>6.4147627416520212</v>
      </c>
      <c r="F69" s="17">
        <f t="shared" si="88"/>
        <v>6.6003616636528024</v>
      </c>
      <c r="G69" s="17">
        <f t="shared" si="88"/>
        <v>6.8609022556390977</v>
      </c>
      <c r="H69" s="17">
        <f t="shared" ref="H69" si="89">H81/H91*1000</f>
        <v>7.1219512195121952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0.81571396554423725</v>
      </c>
      <c r="M69" s="17">
        <f t="shared" si="82"/>
        <v>0.84890235387532198</v>
      </c>
      <c r="N69" s="17">
        <f t="shared" si="82"/>
        <v>0.88060950468637134</v>
      </c>
      <c r="O69" s="17">
        <f t="shared" si="82"/>
        <v>0.89518922975337045</v>
      </c>
      <c r="P69" s="17">
        <f t="shared" si="82"/>
        <v>0.9153657523846791</v>
      </c>
      <c r="Q69" s="17">
        <f t="shared" si="82"/>
        <v>0.93525813719665274</v>
      </c>
    </row>
    <row r="70" spans="1:17">
      <c r="A70" s="9">
        <v>6</v>
      </c>
      <c r="B70" s="15" t="s">
        <v>180</v>
      </c>
      <c r="C70" s="17">
        <f t="shared" ref="C70:G70" si="90">(C82-C83)/C82*100</f>
        <v>-5.4238389087366032</v>
      </c>
      <c r="D70" s="17">
        <f t="shared" si="90"/>
        <v>6.8063544234456321</v>
      </c>
      <c r="E70" s="17">
        <f t="shared" si="90"/>
        <v>-3.1000123016361179</v>
      </c>
      <c r="F70" s="17">
        <f t="shared" si="90"/>
        <v>5.684770582897209</v>
      </c>
      <c r="G70" s="17">
        <f t="shared" si="90"/>
        <v>-1.5532690035447003</v>
      </c>
      <c r="H70" s="17">
        <f t="shared" ref="H70" si="91">(H82-H83)/H82*100</f>
        <v>-6.0238406452838076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2">(ATAN((C70+2.4)/10)+3.1415/2)/3.1415*1.75</f>
        <v>0.7114239304668275</v>
      </c>
      <c r="M70" s="17">
        <f t="shared" si="92"/>
        <v>1.2895071933653219</v>
      </c>
      <c r="N70" s="17">
        <f t="shared" si="92"/>
        <v>0.83606871075933631</v>
      </c>
      <c r="O70" s="17">
        <f t="shared" si="92"/>
        <v>1.2537378512627722</v>
      </c>
      <c r="P70" s="17">
        <f t="shared" si="92"/>
        <v>0.92205564785735861</v>
      </c>
      <c r="Q70" s="17">
        <f t="shared" si="92"/>
        <v>0.68133044750387373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-21.0896309314587</v>
      </c>
      <c r="F71" s="17">
        <f>(F85-F84)/F91*1000</f>
        <v>-24.412296564195298</v>
      </c>
      <c r="G71" s="17">
        <f>(G85-G84)/G91*1000</f>
        <v>-23.496240601503757</v>
      </c>
      <c r="H71" s="17">
        <f>(H85-H84)/H91*1000</f>
        <v>-26.341463414634145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3">(ATAN(E71/10)+3.1415/2)/3.1415*1.75</f>
        <v>0.24662207973993572</v>
      </c>
      <c r="O71" s="17">
        <f t="shared" si="93"/>
        <v>0.21654755259539818</v>
      </c>
      <c r="P71" s="17">
        <f t="shared" si="93"/>
        <v>0.22412278480146311</v>
      </c>
      <c r="Q71" s="17">
        <f t="shared" si="93"/>
        <v>0.20208809830856264</v>
      </c>
    </row>
    <row r="72" spans="1:17">
      <c r="A72" s="9">
        <v>8</v>
      </c>
      <c r="B72" s="15" t="s">
        <v>182</v>
      </c>
      <c r="C72" s="17">
        <f t="shared" ref="C72:H72" si="94">(C86-C87)/C91*1000</f>
        <v>-9.2204526404023461</v>
      </c>
      <c r="D72" s="17">
        <f t="shared" si="94"/>
        <v>-6.0189165950128976</v>
      </c>
      <c r="E72" s="17">
        <f t="shared" si="94"/>
        <v>-7.0298769771528997</v>
      </c>
      <c r="F72" s="17">
        <f t="shared" si="94"/>
        <v>-13.562386980108499</v>
      </c>
      <c r="G72" s="17">
        <f t="shared" si="94"/>
        <v>-13.157894736842104</v>
      </c>
      <c r="H72" s="17">
        <f t="shared" si="94"/>
        <v>-31.219512195121951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0.4600680313006244</v>
      </c>
      <c r="M72" s="17">
        <f>(ATAN(D72/10)+3.1415/2)/3.1415*1.75</f>
        <v>0.573180418629883</v>
      </c>
      <c r="N72" s="17">
        <f t="shared" si="93"/>
        <v>0.53367434171733075</v>
      </c>
      <c r="O72" s="17">
        <f t="shared" si="93"/>
        <v>0.35389869035746668</v>
      </c>
      <c r="P72" s="17">
        <f t="shared" si="93"/>
        <v>0.3619902004073976</v>
      </c>
      <c r="Q72" s="17">
        <f t="shared" si="93"/>
        <v>0.17265481865063734</v>
      </c>
    </row>
    <row r="73" spans="1:17">
      <c r="A73" s="9">
        <v>9</v>
      </c>
      <c r="B73" s="15" t="s">
        <v>183</v>
      </c>
      <c r="C73" s="17">
        <f t="shared" ref="C73:G73" si="95">C88/C91*1000</f>
        <v>2.5146689019279127</v>
      </c>
      <c r="D73" s="17">
        <f t="shared" si="95"/>
        <v>2.5795356835769563</v>
      </c>
      <c r="E73" s="17">
        <f t="shared" si="95"/>
        <v>2.6362038664323375</v>
      </c>
      <c r="F73" s="17">
        <f t="shared" si="95"/>
        <v>2.7124773960216997</v>
      </c>
      <c r="G73" s="17">
        <f t="shared" si="95"/>
        <v>2.8195488721804511</v>
      </c>
      <c r="H73" s="17">
        <f t="shared" ref="H73" si="96">H88/H91*1000</f>
        <v>2.9268292682926829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7">IF(C73/$I73&gt;1,2^((1-$I73/C73)/LN(10/3)),2^(-LOG($I73/C73,10/3)))</f>
        <v>1.2615002222096237</v>
      </c>
      <c r="M73" s="17">
        <f t="shared" si="97"/>
        <v>1.272441396923109</v>
      </c>
      <c r="N73" s="17">
        <f t="shared" si="97"/>
        <v>1.2816314964538305</v>
      </c>
      <c r="O73" s="17">
        <f t="shared" si="97"/>
        <v>1.2934917430345849</v>
      </c>
      <c r="P73" s="17">
        <f t="shared" si="97"/>
        <v>1.3092250387444766</v>
      </c>
      <c r="Q73" s="17">
        <f t="shared" si="97"/>
        <v>1.3240058331606266</v>
      </c>
    </row>
    <row r="74" spans="1:17">
      <c r="A74" s="9">
        <v>10</v>
      </c>
      <c r="B74" s="15" t="s">
        <v>184</v>
      </c>
      <c r="C74" s="17">
        <f t="shared" ref="C74:G74" si="98">C89/C91*100</f>
        <v>0.16764459346186086</v>
      </c>
      <c r="D74" s="17">
        <f t="shared" si="98"/>
        <v>0.17196904557179707</v>
      </c>
      <c r="E74" s="17">
        <f t="shared" si="98"/>
        <v>0.17574692442882248</v>
      </c>
      <c r="F74" s="17">
        <f t="shared" si="98"/>
        <v>9.0415913200723327E-2</v>
      </c>
      <c r="G74" s="17">
        <f t="shared" si="98"/>
        <v>9.3984962406015032E-2</v>
      </c>
      <c r="H74" s="17">
        <f t="shared" ref="H74" si="99">H89/H91*100</f>
        <v>9.7560975609756101E-2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7"/>
        <v>1.497817657723171</v>
      </c>
      <c r="M74" s="17">
        <f t="shared" si="97"/>
        <v>1.5042990296769225</v>
      </c>
      <c r="N74" s="17">
        <f t="shared" si="97"/>
        <v>1.5097215920536569</v>
      </c>
      <c r="O74" s="17">
        <f t="shared" si="97"/>
        <v>1.2934917430345849</v>
      </c>
      <c r="P74" s="17">
        <f t="shared" si="97"/>
        <v>1.3092250387444766</v>
      </c>
      <c r="Q74" s="17">
        <f t="shared" si="97"/>
        <v>1.3240058331606266</v>
      </c>
    </row>
    <row r="75" spans="1:17">
      <c r="A75" s="9">
        <v>11</v>
      </c>
      <c r="B75" s="15" t="s">
        <v>185</v>
      </c>
      <c r="C75" s="17">
        <f t="shared" ref="C75:G75" si="100">C90/C91*1000</f>
        <v>16.764459346186086</v>
      </c>
      <c r="D75" s="17">
        <f t="shared" si="100"/>
        <v>14.617368873602752</v>
      </c>
      <c r="E75" s="17">
        <f t="shared" si="100"/>
        <v>15.817223198594025</v>
      </c>
      <c r="F75" s="17">
        <f t="shared" si="100"/>
        <v>15.370705244122965</v>
      </c>
      <c r="G75" s="17">
        <f t="shared" si="100"/>
        <v>15.977443609022556</v>
      </c>
      <c r="H75" s="17">
        <f t="shared" ref="H75" si="101">H90/H91*1000</f>
        <v>16.585365853658537</v>
      </c>
      <c r="I75" s="18">
        <f>Показатели!$E$12</f>
        <v>5</v>
      </c>
      <c r="J75" s="9">
        <v>11</v>
      </c>
      <c r="K75" s="15" t="s">
        <v>185</v>
      </c>
      <c r="L75" s="17">
        <f t="shared" si="97"/>
        <v>1.497817657723171</v>
      </c>
      <c r="M75" s="17">
        <f t="shared" si="97"/>
        <v>1.4605129141342663</v>
      </c>
      <c r="N75" s="17">
        <f t="shared" si="97"/>
        <v>1.4824946082461663</v>
      </c>
      <c r="O75" s="17">
        <f t="shared" si="97"/>
        <v>1.4746776230484597</v>
      </c>
      <c r="P75" s="17">
        <f t="shared" si="97"/>
        <v>1.4852026076526765</v>
      </c>
      <c r="Q75" s="17">
        <f t="shared" si="97"/>
        <v>1.4950430577883105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6</v>
      </c>
      <c r="D77" s="17">
        <v>6</v>
      </c>
      <c r="E77" s="17">
        <v>6</v>
      </c>
      <c r="F77" s="17">
        <v>6</v>
      </c>
      <c r="G77" s="17">
        <v>6</v>
      </c>
      <c r="H77" s="17">
        <v>6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4</v>
      </c>
      <c r="K78" s="15" t="s">
        <v>187</v>
      </c>
      <c r="L78" s="17">
        <f t="shared" ref="L78:L83" si="102">L65</f>
        <v>1.0033639926469247</v>
      </c>
      <c r="M78" s="17">
        <f t="shared" ref="M78:M83" si="103">N65</f>
        <v>1.0301921722742791</v>
      </c>
      <c r="N78" s="17">
        <f t="shared" ref="N78:N88" si="104">P65</f>
        <v>1.0674235911152514</v>
      </c>
      <c r="O78" s="17">
        <f>Q65</f>
        <v>1.0875839506815941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102"/>
        <v>0.90339320803851497</v>
      </c>
      <c r="M79" s="17">
        <f t="shared" si="103"/>
        <v>0.92827780228921808</v>
      </c>
      <c r="N79" s="17">
        <f t="shared" si="104"/>
        <v>0.96491544139884322</v>
      </c>
      <c r="O79" s="17">
        <f t="shared" ref="O79:O88" si="105">Q66</f>
        <v>0.98588462144661793</v>
      </c>
    </row>
    <row r="80" spans="1:17">
      <c r="A80" s="9">
        <v>4</v>
      </c>
      <c r="B80" s="10" t="s">
        <v>191</v>
      </c>
      <c r="C80" s="17">
        <v>51.2</v>
      </c>
      <c r="D80" s="17">
        <v>51.5</v>
      </c>
      <c r="E80" s="17">
        <v>51.4</v>
      </c>
      <c r="F80" s="17">
        <v>51.4</v>
      </c>
      <c r="G80" s="17">
        <v>51.4</v>
      </c>
      <c r="H80" s="17">
        <v>51.4</v>
      </c>
      <c r="K80" s="15" t="s">
        <v>192</v>
      </c>
      <c r="L80" s="17">
        <f t="shared" si="102"/>
        <v>8.8737830999390996E-4</v>
      </c>
      <c r="M80" s="17">
        <f t="shared" si="103"/>
        <v>8.8737830999390996E-4</v>
      </c>
      <c r="N80" s="17">
        <f t="shared" si="104"/>
        <v>8.8737830999390996E-4</v>
      </c>
      <c r="O80" s="17">
        <f t="shared" si="105"/>
        <v>8.8737830999390996E-4</v>
      </c>
    </row>
    <row r="81" spans="1:17">
      <c r="A81" s="9">
        <v>5</v>
      </c>
      <c r="B81" s="10" t="s">
        <v>193</v>
      </c>
      <c r="C81" s="17">
        <v>6.7</v>
      </c>
      <c r="D81" s="17">
        <v>7</v>
      </c>
      <c r="E81" s="17">
        <v>7.3</v>
      </c>
      <c r="F81" s="17">
        <v>7.3</v>
      </c>
      <c r="G81" s="17">
        <v>7.3</v>
      </c>
      <c r="H81" s="17">
        <v>7.3</v>
      </c>
      <c r="K81" s="15" t="s">
        <v>194</v>
      </c>
      <c r="L81" s="17">
        <f t="shared" si="102"/>
        <v>1.1891957235135739</v>
      </c>
      <c r="M81" s="17">
        <f t="shared" si="103"/>
        <v>1.2132762006114559</v>
      </c>
      <c r="N81" s="17">
        <f t="shared" si="104"/>
        <v>1.2438232311541704</v>
      </c>
      <c r="O81" s="17">
        <f t="shared" si="105"/>
        <v>1.2602306013438409</v>
      </c>
    </row>
    <row r="82" spans="1:17">
      <c r="A82" s="9">
        <v>6</v>
      </c>
      <c r="B82" s="10" t="s">
        <v>195</v>
      </c>
      <c r="C82" s="17">
        <v>6158</v>
      </c>
      <c r="D82" s="17">
        <v>7302</v>
      </c>
      <c r="E82" s="17">
        <v>8129</v>
      </c>
      <c r="F82" s="17">
        <v>8044.3</v>
      </c>
      <c r="G82" s="17">
        <v>8124.8</v>
      </c>
      <c r="H82" s="17">
        <v>8951.1</v>
      </c>
      <c r="K82" s="15" t="s">
        <v>196</v>
      </c>
      <c r="L82" s="17">
        <f t="shared" si="102"/>
        <v>0.81571396554423725</v>
      </c>
      <c r="M82" s="17">
        <f t="shared" si="103"/>
        <v>0.88060950468637134</v>
      </c>
      <c r="N82" s="17">
        <f t="shared" si="104"/>
        <v>0.9153657523846791</v>
      </c>
      <c r="O82" s="17">
        <f t="shared" si="105"/>
        <v>0.93525813719665274</v>
      </c>
    </row>
    <row r="83" spans="1:17">
      <c r="A83" s="9">
        <v>7</v>
      </c>
      <c r="B83" s="10" t="s">
        <v>197</v>
      </c>
      <c r="C83" s="17">
        <v>6492</v>
      </c>
      <c r="D83" s="17">
        <v>6805</v>
      </c>
      <c r="E83" s="17">
        <v>8381</v>
      </c>
      <c r="F83" s="17">
        <v>7587</v>
      </c>
      <c r="G83" s="17">
        <v>8251</v>
      </c>
      <c r="H83" s="17">
        <v>9490.2999999999993</v>
      </c>
      <c r="K83" s="15" t="s">
        <v>198</v>
      </c>
      <c r="L83" s="17">
        <f t="shared" si="102"/>
        <v>0.7114239304668275</v>
      </c>
      <c r="M83" s="17">
        <f t="shared" si="103"/>
        <v>0.83606871075933631</v>
      </c>
      <c r="N83" s="17">
        <f t="shared" si="104"/>
        <v>0.92205564785735861</v>
      </c>
      <c r="O83" s="17">
        <f t="shared" si="105"/>
        <v>0.68133044750387373</v>
      </c>
    </row>
    <row r="84" spans="1:17">
      <c r="A84" s="9">
        <v>8</v>
      </c>
      <c r="B84" s="10" t="s">
        <v>199</v>
      </c>
      <c r="C84" s="17"/>
      <c r="D84" s="17"/>
      <c r="E84" s="17">
        <v>30</v>
      </c>
      <c r="F84" s="17">
        <v>32</v>
      </c>
      <c r="G84" s="17">
        <v>33</v>
      </c>
      <c r="H84" s="17">
        <v>31</v>
      </c>
      <c r="K84" s="15" t="s">
        <v>200</v>
      </c>
      <c r="L84" s="17">
        <f>N71</f>
        <v>0.24662207973993572</v>
      </c>
      <c r="M84" s="17">
        <f>O71</f>
        <v>0.21654755259539818</v>
      </c>
      <c r="N84" s="17">
        <f t="shared" si="104"/>
        <v>0.22412278480146311</v>
      </c>
      <c r="O84" s="17">
        <f t="shared" si="105"/>
        <v>0.20208809830856264</v>
      </c>
    </row>
    <row r="85" spans="1:17">
      <c r="A85" s="9">
        <v>9</v>
      </c>
      <c r="B85" s="10" t="s">
        <v>201</v>
      </c>
      <c r="C85" s="17"/>
      <c r="D85" s="17"/>
      <c r="E85" s="17">
        <v>6</v>
      </c>
      <c r="F85" s="17">
        <v>5</v>
      </c>
      <c r="G85" s="17">
        <v>8</v>
      </c>
      <c r="H85" s="17">
        <v>4</v>
      </c>
      <c r="K85" s="15" t="s">
        <v>202</v>
      </c>
      <c r="L85" s="17">
        <f>L72</f>
        <v>0.4600680313006244</v>
      </c>
      <c r="M85" s="17">
        <f>N72</f>
        <v>0.53367434171733075</v>
      </c>
      <c r="N85" s="17">
        <f t="shared" si="104"/>
        <v>0.3619902004073976</v>
      </c>
      <c r="O85" s="17">
        <f t="shared" si="105"/>
        <v>0.17265481865063734</v>
      </c>
    </row>
    <row r="86" spans="1:17">
      <c r="A86" s="9">
        <v>10</v>
      </c>
      <c r="B86" s="10" t="s">
        <v>203</v>
      </c>
      <c r="C86" s="17">
        <v>41</v>
      </c>
      <c r="D86" s="17">
        <v>38</v>
      </c>
      <c r="E86" s="17">
        <v>35</v>
      </c>
      <c r="F86" s="17">
        <v>44</v>
      </c>
      <c r="G86" s="17">
        <v>19</v>
      </c>
      <c r="H86" s="17">
        <v>25</v>
      </c>
      <c r="K86" s="15" t="s">
        <v>204</v>
      </c>
      <c r="L86" s="17">
        <f>L73</f>
        <v>1.2615002222096237</v>
      </c>
      <c r="M86" s="17">
        <f>N73</f>
        <v>1.2816314964538305</v>
      </c>
      <c r="N86" s="17">
        <f t="shared" si="104"/>
        <v>1.3092250387444766</v>
      </c>
      <c r="O86" s="17">
        <f t="shared" si="105"/>
        <v>1.3240058331606266</v>
      </c>
    </row>
    <row r="87" spans="1:17">
      <c r="A87" s="9">
        <v>11</v>
      </c>
      <c r="B87" s="10" t="s">
        <v>205</v>
      </c>
      <c r="C87" s="17">
        <v>52</v>
      </c>
      <c r="D87" s="17">
        <v>45</v>
      </c>
      <c r="E87" s="17">
        <v>43</v>
      </c>
      <c r="F87" s="17">
        <v>59</v>
      </c>
      <c r="G87" s="17">
        <v>33</v>
      </c>
      <c r="H87" s="17">
        <v>57</v>
      </c>
      <c r="K87" s="15" t="s">
        <v>206</v>
      </c>
      <c r="L87" s="17">
        <f>L74</f>
        <v>1.497817657723171</v>
      </c>
      <c r="M87" s="17">
        <f>N74</f>
        <v>1.5097215920536569</v>
      </c>
      <c r="N87" s="17">
        <f t="shared" si="104"/>
        <v>1.3092250387444766</v>
      </c>
      <c r="O87" s="17">
        <f t="shared" si="105"/>
        <v>1.3240058331606266</v>
      </c>
    </row>
    <row r="88" spans="1:17">
      <c r="A88" s="9">
        <v>12</v>
      </c>
      <c r="B88" s="10" t="s">
        <v>207</v>
      </c>
      <c r="C88" s="21">
        <v>3</v>
      </c>
      <c r="D88" s="21">
        <v>3</v>
      </c>
      <c r="E88" s="17">
        <v>3</v>
      </c>
      <c r="F88" s="17">
        <v>3</v>
      </c>
      <c r="G88" s="17">
        <v>3</v>
      </c>
      <c r="H88" s="17">
        <v>3</v>
      </c>
      <c r="K88" s="15" t="s">
        <v>208</v>
      </c>
      <c r="L88" s="17">
        <f>L75</f>
        <v>1.497817657723171</v>
      </c>
      <c r="M88" s="17">
        <f>N75</f>
        <v>1.4824946082461663</v>
      </c>
      <c r="N88" s="17">
        <f t="shared" si="104"/>
        <v>1.4852026076526765</v>
      </c>
      <c r="O88" s="17">
        <f t="shared" si="105"/>
        <v>1.4950430577883105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20</v>
      </c>
      <c r="D90" s="17">
        <v>17</v>
      </c>
      <c r="E90" s="17">
        <v>18</v>
      </c>
      <c r="F90" s="17">
        <v>17</v>
      </c>
      <c r="G90" s="21">
        <v>17</v>
      </c>
      <c r="H90" s="21">
        <v>17</v>
      </c>
    </row>
    <row r="91" spans="1:17">
      <c r="A91" s="9">
        <v>15</v>
      </c>
      <c r="B91" s="10" t="s">
        <v>213</v>
      </c>
      <c r="C91" s="17">
        <v>1193</v>
      </c>
      <c r="D91" s="17">
        <v>1163</v>
      </c>
      <c r="E91" s="17">
        <v>1138</v>
      </c>
      <c r="F91" s="17">
        <v>1106</v>
      </c>
      <c r="G91" s="17">
        <v>1064</v>
      </c>
      <c r="H91" s="17">
        <v>1025</v>
      </c>
    </row>
    <row r="93" spans="1:17" ht="16">
      <c r="A93" s="20" t="s">
        <v>347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6">C107/C121*1000</f>
        <v>10.68566340160285</v>
      </c>
      <c r="D95" s="17">
        <f t="shared" si="106"/>
        <v>11.376310506357351</v>
      </c>
      <c r="E95" s="17">
        <f t="shared" si="106"/>
        <v>12.359550561797754</v>
      </c>
      <c r="F95" s="17">
        <f t="shared" si="106"/>
        <v>11.396648044692737</v>
      </c>
      <c r="G95" s="17">
        <f t="shared" si="106"/>
        <v>11.499436302142051</v>
      </c>
      <c r="H95" s="17">
        <f t="shared" ref="H95" si="107">H107/H121*1000</f>
        <v>11.678497824593542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8">IF(C95/$I95&gt;1,2^((1-$I95/C95)/LN(10/3)),2^(-LOG($I95/C95,10/3)))</f>
        <v>1.3584294689309335</v>
      </c>
      <c r="M95" s="17">
        <f t="shared" si="108"/>
        <v>1.380828296319764</v>
      </c>
      <c r="N95" s="17">
        <f t="shared" si="108"/>
        <v>1.4089054011545392</v>
      </c>
      <c r="O95" s="17">
        <f t="shared" si="108"/>
        <v>1.3814519397221561</v>
      </c>
      <c r="P95" s="17">
        <f t="shared" si="108"/>
        <v>1.3845743842552185</v>
      </c>
      <c r="Q95" s="17">
        <f t="shared" si="108"/>
        <v>1.3898987455690495</v>
      </c>
    </row>
    <row r="96" spans="1:17">
      <c r="A96" s="9">
        <v>2</v>
      </c>
      <c r="B96" s="15" t="s">
        <v>176</v>
      </c>
      <c r="C96" s="17">
        <f t="shared" ref="C96:G96" si="109">C108/C121*1000</f>
        <v>2.8940338379341051</v>
      </c>
      <c r="D96" s="17">
        <f t="shared" si="109"/>
        <v>3.1229087664510375</v>
      </c>
      <c r="E96" s="17">
        <f t="shared" si="109"/>
        <v>3.3707865168539328</v>
      </c>
      <c r="F96" s="17">
        <f t="shared" si="109"/>
        <v>2.9050279329608939</v>
      </c>
      <c r="G96" s="17">
        <f t="shared" si="109"/>
        <v>2.931228861330327</v>
      </c>
      <c r="H96" s="17">
        <f t="shared" ref="H96" si="110">H108/H121*1000</f>
        <v>2.9768719945042363</v>
      </c>
      <c r="I96" s="18">
        <f>Показатели!$E$3</f>
        <v>4</v>
      </c>
      <c r="J96" s="9">
        <v>2</v>
      </c>
      <c r="K96" s="15" t="s">
        <v>176</v>
      </c>
      <c r="L96" s="17">
        <f t="shared" si="108"/>
        <v>0.83000240163218941</v>
      </c>
      <c r="M96" s="17">
        <f t="shared" si="108"/>
        <v>0.86718161343135836</v>
      </c>
      <c r="N96" s="17">
        <f t="shared" si="108"/>
        <v>0.90616587978685359</v>
      </c>
      <c r="O96" s="17">
        <f t="shared" si="108"/>
        <v>0.83181622296487412</v>
      </c>
      <c r="P96" s="17">
        <f t="shared" si="108"/>
        <v>0.83612718634264216</v>
      </c>
      <c r="Q96" s="17">
        <f t="shared" si="108"/>
        <v>0.84359821493846499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2.6767889426723177</v>
      </c>
      <c r="E97" s="17">
        <f>E109/E121*1000+0.00001</f>
        <v>3.0561897752808989</v>
      </c>
      <c r="F97" s="17">
        <f>F109/F121*1000+0.00001</f>
        <v>3.1285016201117317</v>
      </c>
      <c r="G97" s="17">
        <f>G109/G121*1000</f>
        <v>3.156708004509583</v>
      </c>
      <c r="H97" s="17">
        <f>H109/H121*1000</f>
        <v>2.2899015342340282E-6</v>
      </c>
      <c r="I97" s="18">
        <f>Показатели!$E$4</f>
        <v>2</v>
      </c>
      <c r="J97" s="9">
        <v>3</v>
      </c>
      <c r="K97" s="15" t="s">
        <v>177</v>
      </c>
      <c r="L97" s="17">
        <f t="shared" si="108"/>
        <v>8.8737830999390996E-4</v>
      </c>
      <c r="M97" s="17">
        <f t="shared" si="108"/>
        <v>1.1566894063468527</v>
      </c>
      <c r="N97" s="17">
        <f t="shared" si="108"/>
        <v>1.2201357600353973</v>
      </c>
      <c r="O97" s="17">
        <f t="shared" si="108"/>
        <v>1.2308074210554563</v>
      </c>
      <c r="P97" s="17">
        <f t="shared" si="108"/>
        <v>1.2348617578568637</v>
      </c>
      <c r="Q97" s="17">
        <f t="shared" si="108"/>
        <v>3.7979101955819435E-4</v>
      </c>
    </row>
    <row r="98" spans="1:17">
      <c r="A98" s="9">
        <v>4</v>
      </c>
      <c r="B98" s="15" t="s">
        <v>178</v>
      </c>
      <c r="C98" s="17">
        <f t="shared" ref="C98:G98" si="111">C110/C121*1000</f>
        <v>25.89047195013357</v>
      </c>
      <c r="D98" s="17">
        <f t="shared" si="111"/>
        <v>26.321659602944454</v>
      </c>
      <c r="E98" s="17">
        <f t="shared" si="111"/>
        <v>26.674157303370787</v>
      </c>
      <c r="F98" s="17">
        <f t="shared" si="111"/>
        <v>27.932960893854748</v>
      </c>
      <c r="G98" s="17">
        <f t="shared" si="111"/>
        <v>28.184892897406989</v>
      </c>
      <c r="H98" s="17">
        <f t="shared" ref="H98" si="112">H110/H121*1000</f>
        <v>28.463476070528966</v>
      </c>
      <c r="I98" s="18">
        <f>Показатели!$E$5</f>
        <v>30</v>
      </c>
      <c r="J98" s="9">
        <v>4</v>
      </c>
      <c r="K98" s="15" t="s">
        <v>178</v>
      </c>
      <c r="L98" s="17">
        <f t="shared" si="108"/>
        <v>0.91868136694019498</v>
      </c>
      <c r="M98" s="17">
        <f t="shared" si="108"/>
        <v>0.92745895073895901</v>
      </c>
      <c r="N98" s="17">
        <f t="shared" si="108"/>
        <v>0.93458943004598793</v>
      </c>
      <c r="O98" s="17">
        <f t="shared" si="108"/>
        <v>0.95973275944251812</v>
      </c>
      <c r="P98" s="17">
        <f t="shared" si="108"/>
        <v>0.96470666192743715</v>
      </c>
      <c r="Q98" s="17">
        <f t="shared" si="108"/>
        <v>0.97018482820137075</v>
      </c>
    </row>
    <row r="99" spans="1:17">
      <c r="A99" s="9">
        <v>5</v>
      </c>
      <c r="B99" s="15" t="s">
        <v>179</v>
      </c>
      <c r="C99" s="17">
        <f t="shared" ref="C99:G99" si="113">C111/C121*1000</f>
        <v>8.8379341050756892</v>
      </c>
      <c r="D99" s="17">
        <f t="shared" si="113"/>
        <v>8.8556770020075852</v>
      </c>
      <c r="E99" s="17">
        <f t="shared" si="113"/>
        <v>8.9213483146067425</v>
      </c>
      <c r="F99" s="17">
        <f t="shared" si="113"/>
        <v>8.8715083798882688</v>
      </c>
      <c r="G99" s="17">
        <f t="shared" si="113"/>
        <v>9.2671927846674187</v>
      </c>
      <c r="H99" s="17">
        <f t="shared" ref="H99" si="114">H111/H121*1000</f>
        <v>9.4114953057018553</v>
      </c>
      <c r="I99" s="18">
        <f>Показатели!$E$6</f>
        <v>8</v>
      </c>
      <c r="J99" s="9">
        <v>5</v>
      </c>
      <c r="K99" s="15" t="s">
        <v>179</v>
      </c>
      <c r="L99" s="17">
        <f t="shared" si="108"/>
        <v>1.0561015214997522</v>
      </c>
      <c r="M99" s="17">
        <f t="shared" si="108"/>
        <v>1.0572047950069665</v>
      </c>
      <c r="N99" s="17">
        <f t="shared" si="108"/>
        <v>1.0612600010874695</v>
      </c>
      <c r="O99" s="17">
        <f t="shared" si="108"/>
        <v>1.0581864501064331</v>
      </c>
      <c r="P99" s="17">
        <f t="shared" si="108"/>
        <v>1.0819049149479556</v>
      </c>
      <c r="Q99" s="17">
        <f t="shared" si="108"/>
        <v>1.09018072872867</v>
      </c>
    </row>
    <row r="100" spans="1:17">
      <c r="A100" s="9">
        <v>6</v>
      </c>
      <c r="B100" s="15" t="s">
        <v>180</v>
      </c>
      <c r="C100" s="17">
        <f t="shared" ref="C100:G100" si="115">(C112-C113)/C112*100</f>
        <v>-1.043653741160893</v>
      </c>
      <c r="D100" s="17">
        <f t="shared" si="115"/>
        <v>-4.0140886454849631E-2</v>
      </c>
      <c r="E100" s="17">
        <f t="shared" si="115"/>
        <v>1.7868584300687107</v>
      </c>
      <c r="F100" s="17">
        <f t="shared" si="115"/>
        <v>8.2705870819281532E-2</v>
      </c>
      <c r="G100" s="17">
        <f t="shared" si="115"/>
        <v>1.2117045216924816</v>
      </c>
      <c r="H100" s="17">
        <f t="shared" ref="H100" si="116">(H112-H113)/H112*100</f>
        <v>-0.37209729254922375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7">(ATAN((C100+2.4)/10)+3.1415/2)/3.1415*1.75</f>
        <v>0.95009816934238445</v>
      </c>
      <c r="M100" s="17">
        <f t="shared" si="117"/>
        <v>1.0040961708052476</v>
      </c>
      <c r="N100" s="17">
        <f t="shared" si="117"/>
        <v>1.0958795615178412</v>
      </c>
      <c r="O100" s="17">
        <f t="shared" si="117"/>
        <v>1.0105604197426037</v>
      </c>
      <c r="P100" s="17">
        <f t="shared" si="117"/>
        <v>1.0680717422463446</v>
      </c>
      <c r="Q100" s="17">
        <f t="shared" si="117"/>
        <v>0.98645467693072952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-3.1460674157303372</v>
      </c>
      <c r="F101" s="17">
        <f>(F115-F114)/F121*1000</f>
        <v>-4.9162011173184359</v>
      </c>
      <c r="G101" s="17">
        <f>(G115-G114)/G121*1000</f>
        <v>-6.7643742953776771</v>
      </c>
      <c r="H101" s="17">
        <f>(H115-H114)/H121*1000</f>
        <v>-8.2436455232425008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8">(ATAN(E101/10)+3.1415/2)/3.1415*1.75</f>
        <v>0.70520681425022591</v>
      </c>
      <c r="O101" s="17">
        <f t="shared" si="118"/>
        <v>0.62046802711128779</v>
      </c>
      <c r="P101" s="17">
        <f t="shared" si="118"/>
        <v>0.54369683594860674</v>
      </c>
      <c r="Q101" s="17">
        <f t="shared" si="118"/>
        <v>0.49095155392367751</v>
      </c>
    </row>
    <row r="102" spans="1:17">
      <c r="A102" s="9">
        <v>8</v>
      </c>
      <c r="B102" s="15" t="s">
        <v>182</v>
      </c>
      <c r="C102" s="17">
        <f t="shared" ref="C102:H102" si="119">(C116-C117)/C121*1000</f>
        <v>4.4523597506678536</v>
      </c>
      <c r="D102" s="17">
        <f t="shared" si="119"/>
        <v>-1.7845192951148785</v>
      </c>
      <c r="E102" s="17">
        <f t="shared" si="119"/>
        <v>8.7640449438202257</v>
      </c>
      <c r="F102" s="17">
        <f t="shared" si="119"/>
        <v>-4.022346368715084</v>
      </c>
      <c r="G102" s="17">
        <f t="shared" si="119"/>
        <v>-8.5682074408117259</v>
      </c>
      <c r="H102" s="17">
        <f t="shared" si="119"/>
        <v>226.24227158232196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1.1083436041453321</v>
      </c>
      <c r="M102" s="17">
        <f>(ATAN(D102/10)+3.1415/2)/3.1415*1.75</f>
        <v>0.77662730129545421</v>
      </c>
      <c r="N102" s="17">
        <f t="shared" si="118"/>
        <v>1.2758733394952</v>
      </c>
      <c r="O102" s="17">
        <f t="shared" si="118"/>
        <v>0.66196330432512496</v>
      </c>
      <c r="P102" s="17">
        <f t="shared" si="118"/>
        <v>0.48035700485031835</v>
      </c>
      <c r="Q102" s="17">
        <f t="shared" si="118"/>
        <v>1.7254196011967617</v>
      </c>
    </row>
    <row r="103" spans="1:17">
      <c r="A103" s="9">
        <v>9</v>
      </c>
      <c r="B103" s="15" t="s">
        <v>183</v>
      </c>
      <c r="C103" s="17">
        <f t="shared" ref="C103:G103" si="120">C118/C121*1000</f>
        <v>0.22261798753339268</v>
      </c>
      <c r="D103" s="17">
        <f t="shared" si="120"/>
        <v>0.22306491188935981</v>
      </c>
      <c r="E103" s="17">
        <f t="shared" si="120"/>
        <v>0.44943820224719105</v>
      </c>
      <c r="F103" s="17">
        <f t="shared" si="120"/>
        <v>0.44692737430167601</v>
      </c>
      <c r="G103" s="17">
        <f t="shared" si="120"/>
        <v>0.45095828635851182</v>
      </c>
      <c r="H103" s="17">
        <f t="shared" ref="H103" si="121">H118/H121*1000</f>
        <v>0.45798030684680557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2">IF(C103/$I103&gt;1,2^((1-$I103/C103)/LN(10/3)),2^(-LOG($I103/C103,10/3)))</f>
        <v>0.33342711191081803</v>
      </c>
      <c r="M103" s="17">
        <f t="shared" si="122"/>
        <v>0.33381232287448998</v>
      </c>
      <c r="N103" s="17">
        <f t="shared" si="122"/>
        <v>0.49964053108039358</v>
      </c>
      <c r="O103" s="17">
        <f t="shared" si="122"/>
        <v>0.49803163059984001</v>
      </c>
      <c r="P103" s="17">
        <f t="shared" si="122"/>
        <v>0.50061272491035169</v>
      </c>
      <c r="Q103" s="17">
        <f t="shared" si="122"/>
        <v>0.50508583862358691</v>
      </c>
    </row>
    <row r="104" spans="1:17">
      <c r="A104" s="9">
        <v>10</v>
      </c>
      <c r="B104" s="15" t="s">
        <v>184</v>
      </c>
      <c r="C104" s="17">
        <f t="shared" ref="C104:G104" si="123">C119/C121*100</f>
        <v>2.2261798753339269E-2</v>
      </c>
      <c r="D104" s="17">
        <f t="shared" si="123"/>
        <v>2.2306491188935983E-2</v>
      </c>
      <c r="E104" s="17">
        <f t="shared" si="123"/>
        <v>2.247191011235955E-2</v>
      </c>
      <c r="F104" s="17">
        <f t="shared" si="123"/>
        <v>2.23463687150838E-2</v>
      </c>
      <c r="G104" s="17">
        <f t="shared" si="123"/>
        <v>2.2547914317925591E-2</v>
      </c>
      <c r="H104" s="17">
        <f t="shared" ref="H104" si="124">H119/H121*100</f>
        <v>2.2899015342340279E-2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2"/>
        <v>0.62760668011842891</v>
      </c>
      <c r="M104" s="17">
        <f t="shared" si="122"/>
        <v>0.62833175904998273</v>
      </c>
      <c r="N104" s="17">
        <f t="shared" si="122"/>
        <v>0.63101012773873399</v>
      </c>
      <c r="O104" s="17">
        <f t="shared" si="122"/>
        <v>0.62897820191486675</v>
      </c>
      <c r="P104" s="17">
        <f t="shared" si="122"/>
        <v>0.63223793876419698</v>
      </c>
      <c r="Q104" s="17">
        <f t="shared" si="122"/>
        <v>0.63788716031448855</v>
      </c>
    </row>
    <row r="105" spans="1:17">
      <c r="A105" s="9">
        <v>11</v>
      </c>
      <c r="B105" s="15" t="s">
        <v>185</v>
      </c>
      <c r="C105" s="17">
        <f t="shared" ref="C105:G105" si="125">C120/C121*1000</f>
        <v>10.908281389136242</v>
      </c>
      <c r="D105" s="17">
        <f t="shared" si="125"/>
        <v>10.03792103502119</v>
      </c>
      <c r="E105" s="17">
        <f t="shared" si="125"/>
        <v>12.134831460674157</v>
      </c>
      <c r="F105" s="17">
        <f t="shared" si="125"/>
        <v>10.502793296089386</v>
      </c>
      <c r="G105" s="17">
        <f t="shared" si="125"/>
        <v>11.273957158962796</v>
      </c>
      <c r="H105" s="17">
        <f t="shared" ref="H105" si="126">H120/H121*1000</f>
        <v>11.44950767117014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2"/>
        <v>1.3659182764905606</v>
      </c>
      <c r="M105" s="17">
        <f t="shared" si="122"/>
        <v>1.3350193498487208</v>
      </c>
      <c r="N105" s="17">
        <f t="shared" si="122"/>
        <v>1.4028418372592335</v>
      </c>
      <c r="O105" s="17">
        <f t="shared" si="122"/>
        <v>1.3520727330329194</v>
      </c>
      <c r="P105" s="17">
        <f t="shared" si="122"/>
        <v>1.3776598674660179</v>
      </c>
      <c r="Q105" s="17">
        <f t="shared" si="122"/>
        <v>1.3830638020745825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48</v>
      </c>
      <c r="D107" s="17">
        <v>51</v>
      </c>
      <c r="E107" s="17">
        <v>55</v>
      </c>
      <c r="F107" s="17">
        <v>51</v>
      </c>
      <c r="G107" s="17">
        <v>51</v>
      </c>
      <c r="H107" s="17">
        <v>51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13</v>
      </c>
      <c r="D108" s="17">
        <v>14</v>
      </c>
      <c r="E108" s="17">
        <v>15</v>
      </c>
      <c r="F108" s="17">
        <v>13</v>
      </c>
      <c r="G108" s="17">
        <v>13</v>
      </c>
      <c r="H108" s="17">
        <v>13</v>
      </c>
      <c r="K108" s="15" t="s">
        <v>187</v>
      </c>
      <c r="L108" s="17">
        <f t="shared" ref="L108:L113" si="127">L95</f>
        <v>1.3584294689309335</v>
      </c>
      <c r="M108" s="17">
        <f t="shared" ref="M108:M113" si="128">N95</f>
        <v>1.4089054011545392</v>
      </c>
      <c r="N108" s="17">
        <f t="shared" ref="N108:N118" si="129">P95</f>
        <v>1.3845743842552185</v>
      </c>
      <c r="O108" s="17">
        <f>Q95</f>
        <v>1.3898987455690495</v>
      </c>
    </row>
    <row r="109" spans="1:17">
      <c r="A109" s="9">
        <v>3</v>
      </c>
      <c r="B109" s="10" t="s">
        <v>189</v>
      </c>
      <c r="C109" s="17">
        <v>0</v>
      </c>
      <c r="D109" s="17">
        <v>12</v>
      </c>
      <c r="E109" s="17">
        <v>13.6</v>
      </c>
      <c r="F109" s="17">
        <v>14</v>
      </c>
      <c r="G109" s="17">
        <v>14</v>
      </c>
      <c r="H109" s="17">
        <f>0+0.00001</f>
        <v>1.0000000000000001E-5</v>
      </c>
      <c r="K109" s="15" t="s">
        <v>190</v>
      </c>
      <c r="L109" s="17">
        <f t="shared" si="127"/>
        <v>0.83000240163218941</v>
      </c>
      <c r="M109" s="17">
        <f t="shared" si="128"/>
        <v>0.90616587978685359</v>
      </c>
      <c r="N109" s="17">
        <f t="shared" si="129"/>
        <v>0.83612718634264216</v>
      </c>
      <c r="O109" s="17">
        <f t="shared" ref="O109:O118" si="130">Q96</f>
        <v>0.84359821493846499</v>
      </c>
    </row>
    <row r="110" spans="1:17">
      <c r="A110" s="9">
        <v>4</v>
      </c>
      <c r="B110" s="10" t="s">
        <v>191</v>
      </c>
      <c r="C110" s="17">
        <v>116.3</v>
      </c>
      <c r="D110" s="17">
        <v>118</v>
      </c>
      <c r="E110" s="17">
        <v>118.7</v>
      </c>
      <c r="F110" s="17">
        <v>125</v>
      </c>
      <c r="G110" s="17">
        <v>125</v>
      </c>
      <c r="H110" s="17">
        <v>124.3</v>
      </c>
      <c r="K110" s="15" t="s">
        <v>192</v>
      </c>
      <c r="L110" s="17">
        <f t="shared" si="127"/>
        <v>8.8737830999390996E-4</v>
      </c>
      <c r="M110" s="17">
        <f t="shared" si="128"/>
        <v>1.2201357600353973</v>
      </c>
      <c r="N110" s="17">
        <f t="shared" si="129"/>
        <v>1.2348617578568637</v>
      </c>
      <c r="O110" s="17">
        <f t="shared" si="130"/>
        <v>3.7979101955819435E-4</v>
      </c>
    </row>
    <row r="111" spans="1:17">
      <c r="A111" s="9">
        <v>5</v>
      </c>
      <c r="B111" s="10" t="s">
        <v>193</v>
      </c>
      <c r="C111" s="17">
        <v>39.700000000000003</v>
      </c>
      <c r="D111" s="17">
        <v>39.700000000000003</v>
      </c>
      <c r="E111" s="17">
        <v>39.700000000000003</v>
      </c>
      <c r="F111" s="17">
        <v>39.700000000000003</v>
      </c>
      <c r="G111" s="17">
        <v>41.1</v>
      </c>
      <c r="H111" s="17">
        <v>41.1</v>
      </c>
      <c r="K111" s="15" t="s">
        <v>194</v>
      </c>
      <c r="L111" s="17">
        <f t="shared" si="127"/>
        <v>0.91868136694019498</v>
      </c>
      <c r="M111" s="17">
        <f t="shared" si="128"/>
        <v>0.93458943004598793</v>
      </c>
      <c r="N111" s="17">
        <f t="shared" si="129"/>
        <v>0.96470666192743715</v>
      </c>
      <c r="O111" s="17">
        <f t="shared" si="130"/>
        <v>0.97018482820137075</v>
      </c>
    </row>
    <row r="112" spans="1:17">
      <c r="A112" s="9">
        <v>6</v>
      </c>
      <c r="B112" s="10" t="s">
        <v>195</v>
      </c>
      <c r="C112" s="17">
        <v>548754.80000000005</v>
      </c>
      <c r="D112" s="17">
        <v>422013.6</v>
      </c>
      <c r="E112" s="17">
        <v>381289.3</v>
      </c>
      <c r="F112" s="17">
        <v>416173.6</v>
      </c>
      <c r="G112" s="17">
        <v>450010.7</v>
      </c>
      <c r="H112" s="17">
        <v>516397.2</v>
      </c>
      <c r="K112" s="15" t="s">
        <v>196</v>
      </c>
      <c r="L112" s="17">
        <f t="shared" si="127"/>
        <v>1.0561015214997522</v>
      </c>
      <c r="M112" s="17">
        <f t="shared" si="128"/>
        <v>1.0612600010874695</v>
      </c>
      <c r="N112" s="17">
        <f t="shared" si="129"/>
        <v>1.0819049149479556</v>
      </c>
      <c r="O112" s="17">
        <f t="shared" si="130"/>
        <v>1.09018072872867</v>
      </c>
    </row>
    <row r="113" spans="1:17">
      <c r="A113" s="9">
        <v>7</v>
      </c>
      <c r="B113" s="10" t="s">
        <v>197</v>
      </c>
      <c r="C113" s="17">
        <v>554481.9</v>
      </c>
      <c r="D113" s="17">
        <v>422183</v>
      </c>
      <c r="E113" s="17">
        <v>374476.2</v>
      </c>
      <c r="F113" s="17">
        <v>415829.4</v>
      </c>
      <c r="G113" s="17">
        <v>444557.9</v>
      </c>
      <c r="H113" s="17">
        <v>518318.7</v>
      </c>
      <c r="K113" s="15" t="s">
        <v>198</v>
      </c>
      <c r="L113" s="17">
        <f t="shared" si="127"/>
        <v>0.95009816934238445</v>
      </c>
      <c r="M113" s="17">
        <f t="shared" si="128"/>
        <v>1.0958795615178412</v>
      </c>
      <c r="N113" s="17">
        <f t="shared" si="129"/>
        <v>1.0680717422463446</v>
      </c>
      <c r="O113" s="17">
        <f t="shared" si="130"/>
        <v>0.98645467693072952</v>
      </c>
    </row>
    <row r="114" spans="1:17">
      <c r="A114" s="9">
        <v>8</v>
      </c>
      <c r="B114" s="10" t="s">
        <v>199</v>
      </c>
      <c r="C114" s="17"/>
      <c r="D114" s="17"/>
      <c r="E114" s="17">
        <v>64</v>
      </c>
      <c r="F114" s="17">
        <v>73</v>
      </c>
      <c r="G114" s="17">
        <v>75</v>
      </c>
      <c r="H114" s="17">
        <v>66</v>
      </c>
      <c r="K114" s="15" t="s">
        <v>200</v>
      </c>
      <c r="L114" s="17">
        <f>N101</f>
        <v>0.70520681425022591</v>
      </c>
      <c r="M114" s="17">
        <f>O101</f>
        <v>0.62046802711128779</v>
      </c>
      <c r="N114" s="17">
        <f t="shared" si="129"/>
        <v>0.54369683594860674</v>
      </c>
      <c r="O114" s="17">
        <f t="shared" si="130"/>
        <v>0.49095155392367751</v>
      </c>
    </row>
    <row r="115" spans="1:17">
      <c r="A115" s="9">
        <v>9</v>
      </c>
      <c r="B115" s="10" t="s">
        <v>201</v>
      </c>
      <c r="C115" s="17"/>
      <c r="D115" s="17"/>
      <c r="E115" s="17">
        <v>50</v>
      </c>
      <c r="F115" s="17">
        <v>51</v>
      </c>
      <c r="G115" s="17">
        <v>45</v>
      </c>
      <c r="H115" s="17">
        <v>30</v>
      </c>
      <c r="K115" s="15" t="s">
        <v>202</v>
      </c>
      <c r="L115" s="17">
        <f>L102</f>
        <v>1.1083436041453321</v>
      </c>
      <c r="M115" s="17">
        <f>N102</f>
        <v>1.2758733394952</v>
      </c>
      <c r="N115" s="17">
        <f t="shared" si="129"/>
        <v>0.48035700485031835</v>
      </c>
      <c r="O115" s="17">
        <f t="shared" si="130"/>
        <v>1.7254196011967617</v>
      </c>
    </row>
    <row r="116" spans="1:17">
      <c r="A116" s="9">
        <v>10</v>
      </c>
      <c r="B116" s="10" t="s">
        <v>203</v>
      </c>
      <c r="C116" s="17">
        <v>165</v>
      </c>
      <c r="D116" s="17">
        <v>145</v>
      </c>
      <c r="E116" s="17">
        <v>160</v>
      </c>
      <c r="F116" s="17">
        <v>153</v>
      </c>
      <c r="G116" s="17">
        <v>116</v>
      </c>
      <c r="H116" s="17">
        <v>1147</v>
      </c>
      <c r="K116" s="15" t="s">
        <v>204</v>
      </c>
      <c r="L116" s="17">
        <f>L103</f>
        <v>0.33342711191081803</v>
      </c>
      <c r="M116" s="17">
        <f>N103</f>
        <v>0.49964053108039358</v>
      </c>
      <c r="N116" s="17">
        <f t="shared" si="129"/>
        <v>0.50061272491035169</v>
      </c>
      <c r="O116" s="17">
        <f t="shared" si="130"/>
        <v>0.50508583862358691</v>
      </c>
    </row>
    <row r="117" spans="1:17">
      <c r="A117" s="9">
        <v>11</v>
      </c>
      <c r="B117" s="10" t="s">
        <v>205</v>
      </c>
      <c r="C117" s="17">
        <v>145</v>
      </c>
      <c r="D117" s="17">
        <v>153</v>
      </c>
      <c r="E117" s="17">
        <v>121</v>
      </c>
      <c r="F117" s="17">
        <v>171</v>
      </c>
      <c r="G117" s="17">
        <v>154</v>
      </c>
      <c r="H117" s="17">
        <v>159</v>
      </c>
      <c r="K117" s="15" t="s">
        <v>206</v>
      </c>
      <c r="L117" s="17">
        <f>L104</f>
        <v>0.62760668011842891</v>
      </c>
      <c r="M117" s="17">
        <f>N104</f>
        <v>0.63101012773873399</v>
      </c>
      <c r="N117" s="17">
        <f t="shared" si="129"/>
        <v>0.63223793876419698</v>
      </c>
      <c r="O117" s="17">
        <f t="shared" si="130"/>
        <v>0.63788716031448855</v>
      </c>
    </row>
    <row r="118" spans="1:17">
      <c r="A118" s="9">
        <v>12</v>
      </c>
      <c r="B118" s="10" t="s">
        <v>207</v>
      </c>
      <c r="C118" s="17">
        <v>1</v>
      </c>
      <c r="D118" s="17">
        <v>1</v>
      </c>
      <c r="E118" s="17">
        <v>2</v>
      </c>
      <c r="F118" s="17">
        <v>2</v>
      </c>
      <c r="G118" s="17">
        <v>2</v>
      </c>
      <c r="H118" s="17">
        <v>2</v>
      </c>
      <c r="K118" s="15" t="s">
        <v>208</v>
      </c>
      <c r="L118" s="17">
        <f>L105</f>
        <v>1.3659182764905606</v>
      </c>
      <c r="M118" s="17">
        <f>N105</f>
        <v>1.4028418372592335</v>
      </c>
      <c r="N118" s="17">
        <f t="shared" si="129"/>
        <v>1.3776598674660179</v>
      </c>
      <c r="O118" s="17">
        <f t="shared" si="130"/>
        <v>1.3830638020745825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49</v>
      </c>
      <c r="D120" s="17">
        <v>45</v>
      </c>
      <c r="E120" s="17">
        <v>54</v>
      </c>
      <c r="F120" s="17">
        <v>47</v>
      </c>
      <c r="G120" s="21">
        <v>50</v>
      </c>
      <c r="H120" s="21">
        <v>50</v>
      </c>
    </row>
    <row r="121" spans="1:17">
      <c r="A121" s="9">
        <v>15</v>
      </c>
      <c r="B121" s="10" t="s">
        <v>213</v>
      </c>
      <c r="C121" s="17">
        <v>4492</v>
      </c>
      <c r="D121" s="17">
        <v>4483</v>
      </c>
      <c r="E121" s="17">
        <v>4450</v>
      </c>
      <c r="F121" s="17">
        <v>4475</v>
      </c>
      <c r="G121" s="17">
        <v>4435</v>
      </c>
      <c r="H121" s="17">
        <v>4367</v>
      </c>
    </row>
    <row r="123" spans="1:17" ht="16">
      <c r="A123" s="20" t="s">
        <v>348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1">C137/C151*1000</f>
        <v>6.3897763578274756</v>
      </c>
      <c r="D125" s="17">
        <f t="shared" si="131"/>
        <v>6.4446831364124604</v>
      </c>
      <c r="E125" s="17">
        <f t="shared" si="131"/>
        <v>5.5370985603543748</v>
      </c>
      <c r="F125" s="17">
        <f t="shared" si="131"/>
        <v>5.636978579481398</v>
      </c>
      <c r="G125" s="17">
        <f t="shared" si="131"/>
        <v>5.7603686635944706</v>
      </c>
      <c r="H125" s="17">
        <f t="shared" ref="H125" si="132">H137/H151*1000</f>
        <v>5.9594755661501786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3">IF(C125/$I125&gt;1,2^((1-$I125/C125)/LN(10/3)),2^(-LOG($I125/C125,10/3)))</f>
        <v>1.1333959254217914</v>
      </c>
      <c r="M125" s="17">
        <f t="shared" si="133"/>
        <v>1.1377543835062343</v>
      </c>
      <c r="N125" s="17">
        <f t="shared" si="133"/>
        <v>1.0574332552270311</v>
      </c>
      <c r="O125" s="17">
        <f t="shared" si="133"/>
        <v>1.067218766260728</v>
      </c>
      <c r="P125" s="17">
        <f t="shared" si="133"/>
        <v>1.0789567443323091</v>
      </c>
      <c r="Q125" s="17">
        <f t="shared" si="133"/>
        <v>1.0971219911512109</v>
      </c>
    </row>
    <row r="126" spans="1:17">
      <c r="A126" s="9">
        <v>2</v>
      </c>
      <c r="B126" s="15" t="s">
        <v>176</v>
      </c>
      <c r="C126" s="17">
        <f t="shared" ref="C126:G126" si="134">C138/C151*1000</f>
        <v>5.3248136315228969</v>
      </c>
      <c r="D126" s="17">
        <f t="shared" si="134"/>
        <v>6.4446831364124604</v>
      </c>
      <c r="E126" s="17">
        <f t="shared" si="134"/>
        <v>6.6445182724252492</v>
      </c>
      <c r="F126" s="17">
        <f t="shared" si="134"/>
        <v>6.7643742953776771</v>
      </c>
      <c r="G126" s="17">
        <f t="shared" si="134"/>
        <v>8.064516129032258</v>
      </c>
      <c r="H126" s="17">
        <f t="shared" ref="H126" si="135">H138/H151*1000</f>
        <v>8.34326579261025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3"/>
        <v>1.1540047689915505</v>
      </c>
      <c r="M126" s="17">
        <f t="shared" si="133"/>
        <v>1.244070311293928</v>
      </c>
      <c r="N126" s="17">
        <f t="shared" si="133"/>
        <v>1.2575120729641516</v>
      </c>
      <c r="O126" s="17">
        <f t="shared" si="133"/>
        <v>1.2652581863461558</v>
      </c>
      <c r="P126" s="17">
        <f t="shared" si="133"/>
        <v>1.3366429212165762</v>
      </c>
      <c r="Q126" s="17">
        <f t="shared" si="133"/>
        <v>1.349456117077696</v>
      </c>
    </row>
    <row r="127" spans="1:17">
      <c r="A127" s="9">
        <v>3</v>
      </c>
      <c r="B127" s="15" t="s">
        <v>177</v>
      </c>
      <c r="C127" s="17">
        <f t="shared" ref="C127:H127" si="136">C139/C151*1000+0.00001</f>
        <v>1.0000000000000001E-5</v>
      </c>
      <c r="D127" s="17">
        <f t="shared" si="136"/>
        <v>1.0000000000000001E-5</v>
      </c>
      <c r="E127" s="17">
        <f t="shared" si="136"/>
        <v>1.0000000000000001E-5</v>
      </c>
      <c r="F127" s="17">
        <f t="shared" si="136"/>
        <v>1.0000000000000001E-5</v>
      </c>
      <c r="G127" s="17">
        <f t="shared" si="136"/>
        <v>1.0000000000000001E-5</v>
      </c>
      <c r="H127" s="17">
        <f t="shared" si="136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3"/>
        <v>8.8737830999390996E-4</v>
      </c>
      <c r="M127" s="17">
        <f t="shared" si="133"/>
        <v>8.8737830999390996E-4</v>
      </c>
      <c r="N127" s="17">
        <f t="shared" si="133"/>
        <v>8.8737830999390996E-4</v>
      </c>
      <c r="O127" s="17">
        <f t="shared" si="133"/>
        <v>8.8737830999390996E-4</v>
      </c>
      <c r="P127" s="17">
        <f t="shared" si="133"/>
        <v>8.8737830999390996E-4</v>
      </c>
      <c r="Q127" s="17">
        <f t="shared" si="133"/>
        <v>8.8737830999390996E-4</v>
      </c>
    </row>
    <row r="128" spans="1:17">
      <c r="A128" s="9">
        <v>4</v>
      </c>
      <c r="B128" s="15" t="s">
        <v>178</v>
      </c>
      <c r="C128" s="17">
        <f t="shared" ref="C128:G128" si="137">C140/C151*1000</f>
        <v>33.226837060702877</v>
      </c>
      <c r="D128" s="17">
        <f t="shared" si="137"/>
        <v>33.404940923737918</v>
      </c>
      <c r="E128" s="17">
        <f t="shared" si="137"/>
        <v>34.440753045404215</v>
      </c>
      <c r="F128" s="17">
        <f t="shared" si="137"/>
        <v>35.062006764374303</v>
      </c>
      <c r="G128" s="17">
        <f t="shared" si="137"/>
        <v>35.829493087557601</v>
      </c>
      <c r="H128" s="17">
        <f t="shared" ref="H128" si="138">H140/H151*1000</f>
        <v>37.187127532777112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3"/>
        <v>1.0575035016282788</v>
      </c>
      <c r="M128" s="17">
        <f t="shared" si="133"/>
        <v>1.0604383618997566</v>
      </c>
      <c r="N128" s="17">
        <f t="shared" si="133"/>
        <v>1.0770569492893609</v>
      </c>
      <c r="O128" s="17">
        <f t="shared" si="133"/>
        <v>1.0866699555364039</v>
      </c>
      <c r="P128" s="17">
        <f t="shared" si="133"/>
        <v>1.0981969000325658</v>
      </c>
      <c r="Q128" s="17">
        <f t="shared" si="133"/>
        <v>1.1176947582522532</v>
      </c>
    </row>
    <row r="129" spans="1:17">
      <c r="A129" s="9">
        <v>5</v>
      </c>
      <c r="B129" s="15" t="s">
        <v>179</v>
      </c>
      <c r="C129" s="17">
        <f t="shared" ref="C129:G129" si="139">C141/C151*1000</f>
        <v>9.052183173588924</v>
      </c>
      <c r="D129" s="17">
        <f t="shared" si="139"/>
        <v>9.1299677765843192</v>
      </c>
      <c r="E129" s="17">
        <f t="shared" si="139"/>
        <v>9.4130675526024365</v>
      </c>
      <c r="F129" s="17">
        <f t="shared" si="139"/>
        <v>9.5828635851183765</v>
      </c>
      <c r="G129" s="17">
        <f t="shared" si="139"/>
        <v>9.7926267281105979</v>
      </c>
      <c r="H129" s="17">
        <f t="shared" ref="H129" si="140">H141/H151*1000</f>
        <v>4.410011918951132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3"/>
        <v>1.0692084338679189</v>
      </c>
      <c r="M129" s="17">
        <f t="shared" si="133"/>
        <v>1.0738533068205107</v>
      </c>
      <c r="N129" s="17">
        <f t="shared" si="133"/>
        <v>1.0902698427338207</v>
      </c>
      <c r="O129" s="17">
        <f t="shared" si="133"/>
        <v>1.0997631550894369</v>
      </c>
      <c r="P129" s="17">
        <f t="shared" si="133"/>
        <v>1.1111438844870292</v>
      </c>
      <c r="Q129" s="17">
        <f t="shared" si="133"/>
        <v>0.70972607549795819</v>
      </c>
    </row>
    <row r="130" spans="1:17">
      <c r="A130" s="9">
        <v>6</v>
      </c>
      <c r="B130" s="15" t="s">
        <v>180</v>
      </c>
      <c r="C130" s="17">
        <f t="shared" ref="C130:G130" si="141">(C142-C143)/C142*100</f>
        <v>-0.88100935392647384</v>
      </c>
      <c r="D130" s="17">
        <f t="shared" si="141"/>
        <v>4.7990966406323512</v>
      </c>
      <c r="E130" s="17">
        <f t="shared" si="141"/>
        <v>-0.2857414991903991</v>
      </c>
      <c r="F130" s="17">
        <f t="shared" si="141"/>
        <v>1.8190598840952994</v>
      </c>
      <c r="G130" s="17">
        <f t="shared" si="141"/>
        <v>-2.221583147602272</v>
      </c>
      <c r="H130" s="17">
        <f t="shared" ref="H130" si="142">(H142-H143)/H142*100</f>
        <v>0.37131430624780298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3">(ATAN((C130+2.4)/10)+3.1415/2)/3.1415*1.75</f>
        <v>0.95897476752258415</v>
      </c>
      <c r="M130" s="17">
        <f t="shared" si="143"/>
        <v>1.2225843461609269</v>
      </c>
      <c r="N130" s="17">
        <f t="shared" si="143"/>
        <v>0.99106732410965859</v>
      </c>
      <c r="O130" s="17">
        <f t="shared" si="143"/>
        <v>1.097404068915653</v>
      </c>
      <c r="P130" s="17">
        <f t="shared" si="143"/>
        <v>0.88493781212144274</v>
      </c>
      <c r="Q130" s="17">
        <f t="shared" si="143"/>
        <v>1.0255989910990557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-7.7519379844961236</v>
      </c>
      <c r="F131" s="17">
        <f>(F145-F144)/F151*1000</f>
        <v>-12.401352874859075</v>
      </c>
      <c r="G131" s="17">
        <f>(G145-G144)/G151*1000</f>
        <v>-16.129032258064516</v>
      </c>
      <c r="H131" s="17">
        <f>(H145-H144)/H151*1000</f>
        <v>-14.302741358760429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4">(ATAN(E131/10)+3.1415/2)/3.1415*1.75</f>
        <v>0.50765813019632477</v>
      </c>
      <c r="O131" s="17">
        <f t="shared" si="144"/>
        <v>0.37799936178522575</v>
      </c>
      <c r="P131" s="17">
        <f t="shared" si="144"/>
        <v>0.30913940822901737</v>
      </c>
      <c r="Q131" s="17">
        <f t="shared" si="144"/>
        <v>0.33987274720997257</v>
      </c>
    </row>
    <row r="132" spans="1:17">
      <c r="A132" s="9">
        <v>8</v>
      </c>
      <c r="B132" s="15" t="s">
        <v>182</v>
      </c>
      <c r="C132" s="17">
        <f t="shared" ref="C132:H132" si="145">(C146-C147)/C151*1000</f>
        <v>5.3248136315228969</v>
      </c>
      <c r="D132" s="17">
        <f t="shared" si="145"/>
        <v>-22.556390977443609</v>
      </c>
      <c r="E132" s="17">
        <f t="shared" si="145"/>
        <v>-9.9667774086378724</v>
      </c>
      <c r="F132" s="17">
        <f t="shared" si="145"/>
        <v>-9.0191657271702361</v>
      </c>
      <c r="G132" s="17">
        <f t="shared" si="145"/>
        <v>-17.281105990783413</v>
      </c>
      <c r="H132" s="17">
        <f t="shared" si="145"/>
        <v>-5.9594755661501786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1.1475653788996849</v>
      </c>
      <c r="M132" s="17">
        <f>(ATAN(D132/10)+3.1415/2)/3.1415*1.75</f>
        <v>0.23243263541333084</v>
      </c>
      <c r="N132" s="17">
        <f t="shared" si="144"/>
        <v>0.43841398217769778</v>
      </c>
      <c r="O132" s="17">
        <f t="shared" si="144"/>
        <v>0.46618965363528497</v>
      </c>
      <c r="P132" s="17">
        <f t="shared" si="144"/>
        <v>0.29219913170022971</v>
      </c>
      <c r="Q132" s="17">
        <f t="shared" si="144"/>
        <v>0.57561745650405305</v>
      </c>
    </row>
    <row r="133" spans="1:17">
      <c r="A133" s="9">
        <v>9</v>
      </c>
      <c r="B133" s="15" t="s">
        <v>183</v>
      </c>
      <c r="C133" s="17">
        <f t="shared" ref="C133:G133" si="146">C148/C151*1000</f>
        <v>3.1948881789137378</v>
      </c>
      <c r="D133" s="17">
        <f t="shared" si="146"/>
        <v>3.2223415682062302</v>
      </c>
      <c r="E133" s="17">
        <f t="shared" si="146"/>
        <v>3.3222591362126246</v>
      </c>
      <c r="F133" s="17">
        <f t="shared" si="146"/>
        <v>3.3821871476888385</v>
      </c>
      <c r="G133" s="17">
        <f t="shared" si="146"/>
        <v>3.4562211981566824</v>
      </c>
      <c r="H133" s="17">
        <f t="shared" ref="H133" si="147">H148/H151*1000</f>
        <v>3.5756853396901072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8">IF(C133/$I133&gt;1,2^((1-$I133/C133)/LN(10/3)),2^(-LOG($I133/C133,10/3)))</f>
        <v>1.3571917549194583</v>
      </c>
      <c r="M133" s="17">
        <f t="shared" si="148"/>
        <v>1.360320787930843</v>
      </c>
      <c r="N133" s="17">
        <f t="shared" si="148"/>
        <v>1.3713293233479713</v>
      </c>
      <c r="O133" s="17">
        <f t="shared" si="148"/>
        <v>1.3776598674660179</v>
      </c>
      <c r="P133" s="17">
        <f t="shared" si="148"/>
        <v>1.3852153565579897</v>
      </c>
      <c r="Q133" s="17">
        <f t="shared" si="148"/>
        <v>1.3968273843428083</v>
      </c>
    </row>
    <row r="134" spans="1:17">
      <c r="A134" s="9">
        <v>10</v>
      </c>
      <c r="B134" s="15" t="s">
        <v>184</v>
      </c>
      <c r="C134" s="17">
        <f t="shared" ref="C134:G134" si="149">C149/C151*100</f>
        <v>0.21299254526091588</v>
      </c>
      <c r="D134" s="17">
        <f t="shared" si="149"/>
        <v>0.21482277121374865</v>
      </c>
      <c r="E134" s="17">
        <f t="shared" si="149"/>
        <v>0.22148394241417496</v>
      </c>
      <c r="F134" s="17">
        <f t="shared" si="149"/>
        <v>0.11273957158962795</v>
      </c>
      <c r="G134" s="17">
        <f t="shared" si="149"/>
        <v>0.1152073732718894</v>
      </c>
      <c r="H134" s="17">
        <f t="shared" ref="H134" si="150">H149/H151*100</f>
        <v>0.11918951132300357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8"/>
        <v>1.5535881027525986</v>
      </c>
      <c r="M134" s="17">
        <f t="shared" si="148"/>
        <v>1.5553779860731314</v>
      </c>
      <c r="N134" s="17">
        <f t="shared" si="148"/>
        <v>1.5616588324734715</v>
      </c>
      <c r="O134" s="17">
        <f t="shared" si="148"/>
        <v>1.3776598674660179</v>
      </c>
      <c r="P134" s="17">
        <f t="shared" si="148"/>
        <v>1.3852153565579897</v>
      </c>
      <c r="Q134" s="17">
        <f t="shared" si="148"/>
        <v>1.3968273843428083</v>
      </c>
    </row>
    <row r="135" spans="1:17">
      <c r="A135" s="9">
        <v>11</v>
      </c>
      <c r="B135" s="15" t="s">
        <v>185</v>
      </c>
      <c r="C135" s="17">
        <f t="shared" ref="C135:G135" si="151">C150/C151*1000</f>
        <v>20.234291799787009</v>
      </c>
      <c r="D135" s="17">
        <f t="shared" si="151"/>
        <v>12.889366272824921</v>
      </c>
      <c r="E135" s="17">
        <f t="shared" si="151"/>
        <v>25.470653377630121</v>
      </c>
      <c r="F135" s="17">
        <f t="shared" si="151"/>
        <v>13.528748590755354</v>
      </c>
      <c r="G135" s="17">
        <f t="shared" si="151"/>
        <v>13.82488479262673</v>
      </c>
      <c r="H135" s="17">
        <f t="shared" ref="H135" si="152">H150/H151*1000</f>
        <v>14.302741358760429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8"/>
        <v>1.5425764377793831</v>
      </c>
      <c r="M135" s="17">
        <f t="shared" si="148"/>
        <v>1.4224582851939012</v>
      </c>
      <c r="N135" s="17">
        <f t="shared" si="148"/>
        <v>1.5883582926281696</v>
      </c>
      <c r="O135" s="17">
        <f t="shared" si="148"/>
        <v>1.4375515683852702</v>
      </c>
      <c r="P135" s="17">
        <f t="shared" si="148"/>
        <v>1.4441185326989041</v>
      </c>
      <c r="Q135" s="17">
        <f t="shared" si="148"/>
        <v>1.4541996776348587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6</v>
      </c>
      <c r="D137" s="17">
        <v>6</v>
      </c>
      <c r="E137" s="17">
        <v>5</v>
      </c>
      <c r="F137" s="17">
        <v>5</v>
      </c>
      <c r="G137" s="17">
        <v>5</v>
      </c>
      <c r="H137" s="17">
        <v>5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5</v>
      </c>
      <c r="D138" s="17">
        <v>6</v>
      </c>
      <c r="E138" s="17">
        <v>6</v>
      </c>
      <c r="F138" s="17">
        <v>6</v>
      </c>
      <c r="G138" s="17">
        <v>7</v>
      </c>
      <c r="H138" s="17">
        <v>7</v>
      </c>
      <c r="K138" s="15" t="s">
        <v>187</v>
      </c>
      <c r="L138" s="17">
        <f t="shared" ref="L138:L143" si="153">L125</f>
        <v>1.1333959254217914</v>
      </c>
      <c r="M138" s="17">
        <f t="shared" ref="M138:M143" si="154">N125</f>
        <v>1.0574332552270311</v>
      </c>
      <c r="N138" s="17">
        <f t="shared" ref="N138:N148" si="155">P125</f>
        <v>1.0789567443323091</v>
      </c>
      <c r="O138" s="17">
        <f>Q125</f>
        <v>1.0971219911512109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153"/>
        <v>1.1540047689915505</v>
      </c>
      <c r="M139" s="17">
        <f t="shared" si="154"/>
        <v>1.2575120729641516</v>
      </c>
      <c r="N139" s="17">
        <f t="shared" si="155"/>
        <v>1.3366429212165762</v>
      </c>
      <c r="O139" s="17">
        <f t="shared" ref="O139:O148" si="156">Q126</f>
        <v>1.349456117077696</v>
      </c>
    </row>
    <row r="140" spans="1:17">
      <c r="A140" s="9">
        <v>4</v>
      </c>
      <c r="B140" s="10" t="s">
        <v>191</v>
      </c>
      <c r="C140" s="17">
        <v>31.2</v>
      </c>
      <c r="D140" s="17">
        <v>31.1</v>
      </c>
      <c r="E140" s="17">
        <v>31.1</v>
      </c>
      <c r="F140" s="17">
        <v>31.1</v>
      </c>
      <c r="G140" s="17">
        <v>31.1</v>
      </c>
      <c r="H140" s="17">
        <v>31.2</v>
      </c>
      <c r="K140" s="15" t="s">
        <v>192</v>
      </c>
      <c r="L140" s="17">
        <f t="shared" si="153"/>
        <v>8.8737830999390996E-4</v>
      </c>
      <c r="M140" s="17">
        <f t="shared" si="154"/>
        <v>8.8737830999390996E-4</v>
      </c>
      <c r="N140" s="17">
        <f t="shared" si="155"/>
        <v>8.8737830999390996E-4</v>
      </c>
      <c r="O140" s="17">
        <f t="shared" si="156"/>
        <v>8.8737830999390996E-4</v>
      </c>
    </row>
    <row r="141" spans="1:17">
      <c r="A141" s="9">
        <v>5</v>
      </c>
      <c r="B141" s="10" t="s">
        <v>193</v>
      </c>
      <c r="C141" s="17">
        <v>8.5</v>
      </c>
      <c r="D141" s="17">
        <v>8.5</v>
      </c>
      <c r="E141" s="17">
        <v>8.5</v>
      </c>
      <c r="F141" s="17">
        <v>8.5</v>
      </c>
      <c r="G141" s="17">
        <v>8.5</v>
      </c>
      <c r="H141" s="17">
        <v>3.7</v>
      </c>
      <c r="K141" s="15" t="s">
        <v>194</v>
      </c>
      <c r="L141" s="17">
        <f t="shared" si="153"/>
        <v>1.0575035016282788</v>
      </c>
      <c r="M141" s="17">
        <f t="shared" si="154"/>
        <v>1.0770569492893609</v>
      </c>
      <c r="N141" s="17">
        <f t="shared" si="155"/>
        <v>1.0981969000325658</v>
      </c>
      <c r="O141" s="17">
        <f t="shared" si="156"/>
        <v>1.1176947582522532</v>
      </c>
    </row>
    <row r="142" spans="1:17">
      <c r="A142" s="9">
        <v>6</v>
      </c>
      <c r="B142" s="10" t="s">
        <v>195</v>
      </c>
      <c r="C142" s="17">
        <v>9194</v>
      </c>
      <c r="D142" s="17">
        <v>10627</v>
      </c>
      <c r="E142" s="17">
        <v>10499</v>
      </c>
      <c r="F142" s="17">
        <v>12424</v>
      </c>
      <c r="G142" s="17">
        <v>13909</v>
      </c>
      <c r="H142" s="17">
        <v>15027.7</v>
      </c>
      <c r="K142" s="15" t="s">
        <v>196</v>
      </c>
      <c r="L142" s="17">
        <f t="shared" si="153"/>
        <v>1.0692084338679189</v>
      </c>
      <c r="M142" s="17">
        <f t="shared" si="154"/>
        <v>1.0902698427338207</v>
      </c>
      <c r="N142" s="17">
        <f t="shared" si="155"/>
        <v>1.1111438844870292</v>
      </c>
      <c r="O142" s="17">
        <f t="shared" si="156"/>
        <v>0.70972607549795819</v>
      </c>
    </row>
    <row r="143" spans="1:17">
      <c r="A143" s="9">
        <v>7</v>
      </c>
      <c r="B143" s="10" t="s">
        <v>197</v>
      </c>
      <c r="C143" s="17">
        <v>9275</v>
      </c>
      <c r="D143" s="17">
        <v>10117</v>
      </c>
      <c r="E143" s="17">
        <v>10529</v>
      </c>
      <c r="F143" s="17">
        <v>12198</v>
      </c>
      <c r="G143" s="17">
        <v>14218</v>
      </c>
      <c r="H143" s="17">
        <v>14971.9</v>
      </c>
      <c r="K143" s="15" t="s">
        <v>198</v>
      </c>
      <c r="L143" s="17">
        <f t="shared" si="153"/>
        <v>0.95897476752258415</v>
      </c>
      <c r="M143" s="17">
        <f t="shared" si="154"/>
        <v>0.99106732410965859</v>
      </c>
      <c r="N143" s="17">
        <f t="shared" si="155"/>
        <v>0.88493781212144274</v>
      </c>
      <c r="O143" s="17">
        <f t="shared" si="156"/>
        <v>1.0255989910990557</v>
      </c>
    </row>
    <row r="144" spans="1:17">
      <c r="A144" s="9">
        <v>8</v>
      </c>
      <c r="B144" s="10" t="s">
        <v>199</v>
      </c>
      <c r="C144" s="17"/>
      <c r="D144" s="17"/>
      <c r="E144" s="17">
        <v>16</v>
      </c>
      <c r="F144" s="17">
        <v>19</v>
      </c>
      <c r="G144" s="17">
        <v>22</v>
      </c>
      <c r="H144" s="17">
        <v>15</v>
      </c>
      <c r="K144" s="15" t="s">
        <v>200</v>
      </c>
      <c r="L144" s="17">
        <f>N131</f>
        <v>0.50765813019632477</v>
      </c>
      <c r="M144" s="17">
        <f>O131</f>
        <v>0.37799936178522575</v>
      </c>
      <c r="N144" s="17">
        <f t="shared" si="155"/>
        <v>0.30913940822901737</v>
      </c>
      <c r="O144" s="17">
        <f t="shared" si="156"/>
        <v>0.33987274720997257</v>
      </c>
    </row>
    <row r="145" spans="1:17">
      <c r="A145" s="9">
        <v>9</v>
      </c>
      <c r="B145" s="10" t="s">
        <v>201</v>
      </c>
      <c r="C145" s="17"/>
      <c r="D145" s="17"/>
      <c r="E145" s="17">
        <v>9</v>
      </c>
      <c r="F145" s="17">
        <v>8</v>
      </c>
      <c r="G145" s="17">
        <v>8</v>
      </c>
      <c r="H145" s="17">
        <v>3</v>
      </c>
      <c r="K145" s="15" t="s">
        <v>202</v>
      </c>
      <c r="L145" s="17">
        <f>L132</f>
        <v>1.1475653788996849</v>
      </c>
      <c r="M145" s="17">
        <f>N132</f>
        <v>0.43841398217769778</v>
      </c>
      <c r="N145" s="17">
        <f t="shared" si="155"/>
        <v>0.29219913170022971</v>
      </c>
      <c r="O145" s="17">
        <f t="shared" si="156"/>
        <v>0.57561745650405305</v>
      </c>
    </row>
    <row r="146" spans="1:17">
      <c r="A146" s="9">
        <v>10</v>
      </c>
      <c r="B146" s="10" t="s">
        <v>203</v>
      </c>
      <c r="C146" s="17">
        <v>29</v>
      </c>
      <c r="D146" s="17">
        <v>26</v>
      </c>
      <c r="E146" s="17">
        <v>32</v>
      </c>
      <c r="F146" s="17">
        <v>19</v>
      </c>
      <c r="G146" s="17">
        <v>14</v>
      </c>
      <c r="H146" s="17">
        <v>32</v>
      </c>
      <c r="K146" s="15" t="s">
        <v>204</v>
      </c>
      <c r="L146" s="17">
        <f>L133</f>
        <v>1.3571917549194583</v>
      </c>
      <c r="M146" s="17">
        <f>N133</f>
        <v>1.3713293233479713</v>
      </c>
      <c r="N146" s="17">
        <f t="shared" si="155"/>
        <v>1.3852153565579897</v>
      </c>
      <c r="O146" s="17">
        <f t="shared" si="156"/>
        <v>1.3968273843428083</v>
      </c>
    </row>
    <row r="147" spans="1:17">
      <c r="A147" s="9">
        <v>11</v>
      </c>
      <c r="B147" s="10" t="s">
        <v>205</v>
      </c>
      <c r="C147" s="17">
        <v>24</v>
      </c>
      <c r="D147" s="17">
        <v>47</v>
      </c>
      <c r="E147" s="17">
        <v>41</v>
      </c>
      <c r="F147" s="17">
        <v>27</v>
      </c>
      <c r="G147" s="17">
        <v>29</v>
      </c>
      <c r="H147" s="17">
        <v>37</v>
      </c>
      <c r="K147" s="15" t="s">
        <v>206</v>
      </c>
      <c r="L147" s="17">
        <f>L134</f>
        <v>1.5535881027525986</v>
      </c>
      <c r="M147" s="17">
        <f>N134</f>
        <v>1.5616588324734715</v>
      </c>
      <c r="N147" s="17">
        <f t="shared" si="155"/>
        <v>1.3852153565579897</v>
      </c>
      <c r="O147" s="17">
        <f t="shared" si="156"/>
        <v>1.3968273843428083</v>
      </c>
    </row>
    <row r="148" spans="1:17">
      <c r="A148" s="9">
        <v>12</v>
      </c>
      <c r="B148" s="10" t="s">
        <v>207</v>
      </c>
      <c r="C148" s="21">
        <v>3</v>
      </c>
      <c r="D148" s="21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1.5425764377793831</v>
      </c>
      <c r="M148" s="17">
        <f>N135</f>
        <v>1.5883582926281696</v>
      </c>
      <c r="N148" s="17">
        <f t="shared" si="155"/>
        <v>1.4441185326989041</v>
      </c>
      <c r="O148" s="17">
        <f t="shared" si="156"/>
        <v>1.4541996776348587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19</v>
      </c>
      <c r="D150" s="17">
        <v>12</v>
      </c>
      <c r="E150" s="17">
        <v>23</v>
      </c>
      <c r="F150" s="17">
        <v>12</v>
      </c>
      <c r="G150" s="21">
        <v>12</v>
      </c>
      <c r="H150" s="21">
        <v>12</v>
      </c>
    </row>
    <row r="151" spans="1:17">
      <c r="A151" s="9">
        <v>15</v>
      </c>
      <c r="B151" s="10" t="s">
        <v>213</v>
      </c>
      <c r="C151" s="17">
        <v>939</v>
      </c>
      <c r="D151" s="17">
        <v>931</v>
      </c>
      <c r="E151" s="17">
        <v>903</v>
      </c>
      <c r="F151" s="17">
        <v>887</v>
      </c>
      <c r="G151" s="17">
        <v>868</v>
      </c>
      <c r="H151" s="17">
        <v>839</v>
      </c>
    </row>
    <row r="153" spans="1:17" ht="16">
      <c r="A153" s="20" t="s">
        <v>349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7">C167/C181*1000</f>
        <v>5.0876201243640482</v>
      </c>
      <c r="D155" s="17">
        <f t="shared" si="157"/>
        <v>5.2143684820393972</v>
      </c>
      <c r="E155" s="17">
        <f t="shared" si="157"/>
        <v>5.3571428571428568</v>
      </c>
      <c r="F155" s="17">
        <f t="shared" si="157"/>
        <v>5.541871921182266</v>
      </c>
      <c r="G155" s="17">
        <f t="shared" si="157"/>
        <v>5.6461731493099121</v>
      </c>
      <c r="H155" s="17">
        <f t="shared" ref="H155" si="158">H167/H181*1000</f>
        <v>5.8027079303675047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9">IF(C155/$I155&gt;1,2^((1-$I155/C155)/LN(10/3)),2^(-LOG($I155/C155,10/3)))</f>
        <v>1.0099644376179899</v>
      </c>
      <c r="M155" s="17">
        <f t="shared" si="159"/>
        <v>1.0239506692108093</v>
      </c>
      <c r="N155" s="17">
        <f t="shared" si="159"/>
        <v>1.039127178663398</v>
      </c>
      <c r="O155" s="17">
        <f t="shared" si="159"/>
        <v>1.0579068583055211</v>
      </c>
      <c r="P155" s="17">
        <f t="shared" si="159"/>
        <v>1.0681066245840301</v>
      </c>
      <c r="Q155" s="17">
        <f t="shared" si="159"/>
        <v>1.0828980232321748</v>
      </c>
    </row>
    <row r="156" spans="1:17">
      <c r="A156" s="9">
        <v>2</v>
      </c>
      <c r="B156" s="15" t="s">
        <v>176</v>
      </c>
      <c r="C156" s="17">
        <f t="shared" ref="C156:G156" si="160">C168/C181*1000</f>
        <v>6.7834934991520637</v>
      </c>
      <c r="D156" s="17">
        <f t="shared" si="160"/>
        <v>6.9524913093858629</v>
      </c>
      <c r="E156" s="17">
        <f t="shared" si="160"/>
        <v>7.1428571428571423</v>
      </c>
      <c r="F156" s="17">
        <f t="shared" si="160"/>
        <v>9.2364532019704448</v>
      </c>
      <c r="G156" s="17">
        <f t="shared" si="160"/>
        <v>8.7829360100376412</v>
      </c>
      <c r="H156" s="17">
        <f t="shared" ref="H156" si="161">H168/H181*1000</f>
        <v>9.0264345583494521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9"/>
        <v>1.2664728193148604</v>
      </c>
      <c r="M156" s="17">
        <f t="shared" si="159"/>
        <v>1.2769669139483606</v>
      </c>
      <c r="N156" s="17">
        <f t="shared" si="159"/>
        <v>1.2882894396958713</v>
      </c>
      <c r="O156" s="17">
        <f t="shared" si="159"/>
        <v>1.3859598820019914</v>
      </c>
      <c r="P156" s="17">
        <f t="shared" si="159"/>
        <v>1.3682312324087034</v>
      </c>
      <c r="Q156" s="17">
        <f t="shared" si="159"/>
        <v>1.3779431614871402</v>
      </c>
    </row>
    <row r="157" spans="1:17">
      <c r="A157" s="9">
        <v>3</v>
      </c>
      <c r="B157" s="15" t="s">
        <v>177</v>
      </c>
      <c r="C157" s="17">
        <f t="shared" ref="C157:H157" si="162">C169/C181*1000+0.00001</f>
        <v>1.0000000000000001E-5</v>
      </c>
      <c r="D157" s="17">
        <f t="shared" si="162"/>
        <v>1.0000000000000001E-5</v>
      </c>
      <c r="E157" s="17">
        <f t="shared" si="162"/>
        <v>1.0000000000000001E-5</v>
      </c>
      <c r="F157" s="17">
        <f t="shared" si="162"/>
        <v>1.0000000000000001E-5</v>
      </c>
      <c r="G157" s="17">
        <f t="shared" si="162"/>
        <v>1.0000000000000001E-5</v>
      </c>
      <c r="H157" s="17">
        <f t="shared" si="162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9"/>
        <v>8.8737830999390996E-4</v>
      </c>
      <c r="M157" s="17">
        <f t="shared" si="159"/>
        <v>8.8737830999390996E-4</v>
      </c>
      <c r="N157" s="17">
        <f t="shared" si="159"/>
        <v>8.8737830999390996E-4</v>
      </c>
      <c r="O157" s="17">
        <f t="shared" si="159"/>
        <v>8.8737830999390996E-4</v>
      </c>
      <c r="P157" s="17">
        <f t="shared" si="159"/>
        <v>8.8737830999390996E-4</v>
      </c>
      <c r="Q157" s="17">
        <f t="shared" si="159"/>
        <v>8.8737830999390996E-4</v>
      </c>
    </row>
    <row r="158" spans="1:17">
      <c r="A158" s="9">
        <v>4</v>
      </c>
      <c r="B158" s="15" t="s">
        <v>178</v>
      </c>
      <c r="C158" s="17">
        <f t="shared" ref="C158:G158" si="163">C170/C181*1000</f>
        <v>32.617297908422842</v>
      </c>
      <c r="D158" s="17">
        <f t="shared" si="163"/>
        <v>33.429895712630362</v>
      </c>
      <c r="E158" s="17">
        <f t="shared" si="163"/>
        <v>34.404761904761905</v>
      </c>
      <c r="F158" s="17">
        <f t="shared" si="163"/>
        <v>32.635467980295566</v>
      </c>
      <c r="G158" s="17">
        <f t="shared" si="163"/>
        <v>33.249686323713924</v>
      </c>
      <c r="H158" s="17">
        <f t="shared" ref="H158" si="164">H170/H181*1000</f>
        <v>34.235976789168284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9"/>
        <v>1.0472807258943155</v>
      </c>
      <c r="M158" s="17">
        <f t="shared" si="159"/>
        <v>1.060847723829609</v>
      </c>
      <c r="N158" s="17">
        <f t="shared" si="159"/>
        <v>1.0764920653735404</v>
      </c>
      <c r="O158" s="17">
        <f t="shared" si="159"/>
        <v>1.0475895249684612</v>
      </c>
      <c r="P158" s="17">
        <f t="shared" si="159"/>
        <v>1.0578813217338821</v>
      </c>
      <c r="Q158" s="17">
        <f t="shared" si="159"/>
        <v>1.0738311171515358</v>
      </c>
    </row>
    <row r="159" spans="1:17">
      <c r="A159" s="9">
        <v>5</v>
      </c>
      <c r="B159" s="15" t="s">
        <v>179</v>
      </c>
      <c r="C159" s="17">
        <f t="shared" ref="C159:G159" si="165">C171/C181*1000</f>
        <v>3.6178631995477675</v>
      </c>
      <c r="D159" s="17">
        <f t="shared" si="165"/>
        <v>3.707995365005794</v>
      </c>
      <c r="E159" s="17">
        <f t="shared" si="165"/>
        <v>3.8095238095238093</v>
      </c>
      <c r="F159" s="17">
        <f t="shared" si="165"/>
        <v>3.9408866995073897</v>
      </c>
      <c r="G159" s="17">
        <f t="shared" si="165"/>
        <v>4.0150564617314934</v>
      </c>
      <c r="H159" s="17">
        <f t="shared" ref="H159" si="166">H171/H181*1000</f>
        <v>4.1263700838168926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9"/>
        <v>0.63326612402167193</v>
      </c>
      <c r="M159" s="17">
        <f t="shared" si="159"/>
        <v>0.64230154125464956</v>
      </c>
      <c r="N159" s="17">
        <f t="shared" si="159"/>
        <v>0.65236851018650999</v>
      </c>
      <c r="O159" s="17">
        <f t="shared" si="159"/>
        <v>0.66522630393914683</v>
      </c>
      <c r="P159" s="17">
        <f t="shared" si="159"/>
        <v>0.67240571910064695</v>
      </c>
      <c r="Q159" s="17">
        <f t="shared" si="159"/>
        <v>0.68307581415818774</v>
      </c>
    </row>
    <row r="160" spans="1:17">
      <c r="A160" s="9">
        <v>6</v>
      </c>
      <c r="B160" s="15" t="s">
        <v>180</v>
      </c>
      <c r="C160" s="17">
        <f t="shared" ref="C160:G160" si="167">(C172-C173)/C172*100</f>
        <v>-4.8778447121820623</v>
      </c>
      <c r="D160" s="17">
        <f t="shared" si="167"/>
        <v>5.2763399565870763</v>
      </c>
      <c r="E160" s="17">
        <f t="shared" si="167"/>
        <v>-1.7825006427285972</v>
      </c>
      <c r="F160" s="17">
        <f t="shared" si="167"/>
        <v>10.388032986000127</v>
      </c>
      <c r="G160" s="17">
        <f t="shared" si="167"/>
        <v>4.2894120547269816</v>
      </c>
      <c r="H160" s="17">
        <f t="shared" ref="H160" si="168">(H172-H173)/H172*100</f>
        <v>0.26522140221402213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9">(ATAN((C160+2.4)/10)+3.1415/2)/3.1415*1.75</f>
        <v>0.73969468207359546</v>
      </c>
      <c r="M160" s="17">
        <f t="shared" si="169"/>
        <v>1.2397017126244032</v>
      </c>
      <c r="N160" s="17">
        <f t="shared" si="169"/>
        <v>0.909354719605728</v>
      </c>
      <c r="O160" s="17">
        <f t="shared" si="169"/>
        <v>1.3803299775843667</v>
      </c>
      <c r="P160" s="17">
        <f t="shared" si="169"/>
        <v>1.2034282525315878</v>
      </c>
      <c r="Q160" s="17">
        <f t="shared" si="169"/>
        <v>1.0200956699785559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-16.071428571428569</v>
      </c>
      <c r="F161" s="17">
        <f>(F175-F174)/F181*1000</f>
        <v>-14.778325123152708</v>
      </c>
      <c r="G161" s="17">
        <f>(G175-G174)/G181*1000</f>
        <v>-20.075282308657464</v>
      </c>
      <c r="H161" s="17">
        <f>(H175-H174)/H181*1000</f>
        <v>-17.408123791102515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70">(ATAN(E161/10)+3.1415/2)/3.1415*1.75</f>
        <v>0.3100327024118481</v>
      </c>
      <c r="O161" s="17">
        <f t="shared" si="170"/>
        <v>0.33136495870376426</v>
      </c>
      <c r="P161" s="17">
        <f t="shared" si="170"/>
        <v>0.25741692682026257</v>
      </c>
      <c r="Q161" s="17">
        <f t="shared" si="170"/>
        <v>0.29043389832097927</v>
      </c>
    </row>
    <row r="162" spans="1:17">
      <c r="A162" s="9">
        <v>8</v>
      </c>
      <c r="B162" s="15" t="s">
        <v>182</v>
      </c>
      <c r="C162" s="17">
        <f t="shared" ref="C162:H162" si="171">(C176-C177)/C181*1000</f>
        <v>-3.95703787450537</v>
      </c>
      <c r="D162" s="17">
        <f t="shared" si="171"/>
        <v>-11.00811123986095</v>
      </c>
      <c r="E162" s="17">
        <f t="shared" si="171"/>
        <v>-17.261904761904763</v>
      </c>
      <c r="F162" s="17">
        <f t="shared" si="171"/>
        <v>-3.694581280788177</v>
      </c>
      <c r="G162" s="17">
        <f t="shared" si="171"/>
        <v>-6.9008782936010036</v>
      </c>
      <c r="H162" s="17">
        <f t="shared" si="171"/>
        <v>-27.724049000644744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0.6651017926125431</v>
      </c>
      <c r="M162" s="17">
        <f>(ATAN(D162/10)+3.1415/2)/3.1415*1.75</f>
        <v>0.41077614190850653</v>
      </c>
      <c r="N162" s="17">
        <f t="shared" si="170"/>
        <v>0.29246767506670729</v>
      </c>
      <c r="O162" s="17">
        <f t="shared" si="170"/>
        <v>0.67785512578613394</v>
      </c>
      <c r="P162" s="17">
        <f t="shared" si="170"/>
        <v>0.53851286508369778</v>
      </c>
      <c r="Q162" s="17">
        <f t="shared" si="170"/>
        <v>0.19281292553047244</v>
      </c>
    </row>
    <row r="163" spans="1:17">
      <c r="A163" s="9">
        <v>9</v>
      </c>
      <c r="B163" s="15" t="s">
        <v>183</v>
      </c>
      <c r="C163" s="17">
        <f t="shared" ref="C163:G163" si="172">C178/C181*1000</f>
        <v>2.8264556246466932</v>
      </c>
      <c r="D163" s="17">
        <f t="shared" si="172"/>
        <v>2.8968713789107765</v>
      </c>
      <c r="E163" s="17">
        <f t="shared" si="172"/>
        <v>2.9761904761904758</v>
      </c>
      <c r="F163" s="17">
        <f t="shared" si="172"/>
        <v>3.0788177339901481</v>
      </c>
      <c r="G163" s="17">
        <f t="shared" si="172"/>
        <v>3.1367628607277291</v>
      </c>
      <c r="H163" s="17">
        <f t="shared" ref="H163" si="173">H178/H181*1000</f>
        <v>3.223726627981947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4">IF(C163/$I163&gt;1,2^((1-$I163/C163)/LN(10/3)),2^(-LOG($I163/C163,10/3)))</f>
        <v>1.3102052709537644</v>
      </c>
      <c r="M163" s="17">
        <f t="shared" si="174"/>
        <v>1.3199720537997526</v>
      </c>
      <c r="N163" s="17">
        <f t="shared" si="174"/>
        <v>1.3305008558326143</v>
      </c>
      <c r="O163" s="17">
        <f t="shared" si="174"/>
        <v>1.3434319469960985</v>
      </c>
      <c r="P163" s="17">
        <f t="shared" si="174"/>
        <v>1.350410937195226</v>
      </c>
      <c r="Q163" s="17">
        <f t="shared" si="174"/>
        <v>1.3604774288120944</v>
      </c>
    </row>
    <row r="164" spans="1:17">
      <c r="A164" s="9">
        <v>10</v>
      </c>
      <c r="B164" s="15" t="s">
        <v>184</v>
      </c>
      <c r="C164" s="17">
        <f t="shared" ref="C164:G164" si="175">C179/C181*100</f>
        <v>0.16958733747880159</v>
      </c>
      <c r="D164" s="17">
        <f t="shared" si="175"/>
        <v>0.17381228273464658</v>
      </c>
      <c r="E164" s="17">
        <f t="shared" si="175"/>
        <v>0.17857142857142858</v>
      </c>
      <c r="F164" s="17">
        <f t="shared" si="175"/>
        <v>0.12315270935960591</v>
      </c>
      <c r="G164" s="17">
        <f t="shared" si="175"/>
        <v>0.12547051442910914</v>
      </c>
      <c r="H164" s="17">
        <f t="shared" ref="H164" si="176">H179/H181*100</f>
        <v>0.12894906511927789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4"/>
        <v>1.5007668123688254</v>
      </c>
      <c r="M164" s="17">
        <f t="shared" si="174"/>
        <v>1.5069717219505321</v>
      </c>
      <c r="N164" s="17">
        <f t="shared" si="174"/>
        <v>1.5136379362557122</v>
      </c>
      <c r="O164" s="17">
        <f t="shared" si="174"/>
        <v>1.4077260691411146</v>
      </c>
      <c r="P164" s="17">
        <f t="shared" si="174"/>
        <v>1.4138175958473531</v>
      </c>
      <c r="Q164" s="17">
        <f t="shared" si="174"/>
        <v>1.4225947805603574</v>
      </c>
    </row>
    <row r="165" spans="1:17">
      <c r="A165" s="9">
        <v>11</v>
      </c>
      <c r="B165" s="15" t="s">
        <v>185</v>
      </c>
      <c r="C165" s="17">
        <f t="shared" ref="C165:G165" si="177">C180/C181*1000</f>
        <v>15.262860373092142</v>
      </c>
      <c r="D165" s="17">
        <f t="shared" si="177"/>
        <v>12.16685979142526</v>
      </c>
      <c r="E165" s="17">
        <f t="shared" si="177"/>
        <v>16.071428571428569</v>
      </c>
      <c r="F165" s="17">
        <f t="shared" si="177"/>
        <v>9.8522167487684733</v>
      </c>
      <c r="G165" s="17">
        <f t="shared" si="177"/>
        <v>10.037641154328732</v>
      </c>
      <c r="H165" s="17">
        <f t="shared" ref="H165" si="178">H180/H181*1000</f>
        <v>10.315925209542231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4"/>
        <v>1.4727275165230762</v>
      </c>
      <c r="M165" s="17">
        <f t="shared" si="174"/>
        <v>1.4037181218119796</v>
      </c>
      <c r="N165" s="17">
        <f t="shared" si="174"/>
        <v>1.486768240389881</v>
      </c>
      <c r="O165" s="17">
        <f t="shared" si="174"/>
        <v>1.3278225849083816</v>
      </c>
      <c r="P165" s="17">
        <f t="shared" si="174"/>
        <v>1.3350086749905972</v>
      </c>
      <c r="Q165" s="17">
        <f t="shared" si="174"/>
        <v>1.3453766114004324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9</v>
      </c>
      <c r="D167" s="17">
        <v>9</v>
      </c>
      <c r="E167" s="17">
        <v>9</v>
      </c>
      <c r="F167" s="17">
        <v>9</v>
      </c>
      <c r="G167" s="17">
        <v>9</v>
      </c>
      <c r="H167" s="17">
        <v>9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12</v>
      </c>
      <c r="D168" s="17">
        <v>12</v>
      </c>
      <c r="E168" s="17">
        <v>12</v>
      </c>
      <c r="F168" s="17">
        <v>15</v>
      </c>
      <c r="G168" s="17">
        <v>14</v>
      </c>
      <c r="H168" s="17">
        <v>14</v>
      </c>
      <c r="K168" s="15" t="s">
        <v>187</v>
      </c>
      <c r="L168" s="17">
        <f t="shared" ref="L168:L173" si="179">L155</f>
        <v>1.0099644376179899</v>
      </c>
      <c r="M168" s="17">
        <f t="shared" ref="M168:M173" si="180">N155</f>
        <v>1.039127178663398</v>
      </c>
      <c r="N168" s="17">
        <f t="shared" ref="N168:N178" si="181">P155</f>
        <v>1.0681066245840301</v>
      </c>
      <c r="O168" s="17">
        <f>Q155</f>
        <v>1.0828980232321748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79"/>
        <v>1.2664728193148604</v>
      </c>
      <c r="M169" s="17">
        <f t="shared" si="180"/>
        <v>1.2882894396958713</v>
      </c>
      <c r="N169" s="17">
        <f t="shared" si="181"/>
        <v>1.3682312324087034</v>
      </c>
      <c r="O169" s="17">
        <f t="shared" ref="O169:O178" si="182">Q156</f>
        <v>1.3779431614871402</v>
      </c>
    </row>
    <row r="170" spans="1:17">
      <c r="A170" s="9">
        <v>4</v>
      </c>
      <c r="B170" s="10" t="s">
        <v>191</v>
      </c>
      <c r="C170" s="17">
        <v>57.7</v>
      </c>
      <c r="D170" s="17">
        <v>57.7</v>
      </c>
      <c r="E170" s="17">
        <v>57.8</v>
      </c>
      <c r="F170" s="17">
        <v>53</v>
      </c>
      <c r="G170" s="17">
        <v>53</v>
      </c>
      <c r="H170" s="17">
        <v>53.1</v>
      </c>
      <c r="K170" s="15" t="s">
        <v>192</v>
      </c>
      <c r="L170" s="17">
        <f t="shared" si="179"/>
        <v>8.8737830999390996E-4</v>
      </c>
      <c r="M170" s="17">
        <f t="shared" si="180"/>
        <v>8.8737830999390996E-4</v>
      </c>
      <c r="N170" s="17">
        <f t="shared" si="181"/>
        <v>8.8737830999390996E-4</v>
      </c>
      <c r="O170" s="17">
        <f t="shared" si="182"/>
        <v>8.8737830999390996E-4</v>
      </c>
    </row>
    <row r="171" spans="1:17">
      <c r="A171" s="9">
        <v>5</v>
      </c>
      <c r="B171" s="10" t="s">
        <v>193</v>
      </c>
      <c r="C171" s="17">
        <v>6.4</v>
      </c>
      <c r="D171" s="17">
        <v>6.4</v>
      </c>
      <c r="E171" s="17">
        <v>6.4</v>
      </c>
      <c r="F171" s="17">
        <v>6.4</v>
      </c>
      <c r="G171" s="17">
        <v>6.4</v>
      </c>
      <c r="H171" s="17">
        <v>6.4</v>
      </c>
      <c r="K171" s="15" t="s">
        <v>194</v>
      </c>
      <c r="L171" s="17">
        <f t="shared" si="179"/>
        <v>1.0472807258943155</v>
      </c>
      <c r="M171" s="17">
        <f t="shared" si="180"/>
        <v>1.0764920653735404</v>
      </c>
      <c r="N171" s="17">
        <f t="shared" si="181"/>
        <v>1.0578813217338821</v>
      </c>
      <c r="O171" s="17">
        <f t="shared" si="182"/>
        <v>1.0738311171515358</v>
      </c>
    </row>
    <row r="172" spans="1:17">
      <c r="A172" s="9">
        <v>6</v>
      </c>
      <c r="B172" s="10" t="s">
        <v>195</v>
      </c>
      <c r="C172" s="17">
        <v>11952</v>
      </c>
      <c r="D172" s="17">
        <v>11978</v>
      </c>
      <c r="E172" s="17">
        <v>11669</v>
      </c>
      <c r="F172" s="17">
        <v>15643</v>
      </c>
      <c r="G172" s="17">
        <v>16226</v>
      </c>
      <c r="H172" s="17">
        <v>17344</v>
      </c>
      <c r="K172" s="15" t="s">
        <v>196</v>
      </c>
      <c r="L172" s="17">
        <f t="shared" si="179"/>
        <v>0.63326612402167193</v>
      </c>
      <c r="M172" s="17">
        <f t="shared" si="180"/>
        <v>0.65236851018650999</v>
      </c>
      <c r="N172" s="17">
        <f t="shared" si="181"/>
        <v>0.67240571910064695</v>
      </c>
      <c r="O172" s="17">
        <f t="shared" si="182"/>
        <v>0.68307581415818774</v>
      </c>
    </row>
    <row r="173" spans="1:17">
      <c r="A173" s="9">
        <v>7</v>
      </c>
      <c r="B173" s="10" t="s">
        <v>197</v>
      </c>
      <c r="C173" s="17">
        <v>12535</v>
      </c>
      <c r="D173" s="17">
        <v>11346</v>
      </c>
      <c r="E173" s="17">
        <v>11877</v>
      </c>
      <c r="F173" s="17">
        <v>14018</v>
      </c>
      <c r="G173" s="17">
        <v>15530</v>
      </c>
      <c r="H173" s="17">
        <v>17298</v>
      </c>
      <c r="K173" s="15" t="s">
        <v>198</v>
      </c>
      <c r="L173" s="17">
        <f t="shared" si="179"/>
        <v>0.73969468207359546</v>
      </c>
      <c r="M173" s="17">
        <f t="shared" si="180"/>
        <v>0.909354719605728</v>
      </c>
      <c r="N173" s="17">
        <f t="shared" si="181"/>
        <v>1.2034282525315878</v>
      </c>
      <c r="O173" s="17">
        <f t="shared" si="182"/>
        <v>1.0200956699785559</v>
      </c>
    </row>
    <row r="174" spans="1:17">
      <c r="A174" s="9">
        <v>8</v>
      </c>
      <c r="B174" s="10" t="s">
        <v>199</v>
      </c>
      <c r="C174" s="17"/>
      <c r="D174" s="17"/>
      <c r="E174" s="17">
        <v>39</v>
      </c>
      <c r="F174" s="17">
        <v>39</v>
      </c>
      <c r="G174" s="17">
        <v>39</v>
      </c>
      <c r="H174" s="17">
        <v>35</v>
      </c>
      <c r="K174" s="15" t="s">
        <v>200</v>
      </c>
      <c r="L174" s="17">
        <f>N161</f>
        <v>0.3100327024118481</v>
      </c>
      <c r="M174" s="17">
        <f>O161</f>
        <v>0.33136495870376426</v>
      </c>
      <c r="N174" s="17">
        <f t="shared" si="181"/>
        <v>0.25741692682026257</v>
      </c>
      <c r="O174" s="17">
        <f t="shared" si="182"/>
        <v>0.29043389832097927</v>
      </c>
    </row>
    <row r="175" spans="1:17">
      <c r="A175" s="9">
        <v>9</v>
      </c>
      <c r="B175" s="10" t="s">
        <v>201</v>
      </c>
      <c r="C175" s="17"/>
      <c r="D175" s="17"/>
      <c r="E175" s="17">
        <v>12</v>
      </c>
      <c r="F175" s="17">
        <v>15</v>
      </c>
      <c r="G175" s="17">
        <v>7</v>
      </c>
      <c r="H175" s="17">
        <v>8</v>
      </c>
      <c r="K175" s="15" t="s">
        <v>202</v>
      </c>
      <c r="L175" s="17">
        <f>L162</f>
        <v>0.6651017926125431</v>
      </c>
      <c r="M175" s="17">
        <f>N162</f>
        <v>0.29246767506670729</v>
      </c>
      <c r="N175" s="17">
        <f t="shared" si="181"/>
        <v>0.53851286508369778</v>
      </c>
      <c r="O175" s="17">
        <f t="shared" si="182"/>
        <v>0.19281292553047244</v>
      </c>
    </row>
    <row r="176" spans="1:17">
      <c r="A176" s="9">
        <v>10</v>
      </c>
      <c r="B176" s="10" t="s">
        <v>203</v>
      </c>
      <c r="C176" s="17">
        <v>80</v>
      </c>
      <c r="D176" s="17">
        <v>59</v>
      </c>
      <c r="E176" s="17">
        <v>59</v>
      </c>
      <c r="F176" s="17">
        <v>51</v>
      </c>
      <c r="G176" s="17">
        <v>52</v>
      </c>
      <c r="H176" s="17">
        <v>43</v>
      </c>
      <c r="K176" s="15" t="s">
        <v>204</v>
      </c>
      <c r="L176" s="17">
        <f>L163</f>
        <v>1.3102052709537644</v>
      </c>
      <c r="M176" s="17">
        <f>N163</f>
        <v>1.3305008558326143</v>
      </c>
      <c r="N176" s="17">
        <f t="shared" si="181"/>
        <v>1.350410937195226</v>
      </c>
      <c r="O176" s="17">
        <f t="shared" si="182"/>
        <v>1.3604774288120944</v>
      </c>
    </row>
    <row r="177" spans="1:17">
      <c r="A177" s="9">
        <v>11</v>
      </c>
      <c r="B177" s="10" t="s">
        <v>205</v>
      </c>
      <c r="C177" s="17">
        <v>87</v>
      </c>
      <c r="D177" s="17">
        <v>78</v>
      </c>
      <c r="E177" s="17">
        <v>88</v>
      </c>
      <c r="F177" s="17">
        <v>57</v>
      </c>
      <c r="G177" s="17">
        <v>63</v>
      </c>
      <c r="H177" s="17">
        <v>86</v>
      </c>
      <c r="K177" s="15" t="s">
        <v>206</v>
      </c>
      <c r="L177" s="17">
        <f>L164</f>
        <v>1.5007668123688254</v>
      </c>
      <c r="M177" s="17">
        <f>N164</f>
        <v>1.5136379362557122</v>
      </c>
      <c r="N177" s="17">
        <f t="shared" si="181"/>
        <v>1.4138175958473531</v>
      </c>
      <c r="O177" s="17">
        <f t="shared" si="182"/>
        <v>1.4225947805603574</v>
      </c>
    </row>
    <row r="178" spans="1:17">
      <c r="A178" s="9">
        <v>12</v>
      </c>
      <c r="B178" s="10" t="s">
        <v>207</v>
      </c>
      <c r="C178" s="21">
        <v>5</v>
      </c>
      <c r="D178" s="21">
        <v>5</v>
      </c>
      <c r="E178" s="17">
        <v>5</v>
      </c>
      <c r="F178" s="17">
        <v>5</v>
      </c>
      <c r="G178" s="17">
        <v>5</v>
      </c>
      <c r="H178" s="17">
        <v>5</v>
      </c>
      <c r="K178" s="15" t="s">
        <v>208</v>
      </c>
      <c r="L178" s="17">
        <f>L165</f>
        <v>1.4727275165230762</v>
      </c>
      <c r="M178" s="17">
        <f>N165</f>
        <v>1.486768240389881</v>
      </c>
      <c r="N178" s="17">
        <f t="shared" si="181"/>
        <v>1.3350086749905972</v>
      </c>
      <c r="O178" s="17">
        <f t="shared" si="182"/>
        <v>1.3453766114004324</v>
      </c>
    </row>
    <row r="179" spans="1:17">
      <c r="A179" s="9">
        <v>13</v>
      </c>
      <c r="B179" s="10" t="s">
        <v>209</v>
      </c>
      <c r="C179" s="17">
        <v>3</v>
      </c>
      <c r="D179" s="17">
        <v>3</v>
      </c>
      <c r="E179" s="17">
        <v>3</v>
      </c>
      <c r="F179" s="17">
        <v>2</v>
      </c>
      <c r="G179" s="21">
        <v>2</v>
      </c>
      <c r="H179" s="21">
        <v>2</v>
      </c>
    </row>
    <row r="180" spans="1:17">
      <c r="A180" s="9">
        <v>14</v>
      </c>
      <c r="B180" s="10" t="s">
        <v>211</v>
      </c>
      <c r="C180" s="17">
        <v>27</v>
      </c>
      <c r="D180" s="17">
        <v>21</v>
      </c>
      <c r="E180" s="17">
        <v>27</v>
      </c>
      <c r="F180" s="17">
        <v>16</v>
      </c>
      <c r="G180" s="21">
        <v>16</v>
      </c>
      <c r="H180" s="21">
        <v>16</v>
      </c>
    </row>
    <row r="181" spans="1:17">
      <c r="A181" s="9">
        <v>15</v>
      </c>
      <c r="B181" s="10" t="s">
        <v>213</v>
      </c>
      <c r="C181" s="17">
        <v>1769</v>
      </c>
      <c r="D181" s="17">
        <v>1726</v>
      </c>
      <c r="E181" s="17">
        <v>1680</v>
      </c>
      <c r="F181" s="17">
        <v>1624</v>
      </c>
      <c r="G181" s="17">
        <v>1594</v>
      </c>
      <c r="H181" s="17">
        <v>1551</v>
      </c>
    </row>
    <row r="183" spans="1:17" ht="16">
      <c r="A183" s="20" t="s">
        <v>350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3">C197/C211*1000</f>
        <v>4.681100058513751</v>
      </c>
      <c r="D185" s="17">
        <f t="shared" si="183"/>
        <v>4.7590719809637125</v>
      </c>
      <c r="E185" s="17">
        <f t="shared" si="183"/>
        <v>5.3539559785841764</v>
      </c>
      <c r="F185" s="17">
        <f t="shared" si="183"/>
        <v>5.5384615384615383</v>
      </c>
      <c r="G185" s="17">
        <f t="shared" si="183"/>
        <v>5.5970149253731343</v>
      </c>
      <c r="H185" s="17">
        <f t="shared" ref="H185" si="184">H197/H211*1000</f>
        <v>5.1118210862619806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5">IF(C185/$I185&gt;1,2^((1-$I185/C185)/LN(10/3)),2^(-LOG($I185/C185,10/3)))</f>
        <v>0.96276832185028571</v>
      </c>
      <c r="M185" s="17">
        <f t="shared" si="185"/>
        <v>0.97196848680494141</v>
      </c>
      <c r="N185" s="17">
        <f t="shared" si="185"/>
        <v>1.0387948746918085</v>
      </c>
      <c r="O185" s="17">
        <f t="shared" si="185"/>
        <v>1.0575685487532303</v>
      </c>
      <c r="P185" s="17">
        <f t="shared" si="185"/>
        <v>1.0633345530524985</v>
      </c>
      <c r="Q185" s="17">
        <f t="shared" si="185"/>
        <v>1.012673437428329</v>
      </c>
    </row>
    <row r="186" spans="1:17">
      <c r="A186" s="9">
        <v>2</v>
      </c>
      <c r="B186" s="15" t="s">
        <v>176</v>
      </c>
      <c r="C186" s="17">
        <f t="shared" ref="C186:G186" si="186">C198/C211*1000</f>
        <v>4.0959625511995323</v>
      </c>
      <c r="D186" s="17">
        <f t="shared" si="186"/>
        <v>4.1641879833432478</v>
      </c>
      <c r="E186" s="17">
        <f t="shared" si="186"/>
        <v>4.1641879833432478</v>
      </c>
      <c r="F186" s="17">
        <f t="shared" si="186"/>
        <v>4.3076923076923075</v>
      </c>
      <c r="G186" s="17">
        <f t="shared" si="186"/>
        <v>4.3532338308457712</v>
      </c>
      <c r="H186" s="17">
        <f t="shared" ref="H186" si="187">H198/H211*1000</f>
        <v>4.4728434504792336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5"/>
        <v>1.013579594872885</v>
      </c>
      <c r="M186" s="17">
        <f t="shared" si="185"/>
        <v>1.0229592831512049</v>
      </c>
      <c r="N186" s="17">
        <f t="shared" si="185"/>
        <v>1.0229592831512049</v>
      </c>
      <c r="O186" s="17">
        <f t="shared" si="185"/>
        <v>1.0419798624919456</v>
      </c>
      <c r="P186" s="17">
        <f t="shared" si="185"/>
        <v>1.0478236441720017</v>
      </c>
      <c r="Q186" s="17">
        <f t="shared" si="185"/>
        <v>1.0627516848620802</v>
      </c>
    </row>
    <row r="187" spans="1:17">
      <c r="A187" s="9">
        <v>3</v>
      </c>
      <c r="B187" s="15" t="s">
        <v>177</v>
      </c>
      <c r="C187" s="17">
        <f t="shared" ref="C187:H187" si="188">C199/C211*1000+0.00001</f>
        <v>1.0000000000000001E-5</v>
      </c>
      <c r="D187" s="17">
        <f t="shared" si="188"/>
        <v>1.0000000000000001E-5</v>
      </c>
      <c r="E187" s="17">
        <f t="shared" si="188"/>
        <v>1.0000000000000001E-5</v>
      </c>
      <c r="F187" s="17">
        <f t="shared" si="188"/>
        <v>1.0000000000000001E-5</v>
      </c>
      <c r="G187" s="17">
        <f t="shared" si="188"/>
        <v>1.0000000000000001E-5</v>
      </c>
      <c r="H187" s="17">
        <f t="shared" si="188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5"/>
        <v>8.8737830999390996E-4</v>
      </c>
      <c r="M187" s="17">
        <f t="shared" si="185"/>
        <v>8.8737830999390996E-4</v>
      </c>
      <c r="N187" s="17">
        <f t="shared" si="185"/>
        <v>8.8737830999390996E-4</v>
      </c>
      <c r="O187" s="17">
        <f t="shared" si="185"/>
        <v>8.8737830999390996E-4</v>
      </c>
      <c r="P187" s="17">
        <f t="shared" si="185"/>
        <v>8.8737830999390996E-4</v>
      </c>
      <c r="Q187" s="17">
        <f t="shared" si="185"/>
        <v>8.8737830999390996E-4</v>
      </c>
    </row>
    <row r="188" spans="1:17">
      <c r="A188" s="9">
        <v>4</v>
      </c>
      <c r="B188" s="15" t="s">
        <v>178</v>
      </c>
      <c r="C188" s="17">
        <f t="shared" ref="C188:G188" si="189">C200/C211*1000</f>
        <v>31.012287887653599</v>
      </c>
      <c r="D188" s="17">
        <f t="shared" si="189"/>
        <v>31.707317073170731</v>
      </c>
      <c r="E188" s="17">
        <f t="shared" si="189"/>
        <v>32.064247471743009</v>
      </c>
      <c r="F188" s="17">
        <f t="shared" si="189"/>
        <v>33.04615384615385</v>
      </c>
      <c r="G188" s="17">
        <f t="shared" si="189"/>
        <v>33.395522388059703</v>
      </c>
      <c r="H188" s="17">
        <f t="shared" ref="H188" si="190">H200/H211*1000</f>
        <v>34.440894568690098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5"/>
        <v>1.0189699460334158</v>
      </c>
      <c r="M188" s="17">
        <f t="shared" si="185"/>
        <v>1.0314856347856447</v>
      </c>
      <c r="N188" s="17">
        <f t="shared" si="185"/>
        <v>1.0377591878997445</v>
      </c>
      <c r="O188" s="17">
        <f t="shared" si="185"/>
        <v>1.054502247757358</v>
      </c>
      <c r="P188" s="17">
        <f t="shared" si="185"/>
        <v>1.0602837409833343</v>
      </c>
      <c r="Q188" s="17">
        <f t="shared" si="185"/>
        <v>1.0770591687630182</v>
      </c>
    </row>
    <row r="189" spans="1:17">
      <c r="A189" s="9">
        <v>5</v>
      </c>
      <c r="B189" s="15" t="s">
        <v>179</v>
      </c>
      <c r="C189" s="17">
        <f t="shared" ref="C189:G189" si="191">C201/C211*1000</f>
        <v>2.8671737858396726</v>
      </c>
      <c r="D189" s="17">
        <f t="shared" si="191"/>
        <v>4.699583581201666</v>
      </c>
      <c r="E189" s="17">
        <f t="shared" si="191"/>
        <v>4.699583581201666</v>
      </c>
      <c r="F189" s="17">
        <f t="shared" si="191"/>
        <v>5.5384615384615383</v>
      </c>
      <c r="G189" s="17">
        <f t="shared" si="191"/>
        <v>5.9079601990049753</v>
      </c>
      <c r="H189" s="17">
        <f t="shared" ref="H189" si="192">H201/H211*1000</f>
        <v>6.8370607028753989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5"/>
        <v>0.55391095659164247</v>
      </c>
      <c r="M189" s="17">
        <f t="shared" si="185"/>
        <v>0.73619325375877231</v>
      </c>
      <c r="N189" s="17">
        <f t="shared" si="185"/>
        <v>0.73619325375877231</v>
      </c>
      <c r="O189" s="17">
        <f t="shared" si="185"/>
        <v>0.80920315419747535</v>
      </c>
      <c r="P189" s="17">
        <f t="shared" si="185"/>
        <v>0.83985731126743612</v>
      </c>
      <c r="Q189" s="17">
        <f t="shared" si="185"/>
        <v>0.91353311172905094</v>
      </c>
    </row>
    <row r="190" spans="1:17">
      <c r="A190" s="9">
        <v>6</v>
      </c>
      <c r="B190" s="15" t="s">
        <v>180</v>
      </c>
      <c r="C190" s="17">
        <f t="shared" ref="C190:G190" si="193">(C202-C203)/C202*100</f>
        <v>2.5804953046709871</v>
      </c>
      <c r="D190" s="17">
        <f t="shared" si="193"/>
        <v>-1.4705882352941175</v>
      </c>
      <c r="E190" s="17">
        <f t="shared" si="193"/>
        <v>3.5923753665689153</v>
      </c>
      <c r="F190" s="17">
        <f t="shared" si="193"/>
        <v>4.7395872703908086</v>
      </c>
      <c r="G190" s="17">
        <f t="shared" si="193"/>
        <v>-5.1826654687853679</v>
      </c>
      <c r="H190" s="17">
        <f t="shared" ref="H190" si="194">(H202-H203)/H202*100</f>
        <v>3.4685714285714284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5">(ATAN((C190+2.4)/10)+3.1415/2)/3.1415*1.75</f>
        <v>1.1324090493514893</v>
      </c>
      <c r="M190" s="17">
        <f t="shared" si="195"/>
        <v>0.92662538681874618</v>
      </c>
      <c r="N190" s="17">
        <f t="shared" si="195"/>
        <v>1.1757329888648616</v>
      </c>
      <c r="O190" s="17">
        <f t="shared" si="195"/>
        <v>1.220394758665454</v>
      </c>
      <c r="P190" s="17">
        <f t="shared" si="195"/>
        <v>0.72381395426054573</v>
      </c>
      <c r="Q190" s="17">
        <f t="shared" si="195"/>
        <v>1.170630833919128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-20.226055919095774</v>
      </c>
      <c r="F191" s="17">
        <f>(F205-F204)/F211*1000</f>
        <v>-5.5384615384615383</v>
      </c>
      <c r="G191" s="17">
        <f>(G205-G204)/G211*1000</f>
        <v>-16.169154228855721</v>
      </c>
      <c r="H191" s="17">
        <f>(H205-H204)/H211*1000</f>
        <v>-7.6677316293929714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6">(ATAN(E191/10)+3.1415/2)/3.1415*1.75</f>
        <v>0.25575719874339425</v>
      </c>
      <c r="O191" s="17">
        <f t="shared" si="196"/>
        <v>0.59324453213744821</v>
      </c>
      <c r="P191" s="17">
        <f t="shared" si="196"/>
        <v>0.30851993122590765</v>
      </c>
      <c r="Q191" s="17">
        <f t="shared" si="196"/>
        <v>0.5106001468671103</v>
      </c>
    </row>
    <row r="192" spans="1:17">
      <c r="A192" s="9">
        <v>8</v>
      </c>
      <c r="B192" s="15" t="s">
        <v>182</v>
      </c>
      <c r="C192" s="17">
        <f t="shared" ref="C192:H192" si="197">(C206-C207)/C211*1000</f>
        <v>2.3405500292568755</v>
      </c>
      <c r="D192" s="17">
        <f t="shared" si="197"/>
        <v>10.113027959547887</v>
      </c>
      <c r="E192" s="17">
        <f t="shared" si="197"/>
        <v>-13.087447947650208</v>
      </c>
      <c r="F192" s="17">
        <f t="shared" si="197"/>
        <v>-4.9230769230769234</v>
      </c>
      <c r="G192" s="17">
        <f t="shared" si="197"/>
        <v>-10.572139303482588</v>
      </c>
      <c r="H192" s="17">
        <f t="shared" si="197"/>
        <v>-1.9169329073482428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1.0030768437940194</v>
      </c>
      <c r="M192" s="17">
        <f>(ATAN(D192/10)+3.1415/2)/3.1415*1.75</f>
        <v>1.3156433394726306</v>
      </c>
      <c r="N192" s="17">
        <f t="shared" si="196"/>
        <v>0.36343187715083364</v>
      </c>
      <c r="O192" s="17">
        <f t="shared" si="196"/>
        <v>0.62015964226705589</v>
      </c>
      <c r="P192" s="17">
        <f t="shared" si="196"/>
        <v>0.42199852469488225</v>
      </c>
      <c r="Q192" s="17">
        <f t="shared" si="196"/>
        <v>0.76949545491246552</v>
      </c>
    </row>
    <row r="193" spans="1:17">
      <c r="A193" s="9">
        <v>9</v>
      </c>
      <c r="B193" s="15" t="s">
        <v>183</v>
      </c>
      <c r="C193" s="17">
        <f t="shared" ref="C193:G193" si="198">C208/C211*1000</f>
        <v>3.5108250438853128</v>
      </c>
      <c r="D193" s="17">
        <f t="shared" si="198"/>
        <v>3.569303985722784</v>
      </c>
      <c r="E193" s="17">
        <f t="shared" si="198"/>
        <v>3.569303985722784</v>
      </c>
      <c r="F193" s="17">
        <f t="shared" si="198"/>
        <v>3.6923076923076921</v>
      </c>
      <c r="G193" s="17">
        <f t="shared" si="198"/>
        <v>3.7313432835820897</v>
      </c>
      <c r="H193" s="17">
        <f t="shared" ref="H193" si="199">H208/H211*1000</f>
        <v>3.8338658146964857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200">IF(C193/$I193&gt;1,2^((1-$I193/C193)/LN(10/3)),2^(-LOG($I193/C193,10/3)))</f>
        <v>1.3906088975118704</v>
      </c>
      <c r="M193" s="17">
        <f t="shared" si="200"/>
        <v>1.3962243819577254</v>
      </c>
      <c r="N193" s="17">
        <f t="shared" si="200"/>
        <v>1.3962243819577254</v>
      </c>
      <c r="O193" s="17">
        <f t="shared" si="200"/>
        <v>1.4075234708898434</v>
      </c>
      <c r="P193" s="17">
        <f t="shared" si="200"/>
        <v>1.4109716100349223</v>
      </c>
      <c r="Q193" s="17">
        <f t="shared" si="200"/>
        <v>1.4197311264551851</v>
      </c>
    </row>
    <row r="194" spans="1:17">
      <c r="A194" s="9">
        <v>10</v>
      </c>
      <c r="B194" s="15" t="s">
        <v>184</v>
      </c>
      <c r="C194" s="17">
        <f t="shared" ref="C194:G194" si="201">C209/C211*100</f>
        <v>0.11702750146284377</v>
      </c>
      <c r="D194" s="17">
        <f t="shared" si="201"/>
        <v>0.11897679952409281</v>
      </c>
      <c r="E194" s="17">
        <f t="shared" si="201"/>
        <v>0.11897679952409281</v>
      </c>
      <c r="F194" s="17">
        <f t="shared" si="201"/>
        <v>6.1538461538461542E-2</v>
      </c>
      <c r="G194" s="17">
        <f t="shared" si="201"/>
        <v>6.2189054726368161E-2</v>
      </c>
      <c r="H194" s="17">
        <f t="shared" ref="H194" si="202">H209/H211*100</f>
        <v>6.3897763578274758E-2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200"/>
        <v>1.3906088975118704</v>
      </c>
      <c r="M194" s="17">
        <f t="shared" si="200"/>
        <v>1.3962243819577254</v>
      </c>
      <c r="N194" s="17">
        <f t="shared" si="200"/>
        <v>1.3962243819577254</v>
      </c>
      <c r="O194" s="17">
        <f t="shared" si="200"/>
        <v>1.1139885581229056</v>
      </c>
      <c r="P194" s="17">
        <f t="shared" si="200"/>
        <v>1.1194533232773545</v>
      </c>
      <c r="Q194" s="17">
        <f t="shared" si="200"/>
        <v>1.1333959254217914</v>
      </c>
    </row>
    <row r="195" spans="1:17">
      <c r="A195" s="9">
        <v>11</v>
      </c>
      <c r="B195" s="15" t="s">
        <v>185</v>
      </c>
      <c r="C195" s="17">
        <f t="shared" ref="C195:G195" si="203">C210/C211*1000</f>
        <v>8.7770626097132816</v>
      </c>
      <c r="D195" s="17">
        <f t="shared" si="203"/>
        <v>8.3283759666864956</v>
      </c>
      <c r="E195" s="17">
        <f t="shared" si="203"/>
        <v>10.707911957168353</v>
      </c>
      <c r="F195" s="17">
        <f t="shared" si="203"/>
        <v>4.9230769230769234</v>
      </c>
      <c r="G195" s="17">
        <f t="shared" si="203"/>
        <v>4.9751243781094523</v>
      </c>
      <c r="H195" s="17">
        <f t="shared" ref="H195" si="204">H210/H211*1000</f>
        <v>5.1118210862619806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200"/>
        <v>1.2811396864529003</v>
      </c>
      <c r="M195" s="17">
        <f t="shared" si="200"/>
        <v>1.2587020159298083</v>
      </c>
      <c r="N195" s="17">
        <f t="shared" si="200"/>
        <v>1.3591900280365341</v>
      </c>
      <c r="O195" s="17">
        <f t="shared" si="200"/>
        <v>0.99111370041925262</v>
      </c>
      <c r="P195" s="17">
        <f t="shared" si="200"/>
        <v>0.99713270790357145</v>
      </c>
      <c r="Q195" s="17">
        <f t="shared" si="200"/>
        <v>1.012673437428329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8</v>
      </c>
      <c r="D197" s="17">
        <v>8</v>
      </c>
      <c r="E197" s="17">
        <v>9</v>
      </c>
      <c r="F197" s="17">
        <v>9</v>
      </c>
      <c r="G197" s="17">
        <v>9</v>
      </c>
      <c r="H197" s="17">
        <v>8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7</v>
      </c>
      <c r="D198" s="17">
        <v>7</v>
      </c>
      <c r="E198" s="17">
        <v>7</v>
      </c>
      <c r="F198" s="17">
        <v>7</v>
      </c>
      <c r="G198" s="17">
        <v>7</v>
      </c>
      <c r="H198" s="17">
        <v>7</v>
      </c>
      <c r="K198" s="15" t="s">
        <v>187</v>
      </c>
      <c r="L198" s="17">
        <f>L185</f>
        <v>0.96276832185028571</v>
      </c>
      <c r="M198" s="17">
        <f>N185</f>
        <v>1.0387948746918085</v>
      </c>
      <c r="N198" s="17">
        <f>P185</f>
        <v>1.0633345530524985</v>
      </c>
      <c r="O198" s="17">
        <f>Q185</f>
        <v>1.012673437428329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ref="L199:L208" si="205">L186</f>
        <v>1.013579594872885</v>
      </c>
      <c r="M199" s="17">
        <f t="shared" ref="M199:M208" si="206">N186</f>
        <v>1.0229592831512049</v>
      </c>
      <c r="N199" s="17">
        <f t="shared" ref="N199:N208" si="207">P186</f>
        <v>1.0478236441720017</v>
      </c>
      <c r="O199" s="17">
        <f t="shared" ref="O199:O208" si="208">Q186</f>
        <v>1.0627516848620802</v>
      </c>
    </row>
    <row r="200" spans="1:17">
      <c r="A200" s="9">
        <v>4</v>
      </c>
      <c r="B200" s="10" t="s">
        <v>191</v>
      </c>
      <c r="C200" s="17">
        <v>53</v>
      </c>
      <c r="D200" s="17">
        <v>53.3</v>
      </c>
      <c r="E200" s="17">
        <v>53.9</v>
      </c>
      <c r="F200" s="17">
        <v>53.7</v>
      </c>
      <c r="G200" s="17">
        <v>53.7</v>
      </c>
      <c r="H200" s="17">
        <v>53.9</v>
      </c>
      <c r="K200" s="15" t="s">
        <v>192</v>
      </c>
      <c r="L200" s="17">
        <f t="shared" si="205"/>
        <v>8.8737830999390996E-4</v>
      </c>
      <c r="M200" s="17">
        <f t="shared" si="206"/>
        <v>8.8737830999390996E-4</v>
      </c>
      <c r="N200" s="17">
        <f t="shared" si="207"/>
        <v>8.8737830999390996E-4</v>
      </c>
      <c r="O200" s="17">
        <f t="shared" si="208"/>
        <v>8.8737830999390996E-4</v>
      </c>
    </row>
    <row r="201" spans="1:17">
      <c r="A201" s="9">
        <v>5</v>
      </c>
      <c r="B201" s="10" t="s">
        <v>193</v>
      </c>
      <c r="C201" s="17">
        <v>4.9000000000000004</v>
      </c>
      <c r="D201" s="17">
        <v>7.9</v>
      </c>
      <c r="E201" s="17">
        <v>7.9</v>
      </c>
      <c r="F201" s="17">
        <v>9</v>
      </c>
      <c r="G201" s="17">
        <v>9.5</v>
      </c>
      <c r="H201" s="17">
        <v>10.7</v>
      </c>
      <c r="K201" s="15" t="s">
        <v>194</v>
      </c>
      <c r="L201" s="17">
        <f t="shared" si="205"/>
        <v>1.0189699460334158</v>
      </c>
      <c r="M201" s="17">
        <f t="shared" si="206"/>
        <v>1.0377591878997445</v>
      </c>
      <c r="N201" s="17">
        <f t="shared" si="207"/>
        <v>1.0602837409833343</v>
      </c>
      <c r="O201" s="17">
        <f t="shared" si="208"/>
        <v>1.0770591687630182</v>
      </c>
    </row>
    <row r="202" spans="1:17">
      <c r="A202" s="9">
        <v>6</v>
      </c>
      <c r="B202" s="10" t="s">
        <v>195</v>
      </c>
      <c r="C202" s="17">
        <v>9040.9</v>
      </c>
      <c r="D202" s="17">
        <v>9792</v>
      </c>
      <c r="E202" s="17">
        <v>9548</v>
      </c>
      <c r="F202" s="17">
        <v>13229</v>
      </c>
      <c r="G202" s="17">
        <v>14581.3</v>
      </c>
      <c r="H202" s="17">
        <v>17500</v>
      </c>
      <c r="K202" s="15" t="s">
        <v>196</v>
      </c>
      <c r="L202" s="17">
        <f t="shared" si="205"/>
        <v>0.55391095659164247</v>
      </c>
      <c r="M202" s="17">
        <f t="shared" si="206"/>
        <v>0.73619325375877231</v>
      </c>
      <c r="N202" s="17">
        <f t="shared" si="207"/>
        <v>0.83985731126743612</v>
      </c>
      <c r="O202" s="17">
        <f t="shared" si="208"/>
        <v>0.91353311172905094</v>
      </c>
    </row>
    <row r="203" spans="1:17">
      <c r="A203" s="9">
        <v>7</v>
      </c>
      <c r="B203" s="10" t="s">
        <v>197</v>
      </c>
      <c r="C203" s="17">
        <v>8807.6</v>
      </c>
      <c r="D203" s="17">
        <v>9936</v>
      </c>
      <c r="E203" s="17">
        <v>9205</v>
      </c>
      <c r="F203" s="17">
        <v>12602</v>
      </c>
      <c r="G203" s="17">
        <v>15337</v>
      </c>
      <c r="H203" s="17">
        <v>16893</v>
      </c>
      <c r="K203" s="15" t="s">
        <v>198</v>
      </c>
      <c r="L203" s="17">
        <f t="shared" si="205"/>
        <v>1.1324090493514893</v>
      </c>
      <c r="M203" s="17">
        <f t="shared" si="206"/>
        <v>1.1757329888648616</v>
      </c>
      <c r="N203" s="17">
        <f t="shared" si="207"/>
        <v>0.72381395426054573</v>
      </c>
      <c r="O203" s="17">
        <f t="shared" si="208"/>
        <v>1.170630833919128</v>
      </c>
    </row>
    <row r="204" spans="1:17">
      <c r="A204" s="9">
        <v>8</v>
      </c>
      <c r="B204" s="10" t="s">
        <v>199</v>
      </c>
      <c r="C204" s="17"/>
      <c r="D204" s="17"/>
      <c r="E204" s="17">
        <v>48</v>
      </c>
      <c r="F204" s="17">
        <v>25</v>
      </c>
      <c r="G204" s="17">
        <v>37</v>
      </c>
      <c r="H204" s="17">
        <v>20</v>
      </c>
      <c r="K204" s="15" t="s">
        <v>200</v>
      </c>
      <c r="L204" s="17">
        <f>N191</f>
        <v>0.25575719874339425</v>
      </c>
      <c r="M204" s="17">
        <f>O191</f>
        <v>0.59324453213744821</v>
      </c>
      <c r="N204" s="17">
        <f t="shared" si="207"/>
        <v>0.30851993122590765</v>
      </c>
      <c r="O204" s="17">
        <f t="shared" si="208"/>
        <v>0.5106001468671103</v>
      </c>
    </row>
    <row r="205" spans="1:17">
      <c r="A205" s="9">
        <v>9</v>
      </c>
      <c r="B205" s="10" t="s">
        <v>201</v>
      </c>
      <c r="C205" s="17"/>
      <c r="D205" s="17"/>
      <c r="E205" s="17">
        <v>14</v>
      </c>
      <c r="F205" s="17">
        <v>16</v>
      </c>
      <c r="G205" s="17">
        <v>11</v>
      </c>
      <c r="H205" s="17">
        <v>8</v>
      </c>
      <c r="K205" s="15" t="s">
        <v>202</v>
      </c>
      <c r="L205" s="17">
        <f t="shared" si="205"/>
        <v>1.0030768437940194</v>
      </c>
      <c r="M205" s="17">
        <f t="shared" si="206"/>
        <v>0.36343187715083364</v>
      </c>
      <c r="N205" s="17">
        <f t="shared" si="207"/>
        <v>0.42199852469488225</v>
      </c>
      <c r="O205" s="17">
        <f t="shared" si="208"/>
        <v>0.76949545491246552</v>
      </c>
    </row>
    <row r="206" spans="1:17">
      <c r="A206" s="9">
        <v>10</v>
      </c>
      <c r="B206" s="10" t="s">
        <v>203</v>
      </c>
      <c r="C206" s="17">
        <v>69</v>
      </c>
      <c r="D206" s="17">
        <v>72</v>
      </c>
      <c r="E206" s="17">
        <v>75</v>
      </c>
      <c r="F206" s="17">
        <v>64</v>
      </c>
      <c r="G206" s="17">
        <v>33</v>
      </c>
      <c r="H206" s="17">
        <v>51</v>
      </c>
      <c r="K206" s="15" t="s">
        <v>204</v>
      </c>
      <c r="L206" s="17">
        <f t="shared" si="205"/>
        <v>1.3906088975118704</v>
      </c>
      <c r="M206" s="17">
        <f t="shared" si="206"/>
        <v>1.3962243819577254</v>
      </c>
      <c r="N206" s="17">
        <f t="shared" si="207"/>
        <v>1.4109716100349223</v>
      </c>
      <c r="O206" s="17">
        <f t="shared" si="208"/>
        <v>1.4197311264551851</v>
      </c>
    </row>
    <row r="207" spans="1:17">
      <c r="A207" s="9">
        <v>11</v>
      </c>
      <c r="B207" s="10" t="s">
        <v>205</v>
      </c>
      <c r="C207" s="17">
        <v>65</v>
      </c>
      <c r="D207" s="17">
        <v>55</v>
      </c>
      <c r="E207" s="17">
        <v>97</v>
      </c>
      <c r="F207" s="17">
        <v>72</v>
      </c>
      <c r="G207" s="17">
        <v>50</v>
      </c>
      <c r="H207" s="17">
        <v>54</v>
      </c>
      <c r="K207" s="15" t="s">
        <v>206</v>
      </c>
      <c r="L207" s="17">
        <f t="shared" si="205"/>
        <v>1.3906088975118704</v>
      </c>
      <c r="M207" s="17">
        <f t="shared" si="206"/>
        <v>1.3962243819577254</v>
      </c>
      <c r="N207" s="17">
        <f t="shared" si="207"/>
        <v>1.1194533232773545</v>
      </c>
      <c r="O207" s="17">
        <f t="shared" si="208"/>
        <v>1.1333959254217914</v>
      </c>
    </row>
    <row r="208" spans="1:17">
      <c r="A208" s="9">
        <v>12</v>
      </c>
      <c r="B208" s="10" t="s">
        <v>207</v>
      </c>
      <c r="C208" s="21">
        <v>6</v>
      </c>
      <c r="D208" s="21">
        <v>6</v>
      </c>
      <c r="E208" s="17">
        <v>6</v>
      </c>
      <c r="F208" s="17">
        <v>6</v>
      </c>
      <c r="G208" s="17">
        <v>6</v>
      </c>
      <c r="H208" s="17">
        <v>6</v>
      </c>
      <c r="K208" s="15" t="s">
        <v>208</v>
      </c>
      <c r="L208" s="17">
        <f t="shared" si="205"/>
        <v>1.2811396864529003</v>
      </c>
      <c r="M208" s="17">
        <f t="shared" si="206"/>
        <v>1.3591900280365341</v>
      </c>
      <c r="N208" s="17">
        <f t="shared" si="207"/>
        <v>0.99713270790357145</v>
      </c>
      <c r="O208" s="17">
        <f t="shared" si="208"/>
        <v>1.012673437428329</v>
      </c>
    </row>
    <row r="209" spans="1:8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1</v>
      </c>
      <c r="G209" s="21">
        <v>1</v>
      </c>
      <c r="H209" s="21">
        <v>1</v>
      </c>
    </row>
    <row r="210" spans="1:8">
      <c r="A210" s="9">
        <v>14</v>
      </c>
      <c r="B210" s="10" t="s">
        <v>211</v>
      </c>
      <c r="C210" s="17">
        <v>15</v>
      </c>
      <c r="D210" s="17">
        <v>14</v>
      </c>
      <c r="E210" s="17">
        <v>18</v>
      </c>
      <c r="F210" s="17">
        <v>8</v>
      </c>
      <c r="G210" s="21">
        <v>8</v>
      </c>
      <c r="H210" s="21">
        <v>8</v>
      </c>
    </row>
    <row r="211" spans="1:8">
      <c r="A211" s="9">
        <v>15</v>
      </c>
      <c r="B211" s="10" t="s">
        <v>213</v>
      </c>
      <c r="C211" s="17">
        <v>1709</v>
      </c>
      <c r="D211" s="17">
        <v>1681</v>
      </c>
      <c r="E211" s="17">
        <v>1681</v>
      </c>
      <c r="F211" s="17">
        <v>1625</v>
      </c>
      <c r="G211" s="17">
        <v>1608</v>
      </c>
      <c r="H211" s="17">
        <v>1565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361"/>
  <sheetViews>
    <sheetView topLeftCell="A298" zoomScale="70" zoomScaleNormal="70" workbookViewId="0">
      <selection activeCell="C317" sqref="C317"/>
    </sheetView>
  </sheetViews>
  <sheetFormatPr baseColWidth="10" defaultColWidth="8.83203125" defaultRowHeight="15"/>
  <cols>
    <col min="2" max="2" width="74.5" customWidth="1"/>
    <col min="7" max="8" width="9.1640625" customWidth="1"/>
    <col min="11" max="11" width="73.5" customWidth="1"/>
  </cols>
  <sheetData>
    <row r="1" spans="1:17" ht="16">
      <c r="A1" s="20" t="s">
        <v>351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4.0943184164047981</v>
      </c>
      <c r="D5" s="17">
        <f t="shared" si="0"/>
        <v>4.172862560662125</v>
      </c>
      <c r="E5" s="17">
        <f t="shared" si="0"/>
        <v>4.3727382388419782</v>
      </c>
      <c r="F5" s="17">
        <f t="shared" si="0"/>
        <v>4.4822112242039411</v>
      </c>
      <c r="G5" s="17">
        <f t="shared" si="0"/>
        <v>4.5146992950939477</v>
      </c>
      <c r="H5" s="17">
        <f t="shared" ref="H5" si="1">H17/H31*1000</f>
        <v>4.526075689360737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0.89132169973928121</v>
      </c>
      <c r="M5" s="17">
        <f t="shared" si="2"/>
        <v>0.90112608573862629</v>
      </c>
      <c r="N5" s="17">
        <f t="shared" si="2"/>
        <v>0.92572880674750613</v>
      </c>
      <c r="O5" s="17">
        <f t="shared" si="2"/>
        <v>0.93900154382243972</v>
      </c>
      <c r="P5" s="17">
        <f t="shared" si="2"/>
        <v>0.94291392066846069</v>
      </c>
      <c r="Q5" s="17">
        <f t="shared" si="2"/>
        <v>0.94428109750972156</v>
      </c>
    </row>
    <row r="6" spans="1:17">
      <c r="A6" s="9">
        <v>2</v>
      </c>
      <c r="B6" s="15" t="s">
        <v>176</v>
      </c>
      <c r="C6" s="17">
        <f t="shared" ref="C6:G6" si="3">C18/C31*1000</f>
        <v>1.8693946831203982</v>
      </c>
      <c r="D6" s="17">
        <f t="shared" si="3"/>
        <v>1.9481043446185058</v>
      </c>
      <c r="E6" s="17">
        <f t="shared" si="3"/>
        <v>2.0993783056509234</v>
      </c>
      <c r="F6" s="17">
        <f t="shared" si="3"/>
        <v>2.1477262115977216</v>
      </c>
      <c r="G6" s="17">
        <f t="shared" si="3"/>
        <v>2.2514557842374519</v>
      </c>
      <c r="H6" s="17">
        <f t="shared" ref="H6" si="4">H18/H31*1000</f>
        <v>2.3048353774317207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0.64536711583990192</v>
      </c>
      <c r="M6" s="17">
        <f t="shared" si="2"/>
        <v>0.66087392230139264</v>
      </c>
      <c r="N6" s="17">
        <f t="shared" si="2"/>
        <v>0.68994905236498583</v>
      </c>
      <c r="O6" s="17">
        <f t="shared" si="2"/>
        <v>0.69905256074950783</v>
      </c>
      <c r="P6" s="17">
        <f t="shared" si="2"/>
        <v>0.71829542671393398</v>
      </c>
      <c r="Q6" s="17">
        <f t="shared" si="2"/>
        <v>0.72805112190528276</v>
      </c>
    </row>
    <row r="7" spans="1:17">
      <c r="A7" s="9">
        <v>3</v>
      </c>
      <c r="B7" s="15" t="s">
        <v>177</v>
      </c>
      <c r="C7" s="17">
        <f>C19/C31*1000+0.00001</f>
        <v>2.6159010016744277</v>
      </c>
      <c r="D7" s="17">
        <f>D19/D31*1000+0.00001</f>
        <v>2.011053100367719</v>
      </c>
      <c r="E7" s="17">
        <f>E19/E31*1000+0.00001</f>
        <v>1.6145595035724225</v>
      </c>
      <c r="F7" s="17">
        <f>F19/F31*1000+0.00001</f>
        <v>1.9224584078812217</v>
      </c>
      <c r="G7" s="17">
        <f>G19/G31*1000</f>
        <v>2.4494895914373953</v>
      </c>
      <c r="H7" s="17">
        <f>H19/H31*1000</f>
        <v>3.3328158400706971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1.1451660482317372</v>
      </c>
      <c r="M7" s="17">
        <f t="shared" si="2"/>
        <v>1.0031692510780907</v>
      </c>
      <c r="N7" s="17">
        <f t="shared" si="2"/>
        <v>0.88404058599603985</v>
      </c>
      <c r="O7" s="17">
        <f t="shared" si="2"/>
        <v>0.97749195863941962</v>
      </c>
      <c r="P7" s="17">
        <f t="shared" si="2"/>
        <v>1.1114282981675228</v>
      </c>
      <c r="Q7" s="17">
        <f t="shared" si="2"/>
        <v>1.2588933247928704</v>
      </c>
    </row>
    <row r="8" spans="1:17">
      <c r="A8" s="9">
        <v>4</v>
      </c>
      <c r="B8" s="15" t="s">
        <v>178</v>
      </c>
      <c r="C8" s="17">
        <f t="shared" ref="C8:G8" si="5">C20/C31*1000</f>
        <v>25.018923320411957</v>
      </c>
      <c r="D8" s="17">
        <f t="shared" si="5"/>
        <v>25.463683415753135</v>
      </c>
      <c r="E8" s="17">
        <f t="shared" si="5"/>
        <v>25.829312424607963</v>
      </c>
      <c r="F8" s="17">
        <f t="shared" si="5"/>
        <v>26.160239051265293</v>
      </c>
      <c r="G8" s="17">
        <f t="shared" si="5"/>
        <v>26.755781879906642</v>
      </c>
      <c r="H8" s="17">
        <f t="shared" ref="H8" si="6">H20/H31*1000</f>
        <v>27.290206240968747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0.90074782811203069</v>
      </c>
      <c r="M8" s="17">
        <f t="shared" si="2"/>
        <v>0.90993204248782589</v>
      </c>
      <c r="N8" s="17">
        <f t="shared" si="2"/>
        <v>0.91743135068693338</v>
      </c>
      <c r="O8" s="17">
        <f t="shared" si="2"/>
        <v>0.92418014768349643</v>
      </c>
      <c r="P8" s="17">
        <f t="shared" si="2"/>
        <v>0.93623485572285003</v>
      </c>
      <c r="Q8" s="17">
        <f t="shared" si="2"/>
        <v>0.94695585672228189</v>
      </c>
    </row>
    <row r="9" spans="1:17">
      <c r="A9" s="9">
        <v>5</v>
      </c>
      <c r="B9" s="15" t="s">
        <v>179</v>
      </c>
      <c r="C9" s="17">
        <f t="shared" ref="C9:G9" si="7">C21/C31*1000</f>
        <v>1.9772002660733536</v>
      </c>
      <c r="D9" s="17">
        <f t="shared" si="7"/>
        <v>2.0945003515809613</v>
      </c>
      <c r="E9" s="17">
        <f t="shared" si="7"/>
        <v>2.1098172033033311</v>
      </c>
      <c r="F9" s="17">
        <f t="shared" si="7"/>
        <v>2.181576244280512</v>
      </c>
      <c r="G9" s="17">
        <f t="shared" si="7"/>
        <v>2.3127519626564816</v>
      </c>
      <c r="H9" s="17">
        <f t="shared" ref="H9" si="8">H21/H31*1000</f>
        <v>2.5138230411884828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0.44721602478802014</v>
      </c>
      <c r="M9" s="17">
        <f t="shared" si="2"/>
        <v>0.4623037500742323</v>
      </c>
      <c r="N9" s="17">
        <f t="shared" si="2"/>
        <v>0.46424711038634126</v>
      </c>
      <c r="O9" s="17">
        <f t="shared" si="2"/>
        <v>0.47327309894571135</v>
      </c>
      <c r="P9" s="17">
        <f t="shared" si="2"/>
        <v>0.48945325792773997</v>
      </c>
      <c r="Q9" s="17">
        <f t="shared" si="2"/>
        <v>0.51351769780373335</v>
      </c>
    </row>
    <row r="10" spans="1:17">
      <c r="A10" s="9">
        <v>6</v>
      </c>
      <c r="B10" s="15" t="s">
        <v>180</v>
      </c>
      <c r="C10" s="17">
        <f t="shared" ref="C10:G10" si="9">(C22-C23)/C22*100</f>
        <v>-4.6938735304758987</v>
      </c>
      <c r="D10" s="17">
        <f t="shared" si="9"/>
        <v>-4.5822565732632237</v>
      </c>
      <c r="E10" s="17">
        <f t="shared" si="9"/>
        <v>-3.442996800470937</v>
      </c>
      <c r="F10" s="17">
        <f t="shared" si="9"/>
        <v>-1.3828054642858059</v>
      </c>
      <c r="G10" s="17">
        <f t="shared" si="9"/>
        <v>-0.11363525024712946</v>
      </c>
      <c r="H10" s="17">
        <f t="shared" ref="H10" si="10">(H22-H23)/H22*100</f>
        <v>-0.43695151847917152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0.74939080792242574</v>
      </c>
      <c r="M10" s="17">
        <f t="shared" si="11"/>
        <v>0.75531189481685446</v>
      </c>
      <c r="N10" s="17">
        <f t="shared" si="11"/>
        <v>0.8171082707570485</v>
      </c>
      <c r="O10" s="17">
        <f t="shared" si="11"/>
        <v>0.93146948372123961</v>
      </c>
      <c r="P10" s="17">
        <f t="shared" si="11"/>
        <v>1.0002117531697481</v>
      </c>
      <c r="Q10" s="17">
        <f t="shared" si="11"/>
        <v>0.98298027401431898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-5.0686647490025054</v>
      </c>
      <c r="F11" s="17">
        <f>(F25-F24)/F31*1000</f>
        <v>-5.3809879540573355</v>
      </c>
      <c r="G11" s="17">
        <f>(G25-G24)/G31*1000</f>
        <v>-7.8742013815215604</v>
      </c>
      <c r="H11" s="17">
        <f>(H25-H24)/H31*1000</f>
        <v>-6.8309110667924573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0.61366944011239555</v>
      </c>
      <c r="O11" s="17">
        <f t="shared" si="12"/>
        <v>0.60000232206627435</v>
      </c>
      <c r="P11" s="17">
        <f t="shared" si="12"/>
        <v>0.50342896673001358</v>
      </c>
      <c r="Q11" s="17">
        <f t="shared" si="12"/>
        <v>0.54116175388967602</v>
      </c>
    </row>
    <row r="12" spans="1:17">
      <c r="A12" s="9">
        <v>8</v>
      </c>
      <c r="B12" s="15" t="s">
        <v>182</v>
      </c>
      <c r="C12" s="17">
        <f t="shared" ref="C12:H12" si="13">(C26-C27)/C31*1000</f>
        <v>-0.98630639722916702</v>
      </c>
      <c r="D12" s="17">
        <f t="shared" si="13"/>
        <v>-2.6858480017521411</v>
      </c>
      <c r="E12" s="17">
        <f t="shared" si="13"/>
        <v>-1.2410689431196067</v>
      </c>
      <c r="F12" s="17">
        <f t="shared" si="13"/>
        <v>-4.4005042487627231</v>
      </c>
      <c r="G12" s="17">
        <f t="shared" si="13"/>
        <v>-5.0569347195699832</v>
      </c>
      <c r="H12" s="17">
        <f t="shared" si="13"/>
        <v>2.1376452464263109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0.82023407046318353</v>
      </c>
      <c r="M12" s="17">
        <f>(ATAN(D12/10)+3.1415/2)/3.1415*1.75</f>
        <v>0.72883206547289259</v>
      </c>
      <c r="N12" s="17">
        <f t="shared" si="12"/>
        <v>0.80621687669003339</v>
      </c>
      <c r="O12" s="17">
        <f t="shared" si="12"/>
        <v>0.64407179381715429</v>
      </c>
      <c r="P12" s="17">
        <f t="shared" si="12"/>
        <v>0.61418955586703405</v>
      </c>
      <c r="Q12" s="17">
        <f t="shared" si="12"/>
        <v>0.99231376757248468</v>
      </c>
    </row>
    <row r="13" spans="1:17">
      <c r="A13" s="9">
        <v>9</v>
      </c>
      <c r="B13" s="15" t="s">
        <v>183</v>
      </c>
      <c r="C13" s="17">
        <f t="shared" ref="C13:G13" si="14">C28/C31*1000</f>
        <v>0.64224602610271353</v>
      </c>
      <c r="D13" s="17">
        <f t="shared" si="14"/>
        <v>0.51872600892208731</v>
      </c>
      <c r="E13" s="17">
        <f t="shared" si="14"/>
        <v>0.52194488262039529</v>
      </c>
      <c r="F13" s="17">
        <f t="shared" si="14"/>
        <v>0.52525912783639928</v>
      </c>
      <c r="G13" s="17">
        <f t="shared" si="14"/>
        <v>0.53044769785699131</v>
      </c>
      <c r="H13" s="17">
        <f t="shared" ref="H13" si="15">H28/H31*1000</f>
        <v>0.53739684966024581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0.61363742952080258</v>
      </c>
      <c r="M13" s="17">
        <f t="shared" si="16"/>
        <v>0.54263325764999171</v>
      </c>
      <c r="N13" s="17">
        <f t="shared" si="16"/>
        <v>0.54456928147281669</v>
      </c>
      <c r="O13" s="17">
        <f t="shared" si="16"/>
        <v>0.54655738164606371</v>
      </c>
      <c r="P13" s="17">
        <f t="shared" si="16"/>
        <v>0.54965916762486389</v>
      </c>
      <c r="Q13" s="17">
        <f t="shared" si="16"/>
        <v>0.55379335636251692</v>
      </c>
    </row>
    <row r="14" spans="1:17">
      <c r="A14" s="9">
        <v>10</v>
      </c>
      <c r="B14" s="15" t="s">
        <v>184</v>
      </c>
      <c r="C14" s="17">
        <f t="shared" ref="C14:G14" si="17">C29/C31*100</f>
        <v>3.555290501640021E-2</v>
      </c>
      <c r="D14" s="17">
        <f t="shared" si="17"/>
        <v>3.5734458392410462E-2</v>
      </c>
      <c r="E14" s="17">
        <f t="shared" si="17"/>
        <v>3.595620302496056E-2</v>
      </c>
      <c r="F14" s="17">
        <f t="shared" si="17"/>
        <v>3.61845176953964E-2</v>
      </c>
      <c r="G14" s="17">
        <f t="shared" si="17"/>
        <v>3.6541952519037177E-2</v>
      </c>
      <c r="H14" s="17">
        <f t="shared" ref="H14" si="18">H29/H31*100</f>
        <v>3.70206718654836E-2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0.82174920885199065</v>
      </c>
      <c r="M14" s="17">
        <f t="shared" si="16"/>
        <v>0.82416248888805443</v>
      </c>
      <c r="N14" s="17">
        <f t="shared" si="16"/>
        <v>0.82710296146298679</v>
      </c>
      <c r="O14" s="17">
        <f t="shared" si="16"/>
        <v>0.83012252866393232</v>
      </c>
      <c r="P14" s="17">
        <f t="shared" si="16"/>
        <v>0.83483358464188129</v>
      </c>
      <c r="Q14" s="17">
        <f t="shared" si="16"/>
        <v>0.84111267504321974</v>
      </c>
    </row>
    <row r="15" spans="1:17">
      <c r="A15" s="9">
        <v>11</v>
      </c>
      <c r="B15" s="15" t="s">
        <v>185</v>
      </c>
      <c r="C15" s="17">
        <f t="shared" ref="C15:G15" si="19">C30/C31*1000</f>
        <v>4.2319425648553803</v>
      </c>
      <c r="D15" s="17">
        <f t="shared" si="19"/>
        <v>4.1498080713766985</v>
      </c>
      <c r="E15" s="17">
        <f t="shared" si="19"/>
        <v>3.9667811079150042</v>
      </c>
      <c r="F15" s="17">
        <f t="shared" si="19"/>
        <v>3.9336072462414791</v>
      </c>
      <c r="G15" s="17">
        <f t="shared" si="19"/>
        <v>3.9724638706179127</v>
      </c>
      <c r="H15" s="17">
        <f t="shared" ref="H15" si="20">H30/H31*1000</f>
        <v>4.0245052963445076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0.90844932327617678</v>
      </c>
      <c r="M15" s="17">
        <f t="shared" si="16"/>
        <v>0.89825645624528516</v>
      </c>
      <c r="N15" s="17">
        <f t="shared" si="16"/>
        <v>0.87522998500786275</v>
      </c>
      <c r="O15" s="17">
        <f t="shared" si="16"/>
        <v>0.87100853506593634</v>
      </c>
      <c r="P15" s="17">
        <f t="shared" si="16"/>
        <v>0.87595162457896469</v>
      </c>
      <c r="Q15" s="17">
        <f t="shared" si="16"/>
        <v>0.88253997887988789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C47+C77+C107+C137+C167+C197+C227+C257+C287+C317+C347</f>
        <v>357</v>
      </c>
      <c r="D17" s="17">
        <f t="shared" ref="D17:G17" si="21">D47+D77+D107+D137+D167+D197+D227+D257+D287+D317+D347</f>
        <v>362</v>
      </c>
      <c r="E17" s="17">
        <f t="shared" si="21"/>
        <v>377</v>
      </c>
      <c r="F17" s="17">
        <f t="shared" si="21"/>
        <v>384</v>
      </c>
      <c r="G17" s="17">
        <f t="shared" si="21"/>
        <v>383</v>
      </c>
      <c r="H17" s="17">
        <f t="shared" ref="H17" si="22">H47+H77+H107+H137+H167+H197+H227+H257+H287+H317+H347</f>
        <v>379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C48+C78+C108+C138+C168+C198+C228+C258+C288+C318+C348</f>
        <v>163</v>
      </c>
      <c r="D18" s="17">
        <f t="shared" si="23"/>
        <v>169</v>
      </c>
      <c r="E18" s="17">
        <f t="shared" si="23"/>
        <v>181</v>
      </c>
      <c r="F18" s="17">
        <f t="shared" si="23"/>
        <v>184</v>
      </c>
      <c r="G18" s="17">
        <f t="shared" si="23"/>
        <v>191</v>
      </c>
      <c r="H18" s="17">
        <f t="shared" ref="H18" si="24">H48+H78+H108+H138+H168+H198+H228+H258+H288+H318+H348</f>
        <v>193</v>
      </c>
      <c r="K18" s="15" t="s">
        <v>187</v>
      </c>
      <c r="L18" s="17">
        <f t="shared" ref="L18:L23" si="25">L5</f>
        <v>0.89132169973928121</v>
      </c>
      <c r="M18" s="17">
        <f t="shared" ref="M18:M23" si="26">N5</f>
        <v>0.92572880674750613</v>
      </c>
      <c r="N18" s="17">
        <f t="shared" ref="N18:N28" si="27">P5</f>
        <v>0.94291392066846069</v>
      </c>
      <c r="O18" s="17">
        <f>Q5</f>
        <v>0.94428109750972156</v>
      </c>
    </row>
    <row r="19" spans="1:15">
      <c r="A19" s="9">
        <v>3</v>
      </c>
      <c r="B19" s="10" t="s">
        <v>189</v>
      </c>
      <c r="C19" s="17">
        <f t="shared" ref="C19:G19" si="28">C49+C79+C109+C139+C169+C199+C229+C259+C289+C319+C349</f>
        <v>228.09000000000003</v>
      </c>
      <c r="D19" s="17">
        <f t="shared" si="28"/>
        <v>174.46</v>
      </c>
      <c r="E19" s="17">
        <f t="shared" si="28"/>
        <v>139.19999999999999</v>
      </c>
      <c r="F19" s="17">
        <f t="shared" si="28"/>
        <v>164.70000000000002</v>
      </c>
      <c r="G19" s="17">
        <f t="shared" si="28"/>
        <v>207.79999999999998</v>
      </c>
      <c r="H19" s="17">
        <f t="shared" ref="H19" si="29">H49+H79+H109+H139+H169+H199+H229+H259+H289+H319+H349</f>
        <v>279.08</v>
      </c>
      <c r="K19" s="15" t="s">
        <v>190</v>
      </c>
      <c r="L19" s="17">
        <f t="shared" si="25"/>
        <v>0.64536711583990192</v>
      </c>
      <c r="M19" s="17">
        <f t="shared" si="26"/>
        <v>0.68994905236498583</v>
      </c>
      <c r="N19" s="17">
        <f t="shared" si="27"/>
        <v>0.71829542671393398</v>
      </c>
      <c r="O19" s="17">
        <f t="shared" ref="O19:O28" si="30">Q6</f>
        <v>0.72805112190528276</v>
      </c>
    </row>
    <row r="20" spans="1:15">
      <c r="A20" s="9">
        <v>4</v>
      </c>
      <c r="B20" s="10" t="s">
        <v>191</v>
      </c>
      <c r="C20" s="17">
        <f t="shared" ref="C20:G20" si="31">C50+C80+C110+C140+C170+C200+C230+C260+C290+C320+C350</f>
        <v>2181.5</v>
      </c>
      <c r="D20" s="17">
        <f t="shared" si="31"/>
        <v>2209</v>
      </c>
      <c r="E20" s="17">
        <f t="shared" si="31"/>
        <v>2226.9</v>
      </c>
      <c r="F20" s="17">
        <f t="shared" si="31"/>
        <v>2241.2000000000003</v>
      </c>
      <c r="G20" s="17">
        <f t="shared" si="31"/>
        <v>2269.8000000000002</v>
      </c>
      <c r="H20" s="17">
        <f t="shared" ref="H20" si="32">H50+H80+H110+H140+H170+H200+H230+H260+H290+H320+H350</f>
        <v>2285.1999999999998</v>
      </c>
      <c r="K20" s="15" t="s">
        <v>192</v>
      </c>
      <c r="L20" s="17">
        <f t="shared" si="25"/>
        <v>1.1451660482317372</v>
      </c>
      <c r="M20" s="17">
        <f t="shared" si="26"/>
        <v>0.88404058599603985</v>
      </c>
      <c r="N20" s="17">
        <f t="shared" si="27"/>
        <v>1.1114282981675228</v>
      </c>
      <c r="O20" s="17">
        <f t="shared" si="30"/>
        <v>1.2588933247928704</v>
      </c>
    </row>
    <row r="21" spans="1:15">
      <c r="A21" s="9">
        <v>5</v>
      </c>
      <c r="B21" s="10" t="s">
        <v>193</v>
      </c>
      <c r="C21" s="17">
        <f t="shared" ref="C21:G21" si="33">C51+C81+C111+C141+C171+C201+C231+C261+C291+C321+C351</f>
        <v>172.39999999999998</v>
      </c>
      <c r="D21" s="17">
        <f t="shared" si="33"/>
        <v>181.7</v>
      </c>
      <c r="E21" s="17">
        <f t="shared" si="33"/>
        <v>181.9</v>
      </c>
      <c r="F21" s="17">
        <f t="shared" si="33"/>
        <v>186.9</v>
      </c>
      <c r="G21" s="17">
        <f t="shared" si="33"/>
        <v>196.19999999999996</v>
      </c>
      <c r="H21" s="17">
        <f t="shared" ref="H21" si="34">H51+H81+H111+H141+H171+H201+H231+H261+H291+H321+H351</f>
        <v>210.49999999999997</v>
      </c>
      <c r="K21" s="15" t="s">
        <v>194</v>
      </c>
      <c r="L21" s="17">
        <f t="shared" si="25"/>
        <v>0.90074782811203069</v>
      </c>
      <c r="M21" s="17">
        <f t="shared" si="26"/>
        <v>0.91743135068693338</v>
      </c>
      <c r="N21" s="17">
        <f t="shared" si="27"/>
        <v>0.93623485572285003</v>
      </c>
      <c r="O21" s="17">
        <f t="shared" si="30"/>
        <v>0.94695585672228189</v>
      </c>
    </row>
    <row r="22" spans="1:15">
      <c r="A22" s="9">
        <v>6</v>
      </c>
      <c r="B22" s="10" t="s">
        <v>195</v>
      </c>
      <c r="C22" s="17">
        <f t="shared" ref="C22:G22" si="35">C52+C82+C112+C142+C172+C202+C232+C262+C292+C322+C352</f>
        <v>2350174.1</v>
      </c>
      <c r="D22" s="17">
        <f t="shared" si="35"/>
        <v>2043205.1000000006</v>
      </c>
      <c r="E22" s="17">
        <f t="shared" si="35"/>
        <v>326860.59999999992</v>
      </c>
      <c r="F22" s="17">
        <f t="shared" si="35"/>
        <v>2303093.2999999993</v>
      </c>
      <c r="G22" s="17">
        <f t="shared" si="35"/>
        <v>2561793.1000000006</v>
      </c>
      <c r="H22" s="17">
        <f t="shared" ref="H22" si="36">H52+H82+H112+H142+H172+H202+H232+H262+H292+H322+H352</f>
        <v>2879427.0000000005</v>
      </c>
      <c r="K22" s="15" t="s">
        <v>196</v>
      </c>
      <c r="L22" s="17">
        <f t="shared" si="25"/>
        <v>0.44721602478802014</v>
      </c>
      <c r="M22" s="17">
        <f t="shared" si="26"/>
        <v>0.46424711038634126</v>
      </c>
      <c r="N22" s="17">
        <f t="shared" si="27"/>
        <v>0.48945325792773997</v>
      </c>
      <c r="O22" s="17">
        <f t="shared" si="30"/>
        <v>0.51351769780373335</v>
      </c>
    </row>
    <row r="23" spans="1:15">
      <c r="A23" s="9">
        <v>7</v>
      </c>
      <c r="B23" s="10" t="s">
        <v>197</v>
      </c>
      <c r="C23" s="17">
        <f t="shared" ref="C23:G23" si="37">C53+C83+C113+C143+C173+C203+C233+C263+C293+C323+C353</f>
        <v>2460488.3000000003</v>
      </c>
      <c r="D23" s="17">
        <f t="shared" si="37"/>
        <v>2136830</v>
      </c>
      <c r="E23" s="17">
        <f t="shared" si="37"/>
        <v>338114.4</v>
      </c>
      <c r="F23" s="17">
        <f t="shared" si="37"/>
        <v>2334940.5999999996</v>
      </c>
      <c r="G23" s="17">
        <f t="shared" si="37"/>
        <v>2564704.1999999993</v>
      </c>
      <c r="H23" s="17">
        <f t="shared" ref="H23" si="38">H53+H83+H113+H143+H173+H203+H233+H263+H293+H323+H353</f>
        <v>2892008.6999999997</v>
      </c>
      <c r="K23" s="15" t="s">
        <v>198</v>
      </c>
      <c r="L23" s="17">
        <f t="shared" si="25"/>
        <v>0.74939080792242574</v>
      </c>
      <c r="M23" s="17">
        <f t="shared" si="26"/>
        <v>0.8171082707570485</v>
      </c>
      <c r="N23" s="17">
        <f t="shared" si="27"/>
        <v>1.0002117531697481</v>
      </c>
      <c r="O23" s="17">
        <f t="shared" si="30"/>
        <v>0.98298027401431898</v>
      </c>
    </row>
    <row r="24" spans="1:15">
      <c r="A24" s="9">
        <v>8</v>
      </c>
      <c r="B24" s="10" t="s">
        <v>199</v>
      </c>
      <c r="C24" s="17">
        <f t="shared" ref="C24:G24" si="39">C54+C84+C114+C144+C174+C204+C234+C264+C294+C324+C354</f>
        <v>0</v>
      </c>
      <c r="D24" s="17">
        <f t="shared" si="39"/>
        <v>0</v>
      </c>
      <c r="E24" s="17">
        <f t="shared" si="39"/>
        <v>1437</v>
      </c>
      <c r="F24" s="17">
        <f t="shared" si="39"/>
        <v>1343</v>
      </c>
      <c r="G24" s="17">
        <f t="shared" si="39"/>
        <v>1504</v>
      </c>
      <c r="H24" s="17">
        <f t="shared" ref="H24" si="40">H54+H84+H114+H144+H174+H204+H234+H264+H294+H324+H354</f>
        <v>1343</v>
      </c>
      <c r="K24" s="15" t="s">
        <v>200</v>
      </c>
      <c r="L24" s="17">
        <f>N11</f>
        <v>0.61366944011239555</v>
      </c>
      <c r="M24" s="17">
        <f>O11</f>
        <v>0.60000232206627435</v>
      </c>
      <c r="N24" s="17">
        <f t="shared" si="27"/>
        <v>0.50342896673001358</v>
      </c>
      <c r="O24" s="17">
        <f t="shared" si="30"/>
        <v>0.54116175388967602</v>
      </c>
    </row>
    <row r="25" spans="1:15">
      <c r="A25" s="9">
        <v>9</v>
      </c>
      <c r="B25" s="10" t="s">
        <v>201</v>
      </c>
      <c r="C25" s="17">
        <f t="shared" ref="C25:G25" si="41">C55+C85+C115+C145+C175+C205+C235+C265+C295+C325+C355</f>
        <v>0</v>
      </c>
      <c r="D25" s="17">
        <f t="shared" si="41"/>
        <v>0</v>
      </c>
      <c r="E25" s="17">
        <f t="shared" si="41"/>
        <v>1000</v>
      </c>
      <c r="F25" s="17">
        <f t="shared" si="41"/>
        <v>882</v>
      </c>
      <c r="G25" s="17">
        <f t="shared" si="41"/>
        <v>836</v>
      </c>
      <c r="H25" s="17">
        <f t="shared" ref="H25" si="42">H55+H85+H115+H145+H175+H205+H235+H265+H295+H325+H355</f>
        <v>771</v>
      </c>
      <c r="K25" s="15" t="s">
        <v>202</v>
      </c>
      <c r="L25" s="17">
        <f>L12</f>
        <v>0.82023407046318353</v>
      </c>
      <c r="M25" s="17">
        <f>N12</f>
        <v>0.80621687669003339</v>
      </c>
      <c r="N25" s="17">
        <f t="shared" si="27"/>
        <v>0.61418955586703405</v>
      </c>
      <c r="O25" s="17">
        <f t="shared" si="30"/>
        <v>0.99231376757248468</v>
      </c>
    </row>
    <row r="26" spans="1:15">
      <c r="A26" s="9">
        <v>10</v>
      </c>
      <c r="B26" s="10" t="s">
        <v>203</v>
      </c>
      <c r="C26" s="17">
        <f t="shared" ref="C26:G26" si="43">C56+C86+C116+C146+C176+C206+C236+C266+C296+C326+C356</f>
        <v>1605</v>
      </c>
      <c r="D26" s="17">
        <f t="shared" si="43"/>
        <v>1514</v>
      </c>
      <c r="E26" s="17">
        <f t="shared" si="43"/>
        <v>1369</v>
      </c>
      <c r="F26" s="17">
        <f t="shared" si="43"/>
        <v>1366</v>
      </c>
      <c r="G26" s="17">
        <f t="shared" si="43"/>
        <v>1208</v>
      </c>
      <c r="H26" s="17">
        <f t="shared" ref="H26" si="44">H56+H86+H116+H146+H176+H206+H236+H266+H296+H326+H356</f>
        <v>1902</v>
      </c>
      <c r="K26" s="15" t="s">
        <v>204</v>
      </c>
      <c r="L26" s="17">
        <f>L13</f>
        <v>0.61363742952080258</v>
      </c>
      <c r="M26" s="17">
        <f>N13</f>
        <v>0.54456928147281669</v>
      </c>
      <c r="N26" s="17">
        <f t="shared" si="27"/>
        <v>0.54965916762486389</v>
      </c>
      <c r="O26" s="17">
        <f t="shared" si="30"/>
        <v>0.55379335636251692</v>
      </c>
    </row>
    <row r="27" spans="1:15">
      <c r="A27" s="9">
        <v>11</v>
      </c>
      <c r="B27" s="10" t="s">
        <v>205</v>
      </c>
      <c r="C27" s="17">
        <f t="shared" ref="C27:G27" si="45">C57+C87+C117+C147+C177+C207+C237+C267+C297+C327+C357</f>
        <v>1691</v>
      </c>
      <c r="D27" s="17">
        <f t="shared" si="45"/>
        <v>1747</v>
      </c>
      <c r="E27" s="17">
        <f t="shared" si="45"/>
        <v>1476</v>
      </c>
      <c r="F27" s="17">
        <f t="shared" si="45"/>
        <v>1743</v>
      </c>
      <c r="G27" s="17">
        <f t="shared" si="45"/>
        <v>1637</v>
      </c>
      <c r="H27" s="17">
        <f t="shared" ref="H27" si="46">H57+H87+H117+H147+H177+H207+H237+H267+H297+H327+H357</f>
        <v>1723</v>
      </c>
      <c r="K27" s="15" t="s">
        <v>206</v>
      </c>
      <c r="L27" s="17">
        <f>L14</f>
        <v>0.82174920885199065</v>
      </c>
      <c r="M27" s="17">
        <f>N14</f>
        <v>0.82710296146298679</v>
      </c>
      <c r="N27" s="17">
        <f t="shared" si="27"/>
        <v>0.83483358464188129</v>
      </c>
      <c r="O27" s="17">
        <f t="shared" si="30"/>
        <v>0.84111267504321974</v>
      </c>
    </row>
    <row r="28" spans="1:15">
      <c r="A28" s="9">
        <v>12</v>
      </c>
      <c r="B28" s="10" t="s">
        <v>207</v>
      </c>
      <c r="C28" s="17">
        <f t="shared" ref="C28:G28" si="47">C58+C88+C118+C148+C178+C208+C238+C268+C298+C328+C358</f>
        <v>56</v>
      </c>
      <c r="D28" s="17">
        <f t="shared" si="47"/>
        <v>45</v>
      </c>
      <c r="E28" s="17">
        <f t="shared" si="47"/>
        <v>45</v>
      </c>
      <c r="F28" s="17">
        <f t="shared" si="47"/>
        <v>45</v>
      </c>
      <c r="G28" s="17">
        <f t="shared" si="47"/>
        <v>45</v>
      </c>
      <c r="H28" s="17">
        <f t="shared" ref="H28" si="48">H58+H88+H118+H148+H178+H208+H238+H268+H298+H328+H358</f>
        <v>45</v>
      </c>
      <c r="K28" s="15" t="s">
        <v>208</v>
      </c>
      <c r="L28" s="17">
        <f>L15</f>
        <v>0.90844932327617678</v>
      </c>
      <c r="M28" s="17">
        <f>N15</f>
        <v>0.87522998500786275</v>
      </c>
      <c r="N28" s="17">
        <f t="shared" si="27"/>
        <v>0.87595162457896469</v>
      </c>
      <c r="O28" s="17">
        <f t="shared" si="30"/>
        <v>0.88253997887988789</v>
      </c>
    </row>
    <row r="29" spans="1:15">
      <c r="A29" s="9">
        <v>13</v>
      </c>
      <c r="B29" s="10" t="s">
        <v>209</v>
      </c>
      <c r="C29" s="17">
        <f t="shared" ref="C29:G29" si="49">C59+C89+C119+C149+C179+C209+C239+C269+C299+C329+C359</f>
        <v>31</v>
      </c>
      <c r="D29" s="17">
        <f t="shared" si="49"/>
        <v>31</v>
      </c>
      <c r="E29" s="17">
        <f t="shared" si="49"/>
        <v>31</v>
      </c>
      <c r="F29" s="17">
        <f t="shared" si="49"/>
        <v>31</v>
      </c>
      <c r="G29" s="17">
        <f t="shared" si="49"/>
        <v>31</v>
      </c>
      <c r="H29" s="17">
        <f t="shared" ref="H29" si="50">H59+H89+H119+H149+H179+H209+H239+H269+H299+H329+H359</f>
        <v>31</v>
      </c>
      <c r="M29" t="s">
        <v>210</v>
      </c>
      <c r="N29" s="52">
        <f>AVERAGE(N18:N28)</f>
        <v>0.77969094652845572</v>
      </c>
    </row>
    <row r="30" spans="1:15">
      <c r="A30" s="9">
        <v>14</v>
      </c>
      <c r="B30" s="10" t="s">
        <v>211</v>
      </c>
      <c r="C30" s="17">
        <f t="shared" ref="C30:G30" si="51">C60+C90+C120+C150+C180+C210+C240+C270+C300+C330+C360</f>
        <v>369</v>
      </c>
      <c r="D30" s="17">
        <f t="shared" si="51"/>
        <v>360</v>
      </c>
      <c r="E30" s="17">
        <f t="shared" si="51"/>
        <v>342</v>
      </c>
      <c r="F30" s="17">
        <f t="shared" si="51"/>
        <v>337</v>
      </c>
      <c r="G30" s="17">
        <f t="shared" si="51"/>
        <v>337</v>
      </c>
      <c r="H30" s="17">
        <f t="shared" ref="H30" si="52">H60+H90+H120+H150+H180+H210+H240+H270+H300+H330+H360</f>
        <v>337</v>
      </c>
      <c r="M30" t="s">
        <v>212</v>
      </c>
      <c r="N30" s="52">
        <f>STDEV(N18:N28)</f>
        <v>0.21604791064488521</v>
      </c>
    </row>
    <row r="31" spans="1:15">
      <c r="A31" s="9">
        <v>15</v>
      </c>
      <c r="B31" s="10" t="s">
        <v>213</v>
      </c>
      <c r="C31" s="17">
        <f t="shared" ref="C31:G31" si="53">C61+C91+C121+C151+C181+C211+C241+C271+C301+C331+C361</f>
        <v>87194</v>
      </c>
      <c r="D31" s="17">
        <f t="shared" si="53"/>
        <v>86751</v>
      </c>
      <c r="E31" s="17">
        <f t="shared" si="53"/>
        <v>86216</v>
      </c>
      <c r="F31" s="17">
        <f t="shared" si="53"/>
        <v>85672</v>
      </c>
      <c r="G31" s="17">
        <f t="shared" si="53"/>
        <v>84834</v>
      </c>
      <c r="H31" s="17">
        <f t="shared" ref="H31" si="54">H61+H91+H121+H151+H181+H211+H241+H271+H301+H331+H361</f>
        <v>83737</v>
      </c>
    </row>
    <row r="32" spans="1:15" ht="16">
      <c r="A32" s="20"/>
    </row>
    <row r="33" spans="1:17" ht="16">
      <c r="A33" s="20" t="s">
        <v>352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5.5366269165247015</v>
      </c>
      <c r="D35" s="17">
        <f t="shared" si="55"/>
        <v>5.6604390930209734</v>
      </c>
      <c r="E35" s="17">
        <f t="shared" si="55"/>
        <v>5.9613494923026531</v>
      </c>
      <c r="F35" s="17">
        <f t="shared" si="55"/>
        <v>6.1325550126258488</v>
      </c>
      <c r="G35" s="17">
        <f t="shared" si="55"/>
        <v>6.2276401219027431</v>
      </c>
      <c r="H35" s="17">
        <f t="shared" ref="H35" si="56">H47/H61*1000</f>
        <v>6.2973135928183828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1.0573864268852362</v>
      </c>
      <c r="M35" s="17">
        <f t="shared" si="57"/>
        <v>1.0694799347500945</v>
      </c>
      <c r="N35" s="17">
        <f t="shared" si="57"/>
        <v>1.0972885879013292</v>
      </c>
      <c r="O35" s="17">
        <f t="shared" si="57"/>
        <v>1.1121808938722579</v>
      </c>
      <c r="P35" s="17">
        <f t="shared" si="57"/>
        <v>1.1201803222010529</v>
      </c>
      <c r="Q35" s="17">
        <f t="shared" si="57"/>
        <v>1.1259236860009112</v>
      </c>
    </row>
    <row r="36" spans="1:17">
      <c r="A36" s="9">
        <v>2</v>
      </c>
      <c r="B36" s="15" t="s">
        <v>176</v>
      </c>
      <c r="C36" s="17">
        <f t="shared" ref="C36:G36" si="58">C48/C61*1000</f>
        <v>1.6052941947320141</v>
      </c>
      <c r="D36" s="17">
        <f t="shared" si="58"/>
        <v>1.6032457546706802</v>
      </c>
      <c r="E36" s="17">
        <f t="shared" si="58"/>
        <v>1.9325253848673436</v>
      </c>
      <c r="F36" s="17">
        <f t="shared" si="58"/>
        <v>1.9676647099334272</v>
      </c>
      <c r="G36" s="17">
        <f t="shared" si="58"/>
        <v>2.0869219557440042</v>
      </c>
      <c r="H36" s="17">
        <f t="shared" ref="H36" si="59">H48/H61*1000</f>
        <v>2.1102699805721175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0.5911875337547019</v>
      </c>
      <c r="M36" s="17">
        <f t="shared" si="57"/>
        <v>0.59075310326503594</v>
      </c>
      <c r="N36" s="17">
        <f t="shared" si="57"/>
        <v>0.65782607924967929</v>
      </c>
      <c r="O36" s="17">
        <f t="shared" si="57"/>
        <v>0.66468607668830959</v>
      </c>
      <c r="P36" s="17">
        <f t="shared" si="57"/>
        <v>0.68758926021624911</v>
      </c>
      <c r="Q36" s="17">
        <f t="shared" si="57"/>
        <v>0.69200756102694505</v>
      </c>
    </row>
    <row r="37" spans="1:17">
      <c r="A37" s="9">
        <v>3</v>
      </c>
      <c r="B37" s="15" t="s">
        <v>177</v>
      </c>
      <c r="C37" s="17">
        <f>C49/C61*1000+0.00001</f>
        <v>4.4882815240466511</v>
      </c>
      <c r="D37" s="17">
        <f>D49/D61*1000+0.00001</f>
        <v>2.5750189978078071</v>
      </c>
      <c r="E37" s="17">
        <f>E49/E61*1000+0.00001</f>
        <v>2.0799313887979038</v>
      </c>
      <c r="F37" s="17">
        <f>F49/F61*1000+0.00001</f>
        <v>2.8203294175712457</v>
      </c>
      <c r="G37" s="17">
        <f>G49/G61*1000</f>
        <v>4.4719756194514373</v>
      </c>
      <c r="H37" s="17">
        <f>H49/H61*1000</f>
        <v>4.0195618677564147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1.375991436933103</v>
      </c>
      <c r="M37" s="17">
        <f t="shared" si="57"/>
        <v>1.1371912247613902</v>
      </c>
      <c r="N37" s="17">
        <f t="shared" si="57"/>
        <v>1.022371252844265</v>
      </c>
      <c r="O37" s="17">
        <f t="shared" si="57"/>
        <v>1.1822916814816962</v>
      </c>
      <c r="P37" s="17">
        <f t="shared" si="57"/>
        <v>1.3747049162167737</v>
      </c>
      <c r="Q37" s="17">
        <f t="shared" si="57"/>
        <v>1.3354378715486601</v>
      </c>
    </row>
    <row r="38" spans="1:17">
      <c r="A38" s="9">
        <v>4</v>
      </c>
      <c r="B38" s="15" t="s">
        <v>178</v>
      </c>
      <c r="C38" s="17">
        <f t="shared" ref="C38:G38" si="60">C50/C61*1000</f>
        <v>24.082689031581708</v>
      </c>
      <c r="D38" s="17">
        <f t="shared" si="60"/>
        <v>24.526388116349835</v>
      </c>
      <c r="E38" s="17">
        <f t="shared" si="60"/>
        <v>24.965607599082873</v>
      </c>
      <c r="F38" s="17">
        <f t="shared" si="60"/>
        <v>25.448463581805662</v>
      </c>
      <c r="G38" s="17">
        <f t="shared" si="60"/>
        <v>26.053398701470783</v>
      </c>
      <c r="H38" s="17">
        <f t="shared" ref="H38" si="61">H50/H61*1000</f>
        <v>26.40182220138005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0.88118533620877881</v>
      </c>
      <c r="M38" s="17">
        <f t="shared" si="57"/>
        <v>0.89049584850237951</v>
      </c>
      <c r="N38" s="17">
        <f t="shared" si="57"/>
        <v>0.89964223539300048</v>
      </c>
      <c r="O38" s="17">
        <f t="shared" si="57"/>
        <v>0.9096188859299954</v>
      </c>
      <c r="P38" s="17">
        <f t="shared" si="57"/>
        <v>0.92200526490814039</v>
      </c>
      <c r="Q38" s="17">
        <f t="shared" si="57"/>
        <v>0.92908405685711126</v>
      </c>
    </row>
    <row r="39" spans="1:17">
      <c r="A39" s="9">
        <v>5</v>
      </c>
      <c r="B39" s="15" t="s">
        <v>179</v>
      </c>
      <c r="C39" s="17">
        <f t="shared" ref="C39:G39" si="62">C51/C61*1000</f>
        <v>1.6609880749574106</v>
      </c>
      <c r="D39" s="17">
        <f t="shared" si="62"/>
        <v>1.9009913948238066</v>
      </c>
      <c r="E39" s="17">
        <f t="shared" si="62"/>
        <v>1.9030461840812316</v>
      </c>
      <c r="F39" s="17">
        <f t="shared" si="62"/>
        <v>1.9053553274522022</v>
      </c>
      <c r="G39" s="17">
        <f t="shared" si="62"/>
        <v>2.090234530276931</v>
      </c>
      <c r="H39" s="17">
        <f t="shared" ref="H39" si="63">H51/H61*1000</f>
        <v>2.4720305486701948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0.4045244113959644</v>
      </c>
      <c r="M39" s="17">
        <f t="shared" si="57"/>
        <v>0.43720949054810748</v>
      </c>
      <c r="N39" s="17">
        <f t="shared" si="57"/>
        <v>0.43748150122680479</v>
      </c>
      <c r="O39" s="17">
        <f t="shared" si="57"/>
        <v>0.43778703435436561</v>
      </c>
      <c r="P39" s="17">
        <f t="shared" si="57"/>
        <v>0.4617614418312736</v>
      </c>
      <c r="Q39" s="17">
        <f t="shared" si="57"/>
        <v>0.50858517676786941</v>
      </c>
    </row>
    <row r="40" spans="1:17">
      <c r="A40" s="9">
        <v>6</v>
      </c>
      <c r="B40" s="15" t="s">
        <v>180</v>
      </c>
      <c r="C40" s="17">
        <f t="shared" ref="C40:G40" si="64">(C52-C53)/C52*100</f>
        <v>-4.9707169923608454</v>
      </c>
      <c r="D40" s="17">
        <f t="shared" si="64"/>
        <v>-4.695953723443524</v>
      </c>
      <c r="E40" s="17">
        <f t="shared" si="64"/>
        <v>-7.5167768720963997</v>
      </c>
      <c r="F40" s="17">
        <f t="shared" si="64"/>
        <v>-2.0381344411971036</v>
      </c>
      <c r="G40" s="17">
        <f t="shared" si="64"/>
        <v>0.28600853430641637</v>
      </c>
      <c r="H40" s="17">
        <f t="shared" ref="H40" si="65">(H52-H53)/H52*100</f>
        <v>1.7764113752998835E-2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0.73483108529743624</v>
      </c>
      <c r="M40" s="17">
        <f t="shared" si="66"/>
        <v>0.74928072653526301</v>
      </c>
      <c r="N40" s="17">
        <f t="shared" si="66"/>
        <v>0.61154127085224386</v>
      </c>
      <c r="O40" s="17">
        <f t="shared" si="66"/>
        <v>0.89514924500471715</v>
      </c>
      <c r="P40" s="17">
        <f t="shared" si="66"/>
        <v>1.0211762754047056</v>
      </c>
      <c r="Q40" s="17">
        <f t="shared" si="66"/>
        <v>1.0071476807074899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-2.6203734032099573</v>
      </c>
      <c r="F41" s="17">
        <f>(F55-F54)/F61*1000</f>
        <v>-4.164890302692422</v>
      </c>
      <c r="G41" s="17">
        <f>(G55-G54)/G61*1000</f>
        <v>-5.2007420166953757</v>
      </c>
      <c r="H41" s="17">
        <f>(H55-H54)/H61*1000</f>
        <v>-4.8234742413076974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0.73223952520464397</v>
      </c>
      <c r="O41" s="17">
        <f t="shared" si="67"/>
        <v>0.65516248135317801</v>
      </c>
      <c r="P41" s="17">
        <f t="shared" si="67"/>
        <v>0.60784705647489046</v>
      </c>
      <c r="Q41" s="17">
        <f t="shared" si="67"/>
        <v>0.62464327771161976</v>
      </c>
    </row>
    <row r="42" spans="1:17">
      <c r="A42" s="9">
        <v>8</v>
      </c>
      <c r="B42" s="15" t="s">
        <v>182</v>
      </c>
      <c r="C42" s="17">
        <f t="shared" ref="C42:H42" si="68">(C56-C57)/C61*1000</f>
        <v>4.6520770541213476</v>
      </c>
      <c r="D42" s="17">
        <f t="shared" si="68"/>
        <v>0.42535091450446622</v>
      </c>
      <c r="E42" s="17">
        <f t="shared" si="68"/>
        <v>1.4084507042253522</v>
      </c>
      <c r="F42" s="17">
        <f t="shared" si="68"/>
        <v>-5.8374053061358344</v>
      </c>
      <c r="G42" s="17">
        <f t="shared" si="68"/>
        <v>-5.8632569232807734</v>
      </c>
      <c r="H42" s="17">
        <f t="shared" si="68"/>
        <v>6.6992697795940234E-2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1.1175592126750329</v>
      </c>
      <c r="M42" s="17">
        <f>(ATAN(D42/10)+3.1415/2)/3.1415*1.75</f>
        <v>0.89868026985355309</v>
      </c>
      <c r="N42" s="17">
        <f t="shared" si="67"/>
        <v>0.95294625927254684</v>
      </c>
      <c r="O42" s="17">
        <f t="shared" si="67"/>
        <v>0.58066230533267338</v>
      </c>
      <c r="P42" s="17">
        <f t="shared" si="67"/>
        <v>0.57958942608498132</v>
      </c>
      <c r="Q42" s="17">
        <f t="shared" si="67"/>
        <v>0.87873183088692886</v>
      </c>
    </row>
    <row r="43" spans="1:17">
      <c r="A43" s="9">
        <v>9</v>
      </c>
      <c r="B43" s="15" t="s">
        <v>183</v>
      </c>
      <c r="C43" s="17">
        <f t="shared" ref="C43:G43" si="69">C58/C61*1000</f>
        <v>0.45865548420914687</v>
      </c>
      <c r="D43" s="17">
        <f t="shared" si="69"/>
        <v>0.29447371004155348</v>
      </c>
      <c r="E43" s="17">
        <f t="shared" si="69"/>
        <v>0.2947920078611202</v>
      </c>
      <c r="F43" s="17">
        <f t="shared" si="69"/>
        <v>0.32794411832223791</v>
      </c>
      <c r="G43" s="17">
        <f t="shared" si="69"/>
        <v>0.33125745329269907</v>
      </c>
      <c r="H43" s="17">
        <f t="shared" ref="H43" si="70">H58/H61*1000</f>
        <v>0.33496348897970118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0.50551439631436768</v>
      </c>
      <c r="M43" s="17">
        <f t="shared" si="71"/>
        <v>0.39169008781625092</v>
      </c>
      <c r="N43" s="17">
        <f t="shared" si="71"/>
        <v>0.39193377851585659</v>
      </c>
      <c r="O43" s="17">
        <f t="shared" si="71"/>
        <v>0.41673429759767311</v>
      </c>
      <c r="P43" s="17">
        <f t="shared" si="71"/>
        <v>0.41915313198107018</v>
      </c>
      <c r="Q43" s="17">
        <f t="shared" si="71"/>
        <v>0.42184651992353922</v>
      </c>
    </row>
    <row r="44" spans="1:17">
      <c r="A44" s="9">
        <v>10</v>
      </c>
      <c r="B44" s="15" t="s">
        <v>184</v>
      </c>
      <c r="C44" s="17">
        <f t="shared" ref="C44:G44" si="72">C59/C61*100</f>
        <v>3.2761106014939062E-2</v>
      </c>
      <c r="D44" s="17">
        <f t="shared" si="72"/>
        <v>3.2719301115728169E-2</v>
      </c>
      <c r="E44" s="17">
        <f t="shared" si="72"/>
        <v>3.2754667540124467E-2</v>
      </c>
      <c r="F44" s="17">
        <f t="shared" si="72"/>
        <v>3.2794411832223792E-2</v>
      </c>
      <c r="G44" s="17">
        <f t="shared" si="72"/>
        <v>3.3125745329269908E-2</v>
      </c>
      <c r="H44" s="17">
        <f t="shared" ref="H44" si="73">H59/H61*100</f>
        <v>3.3496348897970124E-2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0.78395626102488258</v>
      </c>
      <c r="M44" s="17">
        <f t="shared" si="71"/>
        <v>0.78338017563250173</v>
      </c>
      <c r="N44" s="17">
        <f t="shared" si="71"/>
        <v>0.78386755703171307</v>
      </c>
      <c r="O44" s="17">
        <f t="shared" si="71"/>
        <v>0.78441500305085177</v>
      </c>
      <c r="P44" s="17">
        <f t="shared" si="71"/>
        <v>0.78896795199498593</v>
      </c>
      <c r="Q44" s="17">
        <f t="shared" si="71"/>
        <v>0.79403769049092499</v>
      </c>
    </row>
    <row r="45" spans="1:17">
      <c r="A45" s="9">
        <v>11</v>
      </c>
      <c r="B45" s="15" t="s">
        <v>185</v>
      </c>
      <c r="C45" s="17">
        <f t="shared" ref="C45:G45" si="74">C60/C61*1000</f>
        <v>6.8470711571222642</v>
      </c>
      <c r="D45" s="17">
        <f t="shared" si="74"/>
        <v>6.7074567287242743</v>
      </c>
      <c r="E45" s="17">
        <f t="shared" si="74"/>
        <v>6.3216508352440224</v>
      </c>
      <c r="F45" s="17">
        <f t="shared" si="74"/>
        <v>6.2965270717869677</v>
      </c>
      <c r="G45" s="17">
        <f t="shared" si="74"/>
        <v>6.3601431032198228</v>
      </c>
      <c r="H45" s="17">
        <f t="shared" ref="H45" si="75">H60/H61*1000</f>
        <v>6.4312989884102638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1.1680150413824453</v>
      </c>
      <c r="M45" s="17">
        <f t="shared" si="71"/>
        <v>1.1578385988299951</v>
      </c>
      <c r="N45" s="17">
        <f t="shared" si="71"/>
        <v>1.1279068356119686</v>
      </c>
      <c r="O45" s="17">
        <f t="shared" si="71"/>
        <v>1.1258593980935629</v>
      </c>
      <c r="P45" s="17">
        <f t="shared" si="71"/>
        <v>1.131019459794411</v>
      </c>
      <c r="Q45" s="17">
        <f t="shared" si="71"/>
        <v>1.1366972838427498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169</v>
      </c>
      <c r="D47" s="17">
        <v>173</v>
      </c>
      <c r="E47" s="17">
        <v>182</v>
      </c>
      <c r="F47" s="17">
        <v>187</v>
      </c>
      <c r="G47" s="17">
        <v>188</v>
      </c>
      <c r="H47" s="17">
        <v>188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49</v>
      </c>
      <c r="D48" s="17">
        <v>49</v>
      </c>
      <c r="E48" s="17">
        <v>59</v>
      </c>
      <c r="F48" s="17">
        <v>60</v>
      </c>
      <c r="G48" s="17">
        <v>63</v>
      </c>
      <c r="H48" s="17">
        <v>63</v>
      </c>
      <c r="K48" s="15" t="s">
        <v>187</v>
      </c>
      <c r="L48" s="17">
        <f t="shared" ref="L48:L53" si="76">L35</f>
        <v>1.0573864268852362</v>
      </c>
      <c r="M48" s="17">
        <f t="shared" ref="M48:M53" si="77">N35</f>
        <v>1.0972885879013292</v>
      </c>
      <c r="N48" s="17">
        <f t="shared" ref="N48:N58" si="78">P35</f>
        <v>1.1201803222010529</v>
      </c>
      <c r="O48" s="17">
        <f>Q35</f>
        <v>1.1259236860009112</v>
      </c>
    </row>
    <row r="49" spans="1:17">
      <c r="A49" s="9">
        <v>3</v>
      </c>
      <c r="B49" s="10" t="s">
        <v>189</v>
      </c>
      <c r="C49" s="17">
        <v>137</v>
      </c>
      <c r="D49" s="17">
        <v>78.7</v>
      </c>
      <c r="E49" s="17">
        <v>63.5</v>
      </c>
      <c r="F49" s="17">
        <v>86</v>
      </c>
      <c r="G49" s="17">
        <v>135</v>
      </c>
      <c r="H49" s="17">
        <v>120</v>
      </c>
      <c r="K49" s="15" t="s">
        <v>190</v>
      </c>
      <c r="L49" s="17">
        <f t="shared" si="76"/>
        <v>0.5911875337547019</v>
      </c>
      <c r="M49" s="17">
        <f t="shared" si="77"/>
        <v>0.65782607924967929</v>
      </c>
      <c r="N49" s="17">
        <f t="shared" si="78"/>
        <v>0.68758926021624911</v>
      </c>
      <c r="O49" s="17">
        <f t="shared" ref="O49:O58" si="79">Q36</f>
        <v>0.69200756102694505</v>
      </c>
    </row>
    <row r="50" spans="1:17">
      <c r="A50" s="9">
        <v>4</v>
      </c>
      <c r="B50" s="10" t="s">
        <v>191</v>
      </c>
      <c r="C50" s="17">
        <v>735.1</v>
      </c>
      <c r="D50" s="17">
        <v>749.6</v>
      </c>
      <c r="E50" s="17">
        <v>762.2</v>
      </c>
      <c r="F50" s="17">
        <v>776</v>
      </c>
      <c r="G50" s="17">
        <v>786.5</v>
      </c>
      <c r="H50" s="17">
        <v>788.2</v>
      </c>
      <c r="K50" s="15" t="s">
        <v>192</v>
      </c>
      <c r="L50" s="17">
        <f t="shared" si="76"/>
        <v>1.375991436933103</v>
      </c>
      <c r="M50" s="17">
        <f t="shared" si="77"/>
        <v>1.022371252844265</v>
      </c>
      <c r="N50" s="17">
        <f t="shared" si="78"/>
        <v>1.3747049162167737</v>
      </c>
      <c r="O50" s="17">
        <f t="shared" si="79"/>
        <v>1.3354378715486601</v>
      </c>
    </row>
    <row r="51" spans="1:17">
      <c r="A51" s="9">
        <v>5</v>
      </c>
      <c r="B51" s="10" t="s">
        <v>193</v>
      </c>
      <c r="C51" s="17">
        <v>50.7</v>
      </c>
      <c r="D51" s="17">
        <v>58.1</v>
      </c>
      <c r="E51" s="17">
        <v>58.1</v>
      </c>
      <c r="F51" s="17">
        <v>58.1</v>
      </c>
      <c r="G51" s="17">
        <v>63.1</v>
      </c>
      <c r="H51" s="17">
        <v>73.8</v>
      </c>
      <c r="K51" s="15" t="s">
        <v>194</v>
      </c>
      <c r="L51" s="17">
        <f t="shared" si="76"/>
        <v>0.88118533620877881</v>
      </c>
      <c r="M51" s="17">
        <f t="shared" si="77"/>
        <v>0.89964223539300048</v>
      </c>
      <c r="N51" s="17">
        <f t="shared" si="78"/>
        <v>0.92200526490814039</v>
      </c>
      <c r="O51" s="17">
        <f t="shared" si="79"/>
        <v>0.92908405685711126</v>
      </c>
    </row>
    <row r="52" spans="1:17">
      <c r="A52" s="9">
        <v>6</v>
      </c>
      <c r="B52" s="10" t="s">
        <v>195</v>
      </c>
      <c r="C52" s="17">
        <v>2122579.1</v>
      </c>
      <c r="D52" s="17">
        <v>1827430.7</v>
      </c>
      <c r="E52" s="17">
        <v>105666.3</v>
      </c>
      <c r="F52" s="17">
        <v>2028119.4</v>
      </c>
      <c r="G52" s="17">
        <v>2239408.7000000002</v>
      </c>
      <c r="H52" s="17">
        <v>2520812.5</v>
      </c>
      <c r="K52" s="15" t="s">
        <v>196</v>
      </c>
      <c r="L52" s="17">
        <f t="shared" si="76"/>
        <v>0.4045244113959644</v>
      </c>
      <c r="M52" s="17">
        <f t="shared" si="77"/>
        <v>0.43748150122680479</v>
      </c>
      <c r="N52" s="17">
        <f t="shared" si="78"/>
        <v>0.4617614418312736</v>
      </c>
      <c r="O52" s="17">
        <f t="shared" si="79"/>
        <v>0.50858517676786941</v>
      </c>
    </row>
    <row r="53" spans="1:17">
      <c r="A53" s="9">
        <v>7</v>
      </c>
      <c r="B53" s="10" t="s">
        <v>197</v>
      </c>
      <c r="C53" s="17">
        <v>2228086.5</v>
      </c>
      <c r="D53" s="17">
        <v>1913246</v>
      </c>
      <c r="E53" s="17">
        <v>113609</v>
      </c>
      <c r="F53" s="17">
        <v>2069455.2</v>
      </c>
      <c r="G53" s="17">
        <v>2233003.7999999998</v>
      </c>
      <c r="H53" s="17">
        <v>2520364.7000000002</v>
      </c>
      <c r="K53" s="15" t="s">
        <v>198</v>
      </c>
      <c r="L53" s="17">
        <f t="shared" si="76"/>
        <v>0.73483108529743624</v>
      </c>
      <c r="M53" s="17">
        <f t="shared" si="77"/>
        <v>0.61154127085224386</v>
      </c>
      <c r="N53" s="17">
        <f t="shared" si="78"/>
        <v>1.0211762754047056</v>
      </c>
      <c r="O53" s="17">
        <f t="shared" si="79"/>
        <v>1.0071476807074899</v>
      </c>
    </row>
    <row r="54" spans="1:17">
      <c r="A54" s="9">
        <v>8</v>
      </c>
      <c r="B54" s="10" t="s">
        <v>199</v>
      </c>
      <c r="C54" s="17"/>
      <c r="D54" s="17"/>
      <c r="E54" s="17">
        <v>498</v>
      </c>
      <c r="F54" s="17">
        <v>496</v>
      </c>
      <c r="G54" s="17">
        <v>527</v>
      </c>
      <c r="H54" s="17">
        <v>481</v>
      </c>
      <c r="K54" s="15" t="s">
        <v>200</v>
      </c>
      <c r="L54" s="17">
        <f>N41</f>
        <v>0.73223952520464397</v>
      </c>
      <c r="M54" s="17">
        <f>O41</f>
        <v>0.65516248135317801</v>
      </c>
      <c r="N54" s="17">
        <f t="shared" si="78"/>
        <v>0.60784705647489046</v>
      </c>
      <c r="O54" s="17">
        <f t="shared" si="79"/>
        <v>0.62464327771161976</v>
      </c>
    </row>
    <row r="55" spans="1:17">
      <c r="A55" s="9">
        <v>9</v>
      </c>
      <c r="B55" s="10" t="s">
        <v>201</v>
      </c>
      <c r="C55" s="17"/>
      <c r="D55" s="17"/>
      <c r="E55" s="17">
        <v>418</v>
      </c>
      <c r="F55" s="17">
        <v>369</v>
      </c>
      <c r="G55" s="17">
        <v>370</v>
      </c>
      <c r="H55" s="17">
        <v>337</v>
      </c>
      <c r="K55" s="15" t="s">
        <v>202</v>
      </c>
      <c r="L55" s="17">
        <f>L42</f>
        <v>1.1175592126750329</v>
      </c>
      <c r="M55" s="17">
        <f>N42</f>
        <v>0.95294625927254684</v>
      </c>
      <c r="N55" s="17">
        <f t="shared" si="78"/>
        <v>0.57958942608498132</v>
      </c>
      <c r="O55" s="17">
        <f t="shared" si="79"/>
        <v>0.87873183088692886</v>
      </c>
    </row>
    <row r="56" spans="1:17">
      <c r="A56" s="9">
        <v>10</v>
      </c>
      <c r="B56" s="10" t="s">
        <v>203</v>
      </c>
      <c r="C56" s="17">
        <v>577</v>
      </c>
      <c r="D56" s="17">
        <v>566</v>
      </c>
      <c r="E56" s="17">
        <v>506</v>
      </c>
      <c r="F56" s="17">
        <v>426</v>
      </c>
      <c r="G56" s="17">
        <v>384</v>
      </c>
      <c r="H56" s="17">
        <v>550</v>
      </c>
      <c r="K56" s="15" t="s">
        <v>204</v>
      </c>
      <c r="L56" s="17">
        <f>L43</f>
        <v>0.50551439631436768</v>
      </c>
      <c r="M56" s="17">
        <f>N43</f>
        <v>0.39193377851585659</v>
      </c>
      <c r="N56" s="17">
        <f t="shared" si="78"/>
        <v>0.41915313198107018</v>
      </c>
      <c r="O56" s="17">
        <f t="shared" si="79"/>
        <v>0.42184651992353922</v>
      </c>
    </row>
    <row r="57" spans="1:17">
      <c r="A57" s="9">
        <v>11</v>
      </c>
      <c r="B57" s="10" t="s">
        <v>205</v>
      </c>
      <c r="C57" s="17">
        <v>435</v>
      </c>
      <c r="D57" s="17">
        <v>553</v>
      </c>
      <c r="E57" s="17">
        <v>463</v>
      </c>
      <c r="F57" s="17">
        <v>604</v>
      </c>
      <c r="G57" s="17">
        <v>561</v>
      </c>
      <c r="H57" s="17">
        <v>548</v>
      </c>
      <c r="K57" s="15" t="s">
        <v>206</v>
      </c>
      <c r="L57" s="17">
        <f>L44</f>
        <v>0.78395626102488258</v>
      </c>
      <c r="M57" s="17">
        <f>N44</f>
        <v>0.78386755703171307</v>
      </c>
      <c r="N57" s="17">
        <f t="shared" si="78"/>
        <v>0.78896795199498593</v>
      </c>
      <c r="O57" s="17">
        <f t="shared" si="79"/>
        <v>0.79403769049092499</v>
      </c>
    </row>
    <row r="58" spans="1:17">
      <c r="A58" s="9">
        <v>12</v>
      </c>
      <c r="B58" s="10" t="s">
        <v>207</v>
      </c>
      <c r="C58" s="17">
        <v>14</v>
      </c>
      <c r="D58" s="17">
        <v>9</v>
      </c>
      <c r="E58" s="17">
        <v>9</v>
      </c>
      <c r="F58" s="17">
        <v>10</v>
      </c>
      <c r="G58" s="17">
        <v>10</v>
      </c>
      <c r="H58" s="17">
        <v>10</v>
      </c>
      <c r="K58" s="15" t="s">
        <v>208</v>
      </c>
      <c r="L58" s="17">
        <f>L45</f>
        <v>1.1680150413824453</v>
      </c>
      <c r="M58" s="17">
        <f>N45</f>
        <v>1.1279068356119686</v>
      </c>
      <c r="N58" s="17">
        <f t="shared" si="78"/>
        <v>1.131019459794411</v>
      </c>
      <c r="O58" s="17">
        <f t="shared" si="79"/>
        <v>1.1366972838427498</v>
      </c>
    </row>
    <row r="59" spans="1:17">
      <c r="A59" s="9">
        <v>13</v>
      </c>
      <c r="B59" s="10" t="s">
        <v>209</v>
      </c>
      <c r="C59" s="17">
        <v>10</v>
      </c>
      <c r="D59" s="17">
        <v>10</v>
      </c>
      <c r="E59" s="17">
        <v>10</v>
      </c>
      <c r="F59" s="17">
        <v>10</v>
      </c>
      <c r="G59" s="21">
        <v>10</v>
      </c>
      <c r="H59" s="21">
        <v>10</v>
      </c>
    </row>
    <row r="60" spans="1:17">
      <c r="A60" s="9">
        <v>14</v>
      </c>
      <c r="B60" s="10" t="s">
        <v>211</v>
      </c>
      <c r="C60" s="17">
        <v>209</v>
      </c>
      <c r="D60" s="17">
        <v>205</v>
      </c>
      <c r="E60" s="17">
        <v>193</v>
      </c>
      <c r="F60" s="17">
        <v>192</v>
      </c>
      <c r="G60" s="21">
        <v>192</v>
      </c>
      <c r="H60" s="21">
        <v>192</v>
      </c>
    </row>
    <row r="61" spans="1:17">
      <c r="A61" s="9">
        <v>15</v>
      </c>
      <c r="B61" s="10" t="s">
        <v>213</v>
      </c>
      <c r="C61" s="17">
        <v>30524</v>
      </c>
      <c r="D61" s="17">
        <v>30563</v>
      </c>
      <c r="E61" s="17">
        <v>30530</v>
      </c>
      <c r="F61" s="17">
        <v>30493</v>
      </c>
      <c r="G61" s="17">
        <v>30188</v>
      </c>
      <c r="H61" s="17">
        <v>29854</v>
      </c>
    </row>
    <row r="62" spans="1:17" ht="16">
      <c r="A62" s="20"/>
    </row>
    <row r="63" spans="1:17" ht="16">
      <c r="A63" s="20" t="s">
        <v>353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3.0246034973566491</v>
      </c>
      <c r="D65" s="17">
        <f t="shared" si="80"/>
        <v>3.0584157406463452</v>
      </c>
      <c r="E65" s="17">
        <f t="shared" si="80"/>
        <v>3.2128720505834574</v>
      </c>
      <c r="F65" s="17">
        <f t="shared" si="80"/>
        <v>3.2963895449944198</v>
      </c>
      <c r="G65" s="17">
        <f t="shared" si="80"/>
        <v>3.3481558985090243</v>
      </c>
      <c r="H65" s="17">
        <f t="shared" ref="H65" si="81">H77/H91*1000</f>
        <v>3.3900100640923778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0.74872125475166829</v>
      </c>
      <c r="M65" s="17">
        <f t="shared" si="82"/>
        <v>0.7535286380597338</v>
      </c>
      <c r="N65" s="17">
        <f t="shared" si="82"/>
        <v>0.77520813197606875</v>
      </c>
      <c r="O65" s="17">
        <f t="shared" si="82"/>
        <v>0.78674635218022626</v>
      </c>
      <c r="P65" s="17">
        <f t="shared" si="82"/>
        <v>0.79383582655717333</v>
      </c>
      <c r="Q65" s="17">
        <f t="shared" si="82"/>
        <v>0.79953387395018949</v>
      </c>
    </row>
    <row r="66" spans="1:17">
      <c r="A66" s="9">
        <v>2</v>
      </c>
      <c r="B66" s="15" t="s">
        <v>176</v>
      </c>
      <c r="C66" s="17">
        <f t="shared" ref="C66:G66" si="83">C78/C91*1000</f>
        <v>1.4487596583977227</v>
      </c>
      <c r="D66" s="17">
        <f t="shared" si="83"/>
        <v>1.4527474768070139</v>
      </c>
      <c r="E66" s="17">
        <f t="shared" si="83"/>
        <v>1.4907726314707244</v>
      </c>
      <c r="F66" s="17">
        <f t="shared" si="83"/>
        <v>1.5054377449580814</v>
      </c>
      <c r="G66" s="17">
        <f t="shared" si="83"/>
        <v>1.5956055453832068</v>
      </c>
      <c r="H66" s="17">
        <f t="shared" ref="H66" si="84">H78/H91*1000</f>
        <v>1.6155516711690239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0.55727853830095242</v>
      </c>
      <c r="M66" s="17">
        <f t="shared" si="82"/>
        <v>0.55816114412423301</v>
      </c>
      <c r="N66" s="17">
        <f t="shared" si="82"/>
        <v>0.56652604243275695</v>
      </c>
      <c r="O66" s="17">
        <f t="shared" si="82"/>
        <v>0.56972788241439576</v>
      </c>
      <c r="P66" s="17">
        <f t="shared" si="82"/>
        <v>0.58913069639254756</v>
      </c>
      <c r="Q66" s="17">
        <f t="shared" si="82"/>
        <v>0.59335939773912694</v>
      </c>
    </row>
    <row r="67" spans="1:17">
      <c r="A67" s="9">
        <v>3</v>
      </c>
      <c r="B67" s="15" t="s">
        <v>177</v>
      </c>
      <c r="C67" s="17">
        <f>C79/C91*1000+0.00001</f>
        <v>2.1070657137047584</v>
      </c>
      <c r="D67" s="17">
        <f>D79/D91*1000+0.00001</f>
        <v>2.0771840238556432</v>
      </c>
      <c r="E67" s="17">
        <f>E79/E91*1000+0.00001</f>
        <v>1.5678915606847275</v>
      </c>
      <c r="F67" s="17">
        <f>F79/F91*1000+0.00001</f>
        <v>1.7727927238040855</v>
      </c>
      <c r="G67" s="17">
        <f>G79/G91*1000</f>
        <v>1.6793094428459325</v>
      </c>
      <c r="H67" s="17">
        <f>H79/H91*1000</f>
        <v>3.9358546533185024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1.0296858145932219</v>
      </c>
      <c r="M67" s="17">
        <f t="shared" si="82"/>
        <v>1.0216229441476354</v>
      </c>
      <c r="N67" s="17">
        <f t="shared" si="82"/>
        <v>0.86923800485034153</v>
      </c>
      <c r="O67" s="17">
        <f t="shared" si="82"/>
        <v>0.93292890225487135</v>
      </c>
      <c r="P67" s="17">
        <f t="shared" si="82"/>
        <v>0.90428125762898748</v>
      </c>
      <c r="Q67" s="17">
        <f t="shared" si="82"/>
        <v>1.3273266675208824</v>
      </c>
    </row>
    <row r="68" spans="1:17">
      <c r="A68" s="9">
        <v>4</v>
      </c>
      <c r="B68" s="15" t="s">
        <v>178</v>
      </c>
      <c r="C68" s="17">
        <f t="shared" ref="C68:G68" si="85">C80/C91*1000</f>
        <v>22.476108174054492</v>
      </c>
      <c r="D68" s="17">
        <f t="shared" si="85"/>
        <v>22.655214598837802</v>
      </c>
      <c r="E68" s="17">
        <f t="shared" si="85"/>
        <v>22.862797511951886</v>
      </c>
      <c r="F68" s="17">
        <f t="shared" si="85"/>
        <v>22.976094686842995</v>
      </c>
      <c r="G68" s="17">
        <f t="shared" si="85"/>
        <v>23.167669369605022</v>
      </c>
      <c r="H68" s="17">
        <f t="shared" ref="H68" si="86">H80/H91*1000</f>
        <v>23.451983685576568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0.84684719195677582</v>
      </c>
      <c r="M68" s="17">
        <f t="shared" si="82"/>
        <v>0.85072576396069122</v>
      </c>
      <c r="N68" s="17">
        <f t="shared" si="82"/>
        <v>0.85520475766070325</v>
      </c>
      <c r="O68" s="17">
        <f t="shared" si="82"/>
        <v>0.85764207945883342</v>
      </c>
      <c r="P68" s="17">
        <f t="shared" si="82"/>
        <v>0.86175178704775168</v>
      </c>
      <c r="Q68" s="17">
        <f t="shared" si="82"/>
        <v>0.86782448658193023</v>
      </c>
    </row>
    <row r="69" spans="1:17">
      <c r="A69" s="9">
        <v>5</v>
      </c>
      <c r="B69" s="15" t="s">
        <v>179</v>
      </c>
      <c r="C69" s="17">
        <f t="shared" ref="C69:G69" si="87">C81/C91*1000</f>
        <v>1.4919682797885319</v>
      </c>
      <c r="D69" s="17">
        <f t="shared" si="87"/>
        <v>1.4807829544296056</v>
      </c>
      <c r="E69" s="17">
        <f t="shared" si="87"/>
        <v>1.493342929111191</v>
      </c>
      <c r="F69" s="17">
        <f t="shared" si="87"/>
        <v>1.4950554156825084</v>
      </c>
      <c r="G69" s="17">
        <f t="shared" si="87"/>
        <v>1.5066701543290608</v>
      </c>
      <c r="H69" s="17">
        <f t="shared" ref="H69" si="88">H81/H91*1000</f>
        <v>1.5572858731924359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0.38028776448577145</v>
      </c>
      <c r="M69" s="17">
        <f t="shared" si="82"/>
        <v>0.37864376074727901</v>
      </c>
      <c r="N69" s="17">
        <f t="shared" si="82"/>
        <v>0.38048944716896066</v>
      </c>
      <c r="O69" s="17">
        <f t="shared" si="82"/>
        <v>0.38074058573917968</v>
      </c>
      <c r="P69" s="17">
        <f t="shared" si="82"/>
        <v>0.38244069329915625</v>
      </c>
      <c r="Q69" s="17">
        <f t="shared" si="82"/>
        <v>0.38978553820474132</v>
      </c>
    </row>
    <row r="70" spans="1:17">
      <c r="A70" s="9">
        <v>6</v>
      </c>
      <c r="B70" s="15" t="s">
        <v>180</v>
      </c>
      <c r="C70" s="17">
        <f t="shared" ref="C70:G70" si="89">(C82-C83)/C82*100</f>
        <v>-1.187219402711019</v>
      </c>
      <c r="D70" s="17">
        <f t="shared" si="89"/>
        <v>-4.6876210129738345</v>
      </c>
      <c r="E70" s="17">
        <f t="shared" si="89"/>
        <v>-7.3200987163227067</v>
      </c>
      <c r="F70" s="17">
        <f t="shared" si="89"/>
        <v>-5.0479781074192962</v>
      </c>
      <c r="G70" s="17">
        <f t="shared" si="89"/>
        <v>1.4731744502979265</v>
      </c>
      <c r="H70" s="17">
        <f t="shared" ref="H70" si="90">(H82-H83)/H82*100</f>
        <v>-5.6377669929533027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1">(ATAN((C70+2.4)/10)+3.1415/2)/3.1415*1.75</f>
        <v>0.94223066709641179</v>
      </c>
      <c r="M70" s="17">
        <f t="shared" si="91"/>
        <v>0.74972174391699753</v>
      </c>
      <c r="N70" s="17">
        <f t="shared" si="91"/>
        <v>0.62029319636484692</v>
      </c>
      <c r="O70" s="17">
        <f t="shared" si="91"/>
        <v>0.73080156041294875</v>
      </c>
      <c r="P70" s="17">
        <f t="shared" si="91"/>
        <v>1.080847437532154</v>
      </c>
      <c r="Q70" s="17">
        <f t="shared" si="91"/>
        <v>0.70057094738537529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-5.6803577854315526</v>
      </c>
      <c r="F71" s="17">
        <f>(F85-F84)/F91*1000</f>
        <v>-4.9056505827082306</v>
      </c>
      <c r="G71" s="17">
        <f>(G85-G84)/G91*1000</f>
        <v>-9.1027988490714087</v>
      </c>
      <c r="H71" s="17">
        <f>(H85-H84)/H91*1000</f>
        <v>-6.1973621484188781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2">(ATAN(E71/10)+3.1415/2)/3.1415*1.75</f>
        <v>0.58723196503286412</v>
      </c>
      <c r="O71" s="17">
        <f t="shared" si="92"/>
        <v>0.6209415527513612</v>
      </c>
      <c r="P71" s="17">
        <f t="shared" si="92"/>
        <v>0.46363126141729338</v>
      </c>
      <c r="Q71" s="17">
        <f t="shared" si="92"/>
        <v>0.56594094017187546</v>
      </c>
    </row>
    <row r="72" spans="1:17">
      <c r="A72" s="9">
        <v>8</v>
      </c>
      <c r="B72" s="15" t="s">
        <v>182</v>
      </c>
      <c r="C72" s="17">
        <f t="shared" ref="C72:H72" si="93">(C86-C87)/C91*1000</f>
        <v>1.4233428222854818</v>
      </c>
      <c r="D72" s="17">
        <f t="shared" si="93"/>
        <v>-4.7915179936792738</v>
      </c>
      <c r="E72" s="17">
        <f t="shared" si="93"/>
        <v>-4.0610702719374911</v>
      </c>
      <c r="F72" s="17">
        <f t="shared" si="93"/>
        <v>-2.803228904404703</v>
      </c>
      <c r="G72" s="17">
        <f t="shared" si="93"/>
        <v>-3.2435260266806174</v>
      </c>
      <c r="H72" s="17">
        <f t="shared" si="93"/>
        <v>1.6950050320461889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0.95375953334828045</v>
      </c>
      <c r="M72" s="17">
        <f>(ATAN(D72/10)+3.1415/2)/3.1415*1.75</f>
        <v>0.62608923756247459</v>
      </c>
      <c r="N72" s="17">
        <f t="shared" si="92"/>
        <v>0.66010905557111865</v>
      </c>
      <c r="O72" s="17">
        <f t="shared" si="92"/>
        <v>0.72275134017886344</v>
      </c>
      <c r="P72" s="17">
        <f t="shared" si="92"/>
        <v>0.70028062448928041</v>
      </c>
      <c r="Q72" s="17">
        <f t="shared" si="92"/>
        <v>0.96853275124834315</v>
      </c>
    </row>
    <row r="73" spans="1:17">
      <c r="A73" s="9">
        <v>9</v>
      </c>
      <c r="B73" s="15" t="s">
        <v>183</v>
      </c>
      <c r="C73" s="17">
        <f t="shared" ref="C73:G73" si="94">C88/C91*1000</f>
        <v>0.43208621390809271</v>
      </c>
      <c r="D73" s="17">
        <f t="shared" si="94"/>
        <v>0.43327556325823219</v>
      </c>
      <c r="E73" s="17">
        <f t="shared" si="94"/>
        <v>0.43695059887935023</v>
      </c>
      <c r="F73" s="17">
        <f t="shared" si="94"/>
        <v>0.44124899421185143</v>
      </c>
      <c r="G73" s="17">
        <f t="shared" si="94"/>
        <v>0.44467695527072976</v>
      </c>
      <c r="H73" s="17">
        <f t="shared" ref="H73" si="95">H88/H91*1000</f>
        <v>0.45023571163726894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6">IF(C73/$I73&gt;1,2^((1-$I73/C73)/LN(10/3)),2^(-LOG($I73/C73,10/3)))</f>
        <v>0.48844216950732011</v>
      </c>
      <c r="M73" s="17">
        <f t="shared" si="96"/>
        <v>0.48921575376279391</v>
      </c>
      <c r="N73" s="17">
        <f t="shared" si="96"/>
        <v>0.49160041968785961</v>
      </c>
      <c r="O73" s="17">
        <f t="shared" si="96"/>
        <v>0.49437880189953676</v>
      </c>
      <c r="P73" s="17">
        <f t="shared" si="96"/>
        <v>0.49658633419339454</v>
      </c>
      <c r="Q73" s="17">
        <f t="shared" si="96"/>
        <v>0.50015076448527218</v>
      </c>
    </row>
    <row r="74" spans="1:17">
      <c r="A74" s="9">
        <v>10</v>
      </c>
      <c r="B74" s="15" t="s">
        <v>184</v>
      </c>
      <c r="C74" s="17">
        <f t="shared" ref="C74:G74" si="97">C89/C91*100</f>
        <v>2.0333468889792598E-2</v>
      </c>
      <c r="D74" s="17">
        <f t="shared" si="97"/>
        <v>2.0389438270975634E-2</v>
      </c>
      <c r="E74" s="17">
        <f t="shared" si="97"/>
        <v>2.0562381123734128E-2</v>
      </c>
      <c r="F74" s="17">
        <f t="shared" si="97"/>
        <v>2.076465855114595E-2</v>
      </c>
      <c r="G74" s="17">
        <f t="shared" si="97"/>
        <v>2.0925974365681402E-2</v>
      </c>
      <c r="H74" s="17">
        <f t="shared" ref="H74" si="98">H89/H91*100</f>
        <v>2.1187562900577363E-2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6"/>
        <v>0.59570852035261246</v>
      </c>
      <c r="M74" s="17">
        <f t="shared" si="96"/>
        <v>0.59665199075907049</v>
      </c>
      <c r="N74" s="17">
        <f t="shared" si="96"/>
        <v>0.59956035104906968</v>
      </c>
      <c r="O74" s="17">
        <f t="shared" si="96"/>
        <v>0.60294889130955065</v>
      </c>
      <c r="P74" s="17">
        <f t="shared" si="96"/>
        <v>0.60564121780898272</v>
      </c>
      <c r="Q74" s="17">
        <f t="shared" si="96"/>
        <v>0.60998842947012211</v>
      </c>
    </row>
    <row r="75" spans="1:17">
      <c r="A75" s="9">
        <v>11</v>
      </c>
      <c r="B75" s="15" t="s">
        <v>185</v>
      </c>
      <c r="C75" s="17">
        <f t="shared" ref="C75:G75" si="99">C90/C91*1000</f>
        <v>2.2112647417649454</v>
      </c>
      <c r="D75" s="17">
        <f t="shared" si="99"/>
        <v>2.0389438270975631</v>
      </c>
      <c r="E75" s="17">
        <f t="shared" si="99"/>
        <v>1.97912918315941</v>
      </c>
      <c r="F75" s="17">
        <f t="shared" si="99"/>
        <v>2.0245542087367303</v>
      </c>
      <c r="G75" s="17">
        <f t="shared" si="99"/>
        <v>2.0402825006539369</v>
      </c>
      <c r="H75" s="17">
        <f t="shared" ref="H75" si="100">H90/H91*1000</f>
        <v>2.0657873828062927</v>
      </c>
      <c r="I75" s="18">
        <f>Показатели!$E$12</f>
        <v>5</v>
      </c>
      <c r="J75" s="9">
        <v>11</v>
      </c>
      <c r="K75" s="15" t="s">
        <v>185</v>
      </c>
      <c r="L75" s="17">
        <f t="shared" si="96"/>
        <v>0.62518240424554339</v>
      </c>
      <c r="M75" s="17">
        <f t="shared" si="96"/>
        <v>0.59665199075907038</v>
      </c>
      <c r="N75" s="17">
        <f t="shared" si="96"/>
        <v>0.58651136763145062</v>
      </c>
      <c r="O75" s="17">
        <f t="shared" si="96"/>
        <v>0.59422411867211522</v>
      </c>
      <c r="P75" s="17">
        <f t="shared" si="96"/>
        <v>0.59687748675083885</v>
      </c>
      <c r="Q75" s="17">
        <f t="shared" si="96"/>
        <v>0.60116179352253085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119</v>
      </c>
      <c r="D77" s="17">
        <v>120</v>
      </c>
      <c r="E77" s="17">
        <v>125</v>
      </c>
      <c r="F77" s="17">
        <v>127</v>
      </c>
      <c r="G77" s="17">
        <v>128</v>
      </c>
      <c r="H77" s="17">
        <v>128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57</v>
      </c>
      <c r="D78" s="17">
        <v>57</v>
      </c>
      <c r="E78" s="17">
        <v>58</v>
      </c>
      <c r="F78" s="17">
        <v>58</v>
      </c>
      <c r="G78" s="17">
        <v>61</v>
      </c>
      <c r="H78" s="17">
        <v>61</v>
      </c>
      <c r="K78" s="15" t="s">
        <v>187</v>
      </c>
      <c r="L78" s="17">
        <f t="shared" ref="L78:L83" si="101">L65</f>
        <v>0.74872125475166829</v>
      </c>
      <c r="M78" s="17">
        <f t="shared" ref="M78:M83" si="102">N65</f>
        <v>0.77520813197606875</v>
      </c>
      <c r="N78" s="17">
        <f t="shared" ref="N78:N88" si="103">P65</f>
        <v>0.79383582655717333</v>
      </c>
      <c r="O78" s="17">
        <f>Q66</f>
        <v>0.59335939773912694</v>
      </c>
    </row>
    <row r="79" spans="1:17">
      <c r="A79" s="9">
        <v>3</v>
      </c>
      <c r="B79" s="10" t="s">
        <v>189</v>
      </c>
      <c r="C79" s="17">
        <v>82.9</v>
      </c>
      <c r="D79" s="17">
        <v>81.5</v>
      </c>
      <c r="E79" s="17">
        <v>61</v>
      </c>
      <c r="F79" s="17">
        <v>68.3</v>
      </c>
      <c r="G79" s="17">
        <v>64.2</v>
      </c>
      <c r="H79" s="17">
        <v>148.61000000000001</v>
      </c>
      <c r="K79" s="15" t="s">
        <v>190</v>
      </c>
      <c r="L79" s="17">
        <f t="shared" si="101"/>
        <v>0.55727853830095242</v>
      </c>
      <c r="M79" s="17">
        <f t="shared" si="102"/>
        <v>0.56652604243275695</v>
      </c>
      <c r="N79" s="17">
        <f t="shared" si="103"/>
        <v>0.58913069639254756</v>
      </c>
      <c r="O79" s="17">
        <f t="shared" ref="O79:O88" si="104">Q67</f>
        <v>1.3273266675208824</v>
      </c>
    </row>
    <row r="80" spans="1:17">
      <c r="A80" s="9">
        <v>4</v>
      </c>
      <c r="B80" s="10" t="s">
        <v>191</v>
      </c>
      <c r="C80" s="17">
        <v>884.3</v>
      </c>
      <c r="D80" s="17">
        <v>888.9</v>
      </c>
      <c r="E80" s="17">
        <v>889.5</v>
      </c>
      <c r="F80" s="17">
        <v>885.2</v>
      </c>
      <c r="G80" s="17">
        <v>885.7</v>
      </c>
      <c r="H80" s="17">
        <v>885.5</v>
      </c>
      <c r="K80" s="15" t="s">
        <v>192</v>
      </c>
      <c r="L80" s="17">
        <f t="shared" si="101"/>
        <v>1.0296858145932219</v>
      </c>
      <c r="M80" s="17">
        <f t="shared" si="102"/>
        <v>0.86923800485034153</v>
      </c>
      <c r="N80" s="17">
        <f t="shared" si="103"/>
        <v>0.90428125762898748</v>
      </c>
      <c r="O80" s="17">
        <f t="shared" si="104"/>
        <v>0.86782448658193023</v>
      </c>
    </row>
    <row r="81" spans="1:17">
      <c r="A81" s="9">
        <v>5</v>
      </c>
      <c r="B81" s="10" t="s">
        <v>193</v>
      </c>
      <c r="C81" s="17">
        <v>58.7</v>
      </c>
      <c r="D81" s="17">
        <v>58.1</v>
      </c>
      <c r="E81" s="17">
        <v>58.1</v>
      </c>
      <c r="F81" s="17">
        <v>57.6</v>
      </c>
      <c r="G81" s="17">
        <v>57.6</v>
      </c>
      <c r="H81" s="17">
        <v>58.8</v>
      </c>
      <c r="K81" s="15" t="s">
        <v>194</v>
      </c>
      <c r="L81" s="17">
        <f t="shared" si="101"/>
        <v>0.84684719195677582</v>
      </c>
      <c r="M81" s="17">
        <f t="shared" si="102"/>
        <v>0.85520475766070325</v>
      </c>
      <c r="N81" s="17">
        <f t="shared" si="103"/>
        <v>0.86175178704775168</v>
      </c>
      <c r="O81" s="17">
        <f t="shared" si="104"/>
        <v>0.38978553820474132</v>
      </c>
    </row>
    <row r="82" spans="1:17">
      <c r="A82" s="9">
        <v>6</v>
      </c>
      <c r="B82" s="10" t="s">
        <v>195</v>
      </c>
      <c r="C82" s="17">
        <v>141060.70000000001</v>
      </c>
      <c r="D82" s="17">
        <v>120080.1</v>
      </c>
      <c r="E82" s="17">
        <v>115036.7</v>
      </c>
      <c r="F82" s="17">
        <v>136228.79999999999</v>
      </c>
      <c r="G82" s="17">
        <v>180766.1</v>
      </c>
      <c r="H82" s="17">
        <v>218826</v>
      </c>
      <c r="K82" s="15" t="s">
        <v>196</v>
      </c>
      <c r="L82" s="17">
        <f t="shared" si="101"/>
        <v>0.38028776448577145</v>
      </c>
      <c r="M82" s="17">
        <f t="shared" si="102"/>
        <v>0.38048944716896066</v>
      </c>
      <c r="N82" s="17">
        <f t="shared" si="103"/>
        <v>0.38244069329915625</v>
      </c>
      <c r="O82" s="17">
        <f t="shared" si="104"/>
        <v>0.70057094738537529</v>
      </c>
    </row>
    <row r="83" spans="1:17">
      <c r="A83" s="9">
        <v>7</v>
      </c>
      <c r="B83" s="10" t="s">
        <v>197</v>
      </c>
      <c r="C83" s="17">
        <v>142735.4</v>
      </c>
      <c r="D83" s="17">
        <v>125709</v>
      </c>
      <c r="E83" s="17">
        <v>123457.5</v>
      </c>
      <c r="F83" s="17">
        <v>143105.60000000001</v>
      </c>
      <c r="G83" s="17">
        <v>178103.1</v>
      </c>
      <c r="H83" s="17">
        <v>231162.9</v>
      </c>
      <c r="K83" s="15" t="s">
        <v>198</v>
      </c>
      <c r="L83" s="17">
        <f t="shared" si="101"/>
        <v>0.94223066709641179</v>
      </c>
      <c r="M83" s="17">
        <f t="shared" si="102"/>
        <v>0.62029319636484692</v>
      </c>
      <c r="N83" s="17">
        <f t="shared" si="103"/>
        <v>1.080847437532154</v>
      </c>
      <c r="O83" s="17">
        <f t="shared" si="104"/>
        <v>0.56594094017187546</v>
      </c>
    </row>
    <row r="84" spans="1:17">
      <c r="A84" s="9">
        <v>8</v>
      </c>
      <c r="B84" s="10" t="s">
        <v>199</v>
      </c>
      <c r="C84" s="17"/>
      <c r="D84" s="17"/>
      <c r="E84" s="17">
        <v>629</v>
      </c>
      <c r="F84" s="17">
        <v>561</v>
      </c>
      <c r="G84" s="17">
        <v>671</v>
      </c>
      <c r="H84" s="17">
        <v>568</v>
      </c>
      <c r="K84" s="15" t="s">
        <v>200</v>
      </c>
      <c r="L84" s="17">
        <f>N71</f>
        <v>0.58723196503286412</v>
      </c>
      <c r="M84" s="17">
        <f>O71</f>
        <v>0.6209415527513612</v>
      </c>
      <c r="N84" s="17">
        <f t="shared" si="103"/>
        <v>0.46363126141729338</v>
      </c>
      <c r="O84" s="17">
        <f t="shared" si="104"/>
        <v>0.96853275124834315</v>
      </c>
    </row>
    <row r="85" spans="1:17">
      <c r="A85" s="9">
        <v>9</v>
      </c>
      <c r="B85" s="10" t="s">
        <v>201</v>
      </c>
      <c r="C85" s="17"/>
      <c r="D85" s="17"/>
      <c r="E85" s="17">
        <v>408</v>
      </c>
      <c r="F85" s="17">
        <v>372</v>
      </c>
      <c r="G85" s="17">
        <v>323</v>
      </c>
      <c r="H85" s="17">
        <v>334</v>
      </c>
      <c r="K85" s="15" t="s">
        <v>202</v>
      </c>
      <c r="L85" s="17">
        <f>L72</f>
        <v>0.95375953334828045</v>
      </c>
      <c r="M85" s="17">
        <f>N72</f>
        <v>0.66010905557111865</v>
      </c>
      <c r="N85" s="17">
        <f t="shared" si="103"/>
        <v>0.70028062448928041</v>
      </c>
      <c r="O85" s="17">
        <f t="shared" si="104"/>
        <v>0.50015076448527218</v>
      </c>
    </row>
    <row r="86" spans="1:17">
      <c r="A86" s="9">
        <v>10</v>
      </c>
      <c r="B86" s="10" t="s">
        <v>203</v>
      </c>
      <c r="C86" s="17">
        <v>787</v>
      </c>
      <c r="D86" s="17">
        <v>628</v>
      </c>
      <c r="E86" s="17">
        <v>524</v>
      </c>
      <c r="F86" s="17">
        <v>618</v>
      </c>
      <c r="G86" s="17">
        <v>542</v>
      </c>
      <c r="H86" s="17">
        <v>756</v>
      </c>
      <c r="K86" s="15" t="s">
        <v>204</v>
      </c>
      <c r="L86" s="17">
        <f>L73</f>
        <v>0.48844216950732011</v>
      </c>
      <c r="M86" s="17">
        <f>N73</f>
        <v>0.49160041968785961</v>
      </c>
      <c r="N86" s="17">
        <f t="shared" si="103"/>
        <v>0.49658633419339454</v>
      </c>
      <c r="O86" s="17">
        <f t="shared" si="104"/>
        <v>0.60998842947012211</v>
      </c>
    </row>
    <row r="87" spans="1:17">
      <c r="A87" s="9">
        <v>11</v>
      </c>
      <c r="B87" s="10" t="s">
        <v>205</v>
      </c>
      <c r="C87" s="17">
        <v>731</v>
      </c>
      <c r="D87" s="17">
        <v>816</v>
      </c>
      <c r="E87" s="17">
        <v>682</v>
      </c>
      <c r="F87" s="17">
        <v>726</v>
      </c>
      <c r="G87" s="17">
        <v>666</v>
      </c>
      <c r="H87" s="17">
        <v>692</v>
      </c>
      <c r="K87" s="15" t="s">
        <v>206</v>
      </c>
      <c r="L87" s="17">
        <f>L74</f>
        <v>0.59570852035261246</v>
      </c>
      <c r="M87" s="17">
        <f>N74</f>
        <v>0.59956035104906968</v>
      </c>
      <c r="N87" s="17">
        <f t="shared" si="103"/>
        <v>0.60564121780898272</v>
      </c>
      <c r="O87" s="17">
        <f t="shared" si="104"/>
        <v>0.60116179352253085</v>
      </c>
    </row>
    <row r="88" spans="1:17">
      <c r="A88" s="9">
        <v>12</v>
      </c>
      <c r="B88" s="10" t="s">
        <v>207</v>
      </c>
      <c r="C88" s="17">
        <v>17</v>
      </c>
      <c r="D88" s="17">
        <v>17</v>
      </c>
      <c r="E88" s="17">
        <v>17</v>
      </c>
      <c r="F88" s="17">
        <v>17</v>
      </c>
      <c r="G88" s="17">
        <v>17</v>
      </c>
      <c r="H88" s="17">
        <v>17</v>
      </c>
      <c r="K88" s="15" t="s">
        <v>208</v>
      </c>
      <c r="L88" s="17">
        <f>L75</f>
        <v>0.62518240424554339</v>
      </c>
      <c r="M88" s="17">
        <f>N75</f>
        <v>0.58651136763145062</v>
      </c>
      <c r="N88" s="17">
        <f t="shared" si="103"/>
        <v>0.59687748675083885</v>
      </c>
      <c r="O88" s="17">
        <f t="shared" si="104"/>
        <v>0</v>
      </c>
    </row>
    <row r="89" spans="1:17" ht="16">
      <c r="A89" s="9">
        <v>13</v>
      </c>
      <c r="B89" s="10" t="s">
        <v>209</v>
      </c>
      <c r="C89" s="17">
        <v>8</v>
      </c>
      <c r="D89" s="17">
        <v>8</v>
      </c>
      <c r="E89" s="17">
        <v>8</v>
      </c>
      <c r="F89" s="17">
        <v>8</v>
      </c>
      <c r="G89" s="21">
        <v>8</v>
      </c>
      <c r="H89" s="21">
        <v>8</v>
      </c>
      <c r="I89" s="39"/>
    </row>
    <row r="90" spans="1:17">
      <c r="A90" s="9">
        <v>14</v>
      </c>
      <c r="B90" s="10" t="s">
        <v>211</v>
      </c>
      <c r="C90" s="17">
        <v>87</v>
      </c>
      <c r="D90" s="17">
        <v>80</v>
      </c>
      <c r="E90" s="17">
        <v>77</v>
      </c>
      <c r="F90" s="17">
        <v>78</v>
      </c>
      <c r="G90" s="21">
        <v>78</v>
      </c>
      <c r="H90" s="21">
        <v>78</v>
      </c>
    </row>
    <row r="91" spans="1:17">
      <c r="A91" s="9">
        <v>15</v>
      </c>
      <c r="B91" s="10" t="s">
        <v>213</v>
      </c>
      <c r="C91" s="17">
        <v>39344</v>
      </c>
      <c r="D91" s="17">
        <v>39236</v>
      </c>
      <c r="E91" s="17">
        <v>38906</v>
      </c>
      <c r="F91" s="17">
        <v>38527</v>
      </c>
      <c r="G91" s="17">
        <v>38230</v>
      </c>
      <c r="H91" s="17">
        <v>37758</v>
      </c>
    </row>
    <row r="92" spans="1:17" ht="16">
      <c r="A92" s="20"/>
    </row>
    <row r="93" spans="1:17" ht="16">
      <c r="A93" s="20" t="s">
        <v>354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5">C107/C121*1000</f>
        <v>4.2630937880633377</v>
      </c>
      <c r="D95" s="17">
        <f t="shared" si="105"/>
        <v>4.3343653250773997</v>
      </c>
      <c r="E95" s="17">
        <f t="shared" si="105"/>
        <v>4.3969849246231156</v>
      </c>
      <c r="F95" s="17">
        <f t="shared" si="105"/>
        <v>4.4247787610619467</v>
      </c>
      <c r="G95" s="17">
        <f t="shared" si="105"/>
        <v>4.5871559633027523</v>
      </c>
      <c r="H95" s="17">
        <f t="shared" ref="H95" si="106">H107/H121*1000</f>
        <v>3.3422459893048129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7">IF(C95/$I95&gt;1,2^((1-$I95/C95)/LN(10/3)),2^(-LOG($I95/C95,10/3)))</f>
        <v>0.91229319141930243</v>
      </c>
      <c r="M95" s="17">
        <f t="shared" si="107"/>
        <v>0.92104310122988653</v>
      </c>
      <c r="N95" s="17">
        <f t="shared" si="107"/>
        <v>0.92868057079616961</v>
      </c>
      <c r="O95" s="17">
        <f t="shared" si="107"/>
        <v>0.93205567853321003</v>
      </c>
      <c r="P95" s="17">
        <f t="shared" si="107"/>
        <v>0.95159673279702872</v>
      </c>
      <c r="Q95" s="17">
        <f t="shared" si="107"/>
        <v>0.79302881947424209</v>
      </c>
    </row>
    <row r="96" spans="1:17">
      <c r="A96" s="9">
        <v>2</v>
      </c>
      <c r="B96" s="15" t="s">
        <v>176</v>
      </c>
      <c r="C96" s="17">
        <f t="shared" ref="C96:G96" si="108">C108/C121*1000</f>
        <v>0.60901339829476242</v>
      </c>
      <c r="D96" s="17">
        <f t="shared" si="108"/>
        <v>0.61919504643962853</v>
      </c>
      <c r="E96" s="17">
        <f t="shared" si="108"/>
        <v>0.62814070351758799</v>
      </c>
      <c r="F96" s="17">
        <f t="shared" si="108"/>
        <v>0.63211125158027814</v>
      </c>
      <c r="G96" s="17">
        <f t="shared" si="108"/>
        <v>0.65530799475753609</v>
      </c>
      <c r="H96" s="17">
        <f t="shared" ref="H96" si="109">H108/H121*1000</f>
        <v>0.66844919786096257</v>
      </c>
      <c r="I96" s="18">
        <f>Показатели!$E$3</f>
        <v>4</v>
      </c>
      <c r="J96" s="9">
        <v>2</v>
      </c>
      <c r="K96" s="15" t="s">
        <v>176</v>
      </c>
      <c r="L96" s="17">
        <f t="shared" si="107"/>
        <v>0.33836866258108628</v>
      </c>
      <c r="M96" s="17">
        <f t="shared" si="107"/>
        <v>0.34161399566935186</v>
      </c>
      <c r="N96" s="17">
        <f t="shared" si="107"/>
        <v>0.34444672574664914</v>
      </c>
      <c r="O96" s="17">
        <f t="shared" si="107"/>
        <v>0.34569854994285165</v>
      </c>
      <c r="P96" s="17">
        <f t="shared" si="107"/>
        <v>0.35294630807462729</v>
      </c>
      <c r="Q96" s="17">
        <f t="shared" si="107"/>
        <v>0.3570039436014204</v>
      </c>
    </row>
    <row r="97" spans="1:17">
      <c r="A97" s="9">
        <v>3</v>
      </c>
      <c r="B97" s="15" t="s">
        <v>177</v>
      </c>
      <c r="C97" s="17">
        <f>C109/C121*1000+0.00001</f>
        <v>0.66992473812423869</v>
      </c>
      <c r="D97" s="17">
        <f>D109/D121*1000+0.00001</f>
        <v>2.1671926625386999</v>
      </c>
      <c r="E97" s="17">
        <f>E109/E121*1000+0.00001</f>
        <v>2.512572814070352</v>
      </c>
      <c r="F97" s="17">
        <f>F109/F121*1000+0.00001</f>
        <v>1.0000000000000001E-5</v>
      </c>
      <c r="G97" s="17">
        <f>G109/G121*1000</f>
        <v>0</v>
      </c>
      <c r="H97" s="17">
        <f>H109/H121*1000</f>
        <v>0.26737967914438504</v>
      </c>
      <c r="I97" s="18">
        <f>Показатели!$E$4</f>
        <v>2</v>
      </c>
      <c r="J97" s="9">
        <v>3</v>
      </c>
      <c r="K97" s="15" t="s">
        <v>177</v>
      </c>
      <c r="L97" s="17">
        <f t="shared" si="107"/>
        <v>0.53276085002921958</v>
      </c>
      <c r="M97" s="17">
        <f t="shared" si="107"/>
        <v>1.0454159853211682</v>
      </c>
      <c r="N97" s="17">
        <f t="shared" si="107"/>
        <v>1.1246231693623749</v>
      </c>
      <c r="O97" s="17">
        <f t="shared" si="107"/>
        <v>8.8737830999390996E-4</v>
      </c>
      <c r="P97" s="17" t="e">
        <f t="shared" si="107"/>
        <v>#DIV/0!</v>
      </c>
      <c r="Q97" s="17">
        <f t="shared" si="107"/>
        <v>0.31396432727956497</v>
      </c>
    </row>
    <row r="98" spans="1:17">
      <c r="A98" s="9">
        <v>4</v>
      </c>
      <c r="B98" s="15" t="s">
        <v>178</v>
      </c>
      <c r="C98" s="17">
        <f t="shared" ref="C98:G98" si="110">C110/C121*1000</f>
        <v>22.228989037758833</v>
      </c>
      <c r="D98" s="17">
        <f t="shared" si="110"/>
        <v>22.414860681114551</v>
      </c>
      <c r="E98" s="17">
        <f t="shared" si="110"/>
        <v>22.738693467336685</v>
      </c>
      <c r="F98" s="17">
        <f t="shared" si="110"/>
        <v>23.072060682680149</v>
      </c>
      <c r="G98" s="17">
        <f t="shared" si="110"/>
        <v>24.508519003931848</v>
      </c>
      <c r="H98" s="17">
        <f t="shared" ref="H98" si="111">H110/H121*1000</f>
        <v>25.53475935828877</v>
      </c>
      <c r="I98" s="18">
        <f>Показатели!$E$5</f>
        <v>30</v>
      </c>
      <c r="J98" s="9">
        <v>4</v>
      </c>
      <c r="K98" s="15" t="s">
        <v>178</v>
      </c>
      <c r="L98" s="17">
        <f t="shared" si="107"/>
        <v>0.84147419990226813</v>
      </c>
      <c r="M98" s="17">
        <f t="shared" si="107"/>
        <v>0.8455178633490068</v>
      </c>
      <c r="N98" s="17">
        <f t="shared" si="107"/>
        <v>0.85252906286882713</v>
      </c>
      <c r="O98" s="17">
        <f t="shared" si="107"/>
        <v>0.85970257559186714</v>
      </c>
      <c r="P98" s="17">
        <f t="shared" si="107"/>
        <v>0.89012227401425748</v>
      </c>
      <c r="Q98" s="17">
        <f t="shared" si="107"/>
        <v>0.91139341940519958</v>
      </c>
    </row>
    <row r="99" spans="1:17">
      <c r="A99" s="9">
        <v>5</v>
      </c>
      <c r="B99" s="15" t="s">
        <v>179</v>
      </c>
      <c r="C99" s="17">
        <f t="shared" ref="C99:G99" si="112">C111/C121*1000</f>
        <v>2.3142509135200973</v>
      </c>
      <c r="D99" s="17">
        <f t="shared" si="112"/>
        <v>2.3529411764705879</v>
      </c>
      <c r="E99" s="17">
        <f t="shared" si="112"/>
        <v>2.3241206030150758</v>
      </c>
      <c r="F99" s="17">
        <f t="shared" si="112"/>
        <v>4.1087231352718074</v>
      </c>
      <c r="G99" s="17">
        <f t="shared" si="112"/>
        <v>5.1769331585845348</v>
      </c>
      <c r="H99" s="17">
        <f t="shared" ref="H99" si="113">H111/H121*1000</f>
        <v>5.6149732620320858</v>
      </c>
      <c r="I99" s="18">
        <f>Показатели!$E$6</f>
        <v>8</v>
      </c>
      <c r="J99" s="9">
        <v>5</v>
      </c>
      <c r="K99" s="15" t="s">
        <v>179</v>
      </c>
      <c r="L99" s="17">
        <f t="shared" si="107"/>
        <v>0.48963586544314225</v>
      </c>
      <c r="M99" s="17">
        <f t="shared" si="107"/>
        <v>0.49433201981867747</v>
      </c>
      <c r="N99" s="17">
        <f t="shared" si="107"/>
        <v>0.49083697534986087</v>
      </c>
      <c r="O99" s="17">
        <f t="shared" si="107"/>
        <v>0.68139246668108211</v>
      </c>
      <c r="P99" s="17">
        <f t="shared" si="107"/>
        <v>0.77835822715935044</v>
      </c>
      <c r="Q99" s="17">
        <f t="shared" si="107"/>
        <v>0.81562025495551482</v>
      </c>
    </row>
    <row r="100" spans="1:17">
      <c r="A100" s="9">
        <v>6</v>
      </c>
      <c r="B100" s="15" t="s">
        <v>180</v>
      </c>
      <c r="C100" s="17">
        <f t="shared" ref="C100:G100" si="114">(C112-C113)/C112*100</f>
        <v>-0.39129093536392412</v>
      </c>
      <c r="D100" s="17">
        <f t="shared" si="114"/>
        <v>-0.93466521852196616</v>
      </c>
      <c r="E100" s="17">
        <f t="shared" si="114"/>
        <v>0.921603686414737</v>
      </c>
      <c r="F100" s="17">
        <f t="shared" si="114"/>
        <v>3.2823251957226511</v>
      </c>
      <c r="G100" s="17">
        <f t="shared" si="114"/>
        <v>-3.6563822813780984</v>
      </c>
      <c r="H100" s="17">
        <f t="shared" ref="H100" si="115">(H112-H113)/H112*100</f>
        <v>-0.74990854773807325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6">(ATAN((C100+2.4)/10)+3.1415/2)/3.1415*1.75</f>
        <v>0.9854273282201419</v>
      </c>
      <c r="M100" s="17">
        <f t="shared" si="116"/>
        <v>0.95605092788642887</v>
      </c>
      <c r="N100" s="17">
        <f t="shared" si="116"/>
        <v>1.0536456791899704</v>
      </c>
      <c r="O100" s="17">
        <f t="shared" si="116"/>
        <v>1.1628508882043509</v>
      </c>
      <c r="P100" s="17">
        <f t="shared" si="116"/>
        <v>0.80537693136691535</v>
      </c>
      <c r="Q100" s="17">
        <f t="shared" si="116"/>
        <v>0.96609888998717475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-5.6532663316582914</v>
      </c>
      <c r="F101" s="17">
        <f>(F115-F114)/F121*1000</f>
        <v>-8.2174462705436149</v>
      </c>
      <c r="G101" s="17">
        <f>(G115-G114)/G121*1000</f>
        <v>-3.9318479685452159</v>
      </c>
      <c r="H101" s="17">
        <f>(H115-H114)/H121*1000</f>
        <v>-9.3582887700534751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7">(ATAN(E101/10)+3.1415/2)/3.1415*1.75</f>
        <v>0.58837428699793859</v>
      </c>
      <c r="O101" s="17">
        <f t="shared" si="117"/>
        <v>0.49182161243228029</v>
      </c>
      <c r="P101" s="17">
        <f t="shared" si="117"/>
        <v>0.66631608998370639</v>
      </c>
      <c r="Q101" s="17">
        <f t="shared" si="117"/>
        <v>0.45594637241982378</v>
      </c>
    </row>
    <row r="102" spans="1:17">
      <c r="A102" s="9">
        <v>8</v>
      </c>
      <c r="B102" s="15" t="s">
        <v>182</v>
      </c>
      <c r="C102" s="17">
        <f t="shared" ref="C102:H102" si="118">(C116-C117)/C121*1000</f>
        <v>-14.616321559074299</v>
      </c>
      <c r="D102" s="17">
        <f t="shared" si="118"/>
        <v>-9.9071207430340564</v>
      </c>
      <c r="E102" s="17">
        <f t="shared" si="118"/>
        <v>-0.62814070351758799</v>
      </c>
      <c r="F102" s="17">
        <f t="shared" si="118"/>
        <v>-27.180783817951959</v>
      </c>
      <c r="G102" s="17">
        <f t="shared" si="118"/>
        <v>-15.727391874180864</v>
      </c>
      <c r="H102" s="17">
        <f t="shared" si="118"/>
        <v>-11.363636363636363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0.33422076098015785</v>
      </c>
      <c r="M102" s="17">
        <f>(ATAN(D102/10)+3.1415/2)/3.1415*1.75</f>
        <v>0.44008610761287537</v>
      </c>
      <c r="N102" s="17">
        <f t="shared" si="117"/>
        <v>0.84005478552457957</v>
      </c>
      <c r="O102" s="17">
        <f t="shared" si="117"/>
        <v>0.19635838262998334</v>
      </c>
      <c r="P102" s="17">
        <f t="shared" si="117"/>
        <v>0.31546533849871861</v>
      </c>
      <c r="Q102" s="17">
        <f t="shared" si="117"/>
        <v>0.40197832790777122</v>
      </c>
    </row>
    <row r="103" spans="1:17">
      <c r="A103" s="9">
        <v>9</v>
      </c>
      <c r="B103" s="15" t="s">
        <v>183</v>
      </c>
      <c r="C103" s="17">
        <f t="shared" ref="C103:G103" si="119">C118/C121*1000</f>
        <v>1.2180267965895248</v>
      </c>
      <c r="D103" s="17">
        <f t="shared" si="119"/>
        <v>1.2383900928792571</v>
      </c>
      <c r="E103" s="17">
        <f t="shared" si="119"/>
        <v>1.256281407035176</v>
      </c>
      <c r="F103" s="17">
        <f t="shared" si="119"/>
        <v>1.2642225031605563</v>
      </c>
      <c r="G103" s="17">
        <f t="shared" si="119"/>
        <v>1.3106159895150722</v>
      </c>
      <c r="H103" s="17">
        <f t="shared" ref="H103" si="120">H118/H121*1000</f>
        <v>1.3368983957219251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1">IF(C103/$I103&gt;1,2^((1-$I103/C103)/LN(10/3)),2^(-LOG($I103/C103,10/3)))</f>
        <v>0.88702406323283089</v>
      </c>
      <c r="M103" s="17">
        <f t="shared" si="121"/>
        <v>0.89553161390415648</v>
      </c>
      <c r="N103" s="17">
        <f t="shared" si="121"/>
        <v>0.90295753722707639</v>
      </c>
      <c r="O103" s="17">
        <f t="shared" si="121"/>
        <v>0.90623915963412371</v>
      </c>
      <c r="P103" s="17">
        <f t="shared" si="121"/>
        <v>0.92523895653711186</v>
      </c>
      <c r="Q103" s="17">
        <f t="shared" si="121"/>
        <v>0.93587593551926385</v>
      </c>
    </row>
    <row r="104" spans="1:17">
      <c r="A104" s="9">
        <v>10</v>
      </c>
      <c r="B104" s="15" t="s">
        <v>184</v>
      </c>
      <c r="C104" s="17">
        <f t="shared" ref="C104:G104" si="122">C119/C121*100</f>
        <v>6.0901339829476243E-2</v>
      </c>
      <c r="D104" s="17">
        <f t="shared" si="122"/>
        <v>6.1919504643962855E-2</v>
      </c>
      <c r="E104" s="17">
        <f t="shared" si="122"/>
        <v>6.2814070351758788E-2</v>
      </c>
      <c r="F104" s="17">
        <f t="shared" si="122"/>
        <v>6.321112515802782E-2</v>
      </c>
      <c r="G104" s="17">
        <f t="shared" si="122"/>
        <v>6.5530799475753604E-2</v>
      </c>
      <c r="H104" s="17">
        <f t="shared" ref="H104" si="123">H119/H121*100</f>
        <v>6.6844919786096246E-2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1"/>
        <v>1.1085504699701432</v>
      </c>
      <c r="M104" s="17">
        <f t="shared" si="121"/>
        <v>1.1171998867059867</v>
      </c>
      <c r="N104" s="17">
        <f t="shared" si="121"/>
        <v>1.1246211181537884</v>
      </c>
      <c r="O104" s="17">
        <f t="shared" si="121"/>
        <v>1.1278630975399586</v>
      </c>
      <c r="P104" s="17">
        <f t="shared" si="121"/>
        <v>1.1461916569958126</v>
      </c>
      <c r="Q104" s="17">
        <f t="shared" si="121"/>
        <v>1.1561327437697524</v>
      </c>
    </row>
    <row r="105" spans="1:17">
      <c r="A105" s="9">
        <v>11</v>
      </c>
      <c r="B105" s="15" t="s">
        <v>185</v>
      </c>
      <c r="C105" s="17">
        <f t="shared" ref="C105:G105" si="124">C120/C121*1000</f>
        <v>2.4360535931790497</v>
      </c>
      <c r="D105" s="17">
        <f t="shared" si="124"/>
        <v>2.4767801857585141</v>
      </c>
      <c r="E105" s="17">
        <f t="shared" si="124"/>
        <v>2.512562814070352</v>
      </c>
      <c r="F105" s="17">
        <f t="shared" si="124"/>
        <v>2.5284450063211126</v>
      </c>
      <c r="G105" s="17">
        <f t="shared" si="124"/>
        <v>2.6212319790301444</v>
      </c>
      <c r="H105" s="17">
        <f t="shared" ref="H105" si="125">H120/H121*1000</f>
        <v>2.6737967914438503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1"/>
        <v>0.66101814989552499</v>
      </c>
      <c r="M105" s="17">
        <f t="shared" si="121"/>
        <v>0.66735805163889639</v>
      </c>
      <c r="N105" s="17">
        <f t="shared" si="121"/>
        <v>0.67289191514908397</v>
      </c>
      <c r="O105" s="17">
        <f t="shared" si="121"/>
        <v>0.67533740909008955</v>
      </c>
      <c r="P105" s="17">
        <f t="shared" si="121"/>
        <v>0.68949622520092979</v>
      </c>
      <c r="Q105" s="17">
        <f t="shared" si="121"/>
        <v>0.69742299568969635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7</v>
      </c>
      <c r="D107" s="17">
        <v>7</v>
      </c>
      <c r="E107" s="17">
        <v>7</v>
      </c>
      <c r="F107" s="17">
        <v>7</v>
      </c>
      <c r="G107" s="17">
        <v>7</v>
      </c>
      <c r="H107" s="17">
        <v>5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</v>
      </c>
      <c r="D108" s="17">
        <v>1</v>
      </c>
      <c r="E108" s="17">
        <v>1</v>
      </c>
      <c r="F108" s="17">
        <v>1</v>
      </c>
      <c r="G108" s="17">
        <v>1</v>
      </c>
      <c r="H108" s="17">
        <v>1</v>
      </c>
      <c r="K108" s="15" t="s">
        <v>187</v>
      </c>
      <c r="L108" s="17">
        <f t="shared" ref="L108:L113" si="126">L95</f>
        <v>0.91229319141930243</v>
      </c>
      <c r="M108" s="17">
        <f t="shared" ref="M108:M113" si="127">N95</f>
        <v>0.92868057079616961</v>
      </c>
      <c r="N108" s="17">
        <f t="shared" ref="N108:N118" si="128">P95</f>
        <v>0.95159673279702872</v>
      </c>
      <c r="O108" s="17">
        <f>Q95</f>
        <v>0.79302881947424209</v>
      </c>
    </row>
    <row r="109" spans="1:17" ht="16">
      <c r="A109" s="9">
        <v>3</v>
      </c>
      <c r="B109" s="10" t="s">
        <v>189</v>
      </c>
      <c r="C109" s="17">
        <v>1.1000000000000001</v>
      </c>
      <c r="D109" s="17">
        <v>3.5</v>
      </c>
      <c r="E109" s="17">
        <v>4</v>
      </c>
      <c r="F109" s="17">
        <v>0</v>
      </c>
      <c r="G109" s="17">
        <v>0</v>
      </c>
      <c r="H109" s="17">
        <v>0.4</v>
      </c>
      <c r="I109" s="39"/>
      <c r="K109" s="15" t="s">
        <v>190</v>
      </c>
      <c r="L109" s="17">
        <f t="shared" si="126"/>
        <v>0.33836866258108628</v>
      </c>
      <c r="M109" s="17">
        <f t="shared" si="127"/>
        <v>0.34444672574664914</v>
      </c>
      <c r="N109" s="17">
        <f t="shared" si="128"/>
        <v>0.35294630807462729</v>
      </c>
      <c r="O109" s="17">
        <f t="shared" ref="O109:O118" si="129">Q96</f>
        <v>0.3570039436014204</v>
      </c>
    </row>
    <row r="110" spans="1:17">
      <c r="A110" s="9">
        <v>4</v>
      </c>
      <c r="B110" s="10" t="s">
        <v>191</v>
      </c>
      <c r="C110" s="17">
        <v>36.5</v>
      </c>
      <c r="D110" s="17">
        <v>36.200000000000003</v>
      </c>
      <c r="E110" s="17">
        <v>36.200000000000003</v>
      </c>
      <c r="F110" s="17">
        <v>36.5</v>
      </c>
      <c r="G110" s="17">
        <v>37.4</v>
      </c>
      <c r="H110" s="17">
        <v>38.200000000000003</v>
      </c>
      <c r="K110" s="15" t="s">
        <v>192</v>
      </c>
      <c r="L110" s="17">
        <f t="shared" si="126"/>
        <v>0.53276085002921958</v>
      </c>
      <c r="M110" s="17">
        <f t="shared" si="127"/>
        <v>1.1246231693623749</v>
      </c>
      <c r="N110" s="17" t="e">
        <f t="shared" si="128"/>
        <v>#DIV/0!</v>
      </c>
      <c r="O110" s="17">
        <f t="shared" si="129"/>
        <v>0.31396432727956497</v>
      </c>
    </row>
    <row r="111" spans="1:17">
      <c r="A111" s="9">
        <v>5</v>
      </c>
      <c r="B111" s="10" t="s">
        <v>193</v>
      </c>
      <c r="C111" s="17">
        <v>3.8</v>
      </c>
      <c r="D111" s="17">
        <v>3.8</v>
      </c>
      <c r="E111" s="17">
        <v>3.7</v>
      </c>
      <c r="F111" s="17">
        <v>6.5</v>
      </c>
      <c r="G111" s="17">
        <v>7.9</v>
      </c>
      <c r="H111" s="17">
        <v>8.4</v>
      </c>
      <c r="K111" s="15" t="s">
        <v>194</v>
      </c>
      <c r="L111" s="17">
        <f t="shared" si="126"/>
        <v>0.84147419990226813</v>
      </c>
      <c r="M111" s="17">
        <f t="shared" si="127"/>
        <v>0.85252906286882713</v>
      </c>
      <c r="N111" s="17">
        <f t="shared" si="128"/>
        <v>0.89012227401425748</v>
      </c>
      <c r="O111" s="17">
        <f t="shared" si="129"/>
        <v>0.91139341940519958</v>
      </c>
    </row>
    <row r="112" spans="1:17">
      <c r="A112" s="9">
        <v>6</v>
      </c>
      <c r="B112" s="10" t="s">
        <v>195</v>
      </c>
      <c r="C112" s="17">
        <v>6159.1</v>
      </c>
      <c r="D112" s="17">
        <v>6537.1</v>
      </c>
      <c r="E112" s="17">
        <v>8333.2999999999993</v>
      </c>
      <c r="F112" s="17">
        <v>9286.1</v>
      </c>
      <c r="G112" s="17">
        <v>9000.7000000000007</v>
      </c>
      <c r="H112" s="17">
        <v>9841.2000000000007</v>
      </c>
      <c r="K112" s="15" t="s">
        <v>196</v>
      </c>
      <c r="L112" s="17">
        <f t="shared" si="126"/>
        <v>0.48963586544314225</v>
      </c>
      <c r="M112" s="17">
        <f t="shared" si="127"/>
        <v>0.49083697534986087</v>
      </c>
      <c r="N112" s="17">
        <f t="shared" si="128"/>
        <v>0.77835822715935044</v>
      </c>
      <c r="O112" s="17">
        <f t="shared" si="129"/>
        <v>0.81562025495551482</v>
      </c>
    </row>
    <row r="113" spans="1:17">
      <c r="A113" s="9">
        <v>7</v>
      </c>
      <c r="B113" s="10" t="s">
        <v>197</v>
      </c>
      <c r="C113" s="17">
        <v>6183.2</v>
      </c>
      <c r="D113" s="17">
        <v>6598.2</v>
      </c>
      <c r="E113" s="17">
        <v>8256.5</v>
      </c>
      <c r="F113" s="17">
        <v>8981.2999999999993</v>
      </c>
      <c r="G113" s="17">
        <v>9329.7999999999993</v>
      </c>
      <c r="H113" s="17">
        <v>9915</v>
      </c>
      <c r="K113" s="15" t="s">
        <v>198</v>
      </c>
      <c r="L113" s="17">
        <f t="shared" si="126"/>
        <v>0.9854273282201419</v>
      </c>
      <c r="M113" s="17">
        <f t="shared" si="127"/>
        <v>1.0536456791899704</v>
      </c>
      <c r="N113" s="17">
        <f t="shared" si="128"/>
        <v>0.80537693136691535</v>
      </c>
      <c r="O113" s="17">
        <f t="shared" si="129"/>
        <v>0.96609888998717475</v>
      </c>
    </row>
    <row r="114" spans="1:17">
      <c r="A114" s="9">
        <v>8</v>
      </c>
      <c r="B114" s="10" t="s">
        <v>199</v>
      </c>
      <c r="C114" s="17"/>
      <c r="D114" s="17"/>
      <c r="E114" s="17">
        <v>21</v>
      </c>
      <c r="F114" s="17">
        <v>20</v>
      </c>
      <c r="G114" s="17">
        <v>13</v>
      </c>
      <c r="H114" s="17">
        <v>18</v>
      </c>
      <c r="K114" s="15" t="s">
        <v>200</v>
      </c>
      <c r="L114" s="17">
        <f>N101</f>
        <v>0.58837428699793859</v>
      </c>
      <c r="M114" s="17">
        <f>O101</f>
        <v>0.49182161243228029</v>
      </c>
      <c r="N114" s="17">
        <f t="shared" si="128"/>
        <v>0.66631608998370639</v>
      </c>
      <c r="O114" s="17">
        <f t="shared" si="129"/>
        <v>0.45594637241982378</v>
      </c>
    </row>
    <row r="115" spans="1:17">
      <c r="A115" s="9">
        <v>9</v>
      </c>
      <c r="B115" s="10" t="s">
        <v>201</v>
      </c>
      <c r="C115" s="17"/>
      <c r="D115" s="17"/>
      <c r="E115" s="17">
        <v>12</v>
      </c>
      <c r="F115" s="17">
        <v>7</v>
      </c>
      <c r="G115" s="17">
        <v>7</v>
      </c>
      <c r="H115" s="17">
        <v>4</v>
      </c>
      <c r="K115" s="15" t="s">
        <v>202</v>
      </c>
      <c r="L115" s="17">
        <f>L102</f>
        <v>0.33422076098015785</v>
      </c>
      <c r="M115" s="17">
        <f>N102</f>
        <v>0.84005478552457957</v>
      </c>
      <c r="N115" s="17">
        <f t="shared" si="128"/>
        <v>0.31546533849871861</v>
      </c>
      <c r="O115" s="17">
        <f t="shared" si="129"/>
        <v>0.40197832790777122</v>
      </c>
    </row>
    <row r="116" spans="1:17">
      <c r="A116" s="9">
        <v>10</v>
      </c>
      <c r="B116" s="10" t="s">
        <v>203</v>
      </c>
      <c r="C116" s="17">
        <v>36</v>
      </c>
      <c r="D116" s="17">
        <v>17</v>
      </c>
      <c r="E116" s="17">
        <v>25</v>
      </c>
      <c r="F116" s="17">
        <v>15</v>
      </c>
      <c r="G116" s="17">
        <v>11</v>
      </c>
      <c r="H116" s="17">
        <v>38</v>
      </c>
      <c r="K116" s="15" t="s">
        <v>204</v>
      </c>
      <c r="L116" s="17">
        <f>L103</f>
        <v>0.88702406323283089</v>
      </c>
      <c r="M116" s="17">
        <f>N103</f>
        <v>0.90295753722707639</v>
      </c>
      <c r="N116" s="17">
        <f t="shared" si="128"/>
        <v>0.92523895653711186</v>
      </c>
      <c r="O116" s="17">
        <f t="shared" si="129"/>
        <v>0.93587593551926385</v>
      </c>
    </row>
    <row r="117" spans="1:17">
      <c r="A117" s="9">
        <v>11</v>
      </c>
      <c r="B117" s="10" t="s">
        <v>205</v>
      </c>
      <c r="C117" s="17">
        <v>60</v>
      </c>
      <c r="D117" s="17">
        <v>33</v>
      </c>
      <c r="E117" s="17">
        <v>26</v>
      </c>
      <c r="F117" s="17">
        <v>58</v>
      </c>
      <c r="G117" s="17">
        <v>35</v>
      </c>
      <c r="H117" s="17">
        <v>55</v>
      </c>
      <c r="K117" s="15" t="s">
        <v>206</v>
      </c>
      <c r="L117" s="17">
        <f>L104</f>
        <v>1.1085504699701432</v>
      </c>
      <c r="M117" s="17">
        <f>N104</f>
        <v>1.1246211181537884</v>
      </c>
      <c r="N117" s="17">
        <f t="shared" si="128"/>
        <v>1.1461916569958126</v>
      </c>
      <c r="O117" s="17">
        <f t="shared" si="129"/>
        <v>1.1561327437697524</v>
      </c>
    </row>
    <row r="118" spans="1:17">
      <c r="A118" s="9">
        <v>12</v>
      </c>
      <c r="B118" s="10" t="s">
        <v>207</v>
      </c>
      <c r="C118" s="17">
        <v>2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K118" s="15" t="s">
        <v>208</v>
      </c>
      <c r="L118" s="17">
        <f>L105</f>
        <v>0.66101814989552499</v>
      </c>
      <c r="M118" s="17">
        <f>N105</f>
        <v>0.67289191514908397</v>
      </c>
      <c r="N118" s="17">
        <f t="shared" si="128"/>
        <v>0.68949622520092979</v>
      </c>
      <c r="O118" s="17">
        <f t="shared" si="129"/>
        <v>0.69742299568969635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4</v>
      </c>
      <c r="D120" s="17">
        <v>4</v>
      </c>
      <c r="E120" s="17">
        <v>4</v>
      </c>
      <c r="F120" s="17">
        <v>4</v>
      </c>
      <c r="G120" s="21">
        <v>4</v>
      </c>
      <c r="H120" s="21">
        <v>4</v>
      </c>
    </row>
    <row r="121" spans="1:17">
      <c r="A121" s="9">
        <v>15</v>
      </c>
      <c r="B121" s="10" t="s">
        <v>213</v>
      </c>
      <c r="C121" s="17">
        <v>1642</v>
      </c>
      <c r="D121" s="17">
        <v>1615</v>
      </c>
      <c r="E121" s="17">
        <v>1592</v>
      </c>
      <c r="F121" s="17">
        <v>1582</v>
      </c>
      <c r="G121" s="17">
        <v>1526</v>
      </c>
      <c r="H121" s="17">
        <v>1496</v>
      </c>
    </row>
    <row r="123" spans="1:17" ht="16">
      <c r="A123" s="20" t="s">
        <v>355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0">C137/C151*1000</f>
        <v>4.1918956683744755</v>
      </c>
      <c r="D125" s="17">
        <f t="shared" si="130"/>
        <v>4.2918454935622314</v>
      </c>
      <c r="E125" s="17">
        <f t="shared" si="130"/>
        <v>4.3269230769230775</v>
      </c>
      <c r="F125" s="17">
        <f t="shared" si="130"/>
        <v>4.4117647058823533</v>
      </c>
      <c r="G125" s="17">
        <f t="shared" si="130"/>
        <v>4.5022511255627808</v>
      </c>
      <c r="H125" s="17">
        <f t="shared" ref="H125" si="131">H137/H151*1000</f>
        <v>4.142931123770067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2">IF(C125/$I125&gt;1,2^((1-$I125/C125)/LN(10/3)),2^(-LOG($I125/C125,10/3)))</f>
        <v>0.90349010192772916</v>
      </c>
      <c r="M125" s="17">
        <f t="shared" si="132"/>
        <v>0.91583041175338176</v>
      </c>
      <c r="N125" s="17">
        <f t="shared" si="132"/>
        <v>0.92013229568584154</v>
      </c>
      <c r="O125" s="17">
        <f t="shared" si="132"/>
        <v>0.93047645722828698</v>
      </c>
      <c r="P125" s="17">
        <f t="shared" si="132"/>
        <v>0.94141626564879355</v>
      </c>
      <c r="Q125" s="17">
        <f t="shared" si="132"/>
        <v>0.8973991625934693</v>
      </c>
    </row>
    <row r="126" spans="1:17">
      <c r="A126" s="9">
        <v>2</v>
      </c>
      <c r="B126" s="15" t="s">
        <v>176</v>
      </c>
      <c r="C126" s="17">
        <f t="shared" ref="C126:G126" si="133">C138/C151*1000</f>
        <v>5.1234280391243594</v>
      </c>
      <c r="D126" s="17">
        <f t="shared" si="133"/>
        <v>5.2455889365760617</v>
      </c>
      <c r="E126" s="17">
        <f t="shared" si="133"/>
        <v>5.2884615384615383</v>
      </c>
      <c r="F126" s="17">
        <f t="shared" si="133"/>
        <v>5.3921568627450975</v>
      </c>
      <c r="G126" s="17">
        <f t="shared" si="133"/>
        <v>5.5027513756878434</v>
      </c>
      <c r="H126" s="17">
        <f t="shared" ref="H126" si="134">H138/H151*1000</f>
        <v>5.6965302951838428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2"/>
        <v>1.1345532468492772</v>
      </c>
      <c r="M126" s="17">
        <f t="shared" si="132"/>
        <v>1.146491642433066</v>
      </c>
      <c r="N126" s="17">
        <f t="shared" si="132"/>
        <v>1.150579247752666</v>
      </c>
      <c r="O126" s="17">
        <f t="shared" si="132"/>
        <v>1.1602547226649216</v>
      </c>
      <c r="P126" s="17">
        <f t="shared" si="132"/>
        <v>1.1702565301059706</v>
      </c>
      <c r="Q126" s="17">
        <f t="shared" si="132"/>
        <v>1.1870353352396601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0.31951405340963279</v>
      </c>
      <c r="E127" s="17">
        <f>E139/E151*1000+0.00001</f>
        <v>0.28847153846153845</v>
      </c>
      <c r="F127" s="17">
        <f>F139/F151*1000+0.00001</f>
        <v>0.29412764705882349</v>
      </c>
      <c r="G127" s="17">
        <f>G139/G151*1000</f>
        <v>0.30015007503751873</v>
      </c>
      <c r="H127" s="17">
        <f>H139/H151*1000</f>
        <v>0.29518384256861729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2"/>
        <v>8.8737830999390996E-4</v>
      </c>
      <c r="M127" s="17">
        <f t="shared" si="132"/>
        <v>0.34787133817190991</v>
      </c>
      <c r="N127" s="17">
        <f t="shared" si="132"/>
        <v>0.32799280475291842</v>
      </c>
      <c r="O127" s="17">
        <f t="shared" si="132"/>
        <v>0.33167998478336291</v>
      </c>
      <c r="P127" s="17">
        <f t="shared" si="132"/>
        <v>0.3355730479029983</v>
      </c>
      <c r="Q127" s="17">
        <f t="shared" si="132"/>
        <v>0.33236516704862956</v>
      </c>
    </row>
    <row r="128" spans="1:17">
      <c r="A128" s="9">
        <v>4</v>
      </c>
      <c r="B128" s="15" t="s">
        <v>178</v>
      </c>
      <c r="C128" s="17">
        <f t="shared" ref="C128:G128" si="135">C140/C151*1000</f>
        <v>34.094084769445743</v>
      </c>
      <c r="D128" s="17">
        <f t="shared" si="135"/>
        <v>34.859322842155457</v>
      </c>
      <c r="E128" s="17">
        <f t="shared" si="135"/>
        <v>35.144230769230766</v>
      </c>
      <c r="F128" s="17">
        <f t="shared" si="135"/>
        <v>35.931372549019606</v>
      </c>
      <c r="G128" s="17">
        <f t="shared" si="135"/>
        <v>36.868434217108558</v>
      </c>
      <c r="H128" s="17">
        <f t="shared" ref="H128" si="136">H140/H151*1000</f>
        <v>38.21853961677887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2"/>
        <v>1.0715789200132193</v>
      </c>
      <c r="M128" s="17">
        <f t="shared" si="132"/>
        <v>1.0835620379646318</v>
      </c>
      <c r="N128" s="17">
        <f t="shared" si="132"/>
        <v>1.0879230557318518</v>
      </c>
      <c r="O128" s="17">
        <f t="shared" si="132"/>
        <v>1.0996989322583313</v>
      </c>
      <c r="P128" s="17">
        <f t="shared" si="132"/>
        <v>1.1132165180331548</v>
      </c>
      <c r="Q128" s="17">
        <f t="shared" si="132"/>
        <v>1.1317922987217959</v>
      </c>
    </row>
    <row r="129" spans="1:17">
      <c r="A129" s="9">
        <v>5</v>
      </c>
      <c r="B129" s="15" t="s">
        <v>179</v>
      </c>
      <c r="C129" s="17">
        <f t="shared" ref="C129:G129" si="137">C141/C151*1000</f>
        <v>1.9562179785747555</v>
      </c>
      <c r="D129" s="17">
        <f t="shared" si="137"/>
        <v>2.0028612303290418</v>
      </c>
      <c r="E129" s="17">
        <f t="shared" si="137"/>
        <v>2.0192307692307692</v>
      </c>
      <c r="F129" s="17">
        <f t="shared" si="137"/>
        <v>2.0588235294117649</v>
      </c>
      <c r="G129" s="17">
        <f t="shared" si="137"/>
        <v>2.1010505252626315</v>
      </c>
      <c r="H129" s="17">
        <f t="shared" ref="H129" si="138">H141/H151*1000</f>
        <v>2.1750388399792855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2"/>
        <v>0.44447754287187013</v>
      </c>
      <c r="M129" s="17">
        <f t="shared" si="132"/>
        <v>0.45054843460370053</v>
      </c>
      <c r="N129" s="17">
        <f t="shared" si="132"/>
        <v>0.45266477300734215</v>
      </c>
      <c r="O129" s="17">
        <f t="shared" si="132"/>
        <v>0.45775364724696677</v>
      </c>
      <c r="P129" s="17">
        <f t="shared" si="132"/>
        <v>0.46313555365176412</v>
      </c>
      <c r="Q129" s="17">
        <f t="shared" si="132"/>
        <v>0.47245608034439884</v>
      </c>
    </row>
    <row r="130" spans="1:17">
      <c r="A130" s="9">
        <v>6</v>
      </c>
      <c r="B130" s="15" t="s">
        <v>180</v>
      </c>
      <c r="C130" s="17">
        <f t="shared" ref="C130:G130" si="139">(C142-C143)/C142*100</f>
        <v>1.1259819610125055</v>
      </c>
      <c r="D130" s="17">
        <f t="shared" si="139"/>
        <v>-4.8448735529768818</v>
      </c>
      <c r="E130" s="17">
        <f t="shared" si="139"/>
        <v>3.2799223251885938</v>
      </c>
      <c r="F130" s="17">
        <f t="shared" si="139"/>
        <v>4.0215853219810596</v>
      </c>
      <c r="G130" s="17">
        <f t="shared" si="139"/>
        <v>-1.2643022452264112</v>
      </c>
      <c r="H130" s="17">
        <f t="shared" ref="H130" si="140">(H142-H143)/H142*100</f>
        <v>-0.36854109082121594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1">(ATAN((C130+2.4)/10)+3.1415/2)/3.1415*1.75</f>
        <v>1.0638359979728436</v>
      </c>
      <c r="M130" s="17">
        <f t="shared" si="141"/>
        <v>0.74142645242157923</v>
      </c>
      <c r="N130" s="17">
        <f t="shared" si="141"/>
        <v>1.1627496946064719</v>
      </c>
      <c r="O130" s="17">
        <f t="shared" si="141"/>
        <v>1.1929930759710787</v>
      </c>
      <c r="P130" s="17">
        <f t="shared" si="141"/>
        <v>0.93799512119392425</v>
      </c>
      <c r="Q130" s="17">
        <f t="shared" si="141"/>
        <v>0.98664494015892246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-19.71153846153846</v>
      </c>
      <c r="F131" s="17">
        <f>(F145-F144)/F151*1000</f>
        <v>-24.019607843137255</v>
      </c>
      <c r="G131" s="17">
        <f>(G145-G144)/G151*1000</f>
        <v>-24.012006003001499</v>
      </c>
      <c r="H131" s="17">
        <f>(H145-H144)/H151*1000</f>
        <v>-24.857586742620402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2">(ATAN(E131/10)+3.1415/2)/3.1415*1.75</f>
        <v>0.26150442007405733</v>
      </c>
      <c r="O131" s="17">
        <f t="shared" si="142"/>
        <v>0.21973456667862729</v>
      </c>
      <c r="P131" s="17">
        <f t="shared" si="142"/>
        <v>0.21979713949398921</v>
      </c>
      <c r="Q131" s="17">
        <f t="shared" si="142"/>
        <v>0.21303823315167794</v>
      </c>
    </row>
    <row r="132" spans="1:17">
      <c r="A132" s="9">
        <v>8</v>
      </c>
      <c r="B132" s="15" t="s">
        <v>182</v>
      </c>
      <c r="C132" s="17">
        <f t="shared" ref="C132:H132" si="143">(C146-C147)/C151*1000</f>
        <v>-15.836050302748022</v>
      </c>
      <c r="D132" s="17">
        <f t="shared" si="143"/>
        <v>6.1993323795898903</v>
      </c>
      <c r="E132" s="17">
        <f t="shared" si="143"/>
        <v>0.48076923076923078</v>
      </c>
      <c r="F132" s="17">
        <f t="shared" si="143"/>
        <v>3.9215686274509802</v>
      </c>
      <c r="G132" s="17">
        <f t="shared" si="143"/>
        <v>-10.005002501250624</v>
      </c>
      <c r="H132" s="17">
        <f t="shared" si="143"/>
        <v>0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0.31373128215355378</v>
      </c>
      <c r="M132" s="17">
        <f>(ATAN(D132/10)+3.1415/2)/3.1415*1.75</f>
        <v>1.1841383502752227</v>
      </c>
      <c r="N132" s="17">
        <f t="shared" si="142"/>
        <v>0.90176106397694866</v>
      </c>
      <c r="O132" s="17">
        <f t="shared" si="142"/>
        <v>1.0831877876618554</v>
      </c>
      <c r="P132" s="17">
        <f t="shared" si="142"/>
        <v>0.43734779712278737</v>
      </c>
      <c r="Q132" s="17">
        <f t="shared" si="142"/>
        <v>0.875</v>
      </c>
    </row>
    <row r="133" spans="1:17">
      <c r="A133" s="9">
        <v>9</v>
      </c>
      <c r="B133" s="15" t="s">
        <v>183</v>
      </c>
      <c r="C133" s="17">
        <f t="shared" ref="C133:G133" si="144">C148/C151*1000</f>
        <v>2.3288309268747089</v>
      </c>
      <c r="D133" s="17">
        <f t="shared" si="144"/>
        <v>1.4306151645207439</v>
      </c>
      <c r="E133" s="17">
        <f t="shared" si="144"/>
        <v>1.4423076923076923</v>
      </c>
      <c r="F133" s="17">
        <f t="shared" si="144"/>
        <v>1.4705882352941175</v>
      </c>
      <c r="G133" s="17">
        <f t="shared" si="144"/>
        <v>1.5007503751875937</v>
      </c>
      <c r="H133" s="17">
        <f t="shared" ref="H133" si="145">H148/H151*1000</f>
        <v>1.5535991714137751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6">IF(C133/$I133&gt;1,2^((1-$I133/C133)/LN(10/3)),2^(-LOG($I133/C133,10/3)))</f>
        <v>1.2273993152221412</v>
      </c>
      <c r="M133" s="17">
        <f t="shared" si="146"/>
        <v>0.97310209997574815</v>
      </c>
      <c r="N133" s="17">
        <f t="shared" si="146"/>
        <v>0.97767300331637197</v>
      </c>
      <c r="O133" s="17">
        <f t="shared" si="146"/>
        <v>0.98866403963735472</v>
      </c>
      <c r="P133" s="17">
        <f t="shared" si="146"/>
        <v>1.0002878997564291</v>
      </c>
      <c r="Q133" s="17">
        <f t="shared" si="146"/>
        <v>1.0200607906186883</v>
      </c>
    </row>
    <row r="134" spans="1:17">
      <c r="A134" s="9">
        <v>10</v>
      </c>
      <c r="B134" s="15" t="s">
        <v>184</v>
      </c>
      <c r="C134" s="17">
        <f t="shared" ref="C134:G134" si="147">C149/C151*100</f>
        <v>9.3153237074988363E-2</v>
      </c>
      <c r="D134" s="17">
        <f t="shared" si="147"/>
        <v>9.5374344301382918E-2</v>
      </c>
      <c r="E134" s="17">
        <f t="shared" si="147"/>
        <v>9.6153846153846159E-2</v>
      </c>
      <c r="F134" s="17">
        <f t="shared" si="147"/>
        <v>9.8039215686274508E-2</v>
      </c>
      <c r="G134" s="17">
        <f t="shared" si="147"/>
        <v>0.10005002501250625</v>
      </c>
      <c r="H134" s="17">
        <f t="shared" ref="H134" si="148">H149/H151*100</f>
        <v>0.10357327809425168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6"/>
        <v>1.3056496521383938</v>
      </c>
      <c r="M134" s="17">
        <f t="shared" si="146"/>
        <v>1.3150795954618495</v>
      </c>
      <c r="N134" s="17">
        <f t="shared" si="146"/>
        <v>1.3183012663794502</v>
      </c>
      <c r="O134" s="17">
        <f t="shared" si="146"/>
        <v>1.3259128356800529</v>
      </c>
      <c r="P134" s="17">
        <f t="shared" si="146"/>
        <v>1.3337603056239964</v>
      </c>
      <c r="Q134" s="17">
        <f t="shared" si="146"/>
        <v>1.3468781503709222</v>
      </c>
    </row>
    <row r="135" spans="1:17">
      <c r="A135" s="9">
        <v>11</v>
      </c>
      <c r="B135" s="15" t="s">
        <v>185</v>
      </c>
      <c r="C135" s="17">
        <f t="shared" ref="C135:G135" si="149">C150/C151*1000</f>
        <v>6.0549604098742433</v>
      </c>
      <c r="D135" s="17">
        <f t="shared" si="149"/>
        <v>6.1993323795898903</v>
      </c>
      <c r="E135" s="17">
        <f t="shared" si="149"/>
        <v>5.7692307692307692</v>
      </c>
      <c r="F135" s="17">
        <f t="shared" si="149"/>
        <v>5.3921568627450975</v>
      </c>
      <c r="G135" s="17">
        <f t="shared" si="149"/>
        <v>5.5027513756878434</v>
      </c>
      <c r="H135" s="17">
        <f t="shared" ref="H135" si="150">H150/H151*1000</f>
        <v>5.6965302951838428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6"/>
        <v>1.1055108695120914</v>
      </c>
      <c r="M135" s="17">
        <f t="shared" si="146"/>
        <v>1.1178185103860949</v>
      </c>
      <c r="N135" s="17">
        <f t="shared" si="146"/>
        <v>1.0797852934369536</v>
      </c>
      <c r="O135" s="17">
        <f t="shared" si="146"/>
        <v>1.0427592254349733</v>
      </c>
      <c r="P135" s="17">
        <f t="shared" si="146"/>
        <v>1.0540075001369</v>
      </c>
      <c r="Q135" s="17">
        <f t="shared" si="146"/>
        <v>1.0729313091308903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9</v>
      </c>
      <c r="D137" s="17">
        <v>9</v>
      </c>
      <c r="E137" s="17">
        <v>9</v>
      </c>
      <c r="F137" s="17">
        <v>9</v>
      </c>
      <c r="G137" s="17">
        <v>9</v>
      </c>
      <c r="H137" s="17">
        <v>8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11</v>
      </c>
      <c r="D138" s="17">
        <v>11</v>
      </c>
      <c r="E138" s="17">
        <v>11</v>
      </c>
      <c r="F138" s="17">
        <v>11</v>
      </c>
      <c r="G138" s="17">
        <v>11</v>
      </c>
      <c r="H138" s="17">
        <v>11</v>
      </c>
      <c r="K138" s="15" t="s">
        <v>187</v>
      </c>
      <c r="L138" s="17">
        <f t="shared" ref="L138:L143" si="151">L125</f>
        <v>0.90349010192772916</v>
      </c>
      <c r="M138" s="17">
        <f t="shared" ref="M138:M143" si="152">N125</f>
        <v>0.92013229568584154</v>
      </c>
      <c r="N138" s="17">
        <f t="shared" ref="N138:N148" si="153">P125</f>
        <v>0.94141626564879355</v>
      </c>
      <c r="O138" s="17">
        <f>Q125</f>
        <v>0.8973991625934693</v>
      </c>
    </row>
    <row r="139" spans="1:17">
      <c r="A139" s="9">
        <v>3</v>
      </c>
      <c r="B139" s="10" t="s">
        <v>189</v>
      </c>
      <c r="C139" s="17">
        <v>0</v>
      </c>
      <c r="D139" s="17">
        <v>0.67</v>
      </c>
      <c r="E139" s="17">
        <v>0.6</v>
      </c>
      <c r="F139" s="17">
        <v>0.6</v>
      </c>
      <c r="G139" s="17">
        <v>0.6</v>
      </c>
      <c r="H139" s="17">
        <v>0.56999999999999995</v>
      </c>
      <c r="K139" s="15" t="s">
        <v>190</v>
      </c>
      <c r="L139" s="17">
        <f t="shared" si="151"/>
        <v>1.1345532468492772</v>
      </c>
      <c r="M139" s="17">
        <f t="shared" si="152"/>
        <v>1.150579247752666</v>
      </c>
      <c r="N139" s="17">
        <f t="shared" si="153"/>
        <v>1.1702565301059706</v>
      </c>
      <c r="O139" s="17">
        <f t="shared" ref="O139:O148" si="154">Q126</f>
        <v>1.1870353352396601</v>
      </c>
    </row>
    <row r="140" spans="1:17">
      <c r="A140" s="9">
        <v>4</v>
      </c>
      <c r="B140" s="10" t="s">
        <v>191</v>
      </c>
      <c r="C140" s="17">
        <v>73.2</v>
      </c>
      <c r="D140" s="17">
        <v>73.099999999999994</v>
      </c>
      <c r="E140" s="17">
        <v>73.099999999999994</v>
      </c>
      <c r="F140" s="17">
        <v>73.3</v>
      </c>
      <c r="G140" s="17">
        <v>73.7</v>
      </c>
      <c r="H140" s="17">
        <v>73.8</v>
      </c>
      <c r="K140" s="15" t="s">
        <v>192</v>
      </c>
      <c r="L140" s="17">
        <f t="shared" si="151"/>
        <v>8.8737830999390996E-4</v>
      </c>
      <c r="M140" s="17">
        <f t="shared" si="152"/>
        <v>0.32799280475291842</v>
      </c>
      <c r="N140" s="17">
        <f t="shared" si="153"/>
        <v>0.3355730479029983</v>
      </c>
      <c r="O140" s="17">
        <f t="shared" si="154"/>
        <v>0.33236516704862956</v>
      </c>
    </row>
    <row r="141" spans="1:17">
      <c r="A141" s="9">
        <v>5</v>
      </c>
      <c r="B141" s="10" t="s">
        <v>193</v>
      </c>
      <c r="C141" s="17">
        <v>4.2</v>
      </c>
      <c r="D141" s="17">
        <v>4.2</v>
      </c>
      <c r="E141" s="17">
        <v>4.2</v>
      </c>
      <c r="F141" s="17">
        <v>4.2</v>
      </c>
      <c r="G141" s="17">
        <v>4.2</v>
      </c>
      <c r="H141" s="17">
        <v>4.2</v>
      </c>
      <c r="K141" s="15" t="s">
        <v>194</v>
      </c>
      <c r="L141" s="17">
        <f t="shared" si="151"/>
        <v>1.0715789200132193</v>
      </c>
      <c r="M141" s="17">
        <f t="shared" si="152"/>
        <v>1.0879230557318518</v>
      </c>
      <c r="N141" s="17">
        <f t="shared" si="153"/>
        <v>1.1132165180331548</v>
      </c>
      <c r="O141" s="17">
        <f t="shared" si="154"/>
        <v>1.1317922987217959</v>
      </c>
    </row>
    <row r="142" spans="1:17">
      <c r="A142" s="9">
        <v>6</v>
      </c>
      <c r="B142" s="10" t="s">
        <v>195</v>
      </c>
      <c r="C142" s="17">
        <v>13748</v>
      </c>
      <c r="D142" s="17">
        <v>14365.7</v>
      </c>
      <c r="E142" s="17">
        <v>17405.900000000001</v>
      </c>
      <c r="F142" s="17">
        <v>20847.5</v>
      </c>
      <c r="G142" s="17">
        <v>21561.3</v>
      </c>
      <c r="H142" s="17">
        <v>19862.099999999999</v>
      </c>
      <c r="K142" s="15" t="s">
        <v>196</v>
      </c>
      <c r="L142" s="17">
        <f t="shared" si="151"/>
        <v>0.44447754287187013</v>
      </c>
      <c r="M142" s="17">
        <f t="shared" si="152"/>
        <v>0.45266477300734215</v>
      </c>
      <c r="N142" s="17">
        <f t="shared" si="153"/>
        <v>0.46313555365176412</v>
      </c>
      <c r="O142" s="17">
        <f t="shared" si="154"/>
        <v>0.47245608034439884</v>
      </c>
    </row>
    <row r="143" spans="1:17">
      <c r="A143" s="9">
        <v>7</v>
      </c>
      <c r="B143" s="10" t="s">
        <v>197</v>
      </c>
      <c r="C143" s="17">
        <v>13593.2</v>
      </c>
      <c r="D143" s="17">
        <v>15061.7</v>
      </c>
      <c r="E143" s="17">
        <v>16835</v>
      </c>
      <c r="F143" s="17">
        <v>20009.099999999999</v>
      </c>
      <c r="G143" s="17">
        <v>21833.9</v>
      </c>
      <c r="H143" s="17">
        <v>19935.3</v>
      </c>
      <c r="K143" s="15" t="s">
        <v>198</v>
      </c>
      <c r="L143" s="17">
        <f t="shared" si="151"/>
        <v>1.0638359979728436</v>
      </c>
      <c r="M143" s="17">
        <f t="shared" si="152"/>
        <v>1.1627496946064719</v>
      </c>
      <c r="N143" s="17">
        <f t="shared" si="153"/>
        <v>0.93799512119392425</v>
      </c>
      <c r="O143" s="17">
        <f t="shared" si="154"/>
        <v>0.98664494015892246</v>
      </c>
    </row>
    <row r="144" spans="1:17">
      <c r="A144" s="9">
        <v>8</v>
      </c>
      <c r="B144" s="10" t="s">
        <v>199</v>
      </c>
      <c r="C144" s="17"/>
      <c r="D144" s="17"/>
      <c r="E144" s="17">
        <v>62</v>
      </c>
      <c r="F144" s="17">
        <v>65</v>
      </c>
      <c r="G144" s="17">
        <v>60</v>
      </c>
      <c r="H144" s="17">
        <v>67</v>
      </c>
      <c r="K144" s="15" t="s">
        <v>200</v>
      </c>
      <c r="L144" s="17">
        <f>N131</f>
        <v>0.26150442007405733</v>
      </c>
      <c r="M144" s="17">
        <f>O131</f>
        <v>0.21973456667862729</v>
      </c>
      <c r="N144" s="17">
        <f t="shared" si="153"/>
        <v>0.21979713949398921</v>
      </c>
      <c r="O144" s="17">
        <f t="shared" si="154"/>
        <v>0.21303823315167794</v>
      </c>
    </row>
    <row r="145" spans="1:17">
      <c r="A145" s="9">
        <v>9</v>
      </c>
      <c r="B145" s="10" t="s">
        <v>201</v>
      </c>
      <c r="C145" s="17"/>
      <c r="D145" s="17"/>
      <c r="E145" s="17">
        <v>21</v>
      </c>
      <c r="F145" s="17">
        <v>16</v>
      </c>
      <c r="G145" s="17">
        <v>12</v>
      </c>
      <c r="H145" s="17">
        <v>19</v>
      </c>
      <c r="K145" s="15" t="s">
        <v>202</v>
      </c>
      <c r="L145" s="17">
        <f>L132</f>
        <v>0.31373128215355378</v>
      </c>
      <c r="M145" s="17">
        <f>N132</f>
        <v>0.90176106397694866</v>
      </c>
      <c r="N145" s="17">
        <f t="shared" si="153"/>
        <v>0.43734779712278737</v>
      </c>
      <c r="O145" s="17">
        <f t="shared" si="154"/>
        <v>0.875</v>
      </c>
    </row>
    <row r="146" spans="1:17">
      <c r="A146" s="9">
        <v>10</v>
      </c>
      <c r="B146" s="10" t="s">
        <v>203</v>
      </c>
      <c r="C146" s="17">
        <v>39</v>
      </c>
      <c r="D146" s="17">
        <v>47</v>
      </c>
      <c r="E146" s="17">
        <v>53</v>
      </c>
      <c r="F146" s="17">
        <v>49</v>
      </c>
      <c r="G146" s="17">
        <v>39</v>
      </c>
      <c r="H146" s="17">
        <v>81</v>
      </c>
      <c r="K146" s="15" t="s">
        <v>204</v>
      </c>
      <c r="L146" s="17">
        <f>L133</f>
        <v>1.2273993152221412</v>
      </c>
      <c r="M146" s="17">
        <f>N133</f>
        <v>0.97767300331637197</v>
      </c>
      <c r="N146" s="17">
        <f t="shared" si="153"/>
        <v>1.0002878997564291</v>
      </c>
      <c r="O146" s="17">
        <f t="shared" si="154"/>
        <v>1.0200607906186883</v>
      </c>
    </row>
    <row r="147" spans="1:17">
      <c r="A147" s="9">
        <v>11</v>
      </c>
      <c r="B147" s="10" t="s">
        <v>205</v>
      </c>
      <c r="C147" s="17">
        <v>73</v>
      </c>
      <c r="D147" s="17">
        <v>34</v>
      </c>
      <c r="E147" s="17">
        <v>52</v>
      </c>
      <c r="F147" s="17">
        <v>41</v>
      </c>
      <c r="G147" s="17">
        <v>59</v>
      </c>
      <c r="H147" s="17">
        <v>81</v>
      </c>
      <c r="K147" s="15" t="s">
        <v>206</v>
      </c>
      <c r="L147" s="17">
        <f>L134</f>
        <v>1.3056496521383938</v>
      </c>
      <c r="M147" s="17">
        <f>N134</f>
        <v>1.3183012663794502</v>
      </c>
      <c r="N147" s="17">
        <f t="shared" si="153"/>
        <v>1.3337603056239964</v>
      </c>
      <c r="O147" s="17">
        <f t="shared" si="154"/>
        <v>1.3468781503709222</v>
      </c>
    </row>
    <row r="148" spans="1:17">
      <c r="A148" s="9">
        <v>12</v>
      </c>
      <c r="B148" s="10" t="s">
        <v>207</v>
      </c>
      <c r="C148" s="17">
        <v>5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1.1055108695120914</v>
      </c>
      <c r="M148" s="17">
        <f>N135</f>
        <v>1.0797852934369536</v>
      </c>
      <c r="N148" s="17">
        <f t="shared" si="153"/>
        <v>1.0540075001369</v>
      </c>
      <c r="O148" s="17">
        <f t="shared" si="154"/>
        <v>1.0729313091308903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13</v>
      </c>
      <c r="D150" s="17">
        <v>13</v>
      </c>
      <c r="E150" s="17">
        <v>12</v>
      </c>
      <c r="F150" s="17">
        <v>11</v>
      </c>
      <c r="G150" s="21">
        <v>11</v>
      </c>
      <c r="H150" s="21">
        <v>11</v>
      </c>
    </row>
    <row r="151" spans="1:17">
      <c r="A151" s="9">
        <v>15</v>
      </c>
      <c r="B151" s="10" t="s">
        <v>213</v>
      </c>
      <c r="C151" s="17">
        <v>2147</v>
      </c>
      <c r="D151" s="17">
        <v>2097</v>
      </c>
      <c r="E151" s="17">
        <v>2080</v>
      </c>
      <c r="F151" s="17">
        <v>2040</v>
      </c>
      <c r="G151" s="17">
        <v>1999</v>
      </c>
      <c r="H151" s="17">
        <v>1931</v>
      </c>
    </row>
    <row r="153" spans="1:17" ht="16">
      <c r="A153" s="20" t="s">
        <v>356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5">C167/C181*1000</f>
        <v>2.9142381348875936</v>
      </c>
      <c r="D155" s="17">
        <f t="shared" si="155"/>
        <v>2.9940119760479043</v>
      </c>
      <c r="E155" s="17">
        <f t="shared" si="155"/>
        <v>3.0316154179298396</v>
      </c>
      <c r="F155" s="17">
        <f t="shared" si="155"/>
        <v>3.0355594102341721</v>
      </c>
      <c r="G155" s="17">
        <f t="shared" si="155"/>
        <v>2.2016732716864817</v>
      </c>
      <c r="H155" s="17">
        <f t="shared" ref="H155" si="156">H167/H181*1000</f>
        <v>2.2331397945511386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7">IF(C155/$I155&gt;1,2^((1-$I155/C155)/LN(10/3)),2^(-LOG($I155/C155,10/3)))</f>
        <v>0.73286862687496224</v>
      </c>
      <c r="M155" s="17">
        <f t="shared" si="157"/>
        <v>0.74435210521849249</v>
      </c>
      <c r="N155" s="17">
        <f t="shared" si="157"/>
        <v>0.74972006750139897</v>
      </c>
      <c r="O155" s="17">
        <f t="shared" si="157"/>
        <v>0.75028143862523333</v>
      </c>
      <c r="P155" s="17">
        <f t="shared" si="157"/>
        <v>0.62361975958292226</v>
      </c>
      <c r="Q155" s="17">
        <f t="shared" si="157"/>
        <v>0.62873557259410406</v>
      </c>
    </row>
    <row r="156" spans="1:17">
      <c r="A156" s="9">
        <v>2</v>
      </c>
      <c r="B156" s="15" t="s">
        <v>176</v>
      </c>
      <c r="C156" s="17">
        <f t="shared" ref="C156:G156" si="158">C168/C181*1000</f>
        <v>2.9142381348875936</v>
      </c>
      <c r="D156" s="17">
        <f t="shared" si="158"/>
        <v>2.9940119760479043</v>
      </c>
      <c r="E156" s="17">
        <f t="shared" si="158"/>
        <v>3.0316154179298396</v>
      </c>
      <c r="F156" s="17">
        <f t="shared" si="158"/>
        <v>3.4692107545533388</v>
      </c>
      <c r="G156" s="17">
        <f t="shared" si="158"/>
        <v>3.5226772346983708</v>
      </c>
      <c r="H156" s="17">
        <f t="shared" ref="H156" si="159">H168/H181*1000</f>
        <v>3.5730236712818222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7"/>
        <v>0.83333349429583004</v>
      </c>
      <c r="M156" s="17">
        <f t="shared" si="157"/>
        <v>0.84639117855704649</v>
      </c>
      <c r="N156" s="17">
        <f t="shared" si="157"/>
        <v>0.85249500481242491</v>
      </c>
      <c r="O156" s="17">
        <f t="shared" si="157"/>
        <v>0.92130587119872465</v>
      </c>
      <c r="P156" s="17">
        <f t="shared" si="157"/>
        <v>0.92945388249200755</v>
      </c>
      <c r="Q156" s="17">
        <f t="shared" si="157"/>
        <v>0.93707858038247571</v>
      </c>
    </row>
    <row r="157" spans="1:17">
      <c r="A157" s="9">
        <v>3</v>
      </c>
      <c r="B157" s="15" t="s">
        <v>177</v>
      </c>
      <c r="C157" s="17">
        <f>C169/C181*1000+0.00001</f>
        <v>0.85762865112406328</v>
      </c>
      <c r="D157" s="17">
        <f>D169/D181*1000+0.00001</f>
        <v>1.2788808297690335</v>
      </c>
      <c r="E157" s="17">
        <f>E169/E181*1000+0.00001</f>
        <v>0.86618583369423985</v>
      </c>
      <c r="F157" s="17">
        <f>F169/F181*1000+0.00001</f>
        <v>0.86731268863833466</v>
      </c>
      <c r="G157" s="17">
        <f>G169/G181*1000</f>
        <v>0.8806693086745927</v>
      </c>
      <c r="H157" s="17">
        <f>H169/H181*1000</f>
        <v>0.89325591782045555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7"/>
        <v>0.61417383080453469</v>
      </c>
      <c r="M157" s="17">
        <f t="shared" si="157"/>
        <v>0.77302915736634248</v>
      </c>
      <c r="N157" s="17">
        <f t="shared" si="157"/>
        <v>0.61769442285811305</v>
      </c>
      <c r="O157" s="17">
        <f t="shared" si="157"/>
        <v>0.61815693123321347</v>
      </c>
      <c r="P157" s="17">
        <f t="shared" si="157"/>
        <v>0.62361975958292226</v>
      </c>
      <c r="Q157" s="17">
        <f t="shared" si="157"/>
        <v>0.62873557259410418</v>
      </c>
    </row>
    <row r="158" spans="1:17">
      <c r="A158" s="9">
        <v>4</v>
      </c>
      <c r="B158" s="15" t="s">
        <v>178</v>
      </c>
      <c r="C158" s="17">
        <f t="shared" ref="C158:G158" si="160">C170/C181*1000</f>
        <v>37.801831806827643</v>
      </c>
      <c r="D158" s="17">
        <f t="shared" si="160"/>
        <v>39.264328485885365</v>
      </c>
      <c r="E158" s="17">
        <f t="shared" si="160"/>
        <v>39.757470766565611</v>
      </c>
      <c r="F158" s="17">
        <f t="shared" si="160"/>
        <v>40.503035559410243</v>
      </c>
      <c r="G158" s="17">
        <f t="shared" si="160"/>
        <v>42.007926023778069</v>
      </c>
      <c r="H158" s="17">
        <f t="shared" ref="H158" si="161">H170/H181*1000</f>
        <v>43.546225993747207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7"/>
        <v>1.126168106266717</v>
      </c>
      <c r="M158" s="17">
        <f t="shared" si="157"/>
        <v>1.1454974820632486</v>
      </c>
      <c r="N158" s="17">
        <f t="shared" si="157"/>
        <v>1.1517645559991427</v>
      </c>
      <c r="O158" s="17">
        <f t="shared" si="157"/>
        <v>1.1610117598153784</v>
      </c>
      <c r="P158" s="17">
        <f t="shared" si="157"/>
        <v>1.1788838006246467</v>
      </c>
      <c r="Q158" s="17">
        <f t="shared" si="157"/>
        <v>1.1961309765656278</v>
      </c>
    </row>
    <row r="159" spans="1:17">
      <c r="A159" s="9">
        <v>5</v>
      </c>
      <c r="B159" s="15" t="s">
        <v>179</v>
      </c>
      <c r="C159" s="17">
        <f t="shared" ref="C159:G159" si="162">C171/C181*1000</f>
        <v>9.6586178184845952</v>
      </c>
      <c r="D159" s="17">
        <f t="shared" si="162"/>
        <v>9.9230111206159108</v>
      </c>
      <c r="E159" s="17">
        <f t="shared" si="162"/>
        <v>10.047639670853183</v>
      </c>
      <c r="F159" s="17">
        <f t="shared" si="162"/>
        <v>10.060711188204683</v>
      </c>
      <c r="G159" s="17">
        <f t="shared" si="162"/>
        <v>10.215763980625274</v>
      </c>
      <c r="H159" s="17">
        <f t="shared" ref="H159" si="163">H171/H181*1000</f>
        <v>10.361768646717284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7"/>
        <v>1.103916647028665</v>
      </c>
      <c r="M159" s="17">
        <f t="shared" si="157"/>
        <v>1.118031908312531</v>
      </c>
      <c r="N159" s="17">
        <f t="shared" si="157"/>
        <v>1.1244871682500241</v>
      </c>
      <c r="O159" s="17">
        <f t="shared" si="157"/>
        <v>1.1251570773501613</v>
      </c>
      <c r="P159" s="17">
        <f t="shared" si="157"/>
        <v>1.1330022348233553</v>
      </c>
      <c r="Q159" s="17">
        <f t="shared" si="157"/>
        <v>1.1402228091049191</v>
      </c>
    </row>
    <row r="160" spans="1:17">
      <c r="A160" s="9">
        <v>6</v>
      </c>
      <c r="B160" s="15" t="s">
        <v>180</v>
      </c>
      <c r="C160" s="17">
        <f t="shared" ref="C160:G160" si="164">(C172-C173)/C172*100</f>
        <v>-14.859225439545037</v>
      </c>
      <c r="D160" s="17">
        <f t="shared" si="164"/>
        <v>-0.28256654592458152</v>
      </c>
      <c r="E160" s="17">
        <f t="shared" si="164"/>
        <v>7.0485781166709156</v>
      </c>
      <c r="F160" s="17">
        <f t="shared" si="164"/>
        <v>2.6200802165193977</v>
      </c>
      <c r="G160" s="17">
        <f t="shared" si="164"/>
        <v>-2.9254244613780114</v>
      </c>
      <c r="H160" s="17">
        <f t="shared" ref="H160" si="165">(H172-H173)/H172*100</f>
        <v>-3.3406510014364272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6">(ATAN((C160+2.4)/10)+3.1415/2)/3.1415*1.75</f>
        <v>0.37673268451014175</v>
      </c>
      <c r="M160" s="17">
        <f t="shared" si="166"/>
        <v>0.99123660909454314</v>
      </c>
      <c r="N160" s="17">
        <f t="shared" si="166"/>
        <v>1.2967229519861108</v>
      </c>
      <c r="O160" s="17">
        <f t="shared" si="166"/>
        <v>1.1341730980294149</v>
      </c>
      <c r="P160" s="17">
        <f t="shared" si="166"/>
        <v>0.84575766176483902</v>
      </c>
      <c r="Q160" s="17">
        <f t="shared" si="166"/>
        <v>0.82275394812385083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-2.59852750108272</v>
      </c>
      <c r="F161" s="17">
        <f>(F175-F174)/F181*1000</f>
        <v>-6.5047701647875105</v>
      </c>
      <c r="G161" s="17">
        <f>(G175-G174)/G181*1000</f>
        <v>-10.127697049757815</v>
      </c>
      <c r="H161" s="17">
        <f>(H175-H174)/H181*1000</f>
        <v>-10.719071013845467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7">(ATAN(E161/10)+3.1415/2)/3.1415*1.75</f>
        <v>0.73337888806003459</v>
      </c>
      <c r="O161" s="17">
        <f t="shared" si="167"/>
        <v>0.55373839013812698</v>
      </c>
      <c r="P161" s="17">
        <f t="shared" si="167"/>
        <v>0.43395297139721822</v>
      </c>
      <c r="Q161" s="17">
        <f t="shared" si="167"/>
        <v>0.4181617091043221</v>
      </c>
    </row>
    <row r="162" spans="1:17">
      <c r="A162" s="9">
        <v>8</v>
      </c>
      <c r="B162" s="15" t="s">
        <v>182</v>
      </c>
      <c r="C162" s="17">
        <f t="shared" ref="C162:H162" si="168">(C176-C177)/C181*1000</f>
        <v>-22.481265611990008</v>
      </c>
      <c r="D162" s="17">
        <f t="shared" si="168"/>
        <v>-6.8434559452523525</v>
      </c>
      <c r="E162" s="17">
        <f t="shared" si="168"/>
        <v>1.29926375054136</v>
      </c>
      <c r="F162" s="17">
        <f t="shared" si="168"/>
        <v>-8.6730268863833473</v>
      </c>
      <c r="G162" s="17">
        <f t="shared" si="168"/>
        <v>-3.9630118890356671</v>
      </c>
      <c r="H162" s="17">
        <f t="shared" si="168"/>
        <v>0.44662795891022777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0.23312196962664494</v>
      </c>
      <c r="M162" s="17">
        <f>(ATAN(D162/10)+3.1415/2)/3.1415*1.75</f>
        <v>0.54068554446089911</v>
      </c>
      <c r="N162" s="17">
        <f t="shared" si="167"/>
        <v>0.94697343737289796</v>
      </c>
      <c r="O162" s="17">
        <f t="shared" si="167"/>
        <v>0.47700727648281888</v>
      </c>
      <c r="P162" s="17">
        <f t="shared" si="167"/>
        <v>0.66481411754248221</v>
      </c>
      <c r="Q162" s="17">
        <f t="shared" si="167"/>
        <v>0.89986327700361701</v>
      </c>
    </row>
    <row r="163" spans="1:17">
      <c r="A163" s="9">
        <v>9</v>
      </c>
      <c r="B163" s="15" t="s">
        <v>183</v>
      </c>
      <c r="C163" s="17">
        <f t="shared" ref="C163:G163" si="169">C178/C181*1000</f>
        <v>2.0815986677768525</v>
      </c>
      <c r="D163" s="17">
        <f t="shared" si="169"/>
        <v>1.2831479897348161</v>
      </c>
      <c r="E163" s="17">
        <f t="shared" si="169"/>
        <v>1.29926375054136</v>
      </c>
      <c r="F163" s="17">
        <f t="shared" si="169"/>
        <v>1.3009540329575022</v>
      </c>
      <c r="G163" s="17">
        <f t="shared" si="169"/>
        <v>1.321003963011889</v>
      </c>
      <c r="H163" s="17">
        <f t="shared" ref="H163" si="170">H178/H181*1000</f>
        <v>1.3398838767306833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1">IF(C163/$I163&gt;1,2^((1-$I163/C163)/LN(10/3)),2^(-LOG($I163/C163,10/3)))</f>
        <v>1.1745149218775013</v>
      </c>
      <c r="M163" s="17">
        <f t="shared" si="171"/>
        <v>0.91402496379691733</v>
      </c>
      <c r="N163" s="17">
        <f t="shared" si="171"/>
        <v>0.92061653718926584</v>
      </c>
      <c r="O163" s="17">
        <f t="shared" si="171"/>
        <v>0.92130587119872465</v>
      </c>
      <c r="P163" s="17">
        <f t="shared" si="171"/>
        <v>0.92945388249200755</v>
      </c>
      <c r="Q163" s="17">
        <f t="shared" si="171"/>
        <v>0.93707858038247571</v>
      </c>
    </row>
    <row r="164" spans="1:17">
      <c r="A164" s="9">
        <v>10</v>
      </c>
      <c r="B164" s="15" t="s">
        <v>184</v>
      </c>
      <c r="C164" s="17">
        <f t="shared" ref="C164:G164" si="172">C179/C181*100</f>
        <v>0.12489592006661115</v>
      </c>
      <c r="D164" s="17">
        <f t="shared" si="172"/>
        <v>0.12831479897348161</v>
      </c>
      <c r="E164" s="17">
        <f t="shared" si="172"/>
        <v>0.12992637505413598</v>
      </c>
      <c r="F164" s="17">
        <f t="shared" si="172"/>
        <v>0.13009540329575023</v>
      </c>
      <c r="G164" s="17">
        <f t="shared" si="172"/>
        <v>0.13210039630118892</v>
      </c>
      <c r="H164" s="17">
        <f t="shared" ref="H164" si="173">H179/H181*100</f>
        <v>0.13398838767306834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1"/>
        <v>1.4123261261755395</v>
      </c>
      <c r="M164" s="17">
        <f t="shared" si="171"/>
        <v>1.4210258743059376</v>
      </c>
      <c r="N164" s="17">
        <f t="shared" si="171"/>
        <v>1.424985570788964</v>
      </c>
      <c r="O164" s="17">
        <f t="shared" si="171"/>
        <v>1.4253958237877091</v>
      </c>
      <c r="P164" s="17">
        <f t="shared" si="171"/>
        <v>1.4301908448578879</v>
      </c>
      <c r="Q164" s="17">
        <f t="shared" si="171"/>
        <v>1.4345889785261956</v>
      </c>
    </row>
    <row r="165" spans="1:17">
      <c r="A165" s="9">
        <v>11</v>
      </c>
      <c r="B165" s="15" t="s">
        <v>185</v>
      </c>
      <c r="C165" s="17">
        <f t="shared" ref="C165:G165" si="174">C180/C181*1000</f>
        <v>6.6611157368859288</v>
      </c>
      <c r="D165" s="17">
        <f t="shared" si="174"/>
        <v>6.8434559452523525</v>
      </c>
      <c r="E165" s="17">
        <f t="shared" si="174"/>
        <v>6.9294066695539192</v>
      </c>
      <c r="F165" s="17">
        <f t="shared" si="174"/>
        <v>6.5047701647875105</v>
      </c>
      <c r="G165" s="17">
        <f t="shared" si="174"/>
        <v>6.6050198150594452</v>
      </c>
      <c r="H165" s="17">
        <f t="shared" ref="H165" si="175">H180/H181*1000</f>
        <v>6.6994193836534173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1"/>
        <v>1.1543868505864865</v>
      </c>
      <c r="M165" s="17">
        <f t="shared" si="171"/>
        <v>1.1677556638016111</v>
      </c>
      <c r="N165" s="17">
        <f t="shared" si="171"/>
        <v>1.1738642714203755</v>
      </c>
      <c r="O165" s="17">
        <f t="shared" si="171"/>
        <v>1.142458420814138</v>
      </c>
      <c r="P165" s="17">
        <f t="shared" si="171"/>
        <v>1.1501577928378399</v>
      </c>
      <c r="Q165" s="17">
        <f t="shared" si="171"/>
        <v>1.1572426175978261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7</v>
      </c>
      <c r="D167" s="17">
        <v>7</v>
      </c>
      <c r="E167" s="17">
        <v>7</v>
      </c>
      <c r="F167" s="17">
        <v>7</v>
      </c>
      <c r="G167" s="17">
        <v>5</v>
      </c>
      <c r="H167" s="17">
        <v>5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7</v>
      </c>
      <c r="D168" s="17">
        <v>7</v>
      </c>
      <c r="E168" s="17">
        <v>7</v>
      </c>
      <c r="F168" s="17">
        <v>8</v>
      </c>
      <c r="G168" s="17">
        <v>8</v>
      </c>
      <c r="H168" s="17">
        <v>8</v>
      </c>
      <c r="K168" s="15" t="s">
        <v>187</v>
      </c>
      <c r="L168" s="17">
        <f t="shared" ref="L168:L173" si="176">L155</f>
        <v>0.73286862687496224</v>
      </c>
      <c r="M168" s="17">
        <f t="shared" ref="M168:M173" si="177">N155</f>
        <v>0.74972006750139897</v>
      </c>
      <c r="N168" s="17">
        <f t="shared" ref="N168:N178" si="178">P155</f>
        <v>0.62361975958292226</v>
      </c>
      <c r="O168" s="17">
        <f>Q155</f>
        <v>0.62873557259410406</v>
      </c>
    </row>
    <row r="169" spans="1:17">
      <c r="A169" s="9">
        <v>3</v>
      </c>
      <c r="B169" s="10" t="s">
        <v>189</v>
      </c>
      <c r="C169" s="17">
        <v>2.06</v>
      </c>
      <c r="D169" s="17">
        <v>2.99</v>
      </c>
      <c r="E169" s="17">
        <v>2</v>
      </c>
      <c r="F169" s="17">
        <v>2</v>
      </c>
      <c r="G169" s="17">
        <v>2</v>
      </c>
      <c r="H169" s="17">
        <v>2</v>
      </c>
      <c r="K169" s="15" t="s">
        <v>190</v>
      </c>
      <c r="L169" s="17">
        <f t="shared" si="176"/>
        <v>0.83333349429583004</v>
      </c>
      <c r="M169" s="17">
        <f t="shared" si="177"/>
        <v>0.85249500481242491</v>
      </c>
      <c r="N169" s="17">
        <f t="shared" si="178"/>
        <v>0.92945388249200755</v>
      </c>
      <c r="O169" s="17">
        <f t="shared" ref="O169:O178" si="179">Q156</f>
        <v>0.93707858038247571</v>
      </c>
    </row>
    <row r="170" spans="1:17">
      <c r="A170" s="9">
        <v>4</v>
      </c>
      <c r="B170" s="10" t="s">
        <v>191</v>
      </c>
      <c r="C170" s="17">
        <v>90.8</v>
      </c>
      <c r="D170" s="17">
        <v>91.8</v>
      </c>
      <c r="E170" s="17">
        <v>91.8</v>
      </c>
      <c r="F170" s="17">
        <v>93.4</v>
      </c>
      <c r="G170" s="17">
        <v>95.4</v>
      </c>
      <c r="H170" s="17">
        <v>97.5</v>
      </c>
      <c r="K170" s="15" t="s">
        <v>192</v>
      </c>
      <c r="L170" s="17">
        <f t="shared" si="176"/>
        <v>0.61417383080453469</v>
      </c>
      <c r="M170" s="17">
        <f t="shared" si="177"/>
        <v>0.61769442285811305</v>
      </c>
      <c r="N170" s="17">
        <f t="shared" si="178"/>
        <v>0.62361975958292226</v>
      </c>
      <c r="O170" s="17">
        <f t="shared" si="179"/>
        <v>0.62873557259410418</v>
      </c>
    </row>
    <row r="171" spans="1:17">
      <c r="A171" s="9">
        <v>5</v>
      </c>
      <c r="B171" s="10" t="s">
        <v>193</v>
      </c>
      <c r="C171" s="17">
        <v>23.2</v>
      </c>
      <c r="D171" s="17">
        <v>23.2</v>
      </c>
      <c r="E171" s="17">
        <v>23.2</v>
      </c>
      <c r="F171" s="17">
        <v>23.2</v>
      </c>
      <c r="G171" s="17">
        <v>23.2</v>
      </c>
      <c r="H171" s="17">
        <v>23.2</v>
      </c>
      <c r="K171" s="15" t="s">
        <v>194</v>
      </c>
      <c r="L171" s="17">
        <f t="shared" si="176"/>
        <v>1.126168106266717</v>
      </c>
      <c r="M171" s="17">
        <f t="shared" si="177"/>
        <v>1.1517645559991427</v>
      </c>
      <c r="N171" s="17">
        <f t="shared" si="178"/>
        <v>1.1788838006246467</v>
      </c>
      <c r="O171" s="17">
        <f t="shared" si="179"/>
        <v>1.1961309765656278</v>
      </c>
    </row>
    <row r="172" spans="1:17">
      <c r="A172" s="9">
        <v>6</v>
      </c>
      <c r="B172" s="10" t="s">
        <v>195</v>
      </c>
      <c r="C172" s="17">
        <v>12484.5</v>
      </c>
      <c r="D172" s="17">
        <v>13306.6</v>
      </c>
      <c r="E172" s="17">
        <v>17258.8</v>
      </c>
      <c r="F172" s="17">
        <v>18400.2</v>
      </c>
      <c r="G172" s="17">
        <v>21285.8</v>
      </c>
      <c r="H172" s="17">
        <v>18448.5</v>
      </c>
      <c r="K172" s="15" t="s">
        <v>196</v>
      </c>
      <c r="L172" s="17">
        <f t="shared" si="176"/>
        <v>1.103916647028665</v>
      </c>
      <c r="M172" s="17">
        <f t="shared" si="177"/>
        <v>1.1244871682500241</v>
      </c>
      <c r="N172" s="17">
        <f t="shared" si="178"/>
        <v>1.1330022348233553</v>
      </c>
      <c r="O172" s="17">
        <f t="shared" si="179"/>
        <v>1.1402228091049191</v>
      </c>
    </row>
    <row r="173" spans="1:17">
      <c r="A173" s="9">
        <v>7</v>
      </c>
      <c r="B173" s="10" t="s">
        <v>197</v>
      </c>
      <c r="C173" s="17">
        <v>14339.6</v>
      </c>
      <c r="D173" s="17">
        <v>13344.2</v>
      </c>
      <c r="E173" s="17">
        <v>16042.3</v>
      </c>
      <c r="F173" s="17">
        <v>17918.099999999999</v>
      </c>
      <c r="G173" s="17">
        <v>21908.5</v>
      </c>
      <c r="H173" s="17">
        <v>19064.8</v>
      </c>
      <c r="K173" s="15" t="s">
        <v>198</v>
      </c>
      <c r="L173" s="17">
        <f t="shared" si="176"/>
        <v>0.37673268451014175</v>
      </c>
      <c r="M173" s="17">
        <f t="shared" si="177"/>
        <v>1.2967229519861108</v>
      </c>
      <c r="N173" s="17">
        <f t="shared" si="178"/>
        <v>0.84575766176483902</v>
      </c>
      <c r="O173" s="17">
        <f t="shared" si="179"/>
        <v>0.82275394812385083</v>
      </c>
    </row>
    <row r="174" spans="1:17">
      <c r="A174" s="9">
        <v>8</v>
      </c>
      <c r="B174" s="10" t="s">
        <v>199</v>
      </c>
      <c r="C174" s="17"/>
      <c r="D174" s="17"/>
      <c r="E174" s="17">
        <v>41</v>
      </c>
      <c r="F174" s="17">
        <v>39</v>
      </c>
      <c r="G174" s="17">
        <v>43</v>
      </c>
      <c r="H174" s="17">
        <v>45</v>
      </c>
      <c r="K174" s="15" t="s">
        <v>200</v>
      </c>
      <c r="L174" s="17">
        <f>N161</f>
        <v>0.73337888806003459</v>
      </c>
      <c r="M174" s="17">
        <f>O161</f>
        <v>0.55373839013812698</v>
      </c>
      <c r="N174" s="17">
        <f t="shared" si="178"/>
        <v>0.43395297139721822</v>
      </c>
      <c r="O174" s="17">
        <f t="shared" si="179"/>
        <v>0.4181617091043221</v>
      </c>
    </row>
    <row r="175" spans="1:17">
      <c r="A175" s="9">
        <v>9</v>
      </c>
      <c r="B175" s="10" t="s">
        <v>201</v>
      </c>
      <c r="C175" s="17"/>
      <c r="D175" s="17"/>
      <c r="E175" s="17">
        <v>35</v>
      </c>
      <c r="F175" s="17">
        <v>24</v>
      </c>
      <c r="G175" s="17">
        <v>20</v>
      </c>
      <c r="H175" s="17">
        <v>21</v>
      </c>
      <c r="K175" s="15" t="s">
        <v>202</v>
      </c>
      <c r="L175" s="17">
        <f>L162</f>
        <v>0.23312196962664494</v>
      </c>
      <c r="M175" s="17">
        <f>N162</f>
        <v>0.94697343737289796</v>
      </c>
      <c r="N175" s="17">
        <f t="shared" si="178"/>
        <v>0.66481411754248221</v>
      </c>
      <c r="O175" s="17">
        <f t="shared" si="179"/>
        <v>0.89986327700361701</v>
      </c>
    </row>
    <row r="176" spans="1:17">
      <c r="A176" s="9">
        <v>10</v>
      </c>
      <c r="B176" s="10" t="s">
        <v>203</v>
      </c>
      <c r="C176" s="17">
        <v>29</v>
      </c>
      <c r="D176" s="17">
        <v>61</v>
      </c>
      <c r="E176" s="17">
        <v>57</v>
      </c>
      <c r="F176" s="17">
        <v>44</v>
      </c>
      <c r="G176" s="17">
        <v>60</v>
      </c>
      <c r="H176" s="17">
        <v>83</v>
      </c>
      <c r="K176" s="15" t="s">
        <v>204</v>
      </c>
      <c r="L176" s="17">
        <f>L163</f>
        <v>1.1745149218775013</v>
      </c>
      <c r="M176" s="17">
        <f>N163</f>
        <v>0.92061653718926584</v>
      </c>
      <c r="N176" s="17">
        <f t="shared" si="178"/>
        <v>0.92945388249200755</v>
      </c>
      <c r="O176" s="17">
        <f t="shared" si="179"/>
        <v>0.93707858038247571</v>
      </c>
    </row>
    <row r="177" spans="1:17">
      <c r="A177" s="9">
        <v>11</v>
      </c>
      <c r="B177" s="10" t="s">
        <v>205</v>
      </c>
      <c r="C177" s="17">
        <v>83</v>
      </c>
      <c r="D177" s="17">
        <v>77</v>
      </c>
      <c r="E177" s="17">
        <v>54</v>
      </c>
      <c r="F177" s="17">
        <v>64</v>
      </c>
      <c r="G177" s="17">
        <v>69</v>
      </c>
      <c r="H177" s="17">
        <v>82</v>
      </c>
      <c r="K177" s="15" t="s">
        <v>206</v>
      </c>
      <c r="L177" s="17">
        <f>L164</f>
        <v>1.4123261261755395</v>
      </c>
      <c r="M177" s="17">
        <f>N164</f>
        <v>1.424985570788964</v>
      </c>
      <c r="N177" s="17">
        <f t="shared" si="178"/>
        <v>1.4301908448578879</v>
      </c>
      <c r="O177" s="17">
        <f t="shared" si="179"/>
        <v>1.4345889785261956</v>
      </c>
    </row>
    <row r="178" spans="1:17">
      <c r="A178" s="9">
        <v>12</v>
      </c>
      <c r="B178" s="10" t="s">
        <v>207</v>
      </c>
      <c r="C178" s="17">
        <v>5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1.1543868505864865</v>
      </c>
      <c r="M178" s="17">
        <f>N165</f>
        <v>1.1738642714203755</v>
      </c>
      <c r="N178" s="17">
        <f t="shared" si="178"/>
        <v>1.1501577928378399</v>
      </c>
      <c r="O178" s="17">
        <f t="shared" si="179"/>
        <v>1.1572426175978261</v>
      </c>
    </row>
    <row r="179" spans="1:17">
      <c r="A179" s="9">
        <v>13</v>
      </c>
      <c r="B179" s="10" t="s">
        <v>209</v>
      </c>
      <c r="C179" s="17">
        <v>3</v>
      </c>
      <c r="D179" s="17">
        <v>3</v>
      </c>
      <c r="E179" s="17">
        <v>3</v>
      </c>
      <c r="F179" s="17">
        <v>3</v>
      </c>
      <c r="G179" s="21">
        <v>3</v>
      </c>
      <c r="H179" s="21">
        <v>3</v>
      </c>
    </row>
    <row r="180" spans="1:17">
      <c r="A180" s="9">
        <v>14</v>
      </c>
      <c r="B180" s="10" t="s">
        <v>211</v>
      </c>
      <c r="C180" s="17">
        <v>16</v>
      </c>
      <c r="D180" s="17">
        <v>16</v>
      </c>
      <c r="E180" s="17">
        <v>16</v>
      </c>
      <c r="F180" s="17">
        <v>15</v>
      </c>
      <c r="G180" s="21">
        <v>15</v>
      </c>
      <c r="H180" s="21">
        <v>15</v>
      </c>
    </row>
    <row r="181" spans="1:17">
      <c r="A181" s="9">
        <v>15</v>
      </c>
      <c r="B181" s="10" t="s">
        <v>213</v>
      </c>
      <c r="C181" s="17">
        <v>2402</v>
      </c>
      <c r="D181" s="17">
        <v>2338</v>
      </c>
      <c r="E181" s="17">
        <v>2309</v>
      </c>
      <c r="F181" s="17">
        <v>2306</v>
      </c>
      <c r="G181" s="17">
        <v>2271</v>
      </c>
      <c r="H181" s="17">
        <v>2239</v>
      </c>
    </row>
    <row r="183" spans="1:17" ht="16">
      <c r="A183" s="20" t="s">
        <v>357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0">C197/C211*1000</f>
        <v>4.5330915684496826</v>
      </c>
      <c r="D185" s="17">
        <f t="shared" si="180"/>
        <v>4.6125461254612548</v>
      </c>
      <c r="E185" s="17">
        <f t="shared" si="180"/>
        <v>4.6598322460391426</v>
      </c>
      <c r="F185" s="17">
        <f t="shared" si="180"/>
        <v>4.6641791044776113</v>
      </c>
      <c r="G185" s="17">
        <f t="shared" si="180"/>
        <v>4.7214353163361658</v>
      </c>
      <c r="H185" s="17">
        <f t="shared" ref="H185" si="181">H197/H211*1000</f>
        <v>4.8123195380173245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2">IF(C185/$I185&gt;1,2^((1-$I185/C185)/LN(10/3)),2^(-LOG($I185/C185,10/3)))</f>
        <v>0.94512351549672913</v>
      </c>
      <c r="M185" s="17">
        <f t="shared" si="182"/>
        <v>0.95462556194763482</v>
      </c>
      <c r="N185" s="17">
        <f t="shared" si="182"/>
        <v>0.96024760094236572</v>
      </c>
      <c r="O185" s="17">
        <f t="shared" si="182"/>
        <v>0.96076319905030616</v>
      </c>
      <c r="P185" s="17">
        <f t="shared" si="182"/>
        <v>0.96753566192688534</v>
      </c>
      <c r="Q185" s="17">
        <f t="shared" si="182"/>
        <v>0.97821462771179657</v>
      </c>
    </row>
    <row r="186" spans="1:17">
      <c r="A186" s="9">
        <v>2</v>
      </c>
      <c r="B186" s="15" t="s">
        <v>176</v>
      </c>
      <c r="C186" s="17">
        <f t="shared" ref="C186:G186" si="183">C198/C211*1000</f>
        <v>2.7198549410698094</v>
      </c>
      <c r="D186" s="17">
        <f t="shared" si="183"/>
        <v>2.7675276752767526</v>
      </c>
      <c r="E186" s="17">
        <f t="shared" si="183"/>
        <v>2.7958993476234855</v>
      </c>
      <c r="F186" s="17">
        <f t="shared" si="183"/>
        <v>2.7985074626865671</v>
      </c>
      <c r="G186" s="17">
        <f t="shared" si="183"/>
        <v>2.8328611898017</v>
      </c>
      <c r="H186" s="17">
        <f t="shared" ref="H186" si="184">H198/H211*1000</f>
        <v>2.8873917228103942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2"/>
        <v>0.80086489811906147</v>
      </c>
      <c r="M186" s="17">
        <f t="shared" si="182"/>
        <v>0.80891660283072331</v>
      </c>
      <c r="N186" s="17">
        <f t="shared" si="182"/>
        <v>0.81368052374995881</v>
      </c>
      <c r="O186" s="17">
        <f t="shared" si="182"/>
        <v>0.81411742371003359</v>
      </c>
      <c r="P186" s="17">
        <f t="shared" si="182"/>
        <v>0.81985617393974952</v>
      </c>
      <c r="Q186" s="17">
        <f t="shared" si="182"/>
        <v>0.82890515928941011</v>
      </c>
    </row>
    <row r="187" spans="1:17">
      <c r="A187" s="9">
        <v>3</v>
      </c>
      <c r="B187" s="15" t="s">
        <v>177</v>
      </c>
      <c r="C187" s="17">
        <f>C199/C211*1000+0.00001</f>
        <v>1.1786138077969177</v>
      </c>
      <c r="D187" s="17">
        <f>D199/D211*1000+0.00001</f>
        <v>1.1992719926199262</v>
      </c>
      <c r="E187" s="17">
        <f>E199/E211*1000+0.00001</f>
        <v>0.6523865144454799</v>
      </c>
      <c r="F187" s="17">
        <f>F199/F211*1000+0.00001</f>
        <v>1.0261294029850749</v>
      </c>
      <c r="G187" s="17">
        <f>G199/G211*1000</f>
        <v>1.0387157695939566</v>
      </c>
      <c r="H187" s="17">
        <f>H199/H211*1000</f>
        <v>1.0587102983638113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2"/>
        <v>0.7375335758834588</v>
      </c>
      <c r="M187" s="17">
        <f t="shared" si="182"/>
        <v>0.74494849990150647</v>
      </c>
      <c r="N187" s="17">
        <f t="shared" si="182"/>
        <v>0.52468596670670398</v>
      </c>
      <c r="O187" s="17">
        <f t="shared" si="182"/>
        <v>0.68099084826486689</v>
      </c>
      <c r="P187" s="17">
        <f t="shared" si="182"/>
        <v>0.68578733560962291</v>
      </c>
      <c r="Q187" s="17">
        <f t="shared" si="182"/>
        <v>0.69335656512837307</v>
      </c>
    </row>
    <row r="188" spans="1:17">
      <c r="A188" s="9">
        <v>4</v>
      </c>
      <c r="B188" s="15" t="s">
        <v>178</v>
      </c>
      <c r="C188" s="17">
        <f t="shared" ref="C188:G188" si="185">C200/C211*1000</f>
        <v>43.789664551223936</v>
      </c>
      <c r="D188" s="17">
        <f t="shared" si="185"/>
        <v>45.110701107011067</v>
      </c>
      <c r="E188" s="17">
        <f t="shared" si="185"/>
        <v>46.039142590866732</v>
      </c>
      <c r="F188" s="17">
        <f t="shared" si="185"/>
        <v>45.615671641791039</v>
      </c>
      <c r="G188" s="17">
        <f t="shared" si="185"/>
        <v>46.647780925401321</v>
      </c>
      <c r="H188" s="17">
        <f t="shared" ref="H188" si="186">H200/H211*1000</f>
        <v>48.315688161693942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2"/>
        <v>1.1987712863608757</v>
      </c>
      <c r="M188" s="17">
        <f t="shared" si="182"/>
        <v>1.2126977401780836</v>
      </c>
      <c r="N188" s="17">
        <f t="shared" si="182"/>
        <v>1.2220973110984212</v>
      </c>
      <c r="O188" s="17">
        <f t="shared" si="182"/>
        <v>1.2178485519177562</v>
      </c>
      <c r="P188" s="17">
        <f t="shared" si="182"/>
        <v>1.2280938441326028</v>
      </c>
      <c r="Q188" s="17">
        <f t="shared" si="182"/>
        <v>1.2438915039421052</v>
      </c>
    </row>
    <row r="189" spans="1:17">
      <c r="A189" s="9">
        <v>5</v>
      </c>
      <c r="B189" s="15" t="s">
        <v>179</v>
      </c>
      <c r="C189" s="17">
        <f t="shared" ref="C189:G189" si="187">C201/C211*1000</f>
        <v>7.4342701722574791</v>
      </c>
      <c r="D189" s="17">
        <f t="shared" si="187"/>
        <v>7.5645756457564568</v>
      </c>
      <c r="E189" s="17">
        <f t="shared" si="187"/>
        <v>7.6421248835041933</v>
      </c>
      <c r="F189" s="17">
        <f t="shared" si="187"/>
        <v>7.6492537313432827</v>
      </c>
      <c r="G189" s="17">
        <f t="shared" si="187"/>
        <v>7.7431539187913119</v>
      </c>
      <c r="H189" s="17">
        <f t="shared" ref="H189" si="188">H201/H211*1000</f>
        <v>7.8922040423484114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2"/>
        <v>0.9586552979292049</v>
      </c>
      <c r="M189" s="17">
        <f t="shared" si="182"/>
        <v>0.96829338969390188</v>
      </c>
      <c r="N189" s="17">
        <f t="shared" si="182"/>
        <v>0.9739959220921468</v>
      </c>
      <c r="O189" s="17">
        <f t="shared" si="182"/>
        <v>0.97451890226317728</v>
      </c>
      <c r="P189" s="17">
        <f t="shared" si="182"/>
        <v>0.98138832970859335</v>
      </c>
      <c r="Q189" s="17">
        <f t="shared" si="182"/>
        <v>0.9922201913205958</v>
      </c>
    </row>
    <row r="190" spans="1:17">
      <c r="A190" s="9">
        <v>6</v>
      </c>
      <c r="B190" s="15" t="s">
        <v>180</v>
      </c>
      <c r="C190" s="17">
        <f t="shared" ref="C190:G190" si="189">(C202-C203)/C202*100</f>
        <v>4.2531679698031812</v>
      </c>
      <c r="D190" s="17">
        <f t="shared" si="189"/>
        <v>-8.2972034918376125E-2</v>
      </c>
      <c r="E190" s="17">
        <f t="shared" si="189"/>
        <v>1.9779320573306205</v>
      </c>
      <c r="F190" s="17">
        <f t="shared" si="189"/>
        <v>3.252395305369856</v>
      </c>
      <c r="G190" s="17">
        <f t="shared" si="189"/>
        <v>-7.8982683186881797</v>
      </c>
      <c r="H190" s="17">
        <f t="shared" ref="H190" si="190">(H202-H203)/H202*100</f>
        <v>4.3787052206664754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1">(ATAN((C190+2.4)/10)+3.1415/2)/3.1415*1.75</f>
        <v>1.202031073727029</v>
      </c>
      <c r="M190" s="17">
        <f t="shared" si="191"/>
        <v>1.0018339333710939</v>
      </c>
      <c r="N190" s="17">
        <f t="shared" si="191"/>
        <v>1.1048739144941231</v>
      </c>
      <c r="O190" s="17">
        <f t="shared" si="191"/>
        <v>1.1615889417807932</v>
      </c>
      <c r="P190" s="17">
        <f t="shared" si="191"/>
        <v>0.59496086627570022</v>
      </c>
      <c r="Q190" s="17">
        <f t="shared" si="191"/>
        <v>1.2068505046060916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-11.183597390493942</v>
      </c>
      <c r="F191" s="17">
        <f>(F205-F204)/F211*1000</f>
        <v>-8.3955223880597014</v>
      </c>
      <c r="G191" s="17">
        <f>(G205-G204)/G211*1000</f>
        <v>-16.052880075542966</v>
      </c>
      <c r="H191" s="17">
        <f>(H205-H204)/H211*1000</f>
        <v>-19.249278152069298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2">(ATAN(E191/10)+3.1415/2)/3.1415*1.75</f>
        <v>0.40639471786342352</v>
      </c>
      <c r="O191" s="17">
        <f t="shared" si="192"/>
        <v>0.48595171902799317</v>
      </c>
      <c r="P191" s="17">
        <f t="shared" si="192"/>
        <v>0.31032132841421445</v>
      </c>
      <c r="Q191" s="17">
        <f t="shared" si="192"/>
        <v>0.2668753107418072</v>
      </c>
    </row>
    <row r="192" spans="1:17">
      <c r="A192" s="9">
        <v>8</v>
      </c>
      <c r="B192" s="15" t="s">
        <v>182</v>
      </c>
      <c r="C192" s="17">
        <f t="shared" ref="C192:H192" si="193">(C206-C207)/C211*1000</f>
        <v>-7.252946509519492</v>
      </c>
      <c r="D192" s="17">
        <f t="shared" si="193"/>
        <v>-7.3800738007380069</v>
      </c>
      <c r="E192" s="17">
        <f t="shared" si="193"/>
        <v>10.251630941286114</v>
      </c>
      <c r="F192" s="17">
        <f t="shared" si="193"/>
        <v>-3.7313432835820897</v>
      </c>
      <c r="G192" s="17">
        <f t="shared" si="193"/>
        <v>-2.8328611898017</v>
      </c>
      <c r="H192" s="17">
        <f t="shared" si="193"/>
        <v>0.9624639076034649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0.52544492290817479</v>
      </c>
      <c r="M192" s="17">
        <f>(ATAN(D192/10)+3.1415/2)/3.1415*1.75</f>
        <v>0.52083233883407987</v>
      </c>
      <c r="N192" s="17">
        <f t="shared" si="192"/>
        <v>1.3194341236950122</v>
      </c>
      <c r="O192" s="17">
        <f t="shared" si="192"/>
        <v>0.67605538169301638</v>
      </c>
      <c r="P192" s="17">
        <f t="shared" si="192"/>
        <v>0.72122209201716492</v>
      </c>
      <c r="Q192" s="17">
        <f t="shared" si="192"/>
        <v>0.92845025480137033</v>
      </c>
    </row>
    <row r="193" spans="1:17">
      <c r="A193" s="9">
        <v>9</v>
      </c>
      <c r="B193" s="15" t="s">
        <v>183</v>
      </c>
      <c r="C193" s="17">
        <f t="shared" ref="C193:G193" si="194">C208/C211*1000</f>
        <v>2.7198549410698094</v>
      </c>
      <c r="D193" s="17">
        <f t="shared" si="194"/>
        <v>1.8450184501845017</v>
      </c>
      <c r="E193" s="17">
        <f t="shared" si="194"/>
        <v>1.8639328984156569</v>
      </c>
      <c r="F193" s="17">
        <f t="shared" si="194"/>
        <v>0.93283582089552242</v>
      </c>
      <c r="G193" s="17">
        <f t="shared" si="194"/>
        <v>0.94428706326723333</v>
      </c>
      <c r="H193" s="17">
        <f t="shared" ref="H193" si="195">H208/H211*1000</f>
        <v>0.9624639076034649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6">IF(C193/$I193&gt;1,2^((1-$I193/C193)/LN(10/3)),2^(-LOG($I193/C193,10/3)))</f>
        <v>1.2946092525768558</v>
      </c>
      <c r="M193" s="17">
        <f t="shared" si="196"/>
        <v>1.1136679333961381</v>
      </c>
      <c r="N193" s="17">
        <f t="shared" si="196"/>
        <v>1.1189700616864864</v>
      </c>
      <c r="O193" s="17">
        <f t="shared" si="196"/>
        <v>0.76074252046672219</v>
      </c>
      <c r="P193" s="17">
        <f t="shared" si="196"/>
        <v>0.76610502860982022</v>
      </c>
      <c r="Q193" s="17">
        <f t="shared" si="196"/>
        <v>0.77456074730847702</v>
      </c>
    </row>
    <row r="194" spans="1:17">
      <c r="A194" s="9">
        <v>10</v>
      </c>
      <c r="B194" s="15" t="s">
        <v>184</v>
      </c>
      <c r="C194" s="17">
        <f t="shared" ref="C194:G194" si="197">C209/C211*100</f>
        <v>9.0661831368993653E-2</v>
      </c>
      <c r="D194" s="17">
        <f t="shared" si="197"/>
        <v>9.2250922509225092E-2</v>
      </c>
      <c r="E194" s="17">
        <f t="shared" si="197"/>
        <v>9.3196644920782848E-2</v>
      </c>
      <c r="F194" s="17">
        <f t="shared" si="197"/>
        <v>9.3283582089552231E-2</v>
      </c>
      <c r="G194" s="17">
        <f t="shared" si="197"/>
        <v>9.442870632672333E-2</v>
      </c>
      <c r="H194" s="17">
        <f t="shared" ref="H194" si="198">H209/H211*100</f>
        <v>9.6246390760346495E-2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6"/>
        <v>1.2946092525768558</v>
      </c>
      <c r="M194" s="17">
        <f t="shared" si="196"/>
        <v>1.3017092678398403</v>
      </c>
      <c r="N194" s="17">
        <f t="shared" si="196"/>
        <v>1.3058375867212031</v>
      </c>
      <c r="O194" s="17">
        <f t="shared" si="196"/>
        <v>1.3062135370443559</v>
      </c>
      <c r="P194" s="17">
        <f t="shared" si="196"/>
        <v>1.3111107520735648</v>
      </c>
      <c r="Q194" s="17">
        <f t="shared" si="196"/>
        <v>1.318680804992941</v>
      </c>
    </row>
    <row r="195" spans="1:17">
      <c r="A195" s="9">
        <v>11</v>
      </c>
      <c r="B195" s="15" t="s">
        <v>185</v>
      </c>
      <c r="C195" s="17">
        <f t="shared" ref="C195:G195" si="199">C210/C211*1000</f>
        <v>8.1595648232094291</v>
      </c>
      <c r="D195" s="17">
        <f t="shared" si="199"/>
        <v>8.3025830258302591</v>
      </c>
      <c r="E195" s="17">
        <f t="shared" si="199"/>
        <v>6.5237651444547993</v>
      </c>
      <c r="F195" s="17">
        <f t="shared" si="199"/>
        <v>5.5970149253731343</v>
      </c>
      <c r="G195" s="17">
        <f t="shared" si="199"/>
        <v>5.6657223796034</v>
      </c>
      <c r="H195" s="17">
        <f t="shared" ref="H195" si="200">H210/H211*1000</f>
        <v>5.7747834456207885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6"/>
        <v>1.2497334363795303</v>
      </c>
      <c r="M195" s="17">
        <f t="shared" si="196"/>
        <v>1.2573512008932204</v>
      </c>
      <c r="N195" s="17">
        <f t="shared" si="196"/>
        <v>1.1439314371947857</v>
      </c>
      <c r="O195" s="17">
        <f t="shared" si="196"/>
        <v>1.0633345530524985</v>
      </c>
      <c r="P195" s="17">
        <f t="shared" si="196"/>
        <v>1.0699872210868158</v>
      </c>
      <c r="Q195" s="17">
        <f t="shared" si="196"/>
        <v>1.0803034596955317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5</v>
      </c>
      <c r="D197" s="17">
        <v>5</v>
      </c>
      <c r="E197" s="17">
        <v>5</v>
      </c>
      <c r="F197" s="17">
        <v>5</v>
      </c>
      <c r="G197" s="17">
        <v>5</v>
      </c>
      <c r="H197" s="17">
        <v>5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3</v>
      </c>
      <c r="D198" s="17">
        <v>3</v>
      </c>
      <c r="E198" s="17">
        <v>3</v>
      </c>
      <c r="F198" s="17">
        <v>3</v>
      </c>
      <c r="G198" s="17">
        <v>3</v>
      </c>
      <c r="H198" s="17">
        <v>3</v>
      </c>
      <c r="K198" s="15" t="s">
        <v>187</v>
      </c>
      <c r="L198" s="17">
        <f t="shared" ref="L198:L203" si="201">L185</f>
        <v>0.94512351549672913</v>
      </c>
      <c r="M198" s="17">
        <f t="shared" ref="M198:M203" si="202">N185</f>
        <v>0.96024760094236572</v>
      </c>
      <c r="N198" s="17">
        <f t="shared" ref="N198:N208" si="203">P185</f>
        <v>0.96753566192688534</v>
      </c>
      <c r="O198" s="17">
        <f>Q185</f>
        <v>0.97821462771179657</v>
      </c>
    </row>
    <row r="199" spans="1:17">
      <c r="A199" s="9">
        <v>3</v>
      </c>
      <c r="B199" s="10" t="s">
        <v>189</v>
      </c>
      <c r="C199" s="17">
        <v>1.3</v>
      </c>
      <c r="D199" s="17">
        <v>1.3</v>
      </c>
      <c r="E199" s="17">
        <v>0.7</v>
      </c>
      <c r="F199" s="17">
        <v>1.1000000000000001</v>
      </c>
      <c r="G199" s="17">
        <v>1.1000000000000001</v>
      </c>
      <c r="H199" s="17">
        <v>1.1000000000000001</v>
      </c>
      <c r="K199" s="15" t="s">
        <v>190</v>
      </c>
      <c r="L199" s="17">
        <f t="shared" si="201"/>
        <v>0.80086489811906147</v>
      </c>
      <c r="M199" s="17">
        <f t="shared" si="202"/>
        <v>0.81368052374995881</v>
      </c>
      <c r="N199" s="17">
        <f t="shared" si="203"/>
        <v>0.81985617393974952</v>
      </c>
      <c r="O199" s="17">
        <f t="shared" ref="O199:O208" si="204">Q186</f>
        <v>0.82890515928941011</v>
      </c>
    </row>
    <row r="200" spans="1:17">
      <c r="A200" s="9">
        <v>4</v>
      </c>
      <c r="B200" s="10" t="s">
        <v>191</v>
      </c>
      <c r="C200" s="17">
        <v>48.3</v>
      </c>
      <c r="D200" s="17">
        <v>48.9</v>
      </c>
      <c r="E200" s="17">
        <v>49.4</v>
      </c>
      <c r="F200" s="17">
        <v>48.9</v>
      </c>
      <c r="G200" s="17">
        <v>49.4</v>
      </c>
      <c r="H200" s="17">
        <v>50.2</v>
      </c>
      <c r="K200" s="15" t="s">
        <v>192</v>
      </c>
      <c r="L200" s="17">
        <f t="shared" si="201"/>
        <v>0.7375335758834588</v>
      </c>
      <c r="M200" s="17">
        <f t="shared" si="202"/>
        <v>0.52468596670670398</v>
      </c>
      <c r="N200" s="17">
        <f t="shared" si="203"/>
        <v>0.68578733560962291</v>
      </c>
      <c r="O200" s="17">
        <f t="shared" si="204"/>
        <v>0.69335656512837307</v>
      </c>
    </row>
    <row r="201" spans="1:17">
      <c r="A201" s="9">
        <v>5</v>
      </c>
      <c r="B201" s="10" t="s">
        <v>193</v>
      </c>
      <c r="C201" s="17">
        <v>8.1999999999999993</v>
      </c>
      <c r="D201" s="17">
        <v>8.1999999999999993</v>
      </c>
      <c r="E201" s="17">
        <v>8.1999999999999993</v>
      </c>
      <c r="F201" s="17">
        <v>8.1999999999999993</v>
      </c>
      <c r="G201" s="17">
        <v>8.1999999999999993</v>
      </c>
      <c r="H201" s="17">
        <v>8.1999999999999993</v>
      </c>
      <c r="K201" s="15" t="s">
        <v>194</v>
      </c>
      <c r="L201" s="17">
        <f t="shared" si="201"/>
        <v>1.1987712863608757</v>
      </c>
      <c r="M201" s="17">
        <f t="shared" si="202"/>
        <v>1.2220973110984212</v>
      </c>
      <c r="N201" s="17">
        <f t="shared" si="203"/>
        <v>1.2280938441326028</v>
      </c>
      <c r="O201" s="17">
        <f t="shared" si="204"/>
        <v>1.2438915039421052</v>
      </c>
    </row>
    <row r="202" spans="1:17">
      <c r="A202" s="9">
        <v>6</v>
      </c>
      <c r="B202" s="10" t="s">
        <v>195</v>
      </c>
      <c r="C202" s="17">
        <v>7418</v>
      </c>
      <c r="D202" s="17">
        <v>8557.1</v>
      </c>
      <c r="E202" s="17">
        <v>7821.3</v>
      </c>
      <c r="F202" s="17">
        <v>11877.4</v>
      </c>
      <c r="G202" s="17">
        <v>10879.6</v>
      </c>
      <c r="H202" s="17">
        <v>11841.4</v>
      </c>
      <c r="K202" s="15" t="s">
        <v>196</v>
      </c>
      <c r="L202" s="17">
        <f t="shared" si="201"/>
        <v>0.9586552979292049</v>
      </c>
      <c r="M202" s="17">
        <f t="shared" si="202"/>
        <v>0.9739959220921468</v>
      </c>
      <c r="N202" s="17">
        <f t="shared" si="203"/>
        <v>0.98138832970859335</v>
      </c>
      <c r="O202" s="17">
        <f t="shared" si="204"/>
        <v>0.9922201913205958</v>
      </c>
    </row>
    <row r="203" spans="1:17">
      <c r="A203" s="9">
        <v>7</v>
      </c>
      <c r="B203" s="10" t="s">
        <v>197</v>
      </c>
      <c r="C203" s="17">
        <v>7102.5</v>
      </c>
      <c r="D203" s="17">
        <v>8564.2000000000007</v>
      </c>
      <c r="E203" s="17">
        <v>7666.6</v>
      </c>
      <c r="F203" s="17">
        <v>11491.1</v>
      </c>
      <c r="G203" s="17">
        <v>11738.9</v>
      </c>
      <c r="H203" s="17">
        <v>11322.9</v>
      </c>
      <c r="K203" s="15" t="s">
        <v>198</v>
      </c>
      <c r="L203" s="17">
        <f t="shared" si="201"/>
        <v>1.202031073727029</v>
      </c>
      <c r="M203" s="17">
        <f t="shared" si="202"/>
        <v>1.1048739144941231</v>
      </c>
      <c r="N203" s="17">
        <f t="shared" si="203"/>
        <v>0.59496086627570022</v>
      </c>
      <c r="O203" s="17">
        <f t="shared" si="204"/>
        <v>1.2068505046060916</v>
      </c>
    </row>
    <row r="204" spans="1:17">
      <c r="A204" s="9">
        <v>8</v>
      </c>
      <c r="B204" s="10" t="s">
        <v>199</v>
      </c>
      <c r="C204" s="17"/>
      <c r="D204" s="17"/>
      <c r="E204" s="17">
        <v>17</v>
      </c>
      <c r="F204" s="17">
        <v>21</v>
      </c>
      <c r="G204" s="17">
        <v>24</v>
      </c>
      <c r="H204" s="17">
        <v>24</v>
      </c>
      <c r="K204" s="15" t="s">
        <v>200</v>
      </c>
      <c r="L204" s="17">
        <f>N191</f>
        <v>0.40639471786342352</v>
      </c>
      <c r="M204" s="17">
        <f>O191</f>
        <v>0.48595171902799317</v>
      </c>
      <c r="N204" s="17">
        <f t="shared" si="203"/>
        <v>0.31032132841421445</v>
      </c>
      <c r="O204" s="17">
        <f t="shared" si="204"/>
        <v>0.2668753107418072</v>
      </c>
    </row>
    <row r="205" spans="1:17">
      <c r="A205" s="9">
        <v>9</v>
      </c>
      <c r="B205" s="10" t="s">
        <v>201</v>
      </c>
      <c r="C205" s="17"/>
      <c r="D205" s="17"/>
      <c r="E205" s="17">
        <v>5</v>
      </c>
      <c r="F205" s="17">
        <v>12</v>
      </c>
      <c r="G205" s="17">
        <v>7</v>
      </c>
      <c r="H205" s="17">
        <v>4</v>
      </c>
      <c r="K205" s="15" t="s">
        <v>202</v>
      </c>
      <c r="L205" s="17">
        <f>L192</f>
        <v>0.52544492290817479</v>
      </c>
      <c r="M205" s="17">
        <f>N192</f>
        <v>1.3194341236950122</v>
      </c>
      <c r="N205" s="17">
        <f t="shared" si="203"/>
        <v>0.72122209201716492</v>
      </c>
      <c r="O205" s="17">
        <f t="shared" si="204"/>
        <v>0.92845025480137033</v>
      </c>
    </row>
    <row r="206" spans="1:17">
      <c r="A206" s="9">
        <v>10</v>
      </c>
      <c r="B206" s="10" t="s">
        <v>203</v>
      </c>
      <c r="C206" s="17">
        <v>17</v>
      </c>
      <c r="D206" s="17">
        <v>17</v>
      </c>
      <c r="E206" s="17">
        <v>24</v>
      </c>
      <c r="F206" s="17">
        <v>19</v>
      </c>
      <c r="G206" s="17">
        <v>18</v>
      </c>
      <c r="H206" s="17">
        <v>42</v>
      </c>
      <c r="K206" s="15" t="s">
        <v>204</v>
      </c>
      <c r="L206" s="17">
        <f>L193</f>
        <v>1.2946092525768558</v>
      </c>
      <c r="M206" s="17">
        <f>N193</f>
        <v>1.1189700616864864</v>
      </c>
      <c r="N206" s="17">
        <f t="shared" si="203"/>
        <v>0.76610502860982022</v>
      </c>
      <c r="O206" s="17">
        <f t="shared" si="204"/>
        <v>0.77456074730847702</v>
      </c>
    </row>
    <row r="207" spans="1:17">
      <c r="A207" s="9">
        <v>11</v>
      </c>
      <c r="B207" s="10" t="s">
        <v>205</v>
      </c>
      <c r="C207" s="17">
        <v>25</v>
      </c>
      <c r="D207" s="17">
        <v>25</v>
      </c>
      <c r="E207" s="17">
        <v>13</v>
      </c>
      <c r="F207" s="17">
        <v>23</v>
      </c>
      <c r="G207" s="17">
        <v>21</v>
      </c>
      <c r="H207" s="17">
        <v>41</v>
      </c>
      <c r="K207" s="15" t="s">
        <v>206</v>
      </c>
      <c r="L207" s="17">
        <f>L194</f>
        <v>1.2946092525768558</v>
      </c>
      <c r="M207" s="17">
        <f>N194</f>
        <v>1.3058375867212031</v>
      </c>
      <c r="N207" s="17">
        <f t="shared" si="203"/>
        <v>1.3111107520735648</v>
      </c>
      <c r="O207" s="17">
        <f t="shared" si="204"/>
        <v>1.318680804992941</v>
      </c>
    </row>
    <row r="208" spans="1:17">
      <c r="A208" s="9">
        <v>12</v>
      </c>
      <c r="B208" s="10" t="s">
        <v>207</v>
      </c>
      <c r="C208" s="17">
        <v>3</v>
      </c>
      <c r="D208" s="17">
        <v>2</v>
      </c>
      <c r="E208" s="17">
        <v>2</v>
      </c>
      <c r="F208" s="17">
        <v>1</v>
      </c>
      <c r="G208" s="17">
        <v>1</v>
      </c>
      <c r="H208" s="17">
        <v>1</v>
      </c>
      <c r="K208" s="15" t="s">
        <v>208</v>
      </c>
      <c r="L208" s="17">
        <f>L195</f>
        <v>1.2497334363795303</v>
      </c>
      <c r="M208" s="17">
        <f>N195</f>
        <v>1.1439314371947857</v>
      </c>
      <c r="N208" s="17">
        <f t="shared" si="203"/>
        <v>1.0699872210868158</v>
      </c>
      <c r="O208" s="17">
        <f t="shared" si="204"/>
        <v>1.0803034596955317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9</v>
      </c>
      <c r="D210" s="17">
        <v>9</v>
      </c>
      <c r="E210" s="17">
        <v>7</v>
      </c>
      <c r="F210" s="17">
        <v>6</v>
      </c>
      <c r="G210" s="21">
        <v>6</v>
      </c>
      <c r="H210" s="21">
        <v>6</v>
      </c>
    </row>
    <row r="211" spans="1:17">
      <c r="A211" s="9">
        <v>15</v>
      </c>
      <c r="B211" s="10" t="s">
        <v>213</v>
      </c>
      <c r="C211" s="17">
        <v>1103</v>
      </c>
      <c r="D211" s="17">
        <v>1084</v>
      </c>
      <c r="E211" s="17">
        <v>1073</v>
      </c>
      <c r="F211" s="17">
        <v>1072</v>
      </c>
      <c r="G211" s="17">
        <v>1059</v>
      </c>
      <c r="H211" s="17">
        <v>1039</v>
      </c>
    </row>
    <row r="213" spans="1:17" ht="16">
      <c r="A213" s="20" t="s">
        <v>358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05">C227/C241*1000</f>
        <v>3.1289111389236544</v>
      </c>
      <c r="D215" s="17">
        <f t="shared" si="205"/>
        <v>2.9780897681344394</v>
      </c>
      <c r="E215" s="17">
        <f t="shared" si="205"/>
        <v>3.0049366816913503</v>
      </c>
      <c r="F215" s="17">
        <f t="shared" si="205"/>
        <v>3.0198446937014669</v>
      </c>
      <c r="G215" s="17">
        <f t="shared" si="205"/>
        <v>3.0634573304157549</v>
      </c>
      <c r="H215" s="17">
        <f t="shared" ref="H215" si="206">H227/H241*1000</f>
        <v>2.9030817329164806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07">IF(C215/$I215&gt;1,2^((1-$I215/C215)/LN(10/3)),2^(-LOG($I215/C215,10/3)))</f>
        <v>0.76347964451483741</v>
      </c>
      <c r="M215" s="17">
        <f t="shared" si="207"/>
        <v>0.74207056627928691</v>
      </c>
      <c r="N215" s="17">
        <f t="shared" si="207"/>
        <v>0.74591456084179364</v>
      </c>
      <c r="O215" s="17">
        <f t="shared" si="207"/>
        <v>0.74804282743885431</v>
      </c>
      <c r="P215" s="17">
        <f t="shared" si="207"/>
        <v>0.75424350917535443</v>
      </c>
      <c r="Q215" s="17">
        <f t="shared" si="207"/>
        <v>0.73125208397896446</v>
      </c>
    </row>
    <row r="216" spans="1:17">
      <c r="A216" s="9">
        <v>2</v>
      </c>
      <c r="B216" s="15" t="s">
        <v>176</v>
      </c>
      <c r="C216" s="17">
        <f t="shared" ref="C216:G216" si="208">C228/C241*1000</f>
        <v>2.9203170629954109</v>
      </c>
      <c r="D216" s="17">
        <f t="shared" si="208"/>
        <v>2.9780897681344394</v>
      </c>
      <c r="E216" s="17">
        <f t="shared" si="208"/>
        <v>3.0049366816913503</v>
      </c>
      <c r="F216" s="17">
        <f t="shared" si="208"/>
        <v>3.0198446937014669</v>
      </c>
      <c r="G216" s="17">
        <f t="shared" si="208"/>
        <v>3.0634573304157549</v>
      </c>
      <c r="H216" s="17">
        <f t="shared" ref="H216" si="209">H228/H241*1000</f>
        <v>3.1263957123715946</v>
      </c>
      <c r="I216" s="18">
        <f>Показатели!$E$3</f>
        <v>4</v>
      </c>
      <c r="J216" s="9">
        <v>2</v>
      </c>
      <c r="K216" s="15" t="s">
        <v>176</v>
      </c>
      <c r="L216" s="17">
        <f t="shared" si="207"/>
        <v>0.83433381108485627</v>
      </c>
      <c r="M216" s="17">
        <f t="shared" si="207"/>
        <v>0.84379687618570942</v>
      </c>
      <c r="N216" s="17">
        <f t="shared" si="207"/>
        <v>0.84816782249635625</v>
      </c>
      <c r="O216" s="17">
        <f t="shared" si="207"/>
        <v>0.8505878412760991</v>
      </c>
      <c r="P216" s="17">
        <f t="shared" si="207"/>
        <v>0.85763853984471927</v>
      </c>
      <c r="Q216" s="17">
        <f t="shared" si="207"/>
        <v>0.86773892996943391</v>
      </c>
    </row>
    <row r="217" spans="1:17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2.1282069772388855E-2</v>
      </c>
      <c r="E217" s="17">
        <f>E229/E241*1000+0.00001</f>
        <v>0.214648334406525</v>
      </c>
      <c r="F217" s="17">
        <f>F229/F241*1000+0.00001</f>
        <v>0.21571319240724765</v>
      </c>
      <c r="G217" s="17">
        <f>G229/G241*1000</f>
        <v>0.21881838074398249</v>
      </c>
      <c r="H217" s="17">
        <f>H229/H241*1000</f>
        <v>0.2903081732916481</v>
      </c>
      <c r="I217" s="18">
        <f>Показатели!$E$4</f>
        <v>2</v>
      </c>
      <c r="J217" s="9">
        <v>3</v>
      </c>
      <c r="K217" s="15" t="s">
        <v>177</v>
      </c>
      <c r="L217" s="17">
        <f t="shared" si="207"/>
        <v>8.8737830999390996E-4</v>
      </c>
      <c r="M217" s="17">
        <f t="shared" si="207"/>
        <v>7.3131044502630763E-2</v>
      </c>
      <c r="N217" s="17">
        <f t="shared" si="207"/>
        <v>0.27666641002572456</v>
      </c>
      <c r="O217" s="17">
        <f t="shared" si="207"/>
        <v>0.27745576648398507</v>
      </c>
      <c r="P217" s="17">
        <f t="shared" si="207"/>
        <v>0.27974818825851666</v>
      </c>
      <c r="Q217" s="17">
        <f t="shared" si="207"/>
        <v>0.32919343072591406</v>
      </c>
    </row>
    <row r="218" spans="1:17">
      <c r="A218" s="9">
        <v>4</v>
      </c>
      <c r="B218" s="15" t="s">
        <v>178</v>
      </c>
      <c r="C218" s="17">
        <f t="shared" ref="C218:G218" si="210">C230/C241*1000</f>
        <v>22.674176053400085</v>
      </c>
      <c r="D218" s="17">
        <f t="shared" si="210"/>
        <v>23.824718145075515</v>
      </c>
      <c r="E218" s="17">
        <f t="shared" si="210"/>
        <v>24.318523288259282</v>
      </c>
      <c r="F218" s="17">
        <f t="shared" si="210"/>
        <v>25.1725625539258</v>
      </c>
      <c r="G218" s="17">
        <f t="shared" si="210"/>
        <v>26.542669584245079</v>
      </c>
      <c r="H218" s="17">
        <f t="shared" ref="H218" si="211">H230/H241*1000</f>
        <v>27.936578829834747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07"/>
        <v>0.8511356137838445</v>
      </c>
      <c r="M218" s="17">
        <f t="shared" si="207"/>
        <v>0.87573864704988158</v>
      </c>
      <c r="N218" s="17">
        <f t="shared" si="207"/>
        <v>0.88614302176483273</v>
      </c>
      <c r="O218" s="17">
        <f t="shared" si="207"/>
        <v>0.90392822284074559</v>
      </c>
      <c r="P218" s="17">
        <f t="shared" si="207"/>
        <v>0.93193434084573157</v>
      </c>
      <c r="Q218" s="17">
        <f t="shared" si="207"/>
        <v>0.95980432286049866</v>
      </c>
    </row>
    <row r="219" spans="1:17">
      <c r="A219" s="9">
        <v>5</v>
      </c>
      <c r="B219" s="15" t="s">
        <v>179</v>
      </c>
      <c r="C219" s="17">
        <f t="shared" ref="C219:G219" si="212">C231/C241*1000</f>
        <v>2.3362536503963289</v>
      </c>
      <c r="D219" s="17">
        <f t="shared" si="212"/>
        <v>2.3824718145075514</v>
      </c>
      <c r="E219" s="17">
        <f t="shared" si="212"/>
        <v>2.4683408456750375</v>
      </c>
      <c r="F219" s="17">
        <f t="shared" si="212"/>
        <v>2.8041415012942195</v>
      </c>
      <c r="G219" s="17">
        <f t="shared" si="212"/>
        <v>2.8884026258205688</v>
      </c>
      <c r="H219" s="17">
        <f t="shared" ref="H219" si="213">H231/H241*1000</f>
        <v>3.1933899062081288</v>
      </c>
      <c r="I219" s="18">
        <f>Показатели!$E$6</f>
        <v>8</v>
      </c>
      <c r="J219" s="9">
        <v>5</v>
      </c>
      <c r="K219" s="15" t="s">
        <v>179</v>
      </c>
      <c r="L219" s="17">
        <f t="shared" si="207"/>
        <v>0.49231056728938621</v>
      </c>
      <c r="M219" s="17">
        <f t="shared" si="207"/>
        <v>0.4978943838460228</v>
      </c>
      <c r="N219" s="17">
        <f t="shared" si="207"/>
        <v>0.50814800948986938</v>
      </c>
      <c r="O219" s="17">
        <f t="shared" si="207"/>
        <v>0.54686727318027972</v>
      </c>
      <c r="P219" s="17">
        <f t="shared" si="207"/>
        <v>0.55626839679853801</v>
      </c>
      <c r="Q219" s="17">
        <f t="shared" si="207"/>
        <v>0.58936223448989833</v>
      </c>
    </row>
    <row r="220" spans="1:17">
      <c r="A220" s="9">
        <v>6</v>
      </c>
      <c r="B220" s="15" t="s">
        <v>180</v>
      </c>
      <c r="C220" s="17">
        <f t="shared" ref="C220:G220" si="214">(C232-C233)/C232*100</f>
        <v>0.10451109529428473</v>
      </c>
      <c r="D220" s="17">
        <f t="shared" si="214"/>
        <v>-3.2322970639032751</v>
      </c>
      <c r="E220" s="17">
        <f t="shared" si="214"/>
        <v>2.2675450708114688</v>
      </c>
      <c r="F220" s="17">
        <f t="shared" si="214"/>
        <v>5.5945543501382646</v>
      </c>
      <c r="G220" s="17">
        <f t="shared" si="214"/>
        <v>-4.7771957865547332</v>
      </c>
      <c r="H220" s="17">
        <f t="shared" ref="H220" si="215">(H232-H233)/H232*100</f>
        <v>1.6656127989722171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16">(ATAN((C220+2.4)/10)+3.1415/2)/3.1415*1.75</f>
        <v>1.0117039902917706</v>
      </c>
      <c r="M220" s="17">
        <f t="shared" si="216"/>
        <v>0.82874277963373388</v>
      </c>
      <c r="N220" s="17">
        <f t="shared" si="216"/>
        <v>1.1182671513439917</v>
      </c>
      <c r="O220" s="17">
        <f t="shared" si="216"/>
        <v>1.2506853107825346</v>
      </c>
      <c r="P220" s="17">
        <f t="shared" si="216"/>
        <v>0.74498937503787732</v>
      </c>
      <c r="Q220" s="17">
        <f t="shared" si="216"/>
        <v>1.0901081307782303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-3.2195750160978749</v>
      </c>
      <c r="F221" s="17">
        <f>(F235-F234)/F241*1000</f>
        <v>-4.9611734253666953</v>
      </c>
      <c r="G221" s="17">
        <f>(G235-G234)/G241*1000</f>
        <v>-9.1903719912472646</v>
      </c>
      <c r="H221" s="17">
        <f>(H235-H234)/H241*1000</f>
        <v>-5.8061634658329613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17">(ATAN(E221/10)+3.1415/2)/3.1415*1.75</f>
        <v>0.70148867984427388</v>
      </c>
      <c r="O221" s="17">
        <f t="shared" si="217"/>
        <v>0.61845403223999529</v>
      </c>
      <c r="P221" s="17">
        <f t="shared" si="217"/>
        <v>0.46097507518726211</v>
      </c>
      <c r="Q221" s="17">
        <f t="shared" si="217"/>
        <v>0.58196211319926772</v>
      </c>
    </row>
    <row r="222" spans="1:17">
      <c r="A222" s="9">
        <v>8</v>
      </c>
      <c r="B222" s="15" t="s">
        <v>182</v>
      </c>
      <c r="C222" s="17">
        <f t="shared" ref="C222:H222" si="218">(C236-C237)/C241*1000</f>
        <v>-17.730496453900709</v>
      </c>
      <c r="D222" s="17">
        <f t="shared" si="218"/>
        <v>-6.1689002339927672</v>
      </c>
      <c r="E222" s="17">
        <f t="shared" si="218"/>
        <v>-1.7171066752522</v>
      </c>
      <c r="F222" s="17">
        <f t="shared" si="218"/>
        <v>-9.2752372735116477</v>
      </c>
      <c r="G222" s="17">
        <f t="shared" si="218"/>
        <v>-10.940919037199125</v>
      </c>
      <c r="H222" s="17">
        <f t="shared" si="218"/>
        <v>24.56453774006253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0.2860395577898055</v>
      </c>
      <c r="M222" s="17">
        <f>(ATAN(D222/10)+3.1415/2)/3.1415*1.75</f>
        <v>0.56708792933890562</v>
      </c>
      <c r="N222" s="17">
        <f t="shared" si="217"/>
        <v>0.78027087969009767</v>
      </c>
      <c r="O222" s="17">
        <f t="shared" si="217"/>
        <v>0.4584230410470948</v>
      </c>
      <c r="P222" s="17">
        <f t="shared" si="217"/>
        <v>0.41247411331892858</v>
      </c>
      <c r="Q222" s="17">
        <f t="shared" si="217"/>
        <v>1.5346645376814407</v>
      </c>
    </row>
    <row r="223" spans="1:17">
      <c r="A223" s="9">
        <v>9</v>
      </c>
      <c r="B223" s="15" t="s">
        <v>183</v>
      </c>
      <c r="C223" s="17">
        <f t="shared" ref="C223:G223" si="219">C238/C241*1000</f>
        <v>0.83437630371297455</v>
      </c>
      <c r="D223" s="17">
        <f t="shared" si="219"/>
        <v>0.63816209317166561</v>
      </c>
      <c r="E223" s="17">
        <f t="shared" si="219"/>
        <v>0.64391500321957496</v>
      </c>
      <c r="F223" s="17">
        <f t="shared" si="219"/>
        <v>0.64710957722174278</v>
      </c>
      <c r="G223" s="17">
        <f t="shared" si="219"/>
        <v>0.65645514223194745</v>
      </c>
      <c r="H223" s="17">
        <f t="shared" ref="H223" si="220">H238/H241*1000</f>
        <v>0.66994193836534166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1">IF(C223/$I223&gt;1,2^((1-$I223/C223)/LN(10/3)),2^(-LOG($I223/C223,10/3)))</f>
        <v>0.71342463897459063</v>
      </c>
      <c r="M223" s="17">
        <f t="shared" si="221"/>
        <v>0.61138793452591356</v>
      </c>
      <c r="N223" s="17">
        <f t="shared" si="221"/>
        <v>0.61455498089952643</v>
      </c>
      <c r="O223" s="17">
        <f t="shared" si="221"/>
        <v>0.61630844826236986</v>
      </c>
      <c r="P223" s="17">
        <f t="shared" si="221"/>
        <v>0.62141715647935181</v>
      </c>
      <c r="Q223" s="17">
        <f t="shared" si="221"/>
        <v>0.62873557259410418</v>
      </c>
    </row>
    <row r="224" spans="1:17">
      <c r="A224" s="9">
        <v>10</v>
      </c>
      <c r="B224" s="15" t="s">
        <v>184</v>
      </c>
      <c r="C224" s="17">
        <f t="shared" ref="C224:G224" si="222">C239/C241*100</f>
        <v>4.1718815185648725E-2</v>
      </c>
      <c r="D224" s="17">
        <f t="shared" si="222"/>
        <v>4.2544139544777704E-2</v>
      </c>
      <c r="E224" s="17">
        <f t="shared" si="222"/>
        <v>4.2927666881304997E-2</v>
      </c>
      <c r="F224" s="17">
        <f t="shared" si="222"/>
        <v>4.3140638481449528E-2</v>
      </c>
      <c r="G224" s="17">
        <f t="shared" si="222"/>
        <v>4.3763676148796497E-2</v>
      </c>
      <c r="H224" s="17">
        <f t="shared" ref="H224" si="223">H239/H241*100</f>
        <v>4.4662795891022775E-2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1"/>
        <v>0.90100411109138312</v>
      </c>
      <c r="M224" s="17">
        <f t="shared" si="221"/>
        <v>0.91122335481148098</v>
      </c>
      <c r="N224" s="17">
        <f t="shared" si="221"/>
        <v>0.9159435765535815</v>
      </c>
      <c r="O224" s="17">
        <f t="shared" si="221"/>
        <v>0.91855697522027524</v>
      </c>
      <c r="P224" s="17">
        <f t="shared" si="221"/>
        <v>0.92617108400022852</v>
      </c>
      <c r="Q224" s="17">
        <f t="shared" si="221"/>
        <v>0.93707858038247549</v>
      </c>
    </row>
    <row r="225" spans="1:17">
      <c r="A225" s="9">
        <v>11</v>
      </c>
      <c r="B225" s="15" t="s">
        <v>185</v>
      </c>
      <c r="C225" s="17">
        <f t="shared" ref="C225:G225" si="224">C240/C241*1000</f>
        <v>1.6687526074259491</v>
      </c>
      <c r="D225" s="17">
        <f t="shared" si="224"/>
        <v>1.7017655817911082</v>
      </c>
      <c r="E225" s="17">
        <f t="shared" si="224"/>
        <v>1.7171066752522</v>
      </c>
      <c r="F225" s="17">
        <f t="shared" si="224"/>
        <v>1.9413287316652286</v>
      </c>
      <c r="G225" s="17">
        <f t="shared" si="224"/>
        <v>1.9693654266958425</v>
      </c>
      <c r="H225" s="17">
        <f t="shared" ref="H225" si="225">H240/H241*1000</f>
        <v>2.0098258150960251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1"/>
        <v>0.53165032888299679</v>
      </c>
      <c r="M225" s="17">
        <f t="shared" si="221"/>
        <v>0.53768033942106686</v>
      </c>
      <c r="N225" s="17">
        <f t="shared" si="221"/>
        <v>0.5404655735955799</v>
      </c>
      <c r="O225" s="17">
        <f t="shared" si="221"/>
        <v>0.58003576392783562</v>
      </c>
      <c r="P225" s="17">
        <f t="shared" si="221"/>
        <v>0.58484380036101458</v>
      </c>
      <c r="Q225" s="17">
        <f t="shared" si="221"/>
        <v>0.59173149286925519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15</v>
      </c>
      <c r="D227" s="17">
        <v>14</v>
      </c>
      <c r="E227" s="17">
        <v>14</v>
      </c>
      <c r="F227" s="17">
        <v>14</v>
      </c>
      <c r="G227" s="17">
        <v>14</v>
      </c>
      <c r="H227" s="17">
        <v>13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14</v>
      </c>
      <c r="D228" s="17">
        <v>14</v>
      </c>
      <c r="E228" s="17">
        <v>14</v>
      </c>
      <c r="F228" s="17">
        <v>14</v>
      </c>
      <c r="G228" s="17">
        <v>14</v>
      </c>
      <c r="H228" s="17">
        <v>14</v>
      </c>
      <c r="K228" s="15" t="s">
        <v>187</v>
      </c>
      <c r="L228" s="17">
        <f t="shared" ref="L228:L233" si="226">L215</f>
        <v>0.76347964451483741</v>
      </c>
      <c r="M228" s="17">
        <f t="shared" ref="M228:M233" si="227">N215</f>
        <v>0.74591456084179364</v>
      </c>
      <c r="N228" s="17">
        <f t="shared" ref="N228:N238" si="228">P215</f>
        <v>0.75424350917535443</v>
      </c>
      <c r="O228" s="17">
        <f>Q215</f>
        <v>0.73125208397896446</v>
      </c>
    </row>
    <row r="229" spans="1:17">
      <c r="A229" s="9">
        <v>3</v>
      </c>
      <c r="B229" s="10" t="s">
        <v>189</v>
      </c>
      <c r="C229" s="17">
        <v>0</v>
      </c>
      <c r="D229" s="17">
        <v>0.1</v>
      </c>
      <c r="E229" s="17">
        <v>1</v>
      </c>
      <c r="F229" s="17">
        <v>1</v>
      </c>
      <c r="G229" s="17">
        <v>1</v>
      </c>
      <c r="H229" s="17">
        <v>1.3</v>
      </c>
      <c r="K229" s="15" t="s">
        <v>190</v>
      </c>
      <c r="L229" s="17">
        <f t="shared" si="226"/>
        <v>0.83433381108485627</v>
      </c>
      <c r="M229" s="17">
        <f t="shared" si="227"/>
        <v>0.84816782249635625</v>
      </c>
      <c r="N229" s="17">
        <f t="shared" si="228"/>
        <v>0.85763853984471927</v>
      </c>
      <c r="O229" s="17">
        <f t="shared" ref="O229:O238" si="229">Q216</f>
        <v>0.86773892996943391</v>
      </c>
    </row>
    <row r="230" spans="1:17">
      <c r="A230" s="9">
        <v>4</v>
      </c>
      <c r="B230" s="10" t="s">
        <v>191</v>
      </c>
      <c r="C230" s="17">
        <v>108.7</v>
      </c>
      <c r="D230" s="17">
        <v>112</v>
      </c>
      <c r="E230" s="17">
        <v>113.3</v>
      </c>
      <c r="F230" s="17">
        <v>116.7</v>
      </c>
      <c r="G230" s="17">
        <v>121.3</v>
      </c>
      <c r="H230" s="17">
        <v>125.1</v>
      </c>
      <c r="K230" s="15" t="s">
        <v>192</v>
      </c>
      <c r="L230" s="17">
        <f t="shared" si="226"/>
        <v>8.8737830999390996E-4</v>
      </c>
      <c r="M230" s="17">
        <f t="shared" si="227"/>
        <v>0.27666641002572456</v>
      </c>
      <c r="N230" s="17">
        <f t="shared" si="228"/>
        <v>0.27974818825851666</v>
      </c>
      <c r="O230" s="17">
        <f t="shared" si="229"/>
        <v>0.32919343072591406</v>
      </c>
    </row>
    <row r="231" spans="1:17">
      <c r="A231" s="9">
        <v>5</v>
      </c>
      <c r="B231" s="10" t="s">
        <v>193</v>
      </c>
      <c r="C231" s="17">
        <v>11.2</v>
      </c>
      <c r="D231" s="17">
        <v>11.2</v>
      </c>
      <c r="E231" s="17">
        <v>11.5</v>
      </c>
      <c r="F231" s="17">
        <v>13</v>
      </c>
      <c r="G231" s="17">
        <v>13.2</v>
      </c>
      <c r="H231" s="17">
        <v>14.3</v>
      </c>
      <c r="K231" s="15" t="s">
        <v>194</v>
      </c>
      <c r="L231" s="17">
        <f t="shared" si="226"/>
        <v>0.8511356137838445</v>
      </c>
      <c r="M231" s="17">
        <f t="shared" si="227"/>
        <v>0.88614302176483273</v>
      </c>
      <c r="N231" s="17">
        <f t="shared" si="228"/>
        <v>0.93193434084573157</v>
      </c>
      <c r="O231" s="17">
        <f t="shared" si="229"/>
        <v>0.95980432286049866</v>
      </c>
    </row>
    <row r="232" spans="1:17">
      <c r="A232" s="9">
        <v>6</v>
      </c>
      <c r="B232" s="10" t="s">
        <v>195</v>
      </c>
      <c r="C232" s="17">
        <v>11099.3</v>
      </c>
      <c r="D232" s="17">
        <v>11580</v>
      </c>
      <c r="E232" s="17">
        <v>12674.5</v>
      </c>
      <c r="F232" s="17">
        <v>16923.599999999999</v>
      </c>
      <c r="G232" s="17">
        <v>20771.599999999999</v>
      </c>
      <c r="H232" s="17">
        <v>19926.599999999999</v>
      </c>
      <c r="K232" s="15" t="s">
        <v>196</v>
      </c>
      <c r="L232" s="17">
        <f t="shared" si="226"/>
        <v>0.49231056728938621</v>
      </c>
      <c r="M232" s="17">
        <f t="shared" si="227"/>
        <v>0.50814800948986938</v>
      </c>
      <c r="N232" s="17">
        <f t="shared" si="228"/>
        <v>0.55626839679853801</v>
      </c>
      <c r="O232" s="17">
        <f t="shared" si="229"/>
        <v>0.58936223448989833</v>
      </c>
    </row>
    <row r="233" spans="1:17">
      <c r="A233" s="9">
        <v>7</v>
      </c>
      <c r="B233" s="10" t="s">
        <v>197</v>
      </c>
      <c r="C233" s="17">
        <v>11087.7</v>
      </c>
      <c r="D233" s="17">
        <v>11954.3</v>
      </c>
      <c r="E233" s="17">
        <v>12387.1</v>
      </c>
      <c r="F233" s="17">
        <v>15976.8</v>
      </c>
      <c r="G233" s="17">
        <v>21763.9</v>
      </c>
      <c r="H233" s="17">
        <v>19594.7</v>
      </c>
      <c r="K233" s="15" t="s">
        <v>198</v>
      </c>
      <c r="L233" s="17">
        <f t="shared" si="226"/>
        <v>1.0117039902917706</v>
      </c>
      <c r="M233" s="17">
        <f t="shared" si="227"/>
        <v>1.1182671513439917</v>
      </c>
      <c r="N233" s="17">
        <f t="shared" si="228"/>
        <v>0.74498937503787732</v>
      </c>
      <c r="O233" s="17">
        <f t="shared" si="229"/>
        <v>1.0901081307782303</v>
      </c>
    </row>
    <row r="234" spans="1:17">
      <c r="A234" s="9">
        <v>8</v>
      </c>
      <c r="B234" s="10" t="s">
        <v>199</v>
      </c>
      <c r="C234" s="17"/>
      <c r="D234" s="17"/>
      <c r="E234" s="17">
        <v>66</v>
      </c>
      <c r="F234" s="17">
        <v>63</v>
      </c>
      <c r="G234" s="17">
        <v>84</v>
      </c>
      <c r="H234" s="17">
        <v>50</v>
      </c>
      <c r="K234" s="15" t="s">
        <v>200</v>
      </c>
      <c r="L234" s="17">
        <f>N221</f>
        <v>0.70148867984427388</v>
      </c>
      <c r="M234" s="17">
        <f>O221</f>
        <v>0.61845403223999529</v>
      </c>
      <c r="N234" s="17">
        <f t="shared" si="228"/>
        <v>0.46097507518726211</v>
      </c>
      <c r="O234" s="17">
        <f t="shared" si="229"/>
        <v>0.58196211319926772</v>
      </c>
    </row>
    <row r="235" spans="1:17">
      <c r="A235" s="9">
        <v>9</v>
      </c>
      <c r="B235" s="10" t="s">
        <v>201</v>
      </c>
      <c r="C235" s="17"/>
      <c r="D235" s="17"/>
      <c r="E235" s="17">
        <v>51</v>
      </c>
      <c r="F235" s="17">
        <v>40</v>
      </c>
      <c r="G235" s="17">
        <v>42</v>
      </c>
      <c r="H235" s="17">
        <v>24</v>
      </c>
      <c r="K235" s="15" t="s">
        <v>202</v>
      </c>
      <c r="L235" s="17">
        <f>L222</f>
        <v>0.2860395577898055</v>
      </c>
      <c r="M235" s="17">
        <f>N222</f>
        <v>0.78027087969009767</v>
      </c>
      <c r="N235" s="17">
        <f t="shared" si="228"/>
        <v>0.41247411331892858</v>
      </c>
      <c r="O235" s="17">
        <f t="shared" si="229"/>
        <v>1.5346645376814407</v>
      </c>
    </row>
    <row r="236" spans="1:17">
      <c r="A236" s="9">
        <v>10</v>
      </c>
      <c r="B236" s="10" t="s">
        <v>203</v>
      </c>
      <c r="C236" s="17">
        <v>56</v>
      </c>
      <c r="D236" s="17">
        <v>71</v>
      </c>
      <c r="E236" s="17">
        <v>76</v>
      </c>
      <c r="F236" s="17">
        <v>64</v>
      </c>
      <c r="G236" s="17">
        <v>64</v>
      </c>
      <c r="H236" s="17">
        <v>190</v>
      </c>
      <c r="K236" s="15" t="s">
        <v>204</v>
      </c>
      <c r="L236" s="17">
        <f>L223</f>
        <v>0.71342463897459063</v>
      </c>
      <c r="M236" s="17">
        <f>N223</f>
        <v>0.61455498089952643</v>
      </c>
      <c r="N236" s="17">
        <f t="shared" si="228"/>
        <v>0.62141715647935181</v>
      </c>
      <c r="O236" s="17">
        <f t="shared" si="229"/>
        <v>0.62873557259410418</v>
      </c>
    </row>
    <row r="237" spans="1:17">
      <c r="A237" s="9">
        <v>11</v>
      </c>
      <c r="B237" s="10" t="s">
        <v>205</v>
      </c>
      <c r="C237" s="17">
        <v>141</v>
      </c>
      <c r="D237" s="17">
        <v>100</v>
      </c>
      <c r="E237" s="17">
        <v>84</v>
      </c>
      <c r="F237" s="17">
        <v>107</v>
      </c>
      <c r="G237" s="17">
        <v>114</v>
      </c>
      <c r="H237" s="17">
        <v>80</v>
      </c>
      <c r="K237" s="15" t="s">
        <v>206</v>
      </c>
      <c r="L237" s="17">
        <f>L224</f>
        <v>0.90100411109138312</v>
      </c>
      <c r="M237" s="17">
        <f>N224</f>
        <v>0.9159435765535815</v>
      </c>
      <c r="N237" s="17">
        <f t="shared" si="228"/>
        <v>0.92617108400022852</v>
      </c>
      <c r="O237" s="17">
        <f t="shared" si="229"/>
        <v>0.93707858038247549</v>
      </c>
    </row>
    <row r="238" spans="1:17">
      <c r="A238" s="9">
        <v>12</v>
      </c>
      <c r="B238" s="10" t="s">
        <v>207</v>
      </c>
      <c r="C238" s="17">
        <v>4</v>
      </c>
      <c r="D238" s="17">
        <v>3</v>
      </c>
      <c r="E238" s="17">
        <v>3</v>
      </c>
      <c r="F238" s="17">
        <v>3</v>
      </c>
      <c r="G238" s="17">
        <v>3</v>
      </c>
      <c r="H238" s="17">
        <v>3</v>
      </c>
      <c r="K238" s="15" t="s">
        <v>208</v>
      </c>
      <c r="L238" s="17">
        <f>L225</f>
        <v>0.53165032888299679</v>
      </c>
      <c r="M238" s="17">
        <f>N225</f>
        <v>0.5404655735955799</v>
      </c>
      <c r="N238" s="17">
        <f t="shared" si="228"/>
        <v>0.58484380036101458</v>
      </c>
      <c r="O238" s="17">
        <f t="shared" si="229"/>
        <v>0.59173149286925519</v>
      </c>
    </row>
    <row r="239" spans="1:17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</row>
    <row r="240" spans="1:17">
      <c r="A240" s="9">
        <v>14</v>
      </c>
      <c r="B240" s="10" t="s">
        <v>211</v>
      </c>
      <c r="C240" s="17">
        <v>8</v>
      </c>
      <c r="D240" s="17">
        <v>8</v>
      </c>
      <c r="E240" s="17">
        <v>8</v>
      </c>
      <c r="F240" s="17">
        <v>9</v>
      </c>
      <c r="G240" s="21">
        <v>9</v>
      </c>
      <c r="H240" s="21">
        <v>9</v>
      </c>
    </row>
    <row r="241" spans="1:17">
      <c r="A241" s="9">
        <v>15</v>
      </c>
      <c r="B241" s="10" t="s">
        <v>213</v>
      </c>
      <c r="C241" s="17">
        <v>4794</v>
      </c>
      <c r="D241" s="17">
        <v>4701</v>
      </c>
      <c r="E241" s="17">
        <v>4659</v>
      </c>
      <c r="F241" s="17">
        <v>4636</v>
      </c>
      <c r="G241" s="17">
        <v>4570</v>
      </c>
      <c r="H241" s="17">
        <v>4478</v>
      </c>
    </row>
    <row r="243" spans="1:17" ht="16">
      <c r="A243" s="20" t="s">
        <v>359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G245" si="230">C257/C271*1000</f>
        <v>6.7453625632377738</v>
      </c>
      <c r="D245" s="17">
        <f t="shared" si="230"/>
        <v>7.1301247771836005</v>
      </c>
      <c r="E245" s="17">
        <f t="shared" si="230"/>
        <v>7.4074074074074074</v>
      </c>
      <c r="F245" s="17">
        <f t="shared" si="230"/>
        <v>7.7972709551656916</v>
      </c>
      <c r="G245" s="17">
        <f t="shared" si="230"/>
        <v>4.0816326530612246</v>
      </c>
      <c r="H245" s="17">
        <f t="shared" ref="H245" si="231">H257/H271*1000</f>
        <v>4.1841004184100417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232">IF(C245/$I245&gt;1,2^((1-$I245/C245)/LN(10/3)),2^(-LOG($I245/C245,10/3)))</f>
        <v>1.1606343176745777</v>
      </c>
      <c r="M245" s="17">
        <f t="shared" si="232"/>
        <v>1.1876723068963837</v>
      </c>
      <c r="N245" s="17">
        <f t="shared" si="232"/>
        <v>1.2057573898756058</v>
      </c>
      <c r="O245" s="17">
        <f t="shared" si="232"/>
        <v>1.2294148758346106</v>
      </c>
      <c r="P245" s="17">
        <f t="shared" si="232"/>
        <v>0.88973072222806293</v>
      </c>
      <c r="Q245" s="17">
        <f t="shared" si="232"/>
        <v>0.90252244098943113</v>
      </c>
    </row>
    <row r="246" spans="1:17">
      <c r="A246" s="9">
        <v>2</v>
      </c>
      <c r="B246" s="15" t="s">
        <v>176</v>
      </c>
      <c r="C246" s="17">
        <f t="shared" ref="C246:G246" si="233">C258/C271*1000</f>
        <v>5.0590219224283306</v>
      </c>
      <c r="D246" s="17">
        <f t="shared" si="233"/>
        <v>3.5650623885918002</v>
      </c>
      <c r="E246" s="17">
        <f t="shared" si="233"/>
        <v>3.7037037037037037</v>
      </c>
      <c r="F246" s="17">
        <f t="shared" si="233"/>
        <v>3.8986354775828458</v>
      </c>
      <c r="G246" s="17">
        <f t="shared" si="233"/>
        <v>4.0816326530612246</v>
      </c>
      <c r="H246" s="17">
        <f t="shared" ref="H246" si="234">H258/H271*1000</f>
        <v>4.1841004184100417</v>
      </c>
      <c r="I246" s="18">
        <f>Показатели!$E$3</f>
        <v>4</v>
      </c>
      <c r="J246" s="9">
        <v>2</v>
      </c>
      <c r="K246" s="15" t="s">
        <v>176</v>
      </c>
      <c r="L246" s="17">
        <f t="shared" si="232"/>
        <v>1.1280795614948471</v>
      </c>
      <c r="M246" s="17">
        <f t="shared" si="232"/>
        <v>0.93587593551926385</v>
      </c>
      <c r="N246" s="17">
        <f t="shared" si="232"/>
        <v>0.95665949809447459</v>
      </c>
      <c r="O246" s="17">
        <f t="shared" si="232"/>
        <v>0.98533130020226778</v>
      </c>
      <c r="P246" s="17">
        <f t="shared" si="232"/>
        <v>1.0115808779425481</v>
      </c>
      <c r="Q246" s="17">
        <f t="shared" si="232"/>
        <v>1.0256551019277951</v>
      </c>
    </row>
    <row r="247" spans="1:17">
      <c r="A247" s="9">
        <v>3</v>
      </c>
      <c r="B247" s="15" t="s">
        <v>177</v>
      </c>
      <c r="C247" s="17">
        <f>C259/C271*1000+0.00001</f>
        <v>0.89377053962900499</v>
      </c>
      <c r="D247" s="17">
        <f>D259/D271*1000+0.00001</f>
        <v>1.105179340463458</v>
      </c>
      <c r="E247" s="17">
        <f>E259/E271*1000+0.00001</f>
        <v>0.37038037037037042</v>
      </c>
      <c r="F247" s="17">
        <f>F259/F271*1000+0.00001</f>
        <v>0.38987354775828464</v>
      </c>
      <c r="G247" s="17">
        <f>G259/G271*1000</f>
        <v>0.40816326530612246</v>
      </c>
      <c r="H247" s="17">
        <f>H259/H271*1000</f>
        <v>0.41841004184100422</v>
      </c>
      <c r="I247" s="18">
        <f>Показатели!$E$4</f>
        <v>2</v>
      </c>
      <c r="J247" s="9">
        <v>3</v>
      </c>
      <c r="K247" s="15" t="s">
        <v>177</v>
      </c>
      <c r="L247" s="17">
        <f t="shared" si="232"/>
        <v>0.62894408698485582</v>
      </c>
      <c r="M247" s="17">
        <f t="shared" si="232"/>
        <v>0.71071745735902925</v>
      </c>
      <c r="N247" s="17">
        <f t="shared" si="232"/>
        <v>0.37875247053527916</v>
      </c>
      <c r="O247" s="17">
        <f t="shared" si="232"/>
        <v>0.39010366273839558</v>
      </c>
      <c r="P247" s="17">
        <f t="shared" si="232"/>
        <v>0.40053699030678847</v>
      </c>
      <c r="Q247" s="17">
        <f t="shared" si="232"/>
        <v>0.4062955377026779</v>
      </c>
    </row>
    <row r="248" spans="1:17">
      <c r="A248" s="9">
        <v>4</v>
      </c>
      <c r="B248" s="15" t="s">
        <v>178</v>
      </c>
      <c r="C248" s="17">
        <f t="shared" ref="C248:G248" si="235">C260/C271*1000</f>
        <v>38.279932546374368</v>
      </c>
      <c r="D248" s="17">
        <f t="shared" si="235"/>
        <v>40.463458110516932</v>
      </c>
      <c r="E248" s="17">
        <f t="shared" si="235"/>
        <v>44.629629629629633</v>
      </c>
      <c r="F248" s="17">
        <f t="shared" si="235"/>
        <v>47.173489278752434</v>
      </c>
      <c r="G248" s="17">
        <f t="shared" si="235"/>
        <v>49.795918367346943</v>
      </c>
      <c r="H248" s="17">
        <f t="shared" ref="H248" si="236">H260/H271*1000</f>
        <v>50.627615062761507</v>
      </c>
      <c r="I248" s="18">
        <f>Показатели!$E$5</f>
        <v>30</v>
      </c>
      <c r="J248" s="9">
        <v>4</v>
      </c>
      <c r="K248" s="15" t="s">
        <v>178</v>
      </c>
      <c r="L248" s="17">
        <f t="shared" si="232"/>
        <v>1.1326128907082691</v>
      </c>
      <c r="M248" s="17">
        <f t="shared" si="232"/>
        <v>1.1605276171924974</v>
      </c>
      <c r="N248" s="17">
        <f t="shared" si="232"/>
        <v>1.2077032232146698</v>
      </c>
      <c r="O248" s="17">
        <f t="shared" si="232"/>
        <v>1.2331716228782057</v>
      </c>
      <c r="P248" s="17">
        <f t="shared" si="232"/>
        <v>1.2571798024826732</v>
      </c>
      <c r="Q248" s="17">
        <f t="shared" si="232"/>
        <v>1.264363516948261</v>
      </c>
    </row>
    <row r="249" spans="1:17">
      <c r="A249" s="9">
        <v>5</v>
      </c>
      <c r="B249" s="15" t="s">
        <v>179</v>
      </c>
      <c r="C249" s="17">
        <f t="shared" ref="C249:G249" si="237">C261/C271*1000</f>
        <v>4.2158516020236085</v>
      </c>
      <c r="D249" s="17">
        <f t="shared" si="237"/>
        <v>4.6345811051693406</v>
      </c>
      <c r="E249" s="17">
        <f t="shared" si="237"/>
        <v>4.8148148148148149</v>
      </c>
      <c r="F249" s="17">
        <f t="shared" si="237"/>
        <v>5.8479532163742682</v>
      </c>
      <c r="G249" s="17">
        <f t="shared" si="237"/>
        <v>6.1224489795918364</v>
      </c>
      <c r="H249" s="17">
        <f t="shared" ref="H249" si="238">H261/H271*1000</f>
        <v>6.2761506276150625</v>
      </c>
      <c r="I249" s="18">
        <f>Показатели!$E$6</f>
        <v>8</v>
      </c>
      <c r="J249" s="9">
        <v>5</v>
      </c>
      <c r="K249" s="15" t="s">
        <v>179</v>
      </c>
      <c r="L249" s="17">
        <f t="shared" si="232"/>
        <v>0.69156489635462892</v>
      </c>
      <c r="M249" s="17">
        <f t="shared" si="232"/>
        <v>0.73031359644876048</v>
      </c>
      <c r="N249" s="17">
        <f t="shared" si="232"/>
        <v>0.74653211191138791</v>
      </c>
      <c r="O249" s="17">
        <f t="shared" si="232"/>
        <v>0.83493558081165165</v>
      </c>
      <c r="P249" s="17">
        <f t="shared" si="232"/>
        <v>0.8572786031444064</v>
      </c>
      <c r="Q249" s="17">
        <f t="shared" si="232"/>
        <v>0.86960375559513969</v>
      </c>
    </row>
    <row r="250" spans="1:17">
      <c r="A250" s="9">
        <v>6</v>
      </c>
      <c r="B250" s="15" t="s">
        <v>180</v>
      </c>
      <c r="C250" s="17">
        <f t="shared" ref="C250:G250" si="239">(C262-C263)/C262*100</f>
        <v>9.4230800474406282E-2</v>
      </c>
      <c r="D250" s="17">
        <f t="shared" si="239"/>
        <v>0.813998029987961</v>
      </c>
      <c r="E250" s="17">
        <f t="shared" si="239"/>
        <v>0.62001550038751418</v>
      </c>
      <c r="F250" s="17">
        <f t="shared" si="239"/>
        <v>3.115390839941738</v>
      </c>
      <c r="G250" s="17">
        <f t="shared" si="239"/>
        <v>-1.8317271546715794</v>
      </c>
      <c r="H250" s="17">
        <f t="shared" ref="H250" si="240">(H262-H263)/H262*100</f>
        <v>-1.3883242053906724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241">(ATAN((C250+2.4)/10)+3.1415/2)/3.1415*1.75</f>
        <v>1.0111649882097722</v>
      </c>
      <c r="M250" s="17">
        <f t="shared" si="241"/>
        <v>1.0482297820433659</v>
      </c>
      <c r="N250" s="17">
        <f t="shared" si="241"/>
        <v>1.0383809056835465</v>
      </c>
      <c r="O250" s="17">
        <f t="shared" si="241"/>
        <v>1.1557710145782405</v>
      </c>
      <c r="P250" s="17">
        <f t="shared" si="241"/>
        <v>0.9066221246762729</v>
      </c>
      <c r="Q250" s="17">
        <f t="shared" si="241"/>
        <v>0.93116518887109345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-40.740740740740748</v>
      </c>
      <c r="F251" s="17">
        <f>(F265-F264)/F271*1000</f>
        <v>-35.087719298245609</v>
      </c>
      <c r="G251" s="17">
        <f>(G265-G264)/G271*1000</f>
        <v>-24.489795918367346</v>
      </c>
      <c r="H251" s="17">
        <f>(H265-H264)/H271*1000</f>
        <v>-41.841004184100413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242">(ATAN(E251/10)+3.1415/2)/3.1415*1.75</f>
        <v>0.13405602028317942</v>
      </c>
      <c r="O251" s="17">
        <f t="shared" si="242"/>
        <v>0.15463550949174898</v>
      </c>
      <c r="P251" s="17">
        <f t="shared" si="242"/>
        <v>0.21592891620672564</v>
      </c>
      <c r="Q251" s="17">
        <f t="shared" si="242"/>
        <v>0.13065974197608818</v>
      </c>
    </row>
    <row r="252" spans="1:17">
      <c r="A252" s="9">
        <v>8</v>
      </c>
      <c r="B252" s="15" t="s">
        <v>182</v>
      </c>
      <c r="C252" s="17">
        <f t="shared" ref="C252:H252" si="243">(C266-C267)/C271*1000</f>
        <v>-32.040472175379428</v>
      </c>
      <c r="D252" s="17">
        <f t="shared" si="243"/>
        <v>5.3475935828877006</v>
      </c>
      <c r="E252" s="17">
        <f t="shared" si="243"/>
        <v>-9.2592592592592595</v>
      </c>
      <c r="F252" s="17">
        <f t="shared" si="243"/>
        <v>-9.7465886939571149</v>
      </c>
      <c r="G252" s="17">
        <f t="shared" si="243"/>
        <v>0</v>
      </c>
      <c r="H252" s="17">
        <f t="shared" si="243"/>
        <v>-2.0920502092050208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0.16849850253835247</v>
      </c>
      <c r="M252" s="17">
        <f>(ATAN(D252/10)+3.1415/2)/3.1415*1.75</f>
        <v>1.1485531012955539</v>
      </c>
      <c r="N252" s="17">
        <f t="shared" si="242"/>
        <v>0.45890187699874085</v>
      </c>
      <c r="O252" s="17">
        <f t="shared" si="242"/>
        <v>0.44463553293409491</v>
      </c>
      <c r="P252" s="17">
        <f t="shared" si="242"/>
        <v>0.875</v>
      </c>
      <c r="Q252" s="17">
        <f t="shared" si="242"/>
        <v>0.76011740416627804</v>
      </c>
    </row>
    <row r="253" spans="1:17">
      <c r="A253" s="9">
        <v>9</v>
      </c>
      <c r="B253" s="15" t="s">
        <v>183</v>
      </c>
      <c r="C253" s="17">
        <f t="shared" ref="C253:G253" si="244">C268/C271*1000</f>
        <v>1.6863406408094435</v>
      </c>
      <c r="D253" s="17">
        <f t="shared" si="244"/>
        <v>1.7825311942959001</v>
      </c>
      <c r="E253" s="17">
        <f t="shared" si="244"/>
        <v>1.8518518518518519</v>
      </c>
      <c r="F253" s="17">
        <f t="shared" si="244"/>
        <v>1.9493177387914229</v>
      </c>
      <c r="G253" s="17">
        <f t="shared" si="244"/>
        <v>2.0408163265306123</v>
      </c>
      <c r="H253" s="17">
        <f t="shared" ref="H253" si="245">H268/H271*1000</f>
        <v>2.0920502092050208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246">IF(C253/$I253&gt;1,2^((1-$I253/C253)/LN(10/3)),2^(-LOG($I253/C253,10/3)))</f>
        <v>1.0656838321223203</v>
      </c>
      <c r="M253" s="17">
        <f t="shared" si="246"/>
        <v>1.0955440485105319</v>
      </c>
      <c r="N253" s="17">
        <f t="shared" si="246"/>
        <v>1.1155930669050769</v>
      </c>
      <c r="O253" s="17">
        <f t="shared" si="246"/>
        <v>1.1419104420030164</v>
      </c>
      <c r="P253" s="17">
        <f t="shared" si="246"/>
        <v>1.1648180682853326</v>
      </c>
      <c r="Q253" s="17">
        <f t="shared" si="246"/>
        <v>1.1769517222715593</v>
      </c>
    </row>
    <row r="254" spans="1:17">
      <c r="A254" s="9">
        <v>10</v>
      </c>
      <c r="B254" s="15" t="s">
        <v>184</v>
      </c>
      <c r="C254" s="17">
        <f t="shared" ref="C254:G254" si="247">C269/C271*100</f>
        <v>0.16863406408094433</v>
      </c>
      <c r="D254" s="17">
        <f t="shared" si="247"/>
        <v>0.17825311942959002</v>
      </c>
      <c r="E254" s="17">
        <f t="shared" si="247"/>
        <v>0.1851851851851852</v>
      </c>
      <c r="F254" s="17">
        <f t="shared" si="247"/>
        <v>0.19493177387914229</v>
      </c>
      <c r="G254" s="17">
        <f t="shared" si="247"/>
        <v>0.20408163265306123</v>
      </c>
      <c r="H254" s="17">
        <f t="shared" ref="H254" si="248">H269/H271*100</f>
        <v>0.20920502092050208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246"/>
        <v>1.4993274756370456</v>
      </c>
      <c r="M254" s="17">
        <f t="shared" si="246"/>
        <v>1.5132022856862353</v>
      </c>
      <c r="N254" s="17">
        <f t="shared" si="246"/>
        <v>1.5223773347085958</v>
      </c>
      <c r="O254" s="17">
        <f t="shared" si="246"/>
        <v>1.5342556175236777</v>
      </c>
      <c r="P254" s="17">
        <f t="shared" si="246"/>
        <v>1.5444472279715669</v>
      </c>
      <c r="Q254" s="17">
        <f t="shared" si="246"/>
        <v>1.549791436742928</v>
      </c>
    </row>
    <row r="255" spans="1:17">
      <c r="A255" s="9">
        <v>11</v>
      </c>
      <c r="B255" s="15" t="s">
        <v>185</v>
      </c>
      <c r="C255" s="17">
        <f t="shared" ref="C255:G255" si="249">C270/C271*1000</f>
        <v>8.4317032040472171</v>
      </c>
      <c r="D255" s="17">
        <f t="shared" si="249"/>
        <v>8.9126559714795004</v>
      </c>
      <c r="E255" s="17">
        <f t="shared" si="249"/>
        <v>11.111111111111111</v>
      </c>
      <c r="F255" s="17">
        <f t="shared" si="249"/>
        <v>11.695906432748536</v>
      </c>
      <c r="G255" s="17">
        <f t="shared" si="249"/>
        <v>12.244897959183673</v>
      </c>
      <c r="H255" s="17">
        <f t="shared" ref="H255" si="250">H270/H271*1000</f>
        <v>12.552301255230125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246"/>
        <v>1.2640447182925023</v>
      </c>
      <c r="M255" s="17">
        <f t="shared" si="246"/>
        <v>1.287547963485667</v>
      </c>
      <c r="N255" s="17">
        <f t="shared" si="246"/>
        <v>1.3725140805083393</v>
      </c>
      <c r="O255" s="17">
        <f t="shared" si="246"/>
        <v>1.3904087627434563</v>
      </c>
      <c r="P255" s="17">
        <f t="shared" si="246"/>
        <v>1.4058362856409021</v>
      </c>
      <c r="Q255" s="17">
        <f t="shared" si="246"/>
        <v>1.413953262075921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4</v>
      </c>
      <c r="D257" s="17">
        <v>4</v>
      </c>
      <c r="E257" s="17">
        <v>4</v>
      </c>
      <c r="F257" s="17">
        <v>4</v>
      </c>
      <c r="G257" s="17">
        <v>2</v>
      </c>
      <c r="H257" s="17">
        <v>2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3</v>
      </c>
      <c r="D258" s="17">
        <v>2</v>
      </c>
      <c r="E258" s="17">
        <v>2</v>
      </c>
      <c r="F258" s="17">
        <v>2</v>
      </c>
      <c r="G258" s="17">
        <v>2</v>
      </c>
      <c r="H258" s="17">
        <v>2</v>
      </c>
      <c r="K258" s="15" t="s">
        <v>187</v>
      </c>
      <c r="L258" s="17">
        <f t="shared" ref="L258:L263" si="251">L245</f>
        <v>1.1606343176745777</v>
      </c>
      <c r="M258" s="17">
        <f t="shared" ref="M258:M263" si="252">N245</f>
        <v>1.2057573898756058</v>
      </c>
      <c r="N258" s="17">
        <f t="shared" ref="N258:N268" si="253">P245</f>
        <v>0.88973072222806293</v>
      </c>
      <c r="O258" s="17">
        <f>Q245</f>
        <v>0.90252244098943113</v>
      </c>
    </row>
    <row r="259" spans="1:15">
      <c r="A259" s="9">
        <v>3</v>
      </c>
      <c r="B259" s="10" t="s">
        <v>189</v>
      </c>
      <c r="C259" s="17">
        <v>0.53</v>
      </c>
      <c r="D259" s="17">
        <v>0.62</v>
      </c>
      <c r="E259" s="17">
        <v>0.2</v>
      </c>
      <c r="F259" s="17">
        <v>0.2</v>
      </c>
      <c r="G259" s="17">
        <v>0.2</v>
      </c>
      <c r="H259" s="17">
        <v>0.2</v>
      </c>
      <c r="K259" s="15" t="s">
        <v>190</v>
      </c>
      <c r="L259" s="17">
        <f t="shared" si="251"/>
        <v>1.1280795614948471</v>
      </c>
      <c r="M259" s="17">
        <f t="shared" si="252"/>
        <v>0.95665949809447459</v>
      </c>
      <c r="N259" s="17">
        <f t="shared" si="253"/>
        <v>1.0115808779425481</v>
      </c>
      <c r="O259" s="17">
        <f t="shared" ref="O259:O268" si="254">Q246</f>
        <v>1.0256551019277951</v>
      </c>
    </row>
    <row r="260" spans="1:15">
      <c r="A260" s="9">
        <v>4</v>
      </c>
      <c r="B260" s="10" t="s">
        <v>191</v>
      </c>
      <c r="C260" s="17">
        <v>22.7</v>
      </c>
      <c r="D260" s="17">
        <v>22.7</v>
      </c>
      <c r="E260" s="17">
        <v>24.1</v>
      </c>
      <c r="F260" s="17">
        <v>24.2</v>
      </c>
      <c r="G260" s="17">
        <v>24.4</v>
      </c>
      <c r="H260" s="17">
        <v>24.2</v>
      </c>
      <c r="K260" s="15" t="s">
        <v>192</v>
      </c>
      <c r="L260" s="17">
        <f t="shared" si="251"/>
        <v>0.62894408698485582</v>
      </c>
      <c r="M260" s="17">
        <f t="shared" si="252"/>
        <v>0.37875247053527916</v>
      </c>
      <c r="N260" s="17">
        <f t="shared" si="253"/>
        <v>0.40053699030678847</v>
      </c>
      <c r="O260" s="17">
        <f t="shared" si="254"/>
        <v>0.4062955377026779</v>
      </c>
    </row>
    <row r="261" spans="1:15">
      <c r="A261" s="9">
        <v>5</v>
      </c>
      <c r="B261" s="10" t="s">
        <v>193</v>
      </c>
      <c r="C261" s="17">
        <v>2.5</v>
      </c>
      <c r="D261" s="17">
        <v>2.6</v>
      </c>
      <c r="E261" s="17">
        <v>2.6</v>
      </c>
      <c r="F261" s="17">
        <v>3</v>
      </c>
      <c r="G261" s="17">
        <v>3</v>
      </c>
      <c r="H261" s="17">
        <v>3</v>
      </c>
      <c r="K261" s="15" t="s">
        <v>194</v>
      </c>
      <c r="L261" s="17">
        <f t="shared" si="251"/>
        <v>1.1326128907082691</v>
      </c>
      <c r="M261" s="17">
        <f t="shared" si="252"/>
        <v>1.2077032232146698</v>
      </c>
      <c r="N261" s="17">
        <f t="shared" si="253"/>
        <v>1.2571798024826732</v>
      </c>
      <c r="O261" s="17">
        <f t="shared" si="254"/>
        <v>1.264363516948261</v>
      </c>
    </row>
    <row r="262" spans="1:15">
      <c r="A262" s="9">
        <v>6</v>
      </c>
      <c r="B262" s="10" t="s">
        <v>195</v>
      </c>
      <c r="C262" s="17">
        <v>6155.1</v>
      </c>
      <c r="D262" s="17">
        <v>7309.6</v>
      </c>
      <c r="E262" s="17">
        <v>7999.8</v>
      </c>
      <c r="F262" s="17">
        <v>7414.8</v>
      </c>
      <c r="G262" s="17">
        <v>8778.6</v>
      </c>
      <c r="H262" s="17">
        <v>8362.6</v>
      </c>
      <c r="K262" s="15" t="s">
        <v>196</v>
      </c>
      <c r="L262" s="17">
        <f t="shared" si="251"/>
        <v>0.69156489635462892</v>
      </c>
      <c r="M262" s="17">
        <f t="shared" si="252"/>
        <v>0.74653211191138791</v>
      </c>
      <c r="N262" s="17">
        <f t="shared" si="253"/>
        <v>0.8572786031444064</v>
      </c>
      <c r="O262" s="17">
        <f t="shared" si="254"/>
        <v>0.86960375559513969</v>
      </c>
    </row>
    <row r="263" spans="1:15">
      <c r="A263" s="9">
        <v>7</v>
      </c>
      <c r="B263" s="10" t="s">
        <v>197</v>
      </c>
      <c r="C263" s="17">
        <v>6149.3</v>
      </c>
      <c r="D263" s="17">
        <v>7250.1</v>
      </c>
      <c r="E263" s="17">
        <v>7950.2</v>
      </c>
      <c r="F263" s="17">
        <v>7183.8</v>
      </c>
      <c r="G263" s="17">
        <v>8939.4</v>
      </c>
      <c r="H263" s="17">
        <v>8478.7000000000007</v>
      </c>
      <c r="K263" s="15" t="s">
        <v>198</v>
      </c>
      <c r="L263" s="17">
        <f t="shared" si="251"/>
        <v>1.0111649882097722</v>
      </c>
      <c r="M263" s="17">
        <f t="shared" si="252"/>
        <v>1.0383809056835465</v>
      </c>
      <c r="N263" s="17">
        <f t="shared" si="253"/>
        <v>0.9066221246762729</v>
      </c>
      <c r="O263" s="17">
        <f t="shared" si="254"/>
        <v>0.93116518887109345</v>
      </c>
    </row>
    <row r="264" spans="1:15">
      <c r="A264" s="9">
        <v>8</v>
      </c>
      <c r="B264" s="10" t="s">
        <v>199</v>
      </c>
      <c r="C264" s="17"/>
      <c r="D264" s="17"/>
      <c r="E264" s="17">
        <v>29</v>
      </c>
      <c r="F264" s="17">
        <v>20</v>
      </c>
      <c r="G264" s="17">
        <v>17</v>
      </c>
      <c r="H264" s="17">
        <v>24</v>
      </c>
      <c r="K264" s="15" t="s">
        <v>200</v>
      </c>
      <c r="L264" s="17">
        <f>N251</f>
        <v>0.13405602028317942</v>
      </c>
      <c r="M264" s="17">
        <f>O251</f>
        <v>0.15463550949174898</v>
      </c>
      <c r="N264" s="17">
        <f t="shared" si="253"/>
        <v>0.21592891620672564</v>
      </c>
      <c r="O264" s="17">
        <f t="shared" si="254"/>
        <v>0.13065974197608818</v>
      </c>
    </row>
    <row r="265" spans="1:15">
      <c r="A265" s="9">
        <v>9</v>
      </c>
      <c r="B265" s="10" t="s">
        <v>201</v>
      </c>
      <c r="C265" s="17"/>
      <c r="D265" s="17"/>
      <c r="E265" s="17">
        <v>7</v>
      </c>
      <c r="F265" s="17">
        <v>2</v>
      </c>
      <c r="G265" s="17">
        <v>5</v>
      </c>
      <c r="H265" s="17">
        <v>4</v>
      </c>
      <c r="K265" s="15" t="s">
        <v>202</v>
      </c>
      <c r="L265" s="17">
        <f>L252</f>
        <v>0.16849850253835247</v>
      </c>
      <c r="M265" s="17">
        <f>N252</f>
        <v>0.45890187699874085</v>
      </c>
      <c r="N265" s="17">
        <f t="shared" si="253"/>
        <v>0.875</v>
      </c>
      <c r="O265" s="17">
        <f t="shared" si="254"/>
        <v>0.76011740416627804</v>
      </c>
    </row>
    <row r="266" spans="1:15">
      <c r="A266" s="9">
        <v>10</v>
      </c>
      <c r="B266" s="10" t="s">
        <v>203</v>
      </c>
      <c r="C266" s="17">
        <v>9</v>
      </c>
      <c r="D266" s="17">
        <v>17</v>
      </c>
      <c r="E266" s="17">
        <v>12</v>
      </c>
      <c r="F266" s="17">
        <v>12</v>
      </c>
      <c r="G266" s="17">
        <v>12</v>
      </c>
      <c r="H266" s="17">
        <v>20</v>
      </c>
      <c r="K266" s="15" t="s">
        <v>204</v>
      </c>
      <c r="L266" s="17">
        <f>L253</f>
        <v>1.0656838321223203</v>
      </c>
      <c r="M266" s="17">
        <f>N253</f>
        <v>1.1155930669050769</v>
      </c>
      <c r="N266" s="17">
        <f t="shared" si="253"/>
        <v>1.1648180682853326</v>
      </c>
      <c r="O266" s="17">
        <f t="shared" si="254"/>
        <v>1.1769517222715593</v>
      </c>
    </row>
    <row r="267" spans="1:15">
      <c r="A267" s="9">
        <v>11</v>
      </c>
      <c r="B267" s="10" t="s">
        <v>205</v>
      </c>
      <c r="C267" s="17">
        <v>28</v>
      </c>
      <c r="D267" s="17">
        <v>14</v>
      </c>
      <c r="E267" s="17">
        <v>17</v>
      </c>
      <c r="F267" s="17">
        <v>17</v>
      </c>
      <c r="G267" s="17">
        <v>12</v>
      </c>
      <c r="H267" s="17">
        <v>21</v>
      </c>
      <c r="K267" s="15" t="s">
        <v>206</v>
      </c>
      <c r="L267" s="17">
        <f>L254</f>
        <v>1.4993274756370456</v>
      </c>
      <c r="M267" s="17">
        <f>N254</f>
        <v>1.5223773347085958</v>
      </c>
      <c r="N267" s="17">
        <f t="shared" si="253"/>
        <v>1.5444472279715669</v>
      </c>
      <c r="O267" s="17">
        <f t="shared" si="254"/>
        <v>1.549791436742928</v>
      </c>
    </row>
    <row r="268" spans="1:15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K268" s="15" t="s">
        <v>208</v>
      </c>
      <c r="L268" s="17">
        <f>L255</f>
        <v>1.2640447182925023</v>
      </c>
      <c r="M268" s="17">
        <f>N255</f>
        <v>1.3725140805083393</v>
      </c>
      <c r="N268" s="17">
        <f t="shared" si="253"/>
        <v>1.4058362856409021</v>
      </c>
      <c r="O268" s="17">
        <f t="shared" si="254"/>
        <v>1.413953262075921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5</v>
      </c>
      <c r="D270" s="17">
        <v>5</v>
      </c>
      <c r="E270" s="17">
        <v>6</v>
      </c>
      <c r="F270" s="17">
        <v>6</v>
      </c>
      <c r="G270" s="21">
        <v>6</v>
      </c>
      <c r="H270" s="21">
        <v>6</v>
      </c>
    </row>
    <row r="271" spans="1:15">
      <c r="A271" s="9">
        <v>15</v>
      </c>
      <c r="B271" s="10" t="s">
        <v>213</v>
      </c>
      <c r="C271" s="17">
        <v>593</v>
      </c>
      <c r="D271" s="17">
        <v>561</v>
      </c>
      <c r="E271" s="17">
        <v>540</v>
      </c>
      <c r="F271" s="17">
        <v>513</v>
      </c>
      <c r="G271" s="17">
        <v>490</v>
      </c>
      <c r="H271" s="17">
        <v>478</v>
      </c>
    </row>
    <row r="273" spans="1:17" ht="16">
      <c r="A273" s="20" t="s">
        <v>360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G275" si="255">C287/C301*1000</f>
        <v>2.9048656499636891</v>
      </c>
      <c r="D275" s="17">
        <f t="shared" si="255"/>
        <v>2.9390154298310063</v>
      </c>
      <c r="E275" s="17">
        <f t="shared" si="255"/>
        <v>3.7481259370314843</v>
      </c>
      <c r="F275" s="17">
        <f t="shared" si="255"/>
        <v>3.7425149700598803</v>
      </c>
      <c r="G275" s="17">
        <f t="shared" si="255"/>
        <v>3.7509377344336081</v>
      </c>
      <c r="H275" s="17">
        <f t="shared" ref="H275" si="256">H287/H301*1000</f>
        <v>3.7678975131876413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257">IF(C275/$I275&gt;1,2^((1-$I275/C275)/LN(10/3)),2^(-LOG($I275/C275,10/3)))</f>
        <v>0.73151074720628517</v>
      </c>
      <c r="M275" s="17">
        <f t="shared" si="257"/>
        <v>0.7364494501878015</v>
      </c>
      <c r="N275" s="17">
        <f t="shared" si="257"/>
        <v>0.84712150331895075</v>
      </c>
      <c r="O275" s="17">
        <f t="shared" si="257"/>
        <v>0.84639117855704649</v>
      </c>
      <c r="P275" s="17">
        <f t="shared" si="257"/>
        <v>0.84748731304098324</v>
      </c>
      <c r="Q275" s="17">
        <f t="shared" si="257"/>
        <v>0.84969128689016182</v>
      </c>
    </row>
    <row r="276" spans="1:17">
      <c r="A276" s="9">
        <v>2</v>
      </c>
      <c r="B276" s="15" t="s">
        <v>176</v>
      </c>
      <c r="C276" s="17">
        <f t="shared" ref="C276:G276" si="258">C288/C301*1000</f>
        <v>5.083514887436456</v>
      </c>
      <c r="D276" s="17">
        <f t="shared" si="258"/>
        <v>5.143277002204262</v>
      </c>
      <c r="E276" s="17">
        <f t="shared" si="258"/>
        <v>5.2473763118440777</v>
      </c>
      <c r="F276" s="17">
        <f t="shared" si="258"/>
        <v>5.2395209580838316</v>
      </c>
      <c r="G276" s="17">
        <f t="shared" si="258"/>
        <v>6.0015003750937739</v>
      </c>
      <c r="H276" s="17">
        <f t="shared" ref="H276" si="259">H288/H301*1000</f>
        <v>6.0286360211002261</v>
      </c>
      <c r="I276" s="18">
        <f>Показатели!$E$3</f>
        <v>4</v>
      </c>
      <c r="J276" s="9">
        <v>2</v>
      </c>
      <c r="K276" s="15" t="s">
        <v>176</v>
      </c>
      <c r="L276" s="17">
        <f t="shared" si="257"/>
        <v>1.1305563877502387</v>
      </c>
      <c r="M276" s="17">
        <f t="shared" si="257"/>
        <v>1.1365229811628739</v>
      </c>
      <c r="N276" s="17">
        <f t="shared" si="257"/>
        <v>1.1466630979324661</v>
      </c>
      <c r="O276" s="17">
        <f t="shared" si="257"/>
        <v>1.1459088854768391</v>
      </c>
      <c r="P276" s="17">
        <f t="shared" si="257"/>
        <v>1.2116723348010856</v>
      </c>
      <c r="Q276" s="17">
        <f t="shared" si="257"/>
        <v>1.2137668828648576</v>
      </c>
    </row>
    <row r="277" spans="1:17">
      <c r="A277" s="9">
        <v>3</v>
      </c>
      <c r="B277" s="15" t="s">
        <v>177</v>
      </c>
      <c r="C277" s="17">
        <f t="shared" ref="C277:H277" si="260">C289/C301*1000+0.00001</f>
        <v>1.0000000000000001E-5</v>
      </c>
      <c r="D277" s="17">
        <f t="shared" si="260"/>
        <v>1.0286654004408522</v>
      </c>
      <c r="E277" s="17">
        <f t="shared" si="260"/>
        <v>1.7241479310344825</v>
      </c>
      <c r="F277" s="17">
        <f t="shared" si="260"/>
        <v>1.347315389221557</v>
      </c>
      <c r="G277" s="17">
        <f t="shared" si="260"/>
        <v>1.0000000000000001E-5</v>
      </c>
      <c r="H277" s="17">
        <f t="shared" si="260"/>
        <v>0.82894745290128102</v>
      </c>
      <c r="I277" s="18">
        <f>Показатели!$E$4</f>
        <v>2</v>
      </c>
      <c r="J277" s="9">
        <v>3</v>
      </c>
      <c r="K277" s="15" t="s">
        <v>177</v>
      </c>
      <c r="L277" s="17">
        <f t="shared" si="257"/>
        <v>8.8737830999390996E-4</v>
      </c>
      <c r="M277" s="17">
        <f t="shared" si="257"/>
        <v>0.68195928053190535</v>
      </c>
      <c r="N277" s="17">
        <f t="shared" si="257"/>
        <v>0.91810407082198431</v>
      </c>
      <c r="O277" s="17">
        <f t="shared" si="257"/>
        <v>0.79658043474657192</v>
      </c>
      <c r="P277" s="17">
        <f t="shared" si="257"/>
        <v>8.8737830999390996E-4</v>
      </c>
      <c r="Q277" s="17">
        <f t="shared" si="257"/>
        <v>0.60226366188680525</v>
      </c>
    </row>
    <row r="278" spans="1:17">
      <c r="A278" s="9">
        <v>4</v>
      </c>
      <c r="B278" s="15" t="s">
        <v>178</v>
      </c>
      <c r="C278" s="17">
        <f t="shared" ref="C278:G278" si="261">C290/C301*1000</f>
        <v>30.137981118373276</v>
      </c>
      <c r="D278" s="17">
        <f t="shared" si="261"/>
        <v>31.080088170462894</v>
      </c>
      <c r="E278" s="17">
        <f t="shared" si="261"/>
        <v>32.158920539730133</v>
      </c>
      <c r="F278" s="17">
        <f t="shared" si="261"/>
        <v>32.634730538922156</v>
      </c>
      <c r="G278" s="17">
        <f t="shared" si="261"/>
        <v>33.908477119279823</v>
      </c>
      <c r="H278" s="17">
        <f t="shared" ref="H278" si="262">H290/H301*1000</f>
        <v>35.041446872645061</v>
      </c>
      <c r="I278" s="18">
        <f>Показатели!$E$5</f>
        <v>30</v>
      </c>
      <c r="J278" s="9">
        <v>4</v>
      </c>
      <c r="K278" s="15" t="s">
        <v>178</v>
      </c>
      <c r="L278" s="17">
        <f t="shared" si="257"/>
        <v>1.0026392879385373</v>
      </c>
      <c r="M278" s="17">
        <f t="shared" si="257"/>
        <v>1.0202086590802959</v>
      </c>
      <c r="N278" s="17">
        <f t="shared" si="257"/>
        <v>1.0394061171723037</v>
      </c>
      <c r="O278" s="17">
        <f t="shared" si="257"/>
        <v>1.0475769971280366</v>
      </c>
      <c r="P278" s="17">
        <f t="shared" si="257"/>
        <v>1.0686116247979154</v>
      </c>
      <c r="Q278" s="17">
        <f t="shared" si="257"/>
        <v>1.0863559285557229</v>
      </c>
    </row>
    <row r="279" spans="1:17">
      <c r="A279" s="9">
        <v>5</v>
      </c>
      <c r="B279" s="15" t="s">
        <v>179</v>
      </c>
      <c r="C279" s="17">
        <f t="shared" ref="C279:G279" si="263">C291/C301*1000</f>
        <v>1.3071895424836601</v>
      </c>
      <c r="D279" s="17">
        <f t="shared" si="263"/>
        <v>1.8368846436443791</v>
      </c>
      <c r="E279" s="17">
        <f t="shared" si="263"/>
        <v>1.8740629685157422</v>
      </c>
      <c r="F279" s="17">
        <f t="shared" si="263"/>
        <v>2.4700598802395208</v>
      </c>
      <c r="G279" s="17">
        <f t="shared" si="263"/>
        <v>4.5011252813203297</v>
      </c>
      <c r="H279" s="17">
        <f t="shared" ref="H279" si="264">H291/H301*1000</f>
        <v>4.5214770158251696</v>
      </c>
      <c r="I279" s="18">
        <f>Показатели!$E$6</f>
        <v>8</v>
      </c>
      <c r="J279" s="9">
        <v>5</v>
      </c>
      <c r="K279" s="15" t="s">
        <v>179</v>
      </c>
      <c r="L279" s="17">
        <f t="shared" si="257"/>
        <v>0.35241477892306589</v>
      </c>
      <c r="M279" s="17">
        <f t="shared" si="257"/>
        <v>0.42865944774787396</v>
      </c>
      <c r="N279" s="17">
        <f t="shared" si="257"/>
        <v>0.43363313120375957</v>
      </c>
      <c r="O279" s="17">
        <f t="shared" si="257"/>
        <v>0.50835172042602583</v>
      </c>
      <c r="P279" s="17">
        <f t="shared" si="257"/>
        <v>0.71813136535815381</v>
      </c>
      <c r="Q279" s="17">
        <f t="shared" si="257"/>
        <v>0.71999893638272161</v>
      </c>
    </row>
    <row r="280" spans="1:17">
      <c r="A280" s="9">
        <v>6</v>
      </c>
      <c r="B280" s="15" t="s">
        <v>180</v>
      </c>
      <c r="C280" s="17">
        <f t="shared" ref="C280:G280" si="265">(C292-C293)/C292*100</f>
        <v>2.4256140198169289</v>
      </c>
      <c r="D280" s="17">
        <f t="shared" si="265"/>
        <v>0.50735725543885091</v>
      </c>
      <c r="E280" s="17">
        <f t="shared" si="265"/>
        <v>17.364795481773061</v>
      </c>
      <c r="F280" s="17">
        <f t="shared" si="265"/>
        <v>16.743281737479084</v>
      </c>
      <c r="G280" s="17">
        <f t="shared" si="265"/>
        <v>-14.115809280363544</v>
      </c>
      <c r="H280" s="17">
        <f t="shared" ref="H280" si="266">(H292-H293)/H292*100</f>
        <v>3.1627943058841841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267">(ATAN((C280+2.4)/10)+3.1415/2)/3.1415*1.75</f>
        <v>1.1254534142731816</v>
      </c>
      <c r="M280" s="17">
        <f t="shared" si="267"/>
        <v>1.032611935010384</v>
      </c>
      <c r="N280" s="17">
        <f t="shared" si="267"/>
        <v>1.4891015359723037</v>
      </c>
      <c r="O280" s="17">
        <f t="shared" si="267"/>
        <v>1.4818643511832925</v>
      </c>
      <c r="P280" s="17">
        <f t="shared" si="267"/>
        <v>0.39356402916897298</v>
      </c>
      <c r="Q280" s="17">
        <f t="shared" si="267"/>
        <v>1.1577916910186716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-2.9985007496251872</v>
      </c>
      <c r="F281" s="17">
        <f>(F295-F294)/F301*1000</f>
        <v>-1.4970059880239521</v>
      </c>
      <c r="G281" s="17">
        <f>(G295-G294)/G301*1000</f>
        <v>0</v>
      </c>
      <c r="H281" s="17">
        <f>(H295-H294)/H301*1000</f>
        <v>-10.550113036925396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268">(ATAN(E281/10)+3.1415/2)/3.1415*1.75</f>
        <v>0.71271807255465225</v>
      </c>
      <c r="O281" s="17">
        <f t="shared" si="268"/>
        <v>0.79222267603498375</v>
      </c>
      <c r="P281" s="17">
        <f t="shared" si="268"/>
        <v>0.875</v>
      </c>
      <c r="Q281" s="17">
        <f t="shared" si="268"/>
        <v>0.42257856054134874</v>
      </c>
    </row>
    <row r="282" spans="1:17">
      <c r="A282" s="9">
        <v>8</v>
      </c>
      <c r="B282" s="15" t="s">
        <v>182</v>
      </c>
      <c r="C282" s="17">
        <f t="shared" ref="C282:H282" si="269">(C296-C297)/C301*1000</f>
        <v>-10.167029774872912</v>
      </c>
      <c r="D282" s="17">
        <f t="shared" si="269"/>
        <v>-10.286554004408524</v>
      </c>
      <c r="E282" s="17">
        <f t="shared" si="269"/>
        <v>4.497751124437781</v>
      </c>
      <c r="F282" s="17">
        <f t="shared" si="269"/>
        <v>-0.74850299401197606</v>
      </c>
      <c r="G282" s="17">
        <f t="shared" si="269"/>
        <v>-4.5011252813203297</v>
      </c>
      <c r="H282" s="17">
        <f t="shared" si="269"/>
        <v>12.057272042200452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0.43287346398850057</v>
      </c>
      <c r="M282" s="17">
        <f>(ATAN(D282/10)+3.1415/2)/3.1415*1.75</f>
        <v>0.42961898879330507</v>
      </c>
      <c r="N282" s="17">
        <f t="shared" si="268"/>
        <v>1.1104502829868839</v>
      </c>
      <c r="O282" s="17">
        <f t="shared" si="268"/>
        <v>0.83338159480762575</v>
      </c>
      <c r="P282" s="17">
        <f t="shared" si="268"/>
        <v>0.6393934024540241</v>
      </c>
      <c r="Q282" s="17">
        <f t="shared" si="268"/>
        <v>1.364319646590471</v>
      </c>
    </row>
    <row r="283" spans="1:17">
      <c r="A283" s="9">
        <v>9</v>
      </c>
      <c r="B283" s="15" t="s">
        <v>183</v>
      </c>
      <c r="C283" s="17">
        <f t="shared" ref="C283:G283" si="270">C298/C301*1000</f>
        <v>1.4524328249818446</v>
      </c>
      <c r="D283" s="17">
        <f t="shared" si="270"/>
        <v>1.4695077149155031</v>
      </c>
      <c r="E283" s="17">
        <f t="shared" si="270"/>
        <v>1.4992503748125936</v>
      </c>
      <c r="F283" s="17">
        <f t="shared" si="270"/>
        <v>1.4970059880239521</v>
      </c>
      <c r="G283" s="17">
        <f t="shared" si="270"/>
        <v>1.5003750937734435</v>
      </c>
      <c r="H283" s="17">
        <f t="shared" ref="H283" si="271">H298/H301*1000</f>
        <v>1.5071590052750565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272">IF(C283/$I283&gt;1,2^((1-$I283/C283)/LN(10/3)),2^(-LOG($I283/C283,10/3)))</f>
        <v>0.98161848564666154</v>
      </c>
      <c r="M283" s="17">
        <f t="shared" si="272"/>
        <v>0.9882457596276516</v>
      </c>
      <c r="N283" s="17">
        <f t="shared" si="272"/>
        <v>0.99971225502588268</v>
      </c>
      <c r="O283" s="17">
        <f t="shared" si="272"/>
        <v>0.9988503779376916</v>
      </c>
      <c r="P283" s="17">
        <f t="shared" si="272"/>
        <v>1.000143939518922</v>
      </c>
      <c r="Q283" s="17">
        <f t="shared" si="272"/>
        <v>1.0027383966290091</v>
      </c>
    </row>
    <row r="284" spans="1:17">
      <c r="A284" s="9">
        <v>10</v>
      </c>
      <c r="B284" s="15" t="s">
        <v>184</v>
      </c>
      <c r="C284" s="17">
        <f t="shared" ref="C284:G284" si="273">C299/C301*100</f>
        <v>7.2621641249092234E-2</v>
      </c>
      <c r="D284" s="17">
        <f t="shared" si="273"/>
        <v>7.3475385745775154E-2</v>
      </c>
      <c r="E284" s="17">
        <f t="shared" si="273"/>
        <v>7.4962518740629688E-2</v>
      </c>
      <c r="F284" s="17">
        <f t="shared" si="273"/>
        <v>7.4850299401197612E-2</v>
      </c>
      <c r="G284" s="17">
        <f t="shared" si="273"/>
        <v>7.5018754688672168E-2</v>
      </c>
      <c r="H284" s="17">
        <f t="shared" ref="H284" si="274">H299/H301*100</f>
        <v>7.5357950263752832E-2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272"/>
        <v>1.1964223565736365</v>
      </c>
      <c r="M284" s="17">
        <f t="shared" si="272"/>
        <v>1.2019454678957333</v>
      </c>
      <c r="N284" s="17">
        <f t="shared" si="272"/>
        <v>1.2113235950331189</v>
      </c>
      <c r="O284" s="17">
        <f t="shared" si="272"/>
        <v>1.2106264165878868</v>
      </c>
      <c r="P284" s="17">
        <f t="shared" si="272"/>
        <v>1.2116723348010856</v>
      </c>
      <c r="Q284" s="17">
        <f t="shared" si="272"/>
        <v>1.2137668828648576</v>
      </c>
    </row>
    <row r="285" spans="1:17">
      <c r="A285" s="9">
        <v>11</v>
      </c>
      <c r="B285" s="15" t="s">
        <v>185</v>
      </c>
      <c r="C285" s="17">
        <f t="shared" ref="C285:G285" si="275">C300/C301*1000</f>
        <v>5.083514887436456</v>
      </c>
      <c r="D285" s="17">
        <f t="shared" si="275"/>
        <v>5.8780308596620126</v>
      </c>
      <c r="E285" s="17">
        <f t="shared" si="275"/>
        <v>5.9970014992503744</v>
      </c>
      <c r="F285" s="17">
        <f t="shared" si="275"/>
        <v>5.9880239520958085</v>
      </c>
      <c r="G285" s="17">
        <f t="shared" si="275"/>
        <v>6.0015003750937739</v>
      </c>
      <c r="H285" s="17">
        <f t="shared" ref="H285" si="276">H300/H301*1000</f>
        <v>6.0286360211002261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272"/>
        <v>1.0095030721282645</v>
      </c>
      <c r="M285" s="17">
        <f t="shared" si="272"/>
        <v>1.0898037928436402</v>
      </c>
      <c r="N285" s="17">
        <f t="shared" si="272"/>
        <v>1.1004430724205359</v>
      </c>
      <c r="O285" s="17">
        <f t="shared" si="272"/>
        <v>1.0996514280678329</v>
      </c>
      <c r="P285" s="17">
        <f t="shared" si="272"/>
        <v>1.1008391082869686</v>
      </c>
      <c r="Q285" s="17">
        <f t="shared" si="272"/>
        <v>1.1032183183782336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4</v>
      </c>
      <c r="D287" s="17">
        <v>4</v>
      </c>
      <c r="E287" s="17">
        <v>5</v>
      </c>
      <c r="F287" s="17">
        <v>5</v>
      </c>
      <c r="G287" s="17">
        <v>5</v>
      </c>
      <c r="H287" s="17">
        <v>5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7</v>
      </c>
      <c r="D288" s="17">
        <v>7</v>
      </c>
      <c r="E288" s="17">
        <v>7</v>
      </c>
      <c r="F288" s="17">
        <v>7</v>
      </c>
      <c r="G288" s="17">
        <v>8</v>
      </c>
      <c r="H288" s="17">
        <v>8</v>
      </c>
      <c r="K288" s="15" t="s">
        <v>187</v>
      </c>
      <c r="L288" s="17">
        <f t="shared" ref="L288:L293" si="277">L275</f>
        <v>0.73151074720628517</v>
      </c>
      <c r="M288" s="17">
        <f t="shared" ref="M288:M293" si="278">N275</f>
        <v>0.84712150331895075</v>
      </c>
      <c r="N288" s="17">
        <f t="shared" ref="N288:N298" si="279">P275</f>
        <v>0.84748731304098324</v>
      </c>
      <c r="O288" s="17">
        <f>Q275</f>
        <v>0.84969128689016182</v>
      </c>
    </row>
    <row r="289" spans="1:17">
      <c r="A289" s="9">
        <v>3</v>
      </c>
      <c r="B289" s="10" t="s">
        <v>189</v>
      </c>
      <c r="C289" s="17">
        <v>0</v>
      </c>
      <c r="D289" s="17">
        <v>1.4</v>
      </c>
      <c r="E289" s="17">
        <v>2.2999999999999998</v>
      </c>
      <c r="F289" s="17">
        <v>1.8</v>
      </c>
      <c r="G289" s="17">
        <v>0</v>
      </c>
      <c r="H289" s="17">
        <v>1.1000000000000001</v>
      </c>
      <c r="K289" s="15" t="s">
        <v>190</v>
      </c>
      <c r="L289" s="17">
        <f t="shared" si="277"/>
        <v>1.1305563877502387</v>
      </c>
      <c r="M289" s="17">
        <f t="shared" si="278"/>
        <v>1.1466630979324661</v>
      </c>
      <c r="N289" s="17">
        <f t="shared" si="279"/>
        <v>1.2116723348010856</v>
      </c>
      <c r="O289" s="17">
        <f t="shared" ref="O289:O298" si="280">Q276</f>
        <v>1.2137668828648576</v>
      </c>
    </row>
    <row r="290" spans="1:17">
      <c r="A290" s="9">
        <v>4</v>
      </c>
      <c r="B290" s="10" t="s">
        <v>191</v>
      </c>
      <c r="C290" s="17">
        <v>41.5</v>
      </c>
      <c r="D290" s="17">
        <v>42.3</v>
      </c>
      <c r="E290" s="17">
        <v>42.9</v>
      </c>
      <c r="F290" s="17">
        <v>43.6</v>
      </c>
      <c r="G290" s="17">
        <v>45.2</v>
      </c>
      <c r="H290" s="17">
        <v>46.5</v>
      </c>
      <c r="K290" s="15" t="s">
        <v>192</v>
      </c>
      <c r="L290" s="17">
        <f t="shared" si="277"/>
        <v>8.8737830999390996E-4</v>
      </c>
      <c r="M290" s="17">
        <f t="shared" si="278"/>
        <v>0.91810407082198431</v>
      </c>
      <c r="N290" s="17">
        <f t="shared" si="279"/>
        <v>8.8737830999390996E-4</v>
      </c>
      <c r="O290" s="17">
        <f t="shared" si="280"/>
        <v>0.60226366188680525</v>
      </c>
    </row>
    <row r="291" spans="1:17">
      <c r="A291" s="9">
        <v>5</v>
      </c>
      <c r="B291" s="10" t="s">
        <v>193</v>
      </c>
      <c r="C291" s="17">
        <v>1.8</v>
      </c>
      <c r="D291" s="17">
        <v>2.5</v>
      </c>
      <c r="E291" s="17">
        <v>2.5</v>
      </c>
      <c r="F291" s="17">
        <v>3.3</v>
      </c>
      <c r="G291" s="17">
        <v>6</v>
      </c>
      <c r="H291" s="17">
        <v>6</v>
      </c>
      <c r="K291" s="15" t="s">
        <v>194</v>
      </c>
      <c r="L291" s="17">
        <f t="shared" si="277"/>
        <v>1.0026392879385373</v>
      </c>
      <c r="M291" s="17">
        <f t="shared" si="278"/>
        <v>1.0394061171723037</v>
      </c>
      <c r="N291" s="17">
        <f t="shared" si="279"/>
        <v>1.0686116247979154</v>
      </c>
      <c r="O291" s="17">
        <f t="shared" si="280"/>
        <v>1.0863559285557229</v>
      </c>
    </row>
    <row r="292" spans="1:17">
      <c r="A292" s="9">
        <v>6</v>
      </c>
      <c r="B292" s="10" t="s">
        <v>195</v>
      </c>
      <c r="C292" s="17">
        <v>6893.1</v>
      </c>
      <c r="D292" s="17">
        <v>8692.1</v>
      </c>
      <c r="E292" s="17">
        <v>9348.7999999999993</v>
      </c>
      <c r="F292" s="17">
        <v>13269.8</v>
      </c>
      <c r="G292" s="17">
        <v>14083.5</v>
      </c>
      <c r="H292" s="17">
        <v>12890.5</v>
      </c>
      <c r="K292" s="15" t="s">
        <v>196</v>
      </c>
      <c r="L292" s="17">
        <f t="shared" si="277"/>
        <v>0.35241477892306589</v>
      </c>
      <c r="M292" s="17">
        <f t="shared" si="278"/>
        <v>0.43363313120375957</v>
      </c>
      <c r="N292" s="17">
        <f t="shared" si="279"/>
        <v>0.71813136535815381</v>
      </c>
      <c r="O292" s="17">
        <f t="shared" si="280"/>
        <v>0.71999893638272161</v>
      </c>
    </row>
    <row r="293" spans="1:17">
      <c r="A293" s="9">
        <v>7</v>
      </c>
      <c r="B293" s="10" t="s">
        <v>197</v>
      </c>
      <c r="C293" s="17">
        <v>6725.9</v>
      </c>
      <c r="D293" s="17">
        <v>8648</v>
      </c>
      <c r="E293" s="17">
        <v>7725.4</v>
      </c>
      <c r="F293" s="17">
        <v>11048</v>
      </c>
      <c r="G293" s="17">
        <v>16071.5</v>
      </c>
      <c r="H293" s="17">
        <v>12482.8</v>
      </c>
      <c r="K293" s="15" t="s">
        <v>198</v>
      </c>
      <c r="L293" s="17">
        <f t="shared" si="277"/>
        <v>1.1254534142731816</v>
      </c>
      <c r="M293" s="17">
        <f t="shared" si="278"/>
        <v>1.4891015359723037</v>
      </c>
      <c r="N293" s="17">
        <f t="shared" si="279"/>
        <v>0.39356402916897298</v>
      </c>
      <c r="O293" s="17">
        <f t="shared" si="280"/>
        <v>1.1577916910186716</v>
      </c>
    </row>
    <row r="294" spans="1:17">
      <c r="A294" s="9">
        <v>8</v>
      </c>
      <c r="B294" s="10" t="s">
        <v>199</v>
      </c>
      <c r="C294" s="17"/>
      <c r="D294" s="17"/>
      <c r="E294" s="17">
        <v>24</v>
      </c>
      <c r="F294" s="17">
        <v>22</v>
      </c>
      <c r="G294" s="17">
        <v>20</v>
      </c>
      <c r="H294" s="17">
        <v>24</v>
      </c>
      <c r="K294" s="15" t="s">
        <v>200</v>
      </c>
      <c r="L294" s="17">
        <f>N281</f>
        <v>0.71271807255465225</v>
      </c>
      <c r="M294" s="17">
        <f>O281</f>
        <v>0.79222267603498375</v>
      </c>
      <c r="N294" s="17">
        <f t="shared" si="279"/>
        <v>0.875</v>
      </c>
      <c r="O294" s="17">
        <f t="shared" si="280"/>
        <v>0.42257856054134874</v>
      </c>
    </row>
    <row r="295" spans="1:17">
      <c r="A295" s="9">
        <v>9</v>
      </c>
      <c r="B295" s="10" t="s">
        <v>201</v>
      </c>
      <c r="C295" s="17"/>
      <c r="D295" s="17"/>
      <c r="E295" s="17">
        <v>20</v>
      </c>
      <c r="F295" s="17">
        <v>20</v>
      </c>
      <c r="G295" s="17">
        <v>20</v>
      </c>
      <c r="H295" s="17">
        <v>10</v>
      </c>
      <c r="K295" s="15" t="s">
        <v>202</v>
      </c>
      <c r="L295" s="17">
        <f>L282</f>
        <v>0.43287346398850057</v>
      </c>
      <c r="M295" s="17">
        <f>N282</f>
        <v>1.1104502829868839</v>
      </c>
      <c r="N295" s="17">
        <f t="shared" si="279"/>
        <v>0.6393934024540241</v>
      </c>
      <c r="O295" s="17">
        <f t="shared" si="280"/>
        <v>1.364319646590471</v>
      </c>
    </row>
    <row r="296" spans="1:17">
      <c r="A296" s="9">
        <v>10</v>
      </c>
      <c r="B296" s="10" t="s">
        <v>203</v>
      </c>
      <c r="C296" s="17">
        <v>21</v>
      </c>
      <c r="D296" s="17">
        <v>25</v>
      </c>
      <c r="E296" s="17">
        <v>46</v>
      </c>
      <c r="F296" s="17">
        <v>41</v>
      </c>
      <c r="G296" s="17">
        <v>34</v>
      </c>
      <c r="H296" s="17">
        <v>67</v>
      </c>
      <c r="K296" s="15" t="s">
        <v>204</v>
      </c>
      <c r="L296" s="17">
        <f>L283</f>
        <v>0.98161848564666154</v>
      </c>
      <c r="M296" s="17">
        <f>N283</f>
        <v>0.99971225502588268</v>
      </c>
      <c r="N296" s="17">
        <f t="shared" si="279"/>
        <v>1.000143939518922</v>
      </c>
      <c r="O296" s="17">
        <f t="shared" si="280"/>
        <v>1.0027383966290091</v>
      </c>
    </row>
    <row r="297" spans="1:17">
      <c r="A297" s="9">
        <v>11</v>
      </c>
      <c r="B297" s="10" t="s">
        <v>205</v>
      </c>
      <c r="C297" s="17">
        <v>35</v>
      </c>
      <c r="D297" s="17">
        <v>39</v>
      </c>
      <c r="E297" s="17">
        <v>40</v>
      </c>
      <c r="F297" s="17">
        <v>42</v>
      </c>
      <c r="G297" s="17">
        <v>40</v>
      </c>
      <c r="H297" s="17">
        <v>51</v>
      </c>
      <c r="K297" s="15" t="s">
        <v>206</v>
      </c>
      <c r="L297" s="17">
        <f>L284</f>
        <v>1.1964223565736365</v>
      </c>
      <c r="M297" s="17">
        <f>N284</f>
        <v>1.2113235950331189</v>
      </c>
      <c r="N297" s="17">
        <f t="shared" si="279"/>
        <v>1.2116723348010856</v>
      </c>
      <c r="O297" s="17">
        <f t="shared" si="280"/>
        <v>1.2137668828648576</v>
      </c>
    </row>
    <row r="298" spans="1:17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>L285</f>
        <v>1.0095030721282645</v>
      </c>
      <c r="M298" s="17">
        <f>N285</f>
        <v>1.1004430724205359</v>
      </c>
      <c r="N298" s="17">
        <f t="shared" si="279"/>
        <v>1.1008391082869686</v>
      </c>
      <c r="O298" s="17">
        <f t="shared" si="280"/>
        <v>1.1032183183782336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7">
      <c r="A300" s="9">
        <v>14</v>
      </c>
      <c r="B300" s="10" t="s">
        <v>211</v>
      </c>
      <c r="C300" s="17">
        <v>7</v>
      </c>
      <c r="D300" s="17">
        <v>8</v>
      </c>
      <c r="E300" s="17">
        <v>8</v>
      </c>
      <c r="F300" s="17">
        <v>8</v>
      </c>
      <c r="G300" s="21">
        <v>8</v>
      </c>
      <c r="H300" s="21">
        <v>8</v>
      </c>
    </row>
    <row r="301" spans="1:17">
      <c r="A301" s="9">
        <v>15</v>
      </c>
      <c r="B301" s="10" t="s">
        <v>213</v>
      </c>
      <c r="C301" s="17">
        <v>1377</v>
      </c>
      <c r="D301" s="17">
        <v>1361</v>
      </c>
      <c r="E301" s="17">
        <v>1334</v>
      </c>
      <c r="F301" s="17">
        <v>1336</v>
      </c>
      <c r="G301" s="17">
        <v>1333</v>
      </c>
      <c r="H301" s="17">
        <v>1327</v>
      </c>
    </row>
    <row r="303" spans="1:17" ht="16">
      <c r="A303" s="20" t="s">
        <v>361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G305" si="281">C317/C331*1000</f>
        <v>5.0632911392405067</v>
      </c>
      <c r="D305" s="17">
        <f t="shared" si="281"/>
        <v>5.6906363166063114</v>
      </c>
      <c r="E305" s="17">
        <f t="shared" si="281"/>
        <v>5.6555269922879177</v>
      </c>
      <c r="F305" s="17">
        <f t="shared" si="281"/>
        <v>5.678884873515746</v>
      </c>
      <c r="G305" s="17">
        <f t="shared" si="281"/>
        <v>6.1855670103092777</v>
      </c>
      <c r="H305" s="17">
        <f t="shared" ref="H305" si="282">H317/H331*1000</f>
        <v>6.2337662337662341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283">IF(C305/$I305&gt;1,2^((1-$I305/C305)/LN(10/3)),2^(-LOG($I305/C305,10/3)))</f>
        <v>1.0072224147634179</v>
      </c>
      <c r="M305" s="17">
        <f t="shared" si="283"/>
        <v>1.0723699065923178</v>
      </c>
      <c r="N305" s="17">
        <f t="shared" si="283"/>
        <v>1.0690076547192193</v>
      </c>
      <c r="O305" s="17">
        <f t="shared" si="283"/>
        <v>1.0712479826093406</v>
      </c>
      <c r="P305" s="17">
        <f t="shared" si="283"/>
        <v>1.1166640231204514</v>
      </c>
      <c r="Q305" s="17">
        <f t="shared" si="283"/>
        <v>1.1206892735525589</v>
      </c>
    </row>
    <row r="306" spans="1:17">
      <c r="A306" s="9">
        <v>2</v>
      </c>
      <c r="B306" s="15" t="s">
        <v>176</v>
      </c>
      <c r="C306" s="17">
        <f t="shared" ref="C306:G306" si="284">C318/C331*1000</f>
        <v>2.5316455696202533</v>
      </c>
      <c r="D306" s="17">
        <f t="shared" si="284"/>
        <v>2.586652871184687</v>
      </c>
      <c r="E306" s="17">
        <f t="shared" si="284"/>
        <v>2.5706940874035986</v>
      </c>
      <c r="F306" s="17">
        <f t="shared" si="284"/>
        <v>2.5813113061435207</v>
      </c>
      <c r="G306" s="17">
        <f t="shared" si="284"/>
        <v>2.5773195876288661</v>
      </c>
      <c r="H306" s="17">
        <f t="shared" ref="H306" si="285">H318/H331*1000</f>
        <v>2.5974025974025974</v>
      </c>
      <c r="I306" s="18">
        <f>Показатели!$E$3</f>
        <v>4</v>
      </c>
      <c r="J306" s="9">
        <v>2</v>
      </c>
      <c r="K306" s="15" t="s">
        <v>176</v>
      </c>
      <c r="L306" s="17">
        <f t="shared" si="283"/>
        <v>0.76847511550694081</v>
      </c>
      <c r="M306" s="17">
        <f t="shared" si="283"/>
        <v>0.77804419240879397</v>
      </c>
      <c r="N306" s="17">
        <f t="shared" si="283"/>
        <v>0.77527696780444177</v>
      </c>
      <c r="O306" s="17">
        <f t="shared" si="283"/>
        <v>0.77711878318915928</v>
      </c>
      <c r="P306" s="17">
        <f t="shared" si="283"/>
        <v>0.77642670005097414</v>
      </c>
      <c r="Q306" s="17">
        <f t="shared" si="283"/>
        <v>0.7799040941530937</v>
      </c>
    </row>
    <row r="307" spans="1:17">
      <c r="A307" s="9">
        <v>3</v>
      </c>
      <c r="B307" s="15" t="s">
        <v>177</v>
      </c>
      <c r="C307" s="17">
        <f>C319/C331*1000+0.00001</f>
        <v>0.96203531645569618</v>
      </c>
      <c r="D307" s="17">
        <f>D319/D331*1000+0.00001</f>
        <v>0.98293809105018093</v>
      </c>
      <c r="E307" s="17">
        <f>E319/E331*1000+0.00001</f>
        <v>1.0797015167095116</v>
      </c>
      <c r="F307" s="17">
        <f>F319/F331*1000+0.00001</f>
        <v>0.9809082963345378</v>
      </c>
      <c r="G307" s="17">
        <f>G319/G331*1000</f>
        <v>0.97938144329896903</v>
      </c>
      <c r="H307" s="17">
        <f>H319/H331*1000</f>
        <v>0.98701298701298701</v>
      </c>
      <c r="I307" s="18">
        <f>Показатели!$E$4</f>
        <v>2</v>
      </c>
      <c r="J307" s="9">
        <v>3</v>
      </c>
      <c r="K307" s="15" t="s">
        <v>177</v>
      </c>
      <c r="L307" s="17">
        <f t="shared" si="283"/>
        <v>0.6561676411694688</v>
      </c>
      <c r="M307" s="17">
        <f t="shared" si="283"/>
        <v>0.66433817723658728</v>
      </c>
      <c r="N307" s="17">
        <f t="shared" si="283"/>
        <v>0.70123812936715735</v>
      </c>
      <c r="O307" s="17">
        <f t="shared" si="283"/>
        <v>0.66354801849899547</v>
      </c>
      <c r="P307" s="17">
        <f t="shared" si="283"/>
        <v>0.66295318767977418</v>
      </c>
      <c r="Q307" s="17">
        <f t="shared" si="283"/>
        <v>0.6659223662315521</v>
      </c>
    </row>
    <row r="308" spans="1:17">
      <c r="A308" s="9">
        <v>4</v>
      </c>
      <c r="B308" s="15" t="s">
        <v>178</v>
      </c>
      <c r="C308" s="17">
        <f t="shared" ref="C308:G308" si="286">C320/C331*1000</f>
        <v>47.291139240506332</v>
      </c>
      <c r="D308" s="17">
        <f t="shared" si="286"/>
        <v>49.24987066735644</v>
      </c>
      <c r="E308" s="17">
        <f t="shared" si="286"/>
        <v>49.100257069408734</v>
      </c>
      <c r="F308" s="17">
        <f t="shared" si="286"/>
        <v>50.025813113061439</v>
      </c>
      <c r="G308" s="17">
        <f t="shared" si="286"/>
        <v>52.422680412371136</v>
      </c>
      <c r="H308" s="17">
        <f t="shared" ref="H308" si="287">H320/H331*1000</f>
        <v>54.38961038961039</v>
      </c>
      <c r="I308" s="18">
        <f>Показатели!$E$5</f>
        <v>30</v>
      </c>
      <c r="J308" s="9">
        <v>4</v>
      </c>
      <c r="K308" s="15" t="s">
        <v>178</v>
      </c>
      <c r="L308" s="17">
        <f t="shared" si="283"/>
        <v>1.2342953616790469</v>
      </c>
      <c r="M308" s="17">
        <f t="shared" si="283"/>
        <v>1.2523545017452287</v>
      </c>
      <c r="N308" s="17">
        <f t="shared" si="283"/>
        <v>1.2510169595071692</v>
      </c>
      <c r="O308" s="17">
        <f t="shared" si="283"/>
        <v>1.2591852658885339</v>
      </c>
      <c r="P308" s="17">
        <f t="shared" si="283"/>
        <v>1.2792199540956875</v>
      </c>
      <c r="Q308" s="17">
        <f t="shared" si="283"/>
        <v>1.2945526601334747</v>
      </c>
    </row>
    <row r="309" spans="1:17">
      <c r="A309" s="9">
        <v>5</v>
      </c>
      <c r="B309" s="15" t="s">
        <v>179</v>
      </c>
      <c r="C309" s="17">
        <f t="shared" ref="C309:G309" si="288">C321/C331*1000</f>
        <v>2.0253164556962027</v>
      </c>
      <c r="D309" s="17">
        <f t="shared" si="288"/>
        <v>2.7418520434557681</v>
      </c>
      <c r="E309" s="17">
        <f t="shared" si="288"/>
        <v>2.7249357326478147</v>
      </c>
      <c r="F309" s="17">
        <f t="shared" si="288"/>
        <v>2.7361899845121318</v>
      </c>
      <c r="G309" s="17">
        <f t="shared" si="288"/>
        <v>2.7319587628865976</v>
      </c>
      <c r="H309" s="17">
        <f t="shared" ref="H309" si="289">H321/H331*1000</f>
        <v>3.1688311688311686</v>
      </c>
      <c r="I309" s="18">
        <f>Показатели!$E$6</f>
        <v>8</v>
      </c>
      <c r="J309" s="9">
        <v>5</v>
      </c>
      <c r="K309" s="15" t="s">
        <v>179</v>
      </c>
      <c r="L309" s="17">
        <f t="shared" si="283"/>
        <v>0.45344970446669408</v>
      </c>
      <c r="M309" s="17">
        <f t="shared" si="283"/>
        <v>0.53984029064491634</v>
      </c>
      <c r="N309" s="17">
        <f t="shared" si="283"/>
        <v>0.53792027202737702</v>
      </c>
      <c r="O309" s="17">
        <f t="shared" si="283"/>
        <v>0.53919820220448156</v>
      </c>
      <c r="P309" s="17">
        <f t="shared" si="283"/>
        <v>0.53871800536461867</v>
      </c>
      <c r="Q309" s="17">
        <f t="shared" si="283"/>
        <v>0.58674853452723952</v>
      </c>
    </row>
    <row r="310" spans="1:17">
      <c r="A310" s="9">
        <v>6</v>
      </c>
      <c r="B310" s="15" t="s">
        <v>180</v>
      </c>
      <c r="C310" s="17">
        <f t="shared" ref="C310:G310" si="290">(C322-C323)/C322*100</f>
        <v>-3.0804936246364925</v>
      </c>
      <c r="D310" s="17">
        <f t="shared" si="290"/>
        <v>-9.6837122570465528</v>
      </c>
      <c r="E310" s="17">
        <f t="shared" si="290"/>
        <v>9.062717038424891</v>
      </c>
      <c r="F310" s="17">
        <f t="shared" si="290"/>
        <v>25.104886678570249</v>
      </c>
      <c r="G310" s="17">
        <f t="shared" si="290"/>
        <v>-31.099581698498664</v>
      </c>
      <c r="H310" s="17">
        <f t="shared" ref="H310" si="291">(H322-H323)/H322*100</f>
        <v>4.8114550478689333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292">(ATAN((C310+2.4)/10)+3.1415/2)/3.1415*1.75</f>
        <v>0.83715085947578083</v>
      </c>
      <c r="M310" s="17">
        <f t="shared" si="292"/>
        <v>0.5243235143315933</v>
      </c>
      <c r="N310" s="17">
        <f t="shared" si="292"/>
        <v>1.3504186953742889</v>
      </c>
      <c r="O310" s="17">
        <f t="shared" si="292"/>
        <v>1.5557716612031078</v>
      </c>
      <c r="P310" s="17">
        <f t="shared" si="292"/>
        <v>0.18674586553961603</v>
      </c>
      <c r="Q310" s="17">
        <f t="shared" si="292"/>
        <v>1.2230375149417598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-4.6272493573264786</v>
      </c>
      <c r="F311" s="17">
        <f>(F325-F324)/F331*1000</f>
        <v>-6.1951471347444498</v>
      </c>
      <c r="G311" s="17">
        <f>(G325-G324)/G331*1000</f>
        <v>-1.5463917525773194</v>
      </c>
      <c r="H311" s="17">
        <f>(H325-H324)/H331*1000</f>
        <v>-12.987012987012989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293">(ATAN(E311/10)+3.1415/2)/3.1415*1.75</f>
        <v>0.63357885074510256</v>
      </c>
      <c r="O311" s="17">
        <f t="shared" si="293"/>
        <v>0.5660300984102592</v>
      </c>
      <c r="P311" s="17">
        <f t="shared" si="293"/>
        <v>0.7895338651080761</v>
      </c>
      <c r="Q311" s="17">
        <f t="shared" si="293"/>
        <v>0.36550427649017092</v>
      </c>
    </row>
    <row r="312" spans="1:17">
      <c r="A312" s="9">
        <v>8</v>
      </c>
      <c r="B312" s="15" t="s">
        <v>182</v>
      </c>
      <c r="C312" s="17">
        <f t="shared" ref="C312:H312" si="294">(C326-C327)/C331*1000</f>
        <v>-12.658227848101266</v>
      </c>
      <c r="D312" s="17">
        <f t="shared" si="294"/>
        <v>7.759958613554061</v>
      </c>
      <c r="E312" s="17">
        <f t="shared" si="294"/>
        <v>0.51413881748071977</v>
      </c>
      <c r="F312" s="17">
        <f t="shared" si="294"/>
        <v>7.7439339184305629</v>
      </c>
      <c r="G312" s="17">
        <f t="shared" si="294"/>
        <v>-6.1855670103092777</v>
      </c>
      <c r="H312" s="17">
        <f t="shared" si="294"/>
        <v>5.1948051948051948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0.37243121820232933</v>
      </c>
      <c r="M312" s="17">
        <f>(ATAN(D312/10)+3.1415/2)/3.1415*1.75</f>
        <v>1.2426208476021536</v>
      </c>
      <c r="N312" s="17">
        <f t="shared" si="293"/>
        <v>0.90361535559294803</v>
      </c>
      <c r="O312" s="17">
        <f t="shared" si="293"/>
        <v>1.2420632520007955</v>
      </c>
      <c r="P312" s="17">
        <f t="shared" si="293"/>
        <v>0.56641591910813349</v>
      </c>
      <c r="Q312" s="17">
        <f t="shared" si="293"/>
        <v>1.1418925718942179</v>
      </c>
    </row>
    <row r="313" spans="1:17">
      <c r="A313" s="9">
        <v>9</v>
      </c>
      <c r="B313" s="15" t="s">
        <v>183</v>
      </c>
      <c r="C313" s="17">
        <f t="shared" ref="C313:G313" si="295">C328/C331*1000</f>
        <v>1.0126582278481013</v>
      </c>
      <c r="D313" s="17">
        <f t="shared" si="295"/>
        <v>1.0346611484738748</v>
      </c>
      <c r="E313" s="17">
        <f t="shared" si="295"/>
        <v>1.0282776349614395</v>
      </c>
      <c r="F313" s="17">
        <f t="shared" si="295"/>
        <v>1.0325245224574084</v>
      </c>
      <c r="G313" s="17">
        <f t="shared" si="295"/>
        <v>1.0309278350515465</v>
      </c>
      <c r="H313" s="17">
        <f t="shared" ref="H313" si="296">H328/H331*1000</f>
        <v>1.0389610389610389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297">IF(C313/$I313&gt;1,2^((1-$I313/C313)/LN(10/3)),2^(-LOG($I313/C313,10/3)))</f>
        <v>0.79756559539269278</v>
      </c>
      <c r="M313" s="17">
        <f t="shared" si="297"/>
        <v>0.80749690788750317</v>
      </c>
      <c r="N313" s="17">
        <f t="shared" si="297"/>
        <v>0.80462493052009121</v>
      </c>
      <c r="O313" s="17">
        <f t="shared" si="297"/>
        <v>0.80653646747720731</v>
      </c>
      <c r="P313" s="17">
        <f t="shared" si="297"/>
        <v>0.80581818566296293</v>
      </c>
      <c r="Q313" s="17">
        <f t="shared" si="297"/>
        <v>0.80942721585991662</v>
      </c>
    </row>
    <row r="314" spans="1:17">
      <c r="A314" s="9">
        <v>10</v>
      </c>
      <c r="B314" s="15" t="s">
        <v>184</v>
      </c>
      <c r="C314" s="17">
        <f t="shared" ref="C314:G314" si="298">C329/C331*100</f>
        <v>5.0632911392405069E-2</v>
      </c>
      <c r="D314" s="17">
        <f t="shared" si="298"/>
        <v>5.1733057423693739E-2</v>
      </c>
      <c r="E314" s="17">
        <f t="shared" si="298"/>
        <v>5.1413881748071974E-2</v>
      </c>
      <c r="F314" s="17">
        <f t="shared" si="298"/>
        <v>5.1626226122870419E-2</v>
      </c>
      <c r="G314" s="17">
        <f t="shared" si="298"/>
        <v>5.1546391752577324E-2</v>
      </c>
      <c r="H314" s="17">
        <f t="shared" ref="H314" si="299">H329/H331*100</f>
        <v>5.1948051948051951E-2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297"/>
        <v>1.0072224147634179</v>
      </c>
      <c r="M314" s="17">
        <f t="shared" si="297"/>
        <v>1.0194736936621345</v>
      </c>
      <c r="N314" s="17">
        <f t="shared" si="297"/>
        <v>1.0159582011083161</v>
      </c>
      <c r="O314" s="17">
        <f t="shared" si="297"/>
        <v>1.0183005132671781</v>
      </c>
      <c r="P314" s="17">
        <f t="shared" si="297"/>
        <v>1.0174215140338494</v>
      </c>
      <c r="Q314" s="17">
        <f t="shared" si="297"/>
        <v>1.0218241108601056</v>
      </c>
    </row>
    <row r="315" spans="1:17">
      <c r="A315" s="9">
        <v>11</v>
      </c>
      <c r="B315" s="15" t="s">
        <v>185</v>
      </c>
      <c r="C315" s="17">
        <f t="shared" ref="C315:G315" si="300">C330/C331*1000</f>
        <v>3.5443037974683542</v>
      </c>
      <c r="D315" s="17">
        <f t="shared" si="300"/>
        <v>4.1386445938954992</v>
      </c>
      <c r="E315" s="17">
        <f t="shared" si="300"/>
        <v>3.5989717223650386</v>
      </c>
      <c r="F315" s="17">
        <f t="shared" si="300"/>
        <v>2.5813113061435207</v>
      </c>
      <c r="G315" s="17">
        <f t="shared" si="300"/>
        <v>2.5773195876288661</v>
      </c>
      <c r="H315" s="17">
        <f t="shared" ref="H315" si="301">H330/H331*1000</f>
        <v>2.5974025974025974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297"/>
        <v>0.8202862724323271</v>
      </c>
      <c r="M315" s="17">
        <f t="shared" si="297"/>
        <v>0.89686448997055268</v>
      </c>
      <c r="N315" s="17">
        <f t="shared" si="297"/>
        <v>0.82754671060939411</v>
      </c>
      <c r="O315" s="17">
        <f t="shared" si="297"/>
        <v>0.6834310386573772</v>
      </c>
      <c r="P315" s="17">
        <f t="shared" si="297"/>
        <v>0.68282239155194224</v>
      </c>
      <c r="Q315" s="17">
        <f t="shared" si="297"/>
        <v>0.68588055861011032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10</v>
      </c>
      <c r="D317" s="17">
        <v>11</v>
      </c>
      <c r="E317" s="17">
        <v>11</v>
      </c>
      <c r="F317" s="17">
        <v>11</v>
      </c>
      <c r="G317" s="17">
        <v>12</v>
      </c>
      <c r="H317" s="17">
        <v>12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5</v>
      </c>
      <c r="D318" s="17">
        <v>5</v>
      </c>
      <c r="E318" s="17">
        <v>5</v>
      </c>
      <c r="F318" s="17">
        <v>5</v>
      </c>
      <c r="G318" s="17">
        <v>5</v>
      </c>
      <c r="H318" s="17">
        <v>5</v>
      </c>
      <c r="K318" s="15" t="s">
        <v>187</v>
      </c>
      <c r="L318" s="17">
        <f t="shared" ref="L318:L323" si="302">L305</f>
        <v>1.0072224147634179</v>
      </c>
      <c r="M318" s="17">
        <f t="shared" ref="M318:M323" si="303">N305</f>
        <v>1.0690076547192193</v>
      </c>
      <c r="N318" s="17">
        <f t="shared" ref="N318:N328" si="304">P305</f>
        <v>1.1166640231204514</v>
      </c>
      <c r="O318" s="17">
        <f>Q305</f>
        <v>1.1206892735525589</v>
      </c>
    </row>
    <row r="319" spans="1:17">
      <c r="A319" s="9">
        <v>3</v>
      </c>
      <c r="B319" s="10" t="s">
        <v>189</v>
      </c>
      <c r="C319" s="17">
        <v>1.9</v>
      </c>
      <c r="D319" s="17">
        <v>1.9</v>
      </c>
      <c r="E319" s="17">
        <v>2.1</v>
      </c>
      <c r="F319" s="17">
        <v>1.9</v>
      </c>
      <c r="G319" s="17">
        <v>1.9</v>
      </c>
      <c r="H319" s="17">
        <v>1.9</v>
      </c>
      <c r="K319" s="15" t="s">
        <v>190</v>
      </c>
      <c r="L319" s="17">
        <f t="shared" si="302"/>
        <v>0.76847511550694081</v>
      </c>
      <c r="M319" s="17">
        <f t="shared" si="303"/>
        <v>0.77527696780444177</v>
      </c>
      <c r="N319" s="17">
        <f t="shared" si="304"/>
        <v>0.77642670005097414</v>
      </c>
      <c r="O319" s="17">
        <f t="shared" ref="O319:O328" si="305">Q306</f>
        <v>0.7799040941530937</v>
      </c>
    </row>
    <row r="320" spans="1:17">
      <c r="A320" s="9">
        <v>4</v>
      </c>
      <c r="B320" s="10" t="s">
        <v>191</v>
      </c>
      <c r="C320" s="17">
        <v>93.4</v>
      </c>
      <c r="D320" s="17">
        <v>95.2</v>
      </c>
      <c r="E320" s="17">
        <v>95.5</v>
      </c>
      <c r="F320" s="17">
        <v>96.9</v>
      </c>
      <c r="G320" s="17">
        <v>101.7</v>
      </c>
      <c r="H320" s="17">
        <v>104.7</v>
      </c>
      <c r="K320" s="15" t="s">
        <v>192</v>
      </c>
      <c r="L320" s="17">
        <f t="shared" si="302"/>
        <v>0.6561676411694688</v>
      </c>
      <c r="M320" s="17">
        <f t="shared" si="303"/>
        <v>0.70123812936715735</v>
      </c>
      <c r="N320" s="17">
        <f t="shared" si="304"/>
        <v>0.66295318767977418</v>
      </c>
      <c r="O320" s="17">
        <f t="shared" si="305"/>
        <v>0.6659223662315521</v>
      </c>
    </row>
    <row r="321" spans="1:17">
      <c r="A321" s="9">
        <v>5</v>
      </c>
      <c r="B321" s="10" t="s">
        <v>193</v>
      </c>
      <c r="C321" s="17">
        <v>4</v>
      </c>
      <c r="D321" s="17">
        <v>5.3</v>
      </c>
      <c r="E321" s="17">
        <v>5.3</v>
      </c>
      <c r="F321" s="17">
        <v>5.3</v>
      </c>
      <c r="G321" s="17">
        <v>5.3</v>
      </c>
      <c r="H321" s="17">
        <v>6.1</v>
      </c>
      <c r="K321" s="15" t="s">
        <v>194</v>
      </c>
      <c r="L321" s="17">
        <f t="shared" si="302"/>
        <v>1.2342953616790469</v>
      </c>
      <c r="M321" s="17">
        <f t="shared" si="303"/>
        <v>1.2510169595071692</v>
      </c>
      <c r="N321" s="17">
        <f t="shared" si="304"/>
        <v>1.2792199540956875</v>
      </c>
      <c r="O321" s="17">
        <f t="shared" si="305"/>
        <v>1.2945526601334747</v>
      </c>
    </row>
    <row r="322" spans="1:17">
      <c r="A322" s="9">
        <v>6</v>
      </c>
      <c r="B322" s="10" t="s">
        <v>195</v>
      </c>
      <c r="C322" s="17">
        <v>10728.8</v>
      </c>
      <c r="D322" s="17">
        <v>13943</v>
      </c>
      <c r="E322" s="17">
        <v>12382.6</v>
      </c>
      <c r="F322" s="17">
        <v>18257.8</v>
      </c>
      <c r="G322" s="17">
        <v>15419.5</v>
      </c>
      <c r="H322" s="17">
        <v>17913.5</v>
      </c>
      <c r="K322" s="15" t="s">
        <v>196</v>
      </c>
      <c r="L322" s="17">
        <f t="shared" si="302"/>
        <v>0.45344970446669408</v>
      </c>
      <c r="M322" s="17">
        <f t="shared" si="303"/>
        <v>0.53792027202737702</v>
      </c>
      <c r="N322" s="17">
        <f t="shared" si="304"/>
        <v>0.53871800536461867</v>
      </c>
      <c r="O322" s="17">
        <f t="shared" si="305"/>
        <v>0.58674853452723952</v>
      </c>
    </row>
    <row r="323" spans="1:17">
      <c r="A323" s="9">
        <v>7</v>
      </c>
      <c r="B323" s="10" t="s">
        <v>197</v>
      </c>
      <c r="C323" s="17">
        <v>11059.3</v>
      </c>
      <c r="D323" s="17">
        <v>15293.2</v>
      </c>
      <c r="E323" s="17">
        <v>11260.4</v>
      </c>
      <c r="F323" s="17">
        <v>13674.2</v>
      </c>
      <c r="G323" s="17">
        <v>20214.900000000001</v>
      </c>
      <c r="H323" s="17">
        <v>17051.599999999999</v>
      </c>
      <c r="K323" s="15" t="s">
        <v>198</v>
      </c>
      <c r="L323" s="17">
        <f t="shared" si="302"/>
        <v>0.83715085947578083</v>
      </c>
      <c r="M323" s="17">
        <f t="shared" si="303"/>
        <v>1.3504186953742889</v>
      </c>
      <c r="N323" s="17">
        <f t="shared" si="304"/>
        <v>0.18674586553961603</v>
      </c>
      <c r="O323" s="17">
        <f t="shared" si="305"/>
        <v>1.2230375149417598</v>
      </c>
    </row>
    <row r="324" spans="1:17">
      <c r="A324" s="9">
        <v>8</v>
      </c>
      <c r="B324" s="10" t="s">
        <v>199</v>
      </c>
      <c r="C324" s="17"/>
      <c r="D324" s="17"/>
      <c r="E324" s="17">
        <v>27</v>
      </c>
      <c r="F324" s="17">
        <v>29</v>
      </c>
      <c r="G324" s="17">
        <v>26</v>
      </c>
      <c r="H324" s="17">
        <v>33</v>
      </c>
      <c r="K324" s="15" t="s">
        <v>200</v>
      </c>
      <c r="L324" s="17">
        <f>N311</f>
        <v>0.63357885074510256</v>
      </c>
      <c r="M324" s="17">
        <f>O311</f>
        <v>0.5660300984102592</v>
      </c>
      <c r="N324" s="17">
        <f t="shared" si="304"/>
        <v>0.7895338651080761</v>
      </c>
      <c r="O324" s="17">
        <f t="shared" si="305"/>
        <v>0.36550427649017092</v>
      </c>
    </row>
    <row r="325" spans="1:17">
      <c r="A325" s="9">
        <v>9</v>
      </c>
      <c r="B325" s="10" t="s">
        <v>201</v>
      </c>
      <c r="C325" s="17"/>
      <c r="D325" s="17"/>
      <c r="E325" s="17">
        <v>18</v>
      </c>
      <c r="F325" s="17">
        <v>17</v>
      </c>
      <c r="G325" s="17">
        <v>23</v>
      </c>
      <c r="H325" s="17">
        <v>8</v>
      </c>
      <c r="K325" s="15" t="s">
        <v>202</v>
      </c>
      <c r="L325" s="17">
        <f>L312</f>
        <v>0.37243121820232933</v>
      </c>
      <c r="M325" s="17">
        <f>N312</f>
        <v>0.90361535559294803</v>
      </c>
      <c r="N325" s="17">
        <f t="shared" si="304"/>
        <v>0.56641591910813349</v>
      </c>
      <c r="O325" s="17">
        <f t="shared" si="305"/>
        <v>1.1418925718942179</v>
      </c>
    </row>
    <row r="326" spans="1:17">
      <c r="A326" s="9">
        <v>10</v>
      </c>
      <c r="B326" s="10" t="s">
        <v>203</v>
      </c>
      <c r="C326" s="17">
        <v>28</v>
      </c>
      <c r="D326" s="17">
        <v>46</v>
      </c>
      <c r="E326" s="17">
        <v>30</v>
      </c>
      <c r="F326" s="17">
        <v>56</v>
      </c>
      <c r="G326" s="17">
        <v>30</v>
      </c>
      <c r="H326" s="17">
        <v>56</v>
      </c>
      <c r="K326" s="15" t="s">
        <v>204</v>
      </c>
      <c r="L326" s="17">
        <f>L313</f>
        <v>0.79756559539269278</v>
      </c>
      <c r="M326" s="17">
        <f>N313</f>
        <v>0.80462493052009121</v>
      </c>
      <c r="N326" s="17">
        <f t="shared" si="304"/>
        <v>0.80581818566296293</v>
      </c>
      <c r="O326" s="17">
        <f t="shared" si="305"/>
        <v>0.80942721585991662</v>
      </c>
    </row>
    <row r="327" spans="1:17">
      <c r="A327" s="9">
        <v>11</v>
      </c>
      <c r="B327" s="10" t="s">
        <v>205</v>
      </c>
      <c r="C327" s="17">
        <v>53</v>
      </c>
      <c r="D327" s="17">
        <v>31</v>
      </c>
      <c r="E327" s="17">
        <v>29</v>
      </c>
      <c r="F327" s="17">
        <v>41</v>
      </c>
      <c r="G327" s="17">
        <v>42</v>
      </c>
      <c r="H327" s="17">
        <v>46</v>
      </c>
      <c r="K327" s="15" t="s">
        <v>206</v>
      </c>
      <c r="L327" s="17">
        <f>L314</f>
        <v>1.0072224147634179</v>
      </c>
      <c r="M327" s="17">
        <f>N314</f>
        <v>1.0159582011083161</v>
      </c>
      <c r="N327" s="17">
        <f t="shared" si="304"/>
        <v>1.0174215140338494</v>
      </c>
      <c r="O327" s="17">
        <f t="shared" si="305"/>
        <v>1.0218241108601056</v>
      </c>
    </row>
    <row r="328" spans="1:17">
      <c r="A328" s="9">
        <v>12</v>
      </c>
      <c r="B328" s="10" t="s">
        <v>207</v>
      </c>
      <c r="C328" s="17">
        <v>2</v>
      </c>
      <c r="D328" s="17">
        <v>2</v>
      </c>
      <c r="E328" s="17">
        <v>2</v>
      </c>
      <c r="F328" s="17">
        <v>2</v>
      </c>
      <c r="G328" s="17">
        <v>2</v>
      </c>
      <c r="H328" s="17">
        <v>2</v>
      </c>
      <c r="K328" s="15" t="s">
        <v>208</v>
      </c>
      <c r="L328" s="17">
        <f>L315</f>
        <v>0.8202862724323271</v>
      </c>
      <c r="M328" s="17">
        <f>N315</f>
        <v>0.82754671060939411</v>
      </c>
      <c r="N328" s="17">
        <f t="shared" si="304"/>
        <v>0.68282239155194224</v>
      </c>
      <c r="O328" s="17">
        <f t="shared" si="305"/>
        <v>0.68588055861011032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7">
      <c r="A330" s="9">
        <v>14</v>
      </c>
      <c r="B330" s="10" t="s">
        <v>211</v>
      </c>
      <c r="C330" s="17">
        <v>7</v>
      </c>
      <c r="D330" s="17">
        <v>8</v>
      </c>
      <c r="E330" s="17">
        <v>7</v>
      </c>
      <c r="F330" s="17">
        <v>5</v>
      </c>
      <c r="G330" s="21">
        <v>5</v>
      </c>
      <c r="H330" s="21">
        <v>5</v>
      </c>
    </row>
    <row r="331" spans="1:17">
      <c r="A331" s="9">
        <v>15</v>
      </c>
      <c r="B331" s="10" t="s">
        <v>213</v>
      </c>
      <c r="C331" s="17">
        <v>1975</v>
      </c>
      <c r="D331" s="17">
        <v>1933</v>
      </c>
      <c r="E331" s="17">
        <v>1945</v>
      </c>
      <c r="F331" s="17">
        <v>1937</v>
      </c>
      <c r="G331" s="17">
        <v>1940</v>
      </c>
      <c r="H331" s="17">
        <v>1925</v>
      </c>
    </row>
    <row r="333" spans="1:17" ht="16">
      <c r="A333" s="20" t="s">
        <v>362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G335" si="306">C347/C361*1000</f>
        <v>6.1871616395978348</v>
      </c>
      <c r="D335" s="17">
        <f t="shared" si="306"/>
        <v>6.3391442155309035</v>
      </c>
      <c r="E335" s="17">
        <f t="shared" si="306"/>
        <v>6.4102564102564097</v>
      </c>
      <c r="F335" s="17">
        <f t="shared" si="306"/>
        <v>6.5040650406504064</v>
      </c>
      <c r="G335" s="17">
        <f t="shared" si="306"/>
        <v>6.5146579804560263</v>
      </c>
      <c r="H335" s="17">
        <f t="shared" ref="H335" si="307">H347/H361*1000</f>
        <v>6.6006600660066006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308">IF(C335/$I335&gt;1,2^((1-$I335/C335)/LN(10/3)),2^(-LOG($I335/C335,10/3)))</f>
        <v>1.1167979649158002</v>
      </c>
      <c r="M335" s="17">
        <f t="shared" si="308"/>
        <v>1.1293250357057771</v>
      </c>
      <c r="N335" s="17">
        <f t="shared" si="308"/>
        <v>1.1350283871762288</v>
      </c>
      <c r="O335" s="17">
        <f t="shared" si="308"/>
        <v>1.1424036111017495</v>
      </c>
      <c r="P335" s="17">
        <f t="shared" si="308"/>
        <v>1.1432260329566688</v>
      </c>
      <c r="Q335" s="17">
        <f t="shared" si="308"/>
        <v>1.1498267579942778</v>
      </c>
    </row>
    <row r="336" spans="1:17">
      <c r="A336" s="9">
        <v>2</v>
      </c>
      <c r="B336" s="15" t="s">
        <v>176</v>
      </c>
      <c r="C336" s="17">
        <f t="shared" ref="C336:G336" si="309">C348/C361*1000</f>
        <v>4.6403712296983759</v>
      </c>
      <c r="D336" s="17">
        <f t="shared" si="309"/>
        <v>10.301109350237718</v>
      </c>
      <c r="E336" s="17">
        <f t="shared" si="309"/>
        <v>11.217948717948717</v>
      </c>
      <c r="F336" s="17">
        <f t="shared" si="309"/>
        <v>12.195121951219512</v>
      </c>
      <c r="G336" s="17">
        <f t="shared" si="309"/>
        <v>12.21498371335505</v>
      </c>
      <c r="H336" s="17">
        <f t="shared" ref="H336" si="310">H348/H361*1000</f>
        <v>14.026402640264026</v>
      </c>
      <c r="I336" s="18">
        <f>Показатели!$E$3</f>
        <v>4</v>
      </c>
      <c r="J336" s="9">
        <v>2</v>
      </c>
      <c r="K336" s="15" t="s">
        <v>176</v>
      </c>
      <c r="L336" s="17">
        <f t="shared" si="308"/>
        <v>1.0826902290332094</v>
      </c>
      <c r="M336" s="17">
        <f t="shared" si="308"/>
        <v>1.4221380974702558</v>
      </c>
      <c r="N336" s="17">
        <f t="shared" si="308"/>
        <v>1.4483609486466862</v>
      </c>
      <c r="O336" s="17">
        <f t="shared" si="308"/>
        <v>1.4723821269877502</v>
      </c>
      <c r="P336" s="17">
        <f t="shared" si="308"/>
        <v>1.47283428967935</v>
      </c>
      <c r="Q336" s="17">
        <f t="shared" si="308"/>
        <v>1.5091337373426823</v>
      </c>
    </row>
    <row r="337" spans="1:17">
      <c r="A337" s="9">
        <v>3</v>
      </c>
      <c r="B337" s="15" t="s">
        <v>177</v>
      </c>
      <c r="C337" s="17">
        <f>C349/C361*1000+0.00001</f>
        <v>1.0054237664346481</v>
      </c>
      <c r="D337" s="17">
        <f>D349/D361*1000+0.00001</f>
        <v>1.4104695879556262</v>
      </c>
      <c r="E337" s="17">
        <f>E349/E361*1000+0.00001</f>
        <v>1.4423176923076924</v>
      </c>
      <c r="F337" s="17">
        <f>F349/F361*1000+0.00001</f>
        <v>1.4634246341463415</v>
      </c>
      <c r="G337" s="17">
        <f>G349/G361*1000</f>
        <v>1.4657980456026058</v>
      </c>
      <c r="H337" s="17">
        <f>H349/H361*1000</f>
        <v>1.5676567656765676</v>
      </c>
      <c r="I337" s="18">
        <f>Показатели!$E$4</f>
        <v>2</v>
      </c>
      <c r="J337" s="9">
        <v>3</v>
      </c>
      <c r="K337" s="15" t="s">
        <v>177</v>
      </c>
      <c r="L337" s="17">
        <f t="shared" si="308"/>
        <v>0.67304556154915152</v>
      </c>
      <c r="M337" s="17">
        <f t="shared" si="308"/>
        <v>0.81786797827712565</v>
      </c>
      <c r="N337" s="17">
        <f t="shared" si="308"/>
        <v>0.82844951240602116</v>
      </c>
      <c r="O337" s="17">
        <f t="shared" si="308"/>
        <v>0.83540773257916134</v>
      </c>
      <c r="P337" s="17">
        <f t="shared" si="308"/>
        <v>0.8361874919732486</v>
      </c>
      <c r="Q337" s="17">
        <f t="shared" si="308"/>
        <v>0.86916306132388665</v>
      </c>
    </row>
    <row r="338" spans="1:17">
      <c r="A338" s="9">
        <v>4</v>
      </c>
      <c r="B338" s="15" t="s">
        <v>178</v>
      </c>
      <c r="C338" s="17">
        <f t="shared" ref="C338:G338" si="311">C350/C361*1000</f>
        <v>36.349574632637278</v>
      </c>
      <c r="D338" s="17">
        <f t="shared" si="311"/>
        <v>38.272583201267828</v>
      </c>
      <c r="E338" s="17">
        <f t="shared" si="311"/>
        <v>39.182692307692307</v>
      </c>
      <c r="F338" s="17">
        <f t="shared" si="311"/>
        <v>37.804878048780488</v>
      </c>
      <c r="G338" s="17">
        <f t="shared" si="311"/>
        <v>39.983713355048863</v>
      </c>
      <c r="H338" s="17">
        <f t="shared" ref="H338" si="312">H350/H361*1000</f>
        <v>42.326732673267323</v>
      </c>
      <c r="I338" s="18">
        <f>Показатели!$E$5</f>
        <v>30</v>
      </c>
      <c r="J338" s="9">
        <v>4</v>
      </c>
      <c r="K338" s="15" t="s">
        <v>178</v>
      </c>
      <c r="L338" s="17">
        <f t="shared" si="308"/>
        <v>1.1057973661652056</v>
      </c>
      <c r="M338" s="17">
        <f t="shared" si="308"/>
        <v>1.132514765085318</v>
      </c>
      <c r="N338" s="17">
        <f t="shared" si="308"/>
        <v>1.1444481440647509</v>
      </c>
      <c r="O338" s="17">
        <f t="shared" si="308"/>
        <v>1.1262095677624104</v>
      </c>
      <c r="P338" s="17">
        <f t="shared" si="308"/>
        <v>1.1545992104047218</v>
      </c>
      <c r="Q338" s="17">
        <f t="shared" si="308"/>
        <v>1.1825402120423636</v>
      </c>
    </row>
    <row r="339" spans="1:17">
      <c r="A339" s="9">
        <v>5</v>
      </c>
      <c r="B339" s="15" t="s">
        <v>179</v>
      </c>
      <c r="C339" s="17">
        <f t="shared" ref="C339:G339" si="313">C351/C361*1000</f>
        <v>3.1709203402938901</v>
      </c>
      <c r="D339" s="17">
        <f t="shared" si="313"/>
        <v>3.5657686212361335</v>
      </c>
      <c r="E339" s="17">
        <f t="shared" si="313"/>
        <v>3.6057692307692308</v>
      </c>
      <c r="F339" s="17">
        <f t="shared" si="313"/>
        <v>3.6585365853658538</v>
      </c>
      <c r="G339" s="17">
        <f t="shared" si="313"/>
        <v>3.6644951140065145</v>
      </c>
      <c r="H339" s="17">
        <f t="shared" ref="H339" si="314">H351/H361*1000</f>
        <v>3.7128712871287126</v>
      </c>
      <c r="I339" s="18">
        <f>Показатели!$E$6</f>
        <v>8</v>
      </c>
      <c r="J339" s="9">
        <v>5</v>
      </c>
      <c r="K339" s="15" t="s">
        <v>179</v>
      </c>
      <c r="L339" s="17">
        <f t="shared" si="308"/>
        <v>0.58697121136978381</v>
      </c>
      <c r="M339" s="17">
        <f t="shared" si="308"/>
        <v>0.62800026584791335</v>
      </c>
      <c r="N339" s="17">
        <f t="shared" si="308"/>
        <v>0.63204651646677112</v>
      </c>
      <c r="O339" s="17">
        <f t="shared" si="308"/>
        <v>0.63735516733078368</v>
      </c>
      <c r="P339" s="17">
        <f t="shared" si="308"/>
        <v>0.63795257660727844</v>
      </c>
      <c r="Q339" s="17">
        <f t="shared" si="308"/>
        <v>0.64278766208774807</v>
      </c>
    </row>
    <row r="340" spans="1:17">
      <c r="A340" s="9">
        <v>6</v>
      </c>
      <c r="B340" s="15" t="s">
        <v>180</v>
      </c>
      <c r="C340" s="17">
        <f t="shared" ref="C340:G340" si="315">(C352-C353)/C352*100</f>
        <v>-13.312345970763994</v>
      </c>
      <c r="D340" s="17">
        <f t="shared" si="315"/>
        <v>2.1222299199340529</v>
      </c>
      <c r="E340" s="17">
        <f t="shared" si="315"/>
        <v>6.3405657021795528E-2</v>
      </c>
      <c r="F340" s="17">
        <f t="shared" si="315"/>
        <v>28.35378473288559</v>
      </c>
      <c r="G340" s="17">
        <f t="shared" si="315"/>
        <v>-9.8741285532092888</v>
      </c>
      <c r="H340" s="17">
        <f t="shared" ref="H340" si="316">(H352-H353)/H352*100</f>
        <v>-9.3381830828756556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317">(ATAN((C340+2.4)/10)+3.1415/2)/3.1415*1.75</f>
        <v>0.41319961529008198</v>
      </c>
      <c r="M340" s="17">
        <f t="shared" si="317"/>
        <v>1.1115834160475286</v>
      </c>
      <c r="N340" s="17">
        <f t="shared" si="317"/>
        <v>1.0095472502226928</v>
      </c>
      <c r="O340" s="17">
        <f t="shared" si="317"/>
        <v>1.5748979458432428</v>
      </c>
      <c r="P340" s="17">
        <f t="shared" si="317"/>
        <v>0.51745559821614617</v>
      </c>
      <c r="Q340" s="17">
        <f t="shared" si="317"/>
        <v>0.5371076056368761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-14.423076923076923</v>
      </c>
      <c r="F341" s="17">
        <f>(F355-F354)/F361*1000</f>
        <v>-3.2520325203252032</v>
      </c>
      <c r="G341" s="17">
        <f>(G355-G354)/G361*1000</f>
        <v>-9.7719869706840381</v>
      </c>
      <c r="H341" s="17">
        <f>(H355-H354)/H361*1000</f>
        <v>-2.4752475247524752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318">(ATAN(E341/10)+3.1415/2)/3.1415*1.75</f>
        <v>0.33768417648774107</v>
      </c>
      <c r="O341" s="17">
        <f t="shared" si="318"/>
        <v>0.69985197689943046</v>
      </c>
      <c r="P341" s="17">
        <f t="shared" si="318"/>
        <v>0.44391088289141312</v>
      </c>
      <c r="Q341" s="17">
        <f t="shared" si="318"/>
        <v>0.73983099991053936</v>
      </c>
    </row>
    <row r="342" spans="1:17">
      <c r="A342" s="9">
        <v>8</v>
      </c>
      <c r="B342" s="15" t="s">
        <v>182</v>
      </c>
      <c r="C342" s="17">
        <f t="shared" ref="C342:H342" si="319">(C356-C357)/C361*1000</f>
        <v>-16.241299303944317</v>
      </c>
      <c r="D342" s="17">
        <f t="shared" si="319"/>
        <v>-4.7543581616481774</v>
      </c>
      <c r="E342" s="17">
        <f t="shared" si="319"/>
        <v>0</v>
      </c>
      <c r="F342" s="17">
        <f t="shared" si="319"/>
        <v>1.6260162601626016</v>
      </c>
      <c r="G342" s="17">
        <f t="shared" si="319"/>
        <v>-3.2573289902280131</v>
      </c>
      <c r="H342" s="17">
        <f t="shared" si="319"/>
        <v>-5.7755775577557751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0.30741159983936894</v>
      </c>
      <c r="M342" s="17">
        <f>(ATAN(D342/10)+3.1415/2)/3.1415*1.75</f>
        <v>0.62777518362119078</v>
      </c>
      <c r="N342" s="17">
        <f t="shared" si="318"/>
        <v>0.875</v>
      </c>
      <c r="O342" s="17">
        <f t="shared" si="318"/>
        <v>0.96479280606937201</v>
      </c>
      <c r="P342" s="17">
        <f t="shared" si="318"/>
        <v>0.69958519272888042</v>
      </c>
      <c r="Q342" s="17">
        <f t="shared" si="318"/>
        <v>0.58323805221259728</v>
      </c>
    </row>
    <row r="343" spans="1:17">
      <c r="A343" s="9">
        <v>9</v>
      </c>
      <c r="B343" s="15" t="s">
        <v>183</v>
      </c>
      <c r="C343" s="17">
        <f t="shared" ref="C343:G343" si="320">C358/C361*1000</f>
        <v>0.77339520494972935</v>
      </c>
      <c r="D343" s="17">
        <f t="shared" si="320"/>
        <v>0.79239302694136293</v>
      </c>
      <c r="E343" s="17">
        <f t="shared" si="320"/>
        <v>0.80128205128205121</v>
      </c>
      <c r="F343" s="17">
        <f t="shared" si="320"/>
        <v>0.81300813008130079</v>
      </c>
      <c r="G343" s="17">
        <f t="shared" si="320"/>
        <v>0.81433224755700329</v>
      </c>
      <c r="H343" s="17">
        <f t="shared" ref="H343" si="321">H358/H361*1000</f>
        <v>0.82508250825082508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322">IF(C343/$I343&gt;1,2^((1-$I343/C343)/LN(10/3)),2^(-LOG($I343/C343,10/3)))</f>
        <v>0.68292372971076987</v>
      </c>
      <c r="M343" s="17">
        <f t="shared" si="322"/>
        <v>0.69253189365436063</v>
      </c>
      <c r="N343" s="17">
        <f t="shared" si="322"/>
        <v>0.69699392616559586</v>
      </c>
      <c r="O343" s="17">
        <f t="shared" si="322"/>
        <v>0.70284807979503849</v>
      </c>
      <c r="P343" s="17">
        <f t="shared" si="322"/>
        <v>0.70350687725108574</v>
      </c>
      <c r="Q343" s="17">
        <f t="shared" si="322"/>
        <v>0.70883880318466685</v>
      </c>
    </row>
    <row r="344" spans="1:17">
      <c r="A344" s="9">
        <v>10</v>
      </c>
      <c r="B344" s="15" t="s">
        <v>184</v>
      </c>
      <c r="C344" s="17">
        <f t="shared" ref="C344:G344" si="323">C359/C361*100</f>
        <v>7.7339520494972933E-2</v>
      </c>
      <c r="D344" s="17">
        <f t="shared" si="323"/>
        <v>7.9239302694136288E-2</v>
      </c>
      <c r="E344" s="17">
        <f t="shared" si="323"/>
        <v>8.0128205128205121E-2</v>
      </c>
      <c r="F344" s="17">
        <f t="shared" si="323"/>
        <v>8.1300813008130079E-2</v>
      </c>
      <c r="G344" s="17">
        <f t="shared" si="323"/>
        <v>8.1433224755700334E-2</v>
      </c>
      <c r="H344" s="17">
        <f t="shared" ref="H344" si="324">H359/H361*100</f>
        <v>8.2508250825082508E-2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322"/>
        <v>1.2257045642167792</v>
      </c>
      <c r="M344" s="17">
        <f t="shared" si="322"/>
        <v>1.2366912186130565</v>
      </c>
      <c r="N344" s="17">
        <f t="shared" si="322"/>
        <v>1.2416851607019301</v>
      </c>
      <c r="O344" s="17">
        <f t="shared" si="322"/>
        <v>1.2481355868558692</v>
      </c>
      <c r="P344" s="17">
        <f t="shared" si="322"/>
        <v>1.2488543661720646</v>
      </c>
      <c r="Q344" s="17">
        <f t="shared" si="322"/>
        <v>1.2546195223074017</v>
      </c>
    </row>
    <row r="345" spans="1:17">
      <c r="A345" s="9">
        <v>11</v>
      </c>
      <c r="B345" s="15" t="s">
        <v>185</v>
      </c>
      <c r="C345" s="17">
        <f t="shared" ref="C345:G345" si="325">C360/C361*1000</f>
        <v>3.0935808197989174</v>
      </c>
      <c r="D345" s="17">
        <f t="shared" si="325"/>
        <v>3.1695721077654517</v>
      </c>
      <c r="E345" s="17">
        <f t="shared" si="325"/>
        <v>3.2051282051282048</v>
      </c>
      <c r="F345" s="17">
        <f t="shared" si="325"/>
        <v>2.4390243902439024</v>
      </c>
      <c r="G345" s="17">
        <f t="shared" si="325"/>
        <v>2.4429967426710095</v>
      </c>
      <c r="H345" s="17">
        <f t="shared" ref="H345" si="326">H360/H361*1000</f>
        <v>2.4752475247524752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322"/>
        <v>0.75850450516049084</v>
      </c>
      <c r="M345" s="17">
        <f t="shared" si="322"/>
        <v>0.76917602720676803</v>
      </c>
      <c r="N345" s="17">
        <f t="shared" si="322"/>
        <v>0.77413188335102256</v>
      </c>
      <c r="O345" s="17">
        <f t="shared" si="322"/>
        <v>0.66148212642312254</v>
      </c>
      <c r="P345" s="17">
        <f t="shared" si="322"/>
        <v>0.66210215051458099</v>
      </c>
      <c r="Q345" s="17">
        <f t="shared" si="322"/>
        <v>0.66712026723975493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</row>
    <row r="347" spans="1:17">
      <c r="A347" s="9">
        <v>1</v>
      </c>
      <c r="B347" s="10" t="s">
        <v>187</v>
      </c>
      <c r="C347" s="17">
        <v>8</v>
      </c>
      <c r="D347" s="17">
        <v>8</v>
      </c>
      <c r="E347" s="17">
        <v>8</v>
      </c>
      <c r="F347" s="17">
        <v>8</v>
      </c>
      <c r="G347" s="17">
        <v>8</v>
      </c>
      <c r="H347" s="17">
        <v>8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6</v>
      </c>
      <c r="D348" s="17">
        <v>13</v>
      </c>
      <c r="E348" s="17">
        <v>14</v>
      </c>
      <c r="F348" s="17">
        <v>15</v>
      </c>
      <c r="G348" s="17">
        <v>15</v>
      </c>
      <c r="H348" s="17">
        <v>17</v>
      </c>
      <c r="K348" s="15" t="s">
        <v>187</v>
      </c>
      <c r="L348" s="17">
        <f>L335</f>
        <v>1.1167979649158002</v>
      </c>
      <c r="M348" s="17">
        <f>N335</f>
        <v>1.1350283871762288</v>
      </c>
      <c r="N348" s="17">
        <f>P335</f>
        <v>1.1432260329566688</v>
      </c>
      <c r="O348" s="17">
        <f>Q335</f>
        <v>1.1498267579942778</v>
      </c>
    </row>
    <row r="349" spans="1:17">
      <c r="A349" s="9">
        <v>3</v>
      </c>
      <c r="B349" s="10" t="s">
        <v>189</v>
      </c>
      <c r="C349" s="17">
        <v>1.3</v>
      </c>
      <c r="D349" s="17">
        <v>1.78</v>
      </c>
      <c r="E349" s="17">
        <v>1.8</v>
      </c>
      <c r="F349" s="17">
        <v>1.8</v>
      </c>
      <c r="G349" s="17">
        <v>1.8</v>
      </c>
      <c r="H349" s="17">
        <v>1.9</v>
      </c>
      <c r="K349" s="15" t="s">
        <v>190</v>
      </c>
      <c r="L349" s="17">
        <f t="shared" ref="L349:L358" si="327">L336</f>
        <v>1.0826902290332094</v>
      </c>
      <c r="M349" s="17">
        <f t="shared" ref="M349:M358" si="328">N336</f>
        <v>1.4483609486466862</v>
      </c>
      <c r="N349" s="17">
        <f t="shared" ref="N349:N358" si="329">P336</f>
        <v>1.47283428967935</v>
      </c>
      <c r="O349" s="17">
        <f t="shared" ref="O349:O358" si="330">Q336</f>
        <v>1.5091337373426823</v>
      </c>
    </row>
    <row r="350" spans="1:17">
      <c r="A350" s="9">
        <v>4</v>
      </c>
      <c r="B350" s="10" t="s">
        <v>191</v>
      </c>
      <c r="C350" s="17">
        <v>47</v>
      </c>
      <c r="D350" s="17">
        <v>48.3</v>
      </c>
      <c r="E350" s="17">
        <v>48.9</v>
      </c>
      <c r="F350" s="17">
        <v>46.5</v>
      </c>
      <c r="G350" s="17">
        <v>49.1</v>
      </c>
      <c r="H350" s="17">
        <v>51.3</v>
      </c>
      <c r="K350" s="15" t="s">
        <v>192</v>
      </c>
      <c r="L350" s="17">
        <f t="shared" si="327"/>
        <v>0.67304556154915152</v>
      </c>
      <c r="M350" s="17">
        <f t="shared" si="328"/>
        <v>0.82844951240602116</v>
      </c>
      <c r="N350" s="17">
        <f t="shared" si="329"/>
        <v>0.8361874919732486</v>
      </c>
      <c r="O350" s="17">
        <f t="shared" si="330"/>
        <v>0.86916306132388665</v>
      </c>
    </row>
    <row r="351" spans="1:17">
      <c r="A351" s="9">
        <v>5</v>
      </c>
      <c r="B351" s="10" t="s">
        <v>193</v>
      </c>
      <c r="C351" s="17">
        <v>4.0999999999999996</v>
      </c>
      <c r="D351" s="17">
        <v>4.5</v>
      </c>
      <c r="E351" s="17">
        <v>4.5</v>
      </c>
      <c r="F351" s="17">
        <v>4.5</v>
      </c>
      <c r="G351" s="17">
        <v>4.5</v>
      </c>
      <c r="H351" s="17">
        <v>4.5</v>
      </c>
      <c r="K351" s="15" t="s">
        <v>194</v>
      </c>
      <c r="L351" s="17">
        <f t="shared" si="327"/>
        <v>1.1057973661652056</v>
      </c>
      <c r="M351" s="17">
        <f t="shared" si="328"/>
        <v>1.1444481440647509</v>
      </c>
      <c r="N351" s="17">
        <f t="shared" si="329"/>
        <v>1.1545992104047218</v>
      </c>
      <c r="O351" s="17">
        <f t="shared" si="330"/>
        <v>1.1825402120423636</v>
      </c>
    </row>
    <row r="352" spans="1:17">
      <c r="A352" s="9">
        <v>6</v>
      </c>
      <c r="B352" s="10" t="s">
        <v>195</v>
      </c>
      <c r="C352" s="17">
        <v>11848.4</v>
      </c>
      <c r="D352" s="17">
        <v>11403.1</v>
      </c>
      <c r="E352" s="17">
        <v>12932.6</v>
      </c>
      <c r="F352" s="17">
        <v>22467.9</v>
      </c>
      <c r="G352" s="17">
        <v>19837.7</v>
      </c>
      <c r="H352" s="17">
        <v>20702.099999999999</v>
      </c>
      <c r="K352" s="15" t="s">
        <v>196</v>
      </c>
      <c r="L352" s="17">
        <f t="shared" si="327"/>
        <v>0.58697121136978381</v>
      </c>
      <c r="M352" s="17">
        <f t="shared" si="328"/>
        <v>0.63204651646677112</v>
      </c>
      <c r="N352" s="17">
        <f t="shared" si="329"/>
        <v>0.63795257660727844</v>
      </c>
      <c r="O352" s="17">
        <f t="shared" si="330"/>
        <v>0.64278766208774807</v>
      </c>
    </row>
    <row r="353" spans="1:15">
      <c r="A353" s="9">
        <v>7</v>
      </c>
      <c r="B353" s="10" t="s">
        <v>197</v>
      </c>
      <c r="C353" s="17">
        <v>13425.7</v>
      </c>
      <c r="D353" s="17">
        <v>11161.1</v>
      </c>
      <c r="E353" s="17">
        <v>12924.4</v>
      </c>
      <c r="F353" s="17">
        <v>16097.4</v>
      </c>
      <c r="G353" s="17">
        <v>21796.5</v>
      </c>
      <c r="H353" s="17">
        <v>22635.3</v>
      </c>
      <c r="K353" s="15" t="s">
        <v>198</v>
      </c>
      <c r="L353" s="17">
        <f t="shared" si="327"/>
        <v>0.41319961529008198</v>
      </c>
      <c r="M353" s="17">
        <f t="shared" si="328"/>
        <v>1.0095472502226928</v>
      </c>
      <c r="N353" s="17">
        <f t="shared" si="329"/>
        <v>0.51745559821614617</v>
      </c>
      <c r="O353" s="17">
        <f t="shared" si="330"/>
        <v>0.5371076056368761</v>
      </c>
    </row>
    <row r="354" spans="1:15">
      <c r="A354" s="9">
        <v>8</v>
      </c>
      <c r="B354" s="10" t="s">
        <v>199</v>
      </c>
      <c r="C354" s="17"/>
      <c r="D354" s="17"/>
      <c r="E354" s="17">
        <v>23</v>
      </c>
      <c r="F354" s="17">
        <v>7</v>
      </c>
      <c r="G354" s="17">
        <v>19</v>
      </c>
      <c r="H354" s="17">
        <v>9</v>
      </c>
      <c r="K354" s="15" t="s">
        <v>200</v>
      </c>
      <c r="L354" s="17">
        <f>N341</f>
        <v>0.33768417648774107</v>
      </c>
      <c r="M354" s="17">
        <f>O341</f>
        <v>0.69985197689943046</v>
      </c>
      <c r="N354" s="17">
        <f t="shared" si="329"/>
        <v>0.44391088289141312</v>
      </c>
      <c r="O354" s="17">
        <f t="shared" si="330"/>
        <v>0.73983099991053936</v>
      </c>
    </row>
    <row r="355" spans="1:15">
      <c r="A355" s="9">
        <v>9</v>
      </c>
      <c r="B355" s="10" t="s">
        <v>201</v>
      </c>
      <c r="C355" s="17"/>
      <c r="D355" s="17"/>
      <c r="E355" s="17">
        <v>5</v>
      </c>
      <c r="F355" s="17">
        <v>3</v>
      </c>
      <c r="G355" s="17">
        <v>7</v>
      </c>
      <c r="H355" s="17">
        <v>6</v>
      </c>
      <c r="K355" s="15" t="s">
        <v>202</v>
      </c>
      <c r="L355" s="17">
        <f t="shared" si="327"/>
        <v>0.30741159983936894</v>
      </c>
      <c r="M355" s="17">
        <f t="shared" si="328"/>
        <v>0.875</v>
      </c>
      <c r="N355" s="17">
        <f t="shared" si="329"/>
        <v>0.69958519272888042</v>
      </c>
      <c r="O355" s="17">
        <f t="shared" si="330"/>
        <v>0.58323805221259728</v>
      </c>
    </row>
    <row r="356" spans="1:15">
      <c r="A356" s="9">
        <v>10</v>
      </c>
      <c r="B356" s="10" t="s">
        <v>203</v>
      </c>
      <c r="C356" s="17">
        <v>6</v>
      </c>
      <c r="D356" s="17">
        <v>19</v>
      </c>
      <c r="E356" s="17">
        <v>16</v>
      </c>
      <c r="F356" s="17">
        <v>22</v>
      </c>
      <c r="G356" s="17">
        <v>14</v>
      </c>
      <c r="H356" s="17">
        <v>19</v>
      </c>
      <c r="K356" s="15" t="s">
        <v>204</v>
      </c>
      <c r="L356" s="17">
        <f t="shared" si="327"/>
        <v>0.68292372971076987</v>
      </c>
      <c r="M356" s="17">
        <f t="shared" si="328"/>
        <v>0.69699392616559586</v>
      </c>
      <c r="N356" s="17">
        <f t="shared" si="329"/>
        <v>0.70350687725108574</v>
      </c>
      <c r="O356" s="17">
        <f t="shared" si="330"/>
        <v>0.70883880318466685</v>
      </c>
    </row>
    <row r="357" spans="1:15">
      <c r="A357" s="9">
        <v>11</v>
      </c>
      <c r="B357" s="10" t="s">
        <v>205</v>
      </c>
      <c r="C357" s="17">
        <v>27</v>
      </c>
      <c r="D357" s="17">
        <v>25</v>
      </c>
      <c r="E357" s="17">
        <v>16</v>
      </c>
      <c r="F357" s="17">
        <v>20</v>
      </c>
      <c r="G357" s="17">
        <v>18</v>
      </c>
      <c r="H357" s="17">
        <v>26</v>
      </c>
      <c r="K357" s="15" t="s">
        <v>206</v>
      </c>
      <c r="L357" s="17">
        <f t="shared" si="327"/>
        <v>1.2257045642167792</v>
      </c>
      <c r="M357" s="17">
        <f t="shared" si="328"/>
        <v>1.2416851607019301</v>
      </c>
      <c r="N357" s="17">
        <f t="shared" si="329"/>
        <v>1.2488543661720646</v>
      </c>
      <c r="O357" s="17">
        <f t="shared" si="330"/>
        <v>1.2546195223074017</v>
      </c>
    </row>
    <row r="358" spans="1:15">
      <c r="A358" s="9">
        <v>12</v>
      </c>
      <c r="B358" s="10" t="s">
        <v>207</v>
      </c>
      <c r="C358" s="17">
        <v>1</v>
      </c>
      <c r="D358" s="17">
        <v>1</v>
      </c>
      <c r="E358" s="17">
        <v>1</v>
      </c>
      <c r="F358" s="17">
        <v>1</v>
      </c>
      <c r="G358" s="17">
        <v>1</v>
      </c>
      <c r="H358" s="17">
        <v>1</v>
      </c>
      <c r="K358" s="15" t="s">
        <v>208</v>
      </c>
      <c r="L358" s="17">
        <f t="shared" si="327"/>
        <v>0.75850450516049084</v>
      </c>
      <c r="M358" s="17">
        <f t="shared" si="328"/>
        <v>0.77413188335102256</v>
      </c>
      <c r="N358" s="17">
        <f t="shared" si="329"/>
        <v>0.66210215051458099</v>
      </c>
      <c r="O358" s="17">
        <f t="shared" si="330"/>
        <v>0.66712026723975493</v>
      </c>
    </row>
    <row r="359" spans="1:15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</row>
    <row r="360" spans="1:15">
      <c r="A360" s="9">
        <v>14</v>
      </c>
      <c r="B360" s="10" t="s">
        <v>211</v>
      </c>
      <c r="C360" s="17">
        <v>4</v>
      </c>
      <c r="D360" s="17">
        <v>4</v>
      </c>
      <c r="E360" s="17">
        <v>4</v>
      </c>
      <c r="F360" s="17">
        <v>3</v>
      </c>
      <c r="G360" s="21">
        <v>3</v>
      </c>
      <c r="H360" s="21">
        <v>3</v>
      </c>
    </row>
    <row r="361" spans="1:15">
      <c r="A361" s="9">
        <v>15</v>
      </c>
      <c r="B361" s="10" t="s">
        <v>213</v>
      </c>
      <c r="C361" s="17">
        <v>1293</v>
      </c>
      <c r="D361" s="17">
        <v>1262</v>
      </c>
      <c r="E361" s="17">
        <v>1248</v>
      </c>
      <c r="F361" s="17">
        <v>1230</v>
      </c>
      <c r="G361" s="17">
        <v>1228</v>
      </c>
      <c r="H361" s="17">
        <v>1212</v>
      </c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301"/>
  <sheetViews>
    <sheetView topLeftCell="A280" zoomScale="70" zoomScaleNormal="70" workbookViewId="0">
      <selection activeCell="A274" sqref="A274"/>
    </sheetView>
  </sheetViews>
  <sheetFormatPr baseColWidth="10" defaultColWidth="8.83203125" defaultRowHeight="15"/>
  <cols>
    <col min="2" max="2" width="73.83203125" customWidth="1"/>
    <col min="8" max="8" width="11.33203125" bestFit="1" customWidth="1"/>
    <col min="11" max="11" width="73.83203125" customWidth="1"/>
  </cols>
  <sheetData>
    <row r="1" spans="1:17" ht="16">
      <c r="A1" s="20" t="s">
        <v>363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8.298350092746265</v>
      </c>
      <c r="D5" s="17">
        <f t="shared" si="0"/>
        <v>8.8601294176207066</v>
      </c>
      <c r="E5" s="17">
        <f t="shared" si="0"/>
        <v>8.6455331412103753</v>
      </c>
      <c r="F5" s="17">
        <f t="shared" si="0"/>
        <v>8.6711133914828107</v>
      </c>
      <c r="G5" s="17">
        <f t="shared" si="0"/>
        <v>7.7913982962809056</v>
      </c>
      <c r="H5" s="17">
        <f t="shared" ref="H5" si="1">H17/H31*1000</f>
        <v>8.0822924320352687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1.2571288528001265</v>
      </c>
      <c r="M5" s="17">
        <f t="shared" si="2"/>
        <v>1.2850849987720057</v>
      </c>
      <c r="N5" s="17">
        <f t="shared" si="2"/>
        <v>1.2747633041655675</v>
      </c>
      <c r="O5" s="17">
        <f t="shared" si="2"/>
        <v>1.2760160408439571</v>
      </c>
      <c r="P5" s="17">
        <f t="shared" si="2"/>
        <v>1.2290728227016596</v>
      </c>
      <c r="Q5" s="17">
        <f t="shared" si="2"/>
        <v>1.2455253294632953</v>
      </c>
    </row>
    <row r="6" spans="1:17">
      <c r="A6" s="9">
        <v>2</v>
      </c>
      <c r="B6" s="15" t="s">
        <v>176</v>
      </c>
      <c r="C6" s="17">
        <f t="shared" ref="C6:G6" si="3">C18/C31*1000</f>
        <v>2.8800156204237037</v>
      </c>
      <c r="D6" s="17">
        <f t="shared" si="3"/>
        <v>3.1856645097063212</v>
      </c>
      <c r="E6" s="17">
        <f t="shared" si="3"/>
        <v>3.7919005005308661</v>
      </c>
      <c r="F6" s="17">
        <f t="shared" si="3"/>
        <v>3.8481272447408927</v>
      </c>
      <c r="G6" s="17">
        <f t="shared" si="3"/>
        <v>3.9476418034489922</v>
      </c>
      <c r="H6" s="17">
        <f t="shared" ref="H6" si="4">H18/H31*1000</f>
        <v>4.0936286344074739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0.82768541038286558</v>
      </c>
      <c r="M6" s="17">
        <f t="shared" si="2"/>
        <v>0.87717183627323969</v>
      </c>
      <c r="N6" s="17">
        <f t="shared" si="2"/>
        <v>0.96970941697819113</v>
      </c>
      <c r="O6" s="17">
        <f t="shared" si="2"/>
        <v>0.97796176748685026</v>
      </c>
      <c r="P6" s="17">
        <f t="shared" si="2"/>
        <v>0.99244307173483515</v>
      </c>
      <c r="Q6" s="17">
        <f t="shared" si="2"/>
        <v>1.0132547485313672</v>
      </c>
    </row>
    <row r="7" spans="1:17">
      <c r="A7" s="9">
        <v>3</v>
      </c>
      <c r="B7" s="15" t="s">
        <v>177</v>
      </c>
      <c r="C7" s="17">
        <f>C19/C31*1000+0.00001</f>
        <v>1.1178465713169969</v>
      </c>
      <c r="D7" s="17">
        <f>D19/D31*1000+0.00001</f>
        <v>1.5779094524639121</v>
      </c>
      <c r="E7" s="17">
        <f>E19/E31*1000+0.00001</f>
        <v>1.1224125481571363</v>
      </c>
      <c r="F7" s="17">
        <f>F19/F31*1000+0.00001</f>
        <v>1.0518314468958443</v>
      </c>
      <c r="G7" s="17">
        <f>G19/G31*1000</f>
        <v>1.0492416372324953</v>
      </c>
      <c r="H7" s="17">
        <f>H19/H31*1000+0.00001</f>
        <v>1.0000000000000001E-5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0.71539591972823302</v>
      </c>
      <c r="M7" s="17">
        <f t="shared" si="2"/>
        <v>0.87243116365111228</v>
      </c>
      <c r="N7" s="17">
        <f t="shared" si="2"/>
        <v>0.71707677758915012</v>
      </c>
      <c r="O7" s="17">
        <f t="shared" si="2"/>
        <v>0.69075937187121339</v>
      </c>
      <c r="P7" s="17">
        <f t="shared" si="2"/>
        <v>0.68977969169843734</v>
      </c>
      <c r="Q7" s="17">
        <f t="shared" si="2"/>
        <v>8.8737830999390996E-4</v>
      </c>
    </row>
    <row r="8" spans="1:17">
      <c r="A8" s="9">
        <v>4</v>
      </c>
      <c r="B8" s="15" t="s">
        <v>178</v>
      </c>
      <c r="C8" s="17">
        <f t="shared" ref="C8:G8" si="5">C20/C31*1000</f>
        <v>36.761690910865958</v>
      </c>
      <c r="D8" s="17">
        <f t="shared" si="5"/>
        <v>37.829766052762565</v>
      </c>
      <c r="E8" s="17">
        <f t="shared" si="5"/>
        <v>38.970625410789225</v>
      </c>
      <c r="F8" s="17">
        <f t="shared" si="5"/>
        <v>39.5382247306311</v>
      </c>
      <c r="G8" s="17">
        <f t="shared" si="5"/>
        <v>40.058175773945571</v>
      </c>
      <c r="H8" s="17">
        <f t="shared" ref="H8" si="6">H20/H31*1000</f>
        <v>41.0779888737273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1.1117032884754918</v>
      </c>
      <c r="M8" s="17">
        <f t="shared" si="2"/>
        <v>1.1265481179746655</v>
      </c>
      <c r="N8" s="17">
        <f t="shared" si="2"/>
        <v>1.141706275523179</v>
      </c>
      <c r="O8" s="17">
        <f t="shared" si="2"/>
        <v>1.1489933641384713</v>
      </c>
      <c r="P8" s="17">
        <f t="shared" si="2"/>
        <v>1.155526677506185</v>
      </c>
      <c r="Q8" s="17">
        <f t="shared" si="2"/>
        <v>1.167961989915492</v>
      </c>
    </row>
    <row r="9" spans="1:17">
      <c r="A9" s="9">
        <v>5</v>
      </c>
      <c r="B9" s="15" t="s">
        <v>179</v>
      </c>
      <c r="C9" s="17">
        <f t="shared" ref="C9:G9" si="7">C21/C31*1000</f>
        <v>4.3786000195255292</v>
      </c>
      <c r="D9" s="17">
        <f t="shared" si="7"/>
        <v>4.4897959183673457</v>
      </c>
      <c r="E9" s="17">
        <f t="shared" si="7"/>
        <v>4.7980181000050557</v>
      </c>
      <c r="F9" s="17">
        <f t="shared" si="7"/>
        <v>4.982042072857876</v>
      </c>
      <c r="G9" s="17">
        <f t="shared" si="7"/>
        <v>5.2254311240390603</v>
      </c>
      <c r="H9" s="17">
        <f t="shared" ref="H9" si="8">H21/H31*1000</f>
        <v>5.4634197543822811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0.70681125406794454</v>
      </c>
      <c r="M9" s="17">
        <f t="shared" si="2"/>
        <v>0.71709017729339752</v>
      </c>
      <c r="N9" s="17">
        <f t="shared" si="2"/>
        <v>0.74503165385821946</v>
      </c>
      <c r="O9" s="17">
        <f t="shared" si="2"/>
        <v>0.76135132220948198</v>
      </c>
      <c r="P9" s="17">
        <f t="shared" si="2"/>
        <v>0.78254789054987328</v>
      </c>
      <c r="Q9" s="17">
        <f t="shared" si="2"/>
        <v>0.80287269876818013</v>
      </c>
    </row>
    <row r="10" spans="1:17">
      <c r="A10" s="9">
        <v>6</v>
      </c>
      <c r="B10" s="15" t="s">
        <v>180</v>
      </c>
      <c r="C10" s="17">
        <f t="shared" ref="C10:G10" si="9">(C22-C23)/C22*100</f>
        <v>2.2916650692360876</v>
      </c>
      <c r="D10" s="17">
        <f t="shared" si="9"/>
        <v>-5.0535064490330805</v>
      </c>
      <c r="E10" s="17">
        <f t="shared" si="9"/>
        <v>2.3115966404215955</v>
      </c>
      <c r="F10" s="17">
        <f t="shared" si="9"/>
        <v>0.82953072042100207</v>
      </c>
      <c r="G10" s="17">
        <f t="shared" si="9"/>
        <v>-1.1499067058134158</v>
      </c>
      <c r="H10" s="17">
        <f t="shared" ref="H10" si="10">(H22-H23)/H22*100</f>
        <v>-1.4429017729281552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1.1193693988483426</v>
      </c>
      <c r="M10" s="17">
        <f t="shared" si="11"/>
        <v>0.73051381739744081</v>
      </c>
      <c r="N10" s="17">
        <f t="shared" si="11"/>
        <v>1.1202787002403576</v>
      </c>
      <c r="O10" s="17">
        <f t="shared" si="11"/>
        <v>1.0490136775125578</v>
      </c>
      <c r="P10" s="17">
        <f t="shared" si="11"/>
        <v>0.94427815239356039</v>
      </c>
      <c r="Q10" s="17">
        <f t="shared" si="11"/>
        <v>0.92815408316301551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-7.5838010010617323</v>
      </c>
      <c r="F11" s="17">
        <f>(F25-F24)/F31*1000</f>
        <v>-7.029245767060031</v>
      </c>
      <c r="G11" s="17">
        <f>(G25-G24)/G31*1000</f>
        <v>-7.3758570538125907</v>
      </c>
      <c r="H11" s="17">
        <f>(H25-H24)/H31*1000</f>
        <v>-9.0269759630523776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0.51355643440786092</v>
      </c>
      <c r="O11" s="17">
        <f t="shared" si="12"/>
        <v>0.53369787494497201</v>
      </c>
      <c r="P11" s="17">
        <f t="shared" si="12"/>
        <v>0.52098444070345951</v>
      </c>
      <c r="Q11" s="17">
        <f t="shared" si="12"/>
        <v>0.465949831084084</v>
      </c>
    </row>
    <row r="12" spans="1:17">
      <c r="A12" s="9">
        <v>8</v>
      </c>
      <c r="B12" s="15" t="s">
        <v>182</v>
      </c>
      <c r="C12" s="17">
        <f t="shared" ref="C12:H12" si="13">(C26-C27)/C31*1000</f>
        <v>-12.838035731719224</v>
      </c>
      <c r="D12" s="17">
        <f t="shared" si="13"/>
        <v>-10.552513688402192</v>
      </c>
      <c r="E12" s="17">
        <f t="shared" si="13"/>
        <v>-7.0276555943172054</v>
      </c>
      <c r="F12" s="17">
        <f t="shared" si="13"/>
        <v>-5.1821446895844021</v>
      </c>
      <c r="G12" s="17">
        <f t="shared" si="13"/>
        <v>-2.9087886972782049</v>
      </c>
      <c r="H12" s="17">
        <f t="shared" si="13"/>
        <v>-7.2425737377978381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0.36861562211373322</v>
      </c>
      <c r="M12" s="17">
        <f>(ATAN(D12/10)+3.1415/2)/3.1415*1.75</f>
        <v>0.42251528024447554</v>
      </c>
      <c r="N12" s="17">
        <f t="shared" si="12"/>
        <v>0.53375716710244614</v>
      </c>
      <c r="O12" s="17">
        <f t="shared" si="12"/>
        <v>0.60866310331212015</v>
      </c>
      <c r="P12" s="17">
        <f t="shared" si="12"/>
        <v>0.7173145429493285</v>
      </c>
      <c r="Q12" s="17">
        <f t="shared" si="12"/>
        <v>0.52582374950972699</v>
      </c>
    </row>
    <row r="13" spans="1:17">
      <c r="A13" s="9">
        <v>9</v>
      </c>
      <c r="B13" s="15" t="s">
        <v>183</v>
      </c>
      <c r="C13" s="17">
        <f t="shared" ref="C13:G13" si="14">C28/C31*1000</f>
        <v>0.92746265742458267</v>
      </c>
      <c r="D13" s="17">
        <f t="shared" si="14"/>
        <v>0.94574415131906431</v>
      </c>
      <c r="E13" s="17">
        <f t="shared" si="14"/>
        <v>0.96061479346781942</v>
      </c>
      <c r="F13" s="17">
        <f t="shared" si="14"/>
        <v>0.97485890200102621</v>
      </c>
      <c r="G13" s="17">
        <f t="shared" si="14"/>
        <v>0.98691045086224805</v>
      </c>
      <c r="H13" s="17">
        <f t="shared" ref="H13" si="15">H28/H31*1000</f>
        <v>0.99716594940694858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0.7582166962223269</v>
      </c>
      <c r="M13" s="17">
        <f t="shared" si="16"/>
        <v>0.76678538547289721</v>
      </c>
      <c r="N13" s="17">
        <f t="shared" si="16"/>
        <v>0.77370366867874807</v>
      </c>
      <c r="O13" s="17">
        <f t="shared" si="16"/>
        <v>0.78028798533277133</v>
      </c>
      <c r="P13" s="17">
        <f t="shared" si="16"/>
        <v>0.78582698063122047</v>
      </c>
      <c r="Q13" s="17">
        <f t="shared" si="16"/>
        <v>0.79051793280806659</v>
      </c>
    </row>
    <row r="14" spans="1:17">
      <c r="A14" s="9">
        <v>10</v>
      </c>
      <c r="B14" s="15" t="s">
        <v>184</v>
      </c>
      <c r="C14" s="17">
        <f t="shared" ref="C14:G14" si="17">C29/C31*100</f>
        <v>4.3932441667480226E-2</v>
      </c>
      <c r="D14" s="17">
        <f t="shared" si="17"/>
        <v>4.479840716774515E-2</v>
      </c>
      <c r="E14" s="17">
        <f t="shared" si="17"/>
        <v>4.550280600637039E-2</v>
      </c>
      <c r="F14" s="17">
        <f t="shared" si="17"/>
        <v>4.6177526936890707E-2</v>
      </c>
      <c r="G14" s="17">
        <f t="shared" si="17"/>
        <v>4.6748389777685438E-2</v>
      </c>
      <c r="H14" s="17">
        <f t="shared" ref="H14" si="18">H29/H31*100</f>
        <v>4.7234176550855461E-2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0.92822562655471008</v>
      </c>
      <c r="M14" s="17">
        <f t="shared" si="16"/>
        <v>0.93871560519536901</v>
      </c>
      <c r="N14" s="17">
        <f t="shared" si="16"/>
        <v>0.94718512030289537</v>
      </c>
      <c r="O14" s="17">
        <f t="shared" si="16"/>
        <v>0.9552457861812198</v>
      </c>
      <c r="P14" s="17">
        <f t="shared" si="16"/>
        <v>0.96202674656761467</v>
      </c>
      <c r="Q14" s="17">
        <f t="shared" si="16"/>
        <v>0.96776951383347087</v>
      </c>
    </row>
    <row r="15" spans="1:17">
      <c r="A15" s="9">
        <v>11</v>
      </c>
      <c r="B15" s="15" t="s">
        <v>185</v>
      </c>
      <c r="C15" s="17">
        <f t="shared" ref="C15:G15" si="19">C30/C31*1000</f>
        <v>3.0752709167236159</v>
      </c>
      <c r="D15" s="17">
        <f t="shared" si="19"/>
        <v>3.235440517670483</v>
      </c>
      <c r="E15" s="17">
        <f t="shared" si="19"/>
        <v>3.5391071338288085</v>
      </c>
      <c r="F15" s="17">
        <f t="shared" si="19"/>
        <v>3.5402770651616216</v>
      </c>
      <c r="G15" s="17">
        <f t="shared" si="19"/>
        <v>3.5840432162892171</v>
      </c>
      <c r="H15" s="17">
        <f t="shared" ref="H15" si="20">H30/H31*1000</f>
        <v>3.621286868898919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0.75591666159051019</v>
      </c>
      <c r="M15" s="17">
        <f t="shared" si="16"/>
        <v>0.77833846277095464</v>
      </c>
      <c r="N15" s="17">
        <f t="shared" si="16"/>
        <v>0.81959363963516774</v>
      </c>
      <c r="O15" s="17">
        <f t="shared" si="16"/>
        <v>0.8197496105335238</v>
      </c>
      <c r="P15" s="17">
        <f t="shared" si="16"/>
        <v>0.82556873029956024</v>
      </c>
      <c r="Q15" s="17">
        <f t="shared" si="16"/>
        <v>0.83049691872778675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</f>
        <v>170</v>
      </c>
      <c r="D17" s="17">
        <f t="shared" ref="D17:H17" si="21">D47+D77+D107+D137+D167+D197+D227+D257+D287</f>
        <v>178</v>
      </c>
      <c r="E17" s="17">
        <f t="shared" si="21"/>
        <v>171</v>
      </c>
      <c r="F17" s="17">
        <f t="shared" si="21"/>
        <v>169</v>
      </c>
      <c r="G17" s="17">
        <f t="shared" si="21"/>
        <v>150</v>
      </c>
      <c r="H17" s="17">
        <f t="shared" si="21"/>
        <v>154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2">C48+C78+C108+C138+C168+C198+C228+C258+C288</f>
        <v>59</v>
      </c>
      <c r="D18" s="17">
        <f t="shared" si="22"/>
        <v>64</v>
      </c>
      <c r="E18" s="17">
        <f t="shared" si="22"/>
        <v>75</v>
      </c>
      <c r="F18" s="17">
        <f t="shared" si="22"/>
        <v>75</v>
      </c>
      <c r="G18" s="17">
        <f t="shared" si="22"/>
        <v>76</v>
      </c>
      <c r="H18" s="17">
        <f t="shared" ref="H18" si="23">H48+H78+H108+H138+H168+H198+H228+H258+H288</f>
        <v>78</v>
      </c>
      <c r="K18" s="15" t="s">
        <v>187</v>
      </c>
      <c r="L18" s="17">
        <f t="shared" ref="L18:L23" si="24">L5</f>
        <v>1.2571288528001265</v>
      </c>
      <c r="M18" s="17">
        <f t="shared" ref="M18:M23" si="25">N5</f>
        <v>1.2747633041655675</v>
      </c>
      <c r="N18" s="17">
        <f t="shared" ref="N18:N28" si="26">P5</f>
        <v>1.2290728227016596</v>
      </c>
      <c r="O18" s="17">
        <f>Q5</f>
        <v>1.2455253294632953</v>
      </c>
    </row>
    <row r="19" spans="1:15">
      <c r="A19" s="9">
        <v>3</v>
      </c>
      <c r="B19" s="10" t="s">
        <v>189</v>
      </c>
      <c r="C19" s="17">
        <f t="shared" ref="C19:G19" si="27">C49+C79+C109+C139+C169+C199+C229+C259+C289</f>
        <v>22.9</v>
      </c>
      <c r="D19" s="17">
        <f t="shared" si="27"/>
        <v>31.699999999999992</v>
      </c>
      <c r="E19" s="17">
        <f t="shared" si="27"/>
        <v>22.199999999999996</v>
      </c>
      <c r="F19" s="17">
        <f t="shared" si="27"/>
        <v>20.500000000000004</v>
      </c>
      <c r="G19" s="17">
        <f t="shared" si="27"/>
        <v>20.2</v>
      </c>
      <c r="H19" s="17">
        <f t="shared" ref="H19" si="28">H49+H79+H109+H139+H169+H199+H229+H259+H289</f>
        <v>0</v>
      </c>
      <c r="K19" s="15" t="s">
        <v>190</v>
      </c>
      <c r="L19" s="17">
        <f t="shared" si="24"/>
        <v>0.82768541038286558</v>
      </c>
      <c r="M19" s="17">
        <f t="shared" si="25"/>
        <v>0.96970941697819113</v>
      </c>
      <c r="N19" s="17">
        <f t="shared" si="26"/>
        <v>0.99244307173483515</v>
      </c>
      <c r="O19" s="17">
        <f t="shared" ref="O19:O28" si="29">Q6</f>
        <v>1.0132547485313672</v>
      </c>
    </row>
    <row r="20" spans="1:15">
      <c r="A20" s="9">
        <v>4</v>
      </c>
      <c r="B20" s="10" t="s">
        <v>191</v>
      </c>
      <c r="C20" s="17">
        <f t="shared" ref="C20:G20" si="30">C50+C80+C110+C140+C170+C200+C230+C260+C290</f>
        <v>753.1</v>
      </c>
      <c r="D20" s="17">
        <f t="shared" si="30"/>
        <v>760</v>
      </c>
      <c r="E20" s="17">
        <f t="shared" si="30"/>
        <v>770.80000000000007</v>
      </c>
      <c r="F20" s="17">
        <f t="shared" si="30"/>
        <v>770.60000000000014</v>
      </c>
      <c r="G20" s="17">
        <f t="shared" si="30"/>
        <v>771.2</v>
      </c>
      <c r="H20" s="17">
        <f t="shared" ref="H20" si="31">H50+H80+H110+H140+H170+H200+H230+H260+H290</f>
        <v>782.7</v>
      </c>
      <c r="K20" s="15" t="s">
        <v>192</v>
      </c>
      <c r="L20" s="17">
        <f t="shared" si="24"/>
        <v>0.71539591972823302</v>
      </c>
      <c r="M20" s="17">
        <f t="shared" si="25"/>
        <v>0.71707677758915012</v>
      </c>
      <c r="N20" s="17">
        <f t="shared" si="26"/>
        <v>0.68977969169843734</v>
      </c>
      <c r="O20" s="17">
        <f t="shared" si="29"/>
        <v>8.8737830999390996E-4</v>
      </c>
    </row>
    <row r="21" spans="1:15">
      <c r="A21" s="9">
        <v>5</v>
      </c>
      <c r="B21" s="10" t="s">
        <v>193</v>
      </c>
      <c r="C21" s="17">
        <f t="shared" ref="C21:G21" si="32">C51+C81+C111+C141+C171+C201+C231+C261+C291</f>
        <v>89.699999999999989</v>
      </c>
      <c r="D21" s="17">
        <f t="shared" si="32"/>
        <v>90.199999999999989</v>
      </c>
      <c r="E21" s="17">
        <f t="shared" si="32"/>
        <v>94.899999999999991</v>
      </c>
      <c r="F21" s="17">
        <f t="shared" si="32"/>
        <v>97.1</v>
      </c>
      <c r="G21" s="17">
        <f t="shared" si="32"/>
        <v>100.6</v>
      </c>
      <c r="H21" s="17">
        <f t="shared" ref="H21" si="33">H51+H81+H111+H141+H171+H201+H231+H261+H291</f>
        <v>104.1</v>
      </c>
      <c r="K21" s="15" t="s">
        <v>194</v>
      </c>
      <c r="L21" s="17">
        <f t="shared" si="24"/>
        <v>1.1117032884754918</v>
      </c>
      <c r="M21" s="17">
        <f t="shared" si="25"/>
        <v>1.141706275523179</v>
      </c>
      <c r="N21" s="17">
        <f t="shared" si="26"/>
        <v>1.155526677506185</v>
      </c>
      <c r="O21" s="17">
        <f t="shared" si="29"/>
        <v>1.167961989915492</v>
      </c>
    </row>
    <row r="22" spans="1:15">
      <c r="A22" s="9">
        <v>6</v>
      </c>
      <c r="B22" s="10" t="s">
        <v>195</v>
      </c>
      <c r="C22" s="17">
        <f t="shared" ref="C22:G22" si="34">C52+C82+C112+C142+C172+C202+C232+C262+C292</f>
        <v>847715.5</v>
      </c>
      <c r="D22" s="17">
        <f t="shared" si="34"/>
        <v>803632.10000000009</v>
      </c>
      <c r="E22" s="17">
        <f t="shared" si="34"/>
        <v>894528.90000000014</v>
      </c>
      <c r="F22" s="17">
        <f t="shared" si="34"/>
        <v>935058.79999999993</v>
      </c>
      <c r="G22" s="17">
        <f t="shared" si="34"/>
        <v>1295739.8999999999</v>
      </c>
      <c r="H22" s="17">
        <f t="shared" ref="H22" si="35">H52+H82+H112+H142+H172+H202+H232+H262+H292</f>
        <v>1242627.9000000001</v>
      </c>
      <c r="K22" s="15" t="s">
        <v>196</v>
      </c>
      <c r="L22" s="17">
        <f t="shared" si="24"/>
        <v>0.70681125406794454</v>
      </c>
      <c r="M22" s="17">
        <f t="shared" si="25"/>
        <v>0.74503165385821946</v>
      </c>
      <c r="N22" s="17">
        <f t="shared" si="26"/>
        <v>0.78254789054987328</v>
      </c>
      <c r="O22" s="17">
        <f t="shared" si="29"/>
        <v>0.80287269876818013</v>
      </c>
    </row>
    <row r="23" spans="1:15">
      <c r="A23" s="9">
        <v>7</v>
      </c>
      <c r="B23" s="10" t="s">
        <v>197</v>
      </c>
      <c r="C23" s="17">
        <f t="shared" ref="C23:G23" si="36">C53+C83+C113+C143+C173+C203+C233+C263+C293</f>
        <v>828288.7</v>
      </c>
      <c r="D23" s="17">
        <f t="shared" si="36"/>
        <v>844243.70000000007</v>
      </c>
      <c r="E23" s="17">
        <f t="shared" si="36"/>
        <v>873850.99999999988</v>
      </c>
      <c r="F23" s="17">
        <f t="shared" si="36"/>
        <v>927302.2</v>
      </c>
      <c r="G23" s="17">
        <f t="shared" si="36"/>
        <v>1310639.7</v>
      </c>
      <c r="H23" s="17">
        <f t="shared" ref="H23" si="37">H53+H83+H113+H143+H173+H203+H233+H263+H293</f>
        <v>1260557.8</v>
      </c>
      <c r="K23" s="15" t="s">
        <v>198</v>
      </c>
      <c r="L23" s="17">
        <f t="shared" si="24"/>
        <v>1.1193693988483426</v>
      </c>
      <c r="M23" s="17">
        <f t="shared" si="25"/>
        <v>1.1202787002403576</v>
      </c>
      <c r="N23" s="17">
        <f t="shared" si="26"/>
        <v>0.94427815239356039</v>
      </c>
      <c r="O23" s="17">
        <f t="shared" si="29"/>
        <v>0.92815408316301551</v>
      </c>
    </row>
    <row r="24" spans="1:15">
      <c r="A24" s="9">
        <v>8</v>
      </c>
      <c r="B24" s="10" t="s">
        <v>199</v>
      </c>
      <c r="C24" s="17">
        <f t="shared" ref="C24:G24" si="38">C54+C84+C114+C144+C174+C204+C234+C264+C294</f>
        <v>0</v>
      </c>
      <c r="D24" s="17">
        <f t="shared" si="38"/>
        <v>0</v>
      </c>
      <c r="E24" s="17">
        <f t="shared" si="38"/>
        <v>373</v>
      </c>
      <c r="F24" s="17">
        <f t="shared" si="38"/>
        <v>344</v>
      </c>
      <c r="G24" s="17">
        <f t="shared" si="38"/>
        <v>326</v>
      </c>
      <c r="H24" s="17">
        <f t="shared" ref="H24" si="39">H54+H84+H114+H144+H174+H204+H234+H264+H294</f>
        <v>330</v>
      </c>
      <c r="K24" s="15" t="s">
        <v>200</v>
      </c>
      <c r="L24" s="17">
        <f>N11</f>
        <v>0.51355643440786092</v>
      </c>
      <c r="M24" s="17">
        <f>O11</f>
        <v>0.53369787494497201</v>
      </c>
      <c r="N24" s="17">
        <f t="shared" si="26"/>
        <v>0.52098444070345951</v>
      </c>
      <c r="O24" s="17">
        <f t="shared" si="29"/>
        <v>0.465949831084084</v>
      </c>
    </row>
    <row r="25" spans="1:15">
      <c r="A25" s="9">
        <v>9</v>
      </c>
      <c r="B25" s="10" t="s">
        <v>201</v>
      </c>
      <c r="C25" s="17">
        <f t="shared" ref="C25:G25" si="40">C55+C85+C115+C145+C175+C205+C235+C265+C295</f>
        <v>0</v>
      </c>
      <c r="D25" s="17">
        <f t="shared" si="40"/>
        <v>0</v>
      </c>
      <c r="E25" s="17">
        <f t="shared" si="40"/>
        <v>223</v>
      </c>
      <c r="F25" s="17">
        <f t="shared" si="40"/>
        <v>207</v>
      </c>
      <c r="G25" s="17">
        <f t="shared" si="40"/>
        <v>184</v>
      </c>
      <c r="H25" s="17">
        <f t="shared" ref="H25" si="41">H55+H85+H115+H145+H175+H205+H235+H265+H295</f>
        <v>158</v>
      </c>
      <c r="K25" s="15" t="s">
        <v>202</v>
      </c>
      <c r="L25" s="17">
        <f>L12</f>
        <v>0.36861562211373322</v>
      </c>
      <c r="M25" s="17">
        <f>N12</f>
        <v>0.53375716710244614</v>
      </c>
      <c r="N25" s="17">
        <f t="shared" si="26"/>
        <v>0.7173145429493285</v>
      </c>
      <c r="O25" s="17">
        <f t="shared" si="29"/>
        <v>0.52582374950972699</v>
      </c>
    </row>
    <row r="26" spans="1:15">
      <c r="A26" s="9">
        <v>10</v>
      </c>
      <c r="B26" s="10" t="s">
        <v>203</v>
      </c>
      <c r="C26" s="17">
        <f t="shared" ref="C26:G26" si="42">C56+C86+C116+C146+C176+C206+C236+C266+C296</f>
        <v>450</v>
      </c>
      <c r="D26" s="17">
        <f t="shared" si="42"/>
        <v>458</v>
      </c>
      <c r="E26" s="17">
        <f t="shared" si="42"/>
        <v>545</v>
      </c>
      <c r="F26" s="17">
        <f t="shared" si="42"/>
        <v>620</v>
      </c>
      <c r="G26" s="17">
        <f t="shared" si="42"/>
        <v>633</v>
      </c>
      <c r="H26" s="17">
        <f t="shared" ref="H26" si="43">H56+H86+H116+H146+H176+H206+H236+H266+H296</f>
        <v>488</v>
      </c>
      <c r="K26" s="15" t="s">
        <v>204</v>
      </c>
      <c r="L26" s="17">
        <f>L13</f>
        <v>0.7582166962223269</v>
      </c>
      <c r="M26" s="17">
        <f>N13</f>
        <v>0.77370366867874807</v>
      </c>
      <c r="N26" s="17">
        <f t="shared" si="26"/>
        <v>0.78582698063122047</v>
      </c>
      <c r="O26" s="17">
        <f t="shared" si="29"/>
        <v>0.79051793280806659</v>
      </c>
    </row>
    <row r="27" spans="1:15">
      <c r="A27" s="9">
        <v>11</v>
      </c>
      <c r="B27" s="10" t="s">
        <v>205</v>
      </c>
      <c r="C27" s="17">
        <f t="shared" ref="C27:G27" si="44">C57+C87+C117+C147+C177+C207+C237+C267+C297</f>
        <v>713</v>
      </c>
      <c r="D27" s="17">
        <f t="shared" si="44"/>
        <v>670</v>
      </c>
      <c r="E27" s="17">
        <f t="shared" si="44"/>
        <v>684</v>
      </c>
      <c r="F27" s="17">
        <f t="shared" si="44"/>
        <v>721</v>
      </c>
      <c r="G27" s="17">
        <f t="shared" si="44"/>
        <v>689</v>
      </c>
      <c r="H27" s="17">
        <f t="shared" ref="H27" si="45">H57+H87+H117+H147+H177+H207+H237+H267+H297</f>
        <v>626</v>
      </c>
      <c r="K27" s="15" t="s">
        <v>206</v>
      </c>
      <c r="L27" s="17">
        <f>L14</f>
        <v>0.92822562655471008</v>
      </c>
      <c r="M27" s="17">
        <f>N14</f>
        <v>0.94718512030289537</v>
      </c>
      <c r="N27" s="17">
        <f t="shared" si="26"/>
        <v>0.96202674656761467</v>
      </c>
      <c r="O27" s="17">
        <f t="shared" si="29"/>
        <v>0.96776951383347087</v>
      </c>
    </row>
    <row r="28" spans="1:15">
      <c r="A28" s="9">
        <v>12</v>
      </c>
      <c r="B28" s="10" t="s">
        <v>207</v>
      </c>
      <c r="C28" s="17">
        <f>C58+C88+C118+C148+C178+C208+C238+C268+C298</f>
        <v>19</v>
      </c>
      <c r="D28" s="17">
        <f t="shared" ref="D28:G28" si="46">D58+D88+D118+D148+D178+D208+D238+D268+D298</f>
        <v>19</v>
      </c>
      <c r="E28" s="17">
        <f t="shared" si="46"/>
        <v>19</v>
      </c>
      <c r="F28" s="17">
        <f t="shared" si="46"/>
        <v>19</v>
      </c>
      <c r="G28" s="17">
        <f t="shared" si="46"/>
        <v>19</v>
      </c>
      <c r="H28" s="17">
        <f t="shared" ref="H28" si="47">H58+H88+H118+H148+H178+H208+H238+H268+H298</f>
        <v>19</v>
      </c>
      <c r="K28" s="15" t="s">
        <v>208</v>
      </c>
      <c r="L28" s="17">
        <f>L15</f>
        <v>0.75591666159051019</v>
      </c>
      <c r="M28" s="17">
        <f>N15</f>
        <v>0.81959363963516774</v>
      </c>
      <c r="N28" s="17">
        <f t="shared" si="26"/>
        <v>0.82556873029956024</v>
      </c>
      <c r="O28" s="17">
        <f t="shared" si="29"/>
        <v>0.83049691872778675</v>
      </c>
    </row>
    <row r="29" spans="1:15">
      <c r="A29" s="9">
        <v>13</v>
      </c>
      <c r="B29" s="10" t="s">
        <v>209</v>
      </c>
      <c r="C29" s="17">
        <f t="shared" ref="C29:G29" si="48">C59+C89+C119+C149+C179+C209+C239+C269+C299</f>
        <v>9</v>
      </c>
      <c r="D29" s="17">
        <f t="shared" si="48"/>
        <v>9</v>
      </c>
      <c r="E29" s="17">
        <f t="shared" si="48"/>
        <v>9</v>
      </c>
      <c r="F29" s="17">
        <f t="shared" si="48"/>
        <v>9</v>
      </c>
      <c r="G29" s="17">
        <f t="shared" si="48"/>
        <v>9</v>
      </c>
      <c r="H29" s="17">
        <f t="shared" ref="H29" si="49">H59+H89+H119+H149+H179+H209+H239+H269+H299</f>
        <v>9</v>
      </c>
      <c r="M29" t="s">
        <v>210</v>
      </c>
      <c r="N29" s="52">
        <f>AVERAGE(N18:N28)</f>
        <v>0.8732154316123395</v>
      </c>
    </row>
    <row r="30" spans="1:15">
      <c r="A30" s="9">
        <v>14</v>
      </c>
      <c r="B30" s="10" t="s">
        <v>211</v>
      </c>
      <c r="C30" s="17">
        <f t="shared" ref="C30:G30" si="50">C60+C90+C120+C150+C180+C210+C240+C270+C300</f>
        <v>63</v>
      </c>
      <c r="D30" s="17">
        <f t="shared" si="50"/>
        <v>65</v>
      </c>
      <c r="E30" s="17">
        <f t="shared" si="50"/>
        <v>70</v>
      </c>
      <c r="F30" s="17">
        <f t="shared" si="50"/>
        <v>69</v>
      </c>
      <c r="G30" s="17">
        <f t="shared" si="50"/>
        <v>69</v>
      </c>
      <c r="H30" s="17">
        <f t="shared" ref="H30" si="51">H60+H90+H120+H150+H180+H210+H240+H270+H300</f>
        <v>69</v>
      </c>
      <c r="M30" t="s">
        <v>212</v>
      </c>
      <c r="N30" s="52">
        <f>STDEV(N18:N28)</f>
        <v>0.2082389717854557</v>
      </c>
    </row>
    <row r="31" spans="1:15">
      <c r="A31" s="9">
        <v>15</v>
      </c>
      <c r="B31" s="10" t="s">
        <v>213</v>
      </c>
      <c r="C31" s="17">
        <f t="shared" ref="C31:G31" si="52">C61+C91+C121+C151+C181+C211+C241+C271+C301</f>
        <v>20486</v>
      </c>
      <c r="D31" s="17">
        <f t="shared" si="52"/>
        <v>20090</v>
      </c>
      <c r="E31" s="17">
        <f t="shared" si="52"/>
        <v>19779</v>
      </c>
      <c r="F31" s="17">
        <f t="shared" si="52"/>
        <v>19490</v>
      </c>
      <c r="G31" s="17">
        <f t="shared" si="52"/>
        <v>19252</v>
      </c>
      <c r="H31" s="17">
        <f t="shared" ref="H31" si="53">H61+H91+H121+H151+H181+H211+H241+H271+H301</f>
        <v>19054</v>
      </c>
    </row>
    <row r="32" spans="1:15" ht="16">
      <c r="A32" s="20"/>
    </row>
    <row r="33" spans="1:17" ht="16">
      <c r="A33" s="20" t="s">
        <v>364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4">C47/C61*1000</f>
        <v>17.668655346489214</v>
      </c>
      <c r="D35" s="17">
        <f t="shared" si="54"/>
        <v>18.522806205140078</v>
      </c>
      <c r="E35" s="17">
        <f t="shared" si="54"/>
        <v>17.041420118343193</v>
      </c>
      <c r="F35" s="17">
        <f t="shared" si="54"/>
        <v>17.476657888436677</v>
      </c>
      <c r="G35" s="17">
        <f t="shared" si="54"/>
        <v>14.878048780487804</v>
      </c>
      <c r="H35" s="17">
        <f t="shared" ref="H35" si="55">H47/H61*1000</f>
        <v>16.272189349112427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6">IF(C35/$I35&gt;1,2^((1-$I35/C35)/LN(10/3)),2^(-LOG($I35/C35,10/3)))</f>
        <v>1.5110372106716266</v>
      </c>
      <c r="M35" s="17">
        <f t="shared" si="56"/>
        <v>1.5224321143171222</v>
      </c>
      <c r="N35" s="17">
        <f t="shared" si="56"/>
        <v>1.5020033450043309</v>
      </c>
      <c r="O35" s="17">
        <f t="shared" si="56"/>
        <v>1.5083351260656341</v>
      </c>
      <c r="P35" s="17">
        <f t="shared" si="56"/>
        <v>1.4655609917679489</v>
      </c>
      <c r="Q35" s="17">
        <f t="shared" si="56"/>
        <v>1.4900573655988907</v>
      </c>
    </row>
    <row r="36" spans="1:17">
      <c r="A36" s="9">
        <v>2</v>
      </c>
      <c r="B36" s="15" t="s">
        <v>176</v>
      </c>
      <c r="C36" s="17">
        <f t="shared" ref="C36:G36" si="57">C48/C61*1000</f>
        <v>2.5240936209270304</v>
      </c>
      <c r="D36" s="17">
        <f t="shared" si="57"/>
        <v>3.2414910858995136</v>
      </c>
      <c r="E36" s="17">
        <f t="shared" si="57"/>
        <v>4.4970414201183431</v>
      </c>
      <c r="F36" s="17">
        <f t="shared" si="57"/>
        <v>4.5487191764424226</v>
      </c>
      <c r="G36" s="17">
        <f t="shared" si="57"/>
        <v>4.8780487804878048</v>
      </c>
      <c r="H36" s="17">
        <f t="shared" ref="H36" si="58">H48/H61*1000</f>
        <v>5.1775147928994087</v>
      </c>
      <c r="I36" s="18">
        <f>Показатели!$E$3</f>
        <v>4</v>
      </c>
      <c r="J36" s="9">
        <v>2</v>
      </c>
      <c r="K36" s="15" t="s">
        <v>176</v>
      </c>
      <c r="L36" s="17">
        <f t="shared" si="56"/>
        <v>0.7671545198840285</v>
      </c>
      <c r="M36" s="17">
        <f t="shared" si="56"/>
        <v>0.88598902634688947</v>
      </c>
      <c r="N36" s="17">
        <f t="shared" si="56"/>
        <v>1.0656999778214111</v>
      </c>
      <c r="O36" s="17">
        <f t="shared" si="56"/>
        <v>1.0719180433319306</v>
      </c>
      <c r="P36" s="17">
        <f t="shared" si="56"/>
        <v>1.109188864674344</v>
      </c>
      <c r="Q36" s="17">
        <f t="shared" si="56"/>
        <v>1.139893017323808</v>
      </c>
    </row>
    <row r="37" spans="1:17">
      <c r="A37" s="9">
        <v>3</v>
      </c>
      <c r="B37" s="15" t="s">
        <v>177</v>
      </c>
      <c r="C37" s="17">
        <f>C49/C61*1000+0.00001</f>
        <v>2.7535666773749425</v>
      </c>
      <c r="D37" s="17">
        <f>D49/D61*1000+0.00001</f>
        <v>2.8247379462838622</v>
      </c>
      <c r="E37" s="17">
        <f>E49/E61*1000+0.00001</f>
        <v>2.6272289349112423</v>
      </c>
      <c r="F37" s="17">
        <f>F49/F61*1000+0.00001</f>
        <v>2.130725824754609</v>
      </c>
      <c r="G37" s="17">
        <f>G49/G61*1000</f>
        <v>2.975609756097561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56"/>
        <v>1.1706462808678388</v>
      </c>
      <c r="M37" s="17">
        <f t="shared" si="56"/>
        <v>1.1830452408139018</v>
      </c>
      <c r="N37" s="17">
        <f t="shared" si="56"/>
        <v>1.1473415071544517</v>
      </c>
      <c r="O37" s="17">
        <f t="shared" si="56"/>
        <v>1.0359530061203459</v>
      </c>
      <c r="P37" s="17">
        <f t="shared" si="56"/>
        <v>1.2077505198924097</v>
      </c>
      <c r="Q37" s="17">
        <f t="shared" si="56"/>
        <v>8.8737830999390996E-4</v>
      </c>
    </row>
    <row r="38" spans="1:17">
      <c r="A38" s="9">
        <v>4</v>
      </c>
      <c r="B38" s="15" t="s">
        <v>178</v>
      </c>
      <c r="C38" s="17">
        <f t="shared" ref="C38:G38" si="59">C50/C61*1000</f>
        <v>31.115190454336851</v>
      </c>
      <c r="D38" s="17">
        <f t="shared" si="59"/>
        <v>32.021301227135915</v>
      </c>
      <c r="E38" s="17">
        <f t="shared" si="59"/>
        <v>33.230769230769234</v>
      </c>
      <c r="F38" s="17">
        <f t="shared" si="59"/>
        <v>34.259037586784771</v>
      </c>
      <c r="G38" s="17">
        <f t="shared" si="59"/>
        <v>34.878048780487809</v>
      </c>
      <c r="H38" s="17">
        <f t="shared" ref="H38" si="60">H50/H61*1000</f>
        <v>34.812623274161737</v>
      </c>
      <c r="I38" s="18">
        <f>Показатели!$E$5</f>
        <v>30</v>
      </c>
      <c r="J38" s="9">
        <v>4</v>
      </c>
      <c r="K38" s="15" t="s">
        <v>178</v>
      </c>
      <c r="L38" s="17">
        <f t="shared" si="56"/>
        <v>1.0208484467308425</v>
      </c>
      <c r="M38" s="17">
        <f t="shared" si="56"/>
        <v>1.0370097512504288</v>
      </c>
      <c r="N38" s="17">
        <f t="shared" si="56"/>
        <v>1.0575685487532305</v>
      </c>
      <c r="O38" s="17">
        <f t="shared" si="56"/>
        <v>1.0741958343201603</v>
      </c>
      <c r="P38" s="17">
        <f t="shared" si="56"/>
        <v>1.0838503176549648</v>
      </c>
      <c r="Q38" s="17">
        <f t="shared" si="56"/>
        <v>1.0828420973587594</v>
      </c>
    </row>
    <row r="39" spans="1:17">
      <c r="A39" s="9">
        <v>5</v>
      </c>
      <c r="B39" s="15" t="s">
        <v>179</v>
      </c>
      <c r="C39" s="17">
        <f t="shared" ref="C39:G39" si="61">C51/C61*1000</f>
        <v>5.6677374942634238</v>
      </c>
      <c r="D39" s="17">
        <f t="shared" si="61"/>
        <v>5.7189164158369996</v>
      </c>
      <c r="E39" s="17">
        <f t="shared" si="61"/>
        <v>5.940828402366864</v>
      </c>
      <c r="F39" s="17">
        <f t="shared" si="61"/>
        <v>6.0090974383528852</v>
      </c>
      <c r="G39" s="17">
        <f t="shared" si="61"/>
        <v>6.1219512195121952</v>
      </c>
      <c r="H39" s="17">
        <f t="shared" ref="H39" si="62">H51/H61*1000</f>
        <v>5.7692307692307683</v>
      </c>
      <c r="I39" s="18">
        <f>Показатели!$E$6</f>
        <v>8</v>
      </c>
      <c r="J39" s="9">
        <v>5</v>
      </c>
      <c r="K39" s="15" t="s">
        <v>179</v>
      </c>
      <c r="L39" s="17">
        <f t="shared" si="56"/>
        <v>0.82002403817012515</v>
      </c>
      <c r="M39" s="17">
        <f t="shared" si="56"/>
        <v>0.82427892082368082</v>
      </c>
      <c r="N39" s="17">
        <f t="shared" si="56"/>
        <v>0.84254414739449701</v>
      </c>
      <c r="O39" s="17">
        <f t="shared" si="56"/>
        <v>0.84810477658709993</v>
      </c>
      <c r="P39" s="17">
        <f t="shared" si="56"/>
        <v>0.85723847647190177</v>
      </c>
      <c r="Q39" s="17">
        <f t="shared" si="56"/>
        <v>0.8284462055556937</v>
      </c>
    </row>
    <row r="40" spans="1:17">
      <c r="A40" s="9">
        <v>6</v>
      </c>
      <c r="B40" s="15" t="s">
        <v>180</v>
      </c>
      <c r="C40" s="17">
        <f t="shared" ref="C40:G40" si="63">(C52-C53)/C52*100</f>
        <v>2.2058771699697237</v>
      </c>
      <c r="D40" s="17">
        <f t="shared" si="63"/>
        <v>-4.8296644632679664</v>
      </c>
      <c r="E40" s="17">
        <f t="shared" si="63"/>
        <v>1.2978663235750203</v>
      </c>
      <c r="F40" s="17">
        <f t="shared" si="63"/>
        <v>-0.31073254864861966</v>
      </c>
      <c r="G40" s="17">
        <f t="shared" si="63"/>
        <v>-0.45342236982298162</v>
      </c>
      <c r="H40" s="17">
        <f t="shared" ref="H40" si="64">(H52-H53)/H52*100</f>
        <v>-0.70098924835331222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5">(ATAN((C40+2.4)/10)+3.1415/2)/3.1415*1.75</f>
        <v>1.1154397543378032</v>
      </c>
      <c r="M40" s="17">
        <f t="shared" si="65"/>
        <v>0.74222618175805244</v>
      </c>
      <c r="N40" s="17">
        <f t="shared" si="65"/>
        <v>1.072305874426922</v>
      </c>
      <c r="O40" s="17">
        <f t="shared" si="65"/>
        <v>0.98973407165450156</v>
      </c>
      <c r="P40" s="17">
        <f t="shared" si="65"/>
        <v>0.98209652180266738</v>
      </c>
      <c r="Q40" s="17">
        <f t="shared" si="65"/>
        <v>0.96874964710847278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-5.2071005917159763</v>
      </c>
      <c r="F41" s="17">
        <f>(F55-F54)/F61*1000</f>
        <v>-6.7033756284414645</v>
      </c>
      <c r="G41" s="17">
        <f>(G55-G54)/G61*1000</f>
        <v>-8.536585365853659</v>
      </c>
      <c r="H41" s="17">
        <f>(H55-H54)/H61*1000</f>
        <v>-8.1360946745562135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6">(ATAN(E41/10)+3.1415/2)/3.1415*1.75</f>
        <v>0.60756832831167396</v>
      </c>
      <c r="O41" s="17">
        <f t="shared" si="66"/>
        <v>0.54603471073399734</v>
      </c>
      <c r="P41" s="17">
        <f t="shared" si="66"/>
        <v>0.481374389872821</v>
      </c>
      <c r="Q41" s="17">
        <f t="shared" si="66"/>
        <v>0.49453753130740546</v>
      </c>
    </row>
    <row r="42" spans="1:17">
      <c r="A42" s="9">
        <v>8</v>
      </c>
      <c r="B42" s="15" t="s">
        <v>182</v>
      </c>
      <c r="C42" s="17">
        <f t="shared" ref="C42:H42" si="67">(C56-C57)/C61*1000</f>
        <v>-0.2294630564479119</v>
      </c>
      <c r="D42" s="17">
        <f t="shared" si="67"/>
        <v>-20.60662190321834</v>
      </c>
      <c r="E42" s="17">
        <f t="shared" si="67"/>
        <v>-6.1538461538461542</v>
      </c>
      <c r="F42" s="17">
        <f t="shared" si="67"/>
        <v>-11.730907349772563</v>
      </c>
      <c r="G42" s="17">
        <f t="shared" si="67"/>
        <v>-2.1951219512195124</v>
      </c>
      <c r="H42" s="17">
        <f t="shared" si="67"/>
        <v>-12.32741617357002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0.86221980287155076</v>
      </c>
      <c r="M42" s="17">
        <f>(ATAN(D42/10)+3.1415/2)/3.1415*1.75</f>
        <v>0.25165507815334837</v>
      </c>
      <c r="N42" s="17">
        <f t="shared" si="66"/>
        <v>0.56769577608627819</v>
      </c>
      <c r="O42" s="17">
        <f t="shared" si="66"/>
        <v>0.39320980856971011</v>
      </c>
      <c r="P42" s="17">
        <f t="shared" si="66"/>
        <v>0.75462797978055829</v>
      </c>
      <c r="Q42" s="17">
        <f t="shared" si="66"/>
        <v>0.37962809933382718</v>
      </c>
    </row>
    <row r="43" spans="1:17">
      <c r="A43" s="9">
        <v>9</v>
      </c>
      <c r="B43" s="15" t="s">
        <v>183</v>
      </c>
      <c r="C43" s="17">
        <f t="shared" ref="C43:G43" si="68">C58/C61*1000</f>
        <v>0.4589261128958238</v>
      </c>
      <c r="D43" s="17">
        <f t="shared" si="68"/>
        <v>0.46307015512850197</v>
      </c>
      <c r="E43" s="17">
        <f t="shared" si="68"/>
        <v>0.47337278106508873</v>
      </c>
      <c r="F43" s="17">
        <f t="shared" si="68"/>
        <v>0.47881254488867608</v>
      </c>
      <c r="G43" s="17">
        <f t="shared" si="68"/>
        <v>0.48780487804878048</v>
      </c>
      <c r="H43" s="17">
        <f t="shared" ref="H43" si="69">H58/H61*1000</f>
        <v>0.49309664694280081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0">IF(C43/$I43&gt;1,2^((1-$I43/C43)/LN(10/3)),2^(-LOG($I43/C43,10/3)))</f>
        <v>0.50568609825387789</v>
      </c>
      <c r="M43" s="17">
        <f t="shared" si="70"/>
        <v>0.50830996646682203</v>
      </c>
      <c r="N43" s="17">
        <f t="shared" si="70"/>
        <v>0.51479041941210957</v>
      </c>
      <c r="O43" s="17">
        <f t="shared" si="70"/>
        <v>0.51818793708890731</v>
      </c>
      <c r="P43" s="17">
        <f t="shared" si="70"/>
        <v>0.52376858376365054</v>
      </c>
      <c r="Q43" s="17">
        <f t="shared" si="70"/>
        <v>0.52703226304319428</v>
      </c>
    </row>
    <row r="44" spans="1:17">
      <c r="A44" s="9">
        <v>10</v>
      </c>
      <c r="B44" s="15" t="s">
        <v>184</v>
      </c>
      <c r="C44" s="17">
        <f t="shared" ref="C44:G44" si="71">C59/C61*100</f>
        <v>2.2946305644791189E-2</v>
      </c>
      <c r="D44" s="17">
        <f t="shared" si="71"/>
        <v>2.3153507756425096E-2</v>
      </c>
      <c r="E44" s="17">
        <f t="shared" si="71"/>
        <v>2.3668639053254437E-2</v>
      </c>
      <c r="F44" s="17">
        <f t="shared" si="71"/>
        <v>2.3940627244433802E-2</v>
      </c>
      <c r="G44" s="17">
        <f t="shared" si="71"/>
        <v>2.4390243902439025E-2</v>
      </c>
      <c r="H44" s="17">
        <f t="shared" ref="H44" si="72">H59/H61*100</f>
        <v>2.465483234714004E-2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0"/>
        <v>0.63864524514232923</v>
      </c>
      <c r="M44" s="17">
        <f t="shared" si="70"/>
        <v>0.64195900236022196</v>
      </c>
      <c r="N44" s="17">
        <f t="shared" si="70"/>
        <v>0.65014334927853235</v>
      </c>
      <c r="O44" s="17">
        <f t="shared" si="70"/>
        <v>0.65443417023854333</v>
      </c>
      <c r="P44" s="17">
        <f t="shared" si="70"/>
        <v>0.66148212642312265</v>
      </c>
      <c r="Q44" s="17">
        <f t="shared" si="70"/>
        <v>0.66560391909400518</v>
      </c>
    </row>
    <row r="45" spans="1:17">
      <c r="A45" s="9">
        <v>11</v>
      </c>
      <c r="B45" s="15" t="s">
        <v>185</v>
      </c>
      <c r="C45" s="17">
        <f t="shared" ref="C45:G45" si="73">C60/C61*1000</f>
        <v>6.6544286369894454</v>
      </c>
      <c r="D45" s="17">
        <f t="shared" si="73"/>
        <v>7.1775874044917805</v>
      </c>
      <c r="E45" s="17">
        <f t="shared" si="73"/>
        <v>8.2840236686390529</v>
      </c>
      <c r="F45" s="17">
        <f t="shared" si="73"/>
        <v>8.3792195355518331</v>
      </c>
      <c r="G45" s="17">
        <f t="shared" si="73"/>
        <v>8.536585365853659</v>
      </c>
      <c r="H45" s="17">
        <f t="shared" ref="H45" si="74">H60/H61*1000</f>
        <v>8.6291913214990146</v>
      </c>
      <c r="I45" s="18">
        <f>Показатели!$E$12</f>
        <v>5</v>
      </c>
      <c r="J45" s="9">
        <v>11</v>
      </c>
      <c r="K45" s="15" t="s">
        <v>185</v>
      </c>
      <c r="L45" s="17">
        <f t="shared" si="70"/>
        <v>1.1538856449781054</v>
      </c>
      <c r="M45" s="17">
        <f t="shared" si="70"/>
        <v>1.1908472168362521</v>
      </c>
      <c r="N45" s="17">
        <f t="shared" si="70"/>
        <v>1.256374919301231</v>
      </c>
      <c r="O45" s="17">
        <f t="shared" si="70"/>
        <v>1.2613446032363456</v>
      </c>
      <c r="P45" s="17">
        <f t="shared" si="70"/>
        <v>1.2693578979642677</v>
      </c>
      <c r="Q45" s="17">
        <f t="shared" si="70"/>
        <v>1.2739597596075911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77</v>
      </c>
      <c r="D47" s="17">
        <v>80</v>
      </c>
      <c r="E47" s="17">
        <v>72</v>
      </c>
      <c r="F47" s="17">
        <v>73</v>
      </c>
      <c r="G47" s="17">
        <v>61</v>
      </c>
      <c r="H47" s="17">
        <v>66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11</v>
      </c>
      <c r="D48" s="17">
        <v>14</v>
      </c>
      <c r="E48" s="17">
        <v>19</v>
      </c>
      <c r="F48" s="17">
        <v>19</v>
      </c>
      <c r="G48" s="17">
        <v>20</v>
      </c>
      <c r="H48" s="17">
        <v>21</v>
      </c>
      <c r="K48" s="15" t="s">
        <v>187</v>
      </c>
      <c r="L48" s="17">
        <f t="shared" ref="L48:L53" si="75">L35</f>
        <v>1.5110372106716266</v>
      </c>
      <c r="M48" s="17">
        <f t="shared" ref="M48:M53" si="76">N35</f>
        <v>1.5020033450043309</v>
      </c>
      <c r="N48" s="17">
        <f t="shared" ref="N48:N58" si="77">P35</f>
        <v>1.4655609917679489</v>
      </c>
      <c r="O48" s="17">
        <f>Q35</f>
        <v>1.4900573655988907</v>
      </c>
    </row>
    <row r="49" spans="1:17">
      <c r="A49" s="9">
        <v>3</v>
      </c>
      <c r="B49" s="10" t="s">
        <v>189</v>
      </c>
      <c r="C49" s="17">
        <v>12</v>
      </c>
      <c r="D49" s="17">
        <v>12.2</v>
      </c>
      <c r="E49" s="17">
        <v>11.1</v>
      </c>
      <c r="F49" s="17">
        <v>8.9</v>
      </c>
      <c r="G49" s="17">
        <v>12.2</v>
      </c>
      <c r="H49" s="17">
        <v>0</v>
      </c>
      <c r="K49" s="15" t="s">
        <v>190</v>
      </c>
      <c r="L49" s="17">
        <f t="shared" si="75"/>
        <v>0.7671545198840285</v>
      </c>
      <c r="M49" s="17">
        <f t="shared" si="76"/>
        <v>1.0656999778214111</v>
      </c>
      <c r="N49" s="17">
        <f t="shared" si="77"/>
        <v>1.109188864674344</v>
      </c>
      <c r="O49" s="17">
        <f t="shared" ref="O49:O58" si="78">Q36</f>
        <v>1.139893017323808</v>
      </c>
    </row>
    <row r="50" spans="1:17">
      <c r="A50" s="9">
        <v>4</v>
      </c>
      <c r="B50" s="10" t="s">
        <v>191</v>
      </c>
      <c r="C50" s="17">
        <v>135.6</v>
      </c>
      <c r="D50" s="17">
        <v>138.30000000000001</v>
      </c>
      <c r="E50" s="17">
        <v>140.4</v>
      </c>
      <c r="F50" s="17">
        <v>143.1</v>
      </c>
      <c r="G50" s="17">
        <v>143</v>
      </c>
      <c r="H50" s="17">
        <v>141.19999999999999</v>
      </c>
      <c r="K50" s="15" t="s">
        <v>192</v>
      </c>
      <c r="L50" s="17">
        <f t="shared" si="75"/>
        <v>1.1706462808678388</v>
      </c>
      <c r="M50" s="17">
        <f t="shared" si="76"/>
        <v>1.1473415071544517</v>
      </c>
      <c r="N50" s="17">
        <f t="shared" si="77"/>
        <v>1.2077505198924097</v>
      </c>
      <c r="O50" s="17">
        <f t="shared" si="78"/>
        <v>8.8737830999390996E-4</v>
      </c>
    </row>
    <row r="51" spans="1:17">
      <c r="A51" s="9">
        <v>5</v>
      </c>
      <c r="B51" s="10" t="s">
        <v>193</v>
      </c>
      <c r="C51" s="17">
        <v>24.7</v>
      </c>
      <c r="D51" s="17">
        <v>24.7</v>
      </c>
      <c r="E51" s="17">
        <v>25.1</v>
      </c>
      <c r="F51" s="17">
        <v>25.1</v>
      </c>
      <c r="G51" s="17">
        <v>25.1</v>
      </c>
      <c r="H51" s="17">
        <v>23.4</v>
      </c>
      <c r="K51" s="15" t="s">
        <v>194</v>
      </c>
      <c r="L51" s="17">
        <f t="shared" si="75"/>
        <v>1.0208484467308425</v>
      </c>
      <c r="M51" s="17">
        <f t="shared" si="76"/>
        <v>1.0575685487532305</v>
      </c>
      <c r="N51" s="17">
        <f t="shared" si="77"/>
        <v>1.0838503176549648</v>
      </c>
      <c r="O51" s="17">
        <f t="shared" si="78"/>
        <v>1.0828420973587594</v>
      </c>
    </row>
    <row r="52" spans="1:17">
      <c r="A52" s="9">
        <v>6</v>
      </c>
      <c r="B52" s="10" t="s">
        <v>195</v>
      </c>
      <c r="C52" s="17">
        <v>780270.1</v>
      </c>
      <c r="D52" s="17">
        <v>744788.8</v>
      </c>
      <c r="E52" s="17">
        <v>819683.8</v>
      </c>
      <c r="F52" s="17">
        <v>832130.4</v>
      </c>
      <c r="G52" s="17">
        <v>1176386.6000000001</v>
      </c>
      <c r="H52" s="17">
        <v>1115038.5</v>
      </c>
      <c r="K52" s="15" t="s">
        <v>196</v>
      </c>
      <c r="L52" s="17">
        <f t="shared" si="75"/>
        <v>0.82002403817012515</v>
      </c>
      <c r="M52" s="17">
        <f t="shared" si="76"/>
        <v>0.84254414739449701</v>
      </c>
      <c r="N52" s="17">
        <f t="shared" si="77"/>
        <v>0.85723847647190177</v>
      </c>
      <c r="O52" s="17">
        <f t="shared" si="78"/>
        <v>0.8284462055556937</v>
      </c>
    </row>
    <row r="53" spans="1:17">
      <c r="A53" s="9">
        <v>7</v>
      </c>
      <c r="B53" s="10" t="s">
        <v>197</v>
      </c>
      <c r="C53" s="17">
        <v>763058.3</v>
      </c>
      <c r="D53" s="17">
        <v>780759.6</v>
      </c>
      <c r="E53" s="17">
        <v>809045.4</v>
      </c>
      <c r="F53" s="17">
        <v>834716.1</v>
      </c>
      <c r="G53" s="17">
        <v>1181720.6000000001</v>
      </c>
      <c r="H53" s="17">
        <v>1122854.8</v>
      </c>
      <c r="K53" s="15" t="s">
        <v>198</v>
      </c>
      <c r="L53" s="17">
        <f t="shared" si="75"/>
        <v>1.1154397543378032</v>
      </c>
      <c r="M53" s="17">
        <f t="shared" si="76"/>
        <v>1.072305874426922</v>
      </c>
      <c r="N53" s="17">
        <f t="shared" si="77"/>
        <v>0.98209652180266738</v>
      </c>
      <c r="O53" s="17">
        <f t="shared" si="78"/>
        <v>0.96874964710847278</v>
      </c>
    </row>
    <row r="54" spans="1:17">
      <c r="A54" s="9">
        <v>8</v>
      </c>
      <c r="B54" s="10" t="s">
        <v>199</v>
      </c>
      <c r="C54" s="17"/>
      <c r="D54" s="17"/>
      <c r="E54" s="17">
        <v>91</v>
      </c>
      <c r="F54" s="17">
        <v>88</v>
      </c>
      <c r="G54" s="17">
        <v>81</v>
      </c>
      <c r="H54" s="17">
        <v>83</v>
      </c>
      <c r="K54" s="15" t="s">
        <v>200</v>
      </c>
      <c r="L54" s="17">
        <f>N41</f>
        <v>0.60756832831167396</v>
      </c>
      <c r="M54" s="17">
        <f>O41</f>
        <v>0.54603471073399734</v>
      </c>
      <c r="N54" s="17">
        <f t="shared" si="77"/>
        <v>0.481374389872821</v>
      </c>
      <c r="O54" s="17">
        <f t="shared" si="78"/>
        <v>0.49453753130740546</v>
      </c>
    </row>
    <row r="55" spans="1:17">
      <c r="A55" s="9">
        <v>9</v>
      </c>
      <c r="B55" s="10" t="s">
        <v>201</v>
      </c>
      <c r="C55" s="17"/>
      <c r="D55" s="17"/>
      <c r="E55" s="17">
        <v>69</v>
      </c>
      <c r="F55" s="17">
        <v>60</v>
      </c>
      <c r="G55" s="17">
        <v>46</v>
      </c>
      <c r="H55" s="17">
        <v>50</v>
      </c>
      <c r="K55" s="15" t="s">
        <v>202</v>
      </c>
      <c r="L55" s="17">
        <f>L42</f>
        <v>0.86221980287155076</v>
      </c>
      <c r="M55" s="17">
        <f>N42</f>
        <v>0.56769577608627819</v>
      </c>
      <c r="N55" s="17">
        <f t="shared" si="77"/>
        <v>0.75462797978055829</v>
      </c>
      <c r="O55" s="17">
        <f t="shared" si="78"/>
        <v>0.37962809933382718</v>
      </c>
    </row>
    <row r="56" spans="1:17">
      <c r="A56" s="9">
        <v>10</v>
      </c>
      <c r="B56" s="10" t="s">
        <v>203</v>
      </c>
      <c r="C56" s="17">
        <v>1</v>
      </c>
      <c r="D56" s="17">
        <v>82</v>
      </c>
      <c r="E56" s="17">
        <v>127</v>
      </c>
      <c r="F56" s="17">
        <v>134</v>
      </c>
      <c r="G56" s="17">
        <v>156</v>
      </c>
      <c r="H56" s="17">
        <v>99</v>
      </c>
      <c r="K56" s="15" t="s">
        <v>204</v>
      </c>
      <c r="L56" s="17">
        <f>L43</f>
        <v>0.50568609825387789</v>
      </c>
      <c r="M56" s="17">
        <f>N43</f>
        <v>0.51479041941210957</v>
      </c>
      <c r="N56" s="17">
        <f t="shared" si="77"/>
        <v>0.52376858376365054</v>
      </c>
      <c r="O56" s="17">
        <f t="shared" si="78"/>
        <v>0.52703226304319428</v>
      </c>
    </row>
    <row r="57" spans="1:17">
      <c r="A57" s="9">
        <v>11</v>
      </c>
      <c r="B57" s="10" t="s">
        <v>205</v>
      </c>
      <c r="C57" s="17">
        <v>2</v>
      </c>
      <c r="D57" s="17">
        <v>171</v>
      </c>
      <c r="E57" s="17">
        <v>153</v>
      </c>
      <c r="F57" s="17">
        <v>183</v>
      </c>
      <c r="G57" s="17">
        <v>165</v>
      </c>
      <c r="H57" s="17">
        <v>149</v>
      </c>
      <c r="K57" s="15" t="s">
        <v>206</v>
      </c>
      <c r="L57" s="17">
        <f>L44</f>
        <v>0.63864524514232923</v>
      </c>
      <c r="M57" s="17">
        <f>N44</f>
        <v>0.65014334927853235</v>
      </c>
      <c r="N57" s="17">
        <f t="shared" si="77"/>
        <v>0.66148212642312265</v>
      </c>
      <c r="O57" s="17">
        <f t="shared" si="78"/>
        <v>0.66560391909400518</v>
      </c>
    </row>
    <row r="58" spans="1:17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17">
        <v>2</v>
      </c>
      <c r="H58" s="17">
        <v>2</v>
      </c>
      <c r="K58" s="15" t="s">
        <v>208</v>
      </c>
      <c r="L58" s="17">
        <f>L45</f>
        <v>1.1538856449781054</v>
      </c>
      <c r="M58" s="17">
        <f>N45</f>
        <v>1.256374919301231</v>
      </c>
      <c r="N58" s="17">
        <f t="shared" si="77"/>
        <v>1.2693578979642677</v>
      </c>
      <c r="O58" s="17">
        <f t="shared" si="78"/>
        <v>1.2739597596075911</v>
      </c>
    </row>
    <row r="59" spans="1:17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29</v>
      </c>
      <c r="D60" s="17">
        <v>31</v>
      </c>
      <c r="E60" s="17">
        <v>35</v>
      </c>
      <c r="F60" s="17">
        <v>35</v>
      </c>
      <c r="G60" s="21">
        <v>35</v>
      </c>
      <c r="H60" s="21">
        <v>35</v>
      </c>
    </row>
    <row r="61" spans="1:17">
      <c r="A61" s="9">
        <v>15</v>
      </c>
      <c r="B61" s="10" t="s">
        <v>213</v>
      </c>
      <c r="C61" s="17">
        <v>4358</v>
      </c>
      <c r="D61" s="17">
        <v>4319</v>
      </c>
      <c r="E61" s="17">
        <v>4225</v>
      </c>
      <c r="F61" s="17">
        <v>4177</v>
      </c>
      <c r="G61" s="17">
        <v>4100</v>
      </c>
      <c r="H61" s="17">
        <v>4056</v>
      </c>
    </row>
    <row r="63" spans="1:17" ht="16">
      <c r="A63" s="20" t="s">
        <v>365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79">C77/C91*1000</f>
        <v>5.333333333333333</v>
      </c>
      <c r="D65" s="17">
        <f t="shared" si="79"/>
        <v>8.5470085470085486</v>
      </c>
      <c r="E65" s="17">
        <f t="shared" si="79"/>
        <v>8.8148873653281097</v>
      </c>
      <c r="F65" s="17">
        <f t="shared" si="79"/>
        <v>8.9463220675944335</v>
      </c>
      <c r="G65" s="17">
        <f t="shared" si="79"/>
        <v>9.183673469387756</v>
      </c>
      <c r="H65" s="17">
        <f t="shared" ref="H65" si="80">H77/H91*1000</f>
        <v>9.3945720250521916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1">IF(C65/$I65&gt;1,2^((1-$I65/C65)/LN(10/3)),2^(-LOG($I65/C65,10/3)))</f>
        <v>1.0366374876400017</v>
      </c>
      <c r="M65" s="17">
        <f t="shared" si="81"/>
        <v>1.2698799984984257</v>
      </c>
      <c r="N65" s="17">
        <f t="shared" si="81"/>
        <v>1.2829439130007314</v>
      </c>
      <c r="O65" s="17">
        <f t="shared" si="81"/>
        <v>1.2891138029684377</v>
      </c>
      <c r="P65" s="17">
        <f t="shared" si="81"/>
        <v>1.2998786512440605</v>
      </c>
      <c r="Q65" s="17">
        <f t="shared" si="81"/>
        <v>1.3090575510934026</v>
      </c>
    </row>
    <row r="66" spans="1:17">
      <c r="A66" s="9">
        <v>2</v>
      </c>
      <c r="B66" s="15" t="s">
        <v>176</v>
      </c>
      <c r="C66" s="17">
        <f t="shared" ref="C66:G66" si="82">C78/C91*1000</f>
        <v>2.6666666666666665</v>
      </c>
      <c r="D66" s="17">
        <f t="shared" si="82"/>
        <v>4.7483380816714149</v>
      </c>
      <c r="E66" s="17">
        <f t="shared" si="82"/>
        <v>5.8765915768854065</v>
      </c>
      <c r="F66" s="17">
        <f t="shared" si="82"/>
        <v>5.964214711729622</v>
      </c>
      <c r="G66" s="17">
        <f t="shared" si="82"/>
        <v>6.1224489795918364</v>
      </c>
      <c r="H66" s="17">
        <f t="shared" ref="H66" si="83">H78/H91*1000</f>
        <v>6.2630480167014619</v>
      </c>
      <c r="I66" s="18">
        <f>Показатели!$E$3</f>
        <v>4</v>
      </c>
      <c r="J66" s="9">
        <v>2</v>
      </c>
      <c r="K66" s="15" t="s">
        <v>176</v>
      </c>
      <c r="L66" s="17">
        <f t="shared" si="81"/>
        <v>0.7918106368132124</v>
      </c>
      <c r="M66" s="17">
        <f t="shared" si="81"/>
        <v>1.0949765449006204</v>
      </c>
      <c r="N66" s="17">
        <f t="shared" si="81"/>
        <v>1.2018301434271337</v>
      </c>
      <c r="O66" s="17">
        <f t="shared" si="81"/>
        <v>1.2087692351640111</v>
      </c>
      <c r="P66" s="17">
        <f t="shared" si="81"/>
        <v>1.2208920369560701</v>
      </c>
      <c r="Q66" s="17">
        <f t="shared" si="81"/>
        <v>1.2312447056160303</v>
      </c>
    </row>
    <row r="67" spans="1:17">
      <c r="A67" s="9">
        <v>3</v>
      </c>
      <c r="B67" s="15" t="s">
        <v>177</v>
      </c>
      <c r="C67" s="17">
        <f>C79/C91*1000+0.00001</f>
        <v>0.97778777777777792</v>
      </c>
      <c r="D67" s="17">
        <f>D79/D91*1000+0.00001</f>
        <v>0.66477733143399809</v>
      </c>
      <c r="E67" s="17">
        <f>E79/E91*1000+0.00001</f>
        <v>0.48972596474045055</v>
      </c>
      <c r="F67" s="17">
        <f>F79/F91*1000+0.00001</f>
        <v>0.2982207355864811</v>
      </c>
      <c r="G67" s="17">
        <f>G79/G91*1000</f>
        <v>0.51020408163265307</v>
      </c>
      <c r="H67" s="17">
        <f>H79/H91*1000+0.00001</f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81"/>
        <v>0.66233190826858801</v>
      </c>
      <c r="M67" s="17">
        <f t="shared" si="81"/>
        <v>0.53040029858301319</v>
      </c>
      <c r="N67" s="17">
        <f t="shared" si="81"/>
        <v>0.44482878095332917</v>
      </c>
      <c r="O67" s="17">
        <f t="shared" si="81"/>
        <v>0.33432950815916385</v>
      </c>
      <c r="P67" s="17">
        <f t="shared" si="81"/>
        <v>0.45544436954597423</v>
      </c>
      <c r="Q67" s="17">
        <f t="shared" si="81"/>
        <v>8.8737830999390996E-4</v>
      </c>
    </row>
    <row r="68" spans="1:17">
      <c r="A68" s="9">
        <v>4</v>
      </c>
      <c r="B68" s="15" t="s">
        <v>178</v>
      </c>
      <c r="C68" s="17">
        <f t="shared" ref="C68:G68" si="84">C80/C91*1000</f>
        <v>42.133333333333333</v>
      </c>
      <c r="D68" s="17">
        <f t="shared" si="84"/>
        <v>46.343779677113005</v>
      </c>
      <c r="E68" s="17">
        <f t="shared" si="84"/>
        <v>49.167482859941238</v>
      </c>
      <c r="F68" s="17">
        <f t="shared" si="84"/>
        <v>49.999999999999993</v>
      </c>
      <c r="G68" s="17">
        <f t="shared" si="84"/>
        <v>51.326530612244895</v>
      </c>
      <c r="H68" s="17">
        <f t="shared" ref="H68" si="85">H80/H91*1000</f>
        <v>53.131524008350731</v>
      </c>
      <c r="I68" s="18">
        <f>Показатели!$E$5</f>
        <v>30</v>
      </c>
      <c r="J68" s="9">
        <v>4</v>
      </c>
      <c r="K68" s="15" t="s">
        <v>178</v>
      </c>
      <c r="L68" s="17">
        <f t="shared" si="81"/>
        <v>1.1803273531561065</v>
      </c>
      <c r="M68" s="17">
        <f t="shared" si="81"/>
        <v>1.2251147293903906</v>
      </c>
      <c r="N68" s="17">
        <f t="shared" si="81"/>
        <v>1.2516187867668143</v>
      </c>
      <c r="O68" s="17">
        <f t="shared" si="81"/>
        <v>1.2589608481451529</v>
      </c>
      <c r="P68" s="17">
        <f t="shared" si="81"/>
        <v>1.2702506852301148</v>
      </c>
      <c r="Q68" s="17">
        <f t="shared" si="81"/>
        <v>1.2848551498819578</v>
      </c>
    </row>
    <row r="69" spans="1:17">
      <c r="A69" s="9">
        <v>5</v>
      </c>
      <c r="B69" s="15" t="s">
        <v>179</v>
      </c>
      <c r="C69" s="17">
        <f t="shared" ref="C69:G69" si="86">C81/C91*1000</f>
        <v>13.511111111111111</v>
      </c>
      <c r="D69" s="17">
        <f t="shared" si="86"/>
        <v>14.4349477682811</v>
      </c>
      <c r="E69" s="17">
        <f t="shared" si="86"/>
        <v>14.887365328109695</v>
      </c>
      <c r="F69" s="17">
        <f t="shared" si="86"/>
        <v>15.109343936381709</v>
      </c>
      <c r="G69" s="17">
        <f t="shared" si="86"/>
        <v>15.510204081632653</v>
      </c>
      <c r="H69" s="17">
        <f t="shared" ref="H69" si="87">H81/H91*1000</f>
        <v>15.866388308977033</v>
      </c>
      <c r="I69" s="18">
        <f>Показатели!$E$6</f>
        <v>8</v>
      </c>
      <c r="J69" s="9">
        <v>5</v>
      </c>
      <c r="K69" s="15" t="s">
        <v>179</v>
      </c>
      <c r="L69" s="17">
        <f t="shared" si="81"/>
        <v>1.2646960142810746</v>
      </c>
      <c r="M69" s="17">
        <f t="shared" si="81"/>
        <v>1.2925905966299673</v>
      </c>
      <c r="N69" s="17">
        <f t="shared" si="81"/>
        <v>1.3051848775261479</v>
      </c>
      <c r="O69" s="17">
        <f t="shared" si="81"/>
        <v>1.3111306161261473</v>
      </c>
      <c r="P69" s="17">
        <f t="shared" si="81"/>
        <v>1.3215007974043134</v>
      </c>
      <c r="Q69" s="17">
        <f t="shared" si="81"/>
        <v>1.330339604239561</v>
      </c>
    </row>
    <row r="70" spans="1:17">
      <c r="A70" s="9">
        <v>6</v>
      </c>
      <c r="B70" s="15" t="s">
        <v>180</v>
      </c>
      <c r="C70" s="17">
        <f t="shared" ref="C70:G70" si="88">(C82-C83)/C82*100</f>
        <v>-6.1145462494535074</v>
      </c>
      <c r="D70" s="17">
        <f t="shared" si="88"/>
        <v>8.5328887541679368</v>
      </c>
      <c r="E70" s="17">
        <f t="shared" si="88"/>
        <v>9.4660778803693244</v>
      </c>
      <c r="F70" s="17">
        <f t="shared" si="88"/>
        <v>1.2386429660067899</v>
      </c>
      <c r="G70" s="17">
        <f t="shared" si="88"/>
        <v>-7.1115514732792473</v>
      </c>
      <c r="H70" s="17">
        <f t="shared" ref="H70" si="89">(H82-H83)/H82*100</f>
        <v>3.1857092600555053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0">(ATAN((C70+2.4)/10)+3.1415/2)/3.1415*1.75</f>
        <v>0.67687717225997424</v>
      </c>
      <c r="M70" s="17">
        <f t="shared" si="90"/>
        <v>1.337322197418549</v>
      </c>
      <c r="N70" s="17">
        <f t="shared" si="90"/>
        <v>1.3599380662885929</v>
      </c>
      <c r="O70" s="17">
        <f t="shared" si="90"/>
        <v>1.0693980672695278</v>
      </c>
      <c r="P70" s="17">
        <f t="shared" si="90"/>
        <v>0.62972335875892571</v>
      </c>
      <c r="Q70" s="17">
        <f t="shared" si="90"/>
        <v>1.1587655792244522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-0.97943192948090108</v>
      </c>
      <c r="F71" s="17">
        <f>(F85-F84)/F91*1000</f>
        <v>-16.898608349900599</v>
      </c>
      <c r="G71" s="17">
        <f>(G85-G84)/G91*1000</f>
        <v>-15.306122448979592</v>
      </c>
      <c r="H71" s="17">
        <f>(H85-H84)/H91*1000</f>
        <v>-16.701461377870562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1">(ATAN(E71/10)+3.1415/2)/3.1415*1.75</f>
        <v>0.82061335467005958</v>
      </c>
      <c r="O71" s="17">
        <f t="shared" si="91"/>
        <v>0.29763414213609846</v>
      </c>
      <c r="P71" s="17">
        <f t="shared" si="91"/>
        <v>0.32235240544549715</v>
      </c>
      <c r="Q71" s="17">
        <f t="shared" si="91"/>
        <v>0.30050730881688192</v>
      </c>
    </row>
    <row r="72" spans="1:17">
      <c r="A72" s="9">
        <v>8</v>
      </c>
      <c r="B72" s="15" t="s">
        <v>182</v>
      </c>
      <c r="C72" s="17">
        <f t="shared" ref="C72:H72" si="92">(C86-C87)/C91*1000</f>
        <v>-50.666666666666664</v>
      </c>
      <c r="D72" s="17">
        <f t="shared" si="92"/>
        <v>-23.741690408357076</v>
      </c>
      <c r="E72" s="17">
        <f t="shared" si="92"/>
        <v>-13.712047012732615</v>
      </c>
      <c r="F72" s="17">
        <f t="shared" si="92"/>
        <v>-8.9463220675944335</v>
      </c>
      <c r="G72" s="17">
        <f t="shared" si="92"/>
        <v>-7.1428571428571423</v>
      </c>
      <c r="H72" s="17">
        <f t="shared" si="92"/>
        <v>-4.1753653444676404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0.10852484086088081</v>
      </c>
      <c r="M72" s="17">
        <f>(ATAN(D72/10)+3.1415/2)/3.1415*1.75</f>
        <v>0.22204432764681575</v>
      </c>
      <c r="N72" s="17">
        <f t="shared" si="91"/>
        <v>0.35098337672274332</v>
      </c>
      <c r="O72" s="17">
        <f t="shared" si="91"/>
        <v>0.46843539743107726</v>
      </c>
      <c r="P72" s="17">
        <f t="shared" si="91"/>
        <v>0.5294846091135007</v>
      </c>
      <c r="Q72" s="17">
        <f t="shared" si="91"/>
        <v>0.65466540196237288</v>
      </c>
    </row>
    <row r="73" spans="1:17">
      <c r="A73" s="9">
        <v>9</v>
      </c>
      <c r="B73" s="15" t="s">
        <v>183</v>
      </c>
      <c r="C73" s="17">
        <f t="shared" ref="C73:G73" si="93">C88/C91*1000</f>
        <v>2.6666666666666665</v>
      </c>
      <c r="D73" s="17">
        <f t="shared" si="93"/>
        <v>2.8490028490028489</v>
      </c>
      <c r="E73" s="17">
        <f t="shared" si="93"/>
        <v>2.9382957884427032</v>
      </c>
      <c r="F73" s="17">
        <f t="shared" si="93"/>
        <v>2.982107355864811</v>
      </c>
      <c r="G73" s="17">
        <f t="shared" si="93"/>
        <v>3.0612244897959182</v>
      </c>
      <c r="H73" s="17">
        <f t="shared" ref="H73" si="94">H88/H91*1000</f>
        <v>3.131524008350731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5">IF(C73/$I73&gt;1,2^((1-$I73/C73)/LN(10/3)),2^(-LOG($I73/C73,10/3)))</f>
        <v>1.2864365492636052</v>
      </c>
      <c r="M73" s="17">
        <f t="shared" si="95"/>
        <v>1.3133771935926717</v>
      </c>
      <c r="N73" s="17">
        <f t="shared" si="95"/>
        <v>1.3255312155659524</v>
      </c>
      <c r="O73" s="17">
        <f t="shared" si="95"/>
        <v>1.3312670678575129</v>
      </c>
      <c r="P73" s="17">
        <f t="shared" si="95"/>
        <v>1.3412680703925213</v>
      </c>
      <c r="Q73" s="17">
        <f t="shared" si="95"/>
        <v>1.3497891171624758</v>
      </c>
    </row>
    <row r="74" spans="1:17">
      <c r="A74" s="9">
        <v>10</v>
      </c>
      <c r="B74" s="15" t="s">
        <v>184</v>
      </c>
      <c r="C74" s="17">
        <f t="shared" ref="C74:G74" si="96">C89/C91*100</f>
        <v>8.8888888888888892E-2</v>
      </c>
      <c r="D74" s="17">
        <f t="shared" si="96"/>
        <v>9.4966761633428307E-2</v>
      </c>
      <c r="E74" s="17">
        <f t="shared" si="96"/>
        <v>9.7943192948090105E-2</v>
      </c>
      <c r="F74" s="17">
        <f t="shared" si="96"/>
        <v>9.940357852882703E-2</v>
      </c>
      <c r="G74" s="17">
        <f t="shared" si="96"/>
        <v>0.10204081632653061</v>
      </c>
      <c r="H74" s="17">
        <f t="shared" ref="H74" si="97">H89/H91*100</f>
        <v>0.10438413361169101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5"/>
        <v>1.2864365492636052</v>
      </c>
      <c r="M74" s="17">
        <f t="shared" si="95"/>
        <v>1.3133771935926717</v>
      </c>
      <c r="N74" s="17">
        <f t="shared" si="95"/>
        <v>1.3255312155659522</v>
      </c>
      <c r="O74" s="17">
        <f t="shared" si="95"/>
        <v>1.3312670678575129</v>
      </c>
      <c r="P74" s="17">
        <f t="shared" si="95"/>
        <v>1.3412680703925213</v>
      </c>
      <c r="Q74" s="17">
        <f t="shared" si="95"/>
        <v>1.3497891171624758</v>
      </c>
    </row>
    <row r="75" spans="1:17">
      <c r="A75" s="9">
        <v>11</v>
      </c>
      <c r="B75" s="15" t="s">
        <v>185</v>
      </c>
      <c r="C75" s="17">
        <f t="shared" ref="C75:G75" si="98">C90/C91*1000</f>
        <v>2.6666666666666665</v>
      </c>
      <c r="D75" s="17">
        <f t="shared" si="98"/>
        <v>2.8490028490028489</v>
      </c>
      <c r="E75" s="17">
        <f t="shared" si="98"/>
        <v>2.9382957884427032</v>
      </c>
      <c r="F75" s="17">
        <f t="shared" si="98"/>
        <v>1.9880715705765406</v>
      </c>
      <c r="G75" s="17">
        <f t="shared" si="98"/>
        <v>2.0408163265306123</v>
      </c>
      <c r="H75" s="17">
        <f t="shared" ref="H75" si="99">H90/H91*1000</f>
        <v>2.0876826722338202</v>
      </c>
      <c r="I75" s="18">
        <f>Показатели!$E$12</f>
        <v>5</v>
      </c>
      <c r="J75" s="9">
        <v>11</v>
      </c>
      <c r="K75" s="15" t="s">
        <v>185</v>
      </c>
      <c r="L75" s="17">
        <f t="shared" si="95"/>
        <v>0.69635167447174129</v>
      </c>
      <c r="M75" s="17">
        <f t="shared" si="95"/>
        <v>0.72337849917318919</v>
      </c>
      <c r="N75" s="17">
        <f t="shared" si="95"/>
        <v>0.73634562838780737</v>
      </c>
      <c r="O75" s="17">
        <f t="shared" si="95"/>
        <v>0.58803559222308077</v>
      </c>
      <c r="P75" s="17">
        <f t="shared" si="95"/>
        <v>0.59696739078840277</v>
      </c>
      <c r="Q75" s="17">
        <f t="shared" si="95"/>
        <v>0.60482188982234586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6</v>
      </c>
      <c r="D77" s="17">
        <v>9</v>
      </c>
      <c r="E77" s="17">
        <v>9</v>
      </c>
      <c r="F77" s="17">
        <v>9</v>
      </c>
      <c r="G77" s="17">
        <v>9</v>
      </c>
      <c r="H77" s="17">
        <v>9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3</v>
      </c>
      <c r="D78" s="17">
        <v>5</v>
      </c>
      <c r="E78" s="17">
        <v>6</v>
      </c>
      <c r="F78" s="17">
        <v>6</v>
      </c>
      <c r="G78" s="17">
        <v>6</v>
      </c>
      <c r="H78" s="17">
        <v>6</v>
      </c>
      <c r="K78" s="15" t="s">
        <v>187</v>
      </c>
      <c r="L78" s="17">
        <f t="shared" ref="L78:L83" si="100">L65</f>
        <v>1.0366374876400017</v>
      </c>
      <c r="M78" s="17">
        <f t="shared" ref="M78:M83" si="101">N65</f>
        <v>1.2829439130007314</v>
      </c>
      <c r="N78" s="17">
        <f t="shared" ref="N78:N88" si="102">P65</f>
        <v>1.2998786512440605</v>
      </c>
      <c r="O78" s="17">
        <f>Q65</f>
        <v>1.3090575510934026</v>
      </c>
    </row>
    <row r="79" spans="1:17">
      <c r="A79" s="9">
        <v>3</v>
      </c>
      <c r="B79" s="10" t="s">
        <v>189</v>
      </c>
      <c r="C79" s="17">
        <v>1.1000000000000001</v>
      </c>
      <c r="D79" s="17">
        <v>0.7</v>
      </c>
      <c r="E79" s="17">
        <v>0.5</v>
      </c>
      <c r="F79" s="17">
        <v>0.3</v>
      </c>
      <c r="G79" s="17">
        <v>0.5</v>
      </c>
      <c r="H79" s="17">
        <v>0</v>
      </c>
      <c r="K79" s="15" t="s">
        <v>190</v>
      </c>
      <c r="L79" s="17">
        <f t="shared" si="100"/>
        <v>0.7918106368132124</v>
      </c>
      <c r="M79" s="17">
        <f t="shared" si="101"/>
        <v>1.2018301434271337</v>
      </c>
      <c r="N79" s="17">
        <f t="shared" si="102"/>
        <v>1.2208920369560701</v>
      </c>
      <c r="O79" s="17">
        <f t="shared" ref="O79:O88" si="103">Q66</f>
        <v>1.2312447056160303</v>
      </c>
    </row>
    <row r="80" spans="1:17">
      <c r="A80" s="9">
        <v>4</v>
      </c>
      <c r="B80" s="10" t="s">
        <v>191</v>
      </c>
      <c r="C80" s="17">
        <v>47.4</v>
      </c>
      <c r="D80" s="17">
        <v>48.8</v>
      </c>
      <c r="E80" s="17">
        <v>50.2</v>
      </c>
      <c r="F80" s="17">
        <v>50.3</v>
      </c>
      <c r="G80" s="17">
        <v>50.3</v>
      </c>
      <c r="H80" s="17">
        <v>50.9</v>
      </c>
      <c r="K80" s="15" t="s">
        <v>192</v>
      </c>
      <c r="L80" s="17">
        <f t="shared" si="100"/>
        <v>0.66233190826858801</v>
      </c>
      <c r="M80" s="17">
        <f t="shared" si="101"/>
        <v>0.44482878095332917</v>
      </c>
      <c r="N80" s="17">
        <f t="shared" si="102"/>
        <v>0.45544436954597423</v>
      </c>
      <c r="O80" s="17">
        <f t="shared" si="103"/>
        <v>8.8737830999390996E-4</v>
      </c>
    </row>
    <row r="81" spans="1:17">
      <c r="A81" s="9">
        <v>5</v>
      </c>
      <c r="B81" s="10" t="s">
        <v>193</v>
      </c>
      <c r="C81" s="17">
        <v>15.2</v>
      </c>
      <c r="D81" s="17">
        <v>15.2</v>
      </c>
      <c r="E81" s="17">
        <v>15.2</v>
      </c>
      <c r="F81" s="17">
        <v>15.2</v>
      </c>
      <c r="G81" s="17">
        <v>15.2</v>
      </c>
      <c r="H81" s="17">
        <v>15.2</v>
      </c>
      <c r="K81" s="15" t="s">
        <v>194</v>
      </c>
      <c r="L81" s="17">
        <f t="shared" si="100"/>
        <v>1.1803273531561065</v>
      </c>
      <c r="M81" s="17">
        <f t="shared" si="101"/>
        <v>1.2516187867668143</v>
      </c>
      <c r="N81" s="17">
        <f t="shared" si="102"/>
        <v>1.2702506852301148</v>
      </c>
      <c r="O81" s="17">
        <f t="shared" si="103"/>
        <v>1.2848551498819578</v>
      </c>
    </row>
    <row r="82" spans="1:17">
      <c r="A82" s="9">
        <v>6</v>
      </c>
      <c r="B82" s="10" t="s">
        <v>195</v>
      </c>
      <c r="C82" s="17">
        <v>6404.4</v>
      </c>
      <c r="D82" s="17">
        <v>9237.2000000000007</v>
      </c>
      <c r="E82" s="17">
        <v>7473</v>
      </c>
      <c r="F82" s="17">
        <v>11875.9</v>
      </c>
      <c r="G82" s="17">
        <v>11202.9</v>
      </c>
      <c r="H82" s="17">
        <v>12791.5</v>
      </c>
      <c r="K82" s="15" t="s">
        <v>196</v>
      </c>
      <c r="L82" s="17">
        <f t="shared" si="100"/>
        <v>1.2646960142810746</v>
      </c>
      <c r="M82" s="17">
        <f t="shared" si="101"/>
        <v>1.3051848775261479</v>
      </c>
      <c r="N82" s="17">
        <f t="shared" si="102"/>
        <v>1.3215007974043134</v>
      </c>
      <c r="O82" s="17">
        <f t="shared" si="103"/>
        <v>1.330339604239561</v>
      </c>
    </row>
    <row r="83" spans="1:17">
      <c r="A83" s="9">
        <v>7</v>
      </c>
      <c r="B83" s="10" t="s">
        <v>197</v>
      </c>
      <c r="C83" s="17">
        <v>6796</v>
      </c>
      <c r="D83" s="17">
        <v>8449</v>
      </c>
      <c r="E83" s="17">
        <v>6765.6</v>
      </c>
      <c r="F83" s="17">
        <v>11728.8</v>
      </c>
      <c r="G83" s="17">
        <v>11999.6</v>
      </c>
      <c r="H83" s="17">
        <v>12384</v>
      </c>
      <c r="K83" s="15" t="s">
        <v>198</v>
      </c>
      <c r="L83" s="17">
        <f t="shared" si="100"/>
        <v>0.67687717225997424</v>
      </c>
      <c r="M83" s="17">
        <f t="shared" si="101"/>
        <v>1.3599380662885929</v>
      </c>
      <c r="N83" s="17">
        <f t="shared" si="102"/>
        <v>0.62972335875892571</v>
      </c>
      <c r="O83" s="17">
        <f t="shared" si="103"/>
        <v>1.1587655792244522</v>
      </c>
    </row>
    <row r="84" spans="1:17">
      <c r="A84" s="9">
        <v>8</v>
      </c>
      <c r="B84" s="10" t="s">
        <v>199</v>
      </c>
      <c r="C84" s="17"/>
      <c r="D84" s="17"/>
      <c r="E84" s="17">
        <v>17</v>
      </c>
      <c r="F84" s="17">
        <v>26</v>
      </c>
      <c r="G84" s="17">
        <v>24</v>
      </c>
      <c r="H84" s="17">
        <v>27</v>
      </c>
      <c r="K84" s="15" t="s">
        <v>200</v>
      </c>
      <c r="L84" s="17">
        <f>N71</f>
        <v>0.82061335467005958</v>
      </c>
      <c r="M84" s="17">
        <f>O71</f>
        <v>0.29763414213609846</v>
      </c>
      <c r="N84" s="17">
        <f t="shared" si="102"/>
        <v>0.32235240544549715</v>
      </c>
      <c r="O84" s="17">
        <f t="shared" si="103"/>
        <v>0.30050730881688192</v>
      </c>
    </row>
    <row r="85" spans="1:17">
      <c r="A85" s="9">
        <v>9</v>
      </c>
      <c r="B85" s="10" t="s">
        <v>201</v>
      </c>
      <c r="C85" s="17"/>
      <c r="D85" s="17"/>
      <c r="E85" s="17">
        <v>16</v>
      </c>
      <c r="F85" s="17">
        <v>9</v>
      </c>
      <c r="G85" s="17">
        <v>9</v>
      </c>
      <c r="H85" s="17">
        <v>11</v>
      </c>
      <c r="K85" s="15" t="s">
        <v>202</v>
      </c>
      <c r="L85" s="17">
        <f>L72</f>
        <v>0.10852484086088081</v>
      </c>
      <c r="M85" s="17">
        <f>N72</f>
        <v>0.35098337672274332</v>
      </c>
      <c r="N85" s="17">
        <f t="shared" si="102"/>
        <v>0.5294846091135007</v>
      </c>
      <c r="O85" s="17">
        <f t="shared" si="103"/>
        <v>0.65466540196237288</v>
      </c>
    </row>
    <row r="86" spans="1:17">
      <c r="A86" s="9">
        <v>10</v>
      </c>
      <c r="B86" s="10" t="s">
        <v>203</v>
      </c>
      <c r="C86" s="17">
        <v>22</v>
      </c>
      <c r="D86" s="17">
        <v>25</v>
      </c>
      <c r="E86" s="17">
        <v>50</v>
      </c>
      <c r="F86" s="17">
        <v>36</v>
      </c>
      <c r="G86" s="17">
        <v>42</v>
      </c>
      <c r="H86" s="17">
        <v>34</v>
      </c>
      <c r="K86" s="15" t="s">
        <v>204</v>
      </c>
      <c r="L86" s="17">
        <f>L73</f>
        <v>1.2864365492636052</v>
      </c>
      <c r="M86" s="17">
        <f>N73</f>
        <v>1.3255312155659524</v>
      </c>
      <c r="N86" s="17">
        <f t="shared" si="102"/>
        <v>1.3412680703925213</v>
      </c>
      <c r="O86" s="17">
        <f t="shared" si="103"/>
        <v>1.3497891171624758</v>
      </c>
    </row>
    <row r="87" spans="1:17">
      <c r="A87" s="9">
        <v>11</v>
      </c>
      <c r="B87" s="10" t="s">
        <v>205</v>
      </c>
      <c r="C87" s="17">
        <v>79</v>
      </c>
      <c r="D87" s="17">
        <v>50</v>
      </c>
      <c r="E87" s="17">
        <v>64</v>
      </c>
      <c r="F87" s="17">
        <v>45</v>
      </c>
      <c r="G87" s="17">
        <v>49</v>
      </c>
      <c r="H87" s="17">
        <v>38</v>
      </c>
      <c r="K87" s="15" t="s">
        <v>206</v>
      </c>
      <c r="L87" s="17">
        <f>L74</f>
        <v>1.2864365492636052</v>
      </c>
      <c r="M87" s="17">
        <f>N74</f>
        <v>1.3255312155659522</v>
      </c>
      <c r="N87" s="17">
        <f t="shared" si="102"/>
        <v>1.3412680703925213</v>
      </c>
      <c r="O87" s="17">
        <f t="shared" si="103"/>
        <v>1.3497891171624758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22">
        <v>3</v>
      </c>
      <c r="H88" s="17">
        <v>3</v>
      </c>
      <c r="K88" s="15" t="s">
        <v>208</v>
      </c>
      <c r="L88" s="17">
        <f>L75</f>
        <v>0.69635167447174129</v>
      </c>
      <c r="M88" s="17">
        <f>N75</f>
        <v>0.73634562838780737</v>
      </c>
      <c r="N88" s="17">
        <f t="shared" si="102"/>
        <v>0.59696739078840277</v>
      </c>
      <c r="O88" s="17">
        <f t="shared" si="103"/>
        <v>0.60482188982234586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3</v>
      </c>
      <c r="D90" s="17">
        <v>3</v>
      </c>
      <c r="E90" s="17">
        <v>3</v>
      </c>
      <c r="F90" s="17">
        <v>2</v>
      </c>
      <c r="G90" s="21">
        <v>2</v>
      </c>
      <c r="H90" s="21">
        <v>2</v>
      </c>
    </row>
    <row r="91" spans="1:17">
      <c r="A91" s="9">
        <v>15</v>
      </c>
      <c r="B91" s="10" t="s">
        <v>213</v>
      </c>
      <c r="C91" s="17">
        <v>1125</v>
      </c>
      <c r="D91" s="17">
        <v>1053</v>
      </c>
      <c r="E91" s="17">
        <v>1021</v>
      </c>
      <c r="F91" s="17">
        <v>1006</v>
      </c>
      <c r="G91" s="17">
        <v>980</v>
      </c>
      <c r="H91" s="17">
        <v>958</v>
      </c>
    </row>
    <row r="93" spans="1:17" ht="16">
      <c r="A93" s="20" t="s">
        <v>366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4">C107/C121*1000</f>
        <v>9.6352374397797664</v>
      </c>
      <c r="D95" s="17">
        <f t="shared" si="104"/>
        <v>9.8176718092566624</v>
      </c>
      <c r="E95" s="17">
        <f t="shared" si="104"/>
        <v>9.8939929328621918</v>
      </c>
      <c r="F95" s="17">
        <f t="shared" si="104"/>
        <v>9.1678420310296183</v>
      </c>
      <c r="G95" s="17">
        <f t="shared" si="104"/>
        <v>9.213323883770375</v>
      </c>
      <c r="H95" s="17">
        <f t="shared" ref="H95" si="105">H107/H121*1000</f>
        <v>10.021474588403722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6">IF(C95/$I95&gt;1,2^((1-$I95/C95)/LN(10/3)),2^(-LOG($I95/C95,10/3)))</f>
        <v>1.3191146972090597</v>
      </c>
      <c r="M95" s="17">
        <f t="shared" si="106"/>
        <v>1.3264581978673964</v>
      </c>
      <c r="N95" s="17">
        <f t="shared" si="106"/>
        <v>1.3294617019731285</v>
      </c>
      <c r="O95" s="17">
        <f t="shared" si="106"/>
        <v>1.2991752536345011</v>
      </c>
      <c r="P95" s="17">
        <f t="shared" si="106"/>
        <v>1.3011905449748296</v>
      </c>
      <c r="Q95" s="17">
        <f t="shared" si="106"/>
        <v>1.334391203509659</v>
      </c>
    </row>
    <row r="96" spans="1:17">
      <c r="A96" s="9">
        <v>2</v>
      </c>
      <c r="B96" s="15" t="s">
        <v>176</v>
      </c>
      <c r="C96" s="17">
        <f t="shared" ref="C96:G96" si="107">C108/C121*1000</f>
        <v>2.7529249827942186</v>
      </c>
      <c r="D96" s="17">
        <f t="shared" si="107"/>
        <v>2.8050490883590462</v>
      </c>
      <c r="E96" s="17">
        <f t="shared" si="107"/>
        <v>4.2402826855123674</v>
      </c>
      <c r="F96" s="17">
        <f t="shared" si="107"/>
        <v>4.2313117066290555</v>
      </c>
      <c r="G96" s="17">
        <f t="shared" si="107"/>
        <v>4.2523033309709426</v>
      </c>
      <c r="H96" s="17">
        <f t="shared" ref="H96" si="108">H108/H121*1000</f>
        <v>4.2949176807444527</v>
      </c>
      <c r="I96" s="18">
        <f>Показатели!$E$3</f>
        <v>4</v>
      </c>
      <c r="J96" s="9">
        <v>2</v>
      </c>
      <c r="K96" s="15" t="s">
        <v>176</v>
      </c>
      <c r="L96" s="17">
        <f t="shared" si="106"/>
        <v>0.80645657184453956</v>
      </c>
      <c r="M96" s="17">
        <f t="shared" si="106"/>
        <v>0.81521248865463936</v>
      </c>
      <c r="N96" s="17">
        <f t="shared" si="106"/>
        <v>1.0331619384758866</v>
      </c>
      <c r="O96" s="17">
        <f t="shared" si="106"/>
        <v>1.0319730060506849</v>
      </c>
      <c r="P96" s="17">
        <f t="shared" si="106"/>
        <v>1.0347493127274594</v>
      </c>
      <c r="Q96" s="17">
        <f t="shared" si="106"/>
        <v>1.0403243533853894</v>
      </c>
    </row>
    <row r="97" spans="1:17">
      <c r="A97" s="9">
        <v>3</v>
      </c>
      <c r="B97" s="15" t="s">
        <v>177</v>
      </c>
      <c r="C97" s="17">
        <f>C109/C121*1000+0.00001</f>
        <v>1.5829418651066758</v>
      </c>
      <c r="D97" s="17">
        <f>D109/D121*1000+0.00001</f>
        <v>1.8934181346423564</v>
      </c>
      <c r="E97" s="17">
        <f>E109/E121*1000+0.00001</f>
        <v>1.7667944522968198</v>
      </c>
      <c r="F97" s="17">
        <f>F109/F121*1000+0.00001</f>
        <v>1.6925346826516221</v>
      </c>
      <c r="G97" s="17">
        <f>G109/G121*1000</f>
        <v>1.2756909992912828</v>
      </c>
      <c r="H97" s="17">
        <f>H109/H121*1000+0.00001</f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106"/>
        <v>0.87403197675453326</v>
      </c>
      <c r="M97" s="17">
        <f t="shared" si="106"/>
        <v>0.96896360372058543</v>
      </c>
      <c r="N97" s="17">
        <f t="shared" si="106"/>
        <v>0.93111030048001331</v>
      </c>
      <c r="O97" s="17">
        <f t="shared" si="106"/>
        <v>0.90837444532985134</v>
      </c>
      <c r="P97" s="17">
        <f t="shared" si="106"/>
        <v>0.77191852021846763</v>
      </c>
      <c r="Q97" s="17">
        <f t="shared" si="106"/>
        <v>8.8737830999390996E-4</v>
      </c>
    </row>
    <row r="98" spans="1:17">
      <c r="A98" s="9">
        <v>4</v>
      </c>
      <c r="B98" s="15" t="s">
        <v>178</v>
      </c>
      <c r="C98" s="17">
        <f t="shared" ref="C98:G98" si="109">C110/C121*1000</f>
        <v>48.382656572608397</v>
      </c>
      <c r="D98" s="17">
        <f t="shared" si="109"/>
        <v>48.176718092566624</v>
      </c>
      <c r="E98" s="17">
        <f t="shared" si="109"/>
        <v>51.024734982332156</v>
      </c>
      <c r="F98" s="17">
        <f t="shared" si="109"/>
        <v>47.320169252468261</v>
      </c>
      <c r="G98" s="17">
        <f t="shared" si="109"/>
        <v>48.476257973068755</v>
      </c>
      <c r="H98" s="17">
        <f t="shared" ref="H98" si="110">H110/H121*1000</f>
        <v>49.964209019327129</v>
      </c>
      <c r="I98" s="18">
        <f>Показатели!$E$5</f>
        <v>30</v>
      </c>
      <c r="J98" s="9">
        <v>4</v>
      </c>
      <c r="K98" s="15" t="s">
        <v>178</v>
      </c>
      <c r="L98" s="17">
        <f t="shared" si="106"/>
        <v>1.2445071230633609</v>
      </c>
      <c r="M98" s="17">
        <f t="shared" si="106"/>
        <v>1.2426095142348386</v>
      </c>
      <c r="N98" s="17">
        <f t="shared" si="106"/>
        <v>1.2677250092265822</v>
      </c>
      <c r="O98" s="17">
        <f t="shared" si="106"/>
        <v>1.2345719405110827</v>
      </c>
      <c r="P98" s="17">
        <f t="shared" si="106"/>
        <v>1.2453652285059087</v>
      </c>
      <c r="Q98" s="17">
        <f t="shared" si="106"/>
        <v>1.2586493660336446</v>
      </c>
    </row>
    <row r="99" spans="1:17">
      <c r="A99" s="9">
        <v>5</v>
      </c>
      <c r="B99" s="15" t="s">
        <v>179</v>
      </c>
      <c r="C99" s="17">
        <f t="shared" ref="C99:G99" si="111">C111/C121*1000</f>
        <v>7.3640743289745352</v>
      </c>
      <c r="D99" s="17">
        <f t="shared" si="111"/>
        <v>7.5035063113604483</v>
      </c>
      <c r="E99" s="17">
        <f t="shared" si="111"/>
        <v>7.5618374558303882</v>
      </c>
      <c r="F99" s="17">
        <f t="shared" si="111"/>
        <v>7.5458392101551484</v>
      </c>
      <c r="G99" s="17">
        <f t="shared" si="111"/>
        <v>7.5832742735648475</v>
      </c>
      <c r="H99" s="17">
        <f t="shared" ref="H99" si="112">H111/H121*1000</f>
        <v>8.3035075161059417</v>
      </c>
      <c r="I99" s="18">
        <f>Показатели!$E$6</f>
        <v>8</v>
      </c>
      <c r="J99" s="9">
        <v>5</v>
      </c>
      <c r="K99" s="15" t="s">
        <v>179</v>
      </c>
      <c r="L99" s="17">
        <f t="shared" si="106"/>
        <v>0.95343353334041125</v>
      </c>
      <c r="M99" s="17">
        <f t="shared" si="106"/>
        <v>0.96378521871733602</v>
      </c>
      <c r="N99" s="17">
        <f t="shared" si="106"/>
        <v>0.96809158646855697</v>
      </c>
      <c r="O99" s="17">
        <f t="shared" si="106"/>
        <v>0.96691190345674349</v>
      </c>
      <c r="P99" s="17">
        <f t="shared" si="106"/>
        <v>0.96967064161644478</v>
      </c>
      <c r="Q99" s="17">
        <f t="shared" si="106"/>
        <v>1.0212664102978082</v>
      </c>
    </row>
    <row r="100" spans="1:17">
      <c r="A100" s="9">
        <v>6</v>
      </c>
      <c r="B100" s="15" t="s">
        <v>180</v>
      </c>
      <c r="C100" s="17">
        <f t="shared" ref="C100:G100" si="113">(C112-C113)/C112*100</f>
        <v>15.936815225080657</v>
      </c>
      <c r="D100" s="17">
        <f t="shared" si="113"/>
        <v>-25.833582242065038</v>
      </c>
      <c r="E100" s="17">
        <f t="shared" si="113"/>
        <v>6.3401184649684099</v>
      </c>
      <c r="F100" s="17">
        <f t="shared" si="113"/>
        <v>3.9834723012593707</v>
      </c>
      <c r="G100" s="17">
        <f t="shared" si="113"/>
        <v>5.4078255449525496</v>
      </c>
      <c r="H100" s="17">
        <f t="shared" ref="H100" si="114">(H112-H113)/H112*100</f>
        <v>-15.55473882482657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5">(ATAN((C100+2.4)/10)+3.1415/2)/3.1415*1.75</f>
        <v>1.4719048249961688</v>
      </c>
      <c r="M100" s="17">
        <f t="shared" si="115"/>
        <v>0.22465927906897637</v>
      </c>
      <c r="N100" s="17">
        <f t="shared" si="115"/>
        <v>1.2751186092002516</v>
      </c>
      <c r="O100" s="17">
        <f t="shared" si="115"/>
        <v>1.1914872361085311</v>
      </c>
      <c r="P100" s="17">
        <f t="shared" si="115"/>
        <v>1.2442812796462683</v>
      </c>
      <c r="Q100" s="17">
        <f t="shared" si="115"/>
        <v>0.36205457614071906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-7.7738515901060072</v>
      </c>
      <c r="F101" s="17">
        <f>(F115-F114)/F121*1000</f>
        <v>-6.3469675599435824</v>
      </c>
      <c r="G101" s="17">
        <f>(G115-G114)/G121*1000</f>
        <v>-13.465627214741318</v>
      </c>
      <c r="H101" s="17">
        <f>(H115-H114)/H121*1000</f>
        <v>-12.168933428775949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6">(ATAN(E101/10)+3.1415/2)/3.1415*1.75</f>
        <v>0.5068964320983399</v>
      </c>
      <c r="O101" s="17">
        <f t="shared" si="116"/>
        <v>0.55995995024130996</v>
      </c>
      <c r="P101" s="17">
        <f t="shared" si="116"/>
        <v>0.35580582743640393</v>
      </c>
      <c r="Q101" s="17">
        <f t="shared" si="116"/>
        <v>0.38315925736673145</v>
      </c>
    </row>
    <row r="102" spans="1:17">
      <c r="A102" s="9">
        <v>8</v>
      </c>
      <c r="B102" s="15" t="s">
        <v>182</v>
      </c>
      <c r="C102" s="17">
        <f t="shared" ref="C102:H102" si="117">(C116-C117)/C121*1000</f>
        <v>-12.388162422573986</v>
      </c>
      <c r="D102" s="17">
        <f t="shared" si="117"/>
        <v>-5.6100981767180924</v>
      </c>
      <c r="E102" s="17">
        <f t="shared" si="117"/>
        <v>9.8939929328621918</v>
      </c>
      <c r="F102" s="17">
        <f t="shared" si="117"/>
        <v>1.4104372355430184</v>
      </c>
      <c r="G102" s="17">
        <f t="shared" si="117"/>
        <v>3.5435861091424519</v>
      </c>
      <c r="H102" s="17">
        <f t="shared" si="117"/>
        <v>-20.042949176807443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0.37828906949713142</v>
      </c>
      <c r="M102" s="17">
        <f>(ATAN(D102/10)+3.1415/2)/3.1415*1.75</f>
        <v>0.59019997444781447</v>
      </c>
      <c r="N102" s="17">
        <f t="shared" si="116"/>
        <v>1.3095445900994174</v>
      </c>
      <c r="O102" s="17">
        <f t="shared" si="116"/>
        <v>0.95305476522764165</v>
      </c>
      <c r="P102" s="17">
        <f t="shared" si="116"/>
        <v>1.0647077317795359</v>
      </c>
      <c r="Q102" s="17">
        <f t="shared" si="116"/>
        <v>0.25777545793264051</v>
      </c>
    </row>
    <row r="103" spans="1:17">
      <c r="A103" s="9">
        <v>9</v>
      </c>
      <c r="B103" s="15" t="s">
        <v>183</v>
      </c>
      <c r="C103" s="17">
        <f t="shared" ref="C103:G103" si="118">C118/C121*1000</f>
        <v>1.3764624913971093</v>
      </c>
      <c r="D103" s="17">
        <f t="shared" si="118"/>
        <v>1.4025245441795231</v>
      </c>
      <c r="E103" s="17">
        <f t="shared" si="118"/>
        <v>1.4134275618374557</v>
      </c>
      <c r="F103" s="17">
        <f t="shared" si="118"/>
        <v>1.4104372355430184</v>
      </c>
      <c r="G103" s="17">
        <f t="shared" si="118"/>
        <v>1.417434443656981</v>
      </c>
      <c r="H103" s="17">
        <f t="shared" ref="H103" si="119">H118/H121*1000</f>
        <v>1.4316392269148175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0">IF(C103/$I103&gt;1,2^((1-$I103/C103)/LN(10/3)),2^(-LOG($I103/C103,10/3)))</f>
        <v>0.95172240919446349</v>
      </c>
      <c r="M103" s="17">
        <f t="shared" si="120"/>
        <v>0.96205551643439136</v>
      </c>
      <c r="N103" s="17">
        <f t="shared" si="120"/>
        <v>0.96635415556103321</v>
      </c>
      <c r="O103" s="17">
        <f t="shared" si="120"/>
        <v>0.96517658972258902</v>
      </c>
      <c r="P103" s="17">
        <f t="shared" si="120"/>
        <v>0.96793037678364269</v>
      </c>
      <c r="Q103" s="17">
        <f t="shared" si="120"/>
        <v>0.97350306348950122</v>
      </c>
    </row>
    <row r="104" spans="1:17">
      <c r="A104" s="9">
        <v>10</v>
      </c>
      <c r="B104" s="15" t="s">
        <v>184</v>
      </c>
      <c r="C104" s="17">
        <f t="shared" ref="C104:G104" si="121">C119/C121*100</f>
        <v>6.8823124569855468E-2</v>
      </c>
      <c r="D104" s="17">
        <f t="shared" si="121"/>
        <v>7.0126227208976155E-2</v>
      </c>
      <c r="E104" s="17">
        <f t="shared" si="121"/>
        <v>7.0671378091872794E-2</v>
      </c>
      <c r="F104" s="17">
        <f t="shared" si="121"/>
        <v>7.0521861777150918E-2</v>
      </c>
      <c r="G104" s="17">
        <f t="shared" si="121"/>
        <v>7.087172218284904E-2</v>
      </c>
      <c r="H104" s="17">
        <f t="shared" ref="H104" si="122">H119/H121*100</f>
        <v>7.1581961345740866E-2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0"/>
        <v>1.1705321819038461</v>
      </c>
      <c r="M104" s="17">
        <f t="shared" si="120"/>
        <v>1.1796652082461425</v>
      </c>
      <c r="N104" s="17">
        <f t="shared" si="120"/>
        <v>1.1834064692736306</v>
      </c>
      <c r="O104" s="17">
        <f t="shared" si="120"/>
        <v>1.1823849502174628</v>
      </c>
      <c r="P104" s="17">
        <f t="shared" si="120"/>
        <v>1.1847698676525253</v>
      </c>
      <c r="Q104" s="17">
        <f t="shared" si="120"/>
        <v>1.189554143645311</v>
      </c>
    </row>
    <row r="105" spans="1:17">
      <c r="A105" s="9">
        <v>11</v>
      </c>
      <c r="B105" s="15" t="s">
        <v>185</v>
      </c>
      <c r="C105" s="17">
        <f t="shared" ref="C105:G105" si="123">C120/C121*1000</f>
        <v>1.3764624913971093</v>
      </c>
      <c r="D105" s="17">
        <f t="shared" si="123"/>
        <v>0.70126227208976155</v>
      </c>
      <c r="E105" s="17">
        <f t="shared" si="123"/>
        <v>0.70671378091872783</v>
      </c>
      <c r="F105" s="17">
        <f t="shared" si="123"/>
        <v>0.70521861777150918</v>
      </c>
      <c r="G105" s="17">
        <f t="shared" si="123"/>
        <v>0.70871722182849051</v>
      </c>
      <c r="H105" s="17">
        <f t="shared" ref="H105" si="124">H120/H121*1000</f>
        <v>0.71581961345740874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0"/>
        <v>0.47586120459723175</v>
      </c>
      <c r="M105" s="17">
        <f t="shared" si="120"/>
        <v>0.32274695988985685</v>
      </c>
      <c r="N105" s="17">
        <f t="shared" si="120"/>
        <v>0.32418905204159582</v>
      </c>
      <c r="O105" s="17">
        <f t="shared" si="120"/>
        <v>0.32379400644606038</v>
      </c>
      <c r="P105" s="17">
        <f t="shared" si="120"/>
        <v>0.32471783712626173</v>
      </c>
      <c r="Q105" s="17">
        <f t="shared" si="120"/>
        <v>0.32658734222447106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14</v>
      </c>
      <c r="D107" s="17">
        <v>14</v>
      </c>
      <c r="E107" s="17">
        <v>14</v>
      </c>
      <c r="F107" s="17">
        <v>13</v>
      </c>
      <c r="G107" s="17">
        <v>13</v>
      </c>
      <c r="H107" s="17">
        <v>14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4</v>
      </c>
      <c r="D108" s="17">
        <v>4</v>
      </c>
      <c r="E108" s="17">
        <v>6</v>
      </c>
      <c r="F108" s="17">
        <v>6</v>
      </c>
      <c r="G108" s="17">
        <v>6</v>
      </c>
      <c r="H108" s="17">
        <v>6</v>
      </c>
      <c r="K108" s="15" t="s">
        <v>187</v>
      </c>
      <c r="L108" s="17">
        <f t="shared" ref="L108:L113" si="125">L95</f>
        <v>1.3191146972090597</v>
      </c>
      <c r="M108" s="17">
        <f t="shared" ref="M108:M113" si="126">N95</f>
        <v>1.3294617019731285</v>
      </c>
      <c r="N108" s="17">
        <f t="shared" ref="N108:N118" si="127">P95</f>
        <v>1.3011905449748296</v>
      </c>
      <c r="O108" s="17">
        <f>Q95</f>
        <v>1.334391203509659</v>
      </c>
    </row>
    <row r="109" spans="1:17">
      <c r="A109" s="9">
        <v>3</v>
      </c>
      <c r="B109" s="10" t="s">
        <v>189</v>
      </c>
      <c r="C109" s="17">
        <v>2.2999999999999998</v>
      </c>
      <c r="D109" s="17">
        <v>2.7</v>
      </c>
      <c r="E109" s="17">
        <v>2.5</v>
      </c>
      <c r="F109" s="17">
        <v>2.4</v>
      </c>
      <c r="G109" s="17">
        <v>1.8</v>
      </c>
      <c r="H109" s="17">
        <v>0</v>
      </c>
      <c r="K109" s="15" t="s">
        <v>190</v>
      </c>
      <c r="L109" s="17">
        <f t="shared" si="125"/>
        <v>0.80645657184453956</v>
      </c>
      <c r="M109" s="17">
        <f t="shared" si="126"/>
        <v>1.0331619384758866</v>
      </c>
      <c r="N109" s="17">
        <f t="shared" si="127"/>
        <v>1.0347493127274594</v>
      </c>
      <c r="O109" s="17">
        <f t="shared" ref="O109:O118" si="128">Q96</f>
        <v>1.0403243533853894</v>
      </c>
    </row>
    <row r="110" spans="1:17">
      <c r="A110" s="9">
        <v>4</v>
      </c>
      <c r="B110" s="10" t="s">
        <v>191</v>
      </c>
      <c r="C110" s="17">
        <v>70.3</v>
      </c>
      <c r="D110" s="17">
        <v>68.7</v>
      </c>
      <c r="E110" s="17">
        <v>72.2</v>
      </c>
      <c r="F110" s="17">
        <v>67.099999999999994</v>
      </c>
      <c r="G110" s="17">
        <v>68.400000000000006</v>
      </c>
      <c r="H110" s="17">
        <v>69.8</v>
      </c>
      <c r="K110" s="15" t="s">
        <v>192</v>
      </c>
      <c r="L110" s="17">
        <f t="shared" si="125"/>
        <v>0.87403197675453326</v>
      </c>
      <c r="M110" s="17">
        <f t="shared" si="126"/>
        <v>0.93111030048001331</v>
      </c>
      <c r="N110" s="17">
        <f t="shared" si="127"/>
        <v>0.77191852021846763</v>
      </c>
      <c r="O110" s="17">
        <f t="shared" si="128"/>
        <v>8.8737830999390996E-4</v>
      </c>
    </row>
    <row r="111" spans="1:17">
      <c r="A111" s="9">
        <v>5</v>
      </c>
      <c r="B111" s="10" t="s">
        <v>193</v>
      </c>
      <c r="C111" s="17">
        <v>10.7</v>
      </c>
      <c r="D111" s="17">
        <v>10.7</v>
      </c>
      <c r="E111" s="17">
        <v>10.7</v>
      </c>
      <c r="F111" s="17">
        <v>10.7</v>
      </c>
      <c r="G111" s="17">
        <v>10.7</v>
      </c>
      <c r="H111" s="17">
        <v>11.6</v>
      </c>
      <c r="K111" s="15" t="s">
        <v>194</v>
      </c>
      <c r="L111" s="17">
        <f t="shared" si="125"/>
        <v>1.2445071230633609</v>
      </c>
      <c r="M111" s="17">
        <f t="shared" si="126"/>
        <v>1.2677250092265822</v>
      </c>
      <c r="N111" s="17">
        <f t="shared" si="127"/>
        <v>1.2453652285059087</v>
      </c>
      <c r="O111" s="17">
        <f t="shared" si="128"/>
        <v>1.2586493660336446</v>
      </c>
    </row>
    <row r="112" spans="1:17">
      <c r="A112" s="9">
        <v>6</v>
      </c>
      <c r="B112" s="10" t="s">
        <v>195</v>
      </c>
      <c r="C112" s="17">
        <v>11591.4</v>
      </c>
      <c r="D112" s="17">
        <v>6361.1</v>
      </c>
      <c r="E112" s="17">
        <v>7580.3</v>
      </c>
      <c r="F112" s="17">
        <v>12125.1</v>
      </c>
      <c r="G112" s="17">
        <v>11390.9</v>
      </c>
      <c r="H112" s="17">
        <v>10883.5</v>
      </c>
      <c r="K112" s="15" t="s">
        <v>196</v>
      </c>
      <c r="L112" s="17">
        <f t="shared" si="125"/>
        <v>0.95343353334041125</v>
      </c>
      <c r="M112" s="17">
        <f t="shared" si="126"/>
        <v>0.96809158646855697</v>
      </c>
      <c r="N112" s="17">
        <f t="shared" si="127"/>
        <v>0.96967064161644478</v>
      </c>
      <c r="O112" s="17">
        <f t="shared" si="128"/>
        <v>1.0212664102978082</v>
      </c>
    </row>
    <row r="113" spans="1:17">
      <c r="A113" s="9">
        <v>7</v>
      </c>
      <c r="B113" s="10" t="s">
        <v>197</v>
      </c>
      <c r="C113" s="17">
        <v>9744.1</v>
      </c>
      <c r="D113" s="17">
        <v>8004.4</v>
      </c>
      <c r="E113" s="17">
        <v>7099.7</v>
      </c>
      <c r="F113" s="17">
        <v>11642.1</v>
      </c>
      <c r="G113" s="17">
        <v>10774.9</v>
      </c>
      <c r="H113" s="17">
        <v>12576.4</v>
      </c>
      <c r="K113" s="15" t="s">
        <v>198</v>
      </c>
      <c r="L113" s="17">
        <f t="shared" si="125"/>
        <v>1.4719048249961688</v>
      </c>
      <c r="M113" s="17">
        <f t="shared" si="126"/>
        <v>1.2751186092002516</v>
      </c>
      <c r="N113" s="17">
        <f t="shared" si="127"/>
        <v>1.2442812796462683</v>
      </c>
      <c r="O113" s="17">
        <f t="shared" si="128"/>
        <v>0.36205457614071906</v>
      </c>
    </row>
    <row r="114" spans="1:17">
      <c r="A114" s="9">
        <v>8</v>
      </c>
      <c r="B114" s="10" t="s">
        <v>199</v>
      </c>
      <c r="C114" s="17"/>
      <c r="D114" s="17"/>
      <c r="E114" s="17">
        <v>32</v>
      </c>
      <c r="F114" s="17">
        <v>30</v>
      </c>
      <c r="G114" s="17">
        <v>30</v>
      </c>
      <c r="H114" s="17">
        <v>30</v>
      </c>
      <c r="K114" s="15" t="s">
        <v>200</v>
      </c>
      <c r="L114" s="17">
        <f>N101</f>
        <v>0.5068964320983399</v>
      </c>
      <c r="M114" s="17">
        <f>O101</f>
        <v>0.55995995024130996</v>
      </c>
      <c r="N114" s="17">
        <f t="shared" si="127"/>
        <v>0.35580582743640393</v>
      </c>
      <c r="O114" s="17">
        <f t="shared" si="128"/>
        <v>0.38315925736673145</v>
      </c>
    </row>
    <row r="115" spans="1:17">
      <c r="A115" s="9">
        <v>9</v>
      </c>
      <c r="B115" s="10" t="s">
        <v>201</v>
      </c>
      <c r="C115" s="17"/>
      <c r="D115" s="17"/>
      <c r="E115" s="17">
        <v>21</v>
      </c>
      <c r="F115" s="17">
        <v>21</v>
      </c>
      <c r="G115" s="17">
        <v>11</v>
      </c>
      <c r="H115" s="17">
        <v>13</v>
      </c>
      <c r="K115" s="15" t="s">
        <v>202</v>
      </c>
      <c r="L115" s="17">
        <f>L102</f>
        <v>0.37828906949713142</v>
      </c>
      <c r="M115" s="17">
        <f>N102</f>
        <v>1.3095445900994174</v>
      </c>
      <c r="N115" s="17">
        <f t="shared" si="127"/>
        <v>1.0647077317795359</v>
      </c>
      <c r="O115" s="17">
        <f t="shared" si="128"/>
        <v>0.25777545793264051</v>
      </c>
    </row>
    <row r="116" spans="1:17">
      <c r="A116" s="9">
        <v>10</v>
      </c>
      <c r="B116" s="10" t="s">
        <v>203</v>
      </c>
      <c r="C116" s="17">
        <v>73</v>
      </c>
      <c r="D116" s="17">
        <v>51</v>
      </c>
      <c r="E116" s="17">
        <v>51</v>
      </c>
      <c r="F116" s="17">
        <v>51</v>
      </c>
      <c r="G116" s="17">
        <v>73</v>
      </c>
      <c r="H116" s="17">
        <v>45</v>
      </c>
      <c r="K116" s="15" t="s">
        <v>204</v>
      </c>
      <c r="L116" s="17">
        <f>L103</f>
        <v>0.95172240919446349</v>
      </c>
      <c r="M116" s="17">
        <f>N103</f>
        <v>0.96635415556103321</v>
      </c>
      <c r="N116" s="17">
        <f t="shared" si="127"/>
        <v>0.96793037678364269</v>
      </c>
      <c r="O116" s="17">
        <f t="shared" si="128"/>
        <v>0.97350306348950122</v>
      </c>
    </row>
    <row r="117" spans="1:17">
      <c r="A117" s="9">
        <v>11</v>
      </c>
      <c r="B117" s="10" t="s">
        <v>205</v>
      </c>
      <c r="C117" s="17">
        <v>91</v>
      </c>
      <c r="D117" s="17">
        <v>59</v>
      </c>
      <c r="E117" s="17">
        <v>37</v>
      </c>
      <c r="F117" s="17">
        <v>49</v>
      </c>
      <c r="G117" s="17">
        <v>68</v>
      </c>
      <c r="H117" s="17">
        <v>73</v>
      </c>
      <c r="K117" s="15" t="s">
        <v>206</v>
      </c>
      <c r="L117" s="17">
        <f>L104</f>
        <v>1.1705321819038461</v>
      </c>
      <c r="M117" s="17">
        <f>N104</f>
        <v>1.1834064692736306</v>
      </c>
      <c r="N117" s="17">
        <f t="shared" si="127"/>
        <v>1.1847698676525253</v>
      </c>
      <c r="O117" s="17">
        <f t="shared" si="128"/>
        <v>1.189554143645311</v>
      </c>
    </row>
    <row r="118" spans="1:17">
      <c r="A118" s="9">
        <v>12</v>
      </c>
      <c r="B118" s="10" t="s">
        <v>207</v>
      </c>
      <c r="C118" s="17">
        <v>2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K118" s="15" t="s">
        <v>208</v>
      </c>
      <c r="L118" s="17">
        <f>L105</f>
        <v>0.47586120459723175</v>
      </c>
      <c r="M118" s="17">
        <f>N105</f>
        <v>0.32418905204159582</v>
      </c>
      <c r="N118" s="17">
        <f t="shared" si="127"/>
        <v>0.32471783712626173</v>
      </c>
      <c r="O118" s="17">
        <f t="shared" si="128"/>
        <v>0.32658734222447106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2</v>
      </c>
      <c r="D120" s="17">
        <v>1</v>
      </c>
      <c r="E120" s="17">
        <v>1</v>
      </c>
      <c r="F120" s="17">
        <v>1</v>
      </c>
      <c r="G120" s="21">
        <v>1</v>
      </c>
      <c r="H120" s="21">
        <v>1</v>
      </c>
    </row>
    <row r="121" spans="1:17">
      <c r="A121" s="9">
        <v>15</v>
      </c>
      <c r="B121" s="10" t="s">
        <v>213</v>
      </c>
      <c r="C121" s="17">
        <v>1453</v>
      </c>
      <c r="D121" s="17">
        <v>1426</v>
      </c>
      <c r="E121" s="17">
        <v>1415</v>
      </c>
      <c r="F121" s="17">
        <v>1418</v>
      </c>
      <c r="G121" s="17">
        <v>1411</v>
      </c>
      <c r="H121" s="17">
        <v>1397</v>
      </c>
    </row>
    <row r="123" spans="1:17" ht="16">
      <c r="A123" s="20" t="s">
        <v>367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29">C137/C151*1000</f>
        <v>7.2992700729927007</v>
      </c>
      <c r="D125" s="17">
        <f t="shared" si="129"/>
        <v>7.395234182415777</v>
      </c>
      <c r="E125" s="17">
        <f t="shared" si="129"/>
        <v>7.4135090609555192</v>
      </c>
      <c r="F125" s="17">
        <f t="shared" si="129"/>
        <v>6.8906115417743328</v>
      </c>
      <c r="G125" s="17">
        <f t="shared" si="129"/>
        <v>7.0546737213403876</v>
      </c>
      <c r="H125" s="17">
        <f t="shared" ref="H125" si="130">H137/H151*1000</f>
        <v>7.2332730560578655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1">IF(C125/$I125&gt;1,2^((1-$I125/C125)/LN(10/3)),2^(-LOG($I125/C125,10/3)))</f>
        <v>1.1988355880151957</v>
      </c>
      <c r="M125" s="17">
        <f t="shared" si="131"/>
        <v>1.204986331412381</v>
      </c>
      <c r="N125" s="17">
        <f t="shared" si="131"/>
        <v>1.2061431041096582</v>
      </c>
      <c r="O125" s="17">
        <f t="shared" si="131"/>
        <v>1.1711219884499897</v>
      </c>
      <c r="P125" s="17">
        <f t="shared" si="131"/>
        <v>1.1825551421383775</v>
      </c>
      <c r="Q125" s="17">
        <f t="shared" si="131"/>
        <v>1.1945296545307191</v>
      </c>
    </row>
    <row r="126" spans="1:17">
      <c r="A126" s="9">
        <v>2</v>
      </c>
      <c r="B126" s="15" t="s">
        <v>176</v>
      </c>
      <c r="C126" s="17">
        <f t="shared" ref="C126:G126" si="132">C138/C151*1000</f>
        <v>1.6220600162206003</v>
      </c>
      <c r="D126" s="17">
        <f t="shared" si="132"/>
        <v>1.6433853738701725</v>
      </c>
      <c r="E126" s="17">
        <f t="shared" si="132"/>
        <v>1.6474464579901154</v>
      </c>
      <c r="F126" s="17">
        <f t="shared" si="132"/>
        <v>1.7226528854435832</v>
      </c>
      <c r="G126" s="17">
        <f t="shared" si="132"/>
        <v>1.7636684303350969</v>
      </c>
      <c r="H126" s="17">
        <f t="shared" ref="H126" si="133">H138/H151*1000</f>
        <v>1.8083182640144664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1"/>
        <v>0.59473440729728255</v>
      </c>
      <c r="M126" s="17">
        <f t="shared" si="131"/>
        <v>0.59922347148974764</v>
      </c>
      <c r="N126" s="17">
        <f t="shared" si="131"/>
        <v>0.60007553644143674</v>
      </c>
      <c r="O126" s="17">
        <f t="shared" si="131"/>
        <v>0.61569699468080741</v>
      </c>
      <c r="P126" s="17">
        <f t="shared" si="131"/>
        <v>0.62409453152766681</v>
      </c>
      <c r="Q126" s="17">
        <f t="shared" si="131"/>
        <v>0.63314250012649453</v>
      </c>
    </row>
    <row r="127" spans="1:17">
      <c r="A127" s="9">
        <v>3</v>
      </c>
      <c r="B127" s="15" t="s">
        <v>177</v>
      </c>
      <c r="C127" s="17">
        <f>C139/C151*1000+0.00001</f>
        <v>0.89214300892133014</v>
      </c>
      <c r="D127" s="17">
        <f>D139/D151*1000+0.00001</f>
        <v>0.73953341824157759</v>
      </c>
      <c r="E127" s="17">
        <f>E139/E151*1000+0.00001</f>
        <v>0.90610555189456343</v>
      </c>
      <c r="F127" s="17">
        <f>F139/F151*1000+0.00001</f>
        <v>0.94746908699397081</v>
      </c>
      <c r="G127" s="17">
        <f>G139/G151*1000</f>
        <v>0.61728395061728392</v>
      </c>
      <c r="H127" s="17">
        <f>H139/H151*1000+0.00001</f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1"/>
        <v>0.62828446995308085</v>
      </c>
      <c r="M127" s="17">
        <f t="shared" si="131"/>
        <v>0.56396070969142986</v>
      </c>
      <c r="N127" s="17">
        <f t="shared" si="131"/>
        <v>0.63392683898555302</v>
      </c>
      <c r="O127" s="17">
        <f t="shared" si="131"/>
        <v>0.6504293503767522</v>
      </c>
      <c r="P127" s="17">
        <f t="shared" si="131"/>
        <v>0.50824222181877166</v>
      </c>
      <c r="Q127" s="17">
        <f t="shared" si="131"/>
        <v>8.8737830999390996E-4</v>
      </c>
    </row>
    <row r="128" spans="1:17">
      <c r="A128" s="9">
        <v>4</v>
      </c>
      <c r="B128" s="15" t="s">
        <v>178</v>
      </c>
      <c r="C128" s="17">
        <f t="shared" ref="C128:G128" si="134">C140/C151*1000</f>
        <v>42.335766423357668</v>
      </c>
      <c r="D128" s="17">
        <f t="shared" si="134"/>
        <v>43.960558751027122</v>
      </c>
      <c r="E128" s="17">
        <f t="shared" si="134"/>
        <v>45.881383855024716</v>
      </c>
      <c r="F128" s="17">
        <f t="shared" si="134"/>
        <v>48.320413436692505</v>
      </c>
      <c r="G128" s="17">
        <f t="shared" si="134"/>
        <v>49.470899470899468</v>
      </c>
      <c r="H128" s="17">
        <f t="shared" ref="H128" si="135">H140/H151*1000</f>
        <v>52.712477396021697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1"/>
        <v>1.1826431820545893</v>
      </c>
      <c r="M128" s="17">
        <f t="shared" si="131"/>
        <v>1.2006107527734251</v>
      </c>
      <c r="N128" s="17">
        <f t="shared" si="131"/>
        <v>1.22052193069496</v>
      </c>
      <c r="O128" s="17">
        <f t="shared" si="131"/>
        <v>1.2439349878341008</v>
      </c>
      <c r="P128" s="17">
        <f t="shared" si="131"/>
        <v>1.2543182760384</v>
      </c>
      <c r="Q128" s="17">
        <f t="shared" si="131"/>
        <v>1.2815391095085837</v>
      </c>
    </row>
    <row r="129" spans="1:17">
      <c r="A129" s="9">
        <v>5</v>
      </c>
      <c r="B129" s="15" t="s">
        <v>179</v>
      </c>
      <c r="C129" s="17">
        <f t="shared" ref="C129:G129" si="136">C141/C151*1000</f>
        <v>2.2708840227088398</v>
      </c>
      <c r="D129" s="17">
        <f t="shared" si="136"/>
        <v>2.3007395234182413</v>
      </c>
      <c r="E129" s="17">
        <f t="shared" si="136"/>
        <v>2.3064250411861611</v>
      </c>
      <c r="F129" s="17">
        <f t="shared" si="136"/>
        <v>2.9285099052540908</v>
      </c>
      <c r="G129" s="17">
        <f t="shared" si="136"/>
        <v>2.998236331569665</v>
      </c>
      <c r="H129" s="17">
        <f t="shared" ref="H129" si="137">H141/H151*1000</f>
        <v>3.0741410488245933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1"/>
        <v>0.48433229468770173</v>
      </c>
      <c r="M129" s="17">
        <f t="shared" si="131"/>
        <v>0.48798804208462399</v>
      </c>
      <c r="N129" s="17">
        <f t="shared" si="131"/>
        <v>0.48868193597778192</v>
      </c>
      <c r="O129" s="17">
        <f t="shared" si="131"/>
        <v>0.56070229618414591</v>
      </c>
      <c r="P129" s="17">
        <f t="shared" si="131"/>
        <v>0.56834975627084983</v>
      </c>
      <c r="Q129" s="17">
        <f t="shared" si="131"/>
        <v>0.57658955086623331</v>
      </c>
    </row>
    <row r="130" spans="1:17">
      <c r="A130" s="9">
        <v>6</v>
      </c>
      <c r="B130" s="15" t="s">
        <v>180</v>
      </c>
      <c r="C130" s="17">
        <f t="shared" ref="C130:G130" si="138">(C142-C143)/C142*100</f>
        <v>8.946100522770859</v>
      </c>
      <c r="D130" s="17">
        <f t="shared" si="138"/>
        <v>-7.4086168985261169</v>
      </c>
      <c r="E130" s="17">
        <f t="shared" si="138"/>
        <v>22.999227615709103</v>
      </c>
      <c r="F130" s="17">
        <f t="shared" si="138"/>
        <v>11.415852808719984</v>
      </c>
      <c r="G130" s="17">
        <f t="shared" si="138"/>
        <v>-27.021610843688936</v>
      </c>
      <c r="H130" s="17">
        <f t="shared" ref="H130" si="139">(H142-H143)/H142*100</f>
        <v>-6.8518723210886421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0">(ATAN((C130+2.4)/10)+3.1415/2)/3.1415*1.75</f>
        <v>1.347594975503448</v>
      </c>
      <c r="M130" s="17">
        <f t="shared" si="140"/>
        <v>0.61633717469610783</v>
      </c>
      <c r="N130" s="17">
        <f t="shared" si="140"/>
        <v>1.5410872155370785</v>
      </c>
      <c r="O130" s="17">
        <f t="shared" si="140"/>
        <v>1.401014445039662</v>
      </c>
      <c r="P130" s="17">
        <f t="shared" si="140"/>
        <v>0.2148843807397616</v>
      </c>
      <c r="Q130" s="17">
        <f t="shared" si="140"/>
        <v>0.64167905683547899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-13.179571663920923</v>
      </c>
      <c r="F131" s="17">
        <f>(F145-F144)/F151*1000</f>
        <v>-12.058570198105082</v>
      </c>
      <c r="G131" s="17">
        <f>(G145-G144)/G151*1000</f>
        <v>-13.227513227513226</v>
      </c>
      <c r="H131" s="17">
        <f>(H145-H144)/H151*1000</f>
        <v>-12.658227848101266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1">(ATAN(E131/10)+3.1415/2)/3.1415*1.75</f>
        <v>0.36154855307508649</v>
      </c>
      <c r="O131" s="17">
        <f t="shared" si="141"/>
        <v>0.3856508844467092</v>
      </c>
      <c r="P131" s="17">
        <f t="shared" si="141"/>
        <v>0.36057505577888582</v>
      </c>
      <c r="Q131" s="17">
        <f t="shared" si="141"/>
        <v>0.37243121820232933</v>
      </c>
    </row>
    <row r="132" spans="1:17">
      <c r="A132" s="9">
        <v>8</v>
      </c>
      <c r="B132" s="15" t="s">
        <v>182</v>
      </c>
      <c r="C132" s="17">
        <f t="shared" ref="C132:H132" si="142">(C146-C147)/C151*1000</f>
        <v>2.4330900243309004</v>
      </c>
      <c r="D132" s="17">
        <f t="shared" si="142"/>
        <v>5.7518488085456045</v>
      </c>
      <c r="E132" s="17">
        <f t="shared" si="142"/>
        <v>-30.477759472817134</v>
      </c>
      <c r="F132" s="17">
        <f t="shared" si="142"/>
        <v>-11.19724375538329</v>
      </c>
      <c r="G132" s="17">
        <f t="shared" si="142"/>
        <v>-11.46384479717813</v>
      </c>
      <c r="H132" s="17">
        <f t="shared" si="142"/>
        <v>-6.3291139240506329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1.007953991024334</v>
      </c>
      <c r="M132" s="17">
        <f>(ATAN(D132/10)+3.1415/2)/3.1415*1.75</f>
        <v>1.1657697342891984</v>
      </c>
      <c r="N132" s="17">
        <f t="shared" si="141"/>
        <v>0.17658437326590923</v>
      </c>
      <c r="O132" s="17">
        <f t="shared" si="141"/>
        <v>0.40605719716044097</v>
      </c>
      <c r="P132" s="17">
        <f t="shared" si="141"/>
        <v>0.39955415642463982</v>
      </c>
      <c r="Q132" s="17">
        <f t="shared" si="141"/>
        <v>0.56066947938838751</v>
      </c>
    </row>
    <row r="133" spans="1:17">
      <c r="A133" s="9">
        <v>9</v>
      </c>
      <c r="B133" s="15" t="s">
        <v>183</v>
      </c>
      <c r="C133" s="17">
        <f t="shared" ref="C133:G133" si="143">C148/C151*1000</f>
        <v>0.81103000811030013</v>
      </c>
      <c r="D133" s="17">
        <f t="shared" si="143"/>
        <v>0.82169268693508624</v>
      </c>
      <c r="E133" s="17">
        <f t="shared" si="143"/>
        <v>0.82372322899505768</v>
      </c>
      <c r="F133" s="17">
        <f t="shared" si="143"/>
        <v>0.8613264427217916</v>
      </c>
      <c r="G133" s="17">
        <f t="shared" si="143"/>
        <v>0.88183421516754845</v>
      </c>
      <c r="H133" s="17">
        <f t="shared" ref="H133" si="144">H148/H151*1000</f>
        <v>0.90415913200723319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5">IF(C133/$I133&gt;1,2^((1-$I133/C133)/LN(10/3)),2^(-LOG($I133/C133,10/3)))</f>
        <v>0.70186304223325591</v>
      </c>
      <c r="M133" s="17">
        <f t="shared" si="145"/>
        <v>0.70716071496287336</v>
      </c>
      <c r="N133" s="17">
        <f t="shared" si="145"/>
        <v>0.70816626112236081</v>
      </c>
      <c r="O133" s="17">
        <f t="shared" si="145"/>
        <v>0.72660158968159116</v>
      </c>
      <c r="P133" s="17">
        <f t="shared" si="145"/>
        <v>0.7365117625020724</v>
      </c>
      <c r="Q133" s="17">
        <f t="shared" si="145"/>
        <v>0.74718952839031683</v>
      </c>
    </row>
    <row r="134" spans="1:17">
      <c r="A134" s="9">
        <v>10</v>
      </c>
      <c r="B134" s="15" t="s">
        <v>184</v>
      </c>
      <c r="C134" s="17">
        <f>C149/C151*100+0.0001</f>
        <v>1E-4</v>
      </c>
      <c r="D134" s="17">
        <f t="shared" ref="D134:G134" si="146">D149/D151*100+0.0001</f>
        <v>1E-4</v>
      </c>
      <c r="E134" s="17">
        <f t="shared" si="146"/>
        <v>1E-4</v>
      </c>
      <c r="F134" s="17">
        <f t="shared" si="146"/>
        <v>1E-4</v>
      </c>
      <c r="G134" s="17">
        <f t="shared" si="146"/>
        <v>1E-4</v>
      </c>
      <c r="H134" s="17">
        <f t="shared" ref="H134" si="147">H149/H151*100+0.0001</f>
        <v>1E-4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5"/>
        <v>2.7935603045913963E-2</v>
      </c>
      <c r="M134" s="17">
        <f t="shared" si="145"/>
        <v>2.7935603045913963E-2</v>
      </c>
      <c r="N134" s="17">
        <f t="shared" si="145"/>
        <v>2.7935603045913963E-2</v>
      </c>
      <c r="O134" s="17">
        <f t="shared" si="145"/>
        <v>2.7935603045913963E-2</v>
      </c>
      <c r="P134" s="17">
        <f t="shared" si="145"/>
        <v>2.7935603045913963E-2</v>
      </c>
      <c r="Q134" s="17">
        <f t="shared" si="145"/>
        <v>2.7935603045913963E-2</v>
      </c>
    </row>
    <row r="135" spans="1:17">
      <c r="A135" s="9">
        <v>11</v>
      </c>
      <c r="B135" s="15" t="s">
        <v>185</v>
      </c>
      <c r="C135" s="17">
        <f t="shared" ref="C135:G135" si="148">C150/C151*1000</f>
        <v>3.2441200324412005</v>
      </c>
      <c r="D135" s="17">
        <f t="shared" si="148"/>
        <v>2.4650780608052587</v>
      </c>
      <c r="E135" s="17">
        <f t="shared" si="148"/>
        <v>2.4711696869851729</v>
      </c>
      <c r="F135" s="17">
        <f t="shared" si="148"/>
        <v>2.5839793281653747</v>
      </c>
      <c r="G135" s="17">
        <f t="shared" si="148"/>
        <v>2.6455026455026456</v>
      </c>
      <c r="H135" s="17">
        <f t="shared" ref="H135" si="149">H150/H151*1000</f>
        <v>2.7124773960216997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5"/>
        <v>0.77953987594637975</v>
      </c>
      <c r="M135" s="17">
        <f t="shared" si="145"/>
        <v>0.66554094249350071</v>
      </c>
      <c r="N135" s="17">
        <f t="shared" si="145"/>
        <v>0.6664873074775074</v>
      </c>
      <c r="O135" s="17">
        <f t="shared" si="145"/>
        <v>0.68383762924295177</v>
      </c>
      <c r="P135" s="17">
        <f t="shared" si="145"/>
        <v>0.69316454124422555</v>
      </c>
      <c r="Q135" s="17">
        <f t="shared" si="145"/>
        <v>0.70321386980931744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9</v>
      </c>
      <c r="D137" s="17">
        <v>9</v>
      </c>
      <c r="E137" s="17">
        <v>9</v>
      </c>
      <c r="F137" s="17">
        <v>8</v>
      </c>
      <c r="G137" s="17">
        <v>8</v>
      </c>
      <c r="H137" s="17">
        <v>8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2</v>
      </c>
      <c r="H138" s="17">
        <v>2</v>
      </c>
      <c r="K138" s="15" t="s">
        <v>187</v>
      </c>
      <c r="L138" s="17">
        <f t="shared" ref="L138:L143" si="150">L125</f>
        <v>1.1988355880151957</v>
      </c>
      <c r="M138" s="17">
        <f t="shared" ref="M138:M143" si="151">N125</f>
        <v>1.2061431041096582</v>
      </c>
      <c r="N138" s="17">
        <f t="shared" ref="N138:N148" si="152">P125</f>
        <v>1.1825551421383775</v>
      </c>
      <c r="O138" s="17">
        <f>Q125</f>
        <v>1.1945296545307191</v>
      </c>
    </row>
    <row r="139" spans="1:17">
      <c r="A139" s="9">
        <v>3</v>
      </c>
      <c r="B139" s="10" t="s">
        <v>189</v>
      </c>
      <c r="C139" s="17">
        <v>1.1000000000000001</v>
      </c>
      <c r="D139" s="17">
        <v>0.9</v>
      </c>
      <c r="E139" s="17">
        <v>1.1000000000000001</v>
      </c>
      <c r="F139" s="17">
        <v>1.1000000000000001</v>
      </c>
      <c r="G139" s="17">
        <v>0.7</v>
      </c>
      <c r="H139" s="17">
        <v>0</v>
      </c>
      <c r="K139" s="15" t="s">
        <v>190</v>
      </c>
      <c r="L139" s="17">
        <f t="shared" si="150"/>
        <v>0.59473440729728255</v>
      </c>
      <c r="M139" s="17">
        <f t="shared" si="151"/>
        <v>0.60007553644143674</v>
      </c>
      <c r="N139" s="17">
        <f t="shared" si="152"/>
        <v>0.62409453152766681</v>
      </c>
      <c r="O139" s="17">
        <f t="shared" ref="O139:O148" si="153">Q126</f>
        <v>0.63314250012649453</v>
      </c>
    </row>
    <row r="140" spans="1:17">
      <c r="A140" s="9">
        <v>4</v>
      </c>
      <c r="B140" s="10" t="s">
        <v>191</v>
      </c>
      <c r="C140" s="17">
        <v>52.2</v>
      </c>
      <c r="D140" s="17">
        <v>53.5</v>
      </c>
      <c r="E140" s="17">
        <v>55.7</v>
      </c>
      <c r="F140" s="17">
        <v>56.1</v>
      </c>
      <c r="G140" s="17">
        <v>56.1</v>
      </c>
      <c r="H140" s="17">
        <v>58.3</v>
      </c>
      <c r="K140" s="15" t="s">
        <v>192</v>
      </c>
      <c r="L140" s="17">
        <f t="shared" si="150"/>
        <v>0.62828446995308085</v>
      </c>
      <c r="M140" s="17">
        <f t="shared" si="151"/>
        <v>0.63392683898555302</v>
      </c>
      <c r="N140" s="17">
        <f t="shared" si="152"/>
        <v>0.50824222181877166</v>
      </c>
      <c r="O140" s="17">
        <f t="shared" si="153"/>
        <v>8.8737830999390996E-4</v>
      </c>
    </row>
    <row r="141" spans="1:17">
      <c r="A141" s="9">
        <v>5</v>
      </c>
      <c r="B141" s="10" t="s">
        <v>193</v>
      </c>
      <c r="C141" s="17">
        <v>2.8</v>
      </c>
      <c r="D141" s="17">
        <v>2.8</v>
      </c>
      <c r="E141" s="17">
        <v>2.8</v>
      </c>
      <c r="F141" s="17">
        <v>3.4</v>
      </c>
      <c r="G141" s="17">
        <v>3.4</v>
      </c>
      <c r="H141" s="17">
        <v>3.4</v>
      </c>
      <c r="K141" s="15" t="s">
        <v>194</v>
      </c>
      <c r="L141" s="17">
        <f t="shared" si="150"/>
        <v>1.1826431820545893</v>
      </c>
      <c r="M141" s="17">
        <f t="shared" si="151"/>
        <v>1.22052193069496</v>
      </c>
      <c r="N141" s="17">
        <f t="shared" si="152"/>
        <v>1.2543182760384</v>
      </c>
      <c r="O141" s="17">
        <f t="shared" si="153"/>
        <v>1.2815391095085837</v>
      </c>
    </row>
    <row r="142" spans="1:17">
      <c r="A142" s="9">
        <v>6</v>
      </c>
      <c r="B142" s="10" t="s">
        <v>195</v>
      </c>
      <c r="C142" s="17">
        <v>6102.1</v>
      </c>
      <c r="D142" s="17">
        <v>4593.3</v>
      </c>
      <c r="E142" s="17">
        <v>6732.4</v>
      </c>
      <c r="F142" s="17">
        <v>9614.7000000000007</v>
      </c>
      <c r="G142" s="17">
        <v>9930.2000000000007</v>
      </c>
      <c r="H142" s="17">
        <v>8142.3</v>
      </c>
      <c r="K142" s="15" t="s">
        <v>196</v>
      </c>
      <c r="L142" s="17">
        <f t="shared" si="150"/>
        <v>0.48433229468770173</v>
      </c>
      <c r="M142" s="17">
        <f t="shared" si="151"/>
        <v>0.48868193597778192</v>
      </c>
      <c r="N142" s="17">
        <f t="shared" si="152"/>
        <v>0.56834975627084983</v>
      </c>
      <c r="O142" s="17">
        <f t="shared" si="153"/>
        <v>0.57658955086623331</v>
      </c>
    </row>
    <row r="143" spans="1:17">
      <c r="A143" s="9">
        <v>7</v>
      </c>
      <c r="B143" s="10" t="s">
        <v>197</v>
      </c>
      <c r="C143" s="17">
        <v>5556.2</v>
      </c>
      <c r="D143" s="17">
        <v>4933.6000000000004</v>
      </c>
      <c r="E143" s="17">
        <v>5184</v>
      </c>
      <c r="F143" s="17">
        <v>8517.1</v>
      </c>
      <c r="G143" s="17">
        <v>12613.5</v>
      </c>
      <c r="H143" s="17">
        <v>8700.2000000000007</v>
      </c>
      <c r="K143" s="15" t="s">
        <v>198</v>
      </c>
      <c r="L143" s="17">
        <f t="shared" si="150"/>
        <v>1.347594975503448</v>
      </c>
      <c r="M143" s="17">
        <f t="shared" si="151"/>
        <v>1.5410872155370785</v>
      </c>
      <c r="N143" s="17">
        <f t="shared" si="152"/>
        <v>0.2148843807397616</v>
      </c>
      <c r="O143" s="17">
        <f t="shared" si="153"/>
        <v>0.64167905683547899</v>
      </c>
    </row>
    <row r="144" spans="1:17">
      <c r="A144" s="9">
        <v>8</v>
      </c>
      <c r="B144" s="10" t="s">
        <v>199</v>
      </c>
      <c r="C144" s="17"/>
      <c r="D144" s="17"/>
      <c r="E144" s="17">
        <v>21</v>
      </c>
      <c r="F144" s="17">
        <v>20</v>
      </c>
      <c r="G144" s="17">
        <v>26</v>
      </c>
      <c r="H144" s="17">
        <v>23</v>
      </c>
      <c r="K144" s="15" t="s">
        <v>200</v>
      </c>
      <c r="L144" s="17">
        <f>N131</f>
        <v>0.36154855307508649</v>
      </c>
      <c r="M144" s="17">
        <f>O131</f>
        <v>0.3856508844467092</v>
      </c>
      <c r="N144" s="17">
        <f t="shared" si="152"/>
        <v>0.36057505577888582</v>
      </c>
      <c r="O144" s="17">
        <f t="shared" si="153"/>
        <v>0.37243121820232933</v>
      </c>
    </row>
    <row r="145" spans="1:17">
      <c r="A145" s="9">
        <v>9</v>
      </c>
      <c r="B145" s="10" t="s">
        <v>201</v>
      </c>
      <c r="C145" s="17"/>
      <c r="D145" s="17"/>
      <c r="E145" s="17">
        <v>5</v>
      </c>
      <c r="F145" s="17">
        <v>6</v>
      </c>
      <c r="G145" s="17">
        <v>11</v>
      </c>
      <c r="H145" s="17">
        <v>9</v>
      </c>
      <c r="K145" s="15" t="s">
        <v>202</v>
      </c>
      <c r="L145" s="17">
        <f>L132</f>
        <v>1.007953991024334</v>
      </c>
      <c r="M145" s="17">
        <f>N132</f>
        <v>0.17658437326590923</v>
      </c>
      <c r="N145" s="17">
        <f t="shared" si="152"/>
        <v>0.39955415642463982</v>
      </c>
      <c r="O145" s="17">
        <f t="shared" si="153"/>
        <v>0.56066947938838751</v>
      </c>
    </row>
    <row r="146" spans="1:17">
      <c r="A146" s="9">
        <v>10</v>
      </c>
      <c r="B146" s="10" t="s">
        <v>203</v>
      </c>
      <c r="C146" s="17">
        <v>30</v>
      </c>
      <c r="D146" s="17">
        <v>30</v>
      </c>
      <c r="E146" s="17">
        <v>43</v>
      </c>
      <c r="F146" s="17">
        <v>41</v>
      </c>
      <c r="G146" s="17">
        <v>34</v>
      </c>
      <c r="H146" s="17">
        <v>34</v>
      </c>
      <c r="K146" s="15" t="s">
        <v>204</v>
      </c>
      <c r="L146" s="17">
        <f>L133</f>
        <v>0.70186304223325591</v>
      </c>
      <c r="M146" s="17">
        <f>N133</f>
        <v>0.70816626112236081</v>
      </c>
      <c r="N146" s="17">
        <f t="shared" si="152"/>
        <v>0.7365117625020724</v>
      </c>
      <c r="O146" s="17">
        <f t="shared" si="153"/>
        <v>0.74718952839031683</v>
      </c>
    </row>
    <row r="147" spans="1:17">
      <c r="A147" s="9">
        <v>11</v>
      </c>
      <c r="B147" s="10" t="s">
        <v>205</v>
      </c>
      <c r="C147" s="17">
        <v>27</v>
      </c>
      <c r="D147" s="17">
        <v>23</v>
      </c>
      <c r="E147" s="17">
        <v>80</v>
      </c>
      <c r="F147" s="17">
        <v>54</v>
      </c>
      <c r="G147" s="17">
        <v>47</v>
      </c>
      <c r="H147" s="17">
        <v>41</v>
      </c>
      <c r="K147" s="15" t="s">
        <v>206</v>
      </c>
      <c r="L147" s="17">
        <f>L134</f>
        <v>2.7935603045913963E-2</v>
      </c>
      <c r="M147" s="17">
        <f>N134</f>
        <v>2.7935603045913963E-2</v>
      </c>
      <c r="N147" s="17">
        <f t="shared" si="152"/>
        <v>2.7935603045913963E-2</v>
      </c>
      <c r="O147" s="17">
        <f t="shared" si="153"/>
        <v>2.7935603045913963E-2</v>
      </c>
    </row>
    <row r="148" spans="1:17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K148" s="15" t="s">
        <v>208</v>
      </c>
      <c r="L148" s="17">
        <f>L135</f>
        <v>0.77953987594637975</v>
      </c>
      <c r="M148" s="17">
        <f>N135</f>
        <v>0.6664873074775074</v>
      </c>
      <c r="N148" s="17">
        <f t="shared" si="152"/>
        <v>0.69316454124422555</v>
      </c>
      <c r="O148" s="17">
        <f t="shared" si="153"/>
        <v>0.70321386980931744</v>
      </c>
    </row>
    <row r="149" spans="1:17">
      <c r="A149" s="9">
        <v>13</v>
      </c>
      <c r="B149" s="10" t="s">
        <v>209</v>
      </c>
      <c r="C149" s="17"/>
      <c r="D149" s="17"/>
      <c r="E149" s="17"/>
      <c r="F149" s="17"/>
      <c r="G149" s="17"/>
      <c r="H149" s="17"/>
    </row>
    <row r="150" spans="1:17">
      <c r="A150" s="9">
        <v>14</v>
      </c>
      <c r="B150" s="10" t="s">
        <v>211</v>
      </c>
      <c r="C150" s="17">
        <v>4</v>
      </c>
      <c r="D150" s="17">
        <v>3</v>
      </c>
      <c r="E150" s="17">
        <v>3</v>
      </c>
      <c r="F150" s="17">
        <v>3</v>
      </c>
      <c r="G150" s="21">
        <v>3</v>
      </c>
      <c r="H150" s="21">
        <v>3</v>
      </c>
    </row>
    <row r="151" spans="1:17">
      <c r="A151" s="9">
        <v>15</v>
      </c>
      <c r="B151" s="10" t="s">
        <v>213</v>
      </c>
      <c r="C151" s="17">
        <v>1233</v>
      </c>
      <c r="D151" s="17">
        <v>1217</v>
      </c>
      <c r="E151" s="17">
        <v>1214</v>
      </c>
      <c r="F151" s="17">
        <v>1161</v>
      </c>
      <c r="G151" s="17">
        <v>1134</v>
      </c>
      <c r="H151" s="17">
        <v>1106</v>
      </c>
    </row>
    <row r="153" spans="1:17" ht="16">
      <c r="A153" s="20" t="s">
        <v>368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4">C167/C181*1000</f>
        <v>4.3103448275862064</v>
      </c>
      <c r="D155" s="17">
        <f t="shared" si="154"/>
        <v>4.4052863436123353</v>
      </c>
      <c r="E155" s="17">
        <f t="shared" si="154"/>
        <v>4.5662100456620998</v>
      </c>
      <c r="F155" s="17">
        <f t="shared" si="154"/>
        <v>4.6838407494145198</v>
      </c>
      <c r="G155" s="17">
        <f t="shared" si="154"/>
        <v>3.5545023696682461</v>
      </c>
      <c r="H155" s="17">
        <f t="shared" ref="H155" si="155">H167/H181*1000</f>
        <v>2.4009603841536613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6">IF(C155/$I155&gt;1,2^((1-$I155/C155)/LN(10/3)),2^(-LOG($I155/C155,10/3)))</f>
        <v>0.91810100514279314</v>
      </c>
      <c r="M155" s="17">
        <f t="shared" si="156"/>
        <v>0.92968958825031112</v>
      </c>
      <c r="N155" s="17">
        <f t="shared" si="156"/>
        <v>0.94909270575143301</v>
      </c>
      <c r="O155" s="17">
        <f t="shared" si="156"/>
        <v>0.96309280248287898</v>
      </c>
      <c r="P155" s="17">
        <f t="shared" si="156"/>
        <v>0.82164432892965833</v>
      </c>
      <c r="Q155" s="17">
        <f t="shared" si="156"/>
        <v>0.65551903555991775</v>
      </c>
    </row>
    <row r="156" spans="1:17">
      <c r="A156" s="9">
        <v>2</v>
      </c>
      <c r="B156" s="15" t="s">
        <v>176</v>
      </c>
      <c r="C156" s="17">
        <f t="shared" ref="C156:G156" si="157">C168/C181*1000</f>
        <v>3.2327586206896552</v>
      </c>
      <c r="D156" s="17">
        <f t="shared" si="157"/>
        <v>3.303964757709251</v>
      </c>
      <c r="E156" s="17">
        <f t="shared" si="157"/>
        <v>3.4246575342465753</v>
      </c>
      <c r="F156" s="17">
        <f t="shared" si="157"/>
        <v>3.5128805620608898</v>
      </c>
      <c r="G156" s="17">
        <f t="shared" si="157"/>
        <v>3.5545023696682461</v>
      </c>
      <c r="H156" s="17">
        <f t="shared" ref="H156" si="158">H168/H181*1000</f>
        <v>4.8019207683073226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6"/>
        <v>0.88461410578620159</v>
      </c>
      <c r="M156" s="17">
        <f t="shared" si="156"/>
        <v>0.89578000586207784</v>
      </c>
      <c r="N156" s="17">
        <f t="shared" si="156"/>
        <v>0.91447541229510965</v>
      </c>
      <c r="O156" s="17">
        <f t="shared" si="156"/>
        <v>0.92796486822820956</v>
      </c>
      <c r="P156" s="17">
        <f t="shared" si="156"/>
        <v>0.93427896158546386</v>
      </c>
      <c r="Q156" s="17">
        <f t="shared" si="156"/>
        <v>1.1009183325620235</v>
      </c>
    </row>
    <row r="157" spans="1:17">
      <c r="A157" s="9">
        <v>3</v>
      </c>
      <c r="B157" s="15" t="s">
        <v>177</v>
      </c>
      <c r="C157" s="17">
        <f>C169/C181*1000+0.00001</f>
        <v>1.0775962068965517</v>
      </c>
      <c r="D157" s="17">
        <f>D169/D181*1000+0.00001</f>
        <v>1.1013315859030839</v>
      </c>
      <c r="E157" s="17">
        <f>E169/E181*1000+0.00001</f>
        <v>1.9406492694063928</v>
      </c>
      <c r="F157" s="17">
        <f>F169/F181*1000+0.00001</f>
        <v>0.351298056206089</v>
      </c>
      <c r="G157" s="17">
        <f>G169/G181*1000</f>
        <v>0.7109004739336493</v>
      </c>
      <c r="H157" s="17">
        <f>H169/H181*1000+0.00001</f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6"/>
        <v>0.70045060067187348</v>
      </c>
      <c r="M157" s="17">
        <f t="shared" si="156"/>
        <v>0.70929184468783435</v>
      </c>
      <c r="N157" s="17">
        <f t="shared" si="156"/>
        <v>0.98280630111807998</v>
      </c>
      <c r="O157" s="17">
        <f t="shared" si="156"/>
        <v>0.36739224758472755</v>
      </c>
      <c r="P157" s="17">
        <f t="shared" si="156"/>
        <v>0.55128462909421572</v>
      </c>
      <c r="Q157" s="17">
        <f t="shared" si="156"/>
        <v>8.8737830999390996E-4</v>
      </c>
    </row>
    <row r="158" spans="1:17">
      <c r="A158" s="9">
        <v>4</v>
      </c>
      <c r="B158" s="15" t="s">
        <v>178</v>
      </c>
      <c r="C158" s="17">
        <f t="shared" ref="C158:G158" si="159">C170/C181*1000</f>
        <v>65.409482758620697</v>
      </c>
      <c r="D158" s="17">
        <f t="shared" si="159"/>
        <v>65.748898678414108</v>
      </c>
      <c r="E158" s="17">
        <f t="shared" si="159"/>
        <v>68.264840182648399</v>
      </c>
      <c r="F158" s="17">
        <f t="shared" si="159"/>
        <v>70.023419203747068</v>
      </c>
      <c r="G158" s="17">
        <f t="shared" si="159"/>
        <v>70.616113744075832</v>
      </c>
      <c r="H158" s="17">
        <f t="shared" ref="H158" si="160">H170/H181*1000</f>
        <v>73.229291716686674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6"/>
        <v>1.3656967337491794</v>
      </c>
      <c r="M158" s="17">
        <f t="shared" si="156"/>
        <v>1.3675596071902201</v>
      </c>
      <c r="N158" s="17">
        <f t="shared" si="156"/>
        <v>1.3808640074244636</v>
      </c>
      <c r="O158" s="17">
        <f t="shared" si="156"/>
        <v>1.3896660394260958</v>
      </c>
      <c r="P158" s="17">
        <f t="shared" si="156"/>
        <v>1.3925459161698872</v>
      </c>
      <c r="Q158" s="17">
        <f t="shared" si="156"/>
        <v>1.4047531292468898</v>
      </c>
    </row>
    <row r="159" spans="1:17">
      <c r="A159" s="9">
        <v>5</v>
      </c>
      <c r="B159" s="15" t="s">
        <v>179</v>
      </c>
      <c r="C159" s="17">
        <f t="shared" ref="C159:G159" si="161">C171/C181*1000</f>
        <v>6.2499999999999991</v>
      </c>
      <c r="D159" s="17">
        <f t="shared" si="161"/>
        <v>6.3876651982378849</v>
      </c>
      <c r="E159" s="17">
        <f t="shared" si="161"/>
        <v>6.6210045662100461</v>
      </c>
      <c r="F159" s="17">
        <f t="shared" si="161"/>
        <v>6.7915690866510534</v>
      </c>
      <c r="G159" s="17">
        <f t="shared" si="161"/>
        <v>6.8720379146919433</v>
      </c>
      <c r="H159" s="17">
        <f t="shared" ref="H159" si="162">H171/H181*1000</f>
        <v>6.9627851140456185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6"/>
        <v>0.86751588574360861</v>
      </c>
      <c r="M159" s="17">
        <f t="shared" si="156"/>
        <v>0.87846596627147855</v>
      </c>
      <c r="N159" s="17">
        <f t="shared" si="156"/>
        <v>0.89680001946484722</v>
      </c>
      <c r="O159" s="17">
        <f t="shared" si="156"/>
        <v>0.91002874511534093</v>
      </c>
      <c r="P159" s="17">
        <f t="shared" si="156"/>
        <v>0.91622079683106405</v>
      </c>
      <c r="Q159" s="17">
        <f t="shared" si="156"/>
        <v>0.92316697414746385</v>
      </c>
    </row>
    <row r="160" spans="1:17">
      <c r="A160" s="9">
        <v>6</v>
      </c>
      <c r="B160" s="15" t="s">
        <v>180</v>
      </c>
      <c r="C160" s="17">
        <f t="shared" ref="C160:G160" si="163">(C172-C173)/C172*100</f>
        <v>7.3706539230506598</v>
      </c>
      <c r="D160" s="17">
        <f t="shared" si="163"/>
        <v>-11.253811327727991</v>
      </c>
      <c r="E160" s="17">
        <f t="shared" si="163"/>
        <v>18.035679943889509</v>
      </c>
      <c r="F160" s="17">
        <f t="shared" si="163"/>
        <v>-3.2907475606514947</v>
      </c>
      <c r="G160" s="17">
        <f t="shared" si="163"/>
        <v>-3.3577094976291848</v>
      </c>
      <c r="H160" s="17">
        <f t="shared" ref="H160" si="164">(H172-H173)/H172*100</f>
        <v>-0.6104194367218746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5">(ATAN((C160+2.4)/10)+3.1415/2)/3.1415*1.75</f>
        <v>1.3060511290408512</v>
      </c>
      <c r="M160" s="17">
        <f t="shared" si="165"/>
        <v>0.47131100322070968</v>
      </c>
      <c r="N160" s="17">
        <f t="shared" si="165"/>
        <v>1.4965175857966213</v>
      </c>
      <c r="O160" s="17">
        <f t="shared" si="165"/>
        <v>0.82551074147230985</v>
      </c>
      <c r="P160" s="17">
        <f t="shared" si="165"/>
        <v>0.8218121747642787</v>
      </c>
      <c r="Q160" s="17">
        <f t="shared" si="165"/>
        <v>0.9736459157450793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-7.9908675799086755</v>
      </c>
      <c r="F161" s="17">
        <f>(F175-F174)/F181*1000</f>
        <v>-5.8548009367681502</v>
      </c>
      <c r="G161" s="17">
        <f>(G175-G174)/G181*1000</f>
        <v>-8.2938388625592427</v>
      </c>
      <c r="H161" s="17">
        <f>(H175-H174)/H181*1000</f>
        <v>-4.8019207683073226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6">(ATAN(E161/10)+3.1415/2)/3.1415*1.75</f>
        <v>0.49944000680249528</v>
      </c>
      <c r="O161" s="17">
        <f t="shared" si="166"/>
        <v>0.579940095595183</v>
      </c>
      <c r="P161" s="17">
        <f t="shared" si="166"/>
        <v>0.48929090705647582</v>
      </c>
      <c r="Q161" s="17">
        <f t="shared" si="166"/>
        <v>0.62561813552298717</v>
      </c>
    </row>
    <row r="162" spans="1:17">
      <c r="A162" s="9">
        <v>8</v>
      </c>
      <c r="B162" s="15" t="s">
        <v>182</v>
      </c>
      <c r="C162" s="17">
        <f t="shared" ref="C162:H162" si="167">(C176-C177)/C181*1000</f>
        <v>-17.241379310344826</v>
      </c>
      <c r="D162" s="17">
        <f t="shared" si="167"/>
        <v>-23.127753303964756</v>
      </c>
      <c r="E162" s="17">
        <f t="shared" si="167"/>
        <v>-17.123287671232877</v>
      </c>
      <c r="F162" s="17">
        <f t="shared" si="167"/>
        <v>-5.8548009367681502</v>
      </c>
      <c r="G162" s="17">
        <f t="shared" si="167"/>
        <v>-4.7393364928909953</v>
      </c>
      <c r="H162" s="17">
        <f t="shared" si="167"/>
        <v>-9.6038415366146452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0.29275523374956192</v>
      </c>
      <c r="M162" s="17">
        <f>(ATAN(D162/10)+3.1415/2)/3.1415*1.75</f>
        <v>0.2273130545347879</v>
      </c>
      <c r="N162" s="17">
        <f t="shared" si="166"/>
        <v>0.29441968060076457</v>
      </c>
      <c r="O162" s="17">
        <f t="shared" si="166"/>
        <v>0.579940095595183</v>
      </c>
      <c r="P162" s="17">
        <f t="shared" si="166"/>
        <v>0.62845810017905934</v>
      </c>
      <c r="Q162" s="17">
        <f t="shared" si="166"/>
        <v>0.44874272206714366</v>
      </c>
    </row>
    <row r="163" spans="1:17">
      <c r="A163" s="9">
        <v>9</v>
      </c>
      <c r="B163" s="15" t="s">
        <v>183</v>
      </c>
      <c r="C163" s="17">
        <f t="shared" ref="C163:G163" si="168">C178/C181*1000</f>
        <v>2.1551724137931032</v>
      </c>
      <c r="D163" s="17">
        <f t="shared" si="168"/>
        <v>2.2026431718061676</v>
      </c>
      <c r="E163" s="17">
        <f t="shared" si="168"/>
        <v>2.2831050228310499</v>
      </c>
      <c r="F163" s="17">
        <f t="shared" si="168"/>
        <v>2.3419203747072599</v>
      </c>
      <c r="G163" s="17">
        <f t="shared" si="168"/>
        <v>2.3696682464454977</v>
      </c>
      <c r="H163" s="17">
        <f t="shared" ref="H163" si="169">H178/H181*1000</f>
        <v>2.4009603841536613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0">IF(C163/$I163&gt;1,2^((1-$I163/C163)/LN(10/3)),2^(-LOG($I163/C163,10/3)))</f>
        <v>1.1912674916473438</v>
      </c>
      <c r="M163" s="17">
        <f t="shared" si="170"/>
        <v>1.201599527684388</v>
      </c>
      <c r="N163" s="17">
        <f t="shared" si="170"/>
        <v>1.2183174997832609</v>
      </c>
      <c r="O163" s="17">
        <f t="shared" si="170"/>
        <v>1.2299458364108364</v>
      </c>
      <c r="P163" s="17">
        <f t="shared" si="170"/>
        <v>1.2352680706678854</v>
      </c>
      <c r="Q163" s="17">
        <f t="shared" si="170"/>
        <v>1.2411491323266146</v>
      </c>
    </row>
    <row r="164" spans="1:17">
      <c r="A164" s="9">
        <v>10</v>
      </c>
      <c r="B164" s="15" t="s">
        <v>184</v>
      </c>
      <c r="C164" s="17">
        <f>C179/C181*100+0.0001</f>
        <v>1E-4</v>
      </c>
      <c r="D164" s="17">
        <f t="shared" ref="D164:G164" si="171">D179/D181*100+0.0001</f>
        <v>1E-4</v>
      </c>
      <c r="E164" s="17">
        <f t="shared" si="171"/>
        <v>1E-4</v>
      </c>
      <c r="F164" s="17">
        <f t="shared" si="171"/>
        <v>1E-4</v>
      </c>
      <c r="G164" s="17">
        <f t="shared" si="171"/>
        <v>1E-4</v>
      </c>
      <c r="H164" s="17">
        <f t="shared" ref="H164" si="172">H179/H181*100+0.0001</f>
        <v>1E-4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0"/>
        <v>2.7935603045913963E-2</v>
      </c>
      <c r="M164" s="17">
        <f t="shared" si="170"/>
        <v>2.7935603045913963E-2</v>
      </c>
      <c r="N164" s="17">
        <f t="shared" si="170"/>
        <v>2.7935603045913963E-2</v>
      </c>
      <c r="O164" s="17">
        <f t="shared" si="170"/>
        <v>2.7935603045913963E-2</v>
      </c>
      <c r="P164" s="17">
        <f t="shared" si="170"/>
        <v>2.7935603045913963E-2</v>
      </c>
      <c r="Q164" s="17">
        <f t="shared" si="170"/>
        <v>2.7935603045913963E-2</v>
      </c>
    </row>
    <row r="165" spans="1:17">
      <c r="A165" s="9">
        <v>11</v>
      </c>
      <c r="B165" s="15" t="s">
        <v>185</v>
      </c>
      <c r="C165" s="17">
        <f t="shared" ref="C165:G165" si="173">C180/C181*1000</f>
        <v>2.1551724137931032</v>
      </c>
      <c r="D165" s="17">
        <f t="shared" si="173"/>
        <v>1.1013215859030838</v>
      </c>
      <c r="E165" s="17">
        <f t="shared" si="173"/>
        <v>1.1415525114155249</v>
      </c>
      <c r="F165" s="17">
        <f t="shared" si="173"/>
        <v>1.1709601873536299</v>
      </c>
      <c r="G165" s="17">
        <f t="shared" si="173"/>
        <v>1.1848341232227488</v>
      </c>
      <c r="H165" s="17">
        <f t="shared" ref="H165" si="174">H180/H181*1000</f>
        <v>1.2004801920768307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0"/>
        <v>0.6160025138255435</v>
      </c>
      <c r="M165" s="17">
        <f t="shared" si="170"/>
        <v>0.41852558340891688</v>
      </c>
      <c r="N165" s="17">
        <f t="shared" si="170"/>
        <v>0.42726043553024912</v>
      </c>
      <c r="O165" s="17">
        <f t="shared" si="170"/>
        <v>0.43356296782313758</v>
      </c>
      <c r="P165" s="17">
        <f t="shared" si="170"/>
        <v>0.43651303322842655</v>
      </c>
      <c r="Q165" s="17">
        <f t="shared" si="170"/>
        <v>0.439822385013729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4</v>
      </c>
      <c r="D167" s="17">
        <v>4</v>
      </c>
      <c r="E167" s="17">
        <v>4</v>
      </c>
      <c r="F167" s="17">
        <v>4</v>
      </c>
      <c r="G167" s="17">
        <v>3</v>
      </c>
      <c r="H167" s="17">
        <v>2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4</v>
      </c>
      <c r="K168" s="15" t="s">
        <v>187</v>
      </c>
      <c r="L168" s="17">
        <f t="shared" ref="L168:L173" si="175">L155</f>
        <v>0.91810100514279314</v>
      </c>
      <c r="M168" s="17">
        <f t="shared" ref="M168:M173" si="176">N155</f>
        <v>0.94909270575143301</v>
      </c>
      <c r="N168" s="17">
        <f t="shared" ref="N168:N178" si="177">P155</f>
        <v>0.82164432892965833</v>
      </c>
      <c r="O168" s="17">
        <f>Q155</f>
        <v>0.65551903555991775</v>
      </c>
    </row>
    <row r="169" spans="1:17">
      <c r="A169" s="9">
        <v>3</v>
      </c>
      <c r="B169" s="10" t="s">
        <v>189</v>
      </c>
      <c r="C169" s="17">
        <v>1</v>
      </c>
      <c r="D169" s="17">
        <v>1</v>
      </c>
      <c r="E169" s="17">
        <v>1.7</v>
      </c>
      <c r="F169" s="17">
        <v>0.3</v>
      </c>
      <c r="G169" s="17">
        <v>0.6</v>
      </c>
      <c r="H169" s="17">
        <v>0</v>
      </c>
      <c r="K169" s="15" t="s">
        <v>190</v>
      </c>
      <c r="L169" s="17">
        <f t="shared" si="175"/>
        <v>0.88461410578620159</v>
      </c>
      <c r="M169" s="17">
        <f t="shared" si="176"/>
        <v>0.91447541229510965</v>
      </c>
      <c r="N169" s="17">
        <f t="shared" si="177"/>
        <v>0.93427896158546386</v>
      </c>
      <c r="O169" s="17">
        <f t="shared" ref="O169:O178" si="178">Q156</f>
        <v>1.1009183325620235</v>
      </c>
    </row>
    <row r="170" spans="1:17">
      <c r="A170" s="9">
        <v>4</v>
      </c>
      <c r="B170" s="10" t="s">
        <v>191</v>
      </c>
      <c r="C170" s="17">
        <v>60.7</v>
      </c>
      <c r="D170" s="17">
        <v>59.7</v>
      </c>
      <c r="E170" s="17">
        <v>59.8</v>
      </c>
      <c r="F170" s="17">
        <v>59.8</v>
      </c>
      <c r="G170" s="17">
        <v>59.6</v>
      </c>
      <c r="H170" s="17">
        <v>61</v>
      </c>
      <c r="K170" s="15" t="s">
        <v>192</v>
      </c>
      <c r="L170" s="17">
        <f t="shared" si="175"/>
        <v>0.70045060067187348</v>
      </c>
      <c r="M170" s="17">
        <f t="shared" si="176"/>
        <v>0.98280630111807998</v>
      </c>
      <c r="N170" s="17">
        <f t="shared" si="177"/>
        <v>0.55128462909421572</v>
      </c>
      <c r="O170" s="17">
        <f t="shared" si="178"/>
        <v>8.8737830999390996E-4</v>
      </c>
    </row>
    <row r="171" spans="1:17">
      <c r="A171" s="9">
        <v>5</v>
      </c>
      <c r="B171" s="10" t="s">
        <v>193</v>
      </c>
      <c r="C171" s="17">
        <v>5.8</v>
      </c>
      <c r="D171" s="17">
        <v>5.8</v>
      </c>
      <c r="E171" s="17">
        <v>5.8</v>
      </c>
      <c r="F171" s="17">
        <v>5.8</v>
      </c>
      <c r="G171" s="17">
        <v>5.8</v>
      </c>
      <c r="H171" s="17">
        <v>5.8</v>
      </c>
      <c r="K171" s="15" t="s">
        <v>194</v>
      </c>
      <c r="L171" s="17">
        <f t="shared" si="175"/>
        <v>1.3656967337491794</v>
      </c>
      <c r="M171" s="17">
        <f t="shared" si="176"/>
        <v>1.3808640074244636</v>
      </c>
      <c r="N171" s="17">
        <f t="shared" si="177"/>
        <v>1.3925459161698872</v>
      </c>
      <c r="O171" s="17">
        <f t="shared" si="178"/>
        <v>1.4047531292468898</v>
      </c>
    </row>
    <row r="172" spans="1:17">
      <c r="A172" s="9">
        <v>6</v>
      </c>
      <c r="B172" s="10" t="s">
        <v>195</v>
      </c>
      <c r="C172" s="17">
        <v>8202.7999999999993</v>
      </c>
      <c r="D172" s="17">
        <v>7576.1</v>
      </c>
      <c r="E172" s="17">
        <v>8839.7000000000007</v>
      </c>
      <c r="F172" s="17">
        <v>10535.6</v>
      </c>
      <c r="G172" s="17">
        <v>13223.3</v>
      </c>
      <c r="H172" s="17">
        <v>13236.8</v>
      </c>
      <c r="K172" s="15" t="s">
        <v>196</v>
      </c>
      <c r="L172" s="17">
        <f t="shared" si="175"/>
        <v>0.86751588574360861</v>
      </c>
      <c r="M172" s="17">
        <f t="shared" si="176"/>
        <v>0.89680001946484722</v>
      </c>
      <c r="N172" s="17">
        <f t="shared" si="177"/>
        <v>0.91622079683106405</v>
      </c>
      <c r="O172" s="17">
        <f t="shared" si="178"/>
        <v>0.92316697414746385</v>
      </c>
    </row>
    <row r="173" spans="1:17">
      <c r="A173" s="9">
        <v>7</v>
      </c>
      <c r="B173" s="10" t="s">
        <v>197</v>
      </c>
      <c r="C173" s="17">
        <v>7598.2</v>
      </c>
      <c r="D173" s="17">
        <v>8428.7000000000007</v>
      </c>
      <c r="E173" s="17">
        <v>7245.4</v>
      </c>
      <c r="F173" s="17">
        <v>10882.3</v>
      </c>
      <c r="G173" s="17">
        <v>13667.3</v>
      </c>
      <c r="H173" s="17">
        <v>13317.6</v>
      </c>
      <c r="K173" s="15" t="s">
        <v>198</v>
      </c>
      <c r="L173" s="17">
        <f t="shared" si="175"/>
        <v>1.3060511290408512</v>
      </c>
      <c r="M173" s="17">
        <f t="shared" si="176"/>
        <v>1.4965175857966213</v>
      </c>
      <c r="N173" s="17">
        <f t="shared" si="177"/>
        <v>0.8218121747642787</v>
      </c>
      <c r="O173" s="17">
        <f t="shared" si="178"/>
        <v>0.9736459157450793</v>
      </c>
    </row>
    <row r="174" spans="1:17">
      <c r="A174" s="9">
        <v>8</v>
      </c>
      <c r="B174" s="10" t="s">
        <v>199</v>
      </c>
      <c r="C174" s="17"/>
      <c r="D174" s="17"/>
      <c r="E174" s="17">
        <v>23</v>
      </c>
      <c r="F174" s="17">
        <v>18</v>
      </c>
      <c r="G174" s="17">
        <v>19</v>
      </c>
      <c r="H174" s="17">
        <v>9</v>
      </c>
      <c r="K174" s="15" t="s">
        <v>200</v>
      </c>
      <c r="L174" s="17">
        <f>N161</f>
        <v>0.49944000680249528</v>
      </c>
      <c r="M174" s="17">
        <f>O161</f>
        <v>0.579940095595183</v>
      </c>
      <c r="N174" s="17">
        <f t="shared" si="177"/>
        <v>0.48929090705647582</v>
      </c>
      <c r="O174" s="17">
        <f t="shared" si="178"/>
        <v>0.62561813552298717</v>
      </c>
    </row>
    <row r="175" spans="1:17">
      <c r="A175" s="9">
        <v>9</v>
      </c>
      <c r="B175" s="10" t="s">
        <v>201</v>
      </c>
      <c r="C175" s="17"/>
      <c r="D175" s="17"/>
      <c r="E175" s="17">
        <v>16</v>
      </c>
      <c r="F175" s="17">
        <v>13</v>
      </c>
      <c r="G175" s="17">
        <v>12</v>
      </c>
      <c r="H175" s="17">
        <v>5</v>
      </c>
      <c r="K175" s="15" t="s">
        <v>202</v>
      </c>
      <c r="L175" s="17">
        <f>L162</f>
        <v>0.29275523374956192</v>
      </c>
      <c r="M175" s="17">
        <f>N162</f>
        <v>0.29441968060076457</v>
      </c>
      <c r="N175" s="17">
        <f t="shared" si="177"/>
        <v>0.62845810017905934</v>
      </c>
      <c r="O175" s="17">
        <f t="shared" si="178"/>
        <v>0.44874272206714366</v>
      </c>
    </row>
    <row r="176" spans="1:17">
      <c r="A176" s="9">
        <v>10</v>
      </c>
      <c r="B176" s="10" t="s">
        <v>203</v>
      </c>
      <c r="C176" s="17">
        <v>30</v>
      </c>
      <c r="D176" s="17">
        <v>26</v>
      </c>
      <c r="E176" s="17">
        <v>29</v>
      </c>
      <c r="F176" s="17">
        <v>26</v>
      </c>
      <c r="G176" s="17">
        <v>26</v>
      </c>
      <c r="H176" s="17">
        <v>25</v>
      </c>
      <c r="K176" s="15" t="s">
        <v>204</v>
      </c>
      <c r="L176" s="17">
        <f>L163</f>
        <v>1.1912674916473438</v>
      </c>
      <c r="M176" s="17">
        <f>N163</f>
        <v>1.2183174997832609</v>
      </c>
      <c r="N176" s="17">
        <f t="shared" si="177"/>
        <v>1.2352680706678854</v>
      </c>
      <c r="O176" s="17">
        <f t="shared" si="178"/>
        <v>1.2411491323266146</v>
      </c>
    </row>
    <row r="177" spans="1:17">
      <c r="A177" s="9">
        <v>11</v>
      </c>
      <c r="B177" s="10" t="s">
        <v>205</v>
      </c>
      <c r="C177" s="17">
        <v>46</v>
      </c>
      <c r="D177" s="17">
        <v>47</v>
      </c>
      <c r="E177" s="17">
        <v>44</v>
      </c>
      <c r="F177" s="17">
        <v>31</v>
      </c>
      <c r="G177" s="17">
        <v>30</v>
      </c>
      <c r="H177" s="17">
        <v>33</v>
      </c>
      <c r="K177" s="15" t="s">
        <v>206</v>
      </c>
      <c r="L177" s="17">
        <f>L164</f>
        <v>2.7935603045913963E-2</v>
      </c>
      <c r="M177" s="17">
        <f>N164</f>
        <v>2.7935603045913963E-2</v>
      </c>
      <c r="N177" s="17">
        <f t="shared" si="177"/>
        <v>2.7935603045913963E-2</v>
      </c>
      <c r="O177" s="17">
        <f t="shared" si="178"/>
        <v>2.7935603045913963E-2</v>
      </c>
    </row>
    <row r="178" spans="1:17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K178" s="15" t="s">
        <v>208</v>
      </c>
      <c r="L178" s="17">
        <f>L165</f>
        <v>0.6160025138255435</v>
      </c>
      <c r="M178" s="17">
        <f>N165</f>
        <v>0.42726043553024912</v>
      </c>
      <c r="N178" s="17">
        <f t="shared" si="177"/>
        <v>0.43651303322842655</v>
      </c>
      <c r="O178" s="17">
        <f t="shared" si="178"/>
        <v>0.439822385013729</v>
      </c>
    </row>
    <row r="179" spans="1:17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</row>
    <row r="180" spans="1:17">
      <c r="A180" s="9">
        <v>14</v>
      </c>
      <c r="B180" s="10" t="s">
        <v>211</v>
      </c>
      <c r="C180" s="17">
        <v>2</v>
      </c>
      <c r="D180" s="17">
        <v>1</v>
      </c>
      <c r="E180" s="17">
        <v>1</v>
      </c>
      <c r="F180" s="17">
        <v>1</v>
      </c>
      <c r="G180" s="21">
        <v>1</v>
      </c>
      <c r="H180" s="21">
        <v>1</v>
      </c>
    </row>
    <row r="181" spans="1:17">
      <c r="A181" s="9">
        <v>15</v>
      </c>
      <c r="B181" s="10" t="s">
        <v>213</v>
      </c>
      <c r="C181" s="17">
        <v>928</v>
      </c>
      <c r="D181" s="17">
        <v>908</v>
      </c>
      <c r="E181" s="17">
        <v>876</v>
      </c>
      <c r="F181" s="17">
        <v>854</v>
      </c>
      <c r="G181" s="17">
        <v>844</v>
      </c>
      <c r="H181" s="17">
        <v>833</v>
      </c>
    </row>
    <row r="183" spans="1:17" ht="16">
      <c r="A183" s="20" t="s">
        <v>369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79">C197/C211*1000</f>
        <v>5.4240631163708084</v>
      </c>
      <c r="D185" s="17">
        <f t="shared" si="179"/>
        <v>5.6323604710701485</v>
      </c>
      <c r="E185" s="17">
        <f t="shared" si="179"/>
        <v>6.1855670103092777</v>
      </c>
      <c r="F185" s="17">
        <f t="shared" si="179"/>
        <v>6.2728698379508625</v>
      </c>
      <c r="G185" s="17">
        <f t="shared" si="179"/>
        <v>6.5359477124183005</v>
      </c>
      <c r="H185" s="17">
        <f t="shared" ref="H185" si="180">H197/H211*1000</f>
        <v>6.6518847006651889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1">IF(C185/$I185&gt;1,2^((1-$I185/C185)/LN(10/3)),2^(-LOG($I185/C185,10/3)))</f>
        <v>1.0460389205273626</v>
      </c>
      <c r="M185" s="17">
        <f t="shared" si="181"/>
        <v>1.0667720120832476</v>
      </c>
      <c r="N185" s="17">
        <f t="shared" si="181"/>
        <v>1.1166640231204514</v>
      </c>
      <c r="O185" s="17">
        <f t="shared" si="181"/>
        <v>1.1239199184911171</v>
      </c>
      <c r="P185" s="17">
        <f t="shared" si="181"/>
        <v>1.1448726532890865</v>
      </c>
      <c r="Q185" s="17">
        <f t="shared" si="181"/>
        <v>1.1536947667534079</v>
      </c>
    </row>
    <row r="186" spans="1:17">
      <c r="A186" s="9">
        <v>2</v>
      </c>
      <c r="B186" s="15" t="s">
        <v>176</v>
      </c>
      <c r="C186" s="17">
        <f t="shared" ref="C186:G186" si="182">C198/C211*1000</f>
        <v>3.4516765285996054</v>
      </c>
      <c r="D186" s="17">
        <f t="shared" si="182"/>
        <v>3.5842293906810037</v>
      </c>
      <c r="E186" s="17">
        <f t="shared" si="182"/>
        <v>3.6082474226804124</v>
      </c>
      <c r="F186" s="17">
        <f t="shared" si="182"/>
        <v>3.6591740721380033</v>
      </c>
      <c r="G186" s="17">
        <f t="shared" si="182"/>
        <v>3.812636165577342</v>
      </c>
      <c r="H186" s="17">
        <f t="shared" ref="H186" si="183">H198/H211*1000</f>
        <v>3.8802660753880267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1"/>
        <v>0.91862216441021816</v>
      </c>
      <c r="M186" s="17">
        <f t="shared" si="181"/>
        <v>0.93876941072925801</v>
      </c>
      <c r="N186" s="17">
        <f t="shared" si="181"/>
        <v>0.94238595242798961</v>
      </c>
      <c r="O186" s="17">
        <f t="shared" si="181"/>
        <v>0.95002066602728175</v>
      </c>
      <c r="P186" s="17">
        <f t="shared" si="181"/>
        <v>0.97275877649612508</v>
      </c>
      <c r="Q186" s="17">
        <f t="shared" si="181"/>
        <v>0.98265577950858829</v>
      </c>
    </row>
    <row r="187" spans="1:17">
      <c r="A187" s="9">
        <v>3</v>
      </c>
      <c r="B187" s="15" t="s">
        <v>177</v>
      </c>
      <c r="C187" s="17">
        <f>C199/C211*1000+0.00001</f>
        <v>1.183441952662722</v>
      </c>
      <c r="D187" s="17">
        <f>D199/D211*1000+0.00001</f>
        <v>1.2288886482334871</v>
      </c>
      <c r="E187" s="17">
        <f>E199/E211*1000+0.00001</f>
        <v>1.2371234020618556</v>
      </c>
      <c r="F187" s="17">
        <f>F199/F211*1000+0.00001</f>
        <v>1.2545839675901724</v>
      </c>
      <c r="G187" s="17">
        <f>G199/G211*1000</f>
        <v>1.252723311546841</v>
      </c>
      <c r="H187" s="17">
        <f>H199/H211*1000+0.00001</f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1"/>
        <v>0.73927146675345756</v>
      </c>
      <c r="M187" s="17">
        <f t="shared" si="181"/>
        <v>0.75548505276942712</v>
      </c>
      <c r="N187" s="17">
        <f t="shared" si="181"/>
        <v>0.75839548099906995</v>
      </c>
      <c r="O187" s="17">
        <f t="shared" si="181"/>
        <v>0.76453955139083463</v>
      </c>
      <c r="P187" s="17">
        <f t="shared" si="181"/>
        <v>0.76388655343723677</v>
      </c>
      <c r="Q187" s="17">
        <f t="shared" si="181"/>
        <v>8.8737830999390996E-4</v>
      </c>
    </row>
    <row r="188" spans="1:17">
      <c r="A188" s="9">
        <v>4</v>
      </c>
      <c r="B188" s="15" t="s">
        <v>178</v>
      </c>
      <c r="C188" s="17">
        <f t="shared" ref="C188:G188" si="184">C200/C211*1000</f>
        <v>39.003944773175533</v>
      </c>
      <c r="D188" s="17">
        <f t="shared" si="184"/>
        <v>41.013824884792626</v>
      </c>
      <c r="E188" s="17">
        <f t="shared" si="184"/>
        <v>41.597938144329895</v>
      </c>
      <c r="F188" s="17">
        <f t="shared" si="184"/>
        <v>42.603240982749611</v>
      </c>
      <c r="G188" s="17">
        <f t="shared" si="184"/>
        <v>44.444444444444436</v>
      </c>
      <c r="H188" s="17">
        <f t="shared" ref="H188" si="185">H200/H211*1000</f>
        <v>45.953436807095351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1"/>
        <v>1.1421386075561468</v>
      </c>
      <c r="M188" s="17">
        <f t="shared" si="181"/>
        <v>1.167193978226674</v>
      </c>
      <c r="N188" s="17">
        <f t="shared" si="181"/>
        <v>1.174116315245789</v>
      </c>
      <c r="O188" s="17">
        <f t="shared" si="181"/>
        <v>1.1856761825922049</v>
      </c>
      <c r="P188" s="17">
        <f t="shared" si="181"/>
        <v>1.2057573898756058</v>
      </c>
      <c r="Q188" s="17">
        <f t="shared" si="181"/>
        <v>1.2212425420049688</v>
      </c>
    </row>
    <row r="189" spans="1:17">
      <c r="A189" s="9">
        <v>5</v>
      </c>
      <c r="B189" s="15" t="s">
        <v>179</v>
      </c>
      <c r="C189" s="17">
        <f t="shared" ref="C189:G189" si="186">C201/C211*1000</f>
        <v>2.0216962524654827</v>
      </c>
      <c r="D189" s="17">
        <f t="shared" si="186"/>
        <v>2.0993343573988734</v>
      </c>
      <c r="E189" s="17">
        <f t="shared" si="186"/>
        <v>2.1134020618556697</v>
      </c>
      <c r="F189" s="17">
        <f t="shared" si="186"/>
        <v>2.1432305279665447</v>
      </c>
      <c r="G189" s="17">
        <f t="shared" si="186"/>
        <v>2.7233115468409586</v>
      </c>
      <c r="H189" s="17">
        <f t="shared" ref="H189" si="187">H201/H211*1000</f>
        <v>2.7716186252771622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1"/>
        <v>0.45298289166264377</v>
      </c>
      <c r="M189" s="17">
        <f t="shared" si="181"/>
        <v>0.46291772477490345</v>
      </c>
      <c r="N189" s="17">
        <f t="shared" si="181"/>
        <v>0.46470108204623789</v>
      </c>
      <c r="O189" s="17">
        <f t="shared" si="181"/>
        <v>0.46846584494573096</v>
      </c>
      <c r="P189" s="17">
        <f t="shared" si="181"/>
        <v>0.53773565954188374</v>
      </c>
      <c r="Q189" s="17">
        <f t="shared" si="181"/>
        <v>0.54320666794703487</v>
      </c>
    </row>
    <row r="190" spans="1:17">
      <c r="A190" s="9">
        <v>6</v>
      </c>
      <c r="B190" s="15" t="s">
        <v>180</v>
      </c>
      <c r="C190" s="17">
        <f t="shared" ref="C190:G190" si="188">(C202-C203)/C202*100</f>
        <v>-8.6989942154359117</v>
      </c>
      <c r="D190" s="17">
        <f t="shared" si="188"/>
        <v>-17.645317280173686</v>
      </c>
      <c r="E190" s="17">
        <f t="shared" si="188"/>
        <v>36.032915985936171</v>
      </c>
      <c r="F190" s="17">
        <f t="shared" si="188"/>
        <v>29.85696910158352</v>
      </c>
      <c r="G190" s="17">
        <f t="shared" si="188"/>
        <v>-31.005471553803609</v>
      </c>
      <c r="H190" s="17">
        <f t="shared" ref="H190" si="189">(H202-H203)/H202*100</f>
        <v>-20.48956083513319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0">(ATAN((C190+2.4)/10)+3.1415/2)/3.1415*1.75</f>
        <v>0.56186907718148804</v>
      </c>
      <c r="M190" s="17">
        <f t="shared" si="190"/>
        <v>0.32336852509643127</v>
      </c>
      <c r="N190" s="17">
        <f t="shared" si="190"/>
        <v>1.6082268294011817</v>
      </c>
      <c r="O190" s="17">
        <f t="shared" si="190"/>
        <v>1.5825654438367414</v>
      </c>
      <c r="P190" s="17">
        <f t="shared" si="190"/>
        <v>0.18731510384469294</v>
      </c>
      <c r="Q190" s="17">
        <f t="shared" si="190"/>
        <v>0.28128563449118971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-5.6701030927835046</v>
      </c>
      <c r="F191" s="17">
        <f>(F205-F204)/F211*1000</f>
        <v>-7.3183481442760066</v>
      </c>
      <c r="G191" s="17">
        <f>(G205-G204)/G211*1000</f>
        <v>-1.0893246187363836</v>
      </c>
      <c r="H191" s="17">
        <f>(H205-H204)/H211*1000</f>
        <v>-11.64079822616408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1">(ATAN(E191/10)+3.1415/2)/3.1415*1.75</f>
        <v>0.58766404597042388</v>
      </c>
      <c r="O191" s="17">
        <f t="shared" si="191"/>
        <v>0.52306496288306492</v>
      </c>
      <c r="P191" s="17">
        <f t="shared" si="191"/>
        <v>0.81455654894316609</v>
      </c>
      <c r="Q191" s="17">
        <f t="shared" si="191"/>
        <v>0.39533174131945925</v>
      </c>
    </row>
    <row r="192" spans="1:17">
      <c r="A192" s="9">
        <v>8</v>
      </c>
      <c r="B192" s="15" t="s">
        <v>182</v>
      </c>
      <c r="C192" s="17">
        <f t="shared" ref="C192:H192" si="192">(C206-C207)/C211*1000</f>
        <v>-36.489151873767256</v>
      </c>
      <c r="D192" s="17">
        <f t="shared" si="192"/>
        <v>-2.0481310803891448</v>
      </c>
      <c r="E192" s="17">
        <f t="shared" si="192"/>
        <v>-8.247422680412372</v>
      </c>
      <c r="F192" s="17">
        <f t="shared" si="192"/>
        <v>-32.932566649242034</v>
      </c>
      <c r="G192" s="17">
        <f t="shared" si="192"/>
        <v>-16.339869281045754</v>
      </c>
      <c r="H192" s="17">
        <f t="shared" si="192"/>
        <v>-8.8691796008869179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0.14897991662238497</v>
      </c>
      <c r="M192" s="17">
        <f>(ATAN(D192/10)+3.1415/2)/3.1415*1.75</f>
        <v>0.76246342114133647</v>
      </c>
      <c r="N192" s="17">
        <f t="shared" si="191"/>
        <v>0.49082630164636543</v>
      </c>
      <c r="O192" s="17">
        <f t="shared" si="191"/>
        <v>0.1641966509390704</v>
      </c>
      <c r="P192" s="17">
        <f t="shared" si="191"/>
        <v>0.3059088074941041</v>
      </c>
      <c r="Q192" s="17">
        <f t="shared" si="191"/>
        <v>0.47083146373857498</v>
      </c>
    </row>
    <row r="193" spans="1:17">
      <c r="A193" s="9">
        <v>9</v>
      </c>
      <c r="B193" s="15" t="s">
        <v>183</v>
      </c>
      <c r="C193" s="17">
        <f t="shared" ref="C193:G193" si="193">C208/C211*1000</f>
        <v>0.49309664694280081</v>
      </c>
      <c r="D193" s="17">
        <f t="shared" si="193"/>
        <v>0.51203277009728621</v>
      </c>
      <c r="E193" s="17">
        <f t="shared" si="193"/>
        <v>0.51546391752577325</v>
      </c>
      <c r="F193" s="17">
        <f t="shared" si="193"/>
        <v>0.5227391531625718</v>
      </c>
      <c r="G193" s="17">
        <f t="shared" si="193"/>
        <v>0.54466230936819182</v>
      </c>
      <c r="H193" s="17">
        <f t="shared" ref="H193" si="194">H208/H211*1000</f>
        <v>0.55432372505543237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5">IF(C193/$I193&gt;1,2^((1-$I193/C193)/LN(10/3)),2^(-LOG($I193/C193,10/3)))</f>
        <v>0.52703226304319428</v>
      </c>
      <c r="M193" s="17">
        <f t="shared" si="195"/>
        <v>0.53859114898454263</v>
      </c>
      <c r="N193" s="17">
        <f t="shared" si="195"/>
        <v>0.54066603268506419</v>
      </c>
      <c r="O193" s="17">
        <f t="shared" si="195"/>
        <v>0.54504622352065646</v>
      </c>
      <c r="P193" s="17">
        <f t="shared" si="195"/>
        <v>0.55809154104292047</v>
      </c>
      <c r="Q193" s="17">
        <f t="shared" si="195"/>
        <v>0.56376965343459406</v>
      </c>
    </row>
    <row r="194" spans="1:17">
      <c r="A194" s="9">
        <v>10</v>
      </c>
      <c r="B194" s="15" t="s">
        <v>184</v>
      </c>
      <c r="C194" s="17">
        <f t="shared" ref="C194:G194" si="196">C209/C211*100</f>
        <v>4.9309664694280081E-2</v>
      </c>
      <c r="D194" s="17">
        <f t="shared" si="196"/>
        <v>5.1203277009728626E-2</v>
      </c>
      <c r="E194" s="17">
        <f t="shared" si="196"/>
        <v>5.1546391752577324E-2</v>
      </c>
      <c r="F194" s="17">
        <f t="shared" si="196"/>
        <v>5.2273915316257184E-2</v>
      </c>
      <c r="G194" s="17">
        <f t="shared" si="196"/>
        <v>5.4466230936819175E-2</v>
      </c>
      <c r="H194" s="17">
        <f t="shared" ref="H194" si="197">H209/H211*100</f>
        <v>5.543237250554324E-2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5"/>
        <v>0.99202781389988659</v>
      </c>
      <c r="M194" s="17">
        <f t="shared" si="195"/>
        <v>1.0136212767757178</v>
      </c>
      <c r="N194" s="17">
        <f t="shared" si="195"/>
        <v>1.0174215140338494</v>
      </c>
      <c r="O194" s="17">
        <f t="shared" si="195"/>
        <v>1.0253599010620271</v>
      </c>
      <c r="P194" s="17">
        <f t="shared" si="195"/>
        <v>1.0483408427817389</v>
      </c>
      <c r="Q194" s="17">
        <f t="shared" si="195"/>
        <v>1.0580422124269686</v>
      </c>
    </row>
    <row r="195" spans="1:17">
      <c r="A195" s="9">
        <v>11</v>
      </c>
      <c r="B195" s="15" t="s">
        <v>185</v>
      </c>
      <c r="C195" s="17">
        <f t="shared" ref="C195:G195" si="198">C210/C211*1000</f>
        <v>2.4654832347140041</v>
      </c>
      <c r="D195" s="17">
        <f t="shared" si="198"/>
        <v>2.5601638504864312</v>
      </c>
      <c r="E195" s="17">
        <f t="shared" si="198"/>
        <v>2.5773195876288661</v>
      </c>
      <c r="F195" s="17">
        <f t="shared" si="198"/>
        <v>2.6136957658128592</v>
      </c>
      <c r="G195" s="17">
        <f t="shared" si="198"/>
        <v>2.7233115468409586</v>
      </c>
      <c r="H195" s="17">
        <f t="shared" ref="H195" si="199">H210/H211*1000</f>
        <v>2.7716186252771622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5"/>
        <v>0.66560391909400518</v>
      </c>
      <c r="M195" s="17">
        <f t="shared" si="195"/>
        <v>0.68020196236842911</v>
      </c>
      <c r="N195" s="17">
        <f t="shared" si="195"/>
        <v>0.68282239155194224</v>
      </c>
      <c r="O195" s="17">
        <f t="shared" si="195"/>
        <v>0.68835425817755524</v>
      </c>
      <c r="P195" s="17">
        <f t="shared" si="195"/>
        <v>0.70482955784613166</v>
      </c>
      <c r="Q195" s="17">
        <f t="shared" si="195"/>
        <v>0.71200060623533523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11</v>
      </c>
      <c r="D197" s="17">
        <v>11</v>
      </c>
      <c r="E197" s="17">
        <v>12</v>
      </c>
      <c r="F197" s="17">
        <v>12</v>
      </c>
      <c r="G197" s="17">
        <v>12</v>
      </c>
      <c r="H197" s="17">
        <v>12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7</v>
      </c>
      <c r="D198" s="17">
        <v>7</v>
      </c>
      <c r="E198" s="17">
        <v>7</v>
      </c>
      <c r="F198" s="17">
        <v>7</v>
      </c>
      <c r="G198" s="17">
        <v>7</v>
      </c>
      <c r="H198" s="17">
        <v>7</v>
      </c>
      <c r="K198" s="15" t="s">
        <v>187</v>
      </c>
      <c r="L198" s="17">
        <f t="shared" ref="L198:L203" si="200">L185</f>
        <v>1.0460389205273626</v>
      </c>
      <c r="M198" s="17">
        <f t="shared" ref="M198:M203" si="201">N185</f>
        <v>1.1166640231204514</v>
      </c>
      <c r="N198" s="17">
        <f t="shared" ref="N198:N208" si="202">P185</f>
        <v>1.1448726532890865</v>
      </c>
      <c r="O198" s="17">
        <f>Q185</f>
        <v>1.1536947667534079</v>
      </c>
    </row>
    <row r="199" spans="1:17">
      <c r="A199" s="9">
        <v>3</v>
      </c>
      <c r="B199" s="10" t="s">
        <v>189</v>
      </c>
      <c r="C199" s="17">
        <v>2.4</v>
      </c>
      <c r="D199" s="17">
        <v>2.4</v>
      </c>
      <c r="E199" s="17">
        <v>2.4</v>
      </c>
      <c r="F199" s="17">
        <v>2.4</v>
      </c>
      <c r="G199" s="17">
        <v>2.2999999999999998</v>
      </c>
      <c r="H199" s="17">
        <v>0</v>
      </c>
      <c r="K199" s="15" t="s">
        <v>190</v>
      </c>
      <c r="L199" s="17">
        <f t="shared" si="200"/>
        <v>0.91862216441021816</v>
      </c>
      <c r="M199" s="17">
        <f t="shared" si="201"/>
        <v>0.94238595242798961</v>
      </c>
      <c r="N199" s="17">
        <f t="shared" si="202"/>
        <v>0.97275877649612508</v>
      </c>
      <c r="O199" s="17">
        <f t="shared" ref="O199:O207" si="203">Q186</f>
        <v>0.98265577950858829</v>
      </c>
    </row>
    <row r="200" spans="1:17">
      <c r="A200" s="9">
        <v>4</v>
      </c>
      <c r="B200" s="10" t="s">
        <v>191</v>
      </c>
      <c r="C200" s="17">
        <v>79.099999999999994</v>
      </c>
      <c r="D200" s="17">
        <v>80.099999999999994</v>
      </c>
      <c r="E200" s="17">
        <v>80.7</v>
      </c>
      <c r="F200" s="17">
        <v>81.5</v>
      </c>
      <c r="G200" s="17">
        <v>81.599999999999994</v>
      </c>
      <c r="H200" s="17">
        <v>82.9</v>
      </c>
      <c r="K200" s="15" t="s">
        <v>192</v>
      </c>
      <c r="L200" s="17">
        <f t="shared" si="200"/>
        <v>0.73927146675345756</v>
      </c>
      <c r="M200" s="17">
        <f t="shared" si="201"/>
        <v>0.75839548099906995</v>
      </c>
      <c r="N200" s="17">
        <f t="shared" si="202"/>
        <v>0.76388655343723677</v>
      </c>
      <c r="O200" s="17">
        <f t="shared" si="203"/>
        <v>8.8737830999390996E-4</v>
      </c>
    </row>
    <row r="201" spans="1:17">
      <c r="A201" s="9">
        <v>5</v>
      </c>
      <c r="B201" s="10" t="s">
        <v>193</v>
      </c>
      <c r="C201" s="17">
        <v>4.0999999999999996</v>
      </c>
      <c r="D201" s="17">
        <v>4.0999999999999996</v>
      </c>
      <c r="E201" s="17">
        <v>4.0999999999999996</v>
      </c>
      <c r="F201" s="17">
        <v>4.0999999999999996</v>
      </c>
      <c r="G201" s="17">
        <v>5</v>
      </c>
      <c r="H201" s="17">
        <v>5</v>
      </c>
      <c r="K201" s="15" t="s">
        <v>194</v>
      </c>
      <c r="L201" s="17">
        <f t="shared" si="200"/>
        <v>1.1421386075561468</v>
      </c>
      <c r="M201" s="17">
        <f t="shared" si="201"/>
        <v>1.174116315245789</v>
      </c>
      <c r="N201" s="17">
        <f t="shared" si="202"/>
        <v>1.2057573898756058</v>
      </c>
      <c r="O201" s="17">
        <f t="shared" si="203"/>
        <v>1.2212425420049688</v>
      </c>
    </row>
    <row r="202" spans="1:17">
      <c r="A202" s="9">
        <v>6</v>
      </c>
      <c r="B202" s="10" t="s">
        <v>195</v>
      </c>
      <c r="C202" s="17">
        <v>7675.6</v>
      </c>
      <c r="D202" s="17">
        <v>8106.4</v>
      </c>
      <c r="E202" s="17">
        <v>13282.3</v>
      </c>
      <c r="F202" s="17">
        <v>17101.2</v>
      </c>
      <c r="G202" s="17">
        <v>16997</v>
      </c>
      <c r="H202" s="17">
        <v>27780</v>
      </c>
      <c r="K202" s="15" t="s">
        <v>196</v>
      </c>
      <c r="L202" s="17">
        <f t="shared" si="200"/>
        <v>0.45298289166264377</v>
      </c>
      <c r="M202" s="17">
        <f t="shared" si="201"/>
        <v>0.46470108204623789</v>
      </c>
      <c r="N202" s="17">
        <f t="shared" si="202"/>
        <v>0.53773565954188374</v>
      </c>
      <c r="O202" s="17">
        <f t="shared" si="203"/>
        <v>0.54320666794703487</v>
      </c>
    </row>
    <row r="203" spans="1:17">
      <c r="A203" s="9">
        <v>7</v>
      </c>
      <c r="B203" s="10" t="s">
        <v>197</v>
      </c>
      <c r="C203" s="17">
        <v>8343.2999999999993</v>
      </c>
      <c r="D203" s="17">
        <v>9536.7999999999993</v>
      </c>
      <c r="E203" s="17">
        <v>8496.2999999999993</v>
      </c>
      <c r="F203" s="17">
        <v>11995.3</v>
      </c>
      <c r="G203" s="17">
        <v>22267</v>
      </c>
      <c r="H203" s="17">
        <v>33472</v>
      </c>
      <c r="K203" s="15" t="s">
        <v>198</v>
      </c>
      <c r="L203" s="17">
        <f t="shared" si="200"/>
        <v>0.56186907718148804</v>
      </c>
      <c r="M203" s="17">
        <f t="shared" si="201"/>
        <v>1.6082268294011817</v>
      </c>
      <c r="N203" s="17">
        <f t="shared" si="202"/>
        <v>0.18731510384469294</v>
      </c>
      <c r="O203" s="17">
        <f t="shared" si="203"/>
        <v>0.28128563449118971</v>
      </c>
    </row>
    <row r="204" spans="1:17">
      <c r="A204" s="9">
        <v>8</v>
      </c>
      <c r="B204" s="10" t="s">
        <v>199</v>
      </c>
      <c r="C204" s="17"/>
      <c r="D204" s="17"/>
      <c r="E204" s="17">
        <v>33</v>
      </c>
      <c r="F204" s="17">
        <v>32</v>
      </c>
      <c r="G204" s="17">
        <v>24</v>
      </c>
      <c r="H204" s="17">
        <v>30</v>
      </c>
      <c r="K204" s="15" t="s">
        <v>200</v>
      </c>
      <c r="L204" s="17">
        <f>N191</f>
        <v>0.58766404597042388</v>
      </c>
      <c r="M204" s="17">
        <f>O191</f>
        <v>0.52306496288306492</v>
      </c>
      <c r="N204" s="17">
        <f t="shared" si="202"/>
        <v>0.81455654894316609</v>
      </c>
      <c r="O204" s="17">
        <f t="shared" si="203"/>
        <v>0.39533174131945925</v>
      </c>
    </row>
    <row r="205" spans="1:17">
      <c r="A205" s="9">
        <v>9</v>
      </c>
      <c r="B205" s="10" t="s">
        <v>201</v>
      </c>
      <c r="C205" s="17"/>
      <c r="D205" s="17"/>
      <c r="E205" s="17">
        <v>22</v>
      </c>
      <c r="F205" s="17">
        <v>18</v>
      </c>
      <c r="G205" s="17">
        <v>22</v>
      </c>
      <c r="H205" s="17">
        <v>9</v>
      </c>
      <c r="K205" s="15" t="s">
        <v>202</v>
      </c>
      <c r="L205" s="17">
        <f>L192</f>
        <v>0.14897991662238497</v>
      </c>
      <c r="M205" s="17">
        <f>N192</f>
        <v>0.49082630164636543</v>
      </c>
      <c r="N205" s="17">
        <f t="shared" si="202"/>
        <v>0.3059088074941041</v>
      </c>
      <c r="O205" s="17">
        <f t="shared" si="203"/>
        <v>0.47083146373857498</v>
      </c>
    </row>
    <row r="206" spans="1:17">
      <c r="A206" s="9">
        <v>10</v>
      </c>
      <c r="B206" s="10" t="s">
        <v>203</v>
      </c>
      <c r="C206" s="17">
        <v>62</v>
      </c>
      <c r="D206" s="17">
        <v>39</v>
      </c>
      <c r="E206" s="17">
        <v>32</v>
      </c>
      <c r="F206" s="17">
        <v>29</v>
      </c>
      <c r="G206" s="17">
        <v>45</v>
      </c>
      <c r="H206" s="17">
        <v>43</v>
      </c>
      <c r="K206" s="15" t="s">
        <v>204</v>
      </c>
      <c r="L206" s="17">
        <f>L193</f>
        <v>0.52703226304319428</v>
      </c>
      <c r="M206" s="17">
        <f>N193</f>
        <v>0.54066603268506419</v>
      </c>
      <c r="N206" s="17">
        <f t="shared" si="202"/>
        <v>0.55809154104292047</v>
      </c>
      <c r="O206" s="17">
        <f t="shared" si="203"/>
        <v>0.56376965343459406</v>
      </c>
    </row>
    <row r="207" spans="1:17">
      <c r="A207" s="9">
        <v>11</v>
      </c>
      <c r="B207" s="10" t="s">
        <v>205</v>
      </c>
      <c r="C207" s="17">
        <v>136</v>
      </c>
      <c r="D207" s="17">
        <v>43</v>
      </c>
      <c r="E207" s="17">
        <v>48</v>
      </c>
      <c r="F207" s="17">
        <v>92</v>
      </c>
      <c r="G207" s="17">
        <v>75</v>
      </c>
      <c r="H207" s="17">
        <v>59</v>
      </c>
      <c r="K207" s="15" t="s">
        <v>206</v>
      </c>
      <c r="L207" s="17">
        <f>L194</f>
        <v>0.99202781389988659</v>
      </c>
      <c r="M207" s="17">
        <f>N194</f>
        <v>1.0174215140338494</v>
      </c>
      <c r="N207" s="17">
        <f t="shared" si="202"/>
        <v>1.0483408427817389</v>
      </c>
      <c r="O207" s="17">
        <f t="shared" si="203"/>
        <v>1.0580422124269686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>L195</f>
        <v>0.66560391909400518</v>
      </c>
      <c r="M208" s="17">
        <f>N195</f>
        <v>0.68282239155194224</v>
      </c>
      <c r="N208" s="17">
        <f t="shared" si="202"/>
        <v>0.70482955784613166</v>
      </c>
      <c r="O208" s="17">
        <f>Q195</f>
        <v>0.71200060623533523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5</v>
      </c>
      <c r="D210" s="17">
        <v>5</v>
      </c>
      <c r="E210" s="17">
        <v>5</v>
      </c>
      <c r="F210" s="17">
        <v>5</v>
      </c>
      <c r="G210" s="21">
        <v>5</v>
      </c>
      <c r="H210" s="21">
        <v>5</v>
      </c>
    </row>
    <row r="211" spans="1:17">
      <c r="A211" s="9">
        <v>15</v>
      </c>
      <c r="B211" s="10" t="s">
        <v>213</v>
      </c>
      <c r="C211" s="17">
        <v>2028</v>
      </c>
      <c r="D211" s="17">
        <v>1953</v>
      </c>
      <c r="E211" s="17">
        <v>1940</v>
      </c>
      <c r="F211" s="17">
        <v>1913</v>
      </c>
      <c r="G211" s="17">
        <v>1836</v>
      </c>
      <c r="H211" s="17">
        <v>1804</v>
      </c>
    </row>
    <row r="213" spans="1:17" ht="16">
      <c r="A213" s="20" t="s">
        <v>370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G215" si="204">C227/C241*1000</f>
        <v>5.9742647058823524</v>
      </c>
      <c r="D215" s="17">
        <f t="shared" si="204"/>
        <v>6.6225165562913908</v>
      </c>
      <c r="E215" s="17">
        <f t="shared" si="204"/>
        <v>6.262042389210019</v>
      </c>
      <c r="F215" s="17">
        <f t="shared" si="204"/>
        <v>6.3756743501716526</v>
      </c>
      <c r="G215" s="17">
        <f t="shared" si="204"/>
        <v>4.997501249375313</v>
      </c>
      <c r="H215" s="17">
        <f t="shared" ref="H215" si="205">H227/H241*1000</f>
        <v>5.0200803212851408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206">IF(C215/$I215&gt;1,2^((1-$I215/C215)/LN(10/3)),2^(-LOG($I215/C215,10/3)))</f>
        <v>1.0984346255741322</v>
      </c>
      <c r="M215" s="17">
        <f t="shared" si="206"/>
        <v>1.1514828855350185</v>
      </c>
      <c r="N215" s="17">
        <f t="shared" si="206"/>
        <v>1.1230284916057662</v>
      </c>
      <c r="O215" s="17">
        <f t="shared" si="206"/>
        <v>1.1322671351909088</v>
      </c>
      <c r="P215" s="17">
        <f t="shared" si="206"/>
        <v>0.99971225502588268</v>
      </c>
      <c r="Q215" s="17">
        <f t="shared" si="206"/>
        <v>1.0023055202037905</v>
      </c>
    </row>
    <row r="216" spans="1:17">
      <c r="A216" s="9">
        <v>2</v>
      </c>
      <c r="B216" s="15" t="s">
        <v>176</v>
      </c>
      <c r="C216" s="17">
        <f t="shared" ref="C216:G216" si="207">C228/C241*1000</f>
        <v>3.6764705882352939</v>
      </c>
      <c r="D216" s="17">
        <f t="shared" si="207"/>
        <v>3.7842951750236518</v>
      </c>
      <c r="E216" s="17">
        <f t="shared" si="207"/>
        <v>3.8535645472061657</v>
      </c>
      <c r="F216" s="17">
        <f t="shared" si="207"/>
        <v>3.9234919077979402</v>
      </c>
      <c r="G216" s="17">
        <f t="shared" si="207"/>
        <v>3.9980009995002499</v>
      </c>
      <c r="H216" s="17">
        <f t="shared" ref="H216" si="208">H228/H241*1000</f>
        <v>4.0160642570281118</v>
      </c>
      <c r="I216" s="18">
        <f>Показатели!$E$3</f>
        <v>4</v>
      </c>
      <c r="J216" s="9">
        <v>2</v>
      </c>
      <c r="K216" s="15" t="s">
        <v>176</v>
      </c>
      <c r="L216" s="17">
        <f t="shared" si="206"/>
        <v>0.95260341775875423</v>
      </c>
      <c r="M216" s="17">
        <f t="shared" si="206"/>
        <v>0.96858921536328912</v>
      </c>
      <c r="N216" s="17">
        <f t="shared" si="206"/>
        <v>0.97875707414215152</v>
      </c>
      <c r="O216" s="17">
        <f t="shared" si="206"/>
        <v>0.98894316231294366</v>
      </c>
      <c r="P216" s="17">
        <f t="shared" si="206"/>
        <v>0.99971225502588268</v>
      </c>
      <c r="Q216" s="17">
        <f t="shared" si="206"/>
        <v>1.0023055202037905</v>
      </c>
    </row>
    <row r="217" spans="1:17">
      <c r="A217" s="9">
        <v>3</v>
      </c>
      <c r="B217" s="15" t="s">
        <v>177</v>
      </c>
      <c r="C217" s="17">
        <f>C229/C241*1000+0.00001</f>
        <v>0.78125999999999984</v>
      </c>
      <c r="D217" s="17">
        <f>D229/D241*1000+0.00001</f>
        <v>5.0142011069063379</v>
      </c>
      <c r="E217" s="17">
        <f>E229/E241*1000+0.00001</f>
        <v>0.81889246628131007</v>
      </c>
      <c r="F217" s="17">
        <f>F229/F241*1000+0.00001</f>
        <v>2.108886900441393</v>
      </c>
      <c r="G217" s="17">
        <f>G229/G241*1000</f>
        <v>0.64967516241879064</v>
      </c>
      <c r="H217" s="17">
        <f>H229/H241*1000+0.00001</f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206"/>
        <v>0.5820665715693345</v>
      </c>
      <c r="M217" s="17">
        <f t="shared" si="206"/>
        <v>1.4135187996796048</v>
      </c>
      <c r="N217" s="17">
        <f t="shared" si="206"/>
        <v>0.59804696371399046</v>
      </c>
      <c r="O217" s="17">
        <f t="shared" si="206"/>
        <v>1.0301718513310594</v>
      </c>
      <c r="P217" s="17">
        <f t="shared" si="206"/>
        <v>0.52342943729568181</v>
      </c>
      <c r="Q217" s="17">
        <f t="shared" si="206"/>
        <v>8.8737830999390996E-4</v>
      </c>
    </row>
    <row r="218" spans="1:17">
      <c r="A218" s="9">
        <v>4</v>
      </c>
      <c r="B218" s="15" t="s">
        <v>178</v>
      </c>
      <c r="C218" s="17">
        <f t="shared" ref="C218:G218" si="209">C230/C241*1000</f>
        <v>40.762867647058826</v>
      </c>
      <c r="D218" s="17">
        <f t="shared" si="209"/>
        <v>42.242194891201514</v>
      </c>
      <c r="E218" s="17">
        <f t="shared" si="209"/>
        <v>43.111753371868978</v>
      </c>
      <c r="F218" s="17">
        <f t="shared" si="209"/>
        <v>44.090240313879356</v>
      </c>
      <c r="G218" s="17">
        <f t="shared" si="209"/>
        <v>44.877561219390302</v>
      </c>
      <c r="H218" s="17">
        <f t="shared" ref="H218" si="210">H230/H241*1000</f>
        <v>45.933734939759042</v>
      </c>
      <c r="I218" s="18">
        <f>Показатели!$E$5</f>
        <v>30</v>
      </c>
      <c r="J218" s="9">
        <v>4</v>
      </c>
      <c r="K218" s="15" t="s">
        <v>178</v>
      </c>
      <c r="L218" s="17">
        <f t="shared" si="206"/>
        <v>1.1641718356627089</v>
      </c>
      <c r="M218" s="17">
        <f t="shared" si="206"/>
        <v>1.1815749210131201</v>
      </c>
      <c r="N218" s="17">
        <f t="shared" si="206"/>
        <v>1.1913594503947877</v>
      </c>
      <c r="O218" s="17">
        <f t="shared" si="206"/>
        <v>1.2019989647599165</v>
      </c>
      <c r="P218" s="17">
        <f t="shared" si="206"/>
        <v>1.210288064869564</v>
      </c>
      <c r="Q218" s="17">
        <f t="shared" si="206"/>
        <v>1.2210456833149377</v>
      </c>
    </row>
    <row r="219" spans="1:17">
      <c r="A219" s="9">
        <v>5</v>
      </c>
      <c r="B219" s="15" t="s">
        <v>179</v>
      </c>
      <c r="C219" s="17">
        <f t="shared" ref="C219:G219" si="211">C231/C241*1000</f>
        <v>2.4816176470588238</v>
      </c>
      <c r="D219" s="17">
        <f t="shared" si="211"/>
        <v>2.5543992431409648</v>
      </c>
      <c r="E219" s="17">
        <f t="shared" si="211"/>
        <v>4.3352601156069364</v>
      </c>
      <c r="F219" s="17">
        <f t="shared" si="211"/>
        <v>5.1986267778322706</v>
      </c>
      <c r="G219" s="17">
        <f t="shared" si="211"/>
        <v>5.6971514242878563</v>
      </c>
      <c r="H219" s="17">
        <f t="shared" ref="H219" si="212">H231/H241*1000</f>
        <v>6.1244979919678713</v>
      </c>
      <c r="I219" s="18">
        <f>Показатели!$E$6</f>
        <v>8</v>
      </c>
      <c r="J219" s="9">
        <v>5</v>
      </c>
      <c r="K219" s="15" t="s">
        <v>179</v>
      </c>
      <c r="L219" s="17">
        <f t="shared" si="206"/>
        <v>0.50971979310906335</v>
      </c>
      <c r="M219" s="17">
        <f t="shared" si="206"/>
        <v>0.51827348638347726</v>
      </c>
      <c r="N219" s="17">
        <f t="shared" si="206"/>
        <v>0.70277498426685459</v>
      </c>
      <c r="O219" s="17">
        <f t="shared" si="206"/>
        <v>0.78023435436750799</v>
      </c>
      <c r="P219" s="17">
        <f t="shared" si="206"/>
        <v>0.82247141852063843</v>
      </c>
      <c r="Q219" s="17">
        <f t="shared" si="206"/>
        <v>0.85744376864764449</v>
      </c>
    </row>
    <row r="220" spans="1:17">
      <c r="A220" s="9">
        <v>6</v>
      </c>
      <c r="B220" s="15" t="s">
        <v>180</v>
      </c>
      <c r="C220" s="17">
        <f t="shared" ref="C220:G220" si="213">(C232-C233)/C232*100</f>
        <v>-15.976775956284154</v>
      </c>
      <c r="D220" s="17">
        <f t="shared" si="213"/>
        <v>9.2428330522765645</v>
      </c>
      <c r="E220" s="17">
        <f t="shared" si="213"/>
        <v>-1.2540266912103188</v>
      </c>
      <c r="F220" s="17">
        <f t="shared" si="213"/>
        <v>11.089347079037793</v>
      </c>
      <c r="G220" s="17">
        <f t="shared" si="213"/>
        <v>5.9214315886486695</v>
      </c>
      <c r="H220" s="17">
        <f t="shared" ref="H220" si="214">(H232-H233)/H232*100</f>
        <v>-13.631708485439139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215">(ATAN((C220+2.4)/10)+3.1415/2)/3.1415*1.75</f>
        <v>0.35361658689535663</v>
      </c>
      <c r="M220" s="17">
        <f t="shared" si="215"/>
        <v>1.3547163845518011</v>
      </c>
      <c r="N220" s="17">
        <f t="shared" si="215"/>
        <v>0.93856017563783412</v>
      </c>
      <c r="O220" s="17">
        <f t="shared" si="215"/>
        <v>1.3946633259568761</v>
      </c>
      <c r="P220" s="17">
        <f t="shared" si="215"/>
        <v>1.261618515694868</v>
      </c>
      <c r="Q220" s="17">
        <f t="shared" si="215"/>
        <v>0.40520680255696589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-13.96917148362235</v>
      </c>
      <c r="F221" s="17">
        <f>(F235-F234)/F241*1000</f>
        <v>-16.184404119666503</v>
      </c>
      <c r="G221" s="17">
        <f>(G235-G234)/G241*1000</f>
        <v>-2.9985007496251872</v>
      </c>
      <c r="H221" s="17">
        <f>(H235-H234)/H241*1000</f>
        <v>-10.542168674698795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216">(ATAN(E221/10)+3.1415/2)/3.1415*1.75</f>
        <v>0.34607060998493505</v>
      </c>
      <c r="O221" s="17">
        <f t="shared" si="216"/>
        <v>0.30828505803862716</v>
      </c>
      <c r="P221" s="17">
        <f t="shared" si="216"/>
        <v>0.71271807255465225</v>
      </c>
      <c r="Q221" s="17">
        <f t="shared" si="216"/>
        <v>0.42278807922708489</v>
      </c>
    </row>
    <row r="222" spans="1:17">
      <c r="A222" s="9">
        <v>8</v>
      </c>
      <c r="B222" s="15" t="s">
        <v>182</v>
      </c>
      <c r="C222" s="17">
        <f t="shared" ref="C222:H222" si="217">(C236-C237)/C241*1000</f>
        <v>-20.22058823529412</v>
      </c>
      <c r="D222" s="17">
        <f t="shared" si="217"/>
        <v>-11.352885525070956</v>
      </c>
      <c r="E222" s="17">
        <f t="shared" si="217"/>
        <v>-3.8535645472061657</v>
      </c>
      <c r="F222" s="17">
        <f t="shared" si="217"/>
        <v>-2.4521824423737124</v>
      </c>
      <c r="G222" s="17">
        <f t="shared" si="217"/>
        <v>-1.4992503748125936</v>
      </c>
      <c r="H222" s="17">
        <f t="shared" si="217"/>
        <v>3.5140562248995981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0.25581704008363915</v>
      </c>
      <c r="M222" s="17">
        <f>(ATAN(D222/10)+3.1415/2)/3.1415*1.75</f>
        <v>0.40223983816473979</v>
      </c>
      <c r="N222" s="17">
        <f t="shared" si="216"/>
        <v>0.67010307862578111</v>
      </c>
      <c r="O222" s="17">
        <f t="shared" si="216"/>
        <v>0.74104233341620906</v>
      </c>
      <c r="P222" s="17">
        <f t="shared" si="216"/>
        <v>0.79210039497163287</v>
      </c>
      <c r="Q222" s="17">
        <f t="shared" si="216"/>
        <v>1.0632449041538474</v>
      </c>
    </row>
    <row r="223" spans="1:17">
      <c r="A223" s="9">
        <v>9</v>
      </c>
      <c r="B223" s="15" t="s">
        <v>183</v>
      </c>
      <c r="C223" s="17">
        <f t="shared" ref="C223:G223" si="218">C238/C241*1000</f>
        <v>1.3786764705882353</v>
      </c>
      <c r="D223" s="17">
        <f t="shared" si="218"/>
        <v>1.4191106906338695</v>
      </c>
      <c r="E223" s="17">
        <f t="shared" si="218"/>
        <v>1.445086705202312</v>
      </c>
      <c r="F223" s="17">
        <f t="shared" si="218"/>
        <v>1.4713094654242276</v>
      </c>
      <c r="G223" s="17">
        <f t="shared" si="218"/>
        <v>1.4992503748125936</v>
      </c>
      <c r="H223" s="17">
        <f t="shared" ref="H223" si="219">H238/H241*1000</f>
        <v>1.5060240963855422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220">IF(C223/$I223&gt;1,2^((1-$I223/C223)/LN(10/3)),2^(-LOG($I223/C223,10/3)))</f>
        <v>0.95260341775875423</v>
      </c>
      <c r="M223" s="17">
        <f t="shared" si="220"/>
        <v>0.96858921536328912</v>
      </c>
      <c r="N223" s="17">
        <f t="shared" si="220"/>
        <v>0.97875707414215152</v>
      </c>
      <c r="O223" s="17">
        <f t="shared" si="220"/>
        <v>0.98894316231294366</v>
      </c>
      <c r="P223" s="17">
        <f t="shared" si="220"/>
        <v>0.99971225502588268</v>
      </c>
      <c r="Q223" s="17">
        <f t="shared" si="220"/>
        <v>1.0023055202037905</v>
      </c>
    </row>
    <row r="224" spans="1:17">
      <c r="A224" s="9">
        <v>10</v>
      </c>
      <c r="B224" s="15" t="s">
        <v>184</v>
      </c>
      <c r="C224" s="17">
        <f t="shared" ref="C224:G224" si="221">C239/C241*100</f>
        <v>4.5955882352941173E-2</v>
      </c>
      <c r="D224" s="17">
        <f t="shared" si="221"/>
        <v>4.730368968779565E-2</v>
      </c>
      <c r="E224" s="17">
        <f t="shared" si="221"/>
        <v>4.8169556840077073E-2</v>
      </c>
      <c r="F224" s="17">
        <f t="shared" si="221"/>
        <v>4.9043648847474253E-2</v>
      </c>
      <c r="G224" s="17">
        <f t="shared" si="221"/>
        <v>4.9975012493753121E-2</v>
      </c>
      <c r="H224" s="17">
        <f t="shared" ref="H224" si="222">H239/H241*100</f>
        <v>5.0200803212851398E-2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220"/>
        <v>0.95260341775875423</v>
      </c>
      <c r="M224" s="17">
        <f t="shared" si="220"/>
        <v>0.96858921536328912</v>
      </c>
      <c r="N224" s="17">
        <f t="shared" si="220"/>
        <v>0.97875707414215152</v>
      </c>
      <c r="O224" s="17">
        <f t="shared" si="220"/>
        <v>0.98894316231294366</v>
      </c>
      <c r="P224" s="17">
        <f t="shared" si="220"/>
        <v>0.99971225502588268</v>
      </c>
      <c r="Q224" s="17">
        <f t="shared" si="220"/>
        <v>1.0023055202037905</v>
      </c>
    </row>
    <row r="225" spans="1:17">
      <c r="A225" s="9">
        <v>11</v>
      </c>
      <c r="B225" s="15" t="s">
        <v>185</v>
      </c>
      <c r="C225" s="17">
        <f t="shared" ref="C225:G225" si="223">C240/C241*1000</f>
        <v>1.838235294117647</v>
      </c>
      <c r="D225" s="17">
        <f t="shared" si="223"/>
        <v>1.8921475875118259</v>
      </c>
      <c r="E225" s="17">
        <f t="shared" si="223"/>
        <v>1.9267822736030829</v>
      </c>
      <c r="F225" s="17">
        <f t="shared" si="223"/>
        <v>1.9617459538989701</v>
      </c>
      <c r="G225" s="17">
        <f t="shared" si="223"/>
        <v>1.9990004997501249</v>
      </c>
      <c r="H225" s="17">
        <f t="shared" ref="H225" si="224">H240/H241*1000</f>
        <v>2.0080321285140559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220"/>
        <v>0.56209723586393523</v>
      </c>
      <c r="M225" s="17">
        <f t="shared" si="220"/>
        <v>0.57152988378339187</v>
      </c>
      <c r="N225" s="17">
        <f t="shared" si="220"/>
        <v>0.57752957390386206</v>
      </c>
      <c r="O225" s="17">
        <f t="shared" si="220"/>
        <v>0.58354002053708898</v>
      </c>
      <c r="P225" s="17">
        <f t="shared" si="220"/>
        <v>0.58989447731717004</v>
      </c>
      <c r="Q225" s="17">
        <f t="shared" si="220"/>
        <v>0.59142740166543784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13</v>
      </c>
      <c r="D227" s="17">
        <v>14</v>
      </c>
      <c r="E227" s="17">
        <v>13</v>
      </c>
      <c r="F227" s="17">
        <v>13</v>
      </c>
      <c r="G227" s="17">
        <v>10</v>
      </c>
      <c r="H227" s="17">
        <v>10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8</v>
      </c>
      <c r="D228" s="17">
        <v>8</v>
      </c>
      <c r="E228" s="17">
        <v>8</v>
      </c>
      <c r="F228" s="17">
        <v>8</v>
      </c>
      <c r="G228" s="17">
        <v>8</v>
      </c>
      <c r="H228" s="17">
        <v>8</v>
      </c>
      <c r="K228" s="15" t="s">
        <v>187</v>
      </c>
      <c r="L228" s="17">
        <f t="shared" ref="L228:L233" si="225">L215</f>
        <v>1.0984346255741322</v>
      </c>
      <c r="M228" s="17">
        <f t="shared" ref="M228:M233" si="226">N215</f>
        <v>1.1230284916057662</v>
      </c>
      <c r="N228" s="17">
        <f t="shared" ref="N228:N238" si="227">P215</f>
        <v>0.99971225502588268</v>
      </c>
      <c r="O228" s="17">
        <f>Q215</f>
        <v>1.0023055202037905</v>
      </c>
    </row>
    <row r="229" spans="1:17">
      <c r="A229" s="9">
        <v>3</v>
      </c>
      <c r="B229" s="10" t="s">
        <v>189</v>
      </c>
      <c r="C229" s="17">
        <v>1.7</v>
      </c>
      <c r="D229" s="17">
        <v>10.6</v>
      </c>
      <c r="E229" s="17">
        <v>1.7</v>
      </c>
      <c r="F229" s="17">
        <v>4.3</v>
      </c>
      <c r="G229" s="17">
        <v>1.3</v>
      </c>
      <c r="H229" s="17">
        <v>0</v>
      </c>
      <c r="K229" s="15" t="s">
        <v>190</v>
      </c>
      <c r="L229" s="17">
        <f t="shared" si="225"/>
        <v>0.95260341775875423</v>
      </c>
      <c r="M229" s="17">
        <f t="shared" si="226"/>
        <v>0.97875707414215152</v>
      </c>
      <c r="N229" s="17">
        <f t="shared" si="227"/>
        <v>0.99971225502588268</v>
      </c>
      <c r="O229" s="17">
        <f t="shared" ref="O229:O238" si="228">Q216</f>
        <v>1.0023055202037905</v>
      </c>
    </row>
    <row r="230" spans="1:17">
      <c r="A230" s="9">
        <v>4</v>
      </c>
      <c r="B230" s="10" t="s">
        <v>191</v>
      </c>
      <c r="C230" s="17">
        <v>88.7</v>
      </c>
      <c r="D230" s="17">
        <v>89.3</v>
      </c>
      <c r="E230" s="17">
        <v>89.5</v>
      </c>
      <c r="F230" s="17">
        <v>89.9</v>
      </c>
      <c r="G230" s="17">
        <v>89.8</v>
      </c>
      <c r="H230" s="17">
        <v>91.5</v>
      </c>
      <c r="K230" s="15" t="s">
        <v>192</v>
      </c>
      <c r="L230" s="17">
        <f t="shared" si="225"/>
        <v>0.5820665715693345</v>
      </c>
      <c r="M230" s="17">
        <f t="shared" si="226"/>
        <v>0.59804696371399046</v>
      </c>
      <c r="N230" s="17">
        <f t="shared" si="227"/>
        <v>0.52342943729568181</v>
      </c>
      <c r="O230" s="17">
        <f t="shared" si="228"/>
        <v>8.8737830999390996E-4</v>
      </c>
    </row>
    <row r="231" spans="1:17">
      <c r="A231" s="9">
        <v>5</v>
      </c>
      <c r="B231" s="10" t="s">
        <v>193</v>
      </c>
      <c r="C231" s="17">
        <v>5.4</v>
      </c>
      <c r="D231" s="17">
        <v>5.4</v>
      </c>
      <c r="E231" s="17">
        <v>9</v>
      </c>
      <c r="F231" s="17">
        <v>10.6</v>
      </c>
      <c r="G231" s="17">
        <v>11.4</v>
      </c>
      <c r="H231" s="17">
        <v>12.2</v>
      </c>
      <c r="K231" s="15" t="s">
        <v>194</v>
      </c>
      <c r="L231" s="17">
        <f t="shared" si="225"/>
        <v>1.1641718356627089</v>
      </c>
      <c r="M231" s="17">
        <f t="shared" si="226"/>
        <v>1.1913594503947877</v>
      </c>
      <c r="N231" s="17">
        <f t="shared" si="227"/>
        <v>1.210288064869564</v>
      </c>
      <c r="O231" s="17">
        <f t="shared" si="228"/>
        <v>1.2210456833149377</v>
      </c>
    </row>
    <row r="232" spans="1:17">
      <c r="A232" s="9">
        <v>6</v>
      </c>
      <c r="B232" s="10" t="s">
        <v>195</v>
      </c>
      <c r="C232" s="17">
        <v>7320</v>
      </c>
      <c r="D232" s="17">
        <v>5930</v>
      </c>
      <c r="E232" s="17">
        <v>10430.4</v>
      </c>
      <c r="F232" s="17">
        <v>11640</v>
      </c>
      <c r="G232" s="17">
        <v>13020.5</v>
      </c>
      <c r="H232" s="17">
        <v>12107.8</v>
      </c>
      <c r="K232" s="15" t="s">
        <v>196</v>
      </c>
      <c r="L232" s="17">
        <f t="shared" si="225"/>
        <v>0.50971979310906335</v>
      </c>
      <c r="M232" s="17">
        <f t="shared" si="226"/>
        <v>0.70277498426685459</v>
      </c>
      <c r="N232" s="17">
        <f t="shared" si="227"/>
        <v>0.82247141852063843</v>
      </c>
      <c r="O232" s="17">
        <f t="shared" si="228"/>
        <v>0.85744376864764449</v>
      </c>
    </row>
    <row r="233" spans="1:17">
      <c r="A233" s="9">
        <v>7</v>
      </c>
      <c r="B233" s="10" t="s">
        <v>197</v>
      </c>
      <c r="C233" s="17">
        <v>8489.5</v>
      </c>
      <c r="D233" s="17">
        <v>5381.9</v>
      </c>
      <c r="E233" s="17">
        <v>10561.2</v>
      </c>
      <c r="F233" s="17">
        <v>10349.200000000001</v>
      </c>
      <c r="G233" s="17">
        <v>12249.5</v>
      </c>
      <c r="H233" s="17">
        <v>13758.3</v>
      </c>
      <c r="K233" s="15" t="s">
        <v>198</v>
      </c>
      <c r="L233" s="17">
        <f t="shared" si="225"/>
        <v>0.35361658689535663</v>
      </c>
      <c r="M233" s="17">
        <f t="shared" si="226"/>
        <v>0.93856017563783412</v>
      </c>
      <c r="N233" s="17">
        <f t="shared" si="227"/>
        <v>1.261618515694868</v>
      </c>
      <c r="O233" s="17">
        <f t="shared" si="228"/>
        <v>0.40520680255696589</v>
      </c>
    </row>
    <row r="234" spans="1:17">
      <c r="A234" s="9">
        <v>8</v>
      </c>
      <c r="B234" s="10" t="s">
        <v>199</v>
      </c>
      <c r="C234" s="17"/>
      <c r="D234" s="17"/>
      <c r="E234" s="17">
        <v>39</v>
      </c>
      <c r="F234" s="17">
        <v>49</v>
      </c>
      <c r="G234" s="17">
        <v>29</v>
      </c>
      <c r="H234" s="17">
        <v>36</v>
      </c>
      <c r="K234" s="15" t="s">
        <v>200</v>
      </c>
      <c r="L234" s="17">
        <f>N221</f>
        <v>0.34607060998493505</v>
      </c>
      <c r="M234" s="17">
        <f>O221</f>
        <v>0.30828505803862716</v>
      </c>
      <c r="N234" s="17">
        <f t="shared" si="227"/>
        <v>0.71271807255465225</v>
      </c>
      <c r="O234" s="17">
        <f t="shared" si="228"/>
        <v>0.42278807922708489</v>
      </c>
    </row>
    <row r="235" spans="1:17">
      <c r="A235" s="9">
        <v>9</v>
      </c>
      <c r="B235" s="10" t="s">
        <v>201</v>
      </c>
      <c r="C235" s="17"/>
      <c r="D235" s="17"/>
      <c r="E235" s="17">
        <v>10</v>
      </c>
      <c r="F235" s="17">
        <v>16</v>
      </c>
      <c r="G235" s="17">
        <v>23</v>
      </c>
      <c r="H235" s="17">
        <v>15</v>
      </c>
      <c r="K235" s="15" t="s">
        <v>202</v>
      </c>
      <c r="L235" s="17">
        <f>L222</f>
        <v>0.25581704008363915</v>
      </c>
      <c r="M235" s="17">
        <f>N222</f>
        <v>0.67010307862578111</v>
      </c>
      <c r="N235" s="17">
        <f t="shared" si="227"/>
        <v>0.79210039497163287</v>
      </c>
      <c r="O235" s="17">
        <f t="shared" si="228"/>
        <v>1.0632449041538474</v>
      </c>
    </row>
    <row r="236" spans="1:17">
      <c r="A236" s="9">
        <v>10</v>
      </c>
      <c r="B236" s="10" t="s">
        <v>203</v>
      </c>
      <c r="C236" s="17">
        <v>61</v>
      </c>
      <c r="D236" s="17">
        <v>44</v>
      </c>
      <c r="E236" s="17">
        <v>54</v>
      </c>
      <c r="F236" s="17">
        <v>67</v>
      </c>
      <c r="G236" s="17">
        <v>55</v>
      </c>
      <c r="H236" s="17">
        <v>43</v>
      </c>
      <c r="K236" s="15" t="s">
        <v>204</v>
      </c>
      <c r="L236" s="17">
        <f>L223</f>
        <v>0.95260341775875423</v>
      </c>
      <c r="M236" s="17">
        <f>N223</f>
        <v>0.97875707414215152</v>
      </c>
      <c r="N236" s="17">
        <f t="shared" si="227"/>
        <v>0.99971225502588268</v>
      </c>
      <c r="O236" s="17">
        <f t="shared" si="228"/>
        <v>1.0023055202037905</v>
      </c>
    </row>
    <row r="237" spans="1:17">
      <c r="A237" s="9">
        <v>11</v>
      </c>
      <c r="B237" s="10" t="s">
        <v>205</v>
      </c>
      <c r="C237" s="17">
        <v>105</v>
      </c>
      <c r="D237" s="17">
        <v>68</v>
      </c>
      <c r="E237" s="17">
        <v>62</v>
      </c>
      <c r="F237" s="17">
        <v>72</v>
      </c>
      <c r="G237" s="17">
        <v>58</v>
      </c>
      <c r="H237" s="17">
        <v>36</v>
      </c>
      <c r="K237" s="15" t="s">
        <v>206</v>
      </c>
      <c r="L237" s="17">
        <f>L224</f>
        <v>0.95260341775875423</v>
      </c>
      <c r="M237" s="17">
        <f>N224</f>
        <v>0.97875707414215152</v>
      </c>
      <c r="N237" s="17">
        <f t="shared" si="227"/>
        <v>0.99971225502588268</v>
      </c>
      <c r="O237" s="17">
        <f t="shared" si="228"/>
        <v>1.0023055202037905</v>
      </c>
    </row>
    <row r="238" spans="1:17">
      <c r="A238" s="9">
        <v>12</v>
      </c>
      <c r="B238" s="10" t="s">
        <v>207</v>
      </c>
      <c r="C238" s="17">
        <v>3</v>
      </c>
      <c r="D238" s="17">
        <v>3</v>
      </c>
      <c r="E238" s="17">
        <v>3</v>
      </c>
      <c r="F238" s="17">
        <v>3</v>
      </c>
      <c r="G238" s="17">
        <v>3</v>
      </c>
      <c r="H238" s="17">
        <v>3</v>
      </c>
      <c r="K238" s="15" t="s">
        <v>208</v>
      </c>
      <c r="L238" s="17">
        <f>L225</f>
        <v>0.56209723586393523</v>
      </c>
      <c r="M238" s="17">
        <f>N225</f>
        <v>0.57752957390386206</v>
      </c>
      <c r="N238" s="17">
        <f t="shared" si="227"/>
        <v>0.58989447731717004</v>
      </c>
      <c r="O238" s="17">
        <f t="shared" si="228"/>
        <v>0.59142740166543784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4</v>
      </c>
      <c r="D240" s="17">
        <v>4</v>
      </c>
      <c r="E240" s="17">
        <v>4</v>
      </c>
      <c r="F240" s="17">
        <v>4</v>
      </c>
      <c r="G240" s="21">
        <v>4</v>
      </c>
      <c r="H240" s="21">
        <v>4</v>
      </c>
    </row>
    <row r="241" spans="1:17">
      <c r="A241" s="9">
        <v>15</v>
      </c>
      <c r="B241" s="10" t="s">
        <v>213</v>
      </c>
      <c r="C241" s="17">
        <v>2176</v>
      </c>
      <c r="D241" s="17">
        <v>2114</v>
      </c>
      <c r="E241" s="17">
        <v>2076</v>
      </c>
      <c r="F241" s="17">
        <v>2039</v>
      </c>
      <c r="G241" s="17">
        <v>2001</v>
      </c>
      <c r="H241" s="17">
        <v>1992</v>
      </c>
    </row>
    <row r="243" spans="1:17" ht="16">
      <c r="A243" s="20" t="s">
        <v>371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G245" si="229">C257/C271*1000</f>
        <v>5.0129645635263609</v>
      </c>
      <c r="D245" s="17">
        <f t="shared" si="229"/>
        <v>5.2493438320209975</v>
      </c>
      <c r="E245" s="17">
        <f t="shared" si="229"/>
        <v>5.4721977052074138</v>
      </c>
      <c r="F245" s="17">
        <f t="shared" si="229"/>
        <v>5.5357142857142856</v>
      </c>
      <c r="G245" s="17">
        <f t="shared" si="229"/>
        <v>4.6050301098122564</v>
      </c>
      <c r="H245" s="17">
        <f t="shared" ref="H245" si="230">H257/H271*1000</f>
        <v>4.6395431834403995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231">IF(C245/$I245&gt;1,2^((1-$I245/C245)/LN(10/3)),2^(-LOG($I245/C245,10/3)))</f>
        <v>1.0014900313464945</v>
      </c>
      <c r="M245" s="17">
        <f t="shared" si="231"/>
        <v>1.0277238890300824</v>
      </c>
      <c r="N245" s="17">
        <f t="shared" si="231"/>
        <v>1.0509334558356558</v>
      </c>
      <c r="O245" s="17">
        <f t="shared" si="231"/>
        <v>1.0572957972761079</v>
      </c>
      <c r="P245" s="17">
        <f t="shared" si="231"/>
        <v>0.95372970428340309</v>
      </c>
      <c r="Q245" s="17">
        <f t="shared" si="231"/>
        <v>0.95783833076084413</v>
      </c>
    </row>
    <row r="246" spans="1:17">
      <c r="A246" s="9">
        <v>2</v>
      </c>
      <c r="B246" s="15" t="s">
        <v>176</v>
      </c>
      <c r="C246" s="17">
        <f t="shared" ref="C246:G246" si="232">C258/C271*1000</f>
        <v>2.5929127052722558</v>
      </c>
      <c r="D246" s="17">
        <f t="shared" si="232"/>
        <v>2.6246719160104988</v>
      </c>
      <c r="E246" s="17">
        <f t="shared" si="232"/>
        <v>2.8243601059135037</v>
      </c>
      <c r="F246" s="17">
        <f t="shared" si="232"/>
        <v>2.8571428571428572</v>
      </c>
      <c r="G246" s="17">
        <f t="shared" si="232"/>
        <v>2.8338646829613885</v>
      </c>
      <c r="H246" s="17">
        <f t="shared" ref="H246" si="233">H258/H271*1000</f>
        <v>2.8551034975017844</v>
      </c>
      <c r="I246" s="18">
        <f>Показатели!$E$3</f>
        <v>4</v>
      </c>
      <c r="J246" s="9">
        <v>2</v>
      </c>
      <c r="K246" s="15" t="s">
        <v>176</v>
      </c>
      <c r="L246" s="17">
        <f t="shared" si="231"/>
        <v>0.77912765758273983</v>
      </c>
      <c r="M246" s="17">
        <f t="shared" si="231"/>
        <v>0.78460759750455422</v>
      </c>
      <c r="N246" s="17">
        <f t="shared" si="231"/>
        <v>0.81843883980653054</v>
      </c>
      <c r="O246" s="17">
        <f t="shared" si="231"/>
        <v>0.82389460289658023</v>
      </c>
      <c r="P246" s="17">
        <f t="shared" si="231"/>
        <v>0.82002336110932794</v>
      </c>
      <c r="Q246" s="17">
        <f t="shared" si="231"/>
        <v>0.82355598642071581</v>
      </c>
    </row>
    <row r="247" spans="1:17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1.0000000000000001E-5</v>
      </c>
      <c r="E247" s="17">
        <f>E259/E271*1000+0.00001</f>
        <v>1.0000000000000001E-5</v>
      </c>
      <c r="F247" s="17">
        <f>F259/F271*1000+0.00001</f>
        <v>0.14286714285714289</v>
      </c>
      <c r="G247" s="17">
        <f>G259/G271*1000</f>
        <v>0.14169323414806945</v>
      </c>
      <c r="H247" s="17">
        <f>H259/H271*1000+0.00001</f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231"/>
        <v>8.8737830999390996E-4</v>
      </c>
      <c r="M247" s="17">
        <f t="shared" si="231"/>
        <v>8.8737830999390996E-4</v>
      </c>
      <c r="N247" s="17">
        <f t="shared" si="231"/>
        <v>8.8737830999390996E-4</v>
      </c>
      <c r="O247" s="17">
        <f t="shared" si="231"/>
        <v>0.21886308520199338</v>
      </c>
      <c r="P247" s="17">
        <f t="shared" si="231"/>
        <v>0.21782593275018311</v>
      </c>
      <c r="Q247" s="17">
        <f t="shared" si="231"/>
        <v>8.8737830999390996E-4</v>
      </c>
    </row>
    <row r="248" spans="1:17">
      <c r="A248" s="9">
        <v>4</v>
      </c>
      <c r="B248" s="15" t="s">
        <v>178</v>
      </c>
      <c r="C248" s="17">
        <f t="shared" ref="C248:G248" si="234">C260/C271*1000</f>
        <v>29.766637856525495</v>
      </c>
      <c r="D248" s="17">
        <f t="shared" si="234"/>
        <v>30.428696412948383</v>
      </c>
      <c r="E248" s="17">
        <f t="shared" si="234"/>
        <v>30.750220653133272</v>
      </c>
      <c r="F248" s="17">
        <f t="shared" si="234"/>
        <v>31.178571428571427</v>
      </c>
      <c r="G248" s="17">
        <f t="shared" si="234"/>
        <v>30.853701735742117</v>
      </c>
      <c r="H248" s="17">
        <f t="shared" ref="H248" si="235">H260/H271*1000</f>
        <v>31.870092790863669</v>
      </c>
      <c r="I248" s="18">
        <f>Показатели!$E$5</f>
        <v>30</v>
      </c>
      <c r="J248" s="9">
        <v>4</v>
      </c>
      <c r="K248" s="15" t="s">
        <v>178</v>
      </c>
      <c r="L248" s="17">
        <f t="shared" si="231"/>
        <v>0.99551423344048828</v>
      </c>
      <c r="M248" s="17">
        <f t="shared" si="231"/>
        <v>1.0081439999379407</v>
      </c>
      <c r="N248" s="17">
        <f t="shared" si="231"/>
        <v>1.0141450068384203</v>
      </c>
      <c r="O248" s="17">
        <f t="shared" si="231"/>
        <v>1.0220010148324827</v>
      </c>
      <c r="P248" s="17">
        <f t="shared" si="231"/>
        <v>1.0160572568514927</v>
      </c>
      <c r="Q248" s="17">
        <f t="shared" si="231"/>
        <v>1.0343593537181948</v>
      </c>
    </row>
    <row r="249" spans="1:17">
      <c r="A249" s="9">
        <v>5</v>
      </c>
      <c r="B249" s="15" t="s">
        <v>179</v>
      </c>
      <c r="C249" s="17">
        <f t="shared" ref="C249:G249" si="236">C261/C271*1000</f>
        <v>1.8150388936905792</v>
      </c>
      <c r="D249" s="17">
        <f t="shared" si="236"/>
        <v>1.9247594050743657</v>
      </c>
      <c r="E249" s="17">
        <f t="shared" si="236"/>
        <v>1.941747572815534</v>
      </c>
      <c r="F249" s="17">
        <f t="shared" si="236"/>
        <v>1.9642857142857144</v>
      </c>
      <c r="G249" s="17">
        <f t="shared" si="236"/>
        <v>2.2670917463691111</v>
      </c>
      <c r="H249" s="17">
        <f t="shared" ref="H249" si="237">H261/H271*1000</f>
        <v>2.9086366880799428</v>
      </c>
      <c r="I249" s="18">
        <f>Показатели!$E$6</f>
        <v>8</v>
      </c>
      <c r="J249" s="9">
        <v>5</v>
      </c>
      <c r="K249" s="15" t="s">
        <v>179</v>
      </c>
      <c r="L249" s="17">
        <f t="shared" si="231"/>
        <v>0.42571701324513256</v>
      </c>
      <c r="M249" s="17">
        <f t="shared" si="231"/>
        <v>0.44034829595419844</v>
      </c>
      <c r="N249" s="17">
        <f t="shared" si="231"/>
        <v>0.44258168642785822</v>
      </c>
      <c r="O249" s="17">
        <f t="shared" si="231"/>
        <v>0.44553196287089203</v>
      </c>
      <c r="P249" s="17">
        <f t="shared" si="231"/>
        <v>0.48386648213783506</v>
      </c>
      <c r="Q249" s="17">
        <f t="shared" si="231"/>
        <v>0.55850853479546336</v>
      </c>
    </row>
    <row r="250" spans="1:17">
      <c r="A250" s="9">
        <v>6</v>
      </c>
      <c r="B250" s="15" t="s">
        <v>180</v>
      </c>
      <c r="C250" s="17">
        <f t="shared" ref="C250:G250" si="238">(C262-C263)/C262*100</f>
        <v>9.6137083859808037</v>
      </c>
      <c r="D250" s="17">
        <f t="shared" si="238"/>
        <v>-14.851517936235915</v>
      </c>
      <c r="E250" s="17">
        <f t="shared" si="238"/>
        <v>4.8680473136059863</v>
      </c>
      <c r="F250" s="17">
        <f t="shared" si="238"/>
        <v>5.5696532318995464</v>
      </c>
      <c r="G250" s="17">
        <f t="shared" si="238"/>
        <v>-1.2125915655406905</v>
      </c>
      <c r="H250" s="17">
        <f t="shared" ref="H250" si="239">(H262-H263)/H262*100</f>
        <v>-1.9774602617256634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240">(ATAN((C250+2.4)/10)+3.1415/2)/3.1415*1.75</f>
        <v>1.3633285403359761</v>
      </c>
      <c r="M250" s="17">
        <f t="shared" si="240"/>
        <v>0.37690096838016168</v>
      </c>
      <c r="N250" s="17">
        <f t="shared" si="240"/>
        <v>1.2251059100363126</v>
      </c>
      <c r="O250" s="17">
        <f t="shared" si="240"/>
        <v>1.2498380167604954</v>
      </c>
      <c r="P250" s="17">
        <f t="shared" si="240"/>
        <v>0.94083735615950181</v>
      </c>
      <c r="Q250" s="17">
        <f t="shared" si="240"/>
        <v>0.89852395177845867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-7.2374227714033541</v>
      </c>
      <c r="F251" s="17">
        <f>(F265-F264)/F271*1000</f>
        <v>-2.1428571428571428</v>
      </c>
      <c r="G251" s="17">
        <f>(G265-G264)/G271*1000</f>
        <v>-7.9702444208289061</v>
      </c>
      <c r="H251" s="17">
        <f>(H265-H264)/H271*1000</f>
        <v>-6.6024268379728763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241">(ATAN(E251/10)+3.1415/2)/3.1415*1.75</f>
        <v>0.5260120080368873</v>
      </c>
      <c r="O251" s="17">
        <f t="shared" si="241"/>
        <v>0.75740861590329256</v>
      </c>
      <c r="P251" s="17">
        <f t="shared" si="241"/>
        <v>0.50014184339212286</v>
      </c>
      <c r="Q251" s="17">
        <f t="shared" si="241"/>
        <v>0.54993281509110603</v>
      </c>
    </row>
    <row r="252" spans="1:17">
      <c r="A252" s="9">
        <v>8</v>
      </c>
      <c r="B252" s="15" t="s">
        <v>182</v>
      </c>
      <c r="C252" s="17">
        <f t="shared" ref="C252:H252" si="242">(C266-C267)/C271*1000</f>
        <v>-5.3586862575626615</v>
      </c>
      <c r="D252" s="17">
        <f t="shared" si="242"/>
        <v>-2.6246719160104988</v>
      </c>
      <c r="E252" s="17">
        <f t="shared" si="242"/>
        <v>-4.2365401588702563</v>
      </c>
      <c r="F252" s="17">
        <f t="shared" si="242"/>
        <v>10.357142857142856</v>
      </c>
      <c r="G252" s="17">
        <f t="shared" si="242"/>
        <v>0.53134962805526031</v>
      </c>
      <c r="H252" s="17">
        <f t="shared" si="242"/>
        <v>-0.53533190578158463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0.60096660504751787</v>
      </c>
      <c r="M252" s="17">
        <f>(ATAN(D252/10)+3.1415/2)/3.1415*1.75</f>
        <v>0.73201548167324126</v>
      </c>
      <c r="N252" s="17">
        <f t="shared" si="241"/>
        <v>0.65176983587840243</v>
      </c>
      <c r="O252" s="17">
        <f t="shared" si="241"/>
        <v>1.322284861068276</v>
      </c>
      <c r="P252" s="17">
        <f t="shared" si="241"/>
        <v>0.90457148585133662</v>
      </c>
      <c r="Q252" s="17">
        <f t="shared" si="241"/>
        <v>0.845207307122953</v>
      </c>
    </row>
    <row r="253" spans="1:17">
      <c r="A253" s="9">
        <v>9</v>
      </c>
      <c r="B253" s="15" t="s">
        <v>183</v>
      </c>
      <c r="C253" s="17">
        <f t="shared" ref="C253:G253" si="243">C268/C271*1000</f>
        <v>0.51858254105445123</v>
      </c>
      <c r="D253" s="17">
        <f t="shared" si="243"/>
        <v>0.52493438320209973</v>
      </c>
      <c r="E253" s="17">
        <f t="shared" si="243"/>
        <v>0.52956751985878203</v>
      </c>
      <c r="F253" s="17">
        <f t="shared" si="243"/>
        <v>0.5357142857142857</v>
      </c>
      <c r="G253" s="17">
        <f t="shared" si="243"/>
        <v>0.53134962805526031</v>
      </c>
      <c r="H253" s="17">
        <f t="shared" ref="H253" si="244">H268/H271*1000</f>
        <v>0.53533190578158463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245">IF(C253/$I253&gt;1,2^((1-$I253/C253)/LN(10/3)),2^(-LOG($I253/C253,10/3)))</f>
        <v>0.5425468489849864</v>
      </c>
      <c r="M253" s="17">
        <f t="shared" si="245"/>
        <v>0.54636281432554634</v>
      </c>
      <c r="N253" s="17">
        <f t="shared" si="245"/>
        <v>0.54913389693421755</v>
      </c>
      <c r="O253" s="17">
        <f t="shared" si="245"/>
        <v>0.55279445689383166</v>
      </c>
      <c r="P253" s="17">
        <f t="shared" si="245"/>
        <v>0.55019703606625836</v>
      </c>
      <c r="Q253" s="17">
        <f t="shared" si="245"/>
        <v>0.55256726119402655</v>
      </c>
    </row>
    <row r="254" spans="1:17">
      <c r="A254" s="9">
        <v>10</v>
      </c>
      <c r="B254" s="15" t="s">
        <v>184</v>
      </c>
      <c r="C254" s="17">
        <f t="shared" ref="C254:G254" si="246">C269/C271*100</f>
        <v>3.4572169403630074E-2</v>
      </c>
      <c r="D254" s="17">
        <f t="shared" si="246"/>
        <v>3.4995625546806644E-2</v>
      </c>
      <c r="E254" s="17">
        <f t="shared" si="246"/>
        <v>3.5304501323918797E-2</v>
      </c>
      <c r="F254" s="17">
        <f t="shared" si="246"/>
        <v>3.5714285714285712E-2</v>
      </c>
      <c r="G254" s="17">
        <f t="shared" si="246"/>
        <v>3.5423308537017355E-2</v>
      </c>
      <c r="H254" s="17">
        <f t="shared" ref="H254" si="247">H269/H271*100</f>
        <v>3.5688793718772309E-2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245"/>
        <v>0.80862138743031231</v>
      </c>
      <c r="M254" s="17">
        <f t="shared" si="245"/>
        <v>0.81430876943952013</v>
      </c>
      <c r="N254" s="17">
        <f t="shared" si="245"/>
        <v>0.81843883980653054</v>
      </c>
      <c r="O254" s="17">
        <f t="shared" si="245"/>
        <v>0.82389460289658023</v>
      </c>
      <c r="P254" s="17">
        <f t="shared" si="245"/>
        <v>0.82002336110932794</v>
      </c>
      <c r="Q254" s="17">
        <f t="shared" si="245"/>
        <v>0.82355598642071581</v>
      </c>
    </row>
    <row r="255" spans="1:17">
      <c r="A255" s="9">
        <v>11</v>
      </c>
      <c r="B255" s="15" t="s">
        <v>185</v>
      </c>
      <c r="C255" s="17">
        <f t="shared" ref="C255:G255" si="248">C270/C271*1000</f>
        <v>2.0743301642178049</v>
      </c>
      <c r="D255" s="17">
        <f t="shared" si="248"/>
        <v>1.9247594050743657</v>
      </c>
      <c r="E255" s="17">
        <f t="shared" si="248"/>
        <v>2.1182700794351281</v>
      </c>
      <c r="F255" s="17">
        <f t="shared" si="248"/>
        <v>2.1428571428571428</v>
      </c>
      <c r="G255" s="17">
        <f t="shared" si="248"/>
        <v>2.1253985122210413</v>
      </c>
      <c r="H255" s="17">
        <f t="shared" ref="H255" si="249">H270/H271*1000</f>
        <v>2.1413276231263385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245"/>
        <v>0.6025917848689023</v>
      </c>
      <c r="M255" s="17">
        <f t="shared" si="245"/>
        <v>0.5771804216966212</v>
      </c>
      <c r="N255" s="17">
        <f t="shared" si="245"/>
        <v>0.60990783690785555</v>
      </c>
      <c r="O255" s="17">
        <f t="shared" si="245"/>
        <v>0.61397351964808389</v>
      </c>
      <c r="P255" s="17">
        <f t="shared" si="245"/>
        <v>0.61108863614821429</v>
      </c>
      <c r="Q255" s="17">
        <f t="shared" si="245"/>
        <v>0.61372117966580175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29</v>
      </c>
      <c r="D257" s="17">
        <v>30</v>
      </c>
      <c r="E257" s="17">
        <v>31</v>
      </c>
      <c r="F257" s="17">
        <v>31</v>
      </c>
      <c r="G257" s="17">
        <v>26</v>
      </c>
      <c r="H257" s="17">
        <v>26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15</v>
      </c>
      <c r="D258" s="17">
        <v>15</v>
      </c>
      <c r="E258" s="17">
        <v>16</v>
      </c>
      <c r="F258" s="17">
        <v>16</v>
      </c>
      <c r="G258" s="17">
        <v>16</v>
      </c>
      <c r="H258" s="17">
        <v>16</v>
      </c>
      <c r="K258" s="15" t="s">
        <v>187</v>
      </c>
      <c r="L258" s="17">
        <f t="shared" ref="L258:L263" si="250">L245</f>
        <v>1.0014900313464945</v>
      </c>
      <c r="M258" s="17">
        <f t="shared" ref="M258:M263" si="251">N245</f>
        <v>1.0509334558356558</v>
      </c>
      <c r="N258" s="17">
        <f t="shared" ref="N258:N268" si="252">P245</f>
        <v>0.95372970428340309</v>
      </c>
      <c r="O258" s="17">
        <f>Q245</f>
        <v>0.95783833076084413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0.8</v>
      </c>
      <c r="G259" s="17">
        <v>0.8</v>
      </c>
      <c r="H259" s="17">
        <v>0</v>
      </c>
      <c r="K259" s="15" t="s">
        <v>190</v>
      </c>
      <c r="L259" s="17">
        <f t="shared" si="250"/>
        <v>0.77912765758273983</v>
      </c>
      <c r="M259" s="17">
        <f t="shared" si="251"/>
        <v>0.81843883980653054</v>
      </c>
      <c r="N259" s="17">
        <f t="shared" si="252"/>
        <v>0.82002336110932794</v>
      </c>
      <c r="O259" s="17">
        <f t="shared" ref="O259:O268" si="253">Q246</f>
        <v>0.82355598642071581</v>
      </c>
    </row>
    <row r="260" spans="1:15">
      <c r="A260" s="9">
        <v>4</v>
      </c>
      <c r="B260" s="10" t="s">
        <v>191</v>
      </c>
      <c r="C260" s="17">
        <v>172.2</v>
      </c>
      <c r="D260" s="17">
        <v>173.9</v>
      </c>
      <c r="E260" s="17">
        <v>174.2</v>
      </c>
      <c r="F260" s="17">
        <v>174.6</v>
      </c>
      <c r="G260" s="17">
        <v>174.2</v>
      </c>
      <c r="H260" s="17">
        <v>178.6</v>
      </c>
      <c r="K260" s="15" t="s">
        <v>192</v>
      </c>
      <c r="L260" s="17">
        <f t="shared" si="250"/>
        <v>8.8737830999390996E-4</v>
      </c>
      <c r="M260" s="17">
        <f t="shared" si="251"/>
        <v>8.8737830999390996E-4</v>
      </c>
      <c r="N260" s="17">
        <f t="shared" si="252"/>
        <v>0.21782593275018311</v>
      </c>
      <c r="O260" s="17">
        <f t="shared" si="253"/>
        <v>8.8737830999390996E-4</v>
      </c>
    </row>
    <row r="261" spans="1:15">
      <c r="A261" s="9">
        <v>5</v>
      </c>
      <c r="B261" s="10" t="s">
        <v>193</v>
      </c>
      <c r="C261" s="17">
        <v>10.5</v>
      </c>
      <c r="D261" s="17">
        <v>11</v>
      </c>
      <c r="E261" s="17">
        <v>11</v>
      </c>
      <c r="F261" s="17">
        <v>11</v>
      </c>
      <c r="G261" s="17">
        <v>12.8</v>
      </c>
      <c r="H261" s="17">
        <v>16.3</v>
      </c>
      <c r="K261" s="15" t="s">
        <v>194</v>
      </c>
      <c r="L261" s="17">
        <f t="shared" si="250"/>
        <v>0.99551423344048828</v>
      </c>
      <c r="M261" s="17">
        <f t="shared" si="251"/>
        <v>1.0141450068384203</v>
      </c>
      <c r="N261" s="17">
        <f t="shared" si="252"/>
        <v>1.0160572568514927</v>
      </c>
      <c r="O261" s="17">
        <f t="shared" si="253"/>
        <v>1.0343593537181948</v>
      </c>
    </row>
    <row r="262" spans="1:15">
      <c r="A262" s="9">
        <v>6</v>
      </c>
      <c r="B262" s="10" t="s">
        <v>195</v>
      </c>
      <c r="C262" s="17">
        <v>14799.7</v>
      </c>
      <c r="D262" s="17">
        <v>12078.9</v>
      </c>
      <c r="E262" s="17">
        <v>14997.8</v>
      </c>
      <c r="F262" s="17">
        <v>19191.5</v>
      </c>
      <c r="G262" s="17">
        <v>32599.599999999999</v>
      </c>
      <c r="H262" s="17">
        <v>29618.799999999999</v>
      </c>
      <c r="K262" s="15" t="s">
        <v>196</v>
      </c>
      <c r="L262" s="17">
        <f t="shared" si="250"/>
        <v>0.42571701324513256</v>
      </c>
      <c r="M262" s="17">
        <f t="shared" si="251"/>
        <v>0.44258168642785822</v>
      </c>
      <c r="N262" s="17">
        <f t="shared" si="252"/>
        <v>0.48386648213783506</v>
      </c>
      <c r="O262" s="17">
        <f t="shared" si="253"/>
        <v>0.55850853479546336</v>
      </c>
    </row>
    <row r="263" spans="1:15">
      <c r="A263" s="9">
        <v>7</v>
      </c>
      <c r="B263" s="10" t="s">
        <v>197</v>
      </c>
      <c r="C263" s="17">
        <v>13376.9</v>
      </c>
      <c r="D263" s="17">
        <v>13872.8</v>
      </c>
      <c r="E263" s="17">
        <v>14267.7</v>
      </c>
      <c r="F263" s="17">
        <v>18122.599999999999</v>
      </c>
      <c r="G263" s="17">
        <v>32994.9</v>
      </c>
      <c r="H263" s="17">
        <v>30204.5</v>
      </c>
      <c r="K263" s="15" t="s">
        <v>198</v>
      </c>
      <c r="L263" s="17">
        <f t="shared" si="250"/>
        <v>1.3633285403359761</v>
      </c>
      <c r="M263" s="17">
        <f t="shared" si="251"/>
        <v>1.2251059100363126</v>
      </c>
      <c r="N263" s="17">
        <f t="shared" si="252"/>
        <v>0.94083735615950181</v>
      </c>
      <c r="O263" s="17">
        <f t="shared" si="253"/>
        <v>0.89852395177845867</v>
      </c>
    </row>
    <row r="264" spans="1:15">
      <c r="A264" s="9">
        <v>8</v>
      </c>
      <c r="B264" s="10" t="s">
        <v>199</v>
      </c>
      <c r="C264" s="17"/>
      <c r="D264" s="17"/>
      <c r="E264" s="17">
        <v>95</v>
      </c>
      <c r="F264" s="17">
        <v>65</v>
      </c>
      <c r="G264" s="17">
        <v>79</v>
      </c>
      <c r="H264" s="17">
        <v>74</v>
      </c>
      <c r="K264" s="15" t="s">
        <v>200</v>
      </c>
      <c r="L264" s="17">
        <f>N251</f>
        <v>0.5260120080368873</v>
      </c>
      <c r="M264" s="17">
        <f>O251</f>
        <v>0.75740861590329256</v>
      </c>
      <c r="N264" s="17">
        <f t="shared" si="252"/>
        <v>0.50014184339212286</v>
      </c>
      <c r="O264" s="17">
        <f t="shared" si="253"/>
        <v>0.54993281509110603</v>
      </c>
    </row>
    <row r="265" spans="1:15">
      <c r="A265" s="9">
        <v>9</v>
      </c>
      <c r="B265" s="10" t="s">
        <v>201</v>
      </c>
      <c r="C265" s="17"/>
      <c r="D265" s="17"/>
      <c r="E265" s="17">
        <v>54</v>
      </c>
      <c r="F265" s="17">
        <v>53</v>
      </c>
      <c r="G265" s="17">
        <v>34</v>
      </c>
      <c r="H265" s="17">
        <v>37</v>
      </c>
      <c r="K265" s="15" t="s">
        <v>202</v>
      </c>
      <c r="L265" s="17">
        <f>L252</f>
        <v>0.60096660504751787</v>
      </c>
      <c r="M265" s="17">
        <f>N252</f>
        <v>0.65176983587840243</v>
      </c>
      <c r="N265" s="17">
        <f t="shared" si="252"/>
        <v>0.90457148585133662</v>
      </c>
      <c r="O265" s="17">
        <f t="shared" si="253"/>
        <v>0.845207307122953</v>
      </c>
    </row>
    <row r="266" spans="1:15">
      <c r="A266" s="9">
        <v>10</v>
      </c>
      <c r="B266" s="10" t="s">
        <v>203</v>
      </c>
      <c r="C266" s="17">
        <v>139</v>
      </c>
      <c r="D266" s="17">
        <v>138</v>
      </c>
      <c r="E266" s="17">
        <v>123</v>
      </c>
      <c r="F266" s="17">
        <v>197</v>
      </c>
      <c r="G266" s="17">
        <v>141</v>
      </c>
      <c r="H266" s="17">
        <v>136</v>
      </c>
      <c r="K266" s="15" t="s">
        <v>204</v>
      </c>
      <c r="L266" s="17">
        <f>L253</f>
        <v>0.5425468489849864</v>
      </c>
      <c r="M266" s="17">
        <f>N253</f>
        <v>0.54913389693421755</v>
      </c>
      <c r="N266" s="17">
        <f t="shared" si="252"/>
        <v>0.55019703606625836</v>
      </c>
      <c r="O266" s="17">
        <f t="shared" si="253"/>
        <v>0.55256726119402655</v>
      </c>
    </row>
    <row r="267" spans="1:15">
      <c r="A267" s="9">
        <v>11</v>
      </c>
      <c r="B267" s="10" t="s">
        <v>205</v>
      </c>
      <c r="C267" s="17">
        <v>170</v>
      </c>
      <c r="D267" s="17">
        <v>153</v>
      </c>
      <c r="E267" s="17">
        <v>147</v>
      </c>
      <c r="F267" s="17">
        <v>139</v>
      </c>
      <c r="G267" s="17">
        <v>138</v>
      </c>
      <c r="H267" s="17">
        <v>139</v>
      </c>
      <c r="K267" s="15" t="s">
        <v>206</v>
      </c>
      <c r="L267" s="17">
        <f>L254</f>
        <v>0.80862138743031231</v>
      </c>
      <c r="M267" s="17">
        <f>N254</f>
        <v>0.81843883980653054</v>
      </c>
      <c r="N267" s="17">
        <f t="shared" si="252"/>
        <v>0.82002336110932794</v>
      </c>
      <c r="O267" s="17">
        <f t="shared" si="253"/>
        <v>0.82355598642071581</v>
      </c>
    </row>
    <row r="268" spans="1:15">
      <c r="A268" s="9">
        <v>12</v>
      </c>
      <c r="B268" s="10" t="s">
        <v>207</v>
      </c>
      <c r="C268" s="17">
        <v>3</v>
      </c>
      <c r="D268" s="17">
        <v>3</v>
      </c>
      <c r="E268" s="17">
        <v>3</v>
      </c>
      <c r="F268" s="17">
        <v>3</v>
      </c>
      <c r="G268" s="17">
        <v>3</v>
      </c>
      <c r="H268" s="17">
        <v>3</v>
      </c>
      <c r="K268" s="15" t="s">
        <v>208</v>
      </c>
      <c r="L268" s="17">
        <f>L255</f>
        <v>0.6025917848689023</v>
      </c>
      <c r="M268" s="17">
        <f>N255</f>
        <v>0.60990783690785555</v>
      </c>
      <c r="N268" s="17">
        <f t="shared" si="252"/>
        <v>0.61108863614821429</v>
      </c>
      <c r="O268" s="17">
        <f t="shared" si="253"/>
        <v>0.61372117966580175</v>
      </c>
    </row>
    <row r="269" spans="1:15">
      <c r="A269" s="9">
        <v>13</v>
      </c>
      <c r="B269" s="10" t="s">
        <v>209</v>
      </c>
      <c r="C269" s="17">
        <v>2</v>
      </c>
      <c r="D269" s="17">
        <v>2</v>
      </c>
      <c r="E269" s="17">
        <v>2</v>
      </c>
      <c r="F269" s="17">
        <v>2</v>
      </c>
      <c r="G269" s="21">
        <v>2</v>
      </c>
      <c r="H269" s="21">
        <v>2</v>
      </c>
    </row>
    <row r="270" spans="1:15">
      <c r="A270" s="9">
        <v>14</v>
      </c>
      <c r="B270" s="10" t="s">
        <v>211</v>
      </c>
      <c r="C270" s="17">
        <v>12</v>
      </c>
      <c r="D270" s="17">
        <v>11</v>
      </c>
      <c r="E270" s="17">
        <v>12</v>
      </c>
      <c r="F270" s="17">
        <v>12</v>
      </c>
      <c r="G270" s="21">
        <v>12</v>
      </c>
      <c r="H270" s="21">
        <v>12</v>
      </c>
    </row>
    <row r="271" spans="1:15">
      <c r="A271" s="9">
        <v>15</v>
      </c>
      <c r="B271" s="10" t="s">
        <v>213</v>
      </c>
      <c r="C271" s="17">
        <v>5785</v>
      </c>
      <c r="D271" s="17">
        <v>5715</v>
      </c>
      <c r="E271" s="17">
        <v>5665</v>
      </c>
      <c r="F271" s="17">
        <v>5600</v>
      </c>
      <c r="G271" s="17">
        <v>5646</v>
      </c>
      <c r="H271" s="17">
        <v>5604</v>
      </c>
    </row>
    <row r="273" spans="1:17" ht="16">
      <c r="A273" s="20" t="s">
        <v>372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G275" si="254">C287/C301*1000</f>
        <v>5</v>
      </c>
      <c r="D275" s="17">
        <f t="shared" si="254"/>
        <v>5.0541516245487363</v>
      </c>
      <c r="E275" s="17">
        <f t="shared" si="254"/>
        <v>5.1967334818114335</v>
      </c>
      <c r="F275" s="17">
        <f t="shared" si="254"/>
        <v>4.5385779122541603</v>
      </c>
      <c r="G275" s="17">
        <f t="shared" si="254"/>
        <v>6.1538461538461542</v>
      </c>
      <c r="H275" s="17">
        <f t="shared" ref="H275" si="255">H287/H301*1000</f>
        <v>5.368098159509203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256">IF(C275/$I275&gt;1,2^((1-$I275/C275)/LN(10/3)),2^(-LOG($I275/C275,10/3)))</f>
        <v>1</v>
      </c>
      <c r="M275" s="17">
        <f t="shared" si="256"/>
        <v>1.0061874563090938</v>
      </c>
      <c r="N275" s="17">
        <f t="shared" si="256"/>
        <v>1.0220342328706842</v>
      </c>
      <c r="O275" s="17">
        <f t="shared" si="256"/>
        <v>0.94578189215309283</v>
      </c>
      <c r="P275" s="17">
        <f t="shared" si="256"/>
        <v>1.1139885581229056</v>
      </c>
      <c r="Q275" s="17">
        <f t="shared" si="256"/>
        <v>1.0402673138021163</v>
      </c>
    </row>
    <row r="276" spans="1:17">
      <c r="A276" s="9">
        <v>2</v>
      </c>
      <c r="B276" s="15" t="s">
        <v>176</v>
      </c>
      <c r="C276" s="17">
        <f t="shared" ref="C276:G276" si="257">C288/C301*1000</f>
        <v>4.2857142857142856</v>
      </c>
      <c r="D276" s="17">
        <f t="shared" si="257"/>
        <v>4.3321299638989172</v>
      </c>
      <c r="E276" s="17">
        <f t="shared" si="257"/>
        <v>5.9391239792130657</v>
      </c>
      <c r="F276" s="17">
        <f t="shared" si="257"/>
        <v>6.051437216338881</v>
      </c>
      <c r="G276" s="17">
        <f t="shared" si="257"/>
        <v>6.1538461538461542</v>
      </c>
      <c r="H276" s="17">
        <f t="shared" ref="H276" si="258">H288/H301*1000</f>
        <v>6.1349693251533743</v>
      </c>
      <c r="I276" s="18">
        <f>Показатели!$E$3</f>
        <v>4</v>
      </c>
      <c r="J276" s="9">
        <v>2</v>
      </c>
      <c r="K276" s="15" t="s">
        <v>176</v>
      </c>
      <c r="L276" s="17">
        <f t="shared" si="256"/>
        <v>1.039127178663398</v>
      </c>
      <c r="M276" s="17">
        <f t="shared" si="256"/>
        <v>1.0451268607802622</v>
      </c>
      <c r="N276" s="17">
        <f t="shared" si="256"/>
        <v>1.2067991015031485</v>
      </c>
      <c r="O276" s="17">
        <f t="shared" si="256"/>
        <v>1.2155151051503243</v>
      </c>
      <c r="P276" s="17">
        <f t="shared" si="256"/>
        <v>1.2232372460774106</v>
      </c>
      <c r="Q276" s="17">
        <f t="shared" si="256"/>
        <v>1.2218295805688251</v>
      </c>
    </row>
    <row r="277" spans="1:17">
      <c r="A277" s="9">
        <v>3</v>
      </c>
      <c r="B277" s="15" t="s">
        <v>177</v>
      </c>
      <c r="C277" s="17">
        <f t="shared" ref="C277:H277" si="259">C289/C301*1000+0.00001</f>
        <v>0.92858142857142856</v>
      </c>
      <c r="D277" s="17">
        <f t="shared" si="259"/>
        <v>0.86643599277978334</v>
      </c>
      <c r="E277" s="17">
        <f t="shared" si="259"/>
        <v>0.89087859688195981</v>
      </c>
      <c r="F277" s="17">
        <f t="shared" si="259"/>
        <v>1.0000000000000001E-5</v>
      </c>
      <c r="G277" s="17">
        <f t="shared" si="259"/>
        <v>1.0000000000000001E-5</v>
      </c>
      <c r="H277" s="17">
        <f t="shared" si="259"/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256"/>
        <v>0.64293261345361052</v>
      </c>
      <c r="M277" s="17">
        <f t="shared" si="256"/>
        <v>0.61779712063979919</v>
      </c>
      <c r="N277" s="17">
        <f t="shared" si="256"/>
        <v>0.6277716677299362</v>
      </c>
      <c r="O277" s="17">
        <f t="shared" si="256"/>
        <v>8.8737830999390996E-4</v>
      </c>
      <c r="P277" s="17">
        <f t="shared" si="256"/>
        <v>8.8737830999390996E-4</v>
      </c>
      <c r="Q277" s="17">
        <f t="shared" si="256"/>
        <v>8.8737830999390996E-4</v>
      </c>
    </row>
    <row r="278" spans="1:17">
      <c r="A278" s="9">
        <v>4</v>
      </c>
      <c r="B278" s="15" t="s">
        <v>178</v>
      </c>
      <c r="C278" s="17">
        <f t="shared" ref="C278:G278" si="260">C290/C301*1000</f>
        <v>33.5</v>
      </c>
      <c r="D278" s="17">
        <f t="shared" si="260"/>
        <v>34.440433212996389</v>
      </c>
      <c r="E278" s="17">
        <f t="shared" si="260"/>
        <v>35.70898292501856</v>
      </c>
      <c r="F278" s="17">
        <f t="shared" si="260"/>
        <v>36.459909228441759</v>
      </c>
      <c r="G278" s="17">
        <f t="shared" si="260"/>
        <v>37.07692307692308</v>
      </c>
      <c r="H278" s="17">
        <f t="shared" ref="H278" si="261">H290/H301*1000</f>
        <v>37.193251533742334</v>
      </c>
      <c r="I278" s="18">
        <f>Показатели!$E$5</f>
        <v>30</v>
      </c>
      <c r="J278" s="9">
        <v>4</v>
      </c>
      <c r="K278" s="15" t="s">
        <v>178</v>
      </c>
      <c r="L278" s="17">
        <f t="shared" si="256"/>
        <v>1.0619953029354616</v>
      </c>
      <c r="M278" s="17">
        <f t="shared" si="256"/>
        <v>1.0770519333888027</v>
      </c>
      <c r="N278" s="17">
        <f t="shared" si="256"/>
        <v>1.0964117999442293</v>
      </c>
      <c r="O278" s="17">
        <f t="shared" si="256"/>
        <v>1.107388529102223</v>
      </c>
      <c r="P278" s="17">
        <f t="shared" si="256"/>
        <v>1.1161528577373889</v>
      </c>
      <c r="Q278" s="17">
        <f t="shared" si="256"/>
        <v>1.1177802350667978</v>
      </c>
    </row>
    <row r="279" spans="1:17">
      <c r="A279" s="9">
        <v>5</v>
      </c>
      <c r="B279" s="15" t="s">
        <v>179</v>
      </c>
      <c r="C279" s="17">
        <f t="shared" ref="C279:G279" si="262">C291/C301*1000</f>
        <v>7.5</v>
      </c>
      <c r="D279" s="17">
        <f t="shared" si="262"/>
        <v>7.581227436823105</v>
      </c>
      <c r="E279" s="17">
        <f t="shared" si="262"/>
        <v>8.3147735708982911</v>
      </c>
      <c r="F279" s="17">
        <f t="shared" si="262"/>
        <v>8.472012102874432</v>
      </c>
      <c r="G279" s="17">
        <f t="shared" si="262"/>
        <v>8.615384615384615</v>
      </c>
      <c r="H279" s="17">
        <f t="shared" ref="H279" si="263">H291/H301*1000</f>
        <v>8.5889570552147223</v>
      </c>
      <c r="I279" s="18">
        <f>Показатели!$E$6</f>
        <v>8</v>
      </c>
      <c r="J279" s="9">
        <v>5</v>
      </c>
      <c r="K279" s="15" t="s">
        <v>179</v>
      </c>
      <c r="L279" s="17">
        <f t="shared" si="256"/>
        <v>0.96352590927467363</v>
      </c>
      <c r="M279" s="17">
        <f t="shared" si="256"/>
        <v>0.96951995164822569</v>
      </c>
      <c r="N279" s="17">
        <f t="shared" si="256"/>
        <v>1.022034232870684</v>
      </c>
      <c r="O279" s="17">
        <f t="shared" si="256"/>
        <v>1.0325956094426016</v>
      </c>
      <c r="P279" s="17">
        <f t="shared" si="256"/>
        <v>1.0419798624919456</v>
      </c>
      <c r="Q279" s="17">
        <f t="shared" si="256"/>
        <v>1.0402673138021161</v>
      </c>
    </row>
    <row r="280" spans="1:17">
      <c r="A280" s="9">
        <v>6</v>
      </c>
      <c r="B280" s="15" t="s">
        <v>180</v>
      </c>
      <c r="C280" s="17">
        <f t="shared" ref="C280:G280" si="264">(C292-C293)/C292*100</f>
        <v>0.43369349833625864</v>
      </c>
      <c r="D280" s="17">
        <f t="shared" si="264"/>
        <v>1.6813499183517235</v>
      </c>
      <c r="E280" s="17">
        <f t="shared" si="264"/>
        <v>5.8719959340739125</v>
      </c>
      <c r="F280" s="17">
        <f t="shared" si="264"/>
        <v>13.792372099885647</v>
      </c>
      <c r="G280" s="17">
        <f t="shared" si="264"/>
        <v>-12.407975320550738</v>
      </c>
      <c r="H280" s="17">
        <f t="shared" ref="H280" si="265">(H292-H293)/H292*100</f>
        <v>-2.0055723134311121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266">(ATAN((C280+2.4)/10)+3.1415/2)/3.1415*1.75</f>
        <v>1.0288208271380939</v>
      </c>
      <c r="M280" s="17">
        <f t="shared" si="266"/>
        <v>1.0908600181333747</v>
      </c>
      <c r="N280" s="17">
        <f t="shared" si="266"/>
        <v>1.2599874256366093</v>
      </c>
      <c r="O280" s="17">
        <f t="shared" si="266"/>
        <v>1.4418375344912031</v>
      </c>
      <c r="P280" s="17">
        <f t="shared" si="266"/>
        <v>0.43726504908718816</v>
      </c>
      <c r="Q280" s="17">
        <f t="shared" si="266"/>
        <v>0.89696055508659889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-8.908685968819599</v>
      </c>
      <c r="F281" s="17">
        <f>(F295-F294)/F301*1000</f>
        <v>-3.7821482602118004</v>
      </c>
      <c r="G281" s="17">
        <f>(G295-G294)/G301*1000</f>
        <v>1.5384615384615385</v>
      </c>
      <c r="H281" s="17">
        <f>(H295-H294)/H301*1000</f>
        <v>-6.9018404907975457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267">(ATAN(E281/10)+3.1415/2)/3.1415*1.75</f>
        <v>0.46960209135291031</v>
      </c>
      <c r="O281" s="17">
        <f t="shared" si="267"/>
        <v>0.6735752703668606</v>
      </c>
      <c r="P281" s="17">
        <f t="shared" si="267"/>
        <v>0.96003464099688507</v>
      </c>
      <c r="Q281" s="17">
        <f t="shared" si="267"/>
        <v>0.53847655777182946</v>
      </c>
    </row>
    <row r="282" spans="1:17">
      <c r="A282" s="9">
        <v>8</v>
      </c>
      <c r="B282" s="15" t="s">
        <v>182</v>
      </c>
      <c r="C282" s="17">
        <f t="shared" ref="C282:H282" si="268">(C296-C297)/C301*1000</f>
        <v>-17.857142857142858</v>
      </c>
      <c r="D282" s="17">
        <f t="shared" si="268"/>
        <v>-23.826714801444041</v>
      </c>
      <c r="E282" s="17">
        <f t="shared" si="268"/>
        <v>-9.6510764662212321</v>
      </c>
      <c r="F282" s="17">
        <f t="shared" si="268"/>
        <v>-12.859304084720122</v>
      </c>
      <c r="G282" s="17">
        <f t="shared" si="268"/>
        <v>1.5384615384615385</v>
      </c>
      <c r="H282" s="17">
        <f t="shared" si="268"/>
        <v>-22.239263803680981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0.28434616949332758</v>
      </c>
      <c r="M282" s="17">
        <f>(ATAN(D282/10)+3.1415/2)/3.1415*1.75</f>
        <v>0.22133282823011077</v>
      </c>
      <c r="N282" s="17">
        <f t="shared" si="267"/>
        <v>0.44737716438390529</v>
      </c>
      <c r="O282" s="17">
        <f t="shared" si="267"/>
        <v>0.3681686871339887</v>
      </c>
      <c r="P282" s="17">
        <f t="shared" si="267"/>
        <v>0.96003464099688507</v>
      </c>
      <c r="Q282" s="17">
        <f t="shared" si="267"/>
        <v>0.23536890211755285</v>
      </c>
    </row>
    <row r="283" spans="1:17">
      <c r="A283" s="9">
        <v>9</v>
      </c>
      <c r="B283" s="15" t="s">
        <v>183</v>
      </c>
      <c r="C283" s="17">
        <f t="shared" ref="C283:G283" si="269">C298/C301*1000</f>
        <v>1.4285714285714286</v>
      </c>
      <c r="D283" s="17">
        <f t="shared" si="269"/>
        <v>1.4440433212996389</v>
      </c>
      <c r="E283" s="17">
        <f t="shared" si="269"/>
        <v>1.4847809948032664</v>
      </c>
      <c r="F283" s="17">
        <f t="shared" si="269"/>
        <v>1.5128593040847202</v>
      </c>
      <c r="G283" s="17">
        <f t="shared" si="269"/>
        <v>1.5384615384615385</v>
      </c>
      <c r="H283" s="17">
        <f t="shared" ref="H283" si="270">H298/H301*1000</f>
        <v>1.5337423312883436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271">IF(C283/$I283&gt;1,2^((1-$I283/C283)/LN(10/3)),2^(-LOG($I283/C283,10/3)))</f>
        <v>0.97230152715799723</v>
      </c>
      <c r="M283" s="17">
        <f t="shared" si="271"/>
        <v>0.97835016217398973</v>
      </c>
      <c r="N283" s="17">
        <f t="shared" si="271"/>
        <v>0.9941461434231289</v>
      </c>
      <c r="O283" s="17">
        <f t="shared" si="271"/>
        <v>1.0049055846351396</v>
      </c>
      <c r="P283" s="17">
        <f t="shared" si="271"/>
        <v>1.0144969928018506</v>
      </c>
      <c r="Q283" s="17">
        <f t="shared" si="271"/>
        <v>1.0127463166695769</v>
      </c>
    </row>
    <row r="284" spans="1:17">
      <c r="A284" s="9">
        <v>10</v>
      </c>
      <c r="B284" s="15" t="s">
        <v>184</v>
      </c>
      <c r="C284" s="17">
        <f t="shared" ref="C284:G284" si="272">C299/C301*100</f>
        <v>0.14285714285714285</v>
      </c>
      <c r="D284" s="17">
        <f t="shared" si="272"/>
        <v>0.1444043321299639</v>
      </c>
      <c r="E284" s="17">
        <f t="shared" si="272"/>
        <v>0.14847809948032664</v>
      </c>
      <c r="F284" s="17">
        <f t="shared" si="272"/>
        <v>0.15128593040847202</v>
      </c>
      <c r="G284" s="17">
        <f t="shared" si="272"/>
        <v>0.15384615384615385</v>
      </c>
      <c r="H284" s="17">
        <f t="shared" ref="H284" si="273">H299/H301*100</f>
        <v>0.15337423312883436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271"/>
        <v>1.4538508832396337</v>
      </c>
      <c r="M284" s="17">
        <f t="shared" si="271"/>
        <v>1.4569930469459915</v>
      </c>
      <c r="N284" s="17">
        <f t="shared" si="271"/>
        <v>1.4649836223653996</v>
      </c>
      <c r="O284" s="17">
        <f t="shared" si="271"/>
        <v>1.4702644640840017</v>
      </c>
      <c r="P284" s="17">
        <f t="shared" si="271"/>
        <v>1.4749273490289228</v>
      </c>
      <c r="Q284" s="17">
        <f t="shared" si="271"/>
        <v>1.4740784531927955</v>
      </c>
    </row>
    <row r="285" spans="1:17">
      <c r="A285" s="9">
        <v>11</v>
      </c>
      <c r="B285" s="15" t="s">
        <v>185</v>
      </c>
      <c r="C285" s="17">
        <f t="shared" ref="C285:G285" si="274">C300/C301*1000</f>
        <v>1.4285714285714286</v>
      </c>
      <c r="D285" s="17">
        <f t="shared" si="274"/>
        <v>4.3321299638989172</v>
      </c>
      <c r="E285" s="17">
        <f t="shared" si="274"/>
        <v>4.4543429844097995</v>
      </c>
      <c r="F285" s="17">
        <f t="shared" si="274"/>
        <v>4.5385779122541603</v>
      </c>
      <c r="G285" s="17">
        <f t="shared" si="274"/>
        <v>4.6153846153846159</v>
      </c>
      <c r="H285" s="17">
        <f t="shared" ref="H285" si="275">H300/H301*1000</f>
        <v>4.6012269938650308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271"/>
        <v>0.48615076357899872</v>
      </c>
      <c r="M285" s="17">
        <f t="shared" si="271"/>
        <v>0.92076960052303169</v>
      </c>
      <c r="N285" s="17">
        <f t="shared" si="271"/>
        <v>0.93563591312456496</v>
      </c>
      <c r="O285" s="17">
        <f t="shared" si="271"/>
        <v>0.94578189215309283</v>
      </c>
      <c r="P285" s="17">
        <f t="shared" si="271"/>
        <v>0.9549637293910469</v>
      </c>
      <c r="Q285" s="17">
        <f t="shared" si="271"/>
        <v>0.95327616250729341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7</v>
      </c>
      <c r="D287" s="17">
        <v>7</v>
      </c>
      <c r="E287" s="17">
        <v>7</v>
      </c>
      <c r="F287" s="17">
        <v>6</v>
      </c>
      <c r="G287" s="17">
        <v>8</v>
      </c>
      <c r="H287" s="17">
        <v>7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6</v>
      </c>
      <c r="D288" s="17">
        <v>6</v>
      </c>
      <c r="E288" s="17">
        <v>8</v>
      </c>
      <c r="F288" s="17">
        <v>8</v>
      </c>
      <c r="G288" s="17">
        <v>8</v>
      </c>
      <c r="H288" s="17">
        <v>8</v>
      </c>
      <c r="K288" s="15" t="s">
        <v>187</v>
      </c>
      <c r="L288" s="17">
        <f>L275</f>
        <v>1</v>
      </c>
      <c r="M288" s="17">
        <f>N275</f>
        <v>1.0220342328706842</v>
      </c>
      <c r="N288" s="17">
        <f>P275</f>
        <v>1.1139885581229056</v>
      </c>
      <c r="O288" s="17">
        <f>Q275</f>
        <v>1.0402673138021163</v>
      </c>
    </row>
    <row r="289" spans="1:15">
      <c r="A289" s="9">
        <v>3</v>
      </c>
      <c r="B289" s="10" t="s">
        <v>189</v>
      </c>
      <c r="C289" s="17">
        <v>1.3</v>
      </c>
      <c r="D289" s="17">
        <v>1.2</v>
      </c>
      <c r="E289" s="17">
        <v>1.2</v>
      </c>
      <c r="F289" s="17">
        <v>0</v>
      </c>
      <c r="G289" s="17">
        <v>0</v>
      </c>
      <c r="H289" s="17">
        <v>0</v>
      </c>
      <c r="K289" s="15" t="s">
        <v>190</v>
      </c>
      <c r="L289" s="17">
        <f t="shared" ref="L289:L298" si="276">L276</f>
        <v>1.039127178663398</v>
      </c>
      <c r="M289" s="17">
        <f t="shared" ref="M289:M298" si="277">N276</f>
        <v>1.2067991015031485</v>
      </c>
      <c r="N289" s="17">
        <f t="shared" ref="N289:N298" si="278">P276</f>
        <v>1.2232372460774106</v>
      </c>
      <c r="O289" s="17">
        <f t="shared" ref="O289:O298" si="279">Q276</f>
        <v>1.2218295805688251</v>
      </c>
    </row>
    <row r="290" spans="1:15">
      <c r="A290" s="9">
        <v>4</v>
      </c>
      <c r="B290" s="10" t="s">
        <v>191</v>
      </c>
      <c r="C290" s="17">
        <v>46.9</v>
      </c>
      <c r="D290" s="17">
        <v>47.7</v>
      </c>
      <c r="E290" s="17">
        <v>48.1</v>
      </c>
      <c r="F290" s="17">
        <v>48.2</v>
      </c>
      <c r="G290" s="17">
        <v>48.2</v>
      </c>
      <c r="H290" s="17">
        <v>48.5</v>
      </c>
      <c r="K290" s="15" t="s">
        <v>192</v>
      </c>
      <c r="L290" s="17">
        <f t="shared" si="276"/>
        <v>0.64293261345361052</v>
      </c>
      <c r="M290" s="17">
        <f t="shared" si="277"/>
        <v>0.6277716677299362</v>
      </c>
      <c r="N290" s="17">
        <f t="shared" si="278"/>
        <v>8.8737830999390996E-4</v>
      </c>
      <c r="O290" s="17">
        <f t="shared" si="279"/>
        <v>8.8737830999390996E-4</v>
      </c>
    </row>
    <row r="291" spans="1:15">
      <c r="A291" s="9">
        <v>5</v>
      </c>
      <c r="B291" s="10" t="s">
        <v>193</v>
      </c>
      <c r="C291" s="17">
        <v>10.5</v>
      </c>
      <c r="D291" s="17">
        <v>10.5</v>
      </c>
      <c r="E291" s="17">
        <v>11.2</v>
      </c>
      <c r="F291" s="17">
        <v>11.2</v>
      </c>
      <c r="G291" s="17">
        <v>11.2</v>
      </c>
      <c r="H291" s="17">
        <v>11.2</v>
      </c>
      <c r="K291" s="15" t="s">
        <v>194</v>
      </c>
      <c r="L291" s="17">
        <f t="shared" si="276"/>
        <v>1.0619953029354616</v>
      </c>
      <c r="M291" s="17">
        <f t="shared" si="277"/>
        <v>1.0964117999442293</v>
      </c>
      <c r="N291" s="17">
        <f t="shared" si="278"/>
        <v>1.1161528577373889</v>
      </c>
      <c r="O291" s="17">
        <f t="shared" si="279"/>
        <v>1.1177802350667978</v>
      </c>
    </row>
    <row r="292" spans="1:15">
      <c r="A292" s="9">
        <v>6</v>
      </c>
      <c r="B292" s="10" t="s">
        <v>195</v>
      </c>
      <c r="C292" s="17">
        <v>5349.4</v>
      </c>
      <c r="D292" s="17">
        <v>4960.3</v>
      </c>
      <c r="E292" s="17">
        <v>5509.2</v>
      </c>
      <c r="F292" s="17">
        <v>10844.4</v>
      </c>
      <c r="G292" s="17">
        <v>10988.9</v>
      </c>
      <c r="H292" s="17">
        <v>13028.7</v>
      </c>
      <c r="K292" s="15" t="s">
        <v>196</v>
      </c>
      <c r="L292" s="17">
        <f t="shared" si="276"/>
        <v>0.96352590927467363</v>
      </c>
      <c r="M292" s="17">
        <f t="shared" si="277"/>
        <v>1.022034232870684</v>
      </c>
      <c r="N292" s="17">
        <f t="shared" si="278"/>
        <v>1.0419798624919456</v>
      </c>
      <c r="O292" s="17">
        <f t="shared" si="279"/>
        <v>1.0402673138021161</v>
      </c>
    </row>
    <row r="293" spans="1:15">
      <c r="A293" s="9">
        <v>7</v>
      </c>
      <c r="B293" s="10" t="s">
        <v>197</v>
      </c>
      <c r="C293" s="17">
        <v>5326.2</v>
      </c>
      <c r="D293" s="17">
        <v>4876.8999999999996</v>
      </c>
      <c r="E293" s="17">
        <v>5185.7</v>
      </c>
      <c r="F293" s="17">
        <v>9348.7000000000007</v>
      </c>
      <c r="G293" s="17">
        <v>12352.4</v>
      </c>
      <c r="H293" s="17">
        <v>13290</v>
      </c>
      <c r="K293" s="15" t="s">
        <v>198</v>
      </c>
      <c r="L293" s="17">
        <f t="shared" si="276"/>
        <v>1.0288208271380939</v>
      </c>
      <c r="M293" s="17">
        <f t="shared" si="277"/>
        <v>1.2599874256366093</v>
      </c>
      <c r="N293" s="17">
        <f t="shared" si="278"/>
        <v>0.43726504908718816</v>
      </c>
      <c r="O293" s="17">
        <f t="shared" si="279"/>
        <v>0.89696055508659889</v>
      </c>
    </row>
    <row r="294" spans="1:15">
      <c r="A294" s="9">
        <v>8</v>
      </c>
      <c r="B294" s="10" t="s">
        <v>199</v>
      </c>
      <c r="C294" s="17"/>
      <c r="D294" s="17"/>
      <c r="E294" s="17">
        <v>22</v>
      </c>
      <c r="F294" s="17">
        <v>16</v>
      </c>
      <c r="G294" s="17">
        <v>14</v>
      </c>
      <c r="H294" s="17">
        <v>18</v>
      </c>
      <c r="K294" s="15" t="s">
        <v>200</v>
      </c>
      <c r="L294" s="17">
        <f>N281</f>
        <v>0.46960209135291031</v>
      </c>
      <c r="M294" s="17">
        <f>O281</f>
        <v>0.6735752703668606</v>
      </c>
      <c r="N294" s="17">
        <f t="shared" si="278"/>
        <v>0.96003464099688507</v>
      </c>
      <c r="O294" s="17">
        <f t="shared" si="279"/>
        <v>0.53847655777182946</v>
      </c>
    </row>
    <row r="295" spans="1:15">
      <c r="A295" s="9">
        <v>9</v>
      </c>
      <c r="B295" s="10" t="s">
        <v>201</v>
      </c>
      <c r="C295" s="17"/>
      <c r="D295" s="17"/>
      <c r="E295" s="17">
        <v>10</v>
      </c>
      <c r="F295" s="17">
        <v>11</v>
      </c>
      <c r="G295" s="17">
        <v>16</v>
      </c>
      <c r="H295" s="17">
        <v>9</v>
      </c>
      <c r="K295" s="15" t="s">
        <v>202</v>
      </c>
      <c r="L295" s="17">
        <f t="shared" si="276"/>
        <v>0.28434616949332758</v>
      </c>
      <c r="M295" s="17">
        <f t="shared" si="277"/>
        <v>0.44737716438390529</v>
      </c>
      <c r="N295" s="17">
        <f t="shared" si="278"/>
        <v>0.96003464099688507</v>
      </c>
      <c r="O295" s="17">
        <f t="shared" si="279"/>
        <v>0.23536890211755285</v>
      </c>
    </row>
    <row r="296" spans="1:15">
      <c r="A296" s="9">
        <v>10</v>
      </c>
      <c r="B296" s="10" t="s">
        <v>203</v>
      </c>
      <c r="C296" s="17">
        <v>32</v>
      </c>
      <c r="D296" s="17">
        <v>23</v>
      </c>
      <c r="E296" s="17">
        <v>36</v>
      </c>
      <c r="F296" s="17">
        <v>39</v>
      </c>
      <c r="G296" s="17">
        <v>61</v>
      </c>
      <c r="H296" s="17">
        <v>29</v>
      </c>
      <c r="K296" s="15" t="s">
        <v>204</v>
      </c>
      <c r="L296" s="17">
        <f t="shared" si="276"/>
        <v>0.97230152715799723</v>
      </c>
      <c r="M296" s="17">
        <f t="shared" si="277"/>
        <v>0.9941461434231289</v>
      </c>
      <c r="N296" s="17">
        <f t="shared" si="278"/>
        <v>1.0144969928018506</v>
      </c>
      <c r="O296" s="17">
        <f t="shared" si="279"/>
        <v>1.0127463166695769</v>
      </c>
    </row>
    <row r="297" spans="1:15">
      <c r="A297" s="9">
        <v>11</v>
      </c>
      <c r="B297" s="10" t="s">
        <v>205</v>
      </c>
      <c r="C297" s="17">
        <v>57</v>
      </c>
      <c r="D297" s="17">
        <v>56</v>
      </c>
      <c r="E297" s="17">
        <v>49</v>
      </c>
      <c r="F297" s="17">
        <v>56</v>
      </c>
      <c r="G297" s="17">
        <v>59</v>
      </c>
      <c r="H297" s="17">
        <v>58</v>
      </c>
      <c r="K297" s="15" t="s">
        <v>206</v>
      </c>
      <c r="L297" s="17">
        <f t="shared" si="276"/>
        <v>1.4538508832396337</v>
      </c>
      <c r="M297" s="17">
        <f t="shared" si="277"/>
        <v>1.4649836223653996</v>
      </c>
      <c r="N297" s="17">
        <f t="shared" si="278"/>
        <v>1.4749273490289228</v>
      </c>
      <c r="O297" s="17">
        <f t="shared" si="279"/>
        <v>1.4740784531927955</v>
      </c>
    </row>
    <row r="298" spans="1:15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 t="shared" si="276"/>
        <v>0.48615076357899872</v>
      </c>
      <c r="M298" s="17">
        <f t="shared" si="277"/>
        <v>0.93563591312456496</v>
      </c>
      <c r="N298" s="17">
        <f t="shared" si="278"/>
        <v>0.9549637293910469</v>
      </c>
      <c r="O298" s="17">
        <f t="shared" si="279"/>
        <v>0.95327616250729341</v>
      </c>
    </row>
    <row r="299" spans="1:15">
      <c r="A299" s="9">
        <v>13</v>
      </c>
      <c r="B299" s="10" t="s">
        <v>209</v>
      </c>
      <c r="C299" s="17">
        <v>2</v>
      </c>
      <c r="D299" s="17">
        <v>2</v>
      </c>
      <c r="E299" s="17">
        <v>2</v>
      </c>
      <c r="F299" s="17">
        <v>2</v>
      </c>
      <c r="G299" s="21">
        <v>2</v>
      </c>
      <c r="H299" s="21">
        <v>2</v>
      </c>
    </row>
    <row r="300" spans="1:15">
      <c r="A300" s="9">
        <v>14</v>
      </c>
      <c r="B300" s="10" t="s">
        <v>211</v>
      </c>
      <c r="C300" s="17">
        <v>2</v>
      </c>
      <c r="D300" s="17">
        <v>6</v>
      </c>
      <c r="E300" s="17">
        <v>6</v>
      </c>
      <c r="F300" s="17">
        <v>6</v>
      </c>
      <c r="G300" s="21">
        <v>6</v>
      </c>
      <c r="H300" s="21">
        <v>6</v>
      </c>
    </row>
    <row r="301" spans="1:15">
      <c r="A301" s="9">
        <v>15</v>
      </c>
      <c r="B301" s="10" t="s">
        <v>213</v>
      </c>
      <c r="C301" s="17">
        <v>1400</v>
      </c>
      <c r="D301" s="17">
        <v>1385</v>
      </c>
      <c r="E301" s="17">
        <v>1347</v>
      </c>
      <c r="F301" s="17">
        <v>1322</v>
      </c>
      <c r="G301" s="17">
        <v>1300</v>
      </c>
      <c r="H301" s="17">
        <v>1304</v>
      </c>
    </row>
  </sheetData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211"/>
  <sheetViews>
    <sheetView zoomScale="70" zoomScaleNormal="70" workbookViewId="0">
      <selection activeCell="I208" sqref="I208"/>
    </sheetView>
  </sheetViews>
  <sheetFormatPr baseColWidth="10" defaultColWidth="8.83203125" defaultRowHeight="15"/>
  <cols>
    <col min="1" max="1" width="7.1640625" customWidth="1"/>
    <col min="2" max="2" width="75.83203125" customWidth="1"/>
    <col min="8" max="8" width="11.33203125" bestFit="1" customWidth="1"/>
    <col min="10" max="10" width="7.5" customWidth="1"/>
    <col min="11" max="11" width="77.6640625" customWidth="1"/>
  </cols>
  <sheetData>
    <row r="1" spans="1:17" ht="16">
      <c r="A1" s="20" t="s">
        <v>373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6.0248525166311033</v>
      </c>
      <c r="D5" s="17">
        <f t="shared" si="0"/>
        <v>6.012400576188389</v>
      </c>
      <c r="E5" s="17">
        <f t="shared" si="0"/>
        <v>6.0015003750937739</v>
      </c>
      <c r="F5" s="17">
        <f t="shared" si="0"/>
        <v>5.8472178560201193</v>
      </c>
      <c r="G5" s="17">
        <f t="shared" si="0"/>
        <v>6.0652987482255769</v>
      </c>
      <c r="H5" s="17">
        <f t="shared" ref="H5" si="1">H17/H31*1000</f>
        <v>5.8707124010554086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1.1028875652889594</v>
      </c>
      <c r="M5" s="17">
        <f t="shared" si="2"/>
        <v>1.1017967834887896</v>
      </c>
      <c r="N5" s="17">
        <f t="shared" si="2"/>
        <v>1.1008391082869686</v>
      </c>
      <c r="O5" s="17">
        <f t="shared" si="2"/>
        <v>1.0869949998192783</v>
      </c>
      <c r="P5" s="17">
        <f t="shared" si="2"/>
        <v>1.1064070696706603</v>
      </c>
      <c r="Q5" s="17">
        <f t="shared" si="2"/>
        <v>1.0891386858746439</v>
      </c>
    </row>
    <row r="6" spans="1:17">
      <c r="A6" s="9">
        <v>2</v>
      </c>
      <c r="B6" s="15" t="s">
        <v>176</v>
      </c>
      <c r="C6" s="17">
        <f t="shared" ref="C6:G6" si="3">C18/C31*1000</f>
        <v>3.8910505836575875</v>
      </c>
      <c r="D6" s="17">
        <f t="shared" si="3"/>
        <v>3.8830087054550013</v>
      </c>
      <c r="E6" s="17">
        <f t="shared" si="3"/>
        <v>4.063515878969743</v>
      </c>
      <c r="F6" s="17">
        <f t="shared" si="3"/>
        <v>4.0867651681861048</v>
      </c>
      <c r="G6" s="17">
        <f t="shared" si="3"/>
        <v>2.9681249193444317</v>
      </c>
      <c r="H6" s="17">
        <f t="shared" ref="H6" si="4">H18/H31*1000</f>
        <v>2.2427440633245386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0.98422720297906874</v>
      </c>
      <c r="M6" s="17">
        <f t="shared" si="2"/>
        <v>0.98305558690058925</v>
      </c>
      <c r="N6" s="17">
        <f t="shared" si="2"/>
        <v>1.0090395057565151</v>
      </c>
      <c r="O6" s="17">
        <f t="shared" si="2"/>
        <v>1.0122979121906208</v>
      </c>
      <c r="P6" s="17">
        <f t="shared" si="2"/>
        <v>0.842170248030507</v>
      </c>
      <c r="Q6" s="17">
        <f t="shared" si="2"/>
        <v>0.71669399133227607</v>
      </c>
    </row>
    <row r="7" spans="1:17">
      <c r="A7" s="9">
        <v>3</v>
      </c>
      <c r="B7" s="15" t="s">
        <v>177</v>
      </c>
      <c r="C7" s="17">
        <f>C19/C31*1000+0.00001</f>
        <v>7.9086189280783217E-2</v>
      </c>
      <c r="D7" s="17">
        <f>D19/D31*1000+0.00001</f>
        <v>0.72713469468278324</v>
      </c>
      <c r="E7" s="17">
        <f>E19/E31*1000+0.00001</f>
        <v>0.75644910977744506</v>
      </c>
      <c r="F7" s="17">
        <f>F19/F31*1000+0.00001</f>
        <v>0.94939698522477201</v>
      </c>
      <c r="G7" s="17">
        <f>G19/G31*1000</f>
        <v>0.38714672861014326</v>
      </c>
      <c r="H7" s="17">
        <f>H19/H31*1000</f>
        <v>7.5197889182058039E-2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0.15570774936699075</v>
      </c>
      <c r="M7" s="17">
        <f t="shared" si="2"/>
        <v>0.55849771107957935</v>
      </c>
      <c r="N7" s="17">
        <f t="shared" si="2"/>
        <v>0.57135165112541442</v>
      </c>
      <c r="O7" s="17">
        <f t="shared" si="2"/>
        <v>0.65119097441289042</v>
      </c>
      <c r="P7" s="17">
        <f t="shared" si="2"/>
        <v>0.38853052254917081</v>
      </c>
      <c r="Q7" s="17">
        <f t="shared" si="2"/>
        <v>0.15125331840890269</v>
      </c>
    </row>
    <row r="8" spans="1:17">
      <c r="A8" s="9">
        <v>4</v>
      </c>
      <c r="B8" s="15" t="s">
        <v>178</v>
      </c>
      <c r="C8" s="17">
        <f t="shared" ref="C8:G8" si="5">C20/C31*1000</f>
        <v>30.626333626208108</v>
      </c>
      <c r="D8" s="17">
        <f t="shared" si="5"/>
        <v>31.21437965804472</v>
      </c>
      <c r="E8" s="17">
        <f t="shared" si="5"/>
        <v>31.707926981745441</v>
      </c>
      <c r="F8" s="17">
        <f t="shared" si="5"/>
        <v>32.568374724929264</v>
      </c>
      <c r="G8" s="17">
        <f t="shared" si="5"/>
        <v>34.339914827719703</v>
      </c>
      <c r="H8" s="17">
        <f t="shared" ref="H8" si="6">H20/H31*1000</f>
        <v>35.8707124010554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1.0118434621570913</v>
      </c>
      <c r="M8" s="17">
        <f t="shared" si="2"/>
        <v>1.0226506825592623</v>
      </c>
      <c r="N8" s="17">
        <f t="shared" si="2"/>
        <v>1.0314964424759661</v>
      </c>
      <c r="O8" s="17">
        <f t="shared" si="2"/>
        <v>1.0464480210735345</v>
      </c>
      <c r="P8" s="17">
        <f t="shared" si="2"/>
        <v>1.0754720477628159</v>
      </c>
      <c r="Q8" s="17">
        <f t="shared" si="2"/>
        <v>1.0988053860870326</v>
      </c>
    </row>
    <row r="9" spans="1:17">
      <c r="A9" s="9">
        <v>5</v>
      </c>
      <c r="B9" s="15" t="s">
        <v>179</v>
      </c>
      <c r="C9" s="17">
        <f t="shared" ref="C9:G9" si="7">C21/C31*1000</f>
        <v>7.4620308773691484</v>
      </c>
      <c r="D9" s="17">
        <f t="shared" si="7"/>
        <v>7.5029748857017609</v>
      </c>
      <c r="E9" s="17">
        <f t="shared" si="7"/>
        <v>8.2020505126281567</v>
      </c>
      <c r="F9" s="17">
        <f t="shared" si="7"/>
        <v>8.4627475636592262</v>
      </c>
      <c r="G9" s="17">
        <f t="shared" si="7"/>
        <v>8.6849916118208803</v>
      </c>
      <c r="H9" s="17">
        <f t="shared" ref="H9" si="8">H21/H31*1000</f>
        <v>9.2282321899736139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0.96071459902878475</v>
      </c>
      <c r="M9" s="17">
        <f t="shared" si="2"/>
        <v>0.96374592041061369</v>
      </c>
      <c r="N9" s="17">
        <f t="shared" si="2"/>
        <v>1.0142833337908141</v>
      </c>
      <c r="O9" s="17">
        <f t="shared" si="2"/>
        <v>1.0319812455451711</v>
      </c>
      <c r="P9" s="17">
        <f t="shared" si="2"/>
        <v>1.0464538795209342</v>
      </c>
      <c r="Q9" s="17">
        <f t="shared" si="2"/>
        <v>1.0796371858056069</v>
      </c>
    </row>
    <row r="10" spans="1:17">
      <c r="A10" s="9">
        <v>6</v>
      </c>
      <c r="B10" s="15" t="s">
        <v>180</v>
      </c>
      <c r="C10" s="17">
        <f t="shared" ref="C10:G10" si="9">(C22-C23)/C22*100</f>
        <v>0.72482213879861046</v>
      </c>
      <c r="D10" s="17">
        <f t="shared" si="9"/>
        <v>-2.5308634912644044</v>
      </c>
      <c r="E10" s="17">
        <f t="shared" si="9"/>
        <v>1.6197072486888082</v>
      </c>
      <c r="F10" s="17">
        <f t="shared" si="9"/>
        <v>-0.72775104980041017</v>
      </c>
      <c r="G10" s="17">
        <f t="shared" si="9"/>
        <v>-0.2943845105591914</v>
      </c>
      <c r="H10" s="17">
        <f t="shared" ref="H10" si="10">(H22-H23)/H22*100</f>
        <v>-0.19086306064658498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1.0437156336125013</v>
      </c>
      <c r="M10" s="17">
        <f t="shared" si="11"/>
        <v>0.86771055106971517</v>
      </c>
      <c r="N10" s="17">
        <f t="shared" si="11"/>
        <v>1.0879101430496037</v>
      </c>
      <c r="O10" s="17">
        <f t="shared" si="11"/>
        <v>0.96730004656167312</v>
      </c>
      <c r="P10" s="17">
        <f t="shared" si="11"/>
        <v>0.99060637818773722</v>
      </c>
      <c r="Q10" s="17">
        <f t="shared" si="11"/>
        <v>0.99611662843133431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-5.1262815703925986</v>
      </c>
      <c r="F11" s="17">
        <f>(F25-F24)/F31*1000</f>
        <v>-8.9280100597296457</v>
      </c>
      <c r="G11" s="17">
        <f>(G25-G24)/G31*1000</f>
        <v>-8.3881791198864359</v>
      </c>
      <c r="H11" s="17">
        <f>(H25-H24)/H31*1000</f>
        <v>-8.5092348284960426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0.61112182440326734</v>
      </c>
      <c r="O11" s="17">
        <f t="shared" si="12"/>
        <v>0.46900251248625313</v>
      </c>
      <c r="P11" s="17">
        <f t="shared" si="12"/>
        <v>0.48619174695228101</v>
      </c>
      <c r="Q11" s="17">
        <f t="shared" si="12"/>
        <v>0.4822569118646593</v>
      </c>
    </row>
    <row r="12" spans="1:17">
      <c r="A12" s="9">
        <v>8</v>
      </c>
      <c r="B12" s="15" t="s">
        <v>182</v>
      </c>
      <c r="C12" s="17">
        <f t="shared" ref="C12:G12" si="13">(C26-C27)/C31*1000</f>
        <v>10.041420861051838</v>
      </c>
      <c r="D12" s="17">
        <f t="shared" si="13"/>
        <v>8.6428258282708086</v>
      </c>
      <c r="E12" s="17">
        <f t="shared" si="13"/>
        <v>-0.56264066016504122</v>
      </c>
      <c r="F12" s="17">
        <f t="shared" si="13"/>
        <v>-16.661427224143353</v>
      </c>
      <c r="G12" s="17">
        <f t="shared" si="13"/>
        <v>-13.4210865918183</v>
      </c>
      <c r="H12" s="17">
        <f t="shared" ref="H12" si="14">(H26-H27)/H31*1000</f>
        <v>-4.7493403693931393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1.3136642099370943</v>
      </c>
      <c r="M12" s="17">
        <f>(ATAN(D12/10)+3.1415/2)/3.1415*1.75</f>
        <v>1.2720311438295819</v>
      </c>
      <c r="N12" s="17">
        <f t="shared" si="12"/>
        <v>0.84369062112930882</v>
      </c>
      <c r="O12" s="17">
        <f t="shared" si="12"/>
        <v>0.30109687065619822</v>
      </c>
      <c r="P12" s="17">
        <f t="shared" si="12"/>
        <v>0.35668967703832699</v>
      </c>
      <c r="Q12" s="17">
        <f t="shared" si="12"/>
        <v>0.62800321456741592</v>
      </c>
    </row>
    <row r="13" spans="1:17">
      <c r="A13" s="9">
        <v>9</v>
      </c>
      <c r="B13" s="15" t="s">
        <v>183</v>
      </c>
      <c r="C13" s="17">
        <f t="shared" ref="C13:G13" si="15">C28/C31*1000</f>
        <v>1.1296598468683319</v>
      </c>
      <c r="D13" s="17">
        <f t="shared" si="15"/>
        <v>1.1273251080353228</v>
      </c>
      <c r="E13" s="17">
        <f t="shared" si="15"/>
        <v>1.1252813203300824</v>
      </c>
      <c r="F13" s="17">
        <f t="shared" si="15"/>
        <v>1.1317195850361521</v>
      </c>
      <c r="G13" s="17">
        <f t="shared" si="15"/>
        <v>1.1614401858304297</v>
      </c>
      <c r="H13" s="17">
        <f t="shared" ref="H13" si="16">H28/H31*1000</f>
        <v>1.1873350923482848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7">IF(C13/$I13&gt;1,2^((1-$I13/C13)/LN(10/3)),2^(-LOG($I13/C13,10/3)))</f>
        <v>0.84938424122506428</v>
      </c>
      <c r="M13" s="17">
        <f t="shared" si="17"/>
        <v>0.84837314111442497</v>
      </c>
      <c r="N13" s="17">
        <f t="shared" si="17"/>
        <v>0.84748731304098324</v>
      </c>
      <c r="O13" s="17">
        <f t="shared" si="17"/>
        <v>0.85027551152335079</v>
      </c>
      <c r="P13" s="17">
        <f t="shared" si="17"/>
        <v>0.86306021865931404</v>
      </c>
      <c r="Q13" s="17">
        <f t="shared" si="17"/>
        <v>0.87408652195776404</v>
      </c>
    </row>
    <row r="14" spans="1:17">
      <c r="A14" s="9">
        <v>10</v>
      </c>
      <c r="B14" s="15" t="s">
        <v>184</v>
      </c>
      <c r="C14" s="17">
        <f t="shared" ref="C14:G14" si="18">C29/C31*100</f>
        <v>6.2758880381573984E-2</v>
      </c>
      <c r="D14" s="17">
        <f t="shared" si="18"/>
        <v>6.2629172668629052E-2</v>
      </c>
      <c r="E14" s="17">
        <f t="shared" si="18"/>
        <v>6.2515628907226811E-2</v>
      </c>
      <c r="F14" s="17">
        <f t="shared" si="18"/>
        <v>6.2873310279786224E-2</v>
      </c>
      <c r="G14" s="17">
        <f t="shared" si="18"/>
        <v>6.4524454768357206E-2</v>
      </c>
      <c r="H14" s="17">
        <f t="shared" ref="H14" si="19">H29/H31*100</f>
        <v>6.5963060686015831E-2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7"/>
        <v>1.1241679853006104</v>
      </c>
      <c r="M14" s="17">
        <f t="shared" si="17"/>
        <v>1.1231006086888617</v>
      </c>
      <c r="N14" s="17">
        <f t="shared" si="17"/>
        <v>1.1221634477273337</v>
      </c>
      <c r="O14" s="17">
        <f t="shared" si="17"/>
        <v>1.125106820326967</v>
      </c>
      <c r="P14" s="17">
        <f t="shared" si="17"/>
        <v>1.138365903645348</v>
      </c>
      <c r="Q14" s="17">
        <f t="shared" si="17"/>
        <v>1.1494958184281363</v>
      </c>
    </row>
    <row r="15" spans="1:17">
      <c r="A15" s="9">
        <v>11</v>
      </c>
      <c r="B15" s="15" t="s">
        <v>185</v>
      </c>
      <c r="C15" s="17">
        <f t="shared" ref="C15:G15" si="20">C30/C31*1000</f>
        <v>4.1420861051838838</v>
      </c>
      <c r="D15" s="17">
        <f t="shared" si="20"/>
        <v>4.2587837414667753</v>
      </c>
      <c r="E15" s="17">
        <f t="shared" si="20"/>
        <v>4.3135783945986503</v>
      </c>
      <c r="F15" s="17">
        <f t="shared" si="20"/>
        <v>4.6526249607041814</v>
      </c>
      <c r="G15" s="17">
        <f t="shared" si="20"/>
        <v>4.7748096528584334</v>
      </c>
      <c r="H15" s="17">
        <f t="shared" ref="H15" si="21">H30/H31*1000</f>
        <v>4.8812664907651708</v>
      </c>
      <c r="I15" s="18">
        <f>Показатели!$E$12</f>
        <v>5</v>
      </c>
      <c r="J15" s="9">
        <v>11</v>
      </c>
      <c r="K15" s="15" t="s">
        <v>185</v>
      </c>
      <c r="L15" s="17">
        <f t="shared" si="17"/>
        <v>0.89729377929559562</v>
      </c>
      <c r="M15" s="17">
        <f t="shared" si="17"/>
        <v>0.91176207041451407</v>
      </c>
      <c r="N15" s="17">
        <f t="shared" si="17"/>
        <v>0.91849746571211321</v>
      </c>
      <c r="O15" s="17">
        <f t="shared" si="17"/>
        <v>0.95939226636543962</v>
      </c>
      <c r="P15" s="17">
        <f t="shared" si="17"/>
        <v>0.97381764847719232</v>
      </c>
      <c r="Q15" s="17">
        <f t="shared" si="17"/>
        <v>0.98625896892893616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</f>
        <v>96</v>
      </c>
      <c r="D17" s="17">
        <f t="shared" ref="D17:G17" si="22">D47+D77+D107+D137+D167+D197</f>
        <v>96</v>
      </c>
      <c r="E17" s="17">
        <f t="shared" si="22"/>
        <v>96</v>
      </c>
      <c r="F17" s="17">
        <f t="shared" si="22"/>
        <v>93</v>
      </c>
      <c r="G17" s="17">
        <f t="shared" si="22"/>
        <v>94</v>
      </c>
      <c r="H17" s="17">
        <f t="shared" ref="H17" si="23">H47+H77+H107+H137+H167+H197</f>
        <v>89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4">C48+C78+C108+C138+C168+C198</f>
        <v>62</v>
      </c>
      <c r="D18" s="17">
        <f t="shared" si="24"/>
        <v>62</v>
      </c>
      <c r="E18" s="17">
        <f t="shared" si="24"/>
        <v>65</v>
      </c>
      <c r="F18" s="17">
        <f t="shared" si="24"/>
        <v>65</v>
      </c>
      <c r="G18" s="17">
        <f t="shared" si="24"/>
        <v>46</v>
      </c>
      <c r="H18" s="17">
        <f t="shared" ref="H18" si="25">H48+H78+H108+H138+H168+H198</f>
        <v>34</v>
      </c>
      <c r="K18" s="15" t="s">
        <v>187</v>
      </c>
      <c r="L18" s="17">
        <f t="shared" ref="L18:L23" si="26">L5</f>
        <v>1.1028875652889594</v>
      </c>
      <c r="M18" s="17">
        <f t="shared" ref="M18:M23" si="27">N5</f>
        <v>1.1008391082869686</v>
      </c>
      <c r="N18" s="17">
        <f t="shared" ref="N18:N28" si="28">P5</f>
        <v>1.1064070696706603</v>
      </c>
      <c r="O18" s="17">
        <f>Q5</f>
        <v>1.0891386858746439</v>
      </c>
    </row>
    <row r="19" spans="1:15">
      <c r="A19" s="9">
        <v>3</v>
      </c>
      <c r="B19" s="10" t="s">
        <v>189</v>
      </c>
      <c r="C19" s="17">
        <f t="shared" ref="C19:G19" si="29">C49+C79+C109+C139+C169+C199</f>
        <v>1.26</v>
      </c>
      <c r="D19" s="17">
        <f t="shared" si="29"/>
        <v>11.610000000000001</v>
      </c>
      <c r="E19" s="17">
        <f t="shared" si="29"/>
        <v>12.100000000000012</v>
      </c>
      <c r="F19" s="17">
        <f t="shared" si="29"/>
        <v>15.1</v>
      </c>
      <c r="G19" s="17">
        <f t="shared" si="29"/>
        <v>6</v>
      </c>
      <c r="H19" s="17">
        <f t="shared" ref="H19" si="30">H49+H79+H109+H139+H169+H199</f>
        <v>1.1399999999999999</v>
      </c>
      <c r="K19" s="15" t="s">
        <v>190</v>
      </c>
      <c r="L19" s="17">
        <f t="shared" si="26"/>
        <v>0.98422720297906874</v>
      </c>
      <c r="M19" s="17">
        <f t="shared" si="27"/>
        <v>1.0090395057565151</v>
      </c>
      <c r="N19" s="17">
        <f t="shared" si="28"/>
        <v>0.842170248030507</v>
      </c>
      <c r="O19" s="17">
        <f t="shared" ref="O19:O28" si="31">Q6</f>
        <v>0.71669399133227607</v>
      </c>
    </row>
    <row r="20" spans="1:15">
      <c r="A20" s="9">
        <v>4</v>
      </c>
      <c r="B20" s="10" t="s">
        <v>191</v>
      </c>
      <c r="C20" s="17">
        <f t="shared" ref="C20:G20" si="32">C50+C80+C110+C140+C170+C200</f>
        <v>488</v>
      </c>
      <c r="D20" s="17">
        <f t="shared" si="32"/>
        <v>498.40000000000003</v>
      </c>
      <c r="E20" s="17">
        <f t="shared" si="32"/>
        <v>507.20000000000005</v>
      </c>
      <c r="F20" s="17">
        <f t="shared" si="32"/>
        <v>518</v>
      </c>
      <c r="G20" s="17">
        <f t="shared" si="32"/>
        <v>532.19999999999993</v>
      </c>
      <c r="H20" s="17">
        <f t="shared" ref="H20" si="33">H50+H80+H110+H140+H170+H200</f>
        <v>543.79999999999995</v>
      </c>
      <c r="K20" s="15" t="s">
        <v>192</v>
      </c>
      <c r="L20" s="17">
        <f t="shared" si="26"/>
        <v>0.15570774936699075</v>
      </c>
      <c r="M20" s="17">
        <f t="shared" si="27"/>
        <v>0.57135165112541442</v>
      </c>
      <c r="N20" s="17">
        <f t="shared" si="28"/>
        <v>0.38853052254917081</v>
      </c>
      <c r="O20" s="17">
        <f t="shared" si="31"/>
        <v>0.15125331840890269</v>
      </c>
    </row>
    <row r="21" spans="1:15">
      <c r="A21" s="9">
        <v>5</v>
      </c>
      <c r="B21" s="10" t="s">
        <v>193</v>
      </c>
      <c r="C21" s="17">
        <f t="shared" ref="C21:G21" si="34">C51+C81+C111+C141+C171+C201</f>
        <v>118.9</v>
      </c>
      <c r="D21" s="17">
        <f t="shared" si="34"/>
        <v>119.80000000000001</v>
      </c>
      <c r="E21" s="17">
        <f t="shared" si="34"/>
        <v>131.19999999999999</v>
      </c>
      <c r="F21" s="17">
        <f t="shared" si="34"/>
        <v>134.6</v>
      </c>
      <c r="G21" s="17">
        <f t="shared" si="34"/>
        <v>134.6</v>
      </c>
      <c r="H21" s="17">
        <f t="shared" ref="H21" si="35">H51+H81+H111+H141+H171+H201</f>
        <v>139.9</v>
      </c>
      <c r="K21" s="15" t="s">
        <v>194</v>
      </c>
      <c r="L21" s="17">
        <f t="shared" si="26"/>
        <v>1.0118434621570913</v>
      </c>
      <c r="M21" s="17">
        <f t="shared" si="27"/>
        <v>1.0314964424759661</v>
      </c>
      <c r="N21" s="17">
        <f t="shared" si="28"/>
        <v>1.0754720477628159</v>
      </c>
      <c r="O21" s="17">
        <f t="shared" si="31"/>
        <v>1.0988053860870326</v>
      </c>
    </row>
    <row r="22" spans="1:15">
      <c r="A22" s="9">
        <v>6</v>
      </c>
      <c r="B22" s="10" t="s">
        <v>195</v>
      </c>
      <c r="C22" s="17">
        <f t="shared" ref="C22:G22" si="36">C52+C82+C112+C142+C172+C202</f>
        <v>523273.19999999995</v>
      </c>
      <c r="D22" s="17">
        <f t="shared" si="36"/>
        <v>489445.60000000003</v>
      </c>
      <c r="E22" s="17">
        <f t="shared" si="36"/>
        <v>536708.1</v>
      </c>
      <c r="F22" s="17">
        <f t="shared" si="36"/>
        <v>705419.79999999993</v>
      </c>
      <c r="G22" s="17">
        <f t="shared" si="36"/>
        <v>955654.9</v>
      </c>
      <c r="H22" s="17">
        <f t="shared" ref="H22" si="37">H52+H82+H112+H142+H172+H202</f>
        <v>1415412.6999999997</v>
      </c>
      <c r="K22" s="15" t="s">
        <v>196</v>
      </c>
      <c r="L22" s="17">
        <f t="shared" si="26"/>
        <v>0.96071459902878475</v>
      </c>
      <c r="M22" s="17">
        <f t="shared" si="27"/>
        <v>1.0142833337908141</v>
      </c>
      <c r="N22" s="17">
        <f t="shared" si="28"/>
        <v>1.0464538795209342</v>
      </c>
      <c r="O22" s="17">
        <f t="shared" si="31"/>
        <v>1.0796371858056069</v>
      </c>
    </row>
    <row r="23" spans="1:15">
      <c r="A23" s="9">
        <v>7</v>
      </c>
      <c r="B23" s="10" t="s">
        <v>197</v>
      </c>
      <c r="C23" s="17">
        <f t="shared" ref="C23:G23" si="38">C53+C83+C113+C143+C173+C203</f>
        <v>519480.4</v>
      </c>
      <c r="D23" s="17">
        <f t="shared" si="38"/>
        <v>501832.80000000005</v>
      </c>
      <c r="E23" s="17">
        <f t="shared" si="38"/>
        <v>528015</v>
      </c>
      <c r="F23" s="17">
        <f t="shared" si="38"/>
        <v>710553.49999999988</v>
      </c>
      <c r="G23" s="17">
        <f t="shared" si="38"/>
        <v>958468.2</v>
      </c>
      <c r="H23" s="17">
        <f t="shared" ref="H23" si="39">H53+H83+H113+H143+H173+H203</f>
        <v>1418114.2000000002</v>
      </c>
      <c r="K23" s="15" t="s">
        <v>198</v>
      </c>
      <c r="L23" s="17">
        <f t="shared" si="26"/>
        <v>1.0437156336125013</v>
      </c>
      <c r="M23" s="17">
        <f t="shared" si="27"/>
        <v>1.0879101430496037</v>
      </c>
      <c r="N23" s="17">
        <f t="shared" si="28"/>
        <v>0.99060637818773722</v>
      </c>
      <c r="O23" s="17">
        <f t="shared" si="31"/>
        <v>0.99611662843133431</v>
      </c>
    </row>
    <row r="24" spans="1:15">
      <c r="A24" s="9">
        <v>8</v>
      </c>
      <c r="B24" s="10" t="s">
        <v>199</v>
      </c>
      <c r="C24" s="17">
        <f t="shared" ref="C24:G24" si="40">C54+C84+C114+C144+C174+C204</f>
        <v>0</v>
      </c>
      <c r="D24" s="17">
        <f t="shared" si="40"/>
        <v>0</v>
      </c>
      <c r="E24" s="17">
        <f t="shared" si="40"/>
        <v>281</v>
      </c>
      <c r="F24" s="17">
        <f t="shared" si="40"/>
        <v>267</v>
      </c>
      <c r="G24" s="17">
        <f t="shared" si="40"/>
        <v>270</v>
      </c>
      <c r="H24" s="17">
        <f t="shared" ref="H24" si="41">H54+H84+H114+H144+H174+H204</f>
        <v>263</v>
      </c>
      <c r="K24" s="15" t="s">
        <v>200</v>
      </c>
      <c r="L24" s="17">
        <f>N11</f>
        <v>0.61112182440326734</v>
      </c>
      <c r="M24" s="17">
        <f>O11</f>
        <v>0.46900251248625313</v>
      </c>
      <c r="N24" s="17">
        <f t="shared" si="28"/>
        <v>0.48619174695228101</v>
      </c>
      <c r="O24" s="17">
        <f t="shared" si="31"/>
        <v>0.4822569118646593</v>
      </c>
    </row>
    <row r="25" spans="1:15">
      <c r="A25" s="9">
        <v>9</v>
      </c>
      <c r="B25" s="10" t="s">
        <v>201</v>
      </c>
      <c r="C25" s="17">
        <f t="shared" ref="C25:G25" si="42">C55+C85+C115+C145+C175+C205</f>
        <v>0</v>
      </c>
      <c r="D25" s="17">
        <f t="shared" si="42"/>
        <v>0</v>
      </c>
      <c r="E25" s="17">
        <f t="shared" si="42"/>
        <v>199</v>
      </c>
      <c r="F25" s="17">
        <f t="shared" si="42"/>
        <v>125</v>
      </c>
      <c r="G25" s="17">
        <f t="shared" si="42"/>
        <v>140</v>
      </c>
      <c r="H25" s="17">
        <f t="shared" ref="H25" si="43">H55+H85+H115+H145+H175+H205</f>
        <v>134</v>
      </c>
      <c r="K25" s="15" t="s">
        <v>202</v>
      </c>
      <c r="L25" s="17">
        <f>L12</f>
        <v>1.3136642099370943</v>
      </c>
      <c r="M25" s="17">
        <f>N12</f>
        <v>0.84369062112930882</v>
      </c>
      <c r="N25" s="17">
        <f t="shared" si="28"/>
        <v>0.35668967703832699</v>
      </c>
      <c r="O25" s="17">
        <f t="shared" si="31"/>
        <v>0.62800321456741592</v>
      </c>
    </row>
    <row r="26" spans="1:15">
      <c r="A26" s="9">
        <v>10</v>
      </c>
      <c r="B26" s="10" t="s">
        <v>203</v>
      </c>
      <c r="C26" s="17">
        <f t="shared" ref="C26:G26" si="44">C56+C86+C116+C146+C176+C206</f>
        <v>1044</v>
      </c>
      <c r="D26" s="17">
        <f t="shared" si="44"/>
        <v>1032</v>
      </c>
      <c r="E26" s="17">
        <f t="shared" si="44"/>
        <v>1138</v>
      </c>
      <c r="F26" s="17">
        <f t="shared" si="44"/>
        <v>823</v>
      </c>
      <c r="G26" s="17">
        <f t="shared" si="44"/>
        <v>849</v>
      </c>
      <c r="H26" s="17">
        <f t="shared" ref="H26" si="45">H56+H86+H116+H146+H176+H206</f>
        <v>819</v>
      </c>
      <c r="K26" s="15" t="s">
        <v>204</v>
      </c>
      <c r="L26" s="17">
        <f>L13</f>
        <v>0.84938424122506428</v>
      </c>
      <c r="M26" s="17">
        <f>N13</f>
        <v>0.84748731304098324</v>
      </c>
      <c r="N26" s="17">
        <f t="shared" si="28"/>
        <v>0.86306021865931404</v>
      </c>
      <c r="O26" s="17">
        <f t="shared" si="31"/>
        <v>0.87408652195776404</v>
      </c>
    </row>
    <row r="27" spans="1:15">
      <c r="A27" s="9">
        <v>11</v>
      </c>
      <c r="B27" s="10" t="s">
        <v>205</v>
      </c>
      <c r="C27" s="17">
        <f t="shared" ref="C27:G27" si="46">C57+C87+C117+C147+C177+C207</f>
        <v>884</v>
      </c>
      <c r="D27" s="17">
        <f t="shared" si="46"/>
        <v>894</v>
      </c>
      <c r="E27" s="17">
        <f t="shared" si="46"/>
        <v>1147</v>
      </c>
      <c r="F27" s="17">
        <f t="shared" si="46"/>
        <v>1088</v>
      </c>
      <c r="G27" s="17">
        <f t="shared" si="46"/>
        <v>1057</v>
      </c>
      <c r="H27" s="17">
        <f t="shared" ref="H27" si="47">H57+H87+H117+H147+H177+H207</f>
        <v>891</v>
      </c>
      <c r="K27" s="15" t="s">
        <v>206</v>
      </c>
      <c r="L27" s="17">
        <f>L14</f>
        <v>1.1241679853006104</v>
      </c>
      <c r="M27" s="17">
        <f>N14</f>
        <v>1.1221634477273337</v>
      </c>
      <c r="N27" s="17">
        <f t="shared" si="28"/>
        <v>1.138365903645348</v>
      </c>
      <c r="O27" s="17">
        <f t="shared" si="31"/>
        <v>1.1494958184281363</v>
      </c>
    </row>
    <row r="28" spans="1:15">
      <c r="A28" s="9">
        <v>12</v>
      </c>
      <c r="B28" s="10" t="s">
        <v>207</v>
      </c>
      <c r="C28" s="17">
        <f t="shared" ref="C28:G28" si="48">C58+C88+C118+C148+C178+C208</f>
        <v>18</v>
      </c>
      <c r="D28" s="17">
        <f t="shared" si="48"/>
        <v>18</v>
      </c>
      <c r="E28" s="17">
        <f t="shared" si="48"/>
        <v>18</v>
      </c>
      <c r="F28" s="17">
        <f t="shared" si="48"/>
        <v>18</v>
      </c>
      <c r="G28" s="17">
        <f t="shared" si="48"/>
        <v>18</v>
      </c>
      <c r="H28" s="17">
        <f t="shared" ref="H28" si="49">H58+H88+H118+H148+H178+H208</f>
        <v>18</v>
      </c>
      <c r="K28" s="15" t="s">
        <v>208</v>
      </c>
      <c r="L28" s="17">
        <f>L15</f>
        <v>0.89729377929559562</v>
      </c>
      <c r="M28" s="17">
        <f>N15</f>
        <v>0.91849746571211321</v>
      </c>
      <c r="N28" s="17">
        <f t="shared" si="28"/>
        <v>0.97381764847719232</v>
      </c>
      <c r="O28" s="17">
        <f t="shared" si="31"/>
        <v>0.98625896892893616</v>
      </c>
    </row>
    <row r="29" spans="1:15">
      <c r="A29" s="9">
        <v>13</v>
      </c>
      <c r="B29" s="10" t="s">
        <v>209</v>
      </c>
      <c r="C29" s="17">
        <f t="shared" ref="C29:G29" si="50">C59+C89+C119+C149+C179+C209</f>
        <v>10</v>
      </c>
      <c r="D29" s="17">
        <f t="shared" si="50"/>
        <v>10</v>
      </c>
      <c r="E29" s="17">
        <f t="shared" si="50"/>
        <v>10</v>
      </c>
      <c r="F29" s="17">
        <f t="shared" si="50"/>
        <v>10</v>
      </c>
      <c r="G29" s="17">
        <f t="shared" si="50"/>
        <v>10</v>
      </c>
      <c r="H29" s="17">
        <f t="shared" ref="H29" si="51">H59+H89+H119+H149+H179+H209</f>
        <v>10</v>
      </c>
      <c r="M29" t="s">
        <v>210</v>
      </c>
      <c r="N29" s="52">
        <f>AVERAGE(N18:N28)</f>
        <v>0.84252412186311709</v>
      </c>
    </row>
    <row r="30" spans="1:15">
      <c r="A30" s="9">
        <v>14</v>
      </c>
      <c r="B30" s="10" t="s">
        <v>211</v>
      </c>
      <c r="C30" s="17">
        <f t="shared" ref="C30:G30" si="52">C60+C90+C120+C150+C180+C210</f>
        <v>66</v>
      </c>
      <c r="D30" s="17">
        <f t="shared" si="52"/>
        <v>68</v>
      </c>
      <c r="E30" s="17">
        <f t="shared" si="52"/>
        <v>69</v>
      </c>
      <c r="F30" s="17">
        <f t="shared" si="52"/>
        <v>74</v>
      </c>
      <c r="G30" s="17">
        <f t="shared" si="52"/>
        <v>74</v>
      </c>
      <c r="H30" s="17">
        <f t="shared" ref="H30" si="53">H60+H90+H120+H150+H180+H210</f>
        <v>74</v>
      </c>
      <c r="M30" t="s">
        <v>212</v>
      </c>
      <c r="N30" s="52">
        <f>STDEV(N18:N28)</f>
        <v>0.29354981023739996</v>
      </c>
    </row>
    <row r="31" spans="1:15">
      <c r="A31" s="9">
        <v>15</v>
      </c>
      <c r="B31" s="10" t="s">
        <v>213</v>
      </c>
      <c r="C31" s="17">
        <f t="shared" ref="C31:G31" si="54">C61+C91+C121+C151+C181+C211</f>
        <v>15934</v>
      </c>
      <c r="D31" s="17">
        <f t="shared" si="54"/>
        <v>15967</v>
      </c>
      <c r="E31" s="17">
        <f t="shared" si="54"/>
        <v>15996</v>
      </c>
      <c r="F31" s="17">
        <f t="shared" si="54"/>
        <v>15905</v>
      </c>
      <c r="G31" s="17">
        <f t="shared" si="54"/>
        <v>15498</v>
      </c>
      <c r="H31" s="17">
        <f t="shared" ref="H31" si="55">H61+H91+H121+H151+H181+H211</f>
        <v>15160</v>
      </c>
    </row>
    <row r="33" spans="1:17" ht="16">
      <c r="A33" s="20" t="s">
        <v>374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6">C47/C61*1000</f>
        <v>5.1063829787234036</v>
      </c>
      <c r="D35" s="17">
        <f t="shared" si="56"/>
        <v>5.2956751985878201</v>
      </c>
      <c r="E35" s="17">
        <f t="shared" si="56"/>
        <v>5.3908355795148255</v>
      </c>
      <c r="F35" s="17">
        <f t="shared" si="56"/>
        <v>5.5607043558850791</v>
      </c>
      <c r="G35" s="17">
        <f t="shared" si="56"/>
        <v>5.6550424128180961</v>
      </c>
      <c r="H35" s="17">
        <f t="shared" ref="H35" si="57">H47/H61*1000</f>
        <v>5.7581573896353166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8">IF(C35/$I35&gt;1,2^((1-$I35/C35)/LN(10/3)),2^(-LOG($I35/C35,10/3)))</f>
        <v>1.0120663143362076</v>
      </c>
      <c r="M35" s="17">
        <f t="shared" si="58"/>
        <v>1.0326663835914134</v>
      </c>
      <c r="N35" s="17">
        <f t="shared" si="58"/>
        <v>1.0426227948516413</v>
      </c>
      <c r="O35" s="17">
        <f t="shared" si="58"/>
        <v>1.059769496259646</v>
      </c>
      <c r="P35" s="17">
        <f t="shared" si="58"/>
        <v>1.0689610310770472</v>
      </c>
      <c r="Q35" s="17">
        <f t="shared" si="58"/>
        <v>1.0787497064140594</v>
      </c>
    </row>
    <row r="36" spans="1:17">
      <c r="A36" s="9">
        <v>2</v>
      </c>
      <c r="B36" s="15" t="s">
        <v>176</v>
      </c>
      <c r="C36" s="17">
        <f t="shared" ref="C36:G36" si="59">C48/C61*1000</f>
        <v>4.2553191489361701</v>
      </c>
      <c r="D36" s="17">
        <f t="shared" si="59"/>
        <v>4.4130626654898499</v>
      </c>
      <c r="E36" s="17">
        <f t="shared" si="59"/>
        <v>4.4923629829290208</v>
      </c>
      <c r="F36" s="17">
        <f t="shared" si="59"/>
        <v>4.6339202965708983</v>
      </c>
      <c r="G36" s="17">
        <f t="shared" si="59"/>
        <v>0.94250706880301605</v>
      </c>
      <c r="H36" s="17">
        <f t="shared" ref="H36" si="60">H48/H61*1000</f>
        <v>0.95969289827255277</v>
      </c>
      <c r="I36" s="18">
        <f>Показатели!$E$3</f>
        <v>4</v>
      </c>
      <c r="J36" s="9">
        <v>2</v>
      </c>
      <c r="K36" s="15" t="s">
        <v>176</v>
      </c>
      <c r="L36" s="17">
        <f t="shared" si="58"/>
        <v>1.0351465372189304</v>
      </c>
      <c r="M36" s="17">
        <f t="shared" si="58"/>
        <v>1.0553654211748706</v>
      </c>
      <c r="N36" s="17">
        <f t="shared" si="58"/>
        <v>1.0651317964259228</v>
      </c>
      <c r="O36" s="17">
        <f t="shared" si="58"/>
        <v>1.0819425000107517</v>
      </c>
      <c r="P36" s="17">
        <f t="shared" si="58"/>
        <v>0.43509016734752004</v>
      </c>
      <c r="Q36" s="17">
        <f t="shared" si="58"/>
        <v>0.43964010208864879</v>
      </c>
    </row>
    <row r="37" spans="1:17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1.0000000000000001E-5</v>
      </c>
      <c r="E37" s="17">
        <f>E49/E61*1000+0.00001</f>
        <v>1.0000000000000001E-5</v>
      </c>
      <c r="F37" s="17">
        <f>F49/F61*1000+0.00001</f>
        <v>1.0000000000000001E-5</v>
      </c>
      <c r="G37" s="17">
        <f>G49/G61*1000</f>
        <v>9.4250706880301613E-2</v>
      </c>
      <c r="H37" s="17">
        <f>H49/H61*1000</f>
        <v>0.25911708253358928</v>
      </c>
      <c r="I37" s="18">
        <f>Показатели!$E$4</f>
        <v>2</v>
      </c>
      <c r="J37" s="9">
        <v>3</v>
      </c>
      <c r="K37" s="15" t="s">
        <v>177</v>
      </c>
      <c r="L37" s="17">
        <f t="shared" si="58"/>
        <v>8.8737830999390996E-4</v>
      </c>
      <c r="M37" s="17">
        <f t="shared" si="58"/>
        <v>8.8737830999390996E-4</v>
      </c>
      <c r="N37" s="17">
        <f t="shared" si="58"/>
        <v>8.8737830999390996E-4</v>
      </c>
      <c r="O37" s="17">
        <f t="shared" si="58"/>
        <v>8.8737830999390996E-4</v>
      </c>
      <c r="P37" s="17">
        <f t="shared" si="58"/>
        <v>0.17225451123930352</v>
      </c>
      <c r="Q37" s="17">
        <f t="shared" si="58"/>
        <v>0.30834146672693213</v>
      </c>
    </row>
    <row r="38" spans="1:17">
      <c r="A38" s="9">
        <v>4</v>
      </c>
      <c r="B38" s="15" t="s">
        <v>178</v>
      </c>
      <c r="C38" s="17">
        <f t="shared" ref="C38:G38" si="61">C50/C61*1000</f>
        <v>32.425531914893618</v>
      </c>
      <c r="D38" s="17">
        <f t="shared" si="61"/>
        <v>33.627537511032656</v>
      </c>
      <c r="E38" s="17">
        <f t="shared" si="61"/>
        <v>34.23180592991914</v>
      </c>
      <c r="F38" s="17">
        <f t="shared" si="61"/>
        <v>34.569045412418902</v>
      </c>
      <c r="G38" s="17">
        <f t="shared" si="61"/>
        <v>35.155513666352491</v>
      </c>
      <c r="H38" s="17">
        <f t="shared" ref="H38" si="62">H50/H61*1000</f>
        <v>35.796545105566217</v>
      </c>
      <c r="I38" s="18">
        <f>Показатели!$E$5</f>
        <v>30</v>
      </c>
      <c r="J38" s="9">
        <v>4</v>
      </c>
      <c r="K38" s="15" t="s">
        <v>178</v>
      </c>
      <c r="L38" s="17">
        <f t="shared" si="58"/>
        <v>1.0440061895590427</v>
      </c>
      <c r="M38" s="17">
        <f t="shared" si="58"/>
        <v>1.0640739242225252</v>
      </c>
      <c r="N38" s="17">
        <f t="shared" si="58"/>
        <v>1.0737651138475905</v>
      </c>
      <c r="O38" s="17">
        <f t="shared" si="58"/>
        <v>1.0790633316199487</v>
      </c>
      <c r="P38" s="17">
        <f t="shared" si="58"/>
        <v>1.0880946629723791</v>
      </c>
      <c r="Q38" s="17">
        <f t="shared" si="58"/>
        <v>1.0977097519993801</v>
      </c>
    </row>
    <row r="39" spans="1:17">
      <c r="A39" s="9">
        <v>5</v>
      </c>
      <c r="B39" s="15" t="s">
        <v>179</v>
      </c>
      <c r="C39" s="17">
        <f t="shared" ref="C39:G39" si="63">C51/C61*1000</f>
        <v>15.744680851063832</v>
      </c>
      <c r="D39" s="17">
        <f t="shared" si="63"/>
        <v>16.328331862312446</v>
      </c>
      <c r="E39" s="17">
        <f t="shared" si="63"/>
        <v>16.621743036837376</v>
      </c>
      <c r="F39" s="17">
        <f t="shared" si="63"/>
        <v>17.145505097312327</v>
      </c>
      <c r="G39" s="17">
        <f t="shared" si="63"/>
        <v>17.436380772855799</v>
      </c>
      <c r="H39" s="17">
        <f t="shared" ref="H39" si="64">H51/H61*1000</f>
        <v>17.754318618042227</v>
      </c>
      <c r="I39" s="18">
        <f>Показатели!$E$6</f>
        <v>8</v>
      </c>
      <c r="J39" s="9">
        <v>5</v>
      </c>
      <c r="K39" s="15" t="s">
        <v>179</v>
      </c>
      <c r="L39" s="17">
        <f t="shared" si="58"/>
        <v>1.3273577982976255</v>
      </c>
      <c r="M39" s="17">
        <f t="shared" si="58"/>
        <v>1.3413098110609272</v>
      </c>
      <c r="N39" s="17">
        <f t="shared" si="58"/>
        <v>1.348005076526551</v>
      </c>
      <c r="O39" s="17">
        <f t="shared" si="58"/>
        <v>1.3594638160260941</v>
      </c>
      <c r="P39" s="17">
        <f t="shared" si="58"/>
        <v>1.3655695890488642</v>
      </c>
      <c r="Q39" s="17">
        <f t="shared" si="58"/>
        <v>1.3720443246358589</v>
      </c>
    </row>
    <row r="40" spans="1:17">
      <c r="A40" s="9">
        <v>6</v>
      </c>
      <c r="B40" s="15" t="s">
        <v>180</v>
      </c>
      <c r="C40" s="17">
        <f t="shared" ref="C40:G40" si="65">(C52-C53)/C52*100</f>
        <v>-223.71138330337362</v>
      </c>
      <c r="D40" s="17">
        <f t="shared" si="65"/>
        <v>-264.09214092140923</v>
      </c>
      <c r="E40" s="17">
        <f t="shared" si="65"/>
        <v>-171.79029957203994</v>
      </c>
      <c r="F40" s="17">
        <f t="shared" si="65"/>
        <v>0.61033987553853519</v>
      </c>
      <c r="G40" s="17">
        <f t="shared" si="65"/>
        <v>3.8573537441103314</v>
      </c>
      <c r="H40" s="17">
        <f t="shared" ref="H40" si="66">(H52-H53)/H52*100</f>
        <v>-3.3662656362042869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7">(ATAN((C40+2.4)/10)+3.1415/2)/3.1415*1.75</f>
        <v>2.5127896116444393E-2</v>
      </c>
      <c r="M40" s="17">
        <f t="shared" si="67"/>
        <v>2.1250637486712257E-2</v>
      </c>
      <c r="N40" s="17">
        <f t="shared" si="67"/>
        <v>3.2822174196852939E-2</v>
      </c>
      <c r="O40" s="17">
        <f t="shared" si="67"/>
        <v>1.0378868340934306</v>
      </c>
      <c r="P40" s="17">
        <f t="shared" si="67"/>
        <v>1.1864671052047333</v>
      </c>
      <c r="Q40" s="17">
        <f t="shared" si="67"/>
        <v>0.82133991798236172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-13.477088948787063</v>
      </c>
      <c r="F41" s="17">
        <f>(F55-F54)/F61*1000</f>
        <v>-5.5607043558850791</v>
      </c>
      <c r="G41" s="17">
        <f>(G55-G54)/G61*1000</f>
        <v>-3.7700282752120642</v>
      </c>
      <c r="H41" s="17">
        <f>(H55-H54)/H61*1000</f>
        <v>-12.476007677543185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8">(ATAN(E41/10)+3.1415/2)/3.1415*1.75</f>
        <v>0.35557899368729523</v>
      </c>
      <c r="O41" s="17">
        <f t="shared" si="68"/>
        <v>0.59229722654965222</v>
      </c>
      <c r="P41" s="17">
        <f t="shared" si="68"/>
        <v>0.67416616932349394</v>
      </c>
      <c r="Q41" s="17">
        <f t="shared" si="68"/>
        <v>0.37636670267935168</v>
      </c>
    </row>
    <row r="42" spans="1:17">
      <c r="A42" s="9">
        <v>8</v>
      </c>
      <c r="B42" s="15" t="s">
        <v>182</v>
      </c>
      <c r="C42" s="17">
        <f t="shared" ref="C42:H42" si="69">(C56-C57)/C61*1000</f>
        <v>-25.531914893617021</v>
      </c>
      <c r="D42" s="17">
        <f t="shared" si="69"/>
        <v>0</v>
      </c>
      <c r="E42" s="17">
        <f t="shared" si="69"/>
        <v>-17.070979335130279</v>
      </c>
      <c r="F42" s="17">
        <f t="shared" si="69"/>
        <v>-11.121408711770158</v>
      </c>
      <c r="G42" s="17">
        <f t="shared" si="69"/>
        <v>-14.137606032045241</v>
      </c>
      <c r="H42" s="17">
        <f t="shared" si="69"/>
        <v>-40.307101727447218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0.20792527042211814</v>
      </c>
      <c r="M42" s="17">
        <f>(ATAN(D42/10)+3.1415/2)/3.1415*1.75</f>
        <v>0.875</v>
      </c>
      <c r="N42" s="17">
        <f t="shared" si="68"/>
        <v>0.29516242746401145</v>
      </c>
      <c r="O42" s="17">
        <f t="shared" si="68"/>
        <v>0.40793866410079588</v>
      </c>
      <c r="P42" s="17">
        <f t="shared" si="68"/>
        <v>0.34291666429834144</v>
      </c>
      <c r="Q42" s="17">
        <f t="shared" si="68"/>
        <v>0.13544260078348183</v>
      </c>
    </row>
    <row r="43" spans="1:17">
      <c r="A43" s="9">
        <v>9</v>
      </c>
      <c r="B43" s="15" t="s">
        <v>183</v>
      </c>
      <c r="C43" s="17">
        <f t="shared" ref="C43:G43" si="70">C58/C61*1000</f>
        <v>3.4042553191489362</v>
      </c>
      <c r="D43" s="17">
        <f t="shared" si="70"/>
        <v>3.5304501323918802</v>
      </c>
      <c r="E43" s="17">
        <f t="shared" si="70"/>
        <v>3.5938903863432166</v>
      </c>
      <c r="F43" s="17">
        <f t="shared" si="70"/>
        <v>3.7071362372567194</v>
      </c>
      <c r="G43" s="17">
        <f t="shared" si="70"/>
        <v>3.7700282752120642</v>
      </c>
      <c r="H43" s="17">
        <f t="shared" ref="H43" si="71">H58/H61*1000</f>
        <v>3.8387715930902111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2">IF(C43/$I43&gt;1,2^((1-$I43/C43)/LN(10/3)),2^(-LOG($I43/C43,10/3)))</f>
        <v>1.379942038078682</v>
      </c>
      <c r="M43" s="17">
        <f t="shared" si="72"/>
        <v>1.3925116151621182</v>
      </c>
      <c r="N43" s="17">
        <f t="shared" si="72"/>
        <v>1.3985373057268191</v>
      </c>
      <c r="O43" s="17">
        <f t="shared" si="72"/>
        <v>1.4088408809045374</v>
      </c>
      <c r="P43" s="17">
        <f t="shared" si="72"/>
        <v>1.4143264113332077</v>
      </c>
      <c r="Q43" s="17">
        <f t="shared" si="72"/>
        <v>1.4201398667006864</v>
      </c>
    </row>
    <row r="44" spans="1:17">
      <c r="A44" s="9">
        <v>10</v>
      </c>
      <c r="B44" s="15" t="s">
        <v>184</v>
      </c>
      <c r="C44" s="17">
        <f t="shared" ref="C44:G44" si="73">C59/C61*100</f>
        <v>8.5106382978723402E-2</v>
      </c>
      <c r="D44" s="17">
        <f t="shared" si="73"/>
        <v>0.17652250661959401</v>
      </c>
      <c r="E44" s="17">
        <f t="shared" si="73"/>
        <v>0.17969451931716085</v>
      </c>
      <c r="F44" s="17">
        <f t="shared" si="73"/>
        <v>0.18535681186283595</v>
      </c>
      <c r="G44" s="17">
        <f t="shared" si="73"/>
        <v>0.1885014137606032</v>
      </c>
      <c r="H44" s="17">
        <f t="shared" ref="H44" si="74">H59/H61*100</f>
        <v>0.19193857965451055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2"/>
        <v>1.2680535855613615</v>
      </c>
      <c r="M44" s="17">
        <f t="shared" si="72"/>
        <v>1.5108084478899675</v>
      </c>
      <c r="N44" s="17">
        <f t="shared" si="72"/>
        <v>1.5151637011974561</v>
      </c>
      <c r="O44" s="17">
        <f t="shared" si="72"/>
        <v>1.5225964649697716</v>
      </c>
      <c r="P44" s="17">
        <f t="shared" si="72"/>
        <v>1.526546207670042</v>
      </c>
      <c r="Q44" s="17">
        <f t="shared" si="72"/>
        <v>1.5307264966591525</v>
      </c>
    </row>
    <row r="45" spans="1:17">
      <c r="A45" s="9">
        <v>11</v>
      </c>
      <c r="B45" s="15" t="s">
        <v>185</v>
      </c>
      <c r="C45" s="17">
        <f t="shared" ref="C45:G45" si="75">C60/C61*1000</f>
        <v>7.6595744680851059</v>
      </c>
      <c r="D45" s="17">
        <f t="shared" si="75"/>
        <v>7.9435127978817288</v>
      </c>
      <c r="E45" s="17">
        <f t="shared" si="75"/>
        <v>8.0862533692722369</v>
      </c>
      <c r="F45" s="17">
        <f t="shared" si="75"/>
        <v>10.194624652455978</v>
      </c>
      <c r="G45" s="17">
        <f t="shared" si="75"/>
        <v>10.367577756833176</v>
      </c>
      <c r="H45" s="17">
        <f t="shared" ref="H45" si="76">H60/H61*1000</f>
        <v>10.55662188099808</v>
      </c>
      <c r="I45" s="18">
        <f>Показатели!$E$12</f>
        <v>5</v>
      </c>
      <c r="J45" s="9">
        <v>11</v>
      </c>
      <c r="K45" s="15" t="s">
        <v>185</v>
      </c>
      <c r="L45" s="17">
        <f t="shared" si="72"/>
        <v>1.2212825926688935</v>
      </c>
      <c r="M45" s="17">
        <f t="shared" si="72"/>
        <v>1.237799244915758</v>
      </c>
      <c r="N45" s="17">
        <f t="shared" si="72"/>
        <v>1.245742642255506</v>
      </c>
      <c r="O45" s="17">
        <f t="shared" si="72"/>
        <v>1.3409171207007147</v>
      </c>
      <c r="P45" s="17">
        <f t="shared" si="72"/>
        <v>1.3472482881183663</v>
      </c>
      <c r="Q45" s="17">
        <f t="shared" si="72"/>
        <v>1.3539636198191942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6</v>
      </c>
      <c r="D47" s="17">
        <v>6</v>
      </c>
      <c r="E47" s="17">
        <v>6</v>
      </c>
      <c r="F47" s="17">
        <v>6</v>
      </c>
      <c r="G47" s="17">
        <v>6</v>
      </c>
      <c r="H47" s="17">
        <v>6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5</v>
      </c>
      <c r="D48" s="17">
        <v>5</v>
      </c>
      <c r="E48" s="17">
        <v>5</v>
      </c>
      <c r="F48" s="17">
        <v>5</v>
      </c>
      <c r="G48" s="17">
        <v>1</v>
      </c>
      <c r="H48" s="17">
        <v>1</v>
      </c>
      <c r="K48" s="15" t="s">
        <v>187</v>
      </c>
      <c r="L48" s="17">
        <f t="shared" ref="L48:L53" si="77">L35</f>
        <v>1.0120663143362076</v>
      </c>
      <c r="M48" s="17">
        <f t="shared" ref="M48:M53" si="78">N35</f>
        <v>1.0426227948516413</v>
      </c>
      <c r="N48" s="17">
        <f t="shared" ref="N48:N58" si="79">P35</f>
        <v>1.0689610310770472</v>
      </c>
      <c r="O48" s="17">
        <f>Q35</f>
        <v>1.0787497064140594</v>
      </c>
    </row>
    <row r="49" spans="1:17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</v>
      </c>
      <c r="G49" s="17">
        <v>0.1</v>
      </c>
      <c r="H49" s="17">
        <v>0.27</v>
      </c>
      <c r="K49" s="15" t="s">
        <v>190</v>
      </c>
      <c r="L49" s="17">
        <f t="shared" si="77"/>
        <v>1.0351465372189304</v>
      </c>
      <c r="M49" s="17">
        <f t="shared" si="78"/>
        <v>1.0651317964259228</v>
      </c>
      <c r="N49" s="17">
        <f t="shared" si="79"/>
        <v>0.43509016734752004</v>
      </c>
      <c r="O49" s="17">
        <f t="shared" ref="O49:O58" si="80">Q36</f>
        <v>0.43964010208864879</v>
      </c>
    </row>
    <row r="50" spans="1:17">
      <c r="A50" s="9">
        <v>4</v>
      </c>
      <c r="B50" s="10" t="s">
        <v>191</v>
      </c>
      <c r="C50" s="17">
        <v>38.1</v>
      </c>
      <c r="D50" s="17">
        <v>38.1</v>
      </c>
      <c r="E50" s="17">
        <v>38.1</v>
      </c>
      <c r="F50" s="17">
        <v>37.299999999999997</v>
      </c>
      <c r="G50" s="17">
        <v>37.299999999999997</v>
      </c>
      <c r="H50" s="17">
        <v>37.299999999999997</v>
      </c>
      <c r="K50" s="15" t="s">
        <v>192</v>
      </c>
      <c r="L50" s="17">
        <f t="shared" si="77"/>
        <v>8.8737830999390996E-4</v>
      </c>
      <c r="M50" s="17">
        <f t="shared" si="78"/>
        <v>8.8737830999390996E-4</v>
      </c>
      <c r="N50" s="17">
        <f t="shared" si="79"/>
        <v>0.17225451123930352</v>
      </c>
      <c r="O50" s="17">
        <f t="shared" si="80"/>
        <v>0.30834146672693213</v>
      </c>
    </row>
    <row r="51" spans="1:17">
      <c r="A51" s="9">
        <v>5</v>
      </c>
      <c r="B51" s="10" t="s">
        <v>193</v>
      </c>
      <c r="C51" s="17">
        <v>18.5</v>
      </c>
      <c r="D51" s="17">
        <v>18.5</v>
      </c>
      <c r="E51" s="17">
        <v>18.5</v>
      </c>
      <c r="F51" s="17">
        <v>18.5</v>
      </c>
      <c r="G51" s="17">
        <v>18.5</v>
      </c>
      <c r="H51" s="17">
        <v>18.5</v>
      </c>
      <c r="K51" s="15" t="s">
        <v>194</v>
      </c>
      <c r="L51" s="17">
        <f t="shared" si="77"/>
        <v>1.0440061895590427</v>
      </c>
      <c r="M51" s="17">
        <f t="shared" si="78"/>
        <v>1.0737651138475905</v>
      </c>
      <c r="N51" s="17">
        <f t="shared" si="79"/>
        <v>1.0880946629723791</v>
      </c>
      <c r="O51" s="17">
        <f t="shared" si="80"/>
        <v>1.0977097519993801</v>
      </c>
    </row>
    <row r="52" spans="1:17">
      <c r="A52" s="9">
        <v>6</v>
      </c>
      <c r="B52" s="10" t="s">
        <v>195</v>
      </c>
      <c r="C52" s="17">
        <v>2392.1</v>
      </c>
      <c r="D52" s="17">
        <v>2214</v>
      </c>
      <c r="E52" s="17">
        <v>2804</v>
      </c>
      <c r="F52" s="17">
        <v>8356</v>
      </c>
      <c r="G52" s="17">
        <v>9890.2000000000007</v>
      </c>
      <c r="H52" s="17">
        <v>10040.799999999999</v>
      </c>
      <c r="K52" s="15" t="s">
        <v>196</v>
      </c>
      <c r="L52" s="17">
        <f t="shared" si="77"/>
        <v>1.3273577982976255</v>
      </c>
      <c r="M52" s="17">
        <f t="shared" si="78"/>
        <v>1.348005076526551</v>
      </c>
      <c r="N52" s="17">
        <f t="shared" si="79"/>
        <v>1.3655695890488642</v>
      </c>
      <c r="O52" s="17">
        <f t="shared" si="80"/>
        <v>1.3720443246358589</v>
      </c>
    </row>
    <row r="53" spans="1:17">
      <c r="A53" s="9">
        <v>7</v>
      </c>
      <c r="B53" s="10" t="s">
        <v>197</v>
      </c>
      <c r="C53" s="17">
        <v>7743.5</v>
      </c>
      <c r="D53" s="17">
        <v>8061</v>
      </c>
      <c r="E53" s="17">
        <v>7621</v>
      </c>
      <c r="F53" s="17">
        <v>8305</v>
      </c>
      <c r="G53" s="17">
        <v>9508.7000000000007</v>
      </c>
      <c r="H53" s="17">
        <v>10378.799999999999</v>
      </c>
      <c r="K53" s="15" t="s">
        <v>198</v>
      </c>
      <c r="L53" s="17">
        <f t="shared" si="77"/>
        <v>2.5127896116444393E-2</v>
      </c>
      <c r="M53" s="17">
        <f t="shared" si="78"/>
        <v>3.2822174196852939E-2</v>
      </c>
      <c r="N53" s="17">
        <f t="shared" si="79"/>
        <v>1.1864671052047333</v>
      </c>
      <c r="O53" s="17">
        <f t="shared" si="80"/>
        <v>0.82133991798236172</v>
      </c>
    </row>
    <row r="54" spans="1:17">
      <c r="A54" s="9">
        <v>8</v>
      </c>
      <c r="B54" s="10" t="s">
        <v>199</v>
      </c>
      <c r="C54" s="17"/>
      <c r="D54" s="17"/>
      <c r="E54" s="17">
        <v>24</v>
      </c>
      <c r="F54" s="17">
        <v>12</v>
      </c>
      <c r="G54" s="17">
        <v>16</v>
      </c>
      <c r="H54" s="17">
        <v>18</v>
      </c>
      <c r="K54" s="15" t="s">
        <v>200</v>
      </c>
      <c r="L54" s="17">
        <f>N41</f>
        <v>0.35557899368729523</v>
      </c>
      <c r="M54" s="17">
        <f>O41</f>
        <v>0.59229722654965222</v>
      </c>
      <c r="N54" s="17">
        <f t="shared" si="79"/>
        <v>0.67416616932349394</v>
      </c>
      <c r="O54" s="17">
        <f t="shared" si="80"/>
        <v>0.37636670267935168</v>
      </c>
    </row>
    <row r="55" spans="1:17">
      <c r="A55" s="9">
        <v>9</v>
      </c>
      <c r="B55" s="10" t="s">
        <v>201</v>
      </c>
      <c r="C55" s="17"/>
      <c r="D55" s="17"/>
      <c r="E55" s="17">
        <v>9</v>
      </c>
      <c r="F55" s="17">
        <v>6</v>
      </c>
      <c r="G55" s="17">
        <v>12</v>
      </c>
      <c r="H55" s="17">
        <v>5</v>
      </c>
      <c r="K55" s="15" t="s">
        <v>202</v>
      </c>
      <c r="L55" s="17">
        <f>L42</f>
        <v>0.20792527042211814</v>
      </c>
      <c r="M55" s="17">
        <f>N42</f>
        <v>0.29516242746401145</v>
      </c>
      <c r="N55" s="17">
        <f t="shared" si="79"/>
        <v>0.34291666429834144</v>
      </c>
      <c r="O55" s="17">
        <f t="shared" si="80"/>
        <v>0.13544260078348183</v>
      </c>
    </row>
    <row r="56" spans="1:17">
      <c r="A56" s="9">
        <v>10</v>
      </c>
      <c r="B56" s="10" t="s">
        <v>203</v>
      </c>
      <c r="C56" s="17">
        <v>43</v>
      </c>
      <c r="D56" s="17">
        <v>58</v>
      </c>
      <c r="E56" s="17">
        <v>62</v>
      </c>
      <c r="F56" s="17">
        <v>51</v>
      </c>
      <c r="G56" s="17">
        <v>40</v>
      </c>
      <c r="H56" s="17">
        <v>32</v>
      </c>
      <c r="K56" s="15" t="s">
        <v>204</v>
      </c>
      <c r="L56" s="17">
        <f>L43</f>
        <v>1.379942038078682</v>
      </c>
      <c r="M56" s="17">
        <f>N43</f>
        <v>1.3985373057268191</v>
      </c>
      <c r="N56" s="17">
        <f t="shared" si="79"/>
        <v>1.4143264113332077</v>
      </c>
      <c r="O56" s="17">
        <f t="shared" si="80"/>
        <v>1.4201398667006864</v>
      </c>
    </row>
    <row r="57" spans="1:17">
      <c r="A57" s="9">
        <v>11</v>
      </c>
      <c r="B57" s="10" t="s">
        <v>205</v>
      </c>
      <c r="C57" s="17">
        <v>73</v>
      </c>
      <c r="D57" s="17">
        <v>58</v>
      </c>
      <c r="E57" s="17">
        <v>81</v>
      </c>
      <c r="F57" s="17">
        <v>63</v>
      </c>
      <c r="G57" s="17">
        <v>55</v>
      </c>
      <c r="H57" s="17">
        <v>74</v>
      </c>
      <c r="K57" s="15" t="s">
        <v>206</v>
      </c>
      <c r="L57" s="17">
        <f>L44</f>
        <v>1.2680535855613615</v>
      </c>
      <c r="M57" s="17">
        <f>N44</f>
        <v>1.5151637011974561</v>
      </c>
      <c r="N57" s="17">
        <f t="shared" si="79"/>
        <v>1.526546207670042</v>
      </c>
      <c r="O57" s="17">
        <f t="shared" si="80"/>
        <v>1.5307264966591525</v>
      </c>
    </row>
    <row r="58" spans="1:17">
      <c r="A58" s="9">
        <v>12</v>
      </c>
      <c r="B58" s="10" t="s">
        <v>207</v>
      </c>
      <c r="C58" s="17">
        <v>4</v>
      </c>
      <c r="D58" s="17">
        <v>4</v>
      </c>
      <c r="E58" s="17">
        <v>4</v>
      </c>
      <c r="F58" s="17">
        <v>4</v>
      </c>
      <c r="G58" s="17">
        <v>4</v>
      </c>
      <c r="H58" s="17">
        <v>4</v>
      </c>
      <c r="K58" s="15" t="s">
        <v>208</v>
      </c>
      <c r="L58" s="17">
        <f>L45</f>
        <v>1.2212825926688935</v>
      </c>
      <c r="M58" s="17">
        <f>N45</f>
        <v>1.245742642255506</v>
      </c>
      <c r="N58" s="17">
        <f t="shared" si="79"/>
        <v>1.3472482881183663</v>
      </c>
      <c r="O58" s="17">
        <f t="shared" si="80"/>
        <v>1.3539636198191942</v>
      </c>
    </row>
    <row r="59" spans="1:17">
      <c r="A59" s="9">
        <v>13</v>
      </c>
      <c r="B59" s="10" t="s">
        <v>209</v>
      </c>
      <c r="C59" s="17">
        <v>1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9</v>
      </c>
      <c r="D60" s="17">
        <v>9</v>
      </c>
      <c r="E60" s="17">
        <v>9</v>
      </c>
      <c r="F60" s="17">
        <v>11</v>
      </c>
      <c r="G60" s="21">
        <v>11</v>
      </c>
      <c r="H60" s="21">
        <v>11</v>
      </c>
    </row>
    <row r="61" spans="1:17">
      <c r="A61" s="9">
        <v>15</v>
      </c>
      <c r="B61" s="10" t="s">
        <v>213</v>
      </c>
      <c r="C61" s="17">
        <v>1175</v>
      </c>
      <c r="D61" s="17">
        <v>1133</v>
      </c>
      <c r="E61" s="17">
        <v>1113</v>
      </c>
      <c r="F61" s="17">
        <v>1079</v>
      </c>
      <c r="G61" s="17">
        <v>1061</v>
      </c>
      <c r="H61" s="17">
        <v>1042</v>
      </c>
    </row>
    <row r="63" spans="1:17" ht="16">
      <c r="A63" s="20" t="s">
        <v>338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1">C77/C91*1000</f>
        <v>5.7224606580829755</v>
      </c>
      <c r="D65" s="17">
        <f t="shared" si="81"/>
        <v>5.8013052936910805</v>
      </c>
      <c r="E65" s="17">
        <f t="shared" si="81"/>
        <v>5.8823529411764701</v>
      </c>
      <c r="F65" s="17">
        <f t="shared" si="81"/>
        <v>6.0744115413819291</v>
      </c>
      <c r="G65" s="17">
        <f t="shared" si="81"/>
        <v>5.5643879173290935</v>
      </c>
      <c r="H65" s="17">
        <f t="shared" ref="H65" si="82">H77/H91*1000</f>
        <v>4.9627791563275432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3">IF(C65/$I65&gt;1,2^((1-$I65/C65)/LN(10/3)),2^(-LOG($I65/C65,10/3)))</f>
        <v>1.0753909029302244</v>
      </c>
      <c r="M65" s="17">
        <f t="shared" si="83"/>
        <v>1.0827681471847894</v>
      </c>
      <c r="N65" s="17">
        <f t="shared" si="83"/>
        <v>1.090195999764795</v>
      </c>
      <c r="O65" s="17">
        <f t="shared" si="83"/>
        <v>1.1071951009384449</v>
      </c>
      <c r="P65" s="17">
        <f t="shared" si="83"/>
        <v>1.0601327292893374</v>
      </c>
      <c r="Q65" s="17">
        <f t="shared" si="83"/>
        <v>0.99570747603490861</v>
      </c>
    </row>
    <row r="66" spans="1:17">
      <c r="A66" s="9">
        <v>2</v>
      </c>
      <c r="B66" s="15" t="s">
        <v>176</v>
      </c>
      <c r="C66" s="17">
        <f t="shared" ref="C66:G66" si="84">C78/C91*1000</f>
        <v>4.2918454935622314</v>
      </c>
      <c r="D66" s="17">
        <f t="shared" si="84"/>
        <v>4.3509789702683106</v>
      </c>
      <c r="E66" s="17">
        <f t="shared" si="84"/>
        <v>4.4117647058823533</v>
      </c>
      <c r="F66" s="17">
        <f t="shared" si="84"/>
        <v>4.5558086560364464</v>
      </c>
      <c r="G66" s="17">
        <f t="shared" si="84"/>
        <v>4.7694753577106512</v>
      </c>
      <c r="H66" s="17">
        <f t="shared" ref="H66" si="85">H78/H91*1000</f>
        <v>3.3085194375516958</v>
      </c>
      <c r="I66" s="18">
        <f>Показатели!$E$3</f>
        <v>4</v>
      </c>
      <c r="J66" s="9">
        <v>2</v>
      </c>
      <c r="K66" s="15" t="s">
        <v>176</v>
      </c>
      <c r="L66" s="17">
        <f t="shared" si="83"/>
        <v>1.0399251419719513</v>
      </c>
      <c r="M66" s="17">
        <f t="shared" si="83"/>
        <v>1.0475364218733152</v>
      </c>
      <c r="N66" s="17">
        <f t="shared" si="83"/>
        <v>1.0552034092284166</v>
      </c>
      <c r="O66" s="17">
        <f t="shared" si="83"/>
        <v>1.0727628575164947</v>
      </c>
      <c r="P66" s="17">
        <f t="shared" si="83"/>
        <v>1.0973325551511481</v>
      </c>
      <c r="Q66" s="17">
        <f t="shared" si="83"/>
        <v>0.89649073750824759</v>
      </c>
    </row>
    <row r="67" spans="1:17">
      <c r="A67" s="9">
        <v>3</v>
      </c>
      <c r="B67" s="15" t="s">
        <v>177</v>
      </c>
      <c r="C67" s="17">
        <f t="shared" ref="C67:G67" si="86">C79/C91*1000+0.00001</f>
        <v>1.0000000000000001E-5</v>
      </c>
      <c r="D67" s="17">
        <f t="shared" si="86"/>
        <v>1.0000000000000001E-5</v>
      </c>
      <c r="E67" s="17">
        <f t="shared" si="86"/>
        <v>1.0000000000000001E-5</v>
      </c>
      <c r="F67" s="17">
        <f t="shared" si="86"/>
        <v>1.0000000000000001E-5</v>
      </c>
      <c r="G67" s="17">
        <f t="shared" si="86"/>
        <v>1.0000000000000001E-5</v>
      </c>
      <c r="H67" s="17">
        <f t="shared" ref="H67" si="87">H79/H91*1000+0.00001</f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83"/>
        <v>8.8737830999390996E-4</v>
      </c>
      <c r="M67" s="17">
        <f t="shared" si="83"/>
        <v>8.8737830999390996E-4</v>
      </c>
      <c r="N67" s="17">
        <f t="shared" si="83"/>
        <v>8.8737830999390996E-4</v>
      </c>
      <c r="O67" s="17">
        <f t="shared" si="83"/>
        <v>8.8737830999390996E-4</v>
      </c>
      <c r="P67" s="17">
        <f t="shared" si="83"/>
        <v>8.8737830999390996E-4</v>
      </c>
      <c r="Q67" s="17">
        <f t="shared" si="83"/>
        <v>8.8737830999390996E-4</v>
      </c>
    </row>
    <row r="68" spans="1:17">
      <c r="A68" s="9">
        <v>4</v>
      </c>
      <c r="B68" s="15" t="s">
        <v>178</v>
      </c>
      <c r="C68" s="17">
        <f t="shared" ref="C68:G68" si="88">C80/C91*1000</f>
        <v>25.894134477825467</v>
      </c>
      <c r="D68" s="17">
        <f t="shared" si="88"/>
        <v>26.323422770123276</v>
      </c>
      <c r="E68" s="17">
        <f t="shared" si="88"/>
        <v>26.764705882352942</v>
      </c>
      <c r="F68" s="17">
        <f t="shared" si="88"/>
        <v>27.638572513287773</v>
      </c>
      <c r="G68" s="17">
        <f t="shared" si="88"/>
        <v>28.934817170111288</v>
      </c>
      <c r="H68" s="17">
        <f t="shared" ref="H68" si="89">H80/H91*1000</f>
        <v>30.107526881720428</v>
      </c>
      <c r="I68" s="18">
        <f>Показатели!$E$5</f>
        <v>30</v>
      </c>
      <c r="J68" s="9">
        <v>4</v>
      </c>
      <c r="K68" s="15" t="s">
        <v>178</v>
      </c>
      <c r="L68" s="17">
        <f t="shared" si="83"/>
        <v>0.91875618416747828</v>
      </c>
      <c r="M68" s="17">
        <f t="shared" si="83"/>
        <v>0.92749471732876476</v>
      </c>
      <c r="N68" s="17">
        <f t="shared" si="83"/>
        <v>0.93641462062308567</v>
      </c>
      <c r="O68" s="17">
        <f t="shared" si="83"/>
        <v>0.95389645984610982</v>
      </c>
      <c r="P68" s="17">
        <f t="shared" si="83"/>
        <v>0.97940192626280986</v>
      </c>
      <c r="Q68" s="17">
        <f t="shared" si="83"/>
        <v>1.0020582461526375</v>
      </c>
    </row>
    <row r="69" spans="1:17">
      <c r="A69" s="9">
        <v>5</v>
      </c>
      <c r="B69" s="15" t="s">
        <v>179</v>
      </c>
      <c r="C69" s="17">
        <f t="shared" ref="C69:G69" si="90">C81/C91*1000</f>
        <v>8.0829756795422032</v>
      </c>
      <c r="D69" s="17">
        <f t="shared" si="90"/>
        <v>8.1943437273386515</v>
      </c>
      <c r="E69" s="17">
        <f t="shared" si="90"/>
        <v>8.602941176470587</v>
      </c>
      <c r="F69" s="17">
        <f t="shared" si="90"/>
        <v>8.8838268792710693</v>
      </c>
      <c r="G69" s="17">
        <f t="shared" si="90"/>
        <v>9.3004769475357705</v>
      </c>
      <c r="H69" s="17">
        <f t="shared" ref="H69" si="91">H81/H91*1000</f>
        <v>9.6774193548387082</v>
      </c>
      <c r="I69" s="18">
        <f>Показатели!$E$6</f>
        <v>8</v>
      </c>
      <c r="J69" s="9">
        <v>5</v>
      </c>
      <c r="K69" s="15" t="s">
        <v>179</v>
      </c>
      <c r="L69" s="17">
        <f t="shared" si="83"/>
        <v>1.0059275101248011</v>
      </c>
      <c r="M69" s="17">
        <f t="shared" si="83"/>
        <v>1.0137478084481624</v>
      </c>
      <c r="N69" s="17">
        <f t="shared" si="83"/>
        <v>1.0411744673683136</v>
      </c>
      <c r="O69" s="17">
        <f t="shared" si="83"/>
        <v>1.0589484897202632</v>
      </c>
      <c r="P69" s="17">
        <f t="shared" si="83"/>
        <v>1.0838309241791837</v>
      </c>
      <c r="Q69" s="17">
        <f t="shared" si="83"/>
        <v>1.104939834088748</v>
      </c>
    </row>
    <row r="70" spans="1:17">
      <c r="A70" s="9">
        <v>6</v>
      </c>
      <c r="B70" s="15" t="s">
        <v>180</v>
      </c>
      <c r="C70" s="17">
        <f t="shared" ref="C70:G70" si="92">(C82-C83)/C82*100</f>
        <v>-1.4892032762472078E-2</v>
      </c>
      <c r="D70" s="17">
        <f t="shared" si="92"/>
        <v>1.1597340343281275</v>
      </c>
      <c r="E70" s="17">
        <f t="shared" si="92"/>
        <v>13.926665259475932</v>
      </c>
      <c r="F70" s="17">
        <f t="shared" si="92"/>
        <v>0.85754561829430409</v>
      </c>
      <c r="G70" s="17">
        <f t="shared" si="92"/>
        <v>-2.4578203374373047</v>
      </c>
      <c r="H70" s="17">
        <f t="shared" ref="H70" si="93">(H82-H83)/H82*100</f>
        <v>-0.58707055268001651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4">(ATAN((C70+2.4)/10)+3.1415/2)/3.1415*1.75</f>
        <v>1.0054277304772727</v>
      </c>
      <c r="M70" s="17">
        <f t="shared" si="94"/>
        <v>1.0655065062330471</v>
      </c>
      <c r="N70" s="17">
        <f t="shared" si="94"/>
        <v>1.4438906498404032</v>
      </c>
      <c r="O70" s="17">
        <f t="shared" si="94"/>
        <v>1.0504257170962703</v>
      </c>
      <c r="P70" s="17">
        <f t="shared" si="94"/>
        <v>0.87177910351970156</v>
      </c>
      <c r="Q70" s="17">
        <f t="shared" si="94"/>
        <v>0.97490571091254163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0</v>
      </c>
      <c r="F71" s="17">
        <f>(F85-F84)/F91*1000</f>
        <v>-15.186028853454822</v>
      </c>
      <c r="G71" s="17">
        <f>(G85-G84)/G91*1000</f>
        <v>-13.513513513513514</v>
      </c>
      <c r="H71" s="17">
        <f>(H85-H84)/H91*1000</f>
        <v>-12.406947890818859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5">(ATAN(E71/10)+3.1415/2)/3.1415*1.75</f>
        <v>0.875</v>
      </c>
      <c r="O71" s="17">
        <f t="shared" si="95"/>
        <v>0.32436477015249998</v>
      </c>
      <c r="P71" s="17">
        <f t="shared" si="95"/>
        <v>0.35485978174164484</v>
      </c>
      <c r="Q71" s="17">
        <f t="shared" si="95"/>
        <v>0.37787658874685015</v>
      </c>
    </row>
    <row r="72" spans="1:17">
      <c r="A72" s="9">
        <v>8</v>
      </c>
      <c r="B72" s="15" t="s">
        <v>182</v>
      </c>
      <c r="C72" s="17">
        <f t="shared" ref="C72:H72" si="96">(C86-C87)/C91*1000</f>
        <v>-5.0071530758226039</v>
      </c>
      <c r="D72" s="17">
        <f t="shared" si="96"/>
        <v>-3.6258158085569256</v>
      </c>
      <c r="E72" s="17">
        <f t="shared" si="96"/>
        <v>-31.617647058823529</v>
      </c>
      <c r="F72" s="17">
        <f t="shared" si="96"/>
        <v>-29.612756264236904</v>
      </c>
      <c r="G72" s="17">
        <f t="shared" si="96"/>
        <v>-25.437201907790143</v>
      </c>
      <c r="H72" s="17">
        <f t="shared" si="96"/>
        <v>-1.6542597187758479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0.61640236835685092</v>
      </c>
      <c r="M72" s="17">
        <f>(ATAN(D72/10)+3.1415/2)/3.1415*1.75</f>
        <v>0.6812331973734812</v>
      </c>
      <c r="N72" s="17">
        <f t="shared" si="95"/>
        <v>0.17061465623277233</v>
      </c>
      <c r="O72" s="17">
        <f t="shared" si="95"/>
        <v>0.18139066743599047</v>
      </c>
      <c r="P72" s="17">
        <f t="shared" si="95"/>
        <v>0.20862925241071348</v>
      </c>
      <c r="Q72" s="17">
        <f t="shared" si="95"/>
        <v>0.78367508291658994</v>
      </c>
    </row>
    <row r="73" spans="1:17">
      <c r="A73" s="9">
        <v>9</v>
      </c>
      <c r="B73" s="15" t="s">
        <v>183</v>
      </c>
      <c r="C73" s="17">
        <f t="shared" ref="C73:G73" si="97">C88/C91*1000</f>
        <v>2.1459227467811157</v>
      </c>
      <c r="D73" s="17">
        <f t="shared" si="97"/>
        <v>2.1754894851341553</v>
      </c>
      <c r="E73" s="17">
        <f t="shared" si="97"/>
        <v>2.2058823529411766</v>
      </c>
      <c r="F73" s="17">
        <f t="shared" si="97"/>
        <v>2.2779043280182232</v>
      </c>
      <c r="G73" s="17">
        <f t="shared" si="97"/>
        <v>2.3847376788553256</v>
      </c>
      <c r="H73" s="17">
        <f t="shared" ref="H73" si="98">H88/H91*1000</f>
        <v>2.4813895781637716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9">IF(C73/$I73&gt;1,2^((1-$I73/C73)/LN(10/3)),2^(-LOG($I73/C73,10/3)))</f>
        <v>1.189211769866424</v>
      </c>
      <c r="M73" s="17">
        <f t="shared" si="99"/>
        <v>1.1957337545503479</v>
      </c>
      <c r="N73" s="17">
        <f t="shared" si="99"/>
        <v>1.2022915077031817</v>
      </c>
      <c r="O73" s="17">
        <f t="shared" si="99"/>
        <v>1.2172658454490954</v>
      </c>
      <c r="P73" s="17">
        <f t="shared" si="99"/>
        <v>1.2381160061619074</v>
      </c>
      <c r="Q73" s="17">
        <f t="shared" si="99"/>
        <v>1.2557034482741873</v>
      </c>
    </row>
    <row r="74" spans="1:17">
      <c r="A74" s="9">
        <v>10</v>
      </c>
      <c r="B74" s="15" t="s">
        <v>184</v>
      </c>
      <c r="C74" s="17">
        <f t="shared" ref="C74:G74" si="100">C89/C91*100</f>
        <v>0.14306151645207438</v>
      </c>
      <c r="D74" s="17">
        <f t="shared" si="100"/>
        <v>0.14503263234227701</v>
      </c>
      <c r="E74" s="17">
        <f t="shared" si="100"/>
        <v>0.14705882352941177</v>
      </c>
      <c r="F74" s="17">
        <f t="shared" si="100"/>
        <v>0.15186028853454822</v>
      </c>
      <c r="G74" s="17">
        <f t="shared" si="100"/>
        <v>0.1589825119236884</v>
      </c>
      <c r="H74" s="17">
        <f t="shared" ref="H74" si="101">H89/H91*100</f>
        <v>0.16542597187758479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9"/>
        <v>1.4542694465548025</v>
      </c>
      <c r="M74" s="17">
        <f t="shared" si="99"/>
        <v>1.4582518131049191</v>
      </c>
      <c r="N74" s="17">
        <f t="shared" si="99"/>
        <v>1.4622450849541722</v>
      </c>
      <c r="O74" s="17">
        <f t="shared" si="99"/>
        <v>1.4713229145440871</v>
      </c>
      <c r="P74" s="17">
        <f t="shared" si="99"/>
        <v>1.4838703243731768</v>
      </c>
      <c r="Q74" s="17">
        <f t="shared" si="99"/>
        <v>1.4943723520734795</v>
      </c>
    </row>
    <row r="75" spans="1:17">
      <c r="A75" s="9">
        <v>11</v>
      </c>
      <c r="B75" s="15" t="s">
        <v>185</v>
      </c>
      <c r="C75" s="17">
        <f t="shared" ref="C75:G75" si="102">C90/C91*1000</f>
        <v>5.0071530758226039</v>
      </c>
      <c r="D75" s="17">
        <f t="shared" si="102"/>
        <v>5.8013052936910805</v>
      </c>
      <c r="E75" s="17">
        <f t="shared" si="102"/>
        <v>5.8823529411764701</v>
      </c>
      <c r="F75" s="17">
        <f t="shared" si="102"/>
        <v>6.0744115413819291</v>
      </c>
      <c r="G75" s="17">
        <f t="shared" si="102"/>
        <v>6.3593004769475359</v>
      </c>
      <c r="H75" s="17">
        <f t="shared" ref="H75" si="103">H90/H91*1000</f>
        <v>6.6170388751033915</v>
      </c>
      <c r="I75" s="18">
        <f>Показатели!$E$12</f>
        <v>5</v>
      </c>
      <c r="J75" s="9">
        <v>11</v>
      </c>
      <c r="K75" s="15" t="s">
        <v>185</v>
      </c>
      <c r="L75" s="17">
        <f t="shared" si="99"/>
        <v>1.0008227906530909</v>
      </c>
      <c r="M75" s="17">
        <f t="shared" si="99"/>
        <v>1.0827681471847894</v>
      </c>
      <c r="N75" s="17">
        <f t="shared" si="99"/>
        <v>1.090195999764795</v>
      </c>
      <c r="O75" s="17">
        <f t="shared" si="99"/>
        <v>1.1071951009384449</v>
      </c>
      <c r="P75" s="17">
        <f t="shared" si="99"/>
        <v>1.1309516340442458</v>
      </c>
      <c r="Q75" s="17">
        <f t="shared" si="99"/>
        <v>1.1510686301558064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8</v>
      </c>
      <c r="D77" s="17">
        <v>8</v>
      </c>
      <c r="E77" s="17">
        <v>8</v>
      </c>
      <c r="F77" s="17">
        <v>8</v>
      </c>
      <c r="G77" s="17">
        <v>7</v>
      </c>
      <c r="H77" s="17">
        <v>6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6</v>
      </c>
      <c r="D78" s="17">
        <v>6</v>
      </c>
      <c r="E78" s="17">
        <v>6</v>
      </c>
      <c r="F78" s="17">
        <v>6</v>
      </c>
      <c r="G78" s="17">
        <v>6</v>
      </c>
      <c r="H78" s="17">
        <v>4</v>
      </c>
      <c r="K78" s="10" t="s">
        <v>187</v>
      </c>
      <c r="L78" s="17">
        <f t="shared" ref="L78:L83" si="104">L65</f>
        <v>1.0753909029302244</v>
      </c>
      <c r="M78" s="17">
        <f t="shared" ref="M78:M83" si="105">N65</f>
        <v>1.090195999764795</v>
      </c>
      <c r="N78" s="17">
        <f t="shared" ref="N78:N88" si="106">P65</f>
        <v>1.0601327292893374</v>
      </c>
      <c r="O78" s="17">
        <f>Q65</f>
        <v>0.99570747603490861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K79" s="10" t="s">
        <v>190</v>
      </c>
      <c r="L79" s="17">
        <f t="shared" si="104"/>
        <v>1.0399251419719513</v>
      </c>
      <c r="M79" s="17">
        <f t="shared" si="105"/>
        <v>1.0552034092284166</v>
      </c>
      <c r="N79" s="17">
        <f t="shared" si="106"/>
        <v>1.0973325551511481</v>
      </c>
      <c r="O79" s="17">
        <f t="shared" ref="O79:O88" si="107">Q66</f>
        <v>0.89649073750824759</v>
      </c>
    </row>
    <row r="80" spans="1:17">
      <c r="A80" s="9">
        <v>4</v>
      </c>
      <c r="B80" s="10" t="s">
        <v>191</v>
      </c>
      <c r="C80" s="17">
        <v>36.200000000000003</v>
      </c>
      <c r="D80" s="17">
        <v>36.299999999999997</v>
      </c>
      <c r="E80" s="17">
        <v>36.4</v>
      </c>
      <c r="F80" s="17">
        <v>36.4</v>
      </c>
      <c r="G80" s="17">
        <v>36.4</v>
      </c>
      <c r="H80" s="17">
        <v>36.4</v>
      </c>
      <c r="K80" s="10" t="s">
        <v>192</v>
      </c>
      <c r="L80" s="17">
        <f t="shared" si="104"/>
        <v>8.8737830999390996E-4</v>
      </c>
      <c r="M80" s="17">
        <f t="shared" si="105"/>
        <v>8.8737830999390996E-4</v>
      </c>
      <c r="N80" s="17">
        <f t="shared" si="106"/>
        <v>8.8737830999390996E-4</v>
      </c>
      <c r="O80" s="17">
        <f t="shared" si="107"/>
        <v>8.8737830999390996E-4</v>
      </c>
    </row>
    <row r="81" spans="1:17">
      <c r="A81" s="9">
        <v>5</v>
      </c>
      <c r="B81" s="10" t="s">
        <v>193</v>
      </c>
      <c r="C81" s="17">
        <v>11.3</v>
      </c>
      <c r="D81" s="17">
        <v>11.3</v>
      </c>
      <c r="E81" s="17">
        <v>11.7</v>
      </c>
      <c r="F81" s="17">
        <v>11.7</v>
      </c>
      <c r="G81" s="17">
        <v>11.7</v>
      </c>
      <c r="H81" s="17">
        <v>11.7</v>
      </c>
      <c r="K81" s="10" t="s">
        <v>194</v>
      </c>
      <c r="L81" s="17">
        <f t="shared" si="104"/>
        <v>0.91875618416747828</v>
      </c>
      <c r="M81" s="17">
        <f t="shared" si="105"/>
        <v>0.93641462062308567</v>
      </c>
      <c r="N81" s="17">
        <f t="shared" si="106"/>
        <v>0.97940192626280986</v>
      </c>
      <c r="O81" s="17">
        <f t="shared" si="107"/>
        <v>1.0020582461526375</v>
      </c>
    </row>
    <row r="82" spans="1:17">
      <c r="A82" s="9">
        <v>6</v>
      </c>
      <c r="B82" s="10" t="s">
        <v>195</v>
      </c>
      <c r="C82" s="17">
        <v>6715</v>
      </c>
      <c r="D82" s="17">
        <v>6467</v>
      </c>
      <c r="E82" s="17">
        <v>6632.6</v>
      </c>
      <c r="F82" s="17">
        <v>7661.4</v>
      </c>
      <c r="G82" s="17">
        <v>8772</v>
      </c>
      <c r="H82" s="17">
        <v>8636.1</v>
      </c>
      <c r="K82" s="10" t="s">
        <v>196</v>
      </c>
      <c r="L82" s="17">
        <f t="shared" si="104"/>
        <v>1.0059275101248011</v>
      </c>
      <c r="M82" s="17">
        <f t="shared" si="105"/>
        <v>1.0411744673683136</v>
      </c>
      <c r="N82" s="17">
        <f t="shared" si="106"/>
        <v>1.0838309241791837</v>
      </c>
      <c r="O82" s="17">
        <f t="shared" si="107"/>
        <v>1.104939834088748</v>
      </c>
    </row>
    <row r="83" spans="1:17">
      <c r="A83" s="9">
        <v>7</v>
      </c>
      <c r="B83" s="10" t="s">
        <v>197</v>
      </c>
      <c r="C83" s="17">
        <v>6716</v>
      </c>
      <c r="D83" s="17">
        <v>6392</v>
      </c>
      <c r="E83" s="17">
        <v>5708.9</v>
      </c>
      <c r="F83" s="17">
        <v>7595.7</v>
      </c>
      <c r="G83" s="17">
        <v>8987.6</v>
      </c>
      <c r="H83" s="17">
        <v>8686.7999999999993</v>
      </c>
      <c r="K83" s="10" t="s">
        <v>198</v>
      </c>
      <c r="L83" s="17">
        <f t="shared" si="104"/>
        <v>1.0054277304772727</v>
      </c>
      <c r="M83" s="17">
        <f t="shared" si="105"/>
        <v>1.4438906498404032</v>
      </c>
      <c r="N83" s="17">
        <f t="shared" si="106"/>
        <v>0.87177910351970156</v>
      </c>
      <c r="O83" s="17">
        <f t="shared" si="107"/>
        <v>0.97490571091254163</v>
      </c>
    </row>
    <row r="84" spans="1:17">
      <c r="A84" s="9">
        <v>8</v>
      </c>
      <c r="B84" s="10" t="s">
        <v>199</v>
      </c>
      <c r="C84" s="17"/>
      <c r="D84" s="17"/>
      <c r="E84" s="17">
        <v>22</v>
      </c>
      <c r="F84" s="17">
        <v>30</v>
      </c>
      <c r="G84" s="17">
        <v>28</v>
      </c>
      <c r="H84" s="17">
        <v>31</v>
      </c>
      <c r="K84" s="10" t="s">
        <v>200</v>
      </c>
      <c r="L84" s="17">
        <f>N71</f>
        <v>0.875</v>
      </c>
      <c r="M84" s="17">
        <f>O71</f>
        <v>0.32436477015249998</v>
      </c>
      <c r="N84" s="17">
        <f t="shared" si="106"/>
        <v>0.35485978174164484</v>
      </c>
      <c r="O84" s="17">
        <f t="shared" si="107"/>
        <v>0.37787658874685015</v>
      </c>
    </row>
    <row r="85" spans="1:17">
      <c r="A85" s="9">
        <v>9</v>
      </c>
      <c r="B85" s="10" t="s">
        <v>201</v>
      </c>
      <c r="C85" s="17"/>
      <c r="D85" s="17"/>
      <c r="E85" s="17">
        <v>22</v>
      </c>
      <c r="F85" s="17">
        <v>10</v>
      </c>
      <c r="G85" s="17">
        <v>11</v>
      </c>
      <c r="H85" s="17">
        <v>16</v>
      </c>
      <c r="K85" s="10" t="s">
        <v>202</v>
      </c>
      <c r="L85" s="17">
        <f>L72</f>
        <v>0.61640236835685092</v>
      </c>
      <c r="M85" s="17">
        <f>N72</f>
        <v>0.17061465623277233</v>
      </c>
      <c r="N85" s="17">
        <f t="shared" si="106"/>
        <v>0.20862925241071348</v>
      </c>
      <c r="O85" s="17">
        <f t="shared" si="107"/>
        <v>0.78367508291658994</v>
      </c>
    </row>
    <row r="86" spans="1:17">
      <c r="A86" s="9">
        <v>10</v>
      </c>
      <c r="B86" s="10" t="s">
        <v>203</v>
      </c>
      <c r="C86" s="17">
        <v>67</v>
      </c>
      <c r="D86" s="17">
        <v>62</v>
      </c>
      <c r="E86" s="17">
        <v>67</v>
      </c>
      <c r="F86" s="17">
        <v>50</v>
      </c>
      <c r="G86" s="17">
        <v>42</v>
      </c>
      <c r="H86" s="17">
        <v>48</v>
      </c>
      <c r="K86" s="10" t="s">
        <v>204</v>
      </c>
      <c r="L86" s="17">
        <f>L73</f>
        <v>1.189211769866424</v>
      </c>
      <c r="M86" s="17">
        <f>N73</f>
        <v>1.2022915077031817</v>
      </c>
      <c r="N86" s="17">
        <f t="shared" si="106"/>
        <v>1.2381160061619074</v>
      </c>
      <c r="O86" s="17">
        <f t="shared" si="107"/>
        <v>1.2557034482741873</v>
      </c>
    </row>
    <row r="87" spans="1:17">
      <c r="A87" s="9">
        <v>11</v>
      </c>
      <c r="B87" s="10" t="s">
        <v>205</v>
      </c>
      <c r="C87" s="17">
        <v>74</v>
      </c>
      <c r="D87" s="17">
        <v>67</v>
      </c>
      <c r="E87" s="17">
        <v>110</v>
      </c>
      <c r="F87" s="17">
        <v>89</v>
      </c>
      <c r="G87" s="17">
        <v>74</v>
      </c>
      <c r="H87" s="17">
        <v>50</v>
      </c>
      <c r="K87" s="10" t="s">
        <v>206</v>
      </c>
      <c r="L87" s="17">
        <f>L74</f>
        <v>1.4542694465548025</v>
      </c>
      <c r="M87" s="17">
        <f>N74</f>
        <v>1.4622450849541722</v>
      </c>
      <c r="N87" s="17">
        <f t="shared" si="106"/>
        <v>1.4838703243731768</v>
      </c>
      <c r="O87" s="17">
        <f t="shared" si="107"/>
        <v>1.4943723520734795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K88" s="10" t="s">
        <v>208</v>
      </c>
      <c r="L88" s="17">
        <f>L75</f>
        <v>1.0008227906530909</v>
      </c>
      <c r="M88" s="17">
        <f>N75</f>
        <v>1.090195999764795</v>
      </c>
      <c r="N88" s="17">
        <f t="shared" si="106"/>
        <v>1.1309516340442458</v>
      </c>
      <c r="O88" s="17">
        <f t="shared" si="107"/>
        <v>1.1510686301558064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7</v>
      </c>
      <c r="D90" s="17">
        <v>8</v>
      </c>
      <c r="E90" s="22">
        <v>8</v>
      </c>
      <c r="F90" s="17">
        <v>8</v>
      </c>
      <c r="G90" s="21">
        <v>8</v>
      </c>
      <c r="H90" s="21">
        <v>8</v>
      </c>
    </row>
    <row r="91" spans="1:17">
      <c r="A91" s="9">
        <v>15</v>
      </c>
      <c r="B91" s="10" t="s">
        <v>213</v>
      </c>
      <c r="C91" s="17">
        <v>1398</v>
      </c>
      <c r="D91" s="17">
        <v>1379</v>
      </c>
      <c r="E91" s="17">
        <v>1360</v>
      </c>
      <c r="F91" s="17">
        <v>1317</v>
      </c>
      <c r="G91" s="17">
        <v>1258</v>
      </c>
      <c r="H91" s="17">
        <v>1209</v>
      </c>
    </row>
    <row r="93" spans="1:17" ht="16">
      <c r="A93" s="20" t="s">
        <v>375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8">C107/C121*1000</f>
        <v>6.7187881749328122</v>
      </c>
      <c r="D95" s="17">
        <f t="shared" si="108"/>
        <v>6.7299603413051319</v>
      </c>
      <c r="E95" s="17">
        <f t="shared" si="108"/>
        <v>6.7671850884482962</v>
      </c>
      <c r="F95" s="17">
        <f t="shared" si="108"/>
        <v>6.6146940703992438</v>
      </c>
      <c r="G95" s="17">
        <f t="shared" si="108"/>
        <v>6.9419509275882705</v>
      </c>
      <c r="H95" s="17">
        <f t="shared" ref="H95" si="109">H107/H121*1000</f>
        <v>6.2999757693239644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10">IF(C95/$I95&gt;1,2^((1-$I95/C95)/LN(10/3)),2^(-LOG($I95/C95,10/3)))</f>
        <v>1.1586769394394079</v>
      </c>
      <c r="M95" s="17">
        <f t="shared" si="110"/>
        <v>1.159501323419684</v>
      </c>
      <c r="N95" s="17">
        <f t="shared" si="110"/>
        <v>1.1622326412727209</v>
      </c>
      <c r="O95" s="17">
        <f t="shared" si="110"/>
        <v>1.1508911377612376</v>
      </c>
      <c r="P95" s="17">
        <f t="shared" si="110"/>
        <v>1.1747457810835527</v>
      </c>
      <c r="Q95" s="17">
        <f t="shared" si="110"/>
        <v>1.1261411925487324</v>
      </c>
    </row>
    <row r="96" spans="1:17">
      <c r="A96" s="9">
        <v>2</v>
      </c>
      <c r="B96" s="15" t="s">
        <v>176</v>
      </c>
      <c r="C96" s="17">
        <f t="shared" ref="C96:G96" si="111">C108/C121*1000</f>
        <v>2.5653554849743463</v>
      </c>
      <c r="D96" s="17">
        <f t="shared" si="111"/>
        <v>2.5237351279894242</v>
      </c>
      <c r="E96" s="17">
        <f t="shared" si="111"/>
        <v>2.8493410898729667</v>
      </c>
      <c r="F96" s="17">
        <f t="shared" si="111"/>
        <v>2.834868887313962</v>
      </c>
      <c r="G96" s="17">
        <f t="shared" si="111"/>
        <v>2.1543985637342908</v>
      </c>
      <c r="H96" s="17">
        <f t="shared" ref="H96" si="112">H108/H121*1000</f>
        <v>2.1807608432275258</v>
      </c>
      <c r="I96" s="18">
        <f>Показатели!$E$3</f>
        <v>4</v>
      </c>
      <c r="J96" s="9">
        <v>2</v>
      </c>
      <c r="K96" s="15" t="s">
        <v>176</v>
      </c>
      <c r="L96" s="17">
        <f t="shared" si="110"/>
        <v>0.77434963777069932</v>
      </c>
      <c r="M96" s="17">
        <f t="shared" si="110"/>
        <v>0.76709178922309729</v>
      </c>
      <c r="N96" s="17">
        <f t="shared" si="110"/>
        <v>0.82259863779100406</v>
      </c>
      <c r="O96" s="17">
        <f t="shared" si="110"/>
        <v>0.82019064162398314</v>
      </c>
      <c r="P96" s="17">
        <f t="shared" si="110"/>
        <v>0.70030205066767359</v>
      </c>
      <c r="Q96" s="17">
        <f t="shared" si="110"/>
        <v>0.70522277200720129</v>
      </c>
    </row>
    <row r="97" spans="1:17">
      <c r="A97" s="9">
        <v>3</v>
      </c>
      <c r="B97" s="15" t="s">
        <v>177</v>
      </c>
      <c r="C97" s="17">
        <f t="shared" ref="C97:G97" si="113">C109/C121*1000</f>
        <v>7.6960664549230395E-2</v>
      </c>
      <c r="D97" s="17">
        <f t="shared" si="113"/>
        <v>1.1176541281096024</v>
      </c>
      <c r="E97" s="17">
        <f t="shared" si="113"/>
        <v>0.98539712691440118</v>
      </c>
      <c r="F97" s="17">
        <f t="shared" si="113"/>
        <v>1.0748877864398771</v>
      </c>
      <c r="G97" s="17">
        <f t="shared" si="113"/>
        <v>0.17953321364452424</v>
      </c>
      <c r="H97" s="17">
        <f t="shared" ref="H97" si="114">H109/H121*1000</f>
        <v>5.0884419675308941E-2</v>
      </c>
      <c r="I97" s="18">
        <f>Показатели!$E$4</f>
        <v>2</v>
      </c>
      <c r="J97" s="9">
        <v>3</v>
      </c>
      <c r="K97" s="15" t="s">
        <v>177</v>
      </c>
      <c r="L97" s="17">
        <f t="shared" si="110"/>
        <v>0.15328456994982448</v>
      </c>
      <c r="M97" s="17">
        <f t="shared" si="110"/>
        <v>0.71532501233947876</v>
      </c>
      <c r="N97" s="17">
        <f t="shared" si="110"/>
        <v>0.66529450423359426</v>
      </c>
      <c r="O97" s="17">
        <f t="shared" si="110"/>
        <v>0.699436506922405</v>
      </c>
      <c r="P97" s="17">
        <f t="shared" si="110"/>
        <v>0.24962654903069378</v>
      </c>
      <c r="Q97" s="17">
        <f t="shared" si="110"/>
        <v>0.12079567367284388</v>
      </c>
    </row>
    <row r="98" spans="1:17">
      <c r="A98" s="9">
        <v>4</v>
      </c>
      <c r="B98" s="15" t="s">
        <v>178</v>
      </c>
      <c r="C98" s="17">
        <f t="shared" ref="C98:G98" si="115">C110/C121*1000</f>
        <v>32.555582702174441</v>
      </c>
      <c r="D98" s="17">
        <f t="shared" si="115"/>
        <v>33.193125826222811</v>
      </c>
      <c r="E98" s="17">
        <f t="shared" si="115"/>
        <v>33.788436424076941</v>
      </c>
      <c r="F98" s="17">
        <f t="shared" si="115"/>
        <v>34.727143869596027</v>
      </c>
      <c r="G98" s="17">
        <f t="shared" si="115"/>
        <v>35.990424895272291</v>
      </c>
      <c r="H98" s="17">
        <f t="shared" ref="H98" si="116">H110/H121*1000</f>
        <v>37.642355221710687</v>
      </c>
      <c r="I98" s="18">
        <f>Показатели!$E$5</f>
        <v>30</v>
      </c>
      <c r="J98" s="9">
        <v>4</v>
      </c>
      <c r="K98" s="15" t="s">
        <v>178</v>
      </c>
      <c r="L98" s="17">
        <f t="shared" si="110"/>
        <v>1.04622998913499</v>
      </c>
      <c r="M98" s="17">
        <f t="shared" si="110"/>
        <v>1.0569453724544846</v>
      </c>
      <c r="N98" s="17">
        <f t="shared" si="110"/>
        <v>1.0666796157120979</v>
      </c>
      <c r="O98" s="17">
        <f t="shared" si="110"/>
        <v>1.0815205409986137</v>
      </c>
      <c r="P98" s="17">
        <f t="shared" si="110"/>
        <v>1.1005665960846551</v>
      </c>
      <c r="Q98" s="17">
        <f t="shared" si="110"/>
        <v>1.1239902947388811</v>
      </c>
    </row>
    <row r="99" spans="1:17">
      <c r="A99" s="9">
        <v>5</v>
      </c>
      <c r="B99" s="15" t="s">
        <v>179</v>
      </c>
      <c r="C99" s="17">
        <f t="shared" ref="C99:G99" si="117">C111/C121*1000</f>
        <v>7.4517468849254822</v>
      </c>
      <c r="D99" s="17">
        <f t="shared" si="117"/>
        <v>7.4390097344069224</v>
      </c>
      <c r="E99" s="17">
        <f t="shared" si="117"/>
        <v>7.4320313427519888</v>
      </c>
      <c r="F99" s="17">
        <f t="shared" si="117"/>
        <v>7.7958894401133945</v>
      </c>
      <c r="G99" s="17">
        <f t="shared" si="117"/>
        <v>7.480550568521843</v>
      </c>
      <c r="H99" s="17">
        <f t="shared" ref="H99" si="118">H111/H121*1000</f>
        <v>8.214199176157015</v>
      </c>
      <c r="I99" s="18">
        <f>Показатели!$E$6</f>
        <v>8</v>
      </c>
      <c r="J99" s="9">
        <v>5</v>
      </c>
      <c r="K99" s="15" t="s">
        <v>179</v>
      </c>
      <c r="L99" s="17">
        <f t="shared" si="110"/>
        <v>0.95995210768099726</v>
      </c>
      <c r="M99" s="17">
        <f t="shared" si="110"/>
        <v>0.95900711136423966</v>
      </c>
      <c r="N99" s="17">
        <f t="shared" si="110"/>
        <v>0.95848907853652765</v>
      </c>
      <c r="O99" s="17">
        <f t="shared" si="110"/>
        <v>0.9852307876310783</v>
      </c>
      <c r="P99" s="17">
        <f t="shared" si="110"/>
        <v>0.96208659053559198</v>
      </c>
      <c r="Q99" s="17">
        <f t="shared" si="110"/>
        <v>1.0151260459275864</v>
      </c>
    </row>
    <row r="100" spans="1:17">
      <c r="A100" s="9">
        <v>6</v>
      </c>
      <c r="B100" s="15" t="s">
        <v>180</v>
      </c>
      <c r="C100" s="17">
        <f t="shared" ref="C100:G100" si="119">(C112-C113)/C112*100</f>
        <v>0.10114831848839223</v>
      </c>
      <c r="D100" s="17">
        <f t="shared" si="119"/>
        <v>3.0393174360639451E-2</v>
      </c>
      <c r="E100" s="17">
        <f t="shared" si="119"/>
        <v>2.7949398341196012</v>
      </c>
      <c r="F100" s="17">
        <f t="shared" si="119"/>
        <v>-0.91458353277050664</v>
      </c>
      <c r="G100" s="17">
        <f t="shared" si="119"/>
        <v>-0.34146612245904179</v>
      </c>
      <c r="H100" s="17">
        <f t="shared" ref="H100" si="120">(H112-H113)/H112*100</f>
        <v>-0.14199697549512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21">(ATAN((C100+2.4)/10)+3.1415/2)/3.1415*1.75</f>
        <v>1.0115277065640567</v>
      </c>
      <c r="M100" s="17">
        <f t="shared" si="121"/>
        <v>1.0078121483228757</v>
      </c>
      <c r="N100" s="17">
        <f t="shared" si="121"/>
        <v>1.1418984781824526</v>
      </c>
      <c r="O100" s="17">
        <f t="shared" si="121"/>
        <v>0.95714576373010241</v>
      </c>
      <c r="P100" s="17">
        <f t="shared" si="121"/>
        <v>0.98809263156249638</v>
      </c>
      <c r="Q100" s="17">
        <f t="shared" si="121"/>
        <v>0.99870940294662225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-1.4246705449364834</v>
      </c>
      <c r="F101" s="17">
        <f>(F115-F114)/F121*1000</f>
        <v>-7.3234112922277346</v>
      </c>
      <c r="G101" s="17">
        <f>(G115-G114)/G121*1000</f>
        <v>-6.7025733093955715</v>
      </c>
      <c r="H101" s="17">
        <f>(H115-H114)/H121*1000</f>
        <v>-6.1788223891446572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22">(ATAN(E101/10)+3.1415/2)/3.1415*1.75</f>
        <v>0.79616797469083778</v>
      </c>
      <c r="O101" s="17">
        <f t="shared" si="122"/>
        <v>0.52288133284016181</v>
      </c>
      <c r="P101" s="17">
        <f t="shared" si="122"/>
        <v>0.54606554901728599</v>
      </c>
      <c r="Q101" s="17">
        <f t="shared" si="122"/>
        <v>0.56668774394179544</v>
      </c>
    </row>
    <row r="102" spans="1:17">
      <c r="A102" s="9">
        <v>8</v>
      </c>
      <c r="B102" s="15" t="s">
        <v>182</v>
      </c>
      <c r="C102" s="17">
        <f t="shared" ref="C102:H102" si="123">(C116-C117)/C121*1000</f>
        <v>24.554116784754459</v>
      </c>
      <c r="D102" s="17">
        <f t="shared" si="123"/>
        <v>14.781877178223771</v>
      </c>
      <c r="E102" s="17">
        <f t="shared" si="123"/>
        <v>6.5297399976255486</v>
      </c>
      <c r="F102" s="17">
        <f t="shared" si="123"/>
        <v>-5.787857311599339</v>
      </c>
      <c r="G102" s="17">
        <f t="shared" si="123"/>
        <v>-5.3859964093357275</v>
      </c>
      <c r="H102" s="17">
        <f t="shared" si="123"/>
        <v>2.9076811243033682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1.5345819806571042</v>
      </c>
      <c r="M102" s="17">
        <f>(ATAN(D102/10)+3.1415/2)/3.1415*1.75</f>
        <v>1.4186971764716447</v>
      </c>
      <c r="N102" s="17">
        <f t="shared" si="122"/>
        <v>1.1972379005829177</v>
      </c>
      <c r="O102" s="17">
        <f t="shared" si="122"/>
        <v>0.58272537639259103</v>
      </c>
      <c r="P102" s="17">
        <f t="shared" si="122"/>
        <v>0.59978601250450259</v>
      </c>
      <c r="Q102" s="17">
        <f t="shared" si="122"/>
        <v>1.0326285701304228</v>
      </c>
    </row>
    <row r="103" spans="1:17">
      <c r="A103" s="9">
        <v>9</v>
      </c>
      <c r="B103" s="15" t="s">
        <v>183</v>
      </c>
      <c r="C103" s="17">
        <f t="shared" ref="C103:G103" si="124">C118/C121*1000</f>
        <v>0.4886391399951136</v>
      </c>
      <c r="D103" s="17">
        <f t="shared" si="124"/>
        <v>0.48071145295036655</v>
      </c>
      <c r="E103" s="17">
        <f t="shared" si="124"/>
        <v>0.47489018164549451</v>
      </c>
      <c r="F103" s="17">
        <f t="shared" si="124"/>
        <v>0.47247814788566028</v>
      </c>
      <c r="G103" s="17">
        <f t="shared" si="124"/>
        <v>0.47875523638539796</v>
      </c>
      <c r="H103" s="17">
        <f t="shared" ref="H103" si="125">H118/H121*1000</f>
        <v>0.48461352071722802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6">IF(C103/$I103&gt;1,2^((1-$I103/C103)/LN(10/3)),2^(-LOG($I103/C103,10/3)))</f>
        <v>0.52428410558903593</v>
      </c>
      <c r="M103" s="17">
        <f t="shared" si="126"/>
        <v>0.51937007909677202</v>
      </c>
      <c r="N103" s="17">
        <f t="shared" si="126"/>
        <v>0.51573980191161428</v>
      </c>
      <c r="O103" s="17">
        <f t="shared" si="126"/>
        <v>0.51423007479910854</v>
      </c>
      <c r="P103" s="17">
        <f t="shared" si="126"/>
        <v>0.51815222948931072</v>
      </c>
      <c r="Q103" s="17">
        <f t="shared" si="126"/>
        <v>0.52179306237040968</v>
      </c>
    </row>
    <row r="104" spans="1:17">
      <c r="A104" s="9">
        <v>10</v>
      </c>
      <c r="B104" s="15" t="s">
        <v>184</v>
      </c>
      <c r="C104" s="17">
        <f t="shared" ref="C104:G104" si="127">C119/C121*100</f>
        <v>2.4431956999755682E-2</v>
      </c>
      <c r="D104" s="17">
        <f t="shared" si="127"/>
        <v>2.4035572647518329E-2</v>
      </c>
      <c r="E104" s="17">
        <f t="shared" si="127"/>
        <v>2.3744509082274726E-2</v>
      </c>
      <c r="F104" s="17">
        <f t="shared" si="127"/>
        <v>2.3623907394283016E-2</v>
      </c>
      <c r="G104" s="17">
        <f t="shared" si="127"/>
        <v>2.3937761819269897E-2</v>
      </c>
      <c r="H104" s="17">
        <f t="shared" ref="H104" si="128">H119/H121*100</f>
        <v>2.42306760358614E-2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6"/>
        <v>0.66213319348564659</v>
      </c>
      <c r="M104" s="17">
        <f t="shared" si="126"/>
        <v>0.65592713074311859</v>
      </c>
      <c r="N104" s="17">
        <f t="shared" si="126"/>
        <v>0.65134235123097606</v>
      </c>
      <c r="O104" s="17">
        <f t="shared" si="126"/>
        <v>0.64943567425252346</v>
      </c>
      <c r="P104" s="17">
        <f t="shared" si="126"/>
        <v>0.65438907410325986</v>
      </c>
      <c r="Q104" s="17">
        <f t="shared" si="126"/>
        <v>0.65898718470171325</v>
      </c>
    </row>
    <row r="105" spans="1:17">
      <c r="A105" s="9">
        <v>11</v>
      </c>
      <c r="B105" s="15" t="s">
        <v>185</v>
      </c>
      <c r="C105" s="17">
        <f t="shared" ref="C105:G105" si="129">C120/C121*1000</f>
        <v>2.9318348399706813</v>
      </c>
      <c r="D105" s="17">
        <f t="shared" si="129"/>
        <v>3.2448023074149743</v>
      </c>
      <c r="E105" s="17">
        <f t="shared" si="129"/>
        <v>3.2055087261070878</v>
      </c>
      <c r="F105" s="17">
        <f t="shared" si="129"/>
        <v>3.5435861091424519</v>
      </c>
      <c r="G105" s="17">
        <f t="shared" si="129"/>
        <v>3.5906642728904847</v>
      </c>
      <c r="H105" s="17">
        <f t="shared" ref="H105" si="130">H120/H121*1000</f>
        <v>3.6346014053792102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6"/>
        <v>0.73541303139059111</v>
      </c>
      <c r="M105" s="17">
        <f t="shared" si="126"/>
        <v>0.77963425818443355</v>
      </c>
      <c r="N105" s="17">
        <f t="shared" si="126"/>
        <v>0.77418479435475651</v>
      </c>
      <c r="O105" s="17">
        <f t="shared" si="126"/>
        <v>0.82019064162398314</v>
      </c>
      <c r="P105" s="17">
        <f t="shared" si="126"/>
        <v>0.82644643009213536</v>
      </c>
      <c r="Q105" s="17">
        <f t="shared" si="126"/>
        <v>0.83225351373647671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3"/>
    </row>
    <row r="107" spans="1:17">
      <c r="A107" s="9">
        <v>1</v>
      </c>
      <c r="B107" s="10" t="s">
        <v>187</v>
      </c>
      <c r="C107" s="17">
        <v>55</v>
      </c>
      <c r="D107" s="17">
        <v>56</v>
      </c>
      <c r="E107" s="17">
        <v>57</v>
      </c>
      <c r="F107" s="17">
        <v>56</v>
      </c>
      <c r="G107" s="17">
        <v>58</v>
      </c>
      <c r="H107" s="17">
        <v>52</v>
      </c>
      <c r="I107" s="13"/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21</v>
      </c>
      <c r="D108" s="17">
        <v>21</v>
      </c>
      <c r="E108" s="17">
        <v>24</v>
      </c>
      <c r="F108" s="17">
        <v>24</v>
      </c>
      <c r="G108" s="17">
        <v>18</v>
      </c>
      <c r="H108" s="17">
        <v>18</v>
      </c>
      <c r="I108" s="13"/>
      <c r="K108" s="15" t="s">
        <v>187</v>
      </c>
      <c r="L108" s="17">
        <f t="shared" ref="L108:L113" si="131">L95</f>
        <v>1.1586769394394079</v>
      </c>
      <c r="M108" s="17">
        <f t="shared" ref="M108:M113" si="132">N95</f>
        <v>1.1622326412727209</v>
      </c>
      <c r="N108" s="17">
        <f t="shared" ref="N108:N118" si="133">P95</f>
        <v>1.1747457810835527</v>
      </c>
      <c r="O108" s="17">
        <f>Q95</f>
        <v>1.1261411925487324</v>
      </c>
    </row>
    <row r="109" spans="1:17">
      <c r="A109" s="9">
        <v>3</v>
      </c>
      <c r="B109" s="10" t="s">
        <v>189</v>
      </c>
      <c r="C109" s="17">
        <v>0.63</v>
      </c>
      <c r="D109" s="17">
        <v>9.3000000000000007</v>
      </c>
      <c r="E109" s="17">
        <v>8.3000000000000007</v>
      </c>
      <c r="F109" s="17">
        <v>9.1</v>
      </c>
      <c r="G109" s="21">
        <v>1.5</v>
      </c>
      <c r="H109" s="17">
        <v>0.42</v>
      </c>
      <c r="I109" s="13"/>
      <c r="K109" s="15" t="s">
        <v>190</v>
      </c>
      <c r="L109" s="17">
        <f t="shared" si="131"/>
        <v>0.77434963777069932</v>
      </c>
      <c r="M109" s="17">
        <f t="shared" si="132"/>
        <v>0.82259863779100406</v>
      </c>
      <c r="N109" s="17">
        <f t="shared" si="133"/>
        <v>0.70030205066767359</v>
      </c>
      <c r="O109" s="17">
        <f t="shared" ref="O109:O118" si="134">Q96</f>
        <v>0.70522277200720129</v>
      </c>
    </row>
    <row r="110" spans="1:17">
      <c r="A110" s="9">
        <v>4</v>
      </c>
      <c r="B110" s="10" t="s">
        <v>191</v>
      </c>
      <c r="C110" s="17">
        <v>266.5</v>
      </c>
      <c r="D110" s="17">
        <v>276.2</v>
      </c>
      <c r="E110" s="17">
        <v>284.60000000000002</v>
      </c>
      <c r="F110" s="17">
        <v>294</v>
      </c>
      <c r="G110" s="17">
        <v>300.7</v>
      </c>
      <c r="H110" s="17">
        <v>310.7</v>
      </c>
      <c r="I110" s="13"/>
      <c r="K110" s="15" t="s">
        <v>192</v>
      </c>
      <c r="L110" s="17">
        <f t="shared" si="131"/>
        <v>0.15328456994982448</v>
      </c>
      <c r="M110" s="17">
        <f t="shared" si="132"/>
        <v>0.66529450423359426</v>
      </c>
      <c r="N110" s="17">
        <f t="shared" si="133"/>
        <v>0.24962654903069378</v>
      </c>
      <c r="O110" s="17">
        <f t="shared" si="134"/>
        <v>0.12079567367284388</v>
      </c>
    </row>
    <row r="111" spans="1:17">
      <c r="A111" s="9">
        <v>5</v>
      </c>
      <c r="B111" s="10" t="s">
        <v>193</v>
      </c>
      <c r="C111" s="17">
        <v>61</v>
      </c>
      <c r="D111" s="17">
        <v>61.9</v>
      </c>
      <c r="E111" s="17">
        <v>62.6</v>
      </c>
      <c r="F111" s="17">
        <v>66</v>
      </c>
      <c r="G111" s="17">
        <v>62.5</v>
      </c>
      <c r="H111" s="17">
        <v>67.8</v>
      </c>
      <c r="I111" s="13"/>
      <c r="K111" s="15" t="s">
        <v>194</v>
      </c>
      <c r="L111" s="17">
        <f t="shared" si="131"/>
        <v>1.04622998913499</v>
      </c>
      <c r="M111" s="17">
        <f t="shared" si="132"/>
        <v>1.0666796157120979</v>
      </c>
      <c r="N111" s="17">
        <f t="shared" si="133"/>
        <v>1.1005665960846551</v>
      </c>
      <c r="O111" s="17">
        <f t="shared" si="134"/>
        <v>1.1239902947388811</v>
      </c>
    </row>
    <row r="112" spans="1:17">
      <c r="A112" s="9">
        <v>6</v>
      </c>
      <c r="B112" s="10" t="s">
        <v>195</v>
      </c>
      <c r="C112" s="17">
        <v>473562</v>
      </c>
      <c r="D112" s="17">
        <v>455365.4</v>
      </c>
      <c r="E112" s="17">
        <v>503857</v>
      </c>
      <c r="F112" s="17">
        <v>660191.19999999995</v>
      </c>
      <c r="G112" s="17">
        <v>907937.8</v>
      </c>
      <c r="H112" s="17">
        <v>1368620.7</v>
      </c>
      <c r="I112" s="13"/>
      <c r="K112" s="15" t="s">
        <v>196</v>
      </c>
      <c r="L112" s="17">
        <f t="shared" si="131"/>
        <v>0.95995210768099726</v>
      </c>
      <c r="M112" s="17">
        <f t="shared" si="132"/>
        <v>0.95848907853652765</v>
      </c>
      <c r="N112" s="17">
        <f t="shared" si="133"/>
        <v>0.96208659053559198</v>
      </c>
      <c r="O112" s="17">
        <f t="shared" si="134"/>
        <v>1.0151260459275864</v>
      </c>
    </row>
    <row r="113" spans="1:17">
      <c r="A113" s="9">
        <v>7</v>
      </c>
      <c r="B113" s="10" t="s">
        <v>197</v>
      </c>
      <c r="C113" s="17">
        <v>473083</v>
      </c>
      <c r="D113" s="17">
        <v>455227</v>
      </c>
      <c r="E113" s="17">
        <v>489774.5</v>
      </c>
      <c r="F113" s="17">
        <v>666229.19999999995</v>
      </c>
      <c r="G113" s="17">
        <v>911038.1</v>
      </c>
      <c r="H113" s="17">
        <v>1370564.1</v>
      </c>
      <c r="I113" s="13"/>
      <c r="K113" s="15" t="s">
        <v>198</v>
      </c>
      <c r="L113" s="17">
        <f t="shared" si="131"/>
        <v>1.0115277065640567</v>
      </c>
      <c r="M113" s="17">
        <f t="shared" si="132"/>
        <v>1.1418984781824526</v>
      </c>
      <c r="N113" s="17">
        <f t="shared" si="133"/>
        <v>0.98809263156249638</v>
      </c>
      <c r="O113" s="17">
        <f t="shared" si="134"/>
        <v>0.99870940294662225</v>
      </c>
    </row>
    <row r="114" spans="1:17">
      <c r="A114" s="9">
        <v>8</v>
      </c>
      <c r="B114" s="10" t="s">
        <v>199</v>
      </c>
      <c r="C114" s="17"/>
      <c r="D114" s="17"/>
      <c r="E114" s="17">
        <v>148</v>
      </c>
      <c r="F114" s="17">
        <v>147</v>
      </c>
      <c r="G114" s="17">
        <v>153</v>
      </c>
      <c r="H114" s="17">
        <v>139</v>
      </c>
      <c r="I114" s="13"/>
      <c r="K114" s="15" t="s">
        <v>200</v>
      </c>
      <c r="L114" s="17">
        <f>N101</f>
        <v>0.79616797469083778</v>
      </c>
      <c r="M114" s="17">
        <f>O101</f>
        <v>0.52288133284016181</v>
      </c>
      <c r="N114" s="17">
        <f t="shared" si="133"/>
        <v>0.54606554901728599</v>
      </c>
      <c r="O114" s="17">
        <f t="shared" si="134"/>
        <v>0.56668774394179544</v>
      </c>
    </row>
    <row r="115" spans="1:17">
      <c r="A115" s="9">
        <v>9</v>
      </c>
      <c r="B115" s="10" t="s">
        <v>201</v>
      </c>
      <c r="C115" s="17"/>
      <c r="D115" s="17"/>
      <c r="E115" s="17">
        <v>136</v>
      </c>
      <c r="F115" s="17">
        <v>85</v>
      </c>
      <c r="G115" s="17">
        <v>97</v>
      </c>
      <c r="H115" s="17">
        <v>88</v>
      </c>
      <c r="I115" s="13"/>
      <c r="K115" s="15" t="s">
        <v>202</v>
      </c>
      <c r="L115" s="17">
        <f>L102</f>
        <v>1.5345819806571042</v>
      </c>
      <c r="M115" s="17">
        <f>N102</f>
        <v>1.1972379005829177</v>
      </c>
      <c r="N115" s="17">
        <f t="shared" si="133"/>
        <v>0.59978601250450259</v>
      </c>
      <c r="O115" s="17">
        <f t="shared" si="134"/>
        <v>1.0326285701304228</v>
      </c>
    </row>
    <row r="116" spans="1:17">
      <c r="A116" s="9">
        <v>10</v>
      </c>
      <c r="B116" s="10" t="s">
        <v>203</v>
      </c>
      <c r="C116" s="17">
        <v>618</v>
      </c>
      <c r="D116" s="17">
        <v>621</v>
      </c>
      <c r="E116" s="17">
        <v>668</v>
      </c>
      <c r="F116" s="17">
        <v>504</v>
      </c>
      <c r="G116" s="17">
        <v>513</v>
      </c>
      <c r="H116" s="17">
        <v>547</v>
      </c>
      <c r="I116" s="13"/>
      <c r="K116" s="15" t="s">
        <v>204</v>
      </c>
      <c r="L116" s="17">
        <f>L103</f>
        <v>0.52428410558903593</v>
      </c>
      <c r="M116" s="17">
        <f>N103</f>
        <v>0.51573980191161428</v>
      </c>
      <c r="N116" s="17">
        <f t="shared" si="133"/>
        <v>0.51815222948931072</v>
      </c>
      <c r="O116" s="17">
        <f t="shared" si="134"/>
        <v>0.52179306237040968</v>
      </c>
    </row>
    <row r="117" spans="1:17">
      <c r="A117" s="9">
        <v>11</v>
      </c>
      <c r="B117" s="10" t="s">
        <v>205</v>
      </c>
      <c r="C117" s="17">
        <v>417</v>
      </c>
      <c r="D117" s="17">
        <v>498</v>
      </c>
      <c r="E117" s="17">
        <v>613</v>
      </c>
      <c r="F117" s="17">
        <v>553</v>
      </c>
      <c r="G117" s="17">
        <v>558</v>
      </c>
      <c r="H117" s="17">
        <v>523</v>
      </c>
      <c r="I117" s="13"/>
      <c r="K117" s="15" t="s">
        <v>206</v>
      </c>
      <c r="L117" s="17">
        <f>L104</f>
        <v>0.66213319348564659</v>
      </c>
      <c r="M117" s="17">
        <f>N104</f>
        <v>0.65134235123097606</v>
      </c>
      <c r="N117" s="17">
        <f t="shared" si="133"/>
        <v>0.65438907410325986</v>
      </c>
      <c r="O117" s="17">
        <f t="shared" si="134"/>
        <v>0.65898718470171325</v>
      </c>
    </row>
    <row r="118" spans="1:17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I118" s="13"/>
      <c r="K118" s="15" t="s">
        <v>208</v>
      </c>
      <c r="L118" s="17">
        <f>L105</f>
        <v>0.73541303139059111</v>
      </c>
      <c r="M118" s="17">
        <f>N105</f>
        <v>0.77418479435475651</v>
      </c>
      <c r="N118" s="17">
        <f t="shared" si="133"/>
        <v>0.82644643009213536</v>
      </c>
      <c r="O118" s="17">
        <f t="shared" si="134"/>
        <v>0.83225351373647671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  <c r="I119" s="13"/>
    </row>
    <row r="120" spans="1:17">
      <c r="A120" s="9">
        <v>14</v>
      </c>
      <c r="B120" s="10" t="s">
        <v>211</v>
      </c>
      <c r="C120" s="17">
        <v>24</v>
      </c>
      <c r="D120" s="17">
        <v>27</v>
      </c>
      <c r="E120" s="17">
        <v>27</v>
      </c>
      <c r="F120" s="17">
        <v>30</v>
      </c>
      <c r="G120" s="21">
        <v>30</v>
      </c>
      <c r="H120" s="21">
        <v>30</v>
      </c>
      <c r="I120" s="13"/>
    </row>
    <row r="121" spans="1:17">
      <c r="A121" s="9">
        <v>15</v>
      </c>
      <c r="B121" s="10" t="s">
        <v>213</v>
      </c>
      <c r="C121" s="17">
        <v>8186</v>
      </c>
      <c r="D121" s="17">
        <v>8321</v>
      </c>
      <c r="E121" s="17">
        <v>8423</v>
      </c>
      <c r="F121" s="17">
        <v>8466</v>
      </c>
      <c r="G121" s="17">
        <v>8355</v>
      </c>
      <c r="H121" s="17">
        <v>8254</v>
      </c>
      <c r="I121" s="13"/>
    </row>
    <row r="123" spans="1:17" ht="16">
      <c r="A123" s="20" t="s">
        <v>376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5">C137/C151*1000</f>
        <v>5.8275058275058278</v>
      </c>
      <c r="D125" s="17">
        <f t="shared" si="135"/>
        <v>5.9311981020166069</v>
      </c>
      <c r="E125" s="17">
        <f t="shared" si="135"/>
        <v>4.8250904704463204</v>
      </c>
      <c r="F125" s="17">
        <f t="shared" si="135"/>
        <v>4.8840048840048844</v>
      </c>
      <c r="G125" s="17">
        <f t="shared" si="135"/>
        <v>5.1880674448767836</v>
      </c>
      <c r="H125" s="17">
        <f t="shared" ref="H125" si="136">H137/H151*1000</f>
        <v>5.2700922266139658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O129" si="137">IF(C125/$I125&gt;1,2^((1-$I125/C125)/LN(10/3)),2^(-LOG($I125/C125,10/3)))</f>
        <v>1.0851863932306922</v>
      </c>
      <c r="M125" s="17">
        <f t="shared" si="137"/>
        <v>1.0945983724884025</v>
      </c>
      <c r="N125" s="17">
        <f t="shared" si="137"/>
        <v>0.9797083395608418</v>
      </c>
      <c r="O125" s="17">
        <f t="shared" si="137"/>
        <v>0.98657747034664101</v>
      </c>
      <c r="P125" s="17">
        <f t="shared" ref="P125:P129" si="138">IF(G125/$I125&gt;1,2^((1-$I125/G125)/LN(10/3)),2^(-LOG($I125/G125,10/3)))</f>
        <v>1.0210890239600274</v>
      </c>
      <c r="Q125" s="17">
        <f t="shared" ref="Q125:Q129" si="139">IF(H125/$I125&gt;1,2^((1-$I125/H125)/LN(10/3)),2^(-LOG($I125/H125,10/3)))</f>
        <v>1.0299450774211993</v>
      </c>
    </row>
    <row r="126" spans="1:17">
      <c r="A126" s="9">
        <v>2</v>
      </c>
      <c r="B126" s="15" t="s">
        <v>176</v>
      </c>
      <c r="C126" s="17">
        <f t="shared" ref="C126:G126" si="140">C138/C151*1000</f>
        <v>6.9930069930069934</v>
      </c>
      <c r="D126" s="17">
        <f t="shared" si="140"/>
        <v>7.1174377224199281</v>
      </c>
      <c r="E126" s="17">
        <f t="shared" si="140"/>
        <v>7.2376357056694811</v>
      </c>
      <c r="F126" s="17">
        <f t="shared" si="140"/>
        <v>7.3260073260073257</v>
      </c>
      <c r="G126" s="17">
        <f t="shared" si="140"/>
        <v>3.8910505836575875</v>
      </c>
      <c r="H126" s="17">
        <f t="shared" ref="H126" si="141">H138/H151*1000</f>
        <v>3.9525691699604741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7"/>
        <v>1.2794198371910317</v>
      </c>
      <c r="M126" s="17">
        <f t="shared" si="137"/>
        <v>1.2868069140327996</v>
      </c>
      <c r="N126" s="17">
        <f t="shared" si="137"/>
        <v>1.293739995095428</v>
      </c>
      <c r="O126" s="17">
        <f t="shared" si="137"/>
        <v>1.2987150540437755</v>
      </c>
      <c r="P126" s="17">
        <f t="shared" si="138"/>
        <v>0.98422720297906874</v>
      </c>
      <c r="Q126" s="17">
        <f t="shared" si="139"/>
        <v>0.99315605046190392</v>
      </c>
    </row>
    <row r="127" spans="1:17">
      <c r="A127" s="9">
        <v>3</v>
      </c>
      <c r="B127" s="15" t="s">
        <v>177</v>
      </c>
      <c r="C127" s="17">
        <f>C139/C151*1000+0.0001</f>
        <v>1E-4</v>
      </c>
      <c r="D127" s="17">
        <f>D139/D151*1000</f>
        <v>0.35587188612099641</v>
      </c>
      <c r="E127" s="17">
        <f>E139/E151*1000+0.0001</f>
        <v>1E-4</v>
      </c>
      <c r="F127" s="17">
        <f>F139/F151*1000</f>
        <v>2.4420024420024422</v>
      </c>
      <c r="G127" s="17">
        <f>G139/G151*1000</f>
        <v>0.25940337224383919</v>
      </c>
      <c r="H127" s="17">
        <f>H139/H151*1000</f>
        <v>0.19762845849802371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7"/>
        <v>3.3406074986088172E-3</v>
      </c>
      <c r="M127" s="17">
        <f t="shared" si="137"/>
        <v>0.37013855540513307</v>
      </c>
      <c r="N127" s="17">
        <f t="shared" si="137"/>
        <v>3.3406074986088172E-3</v>
      </c>
      <c r="O127" s="17">
        <f t="shared" si="137"/>
        <v>1.1098276270188183</v>
      </c>
      <c r="P127" s="17">
        <f t="shared" si="138"/>
        <v>0.30853755366259999</v>
      </c>
      <c r="Q127" s="17">
        <f t="shared" si="139"/>
        <v>0.2638158293023431</v>
      </c>
    </row>
    <row r="128" spans="1:17">
      <c r="A128" s="9">
        <v>4</v>
      </c>
      <c r="B128" s="15" t="s">
        <v>178</v>
      </c>
      <c r="C128" s="17">
        <f t="shared" ref="C128:G128" si="142">C140/C151*1000</f>
        <v>30.303030303030305</v>
      </c>
      <c r="D128" s="17">
        <f t="shared" si="142"/>
        <v>30.84223013048636</v>
      </c>
      <c r="E128" s="17">
        <f t="shared" si="142"/>
        <v>31.724969843184564</v>
      </c>
      <c r="F128" s="17">
        <f t="shared" si="142"/>
        <v>32.356532356532362</v>
      </c>
      <c r="G128" s="17">
        <f t="shared" si="142"/>
        <v>35.019455252918291</v>
      </c>
      <c r="H128" s="17">
        <f t="shared" ref="H128" si="143">H140/H151*1000</f>
        <v>36.363636363636367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7"/>
        <v>1.0057737707568974</v>
      </c>
      <c r="M128" s="17">
        <f t="shared" si="137"/>
        <v>1.0158457257877582</v>
      </c>
      <c r="N128" s="17">
        <f t="shared" si="137"/>
        <v>1.0317983227684215</v>
      </c>
      <c r="O128" s="17">
        <f t="shared" si="137"/>
        <v>1.0428210111940368</v>
      </c>
      <c r="P128" s="17">
        <f t="shared" si="138"/>
        <v>1.0860197261879279</v>
      </c>
      <c r="Q128" s="17">
        <f t="shared" si="139"/>
        <v>1.1060005633259915</v>
      </c>
    </row>
    <row r="129" spans="1:17">
      <c r="A129" s="9">
        <v>5</v>
      </c>
      <c r="B129" s="15" t="s">
        <v>179</v>
      </c>
      <c r="C129" s="17">
        <f t="shared" ref="C129:G129" si="144">C141/C151*1000</f>
        <v>10.372960372960373</v>
      </c>
      <c r="D129" s="17">
        <f t="shared" si="144"/>
        <v>10.55753262158956</v>
      </c>
      <c r="E129" s="17">
        <f t="shared" si="144"/>
        <v>10.735826296743065</v>
      </c>
      <c r="F129" s="17">
        <f t="shared" si="144"/>
        <v>10.866910866910867</v>
      </c>
      <c r="G129" s="17">
        <f t="shared" si="144"/>
        <v>11.543450064850843</v>
      </c>
      <c r="H129" s="17">
        <f t="shared" ref="H129" si="145">H141/H151*1000</f>
        <v>11.725955204216074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7"/>
        <v>1.1407697660068394</v>
      </c>
      <c r="M129" s="17">
        <f t="shared" si="137"/>
        <v>1.1496594170937076</v>
      </c>
      <c r="N129" s="17">
        <f t="shared" si="137"/>
        <v>1.1580189146835518</v>
      </c>
      <c r="O129" s="17">
        <f t="shared" si="137"/>
        <v>1.1640271735338943</v>
      </c>
      <c r="P129" s="17">
        <f t="shared" si="138"/>
        <v>1.193303609347814</v>
      </c>
      <c r="Q129" s="17">
        <f t="shared" si="139"/>
        <v>1.2007370545091531</v>
      </c>
    </row>
    <row r="130" spans="1:17">
      <c r="A130" s="9">
        <v>6</v>
      </c>
      <c r="B130" s="15" t="s">
        <v>180</v>
      </c>
      <c r="C130" s="17">
        <f t="shared" ref="C130:G130" si="146">(C142-C143)/C142*100</f>
        <v>8.0859774820880244</v>
      </c>
      <c r="D130" s="17">
        <f t="shared" si="146"/>
        <v>-2.6319981591942905</v>
      </c>
      <c r="E130" s="17">
        <f t="shared" si="146"/>
        <v>-3.5063140894674336</v>
      </c>
      <c r="F130" s="17">
        <f t="shared" si="146"/>
        <v>16.119725347345337</v>
      </c>
      <c r="G130" s="17">
        <f t="shared" si="146"/>
        <v>5.6831884738861422</v>
      </c>
      <c r="H130" s="17">
        <f t="shared" ref="H130" si="147">(H142-H143)/H142*100</f>
        <v>-26.064626938555584</v>
      </c>
      <c r="I130" s="18">
        <f>Показатели!$E$7</f>
        <v>0</v>
      </c>
      <c r="J130" s="9">
        <v>6</v>
      </c>
      <c r="K130" s="15" t="s">
        <v>180</v>
      </c>
      <c r="L130" s="17">
        <f>(ATAN((C130+2.4)/10)+3.1415/2)/3.1415*1.75</f>
        <v>1.3257252206140804</v>
      </c>
      <c r="M130" s="17">
        <f>(ATAN((D130+2.4)/10)+3.1415/2)/3.1415*1.75</f>
        <v>0.86207865790149907</v>
      </c>
      <c r="N130" s="17">
        <f>(ATAN((E130+2.4)/10)+3.1415/2)/3.1415*1.75</f>
        <v>0.81362140626678592</v>
      </c>
      <c r="O130" s="17">
        <f>(ATAN((F130+2.4)/10)+3.1415/2)/3.1415*1.75</f>
        <v>1.4742226768040403</v>
      </c>
      <c r="P130" s="17">
        <f t="shared" ref="P130:Q130" si="148">(ATAN((G130+2.4)/10)+3.1415/2)/3.1415*1.75</f>
        <v>1.2536845507624663</v>
      </c>
      <c r="Q130" s="17">
        <f t="shared" si="148"/>
        <v>0.22269295832722924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-7.2376357056694811</v>
      </c>
      <c r="F131" s="17">
        <f>(F145-F144)/F151*1000</f>
        <v>-8.5470085470085486</v>
      </c>
      <c r="G131" s="17">
        <f>(G145-G144)/G151*1000</f>
        <v>-16.861219195849547</v>
      </c>
      <c r="H131" s="17">
        <f>(H145-H144)/H151*1000</f>
        <v>-15.810276679841897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O132" si="149">(ATAN(E131/10)+3.1415/2)/3.1415*1.75</f>
        <v>0.52600422384816548</v>
      </c>
      <c r="O131" s="17">
        <f t="shared" si="149"/>
        <v>0.48103869102837576</v>
      </c>
      <c r="P131" s="17">
        <f t="shared" ref="P131:P132" si="150">(ATAN(G131/10)+3.1415/2)/3.1415*1.75</f>
        <v>0.29817522457866907</v>
      </c>
      <c r="Q131" s="17">
        <f t="shared" ref="Q131:Q132" si="151">(ATAN(H131/10)+3.1415/2)/3.1415*1.75</f>
        <v>0.31414105819873228</v>
      </c>
    </row>
    <row r="132" spans="1:17">
      <c r="A132" s="9">
        <v>8</v>
      </c>
      <c r="B132" s="15" t="s">
        <v>182</v>
      </c>
      <c r="C132" s="17">
        <f t="shared" ref="C132:H132" si="152">(C146-C147)/C151*1000</f>
        <v>-11.655011655011656</v>
      </c>
      <c r="D132" s="17">
        <f t="shared" si="152"/>
        <v>4.7449584816132866</v>
      </c>
      <c r="E132" s="17">
        <f t="shared" si="152"/>
        <v>-4.8250904704463204</v>
      </c>
      <c r="F132" s="17">
        <f t="shared" si="152"/>
        <v>-50.061050061050061</v>
      </c>
      <c r="G132" s="17">
        <f t="shared" si="152"/>
        <v>1.2970168612191959</v>
      </c>
      <c r="H132" s="17">
        <f t="shared" si="152"/>
        <v>36.890645586297758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0.39499578038233074</v>
      </c>
      <c r="M132" s="17">
        <f>(ATAN(D132/10)+3.1415/2)/3.1415*1.75</f>
        <v>1.121797580281938</v>
      </c>
      <c r="N132" s="17">
        <f t="shared" si="149"/>
        <v>0.62457024229944424</v>
      </c>
      <c r="O132" s="17">
        <f t="shared" si="149"/>
        <v>0.10980446469671871</v>
      </c>
      <c r="P132" s="17">
        <f t="shared" si="150"/>
        <v>0.94685034672667057</v>
      </c>
      <c r="Q132" s="17">
        <f t="shared" si="151"/>
        <v>1.6025666825649223</v>
      </c>
    </row>
    <row r="133" spans="1:17">
      <c r="A133" s="9">
        <v>9</v>
      </c>
      <c r="B133" s="15" t="s">
        <v>183</v>
      </c>
      <c r="C133" s="17">
        <f t="shared" ref="C133:G133" si="153">C148/C151*1000</f>
        <v>2.3310023310023311</v>
      </c>
      <c r="D133" s="17">
        <f t="shared" si="153"/>
        <v>2.3724792408066433</v>
      </c>
      <c r="E133" s="17">
        <f t="shared" si="153"/>
        <v>2.4125452352231602</v>
      </c>
      <c r="F133" s="17">
        <f t="shared" si="153"/>
        <v>2.4420024420024422</v>
      </c>
      <c r="G133" s="17">
        <f t="shared" si="153"/>
        <v>2.5940337224383918</v>
      </c>
      <c r="H133" s="17">
        <f t="shared" ref="H133" si="154">H148/H151*1000</f>
        <v>2.6350461133069829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O135" si="155">IF(C133/$I133&gt;1,2^((1-$I133/C133)/LN(10/3)),2^(-LOG($I133/C133,10/3)))</f>
        <v>1.2278233689860225</v>
      </c>
      <c r="M133" s="17">
        <f t="shared" si="155"/>
        <v>1.2358015591260838</v>
      </c>
      <c r="N133" s="17">
        <f t="shared" si="155"/>
        <v>1.2432946352297518</v>
      </c>
      <c r="O133" s="17">
        <f t="shared" si="155"/>
        <v>1.2486746325461657</v>
      </c>
      <c r="P133" s="17">
        <f t="shared" ref="P133:P135" si="156">IF(G133/$I133&gt;1,2^((1-$I133/G133)/LN(10/3)),2^(-LOG($I133/G133,10/3)))</f>
        <v>1.2748244641701276</v>
      </c>
      <c r="Q133" s="17">
        <f t="shared" ref="Q133:Q135" si="157">IF(H133/$I133&gt;1,2^((1-$I133/H133)/LN(10/3)),2^(-LOG($I133/H133,10/3)))</f>
        <v>1.2814470455825653</v>
      </c>
    </row>
    <row r="134" spans="1:17">
      <c r="A134" s="9">
        <v>10</v>
      </c>
      <c r="B134" s="15" t="s">
        <v>184</v>
      </c>
      <c r="C134" s="17">
        <f t="shared" ref="C134:G134" si="158">C149/C151*100</f>
        <v>0.11655011655011654</v>
      </c>
      <c r="D134" s="17">
        <f t="shared" si="158"/>
        <v>0.11862396204033215</v>
      </c>
      <c r="E134" s="17">
        <f t="shared" si="158"/>
        <v>0.12062726176115801</v>
      </c>
      <c r="F134" s="17">
        <f t="shared" si="158"/>
        <v>0.1221001221001221</v>
      </c>
      <c r="G134" s="17">
        <f t="shared" si="158"/>
        <v>0.12970168612191957</v>
      </c>
      <c r="H134" s="17">
        <f t="shared" ref="H134" si="159">H149/H151*100</f>
        <v>0.13175230566534915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55"/>
        <v>1.38920855885419</v>
      </c>
      <c r="M134" s="17">
        <f t="shared" si="155"/>
        <v>1.3952199563997072</v>
      </c>
      <c r="N134" s="17">
        <f t="shared" si="155"/>
        <v>1.4008540609834812</v>
      </c>
      <c r="O134" s="17">
        <f t="shared" si="155"/>
        <v>1.4048923454469604</v>
      </c>
      <c r="P134" s="17">
        <f t="shared" si="156"/>
        <v>1.4244387504612537</v>
      </c>
      <c r="Q134" s="17">
        <f t="shared" si="157"/>
        <v>1.4293676971592124</v>
      </c>
    </row>
    <row r="135" spans="1:17">
      <c r="A135" s="9">
        <v>11</v>
      </c>
      <c r="B135" s="15" t="s">
        <v>185</v>
      </c>
      <c r="C135" s="17">
        <f t="shared" ref="C135:G135" si="160">C150/C151*1000</f>
        <v>3.4965034965034967</v>
      </c>
      <c r="D135" s="17">
        <f t="shared" si="160"/>
        <v>3.5587188612099641</v>
      </c>
      <c r="E135" s="17">
        <f t="shared" si="160"/>
        <v>3.6188178528347406</v>
      </c>
      <c r="F135" s="17">
        <f t="shared" si="160"/>
        <v>3.6630036630036629</v>
      </c>
      <c r="G135" s="17">
        <f t="shared" si="160"/>
        <v>3.8910505836575875</v>
      </c>
      <c r="H135" s="17">
        <f t="shared" ref="H135" si="161">H150/H151*1000</f>
        <v>3.9525691699604741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55"/>
        <v>0.81389889349333522</v>
      </c>
      <c r="M135" s="17">
        <f t="shared" si="155"/>
        <v>0.82220531984528533</v>
      </c>
      <c r="N135" s="17">
        <f t="shared" si="155"/>
        <v>0.83017087892096164</v>
      </c>
      <c r="O135" s="17">
        <f t="shared" si="155"/>
        <v>0.83599154218532234</v>
      </c>
      <c r="P135" s="17">
        <f t="shared" si="156"/>
        <v>0.86557091934695829</v>
      </c>
      <c r="Q135" s="17">
        <f t="shared" si="157"/>
        <v>0.87342332446341275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3"/>
    </row>
    <row r="137" spans="1:17">
      <c r="A137" s="9">
        <v>1</v>
      </c>
      <c r="B137" s="10" t="s">
        <v>187</v>
      </c>
      <c r="C137" s="17">
        <v>5</v>
      </c>
      <c r="D137" s="17">
        <v>5</v>
      </c>
      <c r="E137" s="17">
        <v>4</v>
      </c>
      <c r="F137" s="17">
        <v>4</v>
      </c>
      <c r="G137" s="17">
        <v>4</v>
      </c>
      <c r="H137" s="17">
        <v>4</v>
      </c>
      <c r="I137" s="13"/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6</v>
      </c>
      <c r="D138" s="17">
        <v>6</v>
      </c>
      <c r="E138" s="17">
        <v>6</v>
      </c>
      <c r="F138" s="17">
        <v>6</v>
      </c>
      <c r="G138" s="17">
        <v>3</v>
      </c>
      <c r="H138" s="17">
        <v>3</v>
      </c>
      <c r="I138" s="13"/>
      <c r="K138" s="15" t="s">
        <v>187</v>
      </c>
      <c r="L138" s="17">
        <f t="shared" ref="L138:L143" si="162">L125</f>
        <v>1.0851863932306922</v>
      </c>
      <c r="M138" s="17">
        <f t="shared" ref="M138:M143" si="163">N125</f>
        <v>0.9797083395608418</v>
      </c>
      <c r="N138" s="17">
        <f t="shared" ref="N138:N148" si="164">P125</f>
        <v>1.0210890239600274</v>
      </c>
      <c r="O138" s="17">
        <f>Q125</f>
        <v>1.0299450774211993</v>
      </c>
    </row>
    <row r="139" spans="1:17">
      <c r="A139" s="9">
        <v>3</v>
      </c>
      <c r="B139" s="10" t="s">
        <v>189</v>
      </c>
      <c r="C139" s="17">
        <v>0</v>
      </c>
      <c r="D139" s="17">
        <v>0.3</v>
      </c>
      <c r="E139" s="17">
        <v>0</v>
      </c>
      <c r="F139" s="17">
        <v>2</v>
      </c>
      <c r="G139" s="17">
        <v>0.2</v>
      </c>
      <c r="H139" s="17">
        <v>0.15</v>
      </c>
      <c r="I139" s="13"/>
      <c r="K139" s="15" t="s">
        <v>190</v>
      </c>
      <c r="L139" s="17">
        <f t="shared" si="162"/>
        <v>1.2794198371910317</v>
      </c>
      <c r="M139" s="17">
        <f t="shared" si="163"/>
        <v>1.293739995095428</v>
      </c>
      <c r="N139" s="17">
        <f t="shared" si="164"/>
        <v>0.98422720297906874</v>
      </c>
      <c r="O139" s="17">
        <f t="shared" ref="O139:O148" si="165">Q126</f>
        <v>0.99315605046190392</v>
      </c>
    </row>
    <row r="140" spans="1:17">
      <c r="A140" s="9">
        <v>4</v>
      </c>
      <c r="B140" s="10" t="s">
        <v>191</v>
      </c>
      <c r="C140" s="17">
        <v>26</v>
      </c>
      <c r="D140" s="17">
        <v>26</v>
      </c>
      <c r="E140" s="17">
        <v>26.3</v>
      </c>
      <c r="F140" s="17">
        <v>26.5</v>
      </c>
      <c r="G140" s="17">
        <v>27</v>
      </c>
      <c r="H140" s="17">
        <v>27.6</v>
      </c>
      <c r="I140" s="13"/>
      <c r="K140" s="15" t="s">
        <v>192</v>
      </c>
      <c r="L140" s="17">
        <f t="shared" si="162"/>
        <v>3.3406074986088172E-3</v>
      </c>
      <c r="M140" s="17">
        <f t="shared" si="163"/>
        <v>3.3406074986088172E-3</v>
      </c>
      <c r="N140" s="17">
        <f t="shared" si="164"/>
        <v>0.30853755366259999</v>
      </c>
      <c r="O140" s="17">
        <f t="shared" si="165"/>
        <v>0.2638158293023431</v>
      </c>
    </row>
    <row r="141" spans="1:17">
      <c r="A141" s="9">
        <v>5</v>
      </c>
      <c r="B141" s="10" t="s">
        <v>193</v>
      </c>
      <c r="C141" s="17">
        <v>8.9</v>
      </c>
      <c r="D141" s="17">
        <v>8.9</v>
      </c>
      <c r="E141" s="17">
        <v>8.9</v>
      </c>
      <c r="F141" s="17">
        <v>8.9</v>
      </c>
      <c r="G141" s="17">
        <v>8.9</v>
      </c>
      <c r="H141" s="17">
        <v>8.9</v>
      </c>
      <c r="I141" s="13"/>
      <c r="K141" s="15" t="s">
        <v>194</v>
      </c>
      <c r="L141" s="17">
        <f t="shared" si="162"/>
        <v>1.0057737707568974</v>
      </c>
      <c r="M141" s="17">
        <f t="shared" si="163"/>
        <v>1.0317983227684215</v>
      </c>
      <c r="N141" s="17">
        <f t="shared" si="164"/>
        <v>1.0860197261879279</v>
      </c>
      <c r="O141" s="17">
        <f t="shared" si="165"/>
        <v>1.1060005633259915</v>
      </c>
    </row>
    <row r="142" spans="1:17">
      <c r="A142" s="9">
        <v>6</v>
      </c>
      <c r="B142" s="10" t="s">
        <v>195</v>
      </c>
      <c r="C142" s="17">
        <v>6839</v>
      </c>
      <c r="D142" s="17">
        <v>5649.7</v>
      </c>
      <c r="E142" s="17">
        <v>5139.3</v>
      </c>
      <c r="F142" s="17">
        <v>6204.2</v>
      </c>
      <c r="G142" s="17">
        <v>6385.5</v>
      </c>
      <c r="H142" s="17">
        <v>5938.7</v>
      </c>
      <c r="I142" s="13"/>
      <c r="K142" s="15" t="s">
        <v>196</v>
      </c>
      <c r="L142" s="17">
        <f t="shared" si="162"/>
        <v>1.1407697660068394</v>
      </c>
      <c r="M142" s="17">
        <f t="shared" si="163"/>
        <v>1.1580189146835518</v>
      </c>
      <c r="N142" s="17">
        <f t="shared" si="164"/>
        <v>1.193303609347814</v>
      </c>
      <c r="O142" s="17">
        <f t="shared" si="165"/>
        <v>1.2007370545091531</v>
      </c>
    </row>
    <row r="143" spans="1:17">
      <c r="A143" s="9">
        <v>7</v>
      </c>
      <c r="B143" s="10" t="s">
        <v>197</v>
      </c>
      <c r="C143" s="17">
        <v>6286</v>
      </c>
      <c r="D143" s="17">
        <v>5798.4</v>
      </c>
      <c r="E143" s="17">
        <v>5319.5</v>
      </c>
      <c r="F143" s="17">
        <v>5204.1000000000004</v>
      </c>
      <c r="G143" s="17">
        <v>6022.6</v>
      </c>
      <c r="H143" s="17">
        <v>7486.6</v>
      </c>
      <c r="I143" s="13"/>
      <c r="K143" s="15" t="s">
        <v>198</v>
      </c>
      <c r="L143" s="17">
        <f t="shared" si="162"/>
        <v>1.3257252206140804</v>
      </c>
      <c r="M143" s="17">
        <f t="shared" si="163"/>
        <v>0.81362140626678592</v>
      </c>
      <c r="N143" s="17">
        <f t="shared" si="164"/>
        <v>1.2536845507624663</v>
      </c>
      <c r="O143" s="17">
        <f t="shared" si="165"/>
        <v>0.22269295832722924</v>
      </c>
    </row>
    <row r="144" spans="1:17">
      <c r="A144" s="9">
        <v>8</v>
      </c>
      <c r="B144" s="10" t="s">
        <v>199</v>
      </c>
      <c r="C144" s="17"/>
      <c r="D144" s="17"/>
      <c r="E144" s="17">
        <v>14</v>
      </c>
      <c r="F144" s="17">
        <v>14</v>
      </c>
      <c r="G144" s="17">
        <v>17</v>
      </c>
      <c r="H144" s="17">
        <v>17</v>
      </c>
      <c r="I144" s="13"/>
      <c r="K144" s="15" t="s">
        <v>200</v>
      </c>
      <c r="L144" s="17">
        <f>N131</f>
        <v>0.52600422384816548</v>
      </c>
      <c r="M144" s="17">
        <f>O131</f>
        <v>0.48103869102837576</v>
      </c>
      <c r="N144" s="17">
        <f t="shared" si="164"/>
        <v>0.29817522457866907</v>
      </c>
      <c r="O144" s="17">
        <f t="shared" si="165"/>
        <v>0.31414105819873228</v>
      </c>
    </row>
    <row r="145" spans="1:17">
      <c r="A145" s="9">
        <v>9</v>
      </c>
      <c r="B145" s="10" t="s">
        <v>201</v>
      </c>
      <c r="C145" s="17"/>
      <c r="D145" s="17"/>
      <c r="E145" s="17">
        <v>8</v>
      </c>
      <c r="F145" s="17">
        <v>7</v>
      </c>
      <c r="G145" s="17">
        <v>4</v>
      </c>
      <c r="H145" s="17">
        <v>5</v>
      </c>
      <c r="I145" s="13"/>
      <c r="K145" s="15" t="s">
        <v>202</v>
      </c>
      <c r="L145" s="17">
        <f>L132</f>
        <v>0.39499578038233074</v>
      </c>
      <c r="M145" s="17">
        <f>N132</f>
        <v>0.62457024229944424</v>
      </c>
      <c r="N145" s="17">
        <f t="shared" si="164"/>
        <v>0.94685034672667057</v>
      </c>
      <c r="O145" s="17">
        <f t="shared" si="165"/>
        <v>1.6025666825649223</v>
      </c>
    </row>
    <row r="146" spans="1:17">
      <c r="A146" s="9">
        <v>10</v>
      </c>
      <c r="B146" s="10" t="s">
        <v>203</v>
      </c>
      <c r="C146" s="17">
        <v>48</v>
      </c>
      <c r="D146" s="17">
        <v>63</v>
      </c>
      <c r="E146" s="17">
        <v>61</v>
      </c>
      <c r="F146" s="17">
        <v>28</v>
      </c>
      <c r="G146" s="17">
        <v>49</v>
      </c>
      <c r="H146" s="17">
        <v>48</v>
      </c>
      <c r="I146" s="13"/>
      <c r="K146" s="15" t="s">
        <v>204</v>
      </c>
      <c r="L146" s="17">
        <f>L133</f>
        <v>1.2278233689860225</v>
      </c>
      <c r="M146" s="17">
        <f>N133</f>
        <v>1.2432946352297518</v>
      </c>
      <c r="N146" s="17">
        <f t="shared" si="164"/>
        <v>1.2748244641701276</v>
      </c>
      <c r="O146" s="17">
        <f t="shared" si="165"/>
        <v>1.2814470455825653</v>
      </c>
    </row>
    <row r="147" spans="1:17">
      <c r="A147" s="9">
        <v>11</v>
      </c>
      <c r="B147" s="10" t="s">
        <v>205</v>
      </c>
      <c r="C147" s="17">
        <v>58</v>
      </c>
      <c r="D147" s="17">
        <v>59</v>
      </c>
      <c r="E147" s="17">
        <v>65</v>
      </c>
      <c r="F147" s="17">
        <v>69</v>
      </c>
      <c r="G147" s="17">
        <v>48</v>
      </c>
      <c r="H147" s="17">
        <v>20</v>
      </c>
      <c r="I147" s="13"/>
      <c r="K147" s="15" t="s">
        <v>206</v>
      </c>
      <c r="L147" s="17">
        <f>L134</f>
        <v>1.38920855885419</v>
      </c>
      <c r="M147" s="17">
        <f>N134</f>
        <v>1.4008540609834812</v>
      </c>
      <c r="N147" s="17">
        <f t="shared" si="164"/>
        <v>1.4244387504612537</v>
      </c>
      <c r="O147" s="17">
        <f t="shared" si="165"/>
        <v>1.4293676971592124</v>
      </c>
    </row>
    <row r="148" spans="1:17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3"/>
      <c r="K148" s="15" t="s">
        <v>208</v>
      </c>
      <c r="L148" s="17">
        <f>L135</f>
        <v>0.81389889349333522</v>
      </c>
      <c r="M148" s="17">
        <f>N135</f>
        <v>0.83017087892096164</v>
      </c>
      <c r="N148" s="17">
        <f t="shared" si="164"/>
        <v>0.86557091934695829</v>
      </c>
      <c r="O148" s="17">
        <f t="shared" si="165"/>
        <v>0.87342332446341275</v>
      </c>
    </row>
    <row r="149" spans="1:17">
      <c r="A149" s="9">
        <v>13</v>
      </c>
      <c r="B149" s="10" t="s">
        <v>209</v>
      </c>
      <c r="C149" s="21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3"/>
    </row>
    <row r="150" spans="1:17">
      <c r="A150" s="9">
        <v>14</v>
      </c>
      <c r="B150" s="10" t="s">
        <v>211</v>
      </c>
      <c r="C150" s="17">
        <v>3</v>
      </c>
      <c r="D150" s="17">
        <v>3</v>
      </c>
      <c r="E150" s="17">
        <v>3</v>
      </c>
      <c r="F150" s="17">
        <v>3</v>
      </c>
      <c r="G150" s="17">
        <v>3</v>
      </c>
      <c r="H150" s="21">
        <v>3</v>
      </c>
      <c r="I150" s="13"/>
    </row>
    <row r="151" spans="1:17">
      <c r="A151" s="9">
        <v>15</v>
      </c>
      <c r="B151" s="10" t="s">
        <v>213</v>
      </c>
      <c r="C151" s="17">
        <v>858</v>
      </c>
      <c r="D151" s="17">
        <v>843</v>
      </c>
      <c r="E151" s="17">
        <v>829</v>
      </c>
      <c r="F151" s="17">
        <v>819</v>
      </c>
      <c r="G151" s="17">
        <v>771</v>
      </c>
      <c r="H151" s="17">
        <v>759</v>
      </c>
      <c r="I151" s="13"/>
    </row>
    <row r="153" spans="1:17" ht="16">
      <c r="A153" s="20" t="s">
        <v>377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66">C167/C181*1000</f>
        <v>6.5061808718282368</v>
      </c>
      <c r="D155" s="17">
        <f t="shared" si="166"/>
        <v>6.6889632107023411</v>
      </c>
      <c r="E155" s="17">
        <f t="shared" si="166"/>
        <v>6.8166325835037496</v>
      </c>
      <c r="F155" s="17">
        <f t="shared" si="166"/>
        <v>6.9396252602359469</v>
      </c>
      <c r="G155" s="17">
        <f t="shared" si="166"/>
        <v>7.2202166064981954</v>
      </c>
      <c r="H155" s="17">
        <f t="shared" ref="H155" si="167">H167/H181*1000</f>
        <v>7.4294205052005937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68">IF(C155/$I155&gt;1,2^((1-$I155/C155)/LN(10/3)),2^(-LOG($I155/C155,10/3)))</f>
        <v>1.1425680481279461</v>
      </c>
      <c r="M155" s="17">
        <f t="shared" si="168"/>
        <v>1.1564655941050834</v>
      </c>
      <c r="N155" s="17">
        <f t="shared" si="168"/>
        <v>1.165824410469833</v>
      </c>
      <c r="O155" s="17">
        <f t="shared" si="168"/>
        <v>1.1745825426027396</v>
      </c>
      <c r="P155" s="17">
        <f t="shared" si="168"/>
        <v>1.1936703255214816</v>
      </c>
      <c r="Q155" s="17">
        <f t="shared" si="168"/>
        <v>1.20714653867053</v>
      </c>
    </row>
    <row r="156" spans="1:17">
      <c r="A156" s="9">
        <v>2</v>
      </c>
      <c r="B156" s="15" t="s">
        <v>176</v>
      </c>
      <c r="C156" s="17">
        <f t="shared" ref="C156:G156" si="169">C168/C181*1000</f>
        <v>6.5061808718282368</v>
      </c>
      <c r="D156" s="17">
        <f t="shared" si="169"/>
        <v>6.6889632107023411</v>
      </c>
      <c r="E156" s="17">
        <f t="shared" si="169"/>
        <v>6.8166325835037496</v>
      </c>
      <c r="F156" s="17">
        <f t="shared" si="169"/>
        <v>6.9396252602359469</v>
      </c>
      <c r="G156" s="17">
        <f t="shared" si="169"/>
        <v>2.8880866425992777</v>
      </c>
      <c r="H156" s="17">
        <f t="shared" ref="H156" si="170">H168/H181*1000</f>
        <v>2.9717682020802374</v>
      </c>
      <c r="I156" s="18">
        <f>Показатели!$E$3</f>
        <v>4</v>
      </c>
      <c r="J156" s="9">
        <v>2</v>
      </c>
      <c r="K156" s="15" t="s">
        <v>176</v>
      </c>
      <c r="L156" s="17">
        <f t="shared" si="168"/>
        <v>1.2482793096159572</v>
      </c>
      <c r="M156" s="17">
        <f t="shared" si="168"/>
        <v>1.2604112924548809</v>
      </c>
      <c r="N156" s="17">
        <f t="shared" si="168"/>
        <v>1.268564716234643</v>
      </c>
      <c r="O156" s="17">
        <f t="shared" si="168"/>
        <v>1.2761829721702136</v>
      </c>
      <c r="P156" s="17">
        <f t="shared" si="168"/>
        <v>0.82902000649348051</v>
      </c>
      <c r="Q156" s="17">
        <f t="shared" si="168"/>
        <v>0.84276523347491994</v>
      </c>
    </row>
    <row r="157" spans="1:17">
      <c r="A157" s="9">
        <v>3</v>
      </c>
      <c r="B157" s="15" t="s">
        <v>177</v>
      </c>
      <c r="C157" s="17">
        <f t="shared" ref="C157:G157" si="171">C169/C181*1000+0.0001</f>
        <v>1E-4</v>
      </c>
      <c r="D157" s="17">
        <f t="shared" si="171"/>
        <v>1E-4</v>
      </c>
      <c r="E157" s="17">
        <f t="shared" si="171"/>
        <v>1E-4</v>
      </c>
      <c r="F157" s="17">
        <f t="shared" si="171"/>
        <v>1E-4</v>
      </c>
      <c r="G157" s="17">
        <f t="shared" si="171"/>
        <v>1E-4</v>
      </c>
      <c r="H157" s="17">
        <f t="shared" ref="H157" si="172">H169/H181*1000+0.0001</f>
        <v>0.2229826151560178</v>
      </c>
      <c r="I157" s="18">
        <f>Показатели!$E$4</f>
        <v>2</v>
      </c>
      <c r="J157" s="9">
        <v>3</v>
      </c>
      <c r="K157" s="15" t="s">
        <v>177</v>
      </c>
      <c r="L157" s="17">
        <f t="shared" si="168"/>
        <v>3.3406074986088172E-3</v>
      </c>
      <c r="M157" s="17">
        <f t="shared" si="168"/>
        <v>3.3406074986088172E-3</v>
      </c>
      <c r="N157" s="17">
        <f t="shared" si="168"/>
        <v>3.3406074986088172E-3</v>
      </c>
      <c r="O157" s="17">
        <f t="shared" si="168"/>
        <v>3.3406074986088172E-3</v>
      </c>
      <c r="P157" s="17">
        <f t="shared" si="168"/>
        <v>3.3406074986088172E-3</v>
      </c>
      <c r="Q157" s="17">
        <f t="shared" si="168"/>
        <v>0.28280090345486425</v>
      </c>
    </row>
    <row r="158" spans="1:17">
      <c r="A158" s="9">
        <v>4</v>
      </c>
      <c r="B158" s="15" t="s">
        <v>178</v>
      </c>
      <c r="C158" s="17">
        <f t="shared" ref="C158:G158" si="173">C170/C181*1000</f>
        <v>30.579050097592713</v>
      </c>
      <c r="D158" s="17">
        <f t="shared" si="173"/>
        <v>31.438127090301005</v>
      </c>
      <c r="E158" s="17">
        <f t="shared" si="173"/>
        <v>32.038173142467627</v>
      </c>
      <c r="F158" s="17">
        <f t="shared" si="173"/>
        <v>32.408049965301878</v>
      </c>
      <c r="G158" s="17">
        <f t="shared" si="173"/>
        <v>33.718411552346574</v>
      </c>
      <c r="H158" s="17">
        <f t="shared" ref="H158" si="174">H170/H181*1000</f>
        <v>34.69539375928678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68"/>
        <v>1.0109615102422143</v>
      </c>
      <c r="M158" s="17">
        <f t="shared" si="168"/>
        <v>1.0266858303530972</v>
      </c>
      <c r="N158" s="17">
        <f t="shared" si="168"/>
        <v>1.0373043509008557</v>
      </c>
      <c r="O158" s="17">
        <f t="shared" si="168"/>
        <v>1.0437062590975814</v>
      </c>
      <c r="P158" s="17">
        <f t="shared" si="168"/>
        <v>1.0655478653075454</v>
      </c>
      <c r="Q158" s="17">
        <f t="shared" si="168"/>
        <v>1.0810284217680706</v>
      </c>
    </row>
    <row r="159" spans="1:17">
      <c r="A159" s="9">
        <v>5</v>
      </c>
      <c r="B159" s="15" t="s">
        <v>179</v>
      </c>
      <c r="C159" s="17">
        <f t="shared" ref="C159:G159" si="175">C171/C181*1000</f>
        <v>12.491867273910215</v>
      </c>
      <c r="D159" s="17">
        <f t="shared" si="175"/>
        <v>12.842809364548494</v>
      </c>
      <c r="E159" s="17">
        <f t="shared" si="175"/>
        <v>14.587593728698021</v>
      </c>
      <c r="F159" s="17">
        <f t="shared" si="175"/>
        <v>14.850798056904924</v>
      </c>
      <c r="G159" s="17">
        <f t="shared" si="175"/>
        <v>17.978339350180505</v>
      </c>
      <c r="H159" s="17">
        <f t="shared" ref="H159" si="176">H171/H181*1000</f>
        <v>18.499257057949482</v>
      </c>
      <c r="I159" s="18">
        <f>Показатели!$E$6</f>
        <v>8</v>
      </c>
      <c r="J159" s="9">
        <v>5</v>
      </c>
      <c r="K159" s="15" t="s">
        <v>179</v>
      </c>
      <c r="L159" s="17">
        <f t="shared" si="168"/>
        <v>1.2300048461836453</v>
      </c>
      <c r="M159" s="17">
        <f t="shared" si="168"/>
        <v>1.2424598326349601</v>
      </c>
      <c r="N159" s="17">
        <f t="shared" si="168"/>
        <v>1.2969134589806051</v>
      </c>
      <c r="O159" s="17">
        <f t="shared" si="168"/>
        <v>1.3041910058526778</v>
      </c>
      <c r="P159" s="17">
        <f t="shared" si="168"/>
        <v>1.3764865813356635</v>
      </c>
      <c r="Q159" s="17">
        <f t="shared" si="168"/>
        <v>1.3864521804108294</v>
      </c>
    </row>
    <row r="160" spans="1:17">
      <c r="A160" s="9">
        <v>6</v>
      </c>
      <c r="B160" s="15" t="s">
        <v>180</v>
      </c>
      <c r="C160" s="17">
        <f t="shared" ref="C160:G160" si="177">(C172-C173)/C172*100</f>
        <v>0.31401161381190157</v>
      </c>
      <c r="D160" s="17">
        <f t="shared" si="177"/>
        <v>2.788919602423106</v>
      </c>
      <c r="E160" s="17">
        <f t="shared" si="177"/>
        <v>-1.2887268940380066</v>
      </c>
      <c r="F160" s="17">
        <f t="shared" si="177"/>
        <v>6.5836711059640995</v>
      </c>
      <c r="G160" s="17">
        <f t="shared" si="177"/>
        <v>-1.4586860661990539</v>
      </c>
      <c r="H160" s="17">
        <f t="shared" ref="H160" si="178">(H172-H173)/H172*100</f>
        <v>-0.36248435855165156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79">(ATAN((C160+2.4)/10)+3.1415/2)/3.1415*1.75</f>
        <v>1.0226302175311359</v>
      </c>
      <c r="M160" s="17">
        <f t="shared" si="179"/>
        <v>1.1416343221704792</v>
      </c>
      <c r="N160" s="17">
        <f t="shared" si="179"/>
        <v>0.93665148508123874</v>
      </c>
      <c r="O160" s="17">
        <f t="shared" si="179"/>
        <v>1.2827180917370009</v>
      </c>
      <c r="P160" s="17">
        <f t="shared" si="179"/>
        <v>0.9272826569830469</v>
      </c>
      <c r="Q160" s="17">
        <f t="shared" si="179"/>
        <v>0.9869689255069507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-15.678254942058624</v>
      </c>
      <c r="F161" s="17">
        <f>(F175-F174)/F181*1000</f>
        <v>-15.267175572519083</v>
      </c>
      <c r="G161" s="17">
        <f>(G175-G174)/G181*1000</f>
        <v>-13.718411552346572</v>
      </c>
      <c r="H161" s="17">
        <f>(H175-H174)/H181*1000</f>
        <v>-11.144130757800891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80">(ATAN(E161/10)+3.1415/2)/3.1415*1.75</f>
        <v>0.31625512128844913</v>
      </c>
      <c r="O161" s="17">
        <f t="shared" si="180"/>
        <v>0.32300259742101045</v>
      </c>
      <c r="P161" s="17">
        <f t="shared" si="180"/>
        <v>0.35086031771716047</v>
      </c>
      <c r="Q161" s="17">
        <f t="shared" si="180"/>
        <v>0.40737344134758757</v>
      </c>
    </row>
    <row r="162" spans="1:17">
      <c r="A162" s="9">
        <v>8</v>
      </c>
      <c r="B162" s="15" t="s">
        <v>182</v>
      </c>
      <c r="C162" s="17">
        <f t="shared" ref="C162:H162" si="181">(C176-C177)/C181*1000</f>
        <v>-18.867924528301884</v>
      </c>
      <c r="D162" s="17">
        <f t="shared" si="181"/>
        <v>-8.0267558528428093</v>
      </c>
      <c r="E162" s="17">
        <f t="shared" si="181"/>
        <v>-2.0449897750511248</v>
      </c>
      <c r="F162" s="17">
        <f t="shared" si="181"/>
        <v>-23.594725884802223</v>
      </c>
      <c r="G162" s="17">
        <f t="shared" si="181"/>
        <v>-14.440433212996391</v>
      </c>
      <c r="H162" s="17">
        <f t="shared" si="181"/>
        <v>-23.031203566121842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0.27146154456247462</v>
      </c>
      <c r="M162" s="17">
        <f>(ATAN(D162/10)+3.1415/2)/3.1415*1.75</f>
        <v>0.49822203718064734</v>
      </c>
      <c r="N162" s="17">
        <f t="shared" si="180"/>
        <v>0.76263137567267414</v>
      </c>
      <c r="O162" s="17">
        <f t="shared" si="180"/>
        <v>0.22328441216363765</v>
      </c>
      <c r="P162" s="17">
        <f t="shared" si="180"/>
        <v>0.33737054558115226</v>
      </c>
      <c r="Q162" s="17">
        <f t="shared" si="180"/>
        <v>0.22816317676569747</v>
      </c>
    </row>
    <row r="163" spans="1:17">
      <c r="A163" s="9">
        <v>9</v>
      </c>
      <c r="B163" s="15" t="s">
        <v>183</v>
      </c>
      <c r="C163" s="17">
        <f t="shared" ref="C163:G163" si="182">C178/C181*1000</f>
        <v>2.6024723487312951</v>
      </c>
      <c r="D163" s="17">
        <f t="shared" si="182"/>
        <v>2.6755852842809364</v>
      </c>
      <c r="E163" s="17">
        <f t="shared" si="182"/>
        <v>2.7266530334014996</v>
      </c>
      <c r="F163" s="17">
        <f t="shared" si="182"/>
        <v>2.7758501040943786</v>
      </c>
      <c r="G163" s="17">
        <f t="shared" si="182"/>
        <v>2.8880866425992777</v>
      </c>
      <c r="H163" s="17">
        <f t="shared" ref="H163" si="183">H178/H181*1000</f>
        <v>2.9717682020802374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84">IF(C163/$I163&gt;1,2^((1-$I163/C163)/LN(10/3)),2^(-LOG($I163/C163,10/3)))</f>
        <v>1.2762013402967973</v>
      </c>
      <c r="M163" s="17">
        <f t="shared" si="184"/>
        <v>1.2878259670406713</v>
      </c>
      <c r="N163" s="17">
        <f t="shared" si="184"/>
        <v>1.2956344844422352</v>
      </c>
      <c r="O163" s="17">
        <f t="shared" si="184"/>
        <v>1.3029276381627084</v>
      </c>
      <c r="P163" s="17">
        <f t="shared" si="184"/>
        <v>1.3187757067183776</v>
      </c>
      <c r="Q163" s="17">
        <f t="shared" si="184"/>
        <v>1.3299264862301745</v>
      </c>
    </row>
    <row r="164" spans="1:17">
      <c r="A164" s="9">
        <v>10</v>
      </c>
      <c r="B164" s="15" t="s">
        <v>184</v>
      </c>
      <c r="C164" s="17">
        <f t="shared" ref="C164:G164" si="185">C179/C181*100</f>
        <v>0.13012361743656475</v>
      </c>
      <c r="D164" s="17">
        <f t="shared" si="185"/>
        <v>6.6889632107023408E-2</v>
      </c>
      <c r="E164" s="17">
        <f t="shared" si="185"/>
        <v>6.8166325835037497E-2</v>
      </c>
      <c r="F164" s="17">
        <f t="shared" si="185"/>
        <v>6.9396252602359473E-2</v>
      </c>
      <c r="G164" s="17">
        <f t="shared" si="185"/>
        <v>7.2202166064981949E-2</v>
      </c>
      <c r="H164" s="17">
        <f t="shared" ref="H164" si="186">H179/H181*100</f>
        <v>7.4294205052005943E-2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84"/>
        <v>1.4254642107696673</v>
      </c>
      <c r="M164" s="17">
        <f t="shared" si="184"/>
        <v>1.1564655941050834</v>
      </c>
      <c r="N164" s="17">
        <f t="shared" si="184"/>
        <v>1.165824410469833</v>
      </c>
      <c r="O164" s="17">
        <f t="shared" si="184"/>
        <v>1.1745825426027396</v>
      </c>
      <c r="P164" s="17">
        <f t="shared" si="184"/>
        <v>1.1936703255214816</v>
      </c>
      <c r="Q164" s="17">
        <f t="shared" si="184"/>
        <v>1.20714653867053</v>
      </c>
    </row>
    <row r="165" spans="1:17">
      <c r="A165" s="9">
        <v>11</v>
      </c>
      <c r="B165" s="15" t="s">
        <v>185</v>
      </c>
      <c r="C165" s="17">
        <f t="shared" ref="C165:G165" si="187">C180/C181*1000</f>
        <v>8.4580351333767076</v>
      </c>
      <c r="D165" s="17">
        <f t="shared" si="187"/>
        <v>7.3578595317725748</v>
      </c>
      <c r="E165" s="17">
        <f t="shared" si="187"/>
        <v>8.1799591002044991</v>
      </c>
      <c r="F165" s="17">
        <f t="shared" si="187"/>
        <v>8.3275503122831367</v>
      </c>
      <c r="G165" s="17">
        <f t="shared" si="187"/>
        <v>8.6642599277978345</v>
      </c>
      <c r="H165" s="17">
        <f t="shared" ref="H165" si="188">H180/H181*1000</f>
        <v>8.9153046062407135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84"/>
        <v>1.2653889369826583</v>
      </c>
      <c r="M165" s="17">
        <f t="shared" si="184"/>
        <v>1.2026061757968143</v>
      </c>
      <c r="N165" s="17">
        <f t="shared" si="184"/>
        <v>1.2508331443473866</v>
      </c>
      <c r="O165" s="17">
        <f t="shared" si="184"/>
        <v>1.2586588824011122</v>
      </c>
      <c r="P165" s="17">
        <f t="shared" si="184"/>
        <v>1.2756810124002111</v>
      </c>
      <c r="Q165" s="17">
        <f t="shared" si="184"/>
        <v>1.2876715132114729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10</v>
      </c>
      <c r="D167" s="17">
        <v>10</v>
      </c>
      <c r="E167" s="17">
        <v>10</v>
      </c>
      <c r="F167" s="17">
        <v>10</v>
      </c>
      <c r="G167" s="17">
        <v>10</v>
      </c>
      <c r="H167" s="17">
        <v>10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10</v>
      </c>
      <c r="D168" s="17">
        <v>10</v>
      </c>
      <c r="E168" s="17">
        <v>10</v>
      </c>
      <c r="F168" s="17">
        <v>10</v>
      </c>
      <c r="G168" s="17">
        <v>4</v>
      </c>
      <c r="H168" s="17">
        <v>4</v>
      </c>
      <c r="K168" s="15" t="s">
        <v>187</v>
      </c>
      <c r="L168" s="17">
        <f t="shared" ref="L168:L173" si="189">L155</f>
        <v>1.1425680481279461</v>
      </c>
      <c r="M168" s="17">
        <f t="shared" ref="M168:M173" si="190">N155</f>
        <v>1.165824410469833</v>
      </c>
      <c r="N168" s="17">
        <f t="shared" ref="N168:N178" si="191">P155</f>
        <v>1.1936703255214816</v>
      </c>
      <c r="O168" s="17">
        <f>Q155</f>
        <v>1.20714653867053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0.3</v>
      </c>
      <c r="K169" s="15" t="s">
        <v>190</v>
      </c>
      <c r="L169" s="17">
        <f t="shared" si="189"/>
        <v>1.2482793096159572</v>
      </c>
      <c r="M169" s="17">
        <f t="shared" si="190"/>
        <v>1.268564716234643</v>
      </c>
      <c r="N169" s="17">
        <f t="shared" si="191"/>
        <v>0.82902000649348051</v>
      </c>
      <c r="O169" s="17">
        <f t="shared" ref="O169:O178" si="192">Q156</f>
        <v>0.84276523347491994</v>
      </c>
    </row>
    <row r="170" spans="1:17">
      <c r="A170" s="9">
        <v>4</v>
      </c>
      <c r="B170" s="10" t="s">
        <v>191</v>
      </c>
      <c r="C170" s="17">
        <v>47</v>
      </c>
      <c r="D170" s="17">
        <v>47</v>
      </c>
      <c r="E170" s="17">
        <v>47</v>
      </c>
      <c r="F170" s="17">
        <v>46.7</v>
      </c>
      <c r="G170" s="17">
        <v>46.7</v>
      </c>
      <c r="H170" s="17">
        <v>46.7</v>
      </c>
      <c r="K170" s="15" t="s">
        <v>192</v>
      </c>
      <c r="L170" s="17">
        <f t="shared" si="189"/>
        <v>3.3406074986088172E-3</v>
      </c>
      <c r="M170" s="17">
        <f t="shared" si="190"/>
        <v>3.3406074986088172E-3</v>
      </c>
      <c r="N170" s="17">
        <f t="shared" si="191"/>
        <v>3.3406074986088172E-3</v>
      </c>
      <c r="O170" s="17">
        <f t="shared" si="192"/>
        <v>0.28280090345486425</v>
      </c>
    </row>
    <row r="171" spans="1:17">
      <c r="A171" s="9">
        <v>5</v>
      </c>
      <c r="B171" s="10" t="s">
        <v>193</v>
      </c>
      <c r="C171" s="17">
        <v>19.2</v>
      </c>
      <c r="D171" s="17">
        <v>19.2</v>
      </c>
      <c r="E171" s="17">
        <v>21.4</v>
      </c>
      <c r="F171" s="17">
        <v>21.4</v>
      </c>
      <c r="G171" s="17">
        <v>24.9</v>
      </c>
      <c r="H171" s="17">
        <v>24.9</v>
      </c>
      <c r="K171" s="15" t="s">
        <v>194</v>
      </c>
      <c r="L171" s="17">
        <f t="shared" si="189"/>
        <v>1.0109615102422143</v>
      </c>
      <c r="M171" s="17">
        <f t="shared" si="190"/>
        <v>1.0373043509008557</v>
      </c>
      <c r="N171" s="17">
        <f t="shared" si="191"/>
        <v>1.0655478653075454</v>
      </c>
      <c r="O171" s="17">
        <f t="shared" si="192"/>
        <v>1.0810284217680706</v>
      </c>
    </row>
    <row r="172" spans="1:17">
      <c r="A172" s="9">
        <v>6</v>
      </c>
      <c r="B172" s="10" t="s">
        <v>195</v>
      </c>
      <c r="C172" s="17">
        <v>8662.1</v>
      </c>
      <c r="D172" s="17">
        <v>8501.5</v>
      </c>
      <c r="E172" s="17">
        <v>8450.2000000000007</v>
      </c>
      <c r="F172" s="17">
        <v>8635</v>
      </c>
      <c r="G172" s="17">
        <v>10749.4</v>
      </c>
      <c r="H172" s="17">
        <v>10069.4</v>
      </c>
      <c r="K172" s="15" t="s">
        <v>196</v>
      </c>
      <c r="L172" s="17">
        <f t="shared" si="189"/>
        <v>1.2300048461836453</v>
      </c>
      <c r="M172" s="17">
        <f t="shared" si="190"/>
        <v>1.2969134589806051</v>
      </c>
      <c r="N172" s="17">
        <f t="shared" si="191"/>
        <v>1.3764865813356635</v>
      </c>
      <c r="O172" s="17">
        <f t="shared" si="192"/>
        <v>1.3864521804108294</v>
      </c>
    </row>
    <row r="173" spans="1:17">
      <c r="A173" s="9">
        <v>7</v>
      </c>
      <c r="B173" s="10" t="s">
        <v>197</v>
      </c>
      <c r="C173" s="17">
        <v>8634.9</v>
      </c>
      <c r="D173" s="17">
        <v>8264.4</v>
      </c>
      <c r="E173" s="17">
        <v>8559.1</v>
      </c>
      <c r="F173" s="17">
        <v>8066.5</v>
      </c>
      <c r="G173" s="17">
        <v>10906.2</v>
      </c>
      <c r="H173" s="17">
        <v>10105.9</v>
      </c>
      <c r="K173" s="15" t="s">
        <v>198</v>
      </c>
      <c r="L173" s="17">
        <f t="shared" si="189"/>
        <v>1.0226302175311359</v>
      </c>
      <c r="M173" s="17">
        <f t="shared" si="190"/>
        <v>0.93665148508123874</v>
      </c>
      <c r="N173" s="17">
        <f t="shared" si="191"/>
        <v>0.9272826569830469</v>
      </c>
      <c r="O173" s="17">
        <f t="shared" si="192"/>
        <v>0.9869689255069507</v>
      </c>
    </row>
    <row r="174" spans="1:17">
      <c r="A174" s="9">
        <v>8</v>
      </c>
      <c r="B174" s="10" t="s">
        <v>199</v>
      </c>
      <c r="C174" s="17"/>
      <c r="D174" s="17"/>
      <c r="E174" s="17">
        <v>32</v>
      </c>
      <c r="F174" s="17">
        <v>29</v>
      </c>
      <c r="G174" s="17">
        <v>26</v>
      </c>
      <c r="H174" s="17">
        <v>20</v>
      </c>
      <c r="K174" s="15" t="s">
        <v>200</v>
      </c>
      <c r="L174" s="17">
        <f>N161</f>
        <v>0.31625512128844913</v>
      </c>
      <c r="M174" s="17">
        <f>O161</f>
        <v>0.32300259742101045</v>
      </c>
      <c r="N174" s="17">
        <f t="shared" si="191"/>
        <v>0.35086031771716047</v>
      </c>
      <c r="O174" s="17">
        <f t="shared" si="192"/>
        <v>0.40737344134758757</v>
      </c>
    </row>
    <row r="175" spans="1:17">
      <c r="A175" s="9">
        <v>9</v>
      </c>
      <c r="B175" s="10" t="s">
        <v>201</v>
      </c>
      <c r="C175" s="17"/>
      <c r="D175" s="17"/>
      <c r="E175" s="17">
        <v>9</v>
      </c>
      <c r="F175" s="17">
        <v>7</v>
      </c>
      <c r="G175" s="17">
        <v>7</v>
      </c>
      <c r="H175" s="17">
        <v>5</v>
      </c>
      <c r="K175" s="15" t="s">
        <v>202</v>
      </c>
      <c r="L175" s="17">
        <f>L162</f>
        <v>0.27146154456247462</v>
      </c>
      <c r="M175" s="17">
        <f>N162</f>
        <v>0.76263137567267414</v>
      </c>
      <c r="N175" s="17">
        <f t="shared" si="191"/>
        <v>0.33737054558115226</v>
      </c>
      <c r="O175" s="17">
        <f t="shared" si="192"/>
        <v>0.22816317676569747</v>
      </c>
    </row>
    <row r="176" spans="1:17">
      <c r="A176" s="9">
        <v>10</v>
      </c>
      <c r="B176" s="10" t="s">
        <v>203</v>
      </c>
      <c r="C176" s="17">
        <v>62</v>
      </c>
      <c r="D176" s="17">
        <v>53</v>
      </c>
      <c r="E176" s="17">
        <v>71</v>
      </c>
      <c r="F176" s="17">
        <v>49</v>
      </c>
      <c r="G176" s="17">
        <v>61</v>
      </c>
      <c r="H176" s="17">
        <v>33</v>
      </c>
      <c r="K176" s="15" t="s">
        <v>204</v>
      </c>
      <c r="L176" s="17">
        <f>L163</f>
        <v>1.2762013402967973</v>
      </c>
      <c r="M176" s="17">
        <f>N163</f>
        <v>1.2956344844422352</v>
      </c>
      <c r="N176" s="17">
        <f t="shared" si="191"/>
        <v>1.3187757067183776</v>
      </c>
      <c r="O176" s="17">
        <f t="shared" si="192"/>
        <v>1.3299264862301745</v>
      </c>
    </row>
    <row r="177" spans="1:17">
      <c r="A177" s="9">
        <v>11</v>
      </c>
      <c r="B177" s="10" t="s">
        <v>205</v>
      </c>
      <c r="C177" s="17">
        <v>91</v>
      </c>
      <c r="D177" s="17">
        <v>65</v>
      </c>
      <c r="E177" s="17">
        <v>74</v>
      </c>
      <c r="F177" s="17">
        <v>83</v>
      </c>
      <c r="G177" s="17">
        <v>81</v>
      </c>
      <c r="H177" s="17">
        <v>64</v>
      </c>
      <c r="K177" s="15" t="s">
        <v>206</v>
      </c>
      <c r="L177" s="17">
        <f>L164</f>
        <v>1.4254642107696673</v>
      </c>
      <c r="M177" s="17">
        <f>N164</f>
        <v>1.165824410469833</v>
      </c>
      <c r="N177" s="17">
        <f t="shared" si="191"/>
        <v>1.1936703255214816</v>
      </c>
      <c r="O177" s="17">
        <f t="shared" si="192"/>
        <v>1.20714653867053</v>
      </c>
    </row>
    <row r="178" spans="1:17">
      <c r="A178" s="9">
        <v>12</v>
      </c>
      <c r="B178" s="10" t="s">
        <v>207</v>
      </c>
      <c r="C178" s="17">
        <v>4</v>
      </c>
      <c r="D178" s="17">
        <v>4</v>
      </c>
      <c r="E178" s="17">
        <v>4</v>
      </c>
      <c r="F178" s="17">
        <v>4</v>
      </c>
      <c r="G178" s="17">
        <v>4</v>
      </c>
      <c r="H178" s="17">
        <v>4</v>
      </c>
      <c r="K178" s="15" t="s">
        <v>208</v>
      </c>
      <c r="L178" s="17">
        <f>L165</f>
        <v>1.2653889369826583</v>
      </c>
      <c r="M178" s="17">
        <f>N165</f>
        <v>1.2508331443473866</v>
      </c>
      <c r="N178" s="17">
        <f t="shared" si="191"/>
        <v>1.2756810124002111</v>
      </c>
      <c r="O178" s="17">
        <f t="shared" si="192"/>
        <v>1.2876715132114729</v>
      </c>
    </row>
    <row r="179" spans="1:17">
      <c r="A179" s="9">
        <v>13</v>
      </c>
      <c r="B179" s="10" t="s">
        <v>209</v>
      </c>
      <c r="C179" s="17">
        <v>2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13</v>
      </c>
      <c r="D180" s="17">
        <v>11</v>
      </c>
      <c r="E180" s="17">
        <v>12</v>
      </c>
      <c r="F180" s="17">
        <v>12</v>
      </c>
      <c r="G180" s="21">
        <v>12</v>
      </c>
      <c r="H180" s="21">
        <v>12</v>
      </c>
    </row>
    <row r="181" spans="1:17">
      <c r="A181" s="9">
        <v>15</v>
      </c>
      <c r="B181" s="10" t="s">
        <v>213</v>
      </c>
      <c r="C181" s="17">
        <v>1537</v>
      </c>
      <c r="D181" s="17">
        <v>1495</v>
      </c>
      <c r="E181" s="17">
        <v>1467</v>
      </c>
      <c r="F181" s="17">
        <v>1441</v>
      </c>
      <c r="G181" s="17">
        <v>1385</v>
      </c>
      <c r="H181" s="17">
        <v>1346</v>
      </c>
    </row>
    <row r="182" spans="1:17">
      <c r="I182" s="11"/>
      <c r="J182" s="11"/>
      <c r="K182" s="11"/>
      <c r="L182" s="11"/>
      <c r="M182" s="11"/>
      <c r="N182" s="11"/>
      <c r="O182" s="11"/>
      <c r="P182" s="11"/>
      <c r="Q182" s="11"/>
    </row>
    <row r="183" spans="1:17" ht="16">
      <c r="A183" s="20" t="s">
        <v>378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93">C197/C211*1000</f>
        <v>4.3165467625899279</v>
      </c>
      <c r="D185" s="17">
        <f t="shared" si="193"/>
        <v>3.9341917024320456</v>
      </c>
      <c r="E185" s="17">
        <f t="shared" si="193"/>
        <v>3.9229671897289586</v>
      </c>
      <c r="F185" s="17">
        <f t="shared" si="193"/>
        <v>3.2339202299676608</v>
      </c>
      <c r="G185" s="17">
        <f t="shared" si="193"/>
        <v>3.373313343328336</v>
      </c>
      <c r="H185" s="17">
        <f t="shared" ref="H185" si="194">H197/H211*1000</f>
        <v>4.3137254901960782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95">IF(C185/$I185&gt;1,2^((1-$I185/C185)/LN(10/3)),2^(-LOG($I185/C185,10/3)))</f>
        <v>0.91886129981741882</v>
      </c>
      <c r="M185" s="17">
        <f t="shared" si="195"/>
        <v>0.8710830388745251</v>
      </c>
      <c r="N185" s="17">
        <f t="shared" si="195"/>
        <v>0.86965136712669755</v>
      </c>
      <c r="O185" s="17">
        <f t="shared" si="195"/>
        <v>0.77812788479935235</v>
      </c>
      <c r="P185" s="17">
        <f t="shared" si="195"/>
        <v>0.79726437257619076</v>
      </c>
      <c r="Q185" s="17">
        <f t="shared" si="195"/>
        <v>0.91851549778208019</v>
      </c>
    </row>
    <row r="186" spans="1:17">
      <c r="A186" s="9">
        <v>2</v>
      </c>
      <c r="B186" s="15" t="s">
        <v>176</v>
      </c>
      <c r="C186" s="17">
        <f t="shared" ref="C186:G186" si="196">C198/C211*1000</f>
        <v>5.0359712230215825</v>
      </c>
      <c r="D186" s="17">
        <f t="shared" si="196"/>
        <v>5.0071530758226039</v>
      </c>
      <c r="E186" s="17">
        <f t="shared" si="196"/>
        <v>4.9928673323823105</v>
      </c>
      <c r="F186" s="17">
        <f t="shared" si="196"/>
        <v>5.030542579949695</v>
      </c>
      <c r="G186" s="17">
        <f t="shared" si="196"/>
        <v>5.2473763118440777</v>
      </c>
      <c r="H186" s="17">
        <f t="shared" ref="H186" si="197">H198/H211*1000</f>
        <v>1.5686274509803921</v>
      </c>
      <c r="I186" s="18">
        <f>Показатели!$E$3</f>
        <v>4</v>
      </c>
      <c r="J186" s="9">
        <v>2</v>
      </c>
      <c r="K186" s="15" t="s">
        <v>176</v>
      </c>
      <c r="L186" s="17">
        <f t="shared" si="195"/>
        <v>1.125731602789015</v>
      </c>
      <c r="M186" s="17">
        <f t="shared" si="195"/>
        <v>1.122772744215119</v>
      </c>
      <c r="N186" s="17">
        <f t="shared" si="195"/>
        <v>1.1212962325917852</v>
      </c>
      <c r="O186" s="17">
        <f t="shared" si="195"/>
        <v>1.1251762234733005</v>
      </c>
      <c r="P186" s="17">
        <f t="shared" si="195"/>
        <v>1.1466630979324661</v>
      </c>
      <c r="Q186" s="17">
        <f t="shared" si="195"/>
        <v>0.58337532022057681</v>
      </c>
    </row>
    <row r="187" spans="1:17">
      <c r="A187" s="9">
        <v>3</v>
      </c>
      <c r="B187" s="15" t="s">
        <v>177</v>
      </c>
      <c r="C187" s="17">
        <f t="shared" ref="C187:G187" si="198">C199/C211*1000</f>
        <v>0.22661870503597123</v>
      </c>
      <c r="D187" s="17">
        <f t="shared" si="198"/>
        <v>0.7188841201716738</v>
      </c>
      <c r="E187" s="17">
        <f t="shared" si="198"/>
        <v>1.3552068473609169</v>
      </c>
      <c r="F187" s="17">
        <f t="shared" si="198"/>
        <v>1.4372978799856271</v>
      </c>
      <c r="G187" s="17">
        <f t="shared" si="198"/>
        <v>1.5742128935532234</v>
      </c>
      <c r="H187" s="17">
        <f>H199/H211*1000+0.00001</f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95"/>
        <v>0.28544672028484291</v>
      </c>
      <c r="M187" s="17">
        <f t="shared" si="195"/>
        <v>0.5548405061291396</v>
      </c>
      <c r="N187" s="17">
        <f t="shared" si="195"/>
        <v>0.7992632325051543</v>
      </c>
      <c r="O187" s="17">
        <f t="shared" si="195"/>
        <v>0.82678831040155243</v>
      </c>
      <c r="P187" s="17">
        <f t="shared" si="195"/>
        <v>0.87125390597200492</v>
      </c>
      <c r="Q187" s="17">
        <f t="shared" si="195"/>
        <v>8.8737830999390996E-4</v>
      </c>
    </row>
    <row r="188" spans="1:17">
      <c r="A188" s="9">
        <v>4</v>
      </c>
      <c r="B188" s="15" t="s">
        <v>178</v>
      </c>
      <c r="C188" s="17">
        <f t="shared" ref="C188:G188" si="199">C200/C211*1000</f>
        <v>26.690647482014388</v>
      </c>
      <c r="D188" s="17">
        <f t="shared" si="199"/>
        <v>26.752503576537912</v>
      </c>
      <c r="E188" s="17">
        <f t="shared" si="199"/>
        <v>26.676176890156917</v>
      </c>
      <c r="F188" s="17">
        <f t="shared" si="199"/>
        <v>27.703916636722958</v>
      </c>
      <c r="G188" s="17">
        <f t="shared" si="199"/>
        <v>31.521739130434781</v>
      </c>
      <c r="H188" s="17">
        <f t="shared" ref="H188" si="200">H200/H211*1000</f>
        <v>33.372549019607838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95"/>
        <v>0.93492201864502555</v>
      </c>
      <c r="M188" s="17">
        <f t="shared" si="195"/>
        <v>0.93616881126612961</v>
      </c>
      <c r="N188" s="17">
        <f t="shared" si="195"/>
        <v>0.93463016755654849</v>
      </c>
      <c r="O188" s="17">
        <f t="shared" si="195"/>
        <v>0.95519418677482137</v>
      </c>
      <c r="P188" s="17">
        <f t="shared" si="195"/>
        <v>1.0281830518919204</v>
      </c>
      <c r="Q188" s="17">
        <f t="shared" si="195"/>
        <v>1.0599063236076625</v>
      </c>
    </row>
    <row r="189" spans="1:17">
      <c r="A189" s="9">
        <v>5</v>
      </c>
      <c r="B189" s="15" t="s">
        <v>179</v>
      </c>
      <c r="C189" s="17">
        <f>C201/C211*1000+0.0001</f>
        <v>1E-4</v>
      </c>
      <c r="D189" s="17">
        <f>D201/D211*1000+0.0001</f>
        <v>1E-4</v>
      </c>
      <c r="E189" s="17">
        <f>E201/E211*1000</f>
        <v>2.8887303851640511</v>
      </c>
      <c r="F189" s="17">
        <f>F201/F211*1000</f>
        <v>2.9105282069708949</v>
      </c>
      <c r="G189" s="17">
        <f>G201/G211*1000</f>
        <v>3.0359820089955023</v>
      </c>
      <c r="H189" s="17">
        <f>H201/H211*1000</f>
        <v>3.1764705882352939</v>
      </c>
      <c r="I189" s="18">
        <f>Показатели!$E$6</f>
        <v>8</v>
      </c>
      <c r="J189" s="9">
        <v>5</v>
      </c>
      <c r="K189" s="15" t="s">
        <v>179</v>
      </c>
      <c r="L189" s="17">
        <f t="shared" si="195"/>
        <v>1.503867226185416E-3</v>
      </c>
      <c r="M189" s="17">
        <f t="shared" si="195"/>
        <v>1.503867226185416E-3</v>
      </c>
      <c r="N189" s="17">
        <f t="shared" si="195"/>
        <v>0.55630473639219846</v>
      </c>
      <c r="O189" s="17">
        <f t="shared" si="195"/>
        <v>0.55871760873530407</v>
      </c>
      <c r="P189" s="17">
        <f t="shared" si="195"/>
        <v>0.57245814277750029</v>
      </c>
      <c r="Q189" s="17">
        <f t="shared" si="195"/>
        <v>0.58756248903977892</v>
      </c>
    </row>
    <row r="190" spans="1:17">
      <c r="A190" s="9">
        <v>6</v>
      </c>
      <c r="B190" s="15" t="s">
        <v>180</v>
      </c>
      <c r="C190" s="17">
        <f t="shared" ref="C190:G190" si="201">(C202-C203)/C202*100</f>
        <v>32.211289487312271</v>
      </c>
      <c r="D190" s="17">
        <f t="shared" si="201"/>
        <v>-60.828591749644382</v>
      </c>
      <c r="E190" s="17">
        <f t="shared" si="201"/>
        <v>-12.284987277353689</v>
      </c>
      <c r="F190" s="17">
        <f t="shared" si="201"/>
        <v>-5.4341775674923456</v>
      </c>
      <c r="G190" s="17">
        <f t="shared" si="201"/>
        <v>-0.71308724832214765</v>
      </c>
      <c r="H190" s="17">
        <f t="shared" ref="H190" si="202">(H202-H203)/H202*100</f>
        <v>10.035516643264227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203">(ATAN((C190+2.4)/10)+3.1415/2)/3.1415*1.75</f>
        <v>1.5933453797241466</v>
      </c>
      <c r="M190" s="17">
        <f t="shared" si="203"/>
        <v>9.4399410147796556E-2</v>
      </c>
      <c r="N190" s="17">
        <f t="shared" si="203"/>
        <v>0.44070903113891158</v>
      </c>
      <c r="O190" s="17">
        <f t="shared" si="203"/>
        <v>0.71089640625721739</v>
      </c>
      <c r="P190" s="17">
        <f t="shared" si="203"/>
        <v>0.96809449497283584</v>
      </c>
      <c r="Q190" s="17">
        <f t="shared" si="203"/>
        <v>1.3727492583603929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-9.2724679029957215</v>
      </c>
      <c r="F191" s="17">
        <f>(F205-F204)/F211*1000</f>
        <v>-8.9831117499101687</v>
      </c>
      <c r="G191" s="17">
        <f>(G205-G204)/G211*1000</f>
        <v>-7.8710644677661161</v>
      </c>
      <c r="H191" s="17">
        <f>(H205-H204)/H211*1000</f>
        <v>-9.0196078431372548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204">(ATAN(E191/10)+3.1415/2)/3.1415*1.75</f>
        <v>0.45850598008021515</v>
      </c>
      <c r="O191" s="17">
        <f t="shared" si="204"/>
        <v>0.46729915186533322</v>
      </c>
      <c r="P191" s="17">
        <f t="shared" si="204"/>
        <v>0.5035368481355299</v>
      </c>
      <c r="Q191" s="17">
        <f t="shared" si="204"/>
        <v>0.46617607296486069</v>
      </c>
    </row>
    <row r="192" spans="1:17">
      <c r="A192" s="9">
        <v>8</v>
      </c>
      <c r="B192" s="15" t="s">
        <v>182</v>
      </c>
      <c r="C192" s="17">
        <f t="shared" ref="C192:H192" si="205">(C206-C207)/C211*1000</f>
        <v>12.589928057553957</v>
      </c>
      <c r="D192" s="17">
        <f t="shared" si="205"/>
        <v>10.014306151645208</v>
      </c>
      <c r="E192" s="17">
        <f t="shared" si="205"/>
        <v>1.783166904422254</v>
      </c>
      <c r="F192" s="17">
        <f t="shared" si="205"/>
        <v>-32.339202299676607</v>
      </c>
      <c r="G192" s="17">
        <f t="shared" si="205"/>
        <v>-36.356821589205396</v>
      </c>
      <c r="H192" s="17">
        <f t="shared" si="205"/>
        <v>-19.215686274509803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1.3761018632143713</v>
      </c>
      <c r="M192" s="17">
        <f>(ATAN(D192/10)+3.1415/2)/3.1415*1.75</f>
        <v>1.3129110868145302</v>
      </c>
      <c r="N192" s="17">
        <f t="shared" si="204"/>
        <v>0.97329968593699157</v>
      </c>
      <c r="O192" s="17">
        <f t="shared" si="204"/>
        <v>0.16703383774522085</v>
      </c>
      <c r="P192" s="17">
        <f t="shared" si="204"/>
        <v>0.14949662901850802</v>
      </c>
      <c r="Q192" s="17">
        <f t="shared" si="204"/>
        <v>0.26727354695718769</v>
      </c>
    </row>
    <row r="193" spans="1:17">
      <c r="A193" s="9">
        <v>9</v>
      </c>
      <c r="B193" s="15" t="s">
        <v>183</v>
      </c>
      <c r="C193" s="17">
        <f t="shared" ref="C193:G193" si="206">C208/C211*1000</f>
        <v>0.35971223021582732</v>
      </c>
      <c r="D193" s="17">
        <f t="shared" si="206"/>
        <v>0.35765379113018597</v>
      </c>
      <c r="E193" s="17">
        <f t="shared" si="206"/>
        <v>0.35663338088445079</v>
      </c>
      <c r="F193" s="17">
        <f t="shared" si="206"/>
        <v>0.35932446999640677</v>
      </c>
      <c r="G193" s="17">
        <f t="shared" si="206"/>
        <v>0.3748125937031484</v>
      </c>
      <c r="H193" s="17">
        <f t="shared" ref="H193" si="207">H208/H211*1000</f>
        <v>0.39215686274509803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208">IF(C193/$I193&gt;1,2^((1-$I193/C193)/LN(10/3)),2^(-LOG($I193/C193,10/3)))</f>
        <v>0.4395186949508843</v>
      </c>
      <c r="M193" s="17">
        <f t="shared" si="208"/>
        <v>0.43806893102382316</v>
      </c>
      <c r="N193" s="17">
        <f t="shared" si="208"/>
        <v>0.43734894121325574</v>
      </c>
      <c r="O193" s="17">
        <f t="shared" si="208"/>
        <v>0.43924586406058519</v>
      </c>
      <c r="P193" s="17">
        <f t="shared" si="208"/>
        <v>0.4500482312200525</v>
      </c>
      <c r="Q193" s="17">
        <f t="shared" si="208"/>
        <v>0.46192278380496676</v>
      </c>
    </row>
    <row r="194" spans="1:17">
      <c r="A194" s="9">
        <v>10</v>
      </c>
      <c r="B194" s="15" t="s">
        <v>184</v>
      </c>
      <c r="C194" s="17">
        <f t="shared" ref="C194:G194" si="209">C209/C211*100</f>
        <v>7.1942446043165464E-2</v>
      </c>
      <c r="D194" s="17">
        <f t="shared" si="209"/>
        <v>7.1530758226037189E-2</v>
      </c>
      <c r="E194" s="17">
        <f t="shared" si="209"/>
        <v>7.1326676176890161E-2</v>
      </c>
      <c r="F194" s="17">
        <f t="shared" si="209"/>
        <v>7.1864893999281351E-2</v>
      </c>
      <c r="G194" s="17">
        <f t="shared" si="209"/>
        <v>7.4962518740629688E-2</v>
      </c>
      <c r="H194" s="17">
        <f t="shared" ref="H194" si="210">H209/H211*100</f>
        <v>7.8431372549019607E-2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208"/>
        <v>1.1919535216284365</v>
      </c>
      <c r="M194" s="17">
        <f t="shared" si="208"/>
        <v>1.189211769866424</v>
      </c>
      <c r="N194" s="17">
        <f t="shared" si="208"/>
        <v>1.1878432598768753</v>
      </c>
      <c r="O194" s="17">
        <f t="shared" si="208"/>
        <v>1.1914389621169987</v>
      </c>
      <c r="P194" s="17">
        <f t="shared" si="208"/>
        <v>1.2113235950331189</v>
      </c>
      <c r="Q194" s="17">
        <f t="shared" si="208"/>
        <v>1.2320719728226426</v>
      </c>
    </row>
    <row r="195" spans="1:17" ht="16" thickBot="1">
      <c r="A195" s="9">
        <v>11</v>
      </c>
      <c r="B195" s="15" t="s">
        <v>185</v>
      </c>
      <c r="C195" s="17">
        <f t="shared" ref="C195:G195" si="211">C210/C211*1000</f>
        <v>3.5971223021582737</v>
      </c>
      <c r="D195" s="17">
        <f t="shared" si="211"/>
        <v>3.5765379113018598</v>
      </c>
      <c r="E195" s="17">
        <f t="shared" si="211"/>
        <v>3.566333808844508</v>
      </c>
      <c r="F195" s="17">
        <f t="shared" si="211"/>
        <v>3.5932446999640675</v>
      </c>
      <c r="G195" s="17">
        <f t="shared" si="211"/>
        <v>3.7481259370314843</v>
      </c>
      <c r="H195" s="17">
        <f t="shared" ref="H195" si="212">H210/H211*1000</f>
        <v>3.9215686274509802</v>
      </c>
      <c r="I195" s="18">
        <f>Показатели!$E$12</f>
        <v>5</v>
      </c>
      <c r="J195" s="9">
        <v>11</v>
      </c>
      <c r="K195" s="16" t="s">
        <v>185</v>
      </c>
      <c r="L195" s="17">
        <f t="shared" si="208"/>
        <v>0.82730185739031747</v>
      </c>
      <c r="M195" s="17">
        <f t="shared" si="208"/>
        <v>0.82457298054522854</v>
      </c>
      <c r="N195" s="17">
        <f t="shared" si="208"/>
        <v>0.8232177505756566</v>
      </c>
      <c r="O195" s="17">
        <f t="shared" si="208"/>
        <v>0.82678831040155243</v>
      </c>
      <c r="P195" s="17">
        <f t="shared" si="208"/>
        <v>0.84712150331895075</v>
      </c>
      <c r="Q195" s="17">
        <f t="shared" si="208"/>
        <v>0.86947286066059082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12</v>
      </c>
      <c r="D197" s="17">
        <v>11</v>
      </c>
      <c r="E197" s="17">
        <v>11</v>
      </c>
      <c r="F197" s="17">
        <v>9</v>
      </c>
      <c r="G197" s="17">
        <v>9</v>
      </c>
      <c r="H197" s="17">
        <v>11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14</v>
      </c>
      <c r="D198" s="17">
        <v>14</v>
      </c>
      <c r="E198" s="17">
        <v>14</v>
      </c>
      <c r="F198" s="17">
        <v>14</v>
      </c>
      <c r="G198" s="17">
        <v>14</v>
      </c>
      <c r="H198" s="17">
        <v>4</v>
      </c>
      <c r="K198" s="15" t="s">
        <v>187</v>
      </c>
      <c r="L198" s="17">
        <f>L185</f>
        <v>0.91886129981741882</v>
      </c>
      <c r="M198" s="17">
        <f>N185</f>
        <v>0.86965136712669755</v>
      </c>
      <c r="N198" s="17">
        <f>P185</f>
        <v>0.79726437257619076</v>
      </c>
      <c r="O198" s="17">
        <f>Q185</f>
        <v>0.91851549778208019</v>
      </c>
    </row>
    <row r="199" spans="1:17">
      <c r="A199" s="9">
        <v>3</v>
      </c>
      <c r="B199" s="10" t="s">
        <v>189</v>
      </c>
      <c r="C199" s="17">
        <v>0.63</v>
      </c>
      <c r="D199" s="17">
        <v>2.0099999999999998</v>
      </c>
      <c r="E199" s="21">
        <f>TREND(F199:G199,F196:G196,E196)</f>
        <v>3.8000000000000114</v>
      </c>
      <c r="F199" s="17">
        <v>4</v>
      </c>
      <c r="G199" s="17">
        <v>4.2</v>
      </c>
      <c r="H199" s="17">
        <v>0</v>
      </c>
      <c r="K199" s="15" t="s">
        <v>190</v>
      </c>
      <c r="L199" s="17">
        <f t="shared" ref="L199:L208" si="213">L186</f>
        <v>1.125731602789015</v>
      </c>
      <c r="M199" s="17">
        <f t="shared" ref="M199:M208" si="214">N186</f>
        <v>1.1212962325917852</v>
      </c>
      <c r="N199" s="17">
        <f t="shared" ref="N199:N208" si="215">P186</f>
        <v>1.1466630979324661</v>
      </c>
      <c r="O199" s="17">
        <f t="shared" ref="O199:O208" si="216">Q186</f>
        <v>0.58337532022057681</v>
      </c>
    </row>
    <row r="200" spans="1:17">
      <c r="A200" s="9">
        <v>4</v>
      </c>
      <c r="B200" s="10" t="s">
        <v>191</v>
      </c>
      <c r="C200" s="17">
        <v>74.2</v>
      </c>
      <c r="D200" s="17">
        <v>74.8</v>
      </c>
      <c r="E200" s="17">
        <v>74.8</v>
      </c>
      <c r="F200" s="17">
        <v>77.099999999999994</v>
      </c>
      <c r="G200" s="17">
        <v>84.1</v>
      </c>
      <c r="H200" s="17">
        <v>85.1</v>
      </c>
      <c r="K200" s="15" t="s">
        <v>192</v>
      </c>
      <c r="L200" s="17">
        <f t="shared" si="213"/>
        <v>0.28544672028484291</v>
      </c>
      <c r="M200" s="17">
        <f t="shared" si="214"/>
        <v>0.7992632325051543</v>
      </c>
      <c r="N200" s="17">
        <f t="shared" si="215"/>
        <v>0.87125390597200492</v>
      </c>
      <c r="O200" s="17">
        <f t="shared" si="216"/>
        <v>8.8737830999390996E-4</v>
      </c>
    </row>
    <row r="201" spans="1:17">
      <c r="A201" s="9">
        <v>5</v>
      </c>
      <c r="B201" s="10" t="s">
        <v>193</v>
      </c>
      <c r="C201" s="17"/>
      <c r="D201" s="17"/>
      <c r="E201" s="17">
        <v>8.1</v>
      </c>
      <c r="F201" s="17">
        <v>8.1</v>
      </c>
      <c r="G201" s="17">
        <v>8.1</v>
      </c>
      <c r="H201" s="17">
        <v>8.1</v>
      </c>
      <c r="K201" s="15" t="s">
        <v>194</v>
      </c>
      <c r="L201" s="17">
        <f t="shared" si="213"/>
        <v>0.93492201864502555</v>
      </c>
      <c r="M201" s="17">
        <f t="shared" si="214"/>
        <v>0.93463016755654849</v>
      </c>
      <c r="N201" s="17">
        <f t="shared" si="215"/>
        <v>1.0281830518919204</v>
      </c>
      <c r="O201" s="17">
        <f t="shared" si="216"/>
        <v>1.0599063236076625</v>
      </c>
    </row>
    <row r="202" spans="1:17">
      <c r="A202" s="9">
        <v>6</v>
      </c>
      <c r="B202" s="10" t="s">
        <v>195</v>
      </c>
      <c r="C202" s="17">
        <v>25103</v>
      </c>
      <c r="D202" s="17">
        <v>11248</v>
      </c>
      <c r="E202" s="17">
        <v>9825</v>
      </c>
      <c r="F202" s="17">
        <v>14372</v>
      </c>
      <c r="G202" s="17">
        <v>11920</v>
      </c>
      <c r="H202" s="17">
        <v>12107</v>
      </c>
      <c r="K202" s="15" t="s">
        <v>196</v>
      </c>
      <c r="L202" s="17">
        <f t="shared" si="213"/>
        <v>1.503867226185416E-3</v>
      </c>
      <c r="M202" s="17">
        <f t="shared" si="214"/>
        <v>0.55630473639219846</v>
      </c>
      <c r="N202" s="17">
        <f t="shared" si="215"/>
        <v>0.57245814277750029</v>
      </c>
      <c r="O202" s="17">
        <f t="shared" si="216"/>
        <v>0.58756248903977892</v>
      </c>
    </row>
    <row r="203" spans="1:17">
      <c r="A203" s="9">
        <v>7</v>
      </c>
      <c r="B203" s="10" t="s">
        <v>197</v>
      </c>
      <c r="C203" s="17">
        <v>17017</v>
      </c>
      <c r="D203" s="17">
        <v>18090</v>
      </c>
      <c r="E203" s="17">
        <v>11032</v>
      </c>
      <c r="F203" s="17">
        <v>15153</v>
      </c>
      <c r="G203" s="17">
        <v>12005</v>
      </c>
      <c r="H203" s="17">
        <v>10892</v>
      </c>
      <c r="K203" s="15" t="s">
        <v>198</v>
      </c>
      <c r="L203" s="17">
        <f t="shared" si="213"/>
        <v>1.5933453797241466</v>
      </c>
      <c r="M203" s="17">
        <f t="shared" si="214"/>
        <v>0.44070903113891158</v>
      </c>
      <c r="N203" s="17">
        <f t="shared" si="215"/>
        <v>0.96809449497283584</v>
      </c>
      <c r="O203" s="17">
        <f t="shared" si="216"/>
        <v>1.3727492583603929</v>
      </c>
    </row>
    <row r="204" spans="1:17">
      <c r="A204" s="9">
        <v>8</v>
      </c>
      <c r="B204" s="10" t="s">
        <v>199</v>
      </c>
      <c r="C204" s="17"/>
      <c r="D204" s="17"/>
      <c r="E204" s="17">
        <v>41</v>
      </c>
      <c r="F204" s="17">
        <v>35</v>
      </c>
      <c r="G204" s="17">
        <v>30</v>
      </c>
      <c r="H204" s="17">
        <v>38</v>
      </c>
      <c r="K204" s="15" t="s">
        <v>200</v>
      </c>
      <c r="L204" s="17">
        <f>N191</f>
        <v>0.45850598008021515</v>
      </c>
      <c r="M204" s="17">
        <f>O191</f>
        <v>0.46729915186533322</v>
      </c>
      <c r="N204" s="17">
        <f t="shared" si="215"/>
        <v>0.5035368481355299</v>
      </c>
      <c r="O204" s="17">
        <f t="shared" si="216"/>
        <v>0.46617607296486069</v>
      </c>
    </row>
    <row r="205" spans="1:17">
      <c r="A205" s="9">
        <v>9</v>
      </c>
      <c r="B205" s="10" t="s">
        <v>201</v>
      </c>
      <c r="C205" s="17"/>
      <c r="D205" s="17"/>
      <c r="E205" s="17">
        <v>15</v>
      </c>
      <c r="F205" s="17">
        <v>10</v>
      </c>
      <c r="G205" s="17">
        <v>9</v>
      </c>
      <c r="H205" s="17">
        <v>15</v>
      </c>
      <c r="K205" s="15" t="s">
        <v>202</v>
      </c>
      <c r="L205" s="17">
        <f t="shared" si="213"/>
        <v>1.3761018632143713</v>
      </c>
      <c r="M205" s="17">
        <f t="shared" si="214"/>
        <v>0.97329968593699157</v>
      </c>
      <c r="N205" s="17">
        <f t="shared" si="215"/>
        <v>0.14949662901850802</v>
      </c>
      <c r="O205" s="17">
        <f t="shared" si="216"/>
        <v>0.26727354695718769</v>
      </c>
    </row>
    <row r="206" spans="1:17">
      <c r="A206" s="9">
        <v>10</v>
      </c>
      <c r="B206" s="10" t="s">
        <v>203</v>
      </c>
      <c r="C206" s="17">
        <v>206</v>
      </c>
      <c r="D206" s="17">
        <v>175</v>
      </c>
      <c r="E206" s="17">
        <v>209</v>
      </c>
      <c r="F206" s="17">
        <v>141</v>
      </c>
      <c r="G206" s="17">
        <v>144</v>
      </c>
      <c r="H206" s="17">
        <v>111</v>
      </c>
      <c r="K206" s="15" t="s">
        <v>204</v>
      </c>
      <c r="L206" s="17">
        <f t="shared" si="213"/>
        <v>0.4395186949508843</v>
      </c>
      <c r="M206" s="17">
        <f t="shared" si="214"/>
        <v>0.43734894121325574</v>
      </c>
      <c r="N206" s="17">
        <f t="shared" si="215"/>
        <v>0.4500482312200525</v>
      </c>
      <c r="O206" s="17">
        <f t="shared" si="216"/>
        <v>0.46192278380496676</v>
      </c>
    </row>
    <row r="207" spans="1:17">
      <c r="A207" s="9">
        <v>11</v>
      </c>
      <c r="B207" s="10" t="s">
        <v>205</v>
      </c>
      <c r="C207" s="17">
        <v>171</v>
      </c>
      <c r="D207" s="17">
        <v>147</v>
      </c>
      <c r="E207" s="17">
        <v>204</v>
      </c>
      <c r="F207" s="17">
        <v>231</v>
      </c>
      <c r="G207" s="17">
        <v>241</v>
      </c>
      <c r="H207" s="17">
        <v>160</v>
      </c>
      <c r="K207" s="15" t="s">
        <v>206</v>
      </c>
      <c r="L207" s="17">
        <f t="shared" si="213"/>
        <v>1.1919535216284365</v>
      </c>
      <c r="M207" s="17">
        <f t="shared" si="214"/>
        <v>1.1878432598768753</v>
      </c>
      <c r="N207" s="17">
        <f t="shared" si="215"/>
        <v>1.2113235950331189</v>
      </c>
      <c r="O207" s="17">
        <f t="shared" si="216"/>
        <v>1.2320719728226426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 t="shared" si="213"/>
        <v>0.82730185739031747</v>
      </c>
      <c r="M208" s="17">
        <f t="shared" si="214"/>
        <v>0.8232177505756566</v>
      </c>
      <c r="N208" s="17">
        <f t="shared" si="215"/>
        <v>0.84712150331895075</v>
      </c>
      <c r="O208" s="17">
        <f t="shared" si="216"/>
        <v>0.86947286066059082</v>
      </c>
    </row>
    <row r="209" spans="1:8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</row>
    <row r="210" spans="1:8">
      <c r="A210" s="9">
        <v>14</v>
      </c>
      <c r="B210" s="10" t="s">
        <v>211</v>
      </c>
      <c r="C210" s="17">
        <v>10</v>
      </c>
      <c r="D210" s="17">
        <v>10</v>
      </c>
      <c r="E210" s="17">
        <v>10</v>
      </c>
      <c r="F210" s="17">
        <v>10</v>
      </c>
      <c r="G210" s="21">
        <v>10</v>
      </c>
      <c r="H210" s="21">
        <v>10</v>
      </c>
    </row>
    <row r="211" spans="1:8">
      <c r="A211" s="9">
        <v>15</v>
      </c>
      <c r="B211" s="10" t="s">
        <v>213</v>
      </c>
      <c r="C211" s="17">
        <v>2780</v>
      </c>
      <c r="D211" s="17">
        <v>2796</v>
      </c>
      <c r="E211" s="17">
        <v>2804</v>
      </c>
      <c r="F211" s="17">
        <v>2783</v>
      </c>
      <c r="G211" s="17">
        <v>2668</v>
      </c>
      <c r="H211" s="17">
        <v>2550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81"/>
  <sheetViews>
    <sheetView topLeftCell="A43" zoomScaleNormal="100" workbookViewId="0">
      <selection activeCell="I58" sqref="I58"/>
    </sheetView>
  </sheetViews>
  <sheetFormatPr baseColWidth="10" defaultColWidth="8.83203125" defaultRowHeight="15"/>
  <cols>
    <col min="2" max="2" width="73.5" customWidth="1"/>
    <col min="11" max="11" width="72.83203125" customWidth="1"/>
  </cols>
  <sheetData>
    <row r="1" spans="1:17" ht="16">
      <c r="A1" s="20" t="s">
        <v>379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9.582477754962353</v>
      </c>
      <c r="D5" s="17">
        <f t="shared" si="0"/>
        <v>6.825356198276598</v>
      </c>
      <c r="E5" s="17">
        <f t="shared" si="0"/>
        <v>8.2339823312462475</v>
      </c>
      <c r="F5" s="17">
        <f t="shared" si="0"/>
        <v>7.9433603868071145</v>
      </c>
      <c r="G5" s="17">
        <f t="shared" si="0"/>
        <v>8.3259521700620027</v>
      </c>
      <c r="H5" s="17">
        <f t="shared" ref="H5" si="1">H17/H31*1000</f>
        <v>8.2107732563385358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1.3169466628470161</v>
      </c>
      <c r="M5" s="17">
        <f t="shared" si="2"/>
        <v>1.1664538157935151</v>
      </c>
      <c r="N5" s="17">
        <f t="shared" si="2"/>
        <v>1.2537244840570656</v>
      </c>
      <c r="O5" s="17">
        <f t="shared" si="2"/>
        <v>1.23779063840431</v>
      </c>
      <c r="P5" s="17">
        <f t="shared" si="2"/>
        <v>1.2585753727491098</v>
      </c>
      <c r="Q5" s="17">
        <f t="shared" si="2"/>
        <v>1.2524861718051181</v>
      </c>
    </row>
    <row r="6" spans="1:17">
      <c r="A6" s="9">
        <v>2</v>
      </c>
      <c r="B6" s="15" t="s">
        <v>176</v>
      </c>
      <c r="C6" s="17">
        <f t="shared" ref="C6:G6" si="3">C18/C31*1000</f>
        <v>6.3312799452429838</v>
      </c>
      <c r="D6" s="17">
        <f t="shared" si="3"/>
        <v>6.3134544834058532</v>
      </c>
      <c r="E6" s="17">
        <f t="shared" si="3"/>
        <v>6.3470280470023157</v>
      </c>
      <c r="F6" s="17">
        <f t="shared" si="3"/>
        <v>6.3028837851839059</v>
      </c>
      <c r="G6" s="17">
        <f t="shared" si="3"/>
        <v>6.5544729849424268</v>
      </c>
      <c r="H6" s="17">
        <f t="shared" ref="H6" si="4">H18/H31*1000</f>
        <v>4.3309573220247231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1.2361333032076021</v>
      </c>
      <c r="M6" s="17">
        <f t="shared" si="2"/>
        <v>1.2348645027651854</v>
      </c>
      <c r="N6" s="17">
        <f t="shared" si="2"/>
        <v>1.237249385827599</v>
      </c>
      <c r="O6" s="17">
        <f t="shared" si="2"/>
        <v>1.2341093191260293</v>
      </c>
      <c r="P6" s="17">
        <f t="shared" si="2"/>
        <v>1.2515388716807838</v>
      </c>
      <c r="Q6" s="17">
        <f t="shared" si="2"/>
        <v>1.0449764473731427</v>
      </c>
    </row>
    <row r="7" spans="1:17">
      <c r="A7" s="9">
        <v>3</v>
      </c>
      <c r="B7" s="15" t="s">
        <v>177</v>
      </c>
      <c r="C7" s="17">
        <f>C19/C31*1000+0.00001</f>
        <v>1.6598320396988364</v>
      </c>
      <c r="D7" s="17">
        <f>D19/D31*1000+0.00001</f>
        <v>1.6807539638256122</v>
      </c>
      <c r="E7" s="17">
        <f>E19/E31*1000+0.00001</f>
        <v>3.0019827249335278</v>
      </c>
      <c r="F7" s="17">
        <f>F19/F31*1000+0.00001</f>
        <v>2.1844341063719566</v>
      </c>
      <c r="G7" s="17">
        <f>G19/G31*1000</f>
        <v>2.2409211691762621</v>
      </c>
      <c r="H7" s="17">
        <f>H19/H31*1000</f>
        <v>3.807633312280069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0.89822804646088139</v>
      </c>
      <c r="M7" s="17">
        <f t="shared" si="2"/>
        <v>0.90472899795554562</v>
      </c>
      <c r="N7" s="17">
        <f t="shared" si="2"/>
        <v>1.2118632410979022</v>
      </c>
      <c r="O7" s="17">
        <f t="shared" si="2"/>
        <v>1.0498091350090337</v>
      </c>
      <c r="P7" s="17">
        <f t="shared" si="2"/>
        <v>1.0638508770703075</v>
      </c>
      <c r="Q7" s="17">
        <f t="shared" si="2"/>
        <v>1.3143146313414362</v>
      </c>
    </row>
    <row r="8" spans="1:17">
      <c r="A8" s="9">
        <v>4</v>
      </c>
      <c r="B8" s="15" t="s">
        <v>178</v>
      </c>
      <c r="C8" s="17">
        <f t="shared" ref="C8:G8" si="5">C20/C31*1000</f>
        <v>29.320670773442849</v>
      </c>
      <c r="D8" s="17">
        <f t="shared" si="5"/>
        <v>29.545260643289822</v>
      </c>
      <c r="E8" s="17">
        <f t="shared" si="5"/>
        <v>29.959687794836608</v>
      </c>
      <c r="F8" s="17">
        <f t="shared" si="5"/>
        <v>28.578829217751686</v>
      </c>
      <c r="G8" s="17">
        <f t="shared" si="5"/>
        <v>29.636846767050482</v>
      </c>
      <c r="H8" s="17">
        <f t="shared" ref="H8" si="6">H20/H31*1000</f>
        <v>30.506180637011635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0.98689998689175895</v>
      </c>
      <c r="M8" s="17">
        <f t="shared" si="2"/>
        <v>0.99124503373944883</v>
      </c>
      <c r="N8" s="17">
        <f t="shared" si="2"/>
        <v>0.99922616575008827</v>
      </c>
      <c r="O8" s="17">
        <f t="shared" si="2"/>
        <v>0.97244651232862467</v>
      </c>
      <c r="P8" s="17">
        <f t="shared" si="2"/>
        <v>0.99301288772201546</v>
      </c>
      <c r="Q8" s="17">
        <f t="shared" si="2"/>
        <v>1.0095984801218958</v>
      </c>
    </row>
    <row r="9" spans="1:17">
      <c r="A9" s="9">
        <v>5</v>
      </c>
      <c r="B9" s="15" t="s">
        <v>179</v>
      </c>
      <c r="C9" s="17">
        <f t="shared" ref="C9:G9" si="7">C21/C31*1000</f>
        <v>3.0287474332648872</v>
      </c>
      <c r="D9" s="17">
        <f t="shared" si="7"/>
        <v>3.0884736797201606</v>
      </c>
      <c r="E9" s="17">
        <f t="shared" si="7"/>
        <v>3.1735140235011579</v>
      </c>
      <c r="F9" s="17">
        <f t="shared" si="7"/>
        <v>3.5140735624244521</v>
      </c>
      <c r="G9" s="17">
        <f t="shared" si="7"/>
        <v>3.7201062887511069</v>
      </c>
      <c r="H9" s="17">
        <f t="shared" ref="H9" si="8">H21/H31*1000</f>
        <v>4.0151583506270869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0.57167238962303879</v>
      </c>
      <c r="M9" s="17">
        <f t="shared" si="2"/>
        <v>0.57813569104503937</v>
      </c>
      <c r="N9" s="17">
        <f t="shared" si="2"/>
        <v>0.58724757560926544</v>
      </c>
      <c r="O9" s="17">
        <f t="shared" si="2"/>
        <v>0.62274242574332461</v>
      </c>
      <c r="P9" s="17">
        <f t="shared" si="2"/>
        <v>0.64350848013736406</v>
      </c>
      <c r="Q9" s="17">
        <f t="shared" si="2"/>
        <v>0.67241554275430282</v>
      </c>
    </row>
    <row r="10" spans="1:17">
      <c r="A10" s="9">
        <v>6</v>
      </c>
      <c r="B10" s="15" t="s">
        <v>180</v>
      </c>
      <c r="C10" s="17">
        <f t="shared" ref="C10:G10" si="9">(C22-C23)/C22*100</f>
        <v>-2.8766481671321191</v>
      </c>
      <c r="D10" s="17">
        <f t="shared" si="9"/>
        <v>-0.96048908456163473</v>
      </c>
      <c r="E10" s="17">
        <f t="shared" si="9"/>
        <v>4.7038675040749514</v>
      </c>
      <c r="F10" s="17">
        <f t="shared" si="9"/>
        <v>1.9912937757940428</v>
      </c>
      <c r="G10" s="17">
        <f t="shared" si="9"/>
        <v>3.4446541572484786</v>
      </c>
      <c r="H10" s="17">
        <f t="shared" ref="H10" si="10">(H22-H23)/H22*100</f>
        <v>2.4053442215577383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0.84846797858882761</v>
      </c>
      <c r="M10" s="17">
        <f t="shared" si="11"/>
        <v>0.95464210712944964</v>
      </c>
      <c r="N10" s="17">
        <f t="shared" si="11"/>
        <v>1.2190745526937508</v>
      </c>
      <c r="O10" s="17">
        <f t="shared" si="11"/>
        <v>1.1054982191427545</v>
      </c>
      <c r="P10" s="17">
        <f t="shared" si="11"/>
        <v>1.1696387763257772</v>
      </c>
      <c r="Q10" s="17">
        <f t="shared" si="11"/>
        <v>1.1245368160346372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-5.0604683077450892</v>
      </c>
      <c r="F11" s="17">
        <f>(F25-F24)/F31*1000</f>
        <v>-9.0657917458124668</v>
      </c>
      <c r="G11" s="17">
        <f>(G25-G24)/G31*1000</f>
        <v>-5.6687333923826397</v>
      </c>
      <c r="H11" s="17">
        <f>(H25-H24)/H31*1000</f>
        <v>-11.639447802941442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0.61403282293349126</v>
      </c>
      <c r="O11" s="17">
        <f t="shared" si="12"/>
        <v>0.46476070701377559</v>
      </c>
      <c r="P11" s="17">
        <f t="shared" si="12"/>
        <v>0.58772178702284239</v>
      </c>
      <c r="Q11" s="17">
        <f t="shared" si="12"/>
        <v>0.39536368565575564</v>
      </c>
    </row>
    <row r="12" spans="1:17">
      <c r="A12" s="9">
        <v>8</v>
      </c>
      <c r="B12" s="15" t="s">
        <v>182</v>
      </c>
      <c r="C12" s="17">
        <f t="shared" ref="C12:H12" si="13">(C26-C27)/C31*1000</f>
        <v>-2.4811772758384669</v>
      </c>
      <c r="D12" s="17">
        <f t="shared" si="13"/>
        <v>2.4741916218752666</v>
      </c>
      <c r="E12" s="17">
        <f t="shared" si="13"/>
        <v>-1.6296423363924866</v>
      </c>
      <c r="F12" s="17">
        <f t="shared" si="13"/>
        <v>-16.92281125884994</v>
      </c>
      <c r="G12" s="17">
        <f t="shared" si="13"/>
        <v>-12.400354295837024</v>
      </c>
      <c r="H12" s="17">
        <f t="shared" si="13"/>
        <v>-4.7820987097356307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0.73951979096810205</v>
      </c>
      <c r="M12" s="17">
        <f>(ATAN(D12/10)+3.1415/2)/3.1415*1.75</f>
        <v>1.0101135744928109</v>
      </c>
      <c r="N12" s="17">
        <f t="shared" si="12"/>
        <v>0.7850104145073431</v>
      </c>
      <c r="O12" s="17">
        <f t="shared" si="12"/>
        <v>0.29728483075180273</v>
      </c>
      <c r="P12" s="17">
        <f t="shared" si="12"/>
        <v>0.37802128095136289</v>
      </c>
      <c r="Q12" s="17">
        <f t="shared" si="12"/>
        <v>0.62651613068733036</v>
      </c>
    </row>
    <row r="13" spans="1:17">
      <c r="A13" s="9">
        <v>9</v>
      </c>
      <c r="B13" s="15" t="s">
        <v>183</v>
      </c>
      <c r="C13" s="17">
        <f t="shared" ref="C13:G13" si="14">C28/C31*1000</f>
        <v>1.1122518822724163</v>
      </c>
      <c r="D13" s="17">
        <f t="shared" si="14"/>
        <v>1.1091203822199469</v>
      </c>
      <c r="E13" s="17">
        <f t="shared" si="14"/>
        <v>1.115018440689596</v>
      </c>
      <c r="F13" s="17">
        <f t="shared" si="14"/>
        <v>1.1224313590053532</v>
      </c>
      <c r="G13" s="17">
        <f t="shared" si="14"/>
        <v>1.1514614703277237</v>
      </c>
      <c r="H13" s="17">
        <f t="shared" ref="H13" si="15">H28/H31*1000</f>
        <v>1.1729676080483624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0.84182390401451457</v>
      </c>
      <c r="M13" s="17">
        <f t="shared" si="16"/>
        <v>0.8404585697954684</v>
      </c>
      <c r="N13" s="17">
        <f t="shared" si="16"/>
        <v>0.8430287673220096</v>
      </c>
      <c r="O13" s="17">
        <f t="shared" si="16"/>
        <v>0.84625092896210363</v>
      </c>
      <c r="P13" s="17">
        <f t="shared" si="16"/>
        <v>0.85878339087931232</v>
      </c>
      <c r="Q13" s="17">
        <f t="shared" si="16"/>
        <v>0.86798145410096839</v>
      </c>
    </row>
    <row r="14" spans="1:17">
      <c r="A14" s="9">
        <v>10</v>
      </c>
      <c r="B14" s="15" t="s">
        <v>184</v>
      </c>
      <c r="C14" s="17">
        <f t="shared" ref="C14:G14" si="17">C29/C31*100</f>
        <v>2.5667351129363452E-2</v>
      </c>
      <c r="D14" s="17">
        <f t="shared" si="17"/>
        <v>2.5595085743537239E-2</v>
      </c>
      <c r="E14" s="17">
        <f t="shared" si="17"/>
        <v>2.5731194785144525E-2</v>
      </c>
      <c r="F14" s="17">
        <f t="shared" si="17"/>
        <v>2.5902262130892761E-2</v>
      </c>
      <c r="G14" s="17">
        <f t="shared" si="17"/>
        <v>2.657218777679362E-2</v>
      </c>
      <c r="H14" s="17">
        <f t="shared" ref="H14" si="18">H29/H31*100</f>
        <v>2.7068483262654517E-2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0.68120655840737798</v>
      </c>
      <c r="M14" s="17">
        <f t="shared" si="16"/>
        <v>0.68010172565079208</v>
      </c>
      <c r="N14" s="17">
        <f t="shared" si="16"/>
        <v>0.68218153759617983</v>
      </c>
      <c r="O14" s="17">
        <f t="shared" si="16"/>
        <v>0.68478892095867794</v>
      </c>
      <c r="P14" s="17">
        <f t="shared" si="16"/>
        <v>0.69493022867194276</v>
      </c>
      <c r="Q14" s="17">
        <f t="shared" si="16"/>
        <v>0.70237333044341477</v>
      </c>
    </row>
    <row r="15" spans="1:17">
      <c r="A15" s="9">
        <v>11</v>
      </c>
      <c r="B15" s="15" t="s">
        <v>185</v>
      </c>
      <c r="C15" s="17">
        <f t="shared" ref="C15:G15" si="19">C30/C31*1000</f>
        <v>5.3901437371663246</v>
      </c>
      <c r="D15" s="17">
        <f t="shared" si="19"/>
        <v>4.9483832437505333</v>
      </c>
      <c r="E15" s="17">
        <f t="shared" si="19"/>
        <v>3.6023672699202334</v>
      </c>
      <c r="F15" s="17">
        <f t="shared" si="19"/>
        <v>3.6263166983249868</v>
      </c>
      <c r="G15" s="17">
        <f t="shared" si="19"/>
        <v>3.7201062887511069</v>
      </c>
      <c r="H15" s="17">
        <f t="shared" ref="H15" si="20">H30/H31*1000</f>
        <v>3.7895876567716322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1.0425513383367304</v>
      </c>
      <c r="M15" s="17">
        <f t="shared" si="16"/>
        <v>0.99404359472463899</v>
      </c>
      <c r="N15" s="17">
        <f t="shared" si="16"/>
        <v>0.82799612377338394</v>
      </c>
      <c r="O15" s="17">
        <f t="shared" si="16"/>
        <v>0.83116082876517694</v>
      </c>
      <c r="P15" s="17">
        <f t="shared" si="16"/>
        <v>0.84346981547004307</v>
      </c>
      <c r="Q15" s="17">
        <f t="shared" si="16"/>
        <v>0.85250386150615498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</f>
        <v>112</v>
      </c>
      <c r="D17" s="17">
        <f t="shared" ref="D17:G17" si="21">D47+D77+D107+D137+D167</f>
        <v>80</v>
      </c>
      <c r="E17" s="17">
        <f t="shared" si="21"/>
        <v>96</v>
      </c>
      <c r="F17" s="17">
        <f t="shared" si="21"/>
        <v>92</v>
      </c>
      <c r="G17" s="17">
        <f t="shared" si="21"/>
        <v>94</v>
      </c>
      <c r="H17" s="17">
        <f t="shared" ref="H17" si="22">H47+H77+H107+H137+H167</f>
        <v>91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</f>
        <v>74</v>
      </c>
      <c r="D18" s="17">
        <f t="shared" si="23"/>
        <v>74</v>
      </c>
      <c r="E18" s="17">
        <f t="shared" si="23"/>
        <v>74</v>
      </c>
      <c r="F18" s="17">
        <f t="shared" si="23"/>
        <v>73</v>
      </c>
      <c r="G18" s="17">
        <f t="shared" si="23"/>
        <v>74</v>
      </c>
      <c r="H18" s="17">
        <f t="shared" ref="H18" si="24">H48+H78+H108+H138+H168</f>
        <v>48</v>
      </c>
      <c r="K18" s="15" t="s">
        <v>187</v>
      </c>
      <c r="L18" s="17">
        <f t="shared" ref="L18:L23" si="25">L5</f>
        <v>1.3169466628470161</v>
      </c>
      <c r="M18" s="17">
        <f t="shared" ref="M18:M23" si="26">N5</f>
        <v>1.2537244840570656</v>
      </c>
      <c r="N18" s="17">
        <f t="shared" ref="N18:N28" si="27">P5</f>
        <v>1.2585753727491098</v>
      </c>
      <c r="O18" s="17">
        <f>Q5</f>
        <v>1.2524861718051181</v>
      </c>
    </row>
    <row r="19" spans="1:15">
      <c r="A19" s="9">
        <v>3</v>
      </c>
      <c r="B19" s="10" t="s">
        <v>189</v>
      </c>
      <c r="C19" s="17">
        <f t="shared" ref="C19:G19" si="28">C49+C79+C109+C139+C169</f>
        <v>19.399999999999999</v>
      </c>
      <c r="D19" s="17">
        <f t="shared" si="28"/>
        <v>19.7</v>
      </c>
      <c r="E19" s="17">
        <f t="shared" si="28"/>
        <v>35</v>
      </c>
      <c r="F19" s="17">
        <f t="shared" si="28"/>
        <v>25.299999999999997</v>
      </c>
      <c r="G19" s="17">
        <f t="shared" si="28"/>
        <v>25.299999999999997</v>
      </c>
      <c r="H19" s="17">
        <f t="shared" ref="H19" si="29">H49+H79+H109+H139+H169</f>
        <v>42.2</v>
      </c>
      <c r="K19" s="15" t="s">
        <v>190</v>
      </c>
      <c r="L19" s="17">
        <f t="shared" si="25"/>
        <v>1.2361333032076021</v>
      </c>
      <c r="M19" s="17">
        <f t="shared" si="26"/>
        <v>1.237249385827599</v>
      </c>
      <c r="N19" s="17">
        <f t="shared" si="27"/>
        <v>1.2515388716807838</v>
      </c>
      <c r="O19" s="17">
        <f t="shared" ref="O19:O28" si="30">Q6</f>
        <v>1.0449764473731427</v>
      </c>
    </row>
    <row r="20" spans="1:15">
      <c r="A20" s="9">
        <v>4</v>
      </c>
      <c r="B20" s="10" t="s">
        <v>191</v>
      </c>
      <c r="C20" s="17">
        <f t="shared" ref="C20:G20" si="31">C50+C80+C110+C140+C170</f>
        <v>342.7</v>
      </c>
      <c r="D20" s="17">
        <f t="shared" si="31"/>
        <v>346.3</v>
      </c>
      <c r="E20" s="17">
        <f t="shared" si="31"/>
        <v>349.3</v>
      </c>
      <c r="F20" s="17">
        <f t="shared" si="31"/>
        <v>331</v>
      </c>
      <c r="G20" s="17">
        <f t="shared" si="31"/>
        <v>334.59999999999997</v>
      </c>
      <c r="H20" s="17">
        <f t="shared" ref="H20" si="32">H50+H80+H110+H140+H170</f>
        <v>338.09999999999997</v>
      </c>
      <c r="K20" s="15" t="s">
        <v>192</v>
      </c>
      <c r="L20" s="17">
        <f t="shared" si="25"/>
        <v>0.89822804646088139</v>
      </c>
      <c r="M20" s="17">
        <f t="shared" si="26"/>
        <v>1.2118632410979022</v>
      </c>
      <c r="N20" s="17">
        <f t="shared" si="27"/>
        <v>1.0638508770703075</v>
      </c>
      <c r="O20" s="17">
        <f t="shared" si="30"/>
        <v>1.3143146313414362</v>
      </c>
    </row>
    <row r="21" spans="1:15">
      <c r="A21" s="9">
        <v>5</v>
      </c>
      <c r="B21" s="10" t="s">
        <v>193</v>
      </c>
      <c r="C21" s="17">
        <f t="shared" ref="C21:G21" si="33">C51+C81+C111+C141+C171</f>
        <v>35.4</v>
      </c>
      <c r="D21" s="17">
        <f t="shared" si="33"/>
        <v>36.200000000000003</v>
      </c>
      <c r="E21" s="17">
        <f t="shared" si="33"/>
        <v>37</v>
      </c>
      <c r="F21" s="17">
        <f t="shared" si="33"/>
        <v>40.700000000000003</v>
      </c>
      <c r="G21" s="17">
        <f t="shared" si="33"/>
        <v>41.999999999999993</v>
      </c>
      <c r="H21" s="17">
        <f t="shared" ref="H21" si="34">H51+H81+H111+H141+H171</f>
        <v>44.5</v>
      </c>
      <c r="K21" s="15" t="s">
        <v>194</v>
      </c>
      <c r="L21" s="17">
        <f t="shared" si="25"/>
        <v>0.98689998689175895</v>
      </c>
      <c r="M21" s="17">
        <f t="shared" si="26"/>
        <v>0.99922616575008827</v>
      </c>
      <c r="N21" s="17">
        <f t="shared" si="27"/>
        <v>0.99301288772201546</v>
      </c>
      <c r="O21" s="17">
        <f t="shared" si="30"/>
        <v>1.0095984801218958</v>
      </c>
    </row>
    <row r="22" spans="1:15">
      <c r="A22" s="9">
        <v>6</v>
      </c>
      <c r="B22" s="10" t="s">
        <v>195</v>
      </c>
      <c r="C22" s="17">
        <f t="shared" ref="C22:G22" si="35">C52+C82+C112+C142+C172</f>
        <v>452623.99999999994</v>
      </c>
      <c r="D22" s="17">
        <f t="shared" si="35"/>
        <v>443211.69999999995</v>
      </c>
      <c r="E22" s="17">
        <f t="shared" si="35"/>
        <v>456201.2</v>
      </c>
      <c r="F22" s="17">
        <f t="shared" si="35"/>
        <v>471547.7</v>
      </c>
      <c r="G22" s="17">
        <f t="shared" si="35"/>
        <v>494432.80000000005</v>
      </c>
      <c r="H22" s="17">
        <f t="shared" ref="H22" si="36">H52+H82+H112+H142+H172</f>
        <v>553405.20000000007</v>
      </c>
      <c r="K22" s="15" t="s">
        <v>196</v>
      </c>
      <c r="L22" s="17">
        <f t="shared" si="25"/>
        <v>0.57167238962303879</v>
      </c>
      <c r="M22" s="17">
        <f t="shared" si="26"/>
        <v>0.58724757560926544</v>
      </c>
      <c r="N22" s="17">
        <f t="shared" si="27"/>
        <v>0.64350848013736406</v>
      </c>
      <c r="O22" s="17">
        <f t="shared" si="30"/>
        <v>0.67241554275430282</v>
      </c>
    </row>
    <row r="23" spans="1:15">
      <c r="A23" s="9">
        <v>7</v>
      </c>
      <c r="B23" s="10" t="s">
        <v>197</v>
      </c>
      <c r="C23" s="17">
        <f t="shared" ref="C23:G23" si="37">C53+C83+C113+C143+C173</f>
        <v>465644.4</v>
      </c>
      <c r="D23" s="17">
        <f t="shared" si="37"/>
        <v>447468.7</v>
      </c>
      <c r="E23" s="17">
        <f t="shared" si="37"/>
        <v>434742.10000000003</v>
      </c>
      <c r="F23" s="17">
        <f t="shared" si="37"/>
        <v>462157.80000000005</v>
      </c>
      <c r="G23" s="17">
        <f t="shared" si="37"/>
        <v>477401.3</v>
      </c>
      <c r="H23" s="17">
        <f t="shared" ref="H23" si="38">H53+H83+H113+H143+H173</f>
        <v>540093.9</v>
      </c>
      <c r="K23" s="15" t="s">
        <v>198</v>
      </c>
      <c r="L23" s="17">
        <f t="shared" si="25"/>
        <v>0.84846797858882761</v>
      </c>
      <c r="M23" s="17">
        <f t="shared" si="26"/>
        <v>1.2190745526937508</v>
      </c>
      <c r="N23" s="17">
        <f t="shared" si="27"/>
        <v>1.1696387763257772</v>
      </c>
      <c r="O23" s="17">
        <f t="shared" si="30"/>
        <v>1.1245368160346372</v>
      </c>
    </row>
    <row r="24" spans="1:15">
      <c r="A24" s="9">
        <v>8</v>
      </c>
      <c r="B24" s="10" t="s">
        <v>199</v>
      </c>
      <c r="C24" s="17">
        <f t="shared" ref="C24:G24" si="39">C54+C84+C114+C144+C174</f>
        <v>0</v>
      </c>
      <c r="D24" s="17">
        <f t="shared" si="39"/>
        <v>0</v>
      </c>
      <c r="E24" s="17">
        <f t="shared" si="39"/>
        <v>176</v>
      </c>
      <c r="F24" s="17">
        <f t="shared" si="39"/>
        <v>193</v>
      </c>
      <c r="G24" s="17">
        <f t="shared" si="39"/>
        <v>178</v>
      </c>
      <c r="H24" s="17">
        <f t="shared" ref="H24" si="40">H54+H84+H114+H144+H174</f>
        <v>213</v>
      </c>
      <c r="K24" s="15" t="s">
        <v>200</v>
      </c>
      <c r="L24" s="17">
        <f>N11</f>
        <v>0.61403282293349126</v>
      </c>
      <c r="M24" s="17">
        <f>O11</f>
        <v>0.46476070701377559</v>
      </c>
      <c r="N24" s="17">
        <f t="shared" si="27"/>
        <v>0.58772178702284239</v>
      </c>
      <c r="O24" s="17">
        <f t="shared" si="30"/>
        <v>0.39536368565575564</v>
      </c>
    </row>
    <row r="25" spans="1:15">
      <c r="A25" s="9">
        <v>9</v>
      </c>
      <c r="B25" s="10" t="s">
        <v>201</v>
      </c>
      <c r="C25" s="17">
        <f t="shared" ref="C25:G25" si="41">C55+C85+C115+C145+C175</f>
        <v>0</v>
      </c>
      <c r="D25" s="17">
        <f t="shared" si="41"/>
        <v>0</v>
      </c>
      <c r="E25" s="17">
        <f t="shared" si="41"/>
        <v>117</v>
      </c>
      <c r="F25" s="17">
        <f t="shared" si="41"/>
        <v>88</v>
      </c>
      <c r="G25" s="17">
        <f t="shared" si="41"/>
        <v>114</v>
      </c>
      <c r="H25" s="17">
        <f t="shared" ref="H25" si="42">H55+H85+H115+H145+H175</f>
        <v>84</v>
      </c>
      <c r="K25" s="15" t="s">
        <v>202</v>
      </c>
      <c r="L25" s="17">
        <f>L12</f>
        <v>0.73951979096810205</v>
      </c>
      <c r="M25" s="17">
        <f>N12</f>
        <v>0.7850104145073431</v>
      </c>
      <c r="N25" s="17">
        <f t="shared" si="27"/>
        <v>0.37802128095136289</v>
      </c>
      <c r="O25" s="17">
        <f t="shared" si="30"/>
        <v>0.62651613068733036</v>
      </c>
    </row>
    <row r="26" spans="1:15">
      <c r="A26" s="9">
        <v>10</v>
      </c>
      <c r="B26" s="10" t="s">
        <v>203</v>
      </c>
      <c r="C26" s="17">
        <f t="shared" ref="C26:G26" si="43">C56+C86+C116+C146+C176</f>
        <v>211</v>
      </c>
      <c r="D26" s="17">
        <f t="shared" si="43"/>
        <v>608</v>
      </c>
      <c r="E26" s="17">
        <f t="shared" si="43"/>
        <v>576</v>
      </c>
      <c r="F26" s="17">
        <f t="shared" si="43"/>
        <v>526</v>
      </c>
      <c r="G26" s="17">
        <f t="shared" si="43"/>
        <v>504</v>
      </c>
      <c r="H26" s="17">
        <f t="shared" ref="H26" si="44">H56+H86+H116+H146+H176</f>
        <v>424</v>
      </c>
      <c r="K26" s="15" t="s">
        <v>204</v>
      </c>
      <c r="L26" s="17">
        <f>L13</f>
        <v>0.84182390401451457</v>
      </c>
      <c r="M26" s="17">
        <f>N13</f>
        <v>0.8430287673220096</v>
      </c>
      <c r="N26" s="17">
        <f t="shared" si="27"/>
        <v>0.85878339087931232</v>
      </c>
      <c r="O26" s="17">
        <f t="shared" si="30"/>
        <v>0.86798145410096839</v>
      </c>
    </row>
    <row r="27" spans="1:15">
      <c r="A27" s="9">
        <v>11</v>
      </c>
      <c r="B27" s="10" t="s">
        <v>205</v>
      </c>
      <c r="C27" s="17">
        <f t="shared" ref="C27:G27" si="45">C57+C87+C117+C147+C177</f>
        <v>240</v>
      </c>
      <c r="D27" s="17">
        <f t="shared" si="45"/>
        <v>579</v>
      </c>
      <c r="E27" s="17">
        <f t="shared" si="45"/>
        <v>595</v>
      </c>
      <c r="F27" s="17">
        <f t="shared" si="45"/>
        <v>722</v>
      </c>
      <c r="G27" s="17">
        <f t="shared" si="45"/>
        <v>644</v>
      </c>
      <c r="H27" s="17">
        <f t="shared" ref="H27" si="46">H57+H87+H117+H147+H177</f>
        <v>477</v>
      </c>
      <c r="K27" s="15" t="s">
        <v>206</v>
      </c>
      <c r="L27" s="17">
        <f>L14</f>
        <v>0.68120655840737798</v>
      </c>
      <c r="M27" s="17">
        <f>N14</f>
        <v>0.68218153759617983</v>
      </c>
      <c r="N27" s="17">
        <f t="shared" si="27"/>
        <v>0.69493022867194276</v>
      </c>
      <c r="O27" s="17">
        <f t="shared" si="30"/>
        <v>0.70237333044341477</v>
      </c>
    </row>
    <row r="28" spans="1:15">
      <c r="A28" s="9">
        <v>12</v>
      </c>
      <c r="B28" s="10" t="s">
        <v>207</v>
      </c>
      <c r="C28" s="17">
        <f t="shared" ref="C28:G28" si="47">C58+C88+C118+C148+C178</f>
        <v>13</v>
      </c>
      <c r="D28" s="17">
        <f t="shared" si="47"/>
        <v>13</v>
      </c>
      <c r="E28" s="17">
        <f t="shared" si="47"/>
        <v>13</v>
      </c>
      <c r="F28" s="17">
        <f t="shared" si="47"/>
        <v>13</v>
      </c>
      <c r="G28" s="17">
        <f t="shared" si="47"/>
        <v>13</v>
      </c>
      <c r="H28" s="17">
        <f t="shared" ref="H28" si="48">H58+H88+H118+H148+H178</f>
        <v>13</v>
      </c>
      <c r="K28" s="15" t="s">
        <v>208</v>
      </c>
      <c r="L28" s="17">
        <f>L15</f>
        <v>1.0425513383367304</v>
      </c>
      <c r="M28" s="17">
        <f>N15</f>
        <v>0.82799612377338394</v>
      </c>
      <c r="N28" s="17">
        <f t="shared" si="27"/>
        <v>0.84346981547004307</v>
      </c>
      <c r="O28" s="17">
        <f t="shared" si="30"/>
        <v>0.85250386150615498</v>
      </c>
    </row>
    <row r="29" spans="1:15">
      <c r="A29" s="9">
        <v>13</v>
      </c>
      <c r="B29" s="10" t="s">
        <v>209</v>
      </c>
      <c r="C29" s="17">
        <f t="shared" ref="C29:G29" si="49">C59+C89+C119+C149+C179</f>
        <v>3</v>
      </c>
      <c r="D29" s="17">
        <f t="shared" si="49"/>
        <v>3</v>
      </c>
      <c r="E29" s="17">
        <f t="shared" si="49"/>
        <v>3</v>
      </c>
      <c r="F29" s="17">
        <f t="shared" si="49"/>
        <v>3</v>
      </c>
      <c r="G29" s="17">
        <f t="shared" si="49"/>
        <v>3</v>
      </c>
      <c r="H29" s="17">
        <f t="shared" ref="H29" si="50">H59+H89+H119+H149+H179</f>
        <v>3</v>
      </c>
      <c r="M29" t="s">
        <v>210</v>
      </c>
      <c r="N29" s="52">
        <f>AVERAGE(N18:N28)</f>
        <v>0.88573197897098732</v>
      </c>
    </row>
    <row r="30" spans="1:15">
      <c r="A30" s="9">
        <v>14</v>
      </c>
      <c r="B30" s="10" t="s">
        <v>211</v>
      </c>
      <c r="C30" s="17">
        <f t="shared" ref="C30:G30" si="51">C60+C90+C120+C150+C180</f>
        <v>63</v>
      </c>
      <c r="D30" s="17">
        <f t="shared" si="51"/>
        <v>58</v>
      </c>
      <c r="E30" s="17">
        <f t="shared" si="51"/>
        <v>42</v>
      </c>
      <c r="F30" s="17">
        <f t="shared" si="51"/>
        <v>42</v>
      </c>
      <c r="G30" s="17">
        <f t="shared" si="51"/>
        <v>42</v>
      </c>
      <c r="H30" s="17">
        <f t="shared" ref="H30" si="52">H60+H90+H120+H150+H180</f>
        <v>42</v>
      </c>
      <c r="M30" t="s">
        <v>212</v>
      </c>
      <c r="N30" s="52">
        <f>STDEV(N18:N28)</f>
        <v>0.28997164679010284</v>
      </c>
    </row>
    <row r="31" spans="1:15">
      <c r="A31" s="9">
        <v>15</v>
      </c>
      <c r="B31" s="10" t="s">
        <v>213</v>
      </c>
      <c r="C31" s="17">
        <f t="shared" ref="C31:G31" si="53">C61+C91+C121+C151+C181</f>
        <v>11688</v>
      </c>
      <c r="D31" s="17">
        <f t="shared" si="53"/>
        <v>11721</v>
      </c>
      <c r="E31" s="17">
        <f t="shared" si="53"/>
        <v>11659</v>
      </c>
      <c r="F31" s="17">
        <f t="shared" si="53"/>
        <v>11582</v>
      </c>
      <c r="G31" s="17">
        <f t="shared" si="53"/>
        <v>11290</v>
      </c>
      <c r="H31" s="17">
        <f t="shared" ref="H31" si="54">H61+H91+H121+H151+H181</f>
        <v>11083</v>
      </c>
    </row>
    <row r="32" spans="1:15" ht="16">
      <c r="A32" s="20"/>
    </row>
    <row r="33" spans="1:17" ht="16">
      <c r="A33" s="20" t="s">
        <v>380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12.082853855005753</v>
      </c>
      <c r="D35" s="17">
        <f t="shared" si="55"/>
        <v>8.0828133862733988</v>
      </c>
      <c r="E35" s="17">
        <f t="shared" si="55"/>
        <v>9.5882684715172033</v>
      </c>
      <c r="F35" s="17">
        <f t="shared" si="55"/>
        <v>9.4873973378646266</v>
      </c>
      <c r="G35" s="17">
        <f t="shared" si="55"/>
        <v>10.435038212815991</v>
      </c>
      <c r="H35" s="17">
        <f t="shared" ref="H35" si="56">H47/H61*1000</f>
        <v>10.559662090813093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1.4014110372732729</v>
      </c>
      <c r="M35" s="17">
        <f t="shared" si="57"/>
        <v>1.2455539210857487</v>
      </c>
      <c r="N35" s="17">
        <f t="shared" si="57"/>
        <v>1.3171856093465126</v>
      </c>
      <c r="O35" s="17">
        <f t="shared" si="57"/>
        <v>1.3129878991760122</v>
      </c>
      <c r="P35" s="17">
        <f t="shared" si="57"/>
        <v>1.3496687273676624</v>
      </c>
      <c r="Q35" s="17">
        <f t="shared" si="57"/>
        <v>1.3540699193630217</v>
      </c>
    </row>
    <row r="36" spans="1:17">
      <c r="A36" s="9">
        <v>2</v>
      </c>
      <c r="B36" s="15" t="s">
        <v>176</v>
      </c>
      <c r="C36" s="17">
        <f t="shared" ref="C36:G36" si="58">C48/C61*1000</f>
        <v>6.3291139240506329</v>
      </c>
      <c r="D36" s="17">
        <f t="shared" si="58"/>
        <v>6.2393647192285879</v>
      </c>
      <c r="E36" s="17">
        <f t="shared" si="58"/>
        <v>6.204173716864072</v>
      </c>
      <c r="F36" s="17">
        <f t="shared" si="58"/>
        <v>6.2305295950155761</v>
      </c>
      <c r="G36" s="17">
        <f t="shared" si="58"/>
        <v>6.6137566137566131</v>
      </c>
      <c r="H36" s="17">
        <f t="shared" ref="H36" si="59">H48/H61*1000</f>
        <v>4.3747171519082819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1.2359794398079873</v>
      </c>
      <c r="M36" s="17">
        <f t="shared" si="57"/>
        <v>1.2295274846786133</v>
      </c>
      <c r="N36" s="17">
        <f t="shared" si="57"/>
        <v>1.2269561428788494</v>
      </c>
      <c r="O36" s="17">
        <f t="shared" si="57"/>
        <v>1.2288841444710257</v>
      </c>
      <c r="P36" s="17">
        <f t="shared" si="57"/>
        <v>1.2554865881902577</v>
      </c>
      <c r="Q36" s="17">
        <f t="shared" si="57"/>
        <v>1.0505492349071377</v>
      </c>
    </row>
    <row r="37" spans="1:17">
      <c r="A37" s="9">
        <v>3</v>
      </c>
      <c r="B37" s="15" t="s">
        <v>177</v>
      </c>
      <c r="C37" s="17">
        <f>C49/C61*1000+0.00001</f>
        <v>1.2514484349827388</v>
      </c>
      <c r="D37" s="17">
        <f>D49/D61*1000+0.00001</f>
        <v>1.3187848156551336</v>
      </c>
      <c r="E37" s="17">
        <f>E49/E61*1000+0.00001</f>
        <v>2.2842739593908625</v>
      </c>
      <c r="F37" s="17">
        <f>F49/F61*1000+0.00001</f>
        <v>1.6567644604927783</v>
      </c>
      <c r="G37" s="17">
        <f>G49/G61*1000</f>
        <v>1.7342739564961789</v>
      </c>
      <c r="H37" s="17">
        <f>H49/H61*1000</f>
        <v>3.9674158998340623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0.7634388974224241</v>
      </c>
      <c r="M37" s="17">
        <f t="shared" si="57"/>
        <v>0.78682501328511334</v>
      </c>
      <c r="N37" s="17">
        <f t="shared" si="57"/>
        <v>1.0742759979860339</v>
      </c>
      <c r="O37" s="17">
        <f t="shared" si="57"/>
        <v>0.89727195943524729</v>
      </c>
      <c r="P37" s="17">
        <f t="shared" si="57"/>
        <v>0.9212045245774817</v>
      </c>
      <c r="Q37" s="17">
        <f t="shared" si="57"/>
        <v>1.330419307907482</v>
      </c>
    </row>
    <row r="38" spans="1:17">
      <c r="A38" s="9">
        <v>4</v>
      </c>
      <c r="B38" s="15" t="s">
        <v>178</v>
      </c>
      <c r="C38" s="17">
        <f t="shared" ref="C38:G38" si="60">C50/C61*1000</f>
        <v>22.166283084004604</v>
      </c>
      <c r="D38" s="17">
        <f t="shared" si="60"/>
        <v>22.319909245604084</v>
      </c>
      <c r="E38" s="17">
        <f t="shared" si="60"/>
        <v>22.391426959954881</v>
      </c>
      <c r="F38" s="17">
        <f t="shared" si="60"/>
        <v>22.812234494477483</v>
      </c>
      <c r="G38" s="17">
        <f t="shared" si="60"/>
        <v>23.868312757201647</v>
      </c>
      <c r="H38" s="17">
        <f t="shared" ref="H38" si="61">H50/H61*1000</f>
        <v>24.860461608085686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0.84010678968217301</v>
      </c>
      <c r="M38" s="17">
        <f t="shared" si="57"/>
        <v>0.84345396666637107</v>
      </c>
      <c r="N38" s="17">
        <f t="shared" si="57"/>
        <v>0.8450088453464889</v>
      </c>
      <c r="O38" s="17">
        <f t="shared" si="57"/>
        <v>0.85411536002115307</v>
      </c>
      <c r="P38" s="17">
        <f t="shared" si="57"/>
        <v>0.87666083591988442</v>
      </c>
      <c r="Q38" s="17">
        <f t="shared" si="57"/>
        <v>0.89745891320455229</v>
      </c>
    </row>
    <row r="39" spans="1:17">
      <c r="A39" s="9">
        <v>5</v>
      </c>
      <c r="B39" s="15" t="s">
        <v>179</v>
      </c>
      <c r="C39" s="17">
        <f t="shared" ref="C39:G39" si="62">C51/C61*1000</f>
        <v>3.6248561565017261</v>
      </c>
      <c r="D39" s="17">
        <f t="shared" si="62"/>
        <v>3.6868973340896201</v>
      </c>
      <c r="E39" s="17">
        <f t="shared" si="62"/>
        <v>3.6661026508742243</v>
      </c>
      <c r="F39" s="17">
        <f t="shared" si="62"/>
        <v>3.6816765788728407</v>
      </c>
      <c r="G39" s="17">
        <f t="shared" si="62"/>
        <v>3.8212815990593767</v>
      </c>
      <c r="H39" s="17">
        <f t="shared" ref="H39" si="63">H51/H61*1000</f>
        <v>3.9221602051591491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0.63397053448676666</v>
      </c>
      <c r="M39" s="17">
        <f t="shared" si="57"/>
        <v>0.64019497165542527</v>
      </c>
      <c r="N39" s="17">
        <f t="shared" si="57"/>
        <v>0.63811367958398368</v>
      </c>
      <c r="O39" s="17">
        <f t="shared" si="57"/>
        <v>0.63967290752005301</v>
      </c>
      <c r="P39" s="17">
        <f t="shared" si="57"/>
        <v>0.65352694800841715</v>
      </c>
      <c r="Q39" s="17">
        <f t="shared" si="57"/>
        <v>0.66340459370438221</v>
      </c>
    </row>
    <row r="40" spans="1:17">
      <c r="A40" s="9">
        <v>6</v>
      </c>
      <c r="B40" s="15" t="s">
        <v>180</v>
      </c>
      <c r="C40" s="17">
        <f t="shared" ref="C40:G40" si="64">(C52-C53)/C52*100</f>
        <v>-2.9465818586258608</v>
      </c>
      <c r="D40" s="17">
        <f t="shared" si="64"/>
        <v>-1.0431804039781103</v>
      </c>
      <c r="E40" s="17">
        <f t="shared" si="64"/>
        <v>4.9367705590250344</v>
      </c>
      <c r="F40" s="17">
        <f t="shared" si="64"/>
        <v>1.4405322544671448</v>
      </c>
      <c r="G40" s="17">
        <f t="shared" si="64"/>
        <v>4.5939426950699307</v>
      </c>
      <c r="H40" s="17">
        <f t="shared" ref="H40" si="65">(H52-H53)/H52*100</f>
        <v>4.2295465887840438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0.84458244729826915</v>
      </c>
      <c r="M40" s="17">
        <f t="shared" si="66"/>
        <v>0.95012406052349641</v>
      </c>
      <c r="N40" s="17">
        <f t="shared" si="66"/>
        <v>1.2276027551844897</v>
      </c>
      <c r="O40" s="17">
        <f t="shared" si="66"/>
        <v>1.0792645375909884</v>
      </c>
      <c r="P40" s="17">
        <f t="shared" si="66"/>
        <v>1.2149837042110976</v>
      </c>
      <c r="Q40" s="17">
        <f t="shared" si="66"/>
        <v>1.2011179716393741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-2.1150592216582065</v>
      </c>
      <c r="F41" s="17">
        <f>(F55-F54)/F61*1000</f>
        <v>-8.2129708297932602</v>
      </c>
      <c r="G41" s="17">
        <f>(G55-G54)/G61*1000</f>
        <v>-3.2333921222810109</v>
      </c>
      <c r="H41" s="17">
        <f>(H55-H54)/H61*1000</f>
        <v>-10.710514406396138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0.75888998029065113</v>
      </c>
      <c r="O41" s="17">
        <f t="shared" si="67"/>
        <v>0.49197046242585885</v>
      </c>
      <c r="P41" s="17">
        <f t="shared" si="67"/>
        <v>0.70079155773110702</v>
      </c>
      <c r="Q41" s="17">
        <f t="shared" si="67"/>
        <v>0.41838360773198574</v>
      </c>
    </row>
    <row r="42" spans="1:17">
      <c r="A42" s="9">
        <v>8</v>
      </c>
      <c r="B42" s="15" t="s">
        <v>182</v>
      </c>
      <c r="C42" s="17">
        <f t="shared" ref="C42:H42" si="68">(C56-C57)/C61*1000</f>
        <v>2.3014959723820483</v>
      </c>
      <c r="D42" s="17">
        <f t="shared" si="68"/>
        <v>8.6500283607487223</v>
      </c>
      <c r="E42" s="17">
        <f t="shared" si="68"/>
        <v>-2.2560631697687539</v>
      </c>
      <c r="F42" s="17">
        <f t="shared" si="68"/>
        <v>-29.595015576323988</v>
      </c>
      <c r="G42" s="17">
        <f t="shared" si="68"/>
        <v>-22.045855379188712</v>
      </c>
      <c r="H42" s="17">
        <f t="shared" si="68"/>
        <v>-4.3747171519082819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1.0010125140434205</v>
      </c>
      <c r="M42" s="17">
        <f>(ATAN(D42/10)+3.1415/2)/3.1415*1.75</f>
        <v>1.2722607282630605</v>
      </c>
      <c r="N42" s="17">
        <f t="shared" si="67"/>
        <v>0.75139342033281131</v>
      </c>
      <c r="O42" s="17">
        <f t="shared" si="67"/>
        <v>0.18149188319138301</v>
      </c>
      <c r="P42" s="17">
        <f t="shared" si="67"/>
        <v>0.23719411743653168</v>
      </c>
      <c r="Q42" s="17">
        <f t="shared" si="67"/>
        <v>0.64527638830100142</v>
      </c>
    </row>
    <row r="43" spans="1:17">
      <c r="A43" s="9">
        <v>9</v>
      </c>
      <c r="B43" s="15" t="s">
        <v>183</v>
      </c>
      <c r="C43" s="17">
        <f t="shared" ref="C43:G43" si="69">C58/C61*1000</f>
        <v>0.14384349827387802</v>
      </c>
      <c r="D43" s="17">
        <f t="shared" si="69"/>
        <v>0.14180374361883155</v>
      </c>
      <c r="E43" s="17">
        <f t="shared" si="69"/>
        <v>0.14100394811054712</v>
      </c>
      <c r="F43" s="17">
        <f t="shared" si="69"/>
        <v>0.14160294534126308</v>
      </c>
      <c r="G43" s="17">
        <f t="shared" si="69"/>
        <v>0.14697236919459142</v>
      </c>
      <c r="H43" s="17">
        <f t="shared" ref="H43" si="70">H58/H61*1000</f>
        <v>0.15085231558304418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0.25930131901448794</v>
      </c>
      <c r="M43" s="17">
        <f t="shared" si="71"/>
        <v>0.25717800338786162</v>
      </c>
      <c r="N43" s="17">
        <f t="shared" si="71"/>
        <v>0.25634191038010773</v>
      </c>
      <c r="O43" s="17">
        <f t="shared" si="71"/>
        <v>0.25696828069724398</v>
      </c>
      <c r="P43" s="17">
        <f t="shared" si="71"/>
        <v>0.2625337015915053</v>
      </c>
      <c r="Q43" s="17">
        <f t="shared" si="71"/>
        <v>0.26650173213022099</v>
      </c>
    </row>
    <row r="44" spans="1:17">
      <c r="A44" s="9">
        <v>10</v>
      </c>
      <c r="B44" s="15" t="s">
        <v>184</v>
      </c>
      <c r="C44" s="17">
        <f t="shared" ref="C44:G44" si="72">C59/C61*100</f>
        <v>2.8768699654775604E-2</v>
      </c>
      <c r="D44" s="17">
        <f t="shared" si="72"/>
        <v>2.8360748723766309E-2</v>
      </c>
      <c r="E44" s="17">
        <f t="shared" si="72"/>
        <v>2.8200789622109423E-2</v>
      </c>
      <c r="F44" s="17">
        <f t="shared" si="72"/>
        <v>2.8320589068252619E-2</v>
      </c>
      <c r="G44" s="17">
        <f t="shared" si="72"/>
        <v>2.9394473838918283E-2</v>
      </c>
      <c r="H44" s="17">
        <f t="shared" ref="H44" si="73">H59/H61*100</f>
        <v>3.0170463116608839E-2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0.7274436399164842</v>
      </c>
      <c r="M44" s="17">
        <f t="shared" si="71"/>
        <v>0.7214868925540141</v>
      </c>
      <c r="N44" s="17">
        <f t="shared" si="71"/>
        <v>0.71914131813433557</v>
      </c>
      <c r="O44" s="17">
        <f t="shared" si="71"/>
        <v>0.72089853674458049</v>
      </c>
      <c r="P44" s="17">
        <f t="shared" si="71"/>
        <v>0.7365117625020724</v>
      </c>
      <c r="Q44" s="17">
        <f t="shared" si="71"/>
        <v>0.74764367108377117</v>
      </c>
    </row>
    <row r="45" spans="1:17">
      <c r="A45" s="9">
        <v>11</v>
      </c>
      <c r="B45" s="15" t="s">
        <v>185</v>
      </c>
      <c r="C45" s="17">
        <f t="shared" ref="C45:G45" si="74">C60/C61*1000</f>
        <v>4.0276179516685851</v>
      </c>
      <c r="D45" s="17">
        <f t="shared" si="74"/>
        <v>5.5303460011344292</v>
      </c>
      <c r="E45" s="17">
        <f t="shared" si="74"/>
        <v>2.6790750141003947</v>
      </c>
      <c r="F45" s="17">
        <f t="shared" si="74"/>
        <v>2.6904559614839987</v>
      </c>
      <c r="G45" s="17">
        <f t="shared" si="74"/>
        <v>2.7924750146972368</v>
      </c>
      <c r="H45" s="17">
        <f t="shared" ref="H45" si="75">H60/H61*1000</f>
        <v>2.8661939960778398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0.88293288651120938</v>
      </c>
      <c r="M45" s="17">
        <f t="shared" si="71"/>
        <v>1.0567622471206382</v>
      </c>
      <c r="N45" s="17">
        <f t="shared" si="71"/>
        <v>0.69821528284361389</v>
      </c>
      <c r="O45" s="17">
        <f t="shared" si="71"/>
        <v>0.69992136877975952</v>
      </c>
      <c r="P45" s="17">
        <f t="shared" si="71"/>
        <v>0.71508027088074</v>
      </c>
      <c r="Q45" s="17">
        <f t="shared" si="71"/>
        <v>0.72588825604716611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84</v>
      </c>
      <c r="D47" s="17">
        <v>57</v>
      </c>
      <c r="E47" s="17">
        <v>68</v>
      </c>
      <c r="F47" s="17">
        <v>67</v>
      </c>
      <c r="G47" s="17">
        <v>71</v>
      </c>
      <c r="H47" s="17">
        <v>70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44</v>
      </c>
      <c r="D48" s="17">
        <v>44</v>
      </c>
      <c r="E48" s="17">
        <v>44</v>
      </c>
      <c r="F48" s="17">
        <v>44</v>
      </c>
      <c r="G48" s="17">
        <v>45</v>
      </c>
      <c r="H48" s="17">
        <v>29</v>
      </c>
      <c r="K48" s="15" t="s">
        <v>187</v>
      </c>
      <c r="L48" s="17">
        <f t="shared" ref="L48:L53" si="76">L35</f>
        <v>1.4014110372732729</v>
      </c>
      <c r="M48" s="17">
        <f t="shared" ref="M48:M53" si="77">N35</f>
        <v>1.3171856093465126</v>
      </c>
      <c r="N48" s="17">
        <f t="shared" ref="N48:N58" si="78">P35</f>
        <v>1.3496687273676624</v>
      </c>
      <c r="O48" s="17">
        <f>Q35</f>
        <v>1.3540699193630217</v>
      </c>
    </row>
    <row r="49" spans="1:17">
      <c r="A49" s="9">
        <v>3</v>
      </c>
      <c r="B49" s="10" t="s">
        <v>189</v>
      </c>
      <c r="C49" s="17">
        <v>8.6999999999999993</v>
      </c>
      <c r="D49" s="17">
        <v>9.3000000000000007</v>
      </c>
      <c r="E49" s="17">
        <v>16.2</v>
      </c>
      <c r="F49" s="17">
        <v>11.7</v>
      </c>
      <c r="G49" s="17">
        <v>11.8</v>
      </c>
      <c r="H49" s="17">
        <v>26.3</v>
      </c>
      <c r="K49" s="15" t="s">
        <v>190</v>
      </c>
      <c r="L49" s="17">
        <f t="shared" si="76"/>
        <v>1.2359794398079873</v>
      </c>
      <c r="M49" s="17">
        <f t="shared" si="77"/>
        <v>1.2269561428788494</v>
      </c>
      <c r="N49" s="17">
        <f t="shared" si="78"/>
        <v>1.2554865881902577</v>
      </c>
      <c r="O49" s="17">
        <f t="shared" ref="O49:O58" si="79">Q36</f>
        <v>1.0505492349071377</v>
      </c>
    </row>
    <row r="50" spans="1:17">
      <c r="A50" s="9">
        <v>4</v>
      </c>
      <c r="B50" s="10" t="s">
        <v>191</v>
      </c>
      <c r="C50" s="17">
        <v>154.1</v>
      </c>
      <c r="D50" s="17">
        <v>157.4</v>
      </c>
      <c r="E50" s="17">
        <v>158.80000000000001</v>
      </c>
      <c r="F50" s="17">
        <v>161.1</v>
      </c>
      <c r="G50" s="17">
        <v>162.4</v>
      </c>
      <c r="H50" s="17">
        <v>164.8</v>
      </c>
      <c r="K50" s="15" t="s">
        <v>192</v>
      </c>
      <c r="L50" s="17">
        <f t="shared" si="76"/>
        <v>0.7634388974224241</v>
      </c>
      <c r="M50" s="17">
        <f t="shared" si="77"/>
        <v>1.0742759979860339</v>
      </c>
      <c r="N50" s="17">
        <f t="shared" si="78"/>
        <v>0.9212045245774817</v>
      </c>
      <c r="O50" s="17">
        <f t="shared" si="79"/>
        <v>1.330419307907482</v>
      </c>
    </row>
    <row r="51" spans="1:17">
      <c r="A51" s="9">
        <v>5</v>
      </c>
      <c r="B51" s="10" t="s">
        <v>193</v>
      </c>
      <c r="C51" s="17">
        <v>25.2</v>
      </c>
      <c r="D51" s="17">
        <v>26</v>
      </c>
      <c r="E51" s="17">
        <v>26</v>
      </c>
      <c r="F51" s="17">
        <v>26</v>
      </c>
      <c r="G51" s="17">
        <v>26</v>
      </c>
      <c r="H51" s="17">
        <v>26</v>
      </c>
      <c r="K51" s="15" t="s">
        <v>194</v>
      </c>
      <c r="L51" s="17">
        <f t="shared" si="76"/>
        <v>0.84010678968217301</v>
      </c>
      <c r="M51" s="17">
        <f t="shared" si="77"/>
        <v>0.8450088453464889</v>
      </c>
      <c r="N51" s="17">
        <f t="shared" si="78"/>
        <v>0.87666083591988442</v>
      </c>
      <c r="O51" s="17">
        <f t="shared" si="79"/>
        <v>0.89745891320455229</v>
      </c>
    </row>
    <row r="52" spans="1:17">
      <c r="A52" s="9">
        <v>6</v>
      </c>
      <c r="B52" s="10" t="s">
        <v>195</v>
      </c>
      <c r="C52" s="17">
        <v>424739.6</v>
      </c>
      <c r="D52" s="17">
        <v>419285.1</v>
      </c>
      <c r="E52" s="17">
        <v>426945.1</v>
      </c>
      <c r="F52" s="17">
        <v>437595.2</v>
      </c>
      <c r="G52" s="17">
        <v>460815.5</v>
      </c>
      <c r="H52" s="17">
        <v>514963</v>
      </c>
      <c r="K52" s="15" t="s">
        <v>196</v>
      </c>
      <c r="L52" s="17">
        <f t="shared" si="76"/>
        <v>0.63397053448676666</v>
      </c>
      <c r="M52" s="17">
        <f t="shared" si="77"/>
        <v>0.63811367958398368</v>
      </c>
      <c r="N52" s="17">
        <f t="shared" si="78"/>
        <v>0.65352694800841715</v>
      </c>
      <c r="O52" s="17">
        <f t="shared" si="79"/>
        <v>0.66340459370438221</v>
      </c>
    </row>
    <row r="53" spans="1:17">
      <c r="A53" s="9">
        <v>7</v>
      </c>
      <c r="B53" s="10" t="s">
        <v>197</v>
      </c>
      <c r="C53" s="17">
        <v>437254.9</v>
      </c>
      <c r="D53" s="17">
        <v>423659</v>
      </c>
      <c r="E53" s="17">
        <v>405867.8</v>
      </c>
      <c r="F53" s="17">
        <v>431291.5</v>
      </c>
      <c r="G53" s="17">
        <v>439645.9</v>
      </c>
      <c r="H53" s="17">
        <v>493182.4</v>
      </c>
      <c r="K53" s="15" t="s">
        <v>198</v>
      </c>
      <c r="L53" s="17">
        <f t="shared" si="76"/>
        <v>0.84458244729826915</v>
      </c>
      <c r="M53" s="17">
        <f t="shared" si="77"/>
        <v>1.2276027551844897</v>
      </c>
      <c r="N53" s="17">
        <f t="shared" si="78"/>
        <v>1.2149837042110976</v>
      </c>
      <c r="O53" s="17">
        <f t="shared" si="79"/>
        <v>1.2011179716393741</v>
      </c>
    </row>
    <row r="54" spans="1:17">
      <c r="A54" s="9">
        <v>8</v>
      </c>
      <c r="B54" s="10" t="s">
        <v>199</v>
      </c>
      <c r="C54" s="17"/>
      <c r="D54" s="17"/>
      <c r="E54" s="17">
        <v>93</v>
      </c>
      <c r="F54" s="17">
        <v>121</v>
      </c>
      <c r="G54" s="17">
        <v>108</v>
      </c>
      <c r="H54" s="17">
        <v>121</v>
      </c>
      <c r="K54" s="15" t="s">
        <v>200</v>
      </c>
      <c r="L54" s="17">
        <f>N41</f>
        <v>0.75888998029065113</v>
      </c>
      <c r="M54" s="17">
        <f>O41</f>
        <v>0.49197046242585885</v>
      </c>
      <c r="N54" s="17">
        <f t="shared" si="78"/>
        <v>0.70079155773110702</v>
      </c>
      <c r="O54" s="17">
        <f t="shared" si="79"/>
        <v>0.41838360773198574</v>
      </c>
    </row>
    <row r="55" spans="1:17">
      <c r="A55" s="9">
        <v>9</v>
      </c>
      <c r="B55" s="10" t="s">
        <v>201</v>
      </c>
      <c r="C55" s="17"/>
      <c r="D55" s="17"/>
      <c r="E55" s="17">
        <v>78</v>
      </c>
      <c r="F55" s="17">
        <v>63</v>
      </c>
      <c r="G55" s="17">
        <v>86</v>
      </c>
      <c r="H55" s="17">
        <v>50</v>
      </c>
      <c r="K55" s="15" t="s">
        <v>202</v>
      </c>
      <c r="L55" s="17">
        <f>L42</f>
        <v>1.0010125140434205</v>
      </c>
      <c r="M55" s="17">
        <f>N42</f>
        <v>0.75139342033281131</v>
      </c>
      <c r="N55" s="17">
        <f t="shared" si="78"/>
        <v>0.23719411743653168</v>
      </c>
      <c r="O55" s="17">
        <f t="shared" si="79"/>
        <v>0.64527638830100142</v>
      </c>
    </row>
    <row r="56" spans="1:17">
      <c r="A56" s="9">
        <v>10</v>
      </c>
      <c r="B56" s="10" t="s">
        <v>203</v>
      </c>
      <c r="C56" s="17">
        <v>21</v>
      </c>
      <c r="D56" s="17">
        <v>375</v>
      </c>
      <c r="E56" s="17">
        <v>356</v>
      </c>
      <c r="F56" s="17">
        <v>282</v>
      </c>
      <c r="G56" s="17">
        <v>284</v>
      </c>
      <c r="H56" s="17">
        <v>221</v>
      </c>
      <c r="K56" s="15" t="s">
        <v>204</v>
      </c>
      <c r="L56" s="17">
        <f>L43</f>
        <v>0.25930131901448794</v>
      </c>
      <c r="M56" s="17">
        <f>N43</f>
        <v>0.25634191038010773</v>
      </c>
      <c r="N56" s="17">
        <f t="shared" si="78"/>
        <v>0.2625337015915053</v>
      </c>
      <c r="O56" s="17">
        <f t="shared" si="79"/>
        <v>0.26650173213022099</v>
      </c>
    </row>
    <row r="57" spans="1:17">
      <c r="A57" s="9">
        <v>11</v>
      </c>
      <c r="B57" s="10" t="s">
        <v>205</v>
      </c>
      <c r="C57" s="17">
        <v>5</v>
      </c>
      <c r="D57" s="17">
        <v>314</v>
      </c>
      <c r="E57" s="17">
        <v>372</v>
      </c>
      <c r="F57" s="17">
        <v>491</v>
      </c>
      <c r="G57" s="17">
        <v>434</v>
      </c>
      <c r="H57" s="17">
        <v>250</v>
      </c>
      <c r="K57" s="15" t="s">
        <v>206</v>
      </c>
      <c r="L57" s="17">
        <f>L44</f>
        <v>0.7274436399164842</v>
      </c>
      <c r="M57" s="17">
        <f>N44</f>
        <v>0.71914131813433557</v>
      </c>
      <c r="N57" s="17">
        <f t="shared" si="78"/>
        <v>0.7365117625020724</v>
      </c>
      <c r="O57" s="17">
        <f t="shared" si="79"/>
        <v>0.74764367108377117</v>
      </c>
    </row>
    <row r="58" spans="1:17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0.88293288651120938</v>
      </c>
      <c r="M58" s="17">
        <f>N45</f>
        <v>0.69821528284361389</v>
      </c>
      <c r="N58" s="17">
        <f t="shared" si="78"/>
        <v>0.71508027088074</v>
      </c>
      <c r="O58" s="17">
        <f t="shared" si="79"/>
        <v>0.72588825604716611</v>
      </c>
    </row>
    <row r="59" spans="1:17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28</v>
      </c>
      <c r="D60" s="17">
        <v>39</v>
      </c>
      <c r="E60" s="17">
        <v>19</v>
      </c>
      <c r="F60" s="17">
        <v>19</v>
      </c>
      <c r="G60" s="21">
        <v>19</v>
      </c>
      <c r="H60" s="21">
        <v>19</v>
      </c>
    </row>
    <row r="61" spans="1:17">
      <c r="A61" s="9">
        <v>15</v>
      </c>
      <c r="B61" s="10" t="s">
        <v>213</v>
      </c>
      <c r="C61" s="17">
        <v>6952</v>
      </c>
      <c r="D61" s="17">
        <v>7052</v>
      </c>
      <c r="E61" s="17">
        <v>7092</v>
      </c>
      <c r="F61" s="17">
        <v>7062</v>
      </c>
      <c r="G61" s="17">
        <v>6804</v>
      </c>
      <c r="H61" s="17">
        <v>6629</v>
      </c>
    </row>
    <row r="63" spans="1:17" ht="16">
      <c r="A63" s="20" t="s">
        <v>381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8.8105726872246706</v>
      </c>
      <c r="D65" s="17">
        <f t="shared" si="80"/>
        <v>6.7114093959731544</v>
      </c>
      <c r="E65" s="17">
        <f t="shared" si="80"/>
        <v>7.6982294072363358</v>
      </c>
      <c r="F65" s="17">
        <f t="shared" si="80"/>
        <v>7.0643642072213506</v>
      </c>
      <c r="G65" s="17">
        <f t="shared" si="80"/>
        <v>5.6772100567721004</v>
      </c>
      <c r="H65" s="17">
        <f t="shared" ref="H65" si="81">H77/H91*1000</f>
        <v>6.5093572009764031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1.2827387593603583</v>
      </c>
      <c r="M65" s="17">
        <f t="shared" si="82"/>
        <v>1.1581312837465887</v>
      </c>
      <c r="N65" s="17">
        <f t="shared" si="82"/>
        <v>1.2235894157826113</v>
      </c>
      <c r="O65" s="17">
        <f t="shared" si="82"/>
        <v>1.1832172325168615</v>
      </c>
      <c r="P65" s="17">
        <f t="shared" si="82"/>
        <v>1.0710878036010767</v>
      </c>
      <c r="Q65" s="17">
        <f t="shared" si="82"/>
        <v>1.1428147480476554</v>
      </c>
    </row>
    <row r="66" spans="1:17">
      <c r="A66" s="9">
        <v>2</v>
      </c>
      <c r="B66" s="15" t="s">
        <v>176</v>
      </c>
      <c r="C66" s="17">
        <f t="shared" ref="C66:G66" si="83">C78/C91*1000</f>
        <v>4.4052863436123353</v>
      </c>
      <c r="D66" s="17">
        <f t="shared" si="83"/>
        <v>4.4742729306487696</v>
      </c>
      <c r="E66" s="17">
        <f t="shared" si="83"/>
        <v>4.6189376443418011</v>
      </c>
      <c r="F66" s="17">
        <f t="shared" si="83"/>
        <v>4.7095761381475665</v>
      </c>
      <c r="G66" s="17">
        <f t="shared" si="83"/>
        <v>4.8661800486618008</v>
      </c>
      <c r="H66" s="17">
        <f t="shared" ref="H66" si="84">H78/H91*1000</f>
        <v>3.2546786004882016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1.0543937224830535</v>
      </c>
      <c r="M66" s="17">
        <f t="shared" si="82"/>
        <v>1.0629265117637408</v>
      </c>
      <c r="N66" s="17">
        <f t="shared" si="82"/>
        <v>1.0801998065550662</v>
      </c>
      <c r="O66" s="17">
        <f t="shared" si="82"/>
        <v>1.0906145093944066</v>
      </c>
      <c r="P66" s="17">
        <f t="shared" si="82"/>
        <v>1.107912442694621</v>
      </c>
      <c r="Q66" s="17">
        <f t="shared" si="82"/>
        <v>0.88806241627411242</v>
      </c>
    </row>
    <row r="67" spans="1:17">
      <c r="A67" s="9">
        <v>3</v>
      </c>
      <c r="B67" s="15" t="s">
        <v>177</v>
      </c>
      <c r="C67" s="17">
        <f>C79/C91*1000+0.00001</f>
        <v>1.9823888546255508</v>
      </c>
      <c r="D67" s="17">
        <f>D79/D91*1000+0.00001</f>
        <v>1.7897191722595078</v>
      </c>
      <c r="E67" s="17">
        <f>E79/E91*1000+0.00001</f>
        <v>3.3102486451116242</v>
      </c>
      <c r="F67" s="17">
        <f>F79/F91*1000+0.00001</f>
        <v>2.3547980690737833</v>
      </c>
      <c r="G67" s="17">
        <f>G79/G91*1000</f>
        <v>2.4330900243309004</v>
      </c>
      <c r="H67" s="17">
        <f>H79/H91*1000</f>
        <v>3.4174125305126122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0.99492097545455027</v>
      </c>
      <c r="M67" s="17">
        <f t="shared" si="82"/>
        <v>0.93804676492378869</v>
      </c>
      <c r="N67" s="17">
        <f t="shared" si="82"/>
        <v>1.2559317547145912</v>
      </c>
      <c r="O67" s="17">
        <f t="shared" si="82"/>
        <v>1.0906167740648078</v>
      </c>
      <c r="P67" s="17">
        <f t="shared" si="82"/>
        <v>1.107912442694621</v>
      </c>
      <c r="Q67" s="17">
        <f t="shared" si="82"/>
        <v>1.2697059411307832</v>
      </c>
    </row>
    <row r="68" spans="1:17">
      <c r="A68" s="9">
        <v>4</v>
      </c>
      <c r="B68" s="15" t="s">
        <v>178</v>
      </c>
      <c r="C68" s="17">
        <f t="shared" ref="C68:G68" si="85">C80/C91*1000</f>
        <v>36.563876651982383</v>
      </c>
      <c r="D68" s="17">
        <f t="shared" si="85"/>
        <v>37.211036539895595</v>
      </c>
      <c r="E68" s="17">
        <f t="shared" si="85"/>
        <v>38.722093918398762</v>
      </c>
      <c r="F68" s="17">
        <f t="shared" si="85"/>
        <v>37.048665620094191</v>
      </c>
      <c r="G68" s="17">
        <f t="shared" si="85"/>
        <v>38.605028386050279</v>
      </c>
      <c r="H68" s="17">
        <f t="shared" ref="H68" si="86">H80/H91*1000</f>
        <v>38.974776240846211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1.108881158693988</v>
      </c>
      <c r="M68" s="17">
        <f t="shared" si="82"/>
        <v>1.1180283499209775</v>
      </c>
      <c r="N68" s="17">
        <f t="shared" si="82"/>
        <v>1.1384632370345547</v>
      </c>
      <c r="O68" s="17">
        <f t="shared" si="82"/>
        <v>1.1157563666934474</v>
      </c>
      <c r="P68" s="17">
        <f t="shared" si="82"/>
        <v>1.1369244386823438</v>
      </c>
      <c r="Q68" s="17">
        <f t="shared" si="82"/>
        <v>1.1417601655777261</v>
      </c>
    </row>
    <row r="69" spans="1:17">
      <c r="A69" s="9">
        <v>5</v>
      </c>
      <c r="B69" s="15" t="s">
        <v>179</v>
      </c>
      <c r="C69" s="17">
        <f>C81/C91*1000+0.0001</f>
        <v>1E-4</v>
      </c>
      <c r="D69" s="17">
        <f>D81/D91*1000+0.0001</f>
        <v>1E-4</v>
      </c>
      <c r="E69" s="17">
        <f t="shared" ref="E69:G69" si="87">E81/E91*1000</f>
        <v>0.61585835257890686</v>
      </c>
      <c r="F69" s="17">
        <f t="shared" si="87"/>
        <v>3.5321821036106753</v>
      </c>
      <c r="G69" s="17">
        <f t="shared" si="87"/>
        <v>3.6496350364963503</v>
      </c>
      <c r="H69" s="17">
        <f t="shared" ref="H69" si="88">H81/H91*1000</f>
        <v>3.6615134255492268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1.503867226185416E-3</v>
      </c>
      <c r="M69" s="17">
        <f t="shared" si="82"/>
        <v>1.503867226185416E-3</v>
      </c>
      <c r="N69" s="17">
        <f t="shared" si="82"/>
        <v>0.22849498808522434</v>
      </c>
      <c r="O69" s="17">
        <f t="shared" si="82"/>
        <v>0.62458793396558088</v>
      </c>
      <c r="P69" s="17">
        <f t="shared" si="82"/>
        <v>0.63646191771103644</v>
      </c>
      <c r="Q69" s="17">
        <f t="shared" si="82"/>
        <v>0.63765368048249804</v>
      </c>
    </row>
    <row r="70" spans="1:17">
      <c r="A70" s="9">
        <v>6</v>
      </c>
      <c r="B70" s="15" t="s">
        <v>180</v>
      </c>
      <c r="C70" s="17">
        <f t="shared" ref="C70:G70" si="89">(C82-C83)/C82*100</f>
        <v>-1.8111344392404769</v>
      </c>
      <c r="D70" s="17">
        <f t="shared" si="89"/>
        <v>-1.9566812511889558</v>
      </c>
      <c r="E70" s="17">
        <f t="shared" si="89"/>
        <v>2.2183458232438698</v>
      </c>
      <c r="F70" s="17">
        <f t="shared" si="89"/>
        <v>8.409666054681681</v>
      </c>
      <c r="G70" s="17">
        <f t="shared" si="89"/>
        <v>-3.2443998078686516</v>
      </c>
      <c r="H70" s="17">
        <f t="shared" ref="H70" si="90">(H82-H83)/H82*100</f>
        <v>-78.085317460317469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1">(ATAN((C70+2.4)/10)+3.1415/2)/3.1415*1.75</f>
        <v>0.90776543233336848</v>
      </c>
      <c r="M70" s="17">
        <f t="shared" si="91"/>
        <v>0.89967929884691389</v>
      </c>
      <c r="N70" s="17">
        <f t="shared" si="91"/>
        <v>1.116012499606492</v>
      </c>
      <c r="O70" s="17">
        <f t="shared" si="91"/>
        <v>1.3341761127671807</v>
      </c>
      <c r="P70" s="17">
        <f t="shared" si="91"/>
        <v>0.82807329114820205</v>
      </c>
      <c r="Q70" s="17">
        <f t="shared" si="91"/>
        <v>7.3152282006298433E-2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-11.547344110854503</v>
      </c>
      <c r="F71" s="17">
        <f>(F85-F84)/F91*1000</f>
        <v>-19.623233908948194</v>
      </c>
      <c r="G71" s="17">
        <f>(G85-G84)/G91*1000</f>
        <v>-3.2441200324412005</v>
      </c>
      <c r="H71" s="17">
        <f>(H85-H84)/H91*1000</f>
        <v>-13.018714401952806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2">(ATAN(E71/10)+3.1415/2)/3.1415*1.75</f>
        <v>0.39755250267657594</v>
      </c>
      <c r="O71" s="17">
        <f t="shared" si="92"/>
        <v>0.26251490385865106</v>
      </c>
      <c r="P71" s="17">
        <f t="shared" si="92"/>
        <v>0.70025068520720934</v>
      </c>
      <c r="Q71" s="17">
        <f t="shared" si="92"/>
        <v>0.36484796901373256</v>
      </c>
    </row>
    <row r="72" spans="1:17">
      <c r="A72" s="9">
        <v>8</v>
      </c>
      <c r="B72" s="15" t="s">
        <v>182</v>
      </c>
      <c r="C72" s="17">
        <f>(C86-C87)/C91*1000</f>
        <v>-12.481644640234949</v>
      </c>
      <c r="D72" s="17">
        <f>(D86-D87)/D91*1000</f>
        <v>-13.422818791946309</v>
      </c>
      <c r="E72" s="17">
        <f>(E86-E87)/E91*1000</f>
        <v>-7.6982294072363358</v>
      </c>
      <c r="F72" s="17">
        <f>(F86-F87)/F91*1000</f>
        <v>-12.558869701726845</v>
      </c>
      <c r="G72" s="17">
        <f>(G86-G87)/G91*1000+0.0001</f>
        <v>1E-4</v>
      </c>
      <c r="H72" s="17">
        <f>(H86-H87)/H91*1000+0.0001</f>
        <v>-5.695587550854353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0.37624390799029411</v>
      </c>
      <c r="M72" s="17">
        <f>(ATAN(D72/10)+3.1415/2)/3.1415*1.75</f>
        <v>0.35665523330142118</v>
      </c>
      <c r="N72" s="17">
        <f t="shared" si="92"/>
        <v>0.50953184209410074</v>
      </c>
      <c r="O72" s="17">
        <f t="shared" si="92"/>
        <v>0.37456843111444493</v>
      </c>
      <c r="P72" s="17">
        <f t="shared" si="92"/>
        <v>0.87500557058729878</v>
      </c>
      <c r="Q72" s="17">
        <f t="shared" si="92"/>
        <v>0.58659096168306202</v>
      </c>
    </row>
    <row r="73" spans="1:17">
      <c r="A73" s="9">
        <v>9</v>
      </c>
      <c r="B73" s="15" t="s">
        <v>183</v>
      </c>
      <c r="C73" s="17">
        <f t="shared" ref="C73:G73" si="93">C88/C91*1000</f>
        <v>2.9368575624082229</v>
      </c>
      <c r="D73" s="17">
        <f t="shared" si="93"/>
        <v>2.9828486204325126</v>
      </c>
      <c r="E73" s="17">
        <f t="shared" si="93"/>
        <v>3.0792917628945342</v>
      </c>
      <c r="F73" s="17">
        <f t="shared" si="93"/>
        <v>3.1397174254317113</v>
      </c>
      <c r="G73" s="17">
        <f t="shared" si="93"/>
        <v>3.2441200324412005</v>
      </c>
      <c r="H73" s="17">
        <f t="shared" ref="H73" si="94">H88/H91*1000</f>
        <v>3.2546786004882016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5">IF(C73/$I73&gt;1,2^((1-$I73/C73)/LN(10/3)),2^(-LOG($I73/C73,10/3)))</f>
        <v>1.3253404466996466</v>
      </c>
      <c r="M73" s="17">
        <f t="shared" si="95"/>
        <v>1.3313628753806668</v>
      </c>
      <c r="N73" s="17">
        <f t="shared" si="95"/>
        <v>1.3434899559582123</v>
      </c>
      <c r="O73" s="17">
        <f t="shared" si="95"/>
        <v>1.3507608368407917</v>
      </c>
      <c r="P73" s="17">
        <f t="shared" si="95"/>
        <v>1.3627703636685493</v>
      </c>
      <c r="Q73" s="17">
        <f t="shared" si="95"/>
        <v>1.3639477263332316</v>
      </c>
    </row>
    <row r="74" spans="1:17">
      <c r="A74" s="9">
        <v>10</v>
      </c>
      <c r="B74" s="15" t="s">
        <v>184</v>
      </c>
      <c r="C74" s="17">
        <f>C89/C91*100+0.0001</f>
        <v>1E-4</v>
      </c>
      <c r="D74" s="17">
        <f t="shared" ref="D74:G74" si="96">D89/D91*100+0.0001</f>
        <v>1E-4</v>
      </c>
      <c r="E74" s="17">
        <f t="shared" si="96"/>
        <v>1E-4</v>
      </c>
      <c r="F74" s="17">
        <f t="shared" si="96"/>
        <v>1E-4</v>
      </c>
      <c r="G74" s="17">
        <f t="shared" si="96"/>
        <v>1E-4</v>
      </c>
      <c r="H74" s="17">
        <f t="shared" ref="H74" si="97">H89/H91*100+0.0001</f>
        <v>1E-4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5"/>
        <v>2.7935603045913963E-2</v>
      </c>
      <c r="M74" s="17">
        <f t="shared" si="95"/>
        <v>2.7935603045913963E-2</v>
      </c>
      <c r="N74" s="17">
        <f t="shared" si="95"/>
        <v>2.7935603045913963E-2</v>
      </c>
      <c r="O74" s="17">
        <f t="shared" si="95"/>
        <v>2.7935603045913963E-2</v>
      </c>
      <c r="P74" s="17">
        <f t="shared" si="95"/>
        <v>2.7935603045913963E-2</v>
      </c>
      <c r="Q74" s="17">
        <f t="shared" si="95"/>
        <v>2.7935603045913963E-2</v>
      </c>
    </row>
    <row r="75" spans="1:17">
      <c r="A75" s="9">
        <v>11</v>
      </c>
      <c r="B75" s="15" t="s">
        <v>185</v>
      </c>
      <c r="C75" s="17">
        <f t="shared" ref="C75:G75" si="98">C90/C91*1000</f>
        <v>8.0763582966226135</v>
      </c>
      <c r="D75" s="17">
        <f t="shared" si="98"/>
        <v>3.7285607755406414</v>
      </c>
      <c r="E75" s="17">
        <f t="shared" si="98"/>
        <v>6.1585835257890684</v>
      </c>
      <c r="F75" s="17">
        <f t="shared" si="98"/>
        <v>6.2794348508634226</v>
      </c>
      <c r="G75" s="17">
        <f t="shared" si="98"/>
        <v>6.488240064882401</v>
      </c>
      <c r="H75" s="17">
        <f t="shared" ref="H75" si="99">H90/H91*1000</f>
        <v>6.5093572009764031</v>
      </c>
      <c r="I75" s="18">
        <f>Показатели!$E$12</f>
        <v>5</v>
      </c>
      <c r="J75" s="9">
        <v>11</v>
      </c>
      <c r="K75" s="15" t="s">
        <v>185</v>
      </c>
      <c r="L75" s="17">
        <f t="shared" si="95"/>
        <v>1.2451994313522752</v>
      </c>
      <c r="M75" s="17">
        <f t="shared" si="95"/>
        <v>0.84457288026165411</v>
      </c>
      <c r="N75" s="17">
        <f t="shared" si="95"/>
        <v>1.1143894688422957</v>
      </c>
      <c r="O75" s="17">
        <f t="shared" si="95"/>
        <v>1.1244592640282769</v>
      </c>
      <c r="P75" s="17">
        <f t="shared" si="95"/>
        <v>1.1411710875104628</v>
      </c>
      <c r="Q75" s="17">
        <f t="shared" si="95"/>
        <v>1.1428147480476554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12</v>
      </c>
      <c r="D77" s="17">
        <v>9</v>
      </c>
      <c r="E77" s="17">
        <v>10</v>
      </c>
      <c r="F77" s="17">
        <v>9</v>
      </c>
      <c r="G77" s="17">
        <v>7</v>
      </c>
      <c r="H77" s="17">
        <v>8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6</v>
      </c>
      <c r="D78" s="17">
        <v>6</v>
      </c>
      <c r="E78" s="17">
        <v>6</v>
      </c>
      <c r="F78" s="17">
        <v>6</v>
      </c>
      <c r="G78" s="17">
        <v>6</v>
      </c>
      <c r="H78" s="17">
        <v>4</v>
      </c>
      <c r="K78" s="15" t="s">
        <v>187</v>
      </c>
      <c r="L78" s="17">
        <f t="shared" ref="L78:L83" si="100">L65</f>
        <v>1.2827387593603583</v>
      </c>
      <c r="M78" s="17">
        <f t="shared" ref="M78:M83" si="101">N65</f>
        <v>1.2235894157826113</v>
      </c>
      <c r="N78" s="17">
        <f t="shared" ref="N78:N88" si="102">P65</f>
        <v>1.0710878036010767</v>
      </c>
      <c r="O78" s="17">
        <f>Q65</f>
        <v>1.1428147480476554</v>
      </c>
    </row>
    <row r="79" spans="1:17">
      <c r="A79" s="9">
        <v>3</v>
      </c>
      <c r="B79" s="10" t="s">
        <v>189</v>
      </c>
      <c r="C79" s="17">
        <v>2.7</v>
      </c>
      <c r="D79" s="17">
        <v>2.4</v>
      </c>
      <c r="E79" s="17">
        <v>4.3</v>
      </c>
      <c r="F79" s="17">
        <v>3</v>
      </c>
      <c r="G79" s="17">
        <v>3</v>
      </c>
      <c r="H79" s="17">
        <v>4.2</v>
      </c>
      <c r="K79" s="15" t="s">
        <v>190</v>
      </c>
      <c r="L79" s="17">
        <f t="shared" si="100"/>
        <v>1.0543937224830535</v>
      </c>
      <c r="M79" s="17">
        <f t="shared" si="101"/>
        <v>1.0801998065550662</v>
      </c>
      <c r="N79" s="17">
        <f t="shared" si="102"/>
        <v>1.107912442694621</v>
      </c>
      <c r="O79" s="17">
        <f t="shared" ref="O79:O88" si="103">Q66</f>
        <v>0.88806241627411242</v>
      </c>
    </row>
    <row r="80" spans="1:17">
      <c r="A80" s="9">
        <v>4</v>
      </c>
      <c r="B80" s="10" t="s">
        <v>191</v>
      </c>
      <c r="C80" s="17">
        <v>49.8</v>
      </c>
      <c r="D80" s="17">
        <v>49.9</v>
      </c>
      <c r="E80" s="17">
        <v>50.3</v>
      </c>
      <c r="F80" s="17">
        <v>47.2</v>
      </c>
      <c r="G80" s="17">
        <v>47.6</v>
      </c>
      <c r="H80" s="17">
        <v>47.9</v>
      </c>
      <c r="K80" s="15" t="s">
        <v>192</v>
      </c>
      <c r="L80" s="17">
        <f t="shared" si="100"/>
        <v>0.99492097545455027</v>
      </c>
      <c r="M80" s="17">
        <f t="shared" si="101"/>
        <v>1.2559317547145912</v>
      </c>
      <c r="N80" s="17">
        <f t="shared" si="102"/>
        <v>1.107912442694621</v>
      </c>
      <c r="O80" s="17">
        <f t="shared" si="103"/>
        <v>1.2697059411307832</v>
      </c>
    </row>
    <row r="81" spans="1:17">
      <c r="A81" s="9">
        <v>5</v>
      </c>
      <c r="B81" s="10" t="s">
        <v>193</v>
      </c>
      <c r="C81" s="17"/>
      <c r="D81" s="17"/>
      <c r="E81" s="17">
        <v>0.8</v>
      </c>
      <c r="F81" s="17">
        <v>4.5</v>
      </c>
      <c r="G81" s="17">
        <v>4.5</v>
      </c>
      <c r="H81" s="17">
        <v>4.5</v>
      </c>
      <c r="K81" s="15" t="s">
        <v>194</v>
      </c>
      <c r="L81" s="17">
        <f t="shared" si="100"/>
        <v>1.108881158693988</v>
      </c>
      <c r="M81" s="17">
        <f t="shared" si="101"/>
        <v>1.1384632370345547</v>
      </c>
      <c r="N81" s="17">
        <f t="shared" si="102"/>
        <v>1.1369244386823438</v>
      </c>
      <c r="O81" s="17">
        <f t="shared" si="103"/>
        <v>1.1417601655777261</v>
      </c>
    </row>
    <row r="82" spans="1:17">
      <c r="A82" s="9">
        <v>6</v>
      </c>
      <c r="B82" s="10" t="s">
        <v>195</v>
      </c>
      <c r="C82" s="17">
        <v>8668.6</v>
      </c>
      <c r="D82" s="17">
        <v>7359.4</v>
      </c>
      <c r="E82" s="17">
        <v>8713.7000000000007</v>
      </c>
      <c r="F82" s="17">
        <v>10076.5</v>
      </c>
      <c r="G82" s="17">
        <v>11450.5</v>
      </c>
      <c r="H82" s="17">
        <v>12096</v>
      </c>
      <c r="K82" s="15" t="s">
        <v>196</v>
      </c>
      <c r="L82" s="17">
        <f t="shared" si="100"/>
        <v>1.503867226185416E-3</v>
      </c>
      <c r="M82" s="17">
        <f t="shared" si="101"/>
        <v>0.22849498808522434</v>
      </c>
      <c r="N82" s="17">
        <f t="shared" si="102"/>
        <v>0.63646191771103644</v>
      </c>
      <c r="O82" s="17">
        <f t="shared" si="103"/>
        <v>0.63765368048249804</v>
      </c>
    </row>
    <row r="83" spans="1:17">
      <c r="A83" s="9">
        <v>7</v>
      </c>
      <c r="B83" s="10" t="s">
        <v>197</v>
      </c>
      <c r="C83" s="17">
        <v>8825.6</v>
      </c>
      <c r="D83" s="17">
        <v>7503.4</v>
      </c>
      <c r="E83" s="17">
        <v>8520.4</v>
      </c>
      <c r="F83" s="17">
        <v>9229.1</v>
      </c>
      <c r="G83" s="17">
        <v>11822</v>
      </c>
      <c r="H83" s="17">
        <v>21541.200000000001</v>
      </c>
      <c r="K83" s="15" t="s">
        <v>198</v>
      </c>
      <c r="L83" s="17">
        <f t="shared" si="100"/>
        <v>0.90776543233336848</v>
      </c>
      <c r="M83" s="17">
        <f t="shared" si="101"/>
        <v>1.116012499606492</v>
      </c>
      <c r="N83" s="17">
        <f t="shared" si="102"/>
        <v>0.82807329114820205</v>
      </c>
      <c r="O83" s="17">
        <f t="shared" si="103"/>
        <v>7.3152282006298433E-2</v>
      </c>
    </row>
    <row r="84" spans="1:17">
      <c r="A84" s="9">
        <v>8</v>
      </c>
      <c r="B84" s="10" t="s">
        <v>199</v>
      </c>
      <c r="C84" s="17"/>
      <c r="D84" s="17"/>
      <c r="E84" s="17">
        <v>19</v>
      </c>
      <c r="F84" s="17">
        <v>30</v>
      </c>
      <c r="G84" s="17">
        <v>14</v>
      </c>
      <c r="H84" s="17">
        <v>24</v>
      </c>
      <c r="K84" s="15" t="s">
        <v>200</v>
      </c>
      <c r="L84" s="17">
        <f>N71</f>
        <v>0.39755250267657594</v>
      </c>
      <c r="M84" s="17">
        <f>O71</f>
        <v>0.26251490385865106</v>
      </c>
      <c r="N84" s="17">
        <f t="shared" si="102"/>
        <v>0.70025068520720934</v>
      </c>
      <c r="O84" s="17">
        <f t="shared" si="103"/>
        <v>0.36484796901373256</v>
      </c>
    </row>
    <row r="85" spans="1:17">
      <c r="A85" s="9">
        <v>9</v>
      </c>
      <c r="B85" s="10" t="s">
        <v>201</v>
      </c>
      <c r="C85" s="17"/>
      <c r="D85" s="17"/>
      <c r="E85" s="17">
        <v>4</v>
      </c>
      <c r="F85" s="17">
        <v>5</v>
      </c>
      <c r="G85" s="17">
        <v>10</v>
      </c>
      <c r="H85" s="17">
        <v>8</v>
      </c>
      <c r="K85" s="15" t="s">
        <v>202</v>
      </c>
      <c r="L85" s="17">
        <f>L72</f>
        <v>0.37624390799029411</v>
      </c>
      <c r="M85" s="17">
        <f>N72</f>
        <v>0.50953184209410074</v>
      </c>
      <c r="N85" s="17">
        <f t="shared" si="102"/>
        <v>0.87500557058729878</v>
      </c>
      <c r="O85" s="17">
        <f t="shared" si="103"/>
        <v>0.58659096168306202</v>
      </c>
    </row>
    <row r="86" spans="1:17">
      <c r="A86" s="9">
        <v>10</v>
      </c>
      <c r="B86" s="10" t="s">
        <v>203</v>
      </c>
      <c r="C86" s="17">
        <v>57</v>
      </c>
      <c r="D86" s="17">
        <v>77</v>
      </c>
      <c r="E86" s="17">
        <v>54</v>
      </c>
      <c r="F86" s="17">
        <v>50</v>
      </c>
      <c r="G86" s="17">
        <v>51</v>
      </c>
      <c r="H86" s="17">
        <v>45</v>
      </c>
      <c r="K86" s="15" t="s">
        <v>204</v>
      </c>
      <c r="L86" s="17">
        <f>L73</f>
        <v>1.3253404466996466</v>
      </c>
      <c r="M86" s="17">
        <f>N73</f>
        <v>1.3434899559582123</v>
      </c>
      <c r="N86" s="17">
        <f t="shared" si="102"/>
        <v>1.3627703636685493</v>
      </c>
      <c r="O86" s="17">
        <f t="shared" si="103"/>
        <v>1.3639477263332316</v>
      </c>
    </row>
    <row r="87" spans="1:17">
      <c r="A87" s="9">
        <v>11</v>
      </c>
      <c r="B87" s="10" t="s">
        <v>205</v>
      </c>
      <c r="C87" s="17">
        <v>74</v>
      </c>
      <c r="D87" s="17">
        <v>95</v>
      </c>
      <c r="E87" s="17">
        <v>64</v>
      </c>
      <c r="F87" s="17">
        <v>66</v>
      </c>
      <c r="G87" s="17">
        <v>51</v>
      </c>
      <c r="H87" s="17">
        <v>52</v>
      </c>
      <c r="K87" s="15" t="s">
        <v>206</v>
      </c>
      <c r="L87" s="17">
        <f>L74</f>
        <v>2.7935603045913963E-2</v>
      </c>
      <c r="M87" s="17">
        <f>N74</f>
        <v>2.7935603045913963E-2</v>
      </c>
      <c r="N87" s="17">
        <f t="shared" si="102"/>
        <v>2.7935603045913963E-2</v>
      </c>
      <c r="O87" s="17">
        <f t="shared" si="103"/>
        <v>2.7935603045913963E-2</v>
      </c>
    </row>
    <row r="88" spans="1:17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K88" s="15" t="s">
        <v>208</v>
      </c>
      <c r="L88" s="17">
        <f>L75</f>
        <v>1.2451994313522752</v>
      </c>
      <c r="M88" s="17">
        <f>N75</f>
        <v>1.1143894688422957</v>
      </c>
      <c r="N88" s="17">
        <f t="shared" si="102"/>
        <v>1.1411710875104628</v>
      </c>
      <c r="O88" s="17">
        <f t="shared" si="103"/>
        <v>1.1428147480476554</v>
      </c>
    </row>
    <row r="89" spans="1:17">
      <c r="A89" s="9">
        <v>13</v>
      </c>
      <c r="B89" s="10" t="s">
        <v>209</v>
      </c>
      <c r="C89" s="17"/>
      <c r="D89" s="17"/>
      <c r="E89" s="17"/>
      <c r="F89" s="17"/>
      <c r="G89" s="17"/>
      <c r="H89" s="17"/>
    </row>
    <row r="90" spans="1:17">
      <c r="A90" s="9">
        <v>14</v>
      </c>
      <c r="B90" s="10" t="s">
        <v>211</v>
      </c>
      <c r="C90" s="17">
        <v>11</v>
      </c>
      <c r="D90" s="17">
        <v>5</v>
      </c>
      <c r="E90" s="17">
        <v>8</v>
      </c>
      <c r="F90" s="17">
        <v>8</v>
      </c>
      <c r="G90" s="21">
        <v>8</v>
      </c>
      <c r="H90" s="21">
        <v>8</v>
      </c>
    </row>
    <row r="91" spans="1:17">
      <c r="A91" s="9">
        <v>15</v>
      </c>
      <c r="B91" s="10" t="s">
        <v>213</v>
      </c>
      <c r="C91" s="17">
        <v>1362</v>
      </c>
      <c r="D91" s="17">
        <v>1341</v>
      </c>
      <c r="E91" s="17">
        <v>1299</v>
      </c>
      <c r="F91" s="17">
        <v>1274</v>
      </c>
      <c r="G91" s="17">
        <v>1233</v>
      </c>
      <c r="H91" s="17">
        <v>1229</v>
      </c>
    </row>
    <row r="93" spans="1:17" ht="16">
      <c r="A93" s="20" t="s">
        <v>382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4">C107/C121*1000</f>
        <v>6.756756756756757</v>
      </c>
      <c r="D95" s="17">
        <f t="shared" si="104"/>
        <v>5.6657223796034</v>
      </c>
      <c r="E95" s="17">
        <f t="shared" si="104"/>
        <v>7.2674418604651159</v>
      </c>
      <c r="F95" s="17">
        <f t="shared" si="104"/>
        <v>7.1942446043165473</v>
      </c>
      <c r="G95" s="17">
        <f t="shared" si="104"/>
        <v>7.0821529745042495</v>
      </c>
      <c r="H95" s="17">
        <f t="shared" ref="H95" si="105">H107/H121*1000</f>
        <v>4.2674253200568995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6">IF(C95/$I95&gt;1,2^((1-$I95/C95)/LN(10/3)),2^(-LOG($I95/C95,10/3)))</f>
        <v>1.1614698639028538</v>
      </c>
      <c r="M95" s="17">
        <f t="shared" si="106"/>
        <v>1.0699872210868158</v>
      </c>
      <c r="N95" s="17">
        <f t="shared" si="106"/>
        <v>1.1967668062786803</v>
      </c>
      <c r="O95" s="17">
        <f t="shared" si="106"/>
        <v>1.1919535216284367</v>
      </c>
      <c r="P95" s="17">
        <f t="shared" si="106"/>
        <v>1.1844288708690949</v>
      </c>
      <c r="Q95" s="17">
        <f t="shared" si="106"/>
        <v>0.91282673055508001</v>
      </c>
    </row>
    <row r="96" spans="1:17">
      <c r="A96" s="9">
        <v>2</v>
      </c>
      <c r="B96" s="15" t="s">
        <v>176</v>
      </c>
      <c r="C96" s="17">
        <f t="shared" ref="C96:G96" si="107">C108/C121*1000</f>
        <v>6.756756756756757</v>
      </c>
      <c r="D96" s="17">
        <f t="shared" si="107"/>
        <v>7.0821529745042495</v>
      </c>
      <c r="E96" s="17">
        <f t="shared" si="107"/>
        <v>7.2674418604651159</v>
      </c>
      <c r="F96" s="17">
        <f t="shared" si="107"/>
        <v>7.1942446043165473</v>
      </c>
      <c r="G96" s="17">
        <f t="shared" si="107"/>
        <v>7.0821529745042495</v>
      </c>
      <c r="H96" s="17">
        <f t="shared" ref="H96" si="108">H108/H121*1000</f>
        <v>4.2674253200568995</v>
      </c>
      <c r="I96" s="18">
        <f>Показатели!$E$3</f>
        <v>4</v>
      </c>
      <c r="J96" s="9">
        <v>2</v>
      </c>
      <c r="K96" s="15" t="s">
        <v>176</v>
      </c>
      <c r="L96" s="17">
        <f t="shared" si="106"/>
        <v>1.2647726593974775</v>
      </c>
      <c r="M96" s="17">
        <f t="shared" si="106"/>
        <v>1.2847342438236218</v>
      </c>
      <c r="N96" s="17">
        <f t="shared" si="106"/>
        <v>1.295429373137285</v>
      </c>
      <c r="O96" s="17">
        <f t="shared" si="106"/>
        <v>1.2912596170274202</v>
      </c>
      <c r="P96" s="17">
        <f t="shared" si="106"/>
        <v>1.2847342438236218</v>
      </c>
      <c r="Q96" s="17">
        <f t="shared" si="106"/>
        <v>1.0367369606545926</v>
      </c>
    </row>
    <row r="97" spans="1:17">
      <c r="A97" s="9">
        <v>3</v>
      </c>
      <c r="B97" s="15" t="s">
        <v>177</v>
      </c>
      <c r="C97" s="17">
        <f>C109/C121*1000+0.00001</f>
        <v>1.3513613513513514</v>
      </c>
      <c r="D97" s="17">
        <f>D109/D121*1000+0.00001</f>
        <v>1.5580836543909351</v>
      </c>
      <c r="E97" s="17">
        <f>E109/E121*1000+0.00001</f>
        <v>2.7616379069767443</v>
      </c>
      <c r="F97" s="17">
        <f>F109/F121*1000+0.00001</f>
        <v>2.0143984892086331</v>
      </c>
      <c r="G97" s="17">
        <f>G109/G121*1000</f>
        <v>1.9830028328611895</v>
      </c>
      <c r="H97" s="17">
        <f>H109/H121*1000</f>
        <v>3.9829302987197721</v>
      </c>
      <c r="I97" s="18">
        <f>Показатели!$E$4</f>
        <v>2</v>
      </c>
      <c r="J97" s="9">
        <v>3</v>
      </c>
      <c r="K97" s="15" t="s">
        <v>177</v>
      </c>
      <c r="L97" s="17">
        <f t="shared" si="106"/>
        <v>0.79795673946133627</v>
      </c>
      <c r="M97" s="17">
        <f t="shared" si="106"/>
        <v>0.86610338096436501</v>
      </c>
      <c r="N97" s="17">
        <f t="shared" si="106"/>
        <v>1.172077833259747</v>
      </c>
      <c r="O97" s="17">
        <f t="shared" si="106"/>
        <v>1.0041235779728697</v>
      </c>
      <c r="P97" s="17">
        <f t="shared" si="106"/>
        <v>0.99509836702093579</v>
      </c>
      <c r="Q97" s="17">
        <f t="shared" si="106"/>
        <v>1.3319241722094852</v>
      </c>
    </row>
    <row r="98" spans="1:17">
      <c r="A98" s="9">
        <v>4</v>
      </c>
      <c r="B98" s="15" t="s">
        <v>178</v>
      </c>
      <c r="C98" s="17">
        <f t="shared" ref="C98:G98" si="109">C110/C121*1000</f>
        <v>62.972972972972968</v>
      </c>
      <c r="D98" s="17">
        <f t="shared" si="109"/>
        <v>66.005665722379604</v>
      </c>
      <c r="E98" s="17">
        <f t="shared" si="109"/>
        <v>68.45930232558139</v>
      </c>
      <c r="F98" s="17">
        <f t="shared" si="109"/>
        <v>51.223021582733814</v>
      </c>
      <c r="G98" s="17">
        <f t="shared" si="109"/>
        <v>50.849858356940508</v>
      </c>
      <c r="H98" s="17">
        <f t="shared" ref="H98" si="110">H110/H121*1000</f>
        <v>51.635846372688476</v>
      </c>
      <c r="I98" s="18">
        <f>Показатели!$E$5</f>
        <v>30</v>
      </c>
      <c r="J98" s="9">
        <v>4</v>
      </c>
      <c r="K98" s="15" t="s">
        <v>178</v>
      </c>
      <c r="L98" s="17">
        <f t="shared" si="106"/>
        <v>1.3518150880508037</v>
      </c>
      <c r="M98" s="17">
        <f t="shared" si="106"/>
        <v>1.3689578023801705</v>
      </c>
      <c r="N98" s="17">
        <f t="shared" si="106"/>
        <v>1.3818567634638423</v>
      </c>
      <c r="O98" s="17">
        <f t="shared" si="106"/>
        <v>1.2693872237631754</v>
      </c>
      <c r="P98" s="17">
        <f t="shared" si="106"/>
        <v>1.2662501057531963</v>
      </c>
      <c r="Q98" s="17">
        <f t="shared" si="106"/>
        <v>1.2728137885106721</v>
      </c>
    </row>
    <row r="99" spans="1:17">
      <c r="A99" s="9">
        <v>5</v>
      </c>
      <c r="B99" s="15" t="s">
        <v>179</v>
      </c>
      <c r="C99" s="17">
        <f t="shared" ref="C99:G99" si="111">C111/C121*1000</f>
        <v>1.6216216216216215</v>
      </c>
      <c r="D99" s="17">
        <f t="shared" si="111"/>
        <v>1.6997167138810199</v>
      </c>
      <c r="E99" s="17">
        <f t="shared" si="111"/>
        <v>1.7441860465116279</v>
      </c>
      <c r="F99" s="17">
        <f t="shared" si="111"/>
        <v>1.7266187050359711</v>
      </c>
      <c r="G99" s="17">
        <f t="shared" si="111"/>
        <v>2.5495750708215299</v>
      </c>
      <c r="H99" s="17">
        <f t="shared" ref="H99" si="112">H111/H121*1000</f>
        <v>2.5604551920341394</v>
      </c>
      <c r="I99" s="18">
        <f>Показатели!$E$6</f>
        <v>8</v>
      </c>
      <c r="J99" s="9">
        <v>5</v>
      </c>
      <c r="K99" s="15" t="s">
        <v>179</v>
      </c>
      <c r="L99" s="17">
        <f t="shared" si="106"/>
        <v>0.39897666997177095</v>
      </c>
      <c r="M99" s="17">
        <f t="shared" si="106"/>
        <v>0.40992808696987476</v>
      </c>
      <c r="N99" s="17">
        <f t="shared" si="106"/>
        <v>0.41606871825086694</v>
      </c>
      <c r="O99" s="17">
        <f t="shared" si="106"/>
        <v>0.41365092869515874</v>
      </c>
      <c r="P99" s="17">
        <f t="shared" si="106"/>
        <v>0.51770975017424092</v>
      </c>
      <c r="Q99" s="17">
        <f t="shared" si="106"/>
        <v>0.5189805247249909</v>
      </c>
    </row>
    <row r="100" spans="1:17">
      <c r="A100" s="9">
        <v>6</v>
      </c>
      <c r="B100" s="15" t="s">
        <v>180</v>
      </c>
      <c r="C100" s="17">
        <f t="shared" ref="C100:G100" si="113">(C112-C113)/C112*100</f>
        <v>-2.333361745652915</v>
      </c>
      <c r="D100" s="17">
        <f t="shared" si="113"/>
        <v>4.0104086943211508</v>
      </c>
      <c r="E100" s="17">
        <f t="shared" si="113"/>
        <v>-1.9137690111180869</v>
      </c>
      <c r="F100" s="17">
        <f t="shared" si="113"/>
        <v>12.163856140874502</v>
      </c>
      <c r="G100" s="17">
        <f t="shared" si="113"/>
        <v>-7.7107334321889027</v>
      </c>
      <c r="H100" s="17">
        <f t="shared" ref="H100" si="114">(H112-H113)/H112*100</f>
        <v>18.604617975283269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5">(ATAN((C100+2.4)/10)+3.1415/2)/3.1415*1.75</f>
        <v>0.87871208718660609</v>
      </c>
      <c r="M100" s="17">
        <f t="shared" si="115"/>
        <v>1.1925520291599956</v>
      </c>
      <c r="N100" s="17">
        <f t="shared" si="115"/>
        <v>0.90206460637498775</v>
      </c>
      <c r="O100" s="17">
        <f t="shared" si="115"/>
        <v>1.4148451037108796</v>
      </c>
      <c r="P100" s="17">
        <f t="shared" si="115"/>
        <v>0.60304606297653418</v>
      </c>
      <c r="Q100" s="17">
        <f t="shared" si="115"/>
        <v>1.5025057481356501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-1.4534883720930232</v>
      </c>
      <c r="F101" s="17">
        <f>(F115-F114)/F121*1000</f>
        <v>-7.1942446043165473</v>
      </c>
      <c r="G101" s="17">
        <f>(G115-G114)/G121*1000</f>
        <v>-8.4985835694051008</v>
      </c>
      <c r="H101" s="17">
        <f>(H115-H114)/H121*1000</f>
        <v>-12.802275960170697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6">(ATAN(E101/10)+3.1415/2)/3.1415*1.75</f>
        <v>0.79459522433996999</v>
      </c>
      <c r="O101" s="17">
        <f t="shared" si="116"/>
        <v>0.5275937177679092</v>
      </c>
      <c r="P101" s="17">
        <f t="shared" si="116"/>
        <v>0.48260124209755806</v>
      </c>
      <c r="Q101" s="17">
        <f t="shared" si="116"/>
        <v>0.36936916184903457</v>
      </c>
    </row>
    <row r="102" spans="1:17">
      <c r="A102" s="9">
        <v>8</v>
      </c>
      <c r="B102" s="15" t="s">
        <v>182</v>
      </c>
      <c r="C102" s="17">
        <f t="shared" ref="C102:H102" si="117">(C116-C117)/C121*1000</f>
        <v>-36.486486486486491</v>
      </c>
      <c r="D102" s="17">
        <f t="shared" si="117"/>
        <v>-12.747875354107649</v>
      </c>
      <c r="E102" s="17">
        <f t="shared" si="117"/>
        <v>11.627906976744185</v>
      </c>
      <c r="F102" s="17">
        <f t="shared" si="117"/>
        <v>23.021582733812949</v>
      </c>
      <c r="G102" s="17">
        <f t="shared" si="117"/>
        <v>4.2492917847025504</v>
      </c>
      <c r="H102" s="17">
        <f t="shared" si="117"/>
        <v>-17.069701280227598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0.14899028980782458</v>
      </c>
      <c r="M102" s="17">
        <f>(ATAN(D102/10)+3.1415/2)/3.1415*1.75</f>
        <v>0.37052053267067225</v>
      </c>
      <c r="N102" s="17">
        <f t="shared" si="116"/>
        <v>1.354363141425869</v>
      </c>
      <c r="O102" s="17">
        <f t="shared" si="116"/>
        <v>1.5217517828807732</v>
      </c>
      <c r="P102" s="17">
        <f t="shared" si="116"/>
        <v>1.0988321356093349</v>
      </c>
      <c r="Q102" s="17">
        <f t="shared" si="116"/>
        <v>0.2951806174991341</v>
      </c>
    </row>
    <row r="103" spans="1:17">
      <c r="A103" s="9">
        <v>9</v>
      </c>
      <c r="B103" s="15" t="s">
        <v>183</v>
      </c>
      <c r="C103" s="17">
        <f t="shared" ref="C103:G103" si="118">C118/C121*1000</f>
        <v>2.7027027027027026</v>
      </c>
      <c r="D103" s="17">
        <f t="shared" si="118"/>
        <v>2.8328611898017</v>
      </c>
      <c r="E103" s="17">
        <f t="shared" si="118"/>
        <v>2.9069767441860463</v>
      </c>
      <c r="F103" s="17">
        <f t="shared" si="118"/>
        <v>2.8776978417266186</v>
      </c>
      <c r="G103" s="17">
        <f t="shared" si="118"/>
        <v>2.8328611898017</v>
      </c>
      <c r="H103" s="17">
        <f t="shared" ref="H103" si="119">H118/H121*1000</f>
        <v>2.8449502133712663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0">IF(C103/$I103&gt;1,2^((1-$I103/C103)/LN(10/3)),2^(-LOG($I103/C103,10/3)))</f>
        <v>1.2920032307135707</v>
      </c>
      <c r="M103" s="17">
        <f t="shared" si="120"/>
        <v>1.3111107520735648</v>
      </c>
      <c r="N103" s="17">
        <f t="shared" si="120"/>
        <v>1.3213406365837708</v>
      </c>
      <c r="O103" s="17">
        <f t="shared" si="120"/>
        <v>1.3173528976915589</v>
      </c>
      <c r="P103" s="17">
        <f t="shared" si="120"/>
        <v>1.3111107520735648</v>
      </c>
      <c r="Q103" s="17">
        <f t="shared" si="120"/>
        <v>1.3128102161771888</v>
      </c>
    </row>
    <row r="104" spans="1:17">
      <c r="A104" s="9">
        <v>10</v>
      </c>
      <c r="B104" s="15" t="s">
        <v>184</v>
      </c>
      <c r="C104" s="17">
        <f>C119/C121*100+0.0001</f>
        <v>1E-4</v>
      </c>
      <c r="D104" s="17">
        <f t="shared" ref="D104:G104" si="121">D119/D121*100+0.0001</f>
        <v>1E-4</v>
      </c>
      <c r="E104" s="17">
        <f t="shared" si="121"/>
        <v>1E-4</v>
      </c>
      <c r="F104" s="17">
        <f t="shared" si="121"/>
        <v>1E-4</v>
      </c>
      <c r="G104" s="17">
        <f t="shared" si="121"/>
        <v>1E-4</v>
      </c>
      <c r="H104" s="17">
        <f t="shared" ref="H104" si="122">H119/H121*100+0.0001</f>
        <v>1E-4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0"/>
        <v>2.7935603045913963E-2</v>
      </c>
      <c r="M104" s="17">
        <f t="shared" si="120"/>
        <v>2.7935603045913963E-2</v>
      </c>
      <c r="N104" s="17">
        <f t="shared" si="120"/>
        <v>2.7935603045913963E-2</v>
      </c>
      <c r="O104" s="17">
        <f t="shared" si="120"/>
        <v>2.7935603045913963E-2</v>
      </c>
      <c r="P104" s="17">
        <f t="shared" si="120"/>
        <v>2.7935603045913963E-2</v>
      </c>
      <c r="Q104" s="17">
        <f t="shared" si="120"/>
        <v>2.7935603045913963E-2</v>
      </c>
    </row>
    <row r="105" spans="1:17">
      <c r="A105" s="9">
        <v>11</v>
      </c>
      <c r="B105" s="15" t="s">
        <v>185</v>
      </c>
      <c r="C105" s="17">
        <f t="shared" ref="C105:G105" si="123">C120/C121*1000</f>
        <v>8.1081081081081088</v>
      </c>
      <c r="D105" s="17">
        <f t="shared" si="123"/>
        <v>5.6657223796034</v>
      </c>
      <c r="E105" s="17">
        <f t="shared" si="123"/>
        <v>5.8139534883720927</v>
      </c>
      <c r="F105" s="17">
        <f t="shared" si="123"/>
        <v>5.7553956834532372</v>
      </c>
      <c r="G105" s="17">
        <f t="shared" si="123"/>
        <v>5.6657223796034</v>
      </c>
      <c r="H105" s="17">
        <f t="shared" ref="H105" si="124">H120/H121*1000</f>
        <v>5.6899004267425326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0"/>
        <v>1.2469385405315523</v>
      </c>
      <c r="M105" s="17">
        <f t="shared" si="120"/>
        <v>1.0699872210868158</v>
      </c>
      <c r="N105" s="17">
        <f t="shared" si="120"/>
        <v>1.0839375925903947</v>
      </c>
      <c r="O105" s="17">
        <f t="shared" si="120"/>
        <v>1.0784909648827317</v>
      </c>
      <c r="P105" s="17">
        <f t="shared" si="120"/>
        <v>1.0699872210868158</v>
      </c>
      <c r="Q105" s="17">
        <f t="shared" si="120"/>
        <v>1.072299751932396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5</v>
      </c>
      <c r="D107" s="17">
        <v>4</v>
      </c>
      <c r="E107" s="17">
        <v>5</v>
      </c>
      <c r="F107" s="17">
        <v>5</v>
      </c>
      <c r="G107" s="17">
        <v>5</v>
      </c>
      <c r="H107" s="17">
        <v>3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5</v>
      </c>
      <c r="D108" s="17">
        <v>5</v>
      </c>
      <c r="E108" s="17">
        <v>5</v>
      </c>
      <c r="F108" s="17">
        <v>5</v>
      </c>
      <c r="G108" s="17">
        <v>5</v>
      </c>
      <c r="H108" s="17">
        <v>3</v>
      </c>
      <c r="K108" s="15" t="s">
        <v>187</v>
      </c>
      <c r="L108" s="17">
        <f t="shared" ref="L108:L113" si="125">L95</f>
        <v>1.1614698639028538</v>
      </c>
      <c r="M108" s="17">
        <f t="shared" ref="M108:M113" si="126">N95</f>
        <v>1.1967668062786803</v>
      </c>
      <c r="N108" s="17">
        <f t="shared" ref="N108:N118" si="127">P95</f>
        <v>1.1844288708690949</v>
      </c>
      <c r="O108" s="17">
        <f>Q95</f>
        <v>0.91282673055508001</v>
      </c>
    </row>
    <row r="109" spans="1:17">
      <c r="A109" s="9">
        <v>3</v>
      </c>
      <c r="B109" s="10" t="s">
        <v>189</v>
      </c>
      <c r="C109" s="17">
        <v>1</v>
      </c>
      <c r="D109" s="17">
        <v>1.1000000000000001</v>
      </c>
      <c r="E109" s="17">
        <v>1.9</v>
      </c>
      <c r="F109" s="17">
        <v>1.4</v>
      </c>
      <c r="G109" s="17">
        <v>1.4</v>
      </c>
      <c r="H109" s="17">
        <v>2.8</v>
      </c>
      <c r="K109" s="15" t="s">
        <v>190</v>
      </c>
      <c r="L109" s="17">
        <f t="shared" si="125"/>
        <v>1.2647726593974775</v>
      </c>
      <c r="M109" s="17">
        <f t="shared" si="126"/>
        <v>1.295429373137285</v>
      </c>
      <c r="N109" s="17">
        <f t="shared" si="127"/>
        <v>1.2847342438236218</v>
      </c>
      <c r="O109" s="17">
        <f t="shared" ref="O109:O118" si="128">Q96</f>
        <v>1.0367369606545926</v>
      </c>
    </row>
    <row r="110" spans="1:17">
      <c r="A110" s="9">
        <v>4</v>
      </c>
      <c r="B110" s="10" t="s">
        <v>191</v>
      </c>
      <c r="C110" s="17">
        <v>46.6</v>
      </c>
      <c r="D110" s="17">
        <v>46.6</v>
      </c>
      <c r="E110" s="17">
        <v>47.1</v>
      </c>
      <c r="F110" s="17">
        <v>35.6</v>
      </c>
      <c r="G110" s="17">
        <v>35.9</v>
      </c>
      <c r="H110" s="17">
        <v>36.299999999999997</v>
      </c>
      <c r="K110" s="15" t="s">
        <v>192</v>
      </c>
      <c r="L110" s="17">
        <f t="shared" si="125"/>
        <v>0.79795673946133627</v>
      </c>
      <c r="M110" s="17">
        <f t="shared" si="126"/>
        <v>1.172077833259747</v>
      </c>
      <c r="N110" s="17">
        <f t="shared" si="127"/>
        <v>0.99509836702093579</v>
      </c>
      <c r="O110" s="17">
        <f t="shared" si="128"/>
        <v>1.3319241722094852</v>
      </c>
    </row>
    <row r="111" spans="1:17">
      <c r="A111" s="9">
        <v>5</v>
      </c>
      <c r="B111" s="10" t="s">
        <v>193</v>
      </c>
      <c r="C111" s="17">
        <v>1.2</v>
      </c>
      <c r="D111" s="17">
        <v>1.2</v>
      </c>
      <c r="E111" s="17">
        <v>1.2</v>
      </c>
      <c r="F111" s="17">
        <v>1.2</v>
      </c>
      <c r="G111" s="17">
        <v>1.8</v>
      </c>
      <c r="H111" s="17">
        <v>1.8</v>
      </c>
      <c r="K111" s="15" t="s">
        <v>194</v>
      </c>
      <c r="L111" s="17">
        <f t="shared" si="125"/>
        <v>1.3518150880508037</v>
      </c>
      <c r="M111" s="17">
        <f t="shared" si="126"/>
        <v>1.3818567634638423</v>
      </c>
      <c r="N111" s="17">
        <f t="shared" si="127"/>
        <v>1.2662501057531963</v>
      </c>
      <c r="O111" s="17">
        <f t="shared" si="128"/>
        <v>1.2728137885106721</v>
      </c>
    </row>
    <row r="112" spans="1:17">
      <c r="A112" s="9">
        <v>6</v>
      </c>
      <c r="B112" s="10" t="s">
        <v>195</v>
      </c>
      <c r="C112" s="17">
        <v>4692.8</v>
      </c>
      <c r="D112" s="17">
        <v>4573.1000000000004</v>
      </c>
      <c r="E112" s="17">
        <v>4937.8999999999996</v>
      </c>
      <c r="F112" s="17">
        <v>6701</v>
      </c>
      <c r="G112" s="17">
        <v>6136.9</v>
      </c>
      <c r="H112" s="17">
        <v>7007.4</v>
      </c>
      <c r="K112" s="15" t="s">
        <v>196</v>
      </c>
      <c r="L112" s="17">
        <f t="shared" si="125"/>
        <v>0.39897666997177095</v>
      </c>
      <c r="M112" s="17">
        <f t="shared" si="126"/>
        <v>0.41606871825086694</v>
      </c>
      <c r="N112" s="17">
        <f t="shared" si="127"/>
        <v>0.51770975017424092</v>
      </c>
      <c r="O112" s="17">
        <f t="shared" si="128"/>
        <v>0.5189805247249909</v>
      </c>
    </row>
    <row r="113" spans="1:17">
      <c r="A113" s="9">
        <v>7</v>
      </c>
      <c r="B113" s="10" t="s">
        <v>197</v>
      </c>
      <c r="C113" s="17">
        <v>4802.3</v>
      </c>
      <c r="D113" s="17">
        <v>4389.7</v>
      </c>
      <c r="E113" s="17">
        <v>5032.3999999999996</v>
      </c>
      <c r="F113" s="17">
        <v>5885.9</v>
      </c>
      <c r="G113" s="17">
        <v>6610.1</v>
      </c>
      <c r="H113" s="17">
        <v>5703.7</v>
      </c>
      <c r="K113" s="15" t="s">
        <v>198</v>
      </c>
      <c r="L113" s="17">
        <f t="shared" si="125"/>
        <v>0.87871208718660609</v>
      </c>
      <c r="M113" s="17">
        <f t="shared" si="126"/>
        <v>0.90206460637498775</v>
      </c>
      <c r="N113" s="17">
        <f t="shared" si="127"/>
        <v>0.60304606297653418</v>
      </c>
      <c r="O113" s="17">
        <f t="shared" si="128"/>
        <v>1.5025057481356501</v>
      </c>
    </row>
    <row r="114" spans="1:17">
      <c r="A114" s="9">
        <v>8</v>
      </c>
      <c r="B114" s="10" t="s">
        <v>199</v>
      </c>
      <c r="C114" s="17"/>
      <c r="D114" s="17"/>
      <c r="E114" s="17">
        <v>11</v>
      </c>
      <c r="F114" s="17">
        <v>7</v>
      </c>
      <c r="G114" s="17">
        <v>11</v>
      </c>
      <c r="H114" s="17">
        <v>18</v>
      </c>
      <c r="K114" s="15" t="s">
        <v>200</v>
      </c>
      <c r="L114" s="17">
        <f>N101</f>
        <v>0.79459522433996999</v>
      </c>
      <c r="M114" s="17">
        <f>O101</f>
        <v>0.5275937177679092</v>
      </c>
      <c r="N114" s="17">
        <f t="shared" si="127"/>
        <v>0.48260124209755806</v>
      </c>
      <c r="O114" s="17">
        <f t="shared" si="128"/>
        <v>0.36936916184903457</v>
      </c>
    </row>
    <row r="115" spans="1:17">
      <c r="A115" s="9">
        <v>9</v>
      </c>
      <c r="B115" s="10" t="s">
        <v>201</v>
      </c>
      <c r="C115" s="17"/>
      <c r="D115" s="17"/>
      <c r="E115" s="17">
        <v>10</v>
      </c>
      <c r="F115" s="17">
        <v>2</v>
      </c>
      <c r="G115" s="17">
        <v>5</v>
      </c>
      <c r="H115" s="17">
        <v>9</v>
      </c>
      <c r="K115" s="15" t="s">
        <v>202</v>
      </c>
      <c r="L115" s="17">
        <f>L102</f>
        <v>0.14899028980782458</v>
      </c>
      <c r="M115" s="17">
        <f>N102</f>
        <v>1.354363141425869</v>
      </c>
      <c r="N115" s="17">
        <f t="shared" si="127"/>
        <v>1.0988321356093349</v>
      </c>
      <c r="O115" s="17">
        <f t="shared" si="128"/>
        <v>0.2951806174991341</v>
      </c>
    </row>
    <row r="116" spans="1:17">
      <c r="A116" s="9">
        <v>10</v>
      </c>
      <c r="B116" s="10" t="s">
        <v>203</v>
      </c>
      <c r="C116" s="17">
        <v>31</v>
      </c>
      <c r="D116" s="17">
        <v>39</v>
      </c>
      <c r="E116" s="17">
        <v>51</v>
      </c>
      <c r="F116" s="17">
        <v>48</v>
      </c>
      <c r="G116" s="17">
        <v>50</v>
      </c>
      <c r="H116" s="17">
        <v>40</v>
      </c>
      <c r="K116" s="15" t="s">
        <v>204</v>
      </c>
      <c r="L116" s="17">
        <f>L103</f>
        <v>1.2920032307135707</v>
      </c>
      <c r="M116" s="17">
        <f>N103</f>
        <v>1.3213406365837708</v>
      </c>
      <c r="N116" s="17">
        <f t="shared" si="127"/>
        <v>1.3111107520735648</v>
      </c>
      <c r="O116" s="17">
        <f t="shared" si="128"/>
        <v>1.3128102161771888</v>
      </c>
    </row>
    <row r="117" spans="1:17">
      <c r="A117" s="9">
        <v>11</v>
      </c>
      <c r="B117" s="10" t="s">
        <v>205</v>
      </c>
      <c r="C117" s="17">
        <v>58</v>
      </c>
      <c r="D117" s="17">
        <v>48</v>
      </c>
      <c r="E117" s="17">
        <v>43</v>
      </c>
      <c r="F117" s="17">
        <v>32</v>
      </c>
      <c r="G117" s="17">
        <v>47</v>
      </c>
      <c r="H117" s="17">
        <v>52</v>
      </c>
      <c r="K117" s="15" t="s">
        <v>206</v>
      </c>
      <c r="L117" s="17">
        <f>L104</f>
        <v>2.7935603045913963E-2</v>
      </c>
      <c r="M117" s="17">
        <f>N104</f>
        <v>2.7935603045913963E-2</v>
      </c>
      <c r="N117" s="17">
        <f t="shared" si="127"/>
        <v>2.7935603045913963E-2</v>
      </c>
      <c r="O117" s="17">
        <f t="shared" si="128"/>
        <v>2.7935603045913963E-2</v>
      </c>
    </row>
    <row r="118" spans="1:17">
      <c r="A118" s="9">
        <v>12</v>
      </c>
      <c r="B118" s="10" t="s">
        <v>207</v>
      </c>
      <c r="C118" s="17">
        <v>2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K118" s="15" t="s">
        <v>208</v>
      </c>
      <c r="L118" s="17">
        <f>L105</f>
        <v>1.2469385405315523</v>
      </c>
      <c r="M118" s="17">
        <f>N105</f>
        <v>1.0839375925903947</v>
      </c>
      <c r="N118" s="17">
        <f t="shared" si="127"/>
        <v>1.0699872210868158</v>
      </c>
      <c r="O118" s="17">
        <f t="shared" si="128"/>
        <v>1.072299751932396</v>
      </c>
    </row>
    <row r="119" spans="1:17">
      <c r="A119" s="9">
        <v>13</v>
      </c>
      <c r="B119" s="10" t="s">
        <v>209</v>
      </c>
      <c r="C119" s="17"/>
      <c r="D119" s="17"/>
      <c r="E119" s="17"/>
      <c r="F119" s="17"/>
      <c r="G119" s="17"/>
      <c r="H119" s="17"/>
    </row>
    <row r="120" spans="1:17">
      <c r="A120" s="9">
        <v>14</v>
      </c>
      <c r="B120" s="10" t="s">
        <v>211</v>
      </c>
      <c r="C120" s="17">
        <v>6</v>
      </c>
      <c r="D120" s="17">
        <v>4</v>
      </c>
      <c r="E120" s="17">
        <v>4</v>
      </c>
      <c r="F120" s="17">
        <v>4</v>
      </c>
      <c r="G120" s="21">
        <v>4</v>
      </c>
      <c r="H120" s="21">
        <v>4</v>
      </c>
    </row>
    <row r="121" spans="1:17">
      <c r="A121" s="9">
        <v>15</v>
      </c>
      <c r="B121" s="10" t="s">
        <v>213</v>
      </c>
      <c r="C121" s="17">
        <v>740</v>
      </c>
      <c r="D121" s="17">
        <v>706</v>
      </c>
      <c r="E121" s="17">
        <v>688</v>
      </c>
      <c r="F121" s="17">
        <v>695</v>
      </c>
      <c r="G121" s="17">
        <v>706</v>
      </c>
      <c r="H121" s="17">
        <v>703</v>
      </c>
    </row>
    <row r="123" spans="1:17" ht="16">
      <c r="A123" s="20" t="s">
        <v>383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29">C137/C151*1000</f>
        <v>3.6496350364963503</v>
      </c>
      <c r="D125" s="17">
        <f t="shared" si="129"/>
        <v>2.7624309392265194</v>
      </c>
      <c r="E125" s="17">
        <f t="shared" si="129"/>
        <v>2.7522935779816518</v>
      </c>
      <c r="F125" s="17">
        <f t="shared" si="129"/>
        <v>2.8037383177570092</v>
      </c>
      <c r="G125" s="17">
        <f t="shared" si="129"/>
        <v>1.8450184501845017</v>
      </c>
      <c r="H125" s="17">
        <f t="shared" ref="H125" si="130">H137/H151*1000</f>
        <v>1.8433179723502304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1">IF(C125/$I125&gt;1,2^((1-$I125/C125)/LN(10/3)),2^(-LOG($I125/C125,10/3)))</f>
        <v>0.8342336314990656</v>
      </c>
      <c r="M125" s="17">
        <f t="shared" si="131"/>
        <v>0.71064082949940632</v>
      </c>
      <c r="N125" s="17">
        <f t="shared" si="131"/>
        <v>0.70913827237966265</v>
      </c>
      <c r="O125" s="17">
        <f t="shared" si="131"/>
        <v>0.71673935725142501</v>
      </c>
      <c r="P125" s="17">
        <f t="shared" si="131"/>
        <v>0.56329043088916664</v>
      </c>
      <c r="Q125" s="17">
        <f t="shared" si="131"/>
        <v>0.56299148240030772</v>
      </c>
    </row>
    <row r="126" spans="1:17">
      <c r="A126" s="9">
        <v>2</v>
      </c>
      <c r="B126" s="15" t="s">
        <v>176</v>
      </c>
      <c r="C126" s="17">
        <f t="shared" ref="C126:G126" si="132">C138/C151*1000</f>
        <v>7.2992700729927007</v>
      </c>
      <c r="D126" s="17">
        <f t="shared" si="132"/>
        <v>7.3664825046040514</v>
      </c>
      <c r="E126" s="17">
        <f t="shared" si="132"/>
        <v>7.3394495412844041</v>
      </c>
      <c r="F126" s="17">
        <f t="shared" si="132"/>
        <v>7.4766355140186915</v>
      </c>
      <c r="G126" s="17">
        <f t="shared" si="132"/>
        <v>7.3800738007380069</v>
      </c>
      <c r="H126" s="17">
        <f t="shared" ref="H126" si="133">H138/H151*1000</f>
        <v>7.3732718894009217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1"/>
        <v>1.2972205308898082</v>
      </c>
      <c r="M126" s="17">
        <f t="shared" si="131"/>
        <v>1.3009600678348063</v>
      </c>
      <c r="N126" s="17">
        <f t="shared" si="131"/>
        <v>1.2994629611848818</v>
      </c>
      <c r="O126" s="17">
        <f t="shared" si="131"/>
        <v>1.3069657624298423</v>
      </c>
      <c r="P126" s="17">
        <f t="shared" si="131"/>
        <v>1.3017092678398403</v>
      </c>
      <c r="Q126" s="17">
        <f t="shared" si="131"/>
        <v>1.3013346139214599</v>
      </c>
    </row>
    <row r="127" spans="1:17">
      <c r="A127" s="9">
        <v>3</v>
      </c>
      <c r="B127" s="15" t="s">
        <v>177</v>
      </c>
      <c r="C127" s="17">
        <f>C139/C151*1000+0.00001</f>
        <v>3.4671632846715328</v>
      </c>
      <c r="D127" s="17">
        <f>D139/D151*1000+0.00001</f>
        <v>3.4070081583793739</v>
      </c>
      <c r="E127" s="17">
        <f>E139/E151*1000+0.00001</f>
        <v>6.0550558715596328</v>
      </c>
      <c r="F127" s="17">
        <f>F139/F151*1000+0.00001</f>
        <v>4.3925333644859803</v>
      </c>
      <c r="G127" s="17">
        <f>G139/G151*1000</f>
        <v>4.2435424354243541</v>
      </c>
      <c r="H127" s="17">
        <f>H139/H151*1000</f>
        <v>3.4101382488479262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1"/>
        <v>1.2758594120893421</v>
      </c>
      <c r="M127" s="17">
        <f t="shared" si="131"/>
        <v>1.2684001797544227</v>
      </c>
      <c r="N127" s="17">
        <f t="shared" si="131"/>
        <v>1.470431661458115</v>
      </c>
      <c r="O127" s="17">
        <f t="shared" si="131"/>
        <v>1.3683182452732279</v>
      </c>
      <c r="P127" s="17">
        <f t="shared" si="131"/>
        <v>1.3557826455398749</v>
      </c>
      <c r="Q127" s="17">
        <f t="shared" si="131"/>
        <v>1.2687937064215074</v>
      </c>
    </row>
    <row r="128" spans="1:17">
      <c r="A128" s="9">
        <v>4</v>
      </c>
      <c r="B128" s="15" t="s">
        <v>178</v>
      </c>
      <c r="C128" s="17">
        <f t="shared" ref="C128:G128" si="134">C140/C151*1000</f>
        <v>44.434306569343065</v>
      </c>
      <c r="D128" s="17">
        <f t="shared" si="134"/>
        <v>44.751381215469614</v>
      </c>
      <c r="E128" s="17">
        <f t="shared" si="134"/>
        <v>44.678899082568805</v>
      </c>
      <c r="F128" s="17">
        <f t="shared" si="134"/>
        <v>41.86915887850467</v>
      </c>
      <c r="G128" s="17">
        <f t="shared" si="134"/>
        <v>41.512915129151288</v>
      </c>
      <c r="H128" s="17">
        <f t="shared" ref="H128" si="135">H140/H151*1000</f>
        <v>41.65898617511521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1"/>
        <v>1.2056504888761146</v>
      </c>
      <c r="M128" s="17">
        <f t="shared" si="131"/>
        <v>1.2089754478822268</v>
      </c>
      <c r="N128" s="17">
        <f t="shared" si="131"/>
        <v>1.2082187306467351</v>
      </c>
      <c r="O128" s="17">
        <f t="shared" si="131"/>
        <v>1.1772784631305855</v>
      </c>
      <c r="P128" s="17">
        <f t="shared" si="131"/>
        <v>1.1731182981431856</v>
      </c>
      <c r="Q128" s="17">
        <f t="shared" si="131"/>
        <v>1.1748309176098206</v>
      </c>
    </row>
    <row r="129" spans="1:17">
      <c r="A129" s="9">
        <v>5</v>
      </c>
      <c r="B129" s="15" t="s">
        <v>179</v>
      </c>
      <c r="C129" s="17">
        <f t="shared" ref="C129:G129" si="136">C141/C151*1000</f>
        <v>6.7518248175182487</v>
      </c>
      <c r="D129" s="17">
        <f t="shared" si="136"/>
        <v>6.8139963167587476</v>
      </c>
      <c r="E129" s="17">
        <f t="shared" si="136"/>
        <v>6.7889908256880735</v>
      </c>
      <c r="F129" s="17">
        <f t="shared" si="136"/>
        <v>6.91588785046729</v>
      </c>
      <c r="G129" s="17">
        <f t="shared" si="136"/>
        <v>6.8265682656826572</v>
      </c>
      <c r="H129" s="17">
        <f t="shared" ref="H129" si="137">H141/H151*1000</f>
        <v>7.9262672811059902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1"/>
        <v>0.90695895551765526</v>
      </c>
      <c r="M129" s="17">
        <f t="shared" si="131"/>
        <v>0.9117576278641033</v>
      </c>
      <c r="N129" s="17">
        <f t="shared" si="131"/>
        <v>0.9098298355696568</v>
      </c>
      <c r="O129" s="17">
        <f t="shared" si="131"/>
        <v>0.91958208568558919</v>
      </c>
      <c r="P129" s="17">
        <f t="shared" si="131"/>
        <v>0.91272572521816864</v>
      </c>
      <c r="Q129" s="17">
        <f t="shared" si="131"/>
        <v>0.99468343548373106</v>
      </c>
    </row>
    <row r="130" spans="1:17">
      <c r="A130" s="9">
        <v>6</v>
      </c>
      <c r="B130" s="15" t="s">
        <v>180</v>
      </c>
      <c r="C130" s="17">
        <f t="shared" ref="C130:G130" si="138">(C142-C143)/C142*100</f>
        <v>-0.44445081649916129</v>
      </c>
      <c r="D130" s="17">
        <f t="shared" si="138"/>
        <v>2.6916007352353497</v>
      </c>
      <c r="E130" s="17">
        <f t="shared" si="138"/>
        <v>-0.5100186877076317</v>
      </c>
      <c r="F130" s="17">
        <f t="shared" si="138"/>
        <v>4.984526826534907</v>
      </c>
      <c r="G130" s="17">
        <f t="shared" si="138"/>
        <v>-8.1593556963015139</v>
      </c>
      <c r="H130" s="17">
        <f t="shared" ref="H130" si="139">(H142-H143)/H142*100</f>
        <v>9.1172744189729436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0">(ATAN((C130+2.4)/10)+3.1415/2)/3.1415*1.75</f>
        <v>0.98257796320362623</v>
      </c>
      <c r="M130" s="17">
        <f t="shared" si="140"/>
        <v>1.137346132512929</v>
      </c>
      <c r="N130" s="17">
        <f t="shared" si="140"/>
        <v>0.97905567831245266</v>
      </c>
      <c r="O130" s="17">
        <f t="shared" si="140"/>
        <v>1.2293282193064043</v>
      </c>
      <c r="P130" s="17">
        <f t="shared" si="140"/>
        <v>0.58391614620838428</v>
      </c>
      <c r="Q130" s="17">
        <f t="shared" si="140"/>
        <v>1.3517285697959509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-3.669724770642202</v>
      </c>
      <c r="F131" s="17">
        <f>(F145-F144)/F151*1000</f>
        <v>-4.6728971962616823</v>
      </c>
      <c r="G131" s="17">
        <f>(G145-G144)/G151*1000</f>
        <v>-14.760147601476014</v>
      </c>
      <c r="H131" s="17">
        <f>(H145-H144)/H151*1000</f>
        <v>-18.433179723502302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1">(ATAN(E131/10)+3.1415/2)/3.1415*1.75</f>
        <v>0.67907445882285544</v>
      </c>
      <c r="O131" s="17">
        <f t="shared" si="141"/>
        <v>0.6314880884098073</v>
      </c>
      <c r="P131" s="17">
        <f t="shared" si="141"/>
        <v>0.3316832542985389</v>
      </c>
      <c r="Q131" s="17">
        <f t="shared" si="141"/>
        <v>0.2768696068221026</v>
      </c>
    </row>
    <row r="132" spans="1:17">
      <c r="A132" s="9">
        <v>8</v>
      </c>
      <c r="B132" s="15" t="s">
        <v>182</v>
      </c>
      <c r="C132" s="17">
        <f t="shared" ref="C132:H132" si="142">(C146-C147)/C151*1000</f>
        <v>-4.5620437956204372</v>
      </c>
      <c r="D132" s="17">
        <f t="shared" si="142"/>
        <v>13.812154696132596</v>
      </c>
      <c r="E132" s="17">
        <f t="shared" si="142"/>
        <v>-14.678899082568808</v>
      </c>
      <c r="F132" s="17">
        <f t="shared" si="142"/>
        <v>17.757009345794394</v>
      </c>
      <c r="G132" s="17">
        <f t="shared" si="142"/>
        <v>15.682656826568264</v>
      </c>
      <c r="H132" s="17">
        <f t="shared" si="142"/>
        <v>6.4516129032258061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0.63657803017937031</v>
      </c>
      <c r="M132" s="17">
        <f>(ATAN(D132/10)+3.1415/2)/3.1415*1.75</f>
        <v>1.4009436102120338</v>
      </c>
      <c r="N132" s="17">
        <f t="shared" si="141"/>
        <v>0.33311253835973587</v>
      </c>
      <c r="O132" s="17">
        <f t="shared" si="141"/>
        <v>1.4643164641662305</v>
      </c>
      <c r="P132" s="17">
        <f t="shared" si="141"/>
        <v>1.433815774156036</v>
      </c>
      <c r="Q132" s="17">
        <f t="shared" si="141"/>
        <v>1.194175791836777</v>
      </c>
    </row>
    <row r="133" spans="1:17">
      <c r="A133" s="9">
        <v>9</v>
      </c>
      <c r="B133" s="15" t="s">
        <v>183</v>
      </c>
      <c r="C133" s="17">
        <f t="shared" ref="C133:G133" si="143">C148/C151*1000</f>
        <v>2.7372262773722631</v>
      </c>
      <c r="D133" s="17">
        <f t="shared" si="143"/>
        <v>2.7624309392265194</v>
      </c>
      <c r="E133" s="17">
        <f t="shared" si="143"/>
        <v>2.7522935779816518</v>
      </c>
      <c r="F133" s="17">
        <f t="shared" si="143"/>
        <v>2.8037383177570092</v>
      </c>
      <c r="G133" s="17">
        <f t="shared" si="143"/>
        <v>2.7675276752767526</v>
      </c>
      <c r="H133" s="17">
        <f t="shared" ref="H133" si="144">H148/H151*1000</f>
        <v>2.7649769585253456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5">IF(C133/$I133&gt;1,2^((1-$I133/C133)/LN(10/3)),2^(-LOG($I133/C133,10/3)))</f>
        <v>1.2972205308898082</v>
      </c>
      <c r="M133" s="17">
        <f t="shared" si="145"/>
        <v>1.3009600678348063</v>
      </c>
      <c r="N133" s="17">
        <f t="shared" si="145"/>
        <v>1.2994629611848818</v>
      </c>
      <c r="O133" s="17">
        <f t="shared" si="145"/>
        <v>1.3069657624298423</v>
      </c>
      <c r="P133" s="17">
        <f t="shared" si="145"/>
        <v>1.3017092678398403</v>
      </c>
      <c r="Q133" s="17">
        <f t="shared" si="145"/>
        <v>1.3013346139214599</v>
      </c>
    </row>
    <row r="134" spans="1:17">
      <c r="A134" s="9">
        <v>10</v>
      </c>
      <c r="B134" s="15" t="s">
        <v>184</v>
      </c>
      <c r="C134" s="17">
        <f t="shared" ref="C134:G134" si="146">C149/C151*100</f>
        <v>9.1240875912408759E-2</v>
      </c>
      <c r="D134" s="17">
        <f t="shared" si="146"/>
        <v>9.2081031307550645E-2</v>
      </c>
      <c r="E134" s="17">
        <f t="shared" si="146"/>
        <v>9.1743119266055051E-2</v>
      </c>
      <c r="F134" s="17">
        <f t="shared" si="146"/>
        <v>9.3457943925233655E-2</v>
      </c>
      <c r="G134" s="17">
        <f t="shared" si="146"/>
        <v>9.2250922509225092E-2</v>
      </c>
      <c r="H134" s="17">
        <f t="shared" ref="H134" si="147">H149/H151*100</f>
        <v>9.2165898617511524E-2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5"/>
        <v>1.2972205308898082</v>
      </c>
      <c r="M134" s="17">
        <f t="shared" si="145"/>
        <v>1.3009600678348063</v>
      </c>
      <c r="N134" s="17">
        <f t="shared" si="145"/>
        <v>1.2994629611848816</v>
      </c>
      <c r="O134" s="17">
        <f t="shared" si="145"/>
        <v>1.3069657624298423</v>
      </c>
      <c r="P134" s="17">
        <f t="shared" si="145"/>
        <v>1.3017092678398403</v>
      </c>
      <c r="Q134" s="17">
        <f t="shared" si="145"/>
        <v>1.3013346139214599</v>
      </c>
    </row>
    <row r="135" spans="1:17">
      <c r="A135" s="9">
        <v>11</v>
      </c>
      <c r="B135" s="15" t="s">
        <v>185</v>
      </c>
      <c r="C135" s="17">
        <f t="shared" ref="C135:G135" si="148">C150/C151*1000</f>
        <v>9.1240875912408743</v>
      </c>
      <c r="D135" s="17">
        <f t="shared" si="148"/>
        <v>4.6040515653775325</v>
      </c>
      <c r="E135" s="17">
        <f t="shared" si="148"/>
        <v>4.5871559633027523</v>
      </c>
      <c r="F135" s="17">
        <f t="shared" si="148"/>
        <v>4.6728971962616823</v>
      </c>
      <c r="G135" s="17">
        <f t="shared" si="148"/>
        <v>4.6125461254612548</v>
      </c>
      <c r="H135" s="17">
        <f t="shared" ref="H135" si="149">H150/H151*1000</f>
        <v>4.6082949308755756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5"/>
        <v>1.2972205308898082</v>
      </c>
      <c r="M135" s="17">
        <f t="shared" si="145"/>
        <v>0.95361302285170479</v>
      </c>
      <c r="N135" s="17">
        <f t="shared" si="145"/>
        <v>0.95159673279702872</v>
      </c>
      <c r="O135" s="17">
        <f t="shared" si="145"/>
        <v>0.96179667237356525</v>
      </c>
      <c r="P135" s="17">
        <f t="shared" si="145"/>
        <v>0.95462556194763482</v>
      </c>
      <c r="Q135" s="17">
        <f t="shared" si="145"/>
        <v>0.95411892477874161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4</v>
      </c>
      <c r="D137" s="17">
        <v>3</v>
      </c>
      <c r="E137" s="17">
        <v>3</v>
      </c>
      <c r="F137" s="17">
        <v>3</v>
      </c>
      <c r="G137" s="17">
        <v>2</v>
      </c>
      <c r="H137" s="17">
        <v>2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8</v>
      </c>
      <c r="D138" s="17">
        <v>8</v>
      </c>
      <c r="E138" s="17">
        <v>8</v>
      </c>
      <c r="F138" s="17">
        <v>8</v>
      </c>
      <c r="G138" s="17">
        <v>8</v>
      </c>
      <c r="H138" s="17">
        <v>8</v>
      </c>
      <c r="K138" s="15" t="s">
        <v>187</v>
      </c>
      <c r="L138" s="17">
        <f t="shared" ref="L138:L143" si="150">L125</f>
        <v>0.8342336314990656</v>
      </c>
      <c r="M138" s="17">
        <f t="shared" ref="M138:M143" si="151">N125</f>
        <v>0.70913827237966265</v>
      </c>
      <c r="N138" s="17">
        <f t="shared" ref="N138:N148" si="152">P125</f>
        <v>0.56329043088916664</v>
      </c>
      <c r="O138" s="17">
        <f>Q125</f>
        <v>0.56299148240030772</v>
      </c>
    </row>
    <row r="139" spans="1:17">
      <c r="A139" s="9">
        <v>3</v>
      </c>
      <c r="B139" s="10" t="s">
        <v>189</v>
      </c>
      <c r="C139" s="17">
        <v>3.8</v>
      </c>
      <c r="D139" s="17">
        <v>3.7</v>
      </c>
      <c r="E139" s="17">
        <v>6.6</v>
      </c>
      <c r="F139" s="17">
        <v>4.7</v>
      </c>
      <c r="G139" s="17">
        <v>4.5999999999999996</v>
      </c>
      <c r="H139" s="17">
        <v>3.7</v>
      </c>
      <c r="K139" s="15" t="s">
        <v>190</v>
      </c>
      <c r="L139" s="17">
        <f t="shared" si="150"/>
        <v>1.2972205308898082</v>
      </c>
      <c r="M139" s="17">
        <f t="shared" si="151"/>
        <v>1.2994629611848818</v>
      </c>
      <c r="N139" s="17">
        <f t="shared" si="152"/>
        <v>1.3017092678398403</v>
      </c>
      <c r="O139" s="17">
        <f t="shared" ref="O139:O148" si="153">Q126</f>
        <v>1.3013346139214599</v>
      </c>
    </row>
    <row r="140" spans="1:17">
      <c r="A140" s="9">
        <v>4</v>
      </c>
      <c r="B140" s="10" t="s">
        <v>191</v>
      </c>
      <c r="C140" s="17">
        <v>48.7</v>
      </c>
      <c r="D140" s="17">
        <v>48.6</v>
      </c>
      <c r="E140" s="17">
        <v>48.7</v>
      </c>
      <c r="F140" s="17">
        <v>44.8</v>
      </c>
      <c r="G140" s="17">
        <v>45</v>
      </c>
      <c r="H140" s="17">
        <v>45.2</v>
      </c>
      <c r="K140" s="15" t="s">
        <v>192</v>
      </c>
      <c r="L140" s="17">
        <f t="shared" si="150"/>
        <v>1.2758594120893421</v>
      </c>
      <c r="M140" s="17">
        <f t="shared" si="151"/>
        <v>1.470431661458115</v>
      </c>
      <c r="N140" s="17">
        <f t="shared" si="152"/>
        <v>1.3557826455398749</v>
      </c>
      <c r="O140" s="17">
        <f t="shared" si="153"/>
        <v>1.2687937064215074</v>
      </c>
    </row>
    <row r="141" spans="1:17">
      <c r="A141" s="9">
        <v>5</v>
      </c>
      <c r="B141" s="10" t="s">
        <v>193</v>
      </c>
      <c r="C141" s="17">
        <v>7.4</v>
      </c>
      <c r="D141" s="17">
        <v>7.4</v>
      </c>
      <c r="E141" s="17">
        <v>7.4</v>
      </c>
      <c r="F141" s="17">
        <v>7.4</v>
      </c>
      <c r="G141" s="17">
        <v>7.4</v>
      </c>
      <c r="H141" s="17">
        <v>8.6</v>
      </c>
      <c r="K141" s="15" t="s">
        <v>194</v>
      </c>
      <c r="L141" s="17">
        <f t="shared" si="150"/>
        <v>1.2056504888761146</v>
      </c>
      <c r="M141" s="17">
        <f t="shared" si="151"/>
        <v>1.2082187306467351</v>
      </c>
      <c r="N141" s="17">
        <f t="shared" si="152"/>
        <v>1.1731182981431856</v>
      </c>
      <c r="O141" s="17">
        <f t="shared" si="153"/>
        <v>1.1748309176098206</v>
      </c>
    </row>
    <row r="142" spans="1:17">
      <c r="A142" s="9">
        <v>6</v>
      </c>
      <c r="B142" s="10" t="s">
        <v>195</v>
      </c>
      <c r="C142" s="17">
        <v>6974.9</v>
      </c>
      <c r="D142" s="17">
        <v>6256.5</v>
      </c>
      <c r="E142" s="17">
        <v>7705.6</v>
      </c>
      <c r="F142" s="17">
        <v>7852.3</v>
      </c>
      <c r="G142" s="17">
        <v>7673.4</v>
      </c>
      <c r="H142" s="17">
        <v>10102.799999999999</v>
      </c>
      <c r="K142" s="15" t="s">
        <v>196</v>
      </c>
      <c r="L142" s="17">
        <f t="shared" si="150"/>
        <v>0.90695895551765526</v>
      </c>
      <c r="M142" s="17">
        <f t="shared" si="151"/>
        <v>0.9098298355696568</v>
      </c>
      <c r="N142" s="17">
        <f t="shared" si="152"/>
        <v>0.91272572521816864</v>
      </c>
      <c r="O142" s="17">
        <f t="shared" si="153"/>
        <v>0.99468343548373106</v>
      </c>
    </row>
    <row r="143" spans="1:17">
      <c r="A143" s="9">
        <v>7</v>
      </c>
      <c r="B143" s="10" t="s">
        <v>197</v>
      </c>
      <c r="C143" s="17">
        <v>7005.9</v>
      </c>
      <c r="D143" s="17">
        <v>6088.1</v>
      </c>
      <c r="E143" s="17">
        <v>7744.9</v>
      </c>
      <c r="F143" s="17">
        <v>7460.9</v>
      </c>
      <c r="G143" s="17">
        <v>8299.5</v>
      </c>
      <c r="H143" s="17">
        <v>9181.7000000000007</v>
      </c>
      <c r="K143" s="15" t="s">
        <v>198</v>
      </c>
      <c r="L143" s="17">
        <f t="shared" si="150"/>
        <v>0.98257796320362623</v>
      </c>
      <c r="M143" s="17">
        <f t="shared" si="151"/>
        <v>0.97905567831245266</v>
      </c>
      <c r="N143" s="17">
        <f t="shared" si="152"/>
        <v>0.58391614620838428</v>
      </c>
      <c r="O143" s="17">
        <f t="shared" si="153"/>
        <v>1.3517285697959509</v>
      </c>
    </row>
    <row r="144" spans="1:17">
      <c r="A144" s="9">
        <v>8</v>
      </c>
      <c r="B144" s="10" t="s">
        <v>199</v>
      </c>
      <c r="C144" s="17"/>
      <c r="D144" s="17"/>
      <c r="E144" s="17">
        <v>14</v>
      </c>
      <c r="F144" s="17">
        <v>12</v>
      </c>
      <c r="G144" s="17">
        <v>22</v>
      </c>
      <c r="H144" s="17">
        <v>25</v>
      </c>
      <c r="K144" s="15" t="s">
        <v>200</v>
      </c>
      <c r="L144" s="17">
        <f>N131</f>
        <v>0.67907445882285544</v>
      </c>
      <c r="M144" s="17">
        <f>O131</f>
        <v>0.6314880884098073</v>
      </c>
      <c r="N144" s="17">
        <f t="shared" si="152"/>
        <v>0.3316832542985389</v>
      </c>
      <c r="O144" s="17">
        <f t="shared" si="153"/>
        <v>0.2768696068221026</v>
      </c>
    </row>
    <row r="145" spans="1:17">
      <c r="A145" s="9">
        <v>9</v>
      </c>
      <c r="B145" s="10" t="s">
        <v>201</v>
      </c>
      <c r="C145" s="17"/>
      <c r="D145" s="17"/>
      <c r="E145" s="17">
        <v>10</v>
      </c>
      <c r="F145" s="17">
        <v>7</v>
      </c>
      <c r="G145" s="17">
        <v>6</v>
      </c>
      <c r="H145" s="17">
        <v>5</v>
      </c>
      <c r="K145" s="15" t="s">
        <v>202</v>
      </c>
      <c r="L145" s="17">
        <f>L132</f>
        <v>0.63657803017937031</v>
      </c>
      <c r="M145" s="17">
        <f>N132</f>
        <v>0.33311253835973587</v>
      </c>
      <c r="N145" s="17">
        <f t="shared" si="152"/>
        <v>1.433815774156036</v>
      </c>
      <c r="O145" s="17">
        <f t="shared" si="153"/>
        <v>1.194175791836777</v>
      </c>
    </row>
    <row r="146" spans="1:17">
      <c r="A146" s="9">
        <v>10</v>
      </c>
      <c r="B146" s="10" t="s">
        <v>203</v>
      </c>
      <c r="C146" s="17">
        <v>30</v>
      </c>
      <c r="D146" s="17">
        <v>61</v>
      </c>
      <c r="E146" s="17">
        <v>46</v>
      </c>
      <c r="F146" s="17">
        <v>81</v>
      </c>
      <c r="G146" s="17">
        <v>61</v>
      </c>
      <c r="H146" s="17">
        <v>53</v>
      </c>
      <c r="K146" s="15" t="s">
        <v>204</v>
      </c>
      <c r="L146" s="17">
        <f>L133</f>
        <v>1.2972205308898082</v>
      </c>
      <c r="M146" s="17">
        <f>N133</f>
        <v>1.2994629611848818</v>
      </c>
      <c r="N146" s="17">
        <f t="shared" si="152"/>
        <v>1.3017092678398403</v>
      </c>
      <c r="O146" s="17">
        <f t="shared" si="153"/>
        <v>1.3013346139214599</v>
      </c>
    </row>
    <row r="147" spans="1:17">
      <c r="A147" s="9">
        <v>11</v>
      </c>
      <c r="B147" s="10" t="s">
        <v>205</v>
      </c>
      <c r="C147" s="17">
        <v>35</v>
      </c>
      <c r="D147" s="17">
        <v>46</v>
      </c>
      <c r="E147" s="17">
        <v>62</v>
      </c>
      <c r="F147" s="17">
        <v>62</v>
      </c>
      <c r="G147" s="17">
        <v>44</v>
      </c>
      <c r="H147" s="17">
        <v>46</v>
      </c>
      <c r="K147" s="15" t="s">
        <v>206</v>
      </c>
      <c r="L147" s="17">
        <f>L134</f>
        <v>1.2972205308898082</v>
      </c>
      <c r="M147" s="17">
        <f>N134</f>
        <v>1.2994629611848816</v>
      </c>
      <c r="N147" s="17">
        <f t="shared" si="152"/>
        <v>1.3017092678398403</v>
      </c>
      <c r="O147" s="17">
        <f t="shared" si="153"/>
        <v>1.3013346139214599</v>
      </c>
    </row>
    <row r="148" spans="1:17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1.2972205308898082</v>
      </c>
      <c r="M148" s="17">
        <f>N135</f>
        <v>0.95159673279702872</v>
      </c>
      <c r="N148" s="17">
        <f t="shared" si="152"/>
        <v>0.95462556194763482</v>
      </c>
      <c r="O148" s="17">
        <f t="shared" si="153"/>
        <v>0.95411892477874161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10</v>
      </c>
      <c r="D150" s="17">
        <v>5</v>
      </c>
      <c r="E150" s="17">
        <v>5</v>
      </c>
      <c r="F150" s="17">
        <v>5</v>
      </c>
      <c r="G150" s="21">
        <v>5</v>
      </c>
      <c r="H150" s="21">
        <v>5</v>
      </c>
    </row>
    <row r="151" spans="1:17">
      <c r="A151" s="9">
        <v>15</v>
      </c>
      <c r="B151" s="10" t="s">
        <v>213</v>
      </c>
      <c r="C151" s="17">
        <v>1096</v>
      </c>
      <c r="D151" s="17">
        <v>1086</v>
      </c>
      <c r="E151" s="17">
        <v>1090</v>
      </c>
      <c r="F151" s="17">
        <v>1070</v>
      </c>
      <c r="G151" s="17">
        <v>1084</v>
      </c>
      <c r="H151" s="17">
        <v>1085</v>
      </c>
    </row>
    <row r="153" spans="1:17" ht="16">
      <c r="A153" s="20" t="s">
        <v>384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4">C167/C181*1000</f>
        <v>4.5513654096228864</v>
      </c>
      <c r="D155" s="17">
        <f t="shared" si="154"/>
        <v>4.557291666666667</v>
      </c>
      <c r="E155" s="17">
        <f t="shared" si="154"/>
        <v>6.7114093959731544</v>
      </c>
      <c r="F155" s="17">
        <f t="shared" si="154"/>
        <v>5.4017555705604323</v>
      </c>
      <c r="G155" s="17">
        <f t="shared" si="154"/>
        <v>6.1517429938482575</v>
      </c>
      <c r="H155" s="17">
        <f t="shared" ref="H155" si="155">H167/H181*1000</f>
        <v>5.5671537926235217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6">IF(C155/$I155&gt;1,2^((1-$I155/C155)/LN(10/3)),2^(-LOG($I155/C155,10/3)))</f>
        <v>0.94731511833651183</v>
      </c>
      <c r="M155" s="17">
        <f t="shared" si="156"/>
        <v>0.94802505912134194</v>
      </c>
      <c r="N155" s="17">
        <f t="shared" si="156"/>
        <v>1.1581312837465887</v>
      </c>
      <c r="O155" s="17">
        <f t="shared" si="156"/>
        <v>1.0437488812076068</v>
      </c>
      <c r="P155" s="17">
        <f t="shared" si="156"/>
        <v>1.1138104218803799</v>
      </c>
      <c r="Q155" s="17">
        <f t="shared" si="156"/>
        <v>1.0604052357604978</v>
      </c>
    </row>
    <row r="156" spans="1:17">
      <c r="A156" s="9">
        <v>2</v>
      </c>
      <c r="B156" s="15" t="s">
        <v>176</v>
      </c>
      <c r="C156" s="17">
        <f t="shared" ref="C156:G156" si="157">C168/C181*1000</f>
        <v>7.1521456436931077</v>
      </c>
      <c r="D156" s="17">
        <f t="shared" si="157"/>
        <v>7.161458333333333</v>
      </c>
      <c r="E156" s="17">
        <f t="shared" si="157"/>
        <v>7.3825503355704694</v>
      </c>
      <c r="F156" s="17">
        <f t="shared" si="157"/>
        <v>6.7521944632005404</v>
      </c>
      <c r="G156" s="17">
        <f t="shared" si="157"/>
        <v>6.8352699931647303</v>
      </c>
      <c r="H156" s="17">
        <f t="shared" ref="H156" si="158">H168/H181*1000</f>
        <v>2.7835768963117609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6"/>
        <v>1.2888289633077292</v>
      </c>
      <c r="M156" s="17">
        <f t="shared" si="156"/>
        <v>1.2893687128670481</v>
      </c>
      <c r="N156" s="17">
        <f t="shared" si="156"/>
        <v>1.3018455323695455</v>
      </c>
      <c r="O156" s="17">
        <f t="shared" si="156"/>
        <v>1.2644814326639857</v>
      </c>
      <c r="P156" s="17">
        <f t="shared" si="156"/>
        <v>1.2697337887063072</v>
      </c>
      <c r="Q156" s="17">
        <f t="shared" si="156"/>
        <v>0.81161397811417157</v>
      </c>
    </row>
    <row r="157" spans="1:17">
      <c r="A157" s="9">
        <v>3</v>
      </c>
      <c r="B157" s="15" t="s">
        <v>177</v>
      </c>
      <c r="C157" s="17">
        <f>C169/C181*1000+0.00001</f>
        <v>2.0806341872561767</v>
      </c>
      <c r="D157" s="17">
        <f>D169/D181*1000+0.00001</f>
        <v>2.0833433333333335</v>
      </c>
      <c r="E157" s="17">
        <f>E169/E181*1000+0.00001</f>
        <v>4.0268556375838926</v>
      </c>
      <c r="F157" s="17">
        <f>F169/F181*1000+0.00001</f>
        <v>3.0384975084402428</v>
      </c>
      <c r="G157" s="17">
        <f>G169/G181*1000</f>
        <v>3.0758714969241288</v>
      </c>
      <c r="H157" s="17">
        <f>H169/H181*1000</f>
        <v>3.6186499652052886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6"/>
        <v>1.0225624467634191</v>
      </c>
      <c r="M157" s="17">
        <f t="shared" si="156"/>
        <v>1.0232985873135492</v>
      </c>
      <c r="N157" s="17">
        <f t="shared" si="156"/>
        <v>1.336130950032371</v>
      </c>
      <c r="O157" s="17">
        <f t="shared" si="156"/>
        <v>1.2174620461093197</v>
      </c>
      <c r="P157" s="17">
        <f t="shared" si="156"/>
        <v>1.223080758745601</v>
      </c>
      <c r="Q157" s="17">
        <f t="shared" si="156"/>
        <v>1.293720897091615</v>
      </c>
    </row>
    <row r="158" spans="1:17">
      <c r="A158" s="9">
        <v>4</v>
      </c>
      <c r="B158" s="15" t="s">
        <v>178</v>
      </c>
      <c r="C158" s="17">
        <f t="shared" ref="C158:G158" si="159">C170/C181*1000</f>
        <v>28.283485045513654</v>
      </c>
      <c r="D158" s="17">
        <f t="shared" si="159"/>
        <v>28.515625</v>
      </c>
      <c r="E158" s="17">
        <f t="shared" si="159"/>
        <v>29.798657718120804</v>
      </c>
      <c r="F158" s="17">
        <f t="shared" si="159"/>
        <v>28.561782579338281</v>
      </c>
      <c r="G158" s="17">
        <f t="shared" si="159"/>
        <v>29.870129870129873</v>
      </c>
      <c r="H158" s="17">
        <f t="shared" ref="H158" si="160">H170/H181*1000</f>
        <v>30.549756437021571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6"/>
        <v>0.96664803112421505</v>
      </c>
      <c r="M158" s="17">
        <f t="shared" si="156"/>
        <v>0.97120777262526103</v>
      </c>
      <c r="N158" s="17">
        <f t="shared" si="156"/>
        <v>0.99613061105478462</v>
      </c>
      <c r="O158" s="17">
        <f t="shared" si="156"/>
        <v>0.97211252976823159</v>
      </c>
      <c r="P158" s="17">
        <f t="shared" si="156"/>
        <v>0.99750542663020636</v>
      </c>
      <c r="Q158" s="17">
        <f t="shared" si="156"/>
        <v>1.0104141301950982</v>
      </c>
    </row>
    <row r="159" spans="1:17">
      <c r="A159" s="9">
        <v>5</v>
      </c>
      <c r="B159" s="15" t="s">
        <v>179</v>
      </c>
      <c r="C159" s="17">
        <f t="shared" ref="C159:G159" si="161">C171/C181*1000</f>
        <v>1.0403120936280883</v>
      </c>
      <c r="D159" s="17">
        <f t="shared" si="161"/>
        <v>1.0416666666666667</v>
      </c>
      <c r="E159" s="17">
        <f t="shared" si="161"/>
        <v>1.0738255033557049</v>
      </c>
      <c r="F159" s="17">
        <f t="shared" si="161"/>
        <v>1.0803511141120865</v>
      </c>
      <c r="G159" s="17">
        <f t="shared" si="161"/>
        <v>1.5721120984278878</v>
      </c>
      <c r="H159" s="17">
        <f t="shared" ref="H159" si="162">H171/H181*1000</f>
        <v>2.5052192066805845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6"/>
        <v>0.30899927621317397</v>
      </c>
      <c r="M159" s="17">
        <f t="shared" si="156"/>
        <v>0.30923084771923398</v>
      </c>
      <c r="N159" s="17">
        <f t="shared" si="156"/>
        <v>0.31469157709645673</v>
      </c>
      <c r="O159" s="17">
        <f t="shared" si="156"/>
        <v>0.31579114668670666</v>
      </c>
      <c r="P159" s="17">
        <f t="shared" si="156"/>
        <v>0.39191771234137091</v>
      </c>
      <c r="Q159" s="17">
        <f t="shared" si="156"/>
        <v>0.51250509931305133</v>
      </c>
    </row>
    <row r="160" spans="1:17">
      <c r="A160" s="9">
        <v>6</v>
      </c>
      <c r="B160" s="15" t="s">
        <v>180</v>
      </c>
      <c r="C160" s="17">
        <f t="shared" ref="C160:G160" si="163">(C172-C173)/C172*100</f>
        <v>-2.7503610180045235</v>
      </c>
      <c r="D160" s="17">
        <f t="shared" si="163"/>
        <v>-1.5842861126603394</v>
      </c>
      <c r="E160" s="17">
        <f t="shared" si="163"/>
        <v>4.0803149805669054</v>
      </c>
      <c r="F160" s="17">
        <f t="shared" si="163"/>
        <v>11.072972422152391</v>
      </c>
      <c r="G160" s="17">
        <f t="shared" si="163"/>
        <v>-31.91886555376054</v>
      </c>
      <c r="H160" s="17">
        <f t="shared" ref="H160" si="164">(H172-H173)/H172*100</f>
        <v>-13.522087483759199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5">(ATAN((C160+2.4)/10)+3.1415/2)/3.1415*1.75</f>
        <v>0.85549081371239655</v>
      </c>
      <c r="M160" s="17">
        <f t="shared" si="165"/>
        <v>0.92033967027116548</v>
      </c>
      <c r="N160" s="17">
        <f t="shared" si="165"/>
        <v>1.1953032787468654</v>
      </c>
      <c r="O160" s="17">
        <f t="shared" si="165"/>
        <v>1.3943395667214029</v>
      </c>
      <c r="P160" s="17">
        <f t="shared" si="165"/>
        <v>0.18192758095719155</v>
      </c>
      <c r="Q160" s="17">
        <f t="shared" si="165"/>
        <v>0.40792176078296172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-16.107382550335572</v>
      </c>
      <c r="F161" s="17">
        <f>(F175-F174)/F181*1000</f>
        <v>-8.1026333558406485</v>
      </c>
      <c r="G161" s="17">
        <f>(G175-G174)/G181*1000</f>
        <v>-10.93643198906357</v>
      </c>
      <c r="H161" s="17">
        <f>(H175-H174)/H181*1000</f>
        <v>-9.0466249130132219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6">(ATAN(E161/10)+3.1415/2)/3.1415*1.75</f>
        <v>0.30947460208103911</v>
      </c>
      <c r="O161" s="17">
        <f t="shared" si="166"/>
        <v>0.49566093224949043</v>
      </c>
      <c r="P161" s="17">
        <f t="shared" si="166"/>
        <v>0.41258790784487021</v>
      </c>
      <c r="Q161" s="17">
        <f t="shared" si="166"/>
        <v>0.46534731022211301</v>
      </c>
    </row>
    <row r="162" spans="1:17">
      <c r="A162" s="9">
        <v>8</v>
      </c>
      <c r="B162" s="15" t="s">
        <v>182</v>
      </c>
      <c r="C162" s="17">
        <f t="shared" ref="C162:H162" si="167">(C176-C177)/C181*1000</f>
        <v>2.6007802340702213</v>
      </c>
      <c r="D162" s="17">
        <f t="shared" si="167"/>
        <v>-13.020833333333334</v>
      </c>
      <c r="E162" s="17">
        <f t="shared" si="167"/>
        <v>10.067114093959731</v>
      </c>
      <c r="F162" s="17">
        <f t="shared" si="167"/>
        <v>-4.0513166779203242</v>
      </c>
      <c r="G162" s="17">
        <f t="shared" si="167"/>
        <v>-6.8352699931647303</v>
      </c>
      <c r="H162" s="17">
        <f t="shared" si="167"/>
        <v>-8.3507306889352808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1.0167386583739071</v>
      </c>
      <c r="M162" s="17">
        <f>(ATAN(D162/10)+3.1415/2)/3.1415*1.75</f>
        <v>0.36480417288493694</v>
      </c>
      <c r="N162" s="17">
        <f t="shared" si="166"/>
        <v>1.3143759691015786</v>
      </c>
      <c r="O162" s="17">
        <f t="shared" si="166"/>
        <v>0.66057562476852472</v>
      </c>
      <c r="P162" s="17">
        <f t="shared" si="166"/>
        <v>0.54099622390439983</v>
      </c>
      <c r="Q162" s="17">
        <f t="shared" si="166"/>
        <v>0.48741851893562987</v>
      </c>
    </row>
    <row r="163" spans="1:17">
      <c r="A163" s="9">
        <v>9</v>
      </c>
      <c r="B163" s="15" t="s">
        <v>183</v>
      </c>
      <c r="C163" s="17">
        <f t="shared" ref="C163:G163" si="168">C178/C181*1000</f>
        <v>1.9505851755526658</v>
      </c>
      <c r="D163" s="17">
        <f t="shared" si="168"/>
        <v>1.953125</v>
      </c>
      <c r="E163" s="17">
        <f t="shared" si="168"/>
        <v>2.0134228187919465</v>
      </c>
      <c r="F163" s="17">
        <f t="shared" si="168"/>
        <v>2.0256583389601621</v>
      </c>
      <c r="G163" s="17">
        <f t="shared" si="168"/>
        <v>2.0505809979494192</v>
      </c>
      <c r="H163" s="17">
        <f t="shared" ref="H163" si="169">H178/H181*1000</f>
        <v>2.0876826722338202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0">IF(C163/$I163&gt;1,2^((1-$I163/C163)/LN(10/3)),2^(-LOG($I163/C163,10/3)))</f>
        <v>1.1422391977411328</v>
      </c>
      <c r="M163" s="17">
        <f t="shared" si="170"/>
        <v>1.1428969931907058</v>
      </c>
      <c r="N163" s="17">
        <f t="shared" si="170"/>
        <v>1.1581312837465887</v>
      </c>
      <c r="O163" s="17">
        <f t="shared" si="170"/>
        <v>1.1611355732541331</v>
      </c>
      <c r="P163" s="17">
        <f t="shared" si="170"/>
        <v>1.1671675526213934</v>
      </c>
      <c r="Q163" s="17">
        <f t="shared" si="170"/>
        <v>1.1759357749671409</v>
      </c>
    </row>
    <row r="164" spans="1:17">
      <c r="A164" s="9">
        <v>10</v>
      </c>
      <c r="B164" s="15" t="s">
        <v>184</v>
      </c>
      <c r="C164" s="17">
        <f>C179/C181*100+0.0001</f>
        <v>1E-4</v>
      </c>
      <c r="D164" s="17">
        <f t="shared" ref="D164:G164" si="171">D179/D181*100+0.0001</f>
        <v>1E-4</v>
      </c>
      <c r="E164" s="17">
        <f t="shared" si="171"/>
        <v>1E-4</v>
      </c>
      <c r="F164" s="17">
        <f t="shared" si="171"/>
        <v>1E-4</v>
      </c>
      <c r="G164" s="17">
        <f t="shared" si="171"/>
        <v>1E-4</v>
      </c>
      <c r="H164" s="17">
        <f t="shared" ref="H164" si="172">H179/H181*100+0.0001</f>
        <v>1E-4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0"/>
        <v>2.7935603045913963E-2</v>
      </c>
      <c r="M164" s="17">
        <f t="shared" si="170"/>
        <v>2.7935603045913963E-2</v>
      </c>
      <c r="N164" s="17">
        <f t="shared" si="170"/>
        <v>2.7935603045913963E-2</v>
      </c>
      <c r="O164" s="17">
        <f t="shared" si="170"/>
        <v>2.7935603045913963E-2</v>
      </c>
      <c r="P164" s="17">
        <f t="shared" si="170"/>
        <v>2.7935603045913963E-2</v>
      </c>
      <c r="Q164" s="17">
        <f t="shared" si="170"/>
        <v>2.7935603045913963E-2</v>
      </c>
    </row>
    <row r="165" spans="1:17">
      <c r="A165" s="9">
        <v>11</v>
      </c>
      <c r="B165" s="15" t="s">
        <v>185</v>
      </c>
      <c r="C165" s="17">
        <f t="shared" ref="C165:G165" si="173">C180/C181*1000</f>
        <v>5.2015604681404426</v>
      </c>
      <c r="D165" s="17">
        <f t="shared" si="173"/>
        <v>3.2552083333333335</v>
      </c>
      <c r="E165" s="17">
        <f t="shared" si="173"/>
        <v>4.026845637583893</v>
      </c>
      <c r="F165" s="17">
        <f t="shared" si="173"/>
        <v>4.0513166779203242</v>
      </c>
      <c r="G165" s="17">
        <f t="shared" si="173"/>
        <v>4.1011619958988383</v>
      </c>
      <c r="H165" s="17">
        <f t="shared" ref="H165" si="174">H180/H181*1000</f>
        <v>4.1753653444676404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0"/>
        <v>1.0225597269527793</v>
      </c>
      <c r="M165" s="17">
        <f t="shared" si="170"/>
        <v>0.781072729620785</v>
      </c>
      <c r="N165" s="17">
        <f t="shared" si="170"/>
        <v>0.88283541003243005</v>
      </c>
      <c r="O165" s="17">
        <f t="shared" si="170"/>
        <v>0.88592014137167985</v>
      </c>
      <c r="P165" s="17">
        <f t="shared" si="170"/>
        <v>0.8921791147119712</v>
      </c>
      <c r="Q165" s="17">
        <f t="shared" si="170"/>
        <v>0.90143720604283295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7</v>
      </c>
      <c r="D167" s="17">
        <v>7</v>
      </c>
      <c r="E167" s="17">
        <v>10</v>
      </c>
      <c r="F167" s="17">
        <v>8</v>
      </c>
      <c r="G167" s="17">
        <v>9</v>
      </c>
      <c r="H167" s="17">
        <v>8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11</v>
      </c>
      <c r="D168" s="17">
        <v>11</v>
      </c>
      <c r="E168" s="17">
        <v>11</v>
      </c>
      <c r="F168" s="17">
        <v>10</v>
      </c>
      <c r="G168" s="17">
        <v>10</v>
      </c>
      <c r="H168" s="17">
        <v>4</v>
      </c>
      <c r="K168" s="15" t="s">
        <v>187</v>
      </c>
      <c r="L168" s="17">
        <f>L155</f>
        <v>0.94731511833651183</v>
      </c>
      <c r="M168" s="17">
        <f>N155</f>
        <v>1.1581312837465887</v>
      </c>
      <c r="N168" s="17">
        <f>P155</f>
        <v>1.1138104218803799</v>
      </c>
      <c r="O168" s="17">
        <f>Q155</f>
        <v>1.0604052357604978</v>
      </c>
    </row>
    <row r="169" spans="1:17">
      <c r="A169" s="9">
        <v>3</v>
      </c>
      <c r="B169" s="10" t="s">
        <v>189</v>
      </c>
      <c r="C169" s="17">
        <v>3.2</v>
      </c>
      <c r="D169" s="17">
        <v>3.2</v>
      </c>
      <c r="E169" s="17">
        <v>6</v>
      </c>
      <c r="F169" s="17">
        <v>4.5</v>
      </c>
      <c r="G169" s="17">
        <v>4.5</v>
      </c>
      <c r="H169" s="17">
        <v>5.2</v>
      </c>
      <c r="K169" s="15" t="s">
        <v>190</v>
      </c>
      <c r="L169" s="17">
        <f t="shared" ref="L169:L178" si="175">L156</f>
        <v>1.2888289633077292</v>
      </c>
      <c r="M169" s="17">
        <f t="shared" ref="M169:M178" si="176">N156</f>
        <v>1.3018455323695455</v>
      </c>
      <c r="N169" s="17">
        <f t="shared" ref="N169:N178" si="177">P156</f>
        <v>1.2697337887063072</v>
      </c>
      <c r="O169" s="17">
        <f t="shared" ref="O169:O178" si="178">Q156</f>
        <v>0.81161397811417157</v>
      </c>
    </row>
    <row r="170" spans="1:17">
      <c r="A170" s="9">
        <v>4</v>
      </c>
      <c r="B170" s="10" t="s">
        <v>191</v>
      </c>
      <c r="C170" s="17">
        <v>43.5</v>
      </c>
      <c r="D170" s="17">
        <v>43.8</v>
      </c>
      <c r="E170" s="17">
        <v>44.4</v>
      </c>
      <c r="F170" s="17">
        <v>42.3</v>
      </c>
      <c r="G170" s="17">
        <v>43.7</v>
      </c>
      <c r="H170" s="17">
        <v>43.9</v>
      </c>
      <c r="K170" s="15" t="s">
        <v>192</v>
      </c>
      <c r="L170" s="17">
        <f t="shared" si="175"/>
        <v>1.0225624467634191</v>
      </c>
      <c r="M170" s="17">
        <f t="shared" si="176"/>
        <v>1.336130950032371</v>
      </c>
      <c r="N170" s="17">
        <f t="shared" si="177"/>
        <v>1.223080758745601</v>
      </c>
      <c r="O170" s="17">
        <f t="shared" si="178"/>
        <v>1.293720897091615</v>
      </c>
    </row>
    <row r="171" spans="1:17">
      <c r="A171" s="9">
        <v>5</v>
      </c>
      <c r="B171" s="10" t="s">
        <v>193</v>
      </c>
      <c r="C171" s="17">
        <v>1.6</v>
      </c>
      <c r="D171" s="17">
        <v>1.6</v>
      </c>
      <c r="E171" s="17">
        <v>1.6</v>
      </c>
      <c r="F171" s="17">
        <v>1.6</v>
      </c>
      <c r="G171" s="17">
        <v>2.2999999999999998</v>
      </c>
      <c r="H171" s="17">
        <v>3.6</v>
      </c>
      <c r="K171" s="15" t="s">
        <v>194</v>
      </c>
      <c r="L171" s="17">
        <f t="shared" si="175"/>
        <v>0.96664803112421505</v>
      </c>
      <c r="M171" s="17">
        <f t="shared" si="176"/>
        <v>0.99613061105478462</v>
      </c>
      <c r="N171" s="17">
        <f t="shared" si="177"/>
        <v>0.99750542663020636</v>
      </c>
      <c r="O171" s="17">
        <f t="shared" si="178"/>
        <v>1.0104141301950982</v>
      </c>
    </row>
    <row r="172" spans="1:17">
      <c r="A172" s="9">
        <v>6</v>
      </c>
      <c r="B172" s="10" t="s">
        <v>195</v>
      </c>
      <c r="C172" s="17">
        <v>7548.1</v>
      </c>
      <c r="D172" s="17">
        <v>5737.6</v>
      </c>
      <c r="E172" s="17">
        <v>7898.9</v>
      </c>
      <c r="F172" s="17">
        <v>9322.7000000000007</v>
      </c>
      <c r="G172" s="17">
        <v>8356.5</v>
      </c>
      <c r="H172" s="17">
        <v>9236</v>
      </c>
      <c r="K172" s="15" t="s">
        <v>196</v>
      </c>
      <c r="L172" s="17">
        <f t="shared" si="175"/>
        <v>0.30899927621317397</v>
      </c>
      <c r="M172" s="17">
        <f t="shared" si="176"/>
        <v>0.31469157709645673</v>
      </c>
      <c r="N172" s="17">
        <f t="shared" si="177"/>
        <v>0.39191771234137091</v>
      </c>
      <c r="O172" s="17">
        <f t="shared" si="178"/>
        <v>0.51250509931305133</v>
      </c>
    </row>
    <row r="173" spans="1:17">
      <c r="A173" s="9">
        <v>7</v>
      </c>
      <c r="B173" s="10" t="s">
        <v>197</v>
      </c>
      <c r="C173" s="17">
        <v>7755.7</v>
      </c>
      <c r="D173" s="17">
        <v>5828.5</v>
      </c>
      <c r="E173" s="17">
        <v>7576.6</v>
      </c>
      <c r="F173" s="17">
        <v>8290.4</v>
      </c>
      <c r="G173" s="17">
        <v>11023.8</v>
      </c>
      <c r="H173" s="17">
        <v>10484.9</v>
      </c>
      <c r="K173" s="15" t="s">
        <v>198</v>
      </c>
      <c r="L173" s="17">
        <f t="shared" si="175"/>
        <v>0.85549081371239655</v>
      </c>
      <c r="M173" s="17">
        <f t="shared" si="176"/>
        <v>1.1953032787468654</v>
      </c>
      <c r="N173" s="17">
        <f t="shared" si="177"/>
        <v>0.18192758095719155</v>
      </c>
      <c r="O173" s="17">
        <f t="shared" si="178"/>
        <v>0.40792176078296172</v>
      </c>
    </row>
    <row r="174" spans="1:17">
      <c r="A174" s="9">
        <v>8</v>
      </c>
      <c r="B174" s="10" t="s">
        <v>199</v>
      </c>
      <c r="C174" s="17"/>
      <c r="D174" s="17"/>
      <c r="E174" s="17">
        <v>39</v>
      </c>
      <c r="F174" s="17">
        <v>23</v>
      </c>
      <c r="G174" s="17">
        <v>23</v>
      </c>
      <c r="H174" s="17">
        <v>25</v>
      </c>
      <c r="K174" s="15" t="s">
        <v>200</v>
      </c>
      <c r="L174" s="17">
        <f>N161</f>
        <v>0.30947460208103911</v>
      </c>
      <c r="M174" s="17">
        <f>O161</f>
        <v>0.49566093224949043</v>
      </c>
      <c r="N174" s="17">
        <f t="shared" si="177"/>
        <v>0.41258790784487021</v>
      </c>
      <c r="O174" s="17">
        <f t="shared" si="178"/>
        <v>0.46534731022211301</v>
      </c>
    </row>
    <row r="175" spans="1:17">
      <c r="A175" s="9">
        <v>9</v>
      </c>
      <c r="B175" s="10" t="s">
        <v>201</v>
      </c>
      <c r="C175" s="17"/>
      <c r="D175" s="17"/>
      <c r="E175" s="17">
        <v>15</v>
      </c>
      <c r="F175" s="17">
        <v>11</v>
      </c>
      <c r="G175" s="17">
        <v>7</v>
      </c>
      <c r="H175" s="17">
        <v>12</v>
      </c>
      <c r="K175" s="15" t="s">
        <v>202</v>
      </c>
      <c r="L175" s="17">
        <f t="shared" si="175"/>
        <v>1.0167386583739071</v>
      </c>
      <c r="M175" s="17">
        <f t="shared" si="176"/>
        <v>1.3143759691015786</v>
      </c>
      <c r="N175" s="17">
        <f t="shared" si="177"/>
        <v>0.54099622390439983</v>
      </c>
      <c r="O175" s="17">
        <f t="shared" si="178"/>
        <v>0.48741851893562987</v>
      </c>
    </row>
    <row r="176" spans="1:17">
      <c r="A176" s="9">
        <v>10</v>
      </c>
      <c r="B176" s="10" t="s">
        <v>203</v>
      </c>
      <c r="C176" s="17">
        <v>72</v>
      </c>
      <c r="D176" s="17">
        <v>56</v>
      </c>
      <c r="E176" s="17">
        <v>69</v>
      </c>
      <c r="F176" s="17">
        <v>65</v>
      </c>
      <c r="G176" s="17">
        <v>58</v>
      </c>
      <c r="H176" s="17">
        <v>65</v>
      </c>
      <c r="K176" s="15" t="s">
        <v>204</v>
      </c>
      <c r="L176" s="17">
        <f t="shared" si="175"/>
        <v>1.1422391977411328</v>
      </c>
      <c r="M176" s="17">
        <f t="shared" si="176"/>
        <v>1.1581312837465887</v>
      </c>
      <c r="N176" s="17">
        <f t="shared" si="177"/>
        <v>1.1671675526213934</v>
      </c>
      <c r="O176" s="17">
        <f t="shared" si="178"/>
        <v>1.1759357749671409</v>
      </c>
    </row>
    <row r="177" spans="1:15">
      <c r="A177" s="9">
        <v>11</v>
      </c>
      <c r="B177" s="10" t="s">
        <v>205</v>
      </c>
      <c r="C177" s="17">
        <v>68</v>
      </c>
      <c r="D177" s="17">
        <v>76</v>
      </c>
      <c r="E177" s="17">
        <v>54</v>
      </c>
      <c r="F177" s="17">
        <v>71</v>
      </c>
      <c r="G177" s="17">
        <v>68</v>
      </c>
      <c r="H177" s="17">
        <v>77</v>
      </c>
      <c r="K177" s="15" t="s">
        <v>206</v>
      </c>
      <c r="L177" s="17">
        <f t="shared" si="175"/>
        <v>2.7935603045913963E-2</v>
      </c>
      <c r="M177" s="17">
        <f t="shared" si="176"/>
        <v>2.7935603045913963E-2</v>
      </c>
      <c r="N177" s="17">
        <f t="shared" si="177"/>
        <v>2.7935603045913963E-2</v>
      </c>
      <c r="O177" s="17">
        <f t="shared" si="178"/>
        <v>2.7935603045913963E-2</v>
      </c>
    </row>
    <row r="178" spans="1:15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 t="shared" si="175"/>
        <v>1.0225597269527793</v>
      </c>
      <c r="M178" s="17">
        <f t="shared" si="176"/>
        <v>0.88283541003243005</v>
      </c>
      <c r="N178" s="17">
        <f t="shared" si="177"/>
        <v>0.8921791147119712</v>
      </c>
      <c r="O178" s="17">
        <f t="shared" si="178"/>
        <v>0.90143720604283295</v>
      </c>
    </row>
    <row r="179" spans="1:15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</row>
    <row r="180" spans="1:15">
      <c r="A180" s="9">
        <v>14</v>
      </c>
      <c r="B180" s="10" t="s">
        <v>211</v>
      </c>
      <c r="C180" s="17">
        <v>8</v>
      </c>
      <c r="D180" s="17">
        <v>5</v>
      </c>
      <c r="E180" s="17">
        <v>6</v>
      </c>
      <c r="F180" s="17">
        <v>6</v>
      </c>
      <c r="G180" s="21">
        <v>6</v>
      </c>
      <c r="H180" s="21">
        <v>6</v>
      </c>
    </row>
    <row r="181" spans="1:15">
      <c r="A181" s="9">
        <v>15</v>
      </c>
      <c r="B181" s="10" t="s">
        <v>213</v>
      </c>
      <c r="C181" s="17">
        <v>1538</v>
      </c>
      <c r="D181" s="17">
        <v>1536</v>
      </c>
      <c r="E181" s="17">
        <v>1490</v>
      </c>
      <c r="F181" s="17">
        <v>1481</v>
      </c>
      <c r="G181" s="17">
        <v>1463</v>
      </c>
      <c r="H181" s="17">
        <v>1437</v>
      </c>
    </row>
  </sheetData>
  <pageMargins left="0.7" right="0.7" top="0.75" bottom="0.75" header="0.3" footer="0.3"/>
  <pageSetup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81"/>
  <sheetViews>
    <sheetView topLeftCell="A163" zoomScale="70" zoomScaleNormal="70" workbookViewId="0">
      <selection activeCell="A154" sqref="A154"/>
    </sheetView>
  </sheetViews>
  <sheetFormatPr baseColWidth="10" defaultColWidth="8.83203125" defaultRowHeight="15"/>
  <cols>
    <col min="2" max="2" width="73.33203125" customWidth="1"/>
    <col min="11" max="11" width="73.33203125" customWidth="1"/>
  </cols>
  <sheetData>
    <row r="1" spans="1:17" ht="16">
      <c r="A1" s="20" t="s">
        <v>385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3.2439176543980039</v>
      </c>
      <c r="D5" s="17">
        <f t="shared" si="0"/>
        <v>3.5991665088084868</v>
      </c>
      <c r="E5" s="17">
        <f t="shared" si="0"/>
        <v>3.4482758620689653</v>
      </c>
      <c r="F5" s="17">
        <f t="shared" si="0"/>
        <v>3.210479003467317</v>
      </c>
      <c r="G5" s="17">
        <f t="shared" si="0"/>
        <v>3.0800821355236141</v>
      </c>
      <c r="H5" s="17">
        <f t="shared" ref="H5" si="1">H17/H31*1000</f>
        <v>3.0515517465264255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0.77951187844047809</v>
      </c>
      <c r="M5" s="17">
        <f t="shared" si="2"/>
        <v>0.82757249617179074</v>
      </c>
      <c r="N5" s="17">
        <f t="shared" si="2"/>
        <v>0.8074167516092462</v>
      </c>
      <c r="O5" s="17">
        <f t="shared" si="2"/>
        <v>0.7748756611332982</v>
      </c>
      <c r="P5" s="17">
        <f t="shared" si="2"/>
        <v>0.75659729047005009</v>
      </c>
      <c r="Q5" s="17">
        <f t="shared" si="2"/>
        <v>0.75255455526635451</v>
      </c>
    </row>
    <row r="6" spans="1:17">
      <c r="A6" s="9">
        <v>2</v>
      </c>
      <c r="B6" s="15" t="s">
        <v>176</v>
      </c>
      <c r="C6" s="17">
        <f t="shared" ref="C6:G6" si="3">C18/C31*1000</f>
        <v>4.4291952588895818</v>
      </c>
      <c r="D6" s="17">
        <f t="shared" si="3"/>
        <v>4.5463155900738776</v>
      </c>
      <c r="E6" s="17">
        <f t="shared" si="3"/>
        <v>4.6615581098339725</v>
      </c>
      <c r="F6" s="17">
        <f t="shared" si="3"/>
        <v>4.4946706048542442</v>
      </c>
      <c r="G6" s="17">
        <f t="shared" si="3"/>
        <v>4.4276180698151943</v>
      </c>
      <c r="H6" s="17">
        <f t="shared" ref="H6" si="4">H18/H31*1000</f>
        <v>3.0515517465264255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1.0573732361774042</v>
      </c>
      <c r="M6" s="17">
        <f t="shared" si="2"/>
        <v>1.0716311745669167</v>
      </c>
      <c r="N6" s="17">
        <f t="shared" si="2"/>
        <v>1.0851350443195584</v>
      </c>
      <c r="O6" s="17">
        <f t="shared" si="2"/>
        <v>1.0654121597644515</v>
      </c>
      <c r="P6" s="17">
        <f t="shared" si="2"/>
        <v>1.0571774213137322</v>
      </c>
      <c r="Q6" s="17">
        <f t="shared" si="2"/>
        <v>0.8557180566761422</v>
      </c>
    </row>
    <row r="7" spans="1:17">
      <c r="A7" s="9">
        <v>3</v>
      </c>
      <c r="B7" s="15" t="s">
        <v>177</v>
      </c>
      <c r="C7" s="17">
        <f>C19/C31*1000+0.00001</f>
        <v>0.90456396132252026</v>
      </c>
      <c r="D7" s="17">
        <f>D19/D31*1000+0.00001</f>
        <v>0.94084475405695511</v>
      </c>
      <c r="E7" s="17">
        <f>E19/E31*1000+0.00001</f>
        <v>4.6615681098339721</v>
      </c>
      <c r="F7" s="17">
        <f>F19/F31*1000+0.00001</f>
        <v>3.7498494760498273</v>
      </c>
      <c r="G7" s="17">
        <f>G19/G31*1000</f>
        <v>3.7474332648870643</v>
      </c>
      <c r="H7" s="17">
        <f>H19/H31*1000</f>
        <v>3.7917153616413457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0.63330569108273571</v>
      </c>
      <c r="M7" s="17">
        <f t="shared" si="2"/>
        <v>0.64780735552586144</v>
      </c>
      <c r="N7" s="17">
        <f t="shared" si="2"/>
        <v>1.3891764272342113</v>
      </c>
      <c r="O7" s="17">
        <f t="shared" si="2"/>
        <v>1.3082043100045291</v>
      </c>
      <c r="P7" s="17">
        <f t="shared" si="2"/>
        <v>1.307945334606859</v>
      </c>
      <c r="Q7" s="17">
        <f t="shared" si="2"/>
        <v>1.3126471584226092</v>
      </c>
    </row>
    <row r="8" spans="1:17">
      <c r="A8" s="9">
        <v>4</v>
      </c>
      <c r="B8" s="15" t="s">
        <v>178</v>
      </c>
      <c r="C8" s="17">
        <f t="shared" ref="C8:G8" si="5">C20/C31*1000</f>
        <v>22.314410480349345</v>
      </c>
      <c r="D8" s="17">
        <f t="shared" si="5"/>
        <v>22.643177369451287</v>
      </c>
      <c r="E8" s="17">
        <f t="shared" si="5"/>
        <v>22.899106002554277</v>
      </c>
      <c r="F8" s="17">
        <f t="shared" si="5"/>
        <v>23.031976370874535</v>
      </c>
      <c r="G8" s="17">
        <f t="shared" si="5"/>
        <v>22.991529774127311</v>
      </c>
      <c r="H8" s="17">
        <f t="shared" ref="H8" si="6">H20/H31*1000</f>
        <v>23.146344630567459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0.84333432963605925</v>
      </c>
      <c r="M8" s="17">
        <f t="shared" si="2"/>
        <v>0.85046550500236451</v>
      </c>
      <c r="N8" s="17">
        <f t="shared" si="2"/>
        <v>0.85598640614090804</v>
      </c>
      <c r="O8" s="17">
        <f t="shared" si="2"/>
        <v>0.85884236412678705</v>
      </c>
      <c r="P8" s="17">
        <f t="shared" si="2"/>
        <v>0.85797373393613707</v>
      </c>
      <c r="Q8" s="17">
        <f t="shared" si="2"/>
        <v>0.86129503848748312</v>
      </c>
    </row>
    <row r="9" spans="1:17">
      <c r="A9" s="9">
        <v>5</v>
      </c>
      <c r="B9" s="15" t="s">
        <v>179</v>
      </c>
      <c r="C9" s="17">
        <f t="shared" ref="C9:G9" si="7">C21/C31*1000</f>
        <v>10.867124142233312</v>
      </c>
      <c r="D9" s="17">
        <f t="shared" si="7"/>
        <v>11.106901559638819</v>
      </c>
      <c r="E9" s="17">
        <f t="shared" si="7"/>
        <v>11.713282247765006</v>
      </c>
      <c r="F9" s="17">
        <f t="shared" si="7"/>
        <v>11.840246564787467</v>
      </c>
      <c r="G9" s="17">
        <f t="shared" si="7"/>
        <v>11.922484599589323</v>
      </c>
      <c r="H9" s="17">
        <f t="shared" ref="H9" si="8">H21/H31*1000</f>
        <v>12.115309700038955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1.1640368559461503</v>
      </c>
      <c r="M9" s="17">
        <f t="shared" si="2"/>
        <v>1.1747361356877153</v>
      </c>
      <c r="N9" s="17">
        <f t="shared" si="2"/>
        <v>1.2002268955576181</v>
      </c>
      <c r="O9" s="17">
        <f t="shared" si="2"/>
        <v>1.2052982078049794</v>
      </c>
      <c r="P9" s="17">
        <f t="shared" si="2"/>
        <v>1.2085365389485496</v>
      </c>
      <c r="Q9" s="17">
        <f t="shared" si="2"/>
        <v>1.2159899765682913</v>
      </c>
    </row>
    <row r="10" spans="1:17">
      <c r="A10" s="9">
        <v>6</v>
      </c>
      <c r="B10" s="15" t="s">
        <v>180</v>
      </c>
      <c r="C10" s="17">
        <f t="shared" ref="C10:G10" si="9">(C22-C23)/C22*100</f>
        <v>-1.0093011587367959</v>
      </c>
      <c r="D10" s="17">
        <f t="shared" si="9"/>
        <v>-2.0884127639330354</v>
      </c>
      <c r="E10" s="17">
        <f t="shared" si="9"/>
        <v>0.84503410949751978</v>
      </c>
      <c r="F10" s="17">
        <f t="shared" si="9"/>
        <v>1.7269741338678621</v>
      </c>
      <c r="G10" s="17">
        <f t="shared" si="9"/>
        <v>1.5265964444741211</v>
      </c>
      <c r="H10" s="17">
        <f t="shared" ref="H10" si="10">(H22-H23)/H22*100</f>
        <v>0.54656297259746112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0.95197637467620044</v>
      </c>
      <c r="M10" s="17">
        <f t="shared" si="11"/>
        <v>0.89235162508296684</v>
      </c>
      <c r="N10" s="17">
        <f t="shared" si="11"/>
        <v>1.0497953843787</v>
      </c>
      <c r="O10" s="17">
        <f t="shared" si="11"/>
        <v>1.0930351678912564</v>
      </c>
      <c r="P10" s="17">
        <f t="shared" si="11"/>
        <v>1.0834304936928634</v>
      </c>
      <c r="Q10" s="17">
        <f t="shared" si="11"/>
        <v>1.0346235822105749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-1.8518518518518519</v>
      </c>
      <c r="F11" s="17">
        <f>(F25-F24)/F31*1000</f>
        <v>-3.7883652240914345</v>
      </c>
      <c r="G11" s="17">
        <f>(G25-G24)/G31*1000</f>
        <v>-5.2618069815195074</v>
      </c>
      <c r="H11" s="17">
        <f>(H25-H24)/H31*1000</f>
        <v>-4.8045708349564995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0.77299652070369329</v>
      </c>
      <c r="O11" s="17">
        <f t="shared" si="12"/>
        <v>0.6732723516726935</v>
      </c>
      <c r="P11" s="17">
        <f t="shared" si="12"/>
        <v>0.60517627322950407</v>
      </c>
      <c r="Q11" s="17">
        <f t="shared" si="12"/>
        <v>0.62549818519203393</v>
      </c>
    </row>
    <row r="12" spans="1:17">
      <c r="A12" s="9">
        <v>8</v>
      </c>
      <c r="B12" s="15" t="s">
        <v>182</v>
      </c>
      <c r="C12" s="17">
        <f t="shared" ref="C12:H12" si="13">(C26-C27)/C31*1000</f>
        <v>-7.3611977542108544</v>
      </c>
      <c r="D12" s="17">
        <f t="shared" si="13"/>
        <v>-5.8091810317610664</v>
      </c>
      <c r="E12" s="17">
        <f t="shared" si="13"/>
        <v>-3.6398467432950192</v>
      </c>
      <c r="F12" s="17">
        <f t="shared" si="13"/>
        <v>4.4304610247848979</v>
      </c>
      <c r="G12" s="17">
        <f t="shared" si="13"/>
        <v>-6.4168377823408624</v>
      </c>
      <c r="H12" s="17">
        <f t="shared" si="13"/>
        <v>-1.0388261264770808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0.52151369186681096</v>
      </c>
      <c r="M12" s="17">
        <f>(ATAN(D12/10)+3.1415/2)/3.1415*1.75</f>
        <v>0.58183641415661014</v>
      </c>
      <c r="N12" s="17">
        <f t="shared" si="12"/>
        <v>0.68054271775781916</v>
      </c>
      <c r="O12" s="17">
        <f t="shared" si="12"/>
        <v>1.1073247058127373</v>
      </c>
      <c r="P12" s="17">
        <f t="shared" si="12"/>
        <v>0.55719421445716044</v>
      </c>
      <c r="Q12" s="17">
        <f t="shared" si="12"/>
        <v>0.81733811147313062</v>
      </c>
    </row>
    <row r="13" spans="1:17">
      <c r="A13" s="9">
        <v>9</v>
      </c>
      <c r="B13" s="15" t="s">
        <v>183</v>
      </c>
      <c r="C13" s="17">
        <f t="shared" ref="C13:G13" si="14">C28/C31*1000</f>
        <v>0.8733624454148472</v>
      </c>
      <c r="D13" s="17">
        <f t="shared" si="14"/>
        <v>0.88400580918103178</v>
      </c>
      <c r="E13" s="17">
        <f t="shared" si="14"/>
        <v>0.89399744572158368</v>
      </c>
      <c r="F13" s="17">
        <f t="shared" si="14"/>
        <v>0.8989341209708489</v>
      </c>
      <c r="G13" s="17">
        <f t="shared" si="14"/>
        <v>0.83418891170431209</v>
      </c>
      <c r="H13" s="17">
        <f t="shared" ref="H13" si="15">H28/H31*1000</f>
        <v>0.7141929619529932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0.73242984773790099</v>
      </c>
      <c r="M13" s="17">
        <f t="shared" si="16"/>
        <v>0.73755540915381967</v>
      </c>
      <c r="N13" s="17">
        <f t="shared" si="16"/>
        <v>0.74234334055631102</v>
      </c>
      <c r="O13" s="17">
        <f t="shared" si="16"/>
        <v>0.74470058249675497</v>
      </c>
      <c r="P13" s="17">
        <f t="shared" si="16"/>
        <v>0.71333238890838724</v>
      </c>
      <c r="Q13" s="17">
        <f t="shared" si="16"/>
        <v>0.65231973863019455</v>
      </c>
    </row>
    <row r="14" spans="1:17">
      <c r="A14" s="9">
        <v>10</v>
      </c>
      <c r="B14" s="15" t="s">
        <v>184</v>
      </c>
      <c r="C14" s="17">
        <f t="shared" ref="C14:G14" si="17">C29/C31*100</f>
        <v>6.8621334996880848E-2</v>
      </c>
      <c r="D14" s="17">
        <f t="shared" si="17"/>
        <v>6.3143272084359409E-2</v>
      </c>
      <c r="E14" s="17">
        <f t="shared" si="17"/>
        <v>6.3856960408684549E-2</v>
      </c>
      <c r="F14" s="17">
        <f t="shared" si="17"/>
        <v>6.420958006934635E-2</v>
      </c>
      <c r="G14" s="17">
        <f t="shared" si="17"/>
        <v>6.4168377823408618E-2</v>
      </c>
      <c r="H14" s="17">
        <f t="shared" ref="H14" si="18">H29/H31*100</f>
        <v>6.4926632904817552E-2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1.1690933824350918</v>
      </c>
      <c r="M14" s="17">
        <f t="shared" si="16"/>
        <v>1.1273113024416075</v>
      </c>
      <c r="N14" s="17">
        <f t="shared" si="16"/>
        <v>1.1330697149268469</v>
      </c>
      <c r="O14" s="17">
        <f t="shared" si="16"/>
        <v>1.1358781963004365</v>
      </c>
      <c r="P14" s="17">
        <f t="shared" si="16"/>
        <v>1.1355512713659974</v>
      </c>
      <c r="Q14" s="17">
        <f t="shared" si="16"/>
        <v>1.141516060015201</v>
      </c>
    </row>
    <row r="15" spans="1:17">
      <c r="A15" s="9">
        <v>11</v>
      </c>
      <c r="B15" s="15" t="s">
        <v>185</v>
      </c>
      <c r="C15" s="17">
        <f t="shared" ref="C15:G15" si="19">C30/C31*1000</f>
        <v>2.8072364316905802</v>
      </c>
      <c r="D15" s="17">
        <f t="shared" si="19"/>
        <v>2.8414472437961735</v>
      </c>
      <c r="E15" s="17">
        <f t="shared" si="19"/>
        <v>2.6819923371647509</v>
      </c>
      <c r="F15" s="17">
        <f t="shared" si="19"/>
        <v>2.5683832027738536</v>
      </c>
      <c r="G15" s="17">
        <f t="shared" si="19"/>
        <v>2.5667351129363447</v>
      </c>
      <c r="H15" s="17">
        <f t="shared" ref="H15" si="20">H30/H31*1000</f>
        <v>2.597065316192702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0.71725405422381971</v>
      </c>
      <c r="M15" s="17">
        <f t="shared" si="16"/>
        <v>0.72227341507741571</v>
      </c>
      <c r="N15" s="17">
        <f t="shared" si="16"/>
        <v>0.69865290318560691</v>
      </c>
      <c r="O15" s="17">
        <f t="shared" si="16"/>
        <v>0.68145834250122317</v>
      </c>
      <c r="P15" s="17">
        <f t="shared" si="16"/>
        <v>0.68120655840737798</v>
      </c>
      <c r="Q15" s="17">
        <f t="shared" si="16"/>
        <v>0.68582928166806345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</f>
        <v>52</v>
      </c>
      <c r="D17" s="17">
        <f t="shared" ref="D17:G17" si="21">D47+D77+D107+D137+D167</f>
        <v>57</v>
      </c>
      <c r="E17" s="17">
        <f t="shared" si="21"/>
        <v>54</v>
      </c>
      <c r="F17" s="17">
        <f t="shared" si="21"/>
        <v>50</v>
      </c>
      <c r="G17" s="17">
        <f t="shared" si="21"/>
        <v>48</v>
      </c>
      <c r="H17" s="17">
        <f t="shared" ref="H17" si="22">H47+H77+H107+H137+H167</f>
        <v>47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</f>
        <v>71</v>
      </c>
      <c r="D18" s="17">
        <f t="shared" si="23"/>
        <v>72</v>
      </c>
      <c r="E18" s="17">
        <f t="shared" si="23"/>
        <v>73</v>
      </c>
      <c r="F18" s="17">
        <f t="shared" si="23"/>
        <v>70</v>
      </c>
      <c r="G18" s="17">
        <f t="shared" si="23"/>
        <v>69</v>
      </c>
      <c r="H18" s="17">
        <f t="shared" ref="H18" si="24">H48+H78+H108+H138+H168</f>
        <v>47</v>
      </c>
      <c r="K18" s="15" t="s">
        <v>187</v>
      </c>
      <c r="L18" s="17">
        <f t="shared" ref="L18:L23" si="25">L5</f>
        <v>0.77951187844047809</v>
      </c>
      <c r="M18" s="17">
        <f t="shared" ref="M18:M23" si="26">N5</f>
        <v>0.8074167516092462</v>
      </c>
      <c r="N18" s="17">
        <f t="shared" ref="N18:N28" si="27">P5</f>
        <v>0.75659729047005009</v>
      </c>
      <c r="O18" s="17">
        <f>Q5</f>
        <v>0.75255455526635451</v>
      </c>
    </row>
    <row r="19" spans="1:15">
      <c r="A19" s="9">
        <v>3</v>
      </c>
      <c r="B19" s="10" t="s">
        <v>189</v>
      </c>
      <c r="C19" s="17">
        <f t="shared" ref="C19:G19" si="28">C49+C79+C109+C139+C169</f>
        <v>14.5</v>
      </c>
      <c r="D19" s="17">
        <f t="shared" si="28"/>
        <v>14.9</v>
      </c>
      <c r="E19" s="17">
        <f t="shared" si="28"/>
        <v>73</v>
      </c>
      <c r="F19" s="17">
        <f t="shared" si="28"/>
        <v>58.400000000000006</v>
      </c>
      <c r="G19" s="17">
        <f t="shared" si="28"/>
        <v>58.400000000000006</v>
      </c>
      <c r="H19" s="17">
        <f t="shared" ref="H19" si="29">H49+H79+H109+H139+H169</f>
        <v>58.400000000000006</v>
      </c>
      <c r="K19" s="15" t="s">
        <v>190</v>
      </c>
      <c r="L19" s="17">
        <f t="shared" si="25"/>
        <v>1.0573732361774042</v>
      </c>
      <c r="M19" s="17">
        <f t="shared" si="26"/>
        <v>1.0851350443195584</v>
      </c>
      <c r="N19" s="17">
        <f t="shared" si="27"/>
        <v>1.0571774213137322</v>
      </c>
      <c r="O19" s="17">
        <f t="shared" ref="O19:O28" si="30">Q6</f>
        <v>0.8557180566761422</v>
      </c>
    </row>
    <row r="20" spans="1:15">
      <c r="A20" s="9">
        <v>4</v>
      </c>
      <c r="B20" s="10" t="s">
        <v>191</v>
      </c>
      <c r="C20" s="17">
        <f t="shared" ref="C20:G20" si="31">C50+C80+C110+C140+C170</f>
        <v>357.7</v>
      </c>
      <c r="D20" s="17">
        <f t="shared" si="31"/>
        <v>358.6</v>
      </c>
      <c r="E20" s="17">
        <f t="shared" si="31"/>
        <v>358.59999999999997</v>
      </c>
      <c r="F20" s="17">
        <f t="shared" si="31"/>
        <v>358.7</v>
      </c>
      <c r="G20" s="17">
        <f t="shared" si="31"/>
        <v>358.3</v>
      </c>
      <c r="H20" s="17">
        <f t="shared" ref="H20" si="32">H50+H80+H110+H140+H170</f>
        <v>356.5</v>
      </c>
      <c r="K20" s="15" t="s">
        <v>192</v>
      </c>
      <c r="L20" s="17">
        <f t="shared" si="25"/>
        <v>0.63330569108273571</v>
      </c>
      <c r="M20" s="17">
        <f t="shared" si="26"/>
        <v>1.3891764272342113</v>
      </c>
      <c r="N20" s="17">
        <f t="shared" si="27"/>
        <v>1.307945334606859</v>
      </c>
      <c r="O20" s="17">
        <f t="shared" si="30"/>
        <v>1.3126471584226092</v>
      </c>
    </row>
    <row r="21" spans="1:15">
      <c r="A21" s="9">
        <v>5</v>
      </c>
      <c r="B21" s="10" t="s">
        <v>193</v>
      </c>
      <c r="C21" s="17">
        <f t="shared" ref="C21:G21" si="33">C51+C81+C111+C141+C171</f>
        <v>174.2</v>
      </c>
      <c r="D21" s="17">
        <f t="shared" si="33"/>
        <v>175.89999999999998</v>
      </c>
      <c r="E21" s="17">
        <f t="shared" si="33"/>
        <v>183.43</v>
      </c>
      <c r="F21" s="17">
        <f t="shared" si="33"/>
        <v>184.4</v>
      </c>
      <c r="G21" s="17">
        <f t="shared" si="33"/>
        <v>185.8</v>
      </c>
      <c r="H21" s="17">
        <f t="shared" ref="H21" si="34">H51+H81+H111+H141+H171</f>
        <v>186.6</v>
      </c>
      <c r="K21" s="15" t="s">
        <v>194</v>
      </c>
      <c r="L21" s="17">
        <f t="shared" si="25"/>
        <v>0.84333432963605925</v>
      </c>
      <c r="M21" s="17">
        <f t="shared" si="26"/>
        <v>0.85598640614090804</v>
      </c>
      <c r="N21" s="17">
        <f t="shared" si="27"/>
        <v>0.85797373393613707</v>
      </c>
      <c r="O21" s="17">
        <f t="shared" si="30"/>
        <v>0.86129503848748312</v>
      </c>
    </row>
    <row r="22" spans="1:15">
      <c r="A22" s="9">
        <v>6</v>
      </c>
      <c r="B22" s="10" t="s">
        <v>195</v>
      </c>
      <c r="C22" s="17">
        <f t="shared" ref="C22:G22" si="35">C52+C82+C112+C142+C172</f>
        <v>634587.6</v>
      </c>
      <c r="D22" s="17">
        <f t="shared" si="35"/>
        <v>679784.19999999984</v>
      </c>
      <c r="E22" s="17">
        <f t="shared" si="35"/>
        <v>653938.1</v>
      </c>
      <c r="F22" s="17">
        <f t="shared" si="35"/>
        <v>731551.20000000007</v>
      </c>
      <c r="G22" s="17">
        <f t="shared" si="35"/>
        <v>841433.89999999991</v>
      </c>
      <c r="H22" s="17">
        <f t="shared" ref="H22" si="36">H52+H82+H112+H142+H172</f>
        <v>989346.20000000007</v>
      </c>
      <c r="K22" s="15" t="s">
        <v>196</v>
      </c>
      <c r="L22" s="17">
        <f t="shared" si="25"/>
        <v>1.1640368559461503</v>
      </c>
      <c r="M22" s="17">
        <f t="shared" si="26"/>
        <v>1.2002268955576181</v>
      </c>
      <c r="N22" s="17">
        <f t="shared" si="27"/>
        <v>1.2085365389485496</v>
      </c>
      <c r="O22" s="17">
        <f t="shared" si="30"/>
        <v>1.2159899765682913</v>
      </c>
    </row>
    <row r="23" spans="1:15">
      <c r="A23" s="9">
        <v>7</v>
      </c>
      <c r="B23" s="10" t="s">
        <v>197</v>
      </c>
      <c r="C23" s="17">
        <f t="shared" ref="C23:G23" si="37">C53+C83+C113+C143+C173</f>
        <v>640992.5</v>
      </c>
      <c r="D23" s="17">
        <f t="shared" si="37"/>
        <v>693980.89999999991</v>
      </c>
      <c r="E23" s="17">
        <f t="shared" si="37"/>
        <v>648412.1</v>
      </c>
      <c r="F23" s="17">
        <f t="shared" si="37"/>
        <v>718917.50000000012</v>
      </c>
      <c r="G23" s="17">
        <f t="shared" si="37"/>
        <v>828588.6</v>
      </c>
      <c r="H23" s="17">
        <f t="shared" ref="H23" si="38">H53+H83+H113+H143+H173</f>
        <v>983938.8</v>
      </c>
      <c r="K23" s="15" t="s">
        <v>198</v>
      </c>
      <c r="L23" s="17">
        <f t="shared" si="25"/>
        <v>0.95197637467620044</v>
      </c>
      <c r="M23" s="17">
        <f t="shared" si="26"/>
        <v>1.0497953843787</v>
      </c>
      <c r="N23" s="17">
        <f t="shared" si="27"/>
        <v>1.0834304936928634</v>
      </c>
      <c r="O23" s="17">
        <f t="shared" si="30"/>
        <v>1.0346235822105749</v>
      </c>
    </row>
    <row r="24" spans="1:15">
      <c r="A24" s="9">
        <v>8</v>
      </c>
      <c r="B24" s="10" t="s">
        <v>199</v>
      </c>
      <c r="C24" s="17">
        <f t="shared" ref="C24:G24" si="39">C54+C84+C114+C144+C174</f>
        <v>0</v>
      </c>
      <c r="D24" s="17">
        <f t="shared" si="39"/>
        <v>0</v>
      </c>
      <c r="E24" s="17">
        <f t="shared" si="39"/>
        <v>226</v>
      </c>
      <c r="F24" s="17">
        <f t="shared" si="39"/>
        <v>234</v>
      </c>
      <c r="G24" s="17">
        <f t="shared" si="39"/>
        <v>245</v>
      </c>
      <c r="H24" s="17">
        <f t="shared" ref="H24" si="40">H54+H84+H114+H144+H174</f>
        <v>210</v>
      </c>
      <c r="K24" s="15" t="s">
        <v>200</v>
      </c>
      <c r="L24" s="17">
        <f>N11</f>
        <v>0.77299652070369329</v>
      </c>
      <c r="M24" s="17">
        <f>O11</f>
        <v>0.6732723516726935</v>
      </c>
      <c r="N24" s="17">
        <f t="shared" si="27"/>
        <v>0.60517627322950407</v>
      </c>
      <c r="O24" s="17">
        <f t="shared" si="30"/>
        <v>0.62549818519203393</v>
      </c>
    </row>
    <row r="25" spans="1:15">
      <c r="A25" s="9">
        <v>9</v>
      </c>
      <c r="B25" s="10" t="s">
        <v>201</v>
      </c>
      <c r="C25" s="17">
        <f t="shared" ref="C25:G25" si="41">C55+C85+C115+C145+C175</f>
        <v>0</v>
      </c>
      <c r="D25" s="17">
        <f t="shared" si="41"/>
        <v>0</v>
      </c>
      <c r="E25" s="17">
        <f t="shared" si="41"/>
        <v>197</v>
      </c>
      <c r="F25" s="17">
        <f t="shared" si="41"/>
        <v>175</v>
      </c>
      <c r="G25" s="17">
        <f t="shared" si="41"/>
        <v>163</v>
      </c>
      <c r="H25" s="17">
        <f t="shared" ref="H25" si="42">H55+H85+H115+H145+H175</f>
        <v>136</v>
      </c>
      <c r="K25" s="15" t="s">
        <v>202</v>
      </c>
      <c r="L25" s="17">
        <f>L12</f>
        <v>0.52151369186681096</v>
      </c>
      <c r="M25" s="17">
        <f>N12</f>
        <v>0.68054271775781916</v>
      </c>
      <c r="N25" s="17">
        <f t="shared" si="27"/>
        <v>0.55719421445716044</v>
      </c>
      <c r="O25" s="17">
        <f t="shared" si="30"/>
        <v>0.81733811147313062</v>
      </c>
    </row>
    <row r="26" spans="1:15">
      <c r="A26" s="9">
        <v>10</v>
      </c>
      <c r="B26" s="10" t="s">
        <v>203</v>
      </c>
      <c r="C26" s="17">
        <f t="shared" ref="C26:G26" si="43">C56+C86+C116+C146+C176</f>
        <v>363</v>
      </c>
      <c r="D26" s="17">
        <f t="shared" si="43"/>
        <v>409</v>
      </c>
      <c r="E26" s="17">
        <f t="shared" si="43"/>
        <v>413</v>
      </c>
      <c r="F26" s="17">
        <f t="shared" si="43"/>
        <v>483</v>
      </c>
      <c r="G26" s="17">
        <f t="shared" si="43"/>
        <v>391</v>
      </c>
      <c r="H26" s="17">
        <f t="shared" ref="H26" si="44">H56+H86+H116+H146+H176</f>
        <v>443</v>
      </c>
      <c r="K26" s="15" t="s">
        <v>204</v>
      </c>
      <c r="L26" s="17">
        <f>L13</f>
        <v>0.73242984773790099</v>
      </c>
      <c r="M26" s="17">
        <f>N13</f>
        <v>0.74234334055631102</v>
      </c>
      <c r="N26" s="17">
        <f t="shared" si="27"/>
        <v>0.71333238890838724</v>
      </c>
      <c r="O26" s="17">
        <f t="shared" si="30"/>
        <v>0.65231973863019455</v>
      </c>
    </row>
    <row r="27" spans="1:15">
      <c r="A27" s="9">
        <v>11</v>
      </c>
      <c r="B27" s="10" t="s">
        <v>205</v>
      </c>
      <c r="C27" s="17">
        <f t="shared" ref="C27:G27" si="45">C57+C87+C117+C147+C177</f>
        <v>481</v>
      </c>
      <c r="D27" s="17">
        <f t="shared" si="45"/>
        <v>501</v>
      </c>
      <c r="E27" s="17">
        <f t="shared" si="45"/>
        <v>470</v>
      </c>
      <c r="F27" s="17">
        <f t="shared" si="45"/>
        <v>414</v>
      </c>
      <c r="G27" s="17">
        <f t="shared" si="45"/>
        <v>491</v>
      </c>
      <c r="H27" s="17">
        <f t="shared" ref="H27" si="46">H57+H87+H117+H147+H177</f>
        <v>459</v>
      </c>
      <c r="K27" s="15" t="s">
        <v>206</v>
      </c>
      <c r="L27" s="17">
        <f>L14</f>
        <v>1.1690933824350918</v>
      </c>
      <c r="M27" s="17">
        <f>N14</f>
        <v>1.1330697149268469</v>
      </c>
      <c r="N27" s="17">
        <f t="shared" si="27"/>
        <v>1.1355512713659974</v>
      </c>
      <c r="O27" s="17">
        <f t="shared" si="30"/>
        <v>1.141516060015201</v>
      </c>
    </row>
    <row r="28" spans="1:15">
      <c r="A28" s="9">
        <v>12</v>
      </c>
      <c r="B28" s="10" t="s">
        <v>207</v>
      </c>
      <c r="C28" s="17">
        <f t="shared" ref="C28:G28" si="47">C58+C88+C118+C148+C178</f>
        <v>14</v>
      </c>
      <c r="D28" s="17">
        <f t="shared" si="47"/>
        <v>14</v>
      </c>
      <c r="E28" s="17">
        <f t="shared" si="47"/>
        <v>14</v>
      </c>
      <c r="F28" s="17">
        <f t="shared" si="47"/>
        <v>14</v>
      </c>
      <c r="G28" s="17">
        <f t="shared" si="47"/>
        <v>13</v>
      </c>
      <c r="H28" s="17">
        <f t="shared" ref="H28" si="48">H58+H88+H118+H148+H178</f>
        <v>11</v>
      </c>
      <c r="K28" s="15" t="s">
        <v>208</v>
      </c>
      <c r="L28" s="17">
        <f>L15</f>
        <v>0.71725405422381971</v>
      </c>
      <c r="M28" s="17">
        <f>N15</f>
        <v>0.69865290318560691</v>
      </c>
      <c r="N28" s="17">
        <f t="shared" si="27"/>
        <v>0.68120655840737798</v>
      </c>
      <c r="O28" s="17">
        <f t="shared" si="30"/>
        <v>0.68582928166806345</v>
      </c>
    </row>
    <row r="29" spans="1:15">
      <c r="A29" s="9">
        <v>13</v>
      </c>
      <c r="B29" s="10" t="s">
        <v>209</v>
      </c>
      <c r="C29" s="17">
        <f t="shared" ref="C29:G29" si="49">C59+C89+C119+C149+C179</f>
        <v>11</v>
      </c>
      <c r="D29" s="17">
        <f t="shared" si="49"/>
        <v>10</v>
      </c>
      <c r="E29" s="17">
        <f t="shared" si="49"/>
        <v>10</v>
      </c>
      <c r="F29" s="17">
        <f t="shared" si="49"/>
        <v>10</v>
      </c>
      <c r="G29" s="17">
        <f t="shared" si="49"/>
        <v>10</v>
      </c>
      <c r="H29" s="17">
        <f t="shared" ref="H29" si="50">H59+H89+H119+H149+H179</f>
        <v>10</v>
      </c>
      <c r="M29" t="s">
        <v>210</v>
      </c>
      <c r="N29" s="52">
        <f>AVERAGE(N18:N28)</f>
        <v>0.9058292290306017</v>
      </c>
    </row>
    <row r="30" spans="1:15">
      <c r="A30" s="9">
        <v>14</v>
      </c>
      <c r="B30" s="10" t="s">
        <v>211</v>
      </c>
      <c r="C30" s="17">
        <f t="shared" ref="C30:G30" si="51">C60+C90+C120+C150+C180</f>
        <v>45</v>
      </c>
      <c r="D30" s="17">
        <f t="shared" si="51"/>
        <v>45</v>
      </c>
      <c r="E30" s="17">
        <f t="shared" si="51"/>
        <v>42</v>
      </c>
      <c r="F30" s="17">
        <f t="shared" si="51"/>
        <v>40</v>
      </c>
      <c r="G30" s="17">
        <f t="shared" si="51"/>
        <v>40</v>
      </c>
      <c r="H30" s="17">
        <f t="shared" ref="H30" si="52">H60+H90+H120+H150+H180</f>
        <v>40</v>
      </c>
      <c r="M30" t="s">
        <v>212</v>
      </c>
      <c r="N30" s="52">
        <f>STDEV(N18:N28)</f>
        <v>0.26164079380404531</v>
      </c>
    </row>
    <row r="31" spans="1:15">
      <c r="A31" s="9">
        <v>15</v>
      </c>
      <c r="B31" s="10" t="s">
        <v>213</v>
      </c>
      <c r="C31" s="17">
        <f t="shared" ref="C31:G31" si="53">C61+C91+C121+C151+C181</f>
        <v>16030</v>
      </c>
      <c r="D31" s="17">
        <f t="shared" si="53"/>
        <v>15837</v>
      </c>
      <c r="E31" s="17">
        <f t="shared" si="53"/>
        <v>15660</v>
      </c>
      <c r="F31" s="17">
        <f t="shared" si="53"/>
        <v>15574</v>
      </c>
      <c r="G31" s="17">
        <f t="shared" si="53"/>
        <v>15584</v>
      </c>
      <c r="H31" s="17">
        <f t="shared" ref="H31" si="54">H61+H91+H121+H151+H181</f>
        <v>15402</v>
      </c>
    </row>
    <row r="32" spans="1:15" ht="16">
      <c r="A32" s="20"/>
    </row>
    <row r="33" spans="1:17" ht="16">
      <c r="A33" s="20" t="s">
        <v>386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2.0458863071752158</v>
      </c>
      <c r="D35" s="17">
        <f t="shared" si="55"/>
        <v>2.0521841102316039</v>
      </c>
      <c r="E35" s="17">
        <f t="shared" si="55"/>
        <v>2.0458863071752158</v>
      </c>
      <c r="F35" s="17">
        <f t="shared" si="55"/>
        <v>1.7469791818314164</v>
      </c>
      <c r="G35" s="17">
        <f t="shared" si="55"/>
        <v>1.7172295363480252</v>
      </c>
      <c r="H35" s="17">
        <f t="shared" ref="H35" si="56">H47/H61*1000</f>
        <v>1.7248814144027598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0.59782075239692867</v>
      </c>
      <c r="M35" s="17">
        <f t="shared" si="57"/>
        <v>0.59887952833810632</v>
      </c>
      <c r="N35" s="17">
        <f t="shared" si="57"/>
        <v>0.59782075239692867</v>
      </c>
      <c r="O35" s="17">
        <f t="shared" si="57"/>
        <v>0.54585892319585638</v>
      </c>
      <c r="P35" s="17">
        <f t="shared" si="57"/>
        <v>0.54048783678265433</v>
      </c>
      <c r="Q35" s="17">
        <f t="shared" si="57"/>
        <v>0.54187307523162165</v>
      </c>
    </row>
    <row r="36" spans="1:17">
      <c r="A36" s="9">
        <v>2</v>
      </c>
      <c r="B36" s="15" t="s">
        <v>176</v>
      </c>
      <c r="C36" s="17">
        <f t="shared" ref="C36:G36" si="58">C48/C61*1000</f>
        <v>2.0458863071752158</v>
      </c>
      <c r="D36" s="17">
        <f t="shared" si="58"/>
        <v>2.1987686895338614</v>
      </c>
      <c r="E36" s="17">
        <f t="shared" si="58"/>
        <v>2.1920210434020166</v>
      </c>
      <c r="F36" s="17">
        <f t="shared" si="58"/>
        <v>2.1837239772892705</v>
      </c>
      <c r="G36" s="17">
        <f t="shared" si="58"/>
        <v>2.1465369204350315</v>
      </c>
      <c r="H36" s="17">
        <f t="shared" ref="H36" si="59">H48/H61*1000</f>
        <v>1.5811412965358633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0.67977266086803312</v>
      </c>
      <c r="M36" s="17">
        <f t="shared" si="57"/>
        <v>0.70856957665438736</v>
      </c>
      <c r="N36" s="17">
        <f t="shared" si="57"/>
        <v>0.70731687659550568</v>
      </c>
      <c r="O36" s="17">
        <f t="shared" si="57"/>
        <v>0.70577428182621116</v>
      </c>
      <c r="P36" s="17">
        <f t="shared" si="57"/>
        <v>0.69882967673720719</v>
      </c>
      <c r="Q36" s="17">
        <f t="shared" si="57"/>
        <v>0.58605014278782819</v>
      </c>
    </row>
    <row r="37" spans="1:17">
      <c r="A37" s="9">
        <v>3</v>
      </c>
      <c r="B37" s="15" t="s">
        <v>177</v>
      </c>
      <c r="C37" s="17">
        <f>C49/C61*1000+0.00001</f>
        <v>2.1189636752886161</v>
      </c>
      <c r="D37" s="17">
        <f>D49/D61*1000+0.00001</f>
        <v>2.1841202316036354</v>
      </c>
      <c r="E37" s="17">
        <f>E49/E61*1000+0.00001</f>
        <v>2.1774175697793368</v>
      </c>
      <c r="F37" s="17">
        <f>F49/F61*1000+0.00001</f>
        <v>0.37852215606347356</v>
      </c>
      <c r="G37" s="17">
        <f>G49/G61*1000</f>
        <v>0.3720663995420721</v>
      </c>
      <c r="H37" s="17">
        <f>H49/H61*1000</f>
        <v>0.37372430645393134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1.0328501385641033</v>
      </c>
      <c r="M37" s="17">
        <f t="shared" si="57"/>
        <v>1.0497296155177351</v>
      </c>
      <c r="N37" s="17">
        <f t="shared" si="57"/>
        <v>1.0480274847122253</v>
      </c>
      <c r="O37" s="17">
        <f t="shared" si="57"/>
        <v>0.38352366279043226</v>
      </c>
      <c r="P37" s="17">
        <f t="shared" si="57"/>
        <v>0.37974413028091708</v>
      </c>
      <c r="Q37" s="17">
        <f t="shared" si="57"/>
        <v>0.38071739209040789</v>
      </c>
    </row>
    <row r="38" spans="1:17">
      <c r="A38" s="9">
        <v>4</v>
      </c>
      <c r="B38" s="15" t="s">
        <v>178</v>
      </c>
      <c r="C38" s="17">
        <f t="shared" ref="C38:G38" si="60">C50/C61*1000</f>
        <v>13.955867309659507</v>
      </c>
      <c r="D38" s="17">
        <f t="shared" si="60"/>
        <v>14.057461155086486</v>
      </c>
      <c r="E38" s="17">
        <f t="shared" si="60"/>
        <v>13.999707730527547</v>
      </c>
      <c r="F38" s="17">
        <f t="shared" si="60"/>
        <v>13.975833454651331</v>
      </c>
      <c r="G38" s="17">
        <f t="shared" si="60"/>
        <v>13.752146536920435</v>
      </c>
      <c r="H38" s="17">
        <f t="shared" ref="H38" si="61">H50/H61*1000</f>
        <v>13.842173350582147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0.64365370018066093</v>
      </c>
      <c r="M38" s="17">
        <f t="shared" si="57"/>
        <v>0.64634711178019744</v>
      </c>
      <c r="N38" s="17">
        <f t="shared" si="57"/>
        <v>0.64481699515590807</v>
      </c>
      <c r="O38" s="17">
        <f t="shared" si="57"/>
        <v>0.64418368899398237</v>
      </c>
      <c r="P38" s="17">
        <f t="shared" si="57"/>
        <v>0.63822755099044082</v>
      </c>
      <c r="Q38" s="17">
        <f t="shared" si="57"/>
        <v>0.64062961203038227</v>
      </c>
    </row>
    <row r="39" spans="1:17">
      <c r="A39" s="9">
        <v>5</v>
      </c>
      <c r="B39" s="15" t="s">
        <v>179</v>
      </c>
      <c r="C39" s="17">
        <f t="shared" ref="C39:G39" si="62">C51/C61*1000</f>
        <v>3.068829460762823</v>
      </c>
      <c r="D39" s="17">
        <f t="shared" si="62"/>
        <v>3.4300791556728232</v>
      </c>
      <c r="E39" s="17">
        <f t="shared" si="62"/>
        <v>4.4030396025135179</v>
      </c>
      <c r="F39" s="17">
        <f t="shared" si="62"/>
        <v>4.3820061144271367</v>
      </c>
      <c r="G39" s="17">
        <f t="shared" si="62"/>
        <v>4.3073840870062963</v>
      </c>
      <c r="H39" s="17">
        <f t="shared" ref="H39" si="63">H51/H61*1000</f>
        <v>4.3265775477935886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0.5760157840365201</v>
      </c>
      <c r="M39" s="17">
        <f t="shared" si="57"/>
        <v>0.61412894700274478</v>
      </c>
      <c r="N39" s="17">
        <f t="shared" si="57"/>
        <v>0.70907985218854297</v>
      </c>
      <c r="O39" s="17">
        <f t="shared" si="57"/>
        <v>0.70712774557538094</v>
      </c>
      <c r="P39" s="17">
        <f t="shared" si="57"/>
        <v>0.70016982281317397</v>
      </c>
      <c r="Q39" s="17">
        <f t="shared" si="57"/>
        <v>0.70196431677466808</v>
      </c>
    </row>
    <row r="40" spans="1:17">
      <c r="A40" s="9">
        <v>6</v>
      </c>
      <c r="B40" s="15" t="s">
        <v>180</v>
      </c>
      <c r="C40" s="17">
        <f t="shared" ref="C40:G40" si="64">(C52-C53)/C52*100</f>
        <v>-1.273151125802203</v>
      </c>
      <c r="D40" s="17">
        <f t="shared" si="64"/>
        <v>-2.25791339456595</v>
      </c>
      <c r="E40" s="17">
        <f t="shared" si="64"/>
        <v>0.35000903139174699</v>
      </c>
      <c r="F40" s="17">
        <f t="shared" si="64"/>
        <v>1.74722016112169</v>
      </c>
      <c r="G40" s="17">
        <f t="shared" si="64"/>
        <v>1.7571231037624586</v>
      </c>
      <c r="H40" s="17">
        <f t="shared" ref="H40" si="65">(H52-H53)/H52*100</f>
        <v>0.86693853155685674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0.93750841536709606</v>
      </c>
      <c r="M40" s="17">
        <f t="shared" si="66"/>
        <v>0.88291452581390306</v>
      </c>
      <c r="N40" s="17">
        <f t="shared" si="66"/>
        <v>1.0244962083263647</v>
      </c>
      <c r="O40" s="17">
        <f t="shared" si="66"/>
        <v>1.0939981674813821</v>
      </c>
      <c r="P40" s="17">
        <f t="shared" si="66"/>
        <v>1.094468697640707</v>
      </c>
      <c r="Q40" s="17">
        <f t="shared" si="66"/>
        <v>1.050898629150959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3.9456378781236303</v>
      </c>
      <c r="F41" s="17">
        <f>(F55-F54)/F61*1000</f>
        <v>3.7851215606347357</v>
      </c>
      <c r="G41" s="17">
        <f>(G55-G54)/G61*1000</f>
        <v>1.7172295363480252</v>
      </c>
      <c r="H41" s="17">
        <f>(H55-H54)/H61*1000</f>
        <v>-1.0061808250682764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1.0843489211193749</v>
      </c>
      <c r="O41" s="17">
        <f t="shared" si="67"/>
        <v>1.0765696178815249</v>
      </c>
      <c r="P41" s="17">
        <f t="shared" si="67"/>
        <v>0.96973576836552566</v>
      </c>
      <c r="Q41" s="17">
        <f t="shared" si="67"/>
        <v>0.81913782867126717</v>
      </c>
    </row>
    <row r="42" spans="1:17">
      <c r="A42" s="9">
        <v>8</v>
      </c>
      <c r="B42" s="15" t="s">
        <v>182</v>
      </c>
      <c r="C42" s="17">
        <f t="shared" ref="C42:H42" si="68">(C56-C57)/C61*1000</f>
        <v>-2.1920210434020166</v>
      </c>
      <c r="D42" s="17">
        <f t="shared" si="68"/>
        <v>3.3714453239519204</v>
      </c>
      <c r="E42" s="17">
        <f t="shared" si="68"/>
        <v>-0.14613473622680112</v>
      </c>
      <c r="F42" s="17">
        <f t="shared" si="68"/>
        <v>13.539088659193478</v>
      </c>
      <c r="G42" s="17">
        <f t="shared" si="68"/>
        <v>-6.153405838580424</v>
      </c>
      <c r="H42" s="17">
        <f t="shared" si="68"/>
        <v>2.8748023573379333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0.75479278836949271</v>
      </c>
      <c r="M42" s="17">
        <f>(ATAN(D42/10)+3.1415/2)/3.1415*1.75</f>
        <v>1.0561425210628907</v>
      </c>
      <c r="N42" s="17">
        <f t="shared" si="67"/>
        <v>0.86686001635220755</v>
      </c>
      <c r="O42" s="17">
        <f t="shared" si="67"/>
        <v>1.3956437106665618</v>
      </c>
      <c r="P42" s="17">
        <f t="shared" si="67"/>
        <v>0.56771356723730226</v>
      </c>
      <c r="Q42" s="17">
        <f t="shared" si="67"/>
        <v>1.030938323218404</v>
      </c>
    </row>
    <row r="43" spans="1:17">
      <c r="A43" s="9">
        <v>9</v>
      </c>
      <c r="B43" s="15" t="s">
        <v>183</v>
      </c>
      <c r="C43" s="17">
        <f t="shared" ref="C43:G43" si="69">C58/C61*1000</f>
        <v>0.14613473622680112</v>
      </c>
      <c r="D43" s="17">
        <f t="shared" si="69"/>
        <v>0.14658457930225741</v>
      </c>
      <c r="E43" s="17">
        <f t="shared" si="69"/>
        <v>0.14613473622680112</v>
      </c>
      <c r="F43" s="17">
        <f t="shared" si="69"/>
        <v>0.14558159848595137</v>
      </c>
      <c r="G43" s="17">
        <f t="shared" si="69"/>
        <v>0.14310246136233543</v>
      </c>
      <c r="H43" s="17">
        <f t="shared" ref="H43" si="70">H58/H61*1000</f>
        <v>0.14374011786689664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0.2616712432970566</v>
      </c>
      <c r="M43" s="17">
        <f t="shared" si="71"/>
        <v>0.26213467855886391</v>
      </c>
      <c r="N43" s="17">
        <f t="shared" si="71"/>
        <v>0.2616712432970566</v>
      </c>
      <c r="O43" s="17">
        <f t="shared" si="71"/>
        <v>0.26110056174746926</v>
      </c>
      <c r="P43" s="17">
        <f t="shared" si="71"/>
        <v>0.25853141133133117</v>
      </c>
      <c r="Q43" s="17">
        <f t="shared" si="71"/>
        <v>0.25919401209099635</v>
      </c>
    </row>
    <row r="44" spans="1:17">
      <c r="A44" s="9">
        <v>10</v>
      </c>
      <c r="B44" s="15" t="s">
        <v>184</v>
      </c>
      <c r="C44" s="17">
        <f t="shared" ref="C44:G44" si="72">C59/C61*100</f>
        <v>2.9226947245360221E-2</v>
      </c>
      <c r="D44" s="17">
        <f t="shared" si="72"/>
        <v>2.931691586045148E-2</v>
      </c>
      <c r="E44" s="17">
        <f t="shared" si="72"/>
        <v>2.9226947245360221E-2</v>
      </c>
      <c r="F44" s="17">
        <f t="shared" si="72"/>
        <v>2.9116319697190276E-2</v>
      </c>
      <c r="G44" s="17">
        <f t="shared" si="72"/>
        <v>2.8620492272467084E-2</v>
      </c>
      <c r="H44" s="17">
        <f t="shared" ref="H44" si="73">H59/H61*100</f>
        <v>2.8748023573379328E-2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0.73409222293561582</v>
      </c>
      <c r="M44" s="17">
        <f t="shared" si="71"/>
        <v>0.735392343717863</v>
      </c>
      <c r="N44" s="17">
        <f t="shared" si="71"/>
        <v>0.73409222293561582</v>
      </c>
      <c r="O44" s="17">
        <f t="shared" si="71"/>
        <v>0.73249123353362289</v>
      </c>
      <c r="P44" s="17">
        <f t="shared" si="71"/>
        <v>0.72528374173484811</v>
      </c>
      <c r="Q44" s="17">
        <f t="shared" si="71"/>
        <v>0.72714260118937835</v>
      </c>
    </row>
    <row r="45" spans="1:17">
      <c r="A45" s="9">
        <v>11</v>
      </c>
      <c r="B45" s="15" t="s">
        <v>185</v>
      </c>
      <c r="C45" s="17">
        <f t="shared" ref="C45:G45" si="74">C60/C61*1000</f>
        <v>1.31521262604121</v>
      </c>
      <c r="D45" s="17">
        <f t="shared" si="74"/>
        <v>1.4658457930225739</v>
      </c>
      <c r="E45" s="17">
        <f t="shared" si="74"/>
        <v>1.169077889814409</v>
      </c>
      <c r="F45" s="17">
        <f t="shared" si="74"/>
        <v>1.3102343863735624</v>
      </c>
      <c r="G45" s="17">
        <f t="shared" si="74"/>
        <v>1.2879221522610189</v>
      </c>
      <c r="H45" s="17">
        <f t="shared" ref="H45" si="75">H60/H61*1000</f>
        <v>1.29366106080207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0.46355289308192743</v>
      </c>
      <c r="M45" s="17">
        <f t="shared" si="71"/>
        <v>0.49341361118301541</v>
      </c>
      <c r="N45" s="17">
        <f t="shared" si="71"/>
        <v>0.43316158822119594</v>
      </c>
      <c r="O45" s="17">
        <f t="shared" si="71"/>
        <v>0.46254192573218555</v>
      </c>
      <c r="P45" s="17">
        <f t="shared" si="71"/>
        <v>0.45799065332961814</v>
      </c>
      <c r="Q45" s="17">
        <f t="shared" si="71"/>
        <v>0.45916445636288605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14</v>
      </c>
      <c r="D47" s="17">
        <v>14</v>
      </c>
      <c r="E47" s="17">
        <v>14</v>
      </c>
      <c r="F47" s="17">
        <v>12</v>
      </c>
      <c r="G47" s="17">
        <v>12</v>
      </c>
      <c r="H47" s="17">
        <v>12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14</v>
      </c>
      <c r="D48" s="17">
        <v>15</v>
      </c>
      <c r="E48" s="17">
        <v>15</v>
      </c>
      <c r="F48" s="17">
        <v>15</v>
      </c>
      <c r="G48" s="17">
        <v>15</v>
      </c>
      <c r="H48" s="17">
        <v>11</v>
      </c>
      <c r="K48" s="15" t="s">
        <v>187</v>
      </c>
      <c r="L48" s="17">
        <f t="shared" ref="L48:L53" si="76">L35</f>
        <v>0.59782075239692867</v>
      </c>
      <c r="M48" s="17">
        <f t="shared" ref="M48:M53" si="77">N35</f>
        <v>0.59782075239692867</v>
      </c>
      <c r="N48" s="17">
        <f t="shared" ref="N48:N58" si="78">P35</f>
        <v>0.54048783678265433</v>
      </c>
      <c r="O48" s="17">
        <f>Q35</f>
        <v>0.54187307523162165</v>
      </c>
    </row>
    <row r="49" spans="1:17">
      <c r="A49" s="9">
        <v>3</v>
      </c>
      <c r="B49" s="10" t="s">
        <v>189</v>
      </c>
      <c r="C49" s="17">
        <v>14.5</v>
      </c>
      <c r="D49" s="17">
        <v>14.9</v>
      </c>
      <c r="E49" s="17">
        <v>14.9</v>
      </c>
      <c r="F49" s="17">
        <v>2.6</v>
      </c>
      <c r="G49" s="17">
        <v>2.6</v>
      </c>
      <c r="H49" s="17">
        <v>2.6</v>
      </c>
      <c r="K49" s="15" t="s">
        <v>190</v>
      </c>
      <c r="L49" s="17">
        <f t="shared" si="76"/>
        <v>0.67977266086803312</v>
      </c>
      <c r="M49" s="17">
        <f t="shared" si="77"/>
        <v>0.70731687659550568</v>
      </c>
      <c r="N49" s="17">
        <f t="shared" si="78"/>
        <v>0.69882967673720719</v>
      </c>
      <c r="O49" s="17">
        <f t="shared" ref="O49:O58" si="79">Q36</f>
        <v>0.58605014278782819</v>
      </c>
    </row>
    <row r="50" spans="1:17">
      <c r="A50" s="9">
        <v>4</v>
      </c>
      <c r="B50" s="10" t="s">
        <v>191</v>
      </c>
      <c r="C50" s="17">
        <v>95.5</v>
      </c>
      <c r="D50" s="17">
        <v>95.9</v>
      </c>
      <c r="E50" s="17">
        <v>95.8</v>
      </c>
      <c r="F50" s="17">
        <v>96</v>
      </c>
      <c r="G50" s="17">
        <v>96.1</v>
      </c>
      <c r="H50" s="17">
        <v>96.3</v>
      </c>
      <c r="K50" s="15" t="s">
        <v>192</v>
      </c>
      <c r="L50" s="17">
        <f t="shared" si="76"/>
        <v>1.0328501385641033</v>
      </c>
      <c r="M50" s="17">
        <f t="shared" si="77"/>
        <v>1.0480274847122253</v>
      </c>
      <c r="N50" s="17">
        <f t="shared" si="78"/>
        <v>0.37974413028091708</v>
      </c>
      <c r="O50" s="17">
        <f t="shared" si="79"/>
        <v>0.38071739209040789</v>
      </c>
    </row>
    <row r="51" spans="1:17">
      <c r="A51" s="9">
        <v>5</v>
      </c>
      <c r="B51" s="10" t="s">
        <v>193</v>
      </c>
      <c r="C51" s="17">
        <v>21</v>
      </c>
      <c r="D51" s="17">
        <v>23.4</v>
      </c>
      <c r="E51" s="17">
        <v>30.13</v>
      </c>
      <c r="F51" s="17">
        <v>30.1</v>
      </c>
      <c r="G51" s="17">
        <v>30.1</v>
      </c>
      <c r="H51" s="17">
        <v>30.1</v>
      </c>
      <c r="K51" s="15" t="s">
        <v>194</v>
      </c>
      <c r="L51" s="17">
        <f t="shared" si="76"/>
        <v>0.64365370018066093</v>
      </c>
      <c r="M51" s="17">
        <f t="shared" si="77"/>
        <v>0.64481699515590807</v>
      </c>
      <c r="N51" s="17">
        <f t="shared" si="78"/>
        <v>0.63822755099044082</v>
      </c>
      <c r="O51" s="17">
        <f t="shared" si="79"/>
        <v>0.64062961203038227</v>
      </c>
    </row>
    <row r="52" spans="1:17">
      <c r="A52" s="9">
        <v>6</v>
      </c>
      <c r="B52" s="10" t="s">
        <v>195</v>
      </c>
      <c r="C52" s="17">
        <v>602481.5</v>
      </c>
      <c r="D52" s="17">
        <v>648271.1</v>
      </c>
      <c r="E52" s="17">
        <v>616184.1</v>
      </c>
      <c r="F52" s="17">
        <v>680057.4</v>
      </c>
      <c r="G52" s="17">
        <v>776069.7</v>
      </c>
      <c r="H52" s="17">
        <v>917539.1</v>
      </c>
      <c r="K52" s="15" t="s">
        <v>196</v>
      </c>
      <c r="L52" s="17">
        <f t="shared" si="76"/>
        <v>0.5760157840365201</v>
      </c>
      <c r="M52" s="17">
        <f t="shared" si="77"/>
        <v>0.70907985218854297</v>
      </c>
      <c r="N52" s="17">
        <f t="shared" si="78"/>
        <v>0.70016982281317397</v>
      </c>
      <c r="O52" s="17">
        <f t="shared" si="79"/>
        <v>0.70196431677466808</v>
      </c>
    </row>
    <row r="53" spans="1:17">
      <c r="A53" s="9">
        <v>7</v>
      </c>
      <c r="B53" s="10" t="s">
        <v>197</v>
      </c>
      <c r="C53" s="17">
        <v>610152</v>
      </c>
      <c r="D53" s="17">
        <v>662908.5</v>
      </c>
      <c r="E53" s="17">
        <v>614027.4</v>
      </c>
      <c r="F53" s="17">
        <v>668175.30000000005</v>
      </c>
      <c r="G53" s="17">
        <v>762433.2</v>
      </c>
      <c r="H53" s="17">
        <v>909584.6</v>
      </c>
      <c r="K53" s="15" t="s">
        <v>198</v>
      </c>
      <c r="L53" s="17">
        <f t="shared" si="76"/>
        <v>0.93750841536709606</v>
      </c>
      <c r="M53" s="17">
        <f t="shared" si="77"/>
        <v>1.0244962083263647</v>
      </c>
      <c r="N53" s="17">
        <f t="shared" si="78"/>
        <v>1.094468697640707</v>
      </c>
      <c r="O53" s="17">
        <f t="shared" si="79"/>
        <v>1.050898629150959</v>
      </c>
    </row>
    <row r="54" spans="1:17">
      <c r="A54" s="9">
        <v>8</v>
      </c>
      <c r="B54" s="10" t="s">
        <v>199</v>
      </c>
      <c r="C54" s="17"/>
      <c r="D54" s="17"/>
      <c r="E54" s="17">
        <v>75</v>
      </c>
      <c r="F54" s="17">
        <v>78</v>
      </c>
      <c r="G54" s="17">
        <v>87</v>
      </c>
      <c r="H54" s="17">
        <v>80</v>
      </c>
      <c r="K54" s="15" t="s">
        <v>200</v>
      </c>
      <c r="L54" s="17">
        <f>N41</f>
        <v>1.0843489211193749</v>
      </c>
      <c r="M54" s="17">
        <f>O41</f>
        <v>1.0765696178815249</v>
      </c>
      <c r="N54" s="17">
        <f t="shared" si="78"/>
        <v>0.96973576836552566</v>
      </c>
      <c r="O54" s="17">
        <f t="shared" si="79"/>
        <v>0.81913782867126717</v>
      </c>
    </row>
    <row r="55" spans="1:17">
      <c r="A55" s="9">
        <v>9</v>
      </c>
      <c r="B55" s="10" t="s">
        <v>201</v>
      </c>
      <c r="C55" s="17"/>
      <c r="D55" s="17"/>
      <c r="E55" s="17">
        <v>102</v>
      </c>
      <c r="F55" s="17">
        <v>104</v>
      </c>
      <c r="G55" s="17">
        <v>99</v>
      </c>
      <c r="H55" s="17">
        <v>73</v>
      </c>
      <c r="K55" s="15" t="s">
        <v>202</v>
      </c>
      <c r="L55" s="17">
        <f>L42</f>
        <v>0.75479278836949271</v>
      </c>
      <c r="M55" s="17">
        <f>N42</f>
        <v>0.86686001635220755</v>
      </c>
      <c r="N55" s="17">
        <f t="shared" si="78"/>
        <v>0.56771356723730226</v>
      </c>
      <c r="O55" s="17">
        <f t="shared" si="79"/>
        <v>1.030938323218404</v>
      </c>
    </row>
    <row r="56" spans="1:17">
      <c r="A56" s="9">
        <v>10</v>
      </c>
      <c r="B56" s="10" t="s">
        <v>203</v>
      </c>
      <c r="C56" s="17">
        <v>164</v>
      </c>
      <c r="D56" s="17">
        <v>215</v>
      </c>
      <c r="E56" s="17">
        <v>184</v>
      </c>
      <c r="F56" s="17">
        <v>230</v>
      </c>
      <c r="G56" s="17">
        <v>167</v>
      </c>
      <c r="H56" s="17">
        <v>183</v>
      </c>
      <c r="K56" s="15" t="s">
        <v>204</v>
      </c>
      <c r="L56" s="17">
        <f>L43</f>
        <v>0.2616712432970566</v>
      </c>
      <c r="M56" s="17">
        <f>N43</f>
        <v>0.2616712432970566</v>
      </c>
      <c r="N56" s="17">
        <f t="shared" si="78"/>
        <v>0.25853141133133117</v>
      </c>
      <c r="O56" s="17">
        <f t="shared" si="79"/>
        <v>0.25919401209099635</v>
      </c>
    </row>
    <row r="57" spans="1:17">
      <c r="A57" s="9">
        <v>11</v>
      </c>
      <c r="B57" s="10" t="s">
        <v>205</v>
      </c>
      <c r="C57" s="17">
        <v>179</v>
      </c>
      <c r="D57" s="17">
        <v>192</v>
      </c>
      <c r="E57" s="17">
        <v>185</v>
      </c>
      <c r="F57" s="17">
        <v>137</v>
      </c>
      <c r="G57" s="17">
        <v>210</v>
      </c>
      <c r="H57" s="17">
        <v>163</v>
      </c>
      <c r="K57" s="15" t="s">
        <v>206</v>
      </c>
      <c r="L57" s="17">
        <f>L44</f>
        <v>0.73409222293561582</v>
      </c>
      <c r="M57" s="17">
        <f>N44</f>
        <v>0.73409222293561582</v>
      </c>
      <c r="N57" s="17">
        <f t="shared" si="78"/>
        <v>0.72528374173484811</v>
      </c>
      <c r="O57" s="17">
        <f t="shared" si="79"/>
        <v>0.72714260118937835</v>
      </c>
    </row>
    <row r="58" spans="1:17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0.46355289308192743</v>
      </c>
      <c r="M58" s="17">
        <f>N45</f>
        <v>0.43316158822119594</v>
      </c>
      <c r="N58" s="17">
        <f t="shared" si="78"/>
        <v>0.45799065332961814</v>
      </c>
      <c r="O58" s="17">
        <f t="shared" si="79"/>
        <v>0.45916445636288605</v>
      </c>
    </row>
    <row r="59" spans="1:17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9</v>
      </c>
      <c r="D60" s="17">
        <v>10</v>
      </c>
      <c r="E60" s="17">
        <v>8</v>
      </c>
      <c r="F60" s="17">
        <v>9</v>
      </c>
      <c r="G60" s="21">
        <v>9</v>
      </c>
      <c r="H60" s="21">
        <v>9</v>
      </c>
    </row>
    <row r="61" spans="1:17">
      <c r="A61" s="9">
        <v>15</v>
      </c>
      <c r="B61" s="10" t="s">
        <v>213</v>
      </c>
      <c r="C61" s="17">
        <v>6843</v>
      </c>
      <c r="D61" s="17">
        <v>6822</v>
      </c>
      <c r="E61" s="17">
        <v>6843</v>
      </c>
      <c r="F61" s="17">
        <v>6869</v>
      </c>
      <c r="G61" s="17">
        <v>6988</v>
      </c>
      <c r="H61" s="17">
        <v>6957</v>
      </c>
    </row>
    <row r="63" spans="1:17" ht="16">
      <c r="A63" s="20" t="s">
        <v>387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2.8024287716020555</v>
      </c>
      <c r="D65" s="17">
        <f t="shared" si="80"/>
        <v>2.8571428571428572</v>
      </c>
      <c r="E65" s="17">
        <f t="shared" si="80"/>
        <v>2.9225523623964929</v>
      </c>
      <c r="F65" s="17">
        <f t="shared" si="80"/>
        <v>2.4666995559940799</v>
      </c>
      <c r="G65" s="17">
        <f t="shared" si="80"/>
        <v>2.4850894632206759</v>
      </c>
      <c r="H65" s="17">
        <f t="shared" ref="H65" si="81">H77/H91*1000</f>
        <v>2.5150905432595572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0.71654660635379985</v>
      </c>
      <c r="M65" s="17">
        <f t="shared" si="82"/>
        <v>0.72456766762354585</v>
      </c>
      <c r="N65" s="17">
        <f t="shared" si="82"/>
        <v>0.73407163679450016</v>
      </c>
      <c r="O65" s="17">
        <f t="shared" si="82"/>
        <v>0.6657929467990229</v>
      </c>
      <c r="P65" s="17">
        <f t="shared" si="82"/>
        <v>0.6686461077302791</v>
      </c>
      <c r="Q65" s="17">
        <f t="shared" si="82"/>
        <v>0.67328156548600782</v>
      </c>
    </row>
    <row r="66" spans="1:17">
      <c r="A66" s="9">
        <v>2</v>
      </c>
      <c r="B66" s="15" t="s">
        <v>176</v>
      </c>
      <c r="C66" s="17">
        <f t="shared" ref="C66:G66" si="83">C78/C91*1000</f>
        <v>7.0060719290051372</v>
      </c>
      <c r="D66" s="17">
        <f t="shared" si="83"/>
        <v>7.1428571428571423</v>
      </c>
      <c r="E66" s="17">
        <f t="shared" si="83"/>
        <v>7.3063809059912321</v>
      </c>
      <c r="F66" s="17">
        <f t="shared" si="83"/>
        <v>7.40009866798224</v>
      </c>
      <c r="G66" s="17">
        <f t="shared" si="83"/>
        <v>7.4552683896620273</v>
      </c>
      <c r="H66" s="17">
        <f t="shared" ref="H66" si="84">H78/H91*1000</f>
        <v>5.0301810865191143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1.2802057673311731</v>
      </c>
      <c r="M66" s="17">
        <f t="shared" si="82"/>
        <v>1.2882894396958713</v>
      </c>
      <c r="N66" s="17">
        <f t="shared" si="82"/>
        <v>1.2976189021523317</v>
      </c>
      <c r="O66" s="17">
        <f t="shared" si="82"/>
        <v>1.3028088750308933</v>
      </c>
      <c r="P66" s="17">
        <f t="shared" si="82"/>
        <v>1.3058125272139545</v>
      </c>
      <c r="Q66" s="17">
        <f t="shared" si="82"/>
        <v>1.1251392079291689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7.7447737603507063</v>
      </c>
      <c r="F67" s="17">
        <f>F79/F91*1000+0.00001</f>
        <v>7.8441145880611733</v>
      </c>
      <c r="G67" s="17">
        <f>G79/G91*1000</f>
        <v>7.9025844930417506</v>
      </c>
      <c r="H67" s="17">
        <f>H79/H91*1000</f>
        <v>7.9979879275653927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8.8737830999390996E-4</v>
      </c>
      <c r="M67" s="17">
        <f t="shared" si="82"/>
        <v>8.8737830999390996E-4</v>
      </c>
      <c r="N67" s="17">
        <f t="shared" si="82"/>
        <v>1.5327206333702441</v>
      </c>
      <c r="O67" s="17">
        <f t="shared" si="82"/>
        <v>1.5356092227545592</v>
      </c>
      <c r="P67" s="17">
        <f t="shared" si="82"/>
        <v>1.5372779089027793</v>
      </c>
      <c r="Q67" s="17">
        <f t="shared" si="82"/>
        <v>1.5399520402968567</v>
      </c>
    </row>
    <row r="68" spans="1:17">
      <c r="A68" s="9">
        <v>4</v>
      </c>
      <c r="B68" s="15" t="s">
        <v>178</v>
      </c>
      <c r="C68" s="17">
        <f t="shared" ref="C68:G68" si="85">C80/C91*1000</f>
        <v>23.026623073330221</v>
      </c>
      <c r="D68" s="17">
        <f t="shared" si="85"/>
        <v>23.523809523809522</v>
      </c>
      <c r="E68" s="17">
        <f t="shared" si="85"/>
        <v>24.013638577691182</v>
      </c>
      <c r="F68" s="17">
        <f t="shared" si="85"/>
        <v>24.321657622101625</v>
      </c>
      <c r="G68" s="17">
        <f t="shared" si="85"/>
        <v>24.502982107355862</v>
      </c>
      <c r="H68" s="17">
        <f t="shared" ref="H68" si="86">H80/H91*1000</f>
        <v>24.798792756539235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0.85872743401340057</v>
      </c>
      <c r="M68" s="17">
        <f t="shared" si="82"/>
        <v>0.86935367130756946</v>
      </c>
      <c r="N68" s="17">
        <f t="shared" si="82"/>
        <v>0.87972987026514493</v>
      </c>
      <c r="O68" s="17">
        <f t="shared" si="82"/>
        <v>0.88620877373710416</v>
      </c>
      <c r="P68" s="17">
        <f t="shared" si="82"/>
        <v>0.89000649532955955</v>
      </c>
      <c r="Q68" s="17">
        <f t="shared" si="82"/>
        <v>0.8961765566874712</v>
      </c>
    </row>
    <row r="69" spans="1:17">
      <c r="A69" s="9">
        <v>5</v>
      </c>
      <c r="B69" s="15" t="s">
        <v>179</v>
      </c>
      <c r="C69" s="17">
        <f t="shared" ref="C69:G69" si="87">C81/C91*1000</f>
        <v>20.411022886501637</v>
      </c>
      <c r="D69" s="17">
        <f t="shared" si="87"/>
        <v>20.809523809523814</v>
      </c>
      <c r="E69" s="17">
        <f t="shared" si="87"/>
        <v>21.28592303945446</v>
      </c>
      <c r="F69" s="17">
        <f t="shared" si="87"/>
        <v>21.558954119388261</v>
      </c>
      <c r="G69" s="17">
        <f t="shared" si="87"/>
        <v>21.968190854870777</v>
      </c>
      <c r="H69" s="17">
        <f t="shared" ref="H69" si="88">H81/H91*1000</f>
        <v>22.283702213279678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1.4191631074787958</v>
      </c>
      <c r="M69" s="17">
        <f t="shared" si="82"/>
        <v>1.4253088190063896</v>
      </c>
      <c r="N69" s="17">
        <f t="shared" si="82"/>
        <v>1.4323866510821204</v>
      </c>
      <c r="O69" s="17">
        <f t="shared" si="82"/>
        <v>1.4363171358835889</v>
      </c>
      <c r="P69" s="17">
        <f t="shared" si="82"/>
        <v>1.4420446505868518</v>
      </c>
      <c r="Q69" s="17">
        <f t="shared" si="82"/>
        <v>1.4463316713987826</v>
      </c>
    </row>
    <row r="70" spans="1:17">
      <c r="A70" s="9">
        <v>6</v>
      </c>
      <c r="B70" s="15" t="s">
        <v>180</v>
      </c>
      <c r="C70" s="17">
        <f t="shared" ref="C70:G70" si="89">(C82-C83)/C82*100</f>
        <v>3.1974145637076257</v>
      </c>
      <c r="D70" s="17">
        <f t="shared" si="89"/>
        <v>-7.1040974529346599</v>
      </c>
      <c r="E70" s="17">
        <f t="shared" si="89"/>
        <v>12.169242059770861</v>
      </c>
      <c r="F70" s="17">
        <f t="shared" si="89"/>
        <v>2.8581967213114812</v>
      </c>
      <c r="G70" s="17">
        <f t="shared" si="89"/>
        <v>-1.8696112935512099</v>
      </c>
      <c r="H70" s="17">
        <f t="shared" ref="H70" si="90">(H82-H83)/H82*100</f>
        <v>-3.3753885536661135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1">(ATAN((C70+2.4)/10)+3.1415/2)/3.1415*1.75</f>
        <v>1.1592623234831587</v>
      </c>
      <c r="M70" s="17">
        <f t="shared" si="91"/>
        <v>0.63006325760627702</v>
      </c>
      <c r="N70" s="17">
        <f t="shared" si="91"/>
        <v>1.4149412095263645</v>
      </c>
      <c r="O70" s="17">
        <f t="shared" si="91"/>
        <v>1.1446661984189783</v>
      </c>
      <c r="P70" s="17">
        <f t="shared" si="91"/>
        <v>0.90451810730693338</v>
      </c>
      <c r="Q70" s="17">
        <f t="shared" si="91"/>
        <v>0.82083646302394875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-4.3838285435947402</v>
      </c>
      <c r="F71" s="17">
        <f>(F85-F84)/F91*1000</f>
        <v>-8.880118401578688</v>
      </c>
      <c r="G71" s="17">
        <f>(G85-G84)/G91*1000</f>
        <v>-7.4552683896620273</v>
      </c>
      <c r="H71" s="17">
        <f>(H85-H84)/H91*1000</f>
        <v>-7.5452716297786724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2">(ATAN(E71/10)+3.1415/2)/3.1415*1.75</f>
        <v>0.64485050610217631</v>
      </c>
      <c r="O71" s="17">
        <f t="shared" si="92"/>
        <v>0.47049058349097961</v>
      </c>
      <c r="P71" s="17">
        <f t="shared" si="92"/>
        <v>0.51813027734205475</v>
      </c>
      <c r="Q71" s="17">
        <f t="shared" si="92"/>
        <v>0.5149215806155456</v>
      </c>
    </row>
    <row r="72" spans="1:17">
      <c r="A72" s="9">
        <v>8</v>
      </c>
      <c r="B72" s="15" t="s">
        <v>182</v>
      </c>
      <c r="C72" s="17">
        <f t="shared" ref="C72:H72" si="93">(C86-C87)/C91*1000</f>
        <v>-17.748715553479684</v>
      </c>
      <c r="D72" s="17">
        <f t="shared" si="93"/>
        <v>-16.19047619047619</v>
      </c>
      <c r="E72" s="17">
        <f t="shared" si="93"/>
        <v>-8.2805650267900628</v>
      </c>
      <c r="F72" s="17">
        <f t="shared" si="93"/>
        <v>1.4800197335964478</v>
      </c>
      <c r="G72" s="17">
        <f t="shared" si="93"/>
        <v>-4.4731610337972167</v>
      </c>
      <c r="H72" s="17">
        <f t="shared" si="93"/>
        <v>-8.5513078470824961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0.28579482024547365</v>
      </c>
      <c r="M72" s="17">
        <f>(ATAN(D72/10)+3.1415/2)/3.1415*1.75</f>
        <v>0.30819162738276085</v>
      </c>
      <c r="N72" s="17">
        <f t="shared" si="92"/>
        <v>0.4897292759573223</v>
      </c>
      <c r="O72" s="17">
        <f t="shared" si="92"/>
        <v>0.95685160100740096</v>
      </c>
      <c r="P72" s="17">
        <f t="shared" si="92"/>
        <v>0.64069009336499261</v>
      </c>
      <c r="Q72" s="17">
        <f t="shared" si="92"/>
        <v>0.4809003243485156</v>
      </c>
    </row>
    <row r="73" spans="1:17">
      <c r="A73" s="9">
        <v>9</v>
      </c>
      <c r="B73" s="15" t="s">
        <v>183</v>
      </c>
      <c r="C73" s="17">
        <f t="shared" ref="C73:G73" si="94">C88/C91*1000</f>
        <v>1.4012143858010278</v>
      </c>
      <c r="D73" s="17">
        <f t="shared" si="94"/>
        <v>1.4285714285714286</v>
      </c>
      <c r="E73" s="17">
        <f t="shared" si="94"/>
        <v>1.4612761811982464</v>
      </c>
      <c r="F73" s="17">
        <f t="shared" si="94"/>
        <v>1.4800197335964478</v>
      </c>
      <c r="G73" s="17">
        <f t="shared" si="94"/>
        <v>1.4910536779324055</v>
      </c>
      <c r="H73" s="17">
        <f t="shared" ref="H73" si="95">H88/H91*1000</f>
        <v>0.50301810865191154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6">IF(C73/$I73&gt;1,2^((1-$I73/C73)/LN(10/3)),2^(-LOG($I73/C73,10/3)))</f>
        <v>0.96153801883367351</v>
      </c>
      <c r="M73" s="17">
        <f t="shared" si="96"/>
        <v>0.97230152715799723</v>
      </c>
      <c r="N73" s="17">
        <f t="shared" si="96"/>
        <v>0.98505495813745214</v>
      </c>
      <c r="O73" s="17">
        <f t="shared" si="96"/>
        <v>0.99230954412351646</v>
      </c>
      <c r="P73" s="17">
        <f t="shared" si="96"/>
        <v>0.99656194546933674</v>
      </c>
      <c r="Q73" s="17">
        <f t="shared" si="96"/>
        <v>0.53311150512207262</v>
      </c>
    </row>
    <row r="74" spans="1:17">
      <c r="A74" s="9">
        <v>10</v>
      </c>
      <c r="B74" s="15" t="s">
        <v>184</v>
      </c>
      <c r="C74" s="17">
        <f t="shared" ref="C74:G74" si="97">C89/C91*100</f>
        <v>9.3414292386735168E-2</v>
      </c>
      <c r="D74" s="17">
        <f t="shared" si="97"/>
        <v>4.7619047619047616E-2</v>
      </c>
      <c r="E74" s="17">
        <f t="shared" si="97"/>
        <v>4.8709206039941548E-2</v>
      </c>
      <c r="F74" s="17">
        <f t="shared" si="97"/>
        <v>4.9333991119881605E-2</v>
      </c>
      <c r="G74" s="17">
        <f t="shared" si="97"/>
        <v>4.9701789264413515E-2</v>
      </c>
      <c r="H74" s="17">
        <f t="shared" ref="H74" si="98">H89/H91*100</f>
        <v>5.030181086519115E-2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6"/>
        <v>1.306777665481335</v>
      </c>
      <c r="M74" s="17">
        <f t="shared" si="96"/>
        <v>0.97230152715799723</v>
      </c>
      <c r="N74" s="17">
        <f t="shared" si="96"/>
        <v>0.98505495813745214</v>
      </c>
      <c r="O74" s="17">
        <f t="shared" si="96"/>
        <v>0.99230954412351646</v>
      </c>
      <c r="P74" s="17">
        <f t="shared" si="96"/>
        <v>0.99656194546933652</v>
      </c>
      <c r="Q74" s="17">
        <f t="shared" si="96"/>
        <v>1.0034602728242001</v>
      </c>
    </row>
    <row r="75" spans="1:17">
      <c r="A75" s="9">
        <v>11</v>
      </c>
      <c r="B75" s="15" t="s">
        <v>185</v>
      </c>
      <c r="C75" s="17">
        <f t="shared" ref="C75:G75" si="99">C90/C91*1000</f>
        <v>2.8024287716020555</v>
      </c>
      <c r="D75" s="17">
        <f t="shared" si="99"/>
        <v>3.3333333333333335</v>
      </c>
      <c r="E75" s="17">
        <f t="shared" si="99"/>
        <v>3.4096444227959082</v>
      </c>
      <c r="F75" s="17">
        <f t="shared" si="99"/>
        <v>3.4533793783917122</v>
      </c>
      <c r="G75" s="17">
        <f t="shared" si="99"/>
        <v>3.4791252485089466</v>
      </c>
      <c r="H75" s="17">
        <f t="shared" ref="H75" si="100">H90/H91*1000</f>
        <v>3.5211267605633805</v>
      </c>
      <c r="I75" s="18">
        <f>Показатели!$E$12</f>
        <v>5</v>
      </c>
      <c r="J75" s="9">
        <v>11</v>
      </c>
      <c r="K75" s="15" t="s">
        <v>185</v>
      </c>
      <c r="L75" s="17">
        <f t="shared" si="96"/>
        <v>0.71654660635379985</v>
      </c>
      <c r="M75" s="17">
        <f t="shared" si="96"/>
        <v>0.7918106368132124</v>
      </c>
      <c r="N75" s="17">
        <f t="shared" si="96"/>
        <v>0.80219661484917471</v>
      </c>
      <c r="O75" s="17">
        <f t="shared" si="96"/>
        <v>0.80810451295382135</v>
      </c>
      <c r="P75" s="17">
        <f t="shared" si="96"/>
        <v>0.81156752985091618</v>
      </c>
      <c r="Q75" s="17">
        <f t="shared" si="96"/>
        <v>0.81719380503154238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6</v>
      </c>
      <c r="D77" s="17">
        <v>6</v>
      </c>
      <c r="E77" s="17">
        <v>6</v>
      </c>
      <c r="F77" s="17">
        <v>5</v>
      </c>
      <c r="G77" s="17">
        <v>5</v>
      </c>
      <c r="H77" s="17">
        <v>5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15</v>
      </c>
      <c r="D78" s="17">
        <v>15</v>
      </c>
      <c r="E78" s="17">
        <v>15</v>
      </c>
      <c r="F78" s="17">
        <v>15</v>
      </c>
      <c r="G78" s="17">
        <v>15</v>
      </c>
      <c r="H78" s="17">
        <v>10</v>
      </c>
      <c r="K78" s="15" t="s">
        <v>187</v>
      </c>
      <c r="L78" s="17">
        <f t="shared" ref="L78:L83" si="101">L65</f>
        <v>0.71654660635379985</v>
      </c>
      <c r="M78" s="17">
        <f t="shared" ref="M78:M83" si="102">N65</f>
        <v>0.73407163679450016</v>
      </c>
      <c r="N78" s="17">
        <f t="shared" ref="N78:N88" si="103">P65</f>
        <v>0.6686461077302791</v>
      </c>
      <c r="O78" s="17">
        <f>Q65</f>
        <v>0.67328156548600782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15.9</v>
      </c>
      <c r="F79" s="17">
        <v>15.9</v>
      </c>
      <c r="G79" s="17">
        <v>15.9</v>
      </c>
      <c r="H79" s="17">
        <v>15.9</v>
      </c>
      <c r="K79" s="15" t="s">
        <v>190</v>
      </c>
      <c r="L79" s="17">
        <f t="shared" si="101"/>
        <v>1.2802057673311731</v>
      </c>
      <c r="M79" s="17">
        <f t="shared" si="102"/>
        <v>1.2976189021523317</v>
      </c>
      <c r="N79" s="17">
        <f t="shared" si="103"/>
        <v>1.3058125272139545</v>
      </c>
      <c r="O79" s="17">
        <f t="shared" ref="O79:O87" si="104">Q66</f>
        <v>1.1251392079291689</v>
      </c>
    </row>
    <row r="80" spans="1:17">
      <c r="A80" s="9">
        <v>4</v>
      </c>
      <c r="B80" s="10" t="s">
        <v>191</v>
      </c>
      <c r="C80" s="17">
        <v>49.3</v>
      </c>
      <c r="D80" s="17">
        <v>49.4</v>
      </c>
      <c r="E80" s="17">
        <v>49.3</v>
      </c>
      <c r="F80" s="17">
        <v>49.3</v>
      </c>
      <c r="G80" s="17">
        <v>49.3</v>
      </c>
      <c r="H80" s="17">
        <v>49.3</v>
      </c>
      <c r="K80" s="15" t="s">
        <v>192</v>
      </c>
      <c r="L80" s="17">
        <f t="shared" si="101"/>
        <v>8.8737830999390996E-4</v>
      </c>
      <c r="M80" s="17">
        <f t="shared" si="102"/>
        <v>1.5327206333702441</v>
      </c>
      <c r="N80" s="17">
        <f t="shared" si="103"/>
        <v>1.5372779089027793</v>
      </c>
      <c r="O80" s="17">
        <f t="shared" si="104"/>
        <v>1.5399520402968567</v>
      </c>
    </row>
    <row r="81" spans="1:17">
      <c r="A81" s="9">
        <v>5</v>
      </c>
      <c r="B81" s="10" t="s">
        <v>193</v>
      </c>
      <c r="C81" s="17">
        <v>43.7</v>
      </c>
      <c r="D81" s="17">
        <v>43.7</v>
      </c>
      <c r="E81" s="17">
        <v>43.7</v>
      </c>
      <c r="F81" s="17">
        <v>43.7</v>
      </c>
      <c r="G81" s="17">
        <v>44.2</v>
      </c>
      <c r="H81" s="17">
        <v>44.3</v>
      </c>
      <c r="K81" s="15" t="s">
        <v>194</v>
      </c>
      <c r="L81" s="17">
        <f t="shared" si="101"/>
        <v>0.85872743401340057</v>
      </c>
      <c r="M81" s="17">
        <f t="shared" si="102"/>
        <v>0.87972987026514493</v>
      </c>
      <c r="N81" s="17">
        <f t="shared" si="103"/>
        <v>0.89000649532955955</v>
      </c>
      <c r="O81" s="17">
        <f t="shared" si="104"/>
        <v>0.8961765566874712</v>
      </c>
    </row>
    <row r="82" spans="1:17">
      <c r="A82" s="9">
        <v>6</v>
      </c>
      <c r="B82" s="10" t="s">
        <v>195</v>
      </c>
      <c r="C82" s="17">
        <v>7271.5</v>
      </c>
      <c r="D82" s="17">
        <v>7224</v>
      </c>
      <c r="E82" s="17">
        <v>9810.7999999999993</v>
      </c>
      <c r="F82" s="17">
        <v>12200</v>
      </c>
      <c r="G82" s="17">
        <v>15286.6</v>
      </c>
      <c r="H82" s="17">
        <v>16407</v>
      </c>
      <c r="K82" s="15" t="s">
        <v>196</v>
      </c>
      <c r="L82" s="17">
        <f t="shared" si="101"/>
        <v>1.4191631074787958</v>
      </c>
      <c r="M82" s="17">
        <f t="shared" si="102"/>
        <v>1.4323866510821204</v>
      </c>
      <c r="N82" s="17">
        <f t="shared" si="103"/>
        <v>1.4420446505868518</v>
      </c>
      <c r="O82" s="17">
        <f t="shared" si="104"/>
        <v>1.4463316713987826</v>
      </c>
    </row>
    <row r="83" spans="1:17">
      <c r="A83" s="9">
        <v>7</v>
      </c>
      <c r="B83" s="10" t="s">
        <v>197</v>
      </c>
      <c r="C83" s="17">
        <v>7039</v>
      </c>
      <c r="D83" s="17">
        <v>7737.2</v>
      </c>
      <c r="E83" s="17">
        <v>8616.9</v>
      </c>
      <c r="F83" s="17">
        <v>11851.3</v>
      </c>
      <c r="G83" s="17">
        <v>15572.4</v>
      </c>
      <c r="H83" s="17">
        <v>16960.8</v>
      </c>
      <c r="K83" s="15" t="s">
        <v>198</v>
      </c>
      <c r="L83" s="17">
        <f t="shared" si="101"/>
        <v>1.1592623234831587</v>
      </c>
      <c r="M83" s="17">
        <f t="shared" si="102"/>
        <v>1.4149412095263645</v>
      </c>
      <c r="N83" s="17">
        <f t="shared" si="103"/>
        <v>0.90451810730693338</v>
      </c>
      <c r="O83" s="17">
        <f t="shared" si="104"/>
        <v>0.82083646302394875</v>
      </c>
    </row>
    <row r="84" spans="1:17">
      <c r="A84" s="9">
        <v>8</v>
      </c>
      <c r="B84" s="10" t="s">
        <v>199</v>
      </c>
      <c r="C84" s="17"/>
      <c r="D84" s="17"/>
      <c r="E84" s="17">
        <v>29</v>
      </c>
      <c r="F84" s="17">
        <v>37</v>
      </c>
      <c r="G84" s="17">
        <v>29</v>
      </c>
      <c r="H84" s="17">
        <v>24</v>
      </c>
      <c r="K84" s="15" t="s">
        <v>200</v>
      </c>
      <c r="L84" s="17">
        <f>N71</f>
        <v>0.64485050610217631</v>
      </c>
      <c r="M84" s="17">
        <f>O71</f>
        <v>0.47049058349097961</v>
      </c>
      <c r="N84" s="17">
        <f t="shared" si="103"/>
        <v>0.51813027734205475</v>
      </c>
      <c r="O84" s="17">
        <f t="shared" si="104"/>
        <v>0.5149215806155456</v>
      </c>
    </row>
    <row r="85" spans="1:17">
      <c r="A85" s="9">
        <v>9</v>
      </c>
      <c r="B85" s="10" t="s">
        <v>201</v>
      </c>
      <c r="C85" s="17"/>
      <c r="D85" s="17"/>
      <c r="E85" s="17">
        <v>20</v>
      </c>
      <c r="F85" s="17">
        <v>19</v>
      </c>
      <c r="G85" s="17">
        <v>14</v>
      </c>
      <c r="H85" s="17">
        <v>9</v>
      </c>
      <c r="K85" s="15" t="s">
        <v>202</v>
      </c>
      <c r="L85" s="17">
        <f>L72</f>
        <v>0.28579482024547365</v>
      </c>
      <c r="M85" s="17">
        <f>N72</f>
        <v>0.4897292759573223</v>
      </c>
      <c r="N85" s="17">
        <f t="shared" si="103"/>
        <v>0.64069009336499261</v>
      </c>
      <c r="O85" s="17">
        <f t="shared" si="104"/>
        <v>0.4809003243485156</v>
      </c>
    </row>
    <row r="86" spans="1:17">
      <c r="A86" s="9">
        <v>10</v>
      </c>
      <c r="B86" s="10" t="s">
        <v>203</v>
      </c>
      <c r="C86" s="17">
        <v>41</v>
      </c>
      <c r="D86" s="17">
        <v>37</v>
      </c>
      <c r="E86" s="17">
        <v>55</v>
      </c>
      <c r="F86" s="17">
        <v>57</v>
      </c>
      <c r="G86" s="17">
        <v>61</v>
      </c>
      <c r="H86" s="17">
        <v>60</v>
      </c>
      <c r="K86" s="15" t="s">
        <v>204</v>
      </c>
      <c r="L86" s="17">
        <f>L73</f>
        <v>0.96153801883367351</v>
      </c>
      <c r="M86" s="17">
        <f>N73</f>
        <v>0.98505495813745214</v>
      </c>
      <c r="N86" s="17">
        <f t="shared" si="103"/>
        <v>0.99656194546933674</v>
      </c>
      <c r="O86" s="17">
        <f t="shared" si="104"/>
        <v>0.53311150512207262</v>
      </c>
    </row>
    <row r="87" spans="1:17">
      <c r="A87" s="9">
        <v>11</v>
      </c>
      <c r="B87" s="10" t="s">
        <v>205</v>
      </c>
      <c r="C87" s="17">
        <v>79</v>
      </c>
      <c r="D87" s="17">
        <v>71</v>
      </c>
      <c r="E87" s="17">
        <v>72</v>
      </c>
      <c r="F87" s="17">
        <v>54</v>
      </c>
      <c r="G87" s="17">
        <v>70</v>
      </c>
      <c r="H87" s="17">
        <v>77</v>
      </c>
      <c r="K87" s="15" t="s">
        <v>206</v>
      </c>
      <c r="L87" s="17">
        <f>L74</f>
        <v>1.306777665481335</v>
      </c>
      <c r="M87" s="17">
        <f>N74</f>
        <v>0.98505495813745214</v>
      </c>
      <c r="N87" s="17">
        <f t="shared" si="103"/>
        <v>0.99656194546933652</v>
      </c>
      <c r="O87" s="17">
        <f t="shared" si="104"/>
        <v>1.0034602728242001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1</v>
      </c>
      <c r="K88" s="15" t="s">
        <v>208</v>
      </c>
      <c r="L88" s="17">
        <f>L75</f>
        <v>0.71654660635379985</v>
      </c>
      <c r="M88" s="17">
        <f>N75</f>
        <v>0.80219661484917471</v>
      </c>
      <c r="N88" s="17">
        <f t="shared" si="103"/>
        <v>0.81156752985091618</v>
      </c>
      <c r="O88" s="17">
        <f>Q75</f>
        <v>0.81719380503154238</v>
      </c>
    </row>
    <row r="89" spans="1:17">
      <c r="A89" s="9">
        <v>13</v>
      </c>
      <c r="B89" s="10" t="s">
        <v>209</v>
      </c>
      <c r="C89" s="17">
        <v>2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6</v>
      </c>
      <c r="D90" s="17">
        <v>7</v>
      </c>
      <c r="E90" s="17">
        <v>7</v>
      </c>
      <c r="F90" s="17">
        <v>7</v>
      </c>
      <c r="G90" s="21">
        <v>7</v>
      </c>
      <c r="H90" s="21">
        <v>7</v>
      </c>
    </row>
    <row r="91" spans="1:17">
      <c r="A91" s="9">
        <v>15</v>
      </c>
      <c r="B91" s="10" t="s">
        <v>213</v>
      </c>
      <c r="C91" s="17">
        <v>2141</v>
      </c>
      <c r="D91" s="17">
        <v>2100</v>
      </c>
      <c r="E91" s="17">
        <v>2053</v>
      </c>
      <c r="F91" s="17">
        <v>2027</v>
      </c>
      <c r="G91" s="17">
        <v>2012</v>
      </c>
      <c r="H91" s="17">
        <v>1988</v>
      </c>
    </row>
    <row r="93" spans="1:17" ht="16">
      <c r="A93" s="20" t="s">
        <v>388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5">C107/C121*1000</f>
        <v>5.2656773575873626</v>
      </c>
      <c r="D95" s="17">
        <f t="shared" si="105"/>
        <v>6.8259385665529013</v>
      </c>
      <c r="E95" s="17">
        <f t="shared" si="105"/>
        <v>5.5387713997985903</v>
      </c>
      <c r="F95" s="17">
        <f t="shared" si="105"/>
        <v>6.6023362112747588</v>
      </c>
      <c r="G95" s="17">
        <f t="shared" si="105"/>
        <v>6.2434963579604572</v>
      </c>
      <c r="H95" s="17">
        <f t="shared" ref="H95" si="106">H107/H121*1000</f>
        <v>6.486486486486486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7">IF(C95/$I95&gt;1,2^((1-$I95/C95)/LN(10/3)),2^(-LOG($I95/C95,10/3)))</f>
        <v>1.0294735154462353</v>
      </c>
      <c r="M95" s="17">
        <f t="shared" si="107"/>
        <v>1.166495788228296</v>
      </c>
      <c r="N95" s="17">
        <f t="shared" si="107"/>
        <v>1.057599299695956</v>
      </c>
      <c r="O95" s="17">
        <f t="shared" si="107"/>
        <v>1.1499540678110232</v>
      </c>
      <c r="P95" s="17">
        <f t="shared" si="107"/>
        <v>1.1214960631514244</v>
      </c>
      <c r="Q95" s="17">
        <f t="shared" si="107"/>
        <v>1.1410342225545236</v>
      </c>
    </row>
    <row r="96" spans="1:17">
      <c r="A96" s="9">
        <v>2</v>
      </c>
      <c r="B96" s="15" t="s">
        <v>176</v>
      </c>
      <c r="C96" s="17">
        <f t="shared" ref="C96:G96" si="108">C108/C121*1000</f>
        <v>6.2230732407850642</v>
      </c>
      <c r="D96" s="17">
        <f t="shared" si="108"/>
        <v>5.8508044856167727</v>
      </c>
      <c r="E96" s="17">
        <f t="shared" si="108"/>
        <v>6.0422960725075532</v>
      </c>
      <c r="F96" s="17">
        <f t="shared" si="108"/>
        <v>6.0944641950228542</v>
      </c>
      <c r="G96" s="17">
        <f t="shared" si="108"/>
        <v>5.7232049947970864</v>
      </c>
      <c r="H96" s="17">
        <f t="shared" ref="H96" si="109">H108/H121*1000</f>
        <v>4.8648648648648649</v>
      </c>
      <c r="I96" s="18">
        <f>Показатели!$E$3</f>
        <v>4</v>
      </c>
      <c r="J96" s="9">
        <v>2</v>
      </c>
      <c r="K96" s="15" t="s">
        <v>176</v>
      </c>
      <c r="L96" s="17">
        <f t="shared" si="107"/>
        <v>1.2283400426111335</v>
      </c>
      <c r="M96" s="17">
        <f t="shared" si="107"/>
        <v>1.199756194108335</v>
      </c>
      <c r="N96" s="17">
        <f t="shared" si="107"/>
        <v>1.2148155142774646</v>
      </c>
      <c r="O96" s="17">
        <f t="shared" si="107"/>
        <v>1.2187851933041449</v>
      </c>
      <c r="P96" s="17">
        <f t="shared" si="107"/>
        <v>1.1892740123140795</v>
      </c>
      <c r="Q96" s="17">
        <f t="shared" si="107"/>
        <v>1.1077707087320621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0.60423960725075521</v>
      </c>
      <c r="F97" s="17">
        <f>F109/F121*1000+0.00001</f>
        <v>0.60945641950228535</v>
      </c>
      <c r="G97" s="17">
        <f>G109/G121*1000</f>
        <v>0.62434963579604574</v>
      </c>
      <c r="H97" s="17">
        <f>H109/H121*1000</f>
        <v>0.64864864864864857</v>
      </c>
      <c r="I97" s="18">
        <f>Показатели!$E$4</f>
        <v>2</v>
      </c>
      <c r="J97" s="9">
        <v>3</v>
      </c>
      <c r="K97" s="15" t="s">
        <v>177</v>
      </c>
      <c r="L97" s="17">
        <f t="shared" si="107"/>
        <v>8.8737830999390996E-4</v>
      </c>
      <c r="M97" s="17">
        <f t="shared" si="107"/>
        <v>8.8737830999390996E-4</v>
      </c>
      <c r="N97" s="17">
        <f t="shared" si="107"/>
        <v>0.50203097158854015</v>
      </c>
      <c r="O97" s="17">
        <f t="shared" si="107"/>
        <v>0.50452179187701673</v>
      </c>
      <c r="P97" s="17">
        <f t="shared" si="107"/>
        <v>0.51158339252423601</v>
      </c>
      <c r="Q97" s="17">
        <f t="shared" si="107"/>
        <v>0.52295313672650734</v>
      </c>
    </row>
    <row r="98" spans="1:17">
      <c r="A98" s="9">
        <v>4</v>
      </c>
      <c r="B98" s="15" t="s">
        <v>178</v>
      </c>
      <c r="C98" s="17">
        <f t="shared" ref="C98:G98" si="110">C110/C121*1000</f>
        <v>32.790808999521303</v>
      </c>
      <c r="D98" s="17">
        <f t="shared" si="110"/>
        <v>33.44709897610921</v>
      </c>
      <c r="E98" s="17">
        <f t="shared" si="110"/>
        <v>34.541792547834845</v>
      </c>
      <c r="F98" s="17">
        <f t="shared" si="110"/>
        <v>34.840020314880647</v>
      </c>
      <c r="G98" s="17">
        <f t="shared" si="110"/>
        <v>35.379812695109258</v>
      </c>
      <c r="H98" s="17">
        <f t="shared" ref="H98" si="111">H110/H121*1000</f>
        <v>36.756756756756758</v>
      </c>
      <c r="I98" s="18">
        <f>Показатели!$E$5</f>
        <v>30</v>
      </c>
      <c r="J98" s="9">
        <v>4</v>
      </c>
      <c r="K98" s="15" t="s">
        <v>178</v>
      </c>
      <c r="L98" s="17">
        <f t="shared" si="107"/>
        <v>1.0502192472539515</v>
      </c>
      <c r="M98" s="17">
        <f t="shared" si="107"/>
        <v>1.0611296647778647</v>
      </c>
      <c r="N98" s="17">
        <f t="shared" si="107"/>
        <v>1.0786380552250643</v>
      </c>
      <c r="O98" s="17">
        <f t="shared" si="107"/>
        <v>1.083264637910935</v>
      </c>
      <c r="P98" s="17">
        <f t="shared" si="107"/>
        <v>1.0914889740894282</v>
      </c>
      <c r="Q98" s="17">
        <f t="shared" si="107"/>
        <v>1.1116331776177639</v>
      </c>
    </row>
    <row r="99" spans="1:17">
      <c r="A99" s="9">
        <v>5</v>
      </c>
      <c r="B99" s="15" t="s">
        <v>179</v>
      </c>
      <c r="C99" s="17">
        <f t="shared" ref="C99:G99" si="112">C111/C121*1000</f>
        <v>13.547151747247486</v>
      </c>
      <c r="D99" s="17">
        <f t="shared" si="112"/>
        <v>13.944417357386643</v>
      </c>
      <c r="E99" s="17">
        <f t="shared" si="112"/>
        <v>14.400805639476335</v>
      </c>
      <c r="F99" s="17">
        <f t="shared" si="112"/>
        <v>14.67750126968004</v>
      </c>
      <c r="G99" s="17">
        <f t="shared" si="112"/>
        <v>15.036420395421436</v>
      </c>
      <c r="H99" s="17">
        <f t="shared" ref="H99" si="113">H111/H121*1000</f>
        <v>15.621621621621621</v>
      </c>
      <c r="I99" s="18">
        <f>Показатели!$E$6</f>
        <v>8</v>
      </c>
      <c r="J99" s="9">
        <v>5</v>
      </c>
      <c r="K99" s="15" t="s">
        <v>179</v>
      </c>
      <c r="L99" s="17">
        <f t="shared" si="107"/>
        <v>1.265843468190976</v>
      </c>
      <c r="M99" s="17">
        <f t="shared" si="107"/>
        <v>1.2781636268689136</v>
      </c>
      <c r="N99" s="17">
        <f t="shared" si="107"/>
        <v>1.2916131701501541</v>
      </c>
      <c r="O99" s="17">
        <f t="shared" si="107"/>
        <v>1.2994241318799165</v>
      </c>
      <c r="P99" s="17">
        <f t="shared" si="107"/>
        <v>1.3091937418461597</v>
      </c>
      <c r="Q99" s="17">
        <f t="shared" si="107"/>
        <v>1.3243025908822996</v>
      </c>
    </row>
    <row r="100" spans="1:17">
      <c r="A100" s="9">
        <v>6</v>
      </c>
      <c r="B100" s="15" t="s">
        <v>180</v>
      </c>
      <c r="C100" s="17">
        <f t="shared" ref="C100:G100" si="114">(C112-C113)/C112*100</f>
        <v>6.1889835248920795</v>
      </c>
      <c r="D100" s="17">
        <f t="shared" si="114"/>
        <v>2.3970457318078444</v>
      </c>
      <c r="E100" s="17">
        <f t="shared" si="114"/>
        <v>0.68753286718735129</v>
      </c>
      <c r="F100" s="17">
        <f t="shared" si="114"/>
        <v>1.7791133868185403</v>
      </c>
      <c r="G100" s="17">
        <f t="shared" si="114"/>
        <v>0.10452221913736903</v>
      </c>
      <c r="H100" s="17">
        <f t="shared" ref="H100" si="115">(H112-H113)/H112*100</f>
        <v>-4.1913504913707458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6">(ATAN((C100+2.4)/10)+3.1415/2)/3.1415*1.75</f>
        <v>1.2703097010259323</v>
      </c>
      <c r="M100" s="17">
        <f t="shared" si="116"/>
        <v>1.1241611402311864</v>
      </c>
      <c r="N100" s="17">
        <f t="shared" si="116"/>
        <v>1.0418211862996076</v>
      </c>
      <c r="O100" s="17">
        <f t="shared" si="116"/>
        <v>1.0955123665890507</v>
      </c>
      <c r="P100" s="17">
        <f t="shared" si="116"/>
        <v>1.0117045733803263</v>
      </c>
      <c r="Q100" s="17">
        <f t="shared" si="116"/>
        <v>0.77625855142534705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-11.581067472306142</v>
      </c>
      <c r="F101" s="17">
        <f>(F115-F114)/F121*1000</f>
        <v>-16.251904520060943</v>
      </c>
      <c r="G101" s="17">
        <f>(G115-G114)/G121*1000</f>
        <v>-19.250780437044746</v>
      </c>
      <c r="H101" s="17">
        <f>(H115-H114)/H121*1000</f>
        <v>-16.756756756756754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7">(ATAN(E101/10)+3.1415/2)/3.1415*1.75</f>
        <v>0.39674876186679886</v>
      </c>
      <c r="O101" s="17">
        <f t="shared" si="117"/>
        <v>0.30724927823340403</v>
      </c>
      <c r="P101" s="17">
        <f t="shared" si="117"/>
        <v>0.26685752651643185</v>
      </c>
      <c r="Q101" s="17">
        <f t="shared" si="117"/>
        <v>0.29969641629914839</v>
      </c>
    </row>
    <row r="102" spans="1:17">
      <c r="A102" s="9">
        <v>8</v>
      </c>
      <c r="B102" s="15" t="s">
        <v>182</v>
      </c>
      <c r="C102" s="17">
        <f t="shared" ref="C102:H102" si="118">(C116-C117)/C121*1000</f>
        <v>-4.30828147438966</v>
      </c>
      <c r="D102" s="17">
        <f t="shared" si="118"/>
        <v>-14.139444173573866</v>
      </c>
      <c r="E102" s="17">
        <f t="shared" si="118"/>
        <v>3.0211480362537766</v>
      </c>
      <c r="F102" s="17">
        <f t="shared" si="118"/>
        <v>-7.618080243778568</v>
      </c>
      <c r="G102" s="17">
        <f t="shared" si="118"/>
        <v>-18.210197710718003</v>
      </c>
      <c r="H102" s="17">
        <f t="shared" si="118"/>
        <v>-4.3243243243243246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0.64839031031532368</v>
      </c>
      <c r="M102" s="17">
        <f>(ATAN(D102/10)+3.1415/2)/3.1415*1.75</f>
        <v>0.34288252091774574</v>
      </c>
      <c r="N102" s="17">
        <f t="shared" si="117"/>
        <v>1.0384387196829192</v>
      </c>
      <c r="O102" s="17">
        <f t="shared" si="117"/>
        <v>0.51234612594076367</v>
      </c>
      <c r="P102" s="17">
        <f t="shared" si="117"/>
        <v>0.27972067450174903</v>
      </c>
      <c r="Q102" s="17">
        <f t="shared" si="117"/>
        <v>0.64763697864987857</v>
      </c>
    </row>
    <row r="103" spans="1:17">
      <c r="A103" s="9">
        <v>9</v>
      </c>
      <c r="B103" s="15" t="s">
        <v>183</v>
      </c>
      <c r="C103" s="17">
        <f t="shared" ref="C103:G103" si="119">C118/C121*1000</f>
        <v>1.9147917663954046</v>
      </c>
      <c r="D103" s="17">
        <f t="shared" si="119"/>
        <v>1.9502681618722573</v>
      </c>
      <c r="E103" s="17">
        <f t="shared" si="119"/>
        <v>2.0140986908358509</v>
      </c>
      <c r="F103" s="17">
        <f t="shared" si="119"/>
        <v>2.0314880650076179</v>
      </c>
      <c r="G103" s="17">
        <f t="shared" si="119"/>
        <v>2.0811654526534862</v>
      </c>
      <c r="H103" s="17">
        <f t="shared" ref="H103" si="120">H118/H121*1000</f>
        <v>2.1621621621621623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1">IF(C103/$I103&gt;1,2^((1-$I103/C103)/LN(10/3)),2^(-LOG($I103/C103,10/3)))</f>
        <v>1.1328251186717015</v>
      </c>
      <c r="M103" s="17">
        <f t="shared" si="121"/>
        <v>1.1421569999343526</v>
      </c>
      <c r="N103" s="17">
        <f t="shared" si="121"/>
        <v>1.1582979846064196</v>
      </c>
      <c r="O103" s="17">
        <f t="shared" si="121"/>
        <v>1.1625569733273975</v>
      </c>
      <c r="P103" s="17">
        <f t="shared" si="121"/>
        <v>1.1744134980888095</v>
      </c>
      <c r="Q103" s="17">
        <f t="shared" si="121"/>
        <v>1.1928116147022931</v>
      </c>
    </row>
    <row r="104" spans="1:17">
      <c r="A104" s="9">
        <v>10</v>
      </c>
      <c r="B104" s="15" t="s">
        <v>184</v>
      </c>
      <c r="C104" s="17">
        <f t="shared" ref="C104:G104" si="122">C119/C121*100</f>
        <v>0.14360938247965532</v>
      </c>
      <c r="D104" s="17">
        <f t="shared" si="122"/>
        <v>0.14627011214041932</v>
      </c>
      <c r="E104" s="17">
        <f t="shared" si="122"/>
        <v>0.15105740181268881</v>
      </c>
      <c r="F104" s="17">
        <f t="shared" si="122"/>
        <v>0.15236160487557138</v>
      </c>
      <c r="G104" s="17">
        <f t="shared" si="122"/>
        <v>0.15608740894901144</v>
      </c>
      <c r="H104" s="17">
        <f t="shared" ref="H104" si="123">H119/H121*100</f>
        <v>0.16216216216216214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1"/>
        <v>1.4553862046215038</v>
      </c>
      <c r="M104" s="17">
        <f t="shared" si="121"/>
        <v>1.4607025279769688</v>
      </c>
      <c r="N104" s="17">
        <f t="shared" si="121"/>
        <v>1.4698412971325681</v>
      </c>
      <c r="O104" s="17">
        <f t="shared" si="121"/>
        <v>1.4722408546164938</v>
      </c>
      <c r="P104" s="17">
        <f t="shared" si="121"/>
        <v>1.4788953313529343</v>
      </c>
      <c r="Q104" s="17">
        <f t="shared" si="121"/>
        <v>1.4891478015382977</v>
      </c>
    </row>
    <row r="105" spans="1:17">
      <c r="A105" s="9">
        <v>11</v>
      </c>
      <c r="B105" s="15" t="s">
        <v>185</v>
      </c>
      <c r="C105" s="17">
        <f t="shared" ref="C105:G105" si="124">C120/C121*1000</f>
        <v>5.2656773575873626</v>
      </c>
      <c r="D105" s="17">
        <f t="shared" si="124"/>
        <v>4.8756704046806432</v>
      </c>
      <c r="E105" s="17">
        <f t="shared" si="124"/>
        <v>4.0281973816717018</v>
      </c>
      <c r="F105" s="17">
        <f t="shared" si="124"/>
        <v>4.0629761300152358</v>
      </c>
      <c r="G105" s="17">
        <f t="shared" si="124"/>
        <v>4.1623309053069724</v>
      </c>
      <c r="H105" s="17">
        <f t="shared" ref="H105" si="125">H120/H121*1000</f>
        <v>4.3243243243243246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1"/>
        <v>1.0294735154462353</v>
      </c>
      <c r="M105" s="17">
        <f t="shared" si="121"/>
        <v>0.9856078545497583</v>
      </c>
      <c r="N105" s="17">
        <f t="shared" si="121"/>
        <v>0.88300601320439531</v>
      </c>
      <c r="O105" s="17">
        <f t="shared" si="121"/>
        <v>0.88738710869647552</v>
      </c>
      <c r="P105" s="17">
        <f t="shared" si="121"/>
        <v>0.89981603038309022</v>
      </c>
      <c r="Q105" s="17">
        <f t="shared" si="121"/>
        <v>0.91981409569181549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11</v>
      </c>
      <c r="D107" s="17">
        <v>14</v>
      </c>
      <c r="E107" s="17">
        <v>11</v>
      </c>
      <c r="F107" s="17">
        <v>13</v>
      </c>
      <c r="G107" s="17">
        <v>12</v>
      </c>
      <c r="H107" s="17">
        <v>12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13</v>
      </c>
      <c r="D108" s="17">
        <v>12</v>
      </c>
      <c r="E108" s="17">
        <v>12</v>
      </c>
      <c r="F108" s="17">
        <v>12</v>
      </c>
      <c r="G108" s="17">
        <v>11</v>
      </c>
      <c r="H108" s="17">
        <v>9</v>
      </c>
      <c r="K108" s="15" t="s">
        <v>187</v>
      </c>
      <c r="L108" s="17">
        <f t="shared" ref="L108:L113" si="126">L95</f>
        <v>1.0294735154462353</v>
      </c>
      <c r="M108" s="17">
        <f t="shared" ref="M108:M113" si="127">N95</f>
        <v>1.057599299695956</v>
      </c>
      <c r="N108" s="17">
        <f t="shared" ref="N108:N118" si="128">P95</f>
        <v>1.1214960631514244</v>
      </c>
      <c r="O108" s="17">
        <f>Q95</f>
        <v>1.1410342225545236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1.2</v>
      </c>
      <c r="F109" s="17">
        <v>1.2</v>
      </c>
      <c r="G109" s="17">
        <v>1.2</v>
      </c>
      <c r="H109" s="17">
        <v>1.2</v>
      </c>
      <c r="K109" s="15" t="s">
        <v>190</v>
      </c>
      <c r="L109" s="17">
        <f t="shared" si="126"/>
        <v>1.2283400426111335</v>
      </c>
      <c r="M109" s="17">
        <f t="shared" si="127"/>
        <v>1.2148155142774646</v>
      </c>
      <c r="N109" s="17">
        <f t="shared" si="128"/>
        <v>1.1892740123140795</v>
      </c>
      <c r="O109" s="17">
        <f t="shared" ref="O109:O118" si="129">Q96</f>
        <v>1.1077707087320621</v>
      </c>
    </row>
    <row r="110" spans="1:17">
      <c r="A110" s="9">
        <v>4</v>
      </c>
      <c r="B110" s="10" t="s">
        <v>191</v>
      </c>
      <c r="C110" s="17">
        <v>68.5</v>
      </c>
      <c r="D110" s="17">
        <v>68.599999999999994</v>
      </c>
      <c r="E110" s="17">
        <v>68.599999999999994</v>
      </c>
      <c r="F110" s="17">
        <v>68.599999999999994</v>
      </c>
      <c r="G110" s="17">
        <v>68</v>
      </c>
      <c r="H110" s="17">
        <v>68</v>
      </c>
      <c r="K110" s="15" t="s">
        <v>192</v>
      </c>
      <c r="L110" s="17">
        <f t="shared" si="126"/>
        <v>8.8737830999390996E-4</v>
      </c>
      <c r="M110" s="17">
        <f t="shared" si="127"/>
        <v>0.50203097158854015</v>
      </c>
      <c r="N110" s="17">
        <f t="shared" si="128"/>
        <v>0.51158339252423601</v>
      </c>
      <c r="O110" s="17">
        <f t="shared" si="129"/>
        <v>0.52295313672650734</v>
      </c>
    </row>
    <row r="111" spans="1:17">
      <c r="A111" s="9">
        <v>5</v>
      </c>
      <c r="B111" s="10" t="s">
        <v>193</v>
      </c>
      <c r="C111" s="17">
        <v>28.3</v>
      </c>
      <c r="D111" s="17">
        <v>28.6</v>
      </c>
      <c r="E111" s="17">
        <v>28.6</v>
      </c>
      <c r="F111" s="17">
        <v>28.9</v>
      </c>
      <c r="G111" s="17">
        <v>28.9</v>
      </c>
      <c r="H111" s="17">
        <v>28.9</v>
      </c>
      <c r="K111" s="15" t="s">
        <v>194</v>
      </c>
      <c r="L111" s="17">
        <f t="shared" si="126"/>
        <v>1.0502192472539515</v>
      </c>
      <c r="M111" s="17">
        <f t="shared" si="127"/>
        <v>1.0786380552250643</v>
      </c>
      <c r="N111" s="17">
        <f t="shared" si="128"/>
        <v>1.0914889740894282</v>
      </c>
      <c r="O111" s="17">
        <f t="shared" si="129"/>
        <v>1.1116331776177639</v>
      </c>
    </row>
    <row r="112" spans="1:17">
      <c r="A112" s="9">
        <v>6</v>
      </c>
      <c r="B112" s="10" t="s">
        <v>195</v>
      </c>
      <c r="C112" s="17">
        <v>9474.9</v>
      </c>
      <c r="D112" s="17">
        <v>9098.7000000000007</v>
      </c>
      <c r="E112" s="17">
        <v>10268.6</v>
      </c>
      <c r="F112" s="17">
        <v>14608.4</v>
      </c>
      <c r="G112" s="17">
        <v>18369.3</v>
      </c>
      <c r="H112" s="17">
        <v>20239.3</v>
      </c>
      <c r="K112" s="15" t="s">
        <v>196</v>
      </c>
      <c r="L112" s="17">
        <f t="shared" si="126"/>
        <v>1.265843468190976</v>
      </c>
      <c r="M112" s="17">
        <f t="shared" si="127"/>
        <v>1.2916131701501541</v>
      </c>
      <c r="N112" s="17">
        <f t="shared" si="128"/>
        <v>1.3091937418461597</v>
      </c>
      <c r="O112" s="17">
        <f t="shared" si="129"/>
        <v>1.3243025908822996</v>
      </c>
    </row>
    <row r="113" spans="1:17">
      <c r="A113" s="9">
        <v>7</v>
      </c>
      <c r="B113" s="10" t="s">
        <v>197</v>
      </c>
      <c r="C113" s="17">
        <v>8888.5</v>
      </c>
      <c r="D113" s="17">
        <v>8880.6</v>
      </c>
      <c r="E113" s="17">
        <v>10198</v>
      </c>
      <c r="F113" s="17">
        <v>14348.5</v>
      </c>
      <c r="G113" s="17">
        <v>18350.099999999999</v>
      </c>
      <c r="H113" s="17">
        <v>21087.599999999999</v>
      </c>
      <c r="K113" s="15" t="s">
        <v>198</v>
      </c>
      <c r="L113" s="17">
        <f t="shared" si="126"/>
        <v>1.2703097010259323</v>
      </c>
      <c r="M113" s="17">
        <f t="shared" si="127"/>
        <v>1.0418211862996076</v>
      </c>
      <c r="N113" s="17">
        <f t="shared" si="128"/>
        <v>1.0117045733803263</v>
      </c>
      <c r="O113" s="17">
        <f t="shared" si="129"/>
        <v>0.77625855142534705</v>
      </c>
    </row>
    <row r="114" spans="1:17">
      <c r="A114" s="9">
        <v>8</v>
      </c>
      <c r="B114" s="10" t="s">
        <v>199</v>
      </c>
      <c r="C114" s="17"/>
      <c r="D114" s="17"/>
      <c r="E114" s="17">
        <v>42</v>
      </c>
      <c r="F114" s="17">
        <v>42</v>
      </c>
      <c r="G114" s="17">
        <v>49</v>
      </c>
      <c r="H114" s="17">
        <v>40</v>
      </c>
      <c r="K114" s="15" t="s">
        <v>200</v>
      </c>
      <c r="L114" s="17">
        <f>N101</f>
        <v>0.39674876186679886</v>
      </c>
      <c r="M114" s="17">
        <f>O101</f>
        <v>0.30724927823340403</v>
      </c>
      <c r="N114" s="17">
        <f t="shared" si="128"/>
        <v>0.26685752651643185</v>
      </c>
      <c r="O114" s="17">
        <f t="shared" si="129"/>
        <v>0.29969641629914839</v>
      </c>
    </row>
    <row r="115" spans="1:17">
      <c r="A115" s="9">
        <v>9</v>
      </c>
      <c r="B115" s="10" t="s">
        <v>201</v>
      </c>
      <c r="C115" s="17"/>
      <c r="D115" s="17"/>
      <c r="E115" s="17">
        <v>19</v>
      </c>
      <c r="F115" s="17">
        <v>10</v>
      </c>
      <c r="G115" s="17">
        <v>12</v>
      </c>
      <c r="H115" s="17">
        <v>9</v>
      </c>
      <c r="K115" s="15" t="s">
        <v>202</v>
      </c>
      <c r="L115" s="17">
        <f>L102</f>
        <v>0.64839031031532368</v>
      </c>
      <c r="M115" s="17">
        <f>N102</f>
        <v>1.0384387196829192</v>
      </c>
      <c r="N115" s="17">
        <f t="shared" si="128"/>
        <v>0.27972067450174903</v>
      </c>
      <c r="O115" s="17">
        <f t="shared" si="129"/>
        <v>0.64763697864987857</v>
      </c>
    </row>
    <row r="116" spans="1:17">
      <c r="A116" s="9">
        <v>10</v>
      </c>
      <c r="B116" s="10" t="s">
        <v>203</v>
      </c>
      <c r="C116" s="17">
        <v>49</v>
      </c>
      <c r="D116" s="17">
        <v>38</v>
      </c>
      <c r="E116" s="17">
        <v>60</v>
      </c>
      <c r="F116" s="17">
        <v>66</v>
      </c>
      <c r="G116" s="17">
        <v>49</v>
      </c>
      <c r="H116" s="17">
        <v>63</v>
      </c>
      <c r="K116" s="15" t="s">
        <v>204</v>
      </c>
      <c r="L116" s="17">
        <f>L103</f>
        <v>1.1328251186717015</v>
      </c>
      <c r="M116" s="17">
        <f>N103</f>
        <v>1.1582979846064196</v>
      </c>
      <c r="N116" s="17">
        <f t="shared" si="128"/>
        <v>1.1744134980888095</v>
      </c>
      <c r="O116" s="17">
        <f t="shared" si="129"/>
        <v>1.1928116147022931</v>
      </c>
    </row>
    <row r="117" spans="1:17">
      <c r="A117" s="9">
        <v>11</v>
      </c>
      <c r="B117" s="10" t="s">
        <v>205</v>
      </c>
      <c r="C117" s="17">
        <v>58</v>
      </c>
      <c r="D117" s="17">
        <v>67</v>
      </c>
      <c r="E117" s="17">
        <v>54</v>
      </c>
      <c r="F117" s="17">
        <v>81</v>
      </c>
      <c r="G117" s="17">
        <v>84</v>
      </c>
      <c r="H117" s="17">
        <v>71</v>
      </c>
      <c r="K117" s="15" t="s">
        <v>206</v>
      </c>
      <c r="L117" s="17">
        <f>L104</f>
        <v>1.4553862046215038</v>
      </c>
      <c r="M117" s="17">
        <f>N104</f>
        <v>1.4698412971325681</v>
      </c>
      <c r="N117" s="17">
        <f t="shared" si="128"/>
        <v>1.4788953313529343</v>
      </c>
      <c r="O117" s="17">
        <f t="shared" si="129"/>
        <v>1.4891478015382977</v>
      </c>
    </row>
    <row r="118" spans="1:17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K118" s="15" t="s">
        <v>208</v>
      </c>
      <c r="L118" s="17">
        <f>L105</f>
        <v>1.0294735154462353</v>
      </c>
      <c r="M118" s="17">
        <f>N105</f>
        <v>0.88300601320439531</v>
      </c>
      <c r="N118" s="17">
        <f t="shared" si="128"/>
        <v>0.89981603038309022</v>
      </c>
      <c r="O118" s="17">
        <f t="shared" si="129"/>
        <v>0.91981409569181549</v>
      </c>
    </row>
    <row r="119" spans="1:17">
      <c r="A119" s="9">
        <v>13</v>
      </c>
      <c r="B119" s="10" t="s">
        <v>209</v>
      </c>
      <c r="C119" s="17">
        <v>3</v>
      </c>
      <c r="D119" s="17">
        <v>3</v>
      </c>
      <c r="E119" s="17">
        <v>3</v>
      </c>
      <c r="F119" s="17">
        <v>3</v>
      </c>
      <c r="G119" s="21">
        <v>3</v>
      </c>
      <c r="H119" s="21">
        <v>3</v>
      </c>
    </row>
    <row r="120" spans="1:17">
      <c r="A120" s="9">
        <v>14</v>
      </c>
      <c r="B120" s="10" t="s">
        <v>211</v>
      </c>
      <c r="C120" s="17">
        <v>11</v>
      </c>
      <c r="D120" s="17">
        <v>10</v>
      </c>
      <c r="E120" s="17">
        <v>8</v>
      </c>
      <c r="F120" s="17">
        <v>8</v>
      </c>
      <c r="G120" s="21">
        <v>8</v>
      </c>
      <c r="H120" s="21">
        <v>8</v>
      </c>
    </row>
    <row r="121" spans="1:17">
      <c r="A121" s="9">
        <v>15</v>
      </c>
      <c r="B121" s="10" t="s">
        <v>213</v>
      </c>
      <c r="C121" s="17">
        <v>2089</v>
      </c>
      <c r="D121" s="17">
        <v>2051</v>
      </c>
      <c r="E121" s="17">
        <v>1986</v>
      </c>
      <c r="F121" s="17">
        <v>1969</v>
      </c>
      <c r="G121" s="17">
        <v>1922</v>
      </c>
      <c r="H121" s="17">
        <v>1850</v>
      </c>
    </row>
    <row r="123" spans="1:17" ht="16">
      <c r="A123" s="20" t="s">
        <v>389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0">C137/C151*1000</f>
        <v>2.7884280237016381</v>
      </c>
      <c r="D125" s="17">
        <f t="shared" si="130"/>
        <v>3.8582953349701858</v>
      </c>
      <c r="E125" s="17">
        <f t="shared" si="130"/>
        <v>3.8869257950530036</v>
      </c>
      <c r="F125" s="17">
        <f t="shared" si="130"/>
        <v>3.9483129935391239</v>
      </c>
      <c r="G125" s="17">
        <f t="shared" si="130"/>
        <v>3.6010082823190492</v>
      </c>
      <c r="H125" s="17">
        <f t="shared" ref="H125" si="131">H137/H151*1000</f>
        <v>3.2691609153650565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2">IF(C125/$I125&gt;1,2^((1-$I125/C125)/LN(10/3)),2^(-LOG($I125/C125,10/3)))</f>
        <v>0.71448345535072721</v>
      </c>
      <c r="M125" s="17">
        <f t="shared" si="132"/>
        <v>0.86136846059328387</v>
      </c>
      <c r="N125" s="17">
        <f t="shared" si="132"/>
        <v>0.86504254227393962</v>
      </c>
      <c r="O125" s="17">
        <f t="shared" si="132"/>
        <v>0.87288173156595694</v>
      </c>
      <c r="P125" s="17">
        <f t="shared" si="132"/>
        <v>0.8278162783645493</v>
      </c>
      <c r="Q125" s="17">
        <f t="shared" si="132"/>
        <v>0.78299839923919701</v>
      </c>
    </row>
    <row r="126" spans="1:17">
      <c r="A126" s="9">
        <v>2</v>
      </c>
      <c r="B126" s="15" t="s">
        <v>176</v>
      </c>
      <c r="C126" s="17">
        <f t="shared" ref="C126:G126" si="133">C138/C151*1000</f>
        <v>5.2283025444405711</v>
      </c>
      <c r="D126" s="17">
        <f t="shared" si="133"/>
        <v>5.2613118204138898</v>
      </c>
      <c r="E126" s="17">
        <f t="shared" si="133"/>
        <v>5.3003533568904597</v>
      </c>
      <c r="F126" s="17">
        <f t="shared" si="133"/>
        <v>5.3840631730078972</v>
      </c>
      <c r="G126" s="17">
        <f t="shared" si="133"/>
        <v>5.4015124234785743</v>
      </c>
      <c r="H126" s="17">
        <f t="shared" ref="H126" si="134">H138/H151*1000</f>
        <v>3.6324010170722851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2"/>
        <v>1.1448287126496681</v>
      </c>
      <c r="M126" s="17">
        <f t="shared" si="132"/>
        <v>1.1479967533033768</v>
      </c>
      <c r="N126" s="17">
        <f t="shared" si="132"/>
        <v>1.1517038826932138</v>
      </c>
      <c r="O126" s="17">
        <f t="shared" si="132"/>
        <v>1.1595100651029908</v>
      </c>
      <c r="P126" s="17">
        <f t="shared" si="132"/>
        <v>1.1611132906321511</v>
      </c>
      <c r="Q126" s="17">
        <f t="shared" si="132"/>
        <v>0.94601262069386738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1.8374658303886928</v>
      </c>
      <c r="F127" s="17">
        <f>F139/F151*1000+0.00001</f>
        <v>1.974166496769562</v>
      </c>
      <c r="G127" s="17">
        <f>G139/G151*1000</f>
        <v>1.9805545552754773</v>
      </c>
      <c r="H127" s="17">
        <f>H139/H151*1000</f>
        <v>1.9978205593897567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2"/>
        <v>8.8737830999390996E-4</v>
      </c>
      <c r="M127" s="17">
        <f t="shared" si="132"/>
        <v>8.8737830999390996E-4</v>
      </c>
      <c r="N127" s="17">
        <f t="shared" si="132"/>
        <v>0.95237383115524421</v>
      </c>
      <c r="O127" s="17">
        <f t="shared" si="132"/>
        <v>0.99254310812725977</v>
      </c>
      <c r="P127" s="17">
        <f t="shared" si="132"/>
        <v>0.99439086787439923</v>
      </c>
      <c r="Q127" s="17">
        <f t="shared" si="132"/>
        <v>0.99937248477724949</v>
      </c>
    </row>
    <row r="128" spans="1:17">
      <c r="A128" s="9">
        <v>4</v>
      </c>
      <c r="B128" s="15" t="s">
        <v>178</v>
      </c>
      <c r="C128" s="17">
        <f t="shared" ref="C128:G128" si="135">C140/C151*1000</f>
        <v>27.047751829905888</v>
      </c>
      <c r="D128" s="17">
        <f t="shared" si="135"/>
        <v>27.323746054016137</v>
      </c>
      <c r="E128" s="17">
        <f t="shared" si="135"/>
        <v>27.597173144876322</v>
      </c>
      <c r="F128" s="17">
        <f t="shared" si="135"/>
        <v>28.033022254127779</v>
      </c>
      <c r="G128" s="17">
        <f t="shared" si="135"/>
        <v>28.123874684911772</v>
      </c>
      <c r="H128" s="17">
        <f t="shared" ref="H128" si="136">H140/H151*1000</f>
        <v>27.460951689066473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2"/>
        <v>0.94210316153553719</v>
      </c>
      <c r="M128" s="17">
        <f t="shared" si="132"/>
        <v>0.94762570918544753</v>
      </c>
      <c r="N128" s="17">
        <f t="shared" si="132"/>
        <v>0.95307359936154334</v>
      </c>
      <c r="O128" s="17">
        <f t="shared" si="132"/>
        <v>0.96171054377699317</v>
      </c>
      <c r="P128" s="17">
        <f t="shared" si="132"/>
        <v>0.96350371415564007</v>
      </c>
      <c r="Q128" s="17">
        <f t="shared" si="132"/>
        <v>0.95036233577255658</v>
      </c>
    </row>
    <row r="129" spans="1:17">
      <c r="A129" s="9">
        <v>5</v>
      </c>
      <c r="B129" s="15" t="s">
        <v>179</v>
      </c>
      <c r="C129" s="17">
        <f t="shared" ref="C129:G129" si="137">C141/C151*1000</f>
        <v>24.433600557685601</v>
      </c>
      <c r="D129" s="17">
        <f t="shared" si="137"/>
        <v>24.237109786039984</v>
      </c>
      <c r="E129" s="17">
        <f t="shared" si="137"/>
        <v>24.699646643109542</v>
      </c>
      <c r="F129" s="17">
        <f t="shared" si="137"/>
        <v>25.340990667623831</v>
      </c>
      <c r="G129" s="17">
        <f t="shared" si="137"/>
        <v>25.747209218581201</v>
      </c>
      <c r="H129" s="17">
        <f t="shared" ref="H129" si="138">H141/H151*1000</f>
        <v>26.225935343261895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2"/>
        <v>1.472875578211339</v>
      </c>
      <c r="M129" s="17">
        <f t="shared" si="132"/>
        <v>1.4706264879027617</v>
      </c>
      <c r="N129" s="17">
        <f t="shared" si="132"/>
        <v>1.4758691140470988</v>
      </c>
      <c r="O129" s="17">
        <f t="shared" si="132"/>
        <v>1.4828506104691848</v>
      </c>
      <c r="P129" s="17">
        <f t="shared" si="132"/>
        <v>1.4871088000537049</v>
      </c>
      <c r="Q129" s="17">
        <f t="shared" si="132"/>
        <v>1.491972611618168</v>
      </c>
    </row>
    <row r="130" spans="1:17">
      <c r="A130" s="9">
        <v>6</v>
      </c>
      <c r="B130" s="15" t="s">
        <v>180</v>
      </c>
      <c r="C130" s="17">
        <f t="shared" ref="C130:G130" si="139">(C142-C143)/C142*100</f>
        <v>3.0892435057680858</v>
      </c>
      <c r="D130" s="17">
        <f t="shared" si="139"/>
        <v>3.1548923440815368</v>
      </c>
      <c r="E130" s="17">
        <f t="shared" si="139"/>
        <v>15.722474503089412</v>
      </c>
      <c r="F130" s="17">
        <f t="shared" si="139"/>
        <v>1.0908012623641794</v>
      </c>
      <c r="G130" s="17">
        <f t="shared" si="139"/>
        <v>-4.2807652419514994</v>
      </c>
      <c r="H130" s="17">
        <f t="shared" ref="H130" si="140">(H142-H143)/H142*100</f>
        <v>0.20804438280166435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1">(ATAN((C130+2.4)/10)+3.1415/2)/3.1415*1.75</f>
        <v>1.1546529531655252</v>
      </c>
      <c r="M130" s="17">
        <f t="shared" si="141"/>
        <v>1.1574554166152065</v>
      </c>
      <c r="N130" s="17">
        <f t="shared" si="141"/>
        <v>1.4691429222974905</v>
      </c>
      <c r="O130" s="17">
        <f t="shared" si="141"/>
        <v>1.0620910142176319</v>
      </c>
      <c r="P130" s="17">
        <f t="shared" si="141"/>
        <v>0.77144008822327792</v>
      </c>
      <c r="Q130" s="17">
        <f t="shared" si="141"/>
        <v>1.0171176099604062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-0.70671378091872783</v>
      </c>
      <c r="F131" s="17">
        <f>(F145-F144)/F151*1000</f>
        <v>-9.3323761665470215</v>
      </c>
      <c r="G131" s="17">
        <f>(G145-G144)/G151*1000</f>
        <v>-6.1217140799423841</v>
      </c>
      <c r="H131" s="17">
        <f>(H145-H144)/H151*1000</f>
        <v>-0.72648020341445696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2">(ATAN(E131/10)+3.1415/2)/3.1415*1.75</f>
        <v>0.83569723677369512</v>
      </c>
      <c r="O131" s="17">
        <f t="shared" si="142"/>
        <v>0.45671690794789044</v>
      </c>
      <c r="P131" s="17">
        <f t="shared" si="142"/>
        <v>0.56899592488279349</v>
      </c>
      <c r="Q131" s="17">
        <f t="shared" si="142"/>
        <v>0.83460175671539272</v>
      </c>
    </row>
    <row r="132" spans="1:17">
      <c r="A132" s="9">
        <v>8</v>
      </c>
      <c r="B132" s="15" t="s">
        <v>182</v>
      </c>
      <c r="C132" s="17">
        <f t="shared" ref="C132:H132" si="143">(C146-C147)/C151*1000</f>
        <v>-4.5311955385151625</v>
      </c>
      <c r="D132" s="17">
        <f t="shared" si="143"/>
        <v>-4.9105576990529638</v>
      </c>
      <c r="E132" s="17">
        <f t="shared" si="143"/>
        <v>-14.840989399293287</v>
      </c>
      <c r="F132" s="17">
        <f t="shared" si="143"/>
        <v>6.1019382627422827</v>
      </c>
      <c r="G132" s="17">
        <f t="shared" si="143"/>
        <v>-2.5207057976233345</v>
      </c>
      <c r="H132" s="17">
        <f t="shared" si="143"/>
        <v>1.4529604068289139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0.6380020823963628</v>
      </c>
      <c r="M132" s="17">
        <f>(ATAN(D132/10)+3.1415/2)/3.1415*1.75</f>
        <v>0.62072126398467697</v>
      </c>
      <c r="N132" s="17">
        <f t="shared" si="142"/>
        <v>0.33027178901988291</v>
      </c>
      <c r="O132" s="17">
        <f t="shared" si="142"/>
        <v>1.1802020410865446</v>
      </c>
      <c r="P132" s="17">
        <f t="shared" si="142"/>
        <v>0.73744744162879239</v>
      </c>
      <c r="Q132" s="17">
        <f t="shared" si="142"/>
        <v>0.95537597316283196</v>
      </c>
    </row>
    <row r="133" spans="1:17">
      <c r="A133" s="9">
        <v>9</v>
      </c>
      <c r="B133" s="15" t="s">
        <v>183</v>
      </c>
      <c r="C133" s="17">
        <f t="shared" ref="C133:G133" si="144">C148/C151*1000</f>
        <v>0.69710700592540953</v>
      </c>
      <c r="D133" s="17">
        <f t="shared" si="144"/>
        <v>0.70150824272185197</v>
      </c>
      <c r="E133" s="17">
        <f t="shared" si="144"/>
        <v>0.70671378091872783</v>
      </c>
      <c r="F133" s="17">
        <f t="shared" si="144"/>
        <v>1.0768126346015794</v>
      </c>
      <c r="G133" s="17">
        <f t="shared" si="144"/>
        <v>0.72020165646380996</v>
      </c>
      <c r="H133" s="17">
        <f t="shared" ref="H133" si="145">H148/H151*1000</f>
        <v>0.72648020341445696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6">IF(C133/$I133&gt;1,2^((1-$I133/C133)/LN(10/3)),2^(-LOG($I133/C133,10/3)))</f>
        <v>0.6432891338483413</v>
      </c>
      <c r="M133" s="17">
        <f t="shared" si="146"/>
        <v>0.64562425788727129</v>
      </c>
      <c r="N133" s="17">
        <f t="shared" si="146"/>
        <v>0.64837810408319163</v>
      </c>
      <c r="O133" s="17">
        <f t="shared" si="146"/>
        <v>0.82627563497364565</v>
      </c>
      <c r="P133" s="17">
        <f t="shared" si="146"/>
        <v>0.65547373453617741</v>
      </c>
      <c r="Q133" s="17">
        <f t="shared" si="146"/>
        <v>0.65875747249157479</v>
      </c>
    </row>
    <row r="134" spans="1:17">
      <c r="A134" s="9">
        <v>10</v>
      </c>
      <c r="B134" s="15" t="s">
        <v>184</v>
      </c>
      <c r="C134" s="17">
        <f t="shared" ref="C134:G134" si="147">C149/C151*100</f>
        <v>6.9710700592540961E-2</v>
      </c>
      <c r="D134" s="17">
        <f t="shared" si="147"/>
        <v>7.0150824272185192E-2</v>
      </c>
      <c r="E134" s="17">
        <f t="shared" si="147"/>
        <v>7.0671378091872794E-2</v>
      </c>
      <c r="F134" s="17">
        <f t="shared" si="147"/>
        <v>7.1787508973438621E-2</v>
      </c>
      <c r="G134" s="17">
        <f t="shared" si="147"/>
        <v>7.2020165646380988E-2</v>
      </c>
      <c r="H134" s="17">
        <f t="shared" ref="H134" si="148">H149/H151*100</f>
        <v>7.2648020341445699E-2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6"/>
        <v>1.1767823367881263</v>
      </c>
      <c r="M134" s="17">
        <f t="shared" si="146"/>
        <v>1.1798350086887064</v>
      </c>
      <c r="N134" s="17">
        <f t="shared" si="146"/>
        <v>1.1834064692736306</v>
      </c>
      <c r="O134" s="17">
        <f t="shared" si="146"/>
        <v>1.1909246247379563</v>
      </c>
      <c r="P134" s="17">
        <f t="shared" si="146"/>
        <v>1.1924683033682042</v>
      </c>
      <c r="Q134" s="17">
        <f t="shared" si="146"/>
        <v>1.1965945690320692</v>
      </c>
    </row>
    <row r="135" spans="1:17">
      <c r="A135" s="9">
        <v>11</v>
      </c>
      <c r="B135" s="15" t="s">
        <v>185</v>
      </c>
      <c r="C135" s="17">
        <f t="shared" ref="C135:G135" si="149">C150/C151*1000</f>
        <v>4.5311955385151625</v>
      </c>
      <c r="D135" s="17">
        <f t="shared" si="149"/>
        <v>4.5598035776920378</v>
      </c>
      <c r="E135" s="17">
        <f t="shared" si="149"/>
        <v>4.5936395759717312</v>
      </c>
      <c r="F135" s="17">
        <f t="shared" si="149"/>
        <v>3.5893754486719307</v>
      </c>
      <c r="G135" s="17">
        <f t="shared" si="149"/>
        <v>3.6010082823190492</v>
      </c>
      <c r="H135" s="17">
        <f t="shared" ref="H135" si="150">H150/H151*1000</f>
        <v>3.6324010170722851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6"/>
        <v>0.94489590798438561</v>
      </c>
      <c r="M135" s="17">
        <f t="shared" si="146"/>
        <v>0.94832585733829633</v>
      </c>
      <c r="N135" s="17">
        <f t="shared" si="146"/>
        <v>0.95237084716453024</v>
      </c>
      <c r="O135" s="17">
        <f t="shared" si="146"/>
        <v>0.82627563497364565</v>
      </c>
      <c r="P135" s="17">
        <f t="shared" si="146"/>
        <v>0.8278162783645493</v>
      </c>
      <c r="Q135" s="17">
        <f t="shared" si="146"/>
        <v>0.83196340370327104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8</v>
      </c>
      <c r="D137" s="17">
        <v>11</v>
      </c>
      <c r="E137" s="17">
        <v>11</v>
      </c>
      <c r="F137" s="17">
        <v>11</v>
      </c>
      <c r="G137" s="17">
        <v>10</v>
      </c>
      <c r="H137" s="17">
        <v>9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15</v>
      </c>
      <c r="D138" s="17">
        <v>15</v>
      </c>
      <c r="E138" s="17">
        <v>15</v>
      </c>
      <c r="F138" s="17">
        <v>15</v>
      </c>
      <c r="G138" s="17">
        <v>15</v>
      </c>
      <c r="H138" s="17">
        <v>10</v>
      </c>
      <c r="K138" s="15" t="s">
        <v>187</v>
      </c>
      <c r="L138" s="17">
        <f t="shared" ref="L138:L143" si="151">L125</f>
        <v>0.71448345535072721</v>
      </c>
      <c r="M138" s="17">
        <f t="shared" ref="M138:M143" si="152">N125</f>
        <v>0.86504254227393962</v>
      </c>
      <c r="N138" s="17">
        <f t="shared" ref="N138:N148" si="153">P125</f>
        <v>0.8278162783645493</v>
      </c>
      <c r="O138" s="17">
        <f>Q125</f>
        <v>0.78299839923919701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5.2</v>
      </c>
      <c r="F139" s="17">
        <v>5.5</v>
      </c>
      <c r="G139" s="17">
        <v>5.5</v>
      </c>
      <c r="H139" s="17">
        <v>5.5</v>
      </c>
      <c r="K139" s="15" t="s">
        <v>190</v>
      </c>
      <c r="L139" s="17">
        <f t="shared" si="151"/>
        <v>1.1448287126496681</v>
      </c>
      <c r="M139" s="17">
        <f t="shared" si="152"/>
        <v>1.1517038826932138</v>
      </c>
      <c r="N139" s="17">
        <f t="shared" si="153"/>
        <v>1.1611132906321511</v>
      </c>
      <c r="O139" s="17">
        <f t="shared" ref="O139:O148" si="154">Q126</f>
        <v>0.94601262069386738</v>
      </c>
    </row>
    <row r="140" spans="1:17">
      <c r="A140" s="9">
        <v>4</v>
      </c>
      <c r="B140" s="10" t="s">
        <v>191</v>
      </c>
      <c r="C140" s="17">
        <v>77.599999999999994</v>
      </c>
      <c r="D140" s="17">
        <v>77.900000000000006</v>
      </c>
      <c r="E140" s="17">
        <v>78.099999999999994</v>
      </c>
      <c r="F140" s="17">
        <v>78.099999999999994</v>
      </c>
      <c r="G140" s="17">
        <v>78.099999999999994</v>
      </c>
      <c r="H140" s="17">
        <v>75.599999999999994</v>
      </c>
      <c r="K140" s="15" t="s">
        <v>192</v>
      </c>
      <c r="L140" s="17">
        <f t="shared" si="151"/>
        <v>8.8737830999390996E-4</v>
      </c>
      <c r="M140" s="17">
        <f t="shared" si="152"/>
        <v>0.95237383115524421</v>
      </c>
      <c r="N140" s="17">
        <f t="shared" si="153"/>
        <v>0.99439086787439923</v>
      </c>
      <c r="O140" s="17">
        <f t="shared" si="154"/>
        <v>0.99937248477724949</v>
      </c>
    </row>
    <row r="141" spans="1:17">
      <c r="A141" s="9">
        <v>5</v>
      </c>
      <c r="B141" s="10" t="s">
        <v>193</v>
      </c>
      <c r="C141" s="17">
        <v>70.099999999999994</v>
      </c>
      <c r="D141" s="17">
        <v>69.099999999999994</v>
      </c>
      <c r="E141" s="17">
        <v>69.900000000000006</v>
      </c>
      <c r="F141" s="17">
        <v>70.599999999999994</v>
      </c>
      <c r="G141" s="17">
        <v>71.5</v>
      </c>
      <c r="H141" s="17">
        <v>72.2</v>
      </c>
      <c r="K141" s="15" t="s">
        <v>194</v>
      </c>
      <c r="L141" s="17">
        <f t="shared" si="151"/>
        <v>0.94210316153553719</v>
      </c>
      <c r="M141" s="17">
        <f t="shared" si="152"/>
        <v>0.95307359936154334</v>
      </c>
      <c r="N141" s="17">
        <f t="shared" si="153"/>
        <v>0.96350371415564007</v>
      </c>
      <c r="O141" s="17">
        <f t="shared" si="154"/>
        <v>0.95036233577255658</v>
      </c>
    </row>
    <row r="142" spans="1:17">
      <c r="A142" s="9">
        <v>6</v>
      </c>
      <c r="B142" s="10" t="s">
        <v>195</v>
      </c>
      <c r="C142" s="17">
        <v>8503.7000000000007</v>
      </c>
      <c r="D142" s="17">
        <v>8624.7000000000007</v>
      </c>
      <c r="E142" s="17">
        <v>9403.1</v>
      </c>
      <c r="F142" s="17">
        <v>14163.9</v>
      </c>
      <c r="G142" s="17">
        <v>18127.599999999999</v>
      </c>
      <c r="H142" s="17">
        <v>20188</v>
      </c>
      <c r="K142" s="15" t="s">
        <v>196</v>
      </c>
      <c r="L142" s="17">
        <f t="shared" si="151"/>
        <v>1.472875578211339</v>
      </c>
      <c r="M142" s="17">
        <f t="shared" si="152"/>
        <v>1.4758691140470988</v>
      </c>
      <c r="N142" s="17">
        <f t="shared" si="153"/>
        <v>1.4871088000537049</v>
      </c>
      <c r="O142" s="17">
        <f t="shared" si="154"/>
        <v>1.491972611618168</v>
      </c>
    </row>
    <row r="143" spans="1:17">
      <c r="A143" s="9">
        <v>7</v>
      </c>
      <c r="B143" s="10" t="s">
        <v>197</v>
      </c>
      <c r="C143" s="17">
        <v>8241</v>
      </c>
      <c r="D143" s="17">
        <v>8352.6</v>
      </c>
      <c r="E143" s="17">
        <v>7924.7</v>
      </c>
      <c r="F143" s="17">
        <v>14009.4</v>
      </c>
      <c r="G143" s="17">
        <v>18903.599999999999</v>
      </c>
      <c r="H143" s="17">
        <v>20146</v>
      </c>
      <c r="K143" s="15" t="s">
        <v>198</v>
      </c>
      <c r="L143" s="17">
        <f t="shared" si="151"/>
        <v>1.1546529531655252</v>
      </c>
      <c r="M143" s="17">
        <f t="shared" si="152"/>
        <v>1.4691429222974905</v>
      </c>
      <c r="N143" s="17">
        <f t="shared" si="153"/>
        <v>0.77144008822327792</v>
      </c>
      <c r="O143" s="17">
        <f t="shared" si="154"/>
        <v>1.0171176099604062</v>
      </c>
    </row>
    <row r="144" spans="1:17">
      <c r="A144" s="9">
        <v>8</v>
      </c>
      <c r="B144" s="10" t="s">
        <v>199</v>
      </c>
      <c r="C144" s="17"/>
      <c r="D144" s="17"/>
      <c r="E144" s="17">
        <v>35</v>
      </c>
      <c r="F144" s="17">
        <v>49</v>
      </c>
      <c r="G144" s="17">
        <v>39</v>
      </c>
      <c r="H144" s="17">
        <v>31</v>
      </c>
      <c r="K144" s="15" t="s">
        <v>200</v>
      </c>
      <c r="L144" s="17">
        <f>N131</f>
        <v>0.83569723677369512</v>
      </c>
      <c r="M144" s="17">
        <f>O131</f>
        <v>0.45671690794789044</v>
      </c>
      <c r="N144" s="17">
        <f t="shared" si="153"/>
        <v>0.56899592488279349</v>
      </c>
      <c r="O144" s="17">
        <f t="shared" si="154"/>
        <v>0.83460175671539272</v>
      </c>
    </row>
    <row r="145" spans="1:17">
      <c r="A145" s="9">
        <v>9</v>
      </c>
      <c r="B145" s="10" t="s">
        <v>201</v>
      </c>
      <c r="C145" s="17"/>
      <c r="D145" s="17"/>
      <c r="E145" s="17">
        <v>33</v>
      </c>
      <c r="F145" s="17">
        <v>23</v>
      </c>
      <c r="G145" s="17">
        <v>22</v>
      </c>
      <c r="H145" s="17">
        <v>29</v>
      </c>
      <c r="K145" s="15" t="s">
        <v>202</v>
      </c>
      <c r="L145" s="17">
        <f>L132</f>
        <v>0.6380020823963628</v>
      </c>
      <c r="M145" s="17">
        <f>N132</f>
        <v>0.33027178901988291</v>
      </c>
      <c r="N145" s="17">
        <f t="shared" si="153"/>
        <v>0.73744744162879239</v>
      </c>
      <c r="O145" s="17">
        <f t="shared" si="154"/>
        <v>0.95537597316283196</v>
      </c>
    </row>
    <row r="146" spans="1:17">
      <c r="A146" s="9">
        <v>10</v>
      </c>
      <c r="B146" s="10" t="s">
        <v>203</v>
      </c>
      <c r="C146" s="17">
        <v>60</v>
      </c>
      <c r="D146" s="17">
        <v>76</v>
      </c>
      <c r="E146" s="17">
        <v>63</v>
      </c>
      <c r="F146" s="17">
        <v>81</v>
      </c>
      <c r="G146" s="17">
        <v>65</v>
      </c>
      <c r="H146" s="17">
        <v>82</v>
      </c>
      <c r="K146" s="15" t="s">
        <v>204</v>
      </c>
      <c r="L146" s="17">
        <f>L133</f>
        <v>0.6432891338483413</v>
      </c>
      <c r="M146" s="17">
        <f>N133</f>
        <v>0.64837810408319163</v>
      </c>
      <c r="N146" s="17">
        <f t="shared" si="153"/>
        <v>0.65547373453617741</v>
      </c>
      <c r="O146" s="17">
        <f t="shared" si="154"/>
        <v>0.65875747249157479</v>
      </c>
    </row>
    <row r="147" spans="1:17">
      <c r="A147" s="9">
        <v>11</v>
      </c>
      <c r="B147" s="10" t="s">
        <v>205</v>
      </c>
      <c r="C147" s="17">
        <v>73</v>
      </c>
      <c r="D147" s="17">
        <v>90</v>
      </c>
      <c r="E147" s="17">
        <v>105</v>
      </c>
      <c r="F147" s="17">
        <v>64</v>
      </c>
      <c r="G147" s="17">
        <v>72</v>
      </c>
      <c r="H147" s="17">
        <v>78</v>
      </c>
      <c r="K147" s="15" t="s">
        <v>206</v>
      </c>
      <c r="L147" s="17">
        <f>L134</f>
        <v>1.1767823367881263</v>
      </c>
      <c r="M147" s="17">
        <f>N134</f>
        <v>1.1834064692736306</v>
      </c>
      <c r="N147" s="17">
        <f t="shared" si="153"/>
        <v>1.1924683033682042</v>
      </c>
      <c r="O147" s="17">
        <f t="shared" si="154"/>
        <v>1.1965945690320692</v>
      </c>
    </row>
    <row r="148" spans="1:17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3</v>
      </c>
      <c r="G148" s="17">
        <v>2</v>
      </c>
      <c r="H148" s="17">
        <v>2</v>
      </c>
      <c r="K148" s="15" t="s">
        <v>208</v>
      </c>
      <c r="L148" s="17">
        <f>L135</f>
        <v>0.94489590798438561</v>
      </c>
      <c r="M148" s="17">
        <f>N135</f>
        <v>0.95237084716453024</v>
      </c>
      <c r="N148" s="17">
        <f t="shared" si="153"/>
        <v>0.8278162783645493</v>
      </c>
      <c r="O148" s="17">
        <f t="shared" si="154"/>
        <v>0.83196340370327104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13</v>
      </c>
      <c r="D150" s="17">
        <v>13</v>
      </c>
      <c r="E150" s="17">
        <v>13</v>
      </c>
      <c r="F150" s="17">
        <v>10</v>
      </c>
      <c r="G150" s="21">
        <v>10</v>
      </c>
      <c r="H150" s="21">
        <v>10</v>
      </c>
    </row>
    <row r="151" spans="1:17">
      <c r="A151" s="9">
        <v>15</v>
      </c>
      <c r="B151" s="10" t="s">
        <v>213</v>
      </c>
      <c r="C151" s="17">
        <v>2869</v>
      </c>
      <c r="D151" s="17">
        <v>2851</v>
      </c>
      <c r="E151" s="17">
        <v>2830</v>
      </c>
      <c r="F151" s="17">
        <v>2786</v>
      </c>
      <c r="G151" s="17">
        <v>2777</v>
      </c>
      <c r="H151" s="17">
        <v>2753</v>
      </c>
    </row>
    <row r="153" spans="1:17" ht="16">
      <c r="A153" s="20" t="s">
        <v>390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5">C167/C181*1000</f>
        <v>6.226053639846743</v>
      </c>
      <c r="D155" s="17">
        <f t="shared" si="155"/>
        <v>5.9612518628912072</v>
      </c>
      <c r="E155" s="17">
        <f t="shared" si="155"/>
        <v>6.1601642710472282</v>
      </c>
      <c r="F155" s="17">
        <f t="shared" si="155"/>
        <v>4.6801872074882995</v>
      </c>
      <c r="G155" s="17">
        <f t="shared" si="155"/>
        <v>4.774535809018567</v>
      </c>
      <c r="H155" s="17">
        <f t="shared" ref="H155" si="156">H167/H181*1000</f>
        <v>4.8543689320388346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7">IF(C155/$I155&gt;1,2^((1-$I155/C155)/LN(10/3)),2^(-LOG($I155/C155,10/3)))</f>
        <v>1.1200483932983305</v>
      </c>
      <c r="M155" s="17">
        <f t="shared" si="157"/>
        <v>1.0972799103628159</v>
      </c>
      <c r="N155" s="17">
        <f t="shared" si="157"/>
        <v>1.1145231378090432</v>
      </c>
      <c r="O155" s="17">
        <f t="shared" si="157"/>
        <v>0.96266022811430363</v>
      </c>
      <c r="P155" s="17">
        <f t="shared" si="157"/>
        <v>0.9737854942095977</v>
      </c>
      <c r="Q155" s="17">
        <f t="shared" si="157"/>
        <v>0.98312648529355706</v>
      </c>
    </row>
    <row r="156" spans="1:17">
      <c r="A156" s="9">
        <v>2</v>
      </c>
      <c r="B156" s="15" t="s">
        <v>176</v>
      </c>
      <c r="C156" s="17">
        <f t="shared" ref="C156:G156" si="158">C168/C181*1000</f>
        <v>6.704980842911878</v>
      </c>
      <c r="D156" s="17">
        <f t="shared" si="158"/>
        <v>7.4515648286140088</v>
      </c>
      <c r="E156" s="17">
        <f t="shared" si="158"/>
        <v>8.2135523613963048</v>
      </c>
      <c r="F156" s="17">
        <f t="shared" si="158"/>
        <v>6.7602704108164327</v>
      </c>
      <c r="G156" s="17">
        <f t="shared" si="158"/>
        <v>6.8965517241379306</v>
      </c>
      <c r="H156" s="17">
        <f t="shared" ref="H156" si="159">H168/H181*1000</f>
        <v>3.7756202804746497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7"/>
        <v>1.2614483470853632</v>
      </c>
      <c r="M156" s="17">
        <f t="shared" si="157"/>
        <v>1.3056120684676349</v>
      </c>
      <c r="N156" s="17">
        <f t="shared" si="157"/>
        <v>1.3435866431280299</v>
      </c>
      <c r="O156" s="17">
        <f t="shared" si="157"/>
        <v>1.2649967256025245</v>
      </c>
      <c r="P156" s="17">
        <f t="shared" si="157"/>
        <v>1.2735407200619688</v>
      </c>
      <c r="Q156" s="17">
        <f t="shared" si="157"/>
        <v>0.96731030828822984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18.37783340862423</v>
      </c>
      <c r="F157" s="17">
        <f>F169/F181*1000+0.00001</f>
        <v>17.264700587623508</v>
      </c>
      <c r="G157" s="17">
        <f>G169/G181*1000</f>
        <v>17.612732095490717</v>
      </c>
      <c r="H157" s="17">
        <f>H169/H181*1000</f>
        <v>17.907227615965482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7"/>
        <v>8.8737830999390996E-4</v>
      </c>
      <c r="M157" s="17">
        <f t="shared" si="157"/>
        <v>8.8737830999390996E-4</v>
      </c>
      <c r="N157" s="17">
        <f t="shared" si="157"/>
        <v>1.6704002488297676</v>
      </c>
      <c r="O157" s="17">
        <f t="shared" si="157"/>
        <v>1.6636662029374165</v>
      </c>
      <c r="P157" s="17">
        <f t="shared" si="157"/>
        <v>1.6658601389616308</v>
      </c>
      <c r="Q157" s="17">
        <f t="shared" si="157"/>
        <v>1.6676521241240234</v>
      </c>
    </row>
    <row r="158" spans="1:17">
      <c r="A158" s="9">
        <v>4</v>
      </c>
      <c r="B158" s="15" t="s">
        <v>178</v>
      </c>
      <c r="C158" s="17">
        <f t="shared" ref="C158:G158" si="160">C170/C181*1000</f>
        <v>31.992337164750957</v>
      </c>
      <c r="D158" s="17">
        <f t="shared" si="160"/>
        <v>33.184302036761054</v>
      </c>
      <c r="E158" s="17">
        <f t="shared" si="160"/>
        <v>34.291581108829568</v>
      </c>
      <c r="F158" s="17">
        <f t="shared" si="160"/>
        <v>34.685387415496621</v>
      </c>
      <c r="G158" s="17">
        <f t="shared" si="160"/>
        <v>35.437665782493369</v>
      </c>
      <c r="H158" s="17">
        <f t="shared" ref="H158" si="161">H170/H181*1000</f>
        <v>36.299892125134839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7"/>
        <v>1.0365034822032229</v>
      </c>
      <c r="M158" s="17">
        <f t="shared" si="157"/>
        <v>1.0567991457023302</v>
      </c>
      <c r="N158" s="17">
        <f t="shared" si="157"/>
        <v>1.0747099007976282</v>
      </c>
      <c r="O158" s="17">
        <f t="shared" si="157"/>
        <v>1.08087318556338</v>
      </c>
      <c r="P158" s="17">
        <f t="shared" si="157"/>
        <v>1.0923591926935594</v>
      </c>
      <c r="Q158" s="17">
        <f t="shared" si="157"/>
        <v>1.1050784748763578</v>
      </c>
    </row>
    <row r="159" spans="1:17">
      <c r="A159" s="9">
        <v>5</v>
      </c>
      <c r="B159" s="15" t="s">
        <v>179</v>
      </c>
      <c r="C159" s="17">
        <f t="shared" ref="C159:G159" si="162">C171/C181*1000</f>
        <v>5.3160919540229887</v>
      </c>
      <c r="D159" s="17">
        <f t="shared" si="162"/>
        <v>5.514157973174366</v>
      </c>
      <c r="E159" s="17">
        <f t="shared" si="162"/>
        <v>5.6981519507186853</v>
      </c>
      <c r="F159" s="17">
        <f t="shared" si="162"/>
        <v>5.7722308892355692</v>
      </c>
      <c r="G159" s="17">
        <f t="shared" si="162"/>
        <v>5.888594164456233</v>
      </c>
      <c r="H159" s="17">
        <f t="shared" ref="H159" si="163">H171/H181*1000</f>
        <v>5.9870550161812295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7"/>
        <v>0.79033594391070827</v>
      </c>
      <c r="M159" s="17">
        <f t="shared" si="157"/>
        <v>0.80715693507384911</v>
      </c>
      <c r="N159" s="17">
        <f t="shared" si="157"/>
        <v>0.8225545727269965</v>
      </c>
      <c r="O159" s="17">
        <f t="shared" si="157"/>
        <v>0.82869420226120327</v>
      </c>
      <c r="P159" s="17">
        <f t="shared" si="157"/>
        <v>0.8382712505722596</v>
      </c>
      <c r="Q159" s="17">
        <f t="shared" si="157"/>
        <v>0.84631232771306319</v>
      </c>
    </row>
    <row r="160" spans="1:17">
      <c r="A160" s="9">
        <v>6</v>
      </c>
      <c r="B160" s="15" t="s">
        <v>180</v>
      </c>
      <c r="C160" s="17">
        <f t="shared" ref="C160:G160" si="164">(C172-C173)/C172*100</f>
        <v>2.6837806301050176</v>
      </c>
      <c r="D160" s="17">
        <f t="shared" si="164"/>
        <v>7.0624609714120323</v>
      </c>
      <c r="E160" s="17">
        <f t="shared" si="164"/>
        <v>7.5729915976545925</v>
      </c>
      <c r="F160" s="17">
        <f t="shared" si="164"/>
        <v>-0.10930000475217411</v>
      </c>
      <c r="G160" s="17">
        <f t="shared" si="164"/>
        <v>1.8511564205085262</v>
      </c>
      <c r="H160" s="17">
        <f t="shared" ref="H160" si="165">(H172-H173)/H172*100</f>
        <v>-7.9277089121607194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6">(ATAN((C160+2.4)/10)+3.1415/2)/3.1415*1.75</f>
        <v>1.1370000808178007</v>
      </c>
      <c r="M160" s="17">
        <f t="shared" si="166"/>
        <v>1.2971312564385737</v>
      </c>
      <c r="N160" s="17">
        <f t="shared" si="166"/>
        <v>1.3117596232713153</v>
      </c>
      <c r="O160" s="17">
        <f t="shared" si="166"/>
        <v>1.0004412330666084</v>
      </c>
      <c r="P160" s="17">
        <f t="shared" si="166"/>
        <v>1.0989201140015954</v>
      </c>
      <c r="Q160" s="17">
        <f t="shared" si="166"/>
        <v>0.59370311980732948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-11.293634496919919</v>
      </c>
      <c r="F161" s="17">
        <f>(F175-F174)/F181*1000</f>
        <v>-4.6801872074882995</v>
      </c>
      <c r="G161" s="17">
        <f>(G175-G174)/G181*1000</f>
        <v>-13.262599469496022</v>
      </c>
      <c r="H161" s="17">
        <f>(H175-H174)/H181*1000</f>
        <v>-10.248112189859764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7">(ATAN(E161/10)+3.1415/2)/3.1415*1.75</f>
        <v>0.40368611379123492</v>
      </c>
      <c r="O161" s="17">
        <f t="shared" si="167"/>
        <v>0.63115486753606842</v>
      </c>
      <c r="P161" s="17">
        <f t="shared" si="167"/>
        <v>0.35986543805509691</v>
      </c>
      <c r="Q161" s="17">
        <f t="shared" si="167"/>
        <v>0.43066146552185347</v>
      </c>
    </row>
    <row r="162" spans="1:17">
      <c r="A162" s="9">
        <v>8</v>
      </c>
      <c r="B162" s="15" t="s">
        <v>182</v>
      </c>
      <c r="C162" s="17">
        <f t="shared" ref="C162:H162" si="168">(C176-C177)/C181*1000</f>
        <v>-20.593869731800766</v>
      </c>
      <c r="D162" s="17">
        <f t="shared" si="168"/>
        <v>-18.877297565822158</v>
      </c>
      <c r="E162" s="17">
        <f t="shared" si="168"/>
        <v>-1.540041067761807</v>
      </c>
      <c r="F162" s="17">
        <f t="shared" si="168"/>
        <v>-15.080603224128964</v>
      </c>
      <c r="G162" s="17">
        <f t="shared" si="168"/>
        <v>-3.183023872679045</v>
      </c>
      <c r="H162" s="17">
        <f t="shared" si="168"/>
        <v>-8.090614886731391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0.2517905494254194</v>
      </c>
      <c r="M162" s="17">
        <f>(ATAN(D162/10)+3.1415/2)/3.1415*1.75</f>
        <v>0.27134708569406646</v>
      </c>
      <c r="N162" s="17">
        <f t="shared" si="167"/>
        <v>0.78987940641470511</v>
      </c>
      <c r="O162" s="17">
        <f t="shared" si="167"/>
        <v>0.32614973921970059</v>
      </c>
      <c r="P162" s="17">
        <f t="shared" si="167"/>
        <v>0.70333552167899016</v>
      </c>
      <c r="Q162" s="17">
        <f t="shared" si="167"/>
        <v>0.49606532839539691</v>
      </c>
    </row>
    <row r="163" spans="1:17">
      <c r="A163" s="9">
        <v>9</v>
      </c>
      <c r="B163" s="15" t="s">
        <v>183</v>
      </c>
      <c r="C163" s="17">
        <f t="shared" ref="C163:G163" si="169">C178/C181*1000</f>
        <v>1.9157088122605364</v>
      </c>
      <c r="D163" s="17">
        <f t="shared" si="169"/>
        <v>1.9870839542970691</v>
      </c>
      <c r="E163" s="17">
        <f t="shared" si="169"/>
        <v>2.0533880903490762</v>
      </c>
      <c r="F163" s="17">
        <f t="shared" si="169"/>
        <v>1.5600624024960998</v>
      </c>
      <c r="G163" s="17">
        <f t="shared" si="169"/>
        <v>1.5915119363395225</v>
      </c>
      <c r="H163" s="17">
        <f t="shared" ref="H163" si="170">H178/H181*1000</f>
        <v>1.6181229773462784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1">IF(C163/$I163&gt;1,2^((1-$I163/C163)/LN(10/3)),2^(-LOG($I163/C163,10/3)))</f>
        <v>1.1330697149268469</v>
      </c>
      <c r="M163" s="17">
        <f t="shared" si="171"/>
        <v>1.1515657544993916</v>
      </c>
      <c r="N163" s="17">
        <f t="shared" si="171"/>
        <v>1.1678397038717812</v>
      </c>
      <c r="O163" s="17">
        <f t="shared" si="171"/>
        <v>1.0224125613805544</v>
      </c>
      <c r="P163" s="17">
        <f t="shared" si="171"/>
        <v>1.0336577311667292</v>
      </c>
      <c r="Q163" s="17">
        <f t="shared" si="171"/>
        <v>1.0429229657003265</v>
      </c>
    </row>
    <row r="164" spans="1:17">
      <c r="A164" s="9">
        <v>10</v>
      </c>
      <c r="B164" s="15" t="s">
        <v>184</v>
      </c>
      <c r="C164" s="17">
        <f t="shared" ref="C164:G164" si="172">C179/C181*100</f>
        <v>9.5785440613026809E-2</v>
      </c>
      <c r="D164" s="17">
        <f t="shared" si="172"/>
        <v>9.9354197714853459E-2</v>
      </c>
      <c r="E164" s="17">
        <f t="shared" si="172"/>
        <v>0.10266940451745381</v>
      </c>
      <c r="F164" s="17">
        <f t="shared" si="172"/>
        <v>0.10400416016640666</v>
      </c>
      <c r="G164" s="17">
        <f t="shared" si="172"/>
        <v>0.10610079575596816</v>
      </c>
      <c r="H164" s="17">
        <f t="shared" ref="H164" si="173">H179/H181*100</f>
        <v>0.10787486515641855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1"/>
        <v>1.3167842039873772</v>
      </c>
      <c r="M164" s="17">
        <f t="shared" si="171"/>
        <v>1.3310754734942094</v>
      </c>
      <c r="N164" s="17">
        <f t="shared" si="171"/>
        <v>1.3435866431280299</v>
      </c>
      <c r="O164" s="17">
        <f t="shared" si="171"/>
        <v>1.3484298838914528</v>
      </c>
      <c r="P164" s="17">
        <f t="shared" si="171"/>
        <v>1.3558250672161798</v>
      </c>
      <c r="Q164" s="17">
        <f t="shared" si="171"/>
        <v>1.3618880086662344</v>
      </c>
    </row>
    <row r="165" spans="1:17">
      <c r="A165" s="9">
        <v>11</v>
      </c>
      <c r="B165" s="15" t="s">
        <v>185</v>
      </c>
      <c r="C165" s="17">
        <f t="shared" ref="C165:G165" si="174">C180/C181*1000</f>
        <v>2.8735632183908044</v>
      </c>
      <c r="D165" s="17">
        <f t="shared" si="174"/>
        <v>2.4838549428713361</v>
      </c>
      <c r="E165" s="17">
        <f t="shared" si="174"/>
        <v>3.0800821355236141</v>
      </c>
      <c r="F165" s="17">
        <f t="shared" si="174"/>
        <v>3.1201248049921997</v>
      </c>
      <c r="G165" s="17">
        <f t="shared" si="174"/>
        <v>3.183023872679045</v>
      </c>
      <c r="H165" s="17">
        <f t="shared" ref="H165" si="175">H180/H181*1000</f>
        <v>3.2362459546925568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1"/>
        <v>0.72696214154096539</v>
      </c>
      <c r="M165" s="17">
        <f t="shared" si="171"/>
        <v>0.66845485523644976</v>
      </c>
      <c r="N165" s="17">
        <f t="shared" si="171"/>
        <v>0.75659729047005009</v>
      </c>
      <c r="O165" s="17">
        <f t="shared" si="171"/>
        <v>0.76224460825793916</v>
      </c>
      <c r="P165" s="17">
        <f t="shared" si="171"/>
        <v>0.77105371228957031</v>
      </c>
      <c r="Q165" s="17">
        <f t="shared" si="171"/>
        <v>0.77845000838822676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13</v>
      </c>
      <c r="D167" s="17">
        <v>12</v>
      </c>
      <c r="E167" s="17">
        <v>12</v>
      </c>
      <c r="F167" s="17">
        <v>9</v>
      </c>
      <c r="G167" s="17">
        <v>9</v>
      </c>
      <c r="H167" s="17">
        <v>9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14</v>
      </c>
      <c r="D168" s="17">
        <v>15</v>
      </c>
      <c r="E168" s="17">
        <v>16</v>
      </c>
      <c r="F168" s="17">
        <v>13</v>
      </c>
      <c r="G168" s="17">
        <v>13</v>
      </c>
      <c r="H168" s="17">
        <v>7</v>
      </c>
      <c r="K168" s="15" t="s">
        <v>187</v>
      </c>
      <c r="L168" s="17">
        <f>L155</f>
        <v>1.1200483932983305</v>
      </c>
      <c r="M168" s="17">
        <f>N155</f>
        <v>1.1145231378090432</v>
      </c>
      <c r="N168" s="17">
        <f>P155</f>
        <v>0.9737854942095977</v>
      </c>
      <c r="O168" s="17">
        <f>Q155</f>
        <v>0.98312648529355706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35.799999999999997</v>
      </c>
      <c r="F169" s="17">
        <v>33.200000000000003</v>
      </c>
      <c r="G169" s="17">
        <v>33.200000000000003</v>
      </c>
      <c r="H169" s="17">
        <v>33.200000000000003</v>
      </c>
      <c r="K169" s="15" t="s">
        <v>190</v>
      </c>
      <c r="L169" s="17">
        <f t="shared" ref="L169:L178" si="176">L156</f>
        <v>1.2614483470853632</v>
      </c>
      <c r="M169" s="17">
        <f t="shared" ref="M169:M178" si="177">N156</f>
        <v>1.3435866431280299</v>
      </c>
      <c r="N169" s="17">
        <f t="shared" ref="N169:N178" si="178">P156</f>
        <v>1.2735407200619688</v>
      </c>
      <c r="O169" s="17">
        <f t="shared" ref="O169:O178" si="179">Q156</f>
        <v>0.96731030828822984</v>
      </c>
    </row>
    <row r="170" spans="1:17">
      <c r="A170" s="9">
        <v>4</v>
      </c>
      <c r="B170" s="10" t="s">
        <v>191</v>
      </c>
      <c r="C170" s="17">
        <v>66.8</v>
      </c>
      <c r="D170" s="17">
        <v>66.8</v>
      </c>
      <c r="E170" s="17">
        <v>66.8</v>
      </c>
      <c r="F170" s="17">
        <v>66.7</v>
      </c>
      <c r="G170" s="17">
        <v>66.8</v>
      </c>
      <c r="H170" s="17">
        <v>67.3</v>
      </c>
      <c r="K170" s="15" t="s">
        <v>192</v>
      </c>
      <c r="L170" s="17">
        <f t="shared" si="176"/>
        <v>8.8737830999390996E-4</v>
      </c>
      <c r="M170" s="17">
        <f t="shared" si="177"/>
        <v>1.6704002488297676</v>
      </c>
      <c r="N170" s="17">
        <f t="shared" si="178"/>
        <v>1.6658601389616308</v>
      </c>
      <c r="O170" s="17">
        <f t="shared" si="179"/>
        <v>1.6676521241240234</v>
      </c>
    </row>
    <row r="171" spans="1:17">
      <c r="A171" s="9">
        <v>5</v>
      </c>
      <c r="B171" s="10" t="s">
        <v>193</v>
      </c>
      <c r="C171" s="17">
        <v>11.1</v>
      </c>
      <c r="D171" s="17">
        <v>11.1</v>
      </c>
      <c r="E171" s="17">
        <v>11.1</v>
      </c>
      <c r="F171" s="17">
        <v>11.1</v>
      </c>
      <c r="G171" s="17">
        <v>11.1</v>
      </c>
      <c r="H171" s="17">
        <v>11.1</v>
      </c>
      <c r="K171" s="15" t="s">
        <v>194</v>
      </c>
      <c r="L171" s="17">
        <f t="shared" si="176"/>
        <v>1.0365034822032229</v>
      </c>
      <c r="M171" s="17">
        <f t="shared" si="177"/>
        <v>1.0747099007976282</v>
      </c>
      <c r="N171" s="17">
        <f t="shared" si="178"/>
        <v>1.0923591926935594</v>
      </c>
      <c r="O171" s="17">
        <f t="shared" si="179"/>
        <v>1.1050784748763578</v>
      </c>
    </row>
    <row r="172" spans="1:17">
      <c r="A172" s="9">
        <v>6</v>
      </c>
      <c r="B172" s="10" t="s">
        <v>195</v>
      </c>
      <c r="C172" s="17">
        <v>6856</v>
      </c>
      <c r="D172" s="17">
        <v>6565.7</v>
      </c>
      <c r="E172" s="17">
        <v>8271.5</v>
      </c>
      <c r="F172" s="17">
        <v>10521.5</v>
      </c>
      <c r="G172" s="17">
        <v>13580.7</v>
      </c>
      <c r="H172" s="17">
        <v>14972.8</v>
      </c>
      <c r="K172" s="15" t="s">
        <v>196</v>
      </c>
      <c r="L172" s="17">
        <f t="shared" si="176"/>
        <v>0.79033594391070827</v>
      </c>
      <c r="M172" s="17">
        <f t="shared" si="177"/>
        <v>0.8225545727269965</v>
      </c>
      <c r="N172" s="17">
        <f t="shared" si="178"/>
        <v>0.8382712505722596</v>
      </c>
      <c r="O172" s="17">
        <f t="shared" si="179"/>
        <v>0.84631232771306319</v>
      </c>
    </row>
    <row r="173" spans="1:17">
      <c r="A173" s="9">
        <v>7</v>
      </c>
      <c r="B173" s="10" t="s">
        <v>197</v>
      </c>
      <c r="C173" s="17">
        <v>6672</v>
      </c>
      <c r="D173" s="17">
        <v>6102</v>
      </c>
      <c r="E173" s="17">
        <v>7645.1</v>
      </c>
      <c r="F173" s="17">
        <v>10533</v>
      </c>
      <c r="G173" s="17">
        <v>13329.3</v>
      </c>
      <c r="H173" s="17">
        <v>16159.8</v>
      </c>
      <c r="K173" s="15" t="s">
        <v>198</v>
      </c>
      <c r="L173" s="17">
        <f t="shared" si="176"/>
        <v>1.1370000808178007</v>
      </c>
      <c r="M173" s="17">
        <f t="shared" si="177"/>
        <v>1.3117596232713153</v>
      </c>
      <c r="N173" s="17">
        <f t="shared" si="178"/>
        <v>1.0989201140015954</v>
      </c>
      <c r="O173" s="17">
        <f t="shared" si="179"/>
        <v>0.59370311980732948</v>
      </c>
    </row>
    <row r="174" spans="1:17">
      <c r="A174" s="9">
        <v>8</v>
      </c>
      <c r="B174" s="10" t="s">
        <v>199</v>
      </c>
      <c r="C174" s="17"/>
      <c r="D174" s="17"/>
      <c r="E174" s="17">
        <v>45</v>
      </c>
      <c r="F174" s="17">
        <v>28</v>
      </c>
      <c r="G174" s="17">
        <v>41</v>
      </c>
      <c r="H174" s="17">
        <v>35</v>
      </c>
      <c r="K174" s="15" t="s">
        <v>200</v>
      </c>
      <c r="L174" s="17">
        <f>N161</f>
        <v>0.40368611379123492</v>
      </c>
      <c r="M174" s="17">
        <f>O161</f>
        <v>0.63115486753606842</v>
      </c>
      <c r="N174" s="17">
        <f t="shared" si="178"/>
        <v>0.35986543805509691</v>
      </c>
      <c r="O174" s="17">
        <f t="shared" si="179"/>
        <v>0.43066146552185347</v>
      </c>
    </row>
    <row r="175" spans="1:17">
      <c r="A175" s="9">
        <v>9</v>
      </c>
      <c r="B175" s="10" t="s">
        <v>201</v>
      </c>
      <c r="C175" s="17"/>
      <c r="D175" s="17"/>
      <c r="E175" s="17">
        <v>23</v>
      </c>
      <c r="F175" s="17">
        <v>19</v>
      </c>
      <c r="G175" s="17">
        <v>16</v>
      </c>
      <c r="H175" s="17">
        <v>16</v>
      </c>
      <c r="K175" s="15" t="s">
        <v>202</v>
      </c>
      <c r="L175" s="17">
        <f t="shared" si="176"/>
        <v>0.2517905494254194</v>
      </c>
      <c r="M175" s="17">
        <f t="shared" si="177"/>
        <v>0.78987940641470511</v>
      </c>
      <c r="N175" s="17">
        <f t="shared" si="178"/>
        <v>0.70333552167899016</v>
      </c>
      <c r="O175" s="17">
        <f t="shared" si="179"/>
        <v>0.49606532839539691</v>
      </c>
    </row>
    <row r="176" spans="1:17">
      <c r="A176" s="9">
        <v>10</v>
      </c>
      <c r="B176" s="10" t="s">
        <v>203</v>
      </c>
      <c r="C176" s="17">
        <v>49</v>
      </c>
      <c r="D176" s="17">
        <v>43</v>
      </c>
      <c r="E176" s="17">
        <v>51</v>
      </c>
      <c r="F176" s="17">
        <v>49</v>
      </c>
      <c r="G176" s="17">
        <v>49</v>
      </c>
      <c r="H176" s="17">
        <v>55</v>
      </c>
      <c r="K176" s="15" t="s">
        <v>204</v>
      </c>
      <c r="L176" s="17">
        <f t="shared" si="176"/>
        <v>1.1330697149268469</v>
      </c>
      <c r="M176" s="17">
        <f t="shared" si="177"/>
        <v>1.1678397038717812</v>
      </c>
      <c r="N176" s="17">
        <f t="shared" si="178"/>
        <v>1.0336577311667292</v>
      </c>
      <c r="O176" s="17">
        <f t="shared" si="179"/>
        <v>1.0429229657003265</v>
      </c>
    </row>
    <row r="177" spans="1:15">
      <c r="A177" s="9">
        <v>11</v>
      </c>
      <c r="B177" s="10" t="s">
        <v>205</v>
      </c>
      <c r="C177" s="17">
        <v>92</v>
      </c>
      <c r="D177" s="17">
        <v>81</v>
      </c>
      <c r="E177" s="17">
        <v>54</v>
      </c>
      <c r="F177" s="17">
        <v>78</v>
      </c>
      <c r="G177" s="17">
        <v>55</v>
      </c>
      <c r="H177" s="17">
        <v>70</v>
      </c>
      <c r="K177" s="15" t="s">
        <v>206</v>
      </c>
      <c r="L177" s="17">
        <f t="shared" si="176"/>
        <v>1.3167842039873772</v>
      </c>
      <c r="M177" s="17">
        <f t="shared" si="177"/>
        <v>1.3435866431280299</v>
      </c>
      <c r="N177" s="17">
        <f t="shared" si="178"/>
        <v>1.3558250672161798</v>
      </c>
      <c r="O177" s="17">
        <f t="shared" si="179"/>
        <v>1.3618880086662344</v>
      </c>
    </row>
    <row r="178" spans="1:15">
      <c r="A178" s="9">
        <v>12</v>
      </c>
      <c r="B178" s="10" t="s">
        <v>207</v>
      </c>
      <c r="C178" s="17">
        <v>4</v>
      </c>
      <c r="D178" s="17">
        <v>4</v>
      </c>
      <c r="E178" s="17">
        <v>4</v>
      </c>
      <c r="F178" s="17">
        <v>3</v>
      </c>
      <c r="G178" s="17">
        <v>3</v>
      </c>
      <c r="H178" s="17">
        <v>3</v>
      </c>
      <c r="K178" s="15" t="s">
        <v>208</v>
      </c>
      <c r="L178" s="17">
        <f t="shared" si="176"/>
        <v>0.72696214154096539</v>
      </c>
      <c r="M178" s="17">
        <f t="shared" si="177"/>
        <v>0.75659729047005009</v>
      </c>
      <c r="N178" s="17">
        <f t="shared" si="178"/>
        <v>0.77105371228957031</v>
      </c>
      <c r="O178" s="17">
        <f t="shared" si="179"/>
        <v>0.77845000838822676</v>
      </c>
    </row>
    <row r="179" spans="1:15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</row>
    <row r="180" spans="1:15">
      <c r="A180" s="9">
        <v>14</v>
      </c>
      <c r="B180" s="10" t="s">
        <v>211</v>
      </c>
      <c r="C180" s="17">
        <v>6</v>
      </c>
      <c r="D180" s="17">
        <v>5</v>
      </c>
      <c r="E180" s="17">
        <v>6</v>
      </c>
      <c r="F180" s="17">
        <v>6</v>
      </c>
      <c r="G180" s="21">
        <v>6</v>
      </c>
      <c r="H180" s="21">
        <v>6</v>
      </c>
    </row>
    <row r="181" spans="1:15">
      <c r="A181" s="9">
        <v>15</v>
      </c>
      <c r="B181" s="10" t="s">
        <v>213</v>
      </c>
      <c r="C181" s="17">
        <v>2088</v>
      </c>
      <c r="D181" s="17">
        <v>2013</v>
      </c>
      <c r="E181" s="17">
        <v>1948</v>
      </c>
      <c r="F181" s="17">
        <v>1923</v>
      </c>
      <c r="G181" s="17">
        <v>1885</v>
      </c>
      <c r="H181" s="17">
        <v>1854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211"/>
  <sheetViews>
    <sheetView topLeftCell="A175" zoomScale="85" zoomScaleNormal="85" workbookViewId="0">
      <selection activeCell="A183" sqref="A183"/>
    </sheetView>
  </sheetViews>
  <sheetFormatPr baseColWidth="10" defaultColWidth="8.83203125" defaultRowHeight="15"/>
  <cols>
    <col min="2" max="2" width="72.83203125" customWidth="1"/>
    <col min="11" max="11" width="73.5" customWidth="1"/>
  </cols>
  <sheetData>
    <row r="1" spans="1:17" ht="16">
      <c r="A1" s="20" t="s">
        <v>391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G5" si="0">C17/C31*1000</f>
        <v>6.0823887199336468</v>
      </c>
      <c r="D5" s="17">
        <f t="shared" si="0"/>
        <v>6.0952912711706686</v>
      </c>
      <c r="E5" s="17">
        <f t="shared" si="0"/>
        <v>6.2369094717244584</v>
      </c>
      <c r="F5" s="17">
        <f t="shared" si="0"/>
        <v>6.2772286503958394</v>
      </c>
      <c r="G5" s="17">
        <f t="shared" si="0"/>
        <v>6.1856643686844839</v>
      </c>
      <c r="H5" s="17">
        <f t="shared" ref="H5" si="1">H17/H31*1000</f>
        <v>6.0648472125029151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2">IF(C5/$I5&gt;1,2^((1-$I5/C5)/LN(10/3)),2^(-LOG($I5/C5,10/3)))</f>
        <v>1.1078834501816248</v>
      </c>
      <c r="M5" s="17">
        <f t="shared" si="2"/>
        <v>1.1089938960135606</v>
      </c>
      <c r="N5" s="17">
        <f t="shared" si="2"/>
        <v>1.1209501121445187</v>
      </c>
      <c r="O5" s="17">
        <f t="shared" si="2"/>
        <v>1.1242781116688108</v>
      </c>
      <c r="P5" s="17">
        <f t="shared" si="2"/>
        <v>1.1166722023115028</v>
      </c>
      <c r="Q5" s="17">
        <f t="shared" si="2"/>
        <v>1.1063679760305281</v>
      </c>
    </row>
    <row r="6" spans="1:17">
      <c r="A6" s="9">
        <v>2</v>
      </c>
      <c r="B6" s="15" t="s">
        <v>176</v>
      </c>
      <c r="C6" s="17">
        <f t="shared" ref="C6:G6" si="3">C18/C31*1000</f>
        <v>2.3960925260344665</v>
      </c>
      <c r="D6" s="17">
        <f t="shared" si="3"/>
        <v>2.419504932067746</v>
      </c>
      <c r="E6" s="17">
        <f t="shared" si="3"/>
        <v>2.4202932278333718</v>
      </c>
      <c r="F6" s="17">
        <f t="shared" si="3"/>
        <v>2.3890944863446855</v>
      </c>
      <c r="G6" s="17">
        <f t="shared" si="3"/>
        <v>2.4081594107092266</v>
      </c>
      <c r="H6" s="17">
        <f t="shared" ref="H6" si="4">H18/H31*1000</f>
        <v>2.3792862141357594</v>
      </c>
      <c r="I6" s="18">
        <f>Показатели!$E$3</f>
        <v>4</v>
      </c>
      <c r="J6" s="9">
        <v>2</v>
      </c>
      <c r="K6" s="15" t="s">
        <v>176</v>
      </c>
      <c r="L6" s="17">
        <f t="shared" si="2"/>
        <v>0.7445100638908636</v>
      </c>
      <c r="M6" s="17">
        <f t="shared" si="2"/>
        <v>0.74868956857971802</v>
      </c>
      <c r="N6" s="17">
        <f t="shared" si="2"/>
        <v>0.7488299931922987</v>
      </c>
      <c r="O6" s="17">
        <f t="shared" si="2"/>
        <v>0.74325743753644002</v>
      </c>
      <c r="P6" s="17">
        <f t="shared" si="2"/>
        <v>0.74666635707745965</v>
      </c>
      <c r="Q6" s="17">
        <f t="shared" si="2"/>
        <v>0.74149916558713691</v>
      </c>
    </row>
    <row r="7" spans="1:17">
      <c r="A7" s="9">
        <v>3</v>
      </c>
      <c r="B7" s="15" t="s">
        <v>177</v>
      </c>
      <c r="C7" s="17">
        <f>C19/C31*1000+0.00001</f>
        <v>1.9583548530089394</v>
      </c>
      <c r="D7" s="17">
        <f>D19/D31*1000+0.00001</f>
        <v>1.9914486748557598</v>
      </c>
      <c r="E7" s="17">
        <f>E19/E31*1000+0.00001</f>
        <v>1.982788682801955</v>
      </c>
      <c r="F7" s="17">
        <f>F19/F31*1000+0.00001</f>
        <v>2.403157983323184</v>
      </c>
      <c r="G7" s="17">
        <f>G19/G31*1000</f>
        <v>2.176787232033242</v>
      </c>
      <c r="H7" s="17">
        <f>H19/H31*1000</f>
        <v>0.9703755540004666</v>
      </c>
      <c r="I7" s="18">
        <f>Показатели!$E$4</f>
        <v>2</v>
      </c>
      <c r="J7" s="9">
        <v>3</v>
      </c>
      <c r="K7" s="15" t="s">
        <v>177</v>
      </c>
      <c r="L7" s="17">
        <f t="shared" si="2"/>
        <v>0.98795861311329269</v>
      </c>
      <c r="M7" s="17">
        <f t="shared" si="2"/>
        <v>0.99753619259755455</v>
      </c>
      <c r="N7" s="17">
        <f t="shared" si="2"/>
        <v>0.99503649709277453</v>
      </c>
      <c r="O7" s="17">
        <f t="shared" si="2"/>
        <v>1.1014012471031689</v>
      </c>
      <c r="P7" s="17">
        <f t="shared" si="2"/>
        <v>1.0478670147275648</v>
      </c>
      <c r="Q7" s="17">
        <f t="shared" si="2"/>
        <v>0.65943664036293514</v>
      </c>
    </row>
    <row r="8" spans="1:17">
      <c r="A8" s="9">
        <v>4</v>
      </c>
      <c r="B8" s="15" t="s">
        <v>178</v>
      </c>
      <c r="C8" s="17">
        <f t="shared" ref="C8:G8" si="5">C20/C31*1000</f>
        <v>25.804073357294257</v>
      </c>
      <c r="D8" s="17">
        <f t="shared" si="5"/>
        <v>26.214405360134002</v>
      </c>
      <c r="E8" s="17">
        <f t="shared" si="5"/>
        <v>26.213637421456827</v>
      </c>
      <c r="F8" s="17">
        <f t="shared" si="5"/>
        <v>26.579847285332836</v>
      </c>
      <c r="G8" s="17">
        <f t="shared" si="5"/>
        <v>26.957219756350934</v>
      </c>
      <c r="H8" s="17">
        <f t="shared" ref="H8" si="6">H20/H31*1000</f>
        <v>26.867273151387916</v>
      </c>
      <c r="I8" s="18">
        <f>Показатели!$E$5</f>
        <v>30</v>
      </c>
      <c r="J8" s="9">
        <v>4</v>
      </c>
      <c r="K8" s="15" t="s">
        <v>178</v>
      </c>
      <c r="L8" s="17">
        <f t="shared" si="2"/>
        <v>0.91691513300490224</v>
      </c>
      <c r="M8" s="17">
        <f t="shared" si="2"/>
        <v>0.92528133787305455</v>
      </c>
      <c r="N8" s="17">
        <f t="shared" si="2"/>
        <v>0.92526573258403522</v>
      </c>
      <c r="O8" s="17">
        <f t="shared" si="2"/>
        <v>0.93268562295932</v>
      </c>
      <c r="P8" s="17">
        <f t="shared" si="2"/>
        <v>0.94028644446176368</v>
      </c>
      <c r="Q8" s="17">
        <f t="shared" si="2"/>
        <v>0.93847891066670874</v>
      </c>
    </row>
    <row r="9" spans="1:17">
      <c r="A9" s="9">
        <v>5</v>
      </c>
      <c r="B9" s="15" t="s">
        <v>179</v>
      </c>
      <c r="C9" s="17">
        <f t="shared" ref="C9:G9" si="7">C21/C31*1000</f>
        <v>3.6632568426873098</v>
      </c>
      <c r="D9" s="17">
        <f t="shared" si="7"/>
        <v>3.8200260562069603</v>
      </c>
      <c r="E9" s="17">
        <f t="shared" si="7"/>
        <v>3.8305794740516639</v>
      </c>
      <c r="F9" s="17">
        <f t="shared" si="7"/>
        <v>3.8693961680798239</v>
      </c>
      <c r="G9" s="17">
        <f t="shared" si="7"/>
        <v>4.1646992161677217</v>
      </c>
      <c r="H9" s="17">
        <f t="shared" ref="H9" si="8">H21/H31*1000</f>
        <v>5.0291579192908786</v>
      </c>
      <c r="I9" s="18">
        <f>Показатели!$E$6</f>
        <v>8</v>
      </c>
      <c r="J9" s="9">
        <v>5</v>
      </c>
      <c r="K9" s="15" t="s">
        <v>179</v>
      </c>
      <c r="L9" s="17">
        <f t="shared" si="2"/>
        <v>0.63782845997503734</v>
      </c>
      <c r="M9" s="17">
        <f t="shared" si="2"/>
        <v>0.65340331767048021</v>
      </c>
      <c r="N9" s="17">
        <f t="shared" si="2"/>
        <v>0.65444195196313637</v>
      </c>
      <c r="O9" s="17">
        <f t="shared" si="2"/>
        <v>0.65825176657883755</v>
      </c>
      <c r="P9" s="17">
        <f t="shared" si="2"/>
        <v>0.68672155356750775</v>
      </c>
      <c r="Q9" s="17">
        <f t="shared" si="2"/>
        <v>0.76548831929587635</v>
      </c>
    </row>
    <row r="10" spans="1:17">
      <c r="A10" s="9">
        <v>6</v>
      </c>
      <c r="B10" s="15" t="s">
        <v>180</v>
      </c>
      <c r="C10" s="17">
        <f t="shared" ref="C10:G10" si="9">(C22-C23)/C22*100</f>
        <v>-3.8062278877860138</v>
      </c>
      <c r="D10" s="17">
        <f t="shared" si="9"/>
        <v>0.8269833397493056</v>
      </c>
      <c r="E10" s="17">
        <f t="shared" si="9"/>
        <v>4.8596024938220399</v>
      </c>
      <c r="F10" s="17">
        <f t="shared" si="9"/>
        <v>-3.5156629150099934</v>
      </c>
      <c r="G10" s="17">
        <f t="shared" si="9"/>
        <v>0.6145460723867523</v>
      </c>
      <c r="H10" s="17">
        <f t="shared" ref="H10" si="10">(H22-H23)/H22*100</f>
        <v>-2.6568481433664988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11">(ATAN((C10+2.4)/10)+3.1415/2)/3.1415*1.75</f>
        <v>0.79717515982585219</v>
      </c>
      <c r="M10" s="17">
        <f t="shared" si="11"/>
        <v>1.0488851664170087</v>
      </c>
      <c r="N10" s="17">
        <f t="shared" si="11"/>
        <v>1.2247979653137644</v>
      </c>
      <c r="O10" s="17">
        <f t="shared" si="11"/>
        <v>0.81310697145957112</v>
      </c>
      <c r="P10" s="17">
        <f t="shared" si="11"/>
        <v>1.0381016498327831</v>
      </c>
      <c r="Q10" s="17">
        <f t="shared" si="11"/>
        <v>0.8606951950673456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-7.6797765883174307</v>
      </c>
      <c r="F11" s="17">
        <f>(F25-F24)/F31*1000</f>
        <v>-6.698833559750784</v>
      </c>
      <c r="G11" s="17">
        <f>(G25-G24)/G31*1000</f>
        <v>-6.6578524884313914</v>
      </c>
      <c r="H11" s="17">
        <f>(H25-H24)/H31*1000</f>
        <v>-7.1845113132726848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12">(ATAN(E11/10)+3.1415/2)/3.1415*1.75</f>
        <v>0.51017784858016302</v>
      </c>
      <c r="O11" s="17">
        <f t="shared" si="12"/>
        <v>0.54620932185623816</v>
      </c>
      <c r="P11" s="17">
        <f t="shared" si="12"/>
        <v>0.54778807889501391</v>
      </c>
      <c r="Q11" s="17">
        <f t="shared" si="12"/>
        <v>0.52795116496464833</v>
      </c>
    </row>
    <row r="12" spans="1:17">
      <c r="A12" s="9">
        <v>8</v>
      </c>
      <c r="B12" s="15" t="s">
        <v>182</v>
      </c>
      <c r="C12" s="17">
        <f t="shared" ref="C12:H12" si="13">(C26-C27)/C31*1000</f>
        <v>-3.7784535987466592</v>
      </c>
      <c r="D12" s="17">
        <f t="shared" si="13"/>
        <v>3.9084310441094363</v>
      </c>
      <c r="E12" s="17">
        <f t="shared" si="13"/>
        <v>0.60507330695834294</v>
      </c>
      <c r="F12" s="17">
        <f t="shared" si="13"/>
        <v>-1.5927296575631238</v>
      </c>
      <c r="G12" s="17">
        <f t="shared" si="13"/>
        <v>-1.5110019831901029</v>
      </c>
      <c r="H12" s="17">
        <f t="shared" si="13"/>
        <v>-1.073011429904362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0.67375535009872423</v>
      </c>
      <c r="M12" s="17">
        <f>(ATAN(D12/10)+3.1415/2)/3.1415*1.75</f>
        <v>1.0825532102544508</v>
      </c>
      <c r="N12" s="17">
        <f t="shared" si="12"/>
        <v>0.90866509264843687</v>
      </c>
      <c r="O12" s="17">
        <f t="shared" si="12"/>
        <v>0.78701463743051625</v>
      </c>
      <c r="P12" s="17">
        <f t="shared" si="12"/>
        <v>0.79146026301522199</v>
      </c>
      <c r="Q12" s="17">
        <f t="shared" si="12"/>
        <v>0.81545478942706096</v>
      </c>
    </row>
    <row r="13" spans="1:17">
      <c r="A13" s="9">
        <v>9</v>
      </c>
      <c r="B13" s="15" t="s">
        <v>183</v>
      </c>
      <c r="C13" s="17">
        <f t="shared" ref="C13:G13" si="14">C28/C31*1000</f>
        <v>1.0137314533222743</v>
      </c>
      <c r="D13" s="17">
        <f t="shared" si="14"/>
        <v>1.0236367020286619</v>
      </c>
      <c r="E13" s="17">
        <f t="shared" si="14"/>
        <v>1.0239702117756575</v>
      </c>
      <c r="F13" s="17">
        <f t="shared" si="14"/>
        <v>1.0305897784231977</v>
      </c>
      <c r="G13" s="17">
        <f t="shared" si="14"/>
        <v>1.0388138634431958</v>
      </c>
      <c r="H13" s="17">
        <f t="shared" ref="H13" si="15">H28/H31*1000</f>
        <v>1.0263587590389549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6">IF(C13/$I13&gt;1,2^((1-$I13/C13)/LN(10/3)),2^(-LOG($I13/C13,10/3)))</f>
        <v>0.79805212096045142</v>
      </c>
      <c r="M13" s="17">
        <f t="shared" si="16"/>
        <v>0.802532198186101</v>
      </c>
      <c r="N13" s="17">
        <f t="shared" si="16"/>
        <v>0.80268272155084841</v>
      </c>
      <c r="O13" s="17">
        <f t="shared" si="16"/>
        <v>0.80566604782040552</v>
      </c>
      <c r="P13" s="17">
        <f t="shared" si="16"/>
        <v>0.80936120187504135</v>
      </c>
      <c r="Q13" s="17">
        <f t="shared" si="16"/>
        <v>0.80376014020233477</v>
      </c>
    </row>
    <row r="14" spans="1:17">
      <c r="A14" s="9">
        <v>10</v>
      </c>
      <c r="B14" s="15" t="s">
        <v>184</v>
      </c>
      <c r="C14" s="17">
        <f t="shared" ref="C14:G14" si="17">C29/C31*100</f>
        <v>6.4510183393235651E-2</v>
      </c>
      <c r="D14" s="17">
        <f t="shared" si="17"/>
        <v>6.514051740182393E-2</v>
      </c>
      <c r="E14" s="17">
        <f t="shared" si="17"/>
        <v>6.5161740749360028E-2</v>
      </c>
      <c r="F14" s="17">
        <f t="shared" si="17"/>
        <v>6.5582985899658025E-2</v>
      </c>
      <c r="G14" s="17">
        <f t="shared" si="17"/>
        <v>6.6106336764567009E-2</v>
      </c>
      <c r="H14" s="17">
        <f t="shared" ref="H14" si="18">H29/H31*100</f>
        <v>6.5313739211569868E-2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6"/>
        <v>1.1382535589843026</v>
      </c>
      <c r="M14" s="17">
        <f t="shared" si="16"/>
        <v>1.1431790214766282</v>
      </c>
      <c r="N14" s="17">
        <f t="shared" si="16"/>
        <v>1.1433435701150214</v>
      </c>
      <c r="O14" s="17">
        <f t="shared" si="16"/>
        <v>1.1465923694322357</v>
      </c>
      <c r="P14" s="17">
        <f t="shared" si="16"/>
        <v>1.1505835491088974</v>
      </c>
      <c r="Q14" s="17">
        <f t="shared" si="16"/>
        <v>1.1445196065351415</v>
      </c>
    </row>
    <row r="15" spans="1:17">
      <c r="A15" s="9">
        <v>11</v>
      </c>
      <c r="B15" s="15" t="s">
        <v>185</v>
      </c>
      <c r="C15" s="17">
        <f t="shared" ref="C15:G15" si="19">C30/C31*1000</f>
        <v>3.7784535987466592</v>
      </c>
      <c r="D15" s="17">
        <f t="shared" si="19"/>
        <v>3.7223152801042247</v>
      </c>
      <c r="E15" s="17">
        <f t="shared" si="19"/>
        <v>3.4442634396090295</v>
      </c>
      <c r="F15" s="17">
        <f t="shared" si="19"/>
        <v>3.0917693352695927</v>
      </c>
      <c r="G15" s="17">
        <f t="shared" si="19"/>
        <v>3.1164415903295875</v>
      </c>
      <c r="H15" s="17">
        <f t="shared" ref="H15" si="20">H30/H31*1000</f>
        <v>3.0790762771168652</v>
      </c>
      <c r="I15" s="18">
        <f>Показатели!$E$12</f>
        <v>5</v>
      </c>
      <c r="J15" s="9">
        <v>11</v>
      </c>
      <c r="K15" s="15" t="s">
        <v>185</v>
      </c>
      <c r="L15" s="17">
        <f t="shared" si="16"/>
        <v>0.85106095681489025</v>
      </c>
      <c r="M15" s="17">
        <f t="shared" si="16"/>
        <v>0.84375812719273247</v>
      </c>
      <c r="N15" s="17">
        <f t="shared" si="16"/>
        <v>0.80687572522960072</v>
      </c>
      <c r="O15" s="17">
        <f t="shared" si="16"/>
        <v>0.75824876786256112</v>
      </c>
      <c r="P15" s="17">
        <f t="shared" si="16"/>
        <v>0.76172644452098548</v>
      </c>
      <c r="Q15" s="17">
        <f t="shared" si="16"/>
        <v>0.75645503197537611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</f>
        <v>132</v>
      </c>
      <c r="D17" s="17">
        <f t="shared" ref="D17:G17" si="21">D47+D77+D107+D137+D167+D197</f>
        <v>131</v>
      </c>
      <c r="E17" s="17">
        <f t="shared" si="21"/>
        <v>134</v>
      </c>
      <c r="F17" s="17">
        <f t="shared" si="21"/>
        <v>134</v>
      </c>
      <c r="G17" s="17">
        <f t="shared" si="21"/>
        <v>131</v>
      </c>
      <c r="H17" s="17">
        <f t="shared" ref="H17" si="22">H47+H77+H107+H137+H167+H197</f>
        <v>130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G18" si="23">C48+C78+C108+C138+C168+C198</f>
        <v>52</v>
      </c>
      <c r="D18" s="17">
        <f t="shared" si="23"/>
        <v>52</v>
      </c>
      <c r="E18" s="17">
        <f t="shared" si="23"/>
        <v>52</v>
      </c>
      <c r="F18" s="17">
        <f t="shared" si="23"/>
        <v>51</v>
      </c>
      <c r="G18" s="17">
        <f t="shared" si="23"/>
        <v>51</v>
      </c>
      <c r="H18" s="17">
        <f t="shared" ref="H18" si="24">H48+H78+H108+H138+H168+H198</f>
        <v>51</v>
      </c>
      <c r="K18" s="15" t="s">
        <v>187</v>
      </c>
      <c r="L18" s="17">
        <f t="shared" ref="L18:L23" si="25">L5</f>
        <v>1.1078834501816248</v>
      </c>
      <c r="M18" s="17">
        <f t="shared" ref="M18:M23" si="26">N5</f>
        <v>1.1209501121445187</v>
      </c>
      <c r="N18" s="17">
        <f t="shared" ref="N18:N28" si="27">P5</f>
        <v>1.1166722023115028</v>
      </c>
      <c r="O18" s="17">
        <f>Q5</f>
        <v>1.1063679760305281</v>
      </c>
    </row>
    <row r="19" spans="1:15">
      <c r="A19" s="9">
        <v>3</v>
      </c>
      <c r="B19" s="10" t="s">
        <v>189</v>
      </c>
      <c r="C19" s="17">
        <f t="shared" ref="C19:G19" si="28">C49+C79+C109+C139+C169+C199</f>
        <v>42.5</v>
      </c>
      <c r="D19" s="17">
        <f t="shared" si="28"/>
        <v>42.79999999999999</v>
      </c>
      <c r="E19" s="17">
        <f t="shared" si="28"/>
        <v>42.6</v>
      </c>
      <c r="F19" s="17">
        <f t="shared" si="28"/>
        <v>51.300000000000004</v>
      </c>
      <c r="G19" s="17">
        <f t="shared" si="28"/>
        <v>46.099999999999994</v>
      </c>
      <c r="H19" s="17">
        <f t="shared" ref="H19" si="29">H49+H79+H109+H139+H169+H199</f>
        <v>20.8</v>
      </c>
      <c r="K19" s="15" t="s">
        <v>190</v>
      </c>
      <c r="L19" s="17">
        <f t="shared" si="25"/>
        <v>0.7445100638908636</v>
      </c>
      <c r="M19" s="17">
        <f t="shared" si="26"/>
        <v>0.7488299931922987</v>
      </c>
      <c r="N19" s="17">
        <f t="shared" si="27"/>
        <v>0.74666635707745965</v>
      </c>
      <c r="O19" s="17">
        <f t="shared" ref="O19:O28" si="30">Q6</f>
        <v>0.74149916558713691</v>
      </c>
    </row>
    <row r="20" spans="1:15">
      <c r="A20" s="9">
        <v>4</v>
      </c>
      <c r="B20" s="10" t="s">
        <v>191</v>
      </c>
      <c r="C20" s="17">
        <f t="shared" ref="C20:G20" si="31">C50+C80+C110+C140+C170+C200</f>
        <v>560</v>
      </c>
      <c r="D20" s="17">
        <f t="shared" si="31"/>
        <v>563.4</v>
      </c>
      <c r="E20" s="17">
        <f t="shared" si="31"/>
        <v>563.19999999999993</v>
      </c>
      <c r="F20" s="17">
        <f t="shared" si="31"/>
        <v>567.4</v>
      </c>
      <c r="G20" s="17">
        <f t="shared" si="31"/>
        <v>570.90000000000009</v>
      </c>
      <c r="H20" s="17">
        <f t="shared" ref="H20" si="32">H50+H80+H110+H140+H170+H200</f>
        <v>575.9</v>
      </c>
      <c r="K20" s="15" t="s">
        <v>192</v>
      </c>
      <c r="L20" s="17">
        <f t="shared" si="25"/>
        <v>0.98795861311329269</v>
      </c>
      <c r="M20" s="17">
        <f t="shared" si="26"/>
        <v>0.99503649709277453</v>
      </c>
      <c r="N20" s="17">
        <f t="shared" si="27"/>
        <v>1.0478670147275648</v>
      </c>
      <c r="O20" s="17">
        <f t="shared" si="30"/>
        <v>0.65943664036293514</v>
      </c>
    </row>
    <row r="21" spans="1:15">
      <c r="A21" s="9">
        <v>5</v>
      </c>
      <c r="B21" s="10" t="s">
        <v>193</v>
      </c>
      <c r="C21" s="17">
        <f t="shared" ref="C21:G21" si="33">C51+C81+C111+C141+C171+C201</f>
        <v>79.5</v>
      </c>
      <c r="D21" s="17">
        <f t="shared" si="33"/>
        <v>82.1</v>
      </c>
      <c r="E21" s="17">
        <f t="shared" si="33"/>
        <v>82.3</v>
      </c>
      <c r="F21" s="17">
        <f t="shared" si="33"/>
        <v>82.6</v>
      </c>
      <c r="G21" s="17">
        <f t="shared" si="33"/>
        <v>88.2</v>
      </c>
      <c r="H21" s="17">
        <f t="shared" ref="H21" si="34">H51+H81+H111+H141+H171+H201</f>
        <v>107.8</v>
      </c>
      <c r="K21" s="15" t="s">
        <v>194</v>
      </c>
      <c r="L21" s="17">
        <f t="shared" si="25"/>
        <v>0.91691513300490224</v>
      </c>
      <c r="M21" s="17">
        <f t="shared" si="26"/>
        <v>0.92526573258403522</v>
      </c>
      <c r="N21" s="17">
        <f t="shared" si="27"/>
        <v>0.94028644446176368</v>
      </c>
      <c r="O21" s="17">
        <f t="shared" si="30"/>
        <v>0.93847891066670874</v>
      </c>
    </row>
    <row r="22" spans="1:15">
      <c r="A22" s="9">
        <v>6</v>
      </c>
      <c r="B22" s="10" t="s">
        <v>195</v>
      </c>
      <c r="C22" s="17">
        <f t="shared" ref="C22:G22" si="35">C52+C82+C112+C142+C172+C202</f>
        <v>569679.50000000012</v>
      </c>
      <c r="D22" s="17">
        <f t="shared" si="35"/>
        <v>594606.89999999991</v>
      </c>
      <c r="E22" s="17">
        <f t="shared" si="35"/>
        <v>595744.20000000007</v>
      </c>
      <c r="F22" s="17">
        <f t="shared" si="35"/>
        <v>678944.5</v>
      </c>
      <c r="G22" s="17">
        <f t="shared" si="35"/>
        <v>842817.20000000007</v>
      </c>
      <c r="H22" s="17">
        <f t="shared" ref="H22" si="36">H52+H82+H112+H142+H172+H202</f>
        <v>853108.6</v>
      </c>
      <c r="K22" s="15" t="s">
        <v>196</v>
      </c>
      <c r="L22" s="17">
        <f t="shared" si="25"/>
        <v>0.63782845997503734</v>
      </c>
      <c r="M22" s="17">
        <f t="shared" si="26"/>
        <v>0.65444195196313637</v>
      </c>
      <c r="N22" s="17">
        <f t="shared" si="27"/>
        <v>0.68672155356750775</v>
      </c>
      <c r="O22" s="17">
        <f t="shared" si="30"/>
        <v>0.76548831929587635</v>
      </c>
    </row>
    <row r="23" spans="1:15">
      <c r="A23" s="9">
        <v>7</v>
      </c>
      <c r="B23" s="10" t="s">
        <v>197</v>
      </c>
      <c r="C23" s="17">
        <f t="shared" ref="C23:G23" si="37">C53+C83+C113+C143+C173+C203</f>
        <v>591362.80000000005</v>
      </c>
      <c r="D23" s="17">
        <f t="shared" si="37"/>
        <v>589689.60000000009</v>
      </c>
      <c r="E23" s="17">
        <f t="shared" si="37"/>
        <v>566793.39999999991</v>
      </c>
      <c r="F23" s="17">
        <f t="shared" si="37"/>
        <v>702813.9</v>
      </c>
      <c r="G23" s="17">
        <f t="shared" si="37"/>
        <v>837637.70000000007</v>
      </c>
      <c r="H23" s="17">
        <f t="shared" ref="H23" si="38">H53+H83+H113+H143+H173+H203</f>
        <v>875774.39999999991</v>
      </c>
      <c r="K23" s="15" t="s">
        <v>198</v>
      </c>
      <c r="L23" s="17">
        <f t="shared" si="25"/>
        <v>0.79717515982585219</v>
      </c>
      <c r="M23" s="17">
        <f t="shared" si="26"/>
        <v>1.2247979653137644</v>
      </c>
      <c r="N23" s="17">
        <f t="shared" si="27"/>
        <v>1.0381016498327831</v>
      </c>
      <c r="O23" s="17">
        <f t="shared" si="30"/>
        <v>0.8606951950673456</v>
      </c>
    </row>
    <row r="24" spans="1:15">
      <c r="A24" s="9">
        <v>8</v>
      </c>
      <c r="B24" s="10" t="s">
        <v>199</v>
      </c>
      <c r="C24" s="17">
        <f t="shared" ref="C24:G24" si="39">C54+C84+C114+C144+C174+C204</f>
        <v>0</v>
      </c>
      <c r="D24" s="17">
        <f t="shared" si="39"/>
        <v>0</v>
      </c>
      <c r="E24" s="17">
        <f t="shared" si="39"/>
        <v>366</v>
      </c>
      <c r="F24" s="17">
        <f t="shared" si="39"/>
        <v>349</v>
      </c>
      <c r="G24" s="17">
        <f t="shared" si="39"/>
        <v>342</v>
      </c>
      <c r="H24" s="17">
        <f t="shared" ref="H24" si="40">H54+H84+H114+H144+H174+H204</f>
        <v>309</v>
      </c>
      <c r="K24" s="15" t="s">
        <v>200</v>
      </c>
      <c r="L24" s="17">
        <f>N11</f>
        <v>0.51017784858016302</v>
      </c>
      <c r="M24" s="17">
        <f>O11</f>
        <v>0.54620932185623816</v>
      </c>
      <c r="N24" s="17">
        <f t="shared" si="27"/>
        <v>0.54778807889501391</v>
      </c>
      <c r="O24" s="17">
        <f t="shared" si="30"/>
        <v>0.52795116496464833</v>
      </c>
    </row>
    <row r="25" spans="1:15">
      <c r="A25" s="9">
        <v>9</v>
      </c>
      <c r="B25" s="10" t="s">
        <v>201</v>
      </c>
      <c r="C25" s="17">
        <f t="shared" ref="C25:G25" si="41">C55+C85+C115+C145+C175+C205</f>
        <v>0</v>
      </c>
      <c r="D25" s="17">
        <f t="shared" si="41"/>
        <v>0</v>
      </c>
      <c r="E25" s="17">
        <f t="shared" si="41"/>
        <v>201</v>
      </c>
      <c r="F25" s="17">
        <f t="shared" si="41"/>
        <v>206</v>
      </c>
      <c r="G25" s="17">
        <f t="shared" si="41"/>
        <v>201</v>
      </c>
      <c r="H25" s="17">
        <f t="shared" ref="H25" si="42">H55+H85+H115+H145+H175+H205</f>
        <v>155</v>
      </c>
      <c r="K25" s="15" t="s">
        <v>202</v>
      </c>
      <c r="L25" s="17">
        <f>L12</f>
        <v>0.67375535009872423</v>
      </c>
      <c r="M25" s="17">
        <f>N12</f>
        <v>0.90866509264843687</v>
      </c>
      <c r="N25" s="17">
        <f t="shared" si="27"/>
        <v>0.79146026301522199</v>
      </c>
      <c r="O25" s="17">
        <f t="shared" si="30"/>
        <v>0.81545478942706096</v>
      </c>
    </row>
    <row r="26" spans="1:15">
      <c r="A26" s="9">
        <v>10</v>
      </c>
      <c r="B26" s="10" t="s">
        <v>203</v>
      </c>
      <c r="C26" s="17">
        <f t="shared" ref="C26:G26" si="43">C56+C86+C116+C146+C176+C206</f>
        <v>260</v>
      </c>
      <c r="D26" s="17">
        <f t="shared" si="43"/>
        <v>791</v>
      </c>
      <c r="E26" s="17">
        <f t="shared" si="43"/>
        <v>837</v>
      </c>
      <c r="F26" s="17">
        <f t="shared" si="43"/>
        <v>689</v>
      </c>
      <c r="G26" s="17">
        <f t="shared" si="43"/>
        <v>721</v>
      </c>
      <c r="H26" s="17">
        <f t="shared" ref="H26" si="44">H56+H86+H116+H146+H176+H206</f>
        <v>678</v>
      </c>
      <c r="K26" s="15" t="s">
        <v>204</v>
      </c>
      <c r="L26" s="17">
        <f>L13</f>
        <v>0.79805212096045142</v>
      </c>
      <c r="M26" s="17">
        <f>N13</f>
        <v>0.80268272155084841</v>
      </c>
      <c r="N26" s="17">
        <f t="shared" si="27"/>
        <v>0.80936120187504135</v>
      </c>
      <c r="O26" s="17">
        <f t="shared" si="30"/>
        <v>0.80376014020233477</v>
      </c>
    </row>
    <row r="27" spans="1:15">
      <c r="A27" s="9">
        <v>11</v>
      </c>
      <c r="B27" s="10" t="s">
        <v>205</v>
      </c>
      <c r="C27" s="17">
        <f t="shared" ref="C27:G27" si="45">C57+C87+C117+C147+C177+C207</f>
        <v>342</v>
      </c>
      <c r="D27" s="17">
        <f t="shared" si="45"/>
        <v>707</v>
      </c>
      <c r="E27" s="17">
        <f t="shared" si="45"/>
        <v>824</v>
      </c>
      <c r="F27" s="17">
        <f t="shared" si="45"/>
        <v>723</v>
      </c>
      <c r="G27" s="17">
        <f t="shared" si="45"/>
        <v>753</v>
      </c>
      <c r="H27" s="17">
        <f t="shared" ref="H27" si="46">H57+H87+H117+H147+H177+H207</f>
        <v>701</v>
      </c>
      <c r="K27" s="15" t="s">
        <v>206</v>
      </c>
      <c r="L27" s="17">
        <f>L14</f>
        <v>1.1382535589843026</v>
      </c>
      <c r="M27" s="17">
        <f>N14</f>
        <v>1.1433435701150214</v>
      </c>
      <c r="N27" s="17">
        <f t="shared" si="27"/>
        <v>1.1505835491088974</v>
      </c>
      <c r="O27" s="17">
        <f t="shared" si="30"/>
        <v>1.1445196065351415</v>
      </c>
    </row>
    <row r="28" spans="1:15">
      <c r="A28" s="9">
        <v>12</v>
      </c>
      <c r="B28" s="10" t="s">
        <v>207</v>
      </c>
      <c r="C28" s="17">
        <f t="shared" ref="C28:G28" si="47">C58+C88+C118+C148+C178+C208</f>
        <v>22</v>
      </c>
      <c r="D28" s="17">
        <f t="shared" si="47"/>
        <v>22</v>
      </c>
      <c r="E28" s="17">
        <f t="shared" si="47"/>
        <v>22</v>
      </c>
      <c r="F28" s="17">
        <f t="shared" si="47"/>
        <v>22</v>
      </c>
      <c r="G28" s="17">
        <f t="shared" si="47"/>
        <v>22</v>
      </c>
      <c r="H28" s="17">
        <f t="shared" ref="H28" si="48">H58+H88+H118+H148+H178+H208</f>
        <v>22</v>
      </c>
      <c r="K28" s="15" t="s">
        <v>208</v>
      </c>
      <c r="L28" s="17">
        <f>L15</f>
        <v>0.85106095681489025</v>
      </c>
      <c r="M28" s="17">
        <f>N15</f>
        <v>0.80687572522960072</v>
      </c>
      <c r="N28" s="17">
        <f t="shared" si="27"/>
        <v>0.76172644452098548</v>
      </c>
      <c r="O28" s="17">
        <f t="shared" si="30"/>
        <v>0.75645503197537611</v>
      </c>
    </row>
    <row r="29" spans="1:15">
      <c r="A29" s="9">
        <v>13</v>
      </c>
      <c r="B29" s="10" t="s">
        <v>209</v>
      </c>
      <c r="C29" s="17">
        <f t="shared" ref="C29:G29" si="49">C59+C89+C119+C149+C179+C209</f>
        <v>14</v>
      </c>
      <c r="D29" s="17">
        <f t="shared" si="49"/>
        <v>14</v>
      </c>
      <c r="E29" s="17">
        <f t="shared" si="49"/>
        <v>14</v>
      </c>
      <c r="F29" s="17">
        <f t="shared" si="49"/>
        <v>14</v>
      </c>
      <c r="G29" s="17">
        <f t="shared" si="49"/>
        <v>14</v>
      </c>
      <c r="H29" s="17">
        <f t="shared" ref="H29" si="50">H59+H89+H119+H149+H179+H209</f>
        <v>14</v>
      </c>
      <c r="M29" t="s">
        <v>210</v>
      </c>
      <c r="N29" s="52">
        <f>AVERAGE(N18:N28)</f>
        <v>0.87611225085397659</v>
      </c>
    </row>
    <row r="30" spans="1:15">
      <c r="A30" s="9">
        <v>14</v>
      </c>
      <c r="B30" s="10" t="s">
        <v>211</v>
      </c>
      <c r="C30" s="17">
        <f t="shared" ref="C30:G30" si="51">C60+C90+C120+C150+C180+C210</f>
        <v>82</v>
      </c>
      <c r="D30" s="17">
        <f t="shared" si="51"/>
        <v>80</v>
      </c>
      <c r="E30" s="17">
        <f t="shared" si="51"/>
        <v>74</v>
      </c>
      <c r="F30" s="17">
        <f t="shared" si="51"/>
        <v>66</v>
      </c>
      <c r="G30" s="17">
        <f t="shared" si="51"/>
        <v>66</v>
      </c>
      <c r="H30" s="17">
        <f t="shared" ref="H30" si="52">H60+H90+H120+H150+H180+H210</f>
        <v>66</v>
      </c>
      <c r="M30" t="s">
        <v>212</v>
      </c>
      <c r="N30" s="52">
        <f>STDEV(N18:N28)</f>
        <v>0.19447102278567591</v>
      </c>
    </row>
    <row r="31" spans="1:15">
      <c r="A31" s="9">
        <v>15</v>
      </c>
      <c r="B31" s="10" t="s">
        <v>213</v>
      </c>
      <c r="C31" s="17">
        <f t="shared" ref="C31:G31" si="53">C61+C91+C121+C151+C181+C211</f>
        <v>21702</v>
      </c>
      <c r="D31" s="17">
        <f t="shared" si="53"/>
        <v>21492</v>
      </c>
      <c r="E31" s="17">
        <f t="shared" si="53"/>
        <v>21485</v>
      </c>
      <c r="F31" s="17">
        <f t="shared" si="53"/>
        <v>21347</v>
      </c>
      <c r="G31" s="17">
        <f t="shared" si="53"/>
        <v>21178</v>
      </c>
      <c r="H31" s="17">
        <f t="shared" ref="H31" si="54">H61+H91+H121+H151+H181+H211</f>
        <v>21435</v>
      </c>
    </row>
    <row r="32" spans="1:15" ht="16">
      <c r="A32" s="20"/>
    </row>
    <row r="33" spans="1:17" ht="16">
      <c r="A33" s="20" t="s">
        <v>392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G35" si="55">C47/C61*1000</f>
        <v>7.1428571428571423</v>
      </c>
      <c r="D35" s="17">
        <f t="shared" si="55"/>
        <v>7.1647901740020474</v>
      </c>
      <c r="E35" s="17">
        <f t="shared" si="55"/>
        <v>7.4263764404609471</v>
      </c>
      <c r="F35" s="17">
        <f t="shared" si="55"/>
        <v>7.5466871322588895</v>
      </c>
      <c r="G35" s="17">
        <f t="shared" si="55"/>
        <v>7.6079948420373951</v>
      </c>
      <c r="H35" s="17">
        <f t="shared" ref="H35" si="56">H47/H61*1000</f>
        <v>7.5806244378774252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57">IF(C35/$I35&gt;1,2^((1-$I35/C35)/LN(10/3)),2^(-LOG($I35/C35,10/3)))</f>
        <v>1.188527317903161</v>
      </c>
      <c r="M35" s="17">
        <f t="shared" si="57"/>
        <v>1.189994483344414</v>
      </c>
      <c r="N35" s="17">
        <f t="shared" si="57"/>
        <v>1.206954836831134</v>
      </c>
      <c r="O35" s="17">
        <f t="shared" si="57"/>
        <v>1.2144362435915126</v>
      </c>
      <c r="P35" s="17">
        <f t="shared" si="57"/>
        <v>1.2181748493568434</v>
      </c>
      <c r="Q35" s="17">
        <f t="shared" si="57"/>
        <v>1.2165118280093901</v>
      </c>
    </row>
    <row r="36" spans="1:17">
      <c r="A36" s="9">
        <v>2</v>
      </c>
      <c r="B36" s="15" t="s">
        <v>176</v>
      </c>
      <c r="C36" s="17">
        <f t="shared" ref="C36:G36" si="58">C48/C61*1000</f>
        <v>2.8061224489795915</v>
      </c>
      <c r="D36" s="17">
        <f t="shared" si="58"/>
        <v>2.8147389969293757</v>
      </c>
      <c r="E36" s="17">
        <f t="shared" si="58"/>
        <v>2.8169014084507045</v>
      </c>
      <c r="F36" s="17">
        <f t="shared" si="58"/>
        <v>2.8140189306728063</v>
      </c>
      <c r="G36" s="17">
        <f t="shared" si="58"/>
        <v>2.8368794326241136</v>
      </c>
      <c r="H36" s="17">
        <f t="shared" ref="H36" si="59">H48/H61*1000</f>
        <v>2.8266735192085313</v>
      </c>
      <c r="I36" s="18">
        <f>Показатели!$E$3</f>
        <v>4</v>
      </c>
      <c r="J36" s="9">
        <v>2</v>
      </c>
      <c r="K36" s="15" t="s">
        <v>176</v>
      </c>
      <c r="L36" s="17">
        <f t="shared" si="57"/>
        <v>0.81539206517442875</v>
      </c>
      <c r="M36" s="17">
        <f t="shared" si="57"/>
        <v>0.8168325854418157</v>
      </c>
      <c r="N36" s="17">
        <f t="shared" si="57"/>
        <v>0.81719380503154238</v>
      </c>
      <c r="O36" s="17">
        <f t="shared" si="57"/>
        <v>0.81671227599235718</v>
      </c>
      <c r="P36" s="17">
        <f t="shared" si="57"/>
        <v>0.82052548302952089</v>
      </c>
      <c r="Q36" s="17">
        <f t="shared" si="57"/>
        <v>0.81882472021701491</v>
      </c>
    </row>
    <row r="37" spans="1:17">
      <c r="A37" s="9">
        <v>3</v>
      </c>
      <c r="B37" s="15" t="s">
        <v>177</v>
      </c>
      <c r="C37" s="17">
        <f>C49/C61*1000+0.00001</f>
        <v>3.2142957142857145</v>
      </c>
      <c r="D37" s="17">
        <f>D49/D61*1000+0.00001</f>
        <v>3.0706343602865913</v>
      </c>
      <c r="E37" s="17">
        <f>E49/E61*1000+0.00001</f>
        <v>2.996168770806658</v>
      </c>
      <c r="F37" s="17">
        <f>F49/F61*1000+0.00001</f>
        <v>2.5198360424661037</v>
      </c>
      <c r="G37" s="17">
        <f>G49/G61*1000</f>
        <v>1.7794970986460348</v>
      </c>
      <c r="H37" s="17">
        <f>H49/H61*1000</f>
        <v>1.3362456636258513</v>
      </c>
      <c r="I37" s="18">
        <f>Показатели!$E$4</f>
        <v>2</v>
      </c>
      <c r="J37" s="9">
        <v>3</v>
      </c>
      <c r="K37" s="15" t="s">
        <v>177</v>
      </c>
      <c r="L37" s="17">
        <f t="shared" si="57"/>
        <v>1.2429580566329119</v>
      </c>
      <c r="M37" s="17">
        <f t="shared" si="57"/>
        <v>1.2223001149863211</v>
      </c>
      <c r="N37" s="17">
        <f t="shared" si="57"/>
        <v>1.2109616119920477</v>
      </c>
      <c r="O37" s="17">
        <f t="shared" si="57"/>
        <v>1.1261096916792477</v>
      </c>
      <c r="P37" s="17">
        <f t="shared" si="57"/>
        <v>0.93495849881283821</v>
      </c>
      <c r="Q37" s="17">
        <f t="shared" si="57"/>
        <v>0.79280588393274543</v>
      </c>
    </row>
    <row r="38" spans="1:17">
      <c r="A38" s="9">
        <v>4</v>
      </c>
      <c r="B38" s="15" t="s">
        <v>178</v>
      </c>
      <c r="C38" s="17">
        <f t="shared" ref="C38:G38" si="60">C50/C61*1000</f>
        <v>25.854591836734691</v>
      </c>
      <c r="D38" s="17">
        <f t="shared" si="60"/>
        <v>26.356192425793246</v>
      </c>
      <c r="E38" s="17">
        <f t="shared" si="60"/>
        <v>26.517285531370035</v>
      </c>
      <c r="F38" s="17">
        <f t="shared" si="60"/>
        <v>26.925044768482987</v>
      </c>
      <c r="G38" s="17">
        <f t="shared" si="60"/>
        <v>27.517730496453904</v>
      </c>
      <c r="H38" s="17">
        <f t="shared" ref="H38" si="61">H50/H61*1000</f>
        <v>27.727097520236416</v>
      </c>
      <c r="I38" s="18">
        <f>Показатели!$E$5</f>
        <v>30</v>
      </c>
      <c r="J38" s="9">
        <v>4</v>
      </c>
      <c r="K38" s="15" t="s">
        <v>178</v>
      </c>
      <c r="L38" s="17">
        <f t="shared" si="57"/>
        <v>0.917948179059907</v>
      </c>
      <c r="M38" s="17">
        <f t="shared" si="57"/>
        <v>0.92815927872006854</v>
      </c>
      <c r="N38" s="17">
        <f t="shared" si="57"/>
        <v>0.93142112671736821</v>
      </c>
      <c r="O38" s="17">
        <f t="shared" si="57"/>
        <v>0.93964016215689616</v>
      </c>
      <c r="P38" s="17">
        <f t="shared" si="57"/>
        <v>0.95149311633206879</v>
      </c>
      <c r="Q38" s="17">
        <f t="shared" si="57"/>
        <v>0.95565424436597535</v>
      </c>
    </row>
    <row r="39" spans="1:17">
      <c r="A39" s="9">
        <v>5</v>
      </c>
      <c r="B39" s="15" t="s">
        <v>179</v>
      </c>
      <c r="C39" s="17">
        <f t="shared" ref="C39:G39" si="62">C51/C61*1000</f>
        <v>3.3290816326530615</v>
      </c>
      <c r="D39" s="17">
        <f t="shared" si="62"/>
        <v>3.3393039918116685</v>
      </c>
      <c r="E39" s="17">
        <f t="shared" si="62"/>
        <v>3.3674775928297058</v>
      </c>
      <c r="F39" s="17">
        <f t="shared" si="62"/>
        <v>3.3640317216679461</v>
      </c>
      <c r="G39" s="17">
        <f t="shared" si="62"/>
        <v>3.9071566731141201</v>
      </c>
      <c r="H39" s="17">
        <f t="shared" ref="H39" si="63">H51/H61*1000</f>
        <v>3.9316458948991393</v>
      </c>
      <c r="I39" s="18">
        <f>Показатели!$E$6</f>
        <v>8</v>
      </c>
      <c r="J39" s="9">
        <v>5</v>
      </c>
      <c r="K39" s="15" t="s">
        <v>179</v>
      </c>
      <c r="L39" s="17">
        <f t="shared" si="57"/>
        <v>0.60365241216084198</v>
      </c>
      <c r="M39" s="17">
        <f t="shared" si="57"/>
        <v>0.60471886052514945</v>
      </c>
      <c r="N39" s="17">
        <f t="shared" si="57"/>
        <v>0.60765092687521327</v>
      </c>
      <c r="O39" s="17">
        <f t="shared" si="57"/>
        <v>0.60729287035890511</v>
      </c>
      <c r="P39" s="17">
        <f t="shared" si="57"/>
        <v>0.66194238834180952</v>
      </c>
      <c r="Q39" s="17">
        <f t="shared" si="57"/>
        <v>0.66432782012302793</v>
      </c>
    </row>
    <row r="40" spans="1:17">
      <c r="A40" s="9">
        <v>6</v>
      </c>
      <c r="B40" s="15" t="s">
        <v>180</v>
      </c>
      <c r="C40" s="17">
        <f t="shared" ref="C40:G40" si="64">(C52-C53)/C52*100</f>
        <v>-4.5173067335835393</v>
      </c>
      <c r="D40" s="17">
        <f t="shared" si="64"/>
        <v>1.0689947612406463</v>
      </c>
      <c r="E40" s="17">
        <f t="shared" si="64"/>
        <v>4.4059441984819525</v>
      </c>
      <c r="F40" s="17">
        <f t="shared" si="64"/>
        <v>-4.2437741423700697</v>
      </c>
      <c r="G40" s="17">
        <f t="shared" si="64"/>
        <v>1.0169234981020685</v>
      </c>
      <c r="H40" s="17">
        <f t="shared" ref="H40" si="65">(H52-H53)/H52*100</f>
        <v>-2.6491331548857433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66">(ATAN((C40+2.4)/10)+3.1415/2)/3.1415*1.75</f>
        <v>0.75877014708428225</v>
      </c>
      <c r="M40" s="17">
        <f t="shared" si="66"/>
        <v>1.0610074772493001</v>
      </c>
      <c r="N40" s="17">
        <f t="shared" si="66"/>
        <v>1.2078888350532762</v>
      </c>
      <c r="O40" s="17">
        <f t="shared" si="66"/>
        <v>0.7734316397798594</v>
      </c>
      <c r="P40" s="17">
        <f t="shared" si="66"/>
        <v>1.0584142104584247</v>
      </c>
      <c r="Q40" s="17">
        <f t="shared" si="66"/>
        <v>0.86112469031923522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-3.5851472471190782</v>
      </c>
      <c r="F41" s="17">
        <f>(F55-F54)/F61*1000</f>
        <v>-3.9652084932207727</v>
      </c>
      <c r="G41" s="17">
        <f>(G55-G54)/G61*1000</f>
        <v>-4.7711154094132819</v>
      </c>
      <c r="H41" s="17">
        <f>(H55-H54)/H61*1000</f>
        <v>-7.3236541179493768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67">(ATAN(E41/10)+3.1415/2)/3.1415*1.75</f>
        <v>0.68323805251500891</v>
      </c>
      <c r="O41" s="17">
        <f t="shared" si="67"/>
        <v>0.66470837098268998</v>
      </c>
      <c r="P41" s="17">
        <f t="shared" si="67"/>
        <v>0.62701430229725397</v>
      </c>
      <c r="Q41" s="17">
        <f t="shared" si="67"/>
        <v>0.5228725282739527</v>
      </c>
    </row>
    <row r="42" spans="1:17">
      <c r="A42" s="9">
        <v>8</v>
      </c>
      <c r="B42" s="15" t="s">
        <v>182</v>
      </c>
      <c r="C42" s="17">
        <f t="shared" ref="C42:H42" si="68">(C56-C57)/C61*1000</f>
        <v>-0.51020408163265307</v>
      </c>
      <c r="D42" s="17">
        <f t="shared" si="68"/>
        <v>0.63971340839303992</v>
      </c>
      <c r="E42" s="17">
        <f t="shared" si="68"/>
        <v>4.6094750320102431</v>
      </c>
      <c r="F42" s="17">
        <f t="shared" si="68"/>
        <v>-4.0931184446149915</v>
      </c>
      <c r="G42" s="17">
        <f t="shared" si="68"/>
        <v>8.3816892327530628</v>
      </c>
      <c r="H42" s="17">
        <f t="shared" si="68"/>
        <v>1.9272773994603625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0.84660325883119569</v>
      </c>
      <c r="M42" s="17">
        <f>(ATAN(D42/10)+3.1415/2)/3.1415*1.75</f>
        <v>0.91058730171850955</v>
      </c>
      <c r="N42" s="17">
        <f t="shared" si="67"/>
        <v>1.1156050772139108</v>
      </c>
      <c r="O42" s="17">
        <f t="shared" si="67"/>
        <v>0.65857824647655083</v>
      </c>
      <c r="P42" s="17">
        <f t="shared" si="67"/>
        <v>1.2635959748817767</v>
      </c>
      <c r="Q42" s="17">
        <f t="shared" si="67"/>
        <v>0.9810602630732681</v>
      </c>
    </row>
    <row r="43" spans="1:17">
      <c r="A43" s="9">
        <v>9</v>
      </c>
      <c r="B43" s="15" t="s">
        <v>183</v>
      </c>
      <c r="C43" s="17">
        <f t="shared" ref="C43:G43" si="69">C58/C61*1000</f>
        <v>0.38265306122448978</v>
      </c>
      <c r="D43" s="17">
        <f t="shared" si="69"/>
        <v>0.38382804503582391</v>
      </c>
      <c r="E43" s="17">
        <f t="shared" si="69"/>
        <v>0.38412291933418696</v>
      </c>
      <c r="F43" s="17">
        <f t="shared" si="69"/>
        <v>0.38372985418265543</v>
      </c>
      <c r="G43" s="17">
        <f t="shared" si="69"/>
        <v>0.38684719535783363</v>
      </c>
      <c r="H43" s="17">
        <f t="shared" ref="H43" si="70">H58/H61*1000</f>
        <v>0.38545547989207246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71">IF(C43/$I43&gt;1,2^((1-$I43/C43)/LN(10/3)),2^(-LOG($I43/C43,10/3)))</f>
        <v>0.45544436954597411</v>
      </c>
      <c r="M43" s="17">
        <f t="shared" si="71"/>
        <v>0.4562489847403321</v>
      </c>
      <c r="N43" s="17">
        <f t="shared" si="71"/>
        <v>0.45645074710145533</v>
      </c>
      <c r="O43" s="17">
        <f t="shared" si="71"/>
        <v>0.45618178484509231</v>
      </c>
      <c r="P43" s="17">
        <f t="shared" si="71"/>
        <v>0.4583116849865877</v>
      </c>
      <c r="Q43" s="17">
        <f t="shared" si="71"/>
        <v>0.45736170904253276</v>
      </c>
    </row>
    <row r="44" spans="1:17">
      <c r="A44" s="9">
        <v>10</v>
      </c>
      <c r="B44" s="15" t="s">
        <v>184</v>
      </c>
      <c r="C44" s="17">
        <f t="shared" ref="C44:G44" si="72">C59/C61*100</f>
        <v>3.826530612244898E-2</v>
      </c>
      <c r="D44" s="17">
        <f t="shared" si="72"/>
        <v>3.8382804503582391E-2</v>
      </c>
      <c r="E44" s="17">
        <f t="shared" si="72"/>
        <v>3.8412291933418691E-2</v>
      </c>
      <c r="F44" s="17">
        <f t="shared" si="72"/>
        <v>3.8372985418265539E-2</v>
      </c>
      <c r="G44" s="17">
        <f t="shared" si="72"/>
        <v>3.8684719535783361E-2</v>
      </c>
      <c r="H44" s="17">
        <f t="shared" ref="H44" si="73">H59/H61*100</f>
        <v>3.8545547989207243E-2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71"/>
        <v>0.8572786031444064</v>
      </c>
      <c r="M44" s="17">
        <f t="shared" si="71"/>
        <v>0.85879312266865793</v>
      </c>
      <c r="N44" s="17">
        <f t="shared" si="71"/>
        <v>0.85917289804118757</v>
      </c>
      <c r="O44" s="17">
        <f t="shared" si="71"/>
        <v>0.85866663294526968</v>
      </c>
      <c r="P44" s="17">
        <f t="shared" si="71"/>
        <v>0.86267572371514456</v>
      </c>
      <c r="Q44" s="17">
        <f t="shared" si="71"/>
        <v>0.86088759303487716</v>
      </c>
    </row>
    <row r="45" spans="1:17">
      <c r="A45" s="9">
        <v>11</v>
      </c>
      <c r="B45" s="15" t="s">
        <v>185</v>
      </c>
      <c r="C45" s="17">
        <f t="shared" ref="C45:G45" si="74">C60/C61*1000</f>
        <v>5.3571428571428568</v>
      </c>
      <c r="D45" s="17">
        <f t="shared" si="74"/>
        <v>5.3735926305015358</v>
      </c>
      <c r="E45" s="17">
        <f t="shared" si="74"/>
        <v>5.5057618437900135</v>
      </c>
      <c r="F45" s="17">
        <f t="shared" si="74"/>
        <v>4.9884881043745208</v>
      </c>
      <c r="G45" s="17">
        <f t="shared" si="74"/>
        <v>5.0290135396518378</v>
      </c>
      <c r="H45" s="17">
        <f t="shared" ref="H45" si="75">H60/H61*1000</f>
        <v>5.0109212385969419</v>
      </c>
      <c r="I45" s="18">
        <f>Показатели!$E$12</f>
        <v>5</v>
      </c>
      <c r="J45" s="9">
        <v>11</v>
      </c>
      <c r="K45" s="15" t="s">
        <v>185</v>
      </c>
      <c r="L45" s="17">
        <f t="shared" si="71"/>
        <v>1.039127178663398</v>
      </c>
      <c r="M45" s="17">
        <f t="shared" si="71"/>
        <v>1.0408378503963029</v>
      </c>
      <c r="N45" s="17">
        <f t="shared" si="71"/>
        <v>1.0543090237436752</v>
      </c>
      <c r="O45" s="17">
        <f t="shared" si="71"/>
        <v>0.9986738338881721</v>
      </c>
      <c r="P45" s="17">
        <f t="shared" si="71"/>
        <v>1.0033269642693572</v>
      </c>
      <c r="Q45" s="17">
        <f t="shared" si="71"/>
        <v>1.0012555545908584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56</v>
      </c>
      <c r="D47" s="17">
        <v>56</v>
      </c>
      <c r="E47" s="17">
        <v>58</v>
      </c>
      <c r="F47" s="17">
        <v>59</v>
      </c>
      <c r="G47" s="17">
        <v>59</v>
      </c>
      <c r="H47" s="17">
        <v>59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22</v>
      </c>
      <c r="D48" s="17">
        <v>22</v>
      </c>
      <c r="E48" s="17">
        <v>22</v>
      </c>
      <c r="F48" s="17">
        <v>22</v>
      </c>
      <c r="G48" s="17">
        <v>22</v>
      </c>
      <c r="H48" s="17">
        <v>22</v>
      </c>
      <c r="K48" s="15" t="s">
        <v>187</v>
      </c>
      <c r="L48" s="17">
        <f t="shared" ref="L48:L53" si="76">L35</f>
        <v>1.188527317903161</v>
      </c>
      <c r="M48" s="17">
        <f t="shared" ref="M48:M53" si="77">N35</f>
        <v>1.206954836831134</v>
      </c>
      <c r="N48" s="17">
        <f t="shared" ref="N48:N58" si="78">P35</f>
        <v>1.2181748493568434</v>
      </c>
      <c r="O48" s="17">
        <f>Q35</f>
        <v>1.2165118280093901</v>
      </c>
    </row>
    <row r="49" spans="1:17">
      <c r="A49" s="9">
        <v>3</v>
      </c>
      <c r="B49" s="10" t="s">
        <v>189</v>
      </c>
      <c r="C49" s="17">
        <v>25.2</v>
      </c>
      <c r="D49" s="17">
        <v>24</v>
      </c>
      <c r="E49" s="17">
        <v>23.4</v>
      </c>
      <c r="F49" s="17">
        <v>19.7</v>
      </c>
      <c r="G49" s="17">
        <v>13.8</v>
      </c>
      <c r="H49" s="17">
        <v>10.4</v>
      </c>
      <c r="K49" s="15" t="s">
        <v>190</v>
      </c>
      <c r="L49" s="17">
        <f t="shared" si="76"/>
        <v>0.81539206517442875</v>
      </c>
      <c r="M49" s="17">
        <f t="shared" si="77"/>
        <v>0.81719380503154238</v>
      </c>
      <c r="N49" s="17">
        <f t="shared" si="78"/>
        <v>0.82052548302952089</v>
      </c>
      <c r="O49" s="17">
        <f t="shared" ref="O49:O58" si="79">Q36</f>
        <v>0.81882472021701491</v>
      </c>
    </row>
    <row r="50" spans="1:17">
      <c r="A50" s="9">
        <v>4</v>
      </c>
      <c r="B50" s="10" t="s">
        <v>191</v>
      </c>
      <c r="C50" s="17">
        <v>202.7</v>
      </c>
      <c r="D50" s="17">
        <v>206</v>
      </c>
      <c r="E50" s="17">
        <v>207.1</v>
      </c>
      <c r="F50" s="17">
        <v>210.5</v>
      </c>
      <c r="G50" s="17">
        <v>213.4</v>
      </c>
      <c r="H50" s="17">
        <v>215.8</v>
      </c>
      <c r="K50" s="15" t="s">
        <v>192</v>
      </c>
      <c r="L50" s="17">
        <f t="shared" si="76"/>
        <v>1.2429580566329119</v>
      </c>
      <c r="M50" s="17">
        <f t="shared" si="77"/>
        <v>1.2109616119920477</v>
      </c>
      <c r="N50" s="17">
        <f t="shared" si="78"/>
        <v>0.93495849881283821</v>
      </c>
      <c r="O50" s="17">
        <f t="shared" si="79"/>
        <v>0.79280588393274543</v>
      </c>
    </row>
    <row r="51" spans="1:17">
      <c r="A51" s="9">
        <v>5</v>
      </c>
      <c r="B51" s="10" t="s">
        <v>193</v>
      </c>
      <c r="C51" s="17">
        <v>26.1</v>
      </c>
      <c r="D51" s="17">
        <v>26.1</v>
      </c>
      <c r="E51" s="17">
        <v>26.3</v>
      </c>
      <c r="F51" s="17">
        <v>26.3</v>
      </c>
      <c r="G51" s="17">
        <v>30.3</v>
      </c>
      <c r="H51" s="17">
        <v>30.6</v>
      </c>
      <c r="K51" s="15" t="s">
        <v>194</v>
      </c>
      <c r="L51" s="17">
        <f t="shared" si="76"/>
        <v>0.917948179059907</v>
      </c>
      <c r="M51" s="17">
        <f t="shared" si="77"/>
        <v>0.93142112671736821</v>
      </c>
      <c r="N51" s="17">
        <f t="shared" si="78"/>
        <v>0.95149311633206879</v>
      </c>
      <c r="O51" s="17">
        <f t="shared" si="79"/>
        <v>0.95565424436597535</v>
      </c>
    </row>
    <row r="52" spans="1:17">
      <c r="A52" s="9">
        <v>6</v>
      </c>
      <c r="B52" s="10" t="s">
        <v>195</v>
      </c>
      <c r="C52" s="17">
        <v>526942.30000000005</v>
      </c>
      <c r="D52" s="17">
        <v>548889.5</v>
      </c>
      <c r="E52" s="17">
        <v>541139.4</v>
      </c>
      <c r="F52" s="17">
        <v>613289</v>
      </c>
      <c r="G52" s="17">
        <v>759772</v>
      </c>
      <c r="H52" s="17">
        <v>769376.2</v>
      </c>
      <c r="K52" s="15" t="s">
        <v>196</v>
      </c>
      <c r="L52" s="17">
        <f t="shared" si="76"/>
        <v>0.60365241216084198</v>
      </c>
      <c r="M52" s="17">
        <f t="shared" si="77"/>
        <v>0.60765092687521327</v>
      </c>
      <c r="N52" s="17">
        <f t="shared" si="78"/>
        <v>0.66194238834180952</v>
      </c>
      <c r="O52" s="17">
        <f t="shared" si="79"/>
        <v>0.66432782012302793</v>
      </c>
    </row>
    <row r="53" spans="1:17">
      <c r="A53" s="9">
        <v>7</v>
      </c>
      <c r="B53" s="10" t="s">
        <v>197</v>
      </c>
      <c r="C53" s="17">
        <v>550745.9</v>
      </c>
      <c r="D53" s="17">
        <v>543021.9</v>
      </c>
      <c r="E53" s="17">
        <v>517297.1</v>
      </c>
      <c r="F53" s="17">
        <v>639315.6</v>
      </c>
      <c r="G53" s="17">
        <v>752045.7</v>
      </c>
      <c r="H53" s="17">
        <v>789758</v>
      </c>
      <c r="K53" s="15" t="s">
        <v>198</v>
      </c>
      <c r="L53" s="17">
        <f t="shared" si="76"/>
        <v>0.75877014708428225</v>
      </c>
      <c r="M53" s="17">
        <f t="shared" si="77"/>
        <v>1.2078888350532762</v>
      </c>
      <c r="N53" s="17">
        <f t="shared" si="78"/>
        <v>1.0584142104584247</v>
      </c>
      <c r="O53" s="17">
        <f t="shared" si="79"/>
        <v>0.86112469031923522</v>
      </c>
    </row>
    <row r="54" spans="1:17">
      <c r="A54" s="9">
        <v>8</v>
      </c>
      <c r="B54" s="10" t="s">
        <v>199</v>
      </c>
      <c r="C54" s="17"/>
      <c r="D54" s="17"/>
      <c r="E54" s="17">
        <v>125</v>
      </c>
      <c r="F54" s="17">
        <v>132</v>
      </c>
      <c r="G54" s="17">
        <v>132</v>
      </c>
      <c r="H54" s="17">
        <v>132</v>
      </c>
      <c r="K54" s="15" t="s">
        <v>200</v>
      </c>
      <c r="L54" s="17">
        <f>N41</f>
        <v>0.68323805251500891</v>
      </c>
      <c r="M54" s="17">
        <f>O41</f>
        <v>0.66470837098268998</v>
      </c>
      <c r="N54" s="17">
        <f t="shared" si="78"/>
        <v>0.62701430229725397</v>
      </c>
      <c r="O54" s="17">
        <f t="shared" si="79"/>
        <v>0.5228725282739527</v>
      </c>
    </row>
    <row r="55" spans="1:17">
      <c r="A55" s="9">
        <v>9</v>
      </c>
      <c r="B55" s="10" t="s">
        <v>201</v>
      </c>
      <c r="C55" s="17"/>
      <c r="D55" s="17"/>
      <c r="E55" s="17">
        <v>97</v>
      </c>
      <c r="F55" s="17">
        <v>101</v>
      </c>
      <c r="G55" s="17">
        <v>95</v>
      </c>
      <c r="H55" s="17">
        <v>75</v>
      </c>
      <c r="K55" s="15" t="s">
        <v>202</v>
      </c>
      <c r="L55" s="17">
        <f>L42</f>
        <v>0.84660325883119569</v>
      </c>
      <c r="M55" s="17">
        <f>N42</f>
        <v>1.1156050772139108</v>
      </c>
      <c r="N55" s="17">
        <f t="shared" si="78"/>
        <v>1.2635959748817767</v>
      </c>
      <c r="O55" s="17">
        <f t="shared" si="79"/>
        <v>0.9810602630732681</v>
      </c>
    </row>
    <row r="56" spans="1:17">
      <c r="A56" s="9">
        <v>10</v>
      </c>
      <c r="B56" s="10" t="s">
        <v>203</v>
      </c>
      <c r="C56" s="17">
        <v>11</v>
      </c>
      <c r="D56" s="17">
        <v>283</v>
      </c>
      <c r="E56" s="17">
        <v>330</v>
      </c>
      <c r="F56" s="17">
        <v>224</v>
      </c>
      <c r="G56" s="17">
        <v>301</v>
      </c>
      <c r="H56" s="17">
        <v>290</v>
      </c>
      <c r="K56" s="15" t="s">
        <v>204</v>
      </c>
      <c r="L56" s="17">
        <f>L43</f>
        <v>0.45544436954597411</v>
      </c>
      <c r="M56" s="17">
        <f>N43</f>
        <v>0.45645074710145533</v>
      </c>
      <c r="N56" s="17">
        <f t="shared" si="78"/>
        <v>0.4583116849865877</v>
      </c>
      <c r="O56" s="17">
        <f t="shared" si="79"/>
        <v>0.45736170904253276</v>
      </c>
    </row>
    <row r="57" spans="1:17">
      <c r="A57" s="9">
        <v>11</v>
      </c>
      <c r="B57" s="10" t="s">
        <v>205</v>
      </c>
      <c r="C57" s="17">
        <v>15</v>
      </c>
      <c r="D57" s="17">
        <v>278</v>
      </c>
      <c r="E57" s="17">
        <v>294</v>
      </c>
      <c r="F57" s="17">
        <v>256</v>
      </c>
      <c r="G57" s="17">
        <v>236</v>
      </c>
      <c r="H57" s="17">
        <v>275</v>
      </c>
      <c r="K57" s="15" t="s">
        <v>206</v>
      </c>
      <c r="L57" s="17">
        <f>L44</f>
        <v>0.8572786031444064</v>
      </c>
      <c r="M57" s="17">
        <f>N44</f>
        <v>0.85917289804118757</v>
      </c>
      <c r="N57" s="17">
        <f t="shared" si="78"/>
        <v>0.86267572371514456</v>
      </c>
      <c r="O57" s="17">
        <f t="shared" si="79"/>
        <v>0.86088759303487716</v>
      </c>
    </row>
    <row r="58" spans="1:17">
      <c r="A58" s="9">
        <v>12</v>
      </c>
      <c r="B58" s="10" t="s">
        <v>207</v>
      </c>
      <c r="C58" s="17">
        <v>3</v>
      </c>
      <c r="D58" s="17">
        <v>3</v>
      </c>
      <c r="E58" s="17">
        <v>3</v>
      </c>
      <c r="F58" s="17">
        <v>3</v>
      </c>
      <c r="G58" s="17">
        <v>3</v>
      </c>
      <c r="H58" s="17">
        <v>3</v>
      </c>
      <c r="K58" s="15" t="s">
        <v>208</v>
      </c>
      <c r="L58" s="17">
        <f>L45</f>
        <v>1.039127178663398</v>
      </c>
      <c r="M58" s="17">
        <f>N45</f>
        <v>1.0543090237436752</v>
      </c>
      <c r="N58" s="17">
        <f t="shared" si="78"/>
        <v>1.0033269642693572</v>
      </c>
      <c r="O58" s="17">
        <f t="shared" si="79"/>
        <v>1.0012555545908584</v>
      </c>
    </row>
    <row r="59" spans="1:17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21">
        <v>3</v>
      </c>
      <c r="H59" s="21">
        <v>3</v>
      </c>
    </row>
    <row r="60" spans="1:17">
      <c r="A60" s="9">
        <v>14</v>
      </c>
      <c r="B60" s="10" t="s">
        <v>211</v>
      </c>
      <c r="C60" s="17">
        <v>42</v>
      </c>
      <c r="D60" s="17">
        <v>42</v>
      </c>
      <c r="E60" s="17">
        <v>43</v>
      </c>
      <c r="F60" s="17">
        <v>39</v>
      </c>
      <c r="G60" s="21">
        <v>39</v>
      </c>
      <c r="H60" s="21">
        <v>39</v>
      </c>
    </row>
    <row r="61" spans="1:17">
      <c r="A61" s="9">
        <v>15</v>
      </c>
      <c r="B61" s="10" t="s">
        <v>213</v>
      </c>
      <c r="C61" s="17">
        <v>7840</v>
      </c>
      <c r="D61" s="17">
        <v>7816</v>
      </c>
      <c r="E61" s="17">
        <v>7810</v>
      </c>
      <c r="F61" s="17">
        <v>7818</v>
      </c>
      <c r="G61" s="17">
        <v>7755</v>
      </c>
      <c r="H61" s="17">
        <v>7783</v>
      </c>
    </row>
    <row r="62" spans="1:17" ht="16">
      <c r="A62" s="20"/>
    </row>
    <row r="63" spans="1:17" ht="16">
      <c r="A63" s="20" t="s">
        <v>393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G65" si="80">C77/C91*1000</f>
        <v>7.3746312684365778</v>
      </c>
      <c r="D65" s="17">
        <f t="shared" si="80"/>
        <v>7.6123282584478282</v>
      </c>
      <c r="E65" s="17">
        <f t="shared" si="80"/>
        <v>7.5464752438799927</v>
      </c>
      <c r="F65" s="17">
        <f t="shared" si="80"/>
        <v>7.6521089958939896</v>
      </c>
      <c r="G65" s="17">
        <f t="shared" si="80"/>
        <v>7.6779026217228461</v>
      </c>
      <c r="H65" s="17">
        <f t="shared" ref="H65" si="81">H77/H91*1000</f>
        <v>7.1565718275440737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82">IF(C65/$I65&gt;1,2^((1-$I65/C65)/LN(10/3)),2^(-LOG($I65/C65,10/3)))</f>
        <v>1.2036766634675977</v>
      </c>
      <c r="M65" s="17">
        <f t="shared" si="82"/>
        <v>1.2184372578547931</v>
      </c>
      <c r="N65" s="17">
        <f t="shared" si="82"/>
        <v>1.2144232371700283</v>
      </c>
      <c r="O65" s="17">
        <f t="shared" si="82"/>
        <v>1.2208348929386024</v>
      </c>
      <c r="P65" s="17">
        <f t="shared" si="82"/>
        <v>1.2223787206168395</v>
      </c>
      <c r="Q65" s="17">
        <f t="shared" si="82"/>
        <v>1.1894455754350211</v>
      </c>
    </row>
    <row r="66" spans="1:17">
      <c r="A66" s="9">
        <v>2</v>
      </c>
      <c r="B66" s="15" t="s">
        <v>176</v>
      </c>
      <c r="C66" s="17">
        <f t="shared" ref="C66:G66" si="83">C78/C91*1000</f>
        <v>1.4749262536873156</v>
      </c>
      <c r="D66" s="17">
        <f t="shared" si="83"/>
        <v>1.4853323431117713</v>
      </c>
      <c r="E66" s="17">
        <f t="shared" si="83"/>
        <v>1.4724829744156083</v>
      </c>
      <c r="F66" s="17">
        <f t="shared" si="83"/>
        <v>1.4930944382232176</v>
      </c>
      <c r="G66" s="17">
        <f t="shared" si="83"/>
        <v>1.4981273408239701</v>
      </c>
      <c r="H66" s="17">
        <f t="shared" ref="H66" si="84">H78/H91*1000</f>
        <v>1.3964042590329901</v>
      </c>
      <c r="I66" s="18">
        <f>Показатели!$E$3</f>
        <v>4</v>
      </c>
      <c r="J66" s="9">
        <v>2</v>
      </c>
      <c r="K66" s="15" t="s">
        <v>176</v>
      </c>
      <c r="L66" s="17">
        <f t="shared" si="82"/>
        <v>0.5630512373579214</v>
      </c>
      <c r="M66" s="17">
        <f t="shared" si="82"/>
        <v>0.56533486668555821</v>
      </c>
      <c r="N66" s="17">
        <f t="shared" si="82"/>
        <v>0.56251406677734339</v>
      </c>
      <c r="O66" s="17">
        <f t="shared" si="82"/>
        <v>0.56703385087022207</v>
      </c>
      <c r="P66" s="17">
        <f t="shared" si="82"/>
        <v>0.56813346128962716</v>
      </c>
      <c r="Q66" s="17">
        <f t="shared" si="82"/>
        <v>0.54559374679260852</v>
      </c>
    </row>
    <row r="67" spans="1:17">
      <c r="A67" s="9">
        <v>3</v>
      </c>
      <c r="B67" s="15" t="s">
        <v>177</v>
      </c>
      <c r="C67" s="17">
        <f>C79/C91*1000+0.00001</f>
        <v>2.1017799115044249</v>
      </c>
      <c r="D67" s="17">
        <f>D79/D91*1000+0.00001</f>
        <v>2.2837084775343484</v>
      </c>
      <c r="E67" s="17">
        <f>E79/E91*1000+0.00001</f>
        <v>2.2271404988036076</v>
      </c>
      <c r="F67" s="17">
        <f>F79/F91*1000+0.00001</f>
        <v>2.295642698768197</v>
      </c>
      <c r="G67" s="17">
        <f>G79/G91*1000</f>
        <v>2.2846441947565546</v>
      </c>
      <c r="H67" s="17">
        <f>H79/H91*1000</f>
        <v>5.2365159713737126E-2</v>
      </c>
      <c r="I67" s="18">
        <f>Показатели!$E$4</f>
        <v>2</v>
      </c>
      <c r="J67" s="9">
        <v>3</v>
      </c>
      <c r="K67" s="15" t="s">
        <v>177</v>
      </c>
      <c r="L67" s="17">
        <f t="shared" si="82"/>
        <v>1.0282716801297249</v>
      </c>
      <c r="M67" s="17">
        <f t="shared" si="82"/>
        <v>1.0741419200328646</v>
      </c>
      <c r="N67" s="17">
        <f t="shared" si="82"/>
        <v>1.0604739204094626</v>
      </c>
      <c r="O67" s="17">
        <f t="shared" si="82"/>
        <v>1.0769610744620282</v>
      </c>
      <c r="P67" s="17">
        <f t="shared" si="82"/>
        <v>1.0743637553418131</v>
      </c>
      <c r="Q67" s="17">
        <f t="shared" si="82"/>
        <v>0.12280708747657469</v>
      </c>
    </row>
    <row r="68" spans="1:17">
      <c r="A68" s="9">
        <v>4</v>
      </c>
      <c r="B68" s="15" t="s">
        <v>178</v>
      </c>
      <c r="C68" s="17">
        <f t="shared" ref="C68:G68" si="85">C80/C91*1000</f>
        <v>29.092920353982304</v>
      </c>
      <c r="D68" s="17">
        <f t="shared" si="85"/>
        <v>29.335313776457483</v>
      </c>
      <c r="E68" s="17">
        <f t="shared" si="85"/>
        <v>29.044726670347877</v>
      </c>
      <c r="F68" s="17">
        <f t="shared" si="85"/>
        <v>29.56326987681971</v>
      </c>
      <c r="G68" s="17">
        <f t="shared" si="85"/>
        <v>29.794007490636702</v>
      </c>
      <c r="H68" s="17">
        <f t="shared" ref="H68" si="86">H80/H91*1000</f>
        <v>28.189910979228486</v>
      </c>
      <c r="I68" s="18">
        <f>Показатели!$E$5</f>
        <v>30</v>
      </c>
      <c r="J68" s="9">
        <v>4</v>
      </c>
      <c r="K68" s="15" t="s">
        <v>178</v>
      </c>
      <c r="L68" s="17">
        <f t="shared" si="82"/>
        <v>0.98247934931438152</v>
      </c>
      <c r="M68" s="17">
        <f t="shared" si="82"/>
        <v>0.98718370834418201</v>
      </c>
      <c r="N68" s="17">
        <f t="shared" si="82"/>
        <v>0.98154202963997039</v>
      </c>
      <c r="O68" s="17">
        <f t="shared" si="82"/>
        <v>0.99159284294017602</v>
      </c>
      <c r="P68" s="17">
        <f t="shared" si="82"/>
        <v>0.99604111230976689</v>
      </c>
      <c r="Q68" s="17">
        <f t="shared" si="82"/>
        <v>0.96480554205291735</v>
      </c>
    </row>
    <row r="69" spans="1:17">
      <c r="A69" s="9">
        <v>5</v>
      </c>
      <c r="B69" s="15" t="s">
        <v>179</v>
      </c>
      <c r="C69" s="17">
        <f t="shared" ref="C69:G69" si="87">C81/C91*1000</f>
        <v>1.8436578171091444</v>
      </c>
      <c r="D69" s="17">
        <f t="shared" si="87"/>
        <v>2.2836984775343483</v>
      </c>
      <c r="E69" s="17">
        <f t="shared" si="87"/>
        <v>2.2639425731639977</v>
      </c>
      <c r="F69" s="17">
        <f t="shared" si="87"/>
        <v>2.295632698768197</v>
      </c>
      <c r="G69" s="17">
        <f t="shared" si="87"/>
        <v>2.303370786516854</v>
      </c>
      <c r="H69" s="17">
        <f t="shared" ref="H69" si="88">H81/H91*1000</f>
        <v>3.0022691569209288</v>
      </c>
      <c r="I69" s="18">
        <f>Показатели!$E$6</f>
        <v>8</v>
      </c>
      <c r="J69" s="9">
        <v>5</v>
      </c>
      <c r="K69" s="15" t="s">
        <v>179</v>
      </c>
      <c r="L69" s="17">
        <f t="shared" si="82"/>
        <v>0.42956871644510769</v>
      </c>
      <c r="M69" s="17">
        <f t="shared" si="82"/>
        <v>0.48590388222200964</v>
      </c>
      <c r="N69" s="17">
        <f t="shared" si="82"/>
        <v>0.48347941186445165</v>
      </c>
      <c r="O69" s="17">
        <f t="shared" si="82"/>
        <v>0.48736415481407858</v>
      </c>
      <c r="P69" s="17">
        <f t="shared" si="82"/>
        <v>0.48830926717704554</v>
      </c>
      <c r="Q69" s="17">
        <f t="shared" si="82"/>
        <v>0.56878974763440737</v>
      </c>
    </row>
    <row r="70" spans="1:17">
      <c r="A70" s="9">
        <v>6</v>
      </c>
      <c r="B70" s="15" t="s">
        <v>180</v>
      </c>
      <c r="C70" s="17">
        <f t="shared" ref="C70:G70" si="89">(C82-C83)/C82*100</f>
        <v>4.7392772289608605</v>
      </c>
      <c r="D70" s="17">
        <f t="shared" si="89"/>
        <v>4.4622755873693931</v>
      </c>
      <c r="E70" s="17">
        <f t="shared" si="89"/>
        <v>9.6902887139107605</v>
      </c>
      <c r="F70" s="17">
        <f t="shared" si="89"/>
        <v>-0.63333782509095815</v>
      </c>
      <c r="G70" s="17">
        <f t="shared" si="89"/>
        <v>-4.5092305440284939</v>
      </c>
      <c r="H70" s="17">
        <f t="shared" ref="H70" si="90">(H82-H83)/H82*100</f>
        <v>0.55140890990700353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91">(ATAN((C70+2.4)/10)+3.1415/2)/3.1415*1.75</f>
        <v>1.2203833186722519</v>
      </c>
      <c r="M70" s="17">
        <f t="shared" si="91"/>
        <v>1.2100278142974386</v>
      </c>
      <c r="N70" s="17">
        <f t="shared" si="91"/>
        <v>1.3650679792845253</v>
      </c>
      <c r="O70" s="17">
        <f t="shared" si="91"/>
        <v>0.97240835552335658</v>
      </c>
      <c r="P70" s="17">
        <f t="shared" si="91"/>
        <v>0.75920080546324287</v>
      </c>
      <c r="Q70" s="17">
        <f t="shared" si="91"/>
        <v>1.0348719316239188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-12.147984538928769</v>
      </c>
      <c r="F71" s="17">
        <f>(F85-F84)/F91*1000</f>
        <v>-9.7051138484509156</v>
      </c>
      <c r="G71" s="17">
        <f>(G85-G84)/G91*1000</f>
        <v>-6.3670411985018722</v>
      </c>
      <c r="H71" s="17">
        <f>(H85-H84)/H91*1000</f>
        <v>-6.9820212951649507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92">(ATAN(E71/10)+3.1415/2)/3.1415*1.75</f>
        <v>0.38363013872309365</v>
      </c>
      <c r="O71" s="17">
        <f t="shared" si="92"/>
        <v>0.44582283349694984</v>
      </c>
      <c r="P71" s="17">
        <f t="shared" si="92"/>
        <v>0.55916356279214874</v>
      </c>
      <c r="Q71" s="17">
        <f t="shared" si="92"/>
        <v>0.53546249854486927</v>
      </c>
    </row>
    <row r="72" spans="1:17">
      <c r="A72" s="9">
        <v>8</v>
      </c>
      <c r="B72" s="15" t="s">
        <v>182</v>
      </c>
      <c r="C72" s="17">
        <f t="shared" ref="C72:H72" si="93">(C86-C87)/C91*1000</f>
        <v>-1.2905604719764012</v>
      </c>
      <c r="D72" s="17">
        <f t="shared" si="93"/>
        <v>12.253991830672113</v>
      </c>
      <c r="E72" s="17">
        <f t="shared" si="93"/>
        <v>-4.2333885514448735</v>
      </c>
      <c r="F72" s="17">
        <f t="shared" si="93"/>
        <v>4.8525569242254578</v>
      </c>
      <c r="G72" s="17">
        <f t="shared" si="93"/>
        <v>-1.3108614232209739</v>
      </c>
      <c r="H72" s="17">
        <f t="shared" si="93"/>
        <v>1.7455053237912377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0.8035033908856043</v>
      </c>
      <c r="M72" s="17">
        <f>(ATAN(D72/10)+3.1415/2)/3.1415*1.75</f>
        <v>1.3687427464684829</v>
      </c>
      <c r="N72" s="17">
        <f t="shared" si="92"/>
        <v>0.65191870021635501</v>
      </c>
      <c r="O72" s="17">
        <f t="shared" si="92"/>
        <v>1.1266695197495207</v>
      </c>
      <c r="P72" s="17">
        <f t="shared" si="92"/>
        <v>0.80239132353058074</v>
      </c>
      <c r="Q72" s="17">
        <f t="shared" si="92"/>
        <v>0.97126505255888829</v>
      </c>
    </row>
    <row r="73" spans="1:17">
      <c r="A73" s="9">
        <v>9</v>
      </c>
      <c r="B73" s="15" t="s">
        <v>183</v>
      </c>
      <c r="C73" s="17">
        <f t="shared" ref="C73:G73" si="94">C88/C91*1000</f>
        <v>0.55309734513274333</v>
      </c>
      <c r="D73" s="17">
        <f t="shared" si="94"/>
        <v>0.55699962866691421</v>
      </c>
      <c r="E73" s="17">
        <f t="shared" si="94"/>
        <v>0.55218111540585313</v>
      </c>
      <c r="F73" s="17">
        <f t="shared" si="94"/>
        <v>0.55991041433370659</v>
      </c>
      <c r="G73" s="17">
        <f t="shared" si="94"/>
        <v>0.5617977528089888</v>
      </c>
      <c r="H73" s="17">
        <f t="shared" ref="H73" si="95">H88/H91*1000</f>
        <v>0.52365159713737131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96">IF(C73/$I73&gt;1,2^((1-$I73/C73)/LN(10/3)),2^(-LOG($I73/C73,10/3)))</f>
        <v>0.5630512373579214</v>
      </c>
      <c r="M73" s="17">
        <f t="shared" si="96"/>
        <v>0.56533486668555821</v>
      </c>
      <c r="N73" s="17">
        <f t="shared" si="96"/>
        <v>0.56251406677734339</v>
      </c>
      <c r="O73" s="17">
        <f t="shared" si="96"/>
        <v>0.56703385087022207</v>
      </c>
      <c r="P73" s="17">
        <f t="shared" si="96"/>
        <v>0.56813346128962716</v>
      </c>
      <c r="Q73" s="17">
        <f t="shared" si="96"/>
        <v>0.54559374679260852</v>
      </c>
    </row>
    <row r="74" spans="1:17">
      <c r="A74" s="9">
        <v>10</v>
      </c>
      <c r="B74" s="15" t="s">
        <v>184</v>
      </c>
      <c r="C74" s="17">
        <f t="shared" ref="C74:G74" si="97">C89/C91*100</f>
        <v>3.687315634218289E-2</v>
      </c>
      <c r="D74" s="17">
        <f t="shared" si="97"/>
        <v>3.7133308577794281E-2</v>
      </c>
      <c r="E74" s="17">
        <f t="shared" si="97"/>
        <v>3.6812074360390211E-2</v>
      </c>
      <c r="F74" s="17">
        <f t="shared" si="97"/>
        <v>3.7327360955580438E-2</v>
      </c>
      <c r="G74" s="17">
        <f t="shared" si="97"/>
        <v>3.7453183520599252E-2</v>
      </c>
      <c r="H74" s="17">
        <f t="shared" ref="H74" si="98">H89/H91*100</f>
        <v>3.4910106475824751E-2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96"/>
        <v>0.83918148930087266</v>
      </c>
      <c r="M74" s="17">
        <f t="shared" si="96"/>
        <v>0.842585050705284</v>
      </c>
      <c r="N74" s="17">
        <f t="shared" si="96"/>
        <v>0.83838088079864592</v>
      </c>
      <c r="O74" s="17">
        <f t="shared" si="96"/>
        <v>0.84511724668282073</v>
      </c>
      <c r="P74" s="17">
        <f t="shared" si="96"/>
        <v>0.84675612543520073</v>
      </c>
      <c r="Q74" s="17">
        <f t="shared" si="96"/>
        <v>0.8131625376317505</v>
      </c>
    </row>
    <row r="75" spans="1:17">
      <c r="A75" s="9">
        <v>11</v>
      </c>
      <c r="B75" s="15" t="s">
        <v>185</v>
      </c>
      <c r="C75" s="17">
        <f t="shared" ref="C75:G75" si="99">C90/C91*1000</f>
        <v>2.2123893805309733</v>
      </c>
      <c r="D75" s="17">
        <f t="shared" si="99"/>
        <v>2.2279985146676569</v>
      </c>
      <c r="E75" s="17">
        <f t="shared" si="99"/>
        <v>2.2087244616234125</v>
      </c>
      <c r="F75" s="17">
        <f t="shared" si="99"/>
        <v>2.0530048525569242</v>
      </c>
      <c r="G75" s="17">
        <f t="shared" si="99"/>
        <v>2.0599250936329589</v>
      </c>
      <c r="H75" s="17">
        <f t="shared" ref="H75" si="100">H90/H91*1000</f>
        <v>1.9200558561703613</v>
      </c>
      <c r="I75" s="18">
        <f>Показатели!$E$12</f>
        <v>5</v>
      </c>
      <c r="J75" s="9">
        <v>11</v>
      </c>
      <c r="K75" s="15" t="s">
        <v>185</v>
      </c>
      <c r="L75" s="17">
        <f t="shared" si="96"/>
        <v>0.62536544213077316</v>
      </c>
      <c r="M75" s="17">
        <f t="shared" si="96"/>
        <v>0.62790180608734969</v>
      </c>
      <c r="N75" s="17">
        <f t="shared" si="96"/>
        <v>0.62476882161858116</v>
      </c>
      <c r="O75" s="17">
        <f t="shared" si="96"/>
        <v>0.59901740854297214</v>
      </c>
      <c r="P75" s="17">
        <f t="shared" si="96"/>
        <v>0.60017904251390353</v>
      </c>
      <c r="Q75" s="17">
        <f t="shared" si="96"/>
        <v>0.57636797489142966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40</v>
      </c>
      <c r="D77" s="17">
        <v>41</v>
      </c>
      <c r="E77" s="17">
        <v>41</v>
      </c>
      <c r="F77" s="17">
        <v>41</v>
      </c>
      <c r="G77" s="17">
        <v>41</v>
      </c>
      <c r="H77" s="17">
        <v>41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8</v>
      </c>
      <c r="D78" s="17">
        <v>8</v>
      </c>
      <c r="E78" s="17">
        <v>8</v>
      </c>
      <c r="F78" s="17">
        <v>8</v>
      </c>
      <c r="G78" s="17">
        <v>8</v>
      </c>
      <c r="H78" s="17">
        <v>8</v>
      </c>
      <c r="K78" s="15" t="s">
        <v>187</v>
      </c>
      <c r="L78" s="17">
        <f t="shared" ref="L78:L83" si="101">L65</f>
        <v>1.2036766634675977</v>
      </c>
      <c r="M78" s="17">
        <f t="shared" ref="M78:M83" si="102">N65</f>
        <v>1.2144232371700283</v>
      </c>
      <c r="N78" s="17">
        <f t="shared" ref="N78:N88" si="103">P65</f>
        <v>1.2223787206168395</v>
      </c>
      <c r="O78" s="17">
        <f>Q65</f>
        <v>1.1894455754350211</v>
      </c>
    </row>
    <row r="79" spans="1:17">
      <c r="A79" s="9">
        <v>3</v>
      </c>
      <c r="B79" s="10" t="s">
        <v>189</v>
      </c>
      <c r="C79" s="17">
        <v>11.4</v>
      </c>
      <c r="D79" s="17">
        <v>12.3</v>
      </c>
      <c r="E79" s="17">
        <v>12.1</v>
      </c>
      <c r="F79" s="17">
        <v>12.3</v>
      </c>
      <c r="G79" s="17">
        <v>12.2</v>
      </c>
      <c r="H79" s="17">
        <v>0.3</v>
      </c>
      <c r="K79" s="15" t="s">
        <v>190</v>
      </c>
      <c r="L79" s="17">
        <f t="shared" si="101"/>
        <v>0.5630512373579214</v>
      </c>
      <c r="M79" s="17">
        <f t="shared" si="102"/>
        <v>0.56251406677734339</v>
      </c>
      <c r="N79" s="17">
        <f t="shared" si="103"/>
        <v>0.56813346128962716</v>
      </c>
      <c r="O79" s="17">
        <f t="shared" ref="O79:O88" si="104">Q66</f>
        <v>0.54559374679260852</v>
      </c>
    </row>
    <row r="80" spans="1:17">
      <c r="A80" s="9">
        <v>4</v>
      </c>
      <c r="B80" s="10" t="s">
        <v>191</v>
      </c>
      <c r="C80" s="17">
        <v>157.80000000000001</v>
      </c>
      <c r="D80" s="17">
        <v>158</v>
      </c>
      <c r="E80" s="17">
        <v>157.80000000000001</v>
      </c>
      <c r="F80" s="17">
        <v>158.4</v>
      </c>
      <c r="G80" s="17">
        <v>159.1</v>
      </c>
      <c r="H80" s="17">
        <v>161.5</v>
      </c>
      <c r="K80" s="15" t="s">
        <v>192</v>
      </c>
      <c r="L80" s="17">
        <f t="shared" si="101"/>
        <v>1.0282716801297249</v>
      </c>
      <c r="M80" s="17">
        <f t="shared" si="102"/>
        <v>1.0604739204094626</v>
      </c>
      <c r="N80" s="17">
        <f t="shared" si="103"/>
        <v>1.0743637553418131</v>
      </c>
      <c r="O80" s="17">
        <f t="shared" si="104"/>
        <v>0.12280708747657469</v>
      </c>
    </row>
    <row r="81" spans="1:17">
      <c r="A81" s="9">
        <v>5</v>
      </c>
      <c r="B81" s="10" t="s">
        <v>193</v>
      </c>
      <c r="C81" s="17">
        <v>10</v>
      </c>
      <c r="D81" s="17">
        <v>12.3</v>
      </c>
      <c r="E81" s="17">
        <v>12.3</v>
      </c>
      <c r="F81" s="17">
        <v>12.3</v>
      </c>
      <c r="G81" s="17">
        <v>12.3</v>
      </c>
      <c r="H81" s="17">
        <v>17.2</v>
      </c>
      <c r="K81" s="15" t="s">
        <v>194</v>
      </c>
      <c r="L81" s="17">
        <f t="shared" si="101"/>
        <v>0.98247934931438152</v>
      </c>
      <c r="M81" s="17">
        <f t="shared" si="102"/>
        <v>0.98154202963997039</v>
      </c>
      <c r="N81" s="17">
        <f t="shared" si="103"/>
        <v>0.99604111230976689</v>
      </c>
      <c r="O81" s="17">
        <f t="shared" si="104"/>
        <v>0.96480554205291735</v>
      </c>
    </row>
    <row r="82" spans="1:17">
      <c r="A82" s="9">
        <v>6</v>
      </c>
      <c r="B82" s="10" t="s">
        <v>195</v>
      </c>
      <c r="C82" s="17">
        <v>15994</v>
      </c>
      <c r="D82" s="17">
        <v>17323</v>
      </c>
      <c r="E82" s="17">
        <v>19050</v>
      </c>
      <c r="F82" s="17">
        <v>22263</v>
      </c>
      <c r="G82" s="17">
        <v>29375.3</v>
      </c>
      <c r="H82" s="17">
        <v>31591.8</v>
      </c>
      <c r="K82" s="15" t="s">
        <v>196</v>
      </c>
      <c r="L82" s="17">
        <f t="shared" si="101"/>
        <v>0.42956871644510769</v>
      </c>
      <c r="M82" s="17">
        <f t="shared" si="102"/>
        <v>0.48347941186445165</v>
      </c>
      <c r="N82" s="17">
        <f t="shared" si="103"/>
        <v>0.48830926717704554</v>
      </c>
      <c r="O82" s="17">
        <f t="shared" si="104"/>
        <v>0.56878974763440737</v>
      </c>
    </row>
    <row r="83" spans="1:17">
      <c r="A83" s="9">
        <v>7</v>
      </c>
      <c r="B83" s="10" t="s">
        <v>197</v>
      </c>
      <c r="C83" s="17">
        <v>15236</v>
      </c>
      <c r="D83" s="17">
        <v>16550</v>
      </c>
      <c r="E83" s="17">
        <v>17204</v>
      </c>
      <c r="F83" s="17">
        <v>22404</v>
      </c>
      <c r="G83" s="17">
        <v>30699.9</v>
      </c>
      <c r="H83" s="17">
        <v>31417.599999999999</v>
      </c>
      <c r="K83" s="15" t="s">
        <v>198</v>
      </c>
      <c r="L83" s="17">
        <f t="shared" si="101"/>
        <v>1.2203833186722519</v>
      </c>
      <c r="M83" s="17">
        <f t="shared" si="102"/>
        <v>1.3650679792845253</v>
      </c>
      <c r="N83" s="17">
        <f t="shared" si="103"/>
        <v>0.75920080546324287</v>
      </c>
      <c r="O83" s="17">
        <f t="shared" si="104"/>
        <v>1.0348719316239188</v>
      </c>
    </row>
    <row r="84" spans="1:17">
      <c r="A84" s="9">
        <v>8</v>
      </c>
      <c r="B84" s="10" t="s">
        <v>199</v>
      </c>
      <c r="C84" s="17"/>
      <c r="D84" s="17"/>
      <c r="E84" s="17">
        <v>123</v>
      </c>
      <c r="F84" s="17">
        <v>105</v>
      </c>
      <c r="G84" s="17">
        <v>84</v>
      </c>
      <c r="H84" s="17">
        <v>88</v>
      </c>
      <c r="K84" s="15" t="s">
        <v>200</v>
      </c>
      <c r="L84" s="17">
        <f>N71</f>
        <v>0.38363013872309365</v>
      </c>
      <c r="M84" s="17">
        <f>O71</f>
        <v>0.44582283349694984</v>
      </c>
      <c r="N84" s="17">
        <f t="shared" si="103"/>
        <v>0.55916356279214874</v>
      </c>
      <c r="O84" s="17">
        <f t="shared" si="104"/>
        <v>0.53546249854486927</v>
      </c>
    </row>
    <row r="85" spans="1:17">
      <c r="A85" s="9">
        <v>9</v>
      </c>
      <c r="B85" s="10" t="s">
        <v>201</v>
      </c>
      <c r="C85" s="17"/>
      <c r="D85" s="17"/>
      <c r="E85" s="17">
        <v>57</v>
      </c>
      <c r="F85" s="17">
        <v>53</v>
      </c>
      <c r="G85" s="17">
        <v>50</v>
      </c>
      <c r="H85" s="17">
        <v>48</v>
      </c>
      <c r="K85" s="15" t="s">
        <v>202</v>
      </c>
      <c r="L85" s="17">
        <f>L72</f>
        <v>0.8035033908856043</v>
      </c>
      <c r="M85" s="17">
        <f>N72</f>
        <v>0.65191870021635501</v>
      </c>
      <c r="N85" s="17">
        <f t="shared" si="103"/>
        <v>0.80239132353058074</v>
      </c>
      <c r="O85" s="17">
        <f t="shared" si="104"/>
        <v>0.97126505255888829</v>
      </c>
    </row>
    <row r="86" spans="1:17">
      <c r="A86" s="9">
        <v>10</v>
      </c>
      <c r="B86" s="10" t="s">
        <v>203</v>
      </c>
      <c r="C86" s="17">
        <v>17</v>
      </c>
      <c r="D86" s="17">
        <v>237</v>
      </c>
      <c r="E86" s="17">
        <v>223</v>
      </c>
      <c r="F86" s="17">
        <v>243</v>
      </c>
      <c r="G86" s="17">
        <v>213</v>
      </c>
      <c r="H86" s="17">
        <v>198</v>
      </c>
      <c r="K86" s="15" t="s">
        <v>204</v>
      </c>
      <c r="L86" s="17">
        <f>L73</f>
        <v>0.5630512373579214</v>
      </c>
      <c r="M86" s="17">
        <f>N73</f>
        <v>0.56251406677734339</v>
      </c>
      <c r="N86" s="17">
        <f t="shared" si="103"/>
        <v>0.56813346128962716</v>
      </c>
      <c r="O86" s="17">
        <f t="shared" si="104"/>
        <v>0.54559374679260852</v>
      </c>
    </row>
    <row r="87" spans="1:17">
      <c r="A87" s="9">
        <v>11</v>
      </c>
      <c r="B87" s="10" t="s">
        <v>205</v>
      </c>
      <c r="C87" s="17">
        <v>24</v>
      </c>
      <c r="D87" s="17">
        <v>171</v>
      </c>
      <c r="E87" s="17">
        <v>246</v>
      </c>
      <c r="F87" s="17">
        <v>217</v>
      </c>
      <c r="G87" s="17">
        <v>220</v>
      </c>
      <c r="H87" s="17">
        <v>188</v>
      </c>
      <c r="K87" s="15" t="s">
        <v>206</v>
      </c>
      <c r="L87" s="17">
        <f>L74</f>
        <v>0.83918148930087266</v>
      </c>
      <c r="M87" s="17">
        <f>N74</f>
        <v>0.83838088079864592</v>
      </c>
      <c r="N87" s="17">
        <f t="shared" si="103"/>
        <v>0.84675612543520073</v>
      </c>
      <c r="O87" s="17">
        <f t="shared" si="104"/>
        <v>0.8131625376317505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K88" s="15" t="s">
        <v>208</v>
      </c>
      <c r="L88" s="17">
        <f>L75</f>
        <v>0.62536544213077316</v>
      </c>
      <c r="M88" s="17">
        <f>N75</f>
        <v>0.62476882161858116</v>
      </c>
      <c r="N88" s="17">
        <f t="shared" si="103"/>
        <v>0.60017904251390353</v>
      </c>
      <c r="O88" s="17">
        <f t="shared" si="104"/>
        <v>0.57636797489142966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12</v>
      </c>
      <c r="D90" s="17">
        <v>12</v>
      </c>
      <c r="E90" s="17">
        <v>12</v>
      </c>
      <c r="F90" s="17">
        <v>11</v>
      </c>
      <c r="G90" s="21">
        <v>11</v>
      </c>
      <c r="H90" s="21">
        <v>11</v>
      </c>
    </row>
    <row r="91" spans="1:17">
      <c r="A91" s="9">
        <v>15</v>
      </c>
      <c r="B91" s="10" t="s">
        <v>213</v>
      </c>
      <c r="C91" s="17">
        <v>5424</v>
      </c>
      <c r="D91" s="17">
        <v>5386</v>
      </c>
      <c r="E91" s="17">
        <v>5433</v>
      </c>
      <c r="F91" s="17">
        <v>5358</v>
      </c>
      <c r="G91" s="17">
        <v>5340</v>
      </c>
      <c r="H91" s="17">
        <v>5729</v>
      </c>
    </row>
    <row r="93" spans="1:17" ht="16">
      <c r="A93" s="20" t="s">
        <v>394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G95" si="105">C107/C121*1000</f>
        <v>6.6152149944873209</v>
      </c>
      <c r="D95" s="17">
        <f t="shared" si="105"/>
        <v>5.6882821387940838</v>
      </c>
      <c r="E95" s="17">
        <f t="shared" si="105"/>
        <v>5.7273768613974791</v>
      </c>
      <c r="F95" s="17">
        <f t="shared" si="105"/>
        <v>5.8479532163742682</v>
      </c>
      <c r="G95" s="17">
        <f t="shared" si="105"/>
        <v>5.9171597633136095</v>
      </c>
      <c r="H95" s="17">
        <f t="shared" ref="H95" si="106">H107/H121*1000</f>
        <v>4.9875311720698257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107">IF(C95/$I95&gt;1,2^((1-$I95/C95)/LN(10/3)),2^(-LOG($I95/C95,10/3)))</f>
        <v>1.1509305781502188</v>
      </c>
      <c r="M95" s="17">
        <f t="shared" si="107"/>
        <v>1.0721454278352989</v>
      </c>
      <c r="N95" s="17">
        <f t="shared" si="107"/>
        <v>1.0758553435228277</v>
      </c>
      <c r="O95" s="17">
        <f t="shared" si="107"/>
        <v>1.0870622923442477</v>
      </c>
      <c r="P95" s="17">
        <f t="shared" si="107"/>
        <v>1.0933387408187107</v>
      </c>
      <c r="Q95" s="17">
        <f t="shared" si="107"/>
        <v>0.99856353721710134</v>
      </c>
    </row>
    <row r="96" spans="1:17">
      <c r="A96" s="9">
        <v>2</v>
      </c>
      <c r="B96" s="15" t="s">
        <v>176</v>
      </c>
      <c r="C96" s="17">
        <f t="shared" ref="C96:G96" si="108">C108/C121*1000</f>
        <v>5.5126791620727671</v>
      </c>
      <c r="D96" s="17">
        <f t="shared" si="108"/>
        <v>5.6882821387940838</v>
      </c>
      <c r="E96" s="17">
        <f t="shared" si="108"/>
        <v>5.7273768613974791</v>
      </c>
      <c r="F96" s="17">
        <f t="shared" si="108"/>
        <v>4.6783625730994149</v>
      </c>
      <c r="G96" s="17">
        <f t="shared" si="108"/>
        <v>4.7337278106508878</v>
      </c>
      <c r="H96" s="17">
        <f t="shared" ref="H96" si="109">H108/H121*1000</f>
        <v>4.9875311720698257</v>
      </c>
      <c r="I96" s="18">
        <f>Показатели!$E$3</f>
        <v>4</v>
      </c>
      <c r="J96" s="9">
        <v>2</v>
      </c>
      <c r="K96" s="15" t="s">
        <v>176</v>
      </c>
      <c r="L96" s="17">
        <f t="shared" si="107"/>
        <v>1.1711388444317712</v>
      </c>
      <c r="M96" s="17">
        <f t="shared" si="107"/>
        <v>1.1863397177600707</v>
      </c>
      <c r="N96" s="17">
        <f t="shared" si="107"/>
        <v>1.1896226302284998</v>
      </c>
      <c r="O96" s="17">
        <f t="shared" si="107"/>
        <v>1.0870622923442477</v>
      </c>
      <c r="P96" s="17">
        <f t="shared" si="107"/>
        <v>1.0933387408187107</v>
      </c>
      <c r="Q96" s="17">
        <f t="shared" si="107"/>
        <v>1.1207430414644977</v>
      </c>
    </row>
    <row r="97" spans="1:17">
      <c r="A97" s="9">
        <v>3</v>
      </c>
      <c r="B97" s="15" t="s">
        <v>177</v>
      </c>
      <c r="C97" s="17">
        <f>C109/C121*1000+0.00001</f>
        <v>1.4333065821389197</v>
      </c>
      <c r="D97" s="17">
        <f>D109/D121*1000+0.00001</f>
        <v>2.0477915699658702</v>
      </c>
      <c r="E97" s="17">
        <f>E109/E121*1000+0.00001</f>
        <v>2.2909607445589923</v>
      </c>
      <c r="F97" s="17">
        <f>F109/F121*1000+0.00001</f>
        <v>2.9239866081871342</v>
      </c>
      <c r="G97" s="17">
        <f>G109/G121*1000</f>
        <v>2.9585798816568047</v>
      </c>
      <c r="H97" s="17">
        <f>H109/H121*1000</f>
        <v>3.117206982543641</v>
      </c>
      <c r="I97" s="18">
        <f>Показатели!$E$4</f>
        <v>2</v>
      </c>
      <c r="J97" s="9">
        <v>3</v>
      </c>
      <c r="K97" s="15" t="s">
        <v>177</v>
      </c>
      <c r="L97" s="17">
        <f t="shared" si="107"/>
        <v>0.82546571632824206</v>
      </c>
      <c r="M97" s="17">
        <f t="shared" si="107"/>
        <v>1.0135268046099748</v>
      </c>
      <c r="N97" s="17">
        <f t="shared" si="107"/>
        <v>1.0758577037822372</v>
      </c>
      <c r="O97" s="17">
        <f t="shared" si="107"/>
        <v>1.1995275918018602</v>
      </c>
      <c r="P97" s="17">
        <f t="shared" si="107"/>
        <v>1.205063415065037</v>
      </c>
      <c r="Q97" s="17">
        <f t="shared" si="107"/>
        <v>1.2291671726800522</v>
      </c>
    </row>
    <row r="98" spans="1:17">
      <c r="A98" s="9">
        <v>4</v>
      </c>
      <c r="B98" s="15" t="s">
        <v>178</v>
      </c>
      <c r="C98" s="17">
        <f t="shared" ref="C98:G98" si="110">C110/C121*1000</f>
        <v>37.596471885336278</v>
      </c>
      <c r="D98" s="17">
        <f t="shared" si="110"/>
        <v>39.021615472127415</v>
      </c>
      <c r="E98" s="17">
        <f t="shared" si="110"/>
        <v>37.57159221076747</v>
      </c>
      <c r="F98" s="17">
        <f t="shared" si="110"/>
        <v>38.362573099415201</v>
      </c>
      <c r="G98" s="17">
        <f t="shared" si="110"/>
        <v>38.816568047337277</v>
      </c>
      <c r="H98" s="17">
        <f t="shared" ref="H98" si="111">H110/H121*1000</f>
        <v>41.02244389027431</v>
      </c>
      <c r="I98" s="18">
        <f>Показатели!$E$5</f>
        <v>30</v>
      </c>
      <c r="J98" s="9">
        <v>4</v>
      </c>
      <c r="K98" s="15" t="s">
        <v>178</v>
      </c>
      <c r="L98" s="17">
        <f t="shared" si="107"/>
        <v>1.1233610753162819</v>
      </c>
      <c r="M98" s="17">
        <f t="shared" si="107"/>
        <v>1.1423676586369853</v>
      </c>
      <c r="N98" s="17">
        <f t="shared" si="107"/>
        <v>1.1230193939006945</v>
      </c>
      <c r="O98" s="17">
        <f t="shared" si="107"/>
        <v>1.1337142700708971</v>
      </c>
      <c r="P98" s="17">
        <f t="shared" si="107"/>
        <v>1.1396998156509979</v>
      </c>
      <c r="Q98" s="17">
        <f t="shared" si="107"/>
        <v>1.1672972538070712</v>
      </c>
    </row>
    <row r="99" spans="1:17">
      <c r="A99" s="9">
        <v>5</v>
      </c>
      <c r="B99" s="15" t="s">
        <v>179</v>
      </c>
      <c r="C99" s="17">
        <f t="shared" ref="C99:G99" si="112">C111/C121*1000</f>
        <v>7.4972436604189632</v>
      </c>
      <c r="D99" s="17">
        <f t="shared" si="112"/>
        <v>7.7360637087599544</v>
      </c>
      <c r="E99" s="17">
        <f t="shared" si="112"/>
        <v>7.7892325315005726</v>
      </c>
      <c r="F99" s="17">
        <f t="shared" si="112"/>
        <v>7.9532163742690054</v>
      </c>
      <c r="G99" s="17">
        <f t="shared" si="112"/>
        <v>9.9408284023668649</v>
      </c>
      <c r="H99" s="17">
        <f t="shared" ref="H99" si="113">H111/H121*1000</f>
        <v>10.473815461346634</v>
      </c>
      <c r="I99" s="18">
        <f>Показатели!$E$6</f>
        <v>8</v>
      </c>
      <c r="J99" s="9">
        <v>5</v>
      </c>
      <c r="K99" s="15" t="s">
        <v>179</v>
      </c>
      <c r="L99" s="17">
        <f t="shared" si="107"/>
        <v>0.96332202792320332</v>
      </c>
      <c r="M99" s="17">
        <f t="shared" si="107"/>
        <v>0.98087087150953778</v>
      </c>
      <c r="N99" s="17">
        <f t="shared" si="107"/>
        <v>0.98474635612749661</v>
      </c>
      <c r="O99" s="17">
        <f t="shared" si="107"/>
        <v>0.99662904758191739</v>
      </c>
      <c r="P99" s="17">
        <f t="shared" si="107"/>
        <v>1.1189623925498278</v>
      </c>
      <c r="Q99" s="17">
        <f t="shared" si="107"/>
        <v>1.1456575915810423</v>
      </c>
    </row>
    <row r="100" spans="1:17">
      <c r="A100" s="9">
        <v>6</v>
      </c>
      <c r="B100" s="15" t="s">
        <v>180</v>
      </c>
      <c r="C100" s="17">
        <f t="shared" ref="C100:G100" si="114">(C112-C113)/C112*100</f>
        <v>3.2835345346408475</v>
      </c>
      <c r="D100" s="17">
        <f t="shared" si="114"/>
        <v>1.4241508477950222</v>
      </c>
      <c r="E100" s="17">
        <f t="shared" si="114"/>
        <v>0.43459432707476819</v>
      </c>
      <c r="F100" s="17">
        <f t="shared" si="114"/>
        <v>0.71229727140555554</v>
      </c>
      <c r="G100" s="17">
        <f t="shared" si="114"/>
        <v>-9.9605385577858776</v>
      </c>
      <c r="H100" s="17">
        <f t="shared" ref="H100" si="115">(H112-H113)/H112*100</f>
        <v>-1.6416519426052885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116">(ATAN((C100+2.4)/10)+3.1415/2)/3.1415*1.75</f>
        <v>1.1629018099533774</v>
      </c>
      <c r="M100" s="17">
        <f t="shared" si="116"/>
        <v>1.0784688574077559</v>
      </c>
      <c r="N100" s="17">
        <f t="shared" si="116"/>
        <v>1.0288672775218757</v>
      </c>
      <c r="O100" s="17">
        <f t="shared" si="116"/>
        <v>1.0430797657774216</v>
      </c>
      <c r="P100" s="17">
        <f t="shared" si="116"/>
        <v>0.51438004783693414</v>
      </c>
      <c r="Q100" s="17">
        <f t="shared" si="116"/>
        <v>0.91716373742118373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-27.491408934707902</v>
      </c>
      <c r="F101" s="17">
        <f>(F115-F114)/F121*1000</f>
        <v>-12.865497076023393</v>
      </c>
      <c r="G101" s="17">
        <f>(G115-G114)/G121*1000</f>
        <v>-22.485207100591715</v>
      </c>
      <c r="H101" s="17">
        <f>(H115-H114)/H121*1000</f>
        <v>-18.703241895261847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117">(ATAN(E101/10)+3.1415/2)/3.1415*1.75</f>
        <v>0.19431603267750217</v>
      </c>
      <c r="O101" s="17">
        <f t="shared" si="117"/>
        <v>0.36803872019595263</v>
      </c>
      <c r="P101" s="17">
        <f t="shared" si="117"/>
        <v>0.23308570776948695</v>
      </c>
      <c r="Q101" s="17">
        <f t="shared" si="117"/>
        <v>0.27348714060782559</v>
      </c>
    </row>
    <row r="102" spans="1:17">
      <c r="A102" s="9">
        <v>8</v>
      </c>
      <c r="B102" s="15" t="s">
        <v>182</v>
      </c>
      <c r="C102" s="17">
        <f t="shared" ref="C102:H102" si="118">(C116-C117)/C121*1000</f>
        <v>-7.7177508269018738</v>
      </c>
      <c r="D102" s="17">
        <f t="shared" si="118"/>
        <v>4.5506257110352673</v>
      </c>
      <c r="E102" s="17">
        <f t="shared" si="118"/>
        <v>6.8728522336769755</v>
      </c>
      <c r="F102" s="17">
        <f t="shared" si="118"/>
        <v>1.1695906432748537</v>
      </c>
      <c r="G102" s="17">
        <f t="shared" si="118"/>
        <v>-28.402366863905325</v>
      </c>
      <c r="H102" s="17">
        <f t="shared" si="118"/>
        <v>-4.9875311720698257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0.50884967873903653</v>
      </c>
      <c r="M102" s="17">
        <f>(ATAN(D102/10)+3.1415/2)/3.1415*1.75</f>
        <v>1.1128952611670018</v>
      </c>
      <c r="N102" s="17">
        <f t="shared" si="117"/>
        <v>1.210428172803709</v>
      </c>
      <c r="O102" s="17">
        <f t="shared" si="117"/>
        <v>0.93985839717278019</v>
      </c>
      <c r="P102" s="17">
        <f t="shared" si="117"/>
        <v>0.18855505594862507</v>
      </c>
      <c r="Q102" s="17">
        <f t="shared" si="117"/>
        <v>0.61727699845767003</v>
      </c>
    </row>
    <row r="103" spans="1:17">
      <c r="A103" s="9">
        <v>9</v>
      </c>
      <c r="B103" s="15" t="s">
        <v>183</v>
      </c>
      <c r="C103" s="17">
        <f t="shared" ref="C103:G103" si="119">C118/C121*1000</f>
        <v>4.4101433296582142</v>
      </c>
      <c r="D103" s="17">
        <f t="shared" si="119"/>
        <v>4.5506257110352673</v>
      </c>
      <c r="E103" s="17">
        <f t="shared" si="119"/>
        <v>4.5819014891179846</v>
      </c>
      <c r="F103" s="17">
        <f t="shared" si="119"/>
        <v>4.6783625730994149</v>
      </c>
      <c r="G103" s="17">
        <f t="shared" si="119"/>
        <v>4.7337278106508878</v>
      </c>
      <c r="H103" s="17">
        <f t="shared" ref="H103" si="120">H118/H121*1000</f>
        <v>4.9875311720698257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121">IF(C103/$I103&gt;1,2^((1-$I103/C103)/LN(10/3)),2^(-LOG($I103/C103,10/3)))</f>
        <v>1.462139858886641</v>
      </c>
      <c r="M103" s="17">
        <f t="shared" si="121"/>
        <v>1.4710052994227347</v>
      </c>
      <c r="N103" s="17">
        <f t="shared" si="121"/>
        <v>1.4729120191248317</v>
      </c>
      <c r="O103" s="17">
        <f t="shared" si="121"/>
        <v>1.4786470200104362</v>
      </c>
      <c r="P103" s="17">
        <f t="shared" si="121"/>
        <v>1.4818427748532146</v>
      </c>
      <c r="Q103" s="17">
        <f t="shared" si="121"/>
        <v>1.4956634120065178</v>
      </c>
    </row>
    <row r="104" spans="1:17">
      <c r="A104" s="9">
        <v>10</v>
      </c>
      <c r="B104" s="15" t="s">
        <v>184</v>
      </c>
      <c r="C104" s="17">
        <f t="shared" ref="C104:G104" si="122">C119/C121*100</f>
        <v>0.11025358324145534</v>
      </c>
      <c r="D104" s="17">
        <f t="shared" si="122"/>
        <v>0.11376564277588168</v>
      </c>
      <c r="E104" s="17">
        <f t="shared" si="122"/>
        <v>0.11454753722794961</v>
      </c>
      <c r="F104" s="17">
        <f t="shared" si="122"/>
        <v>0.11695906432748539</v>
      </c>
      <c r="G104" s="17">
        <f t="shared" si="122"/>
        <v>0.1183431952662722</v>
      </c>
      <c r="H104" s="17">
        <f t="shared" ref="H104" si="123">H119/H121*100</f>
        <v>0.12468827930174563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121"/>
        <v>1.3697512378248409</v>
      </c>
      <c r="M104" s="17">
        <f t="shared" si="121"/>
        <v>1.3808360901244123</v>
      </c>
      <c r="N104" s="17">
        <f t="shared" si="121"/>
        <v>1.3832230618129515</v>
      </c>
      <c r="O104" s="17">
        <f t="shared" si="121"/>
        <v>1.3904087627434563</v>
      </c>
      <c r="P104" s="17">
        <f t="shared" si="121"/>
        <v>1.3944169362290872</v>
      </c>
      <c r="Q104" s="17">
        <f t="shared" si="121"/>
        <v>1.4117841637508102</v>
      </c>
    </row>
    <row r="105" spans="1:17">
      <c r="A105" s="9">
        <v>11</v>
      </c>
      <c r="B105" s="15" t="s">
        <v>185</v>
      </c>
      <c r="C105" s="17">
        <f t="shared" ref="C105:G105" si="124">C120/C121*1000</f>
        <v>5.5126791620727671</v>
      </c>
      <c r="D105" s="17">
        <f t="shared" si="124"/>
        <v>5.6882821387940838</v>
      </c>
      <c r="E105" s="17">
        <f t="shared" si="124"/>
        <v>4.5819014891179846</v>
      </c>
      <c r="F105" s="17">
        <f t="shared" si="124"/>
        <v>4.6783625730994149</v>
      </c>
      <c r="G105" s="17">
        <f t="shared" si="124"/>
        <v>4.7337278106508878</v>
      </c>
      <c r="H105" s="17">
        <f t="shared" ref="H105" si="125">H120/H121*1000</f>
        <v>4.9875311720698257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121"/>
        <v>1.0550009292695821</v>
      </c>
      <c r="M105" s="17">
        <f t="shared" si="121"/>
        <v>1.0721454278352989</v>
      </c>
      <c r="N105" s="17">
        <f t="shared" si="121"/>
        <v>0.95096903144798794</v>
      </c>
      <c r="O105" s="17">
        <f t="shared" si="121"/>
        <v>0.96244414025452663</v>
      </c>
      <c r="P105" s="17">
        <f t="shared" si="121"/>
        <v>0.96898510811689376</v>
      </c>
      <c r="Q105" s="17">
        <f t="shared" si="121"/>
        <v>0.99856353721710134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6</v>
      </c>
      <c r="D107" s="17">
        <v>5</v>
      </c>
      <c r="E107" s="17">
        <v>5</v>
      </c>
      <c r="F107" s="17">
        <v>5</v>
      </c>
      <c r="G107" s="17">
        <v>5</v>
      </c>
      <c r="H107" s="17">
        <v>4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5</v>
      </c>
      <c r="D108" s="17">
        <v>5</v>
      </c>
      <c r="E108" s="17">
        <v>5</v>
      </c>
      <c r="F108" s="17">
        <v>4</v>
      </c>
      <c r="G108" s="17">
        <v>4</v>
      </c>
      <c r="H108" s="17">
        <v>4</v>
      </c>
      <c r="K108" s="15" t="s">
        <v>187</v>
      </c>
      <c r="L108" s="17">
        <f t="shared" ref="L108:L113" si="126">L95</f>
        <v>1.1509305781502188</v>
      </c>
      <c r="M108" s="17">
        <f t="shared" ref="M108:M113" si="127">N95</f>
        <v>1.0758553435228277</v>
      </c>
      <c r="N108" s="17">
        <f t="shared" ref="N108:N118" si="128">P95</f>
        <v>1.0933387408187107</v>
      </c>
      <c r="O108" s="17">
        <f>Q95</f>
        <v>0.99856353721710134</v>
      </c>
    </row>
    <row r="109" spans="1:17">
      <c r="A109" s="9">
        <v>3</v>
      </c>
      <c r="B109" s="10" t="s">
        <v>189</v>
      </c>
      <c r="C109" s="17">
        <v>1.3</v>
      </c>
      <c r="D109" s="17">
        <v>1.8</v>
      </c>
      <c r="E109" s="17">
        <v>2</v>
      </c>
      <c r="F109" s="17">
        <v>2.5</v>
      </c>
      <c r="G109" s="17">
        <v>2.5</v>
      </c>
      <c r="H109" s="17">
        <v>2.5</v>
      </c>
      <c r="K109" s="15" t="s">
        <v>190</v>
      </c>
      <c r="L109" s="17">
        <f t="shared" si="126"/>
        <v>1.1711388444317712</v>
      </c>
      <c r="M109" s="17">
        <f t="shared" si="127"/>
        <v>1.1896226302284998</v>
      </c>
      <c r="N109" s="17">
        <f t="shared" si="128"/>
        <v>1.0933387408187107</v>
      </c>
      <c r="O109" s="17">
        <f t="shared" ref="O109:O118" si="129">Q96</f>
        <v>1.1207430414644977</v>
      </c>
    </row>
    <row r="110" spans="1:17">
      <c r="A110" s="9">
        <v>4</v>
      </c>
      <c r="B110" s="10" t="s">
        <v>191</v>
      </c>
      <c r="C110" s="17">
        <v>34.1</v>
      </c>
      <c r="D110" s="17">
        <v>34.299999999999997</v>
      </c>
      <c r="E110" s="17">
        <v>32.799999999999997</v>
      </c>
      <c r="F110" s="17">
        <v>32.799999999999997</v>
      </c>
      <c r="G110" s="17">
        <v>32.799999999999997</v>
      </c>
      <c r="H110" s="17">
        <v>32.9</v>
      </c>
      <c r="K110" s="15" t="s">
        <v>192</v>
      </c>
      <c r="L110" s="17">
        <f t="shared" si="126"/>
        <v>0.82546571632824206</v>
      </c>
      <c r="M110" s="17">
        <f t="shared" si="127"/>
        <v>1.0758577037822372</v>
      </c>
      <c r="N110" s="17">
        <f t="shared" si="128"/>
        <v>1.205063415065037</v>
      </c>
      <c r="O110" s="17">
        <f t="shared" si="129"/>
        <v>1.2291671726800522</v>
      </c>
    </row>
    <row r="111" spans="1:17">
      <c r="A111" s="9">
        <v>5</v>
      </c>
      <c r="B111" s="10" t="s">
        <v>193</v>
      </c>
      <c r="C111" s="17">
        <v>6.8</v>
      </c>
      <c r="D111" s="17">
        <v>6.8</v>
      </c>
      <c r="E111" s="17">
        <v>6.8</v>
      </c>
      <c r="F111" s="17">
        <v>6.8</v>
      </c>
      <c r="G111" s="17">
        <v>8.4</v>
      </c>
      <c r="H111" s="17">
        <v>8.4</v>
      </c>
      <c r="K111" s="15" t="s">
        <v>194</v>
      </c>
      <c r="L111" s="17">
        <f t="shared" si="126"/>
        <v>1.1233610753162819</v>
      </c>
      <c r="M111" s="17">
        <f t="shared" si="127"/>
        <v>1.1230193939006945</v>
      </c>
      <c r="N111" s="17">
        <f t="shared" si="128"/>
        <v>1.1396998156509979</v>
      </c>
      <c r="O111" s="17">
        <f t="shared" si="129"/>
        <v>1.1672972538070712</v>
      </c>
    </row>
    <row r="112" spans="1:17">
      <c r="A112" s="9">
        <v>6</v>
      </c>
      <c r="B112" s="10" t="s">
        <v>195</v>
      </c>
      <c r="C112" s="17">
        <v>5649.4</v>
      </c>
      <c r="D112" s="17">
        <v>5526.1</v>
      </c>
      <c r="E112" s="17">
        <v>6465.8</v>
      </c>
      <c r="F112" s="17">
        <v>8872.7000000000007</v>
      </c>
      <c r="G112" s="17">
        <v>9350.9</v>
      </c>
      <c r="H112" s="17">
        <v>10300.6</v>
      </c>
      <c r="K112" s="15" t="s">
        <v>196</v>
      </c>
      <c r="L112" s="17">
        <f t="shared" si="126"/>
        <v>0.96332202792320332</v>
      </c>
      <c r="M112" s="17">
        <f t="shared" si="127"/>
        <v>0.98474635612749661</v>
      </c>
      <c r="N112" s="17">
        <f t="shared" si="128"/>
        <v>1.1189623925498278</v>
      </c>
      <c r="O112" s="17">
        <f t="shared" si="129"/>
        <v>1.1456575915810423</v>
      </c>
    </row>
    <row r="113" spans="1:17">
      <c r="A113" s="9">
        <v>7</v>
      </c>
      <c r="B113" s="10" t="s">
        <v>197</v>
      </c>
      <c r="C113" s="17">
        <v>5463.9</v>
      </c>
      <c r="D113" s="17">
        <v>5447.4</v>
      </c>
      <c r="E113" s="17">
        <v>6437.7</v>
      </c>
      <c r="F113" s="17">
        <v>8809.5</v>
      </c>
      <c r="G113" s="17">
        <v>10282.299999999999</v>
      </c>
      <c r="H113" s="17">
        <v>10469.700000000001</v>
      </c>
      <c r="K113" s="15" t="s">
        <v>198</v>
      </c>
      <c r="L113" s="17">
        <f t="shared" si="126"/>
        <v>1.1629018099533774</v>
      </c>
      <c r="M113" s="17">
        <f t="shared" si="127"/>
        <v>1.0288672775218757</v>
      </c>
      <c r="N113" s="17">
        <f t="shared" si="128"/>
        <v>0.51438004783693414</v>
      </c>
      <c r="O113" s="17">
        <f t="shared" si="129"/>
        <v>0.91716373742118373</v>
      </c>
    </row>
    <row r="114" spans="1:17">
      <c r="A114" s="9">
        <v>8</v>
      </c>
      <c r="B114" s="10" t="s">
        <v>199</v>
      </c>
      <c r="C114" s="17"/>
      <c r="D114" s="17"/>
      <c r="E114" s="17">
        <v>30</v>
      </c>
      <c r="F114" s="17">
        <v>15</v>
      </c>
      <c r="G114" s="17">
        <v>23</v>
      </c>
      <c r="H114" s="17">
        <v>19</v>
      </c>
      <c r="K114" s="15" t="s">
        <v>200</v>
      </c>
      <c r="L114" s="17">
        <f>N101</f>
        <v>0.19431603267750217</v>
      </c>
      <c r="M114" s="17">
        <f>O101</f>
        <v>0.36803872019595263</v>
      </c>
      <c r="N114" s="17">
        <f t="shared" si="128"/>
        <v>0.23308570776948695</v>
      </c>
      <c r="O114" s="17">
        <f t="shared" si="129"/>
        <v>0.27348714060782559</v>
      </c>
    </row>
    <row r="115" spans="1:17">
      <c r="A115" s="9">
        <v>9</v>
      </c>
      <c r="B115" s="10" t="s">
        <v>201</v>
      </c>
      <c r="C115" s="17"/>
      <c r="D115" s="17"/>
      <c r="E115" s="17">
        <v>6</v>
      </c>
      <c r="F115" s="17">
        <v>4</v>
      </c>
      <c r="G115" s="17">
        <v>4</v>
      </c>
      <c r="H115" s="17">
        <v>4</v>
      </c>
      <c r="K115" s="15" t="s">
        <v>202</v>
      </c>
      <c r="L115" s="17">
        <f>L102</f>
        <v>0.50884967873903653</v>
      </c>
      <c r="M115" s="17">
        <f>N102</f>
        <v>1.210428172803709</v>
      </c>
      <c r="N115" s="17">
        <f t="shared" si="128"/>
        <v>0.18855505594862507</v>
      </c>
      <c r="O115" s="17">
        <f t="shared" si="129"/>
        <v>0.61727699845767003</v>
      </c>
    </row>
    <row r="116" spans="1:17">
      <c r="A116" s="9">
        <v>10</v>
      </c>
      <c r="B116" s="10" t="s">
        <v>203</v>
      </c>
      <c r="C116" s="17">
        <v>25</v>
      </c>
      <c r="D116" s="17">
        <v>38</v>
      </c>
      <c r="E116" s="17">
        <v>39</v>
      </c>
      <c r="F116" s="17">
        <v>29</v>
      </c>
      <c r="G116" s="17">
        <v>19</v>
      </c>
      <c r="H116" s="17">
        <v>27</v>
      </c>
      <c r="K116" s="15" t="s">
        <v>204</v>
      </c>
      <c r="L116" s="17">
        <f>L103</f>
        <v>1.462139858886641</v>
      </c>
      <c r="M116" s="17">
        <f>N103</f>
        <v>1.4729120191248317</v>
      </c>
      <c r="N116" s="17">
        <f t="shared" si="128"/>
        <v>1.4818427748532146</v>
      </c>
      <c r="O116" s="17">
        <f t="shared" si="129"/>
        <v>1.4956634120065178</v>
      </c>
    </row>
    <row r="117" spans="1:17">
      <c r="A117" s="9">
        <v>11</v>
      </c>
      <c r="B117" s="10" t="s">
        <v>205</v>
      </c>
      <c r="C117" s="17">
        <v>32</v>
      </c>
      <c r="D117" s="17">
        <v>34</v>
      </c>
      <c r="E117" s="17">
        <v>33</v>
      </c>
      <c r="F117" s="17">
        <v>28</v>
      </c>
      <c r="G117" s="17">
        <v>43</v>
      </c>
      <c r="H117" s="17">
        <v>31</v>
      </c>
      <c r="K117" s="15" t="s">
        <v>206</v>
      </c>
      <c r="L117" s="17">
        <f>L104</f>
        <v>1.3697512378248409</v>
      </c>
      <c r="M117" s="17">
        <f>N104</f>
        <v>1.3832230618129515</v>
      </c>
      <c r="N117" s="17">
        <f t="shared" si="128"/>
        <v>1.3944169362290872</v>
      </c>
      <c r="O117" s="17">
        <f t="shared" si="129"/>
        <v>1.4117841637508102</v>
      </c>
    </row>
    <row r="118" spans="1:17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K118" s="15" t="s">
        <v>208</v>
      </c>
      <c r="L118" s="17">
        <f>L105</f>
        <v>1.0550009292695821</v>
      </c>
      <c r="M118" s="17">
        <f>N105</f>
        <v>0.95096903144798794</v>
      </c>
      <c r="N118" s="17">
        <f t="shared" si="128"/>
        <v>0.96898510811689376</v>
      </c>
      <c r="O118" s="17">
        <f t="shared" si="129"/>
        <v>0.99856353721710134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5</v>
      </c>
      <c r="D120" s="17">
        <v>5</v>
      </c>
      <c r="E120" s="17">
        <v>4</v>
      </c>
      <c r="F120" s="17">
        <v>4</v>
      </c>
      <c r="G120" s="21">
        <v>4</v>
      </c>
      <c r="H120" s="21">
        <v>4</v>
      </c>
    </row>
    <row r="121" spans="1:17">
      <c r="A121" s="9">
        <v>15</v>
      </c>
      <c r="B121" s="10" t="s">
        <v>213</v>
      </c>
      <c r="C121" s="17">
        <v>907</v>
      </c>
      <c r="D121" s="17">
        <v>879</v>
      </c>
      <c r="E121" s="17">
        <v>873</v>
      </c>
      <c r="F121" s="17">
        <v>855</v>
      </c>
      <c r="G121" s="17">
        <v>845</v>
      </c>
      <c r="H121" s="17">
        <v>802</v>
      </c>
    </row>
    <row r="123" spans="1:17" ht="16">
      <c r="A123" s="20" t="s">
        <v>395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G125" si="130">C137/C151*1000</f>
        <v>2.4437927663734116</v>
      </c>
      <c r="D125" s="17">
        <f t="shared" si="130"/>
        <v>2.7281746031746028</v>
      </c>
      <c r="E125" s="17">
        <f t="shared" si="130"/>
        <v>2.7562014532698571</v>
      </c>
      <c r="F125" s="17">
        <f t="shared" si="130"/>
        <v>2.7798837503158955</v>
      </c>
      <c r="G125" s="17">
        <f t="shared" si="130"/>
        <v>2.2883295194508011</v>
      </c>
      <c r="H125" s="17">
        <f t="shared" ref="H125" si="131">H137/H151*1000</f>
        <v>2.3213825122517409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132">IF(C125/$I125&gt;1,2^((1-$I125/C125)/LN(10/3)),2^(-LOG($I125/C125,10/3)))</f>
        <v>0.66222634630546817</v>
      </c>
      <c r="M125" s="17">
        <f t="shared" si="132"/>
        <v>0.70555389448288297</v>
      </c>
      <c r="N125" s="17">
        <f t="shared" si="132"/>
        <v>0.70971777432963412</v>
      </c>
      <c r="O125" s="17">
        <f t="shared" si="132"/>
        <v>0.71322221084613247</v>
      </c>
      <c r="P125" s="17">
        <f t="shared" si="132"/>
        <v>0.63763501219892971</v>
      </c>
      <c r="Q125" s="17">
        <f t="shared" si="132"/>
        <v>0.64292128326262787</v>
      </c>
    </row>
    <row r="126" spans="1:17">
      <c r="A126" s="9">
        <v>2</v>
      </c>
      <c r="B126" s="15" t="s">
        <v>176</v>
      </c>
      <c r="C126" s="17">
        <f t="shared" ref="C126:G126" si="133">C138/C151*1000</f>
        <v>2.1994134897360706</v>
      </c>
      <c r="D126" s="17">
        <f t="shared" si="133"/>
        <v>2.2321428571428572</v>
      </c>
      <c r="E126" s="17">
        <f t="shared" si="133"/>
        <v>2.2550739163117011</v>
      </c>
      <c r="F126" s="17">
        <f t="shared" si="133"/>
        <v>2.274450341167551</v>
      </c>
      <c r="G126" s="17">
        <f t="shared" si="133"/>
        <v>2.2883295194508011</v>
      </c>
      <c r="H126" s="17">
        <f t="shared" ref="H126" si="134">H138/H151*1000</f>
        <v>2.3213825122517409</v>
      </c>
      <c r="I126" s="18">
        <f>Показатели!$E$3</f>
        <v>4</v>
      </c>
      <c r="J126" s="9">
        <v>2</v>
      </c>
      <c r="K126" s="15" t="s">
        <v>176</v>
      </c>
      <c r="L126" s="17">
        <f t="shared" si="132"/>
        <v>0.70868919833264388</v>
      </c>
      <c r="M126" s="17">
        <f t="shared" si="132"/>
        <v>0.71474165619120567</v>
      </c>
      <c r="N126" s="17">
        <f t="shared" si="132"/>
        <v>0.71895975831085912</v>
      </c>
      <c r="O126" s="17">
        <f t="shared" si="132"/>
        <v>0.72250982979286105</v>
      </c>
      <c r="P126" s="17">
        <f t="shared" si="132"/>
        <v>0.72504483520721941</v>
      </c>
      <c r="Q126" s="17">
        <f t="shared" si="132"/>
        <v>0.73105577165034574</v>
      </c>
    </row>
    <row r="127" spans="1:17">
      <c r="A127" s="9">
        <v>3</v>
      </c>
      <c r="B127" s="15" t="s">
        <v>177</v>
      </c>
      <c r="C127" s="17">
        <f>C139/C151*1000+0.00001</f>
        <v>0.83089954056695992</v>
      </c>
      <c r="D127" s="17">
        <f>D139/D151*1000+0.00001</f>
        <v>0.94247031746031729</v>
      </c>
      <c r="E127" s="17">
        <f>E139/E151*1000+0.00001</f>
        <v>1.0273214507642197</v>
      </c>
      <c r="F127" s="17">
        <f>F139/F151*1000+0.00001</f>
        <v>1.0361484887541068</v>
      </c>
      <c r="G127" s="17">
        <f>G139/G151*1000</f>
        <v>1.0933129926264937</v>
      </c>
      <c r="H127" s="17">
        <f>H139/H151*1000+0.00001</f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132"/>
        <v>0.60307977618552833</v>
      </c>
      <c r="M127" s="17">
        <f t="shared" si="132"/>
        <v>0.64845149738581942</v>
      </c>
      <c r="N127" s="17">
        <f t="shared" si="132"/>
        <v>0.6814461870107007</v>
      </c>
      <c r="O127" s="17">
        <f t="shared" si="132"/>
        <v>0.68481099170423998</v>
      </c>
      <c r="P127" s="17">
        <f t="shared" si="132"/>
        <v>0.70631410695039543</v>
      </c>
      <c r="Q127" s="17">
        <f t="shared" si="132"/>
        <v>8.8737830999390996E-4</v>
      </c>
    </row>
    <row r="128" spans="1:17">
      <c r="A128" s="9">
        <v>4</v>
      </c>
      <c r="B128" s="15" t="s">
        <v>178</v>
      </c>
      <c r="C128" s="17">
        <f t="shared" ref="C128:G128" si="135">C140/C151*1000</f>
        <v>12.878787878787881</v>
      </c>
      <c r="D128" s="17">
        <f t="shared" si="135"/>
        <v>13.045634920634921</v>
      </c>
      <c r="E128" s="17">
        <f t="shared" si="135"/>
        <v>13.254823352543223</v>
      </c>
      <c r="F128" s="17">
        <f t="shared" si="135"/>
        <v>13.267626990144048</v>
      </c>
      <c r="G128" s="17">
        <f t="shared" si="135"/>
        <v>13.348588863463005</v>
      </c>
      <c r="H128" s="17">
        <f t="shared" ref="H128" si="136">H140/H151*1000</f>
        <v>13.541397988135156</v>
      </c>
      <c r="I128" s="18">
        <f>Показатели!$E$5</f>
        <v>30</v>
      </c>
      <c r="J128" s="9">
        <v>4</v>
      </c>
      <c r="K128" s="15" t="s">
        <v>178</v>
      </c>
      <c r="L128" s="17">
        <f t="shared" si="132"/>
        <v>0.61456838266798053</v>
      </c>
      <c r="M128" s="17">
        <f t="shared" si="132"/>
        <v>0.61913962866663697</v>
      </c>
      <c r="N128" s="17">
        <f t="shared" si="132"/>
        <v>0.62483603735754234</v>
      </c>
      <c r="O128" s="17">
        <f t="shared" si="132"/>
        <v>0.62518344975980122</v>
      </c>
      <c r="P128" s="17">
        <f t="shared" si="132"/>
        <v>0.62737697483691013</v>
      </c>
      <c r="Q128" s="17">
        <f t="shared" si="132"/>
        <v>0.63257820231761863</v>
      </c>
    </row>
    <row r="129" spans="1:17">
      <c r="A129" s="9">
        <v>5</v>
      </c>
      <c r="B129" s="15" t="s">
        <v>179</v>
      </c>
      <c r="C129" s="17">
        <f t="shared" ref="C129:G129" si="137">C141/C151*1000</f>
        <v>0.97751710654936463</v>
      </c>
      <c r="D129" s="17">
        <f t="shared" si="137"/>
        <v>1.066468253968254</v>
      </c>
      <c r="E129" s="17">
        <f t="shared" si="137"/>
        <v>1.0774242044600351</v>
      </c>
      <c r="F129" s="17">
        <f t="shared" si="137"/>
        <v>1.1624968410411927</v>
      </c>
      <c r="G129" s="17">
        <f t="shared" si="137"/>
        <v>1.1695906432748535</v>
      </c>
      <c r="H129" s="17">
        <f t="shared" ref="H129" si="138">H141/H151*1000</f>
        <v>1.1864843951508897</v>
      </c>
      <c r="I129" s="18">
        <f>Показатели!$E$6</f>
        <v>8</v>
      </c>
      <c r="J129" s="9">
        <v>5</v>
      </c>
      <c r="K129" s="15" t="s">
        <v>179</v>
      </c>
      <c r="L129" s="17">
        <f t="shared" si="132"/>
        <v>0.29811957823241619</v>
      </c>
      <c r="M129" s="17">
        <f t="shared" si="132"/>
        <v>0.313448470121718</v>
      </c>
      <c r="N129" s="17">
        <f t="shared" si="132"/>
        <v>0.31529831005306913</v>
      </c>
      <c r="O129" s="17">
        <f t="shared" si="132"/>
        <v>0.32939970179115358</v>
      </c>
      <c r="P129" s="17">
        <f t="shared" si="132"/>
        <v>0.3305554369702417</v>
      </c>
      <c r="Q129" s="17">
        <f t="shared" si="132"/>
        <v>0.33329588504472546</v>
      </c>
    </row>
    <row r="130" spans="1:17">
      <c r="A130" s="9">
        <v>6</v>
      </c>
      <c r="B130" s="15" t="s">
        <v>180</v>
      </c>
      <c r="C130" s="17">
        <f t="shared" ref="C130:G130" si="139">(C142-C143)/C142*100</f>
        <v>5.0606756819268162</v>
      </c>
      <c r="D130" s="17">
        <f t="shared" si="139"/>
        <v>-15.736239036427154</v>
      </c>
      <c r="E130" s="17">
        <f t="shared" si="139"/>
        <v>13.717585530616692</v>
      </c>
      <c r="F130" s="17">
        <f t="shared" si="139"/>
        <v>16.243696111924518</v>
      </c>
      <c r="G130" s="17">
        <f t="shared" si="139"/>
        <v>1.1725293132328307</v>
      </c>
      <c r="H130" s="17">
        <f t="shared" ref="H130" si="140">(H142-H143)/H142*100</f>
        <v>-13.801452784503631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141">(ATAN((C130+2.4)/10)+3.1415/2)/3.1415*1.75</f>
        <v>1.2320632808966945</v>
      </c>
      <c r="M130" s="17">
        <f t="shared" si="141"/>
        <v>0.35838384043652427</v>
      </c>
      <c r="N130" s="17">
        <f t="shared" si="141"/>
        <v>1.4406834476295347</v>
      </c>
      <c r="O130" s="17">
        <f t="shared" si="141"/>
        <v>1.475773597981942</v>
      </c>
      <c r="P130" s="17">
        <f t="shared" si="141"/>
        <v>1.0661388600643564</v>
      </c>
      <c r="Q130" s="17">
        <f t="shared" si="141"/>
        <v>0.40106066942441981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-3.0067652217489349</v>
      </c>
      <c r="F131" s="17">
        <f>(F145-F144)/F151*1000</f>
        <v>-3.5380338640384128</v>
      </c>
      <c r="G131" s="17">
        <f>(G145-G144)/G151*1000</f>
        <v>-1.779811848461734</v>
      </c>
      <c r="H131" s="17">
        <f>(H145-H144)/H151*1000</f>
        <v>-2.8372452927521281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142">(ATAN(E131/10)+3.1415/2)/3.1415*1.75</f>
        <v>0.71229576716597764</v>
      </c>
      <c r="O131" s="17">
        <f t="shared" si="142"/>
        <v>0.68556710381673236</v>
      </c>
      <c r="P131" s="17">
        <f t="shared" si="142"/>
        <v>0.77688146130475255</v>
      </c>
      <c r="Q131" s="17">
        <f t="shared" si="142"/>
        <v>0.72099604067496748</v>
      </c>
    </row>
    <row r="132" spans="1:17">
      <c r="A132" s="9">
        <v>8</v>
      </c>
      <c r="B132" s="15" t="s">
        <v>182</v>
      </c>
      <c r="C132" s="17">
        <f t="shared" ref="C132:H132" si="143">(C146-C147)/C151*1000</f>
        <v>-12.707722385141741</v>
      </c>
      <c r="D132" s="17">
        <f t="shared" si="143"/>
        <v>-6.9444444444444438</v>
      </c>
      <c r="E132" s="17">
        <f t="shared" si="143"/>
        <v>-5.5124029065397142</v>
      </c>
      <c r="F132" s="17">
        <f t="shared" si="143"/>
        <v>-2.5271670457417237</v>
      </c>
      <c r="G132" s="17">
        <f t="shared" si="143"/>
        <v>-12.458682939232139</v>
      </c>
      <c r="H132" s="17">
        <f t="shared" si="143"/>
        <v>-4.1269022440030954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0.37137426727061601</v>
      </c>
      <c r="M132" s="17">
        <f>(ATAN(D132/10)+3.1415/2)/3.1415*1.75</f>
        <v>0.53687222279764013</v>
      </c>
      <c r="N132" s="17">
        <f t="shared" si="142"/>
        <v>0.59435662463525352</v>
      </c>
      <c r="O132" s="17">
        <f t="shared" si="142"/>
        <v>0.73710906746781435</v>
      </c>
      <c r="P132" s="17">
        <f t="shared" si="142"/>
        <v>0.37674452519567492</v>
      </c>
      <c r="Q132" s="17">
        <f t="shared" si="142"/>
        <v>0.65696825399397107</v>
      </c>
    </row>
    <row r="133" spans="1:17">
      <c r="A133" s="9">
        <v>9</v>
      </c>
      <c r="B133" s="15" t="s">
        <v>183</v>
      </c>
      <c r="C133" s="17">
        <f t="shared" ref="C133:G133" si="144">C148/C151*1000</f>
        <v>0.97751710654936463</v>
      </c>
      <c r="D133" s="17">
        <f t="shared" si="144"/>
        <v>0.99206349206349198</v>
      </c>
      <c r="E133" s="17">
        <f t="shared" si="144"/>
        <v>1.0022550739163116</v>
      </c>
      <c r="F133" s="17">
        <f t="shared" si="144"/>
        <v>1.0108668182966893</v>
      </c>
      <c r="G133" s="17">
        <f t="shared" si="144"/>
        <v>1.0170353419781337</v>
      </c>
      <c r="H133" s="17">
        <f t="shared" ref="H133" si="145">H148/H151*1000</f>
        <v>1.0317255610007738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146">IF(C133/$I133&gt;1,2^((1-$I133/C133)/LN(10/3)),2^(-LOG($I133/C133,10/3)))</f>
        <v>0.78151220504826069</v>
      </c>
      <c r="M133" s="17">
        <f t="shared" si="146"/>
        <v>0.78818659728978879</v>
      </c>
      <c r="N133" s="17">
        <f t="shared" si="146"/>
        <v>0.79283814030244515</v>
      </c>
      <c r="O133" s="17">
        <f t="shared" si="146"/>
        <v>0.79675300763569323</v>
      </c>
      <c r="P133" s="17">
        <f t="shared" si="146"/>
        <v>0.79954850342686046</v>
      </c>
      <c r="Q133" s="17">
        <f t="shared" si="146"/>
        <v>0.80617710762334716</v>
      </c>
    </row>
    <row r="134" spans="1:17">
      <c r="A134" s="9">
        <v>10</v>
      </c>
      <c r="B134" s="15" t="s">
        <v>184</v>
      </c>
      <c r="C134" s="17">
        <f t="shared" ref="C134:G134" si="147">C149/C151*100</f>
        <v>9.7751710654936458E-2</v>
      </c>
      <c r="D134" s="17">
        <f t="shared" si="147"/>
        <v>9.9206349206349201E-2</v>
      </c>
      <c r="E134" s="17">
        <f t="shared" si="147"/>
        <v>0.10022550739163118</v>
      </c>
      <c r="F134" s="17">
        <f t="shared" si="147"/>
        <v>0.10108668182966893</v>
      </c>
      <c r="G134" s="17">
        <f t="shared" si="147"/>
        <v>0.10170353419781336</v>
      </c>
      <c r="H134" s="17">
        <f t="shared" ref="H134" si="148">H149/H151*100</f>
        <v>0.10317255610007739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146"/>
        <v>1.3247683048162862</v>
      </c>
      <c r="M134" s="17">
        <f t="shared" si="146"/>
        <v>1.3305008558326143</v>
      </c>
      <c r="N134" s="17">
        <f t="shared" si="146"/>
        <v>1.3344323593884337</v>
      </c>
      <c r="O134" s="17">
        <f t="shared" si="146"/>
        <v>1.3377014405441163</v>
      </c>
      <c r="P134" s="17">
        <f t="shared" si="146"/>
        <v>1.3400138478523649</v>
      </c>
      <c r="Q134" s="17">
        <f t="shared" si="146"/>
        <v>1.3454250220029895</v>
      </c>
    </row>
    <row r="135" spans="1:17">
      <c r="A135" s="9">
        <v>11</v>
      </c>
      <c r="B135" s="15" t="s">
        <v>185</v>
      </c>
      <c r="C135" s="17">
        <f t="shared" ref="C135:G135" si="149">C150/C151*1000</f>
        <v>1.9550342130987293</v>
      </c>
      <c r="D135" s="17">
        <f t="shared" si="149"/>
        <v>1.4880952380952379</v>
      </c>
      <c r="E135" s="17">
        <f t="shared" si="149"/>
        <v>1.0022550739163116</v>
      </c>
      <c r="F135" s="17">
        <f t="shared" si="149"/>
        <v>0.50543340914834467</v>
      </c>
      <c r="G135" s="17">
        <f t="shared" si="149"/>
        <v>0.50851767098906686</v>
      </c>
      <c r="H135" s="17">
        <f t="shared" ref="H135" si="150">H150/H151*1000</f>
        <v>0.51586278050038692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146"/>
        <v>0.58238978322527768</v>
      </c>
      <c r="M135" s="17">
        <f t="shared" si="146"/>
        <v>0.49771154910345156</v>
      </c>
      <c r="N135" s="17">
        <f t="shared" si="146"/>
        <v>0.39641907015122263</v>
      </c>
      <c r="O135" s="17">
        <f t="shared" si="146"/>
        <v>0.26729186268852562</v>
      </c>
      <c r="P135" s="17">
        <f t="shared" si="146"/>
        <v>0.26822968566502903</v>
      </c>
      <c r="Q135" s="17">
        <f t="shared" si="146"/>
        <v>0.27045342620409712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10</v>
      </c>
      <c r="D137" s="17">
        <v>11</v>
      </c>
      <c r="E137" s="17">
        <v>11</v>
      </c>
      <c r="F137" s="17">
        <v>11</v>
      </c>
      <c r="G137" s="17">
        <v>9</v>
      </c>
      <c r="H137" s="17">
        <v>9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9</v>
      </c>
      <c r="D138" s="17">
        <v>9</v>
      </c>
      <c r="E138" s="17">
        <v>9</v>
      </c>
      <c r="F138" s="17">
        <v>9</v>
      </c>
      <c r="G138" s="17">
        <v>9</v>
      </c>
      <c r="H138" s="17">
        <v>9</v>
      </c>
      <c r="K138" s="15" t="s">
        <v>187</v>
      </c>
      <c r="L138" s="17">
        <f t="shared" ref="L138:L143" si="151">L125</f>
        <v>0.66222634630546817</v>
      </c>
      <c r="M138" s="17">
        <f t="shared" ref="M138:M143" si="152">N125</f>
        <v>0.70971777432963412</v>
      </c>
      <c r="N138" s="17">
        <f t="shared" ref="N138:N148" si="153">P125</f>
        <v>0.63763501219892971</v>
      </c>
      <c r="O138" s="17">
        <f>Q125</f>
        <v>0.64292128326262787</v>
      </c>
    </row>
    <row r="139" spans="1:17">
      <c r="A139" s="9">
        <v>3</v>
      </c>
      <c r="B139" s="10" t="s">
        <v>189</v>
      </c>
      <c r="C139" s="17">
        <v>3.4</v>
      </c>
      <c r="D139" s="17">
        <v>3.8</v>
      </c>
      <c r="E139" s="17">
        <v>4.0999999999999996</v>
      </c>
      <c r="F139" s="17">
        <v>4.0999999999999996</v>
      </c>
      <c r="G139" s="17">
        <v>4.3</v>
      </c>
      <c r="H139" s="17">
        <v>0</v>
      </c>
      <c r="K139" s="15" t="s">
        <v>190</v>
      </c>
      <c r="L139" s="17">
        <f t="shared" si="151"/>
        <v>0.70868919833264388</v>
      </c>
      <c r="M139" s="17">
        <f t="shared" si="152"/>
        <v>0.71895975831085912</v>
      </c>
      <c r="N139" s="17">
        <f t="shared" si="153"/>
        <v>0.72504483520721941</v>
      </c>
      <c r="O139" s="17">
        <f t="shared" ref="O139:O148" si="154">Q126</f>
        <v>0.73105577165034574</v>
      </c>
    </row>
    <row r="140" spans="1:17">
      <c r="A140" s="9">
        <v>4</v>
      </c>
      <c r="B140" s="10" t="s">
        <v>191</v>
      </c>
      <c r="C140" s="17">
        <v>52.7</v>
      </c>
      <c r="D140" s="17">
        <v>52.6</v>
      </c>
      <c r="E140" s="17">
        <v>52.9</v>
      </c>
      <c r="F140" s="17">
        <v>52.5</v>
      </c>
      <c r="G140" s="17">
        <v>52.5</v>
      </c>
      <c r="H140" s="17">
        <v>52.5</v>
      </c>
      <c r="K140" s="15" t="s">
        <v>192</v>
      </c>
      <c r="L140" s="17">
        <f t="shared" si="151"/>
        <v>0.60307977618552833</v>
      </c>
      <c r="M140" s="17">
        <f t="shared" si="152"/>
        <v>0.6814461870107007</v>
      </c>
      <c r="N140" s="17">
        <f t="shared" si="153"/>
        <v>0.70631410695039543</v>
      </c>
      <c r="O140" s="17">
        <f t="shared" si="154"/>
        <v>8.8737830999390996E-4</v>
      </c>
    </row>
    <row r="141" spans="1:17">
      <c r="A141" s="9">
        <v>5</v>
      </c>
      <c r="B141" s="10" t="s">
        <v>193</v>
      </c>
      <c r="C141" s="17">
        <v>4</v>
      </c>
      <c r="D141" s="17">
        <v>4.3</v>
      </c>
      <c r="E141" s="17">
        <v>4.3</v>
      </c>
      <c r="F141" s="17">
        <v>4.5999999999999996</v>
      </c>
      <c r="G141" s="17">
        <v>4.5999999999999996</v>
      </c>
      <c r="H141" s="17">
        <v>4.5999999999999996</v>
      </c>
      <c r="K141" s="15" t="s">
        <v>194</v>
      </c>
      <c r="L141" s="17">
        <f t="shared" si="151"/>
        <v>0.61456838266798053</v>
      </c>
      <c r="M141" s="17">
        <f t="shared" si="152"/>
        <v>0.62483603735754234</v>
      </c>
      <c r="N141" s="17">
        <f t="shared" si="153"/>
        <v>0.62737697483691013</v>
      </c>
      <c r="O141" s="17">
        <f t="shared" si="154"/>
        <v>0.63257820231761863</v>
      </c>
    </row>
    <row r="142" spans="1:17">
      <c r="A142" s="9">
        <v>6</v>
      </c>
      <c r="B142" s="10" t="s">
        <v>195</v>
      </c>
      <c r="C142" s="17">
        <v>6485.3</v>
      </c>
      <c r="D142" s="17">
        <v>8186.2</v>
      </c>
      <c r="E142" s="17">
        <v>9178</v>
      </c>
      <c r="F142" s="17">
        <v>12294</v>
      </c>
      <c r="G142" s="17">
        <v>15522</v>
      </c>
      <c r="H142" s="17">
        <v>13216</v>
      </c>
      <c r="K142" s="15" t="s">
        <v>196</v>
      </c>
      <c r="L142" s="17">
        <f t="shared" si="151"/>
        <v>0.29811957823241619</v>
      </c>
      <c r="M142" s="17">
        <f t="shared" si="152"/>
        <v>0.31529831005306913</v>
      </c>
      <c r="N142" s="17">
        <f t="shared" si="153"/>
        <v>0.3305554369702417</v>
      </c>
      <c r="O142" s="17">
        <f t="shared" si="154"/>
        <v>0.33329588504472546</v>
      </c>
    </row>
    <row r="143" spans="1:17">
      <c r="A143" s="9">
        <v>7</v>
      </c>
      <c r="B143" s="10" t="s">
        <v>197</v>
      </c>
      <c r="C143" s="17">
        <v>6157.1</v>
      </c>
      <c r="D143" s="17">
        <v>9474.4</v>
      </c>
      <c r="E143" s="17">
        <v>7919</v>
      </c>
      <c r="F143" s="17">
        <v>10297</v>
      </c>
      <c r="G143" s="17">
        <v>15340</v>
      </c>
      <c r="H143" s="17">
        <v>15040</v>
      </c>
      <c r="K143" s="15" t="s">
        <v>198</v>
      </c>
      <c r="L143" s="17">
        <f t="shared" si="151"/>
        <v>1.2320632808966945</v>
      </c>
      <c r="M143" s="17">
        <f t="shared" si="152"/>
        <v>1.4406834476295347</v>
      </c>
      <c r="N143" s="17">
        <f t="shared" si="153"/>
        <v>1.0661388600643564</v>
      </c>
      <c r="O143" s="17">
        <f t="shared" si="154"/>
        <v>0.40106066942441981</v>
      </c>
    </row>
    <row r="144" spans="1:17">
      <c r="A144" s="9">
        <v>8</v>
      </c>
      <c r="B144" s="10" t="s">
        <v>199</v>
      </c>
      <c r="C144" s="17"/>
      <c r="D144" s="17"/>
      <c r="E144" s="17">
        <v>25</v>
      </c>
      <c r="F144" s="17">
        <v>31</v>
      </c>
      <c r="G144" s="17">
        <v>28</v>
      </c>
      <c r="H144" s="17">
        <v>20</v>
      </c>
      <c r="K144" s="15" t="s">
        <v>200</v>
      </c>
      <c r="L144" s="17">
        <f>N131</f>
        <v>0.71229576716597764</v>
      </c>
      <c r="M144" s="17">
        <f>O131</f>
        <v>0.68556710381673236</v>
      </c>
      <c r="N144" s="17">
        <f t="shared" si="153"/>
        <v>0.77688146130475255</v>
      </c>
      <c r="O144" s="17">
        <f t="shared" si="154"/>
        <v>0.72099604067496748</v>
      </c>
    </row>
    <row r="145" spans="1:17">
      <c r="A145" s="9">
        <v>9</v>
      </c>
      <c r="B145" s="10" t="s">
        <v>201</v>
      </c>
      <c r="C145" s="17"/>
      <c r="D145" s="17"/>
      <c r="E145" s="17">
        <v>13</v>
      </c>
      <c r="F145" s="17">
        <v>17</v>
      </c>
      <c r="G145" s="17">
        <v>21</v>
      </c>
      <c r="H145" s="17">
        <v>9</v>
      </c>
      <c r="K145" s="15" t="s">
        <v>202</v>
      </c>
      <c r="L145" s="17">
        <f>L132</f>
        <v>0.37137426727061601</v>
      </c>
      <c r="M145" s="17">
        <f>N132</f>
        <v>0.59435662463525352</v>
      </c>
      <c r="N145" s="17">
        <f t="shared" si="153"/>
        <v>0.37674452519567492</v>
      </c>
      <c r="O145" s="17">
        <f t="shared" si="154"/>
        <v>0.65696825399397107</v>
      </c>
    </row>
    <row r="146" spans="1:17">
      <c r="A146" s="9">
        <v>10</v>
      </c>
      <c r="B146" s="10" t="s">
        <v>203</v>
      </c>
      <c r="C146" s="17">
        <v>47</v>
      </c>
      <c r="D146" s="17">
        <v>43</v>
      </c>
      <c r="E146" s="17">
        <v>46</v>
      </c>
      <c r="F146" s="17">
        <v>49</v>
      </c>
      <c r="G146" s="17">
        <v>29</v>
      </c>
      <c r="H146" s="17">
        <v>41</v>
      </c>
      <c r="K146" s="15" t="s">
        <v>204</v>
      </c>
      <c r="L146" s="17">
        <f>L133</f>
        <v>0.78151220504826069</v>
      </c>
      <c r="M146" s="17">
        <f>N133</f>
        <v>0.79283814030244515</v>
      </c>
      <c r="N146" s="17">
        <f t="shared" si="153"/>
        <v>0.79954850342686046</v>
      </c>
      <c r="O146" s="17">
        <f t="shared" si="154"/>
        <v>0.80617710762334716</v>
      </c>
    </row>
    <row r="147" spans="1:17">
      <c r="A147" s="9">
        <v>11</v>
      </c>
      <c r="B147" s="10" t="s">
        <v>205</v>
      </c>
      <c r="C147" s="17">
        <v>99</v>
      </c>
      <c r="D147" s="17">
        <v>71</v>
      </c>
      <c r="E147" s="17">
        <v>68</v>
      </c>
      <c r="F147" s="17">
        <v>59</v>
      </c>
      <c r="G147" s="17">
        <v>78</v>
      </c>
      <c r="H147" s="17">
        <v>57</v>
      </c>
      <c r="K147" s="15" t="s">
        <v>206</v>
      </c>
      <c r="L147" s="17">
        <f>L134</f>
        <v>1.3247683048162862</v>
      </c>
      <c r="M147" s="17">
        <f>N134</f>
        <v>1.3344323593884337</v>
      </c>
      <c r="N147" s="17">
        <f t="shared" si="153"/>
        <v>1.3400138478523649</v>
      </c>
      <c r="O147" s="17">
        <f t="shared" si="154"/>
        <v>1.3454250220029895</v>
      </c>
    </row>
    <row r="148" spans="1:17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K148" s="15" t="s">
        <v>208</v>
      </c>
      <c r="L148" s="17">
        <f>L135</f>
        <v>0.58238978322527768</v>
      </c>
      <c r="M148" s="17">
        <f>N135</f>
        <v>0.39641907015122263</v>
      </c>
      <c r="N148" s="17">
        <f t="shared" si="153"/>
        <v>0.26822968566502903</v>
      </c>
      <c r="O148" s="17">
        <f t="shared" si="154"/>
        <v>0.27045342620409712</v>
      </c>
    </row>
    <row r="149" spans="1:17">
      <c r="A149" s="9">
        <v>13</v>
      </c>
      <c r="B149" s="10" t="s">
        <v>209</v>
      </c>
      <c r="C149" s="17">
        <v>4</v>
      </c>
      <c r="D149" s="17">
        <v>4</v>
      </c>
      <c r="E149" s="17">
        <v>4</v>
      </c>
      <c r="F149" s="17">
        <v>4</v>
      </c>
      <c r="G149" s="21">
        <v>4</v>
      </c>
      <c r="H149" s="21">
        <v>4</v>
      </c>
    </row>
    <row r="150" spans="1:17">
      <c r="A150" s="9">
        <v>14</v>
      </c>
      <c r="B150" s="10" t="s">
        <v>211</v>
      </c>
      <c r="C150" s="17">
        <v>8</v>
      </c>
      <c r="D150" s="17">
        <v>6</v>
      </c>
      <c r="E150" s="17">
        <v>4</v>
      </c>
      <c r="F150" s="17">
        <v>2</v>
      </c>
      <c r="G150" s="21">
        <v>2</v>
      </c>
      <c r="H150" s="21">
        <v>2</v>
      </c>
    </row>
    <row r="151" spans="1:17">
      <c r="A151" s="9">
        <v>15</v>
      </c>
      <c r="B151" s="10" t="s">
        <v>213</v>
      </c>
      <c r="C151" s="17">
        <v>4092</v>
      </c>
      <c r="D151" s="17">
        <v>4032</v>
      </c>
      <c r="E151" s="17">
        <v>3991</v>
      </c>
      <c r="F151" s="17">
        <v>3957</v>
      </c>
      <c r="G151" s="17">
        <v>3933</v>
      </c>
      <c r="H151" s="17">
        <v>3877</v>
      </c>
    </row>
    <row r="153" spans="1:17" ht="16">
      <c r="A153" s="20" t="s">
        <v>396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G155" si="155">C167/C181*1000</f>
        <v>5.4000981836033377</v>
      </c>
      <c r="D155" s="17">
        <f t="shared" si="155"/>
        <v>4.4798407167745147</v>
      </c>
      <c r="E155" s="17">
        <f t="shared" si="155"/>
        <v>4.9652432969215496</v>
      </c>
      <c r="F155" s="17">
        <f t="shared" si="155"/>
        <v>4.4356826022671267</v>
      </c>
      <c r="G155" s="17">
        <f t="shared" si="155"/>
        <v>3.9820806371329018</v>
      </c>
      <c r="H155" s="17">
        <f t="shared" ref="H155" si="156">H167/H181*1000</f>
        <v>4.0404040404040407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57">IF(C155/$I155&gt;1,2^((1-$I155/C155)/LN(10/3)),2^(-LOG($I155/C155,10/3)))</f>
        <v>1.0435781839168339</v>
      </c>
      <c r="M155" s="17">
        <f t="shared" si="157"/>
        <v>0.93871560519536901</v>
      </c>
      <c r="N155" s="17">
        <f t="shared" si="157"/>
        <v>0.99599207633148013</v>
      </c>
      <c r="O155" s="17">
        <f t="shared" si="157"/>
        <v>0.93337731424801496</v>
      </c>
      <c r="P155" s="17">
        <f t="shared" si="157"/>
        <v>0.87717183627323991</v>
      </c>
      <c r="Q155" s="17">
        <f t="shared" si="157"/>
        <v>0.88454551297612816</v>
      </c>
    </row>
    <row r="156" spans="1:17">
      <c r="A156" s="9">
        <v>2</v>
      </c>
      <c r="B156" s="15" t="s">
        <v>176</v>
      </c>
      <c r="C156" s="17">
        <f t="shared" ref="C156:G156" si="158">C168/C181*1000</f>
        <v>1.4727540500736376</v>
      </c>
      <c r="D156" s="17">
        <f t="shared" si="158"/>
        <v>1.4932802389248383</v>
      </c>
      <c r="E156" s="17">
        <f t="shared" si="158"/>
        <v>1.4895729890764648</v>
      </c>
      <c r="F156" s="17">
        <f t="shared" si="158"/>
        <v>1.4785608674223756</v>
      </c>
      <c r="G156" s="17">
        <f t="shared" si="158"/>
        <v>1.4932802389248383</v>
      </c>
      <c r="H156" s="17">
        <f t="shared" ref="H156" si="159">H168/H181*1000</f>
        <v>1.5151515151515151</v>
      </c>
      <c r="I156" s="18">
        <f>Показатели!$E$3</f>
        <v>4</v>
      </c>
      <c r="J156" s="9">
        <v>2</v>
      </c>
      <c r="K156" s="15" t="s">
        <v>176</v>
      </c>
      <c r="L156" s="17">
        <f t="shared" si="157"/>
        <v>0.56257368313658063</v>
      </c>
      <c r="M156" s="17">
        <f t="shared" si="157"/>
        <v>0.56707447334500616</v>
      </c>
      <c r="N156" s="17">
        <f t="shared" si="157"/>
        <v>0.5662635340248231</v>
      </c>
      <c r="O156" s="17">
        <f t="shared" si="157"/>
        <v>0.56384963239128283</v>
      </c>
      <c r="P156" s="17">
        <f t="shared" si="157"/>
        <v>0.56707447334500616</v>
      </c>
      <c r="Q156" s="17">
        <f t="shared" si="157"/>
        <v>0.57184141142942069</v>
      </c>
    </row>
    <row r="157" spans="1:17">
      <c r="A157" s="9">
        <v>3</v>
      </c>
      <c r="B157" s="15" t="s">
        <v>177</v>
      </c>
      <c r="C157" s="17">
        <f>C169/C181*1000+0.00001</f>
        <v>0.29456081001472756</v>
      </c>
      <c r="D157" s="17">
        <f>D169/D181*1000+0.00001</f>
        <v>0.14933802389248382</v>
      </c>
      <c r="E157" s="17">
        <f>E169/E181*1000+0.00001</f>
        <v>0.19861973187686197</v>
      </c>
      <c r="F157" s="17">
        <f>F169/F181*1000+0.00001</f>
        <v>6.0621095564317393</v>
      </c>
      <c r="G157" s="17">
        <f>G169/G181*1000</f>
        <v>6.4211050273768047</v>
      </c>
      <c r="H157" s="17">
        <f>H169/H181*1000</f>
        <v>3.6363636363636362</v>
      </c>
      <c r="I157" s="18">
        <f>Показатели!$E$4</f>
        <v>2</v>
      </c>
      <c r="J157" s="9">
        <v>3</v>
      </c>
      <c r="K157" s="15" t="s">
        <v>177</v>
      </c>
      <c r="L157" s="17">
        <f t="shared" si="157"/>
        <v>0.33196111524080935</v>
      </c>
      <c r="M157" s="17">
        <f t="shared" si="157"/>
        <v>0.22451645544126719</v>
      </c>
      <c r="N157" s="17">
        <f t="shared" si="157"/>
        <v>0.26457684274269494</v>
      </c>
      <c r="O157" s="17">
        <f t="shared" si="157"/>
        <v>1.4707570526485407</v>
      </c>
      <c r="P157" s="17">
        <f t="shared" si="157"/>
        <v>1.4864586240262903</v>
      </c>
      <c r="Q157" s="17">
        <f t="shared" si="157"/>
        <v>1.295727727589207</v>
      </c>
    </row>
    <row r="158" spans="1:17">
      <c r="A158" s="9">
        <v>4</v>
      </c>
      <c r="B158" s="15" t="s">
        <v>178</v>
      </c>
      <c r="C158" s="17">
        <f t="shared" ref="C158:G158" si="160">C170/C181*1000</f>
        <v>35.640648011782034</v>
      </c>
      <c r="D158" s="17">
        <f t="shared" si="160"/>
        <v>36.137381781981077</v>
      </c>
      <c r="E158" s="17">
        <f t="shared" si="160"/>
        <v>36.097318768619665</v>
      </c>
      <c r="F158" s="17">
        <f t="shared" si="160"/>
        <v>36.323311976343021</v>
      </c>
      <c r="G158" s="17">
        <f t="shared" si="160"/>
        <v>36.784469885515179</v>
      </c>
      <c r="H158" s="17">
        <f t="shared" ref="H158" si="161">H170/H181*1000</f>
        <v>37.424242424242422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57"/>
        <v>1.0953954998732389</v>
      </c>
      <c r="M158" s="17">
        <f t="shared" si="157"/>
        <v>1.1027164873251019</v>
      </c>
      <c r="N158" s="17">
        <f t="shared" si="157"/>
        <v>1.1021317097501184</v>
      </c>
      <c r="O158" s="17">
        <f t="shared" si="157"/>
        <v>1.1054175400092547</v>
      </c>
      <c r="P158" s="17">
        <f t="shared" si="157"/>
        <v>1.1120267750774178</v>
      </c>
      <c r="Q158" s="17">
        <f t="shared" si="157"/>
        <v>1.1209886216442577</v>
      </c>
    </row>
    <row r="159" spans="1:17">
      <c r="A159" s="9">
        <v>5</v>
      </c>
      <c r="B159" s="15" t="s">
        <v>179</v>
      </c>
      <c r="C159" s="17">
        <f t="shared" ref="C159:G159" si="162">C171/C181*1000</f>
        <v>15.365733922434954</v>
      </c>
      <c r="D159" s="17">
        <f t="shared" si="162"/>
        <v>15.579890492782479</v>
      </c>
      <c r="E159" s="17">
        <f t="shared" si="162"/>
        <v>15.541211519364451</v>
      </c>
      <c r="F159" s="17">
        <f t="shared" si="162"/>
        <v>15.426318383440117</v>
      </c>
      <c r="G159" s="17">
        <f t="shared" si="162"/>
        <v>15.579890492782479</v>
      </c>
      <c r="H159" s="17">
        <f t="shared" ref="H159" si="163">H171/H181*1000</f>
        <v>23.080808080808083</v>
      </c>
      <c r="I159" s="18">
        <f>Показатели!$E$6</f>
        <v>8</v>
      </c>
      <c r="J159" s="9">
        <v>5</v>
      </c>
      <c r="K159" s="15" t="s">
        <v>179</v>
      </c>
      <c r="L159" s="17">
        <f t="shared" si="157"/>
        <v>1.3178163920055244</v>
      </c>
      <c r="M159" s="17">
        <f t="shared" si="157"/>
        <v>1.3232571869127778</v>
      </c>
      <c r="N159" s="17">
        <f t="shared" si="157"/>
        <v>1.3222839715743517</v>
      </c>
      <c r="O159" s="17">
        <f t="shared" si="157"/>
        <v>1.3193686180751039</v>
      </c>
      <c r="P159" s="17">
        <f t="shared" si="157"/>
        <v>1.3232571869127778</v>
      </c>
      <c r="Q159" s="17">
        <f t="shared" si="157"/>
        <v>1.4566925178135071</v>
      </c>
    </row>
    <row r="160" spans="1:17">
      <c r="A160" s="9">
        <v>6</v>
      </c>
      <c r="B160" s="15" t="s">
        <v>180</v>
      </c>
      <c r="C160" s="17">
        <f t="shared" ref="C160:G160" si="164">(C172-C173)/C172*100</f>
        <v>10.030281801541216</v>
      </c>
      <c r="D160" s="17">
        <f t="shared" si="164"/>
        <v>-6.2785339871491415</v>
      </c>
      <c r="E160" s="17">
        <f t="shared" si="164"/>
        <v>10.495730206976402</v>
      </c>
      <c r="F160" s="17">
        <f t="shared" si="164"/>
        <v>-9.4543490005402492E-2</v>
      </c>
      <c r="G160" s="17">
        <f t="shared" si="164"/>
        <v>1.1935926202941873</v>
      </c>
      <c r="H160" s="17">
        <f t="shared" ref="H160" si="165">(H172-H173)/H172*100</f>
        <v>-4.7032076370588003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66">(ATAN((C160+2.4)/10)+3.1415/2)/3.1415*1.75</f>
        <v>1.3726347109145225</v>
      </c>
      <c r="M160" s="17">
        <f t="shared" si="166"/>
        <v>0.6688929973082941</v>
      </c>
      <c r="N160" s="17">
        <f t="shared" si="166"/>
        <v>1.3825946378419405</v>
      </c>
      <c r="O160" s="17">
        <f t="shared" si="166"/>
        <v>1.0012220227107134</v>
      </c>
      <c r="P160" s="17">
        <f t="shared" si="166"/>
        <v>1.0671787103892927</v>
      </c>
      <c r="Q160" s="17">
        <f t="shared" si="166"/>
        <v>0.74889693607155616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-8.9374379344587886</v>
      </c>
      <c r="F161" s="17">
        <f>(F175-F174)/F181*1000</f>
        <v>-6.4070970921636272</v>
      </c>
      <c r="G161" s="17">
        <f>(G175-G174)/G181*1000</f>
        <v>-17.421602787456447</v>
      </c>
      <c r="H161" s="17">
        <f>(H175-H174)/H181*1000</f>
        <v>-11.111111111111111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67">(ATAN(E161/10)+3.1415/2)/3.1415*1.75</f>
        <v>0.46871040635362848</v>
      </c>
      <c r="O161" s="17">
        <f t="shared" si="167"/>
        <v>0.55757873778225142</v>
      </c>
      <c r="P161" s="17">
        <f t="shared" si="167"/>
        <v>0.29024770906328051</v>
      </c>
      <c r="Q161" s="17">
        <f t="shared" si="167"/>
        <v>0.40819524311167199</v>
      </c>
    </row>
    <row r="162" spans="1:17">
      <c r="A162" s="9">
        <v>8</v>
      </c>
      <c r="B162" s="15" t="s">
        <v>182</v>
      </c>
      <c r="C162" s="17">
        <f t="shared" ref="C162:H162" si="168">(C176-C177)/C181*1000</f>
        <v>0.49091801669121254</v>
      </c>
      <c r="D162" s="17">
        <f t="shared" si="168"/>
        <v>10.452961672473869</v>
      </c>
      <c r="E162" s="17">
        <f t="shared" si="168"/>
        <v>16.38530287984111</v>
      </c>
      <c r="F162" s="17">
        <f t="shared" si="168"/>
        <v>-3.4499753573188765</v>
      </c>
      <c r="G162" s="17">
        <f t="shared" si="168"/>
        <v>2.9865604778496766</v>
      </c>
      <c r="H162" s="17">
        <f t="shared" si="168"/>
        <v>-4.0404040404040407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0.90232507958342423</v>
      </c>
      <c r="M162" s="17">
        <f>(ATAN(D162/10)+3.1415/2)/3.1415*1.75</f>
        <v>1.3248477924468081</v>
      </c>
      <c r="N162" s="17">
        <f t="shared" si="167"/>
        <v>1.4447794397203202</v>
      </c>
      <c r="O162" s="17">
        <f t="shared" si="167"/>
        <v>0.68993876809490906</v>
      </c>
      <c r="P162" s="17">
        <f t="shared" si="167"/>
        <v>1.0366714536236885</v>
      </c>
      <c r="Q162" s="17">
        <f t="shared" si="167"/>
        <v>0.66109801307614724</v>
      </c>
    </row>
    <row r="163" spans="1:17">
      <c r="A163" s="9">
        <v>9</v>
      </c>
      <c r="B163" s="15" t="s">
        <v>183</v>
      </c>
      <c r="C163" s="17">
        <f t="shared" ref="C163:G163" si="169">C178/C181*1000</f>
        <v>3.4364261168384878</v>
      </c>
      <c r="D163" s="17">
        <f t="shared" si="169"/>
        <v>3.484320557491289</v>
      </c>
      <c r="E163" s="17">
        <f t="shared" si="169"/>
        <v>3.4756703078450841</v>
      </c>
      <c r="F163" s="17">
        <f t="shared" si="169"/>
        <v>3.4499753573188765</v>
      </c>
      <c r="G163" s="17">
        <f t="shared" si="169"/>
        <v>3.484320557491289</v>
      </c>
      <c r="H163" s="17">
        <f t="shared" ref="H163" si="170">H178/H181*1000</f>
        <v>3.5353535353535355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71">IF(C163/$I163&gt;1,2^((1-$I163/C163)/LN(10/3)),2^(-LOG($I163/C163,10/3)))</f>
        <v>1.3832230618129515</v>
      </c>
      <c r="M163" s="17">
        <f t="shared" si="171"/>
        <v>1.3880093909835496</v>
      </c>
      <c r="N163" s="17">
        <f t="shared" si="171"/>
        <v>1.387153476306227</v>
      </c>
      <c r="O163" s="17">
        <f t="shared" si="171"/>
        <v>1.3845888977664467</v>
      </c>
      <c r="P163" s="17">
        <f t="shared" si="171"/>
        <v>1.3880093909835496</v>
      </c>
      <c r="Q163" s="17">
        <f t="shared" si="171"/>
        <v>1.3929841210178195</v>
      </c>
    </row>
    <row r="164" spans="1:17">
      <c r="A164" s="9">
        <v>10</v>
      </c>
      <c r="B164" s="15" t="s">
        <v>184</v>
      </c>
      <c r="C164" s="17">
        <f t="shared" ref="C164:G164" si="172">C179/C181*100</f>
        <v>0.14727540500736377</v>
      </c>
      <c r="D164" s="17">
        <f t="shared" si="172"/>
        <v>0.14932802389248384</v>
      </c>
      <c r="E164" s="17">
        <f t="shared" si="172"/>
        <v>0.14895729890764647</v>
      </c>
      <c r="F164" s="17">
        <f t="shared" si="172"/>
        <v>0.14785608674223755</v>
      </c>
      <c r="G164" s="17">
        <f t="shared" si="172"/>
        <v>0.14932802389248384</v>
      </c>
      <c r="H164" s="17">
        <f t="shared" ref="H164" si="173">H179/H181*100</f>
        <v>0.15151515151515152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71"/>
        <v>1.4626660649579701</v>
      </c>
      <c r="M164" s="17">
        <f t="shared" si="171"/>
        <v>1.4666010608718407</v>
      </c>
      <c r="N164" s="17">
        <f t="shared" si="171"/>
        <v>1.465897607432237</v>
      </c>
      <c r="O164" s="17">
        <f t="shared" si="171"/>
        <v>1.4637892709297395</v>
      </c>
      <c r="P164" s="17">
        <f t="shared" si="171"/>
        <v>1.4666010608718407</v>
      </c>
      <c r="Q164" s="17">
        <f t="shared" si="171"/>
        <v>1.4706877528650977</v>
      </c>
    </row>
    <row r="165" spans="1:17">
      <c r="A165" s="9">
        <v>11</v>
      </c>
      <c r="B165" s="15" t="s">
        <v>185</v>
      </c>
      <c r="C165" s="17">
        <f t="shared" ref="C165:G165" si="174">C180/C181*1000</f>
        <v>4.909180166912126</v>
      </c>
      <c r="D165" s="17">
        <f t="shared" si="174"/>
        <v>4.9776007964161266</v>
      </c>
      <c r="E165" s="17">
        <f t="shared" si="174"/>
        <v>2.4826216484607748</v>
      </c>
      <c r="F165" s="17">
        <f t="shared" si="174"/>
        <v>2.4642681123706258</v>
      </c>
      <c r="G165" s="17">
        <f t="shared" si="174"/>
        <v>2.4888003982080633</v>
      </c>
      <c r="H165" s="17">
        <f t="shared" ref="H165" si="175">H180/H181*1000</f>
        <v>2.5252525252525255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71"/>
        <v>0.98950205529584478</v>
      </c>
      <c r="M165" s="17">
        <f t="shared" si="171"/>
        <v>0.99741842482252074</v>
      </c>
      <c r="N165" s="17">
        <f t="shared" si="171"/>
        <v>0.66826375239082847</v>
      </c>
      <c r="O165" s="17">
        <f t="shared" si="171"/>
        <v>0.66541503820281345</v>
      </c>
      <c r="P165" s="17">
        <f t="shared" si="171"/>
        <v>0.66922076501923278</v>
      </c>
      <c r="Q165" s="17">
        <f t="shared" si="171"/>
        <v>0.67484636465667303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11</v>
      </c>
      <c r="D167" s="17">
        <v>9</v>
      </c>
      <c r="E167" s="17">
        <v>10</v>
      </c>
      <c r="F167" s="17">
        <v>9</v>
      </c>
      <c r="G167" s="17">
        <v>8</v>
      </c>
      <c r="H167" s="17">
        <v>8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3</v>
      </c>
      <c r="K168" s="15" t="s">
        <v>187</v>
      </c>
      <c r="L168" s="17">
        <f t="shared" ref="L168:L173" si="176">L155</f>
        <v>1.0435781839168339</v>
      </c>
      <c r="M168" s="17">
        <f t="shared" ref="M168:M173" si="177">N155</f>
        <v>0.99599207633148013</v>
      </c>
      <c r="N168" s="17">
        <f t="shared" ref="N168:N178" si="178">P155</f>
        <v>0.87717183627323991</v>
      </c>
      <c r="O168" s="17">
        <f>Q155</f>
        <v>0.88454551297612816</v>
      </c>
    </row>
    <row r="169" spans="1:17">
      <c r="A169" s="9">
        <v>3</v>
      </c>
      <c r="B169" s="10" t="s">
        <v>189</v>
      </c>
      <c r="C169" s="17">
        <v>0.6</v>
      </c>
      <c r="D169" s="17">
        <v>0.3</v>
      </c>
      <c r="E169" s="17">
        <v>0.4</v>
      </c>
      <c r="F169" s="17">
        <v>12.3</v>
      </c>
      <c r="G169" s="17">
        <v>12.9</v>
      </c>
      <c r="H169" s="17">
        <v>7.2</v>
      </c>
      <c r="K169" s="15" t="s">
        <v>190</v>
      </c>
      <c r="L169" s="17">
        <f t="shared" si="176"/>
        <v>0.56257368313658063</v>
      </c>
      <c r="M169" s="17">
        <f t="shared" si="177"/>
        <v>0.5662635340248231</v>
      </c>
      <c r="N169" s="17">
        <f t="shared" si="178"/>
        <v>0.56707447334500616</v>
      </c>
      <c r="O169" s="17">
        <f t="shared" ref="O169:O178" si="179">Q156</f>
        <v>0.57184141142942069</v>
      </c>
    </row>
    <row r="170" spans="1:17">
      <c r="A170" s="9">
        <v>4</v>
      </c>
      <c r="B170" s="10" t="s">
        <v>191</v>
      </c>
      <c r="C170" s="17">
        <v>72.599999999999994</v>
      </c>
      <c r="D170" s="17">
        <v>72.599999999999994</v>
      </c>
      <c r="E170" s="17">
        <v>72.7</v>
      </c>
      <c r="F170" s="17">
        <v>73.7</v>
      </c>
      <c r="G170" s="17">
        <v>73.900000000000006</v>
      </c>
      <c r="H170" s="17">
        <v>74.099999999999994</v>
      </c>
      <c r="K170" s="15" t="s">
        <v>192</v>
      </c>
      <c r="L170" s="17">
        <f t="shared" si="176"/>
        <v>0.33196111524080935</v>
      </c>
      <c r="M170" s="17">
        <f t="shared" si="177"/>
        <v>0.26457684274269494</v>
      </c>
      <c r="N170" s="17">
        <f t="shared" si="178"/>
        <v>1.4864586240262903</v>
      </c>
      <c r="O170" s="17">
        <f t="shared" si="179"/>
        <v>1.295727727589207</v>
      </c>
    </row>
    <row r="171" spans="1:17">
      <c r="A171" s="9">
        <v>5</v>
      </c>
      <c r="B171" s="10" t="s">
        <v>193</v>
      </c>
      <c r="C171" s="17">
        <v>31.3</v>
      </c>
      <c r="D171" s="17">
        <v>31.3</v>
      </c>
      <c r="E171" s="17">
        <v>31.3</v>
      </c>
      <c r="F171" s="17">
        <v>31.3</v>
      </c>
      <c r="G171" s="17">
        <v>31.3</v>
      </c>
      <c r="H171" s="17">
        <v>45.7</v>
      </c>
      <c r="K171" s="15" t="s">
        <v>194</v>
      </c>
      <c r="L171" s="17">
        <f t="shared" si="176"/>
        <v>1.0953954998732389</v>
      </c>
      <c r="M171" s="17">
        <f t="shared" si="177"/>
        <v>1.1021317097501184</v>
      </c>
      <c r="N171" s="17">
        <f t="shared" si="178"/>
        <v>1.1120267750774178</v>
      </c>
      <c r="O171" s="17">
        <f t="shared" si="179"/>
        <v>1.1209886216442577</v>
      </c>
    </row>
    <row r="172" spans="1:17">
      <c r="A172" s="9">
        <v>6</v>
      </c>
      <c r="B172" s="10" t="s">
        <v>195</v>
      </c>
      <c r="C172" s="17">
        <v>8850.2000000000007</v>
      </c>
      <c r="D172" s="17">
        <v>9462.4</v>
      </c>
      <c r="E172" s="17">
        <v>13818</v>
      </c>
      <c r="F172" s="17">
        <v>14808</v>
      </c>
      <c r="G172" s="17">
        <v>19252.8</v>
      </c>
      <c r="H172" s="17">
        <v>16582.3</v>
      </c>
      <c r="K172" s="15" t="s">
        <v>196</v>
      </c>
      <c r="L172" s="17">
        <f t="shared" si="176"/>
        <v>1.3178163920055244</v>
      </c>
      <c r="M172" s="17">
        <f t="shared" si="177"/>
        <v>1.3222839715743517</v>
      </c>
      <c r="N172" s="17">
        <f t="shared" si="178"/>
        <v>1.3232571869127778</v>
      </c>
      <c r="O172" s="17">
        <f t="shared" si="179"/>
        <v>1.4566925178135071</v>
      </c>
    </row>
    <row r="173" spans="1:17">
      <c r="A173" s="9">
        <v>7</v>
      </c>
      <c r="B173" s="10" t="s">
        <v>197</v>
      </c>
      <c r="C173" s="17">
        <v>7962.5</v>
      </c>
      <c r="D173" s="17">
        <v>10056.5</v>
      </c>
      <c r="E173" s="17">
        <v>12367.7</v>
      </c>
      <c r="F173" s="17">
        <v>14822</v>
      </c>
      <c r="G173" s="17">
        <v>19023</v>
      </c>
      <c r="H173" s="17">
        <v>17362.2</v>
      </c>
      <c r="K173" s="15" t="s">
        <v>198</v>
      </c>
      <c r="L173" s="17">
        <f t="shared" si="176"/>
        <v>1.3726347109145225</v>
      </c>
      <c r="M173" s="17">
        <f t="shared" si="177"/>
        <v>1.3825946378419405</v>
      </c>
      <c r="N173" s="17">
        <f t="shared" si="178"/>
        <v>1.0671787103892927</v>
      </c>
      <c r="O173" s="17">
        <f t="shared" si="179"/>
        <v>0.74889693607155616</v>
      </c>
    </row>
    <row r="174" spans="1:17">
      <c r="A174" s="9">
        <v>8</v>
      </c>
      <c r="B174" s="10" t="s">
        <v>199</v>
      </c>
      <c r="C174" s="17"/>
      <c r="D174" s="17"/>
      <c r="E174" s="17">
        <v>31</v>
      </c>
      <c r="F174" s="17">
        <v>36</v>
      </c>
      <c r="G174" s="17">
        <v>51</v>
      </c>
      <c r="H174" s="17">
        <v>32</v>
      </c>
      <c r="K174" s="15" t="s">
        <v>200</v>
      </c>
      <c r="L174" s="17">
        <f>N161</f>
        <v>0.46871040635362848</v>
      </c>
      <c r="M174" s="17">
        <f>O161</f>
        <v>0.55757873778225142</v>
      </c>
      <c r="N174" s="17">
        <f t="shared" si="178"/>
        <v>0.29024770906328051</v>
      </c>
      <c r="O174" s="17">
        <f t="shared" si="179"/>
        <v>0.40819524311167199</v>
      </c>
    </row>
    <row r="175" spans="1:17">
      <c r="A175" s="9">
        <v>9</v>
      </c>
      <c r="B175" s="10" t="s">
        <v>201</v>
      </c>
      <c r="C175" s="17"/>
      <c r="D175" s="17"/>
      <c r="E175" s="17">
        <v>13</v>
      </c>
      <c r="F175" s="17">
        <v>23</v>
      </c>
      <c r="G175" s="17">
        <v>16</v>
      </c>
      <c r="H175" s="17">
        <v>10</v>
      </c>
      <c r="K175" s="15" t="s">
        <v>202</v>
      </c>
      <c r="L175" s="17">
        <f>L162</f>
        <v>0.90232507958342423</v>
      </c>
      <c r="M175" s="17">
        <f>N162</f>
        <v>1.4447794397203202</v>
      </c>
      <c r="N175" s="17">
        <f t="shared" si="178"/>
        <v>1.0366714536236885</v>
      </c>
      <c r="O175" s="17">
        <f t="shared" si="179"/>
        <v>0.66109801307614724</v>
      </c>
    </row>
    <row r="176" spans="1:17">
      <c r="A176" s="9">
        <v>10</v>
      </c>
      <c r="B176" s="10" t="s">
        <v>203</v>
      </c>
      <c r="C176" s="17">
        <v>114</v>
      </c>
      <c r="D176" s="17">
        <v>125</v>
      </c>
      <c r="E176" s="17">
        <v>134</v>
      </c>
      <c r="F176" s="17">
        <v>109</v>
      </c>
      <c r="G176" s="17">
        <v>113</v>
      </c>
      <c r="H176" s="17">
        <v>85</v>
      </c>
      <c r="K176" s="15" t="s">
        <v>204</v>
      </c>
      <c r="L176" s="17">
        <f>L163</f>
        <v>1.3832230618129515</v>
      </c>
      <c r="M176" s="17">
        <f>N163</f>
        <v>1.387153476306227</v>
      </c>
      <c r="N176" s="17">
        <f t="shared" si="178"/>
        <v>1.3880093909835496</v>
      </c>
      <c r="O176" s="17">
        <f t="shared" si="179"/>
        <v>1.3929841210178195</v>
      </c>
    </row>
    <row r="177" spans="1:17">
      <c r="A177" s="9">
        <v>11</v>
      </c>
      <c r="B177" s="10" t="s">
        <v>205</v>
      </c>
      <c r="C177" s="17">
        <v>113</v>
      </c>
      <c r="D177" s="17">
        <v>104</v>
      </c>
      <c r="E177" s="17">
        <v>101</v>
      </c>
      <c r="F177" s="17">
        <v>116</v>
      </c>
      <c r="G177" s="17">
        <v>107</v>
      </c>
      <c r="H177" s="17">
        <v>93</v>
      </c>
      <c r="K177" s="15" t="s">
        <v>206</v>
      </c>
      <c r="L177" s="17">
        <f>L164</f>
        <v>1.4626660649579701</v>
      </c>
      <c r="M177" s="17">
        <f>N164</f>
        <v>1.465897607432237</v>
      </c>
      <c r="N177" s="17">
        <f t="shared" si="178"/>
        <v>1.4666010608718407</v>
      </c>
      <c r="O177" s="17">
        <f t="shared" si="179"/>
        <v>1.4706877528650977</v>
      </c>
    </row>
    <row r="178" spans="1:17">
      <c r="A178" s="9">
        <v>12</v>
      </c>
      <c r="B178" s="10" t="s">
        <v>207</v>
      </c>
      <c r="C178" s="17">
        <v>7</v>
      </c>
      <c r="D178" s="17">
        <v>7</v>
      </c>
      <c r="E178" s="17">
        <v>7</v>
      </c>
      <c r="F178" s="17">
        <v>7</v>
      </c>
      <c r="G178" s="17">
        <v>7</v>
      </c>
      <c r="H178" s="17">
        <v>7</v>
      </c>
      <c r="K178" s="15" t="s">
        <v>208</v>
      </c>
      <c r="L178" s="17">
        <f>L165</f>
        <v>0.98950205529584478</v>
      </c>
      <c r="M178" s="17">
        <f>N165</f>
        <v>0.66826375239082847</v>
      </c>
      <c r="N178" s="17">
        <f t="shared" si="178"/>
        <v>0.66922076501923278</v>
      </c>
      <c r="O178" s="17">
        <f t="shared" si="179"/>
        <v>0.67484636465667303</v>
      </c>
    </row>
    <row r="179" spans="1:17">
      <c r="A179" s="9">
        <v>13</v>
      </c>
      <c r="B179" s="10" t="s">
        <v>209</v>
      </c>
      <c r="C179" s="17">
        <v>3</v>
      </c>
      <c r="D179" s="17">
        <v>3</v>
      </c>
      <c r="E179" s="17">
        <v>3</v>
      </c>
      <c r="F179" s="17">
        <v>3</v>
      </c>
      <c r="G179" s="21">
        <v>3</v>
      </c>
      <c r="H179" s="21">
        <v>3</v>
      </c>
    </row>
    <row r="180" spans="1:17">
      <c r="A180" s="9">
        <v>14</v>
      </c>
      <c r="B180" s="10" t="s">
        <v>211</v>
      </c>
      <c r="C180" s="17">
        <v>10</v>
      </c>
      <c r="D180" s="17">
        <v>10</v>
      </c>
      <c r="E180" s="17">
        <v>5</v>
      </c>
      <c r="F180" s="17">
        <v>5</v>
      </c>
      <c r="G180" s="21">
        <v>5</v>
      </c>
      <c r="H180" s="21">
        <v>5</v>
      </c>
    </row>
    <row r="181" spans="1:17">
      <c r="A181" s="9">
        <v>15</v>
      </c>
      <c r="B181" s="10" t="s">
        <v>213</v>
      </c>
      <c r="C181" s="17">
        <v>2037</v>
      </c>
      <c r="D181" s="17">
        <v>2009</v>
      </c>
      <c r="E181" s="17">
        <v>2014</v>
      </c>
      <c r="F181" s="17">
        <v>2029</v>
      </c>
      <c r="G181" s="17">
        <v>2009</v>
      </c>
      <c r="H181" s="17">
        <v>1980</v>
      </c>
    </row>
    <row r="183" spans="1:17" ht="16">
      <c r="A183" s="20" t="s">
        <v>397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G185" si="180">C197/C211*1000</f>
        <v>6.4194008559201139</v>
      </c>
      <c r="D185" s="17">
        <f t="shared" si="180"/>
        <v>6.5693430656934311</v>
      </c>
      <c r="E185" s="17">
        <f t="shared" si="180"/>
        <v>6.5982404692082115</v>
      </c>
      <c r="F185" s="17">
        <f t="shared" si="180"/>
        <v>6.7669172932330826</v>
      </c>
      <c r="G185" s="17">
        <f t="shared" si="180"/>
        <v>6.9444444444444438</v>
      </c>
      <c r="H185" s="17">
        <f t="shared" ref="H185" si="181">H197/H211*1000</f>
        <v>7.1202531645569618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82">IF(C185/$I185&gt;1,2^((1-$I185/C185)/LN(10/3)),2^(-LOG($I185/C185,10/3)))</f>
        <v>1.1357546802644722</v>
      </c>
      <c r="M185" s="17">
        <f t="shared" si="182"/>
        <v>1.1474387780186801</v>
      </c>
      <c r="N185" s="17">
        <f t="shared" si="182"/>
        <v>1.1496428909188658</v>
      </c>
      <c r="O185" s="17">
        <f t="shared" si="182"/>
        <v>1.1622130766223651</v>
      </c>
      <c r="P185" s="17">
        <f t="shared" si="182"/>
        <v>1.1749207046306607</v>
      </c>
      <c r="Q185" s="17">
        <f t="shared" si="182"/>
        <v>1.1870077236012984</v>
      </c>
    </row>
    <row r="186" spans="1:17">
      <c r="A186" s="9">
        <v>2</v>
      </c>
      <c r="B186" s="15" t="s">
        <v>176</v>
      </c>
      <c r="C186" s="17">
        <f t="shared" ref="C186:G186" si="183">C198/C211*1000</f>
        <v>3.566333808844508</v>
      </c>
      <c r="D186" s="17">
        <f t="shared" si="183"/>
        <v>3.6496350364963503</v>
      </c>
      <c r="E186" s="17">
        <f t="shared" si="183"/>
        <v>3.6656891495601176</v>
      </c>
      <c r="F186" s="17">
        <f t="shared" si="183"/>
        <v>3.7593984962406015</v>
      </c>
      <c r="G186" s="17">
        <f t="shared" si="183"/>
        <v>3.8580246913580245</v>
      </c>
      <c r="H186" s="17">
        <f t="shared" ref="H186" si="184">H198/H211*1000</f>
        <v>3.9556962025316458</v>
      </c>
      <c r="I186" s="18">
        <f>Показатели!$E$3</f>
        <v>4</v>
      </c>
      <c r="J186" s="9">
        <v>2</v>
      </c>
      <c r="K186" s="15" t="s">
        <v>176</v>
      </c>
      <c r="L186" s="17">
        <f t="shared" si="182"/>
        <v>0.93606807481828358</v>
      </c>
      <c r="M186" s="17">
        <f t="shared" si="182"/>
        <v>0.94859406134030921</v>
      </c>
      <c r="N186" s="17">
        <f t="shared" si="182"/>
        <v>0.95099411774638032</v>
      </c>
      <c r="O186" s="17">
        <f t="shared" si="182"/>
        <v>0.96491544139884322</v>
      </c>
      <c r="P186" s="17">
        <f t="shared" si="182"/>
        <v>0.97940909781942442</v>
      </c>
      <c r="Q186" s="17">
        <f t="shared" si="182"/>
        <v>0.99360832936978705</v>
      </c>
    </row>
    <row r="187" spans="1:17">
      <c r="A187" s="9">
        <v>3</v>
      </c>
      <c r="B187" s="15" t="s">
        <v>177</v>
      </c>
      <c r="C187" s="17">
        <f>C199/C211*1000+0.00001</f>
        <v>0.42797005706134095</v>
      </c>
      <c r="D187" s="17">
        <f>D199/D211*1000+0.00001</f>
        <v>0.43796620437956202</v>
      </c>
      <c r="E187" s="17">
        <f>E199/E211*1000+0.00001</f>
        <v>0.43989269794721408</v>
      </c>
      <c r="F187" s="17">
        <f>F199/F211*1000+0.00001</f>
        <v>0.30076187969924817</v>
      </c>
      <c r="G187" s="17">
        <f>G199/G211*1000</f>
        <v>0.30864197530864196</v>
      </c>
      <c r="H187" s="17">
        <f>H199/H211*1000</f>
        <v>0.31645569620253167</v>
      </c>
      <c r="I187" s="18">
        <f>Показатели!$E$4</f>
        <v>2</v>
      </c>
      <c r="J187" s="9">
        <v>3</v>
      </c>
      <c r="K187" s="15" t="s">
        <v>177</v>
      </c>
      <c r="L187" s="17">
        <f t="shared" si="182"/>
        <v>0.41161441246124286</v>
      </c>
      <c r="M187" s="17">
        <f t="shared" si="182"/>
        <v>0.41712229894458941</v>
      </c>
      <c r="N187" s="17">
        <f t="shared" si="182"/>
        <v>0.41817764416489012</v>
      </c>
      <c r="O187" s="17">
        <f t="shared" si="182"/>
        <v>0.33596667277075232</v>
      </c>
      <c r="P187" s="17">
        <f t="shared" si="182"/>
        <v>0.34100658262970684</v>
      </c>
      <c r="Q187" s="17">
        <f t="shared" si="182"/>
        <v>0.34595041196286036</v>
      </c>
    </row>
    <row r="188" spans="1:17">
      <c r="A188" s="9">
        <v>4</v>
      </c>
      <c r="B188" s="15" t="s">
        <v>178</v>
      </c>
      <c r="C188" s="17">
        <f t="shared" ref="C188:G188" si="185">C200/C211*1000</f>
        <v>28.601997146932952</v>
      </c>
      <c r="D188" s="17">
        <f t="shared" si="185"/>
        <v>29.124087591240876</v>
      </c>
      <c r="E188" s="17">
        <f t="shared" si="185"/>
        <v>29.252199413489734</v>
      </c>
      <c r="F188" s="17">
        <f t="shared" si="185"/>
        <v>29.699248120300751</v>
      </c>
      <c r="G188" s="17">
        <f t="shared" si="185"/>
        <v>30.246913580246918</v>
      </c>
      <c r="H188" s="17">
        <f t="shared" ref="H188" si="186">H200/H211*1000</f>
        <v>30.933544303797468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82"/>
        <v>0.97290028948032292</v>
      </c>
      <c r="M188" s="17">
        <f t="shared" si="182"/>
        <v>0.98308517061881318</v>
      </c>
      <c r="N188" s="17">
        <f t="shared" si="182"/>
        <v>0.98557249365573285</v>
      </c>
      <c r="O188" s="17">
        <f t="shared" si="182"/>
        <v>0.99421607116179866</v>
      </c>
      <c r="P188" s="17">
        <f t="shared" si="182"/>
        <v>1.0047107887351945</v>
      </c>
      <c r="Q188" s="17">
        <f t="shared" si="182"/>
        <v>1.0175263845401852</v>
      </c>
    </row>
    <row r="189" spans="1:17">
      <c r="A189" s="9">
        <v>5</v>
      </c>
      <c r="B189" s="15" t="s">
        <v>179</v>
      </c>
      <c r="C189" s="17">
        <f t="shared" ref="C189:G189" si="187">C201/C211*1000</f>
        <v>0.92724679029957202</v>
      </c>
      <c r="D189" s="17">
        <f t="shared" si="187"/>
        <v>0.94890510948905116</v>
      </c>
      <c r="E189" s="17">
        <f t="shared" si="187"/>
        <v>0.95307917888563054</v>
      </c>
      <c r="F189" s="17">
        <f t="shared" si="187"/>
        <v>0.97744360902255645</v>
      </c>
      <c r="G189" s="17">
        <f t="shared" si="187"/>
        <v>1.0030864197530864</v>
      </c>
      <c r="H189" s="17">
        <f t="shared" ref="H189" si="188">H201/H211*1000</f>
        <v>1.028481012658228</v>
      </c>
      <c r="I189" s="18">
        <f>Показатели!$E$6</f>
        <v>8</v>
      </c>
      <c r="J189" s="9">
        <v>5</v>
      </c>
      <c r="K189" s="15" t="s">
        <v>179</v>
      </c>
      <c r="L189" s="17">
        <f t="shared" si="182"/>
        <v>0.28919439758815146</v>
      </c>
      <c r="M189" s="17">
        <f t="shared" si="182"/>
        <v>0.29306424981779589</v>
      </c>
      <c r="N189" s="17">
        <f t="shared" si="182"/>
        <v>0.2938057374138407</v>
      </c>
      <c r="O189" s="17">
        <f t="shared" si="182"/>
        <v>0.29810667333464463</v>
      </c>
      <c r="P189" s="17">
        <f t="shared" si="182"/>
        <v>0.30258442911988842</v>
      </c>
      <c r="Q189" s="17">
        <f t="shared" si="182"/>
        <v>0.30697122354744011</v>
      </c>
    </row>
    <row r="190" spans="1:17">
      <c r="A190" s="9">
        <v>6</v>
      </c>
      <c r="B190" s="15" t="s">
        <v>180</v>
      </c>
      <c r="C190" s="17">
        <f t="shared" ref="C190:G190" si="189">(C202-C203)/C202*100</f>
        <v>-0.67901984960838191</v>
      </c>
      <c r="D190" s="17">
        <f t="shared" si="189"/>
        <v>1.538402590187179</v>
      </c>
      <c r="E190" s="17">
        <f t="shared" si="189"/>
        <v>8.6180863285737797</v>
      </c>
      <c r="F190" s="17">
        <f t="shared" si="189"/>
        <v>3.397233681145353</v>
      </c>
      <c r="G190" s="17">
        <f t="shared" si="189"/>
        <v>-7.3615389451184861</v>
      </c>
      <c r="H190" s="17">
        <f t="shared" ref="H190" si="190">(H202-H203)/H202*100</f>
        <v>2.6142488186884001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91">(ATAN((C190+2.4)/10)+3.1415/2)/3.1415*1.75</f>
        <v>0.96993870224448941</v>
      </c>
      <c r="M190" s="17">
        <f t="shared" si="191"/>
        <v>1.084000081162704</v>
      </c>
      <c r="N190" s="17">
        <f t="shared" si="191"/>
        <v>1.3394749653290476</v>
      </c>
      <c r="O190" s="17">
        <f t="shared" si="191"/>
        <v>1.1676657167088975</v>
      </c>
      <c r="P190" s="17">
        <f t="shared" si="191"/>
        <v>0.61843769264375925</v>
      </c>
      <c r="Q190" s="17">
        <f t="shared" si="191"/>
        <v>1.1339135805161289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-12.463343108504398</v>
      </c>
      <c r="F191" s="17">
        <f>(F205-F204)/F211*1000</f>
        <v>-16.541353383458645</v>
      </c>
      <c r="G191" s="17">
        <f>(G205-G204)/G211*1000</f>
        <v>-6.9444444444444438</v>
      </c>
      <c r="H191" s="17">
        <f>(H205-H204)/H211*1000</f>
        <v>-7.1202531645569618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92">(ATAN(E191/10)+3.1415/2)/3.1415*1.75</f>
        <v>0.37664283214958538</v>
      </c>
      <c r="O191" s="17">
        <f t="shared" si="192"/>
        <v>0.30287768796782949</v>
      </c>
      <c r="P191" s="17">
        <f t="shared" si="192"/>
        <v>0.53687222279764013</v>
      </c>
      <c r="Q191" s="17">
        <f t="shared" si="192"/>
        <v>0.5303192784467794</v>
      </c>
    </row>
    <row r="192" spans="1:17">
      <c r="A192" s="9">
        <v>8</v>
      </c>
      <c r="B192" s="15" t="s">
        <v>182</v>
      </c>
      <c r="C192" s="17">
        <f t="shared" ref="C192:H192" si="193">(C206-C207)/C211*1000</f>
        <v>-9.2724679029957215</v>
      </c>
      <c r="D192" s="17">
        <f t="shared" si="193"/>
        <v>11.678832116788321</v>
      </c>
      <c r="E192" s="17">
        <f t="shared" si="193"/>
        <v>-12.463343108504398</v>
      </c>
      <c r="F192" s="17">
        <f t="shared" si="193"/>
        <v>-9.022556390977444</v>
      </c>
      <c r="G192" s="17">
        <f t="shared" si="193"/>
        <v>-17.746913580246911</v>
      </c>
      <c r="H192" s="17">
        <f t="shared" si="193"/>
        <v>-15.822784810126583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0.45850598008021515</v>
      </c>
      <c r="M192" s="17">
        <f>(ATAN(D192/10)+3.1415/2)/3.1415*1.75</f>
        <v>1.3555662035463085</v>
      </c>
      <c r="N192" s="17">
        <f t="shared" si="192"/>
        <v>0.37664283214958538</v>
      </c>
      <c r="O192" s="17">
        <f t="shared" si="192"/>
        <v>0.46608551639735707</v>
      </c>
      <c r="P192" s="17">
        <f t="shared" si="192"/>
        <v>0.28581900919472775</v>
      </c>
      <c r="Q192" s="17">
        <f t="shared" si="192"/>
        <v>0.31394207170616478</v>
      </c>
    </row>
    <row r="193" spans="1:17">
      <c r="A193" s="9">
        <v>9</v>
      </c>
      <c r="B193" s="15" t="s">
        <v>183</v>
      </c>
      <c r="C193" s="17">
        <f t="shared" ref="C193:G193" si="194">C208/C211*1000</f>
        <v>0.71326676176890158</v>
      </c>
      <c r="D193" s="17">
        <f t="shared" si="194"/>
        <v>0.72992700729927007</v>
      </c>
      <c r="E193" s="17">
        <f t="shared" si="194"/>
        <v>0.73313782991202348</v>
      </c>
      <c r="F193" s="17">
        <f t="shared" si="194"/>
        <v>0.75187969924812037</v>
      </c>
      <c r="G193" s="17">
        <f t="shared" si="194"/>
        <v>0.77160493827160492</v>
      </c>
      <c r="H193" s="17">
        <f t="shared" ref="H193" si="195">H208/H211*1000</f>
        <v>0.79113924050632911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96">IF(C193/$I193&gt;1,2^((1-$I193/C193)/LN(10/3)),2^(-LOG($I193/C193,10/3)))</f>
        <v>0.65183257131925099</v>
      </c>
      <c r="M193" s="17">
        <f t="shared" si="196"/>
        <v>0.66055506300827382</v>
      </c>
      <c r="N193" s="17">
        <f t="shared" si="196"/>
        <v>0.66222634630546817</v>
      </c>
      <c r="O193" s="17">
        <f t="shared" si="196"/>
        <v>0.67192048334172394</v>
      </c>
      <c r="P193" s="17">
        <f t="shared" si="196"/>
        <v>0.68201316525941369</v>
      </c>
      <c r="Q193" s="17">
        <f t="shared" si="196"/>
        <v>0.69190082392572061</v>
      </c>
    </row>
    <row r="194" spans="1:17">
      <c r="A194" s="9">
        <v>10</v>
      </c>
      <c r="B194" s="15" t="s">
        <v>184</v>
      </c>
      <c r="C194" s="17">
        <f t="shared" ref="C194:G194" si="197">C209/C211*100</f>
        <v>7.1326676176890161E-2</v>
      </c>
      <c r="D194" s="17">
        <f t="shared" si="197"/>
        <v>7.2992700729927001E-2</v>
      </c>
      <c r="E194" s="17">
        <f t="shared" si="197"/>
        <v>7.331378299120235E-2</v>
      </c>
      <c r="F194" s="17">
        <f t="shared" si="197"/>
        <v>7.518796992481204E-2</v>
      </c>
      <c r="G194" s="17">
        <f t="shared" si="197"/>
        <v>7.716049382716049E-2</v>
      </c>
      <c r="H194" s="17">
        <f t="shared" ref="H194" si="198">H209/H211*100</f>
        <v>7.9113924050632917E-2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96"/>
        <v>1.1878432598768753</v>
      </c>
      <c r="M194" s="17">
        <f t="shared" si="196"/>
        <v>1.1988355880151957</v>
      </c>
      <c r="N194" s="17">
        <f t="shared" si="196"/>
        <v>1.2009079459353511</v>
      </c>
      <c r="O194" s="17">
        <f t="shared" si="196"/>
        <v>1.2127191566331827</v>
      </c>
      <c r="P194" s="17">
        <f t="shared" si="196"/>
        <v>1.2246465333524155</v>
      </c>
      <c r="Q194" s="17">
        <f t="shared" si="196"/>
        <v>1.2359794398079873</v>
      </c>
    </row>
    <row r="195" spans="1:17">
      <c r="A195" s="9">
        <v>11</v>
      </c>
      <c r="B195" s="15" t="s">
        <v>185</v>
      </c>
      <c r="C195" s="17">
        <f t="shared" ref="C195:G195" si="199">C210/C211*1000</f>
        <v>3.566333808844508</v>
      </c>
      <c r="D195" s="17">
        <f t="shared" si="199"/>
        <v>3.6496350364963503</v>
      </c>
      <c r="E195" s="17">
        <f t="shared" si="199"/>
        <v>4.3988269794721413</v>
      </c>
      <c r="F195" s="17">
        <f t="shared" si="199"/>
        <v>3.7593984962406015</v>
      </c>
      <c r="G195" s="17">
        <f t="shared" si="199"/>
        <v>3.8580246913580245</v>
      </c>
      <c r="H195" s="17">
        <f t="shared" ref="H195" si="200">H210/H211*1000</f>
        <v>3.9556962025316458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96"/>
        <v>0.8232177505756566</v>
      </c>
      <c r="M195" s="17">
        <f t="shared" si="196"/>
        <v>0.8342336314990656</v>
      </c>
      <c r="N195" s="17">
        <f t="shared" si="196"/>
        <v>0.92890453784797011</v>
      </c>
      <c r="O195" s="17">
        <f t="shared" si="196"/>
        <v>0.84858734159721738</v>
      </c>
      <c r="P195" s="17">
        <f t="shared" si="196"/>
        <v>0.86133367443041819</v>
      </c>
      <c r="Q195" s="17">
        <f t="shared" si="196"/>
        <v>0.87382107761320649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9</v>
      </c>
      <c r="D197" s="17">
        <v>9</v>
      </c>
      <c r="E197" s="17">
        <v>9</v>
      </c>
      <c r="F197" s="17">
        <v>9</v>
      </c>
      <c r="G197" s="17">
        <v>9</v>
      </c>
      <c r="H197" s="17">
        <v>9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K198" s="15" t="s">
        <v>187</v>
      </c>
      <c r="L198" s="17">
        <f>L185</f>
        <v>1.1357546802644722</v>
      </c>
      <c r="M198" s="17">
        <f>N185</f>
        <v>1.1496428909188658</v>
      </c>
      <c r="N198" s="17">
        <f>P185</f>
        <v>1.1749207046306607</v>
      </c>
      <c r="O198" s="17">
        <f>Q185</f>
        <v>1.1870077236012984</v>
      </c>
    </row>
    <row r="199" spans="1:17">
      <c r="A199" s="9">
        <v>3</v>
      </c>
      <c r="B199" s="10" t="s">
        <v>189</v>
      </c>
      <c r="C199" s="17">
        <v>0.6</v>
      </c>
      <c r="D199" s="17">
        <v>0.6</v>
      </c>
      <c r="E199" s="17">
        <v>0.6</v>
      </c>
      <c r="F199" s="17">
        <v>0.4</v>
      </c>
      <c r="G199" s="17">
        <v>0.4</v>
      </c>
      <c r="H199" s="17">
        <v>0.4</v>
      </c>
      <c r="K199" s="15" t="s">
        <v>190</v>
      </c>
      <c r="L199" s="17">
        <f t="shared" ref="L199:L208" si="201">L186</f>
        <v>0.93606807481828358</v>
      </c>
      <c r="M199" s="17">
        <f t="shared" ref="M199:M208" si="202">N186</f>
        <v>0.95099411774638032</v>
      </c>
      <c r="N199" s="17">
        <f t="shared" ref="N199:N208" si="203">P186</f>
        <v>0.97940909781942442</v>
      </c>
      <c r="O199" s="17">
        <f t="shared" ref="O199:O208" si="204">Q186</f>
        <v>0.99360832936978705</v>
      </c>
    </row>
    <row r="200" spans="1:17">
      <c r="A200" s="9">
        <v>4</v>
      </c>
      <c r="B200" s="10" t="s">
        <v>191</v>
      </c>
      <c r="C200" s="17">
        <v>40.1</v>
      </c>
      <c r="D200" s="17">
        <v>39.9</v>
      </c>
      <c r="E200" s="17">
        <v>39.9</v>
      </c>
      <c r="F200" s="17">
        <v>39.5</v>
      </c>
      <c r="G200" s="17">
        <v>39.200000000000003</v>
      </c>
      <c r="H200" s="17">
        <v>39.1</v>
      </c>
      <c r="K200" s="15" t="s">
        <v>192</v>
      </c>
      <c r="L200" s="17">
        <f t="shared" si="201"/>
        <v>0.41161441246124286</v>
      </c>
      <c r="M200" s="17">
        <f t="shared" si="202"/>
        <v>0.41817764416489012</v>
      </c>
      <c r="N200" s="17">
        <f t="shared" si="203"/>
        <v>0.34100658262970684</v>
      </c>
      <c r="O200" s="17">
        <f t="shared" si="204"/>
        <v>0.34595041196286036</v>
      </c>
    </row>
    <row r="201" spans="1:17">
      <c r="A201" s="9">
        <v>5</v>
      </c>
      <c r="B201" s="10" t="s">
        <v>193</v>
      </c>
      <c r="C201" s="17">
        <v>1.3</v>
      </c>
      <c r="D201" s="17">
        <v>1.3</v>
      </c>
      <c r="E201" s="17">
        <v>1.3</v>
      </c>
      <c r="F201" s="17">
        <v>1.3</v>
      </c>
      <c r="G201" s="17">
        <v>1.3</v>
      </c>
      <c r="H201" s="17">
        <v>1.3</v>
      </c>
      <c r="K201" s="15" t="s">
        <v>194</v>
      </c>
      <c r="L201" s="17">
        <f t="shared" si="201"/>
        <v>0.97290028948032292</v>
      </c>
      <c r="M201" s="17">
        <f t="shared" si="202"/>
        <v>0.98557249365573285</v>
      </c>
      <c r="N201" s="17">
        <f t="shared" si="203"/>
        <v>1.0047107887351945</v>
      </c>
      <c r="O201" s="17">
        <f t="shared" si="204"/>
        <v>1.0175263845401852</v>
      </c>
    </row>
    <row r="202" spans="1:17">
      <c r="A202" s="9">
        <v>6</v>
      </c>
      <c r="B202" s="10" t="s">
        <v>195</v>
      </c>
      <c r="C202" s="17">
        <v>5758.3</v>
      </c>
      <c r="D202" s="17">
        <v>5219.7</v>
      </c>
      <c r="E202" s="17">
        <v>6093</v>
      </c>
      <c r="F202" s="17">
        <v>7417.8</v>
      </c>
      <c r="G202" s="17">
        <v>9544.2000000000007</v>
      </c>
      <c r="H202" s="17">
        <v>12041.7</v>
      </c>
      <c r="K202" s="15" t="s">
        <v>196</v>
      </c>
      <c r="L202" s="17">
        <f t="shared" si="201"/>
        <v>0.28919439758815146</v>
      </c>
      <c r="M202" s="17">
        <f t="shared" si="202"/>
        <v>0.2938057374138407</v>
      </c>
      <c r="N202" s="17">
        <f t="shared" si="203"/>
        <v>0.30258442911988842</v>
      </c>
      <c r="O202" s="17">
        <f t="shared" si="204"/>
        <v>0.30697122354744011</v>
      </c>
    </row>
    <row r="203" spans="1:17">
      <c r="A203" s="9">
        <v>7</v>
      </c>
      <c r="B203" s="10" t="s">
        <v>197</v>
      </c>
      <c r="C203" s="17">
        <v>5797.4</v>
      </c>
      <c r="D203" s="17">
        <v>5139.3999999999996</v>
      </c>
      <c r="E203" s="17">
        <v>5567.9</v>
      </c>
      <c r="F203" s="17">
        <v>7165.8</v>
      </c>
      <c r="G203" s="17">
        <v>10246.799999999999</v>
      </c>
      <c r="H203" s="17">
        <v>11726.9</v>
      </c>
      <c r="K203" s="15" t="s">
        <v>198</v>
      </c>
      <c r="L203" s="17">
        <f t="shared" si="201"/>
        <v>0.96993870224448941</v>
      </c>
      <c r="M203" s="17">
        <f t="shared" si="202"/>
        <v>1.3394749653290476</v>
      </c>
      <c r="N203" s="17">
        <f t="shared" si="203"/>
        <v>0.61843769264375925</v>
      </c>
      <c r="O203" s="17">
        <f t="shared" si="204"/>
        <v>1.1339135805161289</v>
      </c>
    </row>
    <row r="204" spans="1:17">
      <c r="A204" s="9">
        <v>8</v>
      </c>
      <c r="B204" s="10" t="s">
        <v>199</v>
      </c>
      <c r="C204" s="17"/>
      <c r="D204" s="17"/>
      <c r="E204" s="17">
        <v>32</v>
      </c>
      <c r="F204" s="17">
        <v>30</v>
      </c>
      <c r="G204" s="17">
        <v>24</v>
      </c>
      <c r="H204" s="17">
        <v>18</v>
      </c>
      <c r="K204" s="15" t="s">
        <v>200</v>
      </c>
      <c r="L204" s="17">
        <f>N191</f>
        <v>0.37664283214958538</v>
      </c>
      <c r="M204" s="17">
        <f>O191</f>
        <v>0.30287768796782949</v>
      </c>
      <c r="N204" s="17">
        <f t="shared" si="203"/>
        <v>0.53687222279764013</v>
      </c>
      <c r="O204" s="17">
        <f t="shared" si="204"/>
        <v>0.5303192784467794</v>
      </c>
    </row>
    <row r="205" spans="1:17">
      <c r="A205" s="9">
        <v>9</v>
      </c>
      <c r="B205" s="10" t="s">
        <v>201</v>
      </c>
      <c r="C205" s="17"/>
      <c r="D205" s="17"/>
      <c r="E205" s="17">
        <v>15</v>
      </c>
      <c r="F205" s="17">
        <v>8</v>
      </c>
      <c r="G205" s="17">
        <v>15</v>
      </c>
      <c r="H205" s="17">
        <v>9</v>
      </c>
      <c r="K205" s="15" t="s">
        <v>202</v>
      </c>
      <c r="L205" s="17">
        <f t="shared" si="201"/>
        <v>0.45850598008021515</v>
      </c>
      <c r="M205" s="17">
        <f t="shared" si="202"/>
        <v>0.37664283214958538</v>
      </c>
      <c r="N205" s="17">
        <f t="shared" si="203"/>
        <v>0.28581900919472775</v>
      </c>
      <c r="O205" s="17">
        <f t="shared" si="204"/>
        <v>0.31394207170616478</v>
      </c>
    </row>
    <row r="206" spans="1:17">
      <c r="A206" s="9">
        <v>10</v>
      </c>
      <c r="B206" s="10" t="s">
        <v>203</v>
      </c>
      <c r="C206" s="17">
        <v>46</v>
      </c>
      <c r="D206" s="17">
        <v>65</v>
      </c>
      <c r="E206" s="17">
        <v>65</v>
      </c>
      <c r="F206" s="17">
        <v>35</v>
      </c>
      <c r="G206" s="17">
        <v>46</v>
      </c>
      <c r="H206" s="17">
        <v>37</v>
      </c>
      <c r="K206" s="15" t="s">
        <v>204</v>
      </c>
      <c r="L206" s="17">
        <f t="shared" si="201"/>
        <v>0.65183257131925099</v>
      </c>
      <c r="M206" s="17">
        <f t="shared" si="202"/>
        <v>0.66222634630546817</v>
      </c>
      <c r="N206" s="17">
        <f t="shared" si="203"/>
        <v>0.68201316525941369</v>
      </c>
      <c r="O206" s="17">
        <f t="shared" si="204"/>
        <v>0.69190082392572061</v>
      </c>
    </row>
    <row r="207" spans="1:17">
      <c r="A207" s="9">
        <v>11</v>
      </c>
      <c r="B207" s="10" t="s">
        <v>205</v>
      </c>
      <c r="C207" s="17">
        <v>59</v>
      </c>
      <c r="D207" s="17">
        <v>49</v>
      </c>
      <c r="E207" s="17">
        <v>82</v>
      </c>
      <c r="F207" s="17">
        <v>47</v>
      </c>
      <c r="G207" s="17">
        <v>69</v>
      </c>
      <c r="H207" s="17">
        <v>57</v>
      </c>
      <c r="K207" s="15" t="s">
        <v>206</v>
      </c>
      <c r="L207" s="17">
        <f t="shared" si="201"/>
        <v>1.1878432598768753</v>
      </c>
      <c r="M207" s="17">
        <f t="shared" si="202"/>
        <v>1.2009079459353511</v>
      </c>
      <c r="N207" s="17">
        <f t="shared" si="203"/>
        <v>1.2246465333524155</v>
      </c>
      <c r="O207" s="17">
        <f t="shared" si="204"/>
        <v>1.2359794398079873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 t="shared" si="201"/>
        <v>0.8232177505756566</v>
      </c>
      <c r="M208" s="17">
        <f t="shared" si="202"/>
        <v>0.92890453784797011</v>
      </c>
      <c r="N208" s="17">
        <f t="shared" si="203"/>
        <v>0.86133367443041819</v>
      </c>
      <c r="O208" s="17">
        <f t="shared" si="204"/>
        <v>0.87382107761320649</v>
      </c>
    </row>
    <row r="209" spans="1:8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8">
      <c r="A210" s="9">
        <v>14</v>
      </c>
      <c r="B210" s="10" t="s">
        <v>211</v>
      </c>
      <c r="C210" s="17">
        <v>5</v>
      </c>
      <c r="D210" s="17">
        <v>5</v>
      </c>
      <c r="E210" s="17">
        <v>6</v>
      </c>
      <c r="F210" s="17">
        <v>5</v>
      </c>
      <c r="G210" s="21">
        <v>5</v>
      </c>
      <c r="H210" s="21">
        <v>5</v>
      </c>
    </row>
    <row r="211" spans="1:8">
      <c r="A211" s="9">
        <v>15</v>
      </c>
      <c r="B211" s="10" t="s">
        <v>213</v>
      </c>
      <c r="C211" s="17">
        <v>1402</v>
      </c>
      <c r="D211" s="17">
        <v>1370</v>
      </c>
      <c r="E211" s="17">
        <v>1364</v>
      </c>
      <c r="F211" s="17">
        <v>1330</v>
      </c>
      <c r="G211" s="17">
        <v>1296</v>
      </c>
      <c r="H211" s="17">
        <v>1264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391"/>
  <sheetViews>
    <sheetView topLeftCell="A262" zoomScale="70" zoomScaleNormal="70" workbookViewId="0">
      <selection activeCell="A288" sqref="A288:XFD288"/>
    </sheetView>
  </sheetViews>
  <sheetFormatPr baseColWidth="10" defaultColWidth="8.83203125" defaultRowHeight="15"/>
  <cols>
    <col min="2" max="2" width="73" customWidth="1"/>
    <col min="8" max="8" width="10" bestFit="1" customWidth="1"/>
    <col min="11" max="11" width="73" customWidth="1"/>
  </cols>
  <sheetData>
    <row r="1" spans="1:17" ht="16">
      <c r="A1" s="20" t="s">
        <v>398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9.4339622641509422</v>
      </c>
      <c r="D5" s="17">
        <f t="shared" si="0"/>
        <v>9.9414558709819953</v>
      </c>
      <c r="E5" s="17">
        <f t="shared" si="0"/>
        <v>7.9069242064836782</v>
      </c>
      <c r="F5" s="17">
        <f t="shared" si="0"/>
        <v>8.7658592848904267</v>
      </c>
      <c r="G5" s="17">
        <f t="shared" si="0"/>
        <v>8.9898273006860645</v>
      </c>
      <c r="H5" s="17">
        <f t="shared" si="0"/>
        <v>7.7404304951754854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1.3107333922491928</v>
      </c>
      <c r="M5" s="17">
        <f t="shared" si="1"/>
        <v>1.3313096481277122</v>
      </c>
      <c r="N5" s="17">
        <f t="shared" si="1"/>
        <v>1.2357253323851893</v>
      </c>
      <c r="O5" s="17">
        <f t="shared" si="1"/>
        <v>1.280602793760278</v>
      </c>
      <c r="P5" s="17">
        <f t="shared" si="1"/>
        <v>1.2911226822476956</v>
      </c>
      <c r="Q5" s="17">
        <f t="shared" si="1"/>
        <v>1.2260864526194868</v>
      </c>
    </row>
    <row r="6" spans="1:17">
      <c r="A6" s="9">
        <v>2</v>
      </c>
      <c r="B6" s="15" t="s">
        <v>176</v>
      </c>
      <c r="C6" s="17">
        <f t="shared" ref="C6:H6" si="2">C18/C31*1000</f>
        <v>4.3953687821612348</v>
      </c>
      <c r="D6" s="17">
        <f t="shared" si="2"/>
        <v>4.8602673147023081</v>
      </c>
      <c r="E6" s="17">
        <f t="shared" si="2"/>
        <v>4.9700666440754553</v>
      </c>
      <c r="F6" s="17">
        <f t="shared" si="2"/>
        <v>4.844290657439446</v>
      </c>
      <c r="G6" s="17">
        <f t="shared" si="2"/>
        <v>4.9680624556422996</v>
      </c>
      <c r="H6" s="17">
        <f t="shared" si="2"/>
        <v>4.4533983670872654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1.0531507803175866</v>
      </c>
      <c r="M6" s="17">
        <f t="shared" si="1"/>
        <v>1.1072747826363025</v>
      </c>
      <c r="N6" s="17">
        <f t="shared" si="1"/>
        <v>1.118926139160799</v>
      </c>
      <c r="O6" s="17">
        <f t="shared" si="1"/>
        <v>1.1055458404501495</v>
      </c>
      <c r="P6" s="17">
        <f t="shared" si="1"/>
        <v>1.1187170079276838</v>
      </c>
      <c r="Q6" s="17">
        <f t="shared" si="1"/>
        <v>1.0603652637617338</v>
      </c>
    </row>
    <row r="7" spans="1:17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0.19331608638020545</v>
      </c>
      <c r="E7" s="17">
        <f>E19/E31*1000+0.00001</f>
        <v>3.5026378628713432E-2</v>
      </c>
      <c r="F7" s="17">
        <f>F19/F31*1000+0.00001</f>
        <v>1.1544025374855825E-2</v>
      </c>
      <c r="G7" s="17">
        <f>G19/G31*1000</f>
        <v>1.1828720132481665E-2</v>
      </c>
      <c r="H7" s="17">
        <f>H19/H31*1000</f>
        <v>1.0603329445445871E-2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8.8737830999390996E-4</v>
      </c>
      <c r="M7" s="17">
        <f t="shared" si="1"/>
        <v>0.26048614449064134</v>
      </c>
      <c r="N7" s="17">
        <f t="shared" si="1"/>
        <v>9.7426283344969875E-2</v>
      </c>
      <c r="O7" s="17">
        <f t="shared" si="1"/>
        <v>5.1423171293488439E-2</v>
      </c>
      <c r="P7" s="17">
        <f t="shared" si="1"/>
        <v>5.2149508172733283E-2</v>
      </c>
      <c r="Q7" s="17">
        <f t="shared" si="1"/>
        <v>4.8967312193441158E-2</v>
      </c>
    </row>
    <row r="8" spans="1:17">
      <c r="A8" s="9">
        <v>4</v>
      </c>
      <c r="B8" s="15" t="s">
        <v>178</v>
      </c>
      <c r="C8" s="17">
        <f t="shared" ref="C8:H8" si="3">C20/C31*1000</f>
        <v>58.233276157804461</v>
      </c>
      <c r="D8" s="17">
        <f t="shared" si="3"/>
        <v>60.642880812990171</v>
      </c>
      <c r="E8" s="17">
        <f t="shared" si="3"/>
        <v>63.040777137693432</v>
      </c>
      <c r="F8" s="17">
        <f t="shared" si="3"/>
        <v>69.527104959630904</v>
      </c>
      <c r="G8" s="17">
        <f t="shared" si="3"/>
        <v>74.331677312514756</v>
      </c>
      <c r="H8" s="17">
        <f t="shared" si="3"/>
        <v>68.805004771498233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1.3219726652130894</v>
      </c>
      <c r="M8" s="17">
        <f t="shared" si="1"/>
        <v>1.337644102339232</v>
      </c>
      <c r="N8" s="17">
        <f t="shared" si="1"/>
        <v>1.3522139218922093</v>
      </c>
      <c r="O8" s="17">
        <f t="shared" si="1"/>
        <v>1.3872213849535158</v>
      </c>
      <c r="P8" s="17">
        <f t="shared" si="1"/>
        <v>1.4096753896620777</v>
      </c>
      <c r="Q8" s="17">
        <f t="shared" si="1"/>
        <v>1.3836095067199981</v>
      </c>
    </row>
    <row r="9" spans="1:17">
      <c r="A9" s="9">
        <v>5</v>
      </c>
      <c r="B9" s="15" t="s">
        <v>179</v>
      </c>
      <c r="C9" s="17">
        <f t="shared" ref="C9:H9" si="4">C21/C31*1000</f>
        <v>13.036020583190396</v>
      </c>
      <c r="D9" s="17">
        <f t="shared" si="4"/>
        <v>13.487241798298907</v>
      </c>
      <c r="E9" s="17">
        <f t="shared" si="4"/>
        <v>14.266350389698408</v>
      </c>
      <c r="F9" s="17">
        <f t="shared" si="4"/>
        <v>15.524798154555938</v>
      </c>
      <c r="G9" s="17">
        <f t="shared" si="4"/>
        <v>16.359119943222144</v>
      </c>
      <c r="H9" s="17">
        <f t="shared" si="4"/>
        <v>15.714134238150779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1.2490814350997559</v>
      </c>
      <c r="M9" s="17">
        <f t="shared" si="1"/>
        <v>1.2639332688196754</v>
      </c>
      <c r="N9" s="17">
        <f t="shared" si="1"/>
        <v>1.2877258084080863</v>
      </c>
      <c r="O9" s="17">
        <f t="shared" si="1"/>
        <v>1.3218697408972371</v>
      </c>
      <c r="P9" s="17">
        <f t="shared" si="1"/>
        <v>1.3420220472162847</v>
      </c>
      <c r="Q9" s="17">
        <f t="shared" si="1"/>
        <v>1.3266032239362588</v>
      </c>
    </row>
    <row r="10" spans="1:17">
      <c r="A10" s="9">
        <v>6</v>
      </c>
      <c r="B10" s="15" t="s">
        <v>180</v>
      </c>
      <c r="C10" s="17">
        <f t="shared" ref="C10:H10" si="5">(C22-C23)/C22*100</f>
        <v>4.278533136421113</v>
      </c>
      <c r="D10" s="17">
        <f t="shared" si="5"/>
        <v>-2.9178523042205065</v>
      </c>
      <c r="E10" s="17">
        <f t="shared" si="5"/>
        <v>2.3201596520919221</v>
      </c>
      <c r="F10" s="17">
        <f t="shared" si="5"/>
        <v>2.3555336293372848</v>
      </c>
      <c r="G10" s="17">
        <f t="shared" si="5"/>
        <v>0.77027497457179572</v>
      </c>
      <c r="H10" s="17">
        <f t="shared" si="5"/>
        <v>-2.8036748904910569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1.2030093704855902</v>
      </c>
      <c r="M10" s="17">
        <f t="shared" si="6"/>
        <v>0.84617833070188597</v>
      </c>
      <c r="N10" s="17">
        <f t="shared" si="6"/>
        <v>1.1206689259922014</v>
      </c>
      <c r="O10" s="17">
        <f t="shared" si="6"/>
        <v>1.1222782220677539</v>
      </c>
      <c r="P10" s="17">
        <f t="shared" si="6"/>
        <v>1.046019386725662</v>
      </c>
      <c r="Q10" s="17">
        <f t="shared" si="6"/>
        <v>0.85252514037109395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-18.976618095560827</v>
      </c>
      <c r="F11" s="17">
        <f>(F25-F24)/F31*1000</f>
        <v>-16.49365628604383</v>
      </c>
      <c r="G11" s="17">
        <f>(G25-G24)/G31*1000</f>
        <v>-20.463685829193281</v>
      </c>
      <c r="H11" s="17">
        <f>(H25-H24)/H31*1000</f>
        <v>-16.223094051532183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0.27013966558745939</v>
      </c>
      <c r="O11" s="17">
        <f t="shared" si="7"/>
        <v>0.30359035206411195</v>
      </c>
      <c r="P11" s="17">
        <f t="shared" si="7"/>
        <v>0.25318134815758669</v>
      </c>
      <c r="Q11" s="17">
        <f t="shared" si="7"/>
        <v>0.30769060497905348</v>
      </c>
    </row>
    <row r="12" spans="1:17">
      <c r="A12" s="9">
        <v>8</v>
      </c>
      <c r="B12" s="15" t="s">
        <v>182</v>
      </c>
      <c r="C12" s="17">
        <f t="shared" ref="C12:H12" si="8">(C26-C27)/C31*1000</f>
        <v>-14.579759862778731</v>
      </c>
      <c r="D12" s="17">
        <f t="shared" si="8"/>
        <v>-8.8368496630951068</v>
      </c>
      <c r="E12" s="17">
        <f t="shared" si="8"/>
        <v>-2.2591212018524796</v>
      </c>
      <c r="F12" s="17">
        <f t="shared" si="8"/>
        <v>-12.456747404844291</v>
      </c>
      <c r="G12" s="17">
        <f t="shared" si="8"/>
        <v>-18.925952211970667</v>
      </c>
      <c r="H12" s="17">
        <f t="shared" si="8"/>
        <v>-5.3016647227229345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0.33487125101296777</v>
      </c>
      <c r="M12" s="17">
        <f>(ATAN(D12/10)+3.1415/2)/3.1415*1.75</f>
        <v>0.47184111156485886</v>
      </c>
      <c r="N12" s="17">
        <f t="shared" si="7"/>
        <v>0.75123133121925634</v>
      </c>
      <c r="O12" s="17">
        <f t="shared" si="7"/>
        <v>0.37678677554287254</v>
      </c>
      <c r="P12" s="17">
        <f t="shared" si="7"/>
        <v>0.27075436288550592</v>
      </c>
      <c r="Q12" s="17">
        <f t="shared" si="7"/>
        <v>0.60344025549598712</v>
      </c>
    </row>
    <row r="13" spans="1:17">
      <c r="A13" s="9">
        <v>9</v>
      </c>
      <c r="B13" s="15" t="s">
        <v>183</v>
      </c>
      <c r="C13" s="17">
        <f t="shared" ref="C13:H13" si="9">C28/C31*1000</f>
        <v>2.7873070325900513</v>
      </c>
      <c r="D13" s="17">
        <f t="shared" si="9"/>
        <v>2.8719761405059097</v>
      </c>
      <c r="E13" s="17">
        <f t="shared" si="9"/>
        <v>2.9368575624082229</v>
      </c>
      <c r="F13" s="17">
        <f t="shared" si="9"/>
        <v>2.998846597462514</v>
      </c>
      <c r="G13" s="17">
        <f t="shared" si="9"/>
        <v>3.0754672344452327</v>
      </c>
      <c r="H13" s="17">
        <f t="shared" si="9"/>
        <v>2.7568656558159264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1.3045948294381349</v>
      </c>
      <c r="M13" s="17">
        <f t="shared" si="10"/>
        <v>1.3165655410157111</v>
      </c>
      <c r="N13" s="17">
        <f t="shared" si="10"/>
        <v>1.3253404466996466</v>
      </c>
      <c r="O13" s="17">
        <f t="shared" si="10"/>
        <v>1.3334207149378716</v>
      </c>
      <c r="P13" s="17">
        <f t="shared" si="10"/>
        <v>1.3430214936112235</v>
      </c>
      <c r="Q13" s="17">
        <f t="shared" si="10"/>
        <v>1.300139324747448</v>
      </c>
    </row>
    <row r="14" spans="1:17">
      <c r="A14" s="9">
        <v>10</v>
      </c>
      <c r="B14" s="15" t="s">
        <v>184</v>
      </c>
      <c r="C14" s="17">
        <f t="shared" ref="C14:H14" si="11">C29/C31*100</f>
        <v>9.6483704974271015E-2</v>
      </c>
      <c r="D14" s="17">
        <f t="shared" si="11"/>
        <v>0.11046062078868885</v>
      </c>
      <c r="E14" s="17">
        <f t="shared" si="11"/>
        <v>9.0364848074099183E-2</v>
      </c>
      <c r="F14" s="17">
        <f t="shared" si="11"/>
        <v>9.22722029988466E-2</v>
      </c>
      <c r="G14" s="17">
        <f t="shared" si="11"/>
        <v>8.2801040927371658E-2</v>
      </c>
      <c r="H14" s="17">
        <f t="shared" si="11"/>
        <v>7.4223306118121099E-2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1.3196512335116439</v>
      </c>
      <c r="M14" s="17">
        <f t="shared" si="10"/>
        <v>1.3704217021565255</v>
      </c>
      <c r="N14" s="17">
        <f t="shared" si="10"/>
        <v>1.293259049991224</v>
      </c>
      <c r="O14" s="17">
        <f t="shared" si="10"/>
        <v>1.3018029481717808</v>
      </c>
      <c r="P14" s="17">
        <f t="shared" si="10"/>
        <v>1.256168274597167</v>
      </c>
      <c r="Q14" s="17">
        <f t="shared" si="10"/>
        <v>1.2066998521093306</v>
      </c>
    </row>
    <row r="15" spans="1:17">
      <c r="A15" s="9">
        <v>11</v>
      </c>
      <c r="B15" s="15" t="s">
        <v>185</v>
      </c>
      <c r="C15" s="17">
        <f t="shared" ref="C15:H15" si="12">C30/C31*1000</f>
        <v>12.75728987993139</v>
      </c>
      <c r="D15" s="17">
        <f t="shared" si="12"/>
        <v>13.144813873853971</v>
      </c>
      <c r="E15" s="17">
        <f t="shared" si="12"/>
        <v>10.843781768891901</v>
      </c>
      <c r="F15" s="17">
        <f t="shared" si="12"/>
        <v>4.2675893886966554</v>
      </c>
      <c r="G15" s="17">
        <f t="shared" si="12"/>
        <v>4.3766264490182163</v>
      </c>
      <c r="H15" s="17">
        <f t="shared" si="12"/>
        <v>3.9232318948149723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1.4191731627597775</v>
      </c>
      <c r="M15" s="17">
        <f t="shared" si="10"/>
        <v>1.4286452396684062</v>
      </c>
      <c r="N15" s="17">
        <f t="shared" si="10"/>
        <v>1.3637759642791825</v>
      </c>
      <c r="O15" s="17">
        <f t="shared" si="10"/>
        <v>0.91284693529380623</v>
      </c>
      <c r="P15" s="17">
        <f t="shared" si="10"/>
        <v>0.92620261968847817</v>
      </c>
      <c r="Q15" s="17">
        <f t="shared" si="10"/>
        <v>0.86968514990486923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52">
        <v>2019</v>
      </c>
    </row>
    <row r="17" spans="1:15">
      <c r="A17" s="9">
        <v>1</v>
      </c>
      <c r="B17" s="10" t="s">
        <v>187</v>
      </c>
      <c r="C17" s="17">
        <f>C47+C77+C107+C137+C167+C197+C227+C257+C287+C317+C347+C377</f>
        <v>88</v>
      </c>
      <c r="D17" s="17">
        <f t="shared" ref="D17:H17" si="13">D47+D77+D107+D137+D167+D197+D227+D257+D287+D317+D347+D377</f>
        <v>90</v>
      </c>
      <c r="E17" s="17">
        <f t="shared" si="13"/>
        <v>70</v>
      </c>
      <c r="F17" s="17">
        <f t="shared" si="13"/>
        <v>76</v>
      </c>
      <c r="G17" s="17">
        <f t="shared" si="13"/>
        <v>76</v>
      </c>
      <c r="H17" s="17">
        <f t="shared" si="13"/>
        <v>73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C48+C78+C108+C138+C168+C198+C228+C258+C288+C318+C348+C378</f>
        <v>41</v>
      </c>
      <c r="D18" s="17">
        <f t="shared" si="14"/>
        <v>44</v>
      </c>
      <c r="E18" s="17">
        <f t="shared" si="14"/>
        <v>44</v>
      </c>
      <c r="F18" s="17">
        <f t="shared" si="14"/>
        <v>42</v>
      </c>
      <c r="G18" s="17">
        <f t="shared" si="14"/>
        <v>42</v>
      </c>
      <c r="H18" s="17">
        <f t="shared" si="14"/>
        <v>42</v>
      </c>
      <c r="K18" s="15" t="s">
        <v>187</v>
      </c>
      <c r="L18" s="17">
        <f t="shared" ref="L18:L23" si="15">L5</f>
        <v>1.3107333922491928</v>
      </c>
      <c r="M18" s="17">
        <f t="shared" ref="M18:M23" si="16">N5</f>
        <v>1.2357253323851893</v>
      </c>
      <c r="N18" s="17">
        <f t="shared" ref="N18:N28" si="17">P5</f>
        <v>1.2911226822476956</v>
      </c>
      <c r="O18" s="17">
        <f>Q5</f>
        <v>1.2260864526194868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C49+C79+C109+C139+C169+C199+C229+C259+C289+C319+C349+C379</f>
        <v>0</v>
      </c>
      <c r="D19" s="17">
        <f t="shared" si="18"/>
        <v>1.75</v>
      </c>
      <c r="E19" s="17">
        <f t="shared" si="18"/>
        <v>0.31</v>
      </c>
      <c r="F19" s="17">
        <f t="shared" si="18"/>
        <v>0.1</v>
      </c>
      <c r="G19" s="17">
        <f t="shared" si="18"/>
        <v>0.1</v>
      </c>
      <c r="H19" s="17">
        <f t="shared" si="18"/>
        <v>0.1</v>
      </c>
      <c r="K19" s="15" t="s">
        <v>190</v>
      </c>
      <c r="L19" s="17">
        <f t="shared" si="15"/>
        <v>1.0531507803175866</v>
      </c>
      <c r="M19" s="17">
        <f t="shared" si="16"/>
        <v>1.118926139160799</v>
      </c>
      <c r="N19" s="17">
        <f t="shared" si="17"/>
        <v>1.1187170079276838</v>
      </c>
      <c r="O19" s="17">
        <f t="shared" ref="O19:O28" si="19">Q6</f>
        <v>1.0603652637617338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C50+C80+C110+C140+C170+C200+C230+C260+C290+C320+C350+C380</f>
        <v>543.20000000000005</v>
      </c>
      <c r="D20" s="17">
        <f t="shared" si="20"/>
        <v>549</v>
      </c>
      <c r="E20" s="17">
        <f t="shared" si="20"/>
        <v>558.09999999999991</v>
      </c>
      <c r="F20" s="17">
        <f t="shared" si="20"/>
        <v>602.79999999999995</v>
      </c>
      <c r="G20" s="17">
        <f t="shared" si="20"/>
        <v>628.39999999999986</v>
      </c>
      <c r="H20" s="17">
        <f t="shared" si="20"/>
        <v>648.89999999999986</v>
      </c>
      <c r="K20" s="15" t="s">
        <v>192</v>
      </c>
      <c r="L20" s="17">
        <f t="shared" si="15"/>
        <v>8.8737830999390996E-4</v>
      </c>
      <c r="M20" s="17">
        <f t="shared" si="16"/>
        <v>9.7426283344969875E-2</v>
      </c>
      <c r="N20" s="17">
        <f t="shared" si="17"/>
        <v>5.2149508172733283E-2</v>
      </c>
      <c r="O20" s="17">
        <f t="shared" si="19"/>
        <v>4.8967312193441158E-2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C51+C81+C111+C141+C171+C201+C231+C261+C291+C321+C351+C381</f>
        <v>121.60000000000001</v>
      </c>
      <c r="D21" s="17">
        <f t="shared" si="21"/>
        <v>122.1</v>
      </c>
      <c r="E21" s="17">
        <f t="shared" si="21"/>
        <v>126.30000000000001</v>
      </c>
      <c r="F21" s="17">
        <f t="shared" si="21"/>
        <v>134.6</v>
      </c>
      <c r="G21" s="17">
        <f t="shared" si="21"/>
        <v>138.30000000000001</v>
      </c>
      <c r="H21" s="17">
        <f t="shared" si="21"/>
        <v>148.19999999999999</v>
      </c>
      <c r="K21" s="15" t="s">
        <v>194</v>
      </c>
      <c r="L21" s="17">
        <f t="shared" si="15"/>
        <v>1.3219726652130894</v>
      </c>
      <c r="M21" s="17">
        <f t="shared" si="16"/>
        <v>1.3522139218922093</v>
      </c>
      <c r="N21" s="17">
        <f t="shared" si="17"/>
        <v>1.4096753896620777</v>
      </c>
      <c r="O21" s="17">
        <f t="shared" si="19"/>
        <v>1.3836095067199981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C52+C82+C112+C142+C172+C202+C232+C262+C292+C322+C352+C382</f>
        <v>533977.39999999991</v>
      </c>
      <c r="D22" s="17">
        <f t="shared" si="22"/>
        <v>582808.80000000005</v>
      </c>
      <c r="E22" s="17">
        <f t="shared" si="22"/>
        <v>453085.2</v>
      </c>
      <c r="F22" s="17">
        <f t="shared" si="22"/>
        <v>516885</v>
      </c>
      <c r="G22" s="17">
        <f t="shared" si="22"/>
        <v>514193</v>
      </c>
      <c r="H22" s="17">
        <f t="shared" si="22"/>
        <v>512766.30000000005</v>
      </c>
      <c r="K22" s="15" t="s">
        <v>196</v>
      </c>
      <c r="L22" s="17">
        <f t="shared" si="15"/>
        <v>1.2490814350997559</v>
      </c>
      <c r="M22" s="17">
        <f t="shared" si="16"/>
        <v>1.2877258084080863</v>
      </c>
      <c r="N22" s="17">
        <f t="shared" si="17"/>
        <v>1.3420220472162847</v>
      </c>
      <c r="O22" s="17">
        <f t="shared" si="19"/>
        <v>1.3266032239362588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C53+C83+C113+C143+C173+C203+C233+C263+C293+C323+C353+C383</f>
        <v>511131</v>
      </c>
      <c r="D23" s="17">
        <f t="shared" si="23"/>
        <v>599814.29999999993</v>
      </c>
      <c r="E23" s="17">
        <f t="shared" si="23"/>
        <v>442572.9</v>
      </c>
      <c r="F23" s="17">
        <f t="shared" si="23"/>
        <v>504709.6</v>
      </c>
      <c r="G23" s="17">
        <f t="shared" si="23"/>
        <v>510232.30000000005</v>
      </c>
      <c r="H23" s="17">
        <f t="shared" si="23"/>
        <v>527142.60000000009</v>
      </c>
      <c r="K23" s="15" t="s">
        <v>198</v>
      </c>
      <c r="L23" s="17">
        <f t="shared" si="15"/>
        <v>1.2030093704855902</v>
      </c>
      <c r="M23" s="17">
        <f t="shared" si="16"/>
        <v>1.1206689259922014</v>
      </c>
      <c r="N23" s="17">
        <f t="shared" si="17"/>
        <v>1.046019386725662</v>
      </c>
      <c r="O23" s="17">
        <f t="shared" si="19"/>
        <v>0.85252514037109395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C54+C84+C114+C144+C174+C204+C234+C264+C294+C324+C354+C384</f>
        <v>0</v>
      </c>
      <c r="D24" s="17">
        <f t="shared" si="24"/>
        <v>0</v>
      </c>
      <c r="E24" s="17">
        <f t="shared" si="24"/>
        <v>219</v>
      </c>
      <c r="F24" s="17">
        <f t="shared" si="24"/>
        <v>206</v>
      </c>
      <c r="G24" s="17">
        <f t="shared" si="24"/>
        <v>214</v>
      </c>
      <c r="H24" s="17">
        <f t="shared" si="24"/>
        <v>205</v>
      </c>
      <c r="K24" s="15" t="s">
        <v>200</v>
      </c>
      <c r="L24" s="17">
        <f>N11</f>
        <v>0.27013966558745939</v>
      </c>
      <c r="M24" s="17">
        <f>O11</f>
        <v>0.30359035206411195</v>
      </c>
      <c r="N24" s="17">
        <f t="shared" si="17"/>
        <v>0.25318134815758669</v>
      </c>
      <c r="O24" s="17">
        <f t="shared" si="19"/>
        <v>0.30769060497905348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C55+C85+C115+C145+C175+C205+C235+C265+C295+C325+C355+C385</f>
        <v>0</v>
      </c>
      <c r="D25" s="17">
        <f t="shared" si="25"/>
        <v>0</v>
      </c>
      <c r="E25" s="17">
        <f t="shared" si="25"/>
        <v>51</v>
      </c>
      <c r="F25" s="17">
        <f t="shared" si="25"/>
        <v>63</v>
      </c>
      <c r="G25" s="17">
        <f t="shared" si="25"/>
        <v>41</v>
      </c>
      <c r="H25" s="17">
        <f t="shared" si="25"/>
        <v>52</v>
      </c>
      <c r="K25" s="15" t="s">
        <v>202</v>
      </c>
      <c r="L25" s="17">
        <f>L12</f>
        <v>0.33487125101296777</v>
      </c>
      <c r="M25" s="17">
        <f>N12</f>
        <v>0.75123133121925634</v>
      </c>
      <c r="N25" s="17">
        <f t="shared" si="17"/>
        <v>0.27075436288550592</v>
      </c>
      <c r="O25" s="17">
        <f t="shared" si="19"/>
        <v>0.60344025549598712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C56+C86+C116+C146+C176+C206+C236+C266+C296+C326+C356+C386</f>
        <v>269</v>
      </c>
      <c r="D26" s="17">
        <f t="shared" si="26"/>
        <v>339</v>
      </c>
      <c r="E26" s="17">
        <f t="shared" si="26"/>
        <v>371</v>
      </c>
      <c r="F26" s="17">
        <f t="shared" si="26"/>
        <v>310</v>
      </c>
      <c r="G26" s="17">
        <f t="shared" si="26"/>
        <v>293</v>
      </c>
      <c r="H26" s="17">
        <f t="shared" si="26"/>
        <v>316</v>
      </c>
      <c r="K26" s="15" t="s">
        <v>204</v>
      </c>
      <c r="L26" s="17">
        <f>L13</f>
        <v>1.3045948294381349</v>
      </c>
      <c r="M26" s="17">
        <f>N13</f>
        <v>1.3253404466996466</v>
      </c>
      <c r="N26" s="17">
        <f t="shared" si="17"/>
        <v>1.3430214936112235</v>
      </c>
      <c r="O26" s="17">
        <f t="shared" si="19"/>
        <v>1.300139324747448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C57+C87+C117+C147+C177+C207+C237+C267+C297+C327+C357+C387</f>
        <v>405</v>
      </c>
      <c r="D27" s="17">
        <f t="shared" si="27"/>
        <v>419</v>
      </c>
      <c r="E27" s="17">
        <f t="shared" si="27"/>
        <v>391</v>
      </c>
      <c r="F27" s="17">
        <f t="shared" si="27"/>
        <v>418</v>
      </c>
      <c r="G27" s="17">
        <f t="shared" si="27"/>
        <v>453</v>
      </c>
      <c r="H27" s="17">
        <f t="shared" si="27"/>
        <v>366</v>
      </c>
      <c r="K27" s="15" t="s">
        <v>206</v>
      </c>
      <c r="L27" s="17">
        <f>L14</f>
        <v>1.3196512335116439</v>
      </c>
      <c r="M27" s="17">
        <f>N14</f>
        <v>1.293259049991224</v>
      </c>
      <c r="N27" s="17">
        <f t="shared" si="17"/>
        <v>1.256168274597167</v>
      </c>
      <c r="O27" s="17">
        <f t="shared" si="19"/>
        <v>1.2066998521093306</v>
      </c>
    </row>
    <row r="28" spans="1:15">
      <c r="A28" s="9">
        <v>12</v>
      </c>
      <c r="B28" s="10" t="s">
        <v>207</v>
      </c>
      <c r="C28" s="17">
        <f>C58+C88+C118+C148+C178+C208+C238+C268+C298+C328+C358+C388</f>
        <v>26</v>
      </c>
      <c r="D28" s="17">
        <f t="shared" ref="D28:H28" si="28">D58+D88+D118+D148+D178+D208+D238+D268+D298+D328+D358+D388</f>
        <v>26</v>
      </c>
      <c r="E28" s="17">
        <f t="shared" si="28"/>
        <v>26</v>
      </c>
      <c r="F28" s="17">
        <f t="shared" si="28"/>
        <v>26</v>
      </c>
      <c r="G28" s="17">
        <f t="shared" si="28"/>
        <v>26</v>
      </c>
      <c r="H28" s="17">
        <f t="shared" si="28"/>
        <v>26</v>
      </c>
      <c r="K28" s="15" t="s">
        <v>208</v>
      </c>
      <c r="L28" s="17">
        <f>L15</f>
        <v>1.4191731627597775</v>
      </c>
      <c r="M28" s="17">
        <f>N15</f>
        <v>1.3637759642791825</v>
      </c>
      <c r="N28" s="17">
        <f t="shared" si="17"/>
        <v>0.92620261968847817</v>
      </c>
      <c r="O28" s="17">
        <f t="shared" si="19"/>
        <v>0.86968514990486923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C59+C89+C119+C149+C179+C209+C239+C269+C299+C329+C359+C389</f>
        <v>9</v>
      </c>
      <c r="D29" s="17">
        <f t="shared" si="29"/>
        <v>10</v>
      </c>
      <c r="E29" s="17">
        <f t="shared" si="29"/>
        <v>8</v>
      </c>
      <c r="F29" s="17">
        <f t="shared" si="29"/>
        <v>8</v>
      </c>
      <c r="G29" s="17">
        <f t="shared" si="29"/>
        <v>7</v>
      </c>
      <c r="H29" s="17">
        <f t="shared" si="29"/>
        <v>7</v>
      </c>
      <c r="M29" t="s">
        <v>210</v>
      </c>
      <c r="N29" s="52">
        <f>AVERAGE(N18:N28)</f>
        <v>0.93718492008109988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C60+C90+C120+C150+C180+C210+C240+C270+C300+C330+C360+C390</f>
        <v>119</v>
      </c>
      <c r="D30" s="17">
        <f t="shared" si="30"/>
        <v>119</v>
      </c>
      <c r="E30" s="17">
        <f t="shared" si="30"/>
        <v>96</v>
      </c>
      <c r="F30" s="17">
        <f t="shared" si="30"/>
        <v>37</v>
      </c>
      <c r="G30" s="17">
        <f t="shared" si="30"/>
        <v>37</v>
      </c>
      <c r="H30" s="17">
        <f t="shared" si="30"/>
        <v>37</v>
      </c>
      <c r="M30" t="s">
        <v>212</v>
      </c>
      <c r="N30" s="52">
        <f>STDEV(N18:N28)</f>
        <v>0.50190274884503683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C61+C91+C121+C151+C181+C211+C241+C271+C301+C331+C361+C391</f>
        <v>9328</v>
      </c>
      <c r="D31" s="17">
        <f t="shared" si="31"/>
        <v>9053</v>
      </c>
      <c r="E31" s="17">
        <f t="shared" si="31"/>
        <v>8853</v>
      </c>
      <c r="F31" s="17">
        <f t="shared" si="31"/>
        <v>8670</v>
      </c>
      <c r="G31" s="17">
        <f t="shared" si="31"/>
        <v>8454</v>
      </c>
      <c r="H31" s="17">
        <f t="shared" si="31"/>
        <v>9431</v>
      </c>
    </row>
    <row r="33" spans="1:17" ht="16">
      <c r="A33" s="20" t="s">
        <v>399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5.2674230145867096</v>
      </c>
      <c r="D35" s="17">
        <f t="shared" si="32"/>
        <v>5.3807947019867548</v>
      </c>
      <c r="E35" s="17">
        <f t="shared" si="32"/>
        <v>2.957329953527672</v>
      </c>
      <c r="F35" s="17">
        <f t="shared" si="32"/>
        <v>3.001715265866209</v>
      </c>
      <c r="G35" s="17">
        <f t="shared" si="32"/>
        <v>3.0461270670147957</v>
      </c>
      <c r="H35" s="17">
        <f t="shared" si="32"/>
        <v>3.1531531531531529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1.0296600416191739</v>
      </c>
      <c r="M35" s="17">
        <f t="shared" si="33"/>
        <v>1.0415844088834845</v>
      </c>
      <c r="N35" s="17">
        <f t="shared" si="33"/>
        <v>0.73908804486099333</v>
      </c>
      <c r="O35" s="17">
        <f t="shared" si="33"/>
        <v>0.7454540836328738</v>
      </c>
      <c r="P35" s="17">
        <f t="shared" si="33"/>
        <v>0.75178407058636476</v>
      </c>
      <c r="Q35" s="17">
        <f t="shared" si="33"/>
        <v>0.7668795741914044</v>
      </c>
    </row>
    <row r="36" spans="1:17">
      <c r="A36" s="9">
        <v>2</v>
      </c>
      <c r="B36" s="15" t="s">
        <v>176</v>
      </c>
      <c r="C36" s="17">
        <f t="shared" ref="C36:H36" si="34">C48/C61*1000</f>
        <v>2.4311183144246353</v>
      </c>
      <c r="D36" s="17">
        <f t="shared" si="34"/>
        <v>2.8973509933774837</v>
      </c>
      <c r="E36" s="17">
        <f t="shared" si="34"/>
        <v>2.957329953527672</v>
      </c>
      <c r="F36" s="17">
        <f t="shared" si="34"/>
        <v>2.5728987993138936</v>
      </c>
      <c r="G36" s="17">
        <f t="shared" si="34"/>
        <v>2.1758050478677111</v>
      </c>
      <c r="H36" s="17">
        <f t="shared" si="34"/>
        <v>2.2522522522522523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0.75075638229886343</v>
      </c>
      <c r="M36" s="17">
        <f t="shared" si="33"/>
        <v>0.83054997812272979</v>
      </c>
      <c r="N36" s="17">
        <f t="shared" si="33"/>
        <v>0.8404054975617985</v>
      </c>
      <c r="O36" s="17">
        <f t="shared" si="33"/>
        <v>0.77565969394425338</v>
      </c>
      <c r="P36" s="17">
        <f t="shared" si="33"/>
        <v>0.70429966939108646</v>
      </c>
      <c r="Q36" s="17">
        <f t="shared" si="33"/>
        <v>0.71844170646568017</v>
      </c>
    </row>
    <row r="37" spans="1:17">
      <c r="A37" s="9">
        <v>3</v>
      </c>
      <c r="B37" s="15" t="s">
        <v>177</v>
      </c>
      <c r="C37" s="17">
        <f t="shared" ref="C37:H37" si="35">C49/C61*1000+0.00001</f>
        <v>1.0000000000000001E-5</v>
      </c>
      <c r="D37" s="17">
        <f t="shared" si="35"/>
        <v>1.0000000000000001E-5</v>
      </c>
      <c r="E37" s="17">
        <f t="shared" si="35"/>
        <v>1.0000000000000001E-5</v>
      </c>
      <c r="F37" s="17">
        <f t="shared" si="35"/>
        <v>1.0000000000000001E-5</v>
      </c>
      <c r="G37" s="17">
        <f t="shared" si="35"/>
        <v>1.0000000000000001E-5</v>
      </c>
      <c r="H37" s="17">
        <f t="shared" si="35"/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8.8737830999390996E-4</v>
      </c>
      <c r="M37" s="17">
        <f t="shared" si="33"/>
        <v>8.8737830999390996E-4</v>
      </c>
      <c r="N37" s="17">
        <f t="shared" si="33"/>
        <v>8.8737830999390996E-4</v>
      </c>
      <c r="O37" s="17">
        <f t="shared" si="33"/>
        <v>8.8737830999390996E-4</v>
      </c>
      <c r="P37" s="17">
        <f t="shared" si="33"/>
        <v>8.8737830999390996E-4</v>
      </c>
      <c r="Q37" s="17">
        <f t="shared" si="33"/>
        <v>8.8737830999390996E-4</v>
      </c>
    </row>
    <row r="38" spans="1:17">
      <c r="A38" s="9">
        <v>4</v>
      </c>
      <c r="B38" s="15" t="s">
        <v>178</v>
      </c>
      <c r="C38" s="17">
        <f t="shared" ref="C38:H38" si="36">C50/C61*1000</f>
        <v>45.907617504051863</v>
      </c>
      <c r="D38" s="17">
        <f t="shared" si="36"/>
        <v>47.185430463576154</v>
      </c>
      <c r="E38" s="17">
        <f t="shared" si="36"/>
        <v>52.091254752851711</v>
      </c>
      <c r="F38" s="17">
        <f t="shared" si="36"/>
        <v>52.873070325900514</v>
      </c>
      <c r="G38" s="17">
        <f t="shared" si="36"/>
        <v>53.655352480417747</v>
      </c>
      <c r="H38" s="17">
        <f t="shared" si="36"/>
        <v>55.54054054054054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1.2207845095674699</v>
      </c>
      <c r="M38" s="17">
        <f t="shared" si="33"/>
        <v>1.2332858883926474</v>
      </c>
      <c r="N38" s="17">
        <f t="shared" si="33"/>
        <v>1.2765412653841408</v>
      </c>
      <c r="O38" s="17">
        <f t="shared" si="33"/>
        <v>1.2828151265901988</v>
      </c>
      <c r="P38" s="17">
        <f t="shared" si="33"/>
        <v>1.2889392587126929</v>
      </c>
      <c r="Q38" s="17">
        <f t="shared" si="33"/>
        <v>1.3030994372603999</v>
      </c>
    </row>
    <row r="39" spans="1:17">
      <c r="A39" s="9">
        <v>5</v>
      </c>
      <c r="B39" s="15" t="s">
        <v>179</v>
      </c>
      <c r="C39" s="17">
        <f t="shared" ref="C39:H39" si="37">C51/C61*1000</f>
        <v>8.0632090761750401</v>
      </c>
      <c r="D39" s="17">
        <f t="shared" si="37"/>
        <v>8.2367549668874158</v>
      </c>
      <c r="E39" s="17">
        <f t="shared" si="37"/>
        <v>8.5762568652302491</v>
      </c>
      <c r="F39" s="17">
        <f t="shared" si="37"/>
        <v>9.305317324185248</v>
      </c>
      <c r="G39" s="17">
        <f t="shared" si="37"/>
        <v>9.7476066144473439</v>
      </c>
      <c r="H39" s="17">
        <f t="shared" si="37"/>
        <v>11.576576576576576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1.0045233552144752</v>
      </c>
      <c r="M39" s="17">
        <f t="shared" si="33"/>
        <v>1.016685917645666</v>
      </c>
      <c r="N39" s="17">
        <f t="shared" si="33"/>
        <v>1.0394415738329883</v>
      </c>
      <c r="O39" s="17">
        <f t="shared" si="33"/>
        <v>1.0841101521985643</v>
      </c>
      <c r="P39" s="17">
        <f t="shared" si="33"/>
        <v>1.1087328309550843</v>
      </c>
      <c r="Q39" s="17">
        <f t="shared" si="33"/>
        <v>1.1946668031363017</v>
      </c>
    </row>
    <row r="40" spans="1:17">
      <c r="A40" s="9">
        <v>6</v>
      </c>
      <c r="B40" s="15" t="s">
        <v>180</v>
      </c>
      <c r="C40" s="17">
        <f t="shared" ref="C40:H40" si="38">(C52-C53)/C52*100</f>
        <v>-3.013743322050491</v>
      </c>
      <c r="D40" s="17">
        <f t="shared" si="38"/>
        <v>4.8294862964327478</v>
      </c>
      <c r="E40" s="17">
        <f t="shared" si="38"/>
        <v>10.478384507397134</v>
      </c>
      <c r="F40" s="17">
        <f t="shared" si="38"/>
        <v>7.1861159748686854</v>
      </c>
      <c r="G40" s="17">
        <f t="shared" si="38"/>
        <v>15.347548051665743</v>
      </c>
      <c r="H40" s="17">
        <f t="shared" si="38"/>
        <v>-10.236710623310666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9">(ATAN((C40+2.4)/10)+3.1415/2)/3.1415*1.75</f>
        <v>0.8408537236345498</v>
      </c>
      <c r="M40" s="17">
        <f t="shared" si="39"/>
        <v>1.2236977477677509</v>
      </c>
      <c r="N40" s="17">
        <f t="shared" si="39"/>
        <v>1.3822314872474486</v>
      </c>
      <c r="O40" s="17">
        <f t="shared" si="39"/>
        <v>1.3007431680620987</v>
      </c>
      <c r="P40" s="17">
        <f t="shared" si="39"/>
        <v>1.4641895081145102</v>
      </c>
      <c r="Q40" s="17">
        <f t="shared" si="39"/>
        <v>0.50472046360742362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-15.631601182931981</v>
      </c>
      <c r="F41" s="17">
        <f>(F55-F54)/F61*1000</f>
        <v>-5.1457975986277873</v>
      </c>
      <c r="G41" s="17">
        <f>(G55-G54)/G61*1000</f>
        <v>-7.397737162750218</v>
      </c>
      <c r="H41" s="17">
        <f>(H55-H54)/H61*1000</f>
        <v>-10.36036036036036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40">(ATAN(E41/10)+3.1415/2)/3.1415*1.75</f>
        <v>0.31700825540269495</v>
      </c>
      <c r="O41" s="17">
        <f t="shared" si="40"/>
        <v>0.6102615879851685</v>
      </c>
      <c r="P41" s="17">
        <f t="shared" si="40"/>
        <v>0.52019587116904042</v>
      </c>
      <c r="Q41" s="17">
        <f t="shared" si="40"/>
        <v>0.42762867940581484</v>
      </c>
    </row>
    <row r="42" spans="1:17">
      <c r="A42" s="9">
        <v>8</v>
      </c>
      <c r="B42" s="15" t="s">
        <v>182</v>
      </c>
      <c r="C42" s="17">
        <f t="shared" ref="C42:H42" si="41">(C56-C57)/C61*1000</f>
        <v>-13.776337115072934</v>
      </c>
      <c r="D42" s="17">
        <f t="shared" si="41"/>
        <v>-12.831125827814569</v>
      </c>
      <c r="E42" s="17">
        <f t="shared" si="41"/>
        <v>0.84495141529362061</v>
      </c>
      <c r="F42" s="17">
        <f t="shared" si="41"/>
        <v>-9.4339622641509422</v>
      </c>
      <c r="G42" s="17">
        <f t="shared" si="41"/>
        <v>-26.544821583986074</v>
      </c>
      <c r="H42" s="17">
        <f t="shared" si="41"/>
        <v>6.3063063063063058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0.34974374076869585</v>
      </c>
      <c r="M42" s="17">
        <f>(ATAN(D42/10)+3.1415/2)/3.1415*1.75</f>
        <v>0.36876102587593756</v>
      </c>
      <c r="N42" s="17">
        <f t="shared" si="40"/>
        <v>0.9219572189425006</v>
      </c>
      <c r="O42" s="17">
        <f t="shared" si="40"/>
        <v>0.45370752242297741</v>
      </c>
      <c r="P42" s="17">
        <f t="shared" si="40"/>
        <v>0.20067070559924838</v>
      </c>
      <c r="Q42" s="17">
        <f t="shared" si="40"/>
        <v>1.1884224462184563</v>
      </c>
    </row>
    <row r="43" spans="1:17">
      <c r="A43" s="9">
        <v>9</v>
      </c>
      <c r="B43" s="15" t="s">
        <v>183</v>
      </c>
      <c r="C43" s="17">
        <f t="shared" ref="C43:H43" si="42">C58/C61*1000</f>
        <v>0.81037277147487841</v>
      </c>
      <c r="D43" s="17">
        <f t="shared" si="42"/>
        <v>0.82781456953642385</v>
      </c>
      <c r="E43" s="17">
        <f t="shared" si="42"/>
        <v>0.84495141529362061</v>
      </c>
      <c r="F43" s="17">
        <f t="shared" si="42"/>
        <v>0.85763293310463118</v>
      </c>
      <c r="G43" s="17">
        <f t="shared" si="42"/>
        <v>0.8703220191470844</v>
      </c>
      <c r="H43" s="17">
        <f t="shared" si="42"/>
        <v>0.90090090090090091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3">IF(C43/$I43&gt;1,2^((1-$I43/C43)/LN(10/3)),2^(-LOG($I43/C43,10/3)))</f>
        <v>0.70153553516124856</v>
      </c>
      <c r="M43" s="17">
        <f t="shared" si="43"/>
        <v>0.71018914782095355</v>
      </c>
      <c r="N43" s="17">
        <f t="shared" si="43"/>
        <v>0.7186164347225622</v>
      </c>
      <c r="O43" s="17">
        <f t="shared" si="43"/>
        <v>0.72480614394240883</v>
      </c>
      <c r="P43" s="17">
        <f t="shared" si="43"/>
        <v>0.73096079992417817</v>
      </c>
      <c r="Q43" s="17">
        <f t="shared" si="43"/>
        <v>0.74563818113257729</v>
      </c>
    </row>
    <row r="44" spans="1:17">
      <c r="A44" s="9">
        <v>10</v>
      </c>
      <c r="B44" s="15" t="s">
        <v>184</v>
      </c>
      <c r="C44" s="17">
        <f t="shared" ref="C44:H44" si="44">C59/C61*100</f>
        <v>8.1037277147487846E-2</v>
      </c>
      <c r="D44" s="17">
        <f t="shared" si="44"/>
        <v>8.2781456953642391E-2</v>
      </c>
      <c r="E44" s="17">
        <f t="shared" si="44"/>
        <v>8.4495141529362064E-2</v>
      </c>
      <c r="F44" s="17">
        <f t="shared" si="44"/>
        <v>8.5763293310463118E-2</v>
      </c>
      <c r="G44" s="17">
        <f t="shared" si="44"/>
        <v>8.7032201914708437E-2</v>
      </c>
      <c r="H44" s="17">
        <f t="shared" si="44"/>
        <v>9.0090090090090086E-2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3"/>
        <v>1.2466992690677303</v>
      </c>
      <c r="M44" s="17">
        <f t="shared" si="43"/>
        <v>1.2560649649910924</v>
      </c>
      <c r="N44" s="17">
        <f t="shared" si="43"/>
        <v>1.2649547101656169</v>
      </c>
      <c r="O44" s="17">
        <f t="shared" si="43"/>
        <v>1.2713430227223903</v>
      </c>
      <c r="P44" s="17">
        <f t="shared" si="43"/>
        <v>1.2775797035206491</v>
      </c>
      <c r="Q44" s="17">
        <f t="shared" si="43"/>
        <v>1.2920032307135707</v>
      </c>
    </row>
    <row r="45" spans="1:17">
      <c r="A45" s="9">
        <v>11</v>
      </c>
      <c r="B45" s="15" t="s">
        <v>185</v>
      </c>
      <c r="C45" s="17">
        <f t="shared" ref="C45:H45" si="45">C60/C61*1000</f>
        <v>3.2414910858995136</v>
      </c>
      <c r="D45" s="17">
        <f t="shared" si="45"/>
        <v>3.3112582781456954</v>
      </c>
      <c r="E45" s="17">
        <f t="shared" si="45"/>
        <v>2.957329953527672</v>
      </c>
      <c r="F45" s="17">
        <f t="shared" si="45"/>
        <v>0.85763293310463118</v>
      </c>
      <c r="G45" s="17">
        <f t="shared" si="45"/>
        <v>0.8703220191470844</v>
      </c>
      <c r="H45" s="17">
        <f t="shared" si="45"/>
        <v>0.90090090090090091</v>
      </c>
      <c r="I45" s="18">
        <f>Показатели!$E$12</f>
        <v>5</v>
      </c>
      <c r="J45" s="9">
        <v>11</v>
      </c>
      <c r="K45" s="15" t="s">
        <v>185</v>
      </c>
      <c r="L45" s="17">
        <f t="shared" si="43"/>
        <v>0.77917612289639471</v>
      </c>
      <c r="M45" s="17">
        <f t="shared" si="43"/>
        <v>0.78878745122302918</v>
      </c>
      <c r="N45" s="17">
        <f t="shared" si="43"/>
        <v>0.73908804486099333</v>
      </c>
      <c r="O45" s="17">
        <f t="shared" si="43"/>
        <v>0.36240307197120447</v>
      </c>
      <c r="P45" s="17">
        <f t="shared" si="43"/>
        <v>0.36548039996208909</v>
      </c>
      <c r="Q45" s="17">
        <f t="shared" si="43"/>
        <v>0.37281909056628876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13</v>
      </c>
      <c r="D47" s="17">
        <v>13</v>
      </c>
      <c r="E47" s="17">
        <v>7</v>
      </c>
      <c r="F47" s="17">
        <v>7</v>
      </c>
      <c r="G47" s="17">
        <v>7</v>
      </c>
      <c r="H47" s="17">
        <v>7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6</v>
      </c>
      <c r="D48" s="17">
        <v>7</v>
      </c>
      <c r="E48" s="17">
        <v>7</v>
      </c>
      <c r="F48" s="17">
        <v>6</v>
      </c>
      <c r="G48" s="17">
        <v>5</v>
      </c>
      <c r="H48" s="17">
        <v>5</v>
      </c>
      <c r="K48" s="15" t="s">
        <v>187</v>
      </c>
      <c r="L48" s="17">
        <f t="shared" ref="L48:L53" si="46">L35</f>
        <v>1.0296600416191739</v>
      </c>
      <c r="M48" s="17">
        <f t="shared" ref="M48:M53" si="47">N35</f>
        <v>0.73908804486099333</v>
      </c>
      <c r="N48" s="17">
        <f t="shared" ref="N48:N58" si="48">P35</f>
        <v>0.75178407058636476</v>
      </c>
      <c r="O48" s="17">
        <f>Q35</f>
        <v>0.7668795741914044</v>
      </c>
    </row>
    <row r="49" spans="1:17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K49" s="15" t="s">
        <v>190</v>
      </c>
      <c r="L49" s="17">
        <f t="shared" si="46"/>
        <v>0.75075638229886343</v>
      </c>
      <c r="M49" s="17">
        <f t="shared" si="47"/>
        <v>0.8404054975617985</v>
      </c>
      <c r="N49" s="17">
        <f t="shared" si="48"/>
        <v>0.70429966939108646</v>
      </c>
      <c r="O49" s="17">
        <f t="shared" ref="O49:O58" si="49">Q36</f>
        <v>0.71844170646568017</v>
      </c>
    </row>
    <row r="50" spans="1:17">
      <c r="A50" s="9">
        <v>4</v>
      </c>
      <c r="B50" s="10" t="s">
        <v>191</v>
      </c>
      <c r="C50" s="17">
        <v>113.3</v>
      </c>
      <c r="D50" s="17">
        <v>114</v>
      </c>
      <c r="E50" s="17">
        <v>123.3</v>
      </c>
      <c r="F50" s="17">
        <v>123.3</v>
      </c>
      <c r="G50" s="17">
        <v>123.3</v>
      </c>
      <c r="H50" s="17">
        <v>123.3</v>
      </c>
      <c r="K50" s="15" t="s">
        <v>192</v>
      </c>
      <c r="L50" s="17">
        <f t="shared" si="46"/>
        <v>8.8737830999390996E-4</v>
      </c>
      <c r="M50" s="17">
        <f t="shared" si="47"/>
        <v>8.8737830999390996E-4</v>
      </c>
      <c r="N50" s="17">
        <f t="shared" si="48"/>
        <v>8.8737830999390996E-4</v>
      </c>
      <c r="O50" s="17">
        <f t="shared" si="49"/>
        <v>8.8737830999390996E-4</v>
      </c>
    </row>
    <row r="51" spans="1:17">
      <c r="A51" s="9">
        <v>5</v>
      </c>
      <c r="B51" s="10" t="s">
        <v>193</v>
      </c>
      <c r="C51" s="17">
        <v>19.899999999999999</v>
      </c>
      <c r="D51" s="17">
        <v>19.899999999999999</v>
      </c>
      <c r="E51" s="17">
        <v>20.3</v>
      </c>
      <c r="F51" s="17">
        <v>21.7</v>
      </c>
      <c r="G51" s="17">
        <v>22.4</v>
      </c>
      <c r="H51" s="17">
        <v>25.7</v>
      </c>
      <c r="K51" s="15" t="s">
        <v>194</v>
      </c>
      <c r="L51" s="17">
        <f t="shared" si="46"/>
        <v>1.2207845095674699</v>
      </c>
      <c r="M51" s="17">
        <f t="shared" si="47"/>
        <v>1.2765412653841408</v>
      </c>
      <c r="N51" s="17">
        <f t="shared" si="48"/>
        <v>1.2889392587126929</v>
      </c>
      <c r="O51" s="17">
        <f t="shared" si="49"/>
        <v>1.3030994372603999</v>
      </c>
    </row>
    <row r="52" spans="1:17">
      <c r="A52" s="9">
        <v>6</v>
      </c>
      <c r="B52" s="10" t="s">
        <v>195</v>
      </c>
      <c r="C52" s="17">
        <v>4904.2</v>
      </c>
      <c r="D52" s="17">
        <v>6242.9</v>
      </c>
      <c r="E52" s="17">
        <v>8334.2999999999993</v>
      </c>
      <c r="F52" s="17">
        <v>9709</v>
      </c>
      <c r="G52" s="17">
        <v>11040.2</v>
      </c>
      <c r="H52" s="17">
        <v>12209</v>
      </c>
      <c r="K52" s="15" t="s">
        <v>196</v>
      </c>
      <c r="L52" s="17">
        <f t="shared" si="46"/>
        <v>1.0045233552144752</v>
      </c>
      <c r="M52" s="17">
        <f t="shared" si="47"/>
        <v>1.0394415738329883</v>
      </c>
      <c r="N52" s="17">
        <f t="shared" si="48"/>
        <v>1.1087328309550843</v>
      </c>
      <c r="O52" s="17">
        <f t="shared" si="49"/>
        <v>1.1946668031363017</v>
      </c>
    </row>
    <row r="53" spans="1:17">
      <c r="A53" s="9">
        <v>7</v>
      </c>
      <c r="B53" s="10" t="s">
        <v>197</v>
      </c>
      <c r="C53" s="17">
        <v>5052</v>
      </c>
      <c r="D53" s="17">
        <v>5941.4</v>
      </c>
      <c r="E53" s="17">
        <v>7461</v>
      </c>
      <c r="F53" s="17">
        <v>9011.2999999999993</v>
      </c>
      <c r="G53" s="17">
        <v>9345.7999999999993</v>
      </c>
      <c r="H53" s="17">
        <v>13458.8</v>
      </c>
      <c r="K53" s="15" t="s">
        <v>198</v>
      </c>
      <c r="L53" s="17">
        <f t="shared" si="46"/>
        <v>0.8408537236345498</v>
      </c>
      <c r="M53" s="17">
        <f t="shared" si="47"/>
        <v>1.3822314872474486</v>
      </c>
      <c r="N53" s="17">
        <f t="shared" si="48"/>
        <v>1.4641895081145102</v>
      </c>
      <c r="O53" s="17">
        <f t="shared" si="49"/>
        <v>0.50472046360742362</v>
      </c>
    </row>
    <row r="54" spans="1:17">
      <c r="A54" s="9">
        <v>8</v>
      </c>
      <c r="B54" s="10" t="s">
        <v>199</v>
      </c>
      <c r="C54" s="17"/>
      <c r="D54" s="17"/>
      <c r="E54" s="17">
        <v>46</v>
      </c>
      <c r="F54" s="17">
        <v>26</v>
      </c>
      <c r="G54" s="17">
        <v>29</v>
      </c>
      <c r="H54" s="17">
        <v>27</v>
      </c>
      <c r="K54" s="15" t="s">
        <v>200</v>
      </c>
      <c r="L54" s="17">
        <f>N41</f>
        <v>0.31700825540269495</v>
      </c>
      <c r="M54" s="17">
        <f>O41</f>
        <v>0.6102615879851685</v>
      </c>
      <c r="N54" s="17">
        <f t="shared" si="48"/>
        <v>0.52019587116904042</v>
      </c>
      <c r="O54" s="17">
        <f t="shared" si="49"/>
        <v>0.42762867940581484</v>
      </c>
    </row>
    <row r="55" spans="1:17">
      <c r="A55" s="9">
        <v>9</v>
      </c>
      <c r="B55" s="10" t="s">
        <v>201</v>
      </c>
      <c r="C55" s="17"/>
      <c r="D55" s="17"/>
      <c r="E55" s="17">
        <v>9</v>
      </c>
      <c r="F55" s="17">
        <v>14</v>
      </c>
      <c r="G55" s="17">
        <v>12</v>
      </c>
      <c r="H55" s="17">
        <v>4</v>
      </c>
      <c r="K55" s="15" t="s">
        <v>202</v>
      </c>
      <c r="L55" s="17">
        <f>L42</f>
        <v>0.34974374076869585</v>
      </c>
      <c r="M55" s="17">
        <f>N42</f>
        <v>0.9219572189425006</v>
      </c>
      <c r="N55" s="17">
        <f t="shared" si="48"/>
        <v>0.20067070559924838</v>
      </c>
      <c r="O55" s="17">
        <f t="shared" si="49"/>
        <v>1.1884224462184563</v>
      </c>
    </row>
    <row r="56" spans="1:17">
      <c r="A56" s="9">
        <v>10</v>
      </c>
      <c r="B56" s="10" t="s">
        <v>203</v>
      </c>
      <c r="C56" s="17">
        <v>42</v>
      </c>
      <c r="D56" s="17">
        <v>70</v>
      </c>
      <c r="E56" s="17">
        <v>57</v>
      </c>
      <c r="F56" s="17">
        <v>47</v>
      </c>
      <c r="G56" s="17">
        <v>45</v>
      </c>
      <c r="H56" s="17">
        <v>76</v>
      </c>
      <c r="K56" s="15" t="s">
        <v>204</v>
      </c>
      <c r="L56" s="17">
        <f>L43</f>
        <v>0.70153553516124856</v>
      </c>
      <c r="M56" s="17">
        <f>N43</f>
        <v>0.7186164347225622</v>
      </c>
      <c r="N56" s="17">
        <f t="shared" si="48"/>
        <v>0.73096079992417817</v>
      </c>
      <c r="O56" s="17">
        <f t="shared" si="49"/>
        <v>0.74563818113257729</v>
      </c>
    </row>
    <row r="57" spans="1:17">
      <c r="A57" s="9">
        <v>11</v>
      </c>
      <c r="B57" s="10" t="s">
        <v>205</v>
      </c>
      <c r="C57" s="17">
        <v>76</v>
      </c>
      <c r="D57" s="17">
        <v>101</v>
      </c>
      <c r="E57" s="17">
        <v>55</v>
      </c>
      <c r="F57" s="17">
        <v>69</v>
      </c>
      <c r="G57" s="17">
        <v>106</v>
      </c>
      <c r="H57" s="17">
        <v>62</v>
      </c>
      <c r="K57" s="15" t="s">
        <v>206</v>
      </c>
      <c r="L57" s="17">
        <f>L44</f>
        <v>1.2466992690677303</v>
      </c>
      <c r="M57" s="17">
        <f>N44</f>
        <v>1.2649547101656169</v>
      </c>
      <c r="N57" s="17">
        <f t="shared" si="48"/>
        <v>1.2775797035206491</v>
      </c>
      <c r="O57" s="17">
        <f t="shared" si="49"/>
        <v>1.2920032307135707</v>
      </c>
    </row>
    <row r="58" spans="1:17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17">
        <v>2</v>
      </c>
      <c r="H58" s="17">
        <v>2</v>
      </c>
      <c r="K58" s="15" t="s">
        <v>208</v>
      </c>
      <c r="L58" s="17">
        <f>L45</f>
        <v>0.77917612289639471</v>
      </c>
      <c r="M58" s="17">
        <f>N45</f>
        <v>0.73908804486099333</v>
      </c>
      <c r="N58" s="17">
        <f t="shared" si="48"/>
        <v>0.36548039996208909</v>
      </c>
      <c r="O58" s="17">
        <f t="shared" si="49"/>
        <v>0.37281909056628876</v>
      </c>
    </row>
    <row r="59" spans="1:17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8</v>
      </c>
      <c r="D60" s="17">
        <v>8</v>
      </c>
      <c r="E60" s="17">
        <v>7</v>
      </c>
      <c r="F60" s="17">
        <v>2</v>
      </c>
      <c r="G60" s="21">
        <v>2</v>
      </c>
      <c r="H60" s="21">
        <v>2</v>
      </c>
    </row>
    <row r="61" spans="1:17">
      <c r="A61" s="9">
        <v>15</v>
      </c>
      <c r="B61" s="10" t="s">
        <v>213</v>
      </c>
      <c r="C61" s="17">
        <v>2468</v>
      </c>
      <c r="D61" s="17">
        <v>2416</v>
      </c>
      <c r="E61" s="17">
        <v>2367</v>
      </c>
      <c r="F61" s="17">
        <v>2332</v>
      </c>
      <c r="G61" s="17">
        <v>2298</v>
      </c>
      <c r="H61" s="17">
        <v>2220</v>
      </c>
    </row>
    <row r="63" spans="1:17" ht="16">
      <c r="A63" s="20" t="s">
        <v>400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219</v>
      </c>
    </row>
    <row r="65" spans="1:17">
      <c r="A65" s="9">
        <v>1</v>
      </c>
      <c r="B65" s="15" t="s">
        <v>175</v>
      </c>
      <c r="C65" s="17">
        <f t="shared" ref="C65:H65" si="50">C77/C91*1000</f>
        <v>3.9577836411609502</v>
      </c>
      <c r="D65" s="17">
        <f t="shared" si="50"/>
        <v>4.0650406504065044</v>
      </c>
      <c r="E65" s="17">
        <f t="shared" si="50"/>
        <v>4.0983606557377055</v>
      </c>
      <c r="F65" s="17">
        <f t="shared" si="50"/>
        <v>4.2075736325385691</v>
      </c>
      <c r="G65" s="17">
        <f t="shared" si="50"/>
        <v>4.2432814710042432</v>
      </c>
      <c r="H65" s="17">
        <f t="shared" si="50"/>
        <v>4.3859649122807012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1">IF(C65/$I65&gt;1,2^((1-$I65/C65)/LN(10/3)),2^(-LOG($I65/C65,10/3)))</f>
        <v>0.87408652195776404</v>
      </c>
      <c r="M65" s="17">
        <f t="shared" si="51"/>
        <v>0.88764667600801606</v>
      </c>
      <c r="N65" s="17">
        <f t="shared" si="51"/>
        <v>0.89182821524599809</v>
      </c>
      <c r="O65" s="17">
        <f t="shared" si="51"/>
        <v>0.90543397220875321</v>
      </c>
      <c r="P65" s="17">
        <f t="shared" si="51"/>
        <v>0.90984985926820616</v>
      </c>
      <c r="Q65" s="17">
        <f t="shared" si="51"/>
        <v>0.92733986536482427</v>
      </c>
    </row>
    <row r="66" spans="1:17">
      <c r="A66" s="9">
        <v>2</v>
      </c>
      <c r="B66" s="15" t="s">
        <v>176</v>
      </c>
      <c r="C66" s="17">
        <f t="shared" ref="C66:H66" si="52">C78/C91*1000</f>
        <v>5.2770448548812663</v>
      </c>
      <c r="D66" s="17">
        <f t="shared" si="52"/>
        <v>5.4200542005420056</v>
      </c>
      <c r="E66" s="17">
        <f t="shared" si="52"/>
        <v>5.4644808743169397</v>
      </c>
      <c r="F66" s="17">
        <f t="shared" si="52"/>
        <v>5.6100981767180924</v>
      </c>
      <c r="G66" s="17">
        <f t="shared" si="52"/>
        <v>5.6577086280056577</v>
      </c>
      <c r="H66" s="17">
        <f t="shared" si="52"/>
        <v>5.8479532163742682</v>
      </c>
      <c r="I66" s="18">
        <f>Показатели!$E$3</f>
        <v>4</v>
      </c>
      <c r="J66" s="9">
        <v>2</v>
      </c>
      <c r="K66" s="15" t="s">
        <v>176</v>
      </c>
      <c r="L66" s="17">
        <f t="shared" si="51"/>
        <v>1.1494958184281363</v>
      </c>
      <c r="M66" s="17">
        <f t="shared" si="51"/>
        <v>1.1628079891968219</v>
      </c>
      <c r="N66" s="17">
        <f t="shared" si="51"/>
        <v>1.1668316220816024</v>
      </c>
      <c r="O66" s="17">
        <f t="shared" si="51"/>
        <v>1.1796652082461425</v>
      </c>
      <c r="P66" s="17">
        <f t="shared" si="51"/>
        <v>1.1837471717078909</v>
      </c>
      <c r="Q66" s="17">
        <f t="shared" si="51"/>
        <v>1.1995259763297816</v>
      </c>
    </row>
    <row r="67" spans="1:17">
      <c r="A67" s="9">
        <v>3</v>
      </c>
      <c r="B67" s="15" t="s">
        <v>177</v>
      </c>
      <c r="C67" s="17">
        <f t="shared" ref="C67:H67" si="53">C79/C91*1000+0.00001</f>
        <v>1.0000000000000001E-5</v>
      </c>
      <c r="D67" s="17">
        <f t="shared" si="53"/>
        <v>1.0000000000000001E-5</v>
      </c>
      <c r="E67" s="17">
        <f t="shared" si="53"/>
        <v>1.3671202185792349E-2</v>
      </c>
      <c r="F67" s="17">
        <f t="shared" si="53"/>
        <v>1.0000000000000001E-5</v>
      </c>
      <c r="G67" s="17">
        <f t="shared" si="53"/>
        <v>1.0000000000000001E-5</v>
      </c>
      <c r="H67" s="17">
        <f t="shared" si="53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1"/>
        <v>8.8737830999390996E-4</v>
      </c>
      <c r="M67" s="17">
        <f t="shared" si="51"/>
        <v>8.8737830999390996E-4</v>
      </c>
      <c r="N67" s="17">
        <f t="shared" si="51"/>
        <v>5.6681967606810005E-2</v>
      </c>
      <c r="O67" s="17">
        <f t="shared" si="51"/>
        <v>8.8737830999390996E-4</v>
      </c>
      <c r="P67" s="17">
        <f t="shared" si="51"/>
        <v>8.8737830999390996E-4</v>
      </c>
      <c r="Q67" s="17">
        <f t="shared" si="51"/>
        <v>8.8737830999390996E-4</v>
      </c>
    </row>
    <row r="68" spans="1:17">
      <c r="A68" s="9">
        <v>4</v>
      </c>
      <c r="B68" s="15" t="s">
        <v>178</v>
      </c>
      <c r="C68" s="17">
        <f t="shared" ref="C68:H68" si="54">C80/C91*1000</f>
        <v>102.90237467018468</v>
      </c>
      <c r="D68" s="17">
        <f t="shared" si="54"/>
        <v>105.69105691056912</v>
      </c>
      <c r="E68" s="17">
        <f t="shared" si="54"/>
        <v>106.69398907103825</v>
      </c>
      <c r="F68" s="17">
        <f t="shared" si="54"/>
        <v>109.53716690042074</v>
      </c>
      <c r="G68" s="17">
        <f t="shared" si="54"/>
        <v>110.46676096181046</v>
      </c>
      <c r="H68" s="17">
        <f t="shared" si="54"/>
        <v>114.18128654970759</v>
      </c>
      <c r="I68" s="18">
        <f>Показатели!$E$5</f>
        <v>30</v>
      </c>
      <c r="J68" s="9">
        <v>4</v>
      </c>
      <c r="K68" s="15" t="s">
        <v>178</v>
      </c>
      <c r="L68" s="17">
        <f t="shared" si="51"/>
        <v>1.5036163375311389</v>
      </c>
      <c r="M68" s="17">
        <f t="shared" si="51"/>
        <v>1.5102900036991633</v>
      </c>
      <c r="N68" s="17">
        <f t="shared" si="51"/>
        <v>1.5126117638677921</v>
      </c>
      <c r="O68" s="17">
        <f t="shared" si="51"/>
        <v>1.5189807866499052</v>
      </c>
      <c r="P68" s="17">
        <f t="shared" si="51"/>
        <v>1.5209976231619591</v>
      </c>
      <c r="Q68" s="17">
        <f t="shared" si="51"/>
        <v>1.5287536683872154</v>
      </c>
    </row>
    <row r="69" spans="1:17">
      <c r="A69" s="9">
        <v>5</v>
      </c>
      <c r="B69" s="15" t="s">
        <v>179</v>
      </c>
      <c r="C69" s="17">
        <f t="shared" ref="C69:H69" si="55">C81/C91*1000</f>
        <v>7.1240105540897103</v>
      </c>
      <c r="D69" s="17">
        <f t="shared" si="55"/>
        <v>7.3170731707317076</v>
      </c>
      <c r="E69" s="17">
        <f t="shared" si="55"/>
        <v>7.3770491803278695</v>
      </c>
      <c r="F69" s="17">
        <f t="shared" si="55"/>
        <v>12.76297335203366</v>
      </c>
      <c r="G69" s="17">
        <f t="shared" si="55"/>
        <v>14.144271570014144</v>
      </c>
      <c r="H69" s="17">
        <f t="shared" si="55"/>
        <v>20.17543859649123</v>
      </c>
      <c r="I69" s="18">
        <f>Показатели!$E$6</f>
        <v>8</v>
      </c>
      <c r="J69" s="9">
        <v>5</v>
      </c>
      <c r="K69" s="15" t="s">
        <v>179</v>
      </c>
      <c r="L69" s="17">
        <f t="shared" si="51"/>
        <v>0.93541382032825005</v>
      </c>
      <c r="M69" s="17">
        <f t="shared" si="51"/>
        <v>0.94992537631926988</v>
      </c>
      <c r="N69" s="17">
        <f t="shared" si="51"/>
        <v>0.95440029899018863</v>
      </c>
      <c r="O69" s="17">
        <f t="shared" si="51"/>
        <v>1.2396757569722541</v>
      </c>
      <c r="P69" s="17">
        <f t="shared" si="51"/>
        <v>1.2841426657583337</v>
      </c>
      <c r="Q69" s="17">
        <f t="shared" si="51"/>
        <v>1.4154287350433616</v>
      </c>
    </row>
    <row r="70" spans="1:17">
      <c r="A70" s="9">
        <v>6</v>
      </c>
      <c r="B70" s="15" t="s">
        <v>180</v>
      </c>
      <c r="C70" s="17">
        <f t="shared" ref="C70:H70" si="56">(C82-C83)/C82*100</f>
        <v>17.05526686885467</v>
      </c>
      <c r="D70" s="17">
        <f t="shared" si="56"/>
        <v>-9.1089473468886641</v>
      </c>
      <c r="E70" s="17">
        <f t="shared" si="56"/>
        <v>2.5645640241159002</v>
      </c>
      <c r="F70" s="17">
        <f t="shared" si="56"/>
        <v>0.13919709501714014</v>
      </c>
      <c r="G70" s="17">
        <f t="shared" si="56"/>
        <v>-1.1498870198342928</v>
      </c>
      <c r="H70" s="17">
        <f t="shared" si="56"/>
        <v>0.8895874788890159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7">(ATAN((C70+2.4)/10)+3.1415/2)/3.1415*1.75</f>
        <v>1.4855429638623607</v>
      </c>
      <c r="M70" s="17">
        <f t="shared" si="57"/>
        <v>0.54582061687251704</v>
      </c>
      <c r="N70" s="17">
        <f t="shared" si="57"/>
        <v>1.1316975172769672</v>
      </c>
      <c r="O70" s="17">
        <f t="shared" si="57"/>
        <v>1.013520666754705</v>
      </c>
      <c r="P70" s="17">
        <f t="shared" si="57"/>
        <v>0.94427923214432319</v>
      </c>
      <c r="Q70" s="17">
        <f t="shared" si="57"/>
        <v>1.0520378735463605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-9.5628415300546443</v>
      </c>
      <c r="F71" s="17">
        <f>(F85-F84)/F91*1000</f>
        <v>-9.8176718092566624</v>
      </c>
      <c r="G71" s="17">
        <f>(G85-G84)/G91*1000</f>
        <v>-24.045261669024047</v>
      </c>
      <c r="H71" s="17">
        <f>(H85-H84)/H91*1000</f>
        <v>-13.157894736842104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8">(ATAN(E71/10)+3.1415/2)/3.1415*1.75</f>
        <v>0.44993326497046116</v>
      </c>
      <c r="O71" s="17">
        <f t="shared" si="58"/>
        <v>0.44261205004004311</v>
      </c>
      <c r="P71" s="17">
        <f t="shared" si="58"/>
        <v>0.21952365200956725</v>
      </c>
      <c r="Q71" s="17">
        <f t="shared" si="58"/>
        <v>0.3619902004073976</v>
      </c>
    </row>
    <row r="72" spans="1:17">
      <c r="A72" s="9">
        <v>8</v>
      </c>
      <c r="B72" s="15" t="s">
        <v>182</v>
      </c>
      <c r="C72" s="17">
        <f t="shared" ref="C72:H72" si="59">(C86-C87)/C91*1000</f>
        <v>-18.469656992084435</v>
      </c>
      <c r="D72" s="17">
        <f t="shared" si="59"/>
        <v>2.7100271002710028</v>
      </c>
      <c r="E72" s="17">
        <f t="shared" si="59"/>
        <v>-16.393442622950822</v>
      </c>
      <c r="F72" s="17">
        <f t="shared" si="59"/>
        <v>1.4025245441795231</v>
      </c>
      <c r="G72" s="17">
        <f t="shared" si="59"/>
        <v>-8.4865629420084865</v>
      </c>
      <c r="H72" s="17">
        <f t="shared" si="59"/>
        <v>-24.853801169590643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0.27640826573127458</v>
      </c>
      <c r="M72" s="17">
        <f>(ATAN(D72/10)+3.1415/2)/3.1415*1.75</f>
        <v>1.0224234635821274</v>
      </c>
      <c r="N72" s="17">
        <f t="shared" si="58"/>
        <v>0.30509754961380237</v>
      </c>
      <c r="O72" s="17">
        <f t="shared" si="58"/>
        <v>0.95262253225133753</v>
      </c>
      <c r="P72" s="17">
        <f t="shared" si="58"/>
        <v>0.48299027578885212</v>
      </c>
      <c r="Q72" s="17">
        <f t="shared" si="58"/>
        <v>0.21306761139477787</v>
      </c>
    </row>
    <row r="73" spans="1:17">
      <c r="A73" s="9">
        <v>9</v>
      </c>
      <c r="B73" s="15" t="s">
        <v>183</v>
      </c>
      <c r="C73" s="17">
        <f t="shared" ref="C73:H73" si="60">C88/C91*1000</f>
        <v>3.9577836411609502</v>
      </c>
      <c r="D73" s="17">
        <f t="shared" si="60"/>
        <v>4.0650406504065044</v>
      </c>
      <c r="E73" s="17">
        <f t="shared" si="60"/>
        <v>4.0983606557377055</v>
      </c>
      <c r="F73" s="17">
        <f t="shared" si="60"/>
        <v>4.2075736325385691</v>
      </c>
      <c r="G73" s="17">
        <f t="shared" si="60"/>
        <v>4.2432814710042432</v>
      </c>
      <c r="H73" s="17">
        <f t="shared" si="60"/>
        <v>4.3859649122807012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61">IF(C73/$I73&gt;1,2^((1-$I73/C73)/LN(10/3)),2^(-LOG($I73/C73,10/3)))</f>
        <v>1.4297792117710719</v>
      </c>
      <c r="M73" s="17">
        <f t="shared" si="61"/>
        <v>1.4380344291728155</v>
      </c>
      <c r="N73" s="17">
        <f t="shared" si="61"/>
        <v>1.4405202763302949</v>
      </c>
      <c r="O73" s="17">
        <f t="shared" si="61"/>
        <v>1.4484205102643763</v>
      </c>
      <c r="P73" s="17">
        <f t="shared" si="61"/>
        <v>1.4509243112410655</v>
      </c>
      <c r="Q73" s="17">
        <f t="shared" si="61"/>
        <v>1.4605623762418687</v>
      </c>
    </row>
    <row r="74" spans="1:17">
      <c r="A74" s="9">
        <v>10</v>
      </c>
      <c r="B74" s="15" t="s">
        <v>184</v>
      </c>
      <c r="C74" s="17">
        <f>C89/C91*100+0.0001</f>
        <v>1E-4</v>
      </c>
      <c r="D74" s="17">
        <f>D89/D91*100+0.0001</f>
        <v>1E-4</v>
      </c>
      <c r="E74" s="17">
        <f t="shared" ref="E74:F74" si="62">E89/E91*100</f>
        <v>0.13661202185792351</v>
      </c>
      <c r="F74" s="17">
        <f t="shared" si="62"/>
        <v>0.14025245441795231</v>
      </c>
      <c r="G74" s="17">
        <f>G89/G91*100+0.0001</f>
        <v>1E-4</v>
      </c>
      <c r="H74" s="17">
        <f>H89/H91*100+0.0001</f>
        <v>1E-4</v>
      </c>
      <c r="I74" s="18">
        <f>Показатели!$E$11</f>
        <v>0.05</v>
      </c>
      <c r="J74" s="9">
        <v>10</v>
      </c>
      <c r="K74" s="15" t="s">
        <v>184</v>
      </c>
      <c r="L74" s="17">
        <f t="shared" si="61"/>
        <v>2.7935603045913963E-2</v>
      </c>
      <c r="M74" s="17">
        <f t="shared" si="61"/>
        <v>2.7935603045913963E-2</v>
      </c>
      <c r="N74" s="17">
        <f t="shared" si="61"/>
        <v>1.4405202763302947</v>
      </c>
      <c r="O74" s="17">
        <f t="shared" si="61"/>
        <v>1.4484205102643763</v>
      </c>
      <c r="P74" s="17">
        <f t="shared" si="61"/>
        <v>2.7935603045913963E-2</v>
      </c>
      <c r="Q74" s="17">
        <f t="shared" si="61"/>
        <v>2.7935603045913963E-2</v>
      </c>
    </row>
    <row r="75" spans="1:17">
      <c r="A75" s="9">
        <v>11</v>
      </c>
      <c r="B75" s="15" t="s">
        <v>185</v>
      </c>
      <c r="C75" s="17">
        <f t="shared" ref="C75:H75" si="63">C90/C91*1000</f>
        <v>15.831134564643801</v>
      </c>
      <c r="D75" s="17">
        <f t="shared" si="63"/>
        <v>16.260162601626018</v>
      </c>
      <c r="E75" s="17">
        <f t="shared" si="63"/>
        <v>12.295081967213115</v>
      </c>
      <c r="F75" s="17">
        <f t="shared" si="63"/>
        <v>4.2075736325385691</v>
      </c>
      <c r="G75" s="17">
        <f t="shared" si="63"/>
        <v>4.2432814710042432</v>
      </c>
      <c r="H75" s="17">
        <f t="shared" si="63"/>
        <v>4.3859649122807012</v>
      </c>
      <c r="I75" s="18">
        <f>Показатели!$E$12</f>
        <v>5</v>
      </c>
      <c r="J75" s="9">
        <v>11</v>
      </c>
      <c r="K75" s="15" t="s">
        <v>185</v>
      </c>
      <c r="L75" s="17">
        <f t="shared" si="61"/>
        <v>1.4827317096539907</v>
      </c>
      <c r="M75" s="17">
        <f t="shared" si="61"/>
        <v>1.4898624122571906</v>
      </c>
      <c r="N75" s="17">
        <f t="shared" si="61"/>
        <v>1.4071858719305366</v>
      </c>
      <c r="O75" s="17">
        <f t="shared" si="61"/>
        <v>0.90543397220875321</v>
      </c>
      <c r="P75" s="17">
        <f t="shared" si="61"/>
        <v>0.90984985926820616</v>
      </c>
      <c r="Q75" s="17">
        <f t="shared" si="61"/>
        <v>0.92733986536482427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3</v>
      </c>
      <c r="D77" s="17">
        <v>3</v>
      </c>
      <c r="E77" s="17">
        <v>3</v>
      </c>
      <c r="F77" s="17">
        <v>3</v>
      </c>
      <c r="G77" s="17">
        <v>3</v>
      </c>
      <c r="H77" s="17">
        <v>3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4</v>
      </c>
      <c r="K78" s="15" t="s">
        <v>187</v>
      </c>
      <c r="L78" s="17">
        <f t="shared" ref="L78:L83" si="64">L65</f>
        <v>0.87408652195776404</v>
      </c>
      <c r="M78" s="17">
        <f t="shared" ref="M78:M83" si="65">N65</f>
        <v>0.89182821524599809</v>
      </c>
      <c r="N78" s="17">
        <f t="shared" ref="N78:N88" si="66">P65</f>
        <v>0.90984985926820616</v>
      </c>
      <c r="O78" s="17">
        <f>Q65</f>
        <v>0.92733986536482427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0.01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64"/>
        <v>1.1494958184281363</v>
      </c>
      <c r="M79" s="17">
        <f t="shared" si="65"/>
        <v>1.1668316220816024</v>
      </c>
      <c r="N79" s="17">
        <f t="shared" si="66"/>
        <v>1.1837471717078909</v>
      </c>
      <c r="O79" s="17">
        <f t="shared" ref="O79:O88" si="67">Q66</f>
        <v>1.1995259763297816</v>
      </c>
    </row>
    <row r="80" spans="1:17">
      <c r="A80" s="9">
        <v>4</v>
      </c>
      <c r="B80" s="10" t="s">
        <v>191</v>
      </c>
      <c r="C80" s="17">
        <v>78</v>
      </c>
      <c r="D80" s="17">
        <v>78</v>
      </c>
      <c r="E80" s="17">
        <v>78.099999999999994</v>
      </c>
      <c r="F80" s="17">
        <v>78.099999999999994</v>
      </c>
      <c r="G80" s="17">
        <v>78.099999999999994</v>
      </c>
      <c r="H80" s="17">
        <v>78.099999999999994</v>
      </c>
      <c r="K80" s="15" t="s">
        <v>192</v>
      </c>
      <c r="L80" s="17">
        <f t="shared" si="64"/>
        <v>8.8737830999390996E-4</v>
      </c>
      <c r="M80" s="17">
        <f t="shared" si="65"/>
        <v>5.6681967606810005E-2</v>
      </c>
      <c r="N80" s="17">
        <f t="shared" si="66"/>
        <v>8.8737830999390996E-4</v>
      </c>
      <c r="O80" s="17">
        <f t="shared" si="67"/>
        <v>8.8737830999390996E-4</v>
      </c>
    </row>
    <row r="81" spans="1:17">
      <c r="A81" s="9">
        <v>5</v>
      </c>
      <c r="B81" s="10" t="s">
        <v>193</v>
      </c>
      <c r="C81" s="17">
        <v>5.4</v>
      </c>
      <c r="D81" s="17">
        <v>5.4</v>
      </c>
      <c r="E81" s="17">
        <v>5.4</v>
      </c>
      <c r="F81" s="17">
        <v>9.1</v>
      </c>
      <c r="G81" s="17">
        <v>10</v>
      </c>
      <c r="H81" s="17">
        <v>13.8</v>
      </c>
      <c r="K81" s="15" t="s">
        <v>194</v>
      </c>
      <c r="L81" s="17">
        <f t="shared" si="64"/>
        <v>1.5036163375311389</v>
      </c>
      <c r="M81" s="17">
        <f t="shared" si="65"/>
        <v>1.5126117638677921</v>
      </c>
      <c r="N81" s="17">
        <f t="shared" si="66"/>
        <v>1.5209976231619591</v>
      </c>
      <c r="O81" s="17">
        <f t="shared" si="67"/>
        <v>1.5287536683872154</v>
      </c>
    </row>
    <row r="82" spans="1:17">
      <c r="A82" s="9">
        <v>6</v>
      </c>
      <c r="B82" s="10" t="s">
        <v>195</v>
      </c>
      <c r="C82" s="17">
        <v>5176.7</v>
      </c>
      <c r="D82" s="17">
        <v>4888.6000000000004</v>
      </c>
      <c r="E82" s="17">
        <v>4445.2</v>
      </c>
      <c r="F82" s="17">
        <v>4957</v>
      </c>
      <c r="G82" s="17">
        <v>5974.5</v>
      </c>
      <c r="H82" s="17">
        <v>5980.3</v>
      </c>
      <c r="K82" s="15" t="s">
        <v>196</v>
      </c>
      <c r="L82" s="17">
        <f t="shared" si="64"/>
        <v>0.93541382032825005</v>
      </c>
      <c r="M82" s="17">
        <f t="shared" si="65"/>
        <v>0.95440029899018863</v>
      </c>
      <c r="N82" s="17">
        <f t="shared" si="66"/>
        <v>1.2841426657583337</v>
      </c>
      <c r="O82" s="17">
        <f t="shared" si="67"/>
        <v>1.4154287350433616</v>
      </c>
    </row>
    <row r="83" spans="1:17">
      <c r="A83" s="9">
        <v>7</v>
      </c>
      <c r="B83" s="10" t="s">
        <v>197</v>
      </c>
      <c r="C83" s="17">
        <v>4293.8</v>
      </c>
      <c r="D83" s="17">
        <v>5333.9</v>
      </c>
      <c r="E83" s="17">
        <v>4331.2</v>
      </c>
      <c r="F83" s="17">
        <v>4950.1000000000004</v>
      </c>
      <c r="G83" s="17">
        <v>6043.2</v>
      </c>
      <c r="H83" s="17">
        <v>5927.1</v>
      </c>
      <c r="K83" s="15" t="s">
        <v>198</v>
      </c>
      <c r="L83" s="17">
        <f t="shared" si="64"/>
        <v>1.4855429638623607</v>
      </c>
      <c r="M83" s="17">
        <f t="shared" si="65"/>
        <v>1.1316975172769672</v>
      </c>
      <c r="N83" s="17">
        <f t="shared" si="66"/>
        <v>0.94427923214432319</v>
      </c>
      <c r="O83" s="17">
        <f t="shared" si="67"/>
        <v>1.0520378735463605</v>
      </c>
    </row>
    <row r="84" spans="1:17">
      <c r="A84" s="9">
        <v>8</v>
      </c>
      <c r="B84" s="10" t="s">
        <v>199</v>
      </c>
      <c r="C84" s="17"/>
      <c r="D84" s="17"/>
      <c r="E84" s="17">
        <v>12</v>
      </c>
      <c r="F84" s="17">
        <v>14</v>
      </c>
      <c r="G84" s="17">
        <v>21</v>
      </c>
      <c r="H84" s="17">
        <v>14</v>
      </c>
      <c r="K84" s="15" t="s">
        <v>200</v>
      </c>
      <c r="L84" s="17">
        <f>N71</f>
        <v>0.44993326497046116</v>
      </c>
      <c r="M84" s="17">
        <f>O71</f>
        <v>0.44261205004004311</v>
      </c>
      <c r="N84" s="17">
        <f t="shared" si="66"/>
        <v>0.21952365200956725</v>
      </c>
      <c r="O84" s="17">
        <f t="shared" si="67"/>
        <v>0.3619902004073976</v>
      </c>
    </row>
    <row r="85" spans="1:17">
      <c r="A85" s="9">
        <v>9</v>
      </c>
      <c r="B85" s="10" t="s">
        <v>201</v>
      </c>
      <c r="C85" s="17"/>
      <c r="D85" s="17"/>
      <c r="E85" s="17">
        <v>5</v>
      </c>
      <c r="F85" s="17">
        <v>7</v>
      </c>
      <c r="G85" s="17">
        <v>4</v>
      </c>
      <c r="H85" s="17">
        <v>5</v>
      </c>
      <c r="K85" s="15" t="s">
        <v>202</v>
      </c>
      <c r="L85" s="17">
        <f>L72</f>
        <v>0.27640826573127458</v>
      </c>
      <c r="M85" s="17">
        <f>N72</f>
        <v>0.30509754961380237</v>
      </c>
      <c r="N85" s="17">
        <f t="shared" si="66"/>
        <v>0.48299027578885212</v>
      </c>
      <c r="O85" s="17">
        <f t="shared" si="67"/>
        <v>0.21306761139477787</v>
      </c>
    </row>
    <row r="86" spans="1:17">
      <c r="A86" s="9">
        <v>10</v>
      </c>
      <c r="B86" s="10" t="s">
        <v>203</v>
      </c>
      <c r="C86" s="17">
        <v>18</v>
      </c>
      <c r="D86" s="17">
        <v>26</v>
      </c>
      <c r="E86" s="17">
        <v>18</v>
      </c>
      <c r="F86" s="17">
        <v>22</v>
      </c>
      <c r="G86" s="17">
        <v>22</v>
      </c>
      <c r="H86" s="17">
        <v>11</v>
      </c>
      <c r="K86" s="15" t="s">
        <v>204</v>
      </c>
      <c r="L86" s="17">
        <f>L73</f>
        <v>1.4297792117710719</v>
      </c>
      <c r="M86" s="17">
        <f>N73</f>
        <v>1.4405202763302949</v>
      </c>
      <c r="N86" s="17">
        <f t="shared" si="66"/>
        <v>1.4509243112410655</v>
      </c>
      <c r="O86" s="17">
        <f t="shared" si="67"/>
        <v>1.4605623762418687</v>
      </c>
    </row>
    <row r="87" spans="1:17">
      <c r="A87" s="9">
        <v>11</v>
      </c>
      <c r="B87" s="10" t="s">
        <v>205</v>
      </c>
      <c r="C87" s="17">
        <v>32</v>
      </c>
      <c r="D87" s="17">
        <v>24</v>
      </c>
      <c r="E87" s="17">
        <v>30</v>
      </c>
      <c r="F87" s="17">
        <v>21</v>
      </c>
      <c r="G87" s="17">
        <v>28</v>
      </c>
      <c r="H87" s="17">
        <v>28</v>
      </c>
      <c r="K87" s="15" t="s">
        <v>206</v>
      </c>
      <c r="L87" s="17">
        <f>L74</f>
        <v>2.7935603045913963E-2</v>
      </c>
      <c r="M87" s="17">
        <f>N74</f>
        <v>1.4405202763302947</v>
      </c>
      <c r="N87" s="17">
        <f t="shared" si="66"/>
        <v>2.7935603045913963E-2</v>
      </c>
      <c r="O87" s="17">
        <f t="shared" si="67"/>
        <v>2.7935603045913963E-2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K88" s="15" t="s">
        <v>208</v>
      </c>
      <c r="L88" s="17">
        <f>L75</f>
        <v>1.4827317096539907</v>
      </c>
      <c r="M88" s="17">
        <f>N75</f>
        <v>1.4071858719305366</v>
      </c>
      <c r="N88" s="17">
        <f t="shared" si="66"/>
        <v>0.90984985926820616</v>
      </c>
      <c r="O88" s="17">
        <f t="shared" si="67"/>
        <v>0.92733986536482427</v>
      </c>
    </row>
    <row r="89" spans="1:17">
      <c r="A89" s="9">
        <v>13</v>
      </c>
      <c r="B89" s="10" t="s">
        <v>209</v>
      </c>
      <c r="C89" s="17"/>
      <c r="D89" s="17"/>
      <c r="E89" s="17">
        <v>1</v>
      </c>
      <c r="F89" s="17">
        <v>1</v>
      </c>
      <c r="G89" s="17"/>
      <c r="H89" s="17"/>
    </row>
    <row r="90" spans="1:17">
      <c r="A90" s="9">
        <v>14</v>
      </c>
      <c r="B90" s="10" t="s">
        <v>211</v>
      </c>
      <c r="C90" s="17">
        <v>12</v>
      </c>
      <c r="D90" s="17">
        <v>12</v>
      </c>
      <c r="E90" s="17">
        <v>9</v>
      </c>
      <c r="F90" s="17">
        <v>3</v>
      </c>
      <c r="G90" s="21">
        <v>3</v>
      </c>
      <c r="H90" s="21">
        <v>3</v>
      </c>
    </row>
    <row r="91" spans="1:17">
      <c r="A91" s="9">
        <v>15</v>
      </c>
      <c r="B91" s="10" t="s">
        <v>213</v>
      </c>
      <c r="C91" s="17">
        <v>758</v>
      </c>
      <c r="D91" s="17">
        <v>738</v>
      </c>
      <c r="E91" s="17">
        <v>732</v>
      </c>
      <c r="F91" s="17">
        <v>713</v>
      </c>
      <c r="G91" s="17">
        <v>707</v>
      </c>
      <c r="H91" s="17">
        <v>684</v>
      </c>
    </row>
    <row r="93" spans="1:17" ht="16">
      <c r="A93" s="20" t="s">
        <v>401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8">C107/C121*1000</f>
        <v>7.832898172323759</v>
      </c>
      <c r="D95" s="17">
        <f t="shared" si="68"/>
        <v>8.0428954423592494</v>
      </c>
      <c r="E95" s="17">
        <f t="shared" si="68"/>
        <v>8.0862533692722369</v>
      </c>
      <c r="F95" s="17">
        <f t="shared" si="68"/>
        <v>8.3333333333333339</v>
      </c>
      <c r="G95" s="17">
        <f t="shared" si="68"/>
        <v>8.5227272727272716</v>
      </c>
      <c r="H95" s="17">
        <f t="shared" si="68"/>
        <v>8.9552238805970159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9">IF(C95/$I95&gt;1,2^((1-$I95/C95)/LN(10/3)),2^(-LOG($I95/C95,10/3)))</f>
        <v>1.231481010978795</v>
      </c>
      <c r="M95" s="17">
        <f t="shared" si="69"/>
        <v>1.2433542854450601</v>
      </c>
      <c r="N95" s="17">
        <f t="shared" si="69"/>
        <v>1.245742642255506</v>
      </c>
      <c r="O95" s="17">
        <f t="shared" si="69"/>
        <v>1.2589608481451531</v>
      </c>
      <c r="P95" s="17">
        <f t="shared" si="69"/>
        <v>1.2686620978147702</v>
      </c>
      <c r="Q95" s="17">
        <f t="shared" si="69"/>
        <v>1.2895261823967481</v>
      </c>
    </row>
    <row r="96" spans="1:17">
      <c r="A96" s="9">
        <v>2</v>
      </c>
      <c r="B96" s="15" t="s">
        <v>176</v>
      </c>
      <c r="C96" s="17">
        <f t="shared" ref="C96:H96" si="70">C108/C121*1000</f>
        <v>5.2219321148825069</v>
      </c>
      <c r="D96" s="17">
        <f t="shared" si="70"/>
        <v>5.3619302949061662</v>
      </c>
      <c r="E96" s="17">
        <f t="shared" si="70"/>
        <v>5.3908355795148255</v>
      </c>
      <c r="F96" s="17">
        <f t="shared" si="70"/>
        <v>5.5555555555555554</v>
      </c>
      <c r="G96" s="17">
        <f t="shared" si="70"/>
        <v>5.6818181818181817</v>
      </c>
      <c r="H96" s="17">
        <f t="shared" si="70"/>
        <v>5.9701492537313436</v>
      </c>
      <c r="I96" s="18">
        <f>Показатели!$E$3</f>
        <v>4</v>
      </c>
      <c r="J96" s="9">
        <v>2</v>
      </c>
      <c r="K96" s="15" t="s">
        <v>176</v>
      </c>
      <c r="L96" s="17">
        <f t="shared" si="69"/>
        <v>1.1442137207464682</v>
      </c>
      <c r="M96" s="17">
        <f t="shared" si="69"/>
        <v>1.1574647201866217</v>
      </c>
      <c r="N96" s="17">
        <f t="shared" si="69"/>
        <v>1.1601332784841869</v>
      </c>
      <c r="O96" s="17">
        <f t="shared" si="69"/>
        <v>1.1749207046306607</v>
      </c>
      <c r="P96" s="17">
        <f t="shared" si="69"/>
        <v>1.1857934471532268</v>
      </c>
      <c r="Q96" s="17">
        <f t="shared" si="69"/>
        <v>1.2092332632516245</v>
      </c>
    </row>
    <row r="97" spans="1:17">
      <c r="A97" s="9">
        <v>3</v>
      </c>
      <c r="B97" s="15" t="s">
        <v>177</v>
      </c>
      <c r="C97" s="17">
        <f t="shared" ref="C97:H97" si="71">C109/C121*1000+0.00001</f>
        <v>1.0000000000000001E-5</v>
      </c>
      <c r="D97" s="17">
        <f t="shared" si="71"/>
        <v>2.6819651474530831E-2</v>
      </c>
      <c r="E97" s="17">
        <f t="shared" si="71"/>
        <v>1.0000000000000001E-5</v>
      </c>
      <c r="F97" s="17">
        <f t="shared" si="71"/>
        <v>1.0000000000000001E-5</v>
      </c>
      <c r="G97" s="17">
        <f t="shared" si="71"/>
        <v>1.0000000000000001E-5</v>
      </c>
      <c r="H97" s="17">
        <f t="shared" si="71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69"/>
        <v>8.8737830999390996E-4</v>
      </c>
      <c r="M97" s="17">
        <f t="shared" si="69"/>
        <v>8.3546129338318564E-2</v>
      </c>
      <c r="N97" s="17">
        <f t="shared" si="69"/>
        <v>8.8737830999390996E-4</v>
      </c>
      <c r="O97" s="17">
        <f t="shared" si="69"/>
        <v>8.8737830999390996E-4</v>
      </c>
      <c r="P97" s="17">
        <f t="shared" si="69"/>
        <v>8.8737830999390996E-4</v>
      </c>
      <c r="Q97" s="17">
        <f t="shared" si="69"/>
        <v>8.8737830999390996E-4</v>
      </c>
    </row>
    <row r="98" spans="1:17">
      <c r="A98" s="9">
        <v>4</v>
      </c>
      <c r="B98" s="15" t="s">
        <v>178</v>
      </c>
      <c r="C98" s="17">
        <f t="shared" ref="C98:H98" si="72">C110/C121*1000</f>
        <v>31.592689295039168</v>
      </c>
      <c r="D98" s="17">
        <f t="shared" si="72"/>
        <v>32.171581769436997</v>
      </c>
      <c r="E98" s="17">
        <f t="shared" si="72"/>
        <v>34.23180592991914</v>
      </c>
      <c r="F98" s="17">
        <f t="shared" si="72"/>
        <v>35.277777777777779</v>
      </c>
      <c r="G98" s="17">
        <f t="shared" si="72"/>
        <v>36.079545454545453</v>
      </c>
      <c r="H98" s="17">
        <f t="shared" si="72"/>
        <v>37.910447761194021</v>
      </c>
      <c r="I98" s="18">
        <f>Показатели!$E$5</f>
        <v>30</v>
      </c>
      <c r="J98" s="9">
        <v>4</v>
      </c>
      <c r="K98" s="15" t="s">
        <v>178</v>
      </c>
      <c r="L98" s="17">
        <f t="shared" si="69"/>
        <v>1.0294490246203702</v>
      </c>
      <c r="M98" s="17">
        <f t="shared" si="69"/>
        <v>1.0396258339475806</v>
      </c>
      <c r="N98" s="17">
        <f t="shared" si="69"/>
        <v>1.0737651138475905</v>
      </c>
      <c r="O98" s="17">
        <f t="shared" si="69"/>
        <v>1.0899489238375919</v>
      </c>
      <c r="P98" s="17">
        <f t="shared" si="69"/>
        <v>1.1018719662019352</v>
      </c>
      <c r="Q98" s="17">
        <f t="shared" si="69"/>
        <v>1.1276432672268271</v>
      </c>
    </row>
    <row r="99" spans="1:17">
      <c r="A99" s="9">
        <v>5</v>
      </c>
      <c r="B99" s="15" t="s">
        <v>179</v>
      </c>
      <c r="C99" s="17">
        <f t="shared" ref="C99:H99" si="73">C111/C121*1000</f>
        <v>12.793733681462141</v>
      </c>
      <c r="D99" s="17">
        <f t="shared" si="73"/>
        <v>13.136729222520108</v>
      </c>
      <c r="E99" s="17">
        <f t="shared" si="73"/>
        <v>13.20754716981132</v>
      </c>
      <c r="F99" s="17">
        <f t="shared" si="73"/>
        <v>13.611111111111112</v>
      </c>
      <c r="G99" s="17">
        <f t="shared" si="73"/>
        <v>13.920454545454547</v>
      </c>
      <c r="H99" s="17">
        <f t="shared" si="73"/>
        <v>14.626865671641792</v>
      </c>
      <c r="I99" s="18">
        <f>Показатели!$E$6</f>
        <v>8</v>
      </c>
      <c r="J99" s="9">
        <v>5</v>
      </c>
      <c r="K99" s="15" t="s">
        <v>179</v>
      </c>
      <c r="L99" s="17">
        <f t="shared" si="69"/>
        <v>1.2407518185203552</v>
      </c>
      <c r="M99" s="17">
        <f t="shared" si="69"/>
        <v>1.2524691920819038</v>
      </c>
      <c r="N99" s="17">
        <f t="shared" si="69"/>
        <v>1.2548259122355214</v>
      </c>
      <c r="O99" s="17">
        <f t="shared" si="69"/>
        <v>1.2678673646567105</v>
      </c>
      <c r="P99" s="17">
        <f t="shared" si="69"/>
        <v>1.2774371099068917</v>
      </c>
      <c r="Q99" s="17">
        <f t="shared" si="69"/>
        <v>1.2980133288739213</v>
      </c>
    </row>
    <row r="100" spans="1:17">
      <c r="A100" s="9">
        <v>6</v>
      </c>
      <c r="B100" s="15" t="s">
        <v>180</v>
      </c>
      <c r="C100" s="17">
        <f t="shared" ref="C100:H100" si="74">(C112-C113)/C112*100</f>
        <v>0.98334212240592556</v>
      </c>
      <c r="D100" s="17">
        <f t="shared" si="74"/>
        <v>14.79320460333323</v>
      </c>
      <c r="E100" s="17">
        <f t="shared" si="74"/>
        <v>17.840879521207391</v>
      </c>
      <c r="F100" s="17">
        <f t="shared" si="74"/>
        <v>-10.700396450821223</v>
      </c>
      <c r="G100" s="17">
        <f t="shared" si="74"/>
        <v>5.4202259575640621</v>
      </c>
      <c r="H100" s="17">
        <f t="shared" si="74"/>
        <v>15.63727314068378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5">(ATAN((C100+2.4)/10)+3.1415/2)/3.1415*1.75</f>
        <v>1.0567373874188775</v>
      </c>
      <c r="M100" s="17">
        <f t="shared" si="75"/>
        <v>1.4565678291098465</v>
      </c>
      <c r="N100" s="17">
        <f t="shared" si="75"/>
        <v>1.4944049081980268</v>
      </c>
      <c r="O100" s="17">
        <f t="shared" si="75"/>
        <v>0.48907455340363826</v>
      </c>
      <c r="P100" s="17">
        <f t="shared" si="75"/>
        <v>1.2447101757930443</v>
      </c>
      <c r="Q100" s="17">
        <f t="shared" si="75"/>
        <v>1.4680310853130594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-29.649595687331537</v>
      </c>
      <c r="F101" s="17">
        <f>(F115-F114)/F121*1000</f>
        <v>-19.444444444444446</v>
      </c>
      <c r="G101" s="17">
        <f>(G115-G114)/G121*1000</f>
        <v>-11.363636363636363</v>
      </c>
      <c r="H101" s="17">
        <f>(H115-H114)/H121*1000</f>
        <v>-14.925373134328359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6">(ATAN(E101/10)+3.1415/2)/3.1415*1.75</f>
        <v>0.18118083522622561</v>
      </c>
      <c r="O101" s="17">
        <f t="shared" si="76"/>
        <v>0.26458308183124313</v>
      </c>
      <c r="P101" s="17">
        <f t="shared" si="76"/>
        <v>0.40197832790777122</v>
      </c>
      <c r="Q101" s="17">
        <f t="shared" si="76"/>
        <v>0.32880971995729175</v>
      </c>
    </row>
    <row r="102" spans="1:17">
      <c r="A102" s="9">
        <v>8</v>
      </c>
      <c r="B102" s="15" t="s">
        <v>182</v>
      </c>
      <c r="C102" s="17">
        <f t="shared" ref="C102:H102" si="77">(C116-C117)/C121*1000</f>
        <v>0</v>
      </c>
      <c r="D102" s="17">
        <f t="shared" si="77"/>
        <v>2.6809651474530831</v>
      </c>
      <c r="E102" s="17">
        <f t="shared" si="77"/>
        <v>0</v>
      </c>
      <c r="F102" s="17">
        <f t="shared" si="77"/>
        <v>-2.7777777777777777</v>
      </c>
      <c r="G102" s="17">
        <f t="shared" si="77"/>
        <v>-36.931818181818187</v>
      </c>
      <c r="H102" s="17">
        <f t="shared" si="77"/>
        <v>2.9850746268656718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0.875</v>
      </c>
      <c r="M102" s="17">
        <f>(ATAN(D102/10)+3.1415/2)/3.1415*1.75</f>
        <v>1.0209142013595955</v>
      </c>
      <c r="N102" s="17">
        <f t="shared" si="76"/>
        <v>0.875</v>
      </c>
      <c r="O102" s="17">
        <f t="shared" si="76"/>
        <v>0.72406669167842241</v>
      </c>
      <c r="P102" s="17">
        <f t="shared" si="76"/>
        <v>0.14727648655739142</v>
      </c>
      <c r="Q102" s="17">
        <f t="shared" si="76"/>
        <v>1.0365954580811076</v>
      </c>
    </row>
    <row r="103" spans="1:17">
      <c r="A103" s="9">
        <v>9</v>
      </c>
      <c r="B103" s="15" t="s">
        <v>183</v>
      </c>
      <c r="C103" s="17">
        <f t="shared" ref="C103:H103" si="78">C118/C121*1000</f>
        <v>2.6109660574412534</v>
      </c>
      <c r="D103" s="17">
        <f t="shared" si="78"/>
        <v>2.6809651474530831</v>
      </c>
      <c r="E103" s="17">
        <f t="shared" si="78"/>
        <v>2.6954177897574128</v>
      </c>
      <c r="F103" s="17">
        <f t="shared" si="78"/>
        <v>2.7777777777777777</v>
      </c>
      <c r="G103" s="17">
        <f t="shared" si="78"/>
        <v>2.8409090909090908</v>
      </c>
      <c r="H103" s="17">
        <f t="shared" si="78"/>
        <v>2.9850746268656718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9">IF(C103/$I103&gt;1,2^((1-$I103/C103)/LN(10/3)),2^(-LOG($I103/C103,10/3)))</f>
        <v>1.2775797035206491</v>
      </c>
      <c r="M103" s="17">
        <f t="shared" si="79"/>
        <v>1.2886603379117698</v>
      </c>
      <c r="N103" s="17">
        <f t="shared" si="79"/>
        <v>1.29088797069508</v>
      </c>
      <c r="O103" s="17">
        <f t="shared" si="79"/>
        <v>1.3032089624516627</v>
      </c>
      <c r="P103" s="17">
        <f t="shared" si="79"/>
        <v>1.3122434835226104</v>
      </c>
      <c r="Q103" s="17">
        <f t="shared" si="79"/>
        <v>1.3316503393220911</v>
      </c>
    </row>
    <row r="104" spans="1:17">
      <c r="A104" s="9">
        <v>10</v>
      </c>
      <c r="B104" s="15" t="s">
        <v>184</v>
      </c>
      <c r="C104" s="17">
        <f t="shared" ref="C104:H104" si="80">C119/C121*100</f>
        <v>0.26109660574412535</v>
      </c>
      <c r="D104" s="17">
        <f t="shared" si="80"/>
        <v>0.26809651474530832</v>
      </c>
      <c r="E104" s="17">
        <f t="shared" si="80"/>
        <v>0.26954177897574128</v>
      </c>
      <c r="F104" s="17">
        <f t="shared" si="80"/>
        <v>0.27777777777777779</v>
      </c>
      <c r="G104" s="17">
        <f t="shared" si="80"/>
        <v>0.28409090909090912</v>
      </c>
      <c r="H104" s="17">
        <f t="shared" si="80"/>
        <v>0.29850746268656719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9"/>
        <v>1.592757682554961</v>
      </c>
      <c r="M104" s="17">
        <f t="shared" si="79"/>
        <v>1.5973491734052163</v>
      </c>
      <c r="N104" s="17">
        <f t="shared" si="79"/>
        <v>1.5982690586794417</v>
      </c>
      <c r="O104" s="17">
        <f t="shared" si="79"/>
        <v>1.603337905076605</v>
      </c>
      <c r="P104" s="17">
        <f t="shared" si="79"/>
        <v>1.6070344330102626</v>
      </c>
      <c r="Q104" s="17">
        <f t="shared" si="79"/>
        <v>1.6149178764329777</v>
      </c>
    </row>
    <row r="105" spans="1:17">
      <c r="A105" s="9">
        <v>11</v>
      </c>
      <c r="B105" s="15" t="s">
        <v>185</v>
      </c>
      <c r="C105" s="17">
        <f t="shared" ref="C105:H105" si="81">C120/C121*1000</f>
        <v>23.49869451697128</v>
      </c>
      <c r="D105" s="17">
        <f t="shared" si="81"/>
        <v>24.128686327077748</v>
      </c>
      <c r="E105" s="17">
        <f t="shared" si="81"/>
        <v>16.172506738544474</v>
      </c>
      <c r="F105" s="17">
        <f t="shared" si="81"/>
        <v>5.5555555555555554</v>
      </c>
      <c r="G105" s="17">
        <f t="shared" si="81"/>
        <v>5.6818181818181817</v>
      </c>
      <c r="H105" s="17">
        <f t="shared" si="81"/>
        <v>5.9701492537313436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9"/>
        <v>1.5733654670197299</v>
      </c>
      <c r="M105" s="17">
        <f t="shared" si="79"/>
        <v>1.5784058160033336</v>
      </c>
      <c r="N105" s="17">
        <f t="shared" si="79"/>
        <v>1.4884335335815788</v>
      </c>
      <c r="O105" s="17">
        <f t="shared" si="79"/>
        <v>1.0592611790919986</v>
      </c>
      <c r="P105" s="17">
        <f t="shared" si="79"/>
        <v>1.0715283535163425</v>
      </c>
      <c r="Q105" s="17">
        <f t="shared" si="79"/>
        <v>1.0980698474485155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K108" s="15" t="s">
        <v>187</v>
      </c>
      <c r="L108" s="17">
        <f t="shared" ref="L108:L113" si="82">L95</f>
        <v>1.231481010978795</v>
      </c>
      <c r="M108" s="17">
        <f t="shared" ref="M108:M113" si="83">N95</f>
        <v>1.245742642255506</v>
      </c>
      <c r="N108" s="17">
        <f t="shared" ref="N108:N118" si="84">P95</f>
        <v>1.2686620978147702</v>
      </c>
      <c r="O108" s="17">
        <f>Q95</f>
        <v>1.2895261823967481</v>
      </c>
    </row>
    <row r="109" spans="1:17">
      <c r="A109" s="9">
        <v>3</v>
      </c>
      <c r="B109" s="10" t="s">
        <v>189</v>
      </c>
      <c r="C109" s="17">
        <v>0</v>
      </c>
      <c r="D109" s="17">
        <v>0.01</v>
      </c>
      <c r="E109" s="17">
        <v>0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82"/>
        <v>1.1442137207464682</v>
      </c>
      <c r="M109" s="17">
        <f t="shared" si="83"/>
        <v>1.1601332784841869</v>
      </c>
      <c r="N109" s="17">
        <f t="shared" si="84"/>
        <v>1.1857934471532268</v>
      </c>
      <c r="O109" s="17">
        <f t="shared" ref="O109:O118" si="85">Q96</f>
        <v>1.2092332632516245</v>
      </c>
    </row>
    <row r="110" spans="1:17">
      <c r="A110" s="9">
        <v>4</v>
      </c>
      <c r="B110" s="10" t="s">
        <v>191</v>
      </c>
      <c r="C110" s="17">
        <v>12.1</v>
      </c>
      <c r="D110" s="17">
        <v>12</v>
      </c>
      <c r="E110" s="17">
        <v>12.7</v>
      </c>
      <c r="F110" s="17">
        <v>12.7</v>
      </c>
      <c r="G110" s="17">
        <v>12.7</v>
      </c>
      <c r="H110" s="17">
        <v>12.7</v>
      </c>
      <c r="K110" s="15" t="s">
        <v>192</v>
      </c>
      <c r="L110" s="17">
        <f t="shared" si="82"/>
        <v>8.8737830999390996E-4</v>
      </c>
      <c r="M110" s="17">
        <f t="shared" si="83"/>
        <v>8.8737830999390996E-4</v>
      </c>
      <c r="N110" s="17">
        <f t="shared" si="84"/>
        <v>8.8737830999390996E-4</v>
      </c>
      <c r="O110" s="17">
        <f t="shared" si="85"/>
        <v>8.8737830999390996E-4</v>
      </c>
    </row>
    <row r="111" spans="1:17">
      <c r="A111" s="9">
        <v>5</v>
      </c>
      <c r="B111" s="10" t="s">
        <v>193</v>
      </c>
      <c r="C111" s="17">
        <v>4.9000000000000004</v>
      </c>
      <c r="D111" s="17">
        <v>4.9000000000000004</v>
      </c>
      <c r="E111" s="17">
        <v>4.9000000000000004</v>
      </c>
      <c r="F111" s="17">
        <v>4.9000000000000004</v>
      </c>
      <c r="G111" s="17">
        <v>4.9000000000000004</v>
      </c>
      <c r="H111" s="17">
        <v>4.9000000000000004</v>
      </c>
      <c r="K111" s="15" t="s">
        <v>194</v>
      </c>
      <c r="L111" s="17">
        <f t="shared" si="82"/>
        <v>1.0294490246203702</v>
      </c>
      <c r="M111" s="17">
        <f t="shared" si="83"/>
        <v>1.0737651138475905</v>
      </c>
      <c r="N111" s="17">
        <f t="shared" si="84"/>
        <v>1.1018719662019352</v>
      </c>
      <c r="O111" s="17">
        <f t="shared" si="85"/>
        <v>1.1276432672268271</v>
      </c>
    </row>
    <row r="112" spans="1:17">
      <c r="A112" s="9">
        <v>6</v>
      </c>
      <c r="B112" s="10" t="s">
        <v>195</v>
      </c>
      <c r="C112" s="17">
        <v>3223.7</v>
      </c>
      <c r="D112" s="17">
        <v>3102.1</v>
      </c>
      <c r="E112" s="17">
        <v>3074.4</v>
      </c>
      <c r="F112" s="17">
        <v>5297</v>
      </c>
      <c r="G112" s="17">
        <v>3629</v>
      </c>
      <c r="H112" s="17">
        <v>4837.8</v>
      </c>
      <c r="K112" s="15" t="s">
        <v>196</v>
      </c>
      <c r="L112" s="17">
        <f t="shared" si="82"/>
        <v>1.2407518185203552</v>
      </c>
      <c r="M112" s="17">
        <f t="shared" si="83"/>
        <v>1.2548259122355214</v>
      </c>
      <c r="N112" s="17">
        <f t="shared" si="84"/>
        <v>1.2774371099068917</v>
      </c>
      <c r="O112" s="17">
        <f t="shared" si="85"/>
        <v>1.2980133288739213</v>
      </c>
    </row>
    <row r="113" spans="1:17">
      <c r="A113" s="9">
        <v>7</v>
      </c>
      <c r="B113" s="10" t="s">
        <v>197</v>
      </c>
      <c r="C113" s="17">
        <v>3192</v>
      </c>
      <c r="D113" s="17">
        <v>2643.2</v>
      </c>
      <c r="E113" s="17">
        <v>2525.9</v>
      </c>
      <c r="F113" s="17">
        <v>5863.8</v>
      </c>
      <c r="G113" s="17">
        <v>3432.3</v>
      </c>
      <c r="H113" s="17">
        <v>4081.3</v>
      </c>
      <c r="K113" s="15" t="s">
        <v>198</v>
      </c>
      <c r="L113" s="17">
        <f t="shared" si="82"/>
        <v>1.0567373874188775</v>
      </c>
      <c r="M113" s="17">
        <f t="shared" si="83"/>
        <v>1.4944049081980268</v>
      </c>
      <c r="N113" s="17">
        <f t="shared" si="84"/>
        <v>1.2447101757930443</v>
      </c>
      <c r="O113" s="17">
        <f t="shared" si="85"/>
        <v>1.4680310853130594</v>
      </c>
    </row>
    <row r="114" spans="1:17">
      <c r="A114" s="9">
        <v>8</v>
      </c>
      <c r="B114" s="10" t="s">
        <v>199</v>
      </c>
      <c r="C114" s="17"/>
      <c r="D114" s="17"/>
      <c r="E114" s="17">
        <v>14</v>
      </c>
      <c r="F114" s="17">
        <v>8</v>
      </c>
      <c r="G114" s="17">
        <v>6</v>
      </c>
      <c r="H114" s="17">
        <v>9</v>
      </c>
      <c r="K114" s="15" t="s">
        <v>200</v>
      </c>
      <c r="L114" s="17">
        <f>N101</f>
        <v>0.18118083522622561</v>
      </c>
      <c r="M114" s="17">
        <f>O101</f>
        <v>0.26458308183124313</v>
      </c>
      <c r="N114" s="17">
        <f t="shared" si="84"/>
        <v>0.40197832790777122</v>
      </c>
      <c r="O114" s="17">
        <f t="shared" si="85"/>
        <v>0.32880971995729175</v>
      </c>
    </row>
    <row r="115" spans="1:17">
      <c r="A115" s="9">
        <v>9</v>
      </c>
      <c r="B115" s="10" t="s">
        <v>201</v>
      </c>
      <c r="C115" s="17"/>
      <c r="D115" s="17"/>
      <c r="E115" s="17">
        <v>3</v>
      </c>
      <c r="F115" s="17">
        <v>1</v>
      </c>
      <c r="G115" s="17">
        <v>2</v>
      </c>
      <c r="H115" s="17">
        <v>4</v>
      </c>
      <c r="K115" s="15" t="s">
        <v>202</v>
      </c>
      <c r="L115" s="17">
        <f>L102</f>
        <v>0.875</v>
      </c>
      <c r="M115" s="17">
        <f>N102</f>
        <v>0.875</v>
      </c>
      <c r="N115" s="17">
        <f t="shared" si="84"/>
        <v>0.14727648655739142</v>
      </c>
      <c r="O115" s="17">
        <f t="shared" si="85"/>
        <v>1.0365954580811076</v>
      </c>
    </row>
    <row r="116" spans="1:17">
      <c r="A116" s="9">
        <v>10</v>
      </c>
      <c r="B116" s="10" t="s">
        <v>203</v>
      </c>
      <c r="C116" s="17">
        <v>7</v>
      </c>
      <c r="D116" s="17">
        <v>10</v>
      </c>
      <c r="E116" s="17">
        <v>9</v>
      </c>
      <c r="F116" s="17">
        <v>17</v>
      </c>
      <c r="G116" s="17">
        <v>3</v>
      </c>
      <c r="H116" s="17">
        <v>18</v>
      </c>
      <c r="K116" s="15" t="s">
        <v>204</v>
      </c>
      <c r="L116" s="17">
        <f>L103</f>
        <v>1.2775797035206491</v>
      </c>
      <c r="M116" s="17">
        <f>N103</f>
        <v>1.29088797069508</v>
      </c>
      <c r="N116" s="17">
        <f t="shared" si="84"/>
        <v>1.3122434835226104</v>
      </c>
      <c r="O116" s="17">
        <f>Q103</f>
        <v>1.3316503393220911</v>
      </c>
    </row>
    <row r="117" spans="1:17">
      <c r="A117" s="9">
        <v>11</v>
      </c>
      <c r="B117" s="10" t="s">
        <v>205</v>
      </c>
      <c r="C117" s="17">
        <v>7</v>
      </c>
      <c r="D117" s="17">
        <v>9</v>
      </c>
      <c r="E117" s="17">
        <v>9</v>
      </c>
      <c r="F117" s="17">
        <v>18</v>
      </c>
      <c r="G117" s="17">
        <v>16</v>
      </c>
      <c r="H117" s="17">
        <v>17</v>
      </c>
      <c r="K117" s="15" t="s">
        <v>206</v>
      </c>
      <c r="L117" s="17">
        <f>L104</f>
        <v>1.592757682554961</v>
      </c>
      <c r="M117" s="17">
        <f>N104</f>
        <v>1.5982690586794417</v>
      </c>
      <c r="N117" s="17">
        <f t="shared" si="84"/>
        <v>1.6070344330102626</v>
      </c>
      <c r="O117" s="17">
        <f t="shared" si="85"/>
        <v>1.6149178764329777</v>
      </c>
    </row>
    <row r="118" spans="1:17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K118" s="15" t="s">
        <v>208</v>
      </c>
      <c r="L118" s="17">
        <f>L105</f>
        <v>1.5733654670197299</v>
      </c>
      <c r="M118" s="17">
        <f>N105</f>
        <v>1.4884335335815788</v>
      </c>
      <c r="N118" s="17">
        <f t="shared" si="84"/>
        <v>1.0715283535163425</v>
      </c>
      <c r="O118" s="17">
        <f t="shared" si="85"/>
        <v>1.0980698474485155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9</v>
      </c>
      <c r="D120" s="17">
        <v>9</v>
      </c>
      <c r="E120" s="17">
        <v>6</v>
      </c>
      <c r="F120" s="17">
        <v>2</v>
      </c>
      <c r="G120" s="21">
        <v>2</v>
      </c>
      <c r="H120" s="21">
        <v>2</v>
      </c>
    </row>
    <row r="121" spans="1:17">
      <c r="A121" s="9">
        <v>15</v>
      </c>
      <c r="B121" s="10" t="s">
        <v>213</v>
      </c>
      <c r="C121" s="17">
        <v>383</v>
      </c>
      <c r="D121" s="17">
        <v>373</v>
      </c>
      <c r="E121" s="17">
        <v>371</v>
      </c>
      <c r="F121" s="17">
        <v>360</v>
      </c>
      <c r="G121" s="17">
        <v>352</v>
      </c>
      <c r="H121" s="17">
        <v>335</v>
      </c>
    </row>
    <row r="123" spans="1:17" ht="16">
      <c r="A123" s="20" t="s">
        <v>402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6">C137/C151*1000</f>
        <v>5.1948051948051948</v>
      </c>
      <c r="D125" s="17">
        <f t="shared" si="86"/>
        <v>5.2910052910052912</v>
      </c>
      <c r="E125" s="17">
        <f t="shared" si="86"/>
        <v>5.4644808743169397</v>
      </c>
      <c r="F125" s="17">
        <f t="shared" si="86"/>
        <v>5.54016620498615</v>
      </c>
      <c r="G125" s="17">
        <f t="shared" si="86"/>
        <v>5.8997050147492622</v>
      </c>
      <c r="H125" s="17">
        <f t="shared" si="86"/>
        <v>6.0422960725075532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7">IF(C125/$I125&gt;1,2^((1-$I125/C125)/LN(10/3)),2^(-LOG($I125/C125,10/3)))</f>
        <v>1.0218241108601056</v>
      </c>
      <c r="M125" s="17">
        <f t="shared" si="87"/>
        <v>1.0321710663992461</v>
      </c>
      <c r="N125" s="17">
        <f t="shared" si="87"/>
        <v>1.0501530491178537</v>
      </c>
      <c r="O125" s="17">
        <f t="shared" si="87"/>
        <v>1.0577376900036508</v>
      </c>
      <c r="P125" s="17">
        <f t="shared" si="87"/>
        <v>1.0917662394617433</v>
      </c>
      <c r="Q125" s="17">
        <f t="shared" si="87"/>
        <v>1.1044098510227445</v>
      </c>
    </row>
    <row r="126" spans="1:17">
      <c r="A126" s="9">
        <v>2</v>
      </c>
      <c r="B126" s="15" t="s">
        <v>176</v>
      </c>
      <c r="C126" s="17">
        <f t="shared" ref="C126:H126" si="88">C138/C151*1000</f>
        <v>5.1948051948051948</v>
      </c>
      <c r="D126" s="17">
        <f t="shared" si="88"/>
        <v>5.2910052910052912</v>
      </c>
      <c r="E126" s="17">
        <f t="shared" si="88"/>
        <v>5.4644808743169397</v>
      </c>
      <c r="F126" s="17">
        <f t="shared" si="88"/>
        <v>5.54016620498615</v>
      </c>
      <c r="G126" s="17">
        <f t="shared" si="88"/>
        <v>8.8495575221238933</v>
      </c>
      <c r="H126" s="17">
        <f t="shared" si="88"/>
        <v>9.0634441087613293</v>
      </c>
      <c r="I126" s="18">
        <f>Показатели!$E$3</f>
        <v>4</v>
      </c>
      <c r="J126" s="9">
        <v>2</v>
      </c>
      <c r="K126" s="15" t="s">
        <v>176</v>
      </c>
      <c r="L126" s="17">
        <f t="shared" si="87"/>
        <v>1.1415817808863555</v>
      </c>
      <c r="M126" s="17">
        <f t="shared" si="87"/>
        <v>1.1508201484669549</v>
      </c>
      <c r="N126" s="17">
        <f t="shared" si="87"/>
        <v>1.1668316220816024</v>
      </c>
      <c r="O126" s="17">
        <f t="shared" si="87"/>
        <v>1.1735686403794003</v>
      </c>
      <c r="P126" s="17">
        <f t="shared" si="87"/>
        <v>1.3709346316014532</v>
      </c>
      <c r="Q126" s="17">
        <f t="shared" si="87"/>
        <v>1.379379413424239</v>
      </c>
    </row>
    <row r="127" spans="1:17">
      <c r="A127" s="9">
        <v>3</v>
      </c>
      <c r="B127" s="15" t="s">
        <v>177</v>
      </c>
      <c r="C127" s="17">
        <f t="shared" ref="C127:H127" si="89">C139/C151*1000+0.00001</f>
        <v>1.0000000000000001E-5</v>
      </c>
      <c r="D127" s="17">
        <f t="shared" si="89"/>
        <v>2.6465026455026457E-2</v>
      </c>
      <c r="E127" s="17">
        <f t="shared" si="89"/>
        <v>1.0000000000000001E-5</v>
      </c>
      <c r="F127" s="17">
        <f t="shared" si="89"/>
        <v>1.0000000000000001E-5</v>
      </c>
      <c r="G127" s="17">
        <f t="shared" si="89"/>
        <v>1.0000000000000001E-5</v>
      </c>
      <c r="H127" s="17">
        <f t="shared" si="89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7"/>
        <v>8.8737830999390996E-4</v>
      </c>
      <c r="M127" s="17">
        <f t="shared" si="87"/>
        <v>8.2908342481271491E-2</v>
      </c>
      <c r="N127" s="17">
        <f t="shared" si="87"/>
        <v>8.8737830999390996E-4</v>
      </c>
      <c r="O127" s="17">
        <f t="shared" si="87"/>
        <v>8.8737830999390996E-4</v>
      </c>
      <c r="P127" s="17">
        <f t="shared" si="87"/>
        <v>8.8737830999390996E-4</v>
      </c>
      <c r="Q127" s="17">
        <f t="shared" si="87"/>
        <v>8.8737830999390996E-4</v>
      </c>
    </row>
    <row r="128" spans="1:17">
      <c r="A128" s="9">
        <v>4</v>
      </c>
      <c r="B128" s="15" t="s">
        <v>178</v>
      </c>
      <c r="C128" s="17">
        <f t="shared" ref="C128:H128" si="90">C140/C151*1000</f>
        <v>97.402597402597408</v>
      </c>
      <c r="D128" s="17">
        <f t="shared" si="90"/>
        <v>100.52910052910052</v>
      </c>
      <c r="E128" s="17">
        <f t="shared" si="90"/>
        <v>109.01639344262294</v>
      </c>
      <c r="F128" s="17">
        <f t="shared" si="90"/>
        <v>110.52631578947368</v>
      </c>
      <c r="G128" s="17">
        <f t="shared" si="90"/>
        <v>117.69911504424778</v>
      </c>
      <c r="H128" s="17">
        <f t="shared" si="90"/>
        <v>120.54380664652567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7"/>
        <v>1.4894336046851846</v>
      </c>
      <c r="M128" s="17">
        <f t="shared" si="87"/>
        <v>1.49767016312802</v>
      </c>
      <c r="N128" s="17">
        <f t="shared" si="87"/>
        <v>1.5178370809232817</v>
      </c>
      <c r="O128" s="17">
        <f t="shared" si="87"/>
        <v>1.5211257666456244</v>
      </c>
      <c r="P128" s="17">
        <f t="shared" si="87"/>
        <v>1.5356808437308873</v>
      </c>
      <c r="Q128" s="17">
        <f t="shared" si="87"/>
        <v>1.5410080594759168</v>
      </c>
    </row>
    <row r="129" spans="1:17">
      <c r="A129" s="9">
        <v>5</v>
      </c>
      <c r="B129" s="15" t="s">
        <v>179</v>
      </c>
      <c r="C129" s="17">
        <f t="shared" ref="C129:H129" si="91">C141/C151*1000</f>
        <v>5.1948051948051948</v>
      </c>
      <c r="D129" s="17">
        <f t="shared" si="91"/>
        <v>5.2910052910052912</v>
      </c>
      <c r="E129" s="17">
        <f t="shared" si="91"/>
        <v>5.4644808743169397</v>
      </c>
      <c r="F129" s="17">
        <f t="shared" si="91"/>
        <v>7.4792243767313016</v>
      </c>
      <c r="G129" s="17">
        <f t="shared" si="91"/>
        <v>8.5545722713864301</v>
      </c>
      <c r="H129" s="17">
        <f t="shared" si="91"/>
        <v>9.3655589123867067</v>
      </c>
      <c r="I129" s="18">
        <f>Показатели!$E$6</f>
        <v>8</v>
      </c>
      <c r="J129" s="9">
        <v>5</v>
      </c>
      <c r="K129" s="15" t="s">
        <v>179</v>
      </c>
      <c r="L129" s="17">
        <f t="shared" si="87"/>
        <v>0.7799040941530937</v>
      </c>
      <c r="M129" s="17">
        <f t="shared" si="87"/>
        <v>0.78818659728978879</v>
      </c>
      <c r="N129" s="17">
        <f t="shared" si="87"/>
        <v>0.80296247006236054</v>
      </c>
      <c r="O129" s="17">
        <f t="shared" si="87"/>
        <v>0.96198839040794648</v>
      </c>
      <c r="P129" s="17">
        <f t="shared" si="87"/>
        <v>1.0380275442438158</v>
      </c>
      <c r="Q129" s="17">
        <f t="shared" si="87"/>
        <v>1.0875671190865568</v>
      </c>
    </row>
    <row r="130" spans="1:17">
      <c r="A130" s="9">
        <v>6</v>
      </c>
      <c r="B130" s="15" t="s">
        <v>180</v>
      </c>
      <c r="C130" s="17">
        <f t="shared" ref="C130:H130" si="92">(C142-C143)/C142*100</f>
        <v>10.265158538846659</v>
      </c>
      <c r="D130" s="17">
        <f t="shared" si="92"/>
        <v>6.1752128369100427</v>
      </c>
      <c r="E130" s="17">
        <f t="shared" si="92"/>
        <v>18.682581221676138</v>
      </c>
      <c r="F130" s="17">
        <f t="shared" si="92"/>
        <v>19.212829352760409</v>
      </c>
      <c r="G130" s="17">
        <f t="shared" si="92"/>
        <v>-12.589168043846625</v>
      </c>
      <c r="H130" s="17">
        <f t="shared" si="92"/>
        <v>-8.4869555843035815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3">(ATAN((C130+2.4)/10)+3.1415/2)/3.1415*1.75</f>
        <v>1.3777170925112268</v>
      </c>
      <c r="M130" s="17">
        <f t="shared" si="93"/>
        <v>1.2698679517591422</v>
      </c>
      <c r="N130" s="17">
        <f t="shared" si="93"/>
        <v>1.5033058135701913</v>
      </c>
      <c r="O130" s="17">
        <f t="shared" si="93"/>
        <v>1.5086215363461888</v>
      </c>
      <c r="P130" s="17">
        <f t="shared" si="93"/>
        <v>0.43226773214537201</v>
      </c>
      <c r="Q130" s="17">
        <f t="shared" si="93"/>
        <v>0.57040654087049003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-5.4644808743169397</v>
      </c>
      <c r="F131" s="17">
        <f>(F145-F144)/F151*1000</f>
        <v>-13.850415512465373</v>
      </c>
      <c r="G131" s="17">
        <f>(G145-G144)/G151*1000</f>
        <v>-23.598820058997049</v>
      </c>
      <c r="H131" s="17">
        <f>(H145-H144)/H151*1000</f>
        <v>-9.0634441087613293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4">(ATAN(E131/10)+3.1415/2)/3.1415*1.75</f>
        <v>0.59640817468025009</v>
      </c>
      <c r="O131" s="17">
        <f t="shared" si="94"/>
        <v>0.3483247313308046</v>
      </c>
      <c r="P131" s="17">
        <f t="shared" si="94"/>
        <v>0.22324968821769381</v>
      </c>
      <c r="Q131" s="17">
        <f t="shared" si="94"/>
        <v>0.4648324966121169</v>
      </c>
    </row>
    <row r="132" spans="1:17">
      <c r="A132" s="9">
        <v>8</v>
      </c>
      <c r="B132" s="15" t="s">
        <v>182</v>
      </c>
      <c r="C132" s="17">
        <f t="shared" ref="C132:H132" si="95">(C146-C147)/C151*1000</f>
        <v>0</v>
      </c>
      <c r="D132" s="17">
        <f t="shared" si="95"/>
        <v>2.6455026455026456</v>
      </c>
      <c r="E132" s="17">
        <f t="shared" si="95"/>
        <v>-8.1967213114754109</v>
      </c>
      <c r="F132" s="17">
        <f t="shared" si="95"/>
        <v>-47.091412742382275</v>
      </c>
      <c r="G132" s="17">
        <f t="shared" si="95"/>
        <v>0</v>
      </c>
      <c r="H132" s="17">
        <f t="shared" si="95"/>
        <v>12.084592145015106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0.875</v>
      </c>
      <c r="M132" s="17">
        <f>(ATAN(D132/10)+3.1415/2)/3.1415*1.75</f>
        <v>1.0190695694741774</v>
      </c>
      <c r="N132" s="17">
        <f t="shared" si="94"/>
        <v>0.49251145954890185</v>
      </c>
      <c r="O132" s="17">
        <f t="shared" si="94"/>
        <v>0.11653577096188694</v>
      </c>
      <c r="P132" s="17">
        <f t="shared" si="94"/>
        <v>0.875</v>
      </c>
      <c r="Q132" s="17">
        <f t="shared" si="94"/>
        <v>1.3649390380683466</v>
      </c>
    </row>
    <row r="133" spans="1:17">
      <c r="A133" s="9">
        <v>9</v>
      </c>
      <c r="B133" s="15" t="s">
        <v>183</v>
      </c>
      <c r="C133" s="17">
        <f t="shared" ref="C133:H133" si="96">C148/C151*1000</f>
        <v>2.5974025974025974</v>
      </c>
      <c r="D133" s="17">
        <f t="shared" si="96"/>
        <v>2.6455026455026456</v>
      </c>
      <c r="E133" s="17">
        <f t="shared" si="96"/>
        <v>2.7322404371584699</v>
      </c>
      <c r="F133" s="17">
        <f t="shared" si="96"/>
        <v>2.770083102493075</v>
      </c>
      <c r="G133" s="17">
        <f t="shared" si="96"/>
        <v>2.9498525073746311</v>
      </c>
      <c r="H133" s="17">
        <f t="shared" si="96"/>
        <v>3.0211480362537766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7">IF(C133/$I133&gt;1,2^((1-$I133/C133)/LN(10/3)),2^(-LOG($I133/C133,10/3)))</f>
        <v>1.2753750362718548</v>
      </c>
      <c r="M133" s="17">
        <f t="shared" si="97"/>
        <v>1.2831080595367401</v>
      </c>
      <c r="N133" s="17">
        <f t="shared" si="97"/>
        <v>1.2964739143815873</v>
      </c>
      <c r="O133" s="17">
        <f t="shared" si="97"/>
        <v>1.302084029620993</v>
      </c>
      <c r="P133" s="17">
        <f t="shared" si="97"/>
        <v>1.3270583553589148</v>
      </c>
      <c r="Q133" s="17">
        <f t="shared" si="97"/>
        <v>1.3362582128025842</v>
      </c>
    </row>
    <row r="134" spans="1:17">
      <c r="A134" s="9">
        <v>10</v>
      </c>
      <c r="B134" s="15" t="s">
        <v>184</v>
      </c>
      <c r="C134" s="17">
        <f>C149/C151*100+0.0001</f>
        <v>1E-4</v>
      </c>
      <c r="D134" s="17">
        <f t="shared" ref="D134" si="98">D149/D151*100</f>
        <v>0.26455026455026454</v>
      </c>
      <c r="E134" s="17">
        <f>E149/E151*100+0.0001</f>
        <v>1E-4</v>
      </c>
      <c r="F134" s="17">
        <f t="shared" ref="F134:H134" si="99">F149/F151*100+0.0001</f>
        <v>1E-4</v>
      </c>
      <c r="G134" s="17">
        <f t="shared" si="99"/>
        <v>1E-4</v>
      </c>
      <c r="H134" s="17">
        <f t="shared" si="99"/>
        <v>1E-4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7"/>
        <v>2.7935603045913963E-2</v>
      </c>
      <c r="M134" s="17">
        <f t="shared" si="97"/>
        <v>1.5950517758568135</v>
      </c>
      <c r="N134" s="17">
        <f t="shared" si="97"/>
        <v>2.7935603045913963E-2</v>
      </c>
      <c r="O134" s="17">
        <f t="shared" si="97"/>
        <v>2.7935603045913963E-2</v>
      </c>
      <c r="P134" s="17">
        <f t="shared" si="97"/>
        <v>2.7935603045913963E-2</v>
      </c>
      <c r="Q134" s="17">
        <f t="shared" si="97"/>
        <v>2.7935603045913963E-2</v>
      </c>
    </row>
    <row r="135" spans="1:17">
      <c r="A135" s="9">
        <v>11</v>
      </c>
      <c r="B135" s="15" t="s">
        <v>185</v>
      </c>
      <c r="C135" s="17">
        <f t="shared" ref="C135:H135" si="100">C150/C151*1000</f>
        <v>18.18181818181818</v>
      </c>
      <c r="D135" s="17">
        <f t="shared" si="100"/>
        <v>18.518518518518519</v>
      </c>
      <c r="E135" s="17">
        <f t="shared" si="100"/>
        <v>19.125683060109289</v>
      </c>
      <c r="F135" s="17">
        <f t="shared" si="100"/>
        <v>5.54016620498615</v>
      </c>
      <c r="G135" s="17">
        <f t="shared" si="100"/>
        <v>5.8997050147492622</v>
      </c>
      <c r="H135" s="17">
        <f t="shared" si="100"/>
        <v>6.0422960725075532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7"/>
        <v>1.5180013462150785</v>
      </c>
      <c r="M135" s="17">
        <f t="shared" si="97"/>
        <v>1.5223773347085958</v>
      </c>
      <c r="N135" s="17">
        <f t="shared" si="97"/>
        <v>1.529908398114646</v>
      </c>
      <c r="O135" s="17">
        <f t="shared" si="97"/>
        <v>1.0577376900036508</v>
      </c>
      <c r="P135" s="17">
        <f t="shared" si="97"/>
        <v>1.0917662394617433</v>
      </c>
      <c r="Q135" s="17">
        <f t="shared" si="97"/>
        <v>1.1044098510227445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2</v>
      </c>
      <c r="D137" s="17">
        <v>2</v>
      </c>
      <c r="E137" s="17">
        <v>2</v>
      </c>
      <c r="F137" s="17">
        <v>2</v>
      </c>
      <c r="G137" s="17">
        <v>2</v>
      </c>
      <c r="H137" s="17">
        <v>2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3</v>
      </c>
      <c r="H138" s="17">
        <v>3</v>
      </c>
      <c r="K138" s="15" t="s">
        <v>187</v>
      </c>
      <c r="L138" s="17">
        <f t="shared" ref="L138:L143" si="101">L125</f>
        <v>1.0218241108601056</v>
      </c>
      <c r="M138" s="17">
        <f t="shared" ref="M138:M143" si="102">N125</f>
        <v>1.0501530491178537</v>
      </c>
      <c r="N138" s="17">
        <f t="shared" ref="N138:O148" si="103">P125</f>
        <v>1.0917662394617433</v>
      </c>
      <c r="O138" s="17">
        <f t="shared" si="103"/>
        <v>1.1044098510227445</v>
      </c>
    </row>
    <row r="139" spans="1:17">
      <c r="A139" s="9">
        <v>3</v>
      </c>
      <c r="B139" s="10" t="s">
        <v>189</v>
      </c>
      <c r="C139" s="17">
        <v>0</v>
      </c>
      <c r="D139" s="17">
        <v>0.01</v>
      </c>
      <c r="E139" s="17">
        <v>0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101"/>
        <v>1.1415817808863555</v>
      </c>
      <c r="M139" s="17">
        <f t="shared" si="102"/>
        <v>1.1668316220816024</v>
      </c>
      <c r="N139" s="17">
        <f t="shared" si="103"/>
        <v>1.3709346316014532</v>
      </c>
      <c r="O139" s="17">
        <f t="shared" si="103"/>
        <v>1.379379413424239</v>
      </c>
    </row>
    <row r="140" spans="1:17">
      <c r="A140" s="9">
        <v>4</v>
      </c>
      <c r="B140" s="10" t="s">
        <v>191</v>
      </c>
      <c r="C140" s="17">
        <v>37.5</v>
      </c>
      <c r="D140" s="17">
        <v>38</v>
      </c>
      <c r="E140" s="17">
        <v>39.9</v>
      </c>
      <c r="F140" s="17">
        <v>39.9</v>
      </c>
      <c r="G140" s="17">
        <v>39.9</v>
      </c>
      <c r="H140" s="17">
        <v>39.9</v>
      </c>
      <c r="K140" s="15" t="s">
        <v>192</v>
      </c>
      <c r="L140" s="17">
        <f t="shared" si="101"/>
        <v>8.8737830999390996E-4</v>
      </c>
      <c r="M140" s="17">
        <f t="shared" si="102"/>
        <v>8.8737830999390996E-4</v>
      </c>
      <c r="N140" s="17">
        <f t="shared" si="103"/>
        <v>8.8737830999390996E-4</v>
      </c>
      <c r="O140" s="17">
        <f t="shared" si="103"/>
        <v>8.8737830999390996E-4</v>
      </c>
    </row>
    <row r="141" spans="1:17">
      <c r="A141" s="9">
        <v>5</v>
      </c>
      <c r="B141" s="10" t="s">
        <v>193</v>
      </c>
      <c r="C141" s="17">
        <v>2</v>
      </c>
      <c r="D141" s="17">
        <v>2</v>
      </c>
      <c r="E141" s="17">
        <v>2</v>
      </c>
      <c r="F141" s="17">
        <v>2.7</v>
      </c>
      <c r="G141" s="17">
        <v>2.9</v>
      </c>
      <c r="H141" s="17">
        <v>3.1</v>
      </c>
      <c r="K141" s="15" t="s">
        <v>194</v>
      </c>
      <c r="L141" s="17">
        <f t="shared" si="101"/>
        <v>1.4894336046851846</v>
      </c>
      <c r="M141" s="17">
        <f t="shared" si="102"/>
        <v>1.5178370809232817</v>
      </c>
      <c r="N141" s="17">
        <f t="shared" si="103"/>
        <v>1.5356808437308873</v>
      </c>
      <c r="O141" s="17">
        <f t="shared" si="103"/>
        <v>1.5410080594759168</v>
      </c>
    </row>
    <row r="142" spans="1:17">
      <c r="A142" s="9">
        <v>6</v>
      </c>
      <c r="B142" s="10" t="s">
        <v>195</v>
      </c>
      <c r="C142" s="17">
        <v>2696.5</v>
      </c>
      <c r="D142" s="17">
        <v>2548.9</v>
      </c>
      <c r="E142" s="17">
        <v>3133.4</v>
      </c>
      <c r="F142" s="17">
        <v>6410.3</v>
      </c>
      <c r="G142" s="17">
        <v>4780.3</v>
      </c>
      <c r="H142" s="17">
        <v>3710.4</v>
      </c>
      <c r="K142" s="15" t="s">
        <v>196</v>
      </c>
      <c r="L142" s="17">
        <f t="shared" si="101"/>
        <v>0.7799040941530937</v>
      </c>
      <c r="M142" s="17">
        <f t="shared" si="102"/>
        <v>0.80296247006236054</v>
      </c>
      <c r="N142" s="17">
        <f t="shared" si="103"/>
        <v>1.0380275442438158</v>
      </c>
      <c r="O142" s="17">
        <f t="shared" si="103"/>
        <v>1.0875671190865568</v>
      </c>
    </row>
    <row r="143" spans="1:17">
      <c r="A143" s="9">
        <v>7</v>
      </c>
      <c r="B143" s="10" t="s">
        <v>197</v>
      </c>
      <c r="C143" s="17">
        <v>2419.6999999999998</v>
      </c>
      <c r="D143" s="17">
        <v>2391.5</v>
      </c>
      <c r="E143" s="17">
        <v>2548</v>
      </c>
      <c r="F143" s="17">
        <v>5178.7</v>
      </c>
      <c r="G143" s="17">
        <v>5382.1</v>
      </c>
      <c r="H143" s="17">
        <v>4025.3</v>
      </c>
      <c r="K143" s="15" t="s">
        <v>198</v>
      </c>
      <c r="L143" s="17">
        <f t="shared" si="101"/>
        <v>1.3777170925112268</v>
      </c>
      <c r="M143" s="17">
        <f t="shared" si="102"/>
        <v>1.5033058135701913</v>
      </c>
      <c r="N143" s="17">
        <f t="shared" si="103"/>
        <v>0.43226773214537201</v>
      </c>
      <c r="O143" s="17">
        <f t="shared" si="103"/>
        <v>0.57040654087049003</v>
      </c>
    </row>
    <row r="144" spans="1:17">
      <c r="A144" s="9">
        <v>8</v>
      </c>
      <c r="B144" s="10" t="s">
        <v>199</v>
      </c>
      <c r="C144" s="17"/>
      <c r="D144" s="17"/>
      <c r="E144" s="17">
        <v>3</v>
      </c>
      <c r="F144" s="17">
        <v>7</v>
      </c>
      <c r="G144" s="17">
        <v>8</v>
      </c>
      <c r="H144" s="17">
        <v>5</v>
      </c>
      <c r="K144" s="15" t="s">
        <v>200</v>
      </c>
      <c r="L144" s="17">
        <f>N131</f>
        <v>0.59640817468025009</v>
      </c>
      <c r="M144" s="17">
        <f>O131</f>
        <v>0.3483247313308046</v>
      </c>
      <c r="N144" s="17">
        <f t="shared" si="103"/>
        <v>0.22324968821769381</v>
      </c>
      <c r="O144" s="17">
        <f t="shared" si="103"/>
        <v>0.4648324966121169</v>
      </c>
    </row>
    <row r="145" spans="1:17">
      <c r="A145" s="9">
        <v>9</v>
      </c>
      <c r="B145" s="10" t="s">
        <v>201</v>
      </c>
      <c r="C145" s="17"/>
      <c r="D145" s="17"/>
      <c r="E145" s="17">
        <v>1</v>
      </c>
      <c r="F145" s="17">
        <v>2</v>
      </c>
      <c r="G145" s="17">
        <v>0</v>
      </c>
      <c r="H145" s="17">
        <v>2</v>
      </c>
      <c r="K145" s="15" t="s">
        <v>202</v>
      </c>
      <c r="L145" s="17">
        <f>L132</f>
        <v>0.875</v>
      </c>
      <c r="M145" s="17">
        <f>N132</f>
        <v>0.49251145954890185</v>
      </c>
      <c r="N145" s="17">
        <f t="shared" si="103"/>
        <v>0.875</v>
      </c>
      <c r="O145" s="17">
        <f t="shared" si="103"/>
        <v>1.3649390380683466</v>
      </c>
    </row>
    <row r="146" spans="1:17">
      <c r="A146" s="9">
        <v>10</v>
      </c>
      <c r="B146" s="10" t="s">
        <v>203</v>
      </c>
      <c r="C146" s="17">
        <v>10</v>
      </c>
      <c r="D146" s="17">
        <v>9</v>
      </c>
      <c r="E146" s="17">
        <v>9</v>
      </c>
      <c r="F146" s="17">
        <v>16</v>
      </c>
      <c r="G146" s="17">
        <v>16</v>
      </c>
      <c r="H146" s="17">
        <v>11</v>
      </c>
      <c r="K146" s="15" t="s">
        <v>204</v>
      </c>
      <c r="L146" s="17">
        <f>L133</f>
        <v>1.2753750362718548</v>
      </c>
      <c r="M146" s="17">
        <f>N133</f>
        <v>1.2964739143815873</v>
      </c>
      <c r="N146" s="17">
        <f t="shared" si="103"/>
        <v>1.3270583553589148</v>
      </c>
      <c r="O146" s="17">
        <f t="shared" si="103"/>
        <v>1.3362582128025842</v>
      </c>
    </row>
    <row r="147" spans="1:17">
      <c r="A147" s="9">
        <v>11</v>
      </c>
      <c r="B147" s="10" t="s">
        <v>205</v>
      </c>
      <c r="C147" s="17">
        <v>10</v>
      </c>
      <c r="D147" s="17">
        <v>8</v>
      </c>
      <c r="E147" s="17">
        <v>12</v>
      </c>
      <c r="F147" s="17">
        <v>33</v>
      </c>
      <c r="G147" s="17">
        <v>16</v>
      </c>
      <c r="H147" s="17">
        <v>7</v>
      </c>
      <c r="K147" s="15" t="s">
        <v>206</v>
      </c>
      <c r="L147" s="17">
        <f>L134</f>
        <v>2.7935603045913963E-2</v>
      </c>
      <c r="M147" s="17">
        <f>N134</f>
        <v>2.7935603045913963E-2</v>
      </c>
      <c r="N147" s="17">
        <f t="shared" si="103"/>
        <v>2.7935603045913963E-2</v>
      </c>
      <c r="O147" s="17">
        <f t="shared" si="103"/>
        <v>2.7935603045913963E-2</v>
      </c>
    </row>
    <row r="148" spans="1:17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K148" s="15" t="s">
        <v>208</v>
      </c>
      <c r="L148" s="17">
        <f>L135</f>
        <v>1.5180013462150785</v>
      </c>
      <c r="M148" s="17">
        <f>N135</f>
        <v>1.529908398114646</v>
      </c>
      <c r="N148" s="17">
        <f t="shared" si="103"/>
        <v>1.0917662394617433</v>
      </c>
      <c r="O148" s="17">
        <f t="shared" si="103"/>
        <v>1.1044098510227445</v>
      </c>
    </row>
    <row r="149" spans="1:17">
      <c r="A149" s="9">
        <v>13</v>
      </c>
      <c r="B149" s="10" t="s">
        <v>209</v>
      </c>
      <c r="C149" s="17"/>
      <c r="D149" s="17">
        <v>1</v>
      </c>
      <c r="E149" s="17"/>
      <c r="F149" s="17"/>
      <c r="G149" s="17"/>
      <c r="H149" s="17"/>
    </row>
    <row r="150" spans="1:17">
      <c r="A150" s="9">
        <v>14</v>
      </c>
      <c r="B150" s="10" t="s">
        <v>211</v>
      </c>
      <c r="C150" s="17">
        <v>7</v>
      </c>
      <c r="D150" s="17">
        <v>7</v>
      </c>
      <c r="E150" s="17">
        <v>7</v>
      </c>
      <c r="F150" s="17">
        <v>2</v>
      </c>
      <c r="G150" s="21">
        <v>2</v>
      </c>
      <c r="H150" s="21">
        <v>2</v>
      </c>
    </row>
    <row r="151" spans="1:17">
      <c r="A151" s="9">
        <v>15</v>
      </c>
      <c r="B151" s="10" t="s">
        <v>213</v>
      </c>
      <c r="C151" s="17">
        <v>385</v>
      </c>
      <c r="D151" s="17">
        <v>378</v>
      </c>
      <c r="E151" s="17">
        <v>366</v>
      </c>
      <c r="F151" s="17">
        <v>361</v>
      </c>
      <c r="G151" s="17">
        <v>339</v>
      </c>
      <c r="H151" s="17">
        <v>331</v>
      </c>
    </row>
    <row r="153" spans="1:17" ht="16">
      <c r="A153" s="20" t="s">
        <v>403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4">C167/C181*1000</f>
        <v>7.9365079365079358</v>
      </c>
      <c r="D155" s="17">
        <f t="shared" si="104"/>
        <v>8.2872928176795568</v>
      </c>
      <c r="E155" s="17">
        <f t="shared" si="104"/>
        <v>8.4985835694051008</v>
      </c>
      <c r="F155" s="17">
        <f t="shared" si="104"/>
        <v>5.7471264367816088</v>
      </c>
      <c r="G155" s="17">
        <f t="shared" si="104"/>
        <v>5.8997050147492622</v>
      </c>
      <c r="H155" s="17">
        <f t="shared" si="104"/>
        <v>6.1538461538461542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5">IF(C155/$I155&gt;1,2^((1-$I155/C155)/LN(10/3)),2^(-LOG($I155/C155,10/3)))</f>
        <v>1.2374034073190117</v>
      </c>
      <c r="M155" s="17">
        <f t="shared" si="105"/>
        <v>1.2565471491885944</v>
      </c>
      <c r="N155" s="17">
        <f t="shared" si="105"/>
        <v>1.2674453651801252</v>
      </c>
      <c r="O155" s="17">
        <f t="shared" si="105"/>
        <v>1.0777151125890616</v>
      </c>
      <c r="P155" s="17">
        <f t="shared" si="105"/>
        <v>1.0917662394617433</v>
      </c>
      <c r="Q155" s="17">
        <f t="shared" si="105"/>
        <v>1.1139885581229056</v>
      </c>
    </row>
    <row r="156" spans="1:17">
      <c r="A156" s="9">
        <v>2</v>
      </c>
      <c r="B156" s="15" t="s">
        <v>176</v>
      </c>
      <c r="C156" s="17">
        <f t="shared" ref="C156:H156" si="106">C168/C181*1000</f>
        <v>5.2910052910052912</v>
      </c>
      <c r="D156" s="17">
        <f t="shared" si="106"/>
        <v>5.5248618784530388</v>
      </c>
      <c r="E156" s="17">
        <f t="shared" si="106"/>
        <v>5.6657223796034</v>
      </c>
      <c r="F156" s="17">
        <f t="shared" si="106"/>
        <v>5.7471264367816088</v>
      </c>
      <c r="G156" s="17">
        <f t="shared" si="106"/>
        <v>5.8997050147492622</v>
      </c>
      <c r="H156" s="17">
        <f t="shared" si="106"/>
        <v>6.1538461538461542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5"/>
        <v>1.1508201484669549</v>
      </c>
      <c r="M156" s="17">
        <f t="shared" si="105"/>
        <v>1.1722181320439837</v>
      </c>
      <c r="N156" s="17">
        <f t="shared" si="105"/>
        <v>1.1844288708690949</v>
      </c>
      <c r="O156" s="17">
        <f t="shared" si="105"/>
        <v>1.1912674916473438</v>
      </c>
      <c r="P156" s="17">
        <f t="shared" si="105"/>
        <v>1.2036766634675977</v>
      </c>
      <c r="Q156" s="17">
        <f t="shared" si="105"/>
        <v>1.2232372460774106</v>
      </c>
    </row>
    <row r="157" spans="1:17">
      <c r="A157" s="9">
        <v>3</v>
      </c>
      <c r="B157" s="15" t="s">
        <v>177</v>
      </c>
      <c r="C157" s="17">
        <f t="shared" ref="C157:H157" si="107">C169/C181*1000+0.00001</f>
        <v>1.0000000000000001E-5</v>
      </c>
      <c r="D157" s="17">
        <f t="shared" si="107"/>
        <v>2.7634309392265192E-2</v>
      </c>
      <c r="E157" s="17">
        <f t="shared" si="107"/>
        <v>1.0000000000000001E-5</v>
      </c>
      <c r="F157" s="17">
        <f t="shared" si="107"/>
        <v>1.0000000000000001E-5</v>
      </c>
      <c r="G157" s="17">
        <f t="shared" si="107"/>
        <v>1.0000000000000001E-5</v>
      </c>
      <c r="H157" s="17">
        <f t="shared" si="107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5"/>
        <v>8.8737830999390996E-4</v>
      </c>
      <c r="M157" s="17">
        <f t="shared" si="105"/>
        <v>8.4997871716179521E-2</v>
      </c>
      <c r="N157" s="17">
        <f t="shared" si="105"/>
        <v>8.8737830999390996E-4</v>
      </c>
      <c r="O157" s="17">
        <f t="shared" si="105"/>
        <v>8.8737830999390996E-4</v>
      </c>
      <c r="P157" s="17">
        <f t="shared" si="105"/>
        <v>8.8737830999390996E-4</v>
      </c>
      <c r="Q157" s="17">
        <f t="shared" si="105"/>
        <v>8.8737830999390996E-4</v>
      </c>
    </row>
    <row r="158" spans="1:17">
      <c r="A158" s="9">
        <v>4</v>
      </c>
      <c r="B158" s="15" t="s">
        <v>178</v>
      </c>
      <c r="C158" s="17">
        <f t="shared" ref="C158:H158" si="108">C170/C181*1000</f>
        <v>30.687830687830687</v>
      </c>
      <c r="D158" s="17">
        <f t="shared" si="108"/>
        <v>33.149171270718227</v>
      </c>
      <c r="E158" s="17">
        <f t="shared" si="108"/>
        <v>33.144475920679888</v>
      </c>
      <c r="F158" s="17">
        <f t="shared" si="108"/>
        <v>33.620689655172413</v>
      </c>
      <c r="G158" s="17">
        <f t="shared" si="108"/>
        <v>34.513274336283189</v>
      </c>
      <c r="H158" s="17">
        <f t="shared" si="108"/>
        <v>36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5"/>
        <v>1.0129876095100701</v>
      </c>
      <c r="M158" s="17">
        <f t="shared" si="105"/>
        <v>1.0562163920831169</v>
      </c>
      <c r="N158" s="17">
        <f t="shared" si="105"/>
        <v>1.0561384358120454</v>
      </c>
      <c r="O158" s="17">
        <f t="shared" si="105"/>
        <v>1.0639626147691443</v>
      </c>
      <c r="P158" s="17">
        <f t="shared" si="105"/>
        <v>1.0781924940769656</v>
      </c>
      <c r="Q158" s="17">
        <f t="shared" si="105"/>
        <v>1.1007070804975327</v>
      </c>
    </row>
    <row r="159" spans="1:17">
      <c r="A159" s="9">
        <v>5</v>
      </c>
      <c r="B159" s="15" t="s">
        <v>179</v>
      </c>
      <c r="C159" s="17">
        <f t="shared" ref="C159:H159" si="109">C171/C181*1000</f>
        <v>10.582010582010582</v>
      </c>
      <c r="D159" s="17">
        <f t="shared" si="109"/>
        <v>11.049723756906078</v>
      </c>
      <c r="E159" s="17">
        <f t="shared" si="109"/>
        <v>12.181303116147308</v>
      </c>
      <c r="F159" s="17">
        <f t="shared" si="109"/>
        <v>12.35632183908046</v>
      </c>
      <c r="G159" s="17">
        <f t="shared" si="109"/>
        <v>6.7846607669616521</v>
      </c>
      <c r="H159" s="17">
        <f t="shared" si="109"/>
        <v>7.0769230769230758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5"/>
        <v>1.1508201484669549</v>
      </c>
      <c r="M159" s="17">
        <f t="shared" si="105"/>
        <v>1.1722181320439837</v>
      </c>
      <c r="N159" s="17">
        <f t="shared" si="105"/>
        <v>1.2184969423517629</v>
      </c>
      <c r="O159" s="17">
        <f t="shared" si="105"/>
        <v>1.22504011252231</v>
      </c>
      <c r="P159" s="17">
        <f t="shared" si="105"/>
        <v>0.90949570493227472</v>
      </c>
      <c r="Q159" s="17">
        <f t="shared" si="105"/>
        <v>0.93184927708835064</v>
      </c>
    </row>
    <row r="160" spans="1:17">
      <c r="A160" s="9">
        <v>6</v>
      </c>
      <c r="B160" s="15" t="s">
        <v>180</v>
      </c>
      <c r="C160" s="17">
        <f t="shared" ref="C160:H160" si="110">(C172-C173)/C172*100</f>
        <v>3.7762237762237763</v>
      </c>
      <c r="D160" s="17">
        <f t="shared" si="110"/>
        <v>-1.0484273589615578</v>
      </c>
      <c r="E160" s="17">
        <f t="shared" si="110"/>
        <v>2.2346368715083798</v>
      </c>
      <c r="F160" s="17">
        <f t="shared" si="110"/>
        <v>6.1148857319332919</v>
      </c>
      <c r="G160" s="17">
        <f t="shared" si="110"/>
        <v>1.0506314965910462</v>
      </c>
      <c r="H160" s="17">
        <f t="shared" si="110"/>
        <v>-5.0595238095238049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11">(ATAN((C160+2.4)/10)+3.1415/2)/3.1415*1.75</f>
        <v>1.1832074817932807</v>
      </c>
      <c r="M160" s="17">
        <f t="shared" si="111"/>
        <v>0.94983703787824647</v>
      </c>
      <c r="N160" s="17">
        <f t="shared" si="111"/>
        <v>1.1167600069875443</v>
      </c>
      <c r="O160" s="17">
        <f t="shared" si="111"/>
        <v>1.2679256216668509</v>
      </c>
      <c r="P160" s="17">
        <f t="shared" si="111"/>
        <v>1.0600938943809839</v>
      </c>
      <c r="Q160" s="17">
        <f t="shared" si="111"/>
        <v>0.73020071121581509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-14.164305949008499</v>
      </c>
      <c r="F161" s="17">
        <f>(F175-F174)/F181*1000</f>
        <v>-22.988505747126435</v>
      </c>
      <c r="G161" s="17">
        <f>(G175-G174)/G181*1000</f>
        <v>-26.548672566371682</v>
      </c>
      <c r="H161" s="17">
        <f>(H175-H174)/H181*1000</f>
        <v>-12.307692307692308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12">(ATAN(E161/10)+3.1415/2)/3.1415*1.75</f>
        <v>0.34242129548029054</v>
      </c>
      <c r="O161" s="17">
        <f t="shared" si="112"/>
        <v>0.22854104756544125</v>
      </c>
      <c r="P161" s="17">
        <f t="shared" si="112"/>
        <v>0.20064404791343324</v>
      </c>
      <c r="Q161" s="17">
        <f t="shared" si="112"/>
        <v>0.38006458670690435</v>
      </c>
    </row>
    <row r="162" spans="1:17">
      <c r="A162" s="9">
        <v>8</v>
      </c>
      <c r="B162" s="15" t="s">
        <v>182</v>
      </c>
      <c r="C162" s="17">
        <f t="shared" ref="C162:H162" si="113">(C176-C177)/C181*1000</f>
        <v>-37.037037037037038</v>
      </c>
      <c r="D162" s="17">
        <f t="shared" si="113"/>
        <v>-5.5248618784530388</v>
      </c>
      <c r="E162" s="17">
        <f t="shared" si="113"/>
        <v>0</v>
      </c>
      <c r="F162" s="17">
        <f t="shared" si="113"/>
        <v>-2.8735632183908044</v>
      </c>
      <c r="G162" s="17">
        <f t="shared" si="113"/>
        <v>-14.749262536873156</v>
      </c>
      <c r="H162" s="17">
        <f t="shared" si="113"/>
        <v>-30.76923076923077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0.14687717282123081</v>
      </c>
      <c r="M162" s="17">
        <f>(ATAN(D162/10)+3.1415/2)/3.1415*1.75</f>
        <v>0.5938246126097475</v>
      </c>
      <c r="N162" s="17">
        <f t="shared" si="112"/>
        <v>0.875</v>
      </c>
      <c r="O162" s="17">
        <f t="shared" si="112"/>
        <v>0.71912543692004605</v>
      </c>
      <c r="P162" s="17">
        <f t="shared" si="112"/>
        <v>0.33187411345388207</v>
      </c>
      <c r="Q162" s="17">
        <f t="shared" si="112"/>
        <v>0.17501981585437626</v>
      </c>
    </row>
    <row r="163" spans="1:17">
      <c r="A163" s="9">
        <v>9</v>
      </c>
      <c r="B163" s="15" t="s">
        <v>183</v>
      </c>
      <c r="C163" s="17">
        <f t="shared" ref="C163:H163" si="114">C178/C181*1000</f>
        <v>2.6455026455026456</v>
      </c>
      <c r="D163" s="17">
        <f t="shared" si="114"/>
        <v>2.7624309392265194</v>
      </c>
      <c r="E163" s="17">
        <f t="shared" si="114"/>
        <v>2.8328611898017</v>
      </c>
      <c r="F163" s="17">
        <f t="shared" si="114"/>
        <v>2.8735632183908044</v>
      </c>
      <c r="G163" s="17">
        <f t="shared" si="114"/>
        <v>2.9498525073746311</v>
      </c>
      <c r="H163" s="17">
        <f t="shared" si="114"/>
        <v>3.0769230769230771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5">IF(C163/$I163&gt;1,2^((1-$I163/C163)/LN(10/3)),2^(-LOG($I163/C163,10/3)))</f>
        <v>1.2831080595367401</v>
      </c>
      <c r="M163" s="17">
        <f t="shared" si="115"/>
        <v>1.3009600678348063</v>
      </c>
      <c r="N163" s="17">
        <f t="shared" si="115"/>
        <v>1.3111107520735648</v>
      </c>
      <c r="O163" s="17">
        <f t="shared" si="115"/>
        <v>1.3167842039873774</v>
      </c>
      <c r="P163" s="17">
        <f t="shared" si="115"/>
        <v>1.3270583553589148</v>
      </c>
      <c r="Q163" s="17">
        <f t="shared" si="115"/>
        <v>1.3431999361935643</v>
      </c>
    </row>
    <row r="164" spans="1:17">
      <c r="A164" s="9">
        <v>10</v>
      </c>
      <c r="B164" s="15" t="s">
        <v>184</v>
      </c>
      <c r="C164" s="17">
        <f>C179/C181*100+0.0001</f>
        <v>1E-4</v>
      </c>
      <c r="D164" s="17">
        <f t="shared" ref="D164:H164" si="116">D179/D181*100+0.0001</f>
        <v>1E-4</v>
      </c>
      <c r="E164" s="17">
        <f t="shared" si="116"/>
        <v>1E-4</v>
      </c>
      <c r="F164" s="17">
        <f t="shared" si="116"/>
        <v>1E-4</v>
      </c>
      <c r="G164" s="17">
        <f t="shared" si="116"/>
        <v>1E-4</v>
      </c>
      <c r="H164" s="17">
        <f t="shared" si="116"/>
        <v>1E-4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5"/>
        <v>2.7935603045913963E-2</v>
      </c>
      <c r="M164" s="17">
        <f t="shared" si="115"/>
        <v>2.7935603045913963E-2</v>
      </c>
      <c r="N164" s="17">
        <f t="shared" si="115"/>
        <v>2.7935603045913963E-2</v>
      </c>
      <c r="O164" s="17">
        <f t="shared" si="115"/>
        <v>2.7935603045913963E-2</v>
      </c>
      <c r="P164" s="17">
        <f t="shared" si="115"/>
        <v>2.7935603045913963E-2</v>
      </c>
      <c r="Q164" s="17">
        <f t="shared" si="115"/>
        <v>2.7935603045913963E-2</v>
      </c>
    </row>
    <row r="165" spans="1:17">
      <c r="A165" s="9">
        <v>11</v>
      </c>
      <c r="B165" s="15" t="s">
        <v>185</v>
      </c>
      <c r="C165" s="17">
        <f t="shared" ref="C165:H165" si="117">C180/C181*1000</f>
        <v>15.873015873015872</v>
      </c>
      <c r="D165" s="17">
        <f t="shared" si="117"/>
        <v>16.574585635359114</v>
      </c>
      <c r="E165" s="17">
        <f t="shared" si="117"/>
        <v>8.4985835694051008</v>
      </c>
      <c r="F165" s="17">
        <f t="shared" si="117"/>
        <v>5.7471264367816088</v>
      </c>
      <c r="G165" s="17">
        <f t="shared" si="117"/>
        <v>5.8997050147492622</v>
      </c>
      <c r="H165" s="17">
        <f t="shared" si="117"/>
        <v>6.1538461538461542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5"/>
        <v>1.4834432414252943</v>
      </c>
      <c r="M165" s="17">
        <f t="shared" si="115"/>
        <v>1.4948742984569532</v>
      </c>
      <c r="N165" s="17">
        <f t="shared" si="115"/>
        <v>1.2674453651801252</v>
      </c>
      <c r="O165" s="17">
        <f t="shared" si="115"/>
        <v>1.0777151125890616</v>
      </c>
      <c r="P165" s="17">
        <f t="shared" si="115"/>
        <v>1.0917662394617433</v>
      </c>
      <c r="Q165" s="17">
        <f t="shared" si="115"/>
        <v>1.1139885581229056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3</v>
      </c>
      <c r="D167" s="17">
        <v>3</v>
      </c>
      <c r="E167" s="17">
        <v>3</v>
      </c>
      <c r="F167" s="17">
        <v>2</v>
      </c>
      <c r="G167" s="17">
        <v>2</v>
      </c>
      <c r="H167" s="17">
        <v>2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K168" s="15" t="s">
        <v>187</v>
      </c>
      <c r="L168" s="17">
        <f t="shared" ref="L168:L173" si="118">L155</f>
        <v>1.2374034073190117</v>
      </c>
      <c r="M168" s="17">
        <f t="shared" ref="M168:M173" si="119">N155</f>
        <v>1.2674453651801252</v>
      </c>
      <c r="N168" s="17">
        <f t="shared" ref="N168:O178" si="120">P155</f>
        <v>1.0917662394617433</v>
      </c>
      <c r="O168" s="17">
        <f t="shared" si="120"/>
        <v>1.1139885581229056</v>
      </c>
    </row>
    <row r="169" spans="1:17">
      <c r="A169" s="9">
        <v>3</v>
      </c>
      <c r="B169" s="10" t="s">
        <v>189</v>
      </c>
      <c r="C169" s="17">
        <v>0</v>
      </c>
      <c r="D169" s="17">
        <v>0.01</v>
      </c>
      <c r="E169" s="17">
        <v>0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18"/>
        <v>1.1508201484669549</v>
      </c>
      <c r="M169" s="17">
        <f t="shared" si="119"/>
        <v>1.1844288708690949</v>
      </c>
      <c r="N169" s="17">
        <f t="shared" si="120"/>
        <v>1.2036766634675977</v>
      </c>
      <c r="O169" s="17">
        <f t="shared" si="120"/>
        <v>1.2232372460774106</v>
      </c>
    </row>
    <row r="170" spans="1:17">
      <c r="A170" s="9">
        <v>4</v>
      </c>
      <c r="B170" s="10" t="s">
        <v>191</v>
      </c>
      <c r="C170" s="17">
        <v>11.6</v>
      </c>
      <c r="D170" s="17">
        <v>12</v>
      </c>
      <c r="E170" s="17">
        <v>11.7</v>
      </c>
      <c r="F170" s="17">
        <v>11.7</v>
      </c>
      <c r="G170" s="17">
        <v>11.7</v>
      </c>
      <c r="H170" s="17">
        <v>11.7</v>
      </c>
      <c r="K170" s="15" t="s">
        <v>192</v>
      </c>
      <c r="L170" s="17">
        <f t="shared" si="118"/>
        <v>8.8737830999390996E-4</v>
      </c>
      <c r="M170" s="17">
        <f t="shared" si="119"/>
        <v>8.8737830999390996E-4</v>
      </c>
      <c r="N170" s="17">
        <f t="shared" si="120"/>
        <v>8.8737830999390996E-4</v>
      </c>
      <c r="O170" s="17">
        <f t="shared" si="120"/>
        <v>8.8737830999390996E-4</v>
      </c>
    </row>
    <row r="171" spans="1:17">
      <c r="A171" s="9">
        <v>5</v>
      </c>
      <c r="B171" s="10" t="s">
        <v>193</v>
      </c>
      <c r="C171" s="17">
        <v>4</v>
      </c>
      <c r="D171" s="17">
        <v>4</v>
      </c>
      <c r="E171" s="17">
        <v>4.3</v>
      </c>
      <c r="F171" s="17">
        <v>4.3</v>
      </c>
      <c r="G171" s="17">
        <v>2.2999999999999998</v>
      </c>
      <c r="H171" s="17">
        <v>2.2999999999999998</v>
      </c>
      <c r="K171" s="15" t="s">
        <v>194</v>
      </c>
      <c r="L171" s="17">
        <f t="shared" si="118"/>
        <v>1.0129876095100701</v>
      </c>
      <c r="M171" s="17">
        <f t="shared" si="119"/>
        <v>1.0561384358120454</v>
      </c>
      <c r="N171" s="17">
        <f t="shared" si="120"/>
        <v>1.0781924940769656</v>
      </c>
      <c r="O171" s="17">
        <f t="shared" si="120"/>
        <v>1.1007070804975327</v>
      </c>
    </row>
    <row r="172" spans="1:17">
      <c r="A172" s="9">
        <v>6</v>
      </c>
      <c r="B172" s="10" t="s">
        <v>195</v>
      </c>
      <c r="C172" s="17">
        <v>2145</v>
      </c>
      <c r="D172" s="17">
        <v>2003</v>
      </c>
      <c r="E172" s="17">
        <v>2148</v>
      </c>
      <c r="F172" s="17">
        <v>3238</v>
      </c>
      <c r="G172" s="17">
        <v>3578.8</v>
      </c>
      <c r="H172" s="17">
        <v>4233.6000000000004</v>
      </c>
      <c r="K172" s="15" t="s">
        <v>196</v>
      </c>
      <c r="L172" s="17">
        <f t="shared" si="118"/>
        <v>1.1508201484669549</v>
      </c>
      <c r="M172" s="17">
        <f t="shared" si="119"/>
        <v>1.2184969423517629</v>
      </c>
      <c r="N172" s="17">
        <f t="shared" si="120"/>
        <v>0.90949570493227472</v>
      </c>
      <c r="O172" s="17">
        <f t="shared" si="120"/>
        <v>0.93184927708835064</v>
      </c>
    </row>
    <row r="173" spans="1:17">
      <c r="A173" s="9">
        <v>7</v>
      </c>
      <c r="B173" s="10" t="s">
        <v>197</v>
      </c>
      <c r="C173" s="17">
        <v>2064</v>
      </c>
      <c r="D173" s="17">
        <v>2024</v>
      </c>
      <c r="E173" s="17">
        <v>2100</v>
      </c>
      <c r="F173" s="17">
        <v>3040</v>
      </c>
      <c r="G173" s="17">
        <v>3541.2</v>
      </c>
      <c r="H173" s="17">
        <v>4447.8</v>
      </c>
      <c r="K173" s="15" t="s">
        <v>198</v>
      </c>
      <c r="L173" s="17">
        <f t="shared" si="118"/>
        <v>1.1832074817932807</v>
      </c>
      <c r="M173" s="17">
        <f t="shared" si="119"/>
        <v>1.1167600069875443</v>
      </c>
      <c r="N173" s="17">
        <f t="shared" si="120"/>
        <v>1.0600938943809839</v>
      </c>
      <c r="O173" s="17">
        <f t="shared" si="120"/>
        <v>0.73020071121581509</v>
      </c>
    </row>
    <row r="174" spans="1:17">
      <c r="A174" s="9">
        <v>8</v>
      </c>
      <c r="B174" s="10" t="s">
        <v>199</v>
      </c>
      <c r="C174" s="17"/>
      <c r="D174" s="17"/>
      <c r="E174" s="17">
        <v>8</v>
      </c>
      <c r="F174" s="17">
        <v>9</v>
      </c>
      <c r="G174" s="17">
        <v>9</v>
      </c>
      <c r="H174" s="17">
        <v>5</v>
      </c>
      <c r="K174" s="15" t="s">
        <v>200</v>
      </c>
      <c r="L174" s="17">
        <f>N161</f>
        <v>0.34242129548029054</v>
      </c>
      <c r="M174" s="17">
        <f>O161</f>
        <v>0.22854104756544125</v>
      </c>
      <c r="N174" s="17">
        <f t="shared" si="120"/>
        <v>0.20064404791343324</v>
      </c>
      <c r="O174" s="17">
        <f t="shared" si="120"/>
        <v>0.38006458670690435</v>
      </c>
    </row>
    <row r="175" spans="1:17">
      <c r="A175" s="9">
        <v>9</v>
      </c>
      <c r="B175" s="10" t="s">
        <v>201</v>
      </c>
      <c r="C175" s="17"/>
      <c r="D175" s="17"/>
      <c r="E175" s="17">
        <v>3</v>
      </c>
      <c r="F175" s="17">
        <v>1</v>
      </c>
      <c r="G175" s="17">
        <v>0</v>
      </c>
      <c r="H175" s="17">
        <v>1</v>
      </c>
      <c r="K175" s="15" t="s">
        <v>202</v>
      </c>
      <c r="L175" s="17">
        <f>L162</f>
        <v>0.14687717282123081</v>
      </c>
      <c r="M175" s="17">
        <f>N162</f>
        <v>0.875</v>
      </c>
      <c r="N175" s="17">
        <f t="shared" si="120"/>
        <v>0.33187411345388207</v>
      </c>
      <c r="O175" s="17">
        <f t="shared" si="120"/>
        <v>0.17501981585437626</v>
      </c>
    </row>
    <row r="176" spans="1:17">
      <c r="A176" s="9">
        <v>10</v>
      </c>
      <c r="B176" s="10" t="s">
        <v>203</v>
      </c>
      <c r="C176" s="17">
        <v>5</v>
      </c>
      <c r="D176" s="17">
        <v>4</v>
      </c>
      <c r="E176" s="17">
        <v>9</v>
      </c>
      <c r="F176" s="17">
        <v>8</v>
      </c>
      <c r="G176" s="17">
        <v>8</v>
      </c>
      <c r="H176" s="17">
        <v>2</v>
      </c>
      <c r="K176" s="15" t="s">
        <v>204</v>
      </c>
      <c r="L176" s="17">
        <f>L163</f>
        <v>1.2831080595367401</v>
      </c>
      <c r="M176" s="17">
        <f>N163</f>
        <v>1.3111107520735648</v>
      </c>
      <c r="N176" s="17">
        <f t="shared" si="120"/>
        <v>1.3270583553589148</v>
      </c>
      <c r="O176" s="17">
        <f t="shared" si="120"/>
        <v>1.3431999361935643</v>
      </c>
    </row>
    <row r="177" spans="1:17">
      <c r="A177" s="9">
        <v>11</v>
      </c>
      <c r="B177" s="10" t="s">
        <v>205</v>
      </c>
      <c r="C177" s="17">
        <v>19</v>
      </c>
      <c r="D177" s="17">
        <v>6</v>
      </c>
      <c r="E177" s="17">
        <v>9</v>
      </c>
      <c r="F177" s="17">
        <v>9</v>
      </c>
      <c r="G177" s="17">
        <v>13</v>
      </c>
      <c r="H177" s="17">
        <v>12</v>
      </c>
      <c r="K177" s="15" t="s">
        <v>206</v>
      </c>
      <c r="L177" s="17">
        <f>L164</f>
        <v>2.7935603045913963E-2</v>
      </c>
      <c r="M177" s="17">
        <f>N164</f>
        <v>2.7935603045913963E-2</v>
      </c>
      <c r="N177" s="17">
        <f t="shared" si="120"/>
        <v>2.7935603045913963E-2</v>
      </c>
      <c r="O177" s="17">
        <f t="shared" si="120"/>
        <v>2.7935603045913963E-2</v>
      </c>
    </row>
    <row r="178" spans="1:17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K178" s="15" t="s">
        <v>208</v>
      </c>
      <c r="L178" s="17">
        <f>L165</f>
        <v>1.4834432414252943</v>
      </c>
      <c r="M178" s="17">
        <f>N165</f>
        <v>1.2674453651801252</v>
      </c>
      <c r="N178" s="17">
        <f t="shared" si="120"/>
        <v>1.0917662394617433</v>
      </c>
      <c r="O178" s="17">
        <f t="shared" si="120"/>
        <v>1.1139885581229056</v>
      </c>
    </row>
    <row r="179" spans="1:17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</row>
    <row r="180" spans="1:17">
      <c r="A180" s="9">
        <v>14</v>
      </c>
      <c r="B180" s="10" t="s">
        <v>211</v>
      </c>
      <c r="C180" s="17">
        <v>6</v>
      </c>
      <c r="D180" s="17">
        <v>6</v>
      </c>
      <c r="E180" s="17">
        <v>3</v>
      </c>
      <c r="F180" s="17">
        <v>2</v>
      </c>
      <c r="G180" s="21">
        <v>2</v>
      </c>
      <c r="H180" s="21">
        <v>2</v>
      </c>
    </row>
    <row r="181" spans="1:17">
      <c r="A181" s="9">
        <v>15</v>
      </c>
      <c r="B181" s="10" t="s">
        <v>213</v>
      </c>
      <c r="C181" s="17">
        <v>378</v>
      </c>
      <c r="D181" s="17">
        <v>362</v>
      </c>
      <c r="E181" s="17">
        <v>353</v>
      </c>
      <c r="F181" s="17">
        <v>348</v>
      </c>
      <c r="G181" s="17">
        <v>339</v>
      </c>
      <c r="H181" s="17">
        <v>325</v>
      </c>
    </row>
    <row r="183" spans="1:17" ht="16">
      <c r="A183" s="20" t="s">
        <v>404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21">C197/C211*1000</f>
        <v>7.2202166064981954</v>
      </c>
      <c r="D185" s="17">
        <f t="shared" si="121"/>
        <v>7.2727272727272725</v>
      </c>
      <c r="E185" s="17">
        <f t="shared" si="121"/>
        <v>7.4626865671641793</v>
      </c>
      <c r="F185" s="17">
        <f t="shared" si="121"/>
        <v>9.6153846153846168</v>
      </c>
      <c r="G185" s="17">
        <f t="shared" si="121"/>
        <v>10.060362173038229</v>
      </c>
      <c r="H185" s="17">
        <f t="shared" si="121"/>
        <v>4.1493775933609962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22">IF(C185/$I185&gt;1,2^((1-$I185/C185)/LN(10/3)),2^(-LOG($I185/C185,10/3)))</f>
        <v>1.1936703255214816</v>
      </c>
      <c r="M185" s="17">
        <f t="shared" si="122"/>
        <v>1.1971113551507102</v>
      </c>
      <c r="N185" s="17">
        <f t="shared" si="122"/>
        <v>1.2092332632516245</v>
      </c>
      <c r="O185" s="17">
        <f t="shared" si="122"/>
        <v>1.3183012663794504</v>
      </c>
      <c r="P185" s="17">
        <f t="shared" si="122"/>
        <v>1.3358736151141728</v>
      </c>
      <c r="Q185" s="17">
        <f t="shared" si="122"/>
        <v>0.89820280971291344</v>
      </c>
    </row>
    <row r="186" spans="1:17">
      <c r="A186" s="9">
        <v>2</v>
      </c>
      <c r="B186" s="15" t="s">
        <v>176</v>
      </c>
      <c r="C186" s="17">
        <f t="shared" ref="C186:H186" si="123">C198/C211*1000</f>
        <v>3.6101083032490977</v>
      </c>
      <c r="D186" s="17">
        <f t="shared" si="123"/>
        <v>3.6363636363636362</v>
      </c>
      <c r="E186" s="17">
        <f t="shared" si="123"/>
        <v>3.7313432835820897</v>
      </c>
      <c r="F186" s="17">
        <f t="shared" si="123"/>
        <v>3.8461538461538463</v>
      </c>
      <c r="G186" s="17">
        <f t="shared" si="123"/>
        <v>4.0241448692152924</v>
      </c>
      <c r="H186" s="17">
        <f t="shared" si="123"/>
        <v>4.1493775933609962</v>
      </c>
      <c r="I186" s="18">
        <f>Показатели!$E$3</f>
        <v>4</v>
      </c>
      <c r="J186" s="9">
        <v>2</v>
      </c>
      <c r="K186" s="15" t="s">
        <v>176</v>
      </c>
      <c r="L186" s="17">
        <f t="shared" si="122"/>
        <v>0.94266572959771788</v>
      </c>
      <c r="M186" s="17">
        <f t="shared" si="122"/>
        <v>0.94660663076462881</v>
      </c>
      <c r="N186" s="17">
        <f t="shared" si="122"/>
        <v>0.96076319905030616</v>
      </c>
      <c r="O186" s="17">
        <f t="shared" si="122"/>
        <v>0.97767300331637197</v>
      </c>
      <c r="P186" s="17">
        <f t="shared" si="122"/>
        <v>1.0034602728242001</v>
      </c>
      <c r="Q186" s="17">
        <f t="shared" si="122"/>
        <v>1.0209420700496172</v>
      </c>
    </row>
    <row r="187" spans="1:17">
      <c r="A187" s="9">
        <v>3</v>
      </c>
      <c r="B187" s="15" t="s">
        <v>177</v>
      </c>
      <c r="C187" s="17">
        <f t="shared" ref="C187:H187" si="124">C199/C211*1000+0.00001</f>
        <v>1.0000000000000001E-5</v>
      </c>
      <c r="D187" s="17">
        <f t="shared" si="124"/>
        <v>1.8181918181818182</v>
      </c>
      <c r="E187" s="17">
        <f t="shared" si="124"/>
        <v>1.0000000000000001E-5</v>
      </c>
      <c r="F187" s="17">
        <f t="shared" si="124"/>
        <v>1.0000000000000001E-5</v>
      </c>
      <c r="G187" s="17">
        <f t="shared" si="124"/>
        <v>1.0000000000000001E-5</v>
      </c>
      <c r="H187" s="17">
        <f t="shared" si="124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22"/>
        <v>8.8737830999390996E-4</v>
      </c>
      <c r="M187" s="17">
        <f t="shared" si="122"/>
        <v>0.94660962813568339</v>
      </c>
      <c r="N187" s="17">
        <f t="shared" si="122"/>
        <v>8.8737830999390996E-4</v>
      </c>
      <c r="O187" s="17">
        <f t="shared" si="122"/>
        <v>8.8737830999390996E-4</v>
      </c>
      <c r="P187" s="17">
        <f t="shared" si="122"/>
        <v>8.8737830999390996E-4</v>
      </c>
      <c r="Q187" s="17">
        <f t="shared" si="122"/>
        <v>8.8737830999390996E-4</v>
      </c>
    </row>
    <row r="188" spans="1:17">
      <c r="A188" s="9">
        <v>4</v>
      </c>
      <c r="B188" s="15" t="s">
        <v>178</v>
      </c>
      <c r="C188" s="17">
        <f t="shared" ref="C188:H188" si="125">C200/C211*1000</f>
        <v>68.411552346570403</v>
      </c>
      <c r="D188" s="17">
        <f t="shared" si="125"/>
        <v>70.909090909090907</v>
      </c>
      <c r="E188" s="17">
        <f t="shared" si="125"/>
        <v>69.589552238805965</v>
      </c>
      <c r="F188" s="17">
        <f t="shared" si="125"/>
        <v>71.730769230769226</v>
      </c>
      <c r="G188" s="17">
        <f t="shared" si="125"/>
        <v>75.050301810865179</v>
      </c>
      <c r="H188" s="17">
        <f t="shared" si="125"/>
        <v>77.385892116182561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22"/>
        <v>1.3816134500228672</v>
      </c>
      <c r="M188" s="17">
        <f t="shared" si="122"/>
        <v>1.3939538656152488</v>
      </c>
      <c r="N188" s="17">
        <f t="shared" si="122"/>
        <v>1.387530656206198</v>
      </c>
      <c r="O188" s="17">
        <f t="shared" si="122"/>
        <v>1.3978486092178875</v>
      </c>
      <c r="P188" s="17">
        <f t="shared" si="122"/>
        <v>1.4128152332503519</v>
      </c>
      <c r="Q188" s="17">
        <f t="shared" si="122"/>
        <v>1.4226623012064774</v>
      </c>
    </row>
    <row r="189" spans="1:17">
      <c r="A189" s="9">
        <v>5</v>
      </c>
      <c r="B189" s="15" t="s">
        <v>179</v>
      </c>
      <c r="C189" s="17">
        <f t="shared" ref="C189:H189" si="126">C201/C211*1000</f>
        <v>16.245487364620939</v>
      </c>
      <c r="D189" s="17">
        <f t="shared" si="126"/>
        <v>16.363636363636363</v>
      </c>
      <c r="E189" s="17">
        <f t="shared" si="126"/>
        <v>16.791044776119403</v>
      </c>
      <c r="F189" s="17">
        <f t="shared" si="126"/>
        <v>18.46153846153846</v>
      </c>
      <c r="G189" s="17">
        <f t="shared" si="126"/>
        <v>22.535211267605632</v>
      </c>
      <c r="H189" s="17">
        <f t="shared" si="126"/>
        <v>24.688796680497923</v>
      </c>
      <c r="I189" s="18">
        <f>Показатели!$E$6</f>
        <v>8</v>
      </c>
      <c r="J189" s="9">
        <v>5</v>
      </c>
      <c r="K189" s="15" t="s">
        <v>179</v>
      </c>
      <c r="L189" s="17">
        <f t="shared" si="122"/>
        <v>1.3393818215582289</v>
      </c>
      <c r="M189" s="17">
        <f t="shared" si="122"/>
        <v>1.3421263341505154</v>
      </c>
      <c r="N189" s="17">
        <f t="shared" si="122"/>
        <v>1.3517764909412884</v>
      </c>
      <c r="O189" s="17">
        <f t="shared" si="122"/>
        <v>1.385747119622549</v>
      </c>
      <c r="P189" s="17">
        <f t="shared" si="122"/>
        <v>1.4496718701977951</v>
      </c>
      <c r="Q189" s="17">
        <f t="shared" si="122"/>
        <v>1.4757481750399659</v>
      </c>
    </row>
    <row r="190" spans="1:17">
      <c r="A190" s="9">
        <v>6</v>
      </c>
      <c r="B190" s="15" t="s">
        <v>180</v>
      </c>
      <c r="C190" s="17">
        <f t="shared" ref="C190:H190" si="127">(C202-C203)/C202*100</f>
        <v>13.800642660748005</v>
      </c>
      <c r="D190" s="17">
        <f t="shared" si="127"/>
        <v>-5.2688560086611336</v>
      </c>
      <c r="E190" s="17">
        <f t="shared" si="127"/>
        <v>9.3701785320696498</v>
      </c>
      <c r="F190" s="17">
        <f t="shared" si="127"/>
        <v>8.7224964444072608</v>
      </c>
      <c r="G190" s="17">
        <f t="shared" si="127"/>
        <v>-10.278786458943422</v>
      </c>
      <c r="H190" s="17">
        <f t="shared" si="127"/>
        <v>-4.5742399813839043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8">(ATAN((C190+2.4)/10)+3.1415/2)/3.1415*1.75</f>
        <v>1.4419646900760081</v>
      </c>
      <c r="M190" s="17">
        <f t="shared" si="128"/>
        <v>0.71936768554405894</v>
      </c>
      <c r="N190" s="17">
        <f t="shared" si="128"/>
        <v>1.357709076096155</v>
      </c>
      <c r="O190" s="17">
        <f t="shared" si="128"/>
        <v>1.3420884229283419</v>
      </c>
      <c r="P190" s="17">
        <f t="shared" si="128"/>
        <v>0.50327134079098901</v>
      </c>
      <c r="Q190" s="17">
        <f t="shared" si="128"/>
        <v>0.75573823710515298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-11.194029850746269</v>
      </c>
      <c r="F191" s="17">
        <f>(F205-F204)/F211*1000</f>
        <v>-19.230769230769234</v>
      </c>
      <c r="G191" s="17">
        <f>(G205-G204)/G211*1000</f>
        <v>-8.0482897384305847</v>
      </c>
      <c r="H191" s="17">
        <f>(H205-H204)/H211*1000</f>
        <v>-16.597510373443985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9">(ATAN(E191/10)+3.1415/2)/3.1415*1.75</f>
        <v>0.40613664668124538</v>
      </c>
      <c r="O191" s="17">
        <f t="shared" si="129"/>
        <v>0.26709460101734028</v>
      </c>
      <c r="P191" s="17">
        <f t="shared" si="129"/>
        <v>0.49749326978256336</v>
      </c>
      <c r="Q191" s="17">
        <f t="shared" si="129"/>
        <v>0.30204246938731377</v>
      </c>
    </row>
    <row r="192" spans="1:17">
      <c r="A192" s="9">
        <v>8</v>
      </c>
      <c r="B192" s="15" t="s">
        <v>182</v>
      </c>
      <c r="C192" s="17">
        <f t="shared" ref="C192:H192" si="130">(C206-C207)/C211*1000</f>
        <v>5.4151624548736459</v>
      </c>
      <c r="D192" s="17">
        <f t="shared" si="130"/>
        <v>7.2727272727272725</v>
      </c>
      <c r="E192" s="17">
        <f t="shared" si="130"/>
        <v>-18.656716417910445</v>
      </c>
      <c r="F192" s="17">
        <f t="shared" si="130"/>
        <v>-25</v>
      </c>
      <c r="G192" s="17">
        <f t="shared" si="130"/>
        <v>-22.132796780684103</v>
      </c>
      <c r="H192" s="17">
        <f t="shared" si="130"/>
        <v>-22.821576763485474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1.1514718391702954</v>
      </c>
      <c r="M192" s="17">
        <f>(ATAN(D192/10)+3.1415/2)/3.1415*1.75</f>
        <v>1.2252764606802506</v>
      </c>
      <c r="N192" s="17">
        <f t="shared" si="129"/>
        <v>0.27406444162103261</v>
      </c>
      <c r="O192" s="17">
        <f t="shared" si="129"/>
        <v>0.21193859240985824</v>
      </c>
      <c r="P192" s="17">
        <f t="shared" si="129"/>
        <v>0.23637036458934532</v>
      </c>
      <c r="Q192" s="17">
        <f t="shared" si="129"/>
        <v>0.23002974388831074</v>
      </c>
    </row>
    <row r="193" spans="1:17">
      <c r="A193" s="9">
        <v>9</v>
      </c>
      <c r="B193" s="15" t="s">
        <v>183</v>
      </c>
      <c r="C193" s="17">
        <f t="shared" ref="C193:H193" si="131">C208/C211*1000</f>
        <v>1.8050541516245489</v>
      </c>
      <c r="D193" s="17">
        <f t="shared" si="131"/>
        <v>1.8181818181818181</v>
      </c>
      <c r="E193" s="17">
        <f t="shared" si="131"/>
        <v>1.8656716417910448</v>
      </c>
      <c r="F193" s="17">
        <f t="shared" si="131"/>
        <v>1.9230769230769231</v>
      </c>
      <c r="G193" s="17">
        <f t="shared" si="131"/>
        <v>2.0120724346076462</v>
      </c>
      <c r="H193" s="17">
        <f t="shared" si="131"/>
        <v>2.0746887966804981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32">IF(C193/$I193&gt;1,2^((1-$I193/C193)/LN(10/3)),2^(-LOG($I193/C193,10/3)))</f>
        <v>1.1021866966523706</v>
      </c>
      <c r="M193" s="17">
        <f t="shared" si="132"/>
        <v>1.1060005633259915</v>
      </c>
      <c r="N193" s="17">
        <f t="shared" si="132"/>
        <v>1.1194533232773547</v>
      </c>
      <c r="O193" s="17">
        <f t="shared" si="132"/>
        <v>1.1350283871762288</v>
      </c>
      <c r="P193" s="17">
        <f t="shared" si="132"/>
        <v>1.1577979539976386</v>
      </c>
      <c r="Q193" s="17">
        <f t="shared" si="132"/>
        <v>1.1728931918341663</v>
      </c>
    </row>
    <row r="194" spans="1:17">
      <c r="A194" s="9">
        <v>10</v>
      </c>
      <c r="B194" s="15" t="s">
        <v>184</v>
      </c>
      <c r="C194" s="17">
        <f t="shared" ref="C194:D194" si="133">C209/C211*100</f>
        <v>0.18050541516245489</v>
      </c>
      <c r="D194" s="17">
        <f t="shared" si="133"/>
        <v>0.18181818181818182</v>
      </c>
      <c r="E194" s="17">
        <f>E209/E211*100+0.0001</f>
        <v>1E-4</v>
      </c>
      <c r="F194" s="17">
        <f t="shared" ref="F194:H194" si="134">F209/F211*100+0.0001</f>
        <v>1E-4</v>
      </c>
      <c r="G194" s="17">
        <f t="shared" si="134"/>
        <v>1E-4</v>
      </c>
      <c r="H194" s="17">
        <f t="shared" si="134"/>
        <v>1E-4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32"/>
        <v>1.5162544748343176</v>
      </c>
      <c r="M194" s="17">
        <f t="shared" si="132"/>
        <v>1.5180013462150785</v>
      </c>
      <c r="N194" s="17">
        <f t="shared" si="132"/>
        <v>2.7935603045913963E-2</v>
      </c>
      <c r="O194" s="17">
        <f t="shared" si="132"/>
        <v>2.7935603045913963E-2</v>
      </c>
      <c r="P194" s="17">
        <f t="shared" si="132"/>
        <v>2.7935603045913963E-2</v>
      </c>
      <c r="Q194" s="17">
        <f t="shared" si="132"/>
        <v>2.7935603045913963E-2</v>
      </c>
    </row>
    <row r="195" spans="1:17">
      <c r="A195" s="9">
        <v>11</v>
      </c>
      <c r="B195" s="15" t="s">
        <v>185</v>
      </c>
      <c r="C195" s="17">
        <f t="shared" ref="C195:H195" si="135">C210/C211*1000</f>
        <v>9.025270758122744</v>
      </c>
      <c r="D195" s="17">
        <f t="shared" si="135"/>
        <v>9.0909090909090899</v>
      </c>
      <c r="E195" s="17">
        <f t="shared" si="135"/>
        <v>9.3283582089552226</v>
      </c>
      <c r="F195" s="17">
        <f t="shared" si="135"/>
        <v>3.8461538461538463</v>
      </c>
      <c r="G195" s="17">
        <f t="shared" si="135"/>
        <v>4.0241448692152924</v>
      </c>
      <c r="H195" s="17">
        <f t="shared" si="135"/>
        <v>4.1493775933609962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32"/>
        <v>1.2927472726337548</v>
      </c>
      <c r="M195" s="17">
        <f t="shared" si="132"/>
        <v>1.295727727589207</v>
      </c>
      <c r="N195" s="17">
        <f t="shared" si="132"/>
        <v>1.3062135370443559</v>
      </c>
      <c r="O195" s="17">
        <f t="shared" si="132"/>
        <v>0.85980687969183367</v>
      </c>
      <c r="P195" s="17">
        <f t="shared" si="132"/>
        <v>0.88249447416550253</v>
      </c>
      <c r="Q195" s="17">
        <f t="shared" si="132"/>
        <v>0.89820280971291344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4</v>
      </c>
      <c r="D197" s="17">
        <v>4</v>
      </c>
      <c r="E197" s="17">
        <v>4</v>
      </c>
      <c r="F197" s="17">
        <v>5</v>
      </c>
      <c r="G197" s="17">
        <v>5</v>
      </c>
      <c r="H197" s="17">
        <v>2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2</v>
      </c>
      <c r="D198" s="17">
        <v>2</v>
      </c>
      <c r="E198" s="21">
        <v>2</v>
      </c>
      <c r="F198" s="17">
        <v>2</v>
      </c>
      <c r="G198" s="17">
        <v>2</v>
      </c>
      <c r="H198" s="17">
        <v>2</v>
      </c>
      <c r="K198" s="15" t="s">
        <v>187</v>
      </c>
      <c r="L198" s="17">
        <f t="shared" ref="L198:L203" si="136">L185</f>
        <v>1.1936703255214816</v>
      </c>
      <c r="M198" s="17">
        <f t="shared" ref="M198:M203" si="137">N185</f>
        <v>1.2092332632516245</v>
      </c>
      <c r="N198" s="17">
        <f t="shared" ref="N198:N208" si="138">P185</f>
        <v>1.3358736151141728</v>
      </c>
      <c r="O198" s="17">
        <f>Q185</f>
        <v>0.89820280971291344</v>
      </c>
    </row>
    <row r="199" spans="1:17">
      <c r="A199" s="9">
        <v>3</v>
      </c>
      <c r="B199" s="10" t="s">
        <v>189</v>
      </c>
      <c r="C199" s="17">
        <v>0</v>
      </c>
      <c r="D199" s="17">
        <v>1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136"/>
        <v>0.94266572959771788</v>
      </c>
      <c r="M199" s="17">
        <f t="shared" si="137"/>
        <v>0.96076319905030616</v>
      </c>
      <c r="N199" s="17">
        <f t="shared" si="138"/>
        <v>1.0034602728242001</v>
      </c>
      <c r="O199" s="17">
        <f t="shared" ref="O199:O208" si="139">Q186</f>
        <v>1.0209420700496172</v>
      </c>
    </row>
    <row r="200" spans="1:17">
      <c r="A200" s="9">
        <v>4</v>
      </c>
      <c r="B200" s="10" t="s">
        <v>191</v>
      </c>
      <c r="C200" s="17">
        <v>37.9</v>
      </c>
      <c r="D200" s="17">
        <v>39</v>
      </c>
      <c r="E200" s="17">
        <v>37.299999999999997</v>
      </c>
      <c r="F200" s="17">
        <v>37.299999999999997</v>
      </c>
      <c r="G200" s="17">
        <v>37.299999999999997</v>
      </c>
      <c r="H200" s="17">
        <v>37.299999999999997</v>
      </c>
      <c r="K200" s="15" t="s">
        <v>192</v>
      </c>
      <c r="L200" s="17">
        <f t="shared" si="136"/>
        <v>8.8737830999390996E-4</v>
      </c>
      <c r="M200" s="17">
        <f t="shared" si="137"/>
        <v>8.8737830999390996E-4</v>
      </c>
      <c r="N200" s="17">
        <f t="shared" si="138"/>
        <v>8.8737830999390996E-4</v>
      </c>
      <c r="O200" s="17">
        <f t="shared" si="139"/>
        <v>8.8737830999390996E-4</v>
      </c>
    </row>
    <row r="201" spans="1:17">
      <c r="A201" s="9">
        <v>5</v>
      </c>
      <c r="B201" s="10" t="s">
        <v>193</v>
      </c>
      <c r="C201" s="17">
        <v>9</v>
      </c>
      <c r="D201" s="17">
        <v>9</v>
      </c>
      <c r="E201" s="17">
        <v>9</v>
      </c>
      <c r="F201" s="17">
        <v>9.6</v>
      </c>
      <c r="G201" s="17">
        <v>11.2</v>
      </c>
      <c r="H201" s="17">
        <v>11.9</v>
      </c>
      <c r="K201" s="15" t="s">
        <v>194</v>
      </c>
      <c r="L201" s="17">
        <f t="shared" si="136"/>
        <v>1.3816134500228672</v>
      </c>
      <c r="M201" s="17">
        <f t="shared" si="137"/>
        <v>1.387530656206198</v>
      </c>
      <c r="N201" s="17">
        <f t="shared" si="138"/>
        <v>1.4128152332503519</v>
      </c>
      <c r="O201" s="17">
        <f t="shared" si="139"/>
        <v>1.4226623012064774</v>
      </c>
    </row>
    <row r="202" spans="1:17">
      <c r="A202" s="9">
        <v>6</v>
      </c>
      <c r="B202" s="10" t="s">
        <v>195</v>
      </c>
      <c r="C202" s="17">
        <v>30187</v>
      </c>
      <c r="D202" s="17">
        <v>49878</v>
      </c>
      <c r="E202" s="17">
        <v>36296</v>
      </c>
      <c r="F202" s="17">
        <v>59765</v>
      </c>
      <c r="G202" s="17">
        <v>51222</v>
      </c>
      <c r="H202" s="17">
        <v>6016.3</v>
      </c>
      <c r="K202" s="15" t="s">
        <v>196</v>
      </c>
      <c r="L202" s="17">
        <f t="shared" si="136"/>
        <v>1.3393818215582289</v>
      </c>
      <c r="M202" s="17">
        <f t="shared" si="137"/>
        <v>1.3517764909412884</v>
      </c>
      <c r="N202" s="17">
        <f t="shared" si="138"/>
        <v>1.4496718701977951</v>
      </c>
      <c r="O202" s="17">
        <f t="shared" si="139"/>
        <v>1.4757481750399659</v>
      </c>
    </row>
    <row r="203" spans="1:17">
      <c r="A203" s="9">
        <v>7</v>
      </c>
      <c r="B203" s="10" t="s">
        <v>197</v>
      </c>
      <c r="C203" s="17">
        <v>26021</v>
      </c>
      <c r="D203" s="17">
        <v>52506</v>
      </c>
      <c r="E203" s="17">
        <v>32895</v>
      </c>
      <c r="F203" s="17">
        <v>54552</v>
      </c>
      <c r="G203" s="17">
        <v>56487</v>
      </c>
      <c r="H203" s="17">
        <v>6291.5</v>
      </c>
      <c r="K203" s="15" t="s">
        <v>198</v>
      </c>
      <c r="L203" s="17">
        <f t="shared" si="136"/>
        <v>1.4419646900760081</v>
      </c>
      <c r="M203" s="17">
        <f t="shared" si="137"/>
        <v>1.357709076096155</v>
      </c>
      <c r="N203" s="17">
        <f t="shared" si="138"/>
        <v>0.50327134079098901</v>
      </c>
      <c r="O203" s="17">
        <f t="shared" si="139"/>
        <v>0.75573823710515298</v>
      </c>
    </row>
    <row r="204" spans="1:17">
      <c r="A204" s="9">
        <v>8</v>
      </c>
      <c r="B204" s="10" t="s">
        <v>199</v>
      </c>
      <c r="C204" s="17"/>
      <c r="D204" s="17"/>
      <c r="E204" s="17">
        <v>8</v>
      </c>
      <c r="F204" s="17">
        <v>13</v>
      </c>
      <c r="G204" s="17">
        <v>6</v>
      </c>
      <c r="H204" s="17">
        <v>11</v>
      </c>
      <c r="K204" s="15" t="s">
        <v>200</v>
      </c>
      <c r="L204" s="17">
        <f>N191</f>
        <v>0.40613664668124538</v>
      </c>
      <c r="M204" s="17">
        <f>O191</f>
        <v>0.26709460101734028</v>
      </c>
      <c r="N204" s="17">
        <f t="shared" si="138"/>
        <v>0.49749326978256336</v>
      </c>
      <c r="O204" s="17">
        <f t="shared" si="139"/>
        <v>0.30204246938731377</v>
      </c>
    </row>
    <row r="205" spans="1:17">
      <c r="A205" s="9">
        <v>9</v>
      </c>
      <c r="B205" s="10" t="s">
        <v>201</v>
      </c>
      <c r="C205" s="17"/>
      <c r="D205" s="17"/>
      <c r="E205" s="17">
        <v>2</v>
      </c>
      <c r="F205" s="17">
        <v>3</v>
      </c>
      <c r="G205" s="17">
        <v>2</v>
      </c>
      <c r="H205" s="17">
        <v>3</v>
      </c>
      <c r="K205" s="15" t="s">
        <v>202</v>
      </c>
      <c r="L205" s="17">
        <f>L192</f>
        <v>1.1514718391702954</v>
      </c>
      <c r="M205" s="17">
        <f>N192</f>
        <v>0.27406444162103261</v>
      </c>
      <c r="N205" s="17">
        <f t="shared" si="138"/>
        <v>0.23637036458934532</v>
      </c>
      <c r="O205" s="17">
        <f t="shared" si="139"/>
        <v>0.23002974388831074</v>
      </c>
    </row>
    <row r="206" spans="1:17">
      <c r="A206" s="9">
        <v>10</v>
      </c>
      <c r="B206" s="10" t="s">
        <v>203</v>
      </c>
      <c r="C206" s="17">
        <v>23</v>
      </c>
      <c r="D206" s="17">
        <v>26</v>
      </c>
      <c r="E206" s="17">
        <v>26</v>
      </c>
      <c r="F206" s="17">
        <v>15</v>
      </c>
      <c r="G206" s="17">
        <v>21</v>
      </c>
      <c r="H206" s="17">
        <v>21</v>
      </c>
      <c r="K206" s="15" t="s">
        <v>204</v>
      </c>
      <c r="L206" s="17">
        <f>L193</f>
        <v>1.1021866966523706</v>
      </c>
      <c r="M206" s="17">
        <f>N193</f>
        <v>1.1194533232773547</v>
      </c>
      <c r="N206" s="17">
        <f t="shared" si="138"/>
        <v>1.1577979539976386</v>
      </c>
      <c r="O206" s="17">
        <f t="shared" si="139"/>
        <v>1.1728931918341663</v>
      </c>
    </row>
    <row r="207" spans="1:17">
      <c r="A207" s="9">
        <v>11</v>
      </c>
      <c r="B207" s="10" t="s">
        <v>205</v>
      </c>
      <c r="C207" s="17">
        <v>20</v>
      </c>
      <c r="D207" s="17">
        <v>22</v>
      </c>
      <c r="E207" s="17">
        <v>36</v>
      </c>
      <c r="F207" s="17">
        <v>28</v>
      </c>
      <c r="G207" s="17">
        <v>32</v>
      </c>
      <c r="H207" s="17">
        <v>32</v>
      </c>
      <c r="K207" s="15" t="s">
        <v>206</v>
      </c>
      <c r="L207" s="17">
        <f>L194</f>
        <v>1.5162544748343176</v>
      </c>
      <c r="M207" s="17">
        <f>N194</f>
        <v>2.7935603045913963E-2</v>
      </c>
      <c r="N207" s="17">
        <f t="shared" si="138"/>
        <v>2.7935603045913963E-2</v>
      </c>
      <c r="O207" s="17">
        <f t="shared" si="139"/>
        <v>2.7935603045913963E-2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>L195</f>
        <v>1.2927472726337548</v>
      </c>
      <c r="M208" s="17">
        <f>N195</f>
        <v>1.3062135370443559</v>
      </c>
      <c r="N208" s="17">
        <f t="shared" si="138"/>
        <v>0.88249447416550253</v>
      </c>
      <c r="O208" s="17">
        <f t="shared" si="139"/>
        <v>0.89820280971291344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/>
      <c r="F209" s="17"/>
      <c r="G209" s="17"/>
      <c r="H209" s="17"/>
    </row>
    <row r="210" spans="1:17">
      <c r="A210" s="9">
        <v>14</v>
      </c>
      <c r="B210" s="10" t="s">
        <v>211</v>
      </c>
      <c r="C210" s="17">
        <v>5</v>
      </c>
      <c r="D210" s="17">
        <v>5</v>
      </c>
      <c r="E210" s="17">
        <v>5</v>
      </c>
      <c r="F210" s="17">
        <v>2</v>
      </c>
      <c r="G210" s="21">
        <v>2</v>
      </c>
      <c r="H210" s="21">
        <v>2</v>
      </c>
    </row>
    <row r="211" spans="1:17">
      <c r="A211" s="9">
        <v>15</v>
      </c>
      <c r="B211" s="10" t="s">
        <v>213</v>
      </c>
      <c r="C211" s="17">
        <v>554</v>
      </c>
      <c r="D211" s="17">
        <v>550</v>
      </c>
      <c r="E211" s="17">
        <v>536</v>
      </c>
      <c r="F211" s="17">
        <v>520</v>
      </c>
      <c r="G211" s="17">
        <v>497</v>
      </c>
      <c r="H211" s="17">
        <v>482</v>
      </c>
    </row>
    <row r="213" spans="1:17" ht="16">
      <c r="A213" s="20" t="s">
        <v>405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40">C227/C241*1000</f>
        <v>9.3676814988290396</v>
      </c>
      <c r="D215" s="17">
        <f t="shared" si="140"/>
        <v>9.7087378640776691</v>
      </c>
      <c r="E215" s="17">
        <f t="shared" si="140"/>
        <v>7.4441687344913152</v>
      </c>
      <c r="F215" s="17">
        <f t="shared" si="140"/>
        <v>7.6335877862595414</v>
      </c>
      <c r="G215" s="17">
        <f t="shared" si="140"/>
        <v>7.8534031413612562</v>
      </c>
      <c r="H215" s="17">
        <f t="shared" si="140"/>
        <v>8.3333333333333339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41">IF(C215/$I215&gt;1,2^((1-$I215/C215)/LN(10/3)),2^(-LOG($I215/C215,10/3)))</f>
        <v>1.3079066533690935</v>
      </c>
      <c r="M215" s="17">
        <f t="shared" si="141"/>
        <v>1.3221015733996315</v>
      </c>
      <c r="N215" s="17">
        <f t="shared" si="141"/>
        <v>1.2080735268830272</v>
      </c>
      <c r="O215" s="17">
        <f t="shared" si="141"/>
        <v>1.2197211190360806</v>
      </c>
      <c r="P215" s="17">
        <f t="shared" si="141"/>
        <v>1.2326632182566533</v>
      </c>
      <c r="Q215" s="17">
        <f t="shared" si="141"/>
        <v>1.2589608481451531</v>
      </c>
    </row>
    <row r="216" spans="1:17">
      <c r="A216" s="9">
        <v>2</v>
      </c>
      <c r="B216" s="15" t="s">
        <v>176</v>
      </c>
      <c r="C216" s="17">
        <f t="shared" ref="C216:H216" si="142">C228/C241*1000</f>
        <v>4.6838407494145198</v>
      </c>
      <c r="D216" s="17">
        <f t="shared" si="142"/>
        <v>4.8543689320388346</v>
      </c>
      <c r="E216" s="17">
        <f t="shared" si="142"/>
        <v>4.9627791563275432</v>
      </c>
      <c r="F216" s="17">
        <f t="shared" si="142"/>
        <v>5.0890585241730282</v>
      </c>
      <c r="G216" s="17">
        <f t="shared" si="142"/>
        <v>5.2356020942408383</v>
      </c>
      <c r="H216" s="17">
        <f t="shared" si="142"/>
        <v>5.5555555555555554</v>
      </c>
      <c r="I216" s="18">
        <f>Показатели!$E$3</f>
        <v>4</v>
      </c>
      <c r="J216" s="9">
        <v>2</v>
      </c>
      <c r="K216" s="15" t="s">
        <v>176</v>
      </c>
      <c r="L216" s="17">
        <f t="shared" si="141"/>
        <v>1.0876883123851642</v>
      </c>
      <c r="M216" s="17">
        <f t="shared" si="141"/>
        <v>1.1066374895838362</v>
      </c>
      <c r="N216" s="17">
        <f t="shared" si="141"/>
        <v>1.1181650892600352</v>
      </c>
      <c r="O216" s="17">
        <f t="shared" si="141"/>
        <v>1.1311144226783743</v>
      </c>
      <c r="P216" s="17">
        <f t="shared" si="141"/>
        <v>1.1455319652993585</v>
      </c>
      <c r="Q216" s="17">
        <f t="shared" si="141"/>
        <v>1.1749207046306607</v>
      </c>
    </row>
    <row r="217" spans="1:17">
      <c r="A217" s="9">
        <v>3</v>
      </c>
      <c r="B217" s="15" t="s">
        <v>177</v>
      </c>
      <c r="C217" s="17">
        <f t="shared" ref="C217:H217" si="143">C229/C241*1000+0.00001</f>
        <v>1.0000000000000001E-5</v>
      </c>
      <c r="D217" s="17">
        <f t="shared" si="143"/>
        <v>1.0000000000000001E-5</v>
      </c>
      <c r="E217" s="17">
        <f t="shared" si="143"/>
        <v>1.0000000000000001E-5</v>
      </c>
      <c r="F217" s="17">
        <f t="shared" si="143"/>
        <v>1.0000000000000001E-5</v>
      </c>
      <c r="G217" s="17">
        <f t="shared" si="143"/>
        <v>1.0000000000000001E-5</v>
      </c>
      <c r="H217" s="17">
        <f t="shared" si="143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41"/>
        <v>8.8737830999390996E-4</v>
      </c>
      <c r="M217" s="17">
        <f t="shared" si="141"/>
        <v>8.8737830999390996E-4</v>
      </c>
      <c r="N217" s="17">
        <f t="shared" si="141"/>
        <v>8.8737830999390996E-4</v>
      </c>
      <c r="O217" s="17">
        <f t="shared" si="141"/>
        <v>8.8737830999390996E-4</v>
      </c>
      <c r="P217" s="17">
        <f t="shared" si="141"/>
        <v>8.8737830999390996E-4</v>
      </c>
      <c r="Q217" s="17">
        <f t="shared" si="141"/>
        <v>8.8737830999390996E-4</v>
      </c>
    </row>
    <row r="218" spans="1:17">
      <c r="A218" s="9">
        <v>4</v>
      </c>
      <c r="B218" s="15" t="s">
        <v>178</v>
      </c>
      <c r="C218" s="17">
        <f t="shared" ref="C218:H218" si="144">C230/C241*1000</f>
        <v>87.822014051522245</v>
      </c>
      <c r="D218" s="17">
        <f t="shared" si="144"/>
        <v>94.660194174757279</v>
      </c>
      <c r="E218" s="17">
        <f t="shared" si="144"/>
        <v>93.548387096774192</v>
      </c>
      <c r="F218" s="17">
        <f t="shared" si="144"/>
        <v>95.928753180661587</v>
      </c>
      <c r="G218" s="17">
        <f t="shared" si="144"/>
        <v>98.691099476439788</v>
      </c>
      <c r="H218" s="17">
        <f t="shared" si="144"/>
        <v>104.72222222222223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41"/>
        <v>1.4608987630000341</v>
      </c>
      <c r="M218" s="17">
        <f t="shared" si="141"/>
        <v>1.481801759961844</v>
      </c>
      <c r="N218" s="17">
        <f t="shared" si="141"/>
        <v>1.478591981269854</v>
      </c>
      <c r="O218" s="17">
        <f t="shared" si="141"/>
        <v>1.4853813943296446</v>
      </c>
      <c r="P218" s="17">
        <f t="shared" si="141"/>
        <v>1.4928857621265417</v>
      </c>
      <c r="Q218" s="17">
        <f t="shared" si="141"/>
        <v>1.5080084288111701</v>
      </c>
    </row>
    <row r="219" spans="1:17">
      <c r="A219" s="9">
        <v>5</v>
      </c>
      <c r="B219" s="15" t="s">
        <v>179</v>
      </c>
      <c r="C219" s="17">
        <f t="shared" ref="C219:H219" si="145">C231/C241*1000</f>
        <v>10.53864168618267</v>
      </c>
      <c r="D219" s="17">
        <f t="shared" si="145"/>
        <v>10.922330097087379</v>
      </c>
      <c r="E219" s="17">
        <f t="shared" si="145"/>
        <v>11.166253101736972</v>
      </c>
      <c r="F219" s="17">
        <f t="shared" si="145"/>
        <v>11.450381679389313</v>
      </c>
      <c r="G219" s="17">
        <f t="shared" si="145"/>
        <v>11.780104712041885</v>
      </c>
      <c r="H219" s="17">
        <f t="shared" si="145"/>
        <v>12.5</v>
      </c>
      <c r="I219" s="18">
        <f>Показатели!$E$6</f>
        <v>8</v>
      </c>
      <c r="J219" s="9">
        <v>5</v>
      </c>
      <c r="K219" s="15" t="s">
        <v>179</v>
      </c>
      <c r="L219" s="17">
        <f t="shared" si="141"/>
        <v>1.1487607381485685</v>
      </c>
      <c r="M219" s="17">
        <f t="shared" si="141"/>
        <v>1.1665330983271096</v>
      </c>
      <c r="N219" s="17">
        <f t="shared" si="141"/>
        <v>1.1773282217530339</v>
      </c>
      <c r="O219" s="17">
        <f t="shared" si="141"/>
        <v>1.1894400081016023</v>
      </c>
      <c r="P219" s="17">
        <f t="shared" si="141"/>
        <v>1.2029069355885516</v>
      </c>
      <c r="Q219" s="17">
        <f t="shared" si="141"/>
        <v>1.2302999375175601</v>
      </c>
    </row>
    <row r="220" spans="1:17">
      <c r="A220" s="9">
        <v>6</v>
      </c>
      <c r="B220" s="15" t="s">
        <v>180</v>
      </c>
      <c r="C220" s="17">
        <f t="shared" ref="C220:H220" si="146">(C232-C233)/C232*100</f>
        <v>7.9432003500258475</v>
      </c>
      <c r="D220" s="17">
        <f t="shared" si="146"/>
        <v>-6.0846092574564112</v>
      </c>
      <c r="E220" s="17">
        <f t="shared" si="146"/>
        <v>13.458466453674124</v>
      </c>
      <c r="F220" s="17">
        <f t="shared" si="146"/>
        <v>9.2583348658802542</v>
      </c>
      <c r="G220" s="17">
        <f t="shared" si="146"/>
        <v>-9.7125954703998624E-2</v>
      </c>
      <c r="H220" s="17">
        <f t="shared" si="146"/>
        <v>-4.8261105828012463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7">(ATAN((C220+2.4)/10)+3.1415/2)/3.1415*1.75</f>
        <v>1.3219098818769974</v>
      </c>
      <c r="M220" s="17">
        <f t="shared" si="147"/>
        <v>0.67834406603976327</v>
      </c>
      <c r="N220" s="17">
        <f t="shared" si="147"/>
        <v>1.4366243387348621</v>
      </c>
      <c r="O220" s="17">
        <f t="shared" si="147"/>
        <v>1.3550827018579743</v>
      </c>
      <c r="P220" s="17">
        <f t="shared" si="147"/>
        <v>1.0010854169056556</v>
      </c>
      <c r="Q220" s="17">
        <f t="shared" si="147"/>
        <v>0.74241313363440853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-17.369727047146402</v>
      </c>
      <c r="F221" s="17">
        <f>(F235-F234)/F241*1000</f>
        <v>-20.356234096692113</v>
      </c>
      <c r="G221" s="17">
        <f>(G235-G234)/G241*1000</f>
        <v>-15.706806282722512</v>
      </c>
      <c r="H221" s="17">
        <f>(H235-H234)/H241*1000</f>
        <v>-25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8">(ATAN(E221/10)+3.1415/2)/3.1415*1.75</f>
        <v>0.29096547381699001</v>
      </c>
      <c r="O221" s="17">
        <f t="shared" si="148"/>
        <v>0.25434009882660913</v>
      </c>
      <c r="P221" s="17">
        <f t="shared" si="148"/>
        <v>0.3157957848001659</v>
      </c>
      <c r="Q221" s="17">
        <f t="shared" si="148"/>
        <v>0.21193859240985824</v>
      </c>
    </row>
    <row r="222" spans="1:17">
      <c r="A222" s="9">
        <v>8</v>
      </c>
      <c r="B222" s="15" t="s">
        <v>182</v>
      </c>
      <c r="C222" s="17">
        <f t="shared" ref="C222:H222" si="149">(C236-C237)/C241*1000</f>
        <v>-14.051522248243559</v>
      </c>
      <c r="D222" s="17">
        <f t="shared" si="149"/>
        <v>-7.2815533980582527</v>
      </c>
      <c r="E222" s="17">
        <f t="shared" si="149"/>
        <v>-7.4441687344913152</v>
      </c>
      <c r="F222" s="17">
        <f t="shared" si="149"/>
        <v>-7.6335877862595414</v>
      </c>
      <c r="G222" s="17">
        <f t="shared" si="149"/>
        <v>-41.884816753926707</v>
      </c>
      <c r="H222" s="17">
        <f t="shared" si="149"/>
        <v>13.888888888888888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0.34452231660022764</v>
      </c>
      <c r="M222" s="17">
        <f>(ATAN(D222/10)+3.1415/2)/3.1415*1.75</f>
        <v>0.52440209750320088</v>
      </c>
      <c r="N222" s="17">
        <f t="shared" si="148"/>
        <v>0.51852791253946706</v>
      </c>
      <c r="O222" s="17">
        <f t="shared" si="148"/>
        <v>0.51179990844120915</v>
      </c>
      <c r="P222" s="17">
        <f t="shared" si="148"/>
        <v>0.1305279949464056</v>
      </c>
      <c r="Q222" s="17">
        <f t="shared" si="148"/>
        <v>1.4024083174221693</v>
      </c>
    </row>
    <row r="223" spans="1:17">
      <c r="A223" s="9">
        <v>9</v>
      </c>
      <c r="B223" s="15" t="s">
        <v>183</v>
      </c>
      <c r="C223" s="17">
        <f t="shared" ref="C223:H223" si="150">C238/C241*1000</f>
        <v>2.3419203747072599</v>
      </c>
      <c r="D223" s="17">
        <f t="shared" si="150"/>
        <v>2.4271844660194173</v>
      </c>
      <c r="E223" s="17">
        <f t="shared" si="150"/>
        <v>2.4813895781637716</v>
      </c>
      <c r="F223" s="17">
        <f t="shared" si="150"/>
        <v>2.5445292620865141</v>
      </c>
      <c r="G223" s="17">
        <f t="shared" si="150"/>
        <v>2.6178010471204192</v>
      </c>
      <c r="H223" s="17">
        <f t="shared" si="150"/>
        <v>2.7777777777777777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51">IF(C223/$I223&gt;1,2^((1-$I223/C223)/LN(10/3)),2^(-LOG($I223/C223,10/3)))</f>
        <v>1.2299458364108364</v>
      </c>
      <c r="M223" s="17">
        <f t="shared" si="151"/>
        <v>1.2459817301197196</v>
      </c>
      <c r="N223" s="17">
        <f t="shared" si="151"/>
        <v>1.2557034482741873</v>
      </c>
      <c r="O223" s="17">
        <f t="shared" si="151"/>
        <v>1.266594346725104</v>
      </c>
      <c r="P223" s="17">
        <f t="shared" si="151"/>
        <v>1.2786834658889705</v>
      </c>
      <c r="Q223" s="17">
        <f t="shared" si="151"/>
        <v>1.3032089624516627</v>
      </c>
    </row>
    <row r="224" spans="1:17">
      <c r="A224" s="9">
        <v>10</v>
      </c>
      <c r="B224" s="15" t="s">
        <v>184</v>
      </c>
      <c r="C224" s="17">
        <f>C239/C241*100+0.0001</f>
        <v>1E-4</v>
      </c>
      <c r="D224" s="17">
        <f t="shared" ref="D224" si="152">D239/D241*100</f>
        <v>0.24271844660194172</v>
      </c>
      <c r="E224" s="17">
        <f>E239/E241*100+0.0001</f>
        <v>1E-4</v>
      </c>
      <c r="F224" s="17">
        <f t="shared" ref="F224:H224" si="153">F239/F241*100+0.0001</f>
        <v>1E-4</v>
      </c>
      <c r="G224" s="17">
        <f t="shared" si="153"/>
        <v>1E-4</v>
      </c>
      <c r="H224" s="17">
        <f t="shared" si="153"/>
        <v>1E-4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51"/>
        <v>2.7935603045913963E-2</v>
      </c>
      <c r="M224" s="17">
        <f t="shared" si="151"/>
        <v>1.5795168579035932</v>
      </c>
      <c r="N224" s="17">
        <f t="shared" si="151"/>
        <v>2.7935603045913963E-2</v>
      </c>
      <c r="O224" s="17">
        <f t="shared" si="151"/>
        <v>2.7935603045913963E-2</v>
      </c>
      <c r="P224" s="17">
        <f t="shared" si="151"/>
        <v>2.7935603045913963E-2</v>
      </c>
      <c r="Q224" s="17">
        <f t="shared" si="151"/>
        <v>2.7935603045913963E-2</v>
      </c>
    </row>
    <row r="225" spans="1:17">
      <c r="A225" s="9">
        <v>11</v>
      </c>
      <c r="B225" s="15" t="s">
        <v>185</v>
      </c>
      <c r="C225" s="17">
        <f t="shared" ref="C225:H225" si="154">C240/C241*1000</f>
        <v>9.3676814988290396</v>
      </c>
      <c r="D225" s="17">
        <f t="shared" si="154"/>
        <v>9.7087378640776691</v>
      </c>
      <c r="E225" s="17">
        <f t="shared" si="154"/>
        <v>9.9255583126550864</v>
      </c>
      <c r="F225" s="17">
        <f t="shared" si="154"/>
        <v>2.5445292620865141</v>
      </c>
      <c r="G225" s="17">
        <f t="shared" si="154"/>
        <v>2.6178010471204192</v>
      </c>
      <c r="H225" s="17">
        <f t="shared" si="154"/>
        <v>2.7777777777777777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51"/>
        <v>1.3079066533690935</v>
      </c>
      <c r="M225" s="17">
        <f t="shared" si="151"/>
        <v>1.3221015733996315</v>
      </c>
      <c r="N225" s="17">
        <f t="shared" si="151"/>
        <v>1.3306923674857283</v>
      </c>
      <c r="O225" s="17">
        <f t="shared" si="151"/>
        <v>0.67780738284283726</v>
      </c>
      <c r="P225" s="17">
        <f t="shared" si="151"/>
        <v>0.6889765069501308</v>
      </c>
      <c r="Q225" s="17">
        <f t="shared" si="151"/>
        <v>0.7129110897010732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4</v>
      </c>
      <c r="D227" s="17">
        <v>4</v>
      </c>
      <c r="E227" s="17">
        <v>3</v>
      </c>
      <c r="F227" s="17">
        <v>3</v>
      </c>
      <c r="G227" s="17">
        <v>3</v>
      </c>
      <c r="H227" s="17">
        <v>3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2</v>
      </c>
      <c r="D228" s="17">
        <v>2</v>
      </c>
      <c r="E228" s="17">
        <v>2</v>
      </c>
      <c r="F228" s="17">
        <v>2</v>
      </c>
      <c r="G228" s="17">
        <v>2</v>
      </c>
      <c r="H228" s="17">
        <v>2</v>
      </c>
      <c r="K228" s="15" t="s">
        <v>187</v>
      </c>
      <c r="L228" s="17">
        <f t="shared" ref="L228:L233" si="155">L215</f>
        <v>1.3079066533690935</v>
      </c>
      <c r="M228" s="17">
        <f t="shared" ref="M228:M233" si="156">N215</f>
        <v>1.2080735268830272</v>
      </c>
      <c r="N228" s="17">
        <f t="shared" ref="N228:N238" si="157">P215</f>
        <v>1.2326632182566533</v>
      </c>
      <c r="O228" s="17">
        <f>Q215</f>
        <v>1.2589608481451531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K229" s="15" t="s">
        <v>190</v>
      </c>
      <c r="L229" s="17">
        <f t="shared" si="155"/>
        <v>1.0876883123851642</v>
      </c>
      <c r="M229" s="17">
        <f t="shared" si="156"/>
        <v>1.1181650892600352</v>
      </c>
      <c r="N229" s="17">
        <f t="shared" si="157"/>
        <v>1.1455319652993585</v>
      </c>
      <c r="O229" s="17">
        <f t="shared" ref="O229:O238" si="158">Q216</f>
        <v>1.1749207046306607</v>
      </c>
    </row>
    <row r="230" spans="1:17">
      <c r="A230" s="9">
        <v>4</v>
      </c>
      <c r="B230" s="10" t="s">
        <v>191</v>
      </c>
      <c r="C230" s="17">
        <v>37.5</v>
      </c>
      <c r="D230" s="17">
        <v>39</v>
      </c>
      <c r="E230" s="17">
        <v>37.700000000000003</v>
      </c>
      <c r="F230" s="17">
        <v>37.700000000000003</v>
      </c>
      <c r="G230" s="17">
        <v>37.700000000000003</v>
      </c>
      <c r="H230" s="17">
        <v>37.700000000000003</v>
      </c>
      <c r="K230" s="15" t="s">
        <v>192</v>
      </c>
      <c r="L230" s="17">
        <f t="shared" si="155"/>
        <v>8.8737830999390996E-4</v>
      </c>
      <c r="M230" s="17">
        <f t="shared" si="156"/>
        <v>8.8737830999390996E-4</v>
      </c>
      <c r="N230" s="17">
        <f>P217</f>
        <v>8.8737830999390996E-4</v>
      </c>
      <c r="O230" s="17">
        <f t="shared" si="158"/>
        <v>8.8737830999390996E-4</v>
      </c>
    </row>
    <row r="231" spans="1:17">
      <c r="A231" s="9">
        <v>5</v>
      </c>
      <c r="B231" s="10" t="s">
        <v>193</v>
      </c>
      <c r="C231" s="17">
        <v>4.5</v>
      </c>
      <c r="D231" s="17">
        <v>4.5</v>
      </c>
      <c r="E231" s="17">
        <v>4.5</v>
      </c>
      <c r="F231" s="17">
        <v>4.5</v>
      </c>
      <c r="G231" s="17">
        <v>4.5</v>
      </c>
      <c r="H231" s="17">
        <v>4.5</v>
      </c>
      <c r="K231" s="15" t="s">
        <v>194</v>
      </c>
      <c r="L231" s="17">
        <f t="shared" si="155"/>
        <v>1.4608987630000341</v>
      </c>
      <c r="M231" s="17">
        <f t="shared" si="156"/>
        <v>1.478591981269854</v>
      </c>
      <c r="N231" s="17">
        <f t="shared" si="157"/>
        <v>1.4928857621265417</v>
      </c>
      <c r="O231" s="17">
        <f t="shared" si="158"/>
        <v>1.5080084288111701</v>
      </c>
    </row>
    <row r="232" spans="1:17">
      <c r="A232" s="9">
        <v>6</v>
      </c>
      <c r="B232" s="10" t="s">
        <v>195</v>
      </c>
      <c r="C232" s="17">
        <v>2514.1</v>
      </c>
      <c r="D232" s="17">
        <v>2259.8000000000002</v>
      </c>
      <c r="E232" s="17">
        <v>2504</v>
      </c>
      <c r="F232" s="17">
        <v>3806.3</v>
      </c>
      <c r="G232" s="17">
        <v>4530.2</v>
      </c>
      <c r="H232" s="17">
        <v>5888.8</v>
      </c>
      <c r="K232" s="15" t="s">
        <v>196</v>
      </c>
      <c r="L232" s="17">
        <f t="shared" si="155"/>
        <v>1.1487607381485685</v>
      </c>
      <c r="M232" s="17">
        <f t="shared" si="156"/>
        <v>1.1773282217530339</v>
      </c>
      <c r="N232" s="17">
        <f t="shared" si="157"/>
        <v>1.2029069355885516</v>
      </c>
      <c r="O232" s="17">
        <f t="shared" si="158"/>
        <v>1.2302999375175601</v>
      </c>
    </row>
    <row r="233" spans="1:17">
      <c r="A233" s="9">
        <v>7</v>
      </c>
      <c r="B233" s="10" t="s">
        <v>197</v>
      </c>
      <c r="C233" s="17">
        <v>2314.4</v>
      </c>
      <c r="D233" s="17">
        <v>2397.3000000000002</v>
      </c>
      <c r="E233" s="17">
        <v>2167</v>
      </c>
      <c r="F233" s="17">
        <v>3453.9</v>
      </c>
      <c r="G233" s="17">
        <v>4534.6000000000004</v>
      </c>
      <c r="H233" s="17">
        <v>6173</v>
      </c>
      <c r="K233" s="15" t="s">
        <v>198</v>
      </c>
      <c r="L233" s="17">
        <f t="shared" si="155"/>
        <v>1.3219098818769974</v>
      </c>
      <c r="M233" s="17">
        <f t="shared" si="156"/>
        <v>1.4366243387348621</v>
      </c>
      <c r="N233" s="17">
        <f t="shared" si="157"/>
        <v>1.0010854169056556</v>
      </c>
      <c r="O233" s="17">
        <f t="shared" si="158"/>
        <v>0.74241313363440853</v>
      </c>
    </row>
    <row r="234" spans="1:17">
      <c r="A234" s="9">
        <v>8</v>
      </c>
      <c r="B234" s="10" t="s">
        <v>199</v>
      </c>
      <c r="C234" s="17"/>
      <c r="D234" s="17"/>
      <c r="E234" s="17">
        <v>9</v>
      </c>
      <c r="F234" s="17">
        <v>10</v>
      </c>
      <c r="G234" s="17">
        <v>7</v>
      </c>
      <c r="H234" s="17">
        <v>9</v>
      </c>
      <c r="K234" s="15" t="s">
        <v>200</v>
      </c>
      <c r="L234" s="17">
        <f>N221</f>
        <v>0.29096547381699001</v>
      </c>
      <c r="M234" s="17">
        <f>O221</f>
        <v>0.25434009882660913</v>
      </c>
      <c r="N234" s="17">
        <f t="shared" si="157"/>
        <v>0.3157957848001659</v>
      </c>
      <c r="O234" s="17">
        <f t="shared" si="158"/>
        <v>0.21193859240985824</v>
      </c>
    </row>
    <row r="235" spans="1:17">
      <c r="A235" s="9">
        <v>9</v>
      </c>
      <c r="B235" s="10" t="s">
        <v>201</v>
      </c>
      <c r="C235" s="17"/>
      <c r="D235" s="17"/>
      <c r="E235" s="17">
        <v>2</v>
      </c>
      <c r="F235" s="17">
        <v>2</v>
      </c>
      <c r="G235" s="17">
        <v>1</v>
      </c>
      <c r="H235" s="17">
        <v>0</v>
      </c>
      <c r="K235" s="15" t="s">
        <v>202</v>
      </c>
      <c r="L235" s="17">
        <f>L222</f>
        <v>0.34452231660022764</v>
      </c>
      <c r="M235" s="17">
        <f>N222</f>
        <v>0.51852791253946706</v>
      </c>
      <c r="N235" s="17">
        <f t="shared" si="157"/>
        <v>0.1305279949464056</v>
      </c>
      <c r="O235" s="17">
        <f t="shared" si="158"/>
        <v>1.4024083174221693</v>
      </c>
    </row>
    <row r="236" spans="1:17">
      <c r="A236" s="9">
        <v>10</v>
      </c>
      <c r="B236" s="10" t="s">
        <v>203</v>
      </c>
      <c r="C236" s="17">
        <v>3</v>
      </c>
      <c r="D236" s="17">
        <v>3</v>
      </c>
      <c r="E236" s="17">
        <v>13</v>
      </c>
      <c r="F236" s="17">
        <v>10</v>
      </c>
      <c r="G236" s="17">
        <v>7</v>
      </c>
      <c r="H236" s="17">
        <v>11</v>
      </c>
      <c r="K236" s="15" t="s">
        <v>204</v>
      </c>
      <c r="L236" s="17">
        <f>L223</f>
        <v>1.2299458364108364</v>
      </c>
      <c r="M236" s="17">
        <f>N223</f>
        <v>1.2557034482741873</v>
      </c>
      <c r="N236" s="17">
        <f t="shared" si="157"/>
        <v>1.2786834658889705</v>
      </c>
      <c r="O236" s="17">
        <f t="shared" si="158"/>
        <v>1.3032089624516627</v>
      </c>
    </row>
    <row r="237" spans="1:17">
      <c r="A237" s="9">
        <v>11</v>
      </c>
      <c r="B237" s="10" t="s">
        <v>205</v>
      </c>
      <c r="C237" s="17">
        <v>9</v>
      </c>
      <c r="D237" s="17">
        <v>6</v>
      </c>
      <c r="E237" s="17">
        <v>16</v>
      </c>
      <c r="F237" s="17">
        <v>13</v>
      </c>
      <c r="G237" s="17">
        <v>23</v>
      </c>
      <c r="H237" s="17">
        <v>6</v>
      </c>
      <c r="K237" s="15" t="s">
        <v>206</v>
      </c>
      <c r="L237" s="17">
        <f>L224</f>
        <v>2.7935603045913963E-2</v>
      </c>
      <c r="M237" s="17">
        <f>N224</f>
        <v>2.7935603045913963E-2</v>
      </c>
      <c r="N237" s="17">
        <f t="shared" si="157"/>
        <v>2.7935603045913963E-2</v>
      </c>
      <c r="O237" s="17">
        <f t="shared" si="158"/>
        <v>2.7935603045913963E-2</v>
      </c>
    </row>
    <row r="238" spans="1:17">
      <c r="A238" s="9">
        <v>12</v>
      </c>
      <c r="B238" s="10" t="s">
        <v>207</v>
      </c>
      <c r="C238" s="17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K238" s="15" t="s">
        <v>208</v>
      </c>
      <c r="L238" s="17">
        <f>L225</f>
        <v>1.3079066533690935</v>
      </c>
      <c r="M238" s="17">
        <f>N225</f>
        <v>1.3306923674857283</v>
      </c>
      <c r="N238" s="17">
        <f t="shared" si="157"/>
        <v>0.6889765069501308</v>
      </c>
      <c r="O238" s="17">
        <f t="shared" si="158"/>
        <v>0.7129110897010732</v>
      </c>
    </row>
    <row r="239" spans="1:17">
      <c r="A239" s="9">
        <v>13</v>
      </c>
      <c r="B239" s="10" t="s">
        <v>209</v>
      </c>
      <c r="C239" s="17"/>
      <c r="D239" s="17">
        <v>1</v>
      </c>
      <c r="E239" s="17"/>
      <c r="F239" s="17"/>
      <c r="G239" s="17"/>
      <c r="H239" s="17"/>
    </row>
    <row r="240" spans="1:17">
      <c r="A240" s="9">
        <v>14</v>
      </c>
      <c r="B240" s="10" t="s">
        <v>211</v>
      </c>
      <c r="C240" s="17">
        <v>4</v>
      </c>
      <c r="D240" s="17">
        <v>4</v>
      </c>
      <c r="E240" s="17">
        <v>4</v>
      </c>
      <c r="F240" s="17">
        <v>1</v>
      </c>
      <c r="G240" s="21">
        <v>1</v>
      </c>
      <c r="H240" s="21">
        <v>1</v>
      </c>
    </row>
    <row r="241" spans="1:17">
      <c r="A241" s="9">
        <v>15</v>
      </c>
      <c r="B241" s="10" t="s">
        <v>213</v>
      </c>
      <c r="C241" s="17">
        <v>427</v>
      </c>
      <c r="D241" s="17">
        <v>412</v>
      </c>
      <c r="E241" s="17">
        <v>403</v>
      </c>
      <c r="F241" s="17">
        <v>393</v>
      </c>
      <c r="G241" s="17">
        <v>382</v>
      </c>
      <c r="H241" s="17">
        <v>360</v>
      </c>
    </row>
    <row r="243" spans="1:17" ht="16">
      <c r="A243" s="20" t="s">
        <v>406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9">C257/C271*1000</f>
        <v>10.077519379844961</v>
      </c>
      <c r="D245" s="17">
        <f t="shared" si="159"/>
        <v>10.577705451586654</v>
      </c>
      <c r="E245" s="17">
        <f t="shared" si="159"/>
        <v>6.7453625632377738</v>
      </c>
      <c r="F245" s="17">
        <f t="shared" si="159"/>
        <v>6.8846815834767643</v>
      </c>
      <c r="G245" s="17">
        <f t="shared" si="159"/>
        <v>7.1620411817367948</v>
      </c>
      <c r="H245" s="17">
        <f t="shared" si="159"/>
        <v>7.3126142595978063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60">IF(C245/$I245&gt;1,2^((1-$I245/C245)/LN(10/3)),2^(-LOG($I245/C245,10/3)))</f>
        <v>1.3365245376017141</v>
      </c>
      <c r="M245" s="17">
        <f t="shared" si="160"/>
        <v>1.3546997108688448</v>
      </c>
      <c r="N245" s="17">
        <f t="shared" si="160"/>
        <v>1.1606343176745777</v>
      </c>
      <c r="O245" s="17">
        <f t="shared" si="160"/>
        <v>1.1707006677429921</v>
      </c>
      <c r="P245" s="17">
        <f t="shared" si="160"/>
        <v>1.1898109886640458</v>
      </c>
      <c r="Q245" s="17">
        <f t="shared" si="160"/>
        <v>1.1996986355217489</v>
      </c>
    </row>
    <row r="246" spans="1:17">
      <c r="A246" s="9">
        <v>2</v>
      </c>
      <c r="B246" s="15" t="s">
        <v>176</v>
      </c>
      <c r="C246" s="17">
        <f t="shared" ref="C246:H246" si="161">C258/C271*1000</f>
        <v>3.8759689922480618</v>
      </c>
      <c r="D246" s="17">
        <f t="shared" si="161"/>
        <v>5.6956875508543527</v>
      </c>
      <c r="E246" s="17">
        <f t="shared" si="161"/>
        <v>5.9021922428330518</v>
      </c>
      <c r="F246" s="17">
        <f t="shared" si="161"/>
        <v>4.3029259896729775</v>
      </c>
      <c r="G246" s="17">
        <f t="shared" si="161"/>
        <v>3.5810205908683974</v>
      </c>
      <c r="H246" s="17">
        <f t="shared" si="161"/>
        <v>3.6563071297989032</v>
      </c>
      <c r="I246" s="18">
        <f>Показатели!$E$3</f>
        <v>4</v>
      </c>
      <c r="J246" s="9">
        <v>2</v>
      </c>
      <c r="K246" s="15" t="s">
        <v>176</v>
      </c>
      <c r="L246" s="17">
        <f t="shared" si="160"/>
        <v>0.98202913026915195</v>
      </c>
      <c r="M246" s="17">
        <f t="shared" si="160"/>
        <v>1.1869643351815236</v>
      </c>
      <c r="N246" s="17">
        <f t="shared" si="160"/>
        <v>1.2038746730917389</v>
      </c>
      <c r="O246" s="17">
        <f t="shared" si="160"/>
        <v>1.0413630204226891</v>
      </c>
      <c r="P246" s="17">
        <f t="shared" si="160"/>
        <v>0.93828546456764628</v>
      </c>
      <c r="Q246" s="17">
        <f t="shared" si="160"/>
        <v>0.94959206823387687</v>
      </c>
    </row>
    <row r="247" spans="1:17">
      <c r="A247" s="9">
        <v>3</v>
      </c>
      <c r="B247" s="15" t="s">
        <v>177</v>
      </c>
      <c r="C247" s="17">
        <f t="shared" ref="C247:H247" si="162">C259/C271*1000+0.00001</f>
        <v>1.0000000000000001E-5</v>
      </c>
      <c r="D247" s="17">
        <f t="shared" si="162"/>
        <v>8.1466965012205045E-3</v>
      </c>
      <c r="E247" s="17">
        <f t="shared" si="162"/>
        <v>1.0000000000000001E-5</v>
      </c>
      <c r="F247" s="17">
        <f t="shared" si="162"/>
        <v>1.0000000000000001E-5</v>
      </c>
      <c r="G247" s="17">
        <f t="shared" si="162"/>
        <v>1.0000000000000001E-5</v>
      </c>
      <c r="H247" s="17">
        <f t="shared" si="162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60"/>
        <v>8.8737830999390996E-4</v>
      </c>
      <c r="M247" s="17">
        <f t="shared" si="160"/>
        <v>4.2073566328264894E-2</v>
      </c>
      <c r="N247" s="17">
        <f t="shared" si="160"/>
        <v>8.8737830999390996E-4</v>
      </c>
      <c r="O247" s="17">
        <f t="shared" si="160"/>
        <v>8.8737830999390996E-4</v>
      </c>
      <c r="P247" s="17">
        <f t="shared" si="160"/>
        <v>8.8737830999390996E-4</v>
      </c>
      <c r="Q247" s="17">
        <f t="shared" si="160"/>
        <v>8.8737830999390996E-4</v>
      </c>
    </row>
    <row r="248" spans="1:17">
      <c r="A248" s="9">
        <v>4</v>
      </c>
      <c r="B248" s="15" t="s">
        <v>178</v>
      </c>
      <c r="C248" s="17">
        <f t="shared" ref="C248:H248" si="163">C260/C271*1000</f>
        <v>26.899224806201552</v>
      </c>
      <c r="D248" s="17">
        <f t="shared" si="163"/>
        <v>28.478437754271766</v>
      </c>
      <c r="E248" s="17">
        <f t="shared" si="163"/>
        <v>29.258010118043845</v>
      </c>
      <c r="F248" s="17">
        <f t="shared" si="163"/>
        <v>29.862306368330469</v>
      </c>
      <c r="G248" s="17">
        <f t="shared" si="163"/>
        <v>31.065353625783349</v>
      </c>
      <c r="H248" s="17">
        <f t="shared" si="163"/>
        <v>31.71846435100549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60"/>
        <v>0.93912129293946212</v>
      </c>
      <c r="M248" s="17">
        <f t="shared" si="160"/>
        <v>0.97047839529768487</v>
      </c>
      <c r="N248" s="17">
        <f t="shared" si="160"/>
        <v>0.9856852002501606</v>
      </c>
      <c r="O248" s="17">
        <f t="shared" si="160"/>
        <v>0.99735500431796831</v>
      </c>
      <c r="P248" s="17">
        <f t="shared" si="160"/>
        <v>1.0199397905418897</v>
      </c>
      <c r="Q248" s="17">
        <f t="shared" si="160"/>
        <v>1.0316831188109314</v>
      </c>
    </row>
    <row r="249" spans="1:17">
      <c r="A249" s="9">
        <v>5</v>
      </c>
      <c r="B249" s="15" t="s">
        <v>179</v>
      </c>
      <c r="C249" s="17">
        <f t="shared" ref="C249:H249" si="164">C261/C271*1000</f>
        <v>19.069767441860467</v>
      </c>
      <c r="D249" s="17">
        <f t="shared" si="164"/>
        <v>20.50447518307567</v>
      </c>
      <c r="E249" s="17">
        <f t="shared" si="164"/>
        <v>20.994940978077569</v>
      </c>
      <c r="F249" s="17">
        <f t="shared" si="164"/>
        <v>21.858864027538722</v>
      </c>
      <c r="G249" s="17">
        <f t="shared" si="164"/>
        <v>23.276633840644582</v>
      </c>
      <c r="H249" s="17">
        <f t="shared" si="164"/>
        <v>23.765996343692869</v>
      </c>
      <c r="I249" s="18">
        <f>Показатели!$E$6</f>
        <v>8</v>
      </c>
      <c r="J249" s="9">
        <v>5</v>
      </c>
      <c r="K249" s="15" t="s">
        <v>179</v>
      </c>
      <c r="L249" s="17">
        <f t="shared" si="160"/>
        <v>1.3968175773434326</v>
      </c>
      <c r="M249" s="17">
        <f t="shared" si="160"/>
        <v>1.4206233701211175</v>
      </c>
      <c r="N249" s="17">
        <f t="shared" si="160"/>
        <v>1.4280975421868345</v>
      </c>
      <c r="O249" s="17">
        <f t="shared" si="160"/>
        <v>1.4405333367280344</v>
      </c>
      <c r="P249" s="17">
        <f t="shared" si="160"/>
        <v>1.4591400583459229</v>
      </c>
      <c r="Q249" s="17">
        <f t="shared" si="160"/>
        <v>1.4650971634605903</v>
      </c>
    </row>
    <row r="250" spans="1:17">
      <c r="A250" s="9">
        <v>6</v>
      </c>
      <c r="B250" s="15" t="s">
        <v>180</v>
      </c>
      <c r="C250" s="17">
        <f t="shared" ref="C250:H250" si="165">(C262-C263)/C262*100</f>
        <v>1.6957136128120585</v>
      </c>
      <c r="D250" s="17">
        <f t="shared" si="165"/>
        <v>-7.5750979538528513</v>
      </c>
      <c r="E250" s="17">
        <f t="shared" si="165"/>
        <v>9.4059997609656989</v>
      </c>
      <c r="F250" s="17">
        <f t="shared" si="165"/>
        <v>4.3798588096147455</v>
      </c>
      <c r="G250" s="17">
        <f t="shared" si="165"/>
        <v>-1.666473543942431</v>
      </c>
      <c r="H250" s="17">
        <f t="shared" si="165"/>
        <v>-10.145620392591798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66">(ATAN((C250+2.4)/10)+3.1415/2)/3.1415*1.75</f>
        <v>1.0915455637811446</v>
      </c>
      <c r="M250" s="17">
        <f t="shared" si="166"/>
        <v>0.60897263681365743</v>
      </c>
      <c r="N250" s="17">
        <f t="shared" si="166"/>
        <v>1.3585441371859235</v>
      </c>
      <c r="O250" s="17">
        <f t="shared" si="166"/>
        <v>1.2068945319199935</v>
      </c>
      <c r="P250" s="17">
        <f t="shared" si="166"/>
        <v>0.91578868026593829</v>
      </c>
      <c r="Q250" s="17">
        <f t="shared" si="166"/>
        <v>0.50787802466399501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-17.706576728499158</v>
      </c>
      <c r="F251" s="17">
        <f>(F265-F264)/F271*1000</f>
        <v>-21.514629948364888</v>
      </c>
      <c r="G251" s="17">
        <f>(G265-G264)/G271*1000</f>
        <v>-25.067144136078785</v>
      </c>
      <c r="H251" s="17">
        <f>(H265-H264)/H271*1000</f>
        <v>-22.851919561243143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7">(ATAN(E251/10)+3.1415/2)/3.1415*1.75</f>
        <v>0.28636145189254336</v>
      </c>
      <c r="O251" s="17">
        <f t="shared" si="167"/>
        <v>0.2423466681225841</v>
      </c>
      <c r="P251" s="17">
        <f t="shared" si="167"/>
        <v>0.21142387770179832</v>
      </c>
      <c r="Q251" s="17">
        <f t="shared" si="167"/>
        <v>0.22975778473859454</v>
      </c>
    </row>
    <row r="252" spans="1:17">
      <c r="A252" s="9">
        <v>8</v>
      </c>
      <c r="B252" s="15" t="s">
        <v>182</v>
      </c>
      <c r="C252" s="17">
        <f t="shared" ref="C252:H252" si="168">(C266-C267)/C271*1000</f>
        <v>-27.906976744186046</v>
      </c>
      <c r="D252" s="17">
        <f t="shared" si="168"/>
        <v>-9.7640358014646047</v>
      </c>
      <c r="E252" s="17">
        <f t="shared" si="168"/>
        <v>-2.5295109612141653</v>
      </c>
      <c r="F252" s="17">
        <f t="shared" si="168"/>
        <v>-17.21170395869191</v>
      </c>
      <c r="G252" s="17">
        <f t="shared" si="168"/>
        <v>4.476275738585497</v>
      </c>
      <c r="H252" s="17">
        <f t="shared" si="168"/>
        <v>-6.3985374771480803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0.19164659839522513</v>
      </c>
      <c r="M252" s="17">
        <f>(ATAN(D252/10)+3.1415/2)/3.1415*1.75</f>
        <v>0.44413754358552304</v>
      </c>
      <c r="N252" s="17">
        <f t="shared" si="167"/>
        <v>0.73698634278374997</v>
      </c>
      <c r="O252" s="17">
        <f t="shared" si="167"/>
        <v>0.29317188816924405</v>
      </c>
      <c r="P252" s="17">
        <f t="shared" si="167"/>
        <v>1.1094544682587688</v>
      </c>
      <c r="Q252" s="17">
        <f t="shared" si="167"/>
        <v>0.55791691801170173</v>
      </c>
    </row>
    <row r="253" spans="1:17">
      <c r="A253" s="9">
        <v>9</v>
      </c>
      <c r="B253" s="15" t="s">
        <v>183</v>
      </c>
      <c r="C253" s="17">
        <f t="shared" ref="C253:H253" si="169">C268/C271*1000</f>
        <v>3.8759689922480618</v>
      </c>
      <c r="D253" s="17">
        <f t="shared" si="169"/>
        <v>4.0683482506102528</v>
      </c>
      <c r="E253" s="17">
        <f t="shared" si="169"/>
        <v>4.2158516020236085</v>
      </c>
      <c r="F253" s="17">
        <f t="shared" si="169"/>
        <v>4.3029259896729775</v>
      </c>
      <c r="G253" s="17">
        <f t="shared" si="169"/>
        <v>4.476275738585497</v>
      </c>
      <c r="H253" s="17">
        <f t="shared" si="169"/>
        <v>4.5703839122486292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70">IF(C253/$I253&gt;1,2^((1-$I253/C253)/LN(10/3)),2^(-LOG($I253/C253,10/3)))</f>
        <v>1.4232091718120572</v>
      </c>
      <c r="M253" s="17">
        <f t="shared" si="170"/>
        <v>1.4382828207286771</v>
      </c>
      <c r="N253" s="17">
        <f t="shared" si="170"/>
        <v>1.4490043437545663</v>
      </c>
      <c r="O253" s="17">
        <f t="shared" si="170"/>
        <v>1.4550231642161966</v>
      </c>
      <c r="P253" s="17">
        <f t="shared" si="170"/>
        <v>1.4663759190510308</v>
      </c>
      <c r="Q253" s="17">
        <f t="shared" si="170"/>
        <v>1.4722126017688633</v>
      </c>
    </row>
    <row r="254" spans="1:17">
      <c r="A254" s="9">
        <v>10</v>
      </c>
      <c r="B254" s="15" t="s">
        <v>184</v>
      </c>
      <c r="C254" s="17">
        <f t="shared" ref="C254:H254" si="171">C269/C271*100</f>
        <v>7.7519379844961239E-2</v>
      </c>
      <c r="D254" s="17">
        <f t="shared" si="171"/>
        <v>8.1366965012205042E-2</v>
      </c>
      <c r="E254" s="17">
        <f t="shared" si="171"/>
        <v>8.4317032040472167E-2</v>
      </c>
      <c r="F254" s="17">
        <f t="shared" si="171"/>
        <v>8.6058519793459562E-2</v>
      </c>
      <c r="G254" s="17">
        <f t="shared" si="171"/>
        <v>8.9525514771709933E-2</v>
      </c>
      <c r="H254" s="17">
        <f t="shared" si="171"/>
        <v>9.1407678244972576E-2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70"/>
        <v>1.2267635091647413</v>
      </c>
      <c r="M254" s="17">
        <f t="shared" si="170"/>
        <v>1.2484949247873154</v>
      </c>
      <c r="N254" s="17">
        <f t="shared" si="170"/>
        <v>1.2640447182925023</v>
      </c>
      <c r="O254" s="17">
        <f t="shared" si="170"/>
        <v>1.2728077324913534</v>
      </c>
      <c r="P254" s="17">
        <f t="shared" si="170"/>
        <v>1.2894024547188272</v>
      </c>
      <c r="Q254" s="17">
        <f t="shared" si="170"/>
        <v>1.2979675773613346</v>
      </c>
    </row>
    <row r="255" spans="1:17">
      <c r="A255" s="9">
        <v>11</v>
      </c>
      <c r="B255" s="15" t="s">
        <v>185</v>
      </c>
      <c r="C255" s="17">
        <f t="shared" ref="C255:H255" si="172">C270/C271*1000</f>
        <v>11.627906976744185</v>
      </c>
      <c r="D255" s="17">
        <f t="shared" si="172"/>
        <v>12.205044751830757</v>
      </c>
      <c r="E255" s="17">
        <f t="shared" si="172"/>
        <v>10.961214165261383</v>
      </c>
      <c r="F255" s="17">
        <f t="shared" si="172"/>
        <v>3.4423407917383821</v>
      </c>
      <c r="G255" s="17">
        <f t="shared" si="172"/>
        <v>3.5810205908683974</v>
      </c>
      <c r="H255" s="17">
        <f t="shared" si="172"/>
        <v>3.6563071297989032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70"/>
        <v>1.388408998549135</v>
      </c>
      <c r="M255" s="17">
        <f t="shared" si="170"/>
        <v>1.4047575485967656</v>
      </c>
      <c r="N255" s="17">
        <f t="shared" si="170"/>
        <v>1.3676600429818735</v>
      </c>
      <c r="O255" s="17">
        <f t="shared" si="170"/>
        <v>0.80661638477739328</v>
      </c>
      <c r="P255" s="17">
        <f t="shared" si="170"/>
        <v>0.82516781665602612</v>
      </c>
      <c r="Q255" s="17">
        <f t="shared" si="170"/>
        <v>0.8351113208595764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13</v>
      </c>
      <c r="D257" s="17">
        <v>13</v>
      </c>
      <c r="E257" s="17">
        <v>8</v>
      </c>
      <c r="F257" s="17">
        <v>8</v>
      </c>
      <c r="G257" s="17">
        <v>8</v>
      </c>
      <c r="H257" s="17">
        <v>8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5</v>
      </c>
      <c r="D258" s="17">
        <v>7</v>
      </c>
      <c r="E258" s="17">
        <v>7</v>
      </c>
      <c r="F258" s="17">
        <v>5</v>
      </c>
      <c r="G258" s="17">
        <v>4</v>
      </c>
      <c r="H258" s="17">
        <v>4</v>
      </c>
      <c r="K258" s="15" t="s">
        <v>187</v>
      </c>
      <c r="L258" s="17">
        <f t="shared" ref="L258:L263" si="173">L245</f>
        <v>1.3365245376017141</v>
      </c>
      <c r="M258" s="17">
        <f t="shared" ref="M258:M263" si="174">N245</f>
        <v>1.1606343176745777</v>
      </c>
      <c r="N258" s="17">
        <f t="shared" ref="N258:O268" si="175">P245</f>
        <v>1.1898109886640458</v>
      </c>
      <c r="O258" s="17">
        <f t="shared" si="175"/>
        <v>1.1996986355217489</v>
      </c>
    </row>
    <row r="259" spans="1:15">
      <c r="A259" s="9">
        <v>3</v>
      </c>
      <c r="B259" s="10" t="s">
        <v>189</v>
      </c>
      <c r="C259" s="17">
        <v>0</v>
      </c>
      <c r="D259" s="17">
        <v>0.01</v>
      </c>
      <c r="E259" s="17">
        <v>0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si="173"/>
        <v>0.98202913026915195</v>
      </c>
      <c r="M259" s="17">
        <f t="shared" si="174"/>
        <v>1.2038746730917389</v>
      </c>
      <c r="N259" s="17">
        <f t="shared" si="175"/>
        <v>0.93828546456764628</v>
      </c>
      <c r="O259" s="17">
        <f t="shared" si="175"/>
        <v>0.94959206823387687</v>
      </c>
    </row>
    <row r="260" spans="1:15">
      <c r="A260" s="9">
        <v>4</v>
      </c>
      <c r="B260" s="10" t="s">
        <v>191</v>
      </c>
      <c r="C260" s="17">
        <v>34.700000000000003</v>
      </c>
      <c r="D260" s="17">
        <v>35</v>
      </c>
      <c r="E260" s="17">
        <v>34.700000000000003</v>
      </c>
      <c r="F260" s="17">
        <v>34.700000000000003</v>
      </c>
      <c r="G260" s="17">
        <v>34.700000000000003</v>
      </c>
      <c r="H260" s="17">
        <v>34.700000000000003</v>
      </c>
      <c r="K260" s="15" t="s">
        <v>192</v>
      </c>
      <c r="L260" s="17">
        <f t="shared" si="173"/>
        <v>8.8737830999390996E-4</v>
      </c>
      <c r="M260" s="17">
        <f t="shared" si="174"/>
        <v>8.8737830999390996E-4</v>
      </c>
      <c r="N260" s="17">
        <f t="shared" si="175"/>
        <v>8.8737830999390996E-4</v>
      </c>
      <c r="O260" s="17">
        <f t="shared" si="175"/>
        <v>8.8737830999390996E-4</v>
      </c>
    </row>
    <row r="261" spans="1:15">
      <c r="A261" s="9">
        <v>5</v>
      </c>
      <c r="B261" s="10" t="s">
        <v>193</v>
      </c>
      <c r="C261" s="17">
        <v>24.6</v>
      </c>
      <c r="D261" s="17">
        <v>25.2</v>
      </c>
      <c r="E261" s="17">
        <v>24.9</v>
      </c>
      <c r="F261" s="17">
        <v>25.4</v>
      </c>
      <c r="G261" s="17">
        <v>26</v>
      </c>
      <c r="H261" s="17">
        <v>26</v>
      </c>
      <c r="K261" s="15" t="s">
        <v>194</v>
      </c>
      <c r="L261" s="17">
        <f t="shared" si="173"/>
        <v>0.93912129293946212</v>
      </c>
      <c r="M261" s="17">
        <f t="shared" si="174"/>
        <v>0.9856852002501606</v>
      </c>
      <c r="N261" s="17">
        <f t="shared" si="175"/>
        <v>1.0199397905418897</v>
      </c>
      <c r="O261" s="17">
        <f t="shared" si="175"/>
        <v>1.0316831188109314</v>
      </c>
    </row>
    <row r="262" spans="1:15">
      <c r="A262" s="9">
        <v>6</v>
      </c>
      <c r="B262" s="10" t="s">
        <v>195</v>
      </c>
      <c r="C262" s="17">
        <v>8492</v>
      </c>
      <c r="D262" s="17">
        <v>6891</v>
      </c>
      <c r="E262" s="17">
        <v>8367</v>
      </c>
      <c r="F262" s="17">
        <v>8116.7</v>
      </c>
      <c r="G262" s="17">
        <v>9493.1</v>
      </c>
      <c r="H262" s="17">
        <v>10458.700000000001</v>
      </c>
      <c r="K262" s="15" t="s">
        <v>196</v>
      </c>
      <c r="L262" s="17">
        <f t="shared" si="173"/>
        <v>1.3968175773434326</v>
      </c>
      <c r="M262" s="17">
        <f t="shared" si="174"/>
        <v>1.4280975421868345</v>
      </c>
      <c r="N262" s="17">
        <f t="shared" si="175"/>
        <v>1.4591400583459229</v>
      </c>
      <c r="O262" s="17">
        <f t="shared" si="175"/>
        <v>1.4650971634605903</v>
      </c>
    </row>
    <row r="263" spans="1:15">
      <c r="A263" s="9">
        <v>7</v>
      </c>
      <c r="B263" s="10" t="s">
        <v>197</v>
      </c>
      <c r="C263" s="17">
        <v>8348</v>
      </c>
      <c r="D263" s="17">
        <v>7413</v>
      </c>
      <c r="E263" s="17">
        <v>7580</v>
      </c>
      <c r="F263" s="17">
        <v>7761.2</v>
      </c>
      <c r="G263" s="17">
        <v>9651.2999999999993</v>
      </c>
      <c r="H263" s="17">
        <v>11519.8</v>
      </c>
      <c r="K263" s="15" t="s">
        <v>198</v>
      </c>
      <c r="L263" s="17">
        <f t="shared" si="173"/>
        <v>1.0915455637811446</v>
      </c>
      <c r="M263" s="17">
        <f t="shared" si="174"/>
        <v>1.3585441371859235</v>
      </c>
      <c r="N263" s="17">
        <f t="shared" si="175"/>
        <v>0.91578868026593829</v>
      </c>
      <c r="O263" s="17">
        <f t="shared" si="175"/>
        <v>0.50787802466399501</v>
      </c>
    </row>
    <row r="264" spans="1:15">
      <c r="A264" s="9">
        <v>8</v>
      </c>
      <c r="B264" s="10" t="s">
        <v>199</v>
      </c>
      <c r="C264" s="17"/>
      <c r="D264" s="17"/>
      <c r="E264" s="17">
        <v>28</v>
      </c>
      <c r="F264" s="17">
        <v>31</v>
      </c>
      <c r="G264" s="17">
        <v>31</v>
      </c>
      <c r="H264" s="17">
        <v>32</v>
      </c>
      <c r="K264" s="15" t="s">
        <v>200</v>
      </c>
      <c r="L264" s="17">
        <f>N251</f>
        <v>0.28636145189254336</v>
      </c>
      <c r="M264" s="17">
        <f>O251</f>
        <v>0.2423466681225841</v>
      </c>
      <c r="N264" s="17">
        <f t="shared" si="175"/>
        <v>0.21142387770179832</v>
      </c>
      <c r="O264" s="17">
        <f t="shared" si="175"/>
        <v>0.22975778473859454</v>
      </c>
    </row>
    <row r="265" spans="1:15">
      <c r="A265" s="9">
        <v>9</v>
      </c>
      <c r="B265" s="10" t="s">
        <v>201</v>
      </c>
      <c r="C265" s="17"/>
      <c r="D265" s="17"/>
      <c r="E265" s="17">
        <v>7</v>
      </c>
      <c r="F265" s="17">
        <v>6</v>
      </c>
      <c r="G265" s="17">
        <v>3</v>
      </c>
      <c r="H265" s="17">
        <v>7</v>
      </c>
      <c r="K265" s="15" t="s">
        <v>202</v>
      </c>
      <c r="L265" s="17">
        <f>L252</f>
        <v>0.19164659839522513</v>
      </c>
      <c r="M265" s="17">
        <f>N252</f>
        <v>0.73698634278374997</v>
      </c>
      <c r="N265" s="17">
        <f t="shared" si="175"/>
        <v>1.1094544682587688</v>
      </c>
      <c r="O265" s="17">
        <f t="shared" si="175"/>
        <v>0.55791691801170173</v>
      </c>
    </row>
    <row r="266" spans="1:15">
      <c r="A266" s="9">
        <v>10</v>
      </c>
      <c r="B266" s="10" t="s">
        <v>203</v>
      </c>
      <c r="C266" s="17">
        <v>26</v>
      </c>
      <c r="D266" s="17">
        <v>29</v>
      </c>
      <c r="E266" s="17">
        <v>37</v>
      </c>
      <c r="F266" s="17">
        <v>26</v>
      </c>
      <c r="G266" s="17">
        <v>35</v>
      </c>
      <c r="H266" s="17">
        <v>25</v>
      </c>
      <c r="K266" s="15" t="s">
        <v>204</v>
      </c>
      <c r="L266" s="17">
        <f>L253</f>
        <v>1.4232091718120572</v>
      </c>
      <c r="M266" s="17">
        <f>N253</f>
        <v>1.4490043437545663</v>
      </c>
      <c r="N266" s="17">
        <f t="shared" si="175"/>
        <v>1.4663759190510308</v>
      </c>
      <c r="O266" s="17">
        <f t="shared" si="175"/>
        <v>1.4722126017688633</v>
      </c>
    </row>
    <row r="267" spans="1:15">
      <c r="A267" s="9">
        <v>11</v>
      </c>
      <c r="B267" s="10" t="s">
        <v>205</v>
      </c>
      <c r="C267" s="17">
        <v>62</v>
      </c>
      <c r="D267" s="17">
        <v>41</v>
      </c>
      <c r="E267" s="17">
        <v>40</v>
      </c>
      <c r="F267" s="17">
        <v>46</v>
      </c>
      <c r="G267" s="17">
        <v>30</v>
      </c>
      <c r="H267" s="17">
        <v>32</v>
      </c>
      <c r="K267" s="15" t="s">
        <v>206</v>
      </c>
      <c r="L267" s="17">
        <f>L254</f>
        <v>1.2267635091647413</v>
      </c>
      <c r="M267" s="17">
        <f>N254</f>
        <v>1.2640447182925023</v>
      </c>
      <c r="N267" s="17">
        <f t="shared" si="175"/>
        <v>1.2894024547188272</v>
      </c>
      <c r="O267" s="17">
        <f t="shared" si="175"/>
        <v>1.2979675773613346</v>
      </c>
    </row>
    <row r="268" spans="1:15">
      <c r="A268" s="9">
        <v>12</v>
      </c>
      <c r="B268" s="10" t="s">
        <v>207</v>
      </c>
      <c r="C268" s="17">
        <v>5</v>
      </c>
      <c r="D268" s="17">
        <v>5</v>
      </c>
      <c r="E268" s="17">
        <v>5</v>
      </c>
      <c r="F268" s="17">
        <v>5</v>
      </c>
      <c r="G268" s="17">
        <v>5</v>
      </c>
      <c r="H268" s="17">
        <v>5</v>
      </c>
      <c r="K268" s="15" t="s">
        <v>208</v>
      </c>
      <c r="L268" s="17">
        <f>L255</f>
        <v>1.388408998549135</v>
      </c>
      <c r="M268" s="17">
        <f>N255</f>
        <v>1.3676600429818735</v>
      </c>
      <c r="N268" s="17">
        <f t="shared" si="175"/>
        <v>0.82516781665602612</v>
      </c>
      <c r="O268" s="17">
        <f t="shared" si="175"/>
        <v>0.8351113208595764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15</v>
      </c>
      <c r="D270" s="17">
        <v>15</v>
      </c>
      <c r="E270" s="17">
        <v>13</v>
      </c>
      <c r="F270" s="17">
        <v>4</v>
      </c>
      <c r="G270" s="21">
        <v>4</v>
      </c>
      <c r="H270" s="21">
        <v>4</v>
      </c>
    </row>
    <row r="271" spans="1:15">
      <c r="A271" s="9">
        <v>15</v>
      </c>
      <c r="B271" s="10" t="s">
        <v>213</v>
      </c>
      <c r="C271" s="17">
        <v>1290</v>
      </c>
      <c r="D271" s="17">
        <v>1229</v>
      </c>
      <c r="E271" s="17">
        <v>1186</v>
      </c>
      <c r="F271" s="17">
        <v>1162</v>
      </c>
      <c r="G271" s="17">
        <v>1117</v>
      </c>
      <c r="H271" s="17">
        <v>1094</v>
      </c>
    </row>
    <row r="273" spans="1:17" ht="16">
      <c r="A273" s="20" t="s">
        <v>407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76">C287/C301*1000</f>
        <v>9.1911764705882355</v>
      </c>
      <c r="D275" s="17">
        <f t="shared" si="176"/>
        <v>9.7276264591439698</v>
      </c>
      <c r="E275" s="17">
        <f t="shared" si="176"/>
        <v>8.0160320641282556</v>
      </c>
      <c r="F275" s="17">
        <f t="shared" si="176"/>
        <v>8.247422680412372</v>
      </c>
      <c r="G275" s="17">
        <f t="shared" si="176"/>
        <v>8.5287846481876333</v>
      </c>
      <c r="H275" s="17">
        <f t="shared" si="176"/>
        <v>9.0293453724604955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77">IF(C275/$I275&gt;1,2^((1-$I275/C275)/LN(10/3)),2^(-LOG($I275/C275,10/3)))</f>
        <v>1.3002112990325465</v>
      </c>
      <c r="M275" s="17">
        <f t="shared" si="177"/>
        <v>1.3228629484256116</v>
      </c>
      <c r="N275" s="17">
        <f t="shared" si="177"/>
        <v>1.2418638882666142</v>
      </c>
      <c r="O275" s="17">
        <f t="shared" si="177"/>
        <v>1.2544389589671312</v>
      </c>
      <c r="P275" s="17">
        <f t="shared" si="177"/>
        <v>1.2689664634373066</v>
      </c>
      <c r="Q275" s="17">
        <f t="shared" si="177"/>
        <v>1.2929333500542652</v>
      </c>
    </row>
    <row r="276" spans="1:17">
      <c r="A276" s="9">
        <v>2</v>
      </c>
      <c r="B276" s="15" t="s">
        <v>176</v>
      </c>
      <c r="C276" s="17">
        <f>C288/C301*1000+0.0001</f>
        <v>1E-4</v>
      </c>
      <c r="D276" s="17">
        <f t="shared" ref="D276:H276" si="178">D288/D301*1000+0.0001</f>
        <v>1E-4</v>
      </c>
      <c r="E276" s="17">
        <f t="shared" si="178"/>
        <v>1E-4</v>
      </c>
      <c r="F276" s="17">
        <f t="shared" si="178"/>
        <v>1E-4</v>
      </c>
      <c r="G276" s="17">
        <f t="shared" si="178"/>
        <v>1E-4</v>
      </c>
      <c r="H276" s="17">
        <f t="shared" si="178"/>
        <v>1E-4</v>
      </c>
      <c r="I276" s="18">
        <f>Показатели!$E$3</f>
        <v>4</v>
      </c>
      <c r="J276" s="9">
        <v>2</v>
      </c>
      <c r="K276" s="15" t="s">
        <v>176</v>
      </c>
      <c r="L276" s="17">
        <f t="shared" si="177"/>
        <v>2.2413902232112648E-3</v>
      </c>
      <c r="M276" s="17">
        <f t="shared" si="177"/>
        <v>2.2413902232112648E-3</v>
      </c>
      <c r="N276" s="17">
        <f t="shared" si="177"/>
        <v>2.2413902232112648E-3</v>
      </c>
      <c r="O276" s="17">
        <f t="shared" si="177"/>
        <v>2.2413902232112648E-3</v>
      </c>
      <c r="P276" s="17">
        <f t="shared" si="177"/>
        <v>2.2413902232112648E-3</v>
      </c>
      <c r="Q276" s="17">
        <f t="shared" si="177"/>
        <v>2.2413902232112648E-3</v>
      </c>
    </row>
    <row r="277" spans="1:17">
      <c r="A277" s="9">
        <v>3</v>
      </c>
      <c r="B277" s="15" t="s">
        <v>177</v>
      </c>
      <c r="C277" s="17">
        <f t="shared" ref="C277:H277" si="179">C289/C301*1000+0.00001</f>
        <v>1.0000000000000001E-5</v>
      </c>
      <c r="D277" s="17">
        <f t="shared" si="179"/>
        <v>1.9465252918287938E-2</v>
      </c>
      <c r="E277" s="17">
        <f t="shared" si="179"/>
        <v>1.0000000000000001E-5</v>
      </c>
      <c r="F277" s="17">
        <f t="shared" si="179"/>
        <v>1.0000000000000001E-5</v>
      </c>
      <c r="G277" s="17">
        <f t="shared" si="179"/>
        <v>1.0000000000000001E-5</v>
      </c>
      <c r="H277" s="17">
        <f t="shared" si="179"/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177"/>
        <v>8.8737830999390996E-4</v>
      </c>
      <c r="M277" s="17">
        <f t="shared" si="177"/>
        <v>6.9468922373915568E-2</v>
      </c>
      <c r="N277" s="17">
        <f t="shared" si="177"/>
        <v>8.8737830999390996E-4</v>
      </c>
      <c r="O277" s="17">
        <f t="shared" si="177"/>
        <v>8.8737830999390996E-4</v>
      </c>
      <c r="P277" s="17">
        <f t="shared" si="177"/>
        <v>8.8737830999390996E-4</v>
      </c>
      <c r="Q277" s="17">
        <f t="shared" si="177"/>
        <v>8.8737830999390996E-4</v>
      </c>
    </row>
    <row r="278" spans="1:17">
      <c r="A278" s="9">
        <v>4</v>
      </c>
      <c r="B278" s="15" t="s">
        <v>178</v>
      </c>
      <c r="C278" s="17">
        <f t="shared" ref="C278:H278" si="180">C290/C301*1000</f>
        <v>28.676470588235293</v>
      </c>
      <c r="D278" s="17">
        <f t="shared" si="180"/>
        <v>31.1284046692607</v>
      </c>
      <c r="E278" s="17">
        <f t="shared" si="180"/>
        <v>32.46492985971944</v>
      </c>
      <c r="F278" s="17">
        <f t="shared" si="180"/>
        <v>33.402061855670098</v>
      </c>
      <c r="G278" s="17">
        <f t="shared" si="180"/>
        <v>34.541577825159919</v>
      </c>
      <c r="H278" s="17">
        <f t="shared" si="180"/>
        <v>36.568848758465009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77"/>
        <v>0.9743579034374692</v>
      </c>
      <c r="M278" s="17">
        <f t="shared" si="177"/>
        <v>1.0210890239600274</v>
      </c>
      <c r="N278" s="17">
        <f t="shared" si="177"/>
        <v>1.0446812543753441</v>
      </c>
      <c r="O278" s="17">
        <f t="shared" si="177"/>
        <v>1.0603911040735976</v>
      </c>
      <c r="P278" s="17">
        <f t="shared" si="177"/>
        <v>1.0786347025152354</v>
      </c>
      <c r="Q278" s="17">
        <f t="shared" si="177"/>
        <v>1.1089523793364291</v>
      </c>
    </row>
    <row r="279" spans="1:17">
      <c r="A279" s="9">
        <v>5</v>
      </c>
      <c r="B279" s="15" t="s">
        <v>179</v>
      </c>
      <c r="C279" s="17">
        <f t="shared" ref="C279:H279" si="181">C291/C301*1000</f>
        <v>21.139705882352942</v>
      </c>
      <c r="D279" s="17">
        <f t="shared" si="181"/>
        <v>22.373540856031127</v>
      </c>
      <c r="E279" s="17">
        <f t="shared" si="181"/>
        <v>23.046092184368735</v>
      </c>
      <c r="F279" s="17">
        <f t="shared" si="181"/>
        <v>23.711340206185564</v>
      </c>
      <c r="G279" s="17">
        <f t="shared" si="181"/>
        <v>25.586353944562898</v>
      </c>
      <c r="H279" s="17">
        <f t="shared" si="181"/>
        <v>27.088036117381488</v>
      </c>
      <c r="I279" s="18">
        <f>Показатели!$E$6</f>
        <v>8</v>
      </c>
      <c r="J279" s="9">
        <v>5</v>
      </c>
      <c r="K279" s="15" t="s">
        <v>179</v>
      </c>
      <c r="L279" s="17">
        <f t="shared" si="177"/>
        <v>1.4302445448663159</v>
      </c>
      <c r="M279" s="17">
        <f t="shared" si="177"/>
        <v>1.4475325193205162</v>
      </c>
      <c r="N279" s="17">
        <f t="shared" si="177"/>
        <v>1.4562547120558014</v>
      </c>
      <c r="O279" s="17">
        <f t="shared" si="177"/>
        <v>1.4644428362066273</v>
      </c>
      <c r="P279" s="17">
        <f t="shared" si="177"/>
        <v>1.4854373474174218</v>
      </c>
      <c r="Q279" s="17">
        <f t="shared" si="177"/>
        <v>1.5003348663262481</v>
      </c>
    </row>
    <row r="280" spans="1:17">
      <c r="A280" s="9">
        <v>6</v>
      </c>
      <c r="B280" s="15" t="s">
        <v>180</v>
      </c>
      <c r="C280" s="17">
        <f t="shared" ref="C280:H280" si="182">(C292-C293)/C292*100</f>
        <v>4.8809203444564169</v>
      </c>
      <c r="D280" s="17">
        <f t="shared" si="182"/>
        <v>5.428843985777462</v>
      </c>
      <c r="E280" s="17">
        <f t="shared" si="182"/>
        <v>-1.7042028263548412</v>
      </c>
      <c r="F280" s="17">
        <f t="shared" si="182"/>
        <v>15.826656064591106</v>
      </c>
      <c r="G280" s="17">
        <f t="shared" si="182"/>
        <v>-4.1071247592986584</v>
      </c>
      <c r="H280" s="17">
        <f t="shared" si="182"/>
        <v>-0.60409468067601757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83">(ATAN((C280+2.4)/10)+3.1415/2)/3.1415*1.75</f>
        <v>1.2255748560774926</v>
      </c>
      <c r="M280" s="17">
        <f t="shared" si="183"/>
        <v>1.2450079458133461</v>
      </c>
      <c r="N280" s="17">
        <f t="shared" si="183"/>
        <v>0.91369761999473886</v>
      </c>
      <c r="O280" s="17">
        <f t="shared" si="183"/>
        <v>1.4704915976801902</v>
      </c>
      <c r="P280" s="17">
        <f t="shared" si="183"/>
        <v>0.78081109543131544</v>
      </c>
      <c r="Q280" s="17">
        <f t="shared" si="183"/>
        <v>0.97398727088619264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-28.056112224448899</v>
      </c>
      <c r="F281" s="17">
        <f>(F295-F294)/F301*1000</f>
        <v>-24.742268041237111</v>
      </c>
      <c r="G281" s="17">
        <f>(G295-G294)/G301*1000</f>
        <v>-31.982942430703627</v>
      </c>
      <c r="H281" s="17">
        <f>(H295-H294)/H301*1000</f>
        <v>-18.058690744920991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84">(ATAN(E281/10)+3.1415/2)/3.1415*1.75</f>
        <v>0.19070570613969931</v>
      </c>
      <c r="O281" s="17">
        <f t="shared" si="184"/>
        <v>0.21393664241360763</v>
      </c>
      <c r="P281" s="17">
        <f t="shared" si="184"/>
        <v>0.16878343238276763</v>
      </c>
      <c r="Q281" s="17">
        <f t="shared" si="184"/>
        <v>0.28168866956989436</v>
      </c>
    </row>
    <row r="282" spans="1:17">
      <c r="A282" s="9">
        <v>8</v>
      </c>
      <c r="B282" s="15" t="s">
        <v>182</v>
      </c>
      <c r="C282" s="17">
        <f t="shared" ref="C282:H282" si="185">(C296-C297)/C301*1000</f>
        <v>-42.279411764705884</v>
      </c>
      <c r="D282" s="17">
        <f t="shared" si="185"/>
        <v>-7.782101167315175</v>
      </c>
      <c r="E282" s="17">
        <f t="shared" si="185"/>
        <v>0</v>
      </c>
      <c r="F282" s="17">
        <f t="shared" si="185"/>
        <v>-8.247422680412372</v>
      </c>
      <c r="G282" s="17">
        <f t="shared" si="185"/>
        <v>-23.454157782515992</v>
      </c>
      <c r="H282" s="17">
        <f t="shared" si="185"/>
        <v>-15.80135440180587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0.12935307200479665</v>
      </c>
      <c r="M282" s="17">
        <f>(ATAN(D282/10)+3.1415/2)/3.1415*1.75</f>
        <v>0.50661010266699014</v>
      </c>
      <c r="N282" s="17">
        <f t="shared" si="184"/>
        <v>0.875</v>
      </c>
      <c r="O282" s="17">
        <f t="shared" si="184"/>
        <v>0.49082630164636543</v>
      </c>
      <c r="P282" s="17">
        <f t="shared" si="184"/>
        <v>0.22448283940565658</v>
      </c>
      <c r="Q282" s="17">
        <f t="shared" si="184"/>
        <v>0.31428313638140137</v>
      </c>
    </row>
    <row r="283" spans="1:17">
      <c r="A283" s="9">
        <v>9</v>
      </c>
      <c r="B283" s="15" t="s">
        <v>183</v>
      </c>
      <c r="C283" s="17">
        <f t="shared" ref="C283:H283" si="186">C298/C301*1000</f>
        <v>9.1911764705882355</v>
      </c>
      <c r="D283" s="17">
        <f t="shared" si="186"/>
        <v>9.7276264591439698</v>
      </c>
      <c r="E283" s="17">
        <f t="shared" si="186"/>
        <v>10.020040080160321</v>
      </c>
      <c r="F283" s="17">
        <f t="shared" si="186"/>
        <v>10.309278350515465</v>
      </c>
      <c r="G283" s="17">
        <f t="shared" si="186"/>
        <v>10.660980810234541</v>
      </c>
      <c r="H283" s="17">
        <f t="shared" si="186"/>
        <v>11.286681715575622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87">IF(C283/$I283&gt;1,2^((1-$I283/C283)/LN(10/3)),2^(-LOG($I283/C283,10/3)))</f>
        <v>1.6189206899545903</v>
      </c>
      <c r="M283" s="17">
        <f t="shared" si="187"/>
        <v>1.6273308157176563</v>
      </c>
      <c r="N283" s="17">
        <f t="shared" si="187"/>
        <v>1.6315522480920139</v>
      </c>
      <c r="O283" s="17">
        <f t="shared" si="187"/>
        <v>1.6355021310813531</v>
      </c>
      <c r="P283" s="17">
        <f t="shared" si="187"/>
        <v>1.6400279934948674</v>
      </c>
      <c r="Q283" s="17">
        <f t="shared" si="187"/>
        <v>1.6474092471804227</v>
      </c>
    </row>
    <row r="284" spans="1:17">
      <c r="A284" s="9">
        <v>10</v>
      </c>
      <c r="B284" s="15" t="s">
        <v>184</v>
      </c>
      <c r="C284" s="17">
        <f>C299/C301*100+0.0001</f>
        <v>1E-4</v>
      </c>
      <c r="D284" s="17">
        <f t="shared" ref="D284:H284" si="188">D299/D301*100+0.0001</f>
        <v>1E-4</v>
      </c>
      <c r="E284" s="17">
        <f t="shared" si="188"/>
        <v>1E-4</v>
      </c>
      <c r="F284" s="17">
        <f t="shared" si="188"/>
        <v>1E-4</v>
      </c>
      <c r="G284" s="17">
        <f t="shared" si="188"/>
        <v>1E-4</v>
      </c>
      <c r="H284" s="17">
        <f t="shared" si="188"/>
        <v>1E-4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87"/>
        <v>2.7935603045913963E-2</v>
      </c>
      <c r="M284" s="17">
        <f t="shared" si="187"/>
        <v>2.7935603045913963E-2</v>
      </c>
      <c r="N284" s="17">
        <f t="shared" si="187"/>
        <v>2.7935603045913963E-2</v>
      </c>
      <c r="O284" s="17">
        <f t="shared" si="187"/>
        <v>2.7935603045913963E-2</v>
      </c>
      <c r="P284" s="17">
        <f t="shared" si="187"/>
        <v>2.7935603045913963E-2</v>
      </c>
      <c r="Q284" s="17">
        <f t="shared" si="187"/>
        <v>2.7935603045913963E-2</v>
      </c>
    </row>
    <row r="285" spans="1:17">
      <c r="A285" s="9">
        <v>11</v>
      </c>
      <c r="B285" s="15" t="s">
        <v>185</v>
      </c>
      <c r="C285" s="17">
        <f t="shared" ref="C285:H285" si="189">C300/C301*1000</f>
        <v>20.22058823529412</v>
      </c>
      <c r="D285" s="17">
        <f t="shared" si="189"/>
        <v>21.40077821011673</v>
      </c>
      <c r="E285" s="17">
        <f t="shared" si="189"/>
        <v>16.032064128256511</v>
      </c>
      <c r="F285" s="17">
        <f t="shared" si="189"/>
        <v>6.1855670103092777</v>
      </c>
      <c r="G285" s="17">
        <f t="shared" si="189"/>
        <v>6.3965884861407245</v>
      </c>
      <c r="H285" s="17">
        <f t="shared" si="189"/>
        <v>6.7720090293453721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87"/>
        <v>1.5424277222572533</v>
      </c>
      <c r="M285" s="17">
        <f t="shared" si="187"/>
        <v>1.55458448803352</v>
      </c>
      <c r="N285" s="17">
        <f t="shared" si="187"/>
        <v>1.4861145279370493</v>
      </c>
      <c r="O285" s="17">
        <f t="shared" si="187"/>
        <v>1.1166640231204514</v>
      </c>
      <c r="P285" s="17">
        <f t="shared" si="187"/>
        <v>1.1339398182954332</v>
      </c>
      <c r="Q285" s="17">
        <f t="shared" si="187"/>
        <v>1.1625848613034453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5</v>
      </c>
      <c r="D287" s="17">
        <v>5</v>
      </c>
      <c r="E287" s="17">
        <v>4</v>
      </c>
      <c r="F287" s="17">
        <v>4</v>
      </c>
      <c r="G287" s="17">
        <v>4</v>
      </c>
      <c r="H287" s="17">
        <v>4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/>
      <c r="D288" s="17"/>
      <c r="E288" s="17"/>
      <c r="F288" s="17"/>
      <c r="G288" s="17"/>
      <c r="H288" s="17"/>
      <c r="K288" s="15" t="s">
        <v>187</v>
      </c>
      <c r="L288" s="17">
        <f t="shared" ref="L288:L293" si="190">L275</f>
        <v>1.3002112990325465</v>
      </c>
      <c r="M288" s="17">
        <f t="shared" ref="M288:M293" si="191">N275</f>
        <v>1.2418638882666142</v>
      </c>
      <c r="N288" s="17">
        <f t="shared" ref="N288:O298" si="192">P275</f>
        <v>1.2689664634373066</v>
      </c>
      <c r="O288" s="17">
        <f t="shared" si="192"/>
        <v>1.2929333500542652</v>
      </c>
    </row>
    <row r="289" spans="1:17">
      <c r="A289" s="9">
        <v>3</v>
      </c>
      <c r="B289" s="10" t="s">
        <v>189</v>
      </c>
      <c r="C289" s="17">
        <v>0</v>
      </c>
      <c r="D289" s="17">
        <v>0.01</v>
      </c>
      <c r="E289" s="17">
        <v>0</v>
      </c>
      <c r="F289" s="17">
        <v>0</v>
      </c>
      <c r="G289" s="17">
        <v>0</v>
      </c>
      <c r="H289" s="17">
        <v>0</v>
      </c>
      <c r="K289" s="15" t="s">
        <v>190</v>
      </c>
      <c r="L289" s="17">
        <f t="shared" si="190"/>
        <v>2.2413902232112648E-3</v>
      </c>
      <c r="M289" s="17">
        <f t="shared" si="191"/>
        <v>2.2413902232112648E-3</v>
      </c>
      <c r="N289" s="17">
        <f t="shared" si="192"/>
        <v>2.2413902232112648E-3</v>
      </c>
      <c r="O289" s="17">
        <f t="shared" si="192"/>
        <v>2.2413902232112648E-3</v>
      </c>
    </row>
    <row r="290" spans="1:17">
      <c r="A290" s="9">
        <v>4</v>
      </c>
      <c r="B290" s="10" t="s">
        <v>191</v>
      </c>
      <c r="C290" s="17">
        <v>15.6</v>
      </c>
      <c r="D290" s="17">
        <v>16</v>
      </c>
      <c r="E290" s="17">
        <v>16.2</v>
      </c>
      <c r="F290" s="17">
        <v>16.2</v>
      </c>
      <c r="G290" s="17">
        <v>16.2</v>
      </c>
      <c r="H290" s="17">
        <v>16.2</v>
      </c>
      <c r="K290" s="15" t="s">
        <v>192</v>
      </c>
      <c r="L290" s="17">
        <f t="shared" si="190"/>
        <v>8.8737830999390996E-4</v>
      </c>
      <c r="M290" s="17">
        <f t="shared" si="191"/>
        <v>8.8737830999390996E-4</v>
      </c>
      <c r="N290" s="17">
        <f t="shared" si="192"/>
        <v>8.8737830999390996E-4</v>
      </c>
      <c r="O290" s="17">
        <f t="shared" si="192"/>
        <v>8.8737830999390996E-4</v>
      </c>
    </row>
    <row r="291" spans="1:17">
      <c r="A291" s="9">
        <v>5</v>
      </c>
      <c r="B291" s="10" t="s">
        <v>193</v>
      </c>
      <c r="C291" s="17">
        <v>11.5</v>
      </c>
      <c r="D291" s="17">
        <v>11.5</v>
      </c>
      <c r="E291" s="17">
        <v>11.5</v>
      </c>
      <c r="F291" s="17">
        <v>11.5</v>
      </c>
      <c r="G291" s="17">
        <v>12</v>
      </c>
      <c r="H291" s="17">
        <v>12</v>
      </c>
      <c r="K291" s="15" t="s">
        <v>194</v>
      </c>
      <c r="L291" s="17">
        <f t="shared" si="190"/>
        <v>0.9743579034374692</v>
      </c>
      <c r="M291" s="17">
        <f t="shared" si="191"/>
        <v>1.0446812543753441</v>
      </c>
      <c r="N291" s="17">
        <f t="shared" si="192"/>
        <v>1.0786347025152354</v>
      </c>
      <c r="O291" s="17">
        <f t="shared" si="192"/>
        <v>1.1089523793364291</v>
      </c>
    </row>
    <row r="292" spans="1:17">
      <c r="A292" s="9">
        <v>6</v>
      </c>
      <c r="B292" s="10" t="s">
        <v>195</v>
      </c>
      <c r="C292" s="17">
        <v>2972.8</v>
      </c>
      <c r="D292" s="17">
        <v>2306.1999999999998</v>
      </c>
      <c r="E292" s="17">
        <v>3814.1</v>
      </c>
      <c r="F292" s="17">
        <v>3269.8</v>
      </c>
      <c r="G292" s="17">
        <v>3946.8</v>
      </c>
      <c r="H292" s="17">
        <v>4254.3</v>
      </c>
      <c r="K292" s="15" t="s">
        <v>196</v>
      </c>
      <c r="L292" s="17">
        <f t="shared" si="190"/>
        <v>1.4302445448663159</v>
      </c>
      <c r="M292" s="17">
        <f t="shared" si="191"/>
        <v>1.4562547120558014</v>
      </c>
      <c r="N292" s="17">
        <f t="shared" si="192"/>
        <v>1.4854373474174218</v>
      </c>
      <c r="O292" s="17">
        <f t="shared" si="192"/>
        <v>1.5003348663262481</v>
      </c>
    </row>
    <row r="293" spans="1:17">
      <c r="A293" s="9">
        <v>7</v>
      </c>
      <c r="B293" s="10" t="s">
        <v>197</v>
      </c>
      <c r="C293" s="17">
        <v>2827.7</v>
      </c>
      <c r="D293" s="17">
        <v>2181</v>
      </c>
      <c r="E293" s="17">
        <v>3879.1</v>
      </c>
      <c r="F293" s="17">
        <v>2752.3</v>
      </c>
      <c r="G293" s="17">
        <v>4108.8999999999996</v>
      </c>
      <c r="H293" s="17">
        <v>4280</v>
      </c>
      <c r="K293" s="15" t="s">
        <v>198</v>
      </c>
      <c r="L293" s="17">
        <f t="shared" si="190"/>
        <v>1.2255748560774926</v>
      </c>
      <c r="M293" s="17">
        <f t="shared" si="191"/>
        <v>0.91369761999473886</v>
      </c>
      <c r="N293" s="17">
        <f t="shared" si="192"/>
        <v>0.78081109543131544</v>
      </c>
      <c r="O293" s="17">
        <f t="shared" si="192"/>
        <v>0.97398727088619264</v>
      </c>
    </row>
    <row r="294" spans="1:17">
      <c r="A294" s="9">
        <v>8</v>
      </c>
      <c r="B294" s="10" t="s">
        <v>199</v>
      </c>
      <c r="C294" s="17"/>
      <c r="D294" s="17"/>
      <c r="E294" s="17">
        <v>15</v>
      </c>
      <c r="F294" s="17">
        <v>16</v>
      </c>
      <c r="G294" s="17">
        <v>16</v>
      </c>
      <c r="H294" s="17">
        <v>9</v>
      </c>
      <c r="K294" s="15" t="s">
        <v>200</v>
      </c>
      <c r="L294" s="17">
        <f>N281</f>
        <v>0.19070570613969931</v>
      </c>
      <c r="M294" s="17">
        <f>O281</f>
        <v>0.21393664241360763</v>
      </c>
      <c r="N294" s="17">
        <f t="shared" si="192"/>
        <v>0.16878343238276763</v>
      </c>
      <c r="O294" s="17">
        <f t="shared" si="192"/>
        <v>0.28168866956989436</v>
      </c>
    </row>
    <row r="295" spans="1:17">
      <c r="A295" s="9">
        <v>9</v>
      </c>
      <c r="B295" s="10" t="s">
        <v>201</v>
      </c>
      <c r="C295" s="17"/>
      <c r="D295" s="17"/>
      <c r="E295" s="17">
        <v>1</v>
      </c>
      <c r="F295" s="17">
        <v>4</v>
      </c>
      <c r="G295" s="17">
        <v>1</v>
      </c>
      <c r="H295" s="17">
        <v>1</v>
      </c>
      <c r="K295" s="15" t="s">
        <v>202</v>
      </c>
      <c r="L295" s="17">
        <f>L282</f>
        <v>0.12935307200479665</v>
      </c>
      <c r="M295" s="17">
        <f>N282</f>
        <v>0.875</v>
      </c>
      <c r="N295" s="17">
        <f t="shared" si="192"/>
        <v>0.22448283940565658</v>
      </c>
      <c r="O295" s="17">
        <f t="shared" si="192"/>
        <v>0.31428313638140137</v>
      </c>
    </row>
    <row r="296" spans="1:17">
      <c r="A296" s="9">
        <v>10</v>
      </c>
      <c r="B296" s="10" t="s">
        <v>203</v>
      </c>
      <c r="C296" s="17">
        <v>3</v>
      </c>
      <c r="D296" s="17">
        <v>8</v>
      </c>
      <c r="E296" s="17">
        <v>9</v>
      </c>
      <c r="F296" s="17">
        <v>6</v>
      </c>
      <c r="G296" s="17">
        <v>1</v>
      </c>
      <c r="H296" s="17">
        <v>4</v>
      </c>
      <c r="K296" s="15" t="s">
        <v>204</v>
      </c>
      <c r="L296" s="17">
        <f>L283</f>
        <v>1.6189206899545903</v>
      </c>
      <c r="M296" s="17">
        <f>N283</f>
        <v>1.6315522480920139</v>
      </c>
      <c r="N296" s="17">
        <f t="shared" si="192"/>
        <v>1.6400279934948674</v>
      </c>
      <c r="O296" s="17">
        <f t="shared" si="192"/>
        <v>1.6474092471804227</v>
      </c>
    </row>
    <row r="297" spans="1:17">
      <c r="A297" s="9">
        <v>11</v>
      </c>
      <c r="B297" s="10" t="s">
        <v>205</v>
      </c>
      <c r="C297" s="17">
        <v>26</v>
      </c>
      <c r="D297" s="17">
        <v>12</v>
      </c>
      <c r="E297" s="17">
        <v>9</v>
      </c>
      <c r="F297" s="17">
        <v>10</v>
      </c>
      <c r="G297" s="17">
        <v>12</v>
      </c>
      <c r="H297" s="17">
        <v>11</v>
      </c>
      <c r="K297" s="15" t="s">
        <v>206</v>
      </c>
      <c r="L297" s="17">
        <f>L284</f>
        <v>2.7935603045913963E-2</v>
      </c>
      <c r="M297" s="17">
        <f>N284</f>
        <v>2.7935603045913963E-2</v>
      </c>
      <c r="N297" s="17">
        <f t="shared" si="192"/>
        <v>2.7935603045913963E-2</v>
      </c>
      <c r="O297" s="17">
        <f t="shared" si="192"/>
        <v>2.7935603045913963E-2</v>
      </c>
    </row>
    <row r="298" spans="1:17">
      <c r="A298" s="9">
        <v>12</v>
      </c>
      <c r="B298" s="10" t="s">
        <v>207</v>
      </c>
      <c r="C298" s="17">
        <v>5</v>
      </c>
      <c r="D298" s="17">
        <v>5</v>
      </c>
      <c r="E298" s="17">
        <v>5</v>
      </c>
      <c r="F298" s="17">
        <v>5</v>
      </c>
      <c r="G298" s="17">
        <v>5</v>
      </c>
      <c r="H298" s="17">
        <v>5</v>
      </c>
      <c r="K298" s="15" t="s">
        <v>208</v>
      </c>
      <c r="L298" s="17">
        <f>L285</f>
        <v>1.5424277222572533</v>
      </c>
      <c r="M298" s="17">
        <f>N285</f>
        <v>1.4861145279370493</v>
      </c>
      <c r="N298" s="17">
        <f t="shared" si="192"/>
        <v>1.1339398182954332</v>
      </c>
      <c r="O298" s="17">
        <f t="shared" si="192"/>
        <v>1.1625848613034453</v>
      </c>
    </row>
    <row r="299" spans="1:17">
      <c r="A299" s="9">
        <v>13</v>
      </c>
      <c r="B299" s="10" t="s">
        <v>209</v>
      </c>
      <c r="C299" s="17"/>
      <c r="D299" s="17"/>
      <c r="E299" s="17"/>
      <c r="F299" s="17"/>
      <c r="G299" s="17"/>
      <c r="H299" s="17"/>
    </row>
    <row r="300" spans="1:17">
      <c r="A300" s="9">
        <v>14</v>
      </c>
      <c r="B300" s="10" t="s">
        <v>211</v>
      </c>
      <c r="C300" s="17">
        <v>11</v>
      </c>
      <c r="D300" s="17">
        <v>11</v>
      </c>
      <c r="E300" s="17">
        <v>8</v>
      </c>
      <c r="F300" s="17">
        <v>3</v>
      </c>
      <c r="G300" s="21">
        <v>3</v>
      </c>
      <c r="H300" s="21">
        <v>3</v>
      </c>
    </row>
    <row r="301" spans="1:17">
      <c r="A301" s="9">
        <v>15</v>
      </c>
      <c r="B301" s="10" t="s">
        <v>213</v>
      </c>
      <c r="C301" s="17">
        <v>544</v>
      </c>
      <c r="D301" s="17">
        <v>514</v>
      </c>
      <c r="E301" s="17">
        <v>499</v>
      </c>
      <c r="F301" s="17">
        <v>485</v>
      </c>
      <c r="G301" s="17">
        <v>469</v>
      </c>
      <c r="H301" s="17">
        <v>443</v>
      </c>
    </row>
    <row r="303" spans="1:17" ht="16">
      <c r="A303" s="20" t="s">
        <v>408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H305" si="193">C317/C331*1000</f>
        <v>7.259528130671506</v>
      </c>
      <c r="D305" s="17">
        <f t="shared" si="193"/>
        <v>7.3664825046040514</v>
      </c>
      <c r="E305" s="17">
        <f t="shared" si="193"/>
        <v>3.7383177570093458</v>
      </c>
      <c r="F305" s="17">
        <f t="shared" si="193"/>
        <v>3.7593984962406015</v>
      </c>
      <c r="G305" s="17">
        <f t="shared" si="193"/>
        <v>3.8610038610038613</v>
      </c>
      <c r="H305" s="17">
        <f t="shared" si="193"/>
        <v>3.992015968063872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194">IF(C305/$I305&gt;1,2^((1-$I305/C305)/LN(10/3)),2^(-LOG($I305/C305,10/3)))</f>
        <v>1.1962501688998146</v>
      </c>
      <c r="M305" s="17">
        <f t="shared" si="194"/>
        <v>1.2031570431429421</v>
      </c>
      <c r="N305" s="17">
        <f t="shared" si="194"/>
        <v>0.84584456455928392</v>
      </c>
      <c r="O305" s="17">
        <f t="shared" si="194"/>
        <v>0.84858734159721738</v>
      </c>
      <c r="P305" s="17">
        <f t="shared" si="194"/>
        <v>0.86171653383361357</v>
      </c>
      <c r="Q305" s="17">
        <f t="shared" si="194"/>
        <v>0.87843115624591339</v>
      </c>
    </row>
    <row r="306" spans="1:17">
      <c r="A306" s="9">
        <v>2</v>
      </c>
      <c r="B306" s="15" t="s">
        <v>176</v>
      </c>
      <c r="C306" s="17">
        <f t="shared" ref="C306:H306" si="195">C318/C331*1000</f>
        <v>9.0744101633393832</v>
      </c>
      <c r="D306" s="17">
        <f t="shared" si="195"/>
        <v>9.2081031307550649</v>
      </c>
      <c r="E306" s="17">
        <f t="shared" si="195"/>
        <v>9.3457943925233646</v>
      </c>
      <c r="F306" s="17">
        <f t="shared" si="195"/>
        <v>9.3984962406015029</v>
      </c>
      <c r="G306" s="17">
        <f t="shared" si="195"/>
        <v>9.6525096525096519</v>
      </c>
      <c r="H306" s="17">
        <f t="shared" si="195"/>
        <v>9.9800399201596814</v>
      </c>
      <c r="I306" s="18">
        <f>Показатели!$E$3</f>
        <v>4</v>
      </c>
      <c r="J306" s="9">
        <v>2</v>
      </c>
      <c r="K306" s="15" t="s">
        <v>176</v>
      </c>
      <c r="L306" s="17">
        <f t="shared" si="194"/>
        <v>1.3798030153526235</v>
      </c>
      <c r="M306" s="17">
        <f t="shared" si="194"/>
        <v>1.3848963966718191</v>
      </c>
      <c r="N306" s="17">
        <f t="shared" si="194"/>
        <v>1.3900085796119519</v>
      </c>
      <c r="O306" s="17">
        <f t="shared" si="194"/>
        <v>1.3919305096647003</v>
      </c>
      <c r="P306" s="17">
        <f t="shared" si="194"/>
        <v>1.40093471280475</v>
      </c>
      <c r="Q306" s="17">
        <f t="shared" si="194"/>
        <v>1.4119467306376128</v>
      </c>
    </row>
    <row r="307" spans="1:17">
      <c r="A307" s="9">
        <v>3</v>
      </c>
      <c r="B307" s="15" t="s">
        <v>177</v>
      </c>
      <c r="C307" s="17">
        <f t="shared" ref="C307:H307" si="196">C319/C331*1000+0.00001</f>
        <v>1.0000000000000001E-5</v>
      </c>
      <c r="D307" s="17">
        <f t="shared" si="196"/>
        <v>1.8426206261510127E-2</v>
      </c>
      <c r="E307" s="17">
        <f t="shared" si="196"/>
        <v>1.0000000000000001E-5</v>
      </c>
      <c r="F307" s="17">
        <f t="shared" si="196"/>
        <v>1.0000000000000001E-5</v>
      </c>
      <c r="G307" s="17">
        <f t="shared" si="196"/>
        <v>1.0000000000000001E-5</v>
      </c>
      <c r="H307" s="17">
        <f t="shared" si="196"/>
        <v>1.0000000000000001E-5</v>
      </c>
      <c r="I307" s="18">
        <f>Показатели!$E$4</f>
        <v>2</v>
      </c>
      <c r="J307" s="9">
        <v>3</v>
      </c>
      <c r="K307" s="15" t="s">
        <v>177</v>
      </c>
      <c r="L307" s="17">
        <f t="shared" si="194"/>
        <v>8.8737830999390996E-4</v>
      </c>
      <c r="M307" s="17">
        <f t="shared" si="194"/>
        <v>6.7309229332780718E-2</v>
      </c>
      <c r="N307" s="17">
        <f t="shared" si="194"/>
        <v>8.8737830999390996E-4</v>
      </c>
      <c r="O307" s="17">
        <f t="shared" si="194"/>
        <v>8.8737830999390996E-4</v>
      </c>
      <c r="P307" s="17">
        <f t="shared" si="194"/>
        <v>8.8737830999390996E-4</v>
      </c>
      <c r="Q307" s="17">
        <f t="shared" si="194"/>
        <v>8.8737830999390996E-4</v>
      </c>
    </row>
    <row r="308" spans="1:17">
      <c r="A308" s="9">
        <v>4</v>
      </c>
      <c r="B308" s="15" t="s">
        <v>178</v>
      </c>
      <c r="C308" s="17">
        <f t="shared" ref="C308:H308" si="197">C320/C331*1000</f>
        <v>53.176043557168782</v>
      </c>
      <c r="D308" s="17">
        <f t="shared" si="197"/>
        <v>55.248618784530386</v>
      </c>
      <c r="E308" s="17">
        <f t="shared" si="197"/>
        <v>54.953271028037385</v>
      </c>
      <c r="F308" s="17">
        <f t="shared" si="197"/>
        <v>55.263157894736842</v>
      </c>
      <c r="G308" s="17">
        <f t="shared" si="197"/>
        <v>56.756756756756751</v>
      </c>
      <c r="H308" s="17">
        <f t="shared" si="197"/>
        <v>58.682634730538922</v>
      </c>
      <c r="I308" s="18">
        <f>Показатели!$E$5</f>
        <v>30</v>
      </c>
      <c r="J308" s="9">
        <v>4</v>
      </c>
      <c r="K308" s="15" t="s">
        <v>178</v>
      </c>
      <c r="L308" s="17">
        <f t="shared" si="194"/>
        <v>1.2852048741471738</v>
      </c>
      <c r="M308" s="17">
        <f t="shared" si="194"/>
        <v>1.3009600678348063</v>
      </c>
      <c r="N308" s="17">
        <f t="shared" si="194"/>
        <v>1.2987760915491213</v>
      </c>
      <c r="O308" s="17">
        <f t="shared" si="194"/>
        <v>1.3010670700009941</v>
      </c>
      <c r="P308" s="17">
        <f t="shared" si="194"/>
        <v>1.3118118514330297</v>
      </c>
      <c r="Q308" s="17">
        <f t="shared" si="194"/>
        <v>1.3249784506793629</v>
      </c>
    </row>
    <row r="309" spans="1:17">
      <c r="A309" s="9">
        <v>5</v>
      </c>
      <c r="B309" s="15" t="s">
        <v>179</v>
      </c>
      <c r="C309" s="17">
        <f t="shared" ref="C309:H309" si="198">C321/C331*1000</f>
        <v>7.9854809437386578</v>
      </c>
      <c r="D309" s="17">
        <f t="shared" si="198"/>
        <v>8.1031307550644573</v>
      </c>
      <c r="E309" s="17">
        <f t="shared" si="198"/>
        <v>8.2242990654205617</v>
      </c>
      <c r="F309" s="17">
        <f t="shared" si="198"/>
        <v>9.9624060150375939</v>
      </c>
      <c r="G309" s="17">
        <f t="shared" si="198"/>
        <v>10.23166023166023</v>
      </c>
      <c r="H309" s="17">
        <f t="shared" si="198"/>
        <v>14.171656686626747</v>
      </c>
      <c r="I309" s="18">
        <f>Показатели!$E$6</f>
        <v>8</v>
      </c>
      <c r="J309" s="9">
        <v>5</v>
      </c>
      <c r="K309" s="15" t="s">
        <v>179</v>
      </c>
      <c r="L309" s="17">
        <f t="shared" si="194"/>
        <v>0.9989547395797137</v>
      </c>
      <c r="M309" s="17">
        <f t="shared" si="194"/>
        <v>1.0073542130918929</v>
      </c>
      <c r="N309" s="17">
        <f t="shared" si="194"/>
        <v>1.0158252770673322</v>
      </c>
      <c r="O309" s="17">
        <f t="shared" si="194"/>
        <v>1.1200858296569214</v>
      </c>
      <c r="P309" s="17">
        <f t="shared" si="194"/>
        <v>1.133796123118648</v>
      </c>
      <c r="Q309" s="17">
        <f t="shared" si="194"/>
        <v>1.2849509462105821</v>
      </c>
    </row>
    <row r="310" spans="1:17">
      <c r="A310" s="9">
        <v>6</v>
      </c>
      <c r="B310" s="15" t="s">
        <v>180</v>
      </c>
      <c r="C310" s="17">
        <f t="shared" ref="C310:H310" si="199">(C322-C323)/C322*100</f>
        <v>-4.4365495429140891</v>
      </c>
      <c r="D310" s="17">
        <f t="shared" si="199"/>
        <v>2.0083971778556937</v>
      </c>
      <c r="E310" s="17">
        <f t="shared" si="199"/>
        <v>13.399412628487518</v>
      </c>
      <c r="F310" s="17">
        <f t="shared" si="199"/>
        <v>17.953628141295702</v>
      </c>
      <c r="G310" s="17">
        <f t="shared" si="199"/>
        <v>-2.1094264996704135</v>
      </c>
      <c r="H310" s="17">
        <f t="shared" si="199"/>
        <v>-0.66054936186748259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200">(ATAN((C310+2.4)/10)+3.1415/2)/3.1415*1.75</f>
        <v>0.76308274767562945</v>
      </c>
      <c r="M310" s="17">
        <f t="shared" si="200"/>
        <v>1.1062964519919647</v>
      </c>
      <c r="N310" s="17">
        <f t="shared" si="200"/>
        <v>1.4356859276762486</v>
      </c>
      <c r="O310" s="17">
        <f t="shared" si="200"/>
        <v>1.4956316763111255</v>
      </c>
      <c r="P310" s="17">
        <f t="shared" si="200"/>
        <v>0.89118209718760788</v>
      </c>
      <c r="Q310" s="17">
        <f t="shared" si="200"/>
        <v>0.97093770989206907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-11.214953271028037</v>
      </c>
      <c r="F311" s="17">
        <f>(F325-F324)/F331*1000</f>
        <v>-16.917293233082706</v>
      </c>
      <c r="G311" s="17">
        <f>(G325-G324)/G331*1000</f>
        <v>-13.513513513513514</v>
      </c>
      <c r="H311" s="17">
        <f>(H325-H324)/H331*1000</f>
        <v>-11.976047904191617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201">(ATAN(E311/10)+3.1415/2)/3.1415*1.75</f>
        <v>0.40561986280150714</v>
      </c>
      <c r="O311" s="17">
        <f t="shared" si="201"/>
        <v>0.29736440514003765</v>
      </c>
      <c r="P311" s="17">
        <f t="shared" si="201"/>
        <v>0.35485978174164484</v>
      </c>
      <c r="Q311" s="17">
        <f t="shared" si="201"/>
        <v>0.38753169270072058</v>
      </c>
    </row>
    <row r="312" spans="1:17">
      <c r="A312" s="9">
        <v>8</v>
      </c>
      <c r="B312" s="15" t="s">
        <v>182</v>
      </c>
      <c r="C312" s="17">
        <f t="shared" ref="C312:H312" si="202">(C326-C327)/C331*1000</f>
        <v>0</v>
      </c>
      <c r="D312" s="17">
        <f t="shared" si="202"/>
        <v>3.6832412523020257</v>
      </c>
      <c r="E312" s="17">
        <f t="shared" si="202"/>
        <v>5.6074766355140184</v>
      </c>
      <c r="F312" s="17">
        <f t="shared" si="202"/>
        <v>-9.3984962406015029</v>
      </c>
      <c r="G312" s="17">
        <f t="shared" si="202"/>
        <v>-19.305019305019304</v>
      </c>
      <c r="H312" s="17">
        <f t="shared" si="202"/>
        <v>-3.992015968063872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0.875</v>
      </c>
      <c r="M312" s="17">
        <f>(ATAN(D312/10)+3.1415/2)/3.1415*1.75</f>
        <v>1.0715888343340274</v>
      </c>
      <c r="N312" s="17">
        <f t="shared" si="201"/>
        <v>1.1596889370751491</v>
      </c>
      <c r="O312" s="17">
        <f t="shared" si="201"/>
        <v>0.45475470280069252</v>
      </c>
      <c r="P312" s="17">
        <f t="shared" si="201"/>
        <v>0.26621690159567968</v>
      </c>
      <c r="Q312" s="17">
        <f t="shared" si="201"/>
        <v>0.66341911798189179</v>
      </c>
    </row>
    <row r="313" spans="1:17">
      <c r="A313" s="9">
        <v>9</v>
      </c>
      <c r="B313" s="15" t="s">
        <v>183</v>
      </c>
      <c r="C313" s="17">
        <f t="shared" ref="C313:H313" si="203">C328/C331*1000</f>
        <v>1.8148820326678765</v>
      </c>
      <c r="D313" s="17">
        <f t="shared" si="203"/>
        <v>1.8416206261510129</v>
      </c>
      <c r="E313" s="17">
        <f t="shared" si="203"/>
        <v>1.8691588785046729</v>
      </c>
      <c r="F313" s="17">
        <f t="shared" si="203"/>
        <v>1.8796992481203008</v>
      </c>
      <c r="G313" s="17">
        <f t="shared" si="203"/>
        <v>1.9305019305019306</v>
      </c>
      <c r="H313" s="17">
        <f t="shared" si="203"/>
        <v>1.996007984031936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204">IF(C313/$I313&gt;1,2^((1-$I313/C313)/LN(10/3)),2^(-LOG($I313/C313,10/3)))</f>
        <v>1.1050458612173717</v>
      </c>
      <c r="M313" s="17">
        <f t="shared" si="204"/>
        <v>1.1127066127968808</v>
      </c>
      <c r="N313" s="17">
        <f t="shared" si="204"/>
        <v>1.120420472683314</v>
      </c>
      <c r="O313" s="17">
        <f t="shared" si="204"/>
        <v>1.1233269371898515</v>
      </c>
      <c r="P313" s="17">
        <f t="shared" si="204"/>
        <v>1.1369904452693325</v>
      </c>
      <c r="Q313" s="17">
        <f t="shared" si="204"/>
        <v>1.1538054722775035</v>
      </c>
    </row>
    <row r="314" spans="1:17">
      <c r="A314" s="9">
        <v>10</v>
      </c>
      <c r="B314" s="15" t="s">
        <v>184</v>
      </c>
      <c r="C314" s="17">
        <f t="shared" ref="C314:H314" si="205">C329/C331*100</f>
        <v>0.18148820326678766</v>
      </c>
      <c r="D314" s="17">
        <f t="shared" si="205"/>
        <v>0.18416206261510129</v>
      </c>
      <c r="E314" s="17">
        <f t="shared" si="205"/>
        <v>0.18691588785046731</v>
      </c>
      <c r="F314" s="17">
        <f t="shared" si="205"/>
        <v>0.18796992481203006</v>
      </c>
      <c r="G314" s="17">
        <f t="shared" si="205"/>
        <v>0.19305019305019305</v>
      </c>
      <c r="H314" s="17">
        <f t="shared" si="205"/>
        <v>0.19960079840319359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204"/>
        <v>1.5175644397824999</v>
      </c>
      <c r="M314" s="17">
        <f t="shared" si="204"/>
        <v>1.5210632152589725</v>
      </c>
      <c r="N314" s="17">
        <f t="shared" si="204"/>
        <v>1.5245700572329948</v>
      </c>
      <c r="O314" s="17">
        <f t="shared" si="204"/>
        <v>1.5258872064115596</v>
      </c>
      <c r="P314" s="17">
        <f t="shared" si="204"/>
        <v>1.5320489646809508</v>
      </c>
      <c r="Q314" s="17">
        <f t="shared" si="204"/>
        <v>1.5395645605423711</v>
      </c>
    </row>
    <row r="315" spans="1:17">
      <c r="A315" s="9">
        <v>11</v>
      </c>
      <c r="B315" s="15" t="s">
        <v>185</v>
      </c>
      <c r="C315" s="17">
        <f t="shared" ref="C315:H315" si="206">C330/C331*1000</f>
        <v>9.0744101633393832</v>
      </c>
      <c r="D315" s="17">
        <f t="shared" si="206"/>
        <v>9.2081031307550649</v>
      </c>
      <c r="E315" s="17">
        <f t="shared" si="206"/>
        <v>7.4766355140186915</v>
      </c>
      <c r="F315" s="17">
        <f t="shared" si="206"/>
        <v>1.8796992481203008</v>
      </c>
      <c r="G315" s="17">
        <f t="shared" si="206"/>
        <v>1.9305019305019306</v>
      </c>
      <c r="H315" s="17">
        <f t="shared" si="206"/>
        <v>1.996007984031936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204"/>
        <v>1.2949819702653436</v>
      </c>
      <c r="M315" s="17">
        <f t="shared" si="204"/>
        <v>1.3009600678348063</v>
      </c>
      <c r="N315" s="17">
        <f t="shared" si="204"/>
        <v>1.2101037960945962</v>
      </c>
      <c r="O315" s="17">
        <f t="shared" si="204"/>
        <v>0.56936212104802142</v>
      </c>
      <c r="P315" s="17">
        <f t="shared" si="204"/>
        <v>0.57817119039531062</v>
      </c>
      <c r="Q315" s="17">
        <f t="shared" si="204"/>
        <v>0.58938591444630983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4</v>
      </c>
      <c r="D317" s="17">
        <v>4</v>
      </c>
      <c r="E317" s="17">
        <v>2</v>
      </c>
      <c r="F317" s="17">
        <v>2</v>
      </c>
      <c r="G317" s="17">
        <v>2</v>
      </c>
      <c r="H317" s="17">
        <v>2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5</v>
      </c>
      <c r="D318" s="17">
        <v>5</v>
      </c>
      <c r="E318" s="17">
        <v>5</v>
      </c>
      <c r="F318" s="17">
        <v>5</v>
      </c>
      <c r="G318" s="17">
        <v>5</v>
      </c>
      <c r="H318" s="17">
        <v>5</v>
      </c>
      <c r="K318" s="15" t="s">
        <v>187</v>
      </c>
      <c r="L318" s="17">
        <f t="shared" ref="L318:L323" si="207">L305</f>
        <v>1.1962501688998146</v>
      </c>
      <c r="M318" s="17">
        <f t="shared" ref="M318:M323" si="208">N305</f>
        <v>0.84584456455928392</v>
      </c>
      <c r="N318" s="17">
        <f t="shared" ref="N318:O328" si="209">P305</f>
        <v>0.86171653383361357</v>
      </c>
      <c r="O318" s="17">
        <f t="shared" si="209"/>
        <v>0.87843115624591339</v>
      </c>
    </row>
    <row r="319" spans="1:17">
      <c r="A319" s="9">
        <v>3</v>
      </c>
      <c r="B319" s="10" t="s">
        <v>189</v>
      </c>
      <c r="C319" s="17">
        <v>0</v>
      </c>
      <c r="D319" s="17">
        <v>0.01</v>
      </c>
      <c r="E319" s="17">
        <v>0</v>
      </c>
      <c r="F319" s="17">
        <v>0</v>
      </c>
      <c r="G319" s="17">
        <v>0</v>
      </c>
      <c r="H319" s="17">
        <v>0</v>
      </c>
      <c r="K319" s="15" t="s">
        <v>190</v>
      </c>
      <c r="L319" s="17">
        <f t="shared" si="207"/>
        <v>1.3798030153526235</v>
      </c>
      <c r="M319" s="17">
        <f t="shared" si="208"/>
        <v>1.3900085796119519</v>
      </c>
      <c r="N319" s="17">
        <f t="shared" si="209"/>
        <v>1.40093471280475</v>
      </c>
      <c r="O319" s="17">
        <f t="shared" si="209"/>
        <v>1.4119467306376128</v>
      </c>
    </row>
    <row r="320" spans="1:17">
      <c r="A320" s="9">
        <v>4</v>
      </c>
      <c r="B320" s="10" t="s">
        <v>191</v>
      </c>
      <c r="C320" s="17">
        <v>29.3</v>
      </c>
      <c r="D320" s="17">
        <v>30</v>
      </c>
      <c r="E320" s="17">
        <v>29.4</v>
      </c>
      <c r="F320" s="17">
        <v>29.4</v>
      </c>
      <c r="G320" s="17">
        <v>29.4</v>
      </c>
      <c r="H320" s="17">
        <v>29.4</v>
      </c>
      <c r="K320" s="15" t="s">
        <v>192</v>
      </c>
      <c r="L320" s="17">
        <f t="shared" si="207"/>
        <v>8.8737830999390996E-4</v>
      </c>
      <c r="M320" s="17">
        <f t="shared" si="208"/>
        <v>8.8737830999390996E-4</v>
      </c>
      <c r="N320" s="17">
        <f t="shared" si="209"/>
        <v>8.8737830999390996E-4</v>
      </c>
      <c r="O320" s="17">
        <f t="shared" si="209"/>
        <v>8.8737830999390996E-4</v>
      </c>
    </row>
    <row r="321" spans="1:17">
      <c r="A321" s="9">
        <v>5</v>
      </c>
      <c r="B321" s="10" t="s">
        <v>193</v>
      </c>
      <c r="C321" s="17">
        <v>4.4000000000000004</v>
      </c>
      <c r="D321" s="17">
        <v>4.4000000000000004</v>
      </c>
      <c r="E321" s="17">
        <v>4.4000000000000004</v>
      </c>
      <c r="F321" s="17">
        <v>5.3</v>
      </c>
      <c r="G321" s="17">
        <v>5.3</v>
      </c>
      <c r="H321" s="17">
        <v>7.1</v>
      </c>
      <c r="K321" s="15" t="s">
        <v>194</v>
      </c>
      <c r="L321" s="17">
        <f t="shared" si="207"/>
        <v>1.2852048741471738</v>
      </c>
      <c r="M321" s="17">
        <f t="shared" si="208"/>
        <v>1.2987760915491213</v>
      </c>
      <c r="N321" s="17">
        <f t="shared" si="209"/>
        <v>1.3118118514330297</v>
      </c>
      <c r="O321" s="17">
        <f t="shared" si="209"/>
        <v>1.3249784506793629</v>
      </c>
    </row>
    <row r="322" spans="1:17">
      <c r="A322" s="9">
        <v>6</v>
      </c>
      <c r="B322" s="10" t="s">
        <v>195</v>
      </c>
      <c r="C322" s="17">
        <v>2308.1</v>
      </c>
      <c r="D322" s="17">
        <v>2310.3000000000002</v>
      </c>
      <c r="E322" s="17">
        <v>2724</v>
      </c>
      <c r="F322" s="17">
        <v>3394.3</v>
      </c>
      <c r="G322" s="17">
        <v>4854.3999999999996</v>
      </c>
      <c r="H322" s="17">
        <v>6691.4</v>
      </c>
      <c r="K322" s="15" t="s">
        <v>196</v>
      </c>
      <c r="L322" s="17">
        <f t="shared" si="207"/>
        <v>0.9989547395797137</v>
      </c>
      <c r="M322" s="17">
        <f t="shared" si="208"/>
        <v>1.0158252770673322</v>
      </c>
      <c r="N322" s="17">
        <f t="shared" si="209"/>
        <v>1.133796123118648</v>
      </c>
      <c r="O322" s="17">
        <f t="shared" si="209"/>
        <v>1.2849509462105821</v>
      </c>
    </row>
    <row r="323" spans="1:17">
      <c r="A323" s="9">
        <v>7</v>
      </c>
      <c r="B323" s="10" t="s">
        <v>197</v>
      </c>
      <c r="C323" s="17">
        <v>2410.5</v>
      </c>
      <c r="D323" s="17">
        <v>2263.9</v>
      </c>
      <c r="E323" s="17">
        <v>2359</v>
      </c>
      <c r="F323" s="17">
        <v>2784.9</v>
      </c>
      <c r="G323" s="17">
        <v>4956.8</v>
      </c>
      <c r="H323" s="17">
        <v>6735.6</v>
      </c>
      <c r="K323" s="15" t="s">
        <v>198</v>
      </c>
      <c r="L323" s="17">
        <f t="shared" si="207"/>
        <v>0.76308274767562945</v>
      </c>
      <c r="M323" s="17">
        <f t="shared" si="208"/>
        <v>1.4356859276762486</v>
      </c>
      <c r="N323" s="17">
        <f t="shared" si="209"/>
        <v>0.89118209718760788</v>
      </c>
      <c r="O323" s="17">
        <f t="shared" si="209"/>
        <v>0.97093770989206907</v>
      </c>
    </row>
    <row r="324" spans="1:17">
      <c r="A324" s="9">
        <v>8</v>
      </c>
      <c r="B324" s="10" t="s">
        <v>199</v>
      </c>
      <c r="C324" s="17"/>
      <c r="D324" s="17"/>
      <c r="E324" s="17">
        <v>6</v>
      </c>
      <c r="F324" s="17">
        <v>11</v>
      </c>
      <c r="G324" s="17">
        <v>8</v>
      </c>
      <c r="H324" s="17">
        <v>9</v>
      </c>
      <c r="K324" s="15" t="s">
        <v>200</v>
      </c>
      <c r="L324" s="17">
        <f>N311</f>
        <v>0.40561986280150714</v>
      </c>
      <c r="M324" s="17">
        <f>O311</f>
        <v>0.29736440514003765</v>
      </c>
      <c r="N324" s="17">
        <f t="shared" si="209"/>
        <v>0.35485978174164484</v>
      </c>
      <c r="O324" s="17">
        <f t="shared" si="209"/>
        <v>0.38753169270072058</v>
      </c>
    </row>
    <row r="325" spans="1:17">
      <c r="A325" s="9">
        <v>9</v>
      </c>
      <c r="B325" s="10" t="s">
        <v>201</v>
      </c>
      <c r="C325" s="17"/>
      <c r="D325" s="17"/>
      <c r="E325" s="17"/>
      <c r="F325" s="17">
        <v>2</v>
      </c>
      <c r="G325" s="17">
        <v>1</v>
      </c>
      <c r="H325" s="17">
        <v>3</v>
      </c>
      <c r="K325" s="15" t="s">
        <v>202</v>
      </c>
      <c r="L325" s="17">
        <f>L312</f>
        <v>0.875</v>
      </c>
      <c r="M325" s="17">
        <f>N312</f>
        <v>1.1596889370751491</v>
      </c>
      <c r="N325" s="17">
        <f t="shared" si="209"/>
        <v>0.26621690159567968</v>
      </c>
      <c r="O325" s="17">
        <f t="shared" si="209"/>
        <v>0.66341911798189179</v>
      </c>
    </row>
    <row r="326" spans="1:17">
      <c r="A326" s="9">
        <v>10</v>
      </c>
      <c r="B326" s="10" t="s">
        <v>203</v>
      </c>
      <c r="C326" s="17">
        <v>14</v>
      </c>
      <c r="D326" s="17">
        <v>20</v>
      </c>
      <c r="E326" s="17">
        <v>28</v>
      </c>
      <c r="F326" s="17">
        <v>15</v>
      </c>
      <c r="G326" s="17">
        <v>18</v>
      </c>
      <c r="H326" s="17">
        <v>11</v>
      </c>
      <c r="K326" s="15" t="s">
        <v>204</v>
      </c>
      <c r="L326" s="17">
        <f>L313</f>
        <v>1.1050458612173717</v>
      </c>
      <c r="M326" s="17">
        <f>N313</f>
        <v>1.120420472683314</v>
      </c>
      <c r="N326" s="17">
        <f t="shared" si="209"/>
        <v>1.1369904452693325</v>
      </c>
      <c r="O326" s="17">
        <f t="shared" si="209"/>
        <v>1.1538054722775035</v>
      </c>
    </row>
    <row r="327" spans="1:17">
      <c r="A327" s="9">
        <v>11</v>
      </c>
      <c r="B327" s="10" t="s">
        <v>205</v>
      </c>
      <c r="C327" s="17">
        <v>14</v>
      </c>
      <c r="D327" s="17">
        <v>18</v>
      </c>
      <c r="E327" s="17">
        <v>25</v>
      </c>
      <c r="F327" s="17">
        <v>20</v>
      </c>
      <c r="G327" s="17">
        <v>28</v>
      </c>
      <c r="H327" s="17">
        <v>13</v>
      </c>
      <c r="K327" s="15" t="s">
        <v>206</v>
      </c>
      <c r="L327" s="17">
        <f>L314</f>
        <v>1.5175644397824999</v>
      </c>
      <c r="M327" s="17">
        <f>N314</f>
        <v>1.5245700572329948</v>
      </c>
      <c r="N327" s="17">
        <f t="shared" si="209"/>
        <v>1.5320489646809508</v>
      </c>
      <c r="O327" s="17">
        <f t="shared" si="209"/>
        <v>1.5395645605423711</v>
      </c>
    </row>
    <row r="328" spans="1:17">
      <c r="A328" s="9">
        <v>12</v>
      </c>
      <c r="B328" s="10" t="s">
        <v>207</v>
      </c>
      <c r="C328" s="17">
        <v>1</v>
      </c>
      <c r="D328" s="17">
        <v>1</v>
      </c>
      <c r="E328" s="17">
        <v>1</v>
      </c>
      <c r="F328" s="17">
        <v>1</v>
      </c>
      <c r="G328" s="17">
        <v>1</v>
      </c>
      <c r="H328" s="17">
        <v>1</v>
      </c>
      <c r="K328" s="15" t="s">
        <v>208</v>
      </c>
      <c r="L328" s="17">
        <f>L315</f>
        <v>1.2949819702653436</v>
      </c>
      <c r="M328" s="17">
        <f>N315</f>
        <v>1.2101037960945962</v>
      </c>
      <c r="N328" s="17">
        <f t="shared" si="209"/>
        <v>0.57817119039531062</v>
      </c>
      <c r="O328" s="17">
        <f t="shared" si="209"/>
        <v>0.58938591444630983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7">
      <c r="A330" s="9">
        <v>14</v>
      </c>
      <c r="B330" s="10" t="s">
        <v>211</v>
      </c>
      <c r="C330" s="17">
        <v>5</v>
      </c>
      <c r="D330" s="17">
        <v>5</v>
      </c>
      <c r="E330" s="17">
        <v>4</v>
      </c>
      <c r="F330" s="17">
        <v>1</v>
      </c>
      <c r="G330" s="21">
        <v>1</v>
      </c>
      <c r="H330" s="21">
        <v>1</v>
      </c>
    </row>
    <row r="331" spans="1:17">
      <c r="A331" s="9">
        <v>15</v>
      </c>
      <c r="B331" s="10" t="s">
        <v>213</v>
      </c>
      <c r="C331" s="17">
        <v>551</v>
      </c>
      <c r="D331" s="17">
        <v>543</v>
      </c>
      <c r="E331" s="17">
        <v>535</v>
      </c>
      <c r="F331" s="17">
        <v>532</v>
      </c>
      <c r="G331" s="17">
        <v>518</v>
      </c>
      <c r="H331" s="17">
        <v>501</v>
      </c>
    </row>
    <row r="333" spans="1:17" ht="16">
      <c r="A333" s="20" t="s">
        <v>409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H335" si="210">C347/C361*1000</f>
        <v>26.382978723404253</v>
      </c>
      <c r="D335" s="17">
        <f t="shared" si="210"/>
        <v>29.126213592233011</v>
      </c>
      <c r="E335" s="17">
        <f t="shared" si="210"/>
        <v>25.157232704402517</v>
      </c>
      <c r="F335" s="17">
        <f t="shared" si="210"/>
        <v>31.510658016682111</v>
      </c>
      <c r="G335" s="17">
        <f t="shared" si="210"/>
        <v>32.045240339302545</v>
      </c>
      <c r="H335" s="17">
        <f t="shared" si="210"/>
        <v>14.840680925360104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211">IF(C335/$I335&gt;1,2^((1-$I335/C335)/LN(10/3)),2^(-LOG($I335/C335,10/3)))</f>
        <v>1.5945778860848756</v>
      </c>
      <c r="M335" s="17">
        <f t="shared" si="211"/>
        <v>1.6110486228680301</v>
      </c>
      <c r="N335" s="17">
        <f t="shared" si="211"/>
        <v>1.5861234536286954</v>
      </c>
      <c r="O335" s="17">
        <f t="shared" si="211"/>
        <v>1.6231422931398558</v>
      </c>
      <c r="P335" s="17">
        <f t="shared" si="211"/>
        <v>1.625617776065728</v>
      </c>
      <c r="Q335" s="17">
        <f t="shared" si="211"/>
        <v>1.4648471938657444</v>
      </c>
    </row>
    <row r="336" spans="1:17">
      <c r="A336" s="9">
        <v>2</v>
      </c>
      <c r="B336" s="15" t="s">
        <v>176</v>
      </c>
      <c r="C336" s="17">
        <f t="shared" ref="C336:H336" si="212">C348/C361*1000</f>
        <v>7.6595744680851059</v>
      </c>
      <c r="D336" s="17">
        <f t="shared" si="212"/>
        <v>7.9435127978817288</v>
      </c>
      <c r="E336" s="17">
        <f t="shared" si="212"/>
        <v>8.0862533692722369</v>
      </c>
      <c r="F336" s="17">
        <f t="shared" si="212"/>
        <v>9.2678405931417966</v>
      </c>
      <c r="G336" s="17">
        <f t="shared" si="212"/>
        <v>10.367577756833176</v>
      </c>
      <c r="H336" s="17">
        <f t="shared" si="212"/>
        <v>4.8013967699694451</v>
      </c>
      <c r="I336" s="18">
        <f>Показатели!$E$3</f>
        <v>4</v>
      </c>
      <c r="J336" s="9">
        <v>2</v>
      </c>
      <c r="K336" s="15" t="s">
        <v>176</v>
      </c>
      <c r="L336" s="17">
        <f t="shared" si="211"/>
        <v>1.3166157493010016</v>
      </c>
      <c r="M336" s="17">
        <f t="shared" si="211"/>
        <v>1.3308413400515435</v>
      </c>
      <c r="N336" s="17">
        <f t="shared" si="211"/>
        <v>1.3376693518880751</v>
      </c>
      <c r="O336" s="17">
        <f t="shared" si="211"/>
        <v>1.3871306591412591</v>
      </c>
      <c r="P336" s="17">
        <f t="shared" si="211"/>
        <v>1.4241778420105609</v>
      </c>
      <c r="Q336" s="17">
        <f t="shared" si="211"/>
        <v>1.1008607143420188</v>
      </c>
    </row>
    <row r="337" spans="1:17">
      <c r="A337" s="9">
        <v>3</v>
      </c>
      <c r="B337" s="15" t="s">
        <v>177</v>
      </c>
      <c r="C337" s="17">
        <f>C349/C361*1000+0.00001</f>
        <v>1.0000000000000001E-5</v>
      </c>
      <c r="D337" s="17">
        <f>D349/D361*1000+0.00001</f>
        <v>0.60901264783759912</v>
      </c>
      <c r="E337" s="17">
        <f>E349/E361*1000+0.00001</f>
        <v>0.26955177897574123</v>
      </c>
      <c r="F337" s="17">
        <f>F349/F361*1000+0.00001</f>
        <v>9.2688405931417972E-2</v>
      </c>
      <c r="G337" s="17">
        <f>G349/G361*1000</f>
        <v>9.4250706880301613E-2</v>
      </c>
      <c r="H337" s="17">
        <f>H349/H361*1000</f>
        <v>4.3649061545176782E-2</v>
      </c>
      <c r="I337" s="18">
        <f>Показатели!$E$4</f>
        <v>2</v>
      </c>
      <c r="J337" s="9">
        <v>3</v>
      </c>
      <c r="K337" s="15" t="s">
        <v>177</v>
      </c>
      <c r="L337" s="17">
        <f t="shared" si="211"/>
        <v>8.8737830999390996E-4</v>
      </c>
      <c r="M337" s="17">
        <f t="shared" si="211"/>
        <v>0.50431026150680247</v>
      </c>
      <c r="N337" s="17">
        <f t="shared" si="211"/>
        <v>0.31543019323295346</v>
      </c>
      <c r="O337" s="17">
        <f t="shared" si="211"/>
        <v>0.17060484506845935</v>
      </c>
      <c r="P337" s="17">
        <f t="shared" si="211"/>
        <v>0.17225451123930352</v>
      </c>
      <c r="Q337" s="17">
        <f t="shared" si="211"/>
        <v>0.11058671146089226</v>
      </c>
    </row>
    <row r="338" spans="1:17">
      <c r="A338" s="9">
        <v>4</v>
      </c>
      <c r="B338" s="15" t="s">
        <v>178</v>
      </c>
      <c r="C338" s="17">
        <f t="shared" ref="C338:H338" si="213">C350/C361*1000</f>
        <v>70.893617021276597</v>
      </c>
      <c r="D338" s="17">
        <f t="shared" si="213"/>
        <v>74.139452780229476</v>
      </c>
      <c r="E338" s="17">
        <f t="shared" si="213"/>
        <v>75.292003593890371</v>
      </c>
      <c r="F338" s="17">
        <f t="shared" si="213"/>
        <v>119.09175162187211</v>
      </c>
      <c r="G338" s="17">
        <f t="shared" si="213"/>
        <v>145.24033930254475</v>
      </c>
      <c r="H338" s="17">
        <f t="shared" si="213"/>
        <v>76.211261457878649</v>
      </c>
      <c r="I338" s="18">
        <f>Показатели!$E$5</f>
        <v>30</v>
      </c>
      <c r="J338" s="9">
        <v>4</v>
      </c>
      <c r="K338" s="15" t="s">
        <v>178</v>
      </c>
      <c r="L338" s="17">
        <f t="shared" si="211"/>
        <v>1.39387975894733</v>
      </c>
      <c r="M338" s="17">
        <f t="shared" si="211"/>
        <v>1.4088263971728856</v>
      </c>
      <c r="N338" s="17">
        <f t="shared" si="211"/>
        <v>1.4138593628219576</v>
      </c>
      <c r="O338" s="17">
        <f t="shared" si="211"/>
        <v>1.5383183080747085</v>
      </c>
      <c r="P338" s="17">
        <f t="shared" si="211"/>
        <v>1.5790129873235574</v>
      </c>
      <c r="Q338" s="17">
        <f t="shared" si="211"/>
        <v>1.4177768408708966</v>
      </c>
    </row>
    <row r="339" spans="1:17">
      <c r="A339" s="9">
        <v>5</v>
      </c>
      <c r="B339" s="15" t="s">
        <v>179</v>
      </c>
      <c r="C339" s="17">
        <f t="shared" ref="C339:H339" si="214">C351/C361*1000</f>
        <v>21.276595744680851</v>
      </c>
      <c r="D339" s="17">
        <f t="shared" si="214"/>
        <v>21.977052074139451</v>
      </c>
      <c r="E339" s="17">
        <f t="shared" si="214"/>
        <v>25.786163522012576</v>
      </c>
      <c r="F339" s="17">
        <f t="shared" si="214"/>
        <v>26.598702502316961</v>
      </c>
      <c r="G339" s="17">
        <f t="shared" si="214"/>
        <v>27.332704995287468</v>
      </c>
      <c r="H339" s="17">
        <f t="shared" si="214"/>
        <v>12.658227848101266</v>
      </c>
      <c r="I339" s="18">
        <f>Показатели!$E$6</f>
        <v>8</v>
      </c>
      <c r="J339" s="9">
        <v>5</v>
      </c>
      <c r="K339" s="15" t="s">
        <v>179</v>
      </c>
      <c r="L339" s="17">
        <f t="shared" si="211"/>
        <v>1.4322507886104723</v>
      </c>
      <c r="M339" s="17">
        <f t="shared" si="211"/>
        <v>1.4421665567291</v>
      </c>
      <c r="N339" s="17">
        <f t="shared" si="211"/>
        <v>1.4875107192455603</v>
      </c>
      <c r="O339" s="17">
        <f t="shared" si="211"/>
        <v>1.4956491607782123</v>
      </c>
      <c r="P339" s="17">
        <f t="shared" si="211"/>
        <v>1.5026201289224936</v>
      </c>
      <c r="Q339" s="17">
        <f t="shared" si="211"/>
        <v>1.2359794398079873</v>
      </c>
    </row>
    <row r="340" spans="1:17">
      <c r="A340" s="9">
        <v>6</v>
      </c>
      <c r="B340" s="15" t="s">
        <v>180</v>
      </c>
      <c r="C340" s="17">
        <f t="shared" ref="C340:H340" si="215">(C352-C353)/C352*100</f>
        <v>3.7537806184077227</v>
      </c>
      <c r="D340" s="17">
        <f t="shared" si="215"/>
        <v>-2.9030279238857504</v>
      </c>
      <c r="E340" s="17">
        <f t="shared" si="215"/>
        <v>0.81143487362863675</v>
      </c>
      <c r="F340" s="17">
        <f t="shared" si="215"/>
        <v>0.56815944424837361</v>
      </c>
      <c r="G340" s="17">
        <f t="shared" si="215"/>
        <v>2.2142298400728384</v>
      </c>
      <c r="H340" s="17">
        <f t="shared" si="215"/>
        <v>-2.6078874196702806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216">(ATAN((C340+2.4)/10)+3.1415/2)/3.1415*1.75</f>
        <v>1.1823015759669682</v>
      </c>
      <c r="M340" s="17">
        <f t="shared" si="216"/>
        <v>0.84700198956486838</v>
      </c>
      <c r="N340" s="17">
        <f t="shared" si="216"/>
        <v>1.0481003577685555</v>
      </c>
      <c r="O340" s="17">
        <f t="shared" si="216"/>
        <v>1.0357298759387199</v>
      </c>
      <c r="P340" s="17">
        <f t="shared" si="216"/>
        <v>1.1158234927474251</v>
      </c>
      <c r="Q340" s="17">
        <f t="shared" si="216"/>
        <v>0.86342111763342877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-36.837376460017964</v>
      </c>
      <c r="F341" s="17">
        <f>(F355-F354)/F361*1000</f>
        <v>-31.510658016682111</v>
      </c>
      <c r="G341" s="17">
        <f>(G355-G354)/G361*1000</f>
        <v>-49.952874646559849</v>
      </c>
      <c r="H341" s="17">
        <f>(H355-H354)/H361*1000</f>
        <v>-19.642077695329551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217">(ATAN(E341/10)+3.1415/2)/3.1415*1.75</f>
        <v>0.14763670985403232</v>
      </c>
      <c r="O341" s="17">
        <f t="shared" si="217"/>
        <v>0.17115829893061493</v>
      </c>
      <c r="P341" s="17">
        <f t="shared" si="217"/>
        <v>0.11003617235011683</v>
      </c>
      <c r="Q341" s="17">
        <f t="shared" si="217"/>
        <v>0.26229866556519482</v>
      </c>
    </row>
    <row r="342" spans="1:17">
      <c r="A342" s="9">
        <v>8</v>
      </c>
      <c r="B342" s="15" t="s">
        <v>182</v>
      </c>
      <c r="C342" s="17">
        <f t="shared" ref="C342:H342" si="218">(C356-C357)/C361*1000</f>
        <v>-11.914893617021278</v>
      </c>
      <c r="D342" s="17">
        <f t="shared" si="218"/>
        <v>-30.00882612533098</v>
      </c>
      <c r="E342" s="17">
        <f t="shared" si="218"/>
        <v>1.7969451931716083</v>
      </c>
      <c r="F342" s="17">
        <f t="shared" si="218"/>
        <v>-17.608897126969417</v>
      </c>
      <c r="G342" s="17">
        <f t="shared" si="218"/>
        <v>-25.44769085768143</v>
      </c>
      <c r="H342" s="17">
        <f t="shared" si="218"/>
        <v>-6.9838498472282842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0.38893537596195121</v>
      </c>
      <c r="M342" s="17">
        <f>(ATAN(D342/10)+3.1415/2)/3.1415*1.75</f>
        <v>0.1791589947468068</v>
      </c>
      <c r="N342" s="17">
        <f t="shared" si="217"/>
        <v>0.97404338701840443</v>
      </c>
      <c r="O342" s="17">
        <f t="shared" si="217"/>
        <v>0.28768282293685765</v>
      </c>
      <c r="P342" s="17">
        <f t="shared" si="217"/>
        <v>0.20855106667623632</v>
      </c>
      <c r="Q342" s="17">
        <f t="shared" si="217"/>
        <v>0.53539402574449435</v>
      </c>
    </row>
    <row r="343" spans="1:17">
      <c r="A343" s="9">
        <v>9</v>
      </c>
      <c r="B343" s="15" t="s">
        <v>183</v>
      </c>
      <c r="C343" s="17">
        <f t="shared" ref="C343:H343" si="219">C358/C361*1000</f>
        <v>3.4042553191489362</v>
      </c>
      <c r="D343" s="17">
        <f t="shared" si="219"/>
        <v>3.5304501323918802</v>
      </c>
      <c r="E343" s="17">
        <f t="shared" si="219"/>
        <v>3.5938903863432166</v>
      </c>
      <c r="F343" s="17">
        <f t="shared" si="219"/>
        <v>3.7071362372567194</v>
      </c>
      <c r="G343" s="17">
        <f t="shared" si="219"/>
        <v>3.7700282752120642</v>
      </c>
      <c r="H343" s="17">
        <f t="shared" si="219"/>
        <v>1.745962461807071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220">IF(C343/$I343&gt;1,2^((1-$I343/C343)/LN(10/3)),2^(-LOG($I343/C343,10/3)))</f>
        <v>1.379942038078682</v>
      </c>
      <c r="M343" s="17">
        <f t="shared" si="220"/>
        <v>1.3925116151621182</v>
      </c>
      <c r="N343" s="17">
        <f t="shared" si="220"/>
        <v>1.3985373057268191</v>
      </c>
      <c r="O343" s="17">
        <f t="shared" si="220"/>
        <v>1.4088408809045374</v>
      </c>
      <c r="P343" s="17">
        <f t="shared" si="220"/>
        <v>1.4143264113332077</v>
      </c>
      <c r="Q343" s="17">
        <f t="shared" si="220"/>
        <v>1.0844837659443651</v>
      </c>
    </row>
    <row r="344" spans="1:17">
      <c r="A344" s="9">
        <v>10</v>
      </c>
      <c r="B344" s="15" t="s">
        <v>184</v>
      </c>
      <c r="C344" s="17">
        <f t="shared" ref="C344:H344" si="221">C359/C361*100</f>
        <v>0.1702127659574468</v>
      </c>
      <c r="D344" s="17">
        <f t="shared" si="221"/>
        <v>8.8261253309797005E-2</v>
      </c>
      <c r="E344" s="17">
        <f t="shared" si="221"/>
        <v>8.9847259658580425E-2</v>
      </c>
      <c r="F344" s="17">
        <f t="shared" si="221"/>
        <v>9.2678405931417976E-2</v>
      </c>
      <c r="G344" s="17">
        <f t="shared" si="221"/>
        <v>9.4250706880301599E-2</v>
      </c>
      <c r="H344" s="17">
        <f t="shared" si="221"/>
        <v>4.3649061545176775E-2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220"/>
        <v>1.5017031221229884</v>
      </c>
      <c r="M344" s="17">
        <f t="shared" si="220"/>
        <v>1.2834774660345527</v>
      </c>
      <c r="N344" s="17">
        <f t="shared" si="220"/>
        <v>1.29088797069508</v>
      </c>
      <c r="O344" s="17">
        <f t="shared" si="220"/>
        <v>1.3035841559945287</v>
      </c>
      <c r="P344" s="17">
        <f t="shared" si="220"/>
        <v>1.3103561410353535</v>
      </c>
      <c r="Q344" s="17">
        <f t="shared" si="220"/>
        <v>0.92477385469889528</v>
      </c>
    </row>
    <row r="345" spans="1:17">
      <c r="A345" s="9">
        <v>11</v>
      </c>
      <c r="B345" s="15" t="s">
        <v>185</v>
      </c>
      <c r="C345" s="17">
        <f t="shared" ref="C345:H345" si="222">C360/C361*1000</f>
        <v>29.787234042553195</v>
      </c>
      <c r="D345" s="17">
        <f t="shared" si="222"/>
        <v>30.89143865842895</v>
      </c>
      <c r="E345" s="17">
        <f t="shared" si="222"/>
        <v>25.157232704402517</v>
      </c>
      <c r="F345" s="17">
        <f t="shared" si="222"/>
        <v>12.974976830398516</v>
      </c>
      <c r="G345" s="17">
        <f t="shared" si="222"/>
        <v>13.195098963242224</v>
      </c>
      <c r="H345" s="17">
        <f t="shared" si="222"/>
        <v>6.1108686163247494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220"/>
        <v>1.6145858623181844</v>
      </c>
      <c r="M345" s="17">
        <f t="shared" si="220"/>
        <v>1.6201727698999013</v>
      </c>
      <c r="N345" s="17">
        <f t="shared" si="220"/>
        <v>1.5861234536286954</v>
      </c>
      <c r="O345" s="17">
        <f t="shared" si="220"/>
        <v>1.4245559085783006</v>
      </c>
      <c r="P345" s="17">
        <f t="shared" si="220"/>
        <v>1.4298380092433955</v>
      </c>
      <c r="Q345" s="17">
        <f t="shared" si="220"/>
        <v>1.1103297697668679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</row>
    <row r="347" spans="1:17">
      <c r="A347" s="9">
        <v>1</v>
      </c>
      <c r="B347" s="10" t="s">
        <v>187</v>
      </c>
      <c r="C347" s="17">
        <v>31</v>
      </c>
      <c r="D347" s="17">
        <v>33</v>
      </c>
      <c r="E347" s="17">
        <v>28</v>
      </c>
      <c r="F347" s="17">
        <v>34</v>
      </c>
      <c r="G347" s="17">
        <v>34</v>
      </c>
      <c r="H347" s="17">
        <v>34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9</v>
      </c>
      <c r="D348" s="17">
        <v>9</v>
      </c>
      <c r="E348" s="17">
        <v>9</v>
      </c>
      <c r="F348" s="17">
        <v>10</v>
      </c>
      <c r="G348" s="17">
        <v>11</v>
      </c>
      <c r="H348" s="17">
        <v>11</v>
      </c>
      <c r="K348" s="15" t="s">
        <v>187</v>
      </c>
      <c r="L348" s="17">
        <f t="shared" ref="L348:L353" si="223">L335</f>
        <v>1.5945778860848756</v>
      </c>
      <c r="M348" s="17">
        <f t="shared" ref="M348:M353" si="224">N335</f>
        <v>1.5861234536286954</v>
      </c>
      <c r="N348" s="17">
        <f t="shared" ref="N348:O358" si="225">P335</f>
        <v>1.625617776065728</v>
      </c>
      <c r="O348" s="17">
        <f t="shared" si="225"/>
        <v>1.4648471938657444</v>
      </c>
    </row>
    <row r="349" spans="1:17">
      <c r="A349" s="9">
        <v>3</v>
      </c>
      <c r="B349" s="10" t="s">
        <v>189</v>
      </c>
      <c r="C349" s="17">
        <v>0</v>
      </c>
      <c r="D349" s="17">
        <v>0.69</v>
      </c>
      <c r="E349" s="17">
        <v>0.3</v>
      </c>
      <c r="F349" s="17">
        <v>0.1</v>
      </c>
      <c r="G349" s="17">
        <v>0.1</v>
      </c>
      <c r="H349" s="17">
        <v>0.1</v>
      </c>
      <c r="K349" s="15" t="s">
        <v>190</v>
      </c>
      <c r="L349" s="17">
        <f t="shared" si="223"/>
        <v>1.3166157493010016</v>
      </c>
      <c r="M349" s="17">
        <f t="shared" si="224"/>
        <v>1.3376693518880751</v>
      </c>
      <c r="N349" s="17">
        <f t="shared" si="225"/>
        <v>1.4241778420105609</v>
      </c>
      <c r="O349" s="17">
        <f t="shared" si="225"/>
        <v>1.1008607143420188</v>
      </c>
    </row>
    <row r="350" spans="1:17">
      <c r="A350" s="9">
        <v>4</v>
      </c>
      <c r="B350" s="10" t="s">
        <v>191</v>
      </c>
      <c r="C350" s="17">
        <v>83.3</v>
      </c>
      <c r="D350" s="17">
        <v>84</v>
      </c>
      <c r="E350" s="17">
        <v>83.8</v>
      </c>
      <c r="F350" s="17">
        <v>128.5</v>
      </c>
      <c r="G350" s="17">
        <v>154.1</v>
      </c>
      <c r="H350" s="17">
        <v>174.6</v>
      </c>
      <c r="K350" s="15" t="s">
        <v>192</v>
      </c>
      <c r="L350" s="17">
        <f t="shared" si="223"/>
        <v>8.8737830999390996E-4</v>
      </c>
      <c r="M350" s="17">
        <f t="shared" si="224"/>
        <v>0.31543019323295346</v>
      </c>
      <c r="N350" s="17">
        <f t="shared" si="225"/>
        <v>0.17225451123930352</v>
      </c>
      <c r="O350" s="17">
        <f t="shared" si="225"/>
        <v>0.11058671146089226</v>
      </c>
    </row>
    <row r="351" spans="1:17">
      <c r="A351" s="9">
        <v>5</v>
      </c>
      <c r="B351" s="10" t="s">
        <v>193</v>
      </c>
      <c r="C351" s="17">
        <v>25</v>
      </c>
      <c r="D351" s="17">
        <v>24.9</v>
      </c>
      <c r="E351" s="17">
        <v>28.7</v>
      </c>
      <c r="F351" s="17">
        <v>28.7</v>
      </c>
      <c r="G351" s="17">
        <v>29</v>
      </c>
      <c r="H351" s="17">
        <v>29</v>
      </c>
      <c r="K351" s="15" t="s">
        <v>194</v>
      </c>
      <c r="L351" s="17">
        <f t="shared" si="223"/>
        <v>1.39387975894733</v>
      </c>
      <c r="M351" s="17">
        <f t="shared" si="224"/>
        <v>1.4138593628219576</v>
      </c>
      <c r="N351" s="17">
        <f t="shared" si="225"/>
        <v>1.5790129873235574</v>
      </c>
      <c r="O351" s="17">
        <f t="shared" si="225"/>
        <v>1.4177768408708966</v>
      </c>
    </row>
    <row r="352" spans="1:17">
      <c r="A352" s="9">
        <v>6</v>
      </c>
      <c r="B352" s="10" t="s">
        <v>195</v>
      </c>
      <c r="C352" s="17">
        <v>467251.6</v>
      </c>
      <c r="D352" s="17">
        <v>498014.5</v>
      </c>
      <c r="E352" s="17">
        <v>375741.8</v>
      </c>
      <c r="F352" s="17">
        <v>403777.5</v>
      </c>
      <c r="G352" s="17">
        <v>405247</v>
      </c>
      <c r="H352" s="17">
        <v>444340.5</v>
      </c>
      <c r="K352" s="15" t="s">
        <v>196</v>
      </c>
      <c r="L352" s="17">
        <f t="shared" si="223"/>
        <v>1.4322507886104723</v>
      </c>
      <c r="M352" s="17">
        <f t="shared" si="224"/>
        <v>1.4875107192455603</v>
      </c>
      <c r="N352" s="17">
        <f t="shared" si="225"/>
        <v>1.5026201289224936</v>
      </c>
      <c r="O352" s="17">
        <f t="shared" si="225"/>
        <v>1.2359794398079873</v>
      </c>
    </row>
    <row r="353" spans="1:17">
      <c r="A353" s="9">
        <v>7</v>
      </c>
      <c r="B353" s="10" t="s">
        <v>197</v>
      </c>
      <c r="C353" s="17">
        <v>449712</v>
      </c>
      <c r="D353" s="17">
        <v>512472</v>
      </c>
      <c r="E353" s="17">
        <v>372692.9</v>
      </c>
      <c r="F353" s="17">
        <v>401483.4</v>
      </c>
      <c r="G353" s="17">
        <v>396273.9</v>
      </c>
      <c r="H353" s="17">
        <v>455928.4</v>
      </c>
      <c r="K353" s="15" t="s">
        <v>198</v>
      </c>
      <c r="L353" s="17">
        <f t="shared" si="223"/>
        <v>1.1823015759669682</v>
      </c>
      <c r="M353" s="17">
        <f t="shared" si="224"/>
        <v>1.0481003577685555</v>
      </c>
      <c r="N353" s="17">
        <f t="shared" si="225"/>
        <v>1.1158234927474251</v>
      </c>
      <c r="O353" s="17">
        <f t="shared" si="225"/>
        <v>0.86342111763342877</v>
      </c>
    </row>
    <row r="354" spans="1:17">
      <c r="A354" s="9">
        <v>8</v>
      </c>
      <c r="B354" s="10" t="s">
        <v>199</v>
      </c>
      <c r="C354" s="17"/>
      <c r="D354" s="17"/>
      <c r="E354" s="17">
        <v>58</v>
      </c>
      <c r="F354" s="17">
        <v>55</v>
      </c>
      <c r="G354" s="17">
        <v>65</v>
      </c>
      <c r="H354" s="17">
        <v>67</v>
      </c>
      <c r="K354" s="15" t="s">
        <v>200</v>
      </c>
      <c r="L354" s="17">
        <f>N341</f>
        <v>0.14763670985403232</v>
      </c>
      <c r="M354" s="17">
        <f>O341</f>
        <v>0.17115829893061493</v>
      </c>
      <c r="N354" s="17">
        <f t="shared" si="225"/>
        <v>0.11003617235011683</v>
      </c>
      <c r="O354" s="17">
        <f t="shared" si="225"/>
        <v>0.26229866556519482</v>
      </c>
    </row>
    <row r="355" spans="1:17">
      <c r="A355" s="9">
        <v>9</v>
      </c>
      <c r="B355" s="10" t="s">
        <v>201</v>
      </c>
      <c r="C355" s="17"/>
      <c r="D355" s="17"/>
      <c r="E355" s="17">
        <v>17</v>
      </c>
      <c r="F355" s="17">
        <v>21</v>
      </c>
      <c r="G355" s="17">
        <v>12</v>
      </c>
      <c r="H355" s="17">
        <v>22</v>
      </c>
      <c r="K355" s="15" t="s">
        <v>202</v>
      </c>
      <c r="L355" s="17">
        <f>L342</f>
        <v>0.38893537596195121</v>
      </c>
      <c r="M355" s="17">
        <f>N342</f>
        <v>0.97404338701840443</v>
      </c>
      <c r="N355" s="17">
        <f t="shared" si="225"/>
        <v>0.20855106667623632</v>
      </c>
      <c r="O355" s="17">
        <f t="shared" si="225"/>
        <v>0.53539402574449435</v>
      </c>
    </row>
    <row r="356" spans="1:17">
      <c r="A356" s="9">
        <v>10</v>
      </c>
      <c r="B356" s="10" t="s">
        <v>203</v>
      </c>
      <c r="C356" s="17">
        <v>108</v>
      </c>
      <c r="D356" s="17">
        <v>122</v>
      </c>
      <c r="E356" s="17">
        <v>137</v>
      </c>
      <c r="F356" s="17">
        <v>117</v>
      </c>
      <c r="G356" s="17">
        <v>108</v>
      </c>
      <c r="H356" s="17">
        <v>117</v>
      </c>
      <c r="K356" s="15" t="s">
        <v>204</v>
      </c>
      <c r="L356" s="17">
        <f>L343</f>
        <v>1.379942038078682</v>
      </c>
      <c r="M356" s="17">
        <f>N343</f>
        <v>1.3985373057268191</v>
      </c>
      <c r="N356" s="17">
        <f t="shared" si="225"/>
        <v>1.4143264113332077</v>
      </c>
      <c r="O356" s="17">
        <f t="shared" si="225"/>
        <v>1.0844837659443651</v>
      </c>
    </row>
    <row r="357" spans="1:17">
      <c r="A357" s="9">
        <v>11</v>
      </c>
      <c r="B357" s="10" t="s">
        <v>205</v>
      </c>
      <c r="C357" s="17">
        <v>122</v>
      </c>
      <c r="D357" s="17">
        <v>156</v>
      </c>
      <c r="E357" s="17">
        <v>135</v>
      </c>
      <c r="F357" s="17">
        <v>136</v>
      </c>
      <c r="G357" s="17">
        <v>135</v>
      </c>
      <c r="H357" s="17">
        <v>133</v>
      </c>
      <c r="K357" s="15" t="s">
        <v>206</v>
      </c>
      <c r="L357" s="17">
        <f>L344</f>
        <v>1.5017031221229884</v>
      </c>
      <c r="M357" s="17">
        <f>N344</f>
        <v>1.29088797069508</v>
      </c>
      <c r="N357" s="17">
        <f t="shared" si="225"/>
        <v>1.3103561410353535</v>
      </c>
      <c r="O357" s="17">
        <f t="shared" si="225"/>
        <v>0.92477385469889528</v>
      </c>
    </row>
    <row r="358" spans="1:17">
      <c r="A358" s="9">
        <v>12</v>
      </c>
      <c r="B358" s="10" t="s">
        <v>207</v>
      </c>
      <c r="C358" s="17">
        <v>4</v>
      </c>
      <c r="D358" s="17">
        <v>4</v>
      </c>
      <c r="E358" s="17">
        <v>4</v>
      </c>
      <c r="F358" s="17">
        <v>4</v>
      </c>
      <c r="G358" s="17">
        <v>4</v>
      </c>
      <c r="H358" s="17">
        <v>4</v>
      </c>
      <c r="K358" s="15" t="s">
        <v>208</v>
      </c>
      <c r="L358" s="17">
        <f>L345</f>
        <v>1.6145858623181844</v>
      </c>
      <c r="M358" s="17">
        <f>N345</f>
        <v>1.5861234536286954</v>
      </c>
      <c r="N358" s="17">
        <f t="shared" si="225"/>
        <v>1.4298380092433955</v>
      </c>
      <c r="O358" s="17">
        <f t="shared" si="225"/>
        <v>1.1103297697668679</v>
      </c>
    </row>
    <row r="359" spans="1:17">
      <c r="A359" s="9">
        <v>13</v>
      </c>
      <c r="B359" s="10" t="s">
        <v>209</v>
      </c>
      <c r="C359" s="17">
        <v>2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</row>
    <row r="360" spans="1:17">
      <c r="A360" s="9">
        <v>14</v>
      </c>
      <c r="B360" s="10" t="s">
        <v>211</v>
      </c>
      <c r="C360" s="17">
        <v>35</v>
      </c>
      <c r="D360" s="17">
        <v>35</v>
      </c>
      <c r="E360" s="17">
        <v>28</v>
      </c>
      <c r="F360" s="17">
        <v>14</v>
      </c>
      <c r="G360" s="21">
        <v>14</v>
      </c>
      <c r="H360" s="21">
        <v>14</v>
      </c>
    </row>
    <row r="361" spans="1:17">
      <c r="A361" s="9">
        <v>15</v>
      </c>
      <c r="B361" s="10" t="s">
        <v>213</v>
      </c>
      <c r="C361" s="17">
        <v>1175</v>
      </c>
      <c r="D361" s="17">
        <v>1133</v>
      </c>
      <c r="E361" s="17">
        <v>1113</v>
      </c>
      <c r="F361" s="17">
        <v>1079</v>
      </c>
      <c r="G361" s="17">
        <v>1061</v>
      </c>
      <c r="H361" s="17">
        <v>2291</v>
      </c>
    </row>
    <row r="363" spans="1:17" ht="16">
      <c r="A363" s="20" t="s">
        <v>410</v>
      </c>
    </row>
    <row r="364" spans="1:17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8" t="s">
        <v>174</v>
      </c>
      <c r="J364" s="9" t="s">
        <v>2</v>
      </c>
      <c r="K364" s="14" t="s">
        <v>173</v>
      </c>
      <c r="L364" s="17">
        <v>2014</v>
      </c>
      <c r="M364" s="17">
        <v>2015</v>
      </c>
      <c r="N364" s="17">
        <v>2016</v>
      </c>
      <c r="O364" s="17">
        <v>2017</v>
      </c>
      <c r="P364" s="17">
        <v>2018</v>
      </c>
      <c r="Q364" s="17">
        <v>2019</v>
      </c>
    </row>
    <row r="365" spans="1:17">
      <c r="A365" s="9">
        <v>1</v>
      </c>
      <c r="B365" s="15" t="s">
        <v>175</v>
      </c>
      <c r="C365" s="17">
        <f t="shared" ref="C365:G365" si="226">C377/C391*1000</f>
        <v>7.2289156626506026</v>
      </c>
      <c r="D365" s="17">
        <f t="shared" si="226"/>
        <v>7.4074074074074074</v>
      </c>
      <c r="E365" s="17">
        <f t="shared" si="226"/>
        <v>7.6530612244897958</v>
      </c>
      <c r="F365" s="17">
        <f t="shared" si="226"/>
        <v>7.7922077922077921</v>
      </c>
      <c r="G365" s="17">
        <f t="shared" si="226"/>
        <v>8</v>
      </c>
      <c r="H365" s="17">
        <f t="shared" ref="H365" si="227">H377/H391*1000</f>
        <v>8.2191780821917799</v>
      </c>
      <c r="I365" s="18">
        <f>Показатели!$E$2</f>
        <v>5</v>
      </c>
      <c r="J365" s="9">
        <v>1</v>
      </c>
      <c r="K365" s="15" t="s">
        <v>175</v>
      </c>
      <c r="L365" s="17">
        <f t="shared" ref="L365:Q369" si="228">IF(C365/$I365&gt;1,2^((1-$I365/C365)/LN(10/3)),2^(-LOG($I365/C365,10/3)))</f>
        <v>1.1942431428123919</v>
      </c>
      <c r="M365" s="17">
        <f t="shared" si="228"/>
        <v>1.2057573898756058</v>
      </c>
      <c r="N365" s="17">
        <f t="shared" si="228"/>
        <v>1.2208920369560701</v>
      </c>
      <c r="O365" s="17">
        <f t="shared" si="228"/>
        <v>1.2291199967855417</v>
      </c>
      <c r="P365" s="17">
        <f t="shared" si="228"/>
        <v>1.2409705076287503</v>
      </c>
      <c r="Q365" s="17">
        <f t="shared" si="228"/>
        <v>1.2529352746939812</v>
      </c>
    </row>
    <row r="366" spans="1:17">
      <c r="A366" s="9">
        <v>2</v>
      </c>
      <c r="B366" s="15" t="s">
        <v>176</v>
      </c>
      <c r="C366" s="17">
        <f t="shared" ref="C366:G366" si="229">C378/C391*1000</f>
        <v>4.8192771084337354</v>
      </c>
      <c r="D366" s="17">
        <f t="shared" si="229"/>
        <v>4.9382716049382713</v>
      </c>
      <c r="E366" s="17">
        <f t="shared" si="229"/>
        <v>5.1020408163265305</v>
      </c>
      <c r="F366" s="17">
        <f t="shared" si="229"/>
        <v>5.1948051948051948</v>
      </c>
      <c r="G366" s="17">
        <f t="shared" si="229"/>
        <v>5.333333333333333</v>
      </c>
      <c r="H366" s="17">
        <f t="shared" ref="H366" si="230">H378/H391*1000</f>
        <v>5.4794520547945202</v>
      </c>
      <c r="I366" s="18">
        <f>Показатели!$E$3</f>
        <v>4</v>
      </c>
      <c r="J366" s="9">
        <v>2</v>
      </c>
      <c r="K366" s="15" t="s">
        <v>176</v>
      </c>
      <c r="L366" s="17">
        <f t="shared" si="228"/>
        <v>1.1028214265715253</v>
      </c>
      <c r="M366" s="17">
        <f t="shared" si="228"/>
        <v>1.1155930669050769</v>
      </c>
      <c r="N366" s="17">
        <f t="shared" si="228"/>
        <v>1.1324175755766095</v>
      </c>
      <c r="O366" s="17">
        <f t="shared" si="228"/>
        <v>1.1415817808863555</v>
      </c>
      <c r="P366" s="17">
        <f t="shared" si="228"/>
        <v>1.1548023001522369</v>
      </c>
      <c r="Q366" s="17">
        <f t="shared" si="228"/>
        <v>1.1681759246380738</v>
      </c>
    </row>
    <row r="367" spans="1:17">
      <c r="A367" s="9">
        <v>3</v>
      </c>
      <c r="B367" s="15" t="s">
        <v>177</v>
      </c>
      <c r="C367" s="17">
        <f t="shared" ref="C367:H367" si="231">C379/C391*1000+0.00001</f>
        <v>1.0000000000000001E-5</v>
      </c>
      <c r="D367" s="17">
        <f t="shared" si="231"/>
        <v>1.0000000000000001E-5</v>
      </c>
      <c r="E367" s="17">
        <f t="shared" si="231"/>
        <v>1.0000000000000001E-5</v>
      </c>
      <c r="F367" s="17">
        <f t="shared" si="231"/>
        <v>1.0000000000000001E-5</v>
      </c>
      <c r="G367" s="17">
        <f t="shared" si="231"/>
        <v>1.0000000000000001E-5</v>
      </c>
      <c r="H367" s="17">
        <f t="shared" si="231"/>
        <v>1.0000000000000001E-5</v>
      </c>
      <c r="I367" s="18">
        <f>Показатели!$E$4</f>
        <v>2</v>
      </c>
      <c r="J367" s="9">
        <v>3</v>
      </c>
      <c r="K367" s="15" t="s">
        <v>177</v>
      </c>
      <c r="L367" s="17">
        <f t="shared" si="228"/>
        <v>8.8737830999390996E-4</v>
      </c>
      <c r="M367" s="17">
        <f t="shared" si="228"/>
        <v>8.8737830999390996E-4</v>
      </c>
      <c r="N367" s="17">
        <f t="shared" si="228"/>
        <v>8.8737830999390996E-4</v>
      </c>
      <c r="O367" s="17">
        <f t="shared" si="228"/>
        <v>8.8737830999390996E-4</v>
      </c>
      <c r="P367" s="17">
        <f t="shared" si="228"/>
        <v>8.8737830999390996E-4</v>
      </c>
      <c r="Q367" s="17">
        <f t="shared" si="228"/>
        <v>8.8737830999390996E-4</v>
      </c>
    </row>
    <row r="368" spans="1:17">
      <c r="A368" s="9">
        <v>4</v>
      </c>
      <c r="B368" s="15" t="s">
        <v>178</v>
      </c>
      <c r="C368" s="17">
        <f t="shared" ref="C368:G368" si="232">C380/C391*1000</f>
        <v>126.26506024096385</v>
      </c>
      <c r="D368" s="17">
        <f t="shared" si="232"/>
        <v>128.39506172839506</v>
      </c>
      <c r="E368" s="17">
        <f t="shared" si="232"/>
        <v>135.96938775510205</v>
      </c>
      <c r="F368" s="17">
        <f t="shared" si="232"/>
        <v>138.44155844155841</v>
      </c>
      <c r="G368" s="17">
        <f t="shared" si="232"/>
        <v>142.13333333333333</v>
      </c>
      <c r="H368" s="17">
        <f t="shared" ref="H368" si="233">H380/H391*1000</f>
        <v>146.02739726027397</v>
      </c>
      <c r="I368" s="18">
        <f>Показатели!$E$5</f>
        <v>30</v>
      </c>
      <c r="J368" s="9">
        <v>4</v>
      </c>
      <c r="K368" s="15" t="s">
        <v>178</v>
      </c>
      <c r="L368" s="17">
        <f t="shared" si="228"/>
        <v>1.5510451671932788</v>
      </c>
      <c r="M368" s="17">
        <f t="shared" si="228"/>
        <v>1.5545688412562846</v>
      </c>
      <c r="N368" s="17">
        <f t="shared" si="228"/>
        <v>1.5662617547920223</v>
      </c>
      <c r="O368" s="17">
        <f t="shared" si="228"/>
        <v>1.5698185418221604</v>
      </c>
      <c r="P368" s="17">
        <f t="shared" si="228"/>
        <v>1.5749136818591267</v>
      </c>
      <c r="Q368" s="17">
        <f t="shared" si="228"/>
        <v>1.5800253591271836</v>
      </c>
    </row>
    <row r="369" spans="1:17">
      <c r="A369" s="9">
        <v>5</v>
      </c>
      <c r="B369" s="15" t="s">
        <v>179</v>
      </c>
      <c r="C369" s="17">
        <f t="shared" ref="C369:G369" si="234">C381/C391*1000</f>
        <v>15.421686746987953</v>
      </c>
      <c r="D369" s="17">
        <f t="shared" si="234"/>
        <v>15.80246913580247</v>
      </c>
      <c r="E369" s="17">
        <f t="shared" si="234"/>
        <v>16.326530612244898</v>
      </c>
      <c r="F369" s="17">
        <f t="shared" si="234"/>
        <v>17.922077922077921</v>
      </c>
      <c r="G369" s="17">
        <f t="shared" si="234"/>
        <v>20.8</v>
      </c>
      <c r="H369" s="17">
        <f t="shared" ref="H369" si="235">H381/H391*1000</f>
        <v>21.643835616438359</v>
      </c>
      <c r="I369" s="18">
        <f>Показатели!$E$6</f>
        <v>8</v>
      </c>
      <c r="J369" s="9">
        <v>5</v>
      </c>
      <c r="K369" s="15" t="s">
        <v>179</v>
      </c>
      <c r="L369" s="17">
        <f t="shared" si="228"/>
        <v>1.3192503178025219</v>
      </c>
      <c r="M369" s="17">
        <f t="shared" si="228"/>
        <v>1.3287784907744624</v>
      </c>
      <c r="N369" s="17">
        <f t="shared" si="228"/>
        <v>1.3412680703925213</v>
      </c>
      <c r="O369" s="17">
        <f t="shared" si="228"/>
        <v>1.3753800366703799</v>
      </c>
      <c r="P369" s="17">
        <f t="shared" si="228"/>
        <v>1.425164384500067</v>
      </c>
      <c r="Q369" s="17">
        <f t="shared" si="228"/>
        <v>1.4375210130320688</v>
      </c>
    </row>
    <row r="370" spans="1:17">
      <c r="A370" s="9">
        <v>6</v>
      </c>
      <c r="B370" s="15" t="s">
        <v>180</v>
      </c>
      <c r="C370" s="17">
        <f t="shared" ref="C370:G370" si="236">(C382-C383)/C382*100</f>
        <v>-17.580851973215573</v>
      </c>
      <c r="D370" s="17">
        <f t="shared" si="236"/>
        <v>4.9248995134334717</v>
      </c>
      <c r="E370" s="17">
        <f t="shared" si="236"/>
        <v>18.745505393527768</v>
      </c>
      <c r="F370" s="17">
        <f t="shared" si="236"/>
        <v>24.612663050873824</v>
      </c>
      <c r="G370" s="17">
        <f t="shared" si="236"/>
        <v>-9.8105720148557669</v>
      </c>
      <c r="H370" s="17">
        <f t="shared" ref="H370" si="237">(H382-H383)/H382*100</f>
        <v>-3.1072083373540527</v>
      </c>
      <c r="I370" s="18">
        <f>Показатели!$E$7</f>
        <v>0</v>
      </c>
      <c r="J370" s="9">
        <v>6</v>
      </c>
      <c r="K370" s="15" t="s">
        <v>180</v>
      </c>
      <c r="L370" s="17">
        <f t="shared" ref="L370:Q370" si="238">(ATAN((C370+2.4)/10)+3.1415/2)/3.1415*1.75</f>
        <v>0.32445201689228959</v>
      </c>
      <c r="M370" s="17">
        <f t="shared" si="238"/>
        <v>1.2271726250527051</v>
      </c>
      <c r="N370" s="17">
        <f t="shared" si="238"/>
        <v>1.5039480328057999</v>
      </c>
      <c r="O370" s="17">
        <f t="shared" si="238"/>
        <v>1.5525189828964816</v>
      </c>
      <c r="P370" s="17">
        <f t="shared" si="238"/>
        <v>0.51973406409202361</v>
      </c>
      <c r="Q370" s="17">
        <f t="shared" si="238"/>
        <v>0.83566982408269586</v>
      </c>
    </row>
    <row r="371" spans="1:17">
      <c r="A371" s="9">
        <v>7</v>
      </c>
      <c r="B371" s="15" t="s">
        <v>181</v>
      </c>
      <c r="C371" s="17"/>
      <c r="D371" s="17"/>
      <c r="E371" s="17">
        <f>(E385-E384)/E391*1000</f>
        <v>-28.061224489795919</v>
      </c>
      <c r="F371" s="17">
        <f>(F385-F384)/F391*1000</f>
        <v>-15.584415584415584</v>
      </c>
      <c r="G371" s="17">
        <f>(G385-G384)/G391*1000</f>
        <v>-13.333333333333334</v>
      </c>
      <c r="H371" s="17">
        <f>(H385-H384)/H391*1000</f>
        <v>-21.917808219178081</v>
      </c>
      <c r="I371" s="18">
        <f>Показатели!$E$8</f>
        <v>2.4</v>
      </c>
      <c r="J371" s="9">
        <v>7</v>
      </c>
      <c r="K371" s="15" t="s">
        <v>181</v>
      </c>
      <c r="L371" s="17"/>
      <c r="M371" s="17"/>
      <c r="N371" s="17">
        <f t="shared" ref="N371:Q372" si="239">(ATAN(E371/10)+3.1415/2)/3.1415*1.75</f>
        <v>0.19067361025576182</v>
      </c>
      <c r="O371" s="17">
        <f t="shared" si="239"/>
        <v>0.31777322677489162</v>
      </c>
      <c r="P371" s="17">
        <f t="shared" si="239"/>
        <v>0.35844210361202566</v>
      </c>
      <c r="Q371" s="17">
        <f t="shared" si="239"/>
        <v>0.23841719805026279</v>
      </c>
    </row>
    <row r="372" spans="1:17">
      <c r="A372" s="9">
        <v>8</v>
      </c>
      <c r="B372" s="15" t="s">
        <v>182</v>
      </c>
      <c r="C372" s="17">
        <f t="shared" ref="C372:H372" si="240">(C386-C387)/C391*1000</f>
        <v>4.8192771084337354</v>
      </c>
      <c r="D372" s="17">
        <f t="shared" si="240"/>
        <v>-9.8765432098765427</v>
      </c>
      <c r="E372" s="17">
        <f t="shared" si="240"/>
        <v>10.204081632653061</v>
      </c>
      <c r="F372" s="17">
        <f t="shared" si="240"/>
        <v>-10.38961038961039</v>
      </c>
      <c r="G372" s="17">
        <f t="shared" si="240"/>
        <v>-13.333333333333334</v>
      </c>
      <c r="H372" s="17">
        <f t="shared" si="240"/>
        <v>-10.95890410958904</v>
      </c>
      <c r="I372" s="18">
        <f>Показатели!$E$9</f>
        <v>2.4</v>
      </c>
      <c r="J372" s="9">
        <v>8</v>
      </c>
      <c r="K372" s="15" t="s">
        <v>182</v>
      </c>
      <c r="L372" s="17">
        <f>(ATAN(C372/10)+3.1415/2)/3.1415*1.75</f>
        <v>1.1251670158567939</v>
      </c>
      <c r="M372" s="17">
        <f>(ATAN(D372/10)+3.1415/2)/3.1415*1.75</f>
        <v>0.44094704424541831</v>
      </c>
      <c r="N372" s="17">
        <f t="shared" si="239"/>
        <v>1.3181395678719872</v>
      </c>
      <c r="O372" s="17">
        <f t="shared" si="239"/>
        <v>0.42684395753531568</v>
      </c>
      <c r="P372" s="17">
        <f t="shared" si="239"/>
        <v>0.35844210361202566</v>
      </c>
      <c r="Q372" s="17">
        <f t="shared" si="239"/>
        <v>0.41201850998279838</v>
      </c>
    </row>
    <row r="373" spans="1:17">
      <c r="A373" s="9">
        <v>9</v>
      </c>
      <c r="B373" s="15" t="s">
        <v>183</v>
      </c>
      <c r="C373" s="17">
        <f t="shared" ref="C373:G373" si="241">C388/C391*1000</f>
        <v>2.4096385542168677</v>
      </c>
      <c r="D373" s="17">
        <f t="shared" si="241"/>
        <v>2.4691358024691357</v>
      </c>
      <c r="E373" s="17">
        <f t="shared" si="241"/>
        <v>2.5510204081632653</v>
      </c>
      <c r="F373" s="17">
        <f t="shared" si="241"/>
        <v>2.5974025974025974</v>
      </c>
      <c r="G373" s="17">
        <f t="shared" si="241"/>
        <v>2.6666666666666665</v>
      </c>
      <c r="H373" s="17">
        <f t="shared" ref="H373" si="242">H388/H391*1000</f>
        <v>2.7397260273972601</v>
      </c>
      <c r="I373" s="18">
        <f>Показатели!$E$10</f>
        <v>1.5</v>
      </c>
      <c r="J373" s="9">
        <v>9</v>
      </c>
      <c r="K373" s="15" t="s">
        <v>183</v>
      </c>
      <c r="L373" s="17">
        <f t="shared" ref="L373:Q375" si="243">IF(C373/$I373&gt;1,2^((1-$I373/C373)/LN(10/3)),2^(-LOG($I373/C373,10/3)))</f>
        <v>1.2427579120534968</v>
      </c>
      <c r="M373" s="17">
        <f t="shared" si="243"/>
        <v>1.2535365319878848</v>
      </c>
      <c r="N373" s="17">
        <f t="shared" si="243"/>
        <v>1.2676886183169203</v>
      </c>
      <c r="O373" s="17">
        <f t="shared" si="243"/>
        <v>1.2753750362718548</v>
      </c>
      <c r="P373" s="17">
        <f t="shared" si="243"/>
        <v>1.2864365492636052</v>
      </c>
      <c r="Q373" s="17">
        <f t="shared" si="243"/>
        <v>1.297594000364686</v>
      </c>
    </row>
    <row r="374" spans="1:17">
      <c r="A374" s="9">
        <v>10</v>
      </c>
      <c r="B374" s="15" t="s">
        <v>184</v>
      </c>
      <c r="C374" s="17">
        <f t="shared" ref="C374:G374" si="244">C389/C391*100</f>
        <v>0.24096385542168677</v>
      </c>
      <c r="D374" s="17">
        <f t="shared" si="244"/>
        <v>0.24691358024691357</v>
      </c>
      <c r="E374" s="17">
        <f t="shared" si="244"/>
        <v>0.25510204081632654</v>
      </c>
      <c r="F374" s="17">
        <f t="shared" si="244"/>
        <v>0.25974025974025972</v>
      </c>
      <c r="G374" s="17">
        <f t="shared" si="244"/>
        <v>0.26666666666666666</v>
      </c>
      <c r="H374" s="17">
        <f t="shared" ref="H374" si="245">H389/H391*100</f>
        <v>0.27397260273972601</v>
      </c>
      <c r="I374" s="18">
        <f>Показатели!$E$11</f>
        <v>0.05</v>
      </c>
      <c r="J374" s="9">
        <v>10</v>
      </c>
      <c r="K374" s="15" t="s">
        <v>184</v>
      </c>
      <c r="L374" s="17">
        <f t="shared" si="243"/>
        <v>1.5781534154924011</v>
      </c>
      <c r="M374" s="17">
        <f t="shared" si="243"/>
        <v>1.5827028061793191</v>
      </c>
      <c r="N374" s="17">
        <f t="shared" si="243"/>
        <v>1.5886366261477836</v>
      </c>
      <c r="O374" s="17">
        <f t="shared" si="243"/>
        <v>1.5918409693584967</v>
      </c>
      <c r="P374" s="17">
        <f t="shared" si="243"/>
        <v>1.5964298175718339</v>
      </c>
      <c r="Q374" s="17">
        <f t="shared" si="243"/>
        <v>1.6010318941970103</v>
      </c>
    </row>
    <row r="375" spans="1:17">
      <c r="A375" s="9">
        <v>11</v>
      </c>
      <c r="B375" s="15" t="s">
        <v>185</v>
      </c>
      <c r="C375" s="17">
        <f t="shared" ref="C375:G375" si="246">C390/C391*1000</f>
        <v>4.8192771084337354</v>
      </c>
      <c r="D375" s="17">
        <f t="shared" si="246"/>
        <v>4.9382716049382713</v>
      </c>
      <c r="E375" s="17">
        <f t="shared" si="246"/>
        <v>5.1020408163265305</v>
      </c>
      <c r="F375" s="17">
        <f t="shared" si="246"/>
        <v>2.5974025974025974</v>
      </c>
      <c r="G375" s="17">
        <f t="shared" si="246"/>
        <v>2.6666666666666665</v>
      </c>
      <c r="H375" s="17">
        <f t="shared" ref="H375" si="247">H390/H391*1000</f>
        <v>2.7397260273972601</v>
      </c>
      <c r="I375" s="18">
        <f>Показатели!$E$12</f>
        <v>5</v>
      </c>
      <c r="J375" s="9">
        <v>11</v>
      </c>
      <c r="K375" s="15" t="s">
        <v>185</v>
      </c>
      <c r="L375" s="17">
        <f t="shared" si="243"/>
        <v>0.97902860625808019</v>
      </c>
      <c r="M375" s="17">
        <f t="shared" si="243"/>
        <v>0.99287366212563211</v>
      </c>
      <c r="N375" s="17">
        <f t="shared" si="243"/>
        <v>1.0115808779425481</v>
      </c>
      <c r="O375" s="17">
        <f t="shared" si="243"/>
        <v>0.68588055861011032</v>
      </c>
      <c r="P375" s="17">
        <f t="shared" si="243"/>
        <v>0.69635167447174129</v>
      </c>
      <c r="Q375" s="17">
        <f t="shared" si="243"/>
        <v>0.70727224935551192</v>
      </c>
    </row>
    <row r="376" spans="1:17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17">
        <v>2019</v>
      </c>
    </row>
    <row r="377" spans="1:17">
      <c r="A377" s="9">
        <v>1</v>
      </c>
      <c r="B377" s="10" t="s">
        <v>187</v>
      </c>
      <c r="C377" s="17">
        <v>3</v>
      </c>
      <c r="D377" s="17">
        <v>3</v>
      </c>
      <c r="E377" s="17">
        <v>3</v>
      </c>
      <c r="F377" s="17">
        <v>3</v>
      </c>
      <c r="G377" s="17">
        <v>3</v>
      </c>
      <c r="H377" s="17">
        <v>3</v>
      </c>
      <c r="L377" s="17">
        <v>2014</v>
      </c>
      <c r="M377" s="17">
        <v>2016</v>
      </c>
      <c r="N377" s="17">
        <v>2018</v>
      </c>
      <c r="O377" s="17">
        <v>2019</v>
      </c>
    </row>
    <row r="378" spans="1:17">
      <c r="A378" s="9">
        <v>2</v>
      </c>
      <c r="B378" s="10" t="s">
        <v>188</v>
      </c>
      <c r="C378" s="17">
        <v>2</v>
      </c>
      <c r="D378" s="17">
        <v>2</v>
      </c>
      <c r="E378" s="17">
        <v>2</v>
      </c>
      <c r="F378" s="17">
        <v>2</v>
      </c>
      <c r="G378" s="17">
        <v>2</v>
      </c>
      <c r="H378" s="17">
        <v>2</v>
      </c>
      <c r="K378" s="15" t="s">
        <v>187</v>
      </c>
      <c r="L378" s="17">
        <f>L365</f>
        <v>1.1942431428123919</v>
      </c>
      <c r="M378" s="17">
        <f>N365</f>
        <v>1.2208920369560701</v>
      </c>
      <c r="N378" s="17">
        <f>P365</f>
        <v>1.2409705076287503</v>
      </c>
      <c r="O378" s="17">
        <f>Q365</f>
        <v>1.2529352746939812</v>
      </c>
    </row>
    <row r="379" spans="1:17">
      <c r="A379" s="9">
        <v>3</v>
      </c>
      <c r="B379" s="10" t="s">
        <v>189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K379" s="15" t="s">
        <v>190</v>
      </c>
      <c r="L379" s="17">
        <f t="shared" ref="L379:L388" si="248">L366</f>
        <v>1.1028214265715253</v>
      </c>
      <c r="M379" s="17">
        <f t="shared" ref="M379:M388" si="249">N366</f>
        <v>1.1324175755766095</v>
      </c>
      <c r="N379" s="17">
        <f t="shared" ref="N379:O388" si="250">P366</f>
        <v>1.1548023001522369</v>
      </c>
      <c r="O379" s="17">
        <f t="shared" si="250"/>
        <v>1.1681759246380738</v>
      </c>
    </row>
    <row r="380" spans="1:17">
      <c r="A380" s="9">
        <v>4</v>
      </c>
      <c r="B380" s="10" t="s">
        <v>191</v>
      </c>
      <c r="C380" s="17">
        <v>52.4</v>
      </c>
      <c r="D380" s="17">
        <v>52</v>
      </c>
      <c r="E380" s="17">
        <v>53.3</v>
      </c>
      <c r="F380" s="17">
        <v>53.3</v>
      </c>
      <c r="G380" s="17">
        <v>53.3</v>
      </c>
      <c r="H380" s="17">
        <v>53.3</v>
      </c>
      <c r="K380" s="15" t="s">
        <v>192</v>
      </c>
      <c r="L380" s="17">
        <f t="shared" si="248"/>
        <v>8.8737830999390996E-4</v>
      </c>
      <c r="M380" s="17">
        <f t="shared" si="249"/>
        <v>8.8737830999390996E-4</v>
      </c>
      <c r="N380" s="17">
        <f t="shared" si="250"/>
        <v>8.8737830999390996E-4</v>
      </c>
      <c r="O380" s="17">
        <f t="shared" si="250"/>
        <v>8.8737830999390996E-4</v>
      </c>
    </row>
    <row r="381" spans="1:17">
      <c r="A381" s="9">
        <v>5</v>
      </c>
      <c r="B381" s="10" t="s">
        <v>193</v>
      </c>
      <c r="C381" s="17">
        <v>6.4</v>
      </c>
      <c r="D381" s="17">
        <v>6.4</v>
      </c>
      <c r="E381" s="17">
        <v>6.4</v>
      </c>
      <c r="F381" s="17">
        <v>6.9</v>
      </c>
      <c r="G381" s="17">
        <v>7.8</v>
      </c>
      <c r="H381" s="17">
        <v>7.9</v>
      </c>
      <c r="K381" s="15" t="s">
        <v>194</v>
      </c>
      <c r="L381" s="17">
        <f t="shared" si="248"/>
        <v>1.5510451671932788</v>
      </c>
      <c r="M381" s="17">
        <f t="shared" si="249"/>
        <v>1.5662617547920223</v>
      </c>
      <c r="N381" s="17">
        <f t="shared" si="250"/>
        <v>1.5749136818591267</v>
      </c>
      <c r="O381" s="17">
        <f t="shared" si="250"/>
        <v>1.5800253591271836</v>
      </c>
    </row>
    <row r="382" spans="1:17">
      <c r="A382" s="9">
        <v>6</v>
      </c>
      <c r="B382" s="10" t="s">
        <v>195</v>
      </c>
      <c r="C382" s="17">
        <v>2105.6999999999998</v>
      </c>
      <c r="D382" s="17">
        <v>2363.5</v>
      </c>
      <c r="E382" s="17">
        <v>2503</v>
      </c>
      <c r="F382" s="17">
        <v>5144.1000000000004</v>
      </c>
      <c r="G382" s="17">
        <v>5896.7</v>
      </c>
      <c r="H382" s="17">
        <v>4145.2</v>
      </c>
      <c r="K382" s="15" t="s">
        <v>196</v>
      </c>
      <c r="L382" s="17">
        <f t="shared" si="248"/>
        <v>1.3192503178025219</v>
      </c>
      <c r="M382" s="17">
        <f t="shared" si="249"/>
        <v>1.3412680703925213</v>
      </c>
      <c r="N382" s="17">
        <f t="shared" si="250"/>
        <v>1.425164384500067</v>
      </c>
      <c r="O382" s="17">
        <f t="shared" si="250"/>
        <v>1.4375210130320688</v>
      </c>
    </row>
    <row r="383" spans="1:17">
      <c r="A383" s="9">
        <v>7</v>
      </c>
      <c r="B383" s="10" t="s">
        <v>197</v>
      </c>
      <c r="C383" s="17">
        <v>2475.9</v>
      </c>
      <c r="D383" s="17">
        <v>2247.1</v>
      </c>
      <c r="E383" s="17">
        <v>2033.8</v>
      </c>
      <c r="F383" s="17">
        <v>3878</v>
      </c>
      <c r="G383" s="17">
        <v>6475.2</v>
      </c>
      <c r="H383" s="17">
        <v>4274</v>
      </c>
      <c r="K383" s="15" t="s">
        <v>198</v>
      </c>
      <c r="L383" s="17">
        <f t="shared" si="248"/>
        <v>0.32445201689228959</v>
      </c>
      <c r="M383" s="17">
        <f t="shared" si="249"/>
        <v>1.5039480328057999</v>
      </c>
      <c r="N383" s="17">
        <f t="shared" si="250"/>
        <v>0.51973406409202361</v>
      </c>
      <c r="O383" s="17">
        <f t="shared" si="250"/>
        <v>0.83566982408269586</v>
      </c>
    </row>
    <row r="384" spans="1:17">
      <c r="A384" s="9">
        <v>8</v>
      </c>
      <c r="B384" s="10" t="s">
        <v>199</v>
      </c>
      <c r="C384" s="17"/>
      <c r="D384" s="17"/>
      <c r="E384" s="17">
        <v>12</v>
      </c>
      <c r="F384" s="17">
        <v>6</v>
      </c>
      <c r="G384" s="17">
        <v>8</v>
      </c>
      <c r="H384" s="17">
        <v>8</v>
      </c>
      <c r="K384" s="15" t="s">
        <v>200</v>
      </c>
      <c r="L384" s="17">
        <f>N371</f>
        <v>0.19067361025576182</v>
      </c>
      <c r="M384" s="17">
        <f>O371</f>
        <v>0.31777322677489162</v>
      </c>
      <c r="N384" s="17">
        <f t="shared" si="250"/>
        <v>0.35844210361202566</v>
      </c>
      <c r="O384" s="17">
        <f t="shared" si="250"/>
        <v>0.23841719805026279</v>
      </c>
    </row>
    <row r="385" spans="1:15">
      <c r="A385" s="9">
        <v>9</v>
      </c>
      <c r="B385" s="10" t="s">
        <v>201</v>
      </c>
      <c r="C385" s="17"/>
      <c r="D385" s="17"/>
      <c r="E385" s="17">
        <v>1</v>
      </c>
      <c r="F385" s="17"/>
      <c r="G385" s="17">
        <v>3</v>
      </c>
      <c r="H385" s="17">
        <v>0</v>
      </c>
      <c r="K385" s="15" t="s">
        <v>202</v>
      </c>
      <c r="L385" s="17">
        <f t="shared" si="248"/>
        <v>1.1251670158567939</v>
      </c>
      <c r="M385" s="17">
        <f t="shared" si="249"/>
        <v>1.3181395678719872</v>
      </c>
      <c r="N385" s="17">
        <f t="shared" si="250"/>
        <v>0.35844210361202566</v>
      </c>
      <c r="O385" s="17">
        <f t="shared" si="250"/>
        <v>0.41201850998279838</v>
      </c>
    </row>
    <row r="386" spans="1:15">
      <c r="A386" s="9">
        <v>10</v>
      </c>
      <c r="B386" s="10" t="s">
        <v>203</v>
      </c>
      <c r="C386" s="17">
        <v>10</v>
      </c>
      <c r="D386" s="17">
        <v>12</v>
      </c>
      <c r="E386" s="17">
        <v>19</v>
      </c>
      <c r="F386" s="17">
        <v>11</v>
      </c>
      <c r="G386" s="17">
        <v>9</v>
      </c>
      <c r="H386" s="17">
        <v>9</v>
      </c>
      <c r="K386" s="15" t="s">
        <v>204</v>
      </c>
      <c r="L386" s="17">
        <f t="shared" si="248"/>
        <v>1.2427579120534968</v>
      </c>
      <c r="M386" s="17">
        <f t="shared" si="249"/>
        <v>1.2676886183169203</v>
      </c>
      <c r="N386" s="17">
        <f t="shared" si="250"/>
        <v>1.2864365492636052</v>
      </c>
      <c r="O386" s="17">
        <f t="shared" si="250"/>
        <v>1.297594000364686</v>
      </c>
    </row>
    <row r="387" spans="1:15">
      <c r="A387" s="9">
        <v>11</v>
      </c>
      <c r="B387" s="10" t="s">
        <v>205</v>
      </c>
      <c r="C387" s="17">
        <v>8</v>
      </c>
      <c r="D387" s="17">
        <v>16</v>
      </c>
      <c r="E387" s="17">
        <v>15</v>
      </c>
      <c r="F387" s="17">
        <v>15</v>
      </c>
      <c r="G387" s="17">
        <v>14</v>
      </c>
      <c r="H387" s="17">
        <v>13</v>
      </c>
      <c r="K387" s="15" t="s">
        <v>206</v>
      </c>
      <c r="L387" s="17">
        <f t="shared" si="248"/>
        <v>1.5781534154924011</v>
      </c>
      <c r="M387" s="17">
        <f t="shared" si="249"/>
        <v>1.5886366261477836</v>
      </c>
      <c r="N387" s="17">
        <f t="shared" si="250"/>
        <v>1.5964298175718339</v>
      </c>
      <c r="O387" s="17">
        <f t="shared" si="250"/>
        <v>1.6010318941970103</v>
      </c>
    </row>
    <row r="388" spans="1:15">
      <c r="A388" s="9">
        <v>12</v>
      </c>
      <c r="B388" s="10" t="s">
        <v>207</v>
      </c>
      <c r="C388" s="17">
        <v>1</v>
      </c>
      <c r="D388" s="17">
        <v>1</v>
      </c>
      <c r="E388" s="17">
        <v>1</v>
      </c>
      <c r="F388" s="17">
        <v>1</v>
      </c>
      <c r="G388" s="17">
        <v>1</v>
      </c>
      <c r="H388" s="17">
        <v>1</v>
      </c>
      <c r="K388" s="15" t="s">
        <v>208</v>
      </c>
      <c r="L388" s="17">
        <f t="shared" si="248"/>
        <v>0.97902860625808019</v>
      </c>
      <c r="M388" s="17">
        <f t="shared" si="249"/>
        <v>1.0115808779425481</v>
      </c>
      <c r="N388" s="17">
        <f t="shared" si="250"/>
        <v>0.69635167447174129</v>
      </c>
      <c r="O388" s="17">
        <f t="shared" si="250"/>
        <v>0.70727224935551192</v>
      </c>
    </row>
    <row r="389" spans="1:15">
      <c r="A389" s="9">
        <v>13</v>
      </c>
      <c r="B389" s="10" t="s">
        <v>209</v>
      </c>
      <c r="C389" s="17">
        <v>1</v>
      </c>
      <c r="D389" s="17">
        <v>1</v>
      </c>
      <c r="E389" s="17">
        <v>1</v>
      </c>
      <c r="F389" s="17">
        <v>1</v>
      </c>
      <c r="G389" s="21">
        <v>1</v>
      </c>
      <c r="H389" s="21">
        <v>1</v>
      </c>
    </row>
    <row r="390" spans="1:15">
      <c r="A390" s="9">
        <v>14</v>
      </c>
      <c r="B390" s="10" t="s">
        <v>211</v>
      </c>
      <c r="C390" s="17">
        <v>2</v>
      </c>
      <c r="D390" s="17">
        <v>2</v>
      </c>
      <c r="E390" s="17">
        <v>2</v>
      </c>
      <c r="F390" s="17">
        <v>1</v>
      </c>
      <c r="G390" s="21">
        <v>1</v>
      </c>
      <c r="H390" s="21">
        <v>1</v>
      </c>
    </row>
    <row r="391" spans="1:15">
      <c r="A391" s="9">
        <v>15</v>
      </c>
      <c r="B391" s="10" t="s">
        <v>213</v>
      </c>
      <c r="C391" s="17">
        <v>415</v>
      </c>
      <c r="D391" s="17">
        <v>405</v>
      </c>
      <c r="E391" s="17">
        <v>392</v>
      </c>
      <c r="F391" s="17">
        <v>385</v>
      </c>
      <c r="G391" s="17">
        <v>375</v>
      </c>
      <c r="H391" s="17">
        <v>365</v>
      </c>
    </row>
  </sheetData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451"/>
  <sheetViews>
    <sheetView topLeftCell="F1" zoomScale="70" zoomScaleNormal="70" workbookViewId="0">
      <selection activeCell="O18" sqref="O18:O28"/>
    </sheetView>
  </sheetViews>
  <sheetFormatPr baseColWidth="10" defaultColWidth="8.83203125" defaultRowHeight="15"/>
  <cols>
    <col min="2" max="2" width="73.5" customWidth="1"/>
    <col min="7" max="8" width="8.6640625" customWidth="1"/>
    <col min="11" max="11" width="73.5" customWidth="1"/>
  </cols>
  <sheetData>
    <row r="1" spans="1:17" ht="16">
      <c r="A1" s="20" t="s">
        <v>411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4.362260316570457</v>
      </c>
      <c r="D5" s="17">
        <f t="shared" si="0"/>
        <v>5.6913869193101245</v>
      </c>
      <c r="E5" s="17">
        <f t="shared" si="0"/>
        <v>5.9692087605163664</v>
      </c>
      <c r="F5" s="17">
        <f t="shared" si="0"/>
        <v>5.9148330962938171</v>
      </c>
      <c r="G5" s="17">
        <f t="shared" si="0"/>
        <v>5.8337504205059192</v>
      </c>
      <c r="H5" s="17">
        <f t="shared" si="0"/>
        <v>5.7789491500834202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0.92445108815180066</v>
      </c>
      <c r="M5" s="17">
        <f t="shared" si="1"/>
        <v>1.0724414499098573</v>
      </c>
      <c r="N5" s="17">
        <f t="shared" si="1"/>
        <v>1.0979864320999899</v>
      </c>
      <c r="O5" s="17">
        <f t="shared" si="1"/>
        <v>1.0931295366105331</v>
      </c>
      <c r="P5" s="17">
        <f t="shared" si="1"/>
        <v>1.0857603398820428</v>
      </c>
      <c r="Q5" s="17">
        <f t="shared" si="1"/>
        <v>1.0806917052242377</v>
      </c>
    </row>
    <row r="6" spans="1:17">
      <c r="A6" s="9">
        <v>2</v>
      </c>
      <c r="B6" s="15" t="s">
        <v>176</v>
      </c>
      <c r="C6" s="17">
        <f t="shared" ref="C6:H6" si="2">C18/C31*1000</f>
        <v>1.0511470642338452</v>
      </c>
      <c r="D6" s="17">
        <f t="shared" si="2"/>
        <v>1.036367876050402</v>
      </c>
      <c r="E6" s="17">
        <f t="shared" si="2"/>
        <v>1.0303484451105283</v>
      </c>
      <c r="F6" s="17">
        <f t="shared" si="2"/>
        <v>1.0122981678239771</v>
      </c>
      <c r="G6" s="17">
        <f t="shared" si="2"/>
        <v>1.2635690080983286</v>
      </c>
      <c r="H6" s="17">
        <f t="shared" si="2"/>
        <v>1.2573445849553884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0.46329335391436227</v>
      </c>
      <c r="M6" s="17">
        <f t="shared" si="1"/>
        <v>0.45953191425449474</v>
      </c>
      <c r="N6" s="17">
        <f t="shared" si="1"/>
        <v>0.45799339751448842</v>
      </c>
      <c r="O6" s="17">
        <f t="shared" si="1"/>
        <v>0.45335687567865918</v>
      </c>
      <c r="P6" s="17">
        <f t="shared" si="1"/>
        <v>0.5150818636804334</v>
      </c>
      <c r="Q6" s="17">
        <f t="shared" si="1"/>
        <v>0.51361955229832923</v>
      </c>
    </row>
    <row r="7" spans="1:17">
      <c r="A7" s="9">
        <v>3</v>
      </c>
      <c r="B7" s="15" t="s">
        <v>177</v>
      </c>
      <c r="C7" s="17">
        <f>C19/C31*1000+0.00001</f>
        <v>1.4759956693616911</v>
      </c>
      <c r="D7" s="17">
        <f>D19/D31*1000+0.00001</f>
        <v>1.5061979798599177</v>
      </c>
      <c r="E7" s="17">
        <f>E19/E31*1000+0.00001</f>
        <v>2.0990256340474809</v>
      </c>
      <c r="F7" s="17">
        <f>F19/F31*1000+0.00001</f>
        <v>1.8815460160629134</v>
      </c>
      <c r="G7" s="17">
        <f>G19/G31*1000</f>
        <v>1.4440788663980897</v>
      </c>
      <c r="H7" s="17">
        <f>H19/H31*1000</f>
        <v>4.6908624900258715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0.83953173606773701</v>
      </c>
      <c r="M7" s="17">
        <f t="shared" si="1"/>
        <v>0.84937932286878237</v>
      </c>
      <c r="N7" s="17">
        <f t="shared" si="1"/>
        <v>1.0275327671849797</v>
      </c>
      <c r="O7" s="17">
        <f t="shared" si="1"/>
        <v>0.96546111320449246</v>
      </c>
      <c r="P7" s="17">
        <f t="shared" si="1"/>
        <v>0.82903175468524193</v>
      </c>
      <c r="Q7" s="17">
        <f t="shared" si="1"/>
        <v>1.3913209505150792</v>
      </c>
    </row>
    <row r="8" spans="1:17">
      <c r="A8" s="9">
        <v>4</v>
      </c>
      <c r="B8" s="15" t="s">
        <v>178</v>
      </c>
      <c r="C8" s="17">
        <f t="shared" ref="C8:H8" si="3">C20/C31*1000</f>
        <v>26.623803225269572</v>
      </c>
      <c r="D8" s="17">
        <f t="shared" si="3"/>
        <v>27.567385502940692</v>
      </c>
      <c r="E8" s="17">
        <f t="shared" si="3"/>
        <v>27.938621887666478</v>
      </c>
      <c r="F8" s="17">
        <f t="shared" si="3"/>
        <v>29.379235338408765</v>
      </c>
      <c r="G8" s="17">
        <f t="shared" si="3"/>
        <v>30.139402840568767</v>
      </c>
      <c r="H8" s="17">
        <f t="shared" si="3"/>
        <v>31.552901161431759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0.93357330388397985</v>
      </c>
      <c r="M8" s="17">
        <f t="shared" si="1"/>
        <v>0.95248121138637531</v>
      </c>
      <c r="N8" s="17">
        <f t="shared" si="1"/>
        <v>0.95984473317102115</v>
      </c>
      <c r="O8" s="17">
        <f t="shared" si="1"/>
        <v>0.98803436819512502</v>
      </c>
      <c r="P8" s="17">
        <f t="shared" si="1"/>
        <v>1.0026663927612451</v>
      </c>
      <c r="Q8" s="17">
        <f t="shared" si="1"/>
        <v>1.0287395891943956</v>
      </c>
    </row>
    <row r="9" spans="1:17">
      <c r="A9" s="9">
        <v>5</v>
      </c>
      <c r="B9" s="15" t="s">
        <v>179</v>
      </c>
      <c r="C9" s="17">
        <f t="shared" ref="C9:H9" si="4">C21/C31*1000</f>
        <v>2.8074386173912282</v>
      </c>
      <c r="D9" s="17">
        <f t="shared" si="4"/>
        <v>2.8137387834768419</v>
      </c>
      <c r="E9" s="17">
        <f t="shared" si="4"/>
        <v>2.8832725910283044</v>
      </c>
      <c r="F9" s="17">
        <f t="shared" si="4"/>
        <v>3.1029866979001093</v>
      </c>
      <c r="G9" s="17">
        <f t="shared" si="4"/>
        <v>3.1474355292631095</v>
      </c>
      <c r="H9" s="17">
        <f t="shared" si="4"/>
        <v>3.1594812647596942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0.5472373711909706</v>
      </c>
      <c r="M9" s="17">
        <f t="shared" si="1"/>
        <v>0.54794404611146341</v>
      </c>
      <c r="N9" s="17">
        <f t="shared" si="1"/>
        <v>0.55569938733231528</v>
      </c>
      <c r="O9" s="17">
        <f t="shared" si="1"/>
        <v>0.57969819171281289</v>
      </c>
      <c r="P9" s="17">
        <f t="shared" si="1"/>
        <v>0.58446445832008753</v>
      </c>
      <c r="Q9" s="17">
        <f t="shared" si="1"/>
        <v>0.58575119968663414</v>
      </c>
    </row>
    <row r="10" spans="1:17">
      <c r="A10" s="9">
        <v>6</v>
      </c>
      <c r="B10" s="15" t="s">
        <v>180</v>
      </c>
      <c r="C10" s="17">
        <f t="shared" ref="C10:H10" si="5">(C22-C23)/C22*100</f>
        <v>-5.4109742894183448</v>
      </c>
      <c r="D10" s="17">
        <f t="shared" si="5"/>
        <v>-5.1792464128713878</v>
      </c>
      <c r="E10" s="17">
        <f t="shared" si="5"/>
        <v>-5.2469227454420668</v>
      </c>
      <c r="F10" s="17">
        <f t="shared" si="5"/>
        <v>-4.2011957750337467</v>
      </c>
      <c r="G10" s="17">
        <f t="shared" si="5"/>
        <v>0.17809482026036014</v>
      </c>
      <c r="H10" s="17">
        <f t="shared" si="5"/>
        <v>3.7505619953404596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0.71208076239960383</v>
      </c>
      <c r="M10" s="17">
        <f t="shared" si="6"/>
        <v>0.72399074338509606</v>
      </c>
      <c r="N10" s="17">
        <f t="shared" si="6"/>
        <v>0.72049724007857263</v>
      </c>
      <c r="O10" s="17">
        <f t="shared" si="6"/>
        <v>0.77572725416400301</v>
      </c>
      <c r="P10" s="17">
        <f t="shared" si="6"/>
        <v>1.0155543575548041</v>
      </c>
      <c r="Q10" s="17">
        <f t="shared" si="6"/>
        <v>1.1821715090586611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-1.4135358833747744</v>
      </c>
      <c r="F11" s="17">
        <f>(F25-F24)/F31*1000</f>
        <v>-2.5349284698402075</v>
      </c>
      <c r="G11" s="17">
        <f>(G25-G24)/G31*1000</f>
        <v>-2.5353430097557372</v>
      </c>
      <c r="H11" s="17">
        <f>(H25-H24)/H31*1000</f>
        <v>-2.4099104544978278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0.79677599601439464</v>
      </c>
      <c r="O11" s="17">
        <f t="shared" si="7"/>
        <v>0.73670274069513753</v>
      </c>
      <c r="P11" s="17">
        <f t="shared" si="7"/>
        <v>0.7366810428865822</v>
      </c>
      <c r="Q11" s="17">
        <f t="shared" si="7"/>
        <v>0.74326572658828882</v>
      </c>
    </row>
    <row r="12" spans="1:17">
      <c r="A12" s="9">
        <v>8</v>
      </c>
      <c r="B12" s="15" t="s">
        <v>182</v>
      </c>
      <c r="C12" s="17">
        <f t="shared" ref="C12:H12" si="8">(C26-C27)/C31*1000</f>
        <v>15.31170890233968</v>
      </c>
      <c r="D12" s="17">
        <f t="shared" si="8"/>
        <v>14.992788606862483</v>
      </c>
      <c r="E12" s="17">
        <f t="shared" si="8"/>
        <v>20.096052317858238</v>
      </c>
      <c r="F12" s="17">
        <f t="shared" si="8"/>
        <v>21.333556429348278</v>
      </c>
      <c r="G12" s="17">
        <f t="shared" si="8"/>
        <v>20.537098878377382</v>
      </c>
      <c r="H12" s="17">
        <f t="shared" si="8"/>
        <v>17.45774596803443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1.4277406665629369</v>
      </c>
      <c r="M12" s="17">
        <f>(ATAN(D12/10)+3.1415/2)/3.1415*1.75</f>
        <v>1.4223501768647657</v>
      </c>
      <c r="N12" s="17">
        <f t="shared" si="7"/>
        <v>1.4928128970701702</v>
      </c>
      <c r="O12" s="17">
        <f t="shared" si="7"/>
        <v>1.5058488382079689</v>
      </c>
      <c r="P12" s="17">
        <f t="shared" si="7"/>
        <v>1.4976047007460984</v>
      </c>
      <c r="Q12" s="17">
        <f t="shared" si="7"/>
        <v>1.4602504790263904</v>
      </c>
    </row>
    <row r="13" spans="1:17">
      <c r="A13" s="9">
        <v>9</v>
      </c>
      <c r="B13" s="15" t="s">
        <v>183</v>
      </c>
      <c r="C13" s="17">
        <f t="shared" ref="C13:H13" si="9">C28/C31*1000</f>
        <v>0.49929485551107644</v>
      </c>
      <c r="D13" s="17">
        <f t="shared" si="9"/>
        <v>0.49227474112394098</v>
      </c>
      <c r="E13" s="17">
        <f t="shared" si="9"/>
        <v>0.5620082427875609</v>
      </c>
      <c r="F13" s="17">
        <f t="shared" si="9"/>
        <v>0.55216263699489665</v>
      </c>
      <c r="G13" s="17">
        <f t="shared" si="9"/>
        <v>0.53332458134020366</v>
      </c>
      <c r="H13" s="17">
        <f t="shared" si="9"/>
        <v>0.48359407113668784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0.53083614785629996</v>
      </c>
      <c r="M13" s="17">
        <f t="shared" si="10"/>
        <v>0.52652633394991033</v>
      </c>
      <c r="N13" s="17">
        <f t="shared" si="10"/>
        <v>0.56825600077844196</v>
      </c>
      <c r="O13" s="17">
        <f t="shared" si="10"/>
        <v>0.56250322929691221</v>
      </c>
      <c r="P13" s="17">
        <f t="shared" si="10"/>
        <v>0.55137345363988344</v>
      </c>
      <c r="Q13" s="17">
        <f t="shared" si="10"/>
        <v>0.52116083794314327</v>
      </c>
    </row>
    <row r="14" spans="1:17">
      <c r="A14" s="9">
        <v>10</v>
      </c>
      <c r="B14" s="15" t="s">
        <v>184</v>
      </c>
      <c r="C14" s="17">
        <f t="shared" ref="C14:H14" si="11">C29/C31*100</f>
        <v>2.1022941284676903E-2</v>
      </c>
      <c r="D14" s="17">
        <f t="shared" si="11"/>
        <v>2.0727357521008041E-2</v>
      </c>
      <c r="E14" s="17">
        <f t="shared" si="11"/>
        <v>2.0436663374093122E-2</v>
      </c>
      <c r="F14" s="17">
        <f t="shared" si="11"/>
        <v>2.0078641345268971E-2</v>
      </c>
      <c r="G14" s="17">
        <f t="shared" si="11"/>
        <v>2.0512483897700138E-2</v>
      </c>
      <c r="H14" s="17">
        <f t="shared" si="11"/>
        <v>2.0149752964028659E-2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0.60725533819108235</v>
      </c>
      <c r="M14" s="17">
        <f t="shared" si="10"/>
        <v>0.60232508332461521</v>
      </c>
      <c r="N14" s="17">
        <f t="shared" si="10"/>
        <v>0.59744720531657025</v>
      </c>
      <c r="O14" s="17">
        <f t="shared" si="10"/>
        <v>0.59139891503937758</v>
      </c>
      <c r="P14" s="17">
        <f t="shared" si="10"/>
        <v>0.59872230389202497</v>
      </c>
      <c r="Q14" s="17">
        <f t="shared" si="10"/>
        <v>0.5926038668420176</v>
      </c>
    </row>
    <row r="15" spans="1:17">
      <c r="A15" s="9">
        <v>11</v>
      </c>
      <c r="B15" s="15" t="s">
        <v>185</v>
      </c>
      <c r="C15" s="17">
        <f t="shared" ref="C15:H15" si="12">C30/C31*1000</f>
        <v>1.2438573593433835</v>
      </c>
      <c r="D15" s="17">
        <f t="shared" si="12"/>
        <v>1.2350050522933957</v>
      </c>
      <c r="E15" s="17">
        <f t="shared" si="12"/>
        <v>1.1921386968220988</v>
      </c>
      <c r="F15" s="17">
        <f t="shared" si="12"/>
        <v>1.0039320672634484</v>
      </c>
      <c r="G15" s="17">
        <f t="shared" si="12"/>
        <v>1.0420341820031671</v>
      </c>
      <c r="H15" s="17">
        <f t="shared" si="12"/>
        <v>1.023607450572656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0.44890282248297364</v>
      </c>
      <c r="M15" s="17">
        <f t="shared" si="10"/>
        <v>0.44706075972177939</v>
      </c>
      <c r="N15" s="17">
        <f t="shared" si="10"/>
        <v>0.43806034062917254</v>
      </c>
      <c r="O15" s="17">
        <f t="shared" si="10"/>
        <v>0.39680080546398616</v>
      </c>
      <c r="P15" s="17">
        <f t="shared" si="10"/>
        <v>0.40540236787745459</v>
      </c>
      <c r="Q15" s="17">
        <f t="shared" si="10"/>
        <v>0.40125949754899348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C47+C77+C107+C137+C167+C197+C227+C257+C287+C317+C347+C377+C407+C437</f>
        <v>498</v>
      </c>
      <c r="D17" s="17">
        <f t="shared" ref="D17:H17" si="13">D47+D77+D107+D137+D167+D197+D227+D257+D287+D317+D347+D377+D407+D437</f>
        <v>659</v>
      </c>
      <c r="E17" s="17">
        <f t="shared" si="13"/>
        <v>701</v>
      </c>
      <c r="F17" s="17">
        <f t="shared" si="13"/>
        <v>707</v>
      </c>
      <c r="G17" s="17">
        <f t="shared" si="13"/>
        <v>711</v>
      </c>
      <c r="H17" s="17">
        <f t="shared" si="13"/>
        <v>717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C48+C78+C108+C138+C168+C198+C228+C258+C288+C318+C348+C378+C408+C438</f>
        <v>120</v>
      </c>
      <c r="D18" s="17">
        <f t="shared" si="14"/>
        <v>120</v>
      </c>
      <c r="E18" s="17">
        <f t="shared" si="14"/>
        <v>121</v>
      </c>
      <c r="F18" s="17">
        <f t="shared" si="14"/>
        <v>121</v>
      </c>
      <c r="G18" s="17">
        <f t="shared" si="14"/>
        <v>154</v>
      </c>
      <c r="H18" s="17">
        <f t="shared" si="14"/>
        <v>156</v>
      </c>
      <c r="K18" s="15" t="s">
        <v>187</v>
      </c>
      <c r="L18" s="17">
        <f t="shared" ref="L18:L23" si="15">L5</f>
        <v>0.92445108815180066</v>
      </c>
      <c r="M18" s="17">
        <f t="shared" ref="M18:M23" si="16">N5</f>
        <v>1.0979864320999899</v>
      </c>
      <c r="N18" s="17">
        <f t="shared" ref="N18:N28" si="17">P5</f>
        <v>1.0857603398820428</v>
      </c>
      <c r="O18" s="17">
        <f>Q5</f>
        <v>1.0806917052242377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C49+C79+C109+C139+C169+C199+C229+C259+C289+C319+C349+C379+C409+C439</f>
        <v>168.5</v>
      </c>
      <c r="D19" s="17">
        <f t="shared" si="18"/>
        <v>174.4</v>
      </c>
      <c r="E19" s="17">
        <f t="shared" si="18"/>
        <v>246.49999999999997</v>
      </c>
      <c r="F19" s="17">
        <f t="shared" si="18"/>
        <v>224.90000000000003</v>
      </c>
      <c r="G19" s="17">
        <f t="shared" si="18"/>
        <v>175.99999999999997</v>
      </c>
      <c r="H19" s="17">
        <f t="shared" si="18"/>
        <v>582</v>
      </c>
      <c r="K19" s="15" t="s">
        <v>190</v>
      </c>
      <c r="L19" s="17">
        <f t="shared" si="15"/>
        <v>0.46329335391436227</v>
      </c>
      <c r="M19" s="17">
        <f t="shared" si="16"/>
        <v>0.45799339751448842</v>
      </c>
      <c r="N19" s="17">
        <f t="shared" si="17"/>
        <v>0.5150818636804334</v>
      </c>
      <c r="O19" s="17">
        <f t="shared" ref="O19:O28" si="19">Q6</f>
        <v>0.51361955229832923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C50+C80+C110+C140+C170+C200+C230+C260+C290+C320+C350+C380+C410+C440</f>
        <v>3039.3999999999996</v>
      </c>
      <c r="D20" s="17">
        <f t="shared" si="20"/>
        <v>3192</v>
      </c>
      <c r="E20" s="17">
        <f t="shared" si="20"/>
        <v>3281.0000000000005</v>
      </c>
      <c r="F20" s="17">
        <f t="shared" si="20"/>
        <v>3511.7</v>
      </c>
      <c r="G20" s="17">
        <f t="shared" si="20"/>
        <v>3673.2999999999997</v>
      </c>
      <c r="H20" s="17">
        <f t="shared" si="20"/>
        <v>3914.7999999999993</v>
      </c>
      <c r="K20" s="15" t="s">
        <v>192</v>
      </c>
      <c r="L20" s="17">
        <f t="shared" si="15"/>
        <v>0.83953173606773701</v>
      </c>
      <c r="M20" s="17">
        <f t="shared" si="16"/>
        <v>1.0275327671849797</v>
      </c>
      <c r="N20" s="17">
        <f t="shared" si="17"/>
        <v>0.82903175468524193</v>
      </c>
      <c r="O20" s="17">
        <f t="shared" si="19"/>
        <v>1.3913209505150792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C51+C81+C111+C141+C171+C201+C231+C261+C291+C321+C351+C381+C411+C441</f>
        <v>320.5</v>
      </c>
      <c r="D21" s="17">
        <f t="shared" si="21"/>
        <v>325.80000000000007</v>
      </c>
      <c r="E21" s="17">
        <f t="shared" si="21"/>
        <v>338.59999999999997</v>
      </c>
      <c r="F21" s="17">
        <f t="shared" si="21"/>
        <v>370.90000000000003</v>
      </c>
      <c r="G21" s="17">
        <f t="shared" si="21"/>
        <v>383.6</v>
      </c>
      <c r="H21" s="17">
        <f t="shared" si="21"/>
        <v>392</v>
      </c>
      <c r="K21" s="15" t="s">
        <v>194</v>
      </c>
      <c r="L21" s="17">
        <f t="shared" si="15"/>
        <v>0.93357330388397985</v>
      </c>
      <c r="M21" s="17">
        <f t="shared" si="16"/>
        <v>0.95984473317102115</v>
      </c>
      <c r="N21" s="17">
        <f t="shared" si="17"/>
        <v>1.0026663927612451</v>
      </c>
      <c r="O21" s="17">
        <f t="shared" si="19"/>
        <v>1.0287395891943956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C52+C82+C112+C142+C172+C202+C232+C262+C292+C322+C352+C382+C412+C442</f>
        <v>2887472.6000000006</v>
      </c>
      <c r="D22" s="17">
        <f t="shared" si="22"/>
        <v>2692787.5000000009</v>
      </c>
      <c r="E22" s="17">
        <f t="shared" si="22"/>
        <v>2758018.4999999995</v>
      </c>
      <c r="F22" s="17">
        <f t="shared" si="22"/>
        <v>2741636.1</v>
      </c>
      <c r="G22" s="17">
        <f t="shared" si="22"/>
        <v>3290887.4</v>
      </c>
      <c r="H22" s="17">
        <f t="shared" si="22"/>
        <v>3833884.1000000006</v>
      </c>
      <c r="K22" s="15" t="s">
        <v>196</v>
      </c>
      <c r="L22" s="17">
        <f t="shared" si="15"/>
        <v>0.5472373711909706</v>
      </c>
      <c r="M22" s="17">
        <f t="shared" si="16"/>
        <v>0.55569938733231528</v>
      </c>
      <c r="N22" s="17">
        <f t="shared" si="17"/>
        <v>0.58446445832008753</v>
      </c>
      <c r="O22" s="17">
        <f t="shared" si="19"/>
        <v>0.58575119968663414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C53+C83+C113+C143+C173+C203+C233+C263+C293+C323+C353+C383+C413+C443</f>
        <v>3043713</v>
      </c>
      <c r="D23" s="17">
        <f t="shared" si="23"/>
        <v>2832253.6</v>
      </c>
      <c r="E23" s="17">
        <f t="shared" si="23"/>
        <v>2902729.5999999996</v>
      </c>
      <c r="F23" s="17">
        <f t="shared" si="23"/>
        <v>2856817.6</v>
      </c>
      <c r="G23" s="17">
        <f t="shared" si="23"/>
        <v>3285026.4999999991</v>
      </c>
      <c r="H23" s="17">
        <f t="shared" si="23"/>
        <v>3690091.9</v>
      </c>
      <c r="K23" s="15" t="s">
        <v>198</v>
      </c>
      <c r="L23" s="17">
        <f t="shared" si="15"/>
        <v>0.71208076239960383</v>
      </c>
      <c r="M23" s="17">
        <f t="shared" si="16"/>
        <v>0.72049724007857263</v>
      </c>
      <c r="N23" s="17">
        <f t="shared" si="17"/>
        <v>1.0155543575548041</v>
      </c>
      <c r="O23" s="17">
        <f t="shared" si="19"/>
        <v>1.1821715090586611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C54+C84+C114+C144+C174+C204+C234+C264+C294+C324+C354+C384+C414+C444</f>
        <v>0</v>
      </c>
      <c r="D24" s="17">
        <f t="shared" si="24"/>
        <v>0</v>
      </c>
      <c r="E24" s="17">
        <f t="shared" si="24"/>
        <v>1672</v>
      </c>
      <c r="F24" s="17">
        <f t="shared" si="24"/>
        <v>1581</v>
      </c>
      <c r="G24" s="17">
        <f t="shared" si="24"/>
        <v>1591</v>
      </c>
      <c r="H24" s="17">
        <f t="shared" si="24"/>
        <v>1540</v>
      </c>
      <c r="K24" s="15" t="s">
        <v>200</v>
      </c>
      <c r="L24" s="17">
        <f>N11</f>
        <v>0.79677599601439464</v>
      </c>
      <c r="M24" s="17">
        <f>O11</f>
        <v>0.73670274069513753</v>
      </c>
      <c r="N24" s="17">
        <f t="shared" si="17"/>
        <v>0.7366810428865822</v>
      </c>
      <c r="O24" s="17">
        <f t="shared" si="19"/>
        <v>0.74326572658828882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C55+C85+C115+C145+C175+C205+C235+C265+C295+C325+C355+C385+C415+C445</f>
        <v>0</v>
      </c>
      <c r="D25" s="17">
        <f t="shared" si="25"/>
        <v>0</v>
      </c>
      <c r="E25" s="17">
        <f t="shared" si="25"/>
        <v>1506</v>
      </c>
      <c r="F25" s="17">
        <f t="shared" si="25"/>
        <v>1278</v>
      </c>
      <c r="G25" s="17">
        <f t="shared" si="25"/>
        <v>1282</v>
      </c>
      <c r="H25" s="17">
        <f t="shared" si="25"/>
        <v>1241</v>
      </c>
      <c r="K25" s="15" t="s">
        <v>202</v>
      </c>
      <c r="L25" s="17">
        <f>L12</f>
        <v>1.4277406665629369</v>
      </c>
      <c r="M25" s="17">
        <f>N12</f>
        <v>1.4928128970701702</v>
      </c>
      <c r="N25" s="17">
        <f t="shared" si="17"/>
        <v>1.4976047007460984</v>
      </c>
      <c r="O25" s="17">
        <f t="shared" si="19"/>
        <v>1.4602504790263904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C56+C86+C116+C146+C176+C206+C236+C266+C296+C326+C356+C386+C416+C446</f>
        <v>4382</v>
      </c>
      <c r="D26" s="17">
        <f t="shared" si="26"/>
        <v>5245</v>
      </c>
      <c r="E26" s="17">
        <f t="shared" si="26"/>
        <v>6064</v>
      </c>
      <c r="F26" s="17">
        <f t="shared" si="26"/>
        <v>6299</v>
      </c>
      <c r="G26" s="17">
        <f t="shared" si="26"/>
        <v>6500</v>
      </c>
      <c r="H26" s="17">
        <f t="shared" si="26"/>
        <v>5764</v>
      </c>
      <c r="K26" s="15" t="s">
        <v>204</v>
      </c>
      <c r="L26" s="17">
        <f>L13</f>
        <v>0.53083614785629996</v>
      </c>
      <c r="M26" s="17">
        <f>N13</f>
        <v>0.56825600077844196</v>
      </c>
      <c r="N26" s="17">
        <f t="shared" si="17"/>
        <v>0.55137345363988344</v>
      </c>
      <c r="O26" s="17">
        <f t="shared" si="19"/>
        <v>0.52116083794314327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C57+C87+C117+C147+C177+C207+C237+C267+C297+C327+C357+C387+C417+C447</f>
        <v>2634</v>
      </c>
      <c r="D27" s="17">
        <f t="shared" si="27"/>
        <v>3509</v>
      </c>
      <c r="E27" s="17">
        <f t="shared" si="27"/>
        <v>3704</v>
      </c>
      <c r="F27" s="17">
        <f t="shared" si="27"/>
        <v>3749</v>
      </c>
      <c r="G27" s="17">
        <f t="shared" si="27"/>
        <v>3997</v>
      </c>
      <c r="H27" s="17">
        <f t="shared" si="27"/>
        <v>3598</v>
      </c>
      <c r="K27" s="15" t="s">
        <v>206</v>
      </c>
      <c r="L27" s="17">
        <f>L14</f>
        <v>0.60725533819108235</v>
      </c>
      <c r="M27" s="17">
        <f>N14</f>
        <v>0.59744720531657025</v>
      </c>
      <c r="N27" s="17">
        <f t="shared" si="17"/>
        <v>0.59872230389202497</v>
      </c>
      <c r="O27" s="17">
        <f t="shared" si="19"/>
        <v>0.5926038668420176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C58+C88+C118+C148+C178+C208+C238+C268+C298+C328+C358+C388+C418+C448</f>
        <v>57</v>
      </c>
      <c r="D28" s="17">
        <f t="shared" si="28"/>
        <v>57</v>
      </c>
      <c r="E28" s="17">
        <f t="shared" si="28"/>
        <v>66</v>
      </c>
      <c r="F28" s="17">
        <f t="shared" si="28"/>
        <v>66</v>
      </c>
      <c r="G28" s="17">
        <f t="shared" si="28"/>
        <v>65</v>
      </c>
      <c r="H28" s="17">
        <f t="shared" si="28"/>
        <v>60</v>
      </c>
      <c r="K28" s="15" t="s">
        <v>208</v>
      </c>
      <c r="L28" s="17">
        <f>L15</f>
        <v>0.44890282248297364</v>
      </c>
      <c r="M28" s="17">
        <f>N15</f>
        <v>0.43806034062917254</v>
      </c>
      <c r="N28" s="17">
        <f t="shared" si="17"/>
        <v>0.40540236787745459</v>
      </c>
      <c r="O28" s="17">
        <f t="shared" si="19"/>
        <v>0.40125949754899348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C59+C89+C119+C149+C179+C209+C239+C269+C299+C329+C359+C389+C419+C449</f>
        <v>24</v>
      </c>
      <c r="D29" s="17">
        <f t="shared" si="29"/>
        <v>24</v>
      </c>
      <c r="E29" s="17">
        <f t="shared" si="29"/>
        <v>24</v>
      </c>
      <c r="F29" s="17">
        <f t="shared" si="29"/>
        <v>24</v>
      </c>
      <c r="G29" s="17">
        <f t="shared" si="29"/>
        <v>25</v>
      </c>
      <c r="H29" s="17">
        <f t="shared" si="29"/>
        <v>25</v>
      </c>
      <c r="M29" t="s">
        <v>210</v>
      </c>
      <c r="N29" s="52">
        <f>AVERAGE(N18:N28)</f>
        <v>0.80203118508417282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C60+C90+C120+C150+C180+C210+C240+C270+C300+C330+C360+C390+C420+C450</f>
        <v>142</v>
      </c>
      <c r="D30" s="17">
        <f t="shared" si="30"/>
        <v>143</v>
      </c>
      <c r="E30" s="17">
        <f t="shared" si="30"/>
        <v>140</v>
      </c>
      <c r="F30" s="17">
        <f t="shared" si="30"/>
        <v>120</v>
      </c>
      <c r="G30" s="17">
        <f t="shared" si="30"/>
        <v>127</v>
      </c>
      <c r="H30" s="17">
        <f t="shared" si="30"/>
        <v>127</v>
      </c>
      <c r="M30" t="s">
        <v>212</v>
      </c>
      <c r="N30" s="52">
        <f>STDEV(N18:N28)</f>
        <v>0.32346939025977073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C61+C91+C121+C151+C181+C211+C241+C271+C301+C331+C361+C391+C421+C451</f>
        <v>114161</v>
      </c>
      <c r="D31" s="17">
        <f t="shared" si="31"/>
        <v>115789</v>
      </c>
      <c r="E31" s="17">
        <f t="shared" si="31"/>
        <v>117436</v>
      </c>
      <c r="F31" s="17">
        <f t="shared" si="31"/>
        <v>119530</v>
      </c>
      <c r="G31" s="17">
        <f t="shared" si="31"/>
        <v>121877</v>
      </c>
      <c r="H31" s="17">
        <f t="shared" si="31"/>
        <v>124071</v>
      </c>
    </row>
    <row r="32" spans="1:15" ht="16">
      <c r="A32" s="20"/>
    </row>
    <row r="33" spans="1:17" ht="16">
      <c r="A33" s="20" t="s">
        <v>412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5.465053602443553</v>
      </c>
      <c r="D35" s="17">
        <f t="shared" si="32"/>
        <v>5.8330241187384049</v>
      </c>
      <c r="E35" s="17">
        <f t="shared" si="32"/>
        <v>6.2848228214842878</v>
      </c>
      <c r="F35" s="17">
        <f t="shared" si="32"/>
        <v>6.2996317820859771</v>
      </c>
      <c r="G35" s="17">
        <f t="shared" si="32"/>
        <v>6.3205351091728792</v>
      </c>
      <c r="H35" s="17">
        <f t="shared" si="32"/>
        <v>6.4057889351858712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1.0502110251580445</v>
      </c>
      <c r="M35" s="17">
        <f t="shared" si="33"/>
        <v>1.0856936323452606</v>
      </c>
      <c r="N35" s="17">
        <f t="shared" si="33"/>
        <v>1.1249012611869442</v>
      </c>
      <c r="O35" s="17">
        <f t="shared" si="33"/>
        <v>1.1261130959013452</v>
      </c>
      <c r="P35" s="17">
        <f t="shared" si="33"/>
        <v>1.1278161772660054</v>
      </c>
      <c r="Q35" s="17">
        <f t="shared" si="33"/>
        <v>1.1346729755595921</v>
      </c>
    </row>
    <row r="36" spans="1:17">
      <c r="A36" s="9">
        <v>2</v>
      </c>
      <c r="B36" s="15" t="s">
        <v>176</v>
      </c>
      <c r="C36" s="17">
        <f t="shared" ref="C36:H36" si="34">C48/C61*1000</f>
        <v>1.0331197221057675</v>
      </c>
      <c r="D36" s="17">
        <f t="shared" si="34"/>
        <v>1.0241187384044528</v>
      </c>
      <c r="E36" s="17">
        <f t="shared" si="34"/>
        <v>1.0400416016640666</v>
      </c>
      <c r="F36" s="17">
        <f t="shared" si="34"/>
        <v>1.0351507623145972</v>
      </c>
      <c r="G36" s="17">
        <f t="shared" si="34"/>
        <v>1.5175177534843975</v>
      </c>
      <c r="H36" s="17">
        <f t="shared" si="34"/>
        <v>1.5421343732854877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0.45870218535814222</v>
      </c>
      <c r="M36" s="17">
        <f t="shared" si="33"/>
        <v>0.45639711492394208</v>
      </c>
      <c r="N36" s="17">
        <f t="shared" si="33"/>
        <v>0.46046902533167111</v>
      </c>
      <c r="O36" s="17">
        <f t="shared" si="33"/>
        <v>0.45922113649592666</v>
      </c>
      <c r="P36" s="17">
        <f t="shared" si="33"/>
        <v>0.57235538762637195</v>
      </c>
      <c r="Q36" s="17">
        <f t="shared" si="33"/>
        <v>0.57768239779056851</v>
      </c>
    </row>
    <row r="37" spans="1:17">
      <c r="A37" s="9">
        <v>3</v>
      </c>
      <c r="B37" s="15" t="s">
        <v>177</v>
      </c>
      <c r="C37" s="17">
        <f>C49/C61*1000+0.00001</f>
        <v>2.522918306881476</v>
      </c>
      <c r="D37" s="17">
        <f>D49/D61*1000+0.00001</f>
        <v>2.5885072170686456</v>
      </c>
      <c r="E37" s="17">
        <f>E49/E61*1000+0.00001</f>
        <v>2.8675532731594977</v>
      </c>
      <c r="F37" s="17">
        <f>F49/F61*1000+0.00001</f>
        <v>2.4888081899649532</v>
      </c>
      <c r="G37" s="17">
        <f>G49/G61*1000</f>
        <v>1.7886083036214164</v>
      </c>
      <c r="H37" s="17">
        <f>H49/H61*1000</f>
        <v>3.9294770088524444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1.1267385243914814</v>
      </c>
      <c r="M37" s="17">
        <f t="shared" si="33"/>
        <v>1.1398440163942221</v>
      </c>
      <c r="N37" s="17">
        <f t="shared" si="33"/>
        <v>1.1902674824703532</v>
      </c>
      <c r="O37" s="17">
        <f t="shared" si="33"/>
        <v>1.1197127699328535</v>
      </c>
      <c r="P37" s="17">
        <f t="shared" si="33"/>
        <v>0.93771151530830976</v>
      </c>
      <c r="Q37" s="17">
        <f t="shared" si="33"/>
        <v>1.3266965812749185</v>
      </c>
    </row>
    <row r="38" spans="1:17">
      <c r="A38" s="9">
        <v>4</v>
      </c>
      <c r="B38" s="15" t="s">
        <v>178</v>
      </c>
      <c r="C38" s="17">
        <f t="shared" ref="C38:H38" si="35">C50/C61*1000</f>
        <v>24.830807929568188</v>
      </c>
      <c r="D38" s="17">
        <f t="shared" si="35"/>
        <v>25.050834879406306</v>
      </c>
      <c r="E38" s="17">
        <f t="shared" si="35"/>
        <v>25.284897110170121</v>
      </c>
      <c r="F38" s="17">
        <f t="shared" si="35"/>
        <v>25.14972716383479</v>
      </c>
      <c r="G38" s="17">
        <f t="shared" si="35"/>
        <v>25.839054719038216</v>
      </c>
      <c r="H38" s="17">
        <f t="shared" si="35"/>
        <v>26.079864766678035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0.89684245634492188</v>
      </c>
      <c r="M38" s="17">
        <f t="shared" si="33"/>
        <v>0.90140909070277142</v>
      </c>
      <c r="N38" s="17">
        <f t="shared" si="33"/>
        <v>0.90624838427807497</v>
      </c>
      <c r="O38" s="17">
        <f t="shared" si="33"/>
        <v>0.90345604310765293</v>
      </c>
      <c r="P38" s="17">
        <f t="shared" si="33"/>
        <v>0.91763055375387437</v>
      </c>
      <c r="Q38" s="17">
        <f t="shared" si="33"/>
        <v>0.92254437023278024</v>
      </c>
    </row>
    <row r="39" spans="1:17">
      <c r="A39" s="9">
        <v>5</v>
      </c>
      <c r="B39" s="15" t="s">
        <v>179</v>
      </c>
      <c r="C39" s="17">
        <f t="shared" ref="C39:H39" si="36">C51/C61*1000</f>
        <v>1.0750434209738275</v>
      </c>
      <c r="D39" s="17">
        <f t="shared" si="36"/>
        <v>1.0656771799628943</v>
      </c>
      <c r="E39" s="17">
        <f t="shared" si="36"/>
        <v>1.0667855285639996</v>
      </c>
      <c r="F39" s="17">
        <f t="shared" si="36"/>
        <v>1.2333081939576771</v>
      </c>
      <c r="G39" s="17">
        <f t="shared" si="36"/>
        <v>1.2287473848601822</v>
      </c>
      <c r="H39" s="17">
        <f t="shared" si="36"/>
        <v>1.3790240068802919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0.31489701172469781</v>
      </c>
      <c r="M39" s="17">
        <f t="shared" si="33"/>
        <v>0.31331459111560944</v>
      </c>
      <c r="N39" s="17">
        <f t="shared" si="33"/>
        <v>0.31350215288953975</v>
      </c>
      <c r="O39" s="17">
        <f t="shared" si="33"/>
        <v>0.34080621837426217</v>
      </c>
      <c r="P39" s="17">
        <f t="shared" si="33"/>
        <v>0.34008006602991836</v>
      </c>
      <c r="Q39" s="17">
        <f t="shared" si="33"/>
        <v>0.36343762708867422</v>
      </c>
    </row>
    <row r="40" spans="1:17">
      <c r="A40" s="9">
        <v>6</v>
      </c>
      <c r="B40" s="15" t="s">
        <v>180</v>
      </c>
      <c r="C40" s="17">
        <f t="shared" ref="C40:H40" si="37">(C52-C53)/C52*100</f>
        <v>-5.9622492842562567</v>
      </c>
      <c r="D40" s="17">
        <f t="shared" si="37"/>
        <v>-4.5944771667199111</v>
      </c>
      <c r="E40" s="17">
        <f t="shared" si="37"/>
        <v>-6.5361130589783922</v>
      </c>
      <c r="F40" s="17">
        <f t="shared" si="37"/>
        <v>-4.8975131985843179</v>
      </c>
      <c r="G40" s="17">
        <f t="shared" si="37"/>
        <v>0.15621721156057178</v>
      </c>
      <c r="H40" s="17">
        <f t="shared" si="37"/>
        <v>4.3640636540847497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0.68436914750319389</v>
      </c>
      <c r="M40" s="17">
        <f t="shared" si="38"/>
        <v>0.75466224734565535</v>
      </c>
      <c r="N40" s="17">
        <f t="shared" si="38"/>
        <v>0.65652996980409006</v>
      </c>
      <c r="O40" s="17">
        <f t="shared" si="38"/>
        <v>0.73866288534448299</v>
      </c>
      <c r="P40" s="17">
        <f t="shared" si="38"/>
        <v>1.0144109973592368</v>
      </c>
      <c r="Q40" s="17">
        <f t="shared" si="38"/>
        <v>1.2062912916731054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0.10400416016640665</v>
      </c>
      <c r="F41" s="17">
        <f>(F55-F54)/F61*1000</f>
        <v>-2.0111500524969315</v>
      </c>
      <c r="G41" s="17">
        <f>(G55-G54)/G61*1000</f>
        <v>-2.6225064089342016</v>
      </c>
      <c r="H41" s="17">
        <f>(H55-H54)/H61*1000</f>
        <v>-2.8470173045270539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0.88079343365344442</v>
      </c>
      <c r="O41" s="17">
        <f t="shared" si="39"/>
        <v>0.76444197435713779</v>
      </c>
      <c r="P41" s="17">
        <f t="shared" si="39"/>
        <v>0.73212834453583053</v>
      </c>
      <c r="Q41" s="17">
        <f t="shared" si="39"/>
        <v>0.72049236751507795</v>
      </c>
    </row>
    <row r="42" spans="1:17">
      <c r="A42" s="9">
        <v>8</v>
      </c>
      <c r="B42" s="15" t="s">
        <v>182</v>
      </c>
      <c r="C42" s="17">
        <f t="shared" ref="C42:H42" si="40">(C56-C57)/C61*1000</f>
        <v>9.4178594957177939</v>
      </c>
      <c r="D42" s="17">
        <f t="shared" si="40"/>
        <v>-1.2912801484230056</v>
      </c>
      <c r="E42" s="17">
        <f t="shared" si="40"/>
        <v>6.106529975484734</v>
      </c>
      <c r="F42" s="17">
        <f t="shared" si="40"/>
        <v>4.2441181254898481</v>
      </c>
      <c r="G42" s="17">
        <f t="shared" si="40"/>
        <v>-3.7864277926746617</v>
      </c>
      <c r="H42" s="17">
        <f t="shared" si="40"/>
        <v>8.1555183202597892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1.2958174819016446</v>
      </c>
      <c r="M42" s="17">
        <f>(ATAN(D42/10)+3.1415/2)/3.1415*1.75</f>
        <v>0.80346395782311697</v>
      </c>
      <c r="N42" s="17">
        <f t="shared" si="39"/>
        <v>1.1803883898023442</v>
      </c>
      <c r="O42" s="17">
        <f t="shared" si="39"/>
        <v>1.0985879670030241</v>
      </c>
      <c r="P42" s="17">
        <f t="shared" si="39"/>
        <v>0.67336673874754627</v>
      </c>
      <c r="Q42" s="17">
        <f t="shared" si="39"/>
        <v>1.2561128950117386</v>
      </c>
    </row>
    <row r="43" spans="1:17">
      <c r="A43" s="9">
        <v>9</v>
      </c>
      <c r="B43" s="15" t="s">
        <v>183</v>
      </c>
      <c r="C43" s="17">
        <f t="shared" ref="C43:H43" si="41">C58/C61*1000</f>
        <v>0.2545367431275079</v>
      </c>
      <c r="D43" s="17">
        <f t="shared" si="41"/>
        <v>0.25231910946196662</v>
      </c>
      <c r="E43" s="17">
        <f t="shared" si="41"/>
        <v>0.4160166406656266</v>
      </c>
      <c r="F43" s="17">
        <f t="shared" si="41"/>
        <v>0.4140603049258389</v>
      </c>
      <c r="G43" s="17">
        <f t="shared" si="41"/>
        <v>0.41252909803459348</v>
      </c>
      <c r="H43" s="17">
        <f t="shared" si="41"/>
        <v>0.41519002357686202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0.36016540467377212</v>
      </c>
      <c r="M43" s="17">
        <f t="shared" si="42"/>
        <v>0.35835550131548083</v>
      </c>
      <c r="N43" s="17">
        <f t="shared" si="42"/>
        <v>0.47789999303527247</v>
      </c>
      <c r="O43" s="17">
        <f t="shared" si="42"/>
        <v>0.47660486560410265</v>
      </c>
      <c r="P43" s="17">
        <f t="shared" si="42"/>
        <v>0.47558936846283861</v>
      </c>
      <c r="Q43" s="17">
        <f t="shared" si="42"/>
        <v>0.47735307444792602</v>
      </c>
    </row>
    <row r="44" spans="1:17">
      <c r="A44" s="9">
        <v>10</v>
      </c>
      <c r="B44" s="15" t="s">
        <v>184</v>
      </c>
      <c r="C44" s="17">
        <f t="shared" ref="C44:H44" si="43">C59/C61*100</f>
        <v>1.3475474636162185E-2</v>
      </c>
      <c r="D44" s="17">
        <f t="shared" si="43"/>
        <v>1.3358070500927645E-2</v>
      </c>
      <c r="E44" s="17">
        <f t="shared" si="43"/>
        <v>1.337196344996657E-2</v>
      </c>
      <c r="F44" s="17">
        <f t="shared" si="43"/>
        <v>1.3309081229759104E-2</v>
      </c>
      <c r="G44" s="17">
        <f t="shared" si="43"/>
        <v>1.3259863865397648E-2</v>
      </c>
      <c r="H44" s="17">
        <f t="shared" si="43"/>
        <v>1.3345393614970568E-2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0.47008025909312673</v>
      </c>
      <c r="M44" s="17">
        <f t="shared" si="42"/>
        <v>0.46771801155752646</v>
      </c>
      <c r="N44" s="17">
        <f t="shared" si="42"/>
        <v>0.46799800496490179</v>
      </c>
      <c r="O44" s="17">
        <f t="shared" si="42"/>
        <v>0.46672971230368376</v>
      </c>
      <c r="P44" s="17">
        <f t="shared" si="42"/>
        <v>0.46573525605115124</v>
      </c>
      <c r="Q44" s="17">
        <f t="shared" si="42"/>
        <v>0.46746241841648867</v>
      </c>
    </row>
    <row r="45" spans="1:17">
      <c r="A45" s="9">
        <v>11</v>
      </c>
      <c r="B45" s="15" t="s">
        <v>185</v>
      </c>
      <c r="C45" s="17">
        <f t="shared" ref="C45:H45" si="44">C60/C61*1000</f>
        <v>0.73366473019105227</v>
      </c>
      <c r="D45" s="17">
        <f t="shared" si="44"/>
        <v>0.72727272727272718</v>
      </c>
      <c r="E45" s="17">
        <f t="shared" si="44"/>
        <v>0.49030532649877423</v>
      </c>
      <c r="F45" s="17">
        <f t="shared" si="44"/>
        <v>0.65066619345488963</v>
      </c>
      <c r="G45" s="17">
        <f t="shared" si="44"/>
        <v>0.64826001119721843</v>
      </c>
      <c r="H45" s="17">
        <f t="shared" si="44"/>
        <v>0.65244146562078331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0.33125015462988694</v>
      </c>
      <c r="M45" s="17">
        <f t="shared" si="42"/>
        <v>0.32958555619950125</v>
      </c>
      <c r="N45" s="17">
        <f t="shared" si="42"/>
        <v>0.26265629424403175</v>
      </c>
      <c r="O45" s="17">
        <f t="shared" si="42"/>
        <v>0.30912816084964945</v>
      </c>
      <c r="P45" s="17">
        <f t="shared" si="42"/>
        <v>0.3084695046203868</v>
      </c>
      <c r="Q45" s="17">
        <f t="shared" si="42"/>
        <v>0.3096134526301465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365</v>
      </c>
      <c r="D47" s="17">
        <v>393</v>
      </c>
      <c r="E47" s="17">
        <v>423</v>
      </c>
      <c r="F47" s="17">
        <v>426</v>
      </c>
      <c r="G47" s="17">
        <v>429</v>
      </c>
      <c r="H47" s="17">
        <v>432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69</v>
      </c>
      <c r="D48" s="17">
        <v>69</v>
      </c>
      <c r="E48" s="17">
        <v>70</v>
      </c>
      <c r="F48" s="17">
        <v>70</v>
      </c>
      <c r="G48" s="17">
        <v>103</v>
      </c>
      <c r="H48" s="17">
        <v>104</v>
      </c>
      <c r="K48" s="15" t="s">
        <v>187</v>
      </c>
      <c r="L48" s="17">
        <f t="shared" ref="L48:L53" si="45">L35</f>
        <v>1.0502110251580445</v>
      </c>
      <c r="M48" s="17">
        <f t="shared" ref="M48:M53" si="46">N35</f>
        <v>1.1249012611869442</v>
      </c>
      <c r="N48" s="17">
        <f t="shared" ref="N48:N58" si="47">P35</f>
        <v>1.1278161772660054</v>
      </c>
      <c r="O48" s="17">
        <f>Q35</f>
        <v>1.1346729755595921</v>
      </c>
    </row>
    <row r="49" spans="1:17">
      <c r="A49" s="9">
        <v>3</v>
      </c>
      <c r="B49" s="10" t="s">
        <v>189</v>
      </c>
      <c r="C49" s="17">
        <v>168.5</v>
      </c>
      <c r="D49" s="17">
        <v>174.4</v>
      </c>
      <c r="E49" s="17">
        <v>193</v>
      </c>
      <c r="F49" s="17">
        <v>168.3</v>
      </c>
      <c r="G49" s="17">
        <v>121.4</v>
      </c>
      <c r="H49" s="17">
        <v>265</v>
      </c>
      <c r="K49" s="15" t="s">
        <v>190</v>
      </c>
      <c r="L49" s="17">
        <f t="shared" si="45"/>
        <v>0.45870218535814222</v>
      </c>
      <c r="M49" s="17">
        <f t="shared" si="46"/>
        <v>0.46046902533167111</v>
      </c>
      <c r="N49" s="17">
        <f t="shared" si="47"/>
        <v>0.57235538762637195</v>
      </c>
      <c r="O49" s="17">
        <f t="shared" ref="O49:O58" si="48">Q36</f>
        <v>0.57768239779056851</v>
      </c>
    </row>
    <row r="50" spans="1:17">
      <c r="A50" s="9">
        <v>4</v>
      </c>
      <c r="B50" s="10" t="s">
        <v>191</v>
      </c>
      <c r="C50" s="17">
        <v>1658.4</v>
      </c>
      <c r="D50" s="17">
        <v>1687.8</v>
      </c>
      <c r="E50" s="17">
        <v>1701.8</v>
      </c>
      <c r="F50" s="17">
        <v>1700.7</v>
      </c>
      <c r="G50" s="17">
        <v>1753.8</v>
      </c>
      <c r="H50" s="17">
        <v>1758.8</v>
      </c>
      <c r="K50" s="15" t="s">
        <v>192</v>
      </c>
      <c r="L50" s="17">
        <f t="shared" si="45"/>
        <v>1.1267385243914814</v>
      </c>
      <c r="M50" s="17">
        <f t="shared" si="46"/>
        <v>1.1902674824703532</v>
      </c>
      <c r="N50" s="17">
        <f t="shared" si="47"/>
        <v>0.93771151530830976</v>
      </c>
      <c r="O50" s="17">
        <f t="shared" si="48"/>
        <v>1.3266965812749185</v>
      </c>
    </row>
    <row r="51" spans="1:17">
      <c r="A51" s="9">
        <v>5</v>
      </c>
      <c r="B51" s="10" t="s">
        <v>193</v>
      </c>
      <c r="C51" s="17">
        <v>71.8</v>
      </c>
      <c r="D51" s="17">
        <v>71.8</v>
      </c>
      <c r="E51" s="17">
        <v>71.8</v>
      </c>
      <c r="F51" s="17">
        <v>83.4</v>
      </c>
      <c r="G51" s="17">
        <v>83.4</v>
      </c>
      <c r="H51" s="17">
        <v>93</v>
      </c>
      <c r="K51" s="15" t="s">
        <v>194</v>
      </c>
      <c r="L51" s="17">
        <f t="shared" si="45"/>
        <v>0.89684245634492188</v>
      </c>
      <c r="M51" s="17">
        <f t="shared" si="46"/>
        <v>0.90624838427807497</v>
      </c>
      <c r="N51" s="17">
        <f t="shared" si="47"/>
        <v>0.91763055375387437</v>
      </c>
      <c r="O51" s="17">
        <f t="shared" si="48"/>
        <v>0.92254437023278024</v>
      </c>
    </row>
    <row r="52" spans="1:17">
      <c r="A52" s="9">
        <v>6</v>
      </c>
      <c r="B52" s="10" t="s">
        <v>195</v>
      </c>
      <c r="C52" s="17">
        <v>2592093.9</v>
      </c>
      <c r="D52" s="17">
        <v>2417585.2000000002</v>
      </c>
      <c r="E52" s="17">
        <v>2497033</v>
      </c>
      <c r="F52" s="17">
        <v>2472215.9</v>
      </c>
      <c r="G52" s="17">
        <v>2989811.4</v>
      </c>
      <c r="H52" s="17">
        <v>3519428.5</v>
      </c>
      <c r="K52" s="15" t="s">
        <v>196</v>
      </c>
      <c r="L52" s="17">
        <f t="shared" si="45"/>
        <v>0.31489701172469781</v>
      </c>
      <c r="M52" s="17">
        <f t="shared" si="46"/>
        <v>0.31350215288953975</v>
      </c>
      <c r="N52" s="17">
        <f t="shared" si="47"/>
        <v>0.34008006602991836</v>
      </c>
      <c r="O52" s="17">
        <f t="shared" si="48"/>
        <v>0.36343762708867422</v>
      </c>
    </row>
    <row r="53" spans="1:17">
      <c r="A53" s="9">
        <v>7</v>
      </c>
      <c r="B53" s="10" t="s">
        <v>197</v>
      </c>
      <c r="C53" s="17">
        <v>2746641</v>
      </c>
      <c r="D53" s="17">
        <v>2528660.6</v>
      </c>
      <c r="E53" s="17">
        <v>2660241.9</v>
      </c>
      <c r="F53" s="17">
        <v>2593293</v>
      </c>
      <c r="G53" s="17">
        <v>2985140.8</v>
      </c>
      <c r="H53" s="17">
        <v>3365838.4</v>
      </c>
      <c r="K53" s="15" t="s">
        <v>198</v>
      </c>
      <c r="L53" s="17">
        <f t="shared" si="45"/>
        <v>0.68436914750319389</v>
      </c>
      <c r="M53" s="17">
        <f t="shared" si="46"/>
        <v>0.65652996980409006</v>
      </c>
      <c r="N53" s="17">
        <f t="shared" si="47"/>
        <v>1.0144109973592368</v>
      </c>
      <c r="O53" s="17">
        <f t="shared" si="48"/>
        <v>1.2062912916731054</v>
      </c>
    </row>
    <row r="54" spans="1:17">
      <c r="A54" s="9">
        <v>8</v>
      </c>
      <c r="B54" s="10" t="s">
        <v>199</v>
      </c>
      <c r="C54" s="17"/>
      <c r="D54" s="17"/>
      <c r="E54" s="17">
        <v>947</v>
      </c>
      <c r="F54" s="17">
        <v>894</v>
      </c>
      <c r="G54" s="17">
        <v>915</v>
      </c>
      <c r="H54" s="17">
        <v>875</v>
      </c>
      <c r="K54" s="15" t="s">
        <v>200</v>
      </c>
      <c r="L54" s="17">
        <f>N41</f>
        <v>0.88079343365344442</v>
      </c>
      <c r="M54" s="17">
        <f>O41</f>
        <v>0.76444197435713779</v>
      </c>
      <c r="N54" s="17">
        <f t="shared" si="47"/>
        <v>0.73212834453583053</v>
      </c>
      <c r="O54" s="17">
        <f t="shared" si="48"/>
        <v>0.72049236751507795</v>
      </c>
    </row>
    <row r="55" spans="1:17">
      <c r="A55" s="9">
        <v>9</v>
      </c>
      <c r="B55" s="10" t="s">
        <v>201</v>
      </c>
      <c r="C55" s="17"/>
      <c r="D55" s="17"/>
      <c r="E55" s="17">
        <v>954</v>
      </c>
      <c r="F55" s="17">
        <v>758</v>
      </c>
      <c r="G55" s="17">
        <v>737</v>
      </c>
      <c r="H55" s="17">
        <v>683</v>
      </c>
      <c r="K55" s="15" t="s">
        <v>202</v>
      </c>
      <c r="L55" s="17">
        <f>L42</f>
        <v>1.2958174819016446</v>
      </c>
      <c r="M55" s="17">
        <f>N42</f>
        <v>1.1803883898023442</v>
      </c>
      <c r="N55" s="17">
        <f t="shared" si="47"/>
        <v>0.67336673874754627</v>
      </c>
      <c r="O55" s="17">
        <f t="shared" si="48"/>
        <v>1.2561128950117386</v>
      </c>
    </row>
    <row r="56" spans="1:17">
      <c r="A56" s="9">
        <v>10</v>
      </c>
      <c r="B56" s="10" t="s">
        <v>203</v>
      </c>
      <c r="C56" s="17">
        <v>1827</v>
      </c>
      <c r="D56" s="17">
        <v>1604</v>
      </c>
      <c r="E56" s="17">
        <v>1939</v>
      </c>
      <c r="F56" s="17">
        <v>1957</v>
      </c>
      <c r="G56" s="17">
        <v>1487</v>
      </c>
      <c r="H56" s="17">
        <v>1997</v>
      </c>
      <c r="K56" s="15" t="s">
        <v>204</v>
      </c>
      <c r="L56" s="17">
        <f>L43</f>
        <v>0.36016540467377212</v>
      </c>
      <c r="M56" s="17">
        <f>N43</f>
        <v>0.47789999303527247</v>
      </c>
      <c r="N56" s="17">
        <f t="shared" si="47"/>
        <v>0.47558936846283861</v>
      </c>
      <c r="O56" s="17">
        <f t="shared" si="48"/>
        <v>0.47735307444792602</v>
      </c>
    </row>
    <row r="57" spans="1:17">
      <c r="A57" s="9">
        <v>11</v>
      </c>
      <c r="B57" s="10" t="s">
        <v>205</v>
      </c>
      <c r="C57" s="17">
        <v>1198</v>
      </c>
      <c r="D57" s="17">
        <v>1691</v>
      </c>
      <c r="E57" s="17">
        <v>1528</v>
      </c>
      <c r="F57" s="17">
        <v>1670</v>
      </c>
      <c r="G57" s="17">
        <v>1744</v>
      </c>
      <c r="H57" s="17">
        <v>1447</v>
      </c>
      <c r="K57" s="15" t="s">
        <v>206</v>
      </c>
      <c r="L57" s="17">
        <f>L44</f>
        <v>0.47008025909312673</v>
      </c>
      <c r="M57" s="17">
        <f>N44</f>
        <v>0.46799800496490179</v>
      </c>
      <c r="N57" s="17">
        <f t="shared" si="47"/>
        <v>0.46573525605115124</v>
      </c>
      <c r="O57" s="17">
        <f t="shared" si="48"/>
        <v>0.46746241841648867</v>
      </c>
    </row>
    <row r="58" spans="1:17">
      <c r="A58" s="9">
        <v>12</v>
      </c>
      <c r="B58" s="10" t="s">
        <v>207</v>
      </c>
      <c r="C58" s="17">
        <v>17</v>
      </c>
      <c r="D58" s="17">
        <v>17</v>
      </c>
      <c r="E58" s="17">
        <v>28</v>
      </c>
      <c r="F58" s="17">
        <v>28</v>
      </c>
      <c r="G58" s="17">
        <v>28</v>
      </c>
      <c r="H58" s="17">
        <v>28</v>
      </c>
      <c r="K58" s="15" t="s">
        <v>208</v>
      </c>
      <c r="L58" s="17">
        <f>L45</f>
        <v>0.33125015462988694</v>
      </c>
      <c r="M58" s="17">
        <f>N45</f>
        <v>0.26265629424403175</v>
      </c>
      <c r="N58" s="17">
        <f t="shared" si="47"/>
        <v>0.3084695046203868</v>
      </c>
      <c r="O58" s="17">
        <f t="shared" si="48"/>
        <v>0.3096134526301465</v>
      </c>
    </row>
    <row r="59" spans="1:17">
      <c r="A59" s="9">
        <v>13</v>
      </c>
      <c r="B59" s="10" t="s">
        <v>209</v>
      </c>
      <c r="C59" s="17">
        <v>9</v>
      </c>
      <c r="D59" s="17">
        <v>9</v>
      </c>
      <c r="E59" s="17">
        <v>9</v>
      </c>
      <c r="F59" s="17">
        <v>9</v>
      </c>
      <c r="G59" s="21">
        <v>9</v>
      </c>
      <c r="H59" s="21">
        <v>9</v>
      </c>
    </row>
    <row r="60" spans="1:17">
      <c r="A60" s="9">
        <v>14</v>
      </c>
      <c r="B60" s="10" t="s">
        <v>211</v>
      </c>
      <c r="C60" s="17">
        <v>49</v>
      </c>
      <c r="D60" s="17">
        <v>49</v>
      </c>
      <c r="E60" s="17">
        <v>33</v>
      </c>
      <c r="F60" s="17">
        <v>44</v>
      </c>
      <c r="G60" s="21">
        <v>44</v>
      </c>
      <c r="H60" s="21">
        <v>44</v>
      </c>
    </row>
    <row r="61" spans="1:17">
      <c r="A61" s="9">
        <v>15</v>
      </c>
      <c r="B61" s="10" t="s">
        <v>213</v>
      </c>
      <c r="C61" s="17">
        <v>66788</v>
      </c>
      <c r="D61" s="17">
        <v>67375</v>
      </c>
      <c r="E61" s="17">
        <v>67305</v>
      </c>
      <c r="F61" s="17">
        <v>67623</v>
      </c>
      <c r="G61" s="17">
        <v>67874</v>
      </c>
      <c r="H61" s="17">
        <v>67439</v>
      </c>
    </row>
    <row r="63" spans="1:17" ht="16">
      <c r="A63" s="20" t="s">
        <v>413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3.1198385024775188</v>
      </c>
      <c r="D65" s="17">
        <f t="shared" si="49"/>
        <v>2.9850746268656718</v>
      </c>
      <c r="E65" s="17">
        <f t="shared" si="49"/>
        <v>3.4042553191489362</v>
      </c>
      <c r="F65" s="17">
        <f t="shared" si="49"/>
        <v>3.4970857618651121</v>
      </c>
      <c r="G65" s="17">
        <f t="shared" si="49"/>
        <v>3.1418312387791745</v>
      </c>
      <c r="H65" s="17">
        <f t="shared" si="49"/>
        <v>2.590034533793784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0.76220433981882696</v>
      </c>
      <c r="M65" s="17">
        <f t="shared" si="50"/>
        <v>0.74307208237001754</v>
      </c>
      <c r="N65" s="17">
        <f t="shared" si="50"/>
        <v>0.80146641328573087</v>
      </c>
      <c r="O65" s="17">
        <f t="shared" si="50"/>
        <v>0.81397692156760804</v>
      </c>
      <c r="P65" s="17">
        <f t="shared" si="50"/>
        <v>0.76529306713264356</v>
      </c>
      <c r="Q65" s="17">
        <f t="shared" si="50"/>
        <v>0.68475974602766687</v>
      </c>
    </row>
    <row r="66" spans="1:17">
      <c r="A66" s="9">
        <v>2</v>
      </c>
      <c r="B66" s="15" t="s">
        <v>176</v>
      </c>
      <c r="C66" s="17">
        <f t="shared" ref="C66:H66" si="51">C78/C91*1000</f>
        <v>0.36703982382088457</v>
      </c>
      <c r="D66" s="17">
        <f t="shared" si="51"/>
        <v>0.35118525021949082</v>
      </c>
      <c r="E66" s="17">
        <f t="shared" si="51"/>
        <v>0.34042553191489361</v>
      </c>
      <c r="F66" s="17">
        <f t="shared" si="51"/>
        <v>0.33305578684429643</v>
      </c>
      <c r="G66" s="17">
        <f t="shared" si="51"/>
        <v>0.29922202274087373</v>
      </c>
      <c r="H66" s="17">
        <f t="shared" si="51"/>
        <v>0.24666995559940802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0.25280297541068608</v>
      </c>
      <c r="M66" s="17">
        <f t="shared" si="50"/>
        <v>0.24645731276261998</v>
      </c>
      <c r="N66" s="17">
        <f t="shared" si="50"/>
        <v>0.24208138316989336</v>
      </c>
      <c r="O66" s="17">
        <f t="shared" si="50"/>
        <v>0.23905020713842623</v>
      </c>
      <c r="P66" s="17">
        <f t="shared" si="50"/>
        <v>0.22475264515772247</v>
      </c>
      <c r="Q66" s="17">
        <f t="shared" si="50"/>
        <v>0.20110147448986831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0.74894617021276599</v>
      </c>
      <c r="F67" s="17">
        <f>F79/F91*1000+0.00001</f>
        <v>0.63281599500416319</v>
      </c>
      <c r="G67" s="17">
        <f>G79/G91*1000</f>
        <v>0.56852184320766008</v>
      </c>
      <c r="H67" s="17">
        <f>H79/H91*1000</f>
        <v>2.8737049827331034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8.8737830999390996E-4</v>
      </c>
      <c r="N67" s="17">
        <f t="shared" si="50"/>
        <v>0.56808215229864023</v>
      </c>
      <c r="O67" s="17">
        <f t="shared" si="50"/>
        <v>0.51556584786128468</v>
      </c>
      <c r="P67" s="17">
        <f t="shared" si="50"/>
        <v>0.48472551122193513</v>
      </c>
      <c r="Q67" s="17">
        <f t="shared" si="50"/>
        <v>1.1912910397777852</v>
      </c>
    </row>
    <row r="68" spans="1:17">
      <c r="A68" s="9">
        <v>4</v>
      </c>
      <c r="B68" s="15" t="s">
        <v>178</v>
      </c>
      <c r="C68" s="17">
        <f t="shared" ref="C68:H68" si="52">C80/C91*1000</f>
        <v>33.051936135070655</v>
      </c>
      <c r="D68" s="17">
        <f t="shared" si="52"/>
        <v>33.309920983318698</v>
      </c>
      <c r="E68" s="17">
        <f t="shared" si="52"/>
        <v>35.148936170212764</v>
      </c>
      <c r="F68" s="17">
        <f t="shared" si="52"/>
        <v>60.915903413821816</v>
      </c>
      <c r="G68" s="17">
        <f t="shared" si="52"/>
        <v>61.864153201675649</v>
      </c>
      <c r="H68" s="17">
        <f t="shared" si="52"/>
        <v>63.764183522446963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1.0545986704745978</v>
      </c>
      <c r="M68" s="17">
        <f t="shared" si="50"/>
        <v>1.0588754817235551</v>
      </c>
      <c r="N68" s="17">
        <f t="shared" si="50"/>
        <v>1.0879946326371452</v>
      </c>
      <c r="O68" s="17">
        <f t="shared" si="50"/>
        <v>1.3393526847060815</v>
      </c>
      <c r="P68" s="17">
        <f t="shared" si="50"/>
        <v>1.3451860884030387</v>
      </c>
      <c r="Q68" s="17">
        <f t="shared" si="50"/>
        <v>1.3564234608928087</v>
      </c>
    </row>
    <row r="69" spans="1:17">
      <c r="A69" s="9">
        <v>5</v>
      </c>
      <c r="B69" s="15" t="s">
        <v>179</v>
      </c>
      <c r="C69" s="17">
        <f t="shared" ref="C69:H69" si="53">C81/C91*1000</f>
        <v>5.2853734630207372</v>
      </c>
      <c r="D69" s="17">
        <f t="shared" si="53"/>
        <v>5.0570676031606672</v>
      </c>
      <c r="E69" s="17">
        <f t="shared" si="53"/>
        <v>4.6468085106382979</v>
      </c>
      <c r="F69" s="17">
        <f t="shared" si="53"/>
        <v>4.5462114904246462</v>
      </c>
      <c r="G69" s="17">
        <f t="shared" si="53"/>
        <v>4.0843806104129259</v>
      </c>
      <c r="H69" s="17">
        <f t="shared" si="53"/>
        <v>3.3670448939319191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0.78770348607356477</v>
      </c>
      <c r="M69" s="17">
        <f t="shared" si="50"/>
        <v>0.76793116899063374</v>
      </c>
      <c r="N69" s="17">
        <f t="shared" si="50"/>
        <v>0.73142225844810149</v>
      </c>
      <c r="O69" s="17">
        <f t="shared" si="50"/>
        <v>0.72226389364673427</v>
      </c>
      <c r="P69" s="17">
        <f t="shared" si="50"/>
        <v>0.67906538355358559</v>
      </c>
      <c r="Q69" s="17">
        <f t="shared" si="50"/>
        <v>0.60760597416693773</v>
      </c>
    </row>
    <row r="70" spans="1:17">
      <c r="A70" s="9">
        <v>6</v>
      </c>
      <c r="B70" s="15" t="s">
        <v>180</v>
      </c>
      <c r="C70" s="17">
        <f t="shared" ref="C70:H70" si="54">(C82-C83)/C82*100</f>
        <v>-37.160708506006806</v>
      </c>
      <c r="D70" s="17">
        <f t="shared" si="54"/>
        <v>-1.530314951115316</v>
      </c>
      <c r="E70" s="17">
        <f t="shared" si="54"/>
        <v>14.21506351074067</v>
      </c>
      <c r="F70" s="17">
        <f t="shared" si="54"/>
        <v>-3.8653907703658055</v>
      </c>
      <c r="G70" s="17">
        <f t="shared" si="54"/>
        <v>-8.0681639191281445</v>
      </c>
      <c r="H70" s="17">
        <f t="shared" si="54"/>
        <v>-6.9722399897658907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5">(ATAN((C70+2.4)/10)+3.1415/2)/3.1415*1.75</f>
        <v>0.15601587953871043</v>
      </c>
      <c r="M70" s="17">
        <f t="shared" si="55"/>
        <v>0.92332497399191271</v>
      </c>
      <c r="N70" s="17">
        <f t="shared" si="55"/>
        <v>1.4482177472817179</v>
      </c>
      <c r="O70" s="17">
        <f t="shared" si="55"/>
        <v>0.79394601876782878</v>
      </c>
      <c r="P70" s="17">
        <f t="shared" si="55"/>
        <v>0.58774579571900032</v>
      </c>
      <c r="Q70" s="17">
        <f t="shared" si="55"/>
        <v>0.63610807023138016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-1.8723404255319149</v>
      </c>
      <c r="F71" s="17">
        <f>(F85-F84)/F91*1000</f>
        <v>-0.49958368026644456</v>
      </c>
      <c r="G71" s="17">
        <f>(G85-G84)/G91*1000</f>
        <v>4.3387193297426689</v>
      </c>
      <c r="H71" s="17">
        <f>(H85-H84)/H91*1000</f>
        <v>5.0567340897878639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6">(ATAN(E71/10)+3.1415/2)/3.1415*1.75</f>
        <v>0.77189343555161849</v>
      </c>
      <c r="O71" s="17">
        <f t="shared" si="56"/>
        <v>0.84719337319916066</v>
      </c>
      <c r="P71" s="17">
        <f t="shared" si="56"/>
        <v>1.1030382253307043</v>
      </c>
      <c r="Q71" s="17">
        <f t="shared" si="56"/>
        <v>1.1358015438247295</v>
      </c>
    </row>
    <row r="72" spans="1:17">
      <c r="A72" s="9">
        <v>8</v>
      </c>
      <c r="B72" s="15" t="s">
        <v>182</v>
      </c>
      <c r="C72" s="17">
        <f t="shared" ref="C72:H72" si="57">(C86-C87)/C91*1000</f>
        <v>43.861258946595704</v>
      </c>
      <c r="D72" s="17">
        <f t="shared" si="57"/>
        <v>31.255487269534679</v>
      </c>
      <c r="E72" s="17">
        <f t="shared" si="57"/>
        <v>24</v>
      </c>
      <c r="F72" s="17">
        <f t="shared" si="57"/>
        <v>113.57202331390508</v>
      </c>
      <c r="G72" s="17">
        <f t="shared" si="57"/>
        <v>208.70736086175941</v>
      </c>
      <c r="H72" s="17">
        <f t="shared" si="57"/>
        <v>87.567834237789839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1.6251554718707055</v>
      </c>
      <c r="M72" s="17">
        <f>(ATAN(D72/10)+3.1415/2)/3.1415*1.75</f>
        <v>1.5775314667297939</v>
      </c>
      <c r="N72" s="17">
        <f t="shared" si="56"/>
        <v>1.5301039670273711</v>
      </c>
      <c r="O72" s="17">
        <f t="shared" si="56"/>
        <v>1.7011030360384498</v>
      </c>
      <c r="P72" s="17">
        <f t="shared" si="56"/>
        <v>1.7233553038572393</v>
      </c>
      <c r="Q72" s="17">
        <f t="shared" si="56"/>
        <v>1.6866856574927946</v>
      </c>
    </row>
    <row r="73" spans="1:17">
      <c r="A73" s="9">
        <v>9</v>
      </c>
      <c r="B73" s="15" t="s">
        <v>183</v>
      </c>
      <c r="C73" s="17">
        <f t="shared" ref="C73:H73" si="58">C88/C91*1000</f>
        <v>0.73407964764176914</v>
      </c>
      <c r="D73" s="17">
        <f t="shared" si="58"/>
        <v>0.70237050043898164</v>
      </c>
      <c r="E73" s="17">
        <f t="shared" si="58"/>
        <v>0.68085106382978722</v>
      </c>
      <c r="F73" s="17">
        <f t="shared" si="58"/>
        <v>0.66611157368859286</v>
      </c>
      <c r="G73" s="17">
        <f t="shared" si="58"/>
        <v>0.59844404548174746</v>
      </c>
      <c r="H73" s="17">
        <f t="shared" si="58"/>
        <v>0.49333991119881604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9">IF(C73/$I73&gt;1,2^((1-$I73/C73)/LN(10/3)),2^(-LOG($I73/C73,10/3)))</f>
        <v>0.66271598775019247</v>
      </c>
      <c r="M73" s="17">
        <f t="shared" si="59"/>
        <v>0.64608100913528144</v>
      </c>
      <c r="N73" s="17">
        <f t="shared" si="59"/>
        <v>0.63460963108817592</v>
      </c>
      <c r="O73" s="17">
        <f t="shared" si="59"/>
        <v>0.62666348720092502</v>
      </c>
      <c r="P73" s="17">
        <f t="shared" si="59"/>
        <v>0.58918282505654618</v>
      </c>
      <c r="Q73" s="17">
        <f t="shared" si="59"/>
        <v>0.52718193719067963</v>
      </c>
    </row>
    <row r="74" spans="1:17">
      <c r="A74" s="9">
        <v>10</v>
      </c>
      <c r="B74" s="15" t="s">
        <v>184</v>
      </c>
      <c r="C74" s="17">
        <f t="shared" ref="C74:H74" si="60">C89/C91*100</f>
        <v>1.8351991191044227E-2</v>
      </c>
      <c r="D74" s="17">
        <f t="shared" si="60"/>
        <v>1.755926251097454E-2</v>
      </c>
      <c r="E74" s="17">
        <f t="shared" si="60"/>
        <v>1.7021276595744681E-2</v>
      </c>
      <c r="F74" s="17">
        <f t="shared" si="60"/>
        <v>1.6652789342214824E-2</v>
      </c>
      <c r="G74" s="17">
        <f t="shared" si="60"/>
        <v>1.4961101137043686E-2</v>
      </c>
      <c r="H74" s="17">
        <f t="shared" si="60"/>
        <v>1.2333497779970401E-2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9"/>
        <v>0.56156255061803928</v>
      </c>
      <c r="M74" s="17">
        <f t="shared" si="59"/>
        <v>0.54746664650053167</v>
      </c>
      <c r="N74" s="17">
        <f t="shared" si="59"/>
        <v>0.53774619847406191</v>
      </c>
      <c r="O74" s="17">
        <f t="shared" si="59"/>
        <v>0.53101291164926212</v>
      </c>
      <c r="P74" s="17">
        <f t="shared" si="59"/>
        <v>0.49925309806138746</v>
      </c>
      <c r="Q74" s="17">
        <f t="shared" si="59"/>
        <v>0.44671569535176192</v>
      </c>
    </row>
    <row r="75" spans="1:17">
      <c r="A75" s="9">
        <v>11</v>
      </c>
      <c r="B75" s="15" t="s">
        <v>185</v>
      </c>
      <c r="C75" s="17">
        <f>C90/C91*1000+0.0001</f>
        <v>1E-4</v>
      </c>
      <c r="D75" s="17">
        <f t="shared" ref="D75:H75" si="61">D90/D91*1000+0.0001</f>
        <v>1E-4</v>
      </c>
      <c r="E75" s="17">
        <f t="shared" si="61"/>
        <v>1E-4</v>
      </c>
      <c r="F75" s="17">
        <f t="shared" si="61"/>
        <v>1E-4</v>
      </c>
      <c r="G75" s="17">
        <f t="shared" si="61"/>
        <v>1E-4</v>
      </c>
      <c r="H75" s="17">
        <f t="shared" si="61"/>
        <v>1E-4</v>
      </c>
      <c r="I75" s="18">
        <f>Показатели!$E$12</f>
        <v>5</v>
      </c>
      <c r="J75" s="9">
        <v>11</v>
      </c>
      <c r="K75" s="15" t="s">
        <v>185</v>
      </c>
      <c r="L75" s="17">
        <f t="shared" si="59"/>
        <v>1.9711731094690325E-3</v>
      </c>
      <c r="M75" s="17">
        <f t="shared" si="59"/>
        <v>1.9711731094690325E-3</v>
      </c>
      <c r="N75" s="17">
        <f t="shared" si="59"/>
        <v>1.9711731094690325E-3</v>
      </c>
      <c r="O75" s="17">
        <f t="shared" si="59"/>
        <v>1.9711731094690325E-3</v>
      </c>
      <c r="P75" s="17">
        <f t="shared" si="59"/>
        <v>1.9711731094690325E-3</v>
      </c>
      <c r="Q75" s="17">
        <f t="shared" si="59"/>
        <v>1.9711731094690325E-3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17</v>
      </c>
      <c r="D77" s="17">
        <v>17</v>
      </c>
      <c r="E77" s="17">
        <v>20</v>
      </c>
      <c r="F77" s="17">
        <v>21</v>
      </c>
      <c r="G77" s="17">
        <v>21</v>
      </c>
      <c r="H77" s="17">
        <v>21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2</v>
      </c>
      <c r="D78" s="17">
        <v>2</v>
      </c>
      <c r="E78" s="17">
        <v>2</v>
      </c>
      <c r="F78" s="17">
        <v>2</v>
      </c>
      <c r="G78" s="17">
        <v>2</v>
      </c>
      <c r="H78" s="17">
        <v>2</v>
      </c>
      <c r="K78" s="15" t="s">
        <v>187</v>
      </c>
      <c r="L78" s="17">
        <f t="shared" ref="L78:L83" si="62">L65</f>
        <v>0.76220433981882696</v>
      </c>
      <c r="M78" s="17">
        <f t="shared" ref="M78:M83" si="63">N65</f>
        <v>0.80146641328573087</v>
      </c>
      <c r="N78" s="17">
        <f t="shared" ref="N78:N88" si="64">P65</f>
        <v>0.76529306713264356</v>
      </c>
      <c r="O78" s="17">
        <f>Q65</f>
        <v>0.68475974602766687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4.4000000000000004</v>
      </c>
      <c r="F79" s="17">
        <v>3.8</v>
      </c>
      <c r="G79" s="17">
        <v>3.8</v>
      </c>
      <c r="H79" s="17">
        <v>23.3</v>
      </c>
      <c r="K79" s="15" t="s">
        <v>190</v>
      </c>
      <c r="L79" s="17">
        <f t="shared" si="62"/>
        <v>0.25280297541068608</v>
      </c>
      <c r="M79" s="17">
        <f t="shared" si="63"/>
        <v>0.24208138316989336</v>
      </c>
      <c r="N79" s="17">
        <f t="shared" si="64"/>
        <v>0.22475264515772247</v>
      </c>
      <c r="O79" s="17">
        <f t="shared" ref="O79:O88" si="65">Q66</f>
        <v>0.20110147448986831</v>
      </c>
    </row>
    <row r="80" spans="1:17">
      <c r="A80" s="9">
        <v>4</v>
      </c>
      <c r="B80" s="10" t="s">
        <v>191</v>
      </c>
      <c r="C80" s="17">
        <v>180.1</v>
      </c>
      <c r="D80" s="17">
        <v>189.7</v>
      </c>
      <c r="E80" s="17">
        <v>206.5</v>
      </c>
      <c r="F80" s="17">
        <v>365.8</v>
      </c>
      <c r="G80" s="17">
        <v>413.5</v>
      </c>
      <c r="H80" s="17">
        <v>517</v>
      </c>
      <c r="K80" s="15" t="s">
        <v>192</v>
      </c>
      <c r="L80" s="17">
        <f t="shared" si="62"/>
        <v>8.8737830999390996E-4</v>
      </c>
      <c r="M80" s="17">
        <f t="shared" si="63"/>
        <v>0.56808215229864023</v>
      </c>
      <c r="N80" s="17">
        <f t="shared" si="64"/>
        <v>0.48472551122193513</v>
      </c>
      <c r="O80" s="17">
        <f t="shared" si="65"/>
        <v>1.1912910397777852</v>
      </c>
    </row>
    <row r="81" spans="1:17">
      <c r="A81" s="9">
        <v>5</v>
      </c>
      <c r="B81" s="10" t="s">
        <v>193</v>
      </c>
      <c r="C81" s="17">
        <v>28.8</v>
      </c>
      <c r="D81" s="17">
        <v>28.8</v>
      </c>
      <c r="E81" s="17">
        <v>27.3</v>
      </c>
      <c r="F81" s="17">
        <v>27.3</v>
      </c>
      <c r="G81" s="17">
        <v>27.3</v>
      </c>
      <c r="H81" s="17">
        <v>27.3</v>
      </c>
      <c r="K81" s="15" t="s">
        <v>194</v>
      </c>
      <c r="L81" s="17">
        <f t="shared" si="62"/>
        <v>1.0545986704745978</v>
      </c>
      <c r="M81" s="17">
        <f t="shared" si="63"/>
        <v>1.0879946326371452</v>
      </c>
      <c r="N81" s="17">
        <f t="shared" si="64"/>
        <v>1.3451860884030387</v>
      </c>
      <c r="O81" s="17">
        <f t="shared" si="65"/>
        <v>1.3564234608928087</v>
      </c>
    </row>
    <row r="82" spans="1:17">
      <c r="A82" s="9">
        <v>6</v>
      </c>
      <c r="B82" s="10" t="s">
        <v>195</v>
      </c>
      <c r="C82" s="17">
        <v>31514.2</v>
      </c>
      <c r="D82" s="17">
        <v>37240.699999999997</v>
      </c>
      <c r="E82" s="17">
        <v>44787.7</v>
      </c>
      <c r="F82" s="17">
        <v>36868.199999999997</v>
      </c>
      <c r="G82" s="17">
        <v>33648.300000000003</v>
      </c>
      <c r="H82" s="17">
        <v>39085</v>
      </c>
      <c r="K82" s="15" t="s">
        <v>196</v>
      </c>
      <c r="L82" s="17">
        <f t="shared" si="62"/>
        <v>0.78770348607356477</v>
      </c>
      <c r="M82" s="17">
        <f t="shared" si="63"/>
        <v>0.73142225844810149</v>
      </c>
      <c r="N82" s="17">
        <f t="shared" si="64"/>
        <v>0.67906538355358559</v>
      </c>
      <c r="O82" s="17">
        <f t="shared" si="65"/>
        <v>0.60760597416693773</v>
      </c>
    </row>
    <row r="83" spans="1:17">
      <c r="A83" s="9">
        <v>7</v>
      </c>
      <c r="B83" s="10" t="s">
        <v>197</v>
      </c>
      <c r="C83" s="17">
        <v>43225.1</v>
      </c>
      <c r="D83" s="17">
        <v>37810.6</v>
      </c>
      <c r="E83" s="17">
        <v>38421.1</v>
      </c>
      <c r="F83" s="17">
        <v>38293.300000000003</v>
      </c>
      <c r="G83" s="17">
        <v>36363.1</v>
      </c>
      <c r="H83" s="17">
        <v>41810.1</v>
      </c>
      <c r="K83" s="15" t="s">
        <v>198</v>
      </c>
      <c r="L83" s="17">
        <f t="shared" si="62"/>
        <v>0.15601587953871043</v>
      </c>
      <c r="M83" s="17">
        <f t="shared" si="63"/>
        <v>1.4482177472817179</v>
      </c>
      <c r="N83" s="17">
        <f t="shared" si="64"/>
        <v>0.58774579571900032</v>
      </c>
      <c r="O83" s="17">
        <f t="shared" si="65"/>
        <v>0.63610807023138016</v>
      </c>
    </row>
    <row r="84" spans="1:17">
      <c r="A84" s="9">
        <v>8</v>
      </c>
      <c r="B84" s="10" t="s">
        <v>199</v>
      </c>
      <c r="C84" s="17"/>
      <c r="D84" s="17"/>
      <c r="E84" s="17">
        <v>72</v>
      </c>
      <c r="F84" s="17">
        <v>64</v>
      </c>
      <c r="G84" s="17">
        <v>78</v>
      </c>
      <c r="H84" s="17">
        <v>86</v>
      </c>
      <c r="K84" s="15" t="s">
        <v>200</v>
      </c>
      <c r="L84" s="17">
        <f>N71</f>
        <v>0.77189343555161849</v>
      </c>
      <c r="M84" s="17">
        <f>O71</f>
        <v>0.84719337319916066</v>
      </c>
      <c r="N84" s="17">
        <f t="shared" si="64"/>
        <v>1.1030382253307043</v>
      </c>
      <c r="O84" s="17">
        <f t="shared" si="65"/>
        <v>1.1358015438247295</v>
      </c>
    </row>
    <row r="85" spans="1:17">
      <c r="A85" s="9">
        <v>9</v>
      </c>
      <c r="B85" s="10" t="s">
        <v>201</v>
      </c>
      <c r="C85" s="17"/>
      <c r="D85" s="17"/>
      <c r="E85" s="17">
        <v>61</v>
      </c>
      <c r="F85" s="17">
        <v>61</v>
      </c>
      <c r="G85" s="17">
        <v>107</v>
      </c>
      <c r="H85" s="17">
        <v>127</v>
      </c>
      <c r="K85" s="15" t="s">
        <v>202</v>
      </c>
      <c r="L85" s="17">
        <f>L72</f>
        <v>1.6251554718707055</v>
      </c>
      <c r="M85" s="17">
        <f>N72</f>
        <v>1.5301039670273711</v>
      </c>
      <c r="N85" s="17">
        <f t="shared" si="64"/>
        <v>1.7233553038572393</v>
      </c>
      <c r="O85" s="17">
        <f t="shared" si="65"/>
        <v>1.6866856574927946</v>
      </c>
    </row>
    <row r="86" spans="1:17">
      <c r="A86" s="9">
        <v>10</v>
      </c>
      <c r="B86" s="10" t="s">
        <v>203</v>
      </c>
      <c r="C86" s="17">
        <v>409</v>
      </c>
      <c r="D86" s="17">
        <v>416</v>
      </c>
      <c r="E86" s="17">
        <v>435</v>
      </c>
      <c r="F86" s="17">
        <v>930</v>
      </c>
      <c r="G86" s="17">
        <v>1775</v>
      </c>
      <c r="H86" s="17">
        <v>1137</v>
      </c>
      <c r="K86" s="15" t="s">
        <v>204</v>
      </c>
      <c r="L86" s="17">
        <f>L73</f>
        <v>0.66271598775019247</v>
      </c>
      <c r="M86" s="17">
        <f>N73</f>
        <v>0.63460963108817592</v>
      </c>
      <c r="N86" s="17">
        <f t="shared" si="64"/>
        <v>0.58918282505654618</v>
      </c>
      <c r="O86" s="17">
        <f t="shared" si="65"/>
        <v>0.52718193719067963</v>
      </c>
    </row>
    <row r="87" spans="1:17">
      <c r="A87" s="9">
        <v>11</v>
      </c>
      <c r="B87" s="10" t="s">
        <v>205</v>
      </c>
      <c r="C87" s="17">
        <v>170</v>
      </c>
      <c r="D87" s="17">
        <v>238</v>
      </c>
      <c r="E87" s="17">
        <v>294</v>
      </c>
      <c r="F87" s="17">
        <v>248</v>
      </c>
      <c r="G87" s="17">
        <v>380</v>
      </c>
      <c r="H87" s="17">
        <v>427</v>
      </c>
      <c r="K87" s="15" t="s">
        <v>206</v>
      </c>
      <c r="L87" s="17">
        <f>L74</f>
        <v>0.56156255061803928</v>
      </c>
      <c r="M87" s="17">
        <f>N74</f>
        <v>0.53774619847406191</v>
      </c>
      <c r="N87" s="17">
        <f t="shared" si="64"/>
        <v>0.49925309806138746</v>
      </c>
      <c r="O87" s="17">
        <f t="shared" si="65"/>
        <v>0.44671569535176192</v>
      </c>
    </row>
    <row r="88" spans="1:17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K88" s="15" t="s">
        <v>208</v>
      </c>
      <c r="L88" s="17">
        <f>L75</f>
        <v>1.9711731094690325E-3</v>
      </c>
      <c r="M88" s="17">
        <f>N75</f>
        <v>1.9711731094690325E-3</v>
      </c>
      <c r="N88" s="17">
        <f t="shared" si="64"/>
        <v>1.9711731094690325E-3</v>
      </c>
      <c r="O88" s="17">
        <f t="shared" si="65"/>
        <v>1.9711731094690325E-3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/>
      <c r="D90" s="17"/>
      <c r="E90" s="17"/>
      <c r="F90" s="17"/>
      <c r="G90" s="17"/>
      <c r="H90" s="17"/>
    </row>
    <row r="91" spans="1:17">
      <c r="A91" s="9">
        <v>15</v>
      </c>
      <c r="B91" s="10" t="s">
        <v>213</v>
      </c>
      <c r="C91" s="17">
        <v>5449</v>
      </c>
      <c r="D91" s="17">
        <v>5695</v>
      </c>
      <c r="E91" s="17">
        <v>5875</v>
      </c>
      <c r="F91" s="17">
        <v>6005</v>
      </c>
      <c r="G91" s="17">
        <v>6684</v>
      </c>
      <c r="H91" s="17">
        <v>8108</v>
      </c>
    </row>
    <row r="93" spans="1:17" ht="16">
      <c r="A93" s="20" t="s">
        <v>414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6">C107/C121*1000</f>
        <v>3.0303030303030303</v>
      </c>
      <c r="D95" s="17">
        <f t="shared" si="66"/>
        <v>2.9985007496251872</v>
      </c>
      <c r="E95" s="17">
        <f t="shared" si="66"/>
        <v>3.266787658802178</v>
      </c>
      <c r="F95" s="17">
        <f t="shared" si="66"/>
        <v>3.1723651744800847</v>
      </c>
      <c r="G95" s="17">
        <f t="shared" si="66"/>
        <v>3.1479538300104934</v>
      </c>
      <c r="H95" s="17">
        <f t="shared" si="66"/>
        <v>3.0906593406593403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7">IF(C95/$I95&gt;1,2^((1-$I95/C95)/LN(10/3)),2^(-LOG($I95/C95,10/3)))</f>
        <v>0.74953319911735028</v>
      </c>
      <c r="M95" s="17">
        <f t="shared" si="67"/>
        <v>0.74499438362094861</v>
      </c>
      <c r="N95" s="17">
        <f t="shared" si="67"/>
        <v>0.78267110003300233</v>
      </c>
      <c r="O95" s="17">
        <f t="shared" si="67"/>
        <v>0.76956617938466521</v>
      </c>
      <c r="P95" s="17">
        <f t="shared" si="67"/>
        <v>0.76615130873544413</v>
      </c>
      <c r="Q95" s="17">
        <f t="shared" si="67"/>
        <v>0.75809203236640521</v>
      </c>
    </row>
    <row r="96" spans="1:17">
      <c r="A96" s="9">
        <v>2</v>
      </c>
      <c r="B96" s="15" t="s">
        <v>176</v>
      </c>
      <c r="C96" s="17">
        <f t="shared" ref="C96:H96" si="68">C108/C121*1000</f>
        <v>1.5151515151515151</v>
      </c>
      <c r="D96" s="17">
        <f t="shared" si="68"/>
        <v>1.4992503748125936</v>
      </c>
      <c r="E96" s="17">
        <f t="shared" si="68"/>
        <v>1.4519056261343011</v>
      </c>
      <c r="F96" s="17">
        <f t="shared" si="68"/>
        <v>1.4099400775467041</v>
      </c>
      <c r="G96" s="17">
        <f t="shared" si="68"/>
        <v>1.3990905911157747</v>
      </c>
      <c r="H96" s="17">
        <f t="shared" si="68"/>
        <v>1.3736263736263736</v>
      </c>
      <c r="I96" s="18">
        <f>Показатели!$E$3</f>
        <v>4</v>
      </c>
      <c r="J96" s="9">
        <v>2</v>
      </c>
      <c r="K96" s="15" t="s">
        <v>176</v>
      </c>
      <c r="L96" s="17">
        <f t="shared" si="67"/>
        <v>0.57184141142942069</v>
      </c>
      <c r="M96" s="17">
        <f t="shared" si="67"/>
        <v>0.56837861263313461</v>
      </c>
      <c r="N96" s="17">
        <f t="shared" si="67"/>
        <v>0.5579749068020653</v>
      </c>
      <c r="O96" s="17">
        <f t="shared" si="67"/>
        <v>0.54863226354221328</v>
      </c>
      <c r="P96" s="17">
        <f t="shared" si="67"/>
        <v>0.54619776438648882</v>
      </c>
      <c r="Q96" s="17">
        <f t="shared" si="67"/>
        <v>0.54045221688803524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3.6307640653357537E-2</v>
      </c>
      <c r="F97" s="17">
        <f>F109/F121*1000+0.00001</f>
        <v>0.81072554458935486</v>
      </c>
      <c r="G97" s="17">
        <f>G109/G121*1000</f>
        <v>0.80447708989157041</v>
      </c>
      <c r="H97" s="17">
        <f>H109/H121*1000</f>
        <v>7.8640109890109891</v>
      </c>
      <c r="I97" s="18">
        <f>Показатели!$E$4</f>
        <v>2</v>
      </c>
      <c r="J97" s="9">
        <v>3</v>
      </c>
      <c r="K97" s="15" t="s">
        <v>177</v>
      </c>
      <c r="L97" s="17">
        <f t="shared" si="67"/>
        <v>8.8737830999390996E-4</v>
      </c>
      <c r="M97" s="17">
        <f t="shared" si="67"/>
        <v>8.8737830999390996E-4</v>
      </c>
      <c r="N97" s="17">
        <f t="shared" si="67"/>
        <v>9.9462397009464493E-2</v>
      </c>
      <c r="O97" s="17">
        <f t="shared" si="67"/>
        <v>0.5946058594577367</v>
      </c>
      <c r="P97" s="17">
        <f t="shared" si="67"/>
        <v>0.59196315348540351</v>
      </c>
      <c r="Q97" s="17">
        <f t="shared" si="67"/>
        <v>1.5361796320872216</v>
      </c>
    </row>
    <row r="98" spans="1:17">
      <c r="A98" s="9">
        <v>4</v>
      </c>
      <c r="B98" s="15" t="s">
        <v>178</v>
      </c>
      <c r="C98" s="17">
        <f t="shared" ref="C98:H98" si="69">C110/C121*1000</f>
        <v>29.962121212121211</v>
      </c>
      <c r="D98" s="17">
        <f t="shared" si="69"/>
        <v>30.134932533733139</v>
      </c>
      <c r="E98" s="17">
        <f t="shared" si="69"/>
        <v>29.618874773139744</v>
      </c>
      <c r="F98" s="17">
        <f t="shared" si="69"/>
        <v>29.29150511103278</v>
      </c>
      <c r="G98" s="17">
        <f t="shared" si="69"/>
        <v>29.066107030430217</v>
      </c>
      <c r="H98" s="17">
        <f t="shared" si="69"/>
        <v>32.864010989010993</v>
      </c>
      <c r="I98" s="18">
        <f>Показатели!$E$5</f>
        <v>30</v>
      </c>
      <c r="J98" s="9">
        <v>4</v>
      </c>
      <c r="K98" s="15" t="s">
        <v>178</v>
      </c>
      <c r="L98" s="17">
        <f t="shared" si="67"/>
        <v>0.99927289022226951</v>
      </c>
      <c r="M98" s="17">
        <f t="shared" si="67"/>
        <v>1.0025811611880338</v>
      </c>
      <c r="N98" s="17">
        <f t="shared" si="67"/>
        <v>0.99266616379008898</v>
      </c>
      <c r="O98" s="17">
        <f t="shared" si="67"/>
        <v>0.9863346965716604</v>
      </c>
      <c r="P98" s="17">
        <f t="shared" si="67"/>
        <v>0.98195793795640507</v>
      </c>
      <c r="Q98" s="17">
        <f t="shared" si="67"/>
        <v>1.0514521107243993</v>
      </c>
    </row>
    <row r="99" spans="1:17">
      <c r="A99" s="9">
        <v>5</v>
      </c>
      <c r="B99" s="15" t="s">
        <v>179</v>
      </c>
      <c r="C99" s="17">
        <f t="shared" ref="C99:H99" si="70">C111/C121*1000</f>
        <v>12.007575757575756</v>
      </c>
      <c r="D99" s="17">
        <f t="shared" si="70"/>
        <v>12.331334332833583</v>
      </c>
      <c r="E99" s="17">
        <f t="shared" si="70"/>
        <v>12.159709618874773</v>
      </c>
      <c r="F99" s="17">
        <f t="shared" si="70"/>
        <v>16.425801903419103</v>
      </c>
      <c r="G99" s="17">
        <f t="shared" si="70"/>
        <v>17.488632388947185</v>
      </c>
      <c r="H99" s="17">
        <f t="shared" si="70"/>
        <v>17.170329670329672</v>
      </c>
      <c r="I99" s="18">
        <f>Показатели!$E$6</f>
        <v>8</v>
      </c>
      <c r="J99" s="9">
        <v>5</v>
      </c>
      <c r="K99" s="15" t="s">
        <v>179</v>
      </c>
      <c r="L99" s="17">
        <f t="shared" si="67"/>
        <v>1.2118494934426032</v>
      </c>
      <c r="M99" s="17">
        <f t="shared" si="67"/>
        <v>1.224115182855233</v>
      </c>
      <c r="N99" s="17">
        <f t="shared" si="67"/>
        <v>1.2176790739032493</v>
      </c>
      <c r="O99" s="17">
        <f t="shared" si="67"/>
        <v>1.3435567648047984</v>
      </c>
      <c r="P99" s="17">
        <f t="shared" si="67"/>
        <v>1.3666477200270912</v>
      </c>
      <c r="Q99" s="17">
        <f t="shared" si="67"/>
        <v>1.3599919007820331</v>
      </c>
    </row>
    <row r="100" spans="1:17">
      <c r="A100" s="9">
        <v>6</v>
      </c>
      <c r="B100" s="15" t="s">
        <v>180</v>
      </c>
      <c r="C100" s="17">
        <f t="shared" ref="C100:H100" si="71">(C112-C113)/C112*100</f>
        <v>9.6545930019287844</v>
      </c>
      <c r="D100" s="17">
        <f t="shared" si="71"/>
        <v>-2.6075562349858137</v>
      </c>
      <c r="E100" s="17">
        <f t="shared" si="71"/>
        <v>0.80643646495319321</v>
      </c>
      <c r="F100" s="17">
        <f t="shared" si="71"/>
        <v>9.3669648068398796</v>
      </c>
      <c r="G100" s="17">
        <f t="shared" si="71"/>
        <v>6.8461415561591394</v>
      </c>
      <c r="H100" s="17">
        <f t="shared" si="71"/>
        <v>-20.835453476742746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2">(ATAN((C100+2.4)/10)+3.1415/2)/3.1415*1.75</f>
        <v>1.3642588187896156</v>
      </c>
      <c r="M100" s="17">
        <f t="shared" si="72"/>
        <v>0.8634395586084187</v>
      </c>
      <c r="N100" s="17">
        <f t="shared" si="72"/>
        <v>1.0478479120640898</v>
      </c>
      <c r="O100" s="17">
        <f t="shared" si="72"/>
        <v>1.3576340136594984</v>
      </c>
      <c r="P100" s="17">
        <f t="shared" si="72"/>
        <v>1.2907044354592208</v>
      </c>
      <c r="Q100" s="17">
        <f t="shared" si="72"/>
        <v>0.27684080862071475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-6.8965517241379306</v>
      </c>
      <c r="F101" s="17">
        <f>(F115-F114)/F121*1000</f>
        <v>-13.394430736693691</v>
      </c>
      <c r="G101" s="17">
        <f>(G115-G114)/G121*1000</f>
        <v>-11.892270024484084</v>
      </c>
      <c r="H101" s="17">
        <f>(H115-H114)/H121*1000</f>
        <v>-5.8379120879120876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3">(ATAN(E101/10)+3.1415/2)/3.1415*1.75</f>
        <v>0.53867616315597222</v>
      </c>
      <c r="O101" s="17">
        <f t="shared" si="73"/>
        <v>0.35722043402763515</v>
      </c>
      <c r="P101" s="17">
        <f t="shared" si="73"/>
        <v>0.38945680417314199</v>
      </c>
      <c r="Q101" s="17">
        <f t="shared" si="73"/>
        <v>0.58064124992707744</v>
      </c>
    </row>
    <row r="102" spans="1:17">
      <c r="A102" s="9">
        <v>8</v>
      </c>
      <c r="B102" s="15" t="s">
        <v>182</v>
      </c>
      <c r="C102" s="17">
        <f t="shared" ref="C102:H102" si="74">(C116-C117)/C121*1000</f>
        <v>22.727272727272727</v>
      </c>
      <c r="D102" s="17">
        <f t="shared" si="74"/>
        <v>44.602698650674661</v>
      </c>
      <c r="E102" s="17">
        <f t="shared" si="74"/>
        <v>36.660617059891102</v>
      </c>
      <c r="F102" s="17">
        <f t="shared" si="74"/>
        <v>21.149101163200566</v>
      </c>
      <c r="G102" s="17">
        <f t="shared" si="74"/>
        <v>30.430220356768103</v>
      </c>
      <c r="H102" s="17">
        <f t="shared" si="74"/>
        <v>3.0906593406593403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1.5191211336519794</v>
      </c>
      <c r="M102" s="17">
        <f>(ATAN(D102/10)+3.1415/2)/3.1415*1.75</f>
        <v>1.6271640189741046</v>
      </c>
      <c r="N102" s="17">
        <f t="shared" si="73"/>
        <v>1.6016844441531042</v>
      </c>
      <c r="O102" s="17">
        <f t="shared" si="73"/>
        <v>1.5039846377768555</v>
      </c>
      <c r="P102" s="17">
        <f t="shared" si="73"/>
        <v>1.5731578798050787</v>
      </c>
      <c r="Q102" s="17">
        <f t="shared" si="73"/>
        <v>1.0419801774764212</v>
      </c>
    </row>
    <row r="103" spans="1:17">
      <c r="A103" s="9">
        <v>9</v>
      </c>
      <c r="B103" s="15" t="s">
        <v>183</v>
      </c>
      <c r="C103" s="17">
        <f t="shared" ref="C103:H103" si="75">C118/C121*1000</f>
        <v>1.893939393939394</v>
      </c>
      <c r="D103" s="17">
        <f t="shared" si="75"/>
        <v>1.8740629685157422</v>
      </c>
      <c r="E103" s="17">
        <f t="shared" si="75"/>
        <v>1.8148820326678765</v>
      </c>
      <c r="F103" s="17">
        <f t="shared" si="75"/>
        <v>1.7624250969333803</v>
      </c>
      <c r="G103" s="17">
        <f t="shared" si="75"/>
        <v>1.7488632388947185</v>
      </c>
      <c r="H103" s="17">
        <f t="shared" si="75"/>
        <v>1.3736263736263736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6">IF(C103/$I103&gt;1,2^((1-$I103/C103)/LN(10/3)),2^(-LOG($I103/C103,10/3)))</f>
        <v>1.1272139548633016</v>
      </c>
      <c r="M103" s="17">
        <f t="shared" si="76"/>
        <v>1.1217758857654763</v>
      </c>
      <c r="N103" s="17">
        <f t="shared" si="76"/>
        <v>1.1050458612173717</v>
      </c>
      <c r="O103" s="17">
        <f t="shared" si="76"/>
        <v>1.0895058099537216</v>
      </c>
      <c r="P103" s="17">
        <f t="shared" si="76"/>
        <v>1.0853738373774706</v>
      </c>
      <c r="Q103" s="17">
        <f t="shared" si="76"/>
        <v>0.95059295418565448</v>
      </c>
    </row>
    <row r="104" spans="1:17">
      <c r="A104" s="9">
        <v>10</v>
      </c>
      <c r="B104" s="15" t="s">
        <v>184</v>
      </c>
      <c r="C104" s="17">
        <f t="shared" ref="C104:H104" si="77">C119/C121*100</f>
        <v>3.787878787878788E-2</v>
      </c>
      <c r="D104" s="17">
        <f t="shared" si="77"/>
        <v>3.7481259370314844E-2</v>
      </c>
      <c r="E104" s="17">
        <f t="shared" si="77"/>
        <v>3.6297640653357527E-2</v>
      </c>
      <c r="F104" s="17">
        <f t="shared" si="77"/>
        <v>3.5248501938667604E-2</v>
      </c>
      <c r="G104" s="17">
        <f t="shared" si="77"/>
        <v>6.9954529555788736E-2</v>
      </c>
      <c r="H104" s="17">
        <f t="shared" si="77"/>
        <v>6.8681318681318687E-2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6"/>
        <v>0.85228251968515634</v>
      </c>
      <c r="M104" s="17">
        <f t="shared" si="76"/>
        <v>0.84712150331895075</v>
      </c>
      <c r="N104" s="17">
        <f t="shared" si="76"/>
        <v>0.83161563675779615</v>
      </c>
      <c r="O104" s="17">
        <f t="shared" si="76"/>
        <v>0.81769119655658318</v>
      </c>
      <c r="P104" s="17">
        <f t="shared" si="76"/>
        <v>1.1784772892006197</v>
      </c>
      <c r="Q104" s="17">
        <f t="shared" si="76"/>
        <v>1.1695217759607333</v>
      </c>
    </row>
    <row r="105" spans="1:17">
      <c r="A105" s="9">
        <v>11</v>
      </c>
      <c r="B105" s="15" t="s">
        <v>185</v>
      </c>
      <c r="C105" s="17">
        <f t="shared" ref="C105:H105" si="78">C120/C121*1000</f>
        <v>2.6515151515151518</v>
      </c>
      <c r="D105" s="17">
        <f t="shared" si="78"/>
        <v>2.9985007496251872</v>
      </c>
      <c r="E105" s="17">
        <f t="shared" si="78"/>
        <v>3.266787658802178</v>
      </c>
      <c r="F105" s="17">
        <f t="shared" si="78"/>
        <v>1.4099400775467041</v>
      </c>
      <c r="G105" s="17">
        <f t="shared" si="78"/>
        <v>3.8474991255683806</v>
      </c>
      <c r="H105" s="17">
        <f t="shared" si="78"/>
        <v>3.7774725274725274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6"/>
        <v>0.69407107343462149</v>
      </c>
      <c r="M105" s="17">
        <f t="shared" si="76"/>
        <v>0.74499438362094861</v>
      </c>
      <c r="N105" s="17">
        <f t="shared" si="76"/>
        <v>0.78267110003300233</v>
      </c>
      <c r="O105" s="17">
        <f t="shared" si="76"/>
        <v>0.48249035517435845</v>
      </c>
      <c r="P105" s="17">
        <f t="shared" si="76"/>
        <v>0.85998000610177228</v>
      </c>
      <c r="Q105" s="17">
        <f t="shared" si="76"/>
        <v>0.85093372965220082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8</v>
      </c>
      <c r="D107" s="17">
        <v>8</v>
      </c>
      <c r="E107" s="17">
        <v>9</v>
      </c>
      <c r="F107" s="17">
        <v>9</v>
      </c>
      <c r="G107" s="17">
        <v>9</v>
      </c>
      <c r="H107" s="17">
        <v>9</v>
      </c>
      <c r="L107" s="17">
        <v>2014</v>
      </c>
      <c r="M107" s="17">
        <v>2016</v>
      </c>
      <c r="N107" s="17">
        <v>2018</v>
      </c>
      <c r="O107" s="17">
        <f>Q94</f>
        <v>2019</v>
      </c>
    </row>
    <row r="108" spans="1:17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K108" s="15" t="s">
        <v>187</v>
      </c>
      <c r="L108" s="17">
        <f t="shared" ref="L108:L113" si="79">L95</f>
        <v>0.74953319911735028</v>
      </c>
      <c r="M108" s="17">
        <f t="shared" ref="M108:M113" si="80">N95</f>
        <v>0.78267110003300233</v>
      </c>
      <c r="N108" s="17">
        <f t="shared" ref="N108:N118" si="81">P95</f>
        <v>0.76615130873544413</v>
      </c>
      <c r="O108" s="17">
        <f>Q95</f>
        <v>0.75809203236640521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0.1</v>
      </c>
      <c r="F109" s="17">
        <v>2.2999999999999998</v>
      </c>
      <c r="G109" s="17">
        <v>2.2999999999999998</v>
      </c>
      <c r="H109" s="17">
        <v>22.9</v>
      </c>
      <c r="K109" s="15" t="s">
        <v>190</v>
      </c>
      <c r="L109" s="17">
        <f t="shared" si="79"/>
        <v>0.57184141142942069</v>
      </c>
      <c r="M109" s="17">
        <f t="shared" si="80"/>
        <v>0.5579749068020653</v>
      </c>
      <c r="N109" s="17">
        <f t="shared" si="81"/>
        <v>0.54619776438648882</v>
      </c>
      <c r="O109" s="17">
        <f t="shared" ref="O109:O118" si="82">Q96</f>
        <v>0.54045221688803524</v>
      </c>
    </row>
    <row r="110" spans="1:17">
      <c r="A110" s="9">
        <v>4</v>
      </c>
      <c r="B110" s="10" t="s">
        <v>191</v>
      </c>
      <c r="C110" s="17">
        <v>79.099999999999994</v>
      </c>
      <c r="D110" s="17">
        <v>80.400000000000006</v>
      </c>
      <c r="E110" s="17">
        <v>81.599999999999994</v>
      </c>
      <c r="F110" s="17">
        <v>83.1</v>
      </c>
      <c r="G110" s="17">
        <v>83.1</v>
      </c>
      <c r="H110" s="17">
        <v>95.7</v>
      </c>
      <c r="K110" s="15" t="s">
        <v>192</v>
      </c>
      <c r="L110" s="17">
        <f t="shared" si="79"/>
        <v>8.8737830999390996E-4</v>
      </c>
      <c r="M110" s="17">
        <f t="shared" si="80"/>
        <v>9.9462397009464493E-2</v>
      </c>
      <c r="N110" s="17">
        <f t="shared" si="81"/>
        <v>0.59196315348540351</v>
      </c>
      <c r="O110" s="17">
        <f t="shared" si="82"/>
        <v>1.5361796320872216</v>
      </c>
    </row>
    <row r="111" spans="1:17">
      <c r="A111" s="9">
        <v>5</v>
      </c>
      <c r="B111" s="10" t="s">
        <v>193</v>
      </c>
      <c r="C111" s="17">
        <v>31.7</v>
      </c>
      <c r="D111" s="17">
        <v>32.9</v>
      </c>
      <c r="E111" s="17">
        <v>33.5</v>
      </c>
      <c r="F111" s="17">
        <v>46.6</v>
      </c>
      <c r="G111" s="17">
        <v>50</v>
      </c>
      <c r="H111" s="17">
        <v>50</v>
      </c>
      <c r="K111" s="15" t="s">
        <v>194</v>
      </c>
      <c r="L111" s="17">
        <f t="shared" si="79"/>
        <v>0.99927289022226951</v>
      </c>
      <c r="M111" s="17">
        <f t="shared" si="80"/>
        <v>0.99266616379008898</v>
      </c>
      <c r="N111" s="17">
        <f t="shared" si="81"/>
        <v>0.98195793795640507</v>
      </c>
      <c r="O111" s="17">
        <f t="shared" si="82"/>
        <v>1.0514521107243993</v>
      </c>
    </row>
    <row r="112" spans="1:17">
      <c r="A112" s="9">
        <v>6</v>
      </c>
      <c r="B112" s="10" t="s">
        <v>195</v>
      </c>
      <c r="C112" s="17">
        <v>16901.8</v>
      </c>
      <c r="D112" s="17">
        <v>16026.5</v>
      </c>
      <c r="E112" s="17">
        <v>15971.5</v>
      </c>
      <c r="F112" s="17">
        <v>19017.900000000001</v>
      </c>
      <c r="G112" s="17">
        <v>22532.400000000001</v>
      </c>
      <c r="H112" s="17">
        <v>22797.200000000001</v>
      </c>
      <c r="K112" s="15" t="s">
        <v>196</v>
      </c>
      <c r="L112" s="17">
        <f t="shared" si="79"/>
        <v>1.2118494934426032</v>
      </c>
      <c r="M112" s="17">
        <f t="shared" si="80"/>
        <v>1.2176790739032493</v>
      </c>
      <c r="N112" s="17">
        <f t="shared" si="81"/>
        <v>1.3666477200270912</v>
      </c>
      <c r="O112" s="17">
        <f t="shared" si="82"/>
        <v>1.3599919007820331</v>
      </c>
    </row>
    <row r="113" spans="1:17">
      <c r="A113" s="9">
        <v>7</v>
      </c>
      <c r="B113" s="10" t="s">
        <v>197</v>
      </c>
      <c r="C113" s="17">
        <v>15270</v>
      </c>
      <c r="D113" s="17">
        <v>16444.400000000001</v>
      </c>
      <c r="E113" s="17">
        <v>15842.7</v>
      </c>
      <c r="F113" s="17">
        <v>17236.5</v>
      </c>
      <c r="G113" s="17">
        <v>20989.8</v>
      </c>
      <c r="H113" s="17">
        <v>27547.1</v>
      </c>
      <c r="K113" s="15" t="s">
        <v>198</v>
      </c>
      <c r="L113" s="17">
        <f t="shared" si="79"/>
        <v>1.3642588187896156</v>
      </c>
      <c r="M113" s="17">
        <f t="shared" si="80"/>
        <v>1.0478479120640898</v>
      </c>
      <c r="N113" s="17">
        <f t="shared" si="81"/>
        <v>1.2907044354592208</v>
      </c>
      <c r="O113" s="17">
        <f t="shared" si="82"/>
        <v>0.27684080862071475</v>
      </c>
    </row>
    <row r="114" spans="1:17">
      <c r="A114" s="9">
        <v>8</v>
      </c>
      <c r="B114" s="10" t="s">
        <v>199</v>
      </c>
      <c r="C114" s="17"/>
      <c r="D114" s="17"/>
      <c r="E114" s="17">
        <v>39</v>
      </c>
      <c r="F114" s="17">
        <v>53</v>
      </c>
      <c r="G114" s="17">
        <v>49</v>
      </c>
      <c r="H114" s="17">
        <v>32</v>
      </c>
      <c r="K114" s="15" t="s">
        <v>200</v>
      </c>
      <c r="L114" s="17">
        <f>N101</f>
        <v>0.53867616315597222</v>
      </c>
      <c r="M114" s="17">
        <f>O101</f>
        <v>0.35722043402763515</v>
      </c>
      <c r="N114" s="17">
        <f>P101</f>
        <v>0.38945680417314199</v>
      </c>
      <c r="O114" s="17">
        <f t="shared" si="82"/>
        <v>0.58064124992707744</v>
      </c>
    </row>
    <row r="115" spans="1:17">
      <c r="A115" s="9">
        <v>9</v>
      </c>
      <c r="B115" s="10" t="s">
        <v>201</v>
      </c>
      <c r="C115" s="17"/>
      <c r="D115" s="17"/>
      <c r="E115" s="17">
        <v>20</v>
      </c>
      <c r="F115" s="17">
        <v>15</v>
      </c>
      <c r="G115" s="17">
        <v>15</v>
      </c>
      <c r="H115" s="17">
        <v>15</v>
      </c>
      <c r="K115" s="15" t="s">
        <v>202</v>
      </c>
      <c r="L115" s="17">
        <f>L102</f>
        <v>1.5191211336519794</v>
      </c>
      <c r="M115" s="17">
        <f>N102</f>
        <v>1.6016844441531042</v>
      </c>
      <c r="N115" s="17">
        <f t="shared" si="81"/>
        <v>1.5731578798050787</v>
      </c>
      <c r="O115" s="17">
        <f t="shared" si="82"/>
        <v>1.0419801774764212</v>
      </c>
    </row>
    <row r="116" spans="1:17">
      <c r="A116" s="9">
        <v>10</v>
      </c>
      <c r="B116" s="10" t="s">
        <v>203</v>
      </c>
      <c r="C116" s="17">
        <v>164</v>
      </c>
      <c r="D116" s="17">
        <v>183</v>
      </c>
      <c r="E116" s="17">
        <v>244</v>
      </c>
      <c r="F116" s="17">
        <v>201</v>
      </c>
      <c r="G116" s="17">
        <v>198</v>
      </c>
      <c r="H116" s="17">
        <v>100</v>
      </c>
      <c r="K116" s="15" t="s">
        <v>204</v>
      </c>
      <c r="L116" s="17">
        <f>L103</f>
        <v>1.1272139548633016</v>
      </c>
      <c r="M116" s="17">
        <f>N103</f>
        <v>1.1050458612173717</v>
      </c>
      <c r="N116" s="17">
        <f t="shared" si="81"/>
        <v>1.0853738373774706</v>
      </c>
      <c r="O116" s="17">
        <f t="shared" si="82"/>
        <v>0.95059295418565448</v>
      </c>
    </row>
    <row r="117" spans="1:17">
      <c r="A117" s="9">
        <v>11</v>
      </c>
      <c r="B117" s="10" t="s">
        <v>205</v>
      </c>
      <c r="C117" s="17">
        <v>104</v>
      </c>
      <c r="D117" s="17">
        <v>64</v>
      </c>
      <c r="E117" s="17">
        <v>143</v>
      </c>
      <c r="F117" s="17">
        <v>141</v>
      </c>
      <c r="G117" s="17">
        <v>111</v>
      </c>
      <c r="H117" s="17">
        <v>91</v>
      </c>
      <c r="K117" s="15" t="s">
        <v>206</v>
      </c>
      <c r="L117" s="17">
        <f>L104</f>
        <v>0.85228251968515634</v>
      </c>
      <c r="M117" s="17">
        <f>N104</f>
        <v>0.83161563675779615</v>
      </c>
      <c r="N117" s="17">
        <f t="shared" si="81"/>
        <v>1.1784772892006197</v>
      </c>
      <c r="O117" s="17">
        <f t="shared" si="82"/>
        <v>1.1695217759607333</v>
      </c>
    </row>
    <row r="118" spans="1:17">
      <c r="A118" s="9">
        <v>12</v>
      </c>
      <c r="B118" s="10" t="s">
        <v>207</v>
      </c>
      <c r="C118" s="17">
        <v>5</v>
      </c>
      <c r="D118" s="17">
        <v>5</v>
      </c>
      <c r="E118" s="17">
        <v>5</v>
      </c>
      <c r="F118" s="17">
        <v>5</v>
      </c>
      <c r="G118" s="17">
        <v>5</v>
      </c>
      <c r="H118" s="17">
        <v>4</v>
      </c>
      <c r="K118" s="15" t="s">
        <v>208</v>
      </c>
      <c r="L118" s="17">
        <f>L105</f>
        <v>0.69407107343462149</v>
      </c>
      <c r="M118" s="17">
        <f>N105</f>
        <v>0.78267110003300233</v>
      </c>
      <c r="N118" s="17">
        <f t="shared" si="81"/>
        <v>0.85998000610177228</v>
      </c>
      <c r="O118" s="17">
        <f t="shared" si="82"/>
        <v>0.85093372965220082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2</v>
      </c>
      <c r="H119" s="21">
        <v>2</v>
      </c>
    </row>
    <row r="120" spans="1:17">
      <c r="A120" s="9">
        <v>14</v>
      </c>
      <c r="B120" s="10" t="s">
        <v>211</v>
      </c>
      <c r="C120" s="17">
        <v>7</v>
      </c>
      <c r="D120" s="17">
        <v>8</v>
      </c>
      <c r="E120" s="17">
        <v>9</v>
      </c>
      <c r="F120" s="17">
        <v>4</v>
      </c>
      <c r="G120" s="21">
        <v>11</v>
      </c>
      <c r="H120" s="21">
        <v>11</v>
      </c>
    </row>
    <row r="121" spans="1:17">
      <c r="A121" s="9">
        <v>15</v>
      </c>
      <c r="B121" s="10" t="s">
        <v>213</v>
      </c>
      <c r="C121" s="17">
        <v>2640</v>
      </c>
      <c r="D121" s="17">
        <v>2668</v>
      </c>
      <c r="E121" s="17">
        <v>2755</v>
      </c>
      <c r="F121" s="17">
        <v>2837</v>
      </c>
      <c r="G121" s="17">
        <v>2859</v>
      </c>
      <c r="H121" s="17">
        <v>2912</v>
      </c>
    </row>
    <row r="123" spans="1:17" ht="16">
      <c r="A123" s="20" t="s">
        <v>415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3">C137/C151*1000</f>
        <v>1.5884221673138017</v>
      </c>
      <c r="D125" s="17">
        <f t="shared" si="83"/>
        <v>2.7864855451062347</v>
      </c>
      <c r="E125" s="17">
        <f t="shared" si="83"/>
        <v>2.7022462421888194</v>
      </c>
      <c r="F125" s="17">
        <f t="shared" si="83"/>
        <v>2.6631158455392812</v>
      </c>
      <c r="G125" s="17">
        <f t="shared" si="83"/>
        <v>2.616088947024199</v>
      </c>
      <c r="H125" s="17">
        <f t="shared" si="83"/>
        <v>2.6007802340702213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4">IF(C125/$I125&gt;1,2^((1-$I125/C125)/LN(10/3)),2^(-LOG($I125/C125,10/3)))</f>
        <v>0.51676223953442812</v>
      </c>
      <c r="M125" s="17">
        <f t="shared" si="84"/>
        <v>0.71419686473771982</v>
      </c>
      <c r="N125" s="17">
        <f t="shared" si="84"/>
        <v>0.70168559063778146</v>
      </c>
      <c r="O125" s="17">
        <f t="shared" si="84"/>
        <v>0.69581770034946788</v>
      </c>
      <c r="P125" s="17">
        <f t="shared" si="84"/>
        <v>0.68871704959727664</v>
      </c>
      <c r="Q125" s="17">
        <f t="shared" si="84"/>
        <v>0.68639390579760995</v>
      </c>
    </row>
    <row r="126" spans="1:17">
      <c r="A126" s="9">
        <v>2</v>
      </c>
      <c r="B126" s="15" t="s">
        <v>176</v>
      </c>
      <c r="C126" s="17">
        <f t="shared" ref="C126:H126" si="85">C138/C151*1000</f>
        <v>0.70596540769502292</v>
      </c>
      <c r="D126" s="17">
        <f t="shared" si="85"/>
        <v>0.69662138627655867</v>
      </c>
      <c r="E126" s="17">
        <f t="shared" si="85"/>
        <v>0.67556156054720484</v>
      </c>
      <c r="F126" s="17">
        <f t="shared" si="85"/>
        <v>0.66577896138482029</v>
      </c>
      <c r="G126" s="17">
        <f t="shared" si="85"/>
        <v>0.65402223675604976</v>
      </c>
      <c r="H126" s="17">
        <f t="shared" si="85"/>
        <v>0.65019505851755532</v>
      </c>
      <c r="I126" s="18">
        <f>Показатели!$E$3</f>
        <v>4</v>
      </c>
      <c r="J126" s="9">
        <v>2</v>
      </c>
      <c r="K126" s="15" t="s">
        <v>176</v>
      </c>
      <c r="L126" s="17">
        <f t="shared" si="84"/>
        <v>0.36840553130285614</v>
      </c>
      <c r="M126" s="17">
        <f t="shared" si="84"/>
        <v>0.36559032150494253</v>
      </c>
      <c r="N126" s="17">
        <f t="shared" si="84"/>
        <v>0.35918592385708575</v>
      </c>
      <c r="O126" s="17">
        <f t="shared" si="84"/>
        <v>0.35618220877098256</v>
      </c>
      <c r="P126" s="17">
        <f t="shared" si="84"/>
        <v>0.3525474557784149</v>
      </c>
      <c r="Q126" s="17">
        <f t="shared" si="84"/>
        <v>0.35135826141120874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1.114686574902888</v>
      </c>
      <c r="F127" s="17">
        <f>F139/F151*1000+0.00001</f>
        <v>1.0985452862849534</v>
      </c>
      <c r="G127" s="17">
        <f>G139/G151*1000</f>
        <v>1.4061478090255068</v>
      </c>
      <c r="H127" s="17">
        <f>H139/H151*1000</f>
        <v>3.2834850455136539</v>
      </c>
      <c r="I127" s="18">
        <f>Показатели!$E$4</f>
        <v>2</v>
      </c>
      <c r="J127" s="9">
        <v>3</v>
      </c>
      <c r="K127" s="15" t="s">
        <v>177</v>
      </c>
      <c r="L127" s="17">
        <f t="shared" si="84"/>
        <v>8.8737830999390996E-4</v>
      </c>
      <c r="M127" s="17">
        <f t="shared" si="84"/>
        <v>8.8737830999390996E-4</v>
      </c>
      <c r="N127" s="17">
        <f t="shared" si="84"/>
        <v>0.71423093468523313</v>
      </c>
      <c r="O127" s="17">
        <f t="shared" si="84"/>
        <v>0.70825818691022879</v>
      </c>
      <c r="P127" s="17">
        <f t="shared" si="84"/>
        <v>0.8164242900052775</v>
      </c>
      <c r="Q127" s="17">
        <f t="shared" si="84"/>
        <v>1.2523759478041434</v>
      </c>
    </row>
    <row r="128" spans="1:17">
      <c r="A128" s="9">
        <v>4</v>
      </c>
      <c r="B128" s="15" t="s">
        <v>178</v>
      </c>
      <c r="C128" s="17">
        <f t="shared" ref="C128:H128" si="86">C140/C151*1000</f>
        <v>25.608895164136957</v>
      </c>
      <c r="D128" s="17">
        <f t="shared" si="86"/>
        <v>25.531173807035877</v>
      </c>
      <c r="E128" s="17">
        <f t="shared" si="86"/>
        <v>25.130890052356023</v>
      </c>
      <c r="F128" s="17">
        <f t="shared" si="86"/>
        <v>25.28295605858855</v>
      </c>
      <c r="G128" s="17">
        <f t="shared" si="86"/>
        <v>24.852844996729889</v>
      </c>
      <c r="H128" s="17">
        <f t="shared" si="86"/>
        <v>25.503901170351106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4"/>
        <v>0.91291587176691191</v>
      </c>
      <c r="M128" s="17">
        <f t="shared" si="84"/>
        <v>0.91131973903901542</v>
      </c>
      <c r="N128" s="17">
        <f t="shared" si="84"/>
        <v>0.90306640101521685</v>
      </c>
      <c r="O128" s="17">
        <f t="shared" si="84"/>
        <v>0.90620833091495179</v>
      </c>
      <c r="P128" s="17">
        <f t="shared" si="84"/>
        <v>0.89730060471808737</v>
      </c>
      <c r="Q128" s="17">
        <f t="shared" si="84"/>
        <v>0.91075916321888128</v>
      </c>
    </row>
    <row r="129" spans="1:17">
      <c r="A129" s="9">
        <v>5</v>
      </c>
      <c r="B129" s="15" t="s">
        <v>179</v>
      </c>
      <c r="C129" s="17">
        <f t="shared" ref="C129:H129" si="87">C141/C151*1000</f>
        <v>3.1768443346276034</v>
      </c>
      <c r="D129" s="17">
        <f t="shared" si="87"/>
        <v>3.2218739115290842</v>
      </c>
      <c r="E129" s="17">
        <f t="shared" si="87"/>
        <v>3.1244722175308226</v>
      </c>
      <c r="F129" s="17">
        <f t="shared" si="87"/>
        <v>3.0126498002663116</v>
      </c>
      <c r="G129" s="17">
        <f t="shared" si="87"/>
        <v>3.1229561805101378</v>
      </c>
      <c r="H129" s="17">
        <f t="shared" si="87"/>
        <v>3.1534460338101429</v>
      </c>
      <c r="I129" s="18">
        <f>Показатели!$E$6</f>
        <v>8</v>
      </c>
      <c r="J129" s="9">
        <v>5</v>
      </c>
      <c r="K129" s="15" t="s">
        <v>179</v>
      </c>
      <c r="L129" s="17">
        <f t="shared" si="84"/>
        <v>0.58760228914101975</v>
      </c>
      <c r="M129" s="17">
        <f t="shared" si="84"/>
        <v>0.59238302841682378</v>
      </c>
      <c r="N129" s="17">
        <f t="shared" si="84"/>
        <v>0.58200568456864521</v>
      </c>
      <c r="O129" s="17">
        <f t="shared" si="84"/>
        <v>0.5699211498865332</v>
      </c>
      <c r="P129" s="17">
        <f t="shared" si="84"/>
        <v>0.58184308706953125</v>
      </c>
      <c r="Q129" s="17">
        <f t="shared" si="84"/>
        <v>0.58510676902691261</v>
      </c>
    </row>
    <row r="130" spans="1:17">
      <c r="A130" s="9">
        <v>6</v>
      </c>
      <c r="B130" s="15" t="s">
        <v>180</v>
      </c>
      <c r="C130" s="17">
        <f t="shared" ref="C130:H130" si="88">(C142-C143)/C142*100</f>
        <v>1.6999586912838685</v>
      </c>
      <c r="D130" s="17">
        <f t="shared" si="88"/>
        <v>-1.2457267773117953</v>
      </c>
      <c r="E130" s="17">
        <f t="shared" si="88"/>
        <v>-2.8535640756151266</v>
      </c>
      <c r="F130" s="17">
        <f t="shared" si="88"/>
        <v>6.3533480037723979</v>
      </c>
      <c r="G130" s="17">
        <f t="shared" si="88"/>
        <v>-4.8406232697935572</v>
      </c>
      <c r="H130" s="17">
        <f t="shared" si="88"/>
        <v>-7.1473958675694202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89">(ATAN((C130+2.4)/10)+3.1415/2)/3.1415*1.75</f>
        <v>1.0917480393549608</v>
      </c>
      <c r="M130" s="17">
        <f t="shared" si="89"/>
        <v>0.93901649346541882</v>
      </c>
      <c r="N130" s="17">
        <f t="shared" si="89"/>
        <v>0.84975112175128231</v>
      </c>
      <c r="O130" s="17">
        <f t="shared" si="89"/>
        <v>1.2755361393687623</v>
      </c>
      <c r="P130" s="17">
        <f t="shared" si="89"/>
        <v>0.74164988583795965</v>
      </c>
      <c r="Q130" s="17">
        <f t="shared" si="89"/>
        <v>0.62809160528423114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2.0266846816416146</v>
      </c>
      <c r="F131" s="17">
        <f>(F145-F144)/F151*1000</f>
        <v>0</v>
      </c>
      <c r="G131" s="17">
        <f>(G145-G144)/G151*1000</f>
        <v>-2.616088947024199</v>
      </c>
      <c r="H131" s="17">
        <f>(H145-H144)/H151*1000</f>
        <v>-2.7633289986996097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0">(ATAN(E131/10)+3.1415/2)/3.1415*1.75</f>
        <v>0.98638950428326555</v>
      </c>
      <c r="O131" s="17">
        <f t="shared" si="90"/>
        <v>0.875</v>
      </c>
      <c r="P131" s="17">
        <f t="shared" si="90"/>
        <v>0.73246288309074359</v>
      </c>
      <c r="Q131" s="17">
        <f t="shared" si="90"/>
        <v>0.72481419531229641</v>
      </c>
    </row>
    <row r="132" spans="1:17">
      <c r="A132" s="9">
        <v>8</v>
      </c>
      <c r="B132" s="15" t="s">
        <v>182</v>
      </c>
      <c r="C132" s="17">
        <f t="shared" ref="C132:H132" si="91">(C146-C147)/C151*1000</f>
        <v>7.5891281327214966</v>
      </c>
      <c r="D132" s="17">
        <f t="shared" si="91"/>
        <v>27.516544757924066</v>
      </c>
      <c r="E132" s="17">
        <f t="shared" si="91"/>
        <v>12.666779260260091</v>
      </c>
      <c r="F132" s="17">
        <f t="shared" si="91"/>
        <v>17.976031957390145</v>
      </c>
      <c r="G132" s="17">
        <f t="shared" si="91"/>
        <v>8.502289077828646</v>
      </c>
      <c r="H132" s="17">
        <f t="shared" si="91"/>
        <v>11.378413524057217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1.2366319147830516</v>
      </c>
      <c r="M132" s="17">
        <f>(ATAN(D132/10)+3.1415/2)/3.1415*1.75</f>
        <v>1.5558474541054204</v>
      </c>
      <c r="N132" s="17">
        <f t="shared" si="90"/>
        <v>1.3777517601077867</v>
      </c>
      <c r="O132" s="17">
        <f t="shared" si="90"/>
        <v>1.4672269408477685</v>
      </c>
      <c r="P132" s="17">
        <f t="shared" si="90"/>
        <v>1.26751858936474</v>
      </c>
      <c r="Q132" s="17">
        <f t="shared" si="90"/>
        <v>1.3483806664035662</v>
      </c>
    </row>
    <row r="133" spans="1:17">
      <c r="A133" s="9">
        <v>9</v>
      </c>
      <c r="B133" s="15" t="s">
        <v>183</v>
      </c>
      <c r="C133" s="17">
        <f t="shared" ref="C133:H133" si="92">C148/C151*1000</f>
        <v>0.52947405577126716</v>
      </c>
      <c r="D133" s="17">
        <f t="shared" si="92"/>
        <v>0.52246603970741912</v>
      </c>
      <c r="E133" s="17">
        <f t="shared" si="92"/>
        <v>0.50667117041040366</v>
      </c>
      <c r="F133" s="17">
        <f t="shared" si="92"/>
        <v>0.49933422103861519</v>
      </c>
      <c r="G133" s="17">
        <f t="shared" si="92"/>
        <v>0.49051667756703726</v>
      </c>
      <c r="H133" s="17">
        <f t="shared" si="92"/>
        <v>0.48764629388816644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3">IF(C133/$I133&gt;1,2^((1-$I133/C133)/LN(10/3)),2^(-LOG($I133/C133,10/3)))</f>
        <v>0.54907809789410578</v>
      </c>
      <c r="M133" s="17">
        <f t="shared" si="93"/>
        <v>0.54488225958639991</v>
      </c>
      <c r="N133" s="17">
        <f t="shared" si="93"/>
        <v>0.53533703243900432</v>
      </c>
      <c r="O133" s="17">
        <f t="shared" si="93"/>
        <v>0.53086024252691821</v>
      </c>
      <c r="P133" s="17">
        <f t="shared" si="93"/>
        <v>0.52544294259546487</v>
      </c>
      <c r="Q133" s="17">
        <f t="shared" si="93"/>
        <v>0.52367054634814802</v>
      </c>
    </row>
    <row r="134" spans="1:17">
      <c r="A134" s="9">
        <v>10</v>
      </c>
      <c r="B134" s="15" t="s">
        <v>184</v>
      </c>
      <c r="C134" s="17">
        <f t="shared" ref="C134:H134" si="94">C149/C151*100</f>
        <v>3.5298270384751147E-2</v>
      </c>
      <c r="D134" s="17">
        <f t="shared" si="94"/>
        <v>3.4831069313827935E-2</v>
      </c>
      <c r="E134" s="17">
        <f t="shared" si="94"/>
        <v>3.3778078027360242E-2</v>
      </c>
      <c r="F134" s="17">
        <f t="shared" si="94"/>
        <v>3.3288948069241014E-2</v>
      </c>
      <c r="G134" s="17">
        <f t="shared" si="94"/>
        <v>3.2701111837802485E-2</v>
      </c>
      <c r="H134" s="17">
        <f t="shared" si="94"/>
        <v>3.2509752925877766E-2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3"/>
        <v>0.81835567593355463</v>
      </c>
      <c r="M134" s="17">
        <f t="shared" si="93"/>
        <v>0.81210212455793096</v>
      </c>
      <c r="N134" s="17">
        <f t="shared" si="93"/>
        <v>0.797875749759691</v>
      </c>
      <c r="O134" s="17">
        <f t="shared" si="93"/>
        <v>0.7912034631604461</v>
      </c>
      <c r="P134" s="17">
        <f t="shared" si="93"/>
        <v>0.78312942384956774</v>
      </c>
      <c r="Q134" s="17">
        <f t="shared" si="93"/>
        <v>0.78048781323978744</v>
      </c>
    </row>
    <row r="135" spans="1:17">
      <c r="A135" s="9">
        <v>11</v>
      </c>
      <c r="B135" s="15" t="s">
        <v>185</v>
      </c>
      <c r="C135" s="17">
        <f t="shared" ref="C135:H135" si="95">C150/C151*1000</f>
        <v>1.2354394634662902</v>
      </c>
      <c r="D135" s="17">
        <f t="shared" si="95"/>
        <v>1.2190874259839777</v>
      </c>
      <c r="E135" s="17">
        <f t="shared" si="95"/>
        <v>1.0133423408208073</v>
      </c>
      <c r="F135" s="17">
        <f t="shared" si="95"/>
        <v>0.83222370173102522</v>
      </c>
      <c r="G135" s="17">
        <f t="shared" si="95"/>
        <v>0.81752779594506209</v>
      </c>
      <c r="H135" s="17">
        <f t="shared" si="95"/>
        <v>0.81274382314694404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3"/>
        <v>0.44715128610825533</v>
      </c>
      <c r="M135" s="17">
        <f t="shared" si="93"/>
        <v>0.44373433230370779</v>
      </c>
      <c r="N135" s="17">
        <f t="shared" si="93"/>
        <v>0.39893787487984556</v>
      </c>
      <c r="O135" s="17">
        <f t="shared" si="93"/>
        <v>0.35618220877098256</v>
      </c>
      <c r="P135" s="17">
        <f t="shared" si="93"/>
        <v>0.3525474557784149</v>
      </c>
      <c r="Q135" s="17">
        <f t="shared" si="93"/>
        <v>0.35135826141120874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9</v>
      </c>
      <c r="D137" s="17">
        <v>16</v>
      </c>
      <c r="E137" s="17">
        <v>16</v>
      </c>
      <c r="F137" s="17">
        <v>16</v>
      </c>
      <c r="G137" s="17">
        <v>16</v>
      </c>
      <c r="H137" s="17">
        <v>16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K138" s="15" t="s">
        <v>187</v>
      </c>
      <c r="L138" s="17">
        <f t="shared" ref="L138:L143" si="96">L125</f>
        <v>0.51676223953442812</v>
      </c>
      <c r="M138" s="17">
        <f t="shared" ref="M138:M143" si="97">N125</f>
        <v>0.70168559063778146</v>
      </c>
      <c r="N138" s="17">
        <f t="shared" ref="N138:N148" si="98">P125</f>
        <v>0.68871704959727664</v>
      </c>
      <c r="O138" s="17">
        <f>Q125</f>
        <v>0.68639390579760995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6.6</v>
      </c>
      <c r="F139" s="17">
        <v>6.6</v>
      </c>
      <c r="G139" s="17">
        <v>8.6</v>
      </c>
      <c r="H139" s="17">
        <v>20.2</v>
      </c>
      <c r="K139" s="15" t="s">
        <v>190</v>
      </c>
      <c r="L139" s="17">
        <f t="shared" si="96"/>
        <v>0.36840553130285614</v>
      </c>
      <c r="M139" s="17">
        <f t="shared" si="97"/>
        <v>0.35918592385708575</v>
      </c>
      <c r="N139" s="17">
        <f t="shared" si="98"/>
        <v>0.3525474557784149</v>
      </c>
      <c r="O139" s="17">
        <f t="shared" ref="O139:O148" si="99">Q126</f>
        <v>0.35135826141120874</v>
      </c>
    </row>
    <row r="140" spans="1:17">
      <c r="A140" s="9">
        <v>4</v>
      </c>
      <c r="B140" s="10" t="s">
        <v>191</v>
      </c>
      <c r="C140" s="17">
        <v>145.1</v>
      </c>
      <c r="D140" s="17">
        <v>146.6</v>
      </c>
      <c r="E140" s="17">
        <v>148.80000000000001</v>
      </c>
      <c r="F140" s="17">
        <v>151.9</v>
      </c>
      <c r="G140" s="17">
        <v>152</v>
      </c>
      <c r="H140" s="17">
        <v>156.9</v>
      </c>
      <c r="K140" s="15" t="s">
        <v>192</v>
      </c>
      <c r="L140" s="17">
        <f t="shared" si="96"/>
        <v>8.8737830999390996E-4</v>
      </c>
      <c r="M140" s="17">
        <f t="shared" si="97"/>
        <v>0.71423093468523313</v>
      </c>
      <c r="N140" s="17">
        <f t="shared" si="98"/>
        <v>0.8164242900052775</v>
      </c>
      <c r="O140" s="17">
        <f t="shared" si="99"/>
        <v>1.2523759478041434</v>
      </c>
    </row>
    <row r="141" spans="1:17">
      <c r="A141" s="9">
        <v>5</v>
      </c>
      <c r="B141" s="10" t="s">
        <v>193</v>
      </c>
      <c r="C141" s="17">
        <v>18</v>
      </c>
      <c r="D141" s="17">
        <v>18.5</v>
      </c>
      <c r="E141" s="17">
        <v>18.5</v>
      </c>
      <c r="F141" s="17">
        <v>18.100000000000001</v>
      </c>
      <c r="G141" s="17">
        <v>19.100000000000001</v>
      </c>
      <c r="H141" s="17">
        <v>19.399999999999999</v>
      </c>
      <c r="K141" s="15" t="s">
        <v>194</v>
      </c>
      <c r="L141" s="17">
        <f t="shared" si="96"/>
        <v>0.91291587176691191</v>
      </c>
      <c r="M141" s="17">
        <f t="shared" si="97"/>
        <v>0.90306640101521685</v>
      </c>
      <c r="N141" s="17">
        <f t="shared" si="98"/>
        <v>0.89730060471808737</v>
      </c>
      <c r="O141" s="17">
        <f t="shared" si="99"/>
        <v>0.91075916321888128</v>
      </c>
    </row>
    <row r="142" spans="1:17">
      <c r="A142" s="9">
        <v>6</v>
      </c>
      <c r="B142" s="10" t="s">
        <v>195</v>
      </c>
      <c r="C142" s="17">
        <v>14282.7</v>
      </c>
      <c r="D142" s="17">
        <v>12900.1</v>
      </c>
      <c r="E142" s="17">
        <v>13891.4</v>
      </c>
      <c r="F142" s="17">
        <v>15905</v>
      </c>
      <c r="G142" s="17">
        <v>17700.2</v>
      </c>
      <c r="H142" s="17">
        <v>18255.599999999999</v>
      </c>
      <c r="K142" s="15" t="s">
        <v>196</v>
      </c>
      <c r="L142" s="17">
        <f t="shared" si="96"/>
        <v>0.58760228914101975</v>
      </c>
      <c r="M142" s="17">
        <f t="shared" si="97"/>
        <v>0.58200568456864521</v>
      </c>
      <c r="N142" s="17">
        <f t="shared" si="98"/>
        <v>0.58184308706953125</v>
      </c>
      <c r="O142" s="17">
        <f t="shared" si="99"/>
        <v>0.58510676902691261</v>
      </c>
    </row>
    <row r="143" spans="1:17">
      <c r="A143" s="9">
        <v>7</v>
      </c>
      <c r="B143" s="10" t="s">
        <v>197</v>
      </c>
      <c r="C143" s="17">
        <v>14039.9</v>
      </c>
      <c r="D143" s="17">
        <v>13060.8</v>
      </c>
      <c r="E143" s="17">
        <v>14287.8</v>
      </c>
      <c r="F143" s="17">
        <v>14894.5</v>
      </c>
      <c r="G143" s="17">
        <v>18557</v>
      </c>
      <c r="H143" s="17">
        <v>19560.400000000001</v>
      </c>
      <c r="K143" s="15" t="s">
        <v>198</v>
      </c>
      <c r="L143" s="17">
        <f t="shared" si="96"/>
        <v>1.0917480393549608</v>
      </c>
      <c r="M143" s="17">
        <f t="shared" si="97"/>
        <v>0.84975112175128231</v>
      </c>
      <c r="N143" s="17">
        <f t="shared" si="98"/>
        <v>0.74164988583795965</v>
      </c>
      <c r="O143" s="17">
        <f t="shared" si="99"/>
        <v>0.62809160528423114</v>
      </c>
    </row>
    <row r="144" spans="1:17">
      <c r="A144" s="9">
        <v>8</v>
      </c>
      <c r="B144" s="10" t="s">
        <v>199</v>
      </c>
      <c r="C144" s="17"/>
      <c r="D144" s="17"/>
      <c r="E144" s="17">
        <v>47</v>
      </c>
      <c r="F144" s="17">
        <v>60</v>
      </c>
      <c r="G144" s="17">
        <v>63</v>
      </c>
      <c r="H144" s="17">
        <v>65</v>
      </c>
      <c r="K144" s="15" t="s">
        <v>200</v>
      </c>
      <c r="L144" s="17">
        <f>N131</f>
        <v>0.98638950428326555</v>
      </c>
      <c r="M144" s="17">
        <f>O131</f>
        <v>0.875</v>
      </c>
      <c r="N144" s="17">
        <f t="shared" si="98"/>
        <v>0.73246288309074359</v>
      </c>
      <c r="O144" s="17">
        <f t="shared" si="99"/>
        <v>0.72481419531229641</v>
      </c>
    </row>
    <row r="145" spans="1:17">
      <c r="A145" s="9">
        <v>9</v>
      </c>
      <c r="B145" s="10" t="s">
        <v>201</v>
      </c>
      <c r="C145" s="17"/>
      <c r="D145" s="17"/>
      <c r="E145" s="17">
        <v>59</v>
      </c>
      <c r="F145" s="17">
        <v>60</v>
      </c>
      <c r="G145" s="17">
        <v>47</v>
      </c>
      <c r="H145" s="17">
        <v>48</v>
      </c>
      <c r="K145" s="15" t="s">
        <v>202</v>
      </c>
      <c r="L145" s="17">
        <f>L132</f>
        <v>1.2366319147830516</v>
      </c>
      <c r="M145" s="17">
        <f>N132</f>
        <v>1.3777517601077867</v>
      </c>
      <c r="N145" s="17">
        <f t="shared" si="98"/>
        <v>1.26751858936474</v>
      </c>
      <c r="O145" s="17">
        <f t="shared" si="99"/>
        <v>1.3483806664035662</v>
      </c>
    </row>
    <row r="146" spans="1:17">
      <c r="A146" s="9">
        <v>10</v>
      </c>
      <c r="B146" s="10" t="s">
        <v>203</v>
      </c>
      <c r="C146" s="17">
        <v>285</v>
      </c>
      <c r="D146" s="17">
        <v>409</v>
      </c>
      <c r="E146" s="17">
        <v>375</v>
      </c>
      <c r="F146" s="17">
        <v>355</v>
      </c>
      <c r="G146" s="17">
        <v>370</v>
      </c>
      <c r="H146" s="17">
        <v>373</v>
      </c>
      <c r="K146" s="15" t="s">
        <v>204</v>
      </c>
      <c r="L146" s="17">
        <f>L133</f>
        <v>0.54907809789410578</v>
      </c>
      <c r="M146" s="17">
        <f>N133</f>
        <v>0.53533703243900432</v>
      </c>
      <c r="N146" s="17">
        <f t="shared" si="98"/>
        <v>0.52544294259546487</v>
      </c>
      <c r="O146" s="17">
        <f t="shared" si="99"/>
        <v>0.52367054634814802</v>
      </c>
    </row>
    <row r="147" spans="1:17">
      <c r="A147" s="9">
        <v>11</v>
      </c>
      <c r="B147" s="10" t="s">
        <v>205</v>
      </c>
      <c r="C147" s="17">
        <v>242</v>
      </c>
      <c r="D147" s="17">
        <v>251</v>
      </c>
      <c r="E147" s="17">
        <v>300</v>
      </c>
      <c r="F147" s="17">
        <v>247</v>
      </c>
      <c r="G147" s="17">
        <v>318</v>
      </c>
      <c r="H147" s="17">
        <v>303</v>
      </c>
      <c r="K147" s="15" t="s">
        <v>206</v>
      </c>
      <c r="L147" s="17">
        <f>L134</f>
        <v>0.81835567593355463</v>
      </c>
      <c r="M147" s="17">
        <f>N134</f>
        <v>0.797875749759691</v>
      </c>
      <c r="N147" s="17">
        <f t="shared" si="98"/>
        <v>0.78312942384956774</v>
      </c>
      <c r="O147" s="17">
        <f t="shared" si="99"/>
        <v>0.78048781323978744</v>
      </c>
    </row>
    <row r="148" spans="1:17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0.44715128610825533</v>
      </c>
      <c r="M148" s="17">
        <f>N135</f>
        <v>0.39893787487984556</v>
      </c>
      <c r="N148" s="17">
        <f t="shared" si="98"/>
        <v>0.3525474557784149</v>
      </c>
      <c r="O148" s="17">
        <f t="shared" si="99"/>
        <v>0.35135826141120874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7</v>
      </c>
      <c r="D150" s="17">
        <v>7</v>
      </c>
      <c r="E150" s="17">
        <v>6</v>
      </c>
      <c r="F150" s="17">
        <v>5</v>
      </c>
      <c r="G150" s="21">
        <v>5</v>
      </c>
      <c r="H150" s="21">
        <v>5</v>
      </c>
    </row>
    <row r="151" spans="1:17">
      <c r="A151" s="9">
        <v>15</v>
      </c>
      <c r="B151" s="10" t="s">
        <v>213</v>
      </c>
      <c r="C151" s="17">
        <v>5666</v>
      </c>
      <c r="D151" s="17">
        <v>5742</v>
      </c>
      <c r="E151" s="17">
        <v>5921</v>
      </c>
      <c r="F151" s="17">
        <v>6008</v>
      </c>
      <c r="G151" s="17">
        <v>6116</v>
      </c>
      <c r="H151" s="17">
        <v>6152</v>
      </c>
    </row>
    <row r="153" spans="1:17" ht="16">
      <c r="A153" s="20" t="s">
        <v>416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0">C167/C181*1000</f>
        <v>3.2226078334159642</v>
      </c>
      <c r="D155" s="17">
        <f t="shared" si="100"/>
        <v>17.762616162804377</v>
      </c>
      <c r="E155" s="17">
        <f t="shared" si="100"/>
        <v>16.722049522992819</v>
      </c>
      <c r="F155" s="17">
        <f t="shared" si="100"/>
        <v>15.363403584794169</v>
      </c>
      <c r="G155" s="17">
        <f t="shared" si="100"/>
        <v>14.208944348301301</v>
      </c>
      <c r="H155" s="17">
        <f t="shared" si="100"/>
        <v>13.129102844638949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1">IF(C155/$I155&gt;1,2^((1-$I155/C155)/LN(10/3)),2^(-LOG($I155/C155,10/3)))</f>
        <v>0.7765596619453734</v>
      </c>
      <c r="M155" s="17">
        <f t="shared" si="101"/>
        <v>1.5123400097814876</v>
      </c>
      <c r="N155" s="17">
        <f t="shared" si="101"/>
        <v>1.4971655331286644</v>
      </c>
      <c r="O155" s="17">
        <f t="shared" si="101"/>
        <v>1.4745463737822679</v>
      </c>
      <c r="P155" s="17">
        <f t="shared" si="101"/>
        <v>1.4522689444304622</v>
      </c>
      <c r="Q155" s="17">
        <f t="shared" si="101"/>
        <v>1.4282709038125281</v>
      </c>
    </row>
    <row r="156" spans="1:17">
      <c r="A156" s="9">
        <v>2</v>
      </c>
      <c r="B156" s="15" t="s">
        <v>176</v>
      </c>
      <c r="C156" s="17">
        <f t="shared" ref="C156:H156" si="102">C168/C181*1000</f>
        <v>0.61973227565691624</v>
      </c>
      <c r="D156" s="17">
        <f t="shared" si="102"/>
        <v>0.58816609810610521</v>
      </c>
      <c r="E156" s="17">
        <f t="shared" si="102"/>
        <v>0.53596312573694926</v>
      </c>
      <c r="F156" s="17">
        <f t="shared" si="102"/>
        <v>0.49241678156391566</v>
      </c>
      <c r="G156" s="17">
        <f t="shared" si="102"/>
        <v>0.45541488295837512</v>
      </c>
      <c r="H156" s="17">
        <f t="shared" si="102"/>
        <v>0.42080457835381246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1"/>
        <v>0.34178460260367521</v>
      </c>
      <c r="M156" s="17">
        <f t="shared" si="101"/>
        <v>0.33165102991398709</v>
      </c>
      <c r="N156" s="17">
        <f t="shared" si="101"/>
        <v>0.31437101969256609</v>
      </c>
      <c r="O156" s="17">
        <f t="shared" si="101"/>
        <v>0.29940216875709963</v>
      </c>
      <c r="P156" s="17">
        <f t="shared" si="101"/>
        <v>0.28623543329309131</v>
      </c>
      <c r="Q156" s="17">
        <f t="shared" si="101"/>
        <v>0.27350225138701784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1.6293379022403258</v>
      </c>
      <c r="F157" s="17">
        <f>F169/F181*1000+0.00001</f>
        <v>0.22652171951940123</v>
      </c>
      <c r="G157" s="17">
        <f>G169/G181*1000</f>
        <v>0.15484106020584751</v>
      </c>
      <c r="H157" s="17">
        <f>H169/H181*1000</f>
        <v>2.4070021881838075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1"/>
        <v>8.8737830999390996E-4</v>
      </c>
      <c r="M157" s="17">
        <f t="shared" si="101"/>
        <v>8.8737830999390996E-4</v>
      </c>
      <c r="N157" s="17">
        <f t="shared" si="101"/>
        <v>0.88869016722448524</v>
      </c>
      <c r="O157" s="17">
        <f t="shared" si="101"/>
        <v>0.28537638319317815</v>
      </c>
      <c r="P157" s="17">
        <f t="shared" si="101"/>
        <v>0.22924294970558687</v>
      </c>
      <c r="Q157" s="17">
        <f t="shared" si="101"/>
        <v>1.1022443842732899</v>
      </c>
    </row>
    <row r="158" spans="1:17">
      <c r="A158" s="9">
        <v>4</v>
      </c>
      <c r="B158" s="15" t="s">
        <v>178</v>
      </c>
      <c r="C158" s="17">
        <f t="shared" ref="C158:H158" si="103">C170/C181*1000</f>
        <v>27.66484878532474</v>
      </c>
      <c r="D158" s="17">
        <f t="shared" si="103"/>
        <v>30.455240559934122</v>
      </c>
      <c r="E158" s="17">
        <f t="shared" si="103"/>
        <v>32.415049844570696</v>
      </c>
      <c r="F158" s="17">
        <f t="shared" si="103"/>
        <v>31.67224739019106</v>
      </c>
      <c r="G158" s="17">
        <f t="shared" si="103"/>
        <v>34.666180890791516</v>
      </c>
      <c r="H158" s="17">
        <f t="shared" si="103"/>
        <v>34.649048981652918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1"/>
        <v>0.95441845996467412</v>
      </c>
      <c r="M158" s="17">
        <f t="shared" si="101"/>
        <v>1.008642865391935</v>
      </c>
      <c r="N158" s="17">
        <f t="shared" si="101"/>
        <v>1.0438263815730282</v>
      </c>
      <c r="O158" s="17">
        <f t="shared" si="101"/>
        <v>1.0308636844293801</v>
      </c>
      <c r="P158" s="17">
        <f t="shared" si="101"/>
        <v>1.0805750312365148</v>
      </c>
      <c r="Q158" s="17">
        <f t="shared" si="101"/>
        <v>1.0803088729941057</v>
      </c>
    </row>
    <row r="159" spans="1:17">
      <c r="A159" s="9">
        <v>5</v>
      </c>
      <c r="B159" s="15" t="s">
        <v>179</v>
      </c>
      <c r="C159" s="17">
        <f t="shared" ref="C159:H159" si="104">C171/C181*1000</f>
        <v>4.449677739216658</v>
      </c>
      <c r="D159" s="17">
        <f t="shared" si="104"/>
        <v>4.2230325844018353</v>
      </c>
      <c r="E159" s="17">
        <f t="shared" si="104"/>
        <v>3.9446886054239463</v>
      </c>
      <c r="F159" s="17">
        <f t="shared" si="104"/>
        <v>3.4666141422099668</v>
      </c>
      <c r="G159" s="17">
        <f t="shared" si="104"/>
        <v>3.761726933236178</v>
      </c>
      <c r="H159" s="17">
        <f t="shared" si="104"/>
        <v>3.4758458172024911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1"/>
        <v>0.71339425243793264</v>
      </c>
      <c r="M159" s="17">
        <f t="shared" si="101"/>
        <v>0.69224282414533533</v>
      </c>
      <c r="N159" s="17">
        <f t="shared" si="101"/>
        <v>0.66559570382985389</v>
      </c>
      <c r="O159" s="17">
        <f t="shared" si="101"/>
        <v>0.61788641822363732</v>
      </c>
      <c r="P159" s="17">
        <f t="shared" si="101"/>
        <v>0.64764361770302481</v>
      </c>
      <c r="Q159" s="17">
        <f t="shared" si="101"/>
        <v>0.61883319441040596</v>
      </c>
    </row>
    <row r="160" spans="1:17">
      <c r="A160" s="9">
        <v>6</v>
      </c>
      <c r="B160" s="15" t="s">
        <v>180</v>
      </c>
      <c r="C160" s="17">
        <f t="shared" ref="C160:H160" si="105">(C172-C173)/C172*100</f>
        <v>-4.8388111068551733</v>
      </c>
      <c r="D160" s="17">
        <f t="shared" si="105"/>
        <v>-5.3457735031156961</v>
      </c>
      <c r="E160" s="17">
        <f t="shared" si="105"/>
        <v>1.4671730726112706</v>
      </c>
      <c r="F160" s="17">
        <f t="shared" si="105"/>
        <v>1.2935355215731577</v>
      </c>
      <c r="G160" s="17">
        <f t="shared" si="105"/>
        <v>0.46120618877689734</v>
      </c>
      <c r="H160" s="17">
        <f t="shared" si="105"/>
        <v>-1.7284282041486405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6">(ATAN((C160+2.4)/10)+3.1415/2)/3.1415*1.75</f>
        <v>0.74174516285841352</v>
      </c>
      <c r="M160" s="17">
        <f t="shared" si="106"/>
        <v>0.71541688349073562</v>
      </c>
      <c r="N160" s="17">
        <f t="shared" si="106"/>
        <v>1.0805566764589045</v>
      </c>
      <c r="O160" s="17">
        <f t="shared" si="106"/>
        <v>1.0720936142527582</v>
      </c>
      <c r="P160" s="17">
        <f t="shared" si="106"/>
        <v>1.0302385004184855</v>
      </c>
      <c r="Q160" s="17">
        <f t="shared" si="106"/>
        <v>0.91235440334426521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-1.0719262514738985</v>
      </c>
      <c r="F161" s="17">
        <f>(F175-F174)/F181*1000</f>
        <v>-0.19696671262556628</v>
      </c>
      <c r="G161" s="17">
        <f>(G175-G174)/G181*1000</f>
        <v>0.81974678932507516</v>
      </c>
      <c r="H161" s="17">
        <f>(H175-H174)/H181*1000</f>
        <v>3.1981147954889746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7">(ATAN(E161/10)+3.1415/2)/3.1415*1.75</f>
        <v>0.81551455284630281</v>
      </c>
      <c r="O161" s="17">
        <f t="shared" si="107"/>
        <v>0.86402921591398041</v>
      </c>
      <c r="P161" s="17">
        <f t="shared" si="107"/>
        <v>0.92056283433406272</v>
      </c>
      <c r="Q161" s="17">
        <f t="shared" si="107"/>
        <v>1.0474274616008388</v>
      </c>
    </row>
    <row r="162" spans="1:17">
      <c r="A162" s="9">
        <v>8</v>
      </c>
      <c r="B162" s="15" t="s">
        <v>182</v>
      </c>
      <c r="C162" s="17">
        <f t="shared" ref="C162:H162" si="108">(C176-C177)/C181*1000</f>
        <v>54.288547347545858</v>
      </c>
      <c r="D162" s="17">
        <f t="shared" si="108"/>
        <v>97.047406187507349</v>
      </c>
      <c r="E162" s="17">
        <f t="shared" si="108"/>
        <v>89.505841998070537</v>
      </c>
      <c r="F162" s="17">
        <f t="shared" si="108"/>
        <v>81.445735670671667</v>
      </c>
      <c r="G162" s="17">
        <f t="shared" si="108"/>
        <v>81.428181072957457</v>
      </c>
      <c r="H162" s="17">
        <f t="shared" si="108"/>
        <v>62.026594849351959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1.6485525383882704</v>
      </c>
      <c r="M162" s="17">
        <f>(ATAN(D162/10)+3.1415/2)/3.1415*1.75</f>
        <v>1.6928269954714161</v>
      </c>
      <c r="N162" s="17">
        <f t="shared" si="107"/>
        <v>1.6880457037830225</v>
      </c>
      <c r="O162" s="17">
        <f t="shared" si="107"/>
        <v>1.6819701231851416</v>
      </c>
      <c r="P162" s="17">
        <f t="shared" si="107"/>
        <v>1.6819555970804188</v>
      </c>
      <c r="Q162" s="17">
        <f t="shared" si="107"/>
        <v>1.6609823528821961</v>
      </c>
    </row>
    <row r="163" spans="1:17">
      <c r="A163" s="9">
        <v>9</v>
      </c>
      <c r="B163" s="15" t="s">
        <v>183</v>
      </c>
      <c r="C163" s="17">
        <f t="shared" ref="C163:H163" si="109">C178/C181*1000</f>
        <v>0.61973227565691624</v>
      </c>
      <c r="D163" s="17">
        <f t="shared" si="109"/>
        <v>0.58816609810610521</v>
      </c>
      <c r="E163" s="17">
        <f t="shared" si="109"/>
        <v>0.53596312573694926</v>
      </c>
      <c r="F163" s="17">
        <f t="shared" si="109"/>
        <v>0.49241678156391566</v>
      </c>
      <c r="G163" s="17">
        <f t="shared" si="109"/>
        <v>0.45541488295837512</v>
      </c>
      <c r="H163" s="17">
        <f t="shared" si="109"/>
        <v>0.16832183134152501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0">IF(C163/$I163&gt;1,2^((1-$I163/C163)/LN(10/3)),2^(-LOG($I163/C163,10/3)))</f>
        <v>0.6011595936362053</v>
      </c>
      <c r="M163" s="17">
        <f t="shared" si="110"/>
        <v>0.5833358110731276</v>
      </c>
      <c r="N163" s="17">
        <f t="shared" si="110"/>
        <v>0.55294227127173201</v>
      </c>
      <c r="O163" s="17">
        <f t="shared" si="110"/>
        <v>0.52661379340287795</v>
      </c>
      <c r="P163" s="17">
        <f t="shared" si="110"/>
        <v>0.50345502826026856</v>
      </c>
      <c r="Q163" s="17">
        <f t="shared" si="110"/>
        <v>0.283855627289676</v>
      </c>
    </row>
    <row r="164" spans="1:17">
      <c r="A164" s="9">
        <v>10</v>
      </c>
      <c r="B164" s="15" t="s">
        <v>184</v>
      </c>
      <c r="C164" s="17">
        <f t="shared" ref="C164:H164" si="111">C179/C181*100</f>
        <v>1.2394645513138323E-2</v>
      </c>
      <c r="D164" s="17">
        <f t="shared" si="111"/>
        <v>1.1763321962122103E-2</v>
      </c>
      <c r="E164" s="17">
        <f t="shared" si="111"/>
        <v>1.0719262514738986E-2</v>
      </c>
      <c r="F164" s="17">
        <f t="shared" si="111"/>
        <v>9.8483356312783141E-3</v>
      </c>
      <c r="G164" s="17">
        <f t="shared" si="111"/>
        <v>9.1082976591675014E-3</v>
      </c>
      <c r="H164" s="17">
        <f t="shared" si="111"/>
        <v>8.4160915670762493E-3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0"/>
        <v>0.44798942762508159</v>
      </c>
      <c r="M164" s="17">
        <f t="shared" si="110"/>
        <v>0.4347069877653939</v>
      </c>
      <c r="N164" s="17">
        <f t="shared" si="110"/>
        <v>0.41205745402549476</v>
      </c>
      <c r="O164" s="17">
        <f t="shared" si="110"/>
        <v>0.39243724026600973</v>
      </c>
      <c r="P164" s="17">
        <f t="shared" si="110"/>
        <v>0.37517912436705636</v>
      </c>
      <c r="Q164" s="17">
        <f t="shared" si="110"/>
        <v>0.35848928278117742</v>
      </c>
    </row>
    <row r="165" spans="1:17">
      <c r="A165" s="9">
        <v>11</v>
      </c>
      <c r="B165" s="15" t="s">
        <v>185</v>
      </c>
      <c r="C165" s="17">
        <f t="shared" ref="C165:H165" si="112">C180/C181*1000</f>
        <v>1.2394645513138325</v>
      </c>
      <c r="D165" s="17">
        <f t="shared" si="112"/>
        <v>1.1763321962122104</v>
      </c>
      <c r="E165" s="17">
        <f t="shared" si="112"/>
        <v>1.1791188766212883</v>
      </c>
      <c r="F165" s="17">
        <f t="shared" si="112"/>
        <v>0.88635020681504817</v>
      </c>
      <c r="G165" s="17">
        <f t="shared" si="112"/>
        <v>0.81974678932507516</v>
      </c>
      <c r="H165" s="17">
        <f t="shared" si="112"/>
        <v>0.75744824103686248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0"/>
        <v>0.44798942762508159</v>
      </c>
      <c r="M165" s="17">
        <f t="shared" si="110"/>
        <v>0.43470698776539402</v>
      </c>
      <c r="N165" s="17">
        <f t="shared" si="110"/>
        <v>0.43529956439524636</v>
      </c>
      <c r="O165" s="17">
        <f t="shared" si="110"/>
        <v>0.36934044161361651</v>
      </c>
      <c r="P165" s="17">
        <f t="shared" si="110"/>
        <v>0.35309804794267502</v>
      </c>
      <c r="Q165" s="17">
        <f t="shared" si="110"/>
        <v>0.33739048293785684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26</v>
      </c>
      <c r="D167" s="17">
        <v>151</v>
      </c>
      <c r="E167" s="17">
        <v>156</v>
      </c>
      <c r="F167" s="17">
        <v>156</v>
      </c>
      <c r="G167" s="17">
        <v>156</v>
      </c>
      <c r="H167" s="17">
        <v>156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5</v>
      </c>
      <c r="D168" s="17">
        <v>5</v>
      </c>
      <c r="E168" s="17">
        <v>5</v>
      </c>
      <c r="F168" s="17">
        <v>5</v>
      </c>
      <c r="G168" s="17">
        <v>5</v>
      </c>
      <c r="H168" s="17">
        <v>5</v>
      </c>
      <c r="K168" s="15" t="s">
        <v>187</v>
      </c>
      <c r="L168" s="17">
        <f t="shared" ref="L168:L173" si="113">L155</f>
        <v>0.7765596619453734</v>
      </c>
      <c r="M168" s="17">
        <f t="shared" ref="M168:M173" si="114">N155</f>
        <v>1.4971655331286644</v>
      </c>
      <c r="N168" s="17">
        <f t="shared" ref="N168:N178" si="115">P155</f>
        <v>1.4522689444304622</v>
      </c>
      <c r="O168" s="17">
        <f>Q155</f>
        <v>1.4282709038125281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15.2</v>
      </c>
      <c r="F169" s="17">
        <v>2.2999999999999998</v>
      </c>
      <c r="G169" s="17">
        <v>1.7</v>
      </c>
      <c r="H169" s="17">
        <v>28.6</v>
      </c>
      <c r="K169" s="15" t="s">
        <v>190</v>
      </c>
      <c r="L169" s="17">
        <f t="shared" si="113"/>
        <v>0.34178460260367521</v>
      </c>
      <c r="M169" s="17">
        <f t="shared" si="114"/>
        <v>0.31437101969256609</v>
      </c>
      <c r="N169" s="17">
        <f t="shared" si="115"/>
        <v>0.28623543329309131</v>
      </c>
      <c r="O169" s="17">
        <f t="shared" ref="O169:O178" si="116">Q156</f>
        <v>0.27350225138701784</v>
      </c>
    </row>
    <row r="170" spans="1:17">
      <c r="A170" s="9">
        <v>4</v>
      </c>
      <c r="B170" s="10" t="s">
        <v>191</v>
      </c>
      <c r="C170" s="17">
        <v>223.2</v>
      </c>
      <c r="D170" s="17">
        <v>258.89999999999998</v>
      </c>
      <c r="E170" s="17">
        <v>302.39999999999998</v>
      </c>
      <c r="F170" s="17">
        <v>321.60000000000002</v>
      </c>
      <c r="G170" s="17">
        <v>380.6</v>
      </c>
      <c r="H170" s="17">
        <v>411.7</v>
      </c>
      <c r="K170" s="15" t="s">
        <v>192</v>
      </c>
      <c r="L170" s="17">
        <f t="shared" si="113"/>
        <v>8.8737830999390996E-4</v>
      </c>
      <c r="M170" s="17">
        <f t="shared" si="114"/>
        <v>0.88869016722448524</v>
      </c>
      <c r="N170" s="17">
        <f t="shared" si="115"/>
        <v>0.22924294970558687</v>
      </c>
      <c r="O170" s="17">
        <f t="shared" si="116"/>
        <v>1.1022443842732899</v>
      </c>
    </row>
    <row r="171" spans="1:17">
      <c r="A171" s="9">
        <v>5</v>
      </c>
      <c r="B171" s="10" t="s">
        <v>193</v>
      </c>
      <c r="C171" s="17">
        <v>35.9</v>
      </c>
      <c r="D171" s="17">
        <v>35.9</v>
      </c>
      <c r="E171" s="17">
        <v>36.799999999999997</v>
      </c>
      <c r="F171" s="17">
        <v>35.200000000000003</v>
      </c>
      <c r="G171" s="17">
        <v>41.3</v>
      </c>
      <c r="H171" s="17">
        <v>41.3</v>
      </c>
      <c r="K171" s="15" t="s">
        <v>194</v>
      </c>
      <c r="L171" s="17">
        <f t="shared" si="113"/>
        <v>0.95441845996467412</v>
      </c>
      <c r="M171" s="17">
        <f t="shared" si="114"/>
        <v>1.0438263815730282</v>
      </c>
      <c r="N171" s="17">
        <f t="shared" si="115"/>
        <v>1.0805750312365148</v>
      </c>
      <c r="O171" s="17">
        <f t="shared" si="116"/>
        <v>1.0803088729941057</v>
      </c>
    </row>
    <row r="172" spans="1:17">
      <c r="A172" s="9">
        <v>6</v>
      </c>
      <c r="B172" s="10" t="s">
        <v>195</v>
      </c>
      <c r="C172" s="17">
        <v>87459.5</v>
      </c>
      <c r="D172" s="17">
        <v>100395.2</v>
      </c>
      <c r="E172" s="17">
        <v>73590.5</v>
      </c>
      <c r="F172" s="17">
        <v>84396.6</v>
      </c>
      <c r="G172" s="17">
        <v>111446.9</v>
      </c>
      <c r="H172" s="17">
        <v>96851</v>
      </c>
      <c r="K172" s="15" t="s">
        <v>196</v>
      </c>
      <c r="L172" s="17">
        <f t="shared" si="113"/>
        <v>0.71339425243793264</v>
      </c>
      <c r="M172" s="17">
        <f t="shared" si="114"/>
        <v>0.66559570382985389</v>
      </c>
      <c r="N172" s="17">
        <f t="shared" si="115"/>
        <v>0.64764361770302481</v>
      </c>
      <c r="O172" s="17">
        <f t="shared" si="116"/>
        <v>0.61883319441040596</v>
      </c>
    </row>
    <row r="173" spans="1:17">
      <c r="A173" s="9">
        <v>7</v>
      </c>
      <c r="B173" s="10" t="s">
        <v>197</v>
      </c>
      <c r="C173" s="17">
        <v>91691.5</v>
      </c>
      <c r="D173" s="17">
        <v>105762.1</v>
      </c>
      <c r="E173" s="17">
        <v>72510.8</v>
      </c>
      <c r="F173" s="17">
        <v>83304.899999999994</v>
      </c>
      <c r="G173" s="17">
        <v>110932.9</v>
      </c>
      <c r="H173" s="17">
        <v>98525</v>
      </c>
      <c r="K173" s="15" t="s">
        <v>198</v>
      </c>
      <c r="L173" s="17">
        <f t="shared" si="113"/>
        <v>0.74174516285841352</v>
      </c>
      <c r="M173" s="17">
        <f t="shared" si="114"/>
        <v>1.0805566764589045</v>
      </c>
      <c r="N173" s="17">
        <f t="shared" si="115"/>
        <v>1.0302385004184855</v>
      </c>
      <c r="O173" s="17">
        <f t="shared" si="116"/>
        <v>0.91235440334426521</v>
      </c>
    </row>
    <row r="174" spans="1:17">
      <c r="A174" s="9">
        <v>8</v>
      </c>
      <c r="B174" s="10" t="s">
        <v>199</v>
      </c>
      <c r="C174" s="17"/>
      <c r="D174" s="17"/>
      <c r="E174" s="17">
        <v>136</v>
      </c>
      <c r="F174" s="17">
        <v>130</v>
      </c>
      <c r="G174" s="17">
        <v>121</v>
      </c>
      <c r="H174" s="17">
        <v>110</v>
      </c>
      <c r="K174" s="15" t="s">
        <v>200</v>
      </c>
      <c r="L174" s="17">
        <f>N161</f>
        <v>0.81551455284630281</v>
      </c>
      <c r="M174" s="17">
        <f>O161</f>
        <v>0.86402921591398041</v>
      </c>
      <c r="N174" s="17">
        <f t="shared" si="115"/>
        <v>0.92056283433406272</v>
      </c>
      <c r="O174" s="17">
        <f t="shared" si="116"/>
        <v>1.0474274616008388</v>
      </c>
    </row>
    <row r="175" spans="1:17">
      <c r="A175" s="9">
        <v>9</v>
      </c>
      <c r="B175" s="10" t="s">
        <v>201</v>
      </c>
      <c r="C175" s="17"/>
      <c r="D175" s="17"/>
      <c r="E175" s="17">
        <v>126</v>
      </c>
      <c r="F175" s="17">
        <v>128</v>
      </c>
      <c r="G175" s="17">
        <v>130</v>
      </c>
      <c r="H175" s="17">
        <v>148</v>
      </c>
      <c r="K175" s="15" t="s">
        <v>202</v>
      </c>
      <c r="L175" s="17">
        <f>L162</f>
        <v>1.6485525383882704</v>
      </c>
      <c r="M175" s="17">
        <f>N162</f>
        <v>1.6880457037830225</v>
      </c>
      <c r="N175" s="17">
        <f t="shared" si="115"/>
        <v>1.6819555970804188</v>
      </c>
      <c r="O175" s="17">
        <f t="shared" si="116"/>
        <v>1.6609823528821961</v>
      </c>
    </row>
    <row r="176" spans="1:17">
      <c r="A176" s="9">
        <v>10</v>
      </c>
      <c r="B176" s="10" t="s">
        <v>203</v>
      </c>
      <c r="C176" s="17">
        <v>623</v>
      </c>
      <c r="D176" s="17">
        <v>1123</v>
      </c>
      <c r="E176" s="17">
        <v>1148</v>
      </c>
      <c r="F176" s="17">
        <v>1169</v>
      </c>
      <c r="G176" s="17">
        <v>1254</v>
      </c>
      <c r="H176" s="17">
        <v>1119</v>
      </c>
      <c r="K176" s="15" t="s">
        <v>204</v>
      </c>
      <c r="L176" s="17">
        <f>L163</f>
        <v>0.6011595936362053</v>
      </c>
      <c r="M176" s="17">
        <f>N163</f>
        <v>0.55294227127173201</v>
      </c>
      <c r="N176" s="17">
        <f t="shared" si="115"/>
        <v>0.50345502826026856</v>
      </c>
      <c r="O176" s="17">
        <f t="shared" si="116"/>
        <v>0.283855627289676</v>
      </c>
    </row>
    <row r="177" spans="1:17">
      <c r="A177" s="9">
        <v>11</v>
      </c>
      <c r="B177" s="10" t="s">
        <v>205</v>
      </c>
      <c r="C177" s="17">
        <v>185</v>
      </c>
      <c r="D177" s="17">
        <v>298</v>
      </c>
      <c r="E177" s="17">
        <v>313</v>
      </c>
      <c r="F177" s="17">
        <v>342</v>
      </c>
      <c r="G177" s="17">
        <v>360</v>
      </c>
      <c r="H177" s="17">
        <v>382</v>
      </c>
      <c r="K177" s="15" t="s">
        <v>206</v>
      </c>
      <c r="L177" s="17">
        <f>L164</f>
        <v>0.44798942762508159</v>
      </c>
      <c r="M177" s="17">
        <f>N164</f>
        <v>0.41205745402549476</v>
      </c>
      <c r="N177" s="17">
        <f t="shared" si="115"/>
        <v>0.37517912436705636</v>
      </c>
      <c r="O177" s="17">
        <f t="shared" si="116"/>
        <v>0.35848928278117742</v>
      </c>
    </row>
    <row r="178" spans="1:17">
      <c r="A178" s="9">
        <v>12</v>
      </c>
      <c r="B178" s="10" t="s">
        <v>207</v>
      </c>
      <c r="C178" s="17">
        <v>5</v>
      </c>
      <c r="D178" s="17">
        <v>5</v>
      </c>
      <c r="E178" s="17">
        <v>5</v>
      </c>
      <c r="F178" s="17">
        <v>5</v>
      </c>
      <c r="G178" s="17">
        <v>5</v>
      </c>
      <c r="H178" s="17">
        <v>2</v>
      </c>
      <c r="K178" s="15" t="s">
        <v>208</v>
      </c>
      <c r="L178" s="17">
        <f>L165</f>
        <v>0.44798942762508159</v>
      </c>
      <c r="M178" s="17">
        <f>N165</f>
        <v>0.43529956439524636</v>
      </c>
      <c r="N178" s="17">
        <f t="shared" si="115"/>
        <v>0.35309804794267502</v>
      </c>
      <c r="O178" s="17">
        <f t="shared" si="116"/>
        <v>0.33739048293785684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10</v>
      </c>
      <c r="D180" s="17">
        <v>10</v>
      </c>
      <c r="E180" s="17">
        <v>11</v>
      </c>
      <c r="F180" s="17">
        <v>9</v>
      </c>
      <c r="G180" s="21">
        <v>9</v>
      </c>
      <c r="H180" s="21">
        <v>9</v>
      </c>
    </row>
    <row r="181" spans="1:17">
      <c r="A181" s="9">
        <v>15</v>
      </c>
      <c r="B181" s="10" t="s">
        <v>213</v>
      </c>
      <c r="C181" s="17">
        <v>8068</v>
      </c>
      <c r="D181" s="17">
        <v>8501</v>
      </c>
      <c r="E181" s="17">
        <v>9329</v>
      </c>
      <c r="F181" s="17">
        <v>10154</v>
      </c>
      <c r="G181" s="17">
        <v>10979</v>
      </c>
      <c r="H181" s="17">
        <v>11882</v>
      </c>
    </row>
    <row r="183" spans="1:17" ht="16">
      <c r="A183" s="20" t="s">
        <v>417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7">C197/C211*1000</f>
        <v>3.718854592785422</v>
      </c>
      <c r="D185" s="17">
        <f t="shared" si="117"/>
        <v>3.6218761318362911</v>
      </c>
      <c r="E185" s="17">
        <f t="shared" si="117"/>
        <v>3.7645448323066395</v>
      </c>
      <c r="F185" s="17">
        <f t="shared" si="117"/>
        <v>3.6231884057971016</v>
      </c>
      <c r="G185" s="17">
        <f t="shared" si="117"/>
        <v>3.5335689045936394</v>
      </c>
      <c r="H185" s="17">
        <f t="shared" si="117"/>
        <v>3.4482758620689653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8">IF(C185/$I185&gt;1,2^((1-$I185/C185)/LN(10/3)),2^(-LOG($I185/C185,10/3)))</f>
        <v>0.84330641517486538</v>
      </c>
      <c r="M185" s="17">
        <f t="shared" si="118"/>
        <v>0.83057471844437536</v>
      </c>
      <c r="N185" s="17">
        <f t="shared" si="118"/>
        <v>0.84925593033176394</v>
      </c>
      <c r="O185" s="17">
        <f t="shared" si="118"/>
        <v>0.83074795719096262</v>
      </c>
      <c r="P185" s="17">
        <f t="shared" si="118"/>
        <v>0.81885500641000286</v>
      </c>
      <c r="Q185" s="17">
        <f t="shared" si="118"/>
        <v>0.8074167516092462</v>
      </c>
    </row>
    <row r="186" spans="1:17">
      <c r="A186" s="9">
        <v>2</v>
      </c>
      <c r="B186" s="15" t="s">
        <v>176</v>
      </c>
      <c r="C186" s="17">
        <f t="shared" ref="C186:H186" si="119">C198/C211*1000</f>
        <v>0.37188545927854222</v>
      </c>
      <c r="D186" s="17">
        <f t="shared" si="119"/>
        <v>0.36218761318362913</v>
      </c>
      <c r="E186" s="17">
        <f t="shared" si="119"/>
        <v>0.34223134839151265</v>
      </c>
      <c r="F186" s="17">
        <f t="shared" si="119"/>
        <v>0.32938076416337286</v>
      </c>
      <c r="G186" s="17">
        <f t="shared" si="119"/>
        <v>0.32123353678124</v>
      </c>
      <c r="H186" s="17">
        <f t="shared" si="119"/>
        <v>0.31347962382445144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8"/>
        <v>0.25471907498236568</v>
      </c>
      <c r="M186" s="17">
        <f t="shared" si="118"/>
        <v>0.25087349055920677</v>
      </c>
      <c r="N186" s="17">
        <f t="shared" si="118"/>
        <v>0.24281985493286079</v>
      </c>
      <c r="O186" s="17">
        <f t="shared" si="118"/>
        <v>0.237528042191094</v>
      </c>
      <c r="P186" s="17">
        <f t="shared" si="118"/>
        <v>0.23412760131077173</v>
      </c>
      <c r="Q186" s="17">
        <f t="shared" si="118"/>
        <v>0.23085716742599477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6.8456269678302525E-2</v>
      </c>
      <c r="F187" s="17">
        <f>F199/F211*1000+0.00001</f>
        <v>6.5886152832674572E-2</v>
      </c>
      <c r="G187" s="17">
        <f>G199/G211*1000</f>
        <v>6.424670735624799E-2</v>
      </c>
      <c r="H187" s="17">
        <f>H199/H211*1000</f>
        <v>6.7711598746081512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8"/>
        <v>8.8737830999390996E-4</v>
      </c>
      <c r="M187" s="17">
        <f t="shared" si="118"/>
        <v>8.8737830999390996E-4</v>
      </c>
      <c r="N187" s="17">
        <f t="shared" si="118"/>
        <v>0.14329137047735183</v>
      </c>
      <c r="O187" s="17">
        <f t="shared" si="118"/>
        <v>0.14016905815392849</v>
      </c>
      <c r="P187" s="17">
        <f t="shared" si="118"/>
        <v>0.13815033106417676</v>
      </c>
      <c r="Q187" s="17">
        <f t="shared" si="118"/>
        <v>1.5003028752691026</v>
      </c>
    </row>
    <row r="188" spans="1:17">
      <c r="A188" s="9">
        <v>4</v>
      </c>
      <c r="B188" s="15" t="s">
        <v>178</v>
      </c>
      <c r="C188" s="17">
        <f t="shared" ref="C188:H188" si="120">C200/C211*1000</f>
        <v>34.585347712904422</v>
      </c>
      <c r="D188" s="17">
        <f t="shared" si="120"/>
        <v>37.595074248460705</v>
      </c>
      <c r="E188" s="17">
        <f t="shared" si="120"/>
        <v>37.440109514031491</v>
      </c>
      <c r="F188" s="17">
        <f t="shared" si="120"/>
        <v>40.184453227931485</v>
      </c>
      <c r="G188" s="17">
        <f t="shared" si="120"/>
        <v>39.190491487311277</v>
      </c>
      <c r="H188" s="17">
        <f t="shared" si="120"/>
        <v>46.61442006269592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8"/>
        <v>1.0793174859270407</v>
      </c>
      <c r="M188" s="17">
        <f t="shared" si="118"/>
        <v>1.1233418903070094</v>
      </c>
      <c r="N188" s="17">
        <f t="shared" si="118"/>
        <v>1.1212078924769802</v>
      </c>
      <c r="O188" s="17">
        <f t="shared" si="118"/>
        <v>1.1570933594798052</v>
      </c>
      <c r="P188" s="17">
        <f t="shared" si="118"/>
        <v>1.1445485406970579</v>
      </c>
      <c r="Q188" s="17">
        <f t="shared" si="118"/>
        <v>1.2277684647333702</v>
      </c>
    </row>
    <row r="189" spans="1:17">
      <c r="A189" s="9">
        <v>5</v>
      </c>
      <c r="B189" s="15" t="s">
        <v>179</v>
      </c>
      <c r="C189" s="17">
        <f t="shared" ref="C189:H189" si="121">C201/C211*1000</f>
        <v>4.9460766084046117</v>
      </c>
      <c r="D189" s="17">
        <f t="shared" si="121"/>
        <v>4.8170952553422675</v>
      </c>
      <c r="E189" s="17">
        <f t="shared" si="121"/>
        <v>4.5516769336071192</v>
      </c>
      <c r="F189" s="17">
        <f t="shared" si="121"/>
        <v>4.3807641633728593</v>
      </c>
      <c r="G189" s="17">
        <f t="shared" si="121"/>
        <v>4.272406039190491</v>
      </c>
      <c r="H189" s="17">
        <f t="shared" si="121"/>
        <v>4.169278996865204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8"/>
        <v>0.75818219952321719</v>
      </c>
      <c r="M189" s="17">
        <f t="shared" si="118"/>
        <v>0.74673565333658121</v>
      </c>
      <c r="N189" s="17">
        <f t="shared" si="118"/>
        <v>0.72276366312044116</v>
      </c>
      <c r="O189" s="17">
        <f t="shared" si="118"/>
        <v>0.70701235661033568</v>
      </c>
      <c r="P189" s="17">
        <f t="shared" si="118"/>
        <v>0.69689079918017482</v>
      </c>
      <c r="Q189" s="17">
        <f t="shared" si="118"/>
        <v>0.6871562131216824</v>
      </c>
    </row>
    <row r="190" spans="1:17">
      <c r="A190" s="9">
        <v>6</v>
      </c>
      <c r="B190" s="15" t="s">
        <v>180</v>
      </c>
      <c r="C190" s="17">
        <f t="shared" ref="C190:H190" si="122">(C202-C203)/C202*100</f>
        <v>0</v>
      </c>
      <c r="D190" s="17">
        <f t="shared" si="122"/>
        <v>-5.4207687455258053</v>
      </c>
      <c r="E190" s="17">
        <f t="shared" si="122"/>
        <v>20.319889930346541</v>
      </c>
      <c r="F190" s="17">
        <f t="shared" si="122"/>
        <v>-3.7019563439642704</v>
      </c>
      <c r="G190" s="17">
        <f t="shared" si="122"/>
        <v>0.77055153063361492</v>
      </c>
      <c r="H190" s="17">
        <f t="shared" si="122"/>
        <v>-3.173368834917635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3">(ATAN((C190+2.4)/10)+3.1415/2)/3.1415*1.75</f>
        <v>1.00621238779612</v>
      </c>
      <c r="M190" s="17">
        <f t="shared" si="123"/>
        <v>0.7115806420497639</v>
      </c>
      <c r="N190" s="17">
        <f t="shared" si="123"/>
        <v>1.5190544089474658</v>
      </c>
      <c r="O190" s="17">
        <f t="shared" si="123"/>
        <v>0.8028790644204461</v>
      </c>
      <c r="P190" s="17">
        <f t="shared" si="123"/>
        <v>1.0460333854390165</v>
      </c>
      <c r="Q190" s="17">
        <f t="shared" si="123"/>
        <v>0.83200439642739632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-4.7912388774811765</v>
      </c>
      <c r="F191" s="17">
        <f>(F205-F204)/F211*1000</f>
        <v>-0.98814229249011853</v>
      </c>
      <c r="G191" s="17">
        <f>(G205-G204)/G211*1000</f>
        <v>-6.4246707356247992</v>
      </c>
      <c r="H191" s="17">
        <f>(H205-H204)/H211*1000</f>
        <v>0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4">(ATAN(E191/10)+3.1415/2)/3.1415*1.75</f>
        <v>0.62610188293656444</v>
      </c>
      <c r="O191" s="17">
        <f t="shared" si="124"/>
        <v>0.82013278743171103</v>
      </c>
      <c r="P191" s="17">
        <f t="shared" si="124"/>
        <v>0.55688524780794735</v>
      </c>
      <c r="Q191" s="17">
        <f t="shared" si="124"/>
        <v>0.875</v>
      </c>
    </row>
    <row r="192" spans="1:17">
      <c r="A192" s="9">
        <v>8</v>
      </c>
      <c r="B192" s="15" t="s">
        <v>182</v>
      </c>
      <c r="C192" s="17">
        <f t="shared" ref="C192:H192" si="125">(C206-C207)/C211*1000</f>
        <v>24.916325771662326</v>
      </c>
      <c r="D192" s="17">
        <f t="shared" si="125"/>
        <v>65.193770373053241</v>
      </c>
      <c r="E192" s="17">
        <f t="shared" si="125"/>
        <v>43.805612594113619</v>
      </c>
      <c r="F192" s="17">
        <f t="shared" si="125"/>
        <v>26.350461133069828</v>
      </c>
      <c r="G192" s="17">
        <f t="shared" si="125"/>
        <v>31.159653067780276</v>
      </c>
      <c r="H192" s="17">
        <f t="shared" si="125"/>
        <v>15.987460815047021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1.5374166308101851</v>
      </c>
      <c r="M192" s="17">
        <f>(ATAN(D192/10)+3.1415/2)/3.1415*1.75</f>
        <v>1.6652400167107029</v>
      </c>
      <c r="N192" s="17">
        <f t="shared" si="124"/>
        <v>1.6250021189658743</v>
      </c>
      <c r="O192" s="17">
        <f t="shared" si="124"/>
        <v>1.5479750196401609</v>
      </c>
      <c r="P192" s="17">
        <f t="shared" si="124"/>
        <v>1.5770343556349078</v>
      </c>
      <c r="Q192" s="17">
        <f t="shared" si="124"/>
        <v>1.4386568613647184</v>
      </c>
    </row>
    <row r="193" spans="1:17">
      <c r="A193" s="9">
        <v>9</v>
      </c>
      <c r="B193" s="15" t="s">
        <v>183</v>
      </c>
      <c r="C193" s="17">
        <f t="shared" ref="C193:H193" si="126">C208/C211*1000</f>
        <v>1.4875418371141689</v>
      </c>
      <c r="D193" s="17">
        <f t="shared" si="126"/>
        <v>1.4487504527345165</v>
      </c>
      <c r="E193" s="17">
        <f t="shared" si="126"/>
        <v>1.0266940451745381</v>
      </c>
      <c r="F193" s="17">
        <f t="shared" si="126"/>
        <v>0.98814229249011853</v>
      </c>
      <c r="G193" s="17">
        <f t="shared" si="126"/>
        <v>0.9637006103437199</v>
      </c>
      <c r="H193" s="17">
        <f t="shared" si="126"/>
        <v>0.94043887147335425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7">IF(C193/$I193&gt;1,2^((1-$I193/C193)/LN(10/3)),2^(-LOG($I193/C193,10/3)))</f>
        <v>0.9952099606599587</v>
      </c>
      <c r="M193" s="17">
        <f t="shared" si="127"/>
        <v>0.98018492210424213</v>
      </c>
      <c r="N193" s="17">
        <f t="shared" si="127"/>
        <v>0.80391129486823154</v>
      </c>
      <c r="O193" s="17">
        <f t="shared" si="127"/>
        <v>0.78639152477113528</v>
      </c>
      <c r="P193" s="17">
        <f t="shared" si="127"/>
        <v>0.77513357870252153</v>
      </c>
      <c r="Q193" s="17">
        <f t="shared" si="127"/>
        <v>0.76430605086374992</v>
      </c>
    </row>
    <row r="194" spans="1:17">
      <c r="A194" s="9">
        <v>10</v>
      </c>
      <c r="B194" s="15" t="s">
        <v>184</v>
      </c>
      <c r="C194" s="17">
        <f t="shared" ref="C194:H194" si="128">C209/C211*100</f>
        <v>3.718854592785422E-2</v>
      </c>
      <c r="D194" s="17">
        <f t="shared" si="128"/>
        <v>3.6218761318362915E-2</v>
      </c>
      <c r="E194" s="17">
        <f t="shared" si="128"/>
        <v>3.4223134839151265E-2</v>
      </c>
      <c r="F194" s="17">
        <f t="shared" si="128"/>
        <v>3.2938076416337288E-2</v>
      </c>
      <c r="G194" s="17">
        <f t="shared" si="128"/>
        <v>3.2123353678124002E-2</v>
      </c>
      <c r="H194" s="17">
        <f t="shared" si="128"/>
        <v>3.1347962382445145E-2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7"/>
        <v>0.84330641517486538</v>
      </c>
      <c r="M194" s="17">
        <f t="shared" si="127"/>
        <v>0.83057471844437536</v>
      </c>
      <c r="N194" s="17">
        <f t="shared" si="127"/>
        <v>0.80391129486823132</v>
      </c>
      <c r="O194" s="17">
        <f t="shared" si="127"/>
        <v>0.78639152477113528</v>
      </c>
      <c r="P194" s="17">
        <f t="shared" si="127"/>
        <v>0.77513357870252153</v>
      </c>
      <c r="Q194" s="17">
        <f t="shared" si="127"/>
        <v>0.76430605086374992</v>
      </c>
    </row>
    <row r="195" spans="1:17">
      <c r="A195" s="9">
        <v>11</v>
      </c>
      <c r="B195" s="15" t="s">
        <v>185</v>
      </c>
      <c r="C195" s="17">
        <f t="shared" ref="C195:H195" si="129">C210/C211*1000</f>
        <v>3.3469691335068799</v>
      </c>
      <c r="D195" s="17">
        <f t="shared" si="129"/>
        <v>2.5353132922854038</v>
      </c>
      <c r="E195" s="17">
        <f t="shared" si="129"/>
        <v>2.7378507871321012</v>
      </c>
      <c r="F195" s="17">
        <f t="shared" si="129"/>
        <v>2.6350461133069829</v>
      </c>
      <c r="G195" s="17">
        <f t="shared" si="129"/>
        <v>2.56986829424992</v>
      </c>
      <c r="H195" s="17">
        <f t="shared" si="129"/>
        <v>2.5078369905956115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7"/>
        <v>0.79367382052008062</v>
      </c>
      <c r="M195" s="17">
        <f t="shared" si="127"/>
        <v>0.67639294844543352</v>
      </c>
      <c r="N195" s="17">
        <f t="shared" si="127"/>
        <v>0.70699350359989699</v>
      </c>
      <c r="O195" s="17">
        <f t="shared" si="127"/>
        <v>0.69158587875088795</v>
      </c>
      <c r="P195" s="17">
        <f t="shared" si="127"/>
        <v>0.68168516609117535</v>
      </c>
      <c r="Q195" s="17">
        <f t="shared" si="127"/>
        <v>0.67216298137885178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10</v>
      </c>
      <c r="D197" s="17">
        <v>10</v>
      </c>
      <c r="E197" s="17">
        <v>11</v>
      </c>
      <c r="F197" s="17">
        <v>11</v>
      </c>
      <c r="G197" s="17">
        <v>11</v>
      </c>
      <c r="H197" s="17">
        <v>11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1</v>
      </c>
      <c r="D198" s="17">
        <v>1</v>
      </c>
      <c r="E198" s="17">
        <v>1</v>
      </c>
      <c r="F198" s="17">
        <v>1</v>
      </c>
      <c r="G198" s="17">
        <v>1</v>
      </c>
      <c r="H198" s="17">
        <v>1</v>
      </c>
      <c r="K198" s="15" t="s">
        <v>187</v>
      </c>
      <c r="L198" s="17">
        <f t="shared" ref="L198:L203" si="130">L185</f>
        <v>0.84330641517486538</v>
      </c>
      <c r="M198" s="17">
        <f t="shared" ref="M198:M203" si="131">N185</f>
        <v>0.84925593033176394</v>
      </c>
      <c r="N198" s="17">
        <f t="shared" ref="N198:O208" si="132">P185</f>
        <v>0.81885500641000286</v>
      </c>
      <c r="O198" s="17">
        <f t="shared" si="132"/>
        <v>0.8074167516092462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0.2</v>
      </c>
      <c r="F199" s="17">
        <v>0.2</v>
      </c>
      <c r="G199" s="17">
        <v>0.2</v>
      </c>
      <c r="H199" s="17">
        <v>21.6</v>
      </c>
      <c r="K199" s="15" t="s">
        <v>190</v>
      </c>
      <c r="L199" s="17">
        <f t="shared" si="130"/>
        <v>0.25471907498236568</v>
      </c>
      <c r="M199" s="17">
        <f t="shared" si="131"/>
        <v>0.24281985493286079</v>
      </c>
      <c r="N199" s="17">
        <f t="shared" si="132"/>
        <v>0.23412760131077173</v>
      </c>
      <c r="O199" s="17">
        <f t="shared" si="132"/>
        <v>0.23085716742599477</v>
      </c>
    </row>
    <row r="200" spans="1:17">
      <c r="A200" s="9">
        <v>4</v>
      </c>
      <c r="B200" s="10" t="s">
        <v>191</v>
      </c>
      <c r="C200" s="17">
        <v>93</v>
      </c>
      <c r="D200" s="17">
        <v>103.8</v>
      </c>
      <c r="E200" s="17">
        <v>109.4</v>
      </c>
      <c r="F200" s="17">
        <v>122</v>
      </c>
      <c r="G200" s="17">
        <v>122</v>
      </c>
      <c r="H200" s="17">
        <v>148.69999999999999</v>
      </c>
      <c r="K200" s="15" t="s">
        <v>192</v>
      </c>
      <c r="L200" s="17">
        <f t="shared" si="130"/>
        <v>8.8737830999390996E-4</v>
      </c>
      <c r="M200" s="17">
        <f t="shared" si="131"/>
        <v>0.14329137047735183</v>
      </c>
      <c r="N200" s="17">
        <f t="shared" si="132"/>
        <v>0.13815033106417676</v>
      </c>
      <c r="O200" s="17">
        <f t="shared" si="132"/>
        <v>1.5003028752691026</v>
      </c>
    </row>
    <row r="201" spans="1:17">
      <c r="A201" s="9">
        <v>5</v>
      </c>
      <c r="B201" s="10" t="s">
        <v>193</v>
      </c>
      <c r="C201" s="17">
        <v>13.3</v>
      </c>
      <c r="D201" s="17">
        <v>13.3</v>
      </c>
      <c r="E201" s="17">
        <v>13.3</v>
      </c>
      <c r="F201" s="17">
        <v>13.3</v>
      </c>
      <c r="G201" s="17">
        <v>13.3</v>
      </c>
      <c r="H201" s="17">
        <v>13.3</v>
      </c>
      <c r="K201" s="15" t="s">
        <v>194</v>
      </c>
      <c r="L201" s="17">
        <f t="shared" si="130"/>
        <v>1.0793174859270407</v>
      </c>
      <c r="M201" s="17">
        <f t="shared" si="131"/>
        <v>1.1212078924769802</v>
      </c>
      <c r="N201" s="17">
        <f t="shared" si="132"/>
        <v>1.1445485406970579</v>
      </c>
      <c r="O201" s="17">
        <f t="shared" si="132"/>
        <v>1.2277684647333702</v>
      </c>
    </row>
    <row r="202" spans="1:17">
      <c r="A202" s="9">
        <v>6</v>
      </c>
      <c r="B202" s="10" t="s">
        <v>195</v>
      </c>
      <c r="C202" s="17">
        <v>15524.5</v>
      </c>
      <c r="D202" s="17">
        <v>14108.7</v>
      </c>
      <c r="E202" s="17">
        <v>19769.3</v>
      </c>
      <c r="F202" s="17">
        <v>15897</v>
      </c>
      <c r="G202" s="17">
        <v>9551.6</v>
      </c>
      <c r="H202" s="17">
        <v>16074.4</v>
      </c>
      <c r="K202" s="15" t="s">
        <v>196</v>
      </c>
      <c r="L202" s="17">
        <f t="shared" si="130"/>
        <v>0.75818219952321719</v>
      </c>
      <c r="M202" s="17">
        <f t="shared" si="131"/>
        <v>0.72276366312044116</v>
      </c>
      <c r="N202" s="17">
        <f t="shared" si="132"/>
        <v>0.69689079918017482</v>
      </c>
      <c r="O202" s="17">
        <f t="shared" si="132"/>
        <v>0.6871562131216824</v>
      </c>
    </row>
    <row r="203" spans="1:17">
      <c r="A203" s="9">
        <v>7</v>
      </c>
      <c r="B203" s="10" t="s">
        <v>197</v>
      </c>
      <c r="C203" s="17">
        <v>15524.5</v>
      </c>
      <c r="D203" s="17">
        <v>14873.5</v>
      </c>
      <c r="E203" s="17">
        <v>15752.2</v>
      </c>
      <c r="F203" s="17">
        <v>16485.5</v>
      </c>
      <c r="G203" s="17">
        <v>9478</v>
      </c>
      <c r="H203" s="17">
        <v>16584.5</v>
      </c>
      <c r="K203" s="15" t="s">
        <v>198</v>
      </c>
      <c r="L203" s="17">
        <f t="shared" si="130"/>
        <v>1.00621238779612</v>
      </c>
      <c r="M203" s="17">
        <f t="shared" si="131"/>
        <v>1.5190544089474658</v>
      </c>
      <c r="N203" s="17">
        <f t="shared" si="132"/>
        <v>1.0460333854390165</v>
      </c>
      <c r="O203" s="17">
        <f t="shared" si="132"/>
        <v>0.83200439642739632</v>
      </c>
    </row>
    <row r="204" spans="1:17">
      <c r="A204" s="9">
        <v>8</v>
      </c>
      <c r="B204" s="10" t="s">
        <v>199</v>
      </c>
      <c r="C204" s="17"/>
      <c r="D204" s="17"/>
      <c r="E204" s="17">
        <v>45</v>
      </c>
      <c r="F204" s="17">
        <v>41</v>
      </c>
      <c r="G204" s="17">
        <v>44</v>
      </c>
      <c r="H204" s="17">
        <v>36</v>
      </c>
      <c r="K204" s="15" t="s">
        <v>200</v>
      </c>
      <c r="L204" s="17">
        <f>N191</f>
        <v>0.62610188293656444</v>
      </c>
      <c r="M204" s="17">
        <f>O191</f>
        <v>0.82013278743171103</v>
      </c>
      <c r="N204" s="17">
        <f t="shared" si="132"/>
        <v>0.55688524780794735</v>
      </c>
      <c r="O204" s="17">
        <f t="shared" si="132"/>
        <v>0.875</v>
      </c>
    </row>
    <row r="205" spans="1:17">
      <c r="A205" s="9">
        <v>9</v>
      </c>
      <c r="B205" s="10" t="s">
        <v>201</v>
      </c>
      <c r="C205" s="17"/>
      <c r="D205" s="17"/>
      <c r="E205" s="17">
        <v>31</v>
      </c>
      <c r="F205" s="17">
        <v>38</v>
      </c>
      <c r="G205" s="17">
        <v>24</v>
      </c>
      <c r="H205" s="17">
        <v>36</v>
      </c>
      <c r="K205" s="15" t="s">
        <v>202</v>
      </c>
      <c r="L205" s="17">
        <f>L192</f>
        <v>1.5374166308101851</v>
      </c>
      <c r="M205" s="17">
        <f>N192</f>
        <v>1.6250021189658743</v>
      </c>
      <c r="N205" s="17">
        <f t="shared" si="132"/>
        <v>1.5770343556349078</v>
      </c>
      <c r="O205" s="17">
        <f t="shared" si="132"/>
        <v>1.4386568613647184</v>
      </c>
    </row>
    <row r="206" spans="1:17">
      <c r="A206" s="9">
        <v>10</v>
      </c>
      <c r="B206" s="10" t="s">
        <v>203</v>
      </c>
      <c r="C206" s="17">
        <v>172</v>
      </c>
      <c r="D206" s="17">
        <v>313</v>
      </c>
      <c r="E206" s="17">
        <v>314</v>
      </c>
      <c r="F206" s="17">
        <v>271</v>
      </c>
      <c r="G206" s="17">
        <v>243</v>
      </c>
      <c r="H206" s="17">
        <v>188</v>
      </c>
      <c r="K206" s="15" t="s">
        <v>204</v>
      </c>
      <c r="L206" s="17">
        <f>L193</f>
        <v>0.9952099606599587</v>
      </c>
      <c r="M206" s="17">
        <f>N193</f>
        <v>0.80391129486823154</v>
      </c>
      <c r="N206" s="17">
        <f t="shared" si="132"/>
        <v>0.77513357870252153</v>
      </c>
      <c r="O206" s="17">
        <f t="shared" si="132"/>
        <v>0.76430605086374992</v>
      </c>
    </row>
    <row r="207" spans="1:17">
      <c r="A207" s="9">
        <v>11</v>
      </c>
      <c r="B207" s="10" t="s">
        <v>205</v>
      </c>
      <c r="C207" s="17">
        <v>105</v>
      </c>
      <c r="D207" s="17">
        <v>133</v>
      </c>
      <c r="E207" s="17">
        <v>186</v>
      </c>
      <c r="F207" s="17">
        <v>191</v>
      </c>
      <c r="G207" s="17">
        <v>146</v>
      </c>
      <c r="H207" s="17">
        <v>137</v>
      </c>
      <c r="K207" s="15" t="s">
        <v>206</v>
      </c>
      <c r="L207" s="17">
        <f>L194</f>
        <v>0.84330641517486538</v>
      </c>
      <c r="M207" s="17">
        <f>N194</f>
        <v>0.80391129486823132</v>
      </c>
      <c r="N207" s="17">
        <f t="shared" si="132"/>
        <v>0.77513357870252153</v>
      </c>
      <c r="O207" s="17">
        <f t="shared" si="132"/>
        <v>0.76430605086374992</v>
      </c>
    </row>
    <row r="208" spans="1:17">
      <c r="A208" s="9">
        <v>12</v>
      </c>
      <c r="B208" s="10" t="s">
        <v>207</v>
      </c>
      <c r="C208" s="17">
        <v>4</v>
      </c>
      <c r="D208" s="17">
        <v>4</v>
      </c>
      <c r="E208" s="17">
        <v>3</v>
      </c>
      <c r="F208" s="17">
        <v>3</v>
      </c>
      <c r="G208" s="17">
        <v>3</v>
      </c>
      <c r="H208" s="17">
        <v>3</v>
      </c>
      <c r="K208" s="15" t="s">
        <v>208</v>
      </c>
      <c r="L208" s="17">
        <f>L195</f>
        <v>0.79367382052008062</v>
      </c>
      <c r="M208" s="17">
        <f>N195</f>
        <v>0.70699350359989699</v>
      </c>
      <c r="N208" s="17">
        <f t="shared" si="132"/>
        <v>0.68168516609117535</v>
      </c>
      <c r="O208" s="17">
        <f t="shared" si="132"/>
        <v>0.67216298137885178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9</v>
      </c>
      <c r="D210" s="17">
        <v>7</v>
      </c>
      <c r="E210" s="17">
        <v>8</v>
      </c>
      <c r="F210" s="17">
        <v>8</v>
      </c>
      <c r="G210" s="21">
        <v>8</v>
      </c>
      <c r="H210" s="21">
        <v>8</v>
      </c>
    </row>
    <row r="211" spans="1:17">
      <c r="A211" s="9">
        <v>15</v>
      </c>
      <c r="B211" s="10" t="s">
        <v>213</v>
      </c>
      <c r="C211" s="17">
        <v>2689</v>
      </c>
      <c r="D211" s="17">
        <v>2761</v>
      </c>
      <c r="E211" s="17">
        <v>2922</v>
      </c>
      <c r="F211" s="17">
        <v>3036</v>
      </c>
      <c r="G211" s="17">
        <v>3113</v>
      </c>
      <c r="H211" s="17">
        <v>3190</v>
      </c>
    </row>
    <row r="213" spans="1:17" ht="16">
      <c r="A213" s="20" t="s">
        <v>418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3">C227/C241*1000</f>
        <v>2.7472527472527473</v>
      </c>
      <c r="D215" s="17">
        <f t="shared" si="133"/>
        <v>2.689204763734153</v>
      </c>
      <c r="E215" s="17">
        <f t="shared" si="133"/>
        <v>3.0131826741996233</v>
      </c>
      <c r="F215" s="17">
        <f t="shared" si="133"/>
        <v>2.9962546816479403</v>
      </c>
      <c r="G215" s="17">
        <f t="shared" si="133"/>
        <v>3.0280090840272522</v>
      </c>
      <c r="H215" s="17">
        <f t="shared" si="133"/>
        <v>3.7355248412401942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4">IF(C215/$I215&gt;1,2^((1-$I215/C215)/LN(10/3)),2^(-LOG($I215/C215,10/3)))</f>
        <v>0.70839024771145098</v>
      </c>
      <c r="M215" s="17">
        <f t="shared" si="134"/>
        <v>0.69973395524272697</v>
      </c>
      <c r="N215" s="17">
        <f t="shared" si="134"/>
        <v>0.74709231029498913</v>
      </c>
      <c r="O215" s="17">
        <f t="shared" si="134"/>
        <v>0.74467305489746971</v>
      </c>
      <c r="P215" s="17">
        <f t="shared" si="134"/>
        <v>0.74920648597572148</v>
      </c>
      <c r="Q215" s="17">
        <f t="shared" si="134"/>
        <v>0.84548069156671146</v>
      </c>
    </row>
    <row r="216" spans="1:17">
      <c r="A216" s="9">
        <v>2</v>
      </c>
      <c r="B216" s="15" t="s">
        <v>176</v>
      </c>
      <c r="C216" s="17">
        <f t="shared" ref="C216:H216" si="135">C228/C241*1000</f>
        <v>1.5698587127158556</v>
      </c>
      <c r="D216" s="17">
        <f t="shared" si="135"/>
        <v>1.5366884364195159</v>
      </c>
      <c r="E216" s="17">
        <f t="shared" si="135"/>
        <v>1.5065913370998116</v>
      </c>
      <c r="F216" s="17">
        <f t="shared" si="135"/>
        <v>1.4981273408239701</v>
      </c>
      <c r="G216" s="17">
        <f t="shared" si="135"/>
        <v>1.5140045420136261</v>
      </c>
      <c r="H216" s="17">
        <f t="shared" si="135"/>
        <v>1.4942099364960777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4"/>
        <v>0.58363890183403599</v>
      </c>
      <c r="M216" s="17">
        <f t="shared" si="134"/>
        <v>0.57650702918796004</v>
      </c>
      <c r="N216" s="17">
        <f t="shared" si="134"/>
        <v>0.56997918396442648</v>
      </c>
      <c r="O216" s="17">
        <f t="shared" si="134"/>
        <v>0.56813346128962716</v>
      </c>
      <c r="P216" s="17">
        <f t="shared" si="134"/>
        <v>0.57159215215143055</v>
      </c>
      <c r="Q216" s="17">
        <f t="shared" si="134"/>
        <v>0.56727770526190635</v>
      </c>
    </row>
    <row r="217" spans="1:17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1.0000000000000001E-5</v>
      </c>
      <c r="E217" s="17">
        <f>E229/E241*1000+0.00001</f>
        <v>1.3559422033898307</v>
      </c>
      <c r="F217" s="17">
        <f>F229/F241*1000+0.00001</f>
        <v>0.89888640449438195</v>
      </c>
      <c r="G217" s="17">
        <f>G229/G241*1000</f>
        <v>0.90840272520817567</v>
      </c>
      <c r="H217" s="17">
        <f>H229/H241*1000</f>
        <v>7.2095629435935749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4"/>
        <v>8.8737830999390996E-4</v>
      </c>
      <c r="M217" s="17">
        <f t="shared" si="134"/>
        <v>8.8737830999390996E-4</v>
      </c>
      <c r="N217" s="17">
        <f t="shared" si="134"/>
        <v>0.79951288775727836</v>
      </c>
      <c r="O217" s="17">
        <f t="shared" si="134"/>
        <v>0.63101416925292808</v>
      </c>
      <c r="P217" s="17">
        <f t="shared" si="134"/>
        <v>0.63485160005328722</v>
      </c>
      <c r="Q217" s="17">
        <f t="shared" si="134"/>
        <v>1.5158972024150661</v>
      </c>
    </row>
    <row r="218" spans="1:17">
      <c r="A218" s="9">
        <v>4</v>
      </c>
      <c r="B218" s="15" t="s">
        <v>178</v>
      </c>
      <c r="C218" s="17">
        <f t="shared" ref="C218:H218" si="136">C230/C241*1000</f>
        <v>32.84929356357928</v>
      </c>
      <c r="D218" s="17">
        <f t="shared" si="136"/>
        <v>32.232039953899353</v>
      </c>
      <c r="E218" s="17">
        <f t="shared" si="136"/>
        <v>31.600753295668554</v>
      </c>
      <c r="F218" s="17">
        <f t="shared" si="136"/>
        <v>31.535580524344567</v>
      </c>
      <c r="G218" s="17">
        <f t="shared" si="136"/>
        <v>31.907645722937168</v>
      </c>
      <c r="H218" s="17">
        <f t="shared" si="136"/>
        <v>33.582368322749346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4"/>
        <v>1.0512045660142595</v>
      </c>
      <c r="M218" s="17">
        <f t="shared" si="134"/>
        <v>1.0406732535061638</v>
      </c>
      <c r="N218" s="17">
        <f t="shared" si="134"/>
        <v>1.0295926501689026</v>
      </c>
      <c r="O218" s="17">
        <f t="shared" si="134"/>
        <v>1.0284303504193024</v>
      </c>
      <c r="P218" s="17">
        <f t="shared" si="134"/>
        <v>1.0350192956970909</v>
      </c>
      <c r="Q218" s="17">
        <f t="shared" si="134"/>
        <v>1.0633390927685202</v>
      </c>
    </row>
    <row r="219" spans="1:17">
      <c r="A219" s="9">
        <v>5</v>
      </c>
      <c r="B219" s="15" t="s">
        <v>179</v>
      </c>
      <c r="C219" s="17">
        <f t="shared" ref="C219:H219" si="137">C231/C241*1000</f>
        <v>8.0455259026687607</v>
      </c>
      <c r="D219" s="17">
        <f t="shared" si="137"/>
        <v>7.8755282366500188</v>
      </c>
      <c r="E219" s="17">
        <f t="shared" si="137"/>
        <v>7.7212806026365346</v>
      </c>
      <c r="F219" s="17">
        <f t="shared" si="137"/>
        <v>8.2397003745318358</v>
      </c>
      <c r="G219" s="17">
        <f t="shared" si="137"/>
        <v>8.5541256623769879</v>
      </c>
      <c r="H219" s="17">
        <f t="shared" si="137"/>
        <v>8.4422861412028389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4"/>
        <v>1.0032630258004627</v>
      </c>
      <c r="M219" s="17">
        <f t="shared" si="134"/>
        <v>0.99101265504119374</v>
      </c>
      <c r="N219" s="17">
        <f t="shared" si="134"/>
        <v>0.97979132225747345</v>
      </c>
      <c r="O219" s="17">
        <f t="shared" si="134"/>
        <v>1.0168891565418869</v>
      </c>
      <c r="P219" s="17">
        <f t="shared" si="134"/>
        <v>1.0379983662720893</v>
      </c>
      <c r="Q219" s="17">
        <f t="shared" si="134"/>
        <v>1.0306209021708763</v>
      </c>
    </row>
    <row r="220" spans="1:17">
      <c r="A220" s="9">
        <v>6</v>
      </c>
      <c r="B220" s="15" t="s">
        <v>180</v>
      </c>
      <c r="C220" s="17">
        <f t="shared" ref="C220:H220" si="138">(C232-C233)/C232*100</f>
        <v>-3.5851299315999547</v>
      </c>
      <c r="D220" s="17">
        <f t="shared" si="138"/>
        <v>-4.4784580498866244</v>
      </c>
      <c r="E220" s="17">
        <f t="shared" si="138"/>
        <v>9.2717969920926127</v>
      </c>
      <c r="F220" s="17">
        <f t="shared" si="138"/>
        <v>11.045536309800513</v>
      </c>
      <c r="G220" s="17">
        <f t="shared" si="138"/>
        <v>-3.4745937352802527</v>
      </c>
      <c r="H220" s="17">
        <f t="shared" si="138"/>
        <v>3.2157933945865405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39">(ATAN((C220+2.4)/10)+3.1415/2)/3.1415*1.75</f>
        <v>0.80928780847092419</v>
      </c>
      <c r="M220" s="17">
        <f t="shared" si="139"/>
        <v>0.76084301552551503</v>
      </c>
      <c r="N220" s="17">
        <f t="shared" si="139"/>
        <v>1.3554003650941047</v>
      </c>
      <c r="O220" s="17">
        <f t="shared" si="139"/>
        <v>1.3937959619477542</v>
      </c>
      <c r="P220" s="17">
        <f t="shared" si="139"/>
        <v>0.81536765048226667</v>
      </c>
      <c r="Q220" s="17">
        <f t="shared" si="139"/>
        <v>1.1600412762240331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-8.662900188323917</v>
      </c>
      <c r="F221" s="17">
        <f>(F235-F234)/F241*1000</f>
        <v>-5.6179775280898872</v>
      </c>
      <c r="G221" s="17">
        <f>(G235-G234)/G241*1000</f>
        <v>-3.7850113550340652</v>
      </c>
      <c r="H221" s="17">
        <f>(H235-H234)/H241*1000</f>
        <v>-4.1090773253642139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0">(ATAN(E221/10)+3.1415/2)/3.1415*1.75</f>
        <v>0.47732938292142468</v>
      </c>
      <c r="O221" s="17">
        <f t="shared" si="140"/>
        <v>0.58986623451991327</v>
      </c>
      <c r="P221" s="17">
        <f t="shared" si="140"/>
        <v>0.67343575190321081</v>
      </c>
      <c r="Q221" s="17">
        <f t="shared" si="140"/>
        <v>0.65781723732033692</v>
      </c>
    </row>
    <row r="222" spans="1:17">
      <c r="A222" s="9">
        <v>8</v>
      </c>
      <c r="B222" s="15" t="s">
        <v>182</v>
      </c>
      <c r="C222" s="17">
        <f t="shared" ref="C222:H222" si="141">(C236-C237)/C241*1000</f>
        <v>27.472527472527471</v>
      </c>
      <c r="D222" s="17">
        <f t="shared" si="141"/>
        <v>22.281982328082979</v>
      </c>
      <c r="E222" s="17">
        <f t="shared" si="141"/>
        <v>14.312617702448211</v>
      </c>
      <c r="F222" s="17">
        <f t="shared" si="141"/>
        <v>-4.868913857677903</v>
      </c>
      <c r="G222" s="17">
        <f t="shared" si="141"/>
        <v>17.032551097653293</v>
      </c>
      <c r="H222" s="17">
        <f t="shared" si="141"/>
        <v>-10.085917071348524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1.5555609859861261</v>
      </c>
      <c r="M222" s="17">
        <f>(ATAN(D222/10)+3.1415/2)/3.1415*1.75</f>
        <v>1.5150306835917342</v>
      </c>
      <c r="N222" s="17">
        <f t="shared" si="140"/>
        <v>1.4103078083757181</v>
      </c>
      <c r="O222" s="17">
        <f t="shared" si="140"/>
        <v>0.62259344135763039</v>
      </c>
      <c r="P222" s="17">
        <f t="shared" si="140"/>
        <v>1.4542897516040068</v>
      </c>
      <c r="Q222" s="17">
        <f t="shared" si="140"/>
        <v>0.43510430461553129</v>
      </c>
    </row>
    <row r="223" spans="1:17">
      <c r="A223" s="9">
        <v>9</v>
      </c>
      <c r="B223" s="15" t="s">
        <v>183</v>
      </c>
      <c r="C223" s="17">
        <f t="shared" ref="C223:H223" si="142">C238/C241*1000</f>
        <v>1.1773940345368916</v>
      </c>
      <c r="D223" s="17">
        <f t="shared" si="142"/>
        <v>1.1525163273146368</v>
      </c>
      <c r="E223" s="17">
        <f t="shared" si="142"/>
        <v>1.1299435028248588</v>
      </c>
      <c r="F223" s="17">
        <f t="shared" si="142"/>
        <v>1.1235955056179776</v>
      </c>
      <c r="G223" s="17">
        <f t="shared" si="142"/>
        <v>1.1355034065102196</v>
      </c>
      <c r="H223" s="17">
        <f t="shared" si="142"/>
        <v>1.1206574523720583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3">IF(C223/$I223&gt;1,2^((1-$I223/C223)/LN(10/3)),2^(-LOG($I223/C223,10/3)))</f>
        <v>0.86986570734355517</v>
      </c>
      <c r="M223" s="17">
        <f t="shared" si="143"/>
        <v>0.85923623863530374</v>
      </c>
      <c r="N223" s="17">
        <f t="shared" si="143"/>
        <v>0.84950702304505699</v>
      </c>
      <c r="O223" s="17">
        <f t="shared" si="143"/>
        <v>0.84675612543520073</v>
      </c>
      <c r="P223" s="17">
        <f t="shared" si="143"/>
        <v>0.85191101926344115</v>
      </c>
      <c r="Q223" s="17">
        <f t="shared" si="143"/>
        <v>0.84548069156671146</v>
      </c>
    </row>
    <row r="224" spans="1:17">
      <c r="A224" s="9">
        <v>10</v>
      </c>
      <c r="B224" s="15" t="s">
        <v>184</v>
      </c>
      <c r="C224" s="17">
        <f t="shared" ref="C224:H224" si="144">C239/C241*100</f>
        <v>3.924646781789639E-2</v>
      </c>
      <c r="D224" s="17">
        <f t="shared" si="144"/>
        <v>3.8417210910487901E-2</v>
      </c>
      <c r="E224" s="17">
        <f t="shared" si="144"/>
        <v>3.7664783427495289E-2</v>
      </c>
      <c r="F224" s="17">
        <f t="shared" si="144"/>
        <v>3.7453183520599252E-2</v>
      </c>
      <c r="G224" s="17">
        <f t="shared" si="144"/>
        <v>3.7850113550340653E-2</v>
      </c>
      <c r="H224" s="17">
        <f t="shared" si="144"/>
        <v>3.7355248412401947E-2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3"/>
        <v>0.86986570734355517</v>
      </c>
      <c r="M224" s="17">
        <f t="shared" si="143"/>
        <v>0.85923623863530374</v>
      </c>
      <c r="N224" s="17">
        <f t="shared" si="143"/>
        <v>0.84950702304505699</v>
      </c>
      <c r="O224" s="17">
        <f t="shared" si="143"/>
        <v>0.84675612543520073</v>
      </c>
      <c r="P224" s="17">
        <f t="shared" si="143"/>
        <v>0.85191101926344115</v>
      </c>
      <c r="Q224" s="17">
        <f t="shared" si="143"/>
        <v>0.84548069156671146</v>
      </c>
    </row>
    <row r="225" spans="1:17">
      <c r="A225" s="9">
        <v>11</v>
      </c>
      <c r="B225" s="15" t="s">
        <v>185</v>
      </c>
      <c r="C225" s="17">
        <f t="shared" ref="C225:H225" si="145">C240/C241*1000</f>
        <v>3.1397174254317113</v>
      </c>
      <c r="D225" s="17">
        <f t="shared" si="145"/>
        <v>2.3050326546292736</v>
      </c>
      <c r="E225" s="17">
        <f t="shared" si="145"/>
        <v>3.3898305084745761</v>
      </c>
      <c r="F225" s="17">
        <f t="shared" si="145"/>
        <v>3.3707865168539328</v>
      </c>
      <c r="G225" s="17">
        <f t="shared" si="145"/>
        <v>3.4065102195306585</v>
      </c>
      <c r="H225" s="17">
        <f t="shared" si="145"/>
        <v>3.3619723571161746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3"/>
        <v>0.76499659604487236</v>
      </c>
      <c r="M225" s="17">
        <f t="shared" si="143"/>
        <v>0.64031041809157119</v>
      </c>
      <c r="N225" s="17">
        <f t="shared" si="143"/>
        <v>0.79950949311704667</v>
      </c>
      <c r="O225" s="17">
        <f t="shared" si="143"/>
        <v>0.79692049891922445</v>
      </c>
      <c r="P225" s="17">
        <f t="shared" si="143"/>
        <v>0.80177200272070626</v>
      </c>
      <c r="Q225" s="17">
        <f t="shared" si="143"/>
        <v>0.7957201304019107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7</v>
      </c>
      <c r="D227" s="17">
        <v>7</v>
      </c>
      <c r="E227" s="17">
        <v>8</v>
      </c>
      <c r="F227" s="17">
        <v>8</v>
      </c>
      <c r="G227" s="17">
        <v>8</v>
      </c>
      <c r="H227" s="17">
        <v>10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4</v>
      </c>
      <c r="D228" s="17">
        <v>4</v>
      </c>
      <c r="E228" s="17">
        <v>4</v>
      </c>
      <c r="F228" s="17">
        <v>4</v>
      </c>
      <c r="G228" s="17">
        <v>4</v>
      </c>
      <c r="H228" s="17">
        <v>4</v>
      </c>
      <c r="K228" s="15" t="s">
        <v>187</v>
      </c>
      <c r="L228" s="17">
        <f t="shared" ref="L228:L233" si="146">L215</f>
        <v>0.70839024771145098</v>
      </c>
      <c r="M228" s="17">
        <f t="shared" ref="M228:M233" si="147">N215</f>
        <v>0.74709231029498913</v>
      </c>
      <c r="N228" s="17">
        <f t="shared" ref="N228:N238" si="148">P215</f>
        <v>0.74920648597572148</v>
      </c>
      <c r="O228" s="17">
        <f>Q215</f>
        <v>0.84548069156671146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3.6</v>
      </c>
      <c r="F229" s="17">
        <v>2.4</v>
      </c>
      <c r="G229" s="17">
        <v>2.4</v>
      </c>
      <c r="H229" s="17">
        <v>19.3</v>
      </c>
      <c r="K229" s="15" t="s">
        <v>190</v>
      </c>
      <c r="L229" s="17">
        <f t="shared" si="146"/>
        <v>0.58363890183403599</v>
      </c>
      <c r="M229" s="17">
        <f t="shared" si="147"/>
        <v>0.56997918396442648</v>
      </c>
      <c r="N229" s="17">
        <f t="shared" si="148"/>
        <v>0.57159215215143055</v>
      </c>
      <c r="O229" s="17">
        <f t="shared" ref="O229:O238" si="149">Q216</f>
        <v>0.56727770526190635</v>
      </c>
    </row>
    <row r="230" spans="1:17">
      <c r="A230" s="9">
        <v>4</v>
      </c>
      <c r="B230" s="10" t="s">
        <v>191</v>
      </c>
      <c r="C230" s="17">
        <v>83.7</v>
      </c>
      <c r="D230" s="17">
        <v>83.9</v>
      </c>
      <c r="E230" s="17">
        <v>83.9</v>
      </c>
      <c r="F230" s="17">
        <v>84.2</v>
      </c>
      <c r="G230" s="17">
        <v>84.3</v>
      </c>
      <c r="H230" s="17">
        <v>89.9</v>
      </c>
      <c r="K230" s="15" t="s">
        <v>192</v>
      </c>
      <c r="L230" s="17">
        <f t="shared" si="146"/>
        <v>8.8737830999390996E-4</v>
      </c>
      <c r="M230" s="17">
        <f t="shared" si="147"/>
        <v>0.79951288775727836</v>
      </c>
      <c r="N230" s="17">
        <f t="shared" si="148"/>
        <v>0.63485160005328722</v>
      </c>
      <c r="O230" s="17">
        <f t="shared" si="149"/>
        <v>1.5158972024150661</v>
      </c>
    </row>
    <row r="231" spans="1:17">
      <c r="A231" s="9">
        <v>5</v>
      </c>
      <c r="B231" s="10" t="s">
        <v>193</v>
      </c>
      <c r="C231" s="17">
        <v>20.5</v>
      </c>
      <c r="D231" s="17">
        <v>20.5</v>
      </c>
      <c r="E231" s="17">
        <v>20.5</v>
      </c>
      <c r="F231" s="17">
        <v>22</v>
      </c>
      <c r="G231" s="17">
        <v>22.6</v>
      </c>
      <c r="H231" s="17">
        <v>22.6</v>
      </c>
      <c r="K231" s="15" t="s">
        <v>194</v>
      </c>
      <c r="L231" s="17">
        <f t="shared" si="146"/>
        <v>1.0512045660142595</v>
      </c>
      <c r="M231" s="17">
        <f t="shared" si="147"/>
        <v>1.0295926501689026</v>
      </c>
      <c r="N231" s="17">
        <f t="shared" si="148"/>
        <v>1.0350192956970909</v>
      </c>
      <c r="O231" s="17">
        <f t="shared" si="149"/>
        <v>1.0633390927685202</v>
      </c>
    </row>
    <row r="232" spans="1:17">
      <c r="A232" s="9">
        <v>6</v>
      </c>
      <c r="B232" s="10" t="s">
        <v>195</v>
      </c>
      <c r="C232" s="17">
        <v>14049.7</v>
      </c>
      <c r="D232" s="17">
        <v>11289.6</v>
      </c>
      <c r="E232" s="17">
        <v>11609.4</v>
      </c>
      <c r="F232" s="17">
        <v>14843.1</v>
      </c>
      <c r="G232" s="17">
        <v>13587.2</v>
      </c>
      <c r="H232" s="17">
        <v>20135</v>
      </c>
      <c r="K232" s="15" t="s">
        <v>196</v>
      </c>
      <c r="L232" s="17">
        <f t="shared" si="146"/>
        <v>1.0032630258004627</v>
      </c>
      <c r="M232" s="17">
        <f t="shared" si="147"/>
        <v>0.97979132225747345</v>
      </c>
      <c r="N232" s="17">
        <f t="shared" si="148"/>
        <v>1.0379983662720893</v>
      </c>
      <c r="O232" s="17">
        <f t="shared" si="149"/>
        <v>1.0306209021708763</v>
      </c>
    </row>
    <row r="233" spans="1:17">
      <c r="A233" s="9">
        <v>7</v>
      </c>
      <c r="B233" s="10" t="s">
        <v>197</v>
      </c>
      <c r="C233" s="17">
        <v>14553.4</v>
      </c>
      <c r="D233" s="17">
        <v>11795.2</v>
      </c>
      <c r="E233" s="17">
        <v>10533</v>
      </c>
      <c r="F233" s="17">
        <v>13203.6</v>
      </c>
      <c r="G233" s="17">
        <v>14059.3</v>
      </c>
      <c r="H233" s="17">
        <v>19487.5</v>
      </c>
      <c r="K233" s="15" t="s">
        <v>198</v>
      </c>
      <c r="L233" s="17">
        <f t="shared" si="146"/>
        <v>0.80928780847092419</v>
      </c>
      <c r="M233" s="17">
        <f t="shared" si="147"/>
        <v>1.3554003650941047</v>
      </c>
      <c r="N233" s="17">
        <f t="shared" si="148"/>
        <v>0.81536765048226667</v>
      </c>
      <c r="O233" s="17">
        <f t="shared" si="149"/>
        <v>1.1600412762240331</v>
      </c>
    </row>
    <row r="234" spans="1:17">
      <c r="A234" s="9">
        <v>8</v>
      </c>
      <c r="B234" s="10" t="s">
        <v>199</v>
      </c>
      <c r="C234" s="17"/>
      <c r="D234" s="17"/>
      <c r="E234" s="17">
        <v>47</v>
      </c>
      <c r="F234" s="17">
        <v>36</v>
      </c>
      <c r="G234" s="17">
        <v>33</v>
      </c>
      <c r="H234" s="17">
        <v>33</v>
      </c>
      <c r="K234" s="15" t="s">
        <v>200</v>
      </c>
      <c r="L234" s="17">
        <f>N221</f>
        <v>0.47732938292142468</v>
      </c>
      <c r="M234" s="17">
        <f>O221</f>
        <v>0.58986623451991327</v>
      </c>
      <c r="N234" s="17">
        <f t="shared" si="148"/>
        <v>0.67343575190321081</v>
      </c>
      <c r="O234" s="17">
        <f t="shared" si="149"/>
        <v>0.65781723732033692</v>
      </c>
    </row>
    <row r="235" spans="1:17">
      <c r="A235" s="9">
        <v>9</v>
      </c>
      <c r="B235" s="10" t="s">
        <v>201</v>
      </c>
      <c r="C235" s="17"/>
      <c r="D235" s="17"/>
      <c r="E235" s="17">
        <v>24</v>
      </c>
      <c r="F235" s="17">
        <v>21</v>
      </c>
      <c r="G235" s="17">
        <v>23</v>
      </c>
      <c r="H235" s="17">
        <v>22</v>
      </c>
      <c r="K235" s="15" t="s">
        <v>202</v>
      </c>
      <c r="L235" s="17">
        <f>L222</f>
        <v>1.5555609859861261</v>
      </c>
      <c r="M235" s="17">
        <f>N222</f>
        <v>1.4103078083757181</v>
      </c>
      <c r="N235" s="17">
        <f t="shared" si="148"/>
        <v>1.4542897516040068</v>
      </c>
      <c r="O235" s="17">
        <f t="shared" si="149"/>
        <v>0.43510430461553129</v>
      </c>
    </row>
    <row r="236" spans="1:17">
      <c r="A236" s="9">
        <v>10</v>
      </c>
      <c r="B236" s="10" t="s">
        <v>203</v>
      </c>
      <c r="C236" s="17">
        <v>143</v>
      </c>
      <c r="D236" s="17">
        <v>152</v>
      </c>
      <c r="E236" s="17">
        <v>163</v>
      </c>
      <c r="F236" s="17">
        <v>106</v>
      </c>
      <c r="G236" s="17">
        <v>128</v>
      </c>
      <c r="H236" s="17">
        <v>66</v>
      </c>
      <c r="K236" s="15" t="s">
        <v>204</v>
      </c>
      <c r="L236" s="17">
        <f>L223</f>
        <v>0.86986570734355517</v>
      </c>
      <c r="M236" s="17">
        <f>N223</f>
        <v>0.84950702304505699</v>
      </c>
      <c r="N236" s="17">
        <f t="shared" si="148"/>
        <v>0.85191101926344115</v>
      </c>
      <c r="O236" s="17">
        <f t="shared" si="149"/>
        <v>0.84548069156671146</v>
      </c>
    </row>
    <row r="237" spans="1:17">
      <c r="A237" s="9">
        <v>11</v>
      </c>
      <c r="B237" s="10" t="s">
        <v>205</v>
      </c>
      <c r="C237" s="17">
        <v>73</v>
      </c>
      <c r="D237" s="17">
        <v>94</v>
      </c>
      <c r="E237" s="17">
        <v>125</v>
      </c>
      <c r="F237" s="17">
        <v>119</v>
      </c>
      <c r="G237" s="17">
        <v>83</v>
      </c>
      <c r="H237" s="17">
        <v>93</v>
      </c>
      <c r="K237" s="15" t="s">
        <v>206</v>
      </c>
      <c r="L237" s="17">
        <f>L224</f>
        <v>0.86986570734355517</v>
      </c>
      <c r="M237" s="17">
        <f>N224</f>
        <v>0.84950702304505699</v>
      </c>
      <c r="N237" s="17">
        <f t="shared" si="148"/>
        <v>0.85191101926344115</v>
      </c>
      <c r="O237" s="17">
        <f t="shared" si="149"/>
        <v>0.84548069156671146</v>
      </c>
    </row>
    <row r="238" spans="1:17">
      <c r="A238" s="9">
        <v>12</v>
      </c>
      <c r="B238" s="10" t="s">
        <v>207</v>
      </c>
      <c r="C238" s="17">
        <v>3</v>
      </c>
      <c r="D238" s="17">
        <v>3</v>
      </c>
      <c r="E238" s="17">
        <v>3</v>
      </c>
      <c r="F238" s="17">
        <v>3</v>
      </c>
      <c r="G238" s="17">
        <v>3</v>
      </c>
      <c r="H238" s="17">
        <v>3</v>
      </c>
      <c r="K238" s="15" t="s">
        <v>208</v>
      </c>
      <c r="L238" s="17">
        <f>L225</f>
        <v>0.76499659604487236</v>
      </c>
      <c r="M238" s="17">
        <f>N225</f>
        <v>0.79950949311704667</v>
      </c>
      <c r="N238" s="17">
        <f t="shared" si="148"/>
        <v>0.80177200272070626</v>
      </c>
      <c r="O238" s="17">
        <f t="shared" si="149"/>
        <v>0.7957201304019107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8</v>
      </c>
      <c r="D240" s="17">
        <v>6</v>
      </c>
      <c r="E240" s="17">
        <v>9</v>
      </c>
      <c r="F240" s="17">
        <v>9</v>
      </c>
      <c r="G240" s="21">
        <v>9</v>
      </c>
      <c r="H240" s="21">
        <v>9</v>
      </c>
    </row>
    <row r="241" spans="1:17">
      <c r="A241" s="9">
        <v>15</v>
      </c>
      <c r="B241" s="10" t="s">
        <v>213</v>
      </c>
      <c r="C241" s="17">
        <v>2548</v>
      </c>
      <c r="D241" s="17">
        <v>2603</v>
      </c>
      <c r="E241" s="17">
        <v>2655</v>
      </c>
      <c r="F241" s="17">
        <v>2670</v>
      </c>
      <c r="G241" s="17">
        <v>2642</v>
      </c>
      <c r="H241" s="17">
        <v>2677</v>
      </c>
    </row>
    <row r="243" spans="1:17" ht="16">
      <c r="A243" s="20" t="s">
        <v>419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0">C257/C271*1000</f>
        <v>3.8550501156515038</v>
      </c>
      <c r="D245" s="17">
        <f t="shared" si="150"/>
        <v>3.885003885003885</v>
      </c>
      <c r="E245" s="17">
        <f t="shared" si="150"/>
        <v>3.9093041438623923</v>
      </c>
      <c r="F245" s="17">
        <f t="shared" si="150"/>
        <v>3.9556962025316458</v>
      </c>
      <c r="G245" s="17">
        <f t="shared" si="150"/>
        <v>3.9277297721916731</v>
      </c>
      <c r="H245" s="17">
        <f t="shared" si="150"/>
        <v>4.0551500405515002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1">IF(C245/$I245&gt;1,2^((1-$I245/C245)/LN(10/3)),2^(-LOG($I245/C245,10/3)))</f>
        <v>0.86095128023667278</v>
      </c>
      <c r="M245" s="17">
        <f t="shared" si="151"/>
        <v>0.86479626824139222</v>
      </c>
      <c r="N245" s="17">
        <f t="shared" si="151"/>
        <v>0.86790631617635527</v>
      </c>
      <c r="O245" s="17">
        <f t="shared" si="151"/>
        <v>0.87382107761320649</v>
      </c>
      <c r="P245" s="17">
        <f t="shared" si="151"/>
        <v>0.87025904021029876</v>
      </c>
      <c r="Q245" s="17">
        <f t="shared" si="151"/>
        <v>0.88640264427115145</v>
      </c>
    </row>
    <row r="246" spans="1:17">
      <c r="A246" s="9">
        <v>2</v>
      </c>
      <c r="B246" s="15" t="s">
        <v>176</v>
      </c>
      <c r="C246" s="17">
        <f t="shared" ref="C246:H246" si="152">C258/C271*1000</f>
        <v>1.5420200462606013</v>
      </c>
      <c r="D246" s="17">
        <f t="shared" si="152"/>
        <v>1.5540015540015539</v>
      </c>
      <c r="E246" s="17">
        <f t="shared" si="152"/>
        <v>1.5637216575449571</v>
      </c>
      <c r="F246" s="17">
        <f t="shared" si="152"/>
        <v>1.5822784810126582</v>
      </c>
      <c r="G246" s="17">
        <f t="shared" si="152"/>
        <v>1.5710919088766695</v>
      </c>
      <c r="H246" s="17">
        <f t="shared" si="152"/>
        <v>2.4330900243309004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1"/>
        <v>0.5776577412902677</v>
      </c>
      <c r="M246" s="17">
        <f t="shared" si="151"/>
        <v>0.58023754706683139</v>
      </c>
      <c r="N246" s="17">
        <f t="shared" si="151"/>
        <v>0.58232424268672922</v>
      </c>
      <c r="O246" s="17">
        <f t="shared" si="151"/>
        <v>0.58629276890919202</v>
      </c>
      <c r="P246" s="17">
        <f t="shared" si="151"/>
        <v>0.5839028096539024</v>
      </c>
      <c r="Q246" s="17">
        <f t="shared" si="151"/>
        <v>0.75110686778710178</v>
      </c>
    </row>
    <row r="247" spans="1:17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1.0000000000000001E-5</v>
      </c>
      <c r="E247" s="17">
        <f>E259/E271*1000+0.00001</f>
        <v>3.5183837294761533</v>
      </c>
      <c r="F247" s="17">
        <f>F259/F271*1000+0.00001</f>
        <v>4.0348201265822778</v>
      </c>
      <c r="G247" s="17">
        <f>G259/G271*1000</f>
        <v>4.0062843676355069</v>
      </c>
      <c r="H247" s="17">
        <f>H259/H271*1000</f>
        <v>22.546634225466342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1"/>
        <v>8.8737830999390996E-4</v>
      </c>
      <c r="M247" s="17">
        <f t="shared" si="151"/>
        <v>8.8737830999390996E-4</v>
      </c>
      <c r="N247" s="17">
        <f t="shared" si="151"/>
        <v>1.2820426748323008</v>
      </c>
      <c r="O247" s="17">
        <f t="shared" si="151"/>
        <v>1.3368853089880024</v>
      </c>
      <c r="P247" s="17">
        <f t="shared" si="151"/>
        <v>1.3341706511490925</v>
      </c>
      <c r="Q247" s="17">
        <f t="shared" si="151"/>
        <v>1.6898633657735209</v>
      </c>
    </row>
    <row r="248" spans="1:17">
      <c r="A248" s="9">
        <v>4</v>
      </c>
      <c r="B248" s="15" t="s">
        <v>178</v>
      </c>
      <c r="C248" s="17">
        <f t="shared" ref="C248:H248" si="153">C260/C271*1000</f>
        <v>32.61372397841172</v>
      </c>
      <c r="D248" s="17">
        <f t="shared" si="153"/>
        <v>33.022533022533025</v>
      </c>
      <c r="E248" s="17">
        <f t="shared" si="153"/>
        <v>33.385457388584832</v>
      </c>
      <c r="F248" s="17">
        <f t="shared" si="153"/>
        <v>33.939873417721522</v>
      </c>
      <c r="G248" s="17">
        <f t="shared" si="153"/>
        <v>33.699921445404556</v>
      </c>
      <c r="H248" s="17">
        <f t="shared" si="153"/>
        <v>34.874290348742903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1"/>
        <v>1.0472199574356316</v>
      </c>
      <c r="M248" s="17">
        <f t="shared" si="151"/>
        <v>1.054108099052004</v>
      </c>
      <c r="N248" s="17">
        <f t="shared" si="151"/>
        <v>1.0601184358012581</v>
      </c>
      <c r="O248" s="17">
        <f t="shared" si="151"/>
        <v>1.0691152555008689</v>
      </c>
      <c r="P248" s="17">
        <f t="shared" si="151"/>
        <v>1.0652484421381927</v>
      </c>
      <c r="Q248" s="17">
        <f t="shared" si="151"/>
        <v>1.0837924765118656</v>
      </c>
    </row>
    <row r="249" spans="1:17">
      <c r="A249" s="9">
        <v>5</v>
      </c>
      <c r="B249" s="15" t="s">
        <v>179</v>
      </c>
      <c r="C249" s="17">
        <f t="shared" ref="C249:H249" si="154">C261/C271*1000</f>
        <v>5.5512721665381655</v>
      </c>
      <c r="D249" s="17">
        <f t="shared" si="154"/>
        <v>5.5944055944055942</v>
      </c>
      <c r="E249" s="17">
        <f t="shared" si="154"/>
        <v>5.6293979671618448</v>
      </c>
      <c r="F249" s="17">
        <f t="shared" si="154"/>
        <v>5.6962025316455698</v>
      </c>
      <c r="G249" s="17">
        <f t="shared" si="154"/>
        <v>5.6559308719560102</v>
      </c>
      <c r="H249" s="17">
        <f t="shared" si="154"/>
        <v>5.8394160583941614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1"/>
        <v>0.81028020132564105</v>
      </c>
      <c r="M249" s="17">
        <f t="shared" si="151"/>
        <v>0.81389889349333522</v>
      </c>
      <c r="N249" s="17">
        <f t="shared" si="151"/>
        <v>0.81682590031093538</v>
      </c>
      <c r="O249" s="17">
        <f t="shared" si="151"/>
        <v>0.82239254989710875</v>
      </c>
      <c r="P249" s="17">
        <f t="shared" si="151"/>
        <v>0.81904015534214158</v>
      </c>
      <c r="Q249" s="17">
        <f t="shared" si="151"/>
        <v>0.8342336314990656</v>
      </c>
    </row>
    <row r="250" spans="1:17">
      <c r="A250" s="9">
        <v>6</v>
      </c>
      <c r="B250" s="15" t="s">
        <v>180</v>
      </c>
      <c r="C250" s="17">
        <f t="shared" ref="C250:H250" si="155">(C262-C263)/C262*100</f>
        <v>4.6196124435175454</v>
      </c>
      <c r="D250" s="17">
        <f t="shared" si="155"/>
        <v>-17.93937686176637</v>
      </c>
      <c r="E250" s="17">
        <f t="shared" si="155"/>
        <v>3.9509671466701701</v>
      </c>
      <c r="F250" s="17">
        <f t="shared" si="155"/>
        <v>9.1245996241099032</v>
      </c>
      <c r="G250" s="17">
        <f t="shared" si="155"/>
        <v>1.7538272828061321</v>
      </c>
      <c r="H250" s="17">
        <f t="shared" si="155"/>
        <v>-10.75861454901611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56">(ATAN((C250+2.4)/10)+3.1415/2)/3.1415*1.75</f>
        <v>1.215942795104042</v>
      </c>
      <c r="M250" s="17">
        <f t="shared" si="156"/>
        <v>0.31850646009922229</v>
      </c>
      <c r="N250" s="17">
        <f t="shared" si="156"/>
        <v>1.1901988420363514</v>
      </c>
      <c r="O250" s="17">
        <f t="shared" si="156"/>
        <v>1.3519039032158604</v>
      </c>
      <c r="P250" s="17">
        <f t="shared" si="156"/>
        <v>1.094312136069274</v>
      </c>
      <c r="Q250" s="17">
        <f t="shared" si="156"/>
        <v>0.48715987589522208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-16.419077404222048</v>
      </c>
      <c r="F251" s="17">
        <f>(F265-F264)/F271*1000</f>
        <v>-3.9556962025316458</v>
      </c>
      <c r="G251" s="17">
        <f>(G265-G264)/G271*1000</f>
        <v>-15.710919088766692</v>
      </c>
      <c r="H251" s="17">
        <f>(H265-H264)/H271*1000</f>
        <v>-7.2992700729927007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57">(ATAN(E251/10)+3.1415/2)/3.1415*1.75</f>
        <v>0.30471072885519263</v>
      </c>
      <c r="O251" s="17">
        <f t="shared" si="157"/>
        <v>0.66516641619500438</v>
      </c>
      <c r="P251" s="17">
        <f t="shared" si="157"/>
        <v>0.31572971549433115</v>
      </c>
      <c r="Q251" s="17">
        <f t="shared" si="157"/>
        <v>0.52375768206497997</v>
      </c>
    </row>
    <row r="252" spans="1:17">
      <c r="A252" s="9">
        <v>8</v>
      </c>
      <c r="B252" s="15" t="s">
        <v>182</v>
      </c>
      <c r="C252" s="17">
        <f t="shared" ref="C252:H252" si="158">(C266-C267)/C271*1000</f>
        <v>2.3130300693909023</v>
      </c>
      <c r="D252" s="17">
        <f t="shared" si="158"/>
        <v>-3.885003885003885</v>
      </c>
      <c r="E252" s="17">
        <f t="shared" si="158"/>
        <v>4.691164972634871</v>
      </c>
      <c r="F252" s="17">
        <f t="shared" si="158"/>
        <v>11.075949367088608</v>
      </c>
      <c r="G252" s="17">
        <f t="shared" si="158"/>
        <v>-15.710919088766692</v>
      </c>
      <c r="H252" s="17">
        <f t="shared" si="158"/>
        <v>-4.8661800486618008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1.0016225555981964</v>
      </c>
      <c r="M252" s="17">
        <f>(ATAN(D252/10)+3.1415/2)/3.1415*1.75</f>
        <v>0.66857978173528831</v>
      </c>
      <c r="N252" s="17">
        <f t="shared" si="157"/>
        <v>1.1193465659162241</v>
      </c>
      <c r="O252" s="17">
        <f t="shared" si="157"/>
        <v>1.34092667008421</v>
      </c>
      <c r="P252" s="17">
        <f t="shared" si="157"/>
        <v>0.31572971549433115</v>
      </c>
      <c r="Q252" s="17">
        <f t="shared" si="157"/>
        <v>0.62271656004763432</v>
      </c>
    </row>
    <row r="253" spans="1:17">
      <c r="A253" s="9">
        <v>9</v>
      </c>
      <c r="B253" s="15" t="s">
        <v>183</v>
      </c>
      <c r="C253" s="17">
        <f t="shared" ref="C253:H253" si="159">C268/C271*1000</f>
        <v>1.5420200462606013</v>
      </c>
      <c r="D253" s="17">
        <f t="shared" si="159"/>
        <v>1.5540015540015539</v>
      </c>
      <c r="E253" s="17">
        <f t="shared" si="159"/>
        <v>1.5637216575449571</v>
      </c>
      <c r="F253" s="17">
        <f t="shared" si="159"/>
        <v>1.5822784810126582</v>
      </c>
      <c r="G253" s="17">
        <f t="shared" si="159"/>
        <v>1.5710919088766695</v>
      </c>
      <c r="H253" s="17">
        <f t="shared" si="159"/>
        <v>1.6220600162206003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0">IF(C253/$I253&gt;1,2^((1-$I253/C253)/LN(10/3)),2^(-LOG($I253/C253,10/3)))</f>
        <v>1.0158119856197909</v>
      </c>
      <c r="M253" s="17">
        <f t="shared" si="160"/>
        <v>1.0202076176781611</v>
      </c>
      <c r="N253" s="17">
        <f t="shared" si="160"/>
        <v>1.0237378143726548</v>
      </c>
      <c r="O253" s="17">
        <f t="shared" si="160"/>
        <v>1.0303898908381652</v>
      </c>
      <c r="P253" s="17">
        <f t="shared" si="160"/>
        <v>1.0263934759693665</v>
      </c>
      <c r="Q253" s="17">
        <f t="shared" si="160"/>
        <v>1.0442748043152181</v>
      </c>
    </row>
    <row r="254" spans="1:17">
      <c r="A254" s="9">
        <v>10</v>
      </c>
      <c r="B254" s="15" t="s">
        <v>184</v>
      </c>
      <c r="C254" s="17">
        <f t="shared" ref="C254:H254" si="161">C269/C271*100</f>
        <v>7.7101002313030062E-2</v>
      </c>
      <c r="D254" s="17">
        <f t="shared" si="161"/>
        <v>7.7700077700077697E-2</v>
      </c>
      <c r="E254" s="17">
        <f t="shared" si="161"/>
        <v>7.8186082877247848E-2</v>
      </c>
      <c r="F254" s="17">
        <f t="shared" si="161"/>
        <v>7.9113924050632917E-2</v>
      </c>
      <c r="G254" s="17">
        <f t="shared" si="161"/>
        <v>7.8554595443833475E-2</v>
      </c>
      <c r="H254" s="17">
        <f t="shared" si="161"/>
        <v>8.1103000811030015E-2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0"/>
        <v>1.2242940593909193</v>
      </c>
      <c r="M254" s="17">
        <f t="shared" si="160"/>
        <v>1.2278233689860225</v>
      </c>
      <c r="N254" s="17">
        <f t="shared" si="160"/>
        <v>1.2306541405699059</v>
      </c>
      <c r="O254" s="17">
        <f t="shared" si="160"/>
        <v>1.2359794398079873</v>
      </c>
      <c r="P254" s="17">
        <f t="shared" si="160"/>
        <v>1.2327815013862498</v>
      </c>
      <c r="Q254" s="17">
        <f t="shared" si="160"/>
        <v>1.2470581934836351</v>
      </c>
    </row>
    <row r="255" spans="1:17">
      <c r="A255" s="9">
        <v>11</v>
      </c>
      <c r="B255" s="15" t="s">
        <v>185</v>
      </c>
      <c r="C255" s="17">
        <f t="shared" ref="C255:H255" si="162">C270/C271*1000</f>
        <v>3.0840400925212026</v>
      </c>
      <c r="D255" s="17">
        <f t="shared" si="162"/>
        <v>3.885003885003885</v>
      </c>
      <c r="E255" s="17">
        <f t="shared" si="162"/>
        <v>4.691164972634871</v>
      </c>
      <c r="F255" s="17">
        <f t="shared" si="162"/>
        <v>3.9556962025316458</v>
      </c>
      <c r="G255" s="17">
        <f t="shared" si="162"/>
        <v>3.9277297721916731</v>
      </c>
      <c r="H255" s="17">
        <f t="shared" si="162"/>
        <v>4.0551500405515002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0"/>
        <v>0.75715687281531674</v>
      </c>
      <c r="M255" s="17">
        <f t="shared" si="160"/>
        <v>0.86479626824139222</v>
      </c>
      <c r="N255" s="17">
        <f t="shared" si="160"/>
        <v>0.96395954956173091</v>
      </c>
      <c r="O255" s="17">
        <f t="shared" si="160"/>
        <v>0.87382107761320649</v>
      </c>
      <c r="P255" s="17">
        <f t="shared" si="160"/>
        <v>0.87025904021029876</v>
      </c>
      <c r="Q255" s="17">
        <f t="shared" si="160"/>
        <v>0.88640264427115145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5</v>
      </c>
      <c r="D257" s="17">
        <v>5</v>
      </c>
      <c r="E257" s="17">
        <v>5</v>
      </c>
      <c r="F257" s="17">
        <v>5</v>
      </c>
      <c r="G257" s="17">
        <v>5</v>
      </c>
      <c r="H257" s="17">
        <v>5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2</v>
      </c>
      <c r="D258" s="17">
        <v>2</v>
      </c>
      <c r="E258" s="17">
        <v>2</v>
      </c>
      <c r="F258" s="17">
        <v>2</v>
      </c>
      <c r="G258" s="17">
        <v>2</v>
      </c>
      <c r="H258" s="17">
        <v>3</v>
      </c>
      <c r="K258" s="15" t="s">
        <v>187</v>
      </c>
      <c r="L258" s="17">
        <f t="shared" ref="L258:L263" si="163">L245</f>
        <v>0.86095128023667278</v>
      </c>
      <c r="M258" s="17">
        <f t="shared" ref="M258:M263" si="164">N245</f>
        <v>0.86790631617635527</v>
      </c>
      <c r="N258" s="17">
        <f t="shared" ref="N258:N268" si="165">P245</f>
        <v>0.87025904021029876</v>
      </c>
      <c r="O258" s="17">
        <f>Q245</f>
        <v>0.88640264427115145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4.5</v>
      </c>
      <c r="F259" s="17">
        <v>5.0999999999999996</v>
      </c>
      <c r="G259" s="17">
        <v>5.0999999999999996</v>
      </c>
      <c r="H259" s="17">
        <v>27.8</v>
      </c>
      <c r="K259" s="15" t="s">
        <v>190</v>
      </c>
      <c r="L259" s="17">
        <f t="shared" si="163"/>
        <v>0.5776577412902677</v>
      </c>
      <c r="M259" s="17">
        <f t="shared" si="164"/>
        <v>0.58232424268672922</v>
      </c>
      <c r="N259" s="17">
        <f t="shared" si="165"/>
        <v>0.5839028096539024</v>
      </c>
      <c r="O259" s="17">
        <f t="shared" ref="O259:O268" si="166">Q246</f>
        <v>0.75110686778710178</v>
      </c>
    </row>
    <row r="260" spans="1:15">
      <c r="A260" s="9">
        <v>4</v>
      </c>
      <c r="B260" s="10" t="s">
        <v>191</v>
      </c>
      <c r="C260" s="17">
        <v>42.3</v>
      </c>
      <c r="D260" s="17">
        <v>42.5</v>
      </c>
      <c r="E260" s="17">
        <v>42.7</v>
      </c>
      <c r="F260" s="17">
        <v>42.9</v>
      </c>
      <c r="G260" s="17">
        <v>42.9</v>
      </c>
      <c r="H260" s="17">
        <v>43</v>
      </c>
      <c r="K260" s="15" t="s">
        <v>192</v>
      </c>
      <c r="L260" s="17">
        <f t="shared" si="163"/>
        <v>8.8737830999390996E-4</v>
      </c>
      <c r="M260" s="17">
        <f t="shared" si="164"/>
        <v>1.2820426748323008</v>
      </c>
      <c r="N260" s="17">
        <f t="shared" si="165"/>
        <v>1.3341706511490925</v>
      </c>
      <c r="O260" s="17">
        <f t="shared" si="166"/>
        <v>1.6898633657735209</v>
      </c>
    </row>
    <row r="261" spans="1:15">
      <c r="A261" s="9">
        <v>5</v>
      </c>
      <c r="B261" s="10" t="s">
        <v>193</v>
      </c>
      <c r="C261" s="17">
        <v>7.2</v>
      </c>
      <c r="D261" s="17">
        <v>7.2</v>
      </c>
      <c r="E261" s="17">
        <v>7.2</v>
      </c>
      <c r="F261" s="17">
        <v>7.2</v>
      </c>
      <c r="G261" s="17">
        <v>7.2</v>
      </c>
      <c r="H261" s="17">
        <v>7.2</v>
      </c>
      <c r="K261" s="15" t="s">
        <v>194</v>
      </c>
      <c r="L261" s="17">
        <f t="shared" si="163"/>
        <v>1.0472199574356316</v>
      </c>
      <c r="M261" s="17">
        <f t="shared" si="164"/>
        <v>1.0601184358012581</v>
      </c>
      <c r="N261" s="17">
        <f t="shared" si="165"/>
        <v>1.0652484421381927</v>
      </c>
      <c r="O261" s="17">
        <f t="shared" si="166"/>
        <v>1.0837924765118656</v>
      </c>
    </row>
    <row r="262" spans="1:15">
      <c r="A262" s="9">
        <v>6</v>
      </c>
      <c r="B262" s="10" t="s">
        <v>195</v>
      </c>
      <c r="C262" s="17">
        <v>9206.4</v>
      </c>
      <c r="D262" s="17">
        <v>4968.3999999999996</v>
      </c>
      <c r="E262" s="17">
        <v>6069.4</v>
      </c>
      <c r="F262" s="17">
        <v>7555.4</v>
      </c>
      <c r="G262" s="17">
        <v>8478.6</v>
      </c>
      <c r="H262" s="17">
        <v>11231</v>
      </c>
      <c r="K262" s="15" t="s">
        <v>196</v>
      </c>
      <c r="L262" s="17">
        <f t="shared" si="163"/>
        <v>0.81028020132564105</v>
      </c>
      <c r="M262" s="17">
        <f t="shared" si="164"/>
        <v>0.81682590031093538</v>
      </c>
      <c r="N262" s="17">
        <f t="shared" si="165"/>
        <v>0.81904015534214158</v>
      </c>
      <c r="O262" s="17">
        <f t="shared" si="166"/>
        <v>0.8342336314990656</v>
      </c>
    </row>
    <row r="263" spans="1:15">
      <c r="A263" s="9">
        <v>7</v>
      </c>
      <c r="B263" s="10" t="s">
        <v>197</v>
      </c>
      <c r="C263" s="17">
        <v>8781.1</v>
      </c>
      <c r="D263" s="17">
        <v>5859.7</v>
      </c>
      <c r="E263" s="17">
        <v>5829.6</v>
      </c>
      <c r="F263" s="17">
        <v>6866</v>
      </c>
      <c r="G263" s="17">
        <v>8329.9</v>
      </c>
      <c r="H263" s="17">
        <v>12439.3</v>
      </c>
      <c r="K263" s="15" t="s">
        <v>198</v>
      </c>
      <c r="L263" s="17">
        <f t="shared" si="163"/>
        <v>1.215942795104042</v>
      </c>
      <c r="M263" s="17">
        <f t="shared" si="164"/>
        <v>1.1901988420363514</v>
      </c>
      <c r="N263" s="17">
        <f t="shared" si="165"/>
        <v>1.094312136069274</v>
      </c>
      <c r="O263" s="17">
        <f t="shared" si="166"/>
        <v>0.48715987589522208</v>
      </c>
    </row>
    <row r="264" spans="1:15">
      <c r="A264" s="9">
        <v>8</v>
      </c>
      <c r="B264" s="10" t="s">
        <v>199</v>
      </c>
      <c r="C264" s="17"/>
      <c r="D264" s="17"/>
      <c r="E264" s="17">
        <v>28</v>
      </c>
      <c r="F264" s="17">
        <v>18</v>
      </c>
      <c r="G264" s="17">
        <v>27</v>
      </c>
      <c r="H264" s="17">
        <v>16</v>
      </c>
      <c r="K264" s="15" t="s">
        <v>200</v>
      </c>
      <c r="L264" s="17">
        <f>N251</f>
        <v>0.30471072885519263</v>
      </c>
      <c r="M264" s="17">
        <f>O251</f>
        <v>0.66516641619500438</v>
      </c>
      <c r="N264" s="17">
        <f t="shared" si="165"/>
        <v>0.31572971549433115</v>
      </c>
      <c r="O264" s="17">
        <f t="shared" si="166"/>
        <v>0.52375768206497997</v>
      </c>
    </row>
    <row r="265" spans="1:15">
      <c r="A265" s="9">
        <v>9</v>
      </c>
      <c r="B265" s="10" t="s">
        <v>201</v>
      </c>
      <c r="C265" s="17"/>
      <c r="D265" s="17"/>
      <c r="E265" s="17">
        <v>7</v>
      </c>
      <c r="F265" s="17">
        <v>13</v>
      </c>
      <c r="G265" s="17">
        <v>7</v>
      </c>
      <c r="H265" s="17">
        <v>7</v>
      </c>
      <c r="K265" s="15" t="s">
        <v>202</v>
      </c>
      <c r="L265" s="17">
        <f>L252</f>
        <v>1.0016225555981964</v>
      </c>
      <c r="M265" s="17">
        <f>N252</f>
        <v>1.1193465659162241</v>
      </c>
      <c r="N265" s="17">
        <f t="shared" si="165"/>
        <v>0.31572971549433115</v>
      </c>
      <c r="O265" s="17">
        <f t="shared" si="166"/>
        <v>0.62271656004763432</v>
      </c>
    </row>
    <row r="266" spans="1:15">
      <c r="A266" s="9">
        <v>10</v>
      </c>
      <c r="B266" s="10" t="s">
        <v>203</v>
      </c>
      <c r="C266" s="17">
        <v>49</v>
      </c>
      <c r="D266" s="17">
        <v>48</v>
      </c>
      <c r="E266" s="17">
        <v>48</v>
      </c>
      <c r="F266" s="17">
        <v>72</v>
      </c>
      <c r="G266" s="17">
        <v>42</v>
      </c>
      <c r="H266" s="17">
        <v>39</v>
      </c>
      <c r="K266" s="15" t="s">
        <v>204</v>
      </c>
      <c r="L266" s="17">
        <f>L253</f>
        <v>1.0158119856197909</v>
      </c>
      <c r="M266" s="17">
        <f>N253</f>
        <v>1.0237378143726548</v>
      </c>
      <c r="N266" s="17">
        <f t="shared" si="165"/>
        <v>1.0263934759693665</v>
      </c>
      <c r="O266" s="17">
        <f t="shared" si="166"/>
        <v>1.0442748043152181</v>
      </c>
    </row>
    <row r="267" spans="1:15">
      <c r="A267" s="9">
        <v>11</v>
      </c>
      <c r="B267" s="10" t="s">
        <v>205</v>
      </c>
      <c r="C267" s="17">
        <v>46</v>
      </c>
      <c r="D267" s="17">
        <v>53</v>
      </c>
      <c r="E267" s="17">
        <v>42</v>
      </c>
      <c r="F267" s="17">
        <v>58</v>
      </c>
      <c r="G267" s="17">
        <v>62</v>
      </c>
      <c r="H267" s="17">
        <v>45</v>
      </c>
      <c r="K267" s="15" t="s">
        <v>206</v>
      </c>
      <c r="L267" s="17">
        <f>L254</f>
        <v>1.2242940593909193</v>
      </c>
      <c r="M267" s="17">
        <f>N254</f>
        <v>1.2306541405699059</v>
      </c>
      <c r="N267" s="17">
        <f t="shared" si="165"/>
        <v>1.2327815013862498</v>
      </c>
      <c r="O267" s="17">
        <f t="shared" si="166"/>
        <v>1.2470581934836351</v>
      </c>
    </row>
    <row r="268" spans="1:15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K268" s="15" t="s">
        <v>208</v>
      </c>
      <c r="L268" s="17">
        <f>L255</f>
        <v>0.75715687281531674</v>
      </c>
      <c r="M268" s="17">
        <f>N255</f>
        <v>0.96395954956173091</v>
      </c>
      <c r="N268" s="17">
        <f t="shared" si="165"/>
        <v>0.87025904021029876</v>
      </c>
      <c r="O268" s="17">
        <f t="shared" si="166"/>
        <v>0.88640264427115145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4</v>
      </c>
      <c r="D270" s="17">
        <v>5</v>
      </c>
      <c r="E270" s="17">
        <v>6</v>
      </c>
      <c r="F270" s="17">
        <v>5</v>
      </c>
      <c r="G270" s="21">
        <v>5</v>
      </c>
      <c r="H270" s="21">
        <v>5</v>
      </c>
    </row>
    <row r="271" spans="1:15">
      <c r="A271" s="9">
        <v>15</v>
      </c>
      <c r="B271" s="10" t="s">
        <v>213</v>
      </c>
      <c r="C271" s="17">
        <v>1297</v>
      </c>
      <c r="D271" s="17">
        <v>1287</v>
      </c>
      <c r="E271" s="17">
        <v>1279</v>
      </c>
      <c r="F271" s="17">
        <v>1264</v>
      </c>
      <c r="G271" s="17">
        <v>1273</v>
      </c>
      <c r="H271" s="17">
        <v>1233</v>
      </c>
    </row>
    <row r="273" spans="1:17" ht="16">
      <c r="A273" s="20" t="s">
        <v>420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67">C287/C301*1000</f>
        <v>2.026635784597568</v>
      </c>
      <c r="D275" s="17">
        <f t="shared" si="167"/>
        <v>1.9751693002257338</v>
      </c>
      <c r="E275" s="17">
        <f t="shared" si="167"/>
        <v>1.9315673289183224</v>
      </c>
      <c r="F275" s="17">
        <f t="shared" si="167"/>
        <v>2.147074610842727</v>
      </c>
      <c r="G275" s="17">
        <f t="shared" si="167"/>
        <v>2.14190093708166</v>
      </c>
      <c r="H275" s="17">
        <f t="shared" si="167"/>
        <v>2.1534320323014802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68">IF(C275/$I275&gt;1,2^((1-$I275/C275)/LN(10/3)),2^(-LOG($I275/C275,10/3)))</f>
        <v>0.5945757820969324</v>
      </c>
      <c r="M275" s="17">
        <f t="shared" si="168"/>
        <v>0.58583547471037978</v>
      </c>
      <c r="N275" s="17">
        <f t="shared" si="168"/>
        <v>0.57835486799823099</v>
      </c>
      <c r="O275" s="17">
        <f t="shared" si="168"/>
        <v>0.61466892143438601</v>
      </c>
      <c r="P275" s="17">
        <f t="shared" si="168"/>
        <v>0.61381577389097364</v>
      </c>
      <c r="Q275" s="17">
        <f t="shared" si="168"/>
        <v>0.61571607747802781</v>
      </c>
    </row>
    <row r="276" spans="1:17">
      <c r="A276" s="9">
        <v>2</v>
      </c>
      <c r="B276" s="15" t="s">
        <v>176</v>
      </c>
      <c r="C276" s="17">
        <f t="shared" ref="C276:H276" si="169">C288/C301*1000</f>
        <v>0.86855819339895768</v>
      </c>
      <c r="D276" s="17">
        <f t="shared" si="169"/>
        <v>0.84650112866817151</v>
      </c>
      <c r="E276" s="17">
        <f t="shared" si="169"/>
        <v>0.82781456953642385</v>
      </c>
      <c r="F276" s="17">
        <f t="shared" si="169"/>
        <v>0.80515297906602257</v>
      </c>
      <c r="G276" s="17">
        <f t="shared" si="169"/>
        <v>0.80321285140562249</v>
      </c>
      <c r="H276" s="17">
        <f t="shared" si="169"/>
        <v>0.80753701211305529</v>
      </c>
      <c r="I276" s="18">
        <f>Показатели!$E$3</f>
        <v>4</v>
      </c>
      <c r="J276" s="9">
        <v>2</v>
      </c>
      <c r="K276" s="15" t="s">
        <v>176</v>
      </c>
      <c r="L276" s="17">
        <f t="shared" si="168"/>
        <v>0.41509697049451727</v>
      </c>
      <c r="M276" s="17">
        <f t="shared" si="168"/>
        <v>0.4089950147361554</v>
      </c>
      <c r="N276" s="17">
        <f t="shared" si="168"/>
        <v>0.40377250605488579</v>
      </c>
      <c r="O276" s="17">
        <f t="shared" si="168"/>
        <v>0.39737146188465816</v>
      </c>
      <c r="P276" s="17">
        <f t="shared" si="168"/>
        <v>0.39681991864779187</v>
      </c>
      <c r="Q276" s="17">
        <f t="shared" si="168"/>
        <v>0.39804842783067079</v>
      </c>
    </row>
    <row r="277" spans="1:17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1.0000000000000001E-5</v>
      </c>
      <c r="E277" s="17">
        <f>E289/E301*1000+0.00001</f>
        <v>0.88301220750551868</v>
      </c>
      <c r="F277" s="17">
        <f>F289/F301*1000+0.00001</f>
        <v>3.1669450509930224</v>
      </c>
      <c r="G277" s="17">
        <f>G289/G301*1000</f>
        <v>2.9183400267737616</v>
      </c>
      <c r="H277" s="17">
        <f>H289/H301*1000</f>
        <v>7.0524899057873478</v>
      </c>
      <c r="I277" s="18">
        <f>Показатели!$E$4</f>
        <v>2</v>
      </c>
      <c r="J277" s="9">
        <v>3</v>
      </c>
      <c r="K277" s="15" t="s">
        <v>177</v>
      </c>
      <c r="L277" s="17">
        <f t="shared" si="168"/>
        <v>8.8737830999390996E-4</v>
      </c>
      <c r="M277" s="17">
        <f t="shared" si="168"/>
        <v>8.8737830999390996E-4</v>
      </c>
      <c r="N277" s="17">
        <f t="shared" si="168"/>
        <v>0.62457436624607543</v>
      </c>
      <c r="O277" s="17">
        <f t="shared" si="168"/>
        <v>1.2363186013982015</v>
      </c>
      <c r="P277" s="17">
        <f t="shared" si="168"/>
        <v>1.1986139879850219</v>
      </c>
      <c r="Q277" s="17">
        <f t="shared" si="168"/>
        <v>1.5105146707894488</v>
      </c>
    </row>
    <row r="278" spans="1:17">
      <c r="A278" s="9">
        <v>4</v>
      </c>
      <c r="B278" s="15" t="s">
        <v>178</v>
      </c>
      <c r="C278" s="17">
        <f t="shared" ref="C278:H278" si="170">C290/C301*1000</f>
        <v>24.927620150550084</v>
      </c>
      <c r="D278" s="17">
        <f t="shared" si="170"/>
        <v>25.282167042889387</v>
      </c>
      <c r="E278" s="17">
        <f t="shared" si="170"/>
        <v>24.972406181015451</v>
      </c>
      <c r="F278" s="17">
        <f t="shared" si="170"/>
        <v>24.610842726784757</v>
      </c>
      <c r="G278" s="17">
        <f t="shared" si="170"/>
        <v>24.551539491298527</v>
      </c>
      <c r="H278" s="17">
        <f t="shared" si="170"/>
        <v>25.760430686406462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68"/>
        <v>0.89885388938930622</v>
      </c>
      <c r="M278" s="17">
        <f t="shared" si="168"/>
        <v>0.90619204929908237</v>
      </c>
      <c r="N278" s="17">
        <f t="shared" si="168"/>
        <v>0.89978327131076519</v>
      </c>
      <c r="O278" s="17">
        <f t="shared" si="168"/>
        <v>0.89225990951911793</v>
      </c>
      <c r="P278" s="17">
        <f t="shared" si="168"/>
        <v>0.89102147151884437</v>
      </c>
      <c r="Q278" s="17">
        <f t="shared" si="168"/>
        <v>0.91602199843700027</v>
      </c>
    </row>
    <row r="279" spans="1:17">
      <c r="A279" s="9">
        <v>5</v>
      </c>
      <c r="B279" s="15" t="s">
        <v>179</v>
      </c>
      <c r="C279" s="17">
        <f t="shared" ref="C279:H279" si="171">C291/C301*1000</f>
        <v>5.587724377533295</v>
      </c>
      <c r="D279" s="17">
        <f t="shared" si="171"/>
        <v>5.7279909706546279</v>
      </c>
      <c r="E279" s="17">
        <f t="shared" si="171"/>
        <v>5.6015452538631347</v>
      </c>
      <c r="F279" s="17">
        <f t="shared" si="171"/>
        <v>5.636070853462158</v>
      </c>
      <c r="G279" s="17">
        <f t="shared" si="171"/>
        <v>5.8366800535475232</v>
      </c>
      <c r="H279" s="17">
        <f t="shared" si="171"/>
        <v>5.868102288021535</v>
      </c>
      <c r="I279" s="18">
        <f>Показатели!$E$6</f>
        <v>8</v>
      </c>
      <c r="J279" s="9">
        <v>5</v>
      </c>
      <c r="K279" s="15" t="s">
        <v>179</v>
      </c>
      <c r="L279" s="17">
        <f t="shared" si="168"/>
        <v>0.81333914756857817</v>
      </c>
      <c r="M279" s="17">
        <f t="shared" si="168"/>
        <v>0.8250316668144877</v>
      </c>
      <c r="N279" s="17">
        <f t="shared" si="168"/>
        <v>0.81449673390084176</v>
      </c>
      <c r="O279" s="17">
        <f t="shared" si="168"/>
        <v>0.81738318985502512</v>
      </c>
      <c r="P279" s="17">
        <f t="shared" si="168"/>
        <v>0.83400857731282629</v>
      </c>
      <c r="Q279" s="17">
        <f t="shared" si="168"/>
        <v>0.83659057269077997</v>
      </c>
    </row>
    <row r="280" spans="1:17">
      <c r="A280" s="9">
        <v>6</v>
      </c>
      <c r="B280" s="15" t="s">
        <v>180</v>
      </c>
      <c r="C280" s="17">
        <f t="shared" ref="C280:H280" si="172">(C292-C293)/C292*100</f>
        <v>-27.864977763199779</v>
      </c>
      <c r="D280" s="17">
        <f t="shared" si="172"/>
        <v>-4.5391396600065743</v>
      </c>
      <c r="E280" s="17">
        <f t="shared" si="172"/>
        <v>17.18895830355417</v>
      </c>
      <c r="F280" s="17">
        <f t="shared" si="172"/>
        <v>4.7780560916519468</v>
      </c>
      <c r="G280" s="17">
        <f t="shared" si="172"/>
        <v>-17.57268488091885</v>
      </c>
      <c r="H280" s="17">
        <f t="shared" si="172"/>
        <v>-2.1745159556949925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73">(ATAN((C280+2.4)/10)+3.1415/2)/3.1415*1.75</f>
        <v>0.20842233002997326</v>
      </c>
      <c r="M280" s="17">
        <f t="shared" si="173"/>
        <v>0.75760662503931975</v>
      </c>
      <c r="N280" s="17">
        <f t="shared" si="173"/>
        <v>1.4870909265947683</v>
      </c>
      <c r="O280" s="17">
        <f t="shared" si="173"/>
        <v>1.221811590345603</v>
      </c>
      <c r="P280" s="17">
        <f t="shared" si="173"/>
        <v>0.32458974252963124</v>
      </c>
      <c r="Q280" s="17">
        <f t="shared" si="173"/>
        <v>0.88755865742029083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-1.9315673289183224</v>
      </c>
      <c r="F281" s="17">
        <f>(F295-F294)/F301*1000</f>
        <v>-6.4412238325281805</v>
      </c>
      <c r="G281" s="17">
        <f>(G295-G294)/G301*1000</f>
        <v>-0.53547523427041499</v>
      </c>
      <c r="H281" s="17">
        <f>(H295-H294)/H301*1000</f>
        <v>-4.8452220726783306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74">(ATAN(E281/10)+3.1415/2)/3.1415*1.75</f>
        <v>0.76870933959799148</v>
      </c>
      <c r="O281" s="17">
        <f t="shared" si="174"/>
        <v>0.55623304353065073</v>
      </c>
      <c r="P281" s="17">
        <f t="shared" si="174"/>
        <v>0.84519934570631516</v>
      </c>
      <c r="Q281" s="17">
        <f t="shared" si="174"/>
        <v>0.62366129442273754</v>
      </c>
    </row>
    <row r="282" spans="1:17">
      <c r="A282" s="9">
        <v>8</v>
      </c>
      <c r="B282" s="15" t="s">
        <v>182</v>
      </c>
      <c r="C282" s="17">
        <f t="shared" ref="C282:H282" si="175">(C296-C297)/C301*1000</f>
        <v>26.056745801968731</v>
      </c>
      <c r="D282" s="17">
        <f t="shared" si="175"/>
        <v>22.009029345372458</v>
      </c>
      <c r="E282" s="17">
        <f t="shared" si="175"/>
        <v>30.077262693156733</v>
      </c>
      <c r="F282" s="17">
        <f t="shared" si="175"/>
        <v>8.8566827697262482</v>
      </c>
      <c r="G282" s="17">
        <f t="shared" si="175"/>
        <v>-4.8192771084337354</v>
      </c>
      <c r="H282" s="17">
        <f t="shared" si="175"/>
        <v>-9.1520861372812927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1.5458949990802329</v>
      </c>
      <c r="M282" s="17">
        <f>(ATAN(D282/10)+3.1415/2)/3.1415*1.75</f>
        <v>1.5124553360023394</v>
      </c>
      <c r="N282" s="17">
        <f t="shared" si="174"/>
        <v>1.571221254753294</v>
      </c>
      <c r="O282" s="17">
        <f t="shared" si="174"/>
        <v>1.2787786505779299</v>
      </c>
      <c r="P282" s="17">
        <f t="shared" si="174"/>
        <v>0.62483298414320609</v>
      </c>
      <c r="Q282" s="17">
        <f t="shared" si="174"/>
        <v>0.46213347580571468</v>
      </c>
    </row>
    <row r="283" spans="1:17">
      <c r="A283" s="9">
        <v>9</v>
      </c>
      <c r="B283" s="15" t="s">
        <v>183</v>
      </c>
      <c r="C283" s="17">
        <f t="shared" ref="C283:H283" si="176">C298/C301*1000</f>
        <v>0.57903879559930516</v>
      </c>
      <c r="D283" s="17">
        <f t="shared" si="176"/>
        <v>0.56433408577878097</v>
      </c>
      <c r="E283" s="17">
        <f t="shared" si="176"/>
        <v>0.55187637969094927</v>
      </c>
      <c r="F283" s="17">
        <f t="shared" si="176"/>
        <v>0.53676865271068175</v>
      </c>
      <c r="G283" s="17">
        <f t="shared" si="176"/>
        <v>0.53547523427041499</v>
      </c>
      <c r="H283" s="17">
        <f t="shared" si="176"/>
        <v>0.53835800807537004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77">IF(C283/$I283&gt;1,2^((1-$I283/C283)/LN(10/3)),2^(-LOG($I283/C283,10/3)))</f>
        <v>0.57810694094400805</v>
      </c>
      <c r="M283" s="17">
        <f t="shared" si="177"/>
        <v>0.56960872672423257</v>
      </c>
      <c r="N283" s="17">
        <f t="shared" si="177"/>
        <v>0.56233532139394204</v>
      </c>
      <c r="O283" s="17">
        <f t="shared" si="177"/>
        <v>0.55342056574133081</v>
      </c>
      <c r="P283" s="17">
        <f t="shared" si="177"/>
        <v>0.55265242962826</v>
      </c>
      <c r="Q283" s="17">
        <f t="shared" si="177"/>
        <v>0.55436337848146322</v>
      </c>
    </row>
    <row r="284" spans="1:17">
      <c r="A284" s="9">
        <v>10</v>
      </c>
      <c r="B284" s="15" t="s">
        <v>184</v>
      </c>
      <c r="C284" s="17">
        <f t="shared" ref="C284:H284" si="178">C299/C301*100</f>
        <v>2.8951939779965255E-2</v>
      </c>
      <c r="D284" s="17">
        <f t="shared" si="178"/>
        <v>2.8216704288939048E-2</v>
      </c>
      <c r="E284" s="17">
        <f t="shared" si="178"/>
        <v>2.759381898454746E-2</v>
      </c>
      <c r="F284" s="17">
        <f t="shared" si="178"/>
        <v>2.6838432635534086E-2</v>
      </c>
      <c r="G284" s="17">
        <f t="shared" si="178"/>
        <v>2.677376171352075E-2</v>
      </c>
      <c r="H284" s="17">
        <f t="shared" si="178"/>
        <v>2.6917900403768503E-2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77"/>
        <v>0.73010757126313142</v>
      </c>
      <c r="M284" s="17">
        <f t="shared" si="177"/>
        <v>0.71937493668527563</v>
      </c>
      <c r="N284" s="17">
        <f t="shared" si="177"/>
        <v>0.71018914782095344</v>
      </c>
      <c r="O284" s="17">
        <f t="shared" si="177"/>
        <v>0.69893045131178544</v>
      </c>
      <c r="P284" s="17">
        <f t="shared" si="177"/>
        <v>0.69796035053597072</v>
      </c>
      <c r="Q284" s="17">
        <f t="shared" si="177"/>
        <v>0.70012115612970371</v>
      </c>
    </row>
    <row r="285" spans="1:17">
      <c r="A285" s="9">
        <v>11</v>
      </c>
      <c r="B285" s="15" t="s">
        <v>185</v>
      </c>
      <c r="C285" s="17">
        <f>C300/C301*1000+0.0001</f>
        <v>1E-4</v>
      </c>
      <c r="D285" s="17">
        <f t="shared" ref="D285:H285" si="179">D300/D301*1000+0.0001</f>
        <v>1E-4</v>
      </c>
      <c r="E285" s="17">
        <f t="shared" si="179"/>
        <v>1E-4</v>
      </c>
      <c r="F285" s="17">
        <f t="shared" si="179"/>
        <v>1E-4</v>
      </c>
      <c r="G285" s="17">
        <f t="shared" si="179"/>
        <v>1E-4</v>
      </c>
      <c r="H285" s="17">
        <f t="shared" si="179"/>
        <v>1E-4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77"/>
        <v>1.9711731094690325E-3</v>
      </c>
      <c r="M285" s="17">
        <f t="shared" si="177"/>
        <v>1.9711731094690325E-3</v>
      </c>
      <c r="N285" s="17">
        <f t="shared" si="177"/>
        <v>1.9711731094690325E-3</v>
      </c>
      <c r="O285" s="17">
        <f t="shared" si="177"/>
        <v>1.9711731094690325E-3</v>
      </c>
      <c r="P285" s="17">
        <f t="shared" si="177"/>
        <v>1.9711731094690325E-3</v>
      </c>
      <c r="Q285" s="17">
        <f t="shared" si="177"/>
        <v>1.9711731094690325E-3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52">
        <v>2019</v>
      </c>
    </row>
    <row r="287" spans="1:17">
      <c r="A287" s="9">
        <v>1</v>
      </c>
      <c r="B287" s="10" t="s">
        <v>187</v>
      </c>
      <c r="C287" s="17">
        <v>7</v>
      </c>
      <c r="D287" s="17">
        <v>7</v>
      </c>
      <c r="E287" s="17">
        <v>7</v>
      </c>
      <c r="F287" s="17">
        <v>8</v>
      </c>
      <c r="G287" s="17">
        <v>8</v>
      </c>
      <c r="H287" s="17">
        <v>8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3</v>
      </c>
      <c r="D288" s="17">
        <v>3</v>
      </c>
      <c r="E288" s="17">
        <v>3</v>
      </c>
      <c r="F288" s="17">
        <v>3</v>
      </c>
      <c r="G288" s="17">
        <v>3</v>
      </c>
      <c r="H288" s="17">
        <v>3</v>
      </c>
      <c r="K288" s="15" t="s">
        <v>187</v>
      </c>
      <c r="L288" s="17">
        <f t="shared" ref="L288:L293" si="180">L275</f>
        <v>0.5945757820969324</v>
      </c>
      <c r="M288" s="17">
        <f t="shared" ref="M288:M293" si="181">N275</f>
        <v>0.57835486799823099</v>
      </c>
      <c r="N288" s="17">
        <f t="shared" ref="N288:N298" si="182">P275</f>
        <v>0.61381577389097364</v>
      </c>
      <c r="O288" s="17">
        <f>Q275</f>
        <v>0.61571607747802781</v>
      </c>
    </row>
    <row r="289" spans="1:17">
      <c r="A289" s="9">
        <v>3</v>
      </c>
      <c r="B289" s="10" t="s">
        <v>189</v>
      </c>
      <c r="C289" s="17">
        <v>0</v>
      </c>
      <c r="D289" s="17">
        <v>0</v>
      </c>
      <c r="E289" s="17">
        <v>3.2</v>
      </c>
      <c r="F289" s="17">
        <v>11.8</v>
      </c>
      <c r="G289" s="17">
        <v>10.9</v>
      </c>
      <c r="H289" s="17">
        <v>26.2</v>
      </c>
      <c r="K289" s="15" t="s">
        <v>190</v>
      </c>
      <c r="L289" s="17">
        <f t="shared" si="180"/>
        <v>0.41509697049451727</v>
      </c>
      <c r="M289" s="17">
        <f t="shared" si="181"/>
        <v>0.40377250605488579</v>
      </c>
      <c r="N289" s="17">
        <f t="shared" si="182"/>
        <v>0.39681991864779187</v>
      </c>
      <c r="O289" s="17">
        <f t="shared" ref="O289:O298" si="183">Q276</f>
        <v>0.39804842783067079</v>
      </c>
    </row>
    <row r="290" spans="1:17">
      <c r="A290" s="9">
        <v>4</v>
      </c>
      <c r="B290" s="10" t="s">
        <v>191</v>
      </c>
      <c r="C290" s="17">
        <v>86.1</v>
      </c>
      <c r="D290" s="17">
        <v>89.6</v>
      </c>
      <c r="E290" s="17">
        <v>90.5</v>
      </c>
      <c r="F290" s="17">
        <v>91.7</v>
      </c>
      <c r="G290" s="17">
        <v>91.7</v>
      </c>
      <c r="H290" s="17">
        <v>95.7</v>
      </c>
      <c r="K290" s="15" t="s">
        <v>192</v>
      </c>
      <c r="L290" s="17">
        <f t="shared" si="180"/>
        <v>8.8737830999390996E-4</v>
      </c>
      <c r="M290" s="17">
        <f t="shared" si="181"/>
        <v>0.62457436624607543</v>
      </c>
      <c r="N290" s="17">
        <f t="shared" si="182"/>
        <v>1.1986139879850219</v>
      </c>
      <c r="O290" s="17">
        <f t="shared" si="183"/>
        <v>1.5105146707894488</v>
      </c>
    </row>
    <row r="291" spans="1:17">
      <c r="A291" s="9">
        <v>5</v>
      </c>
      <c r="B291" s="10" t="s">
        <v>193</v>
      </c>
      <c r="C291" s="17">
        <v>19.3</v>
      </c>
      <c r="D291" s="17">
        <v>20.3</v>
      </c>
      <c r="E291" s="17">
        <v>20.3</v>
      </c>
      <c r="F291" s="17">
        <v>21</v>
      </c>
      <c r="G291" s="17">
        <v>21.8</v>
      </c>
      <c r="H291" s="17">
        <v>21.8</v>
      </c>
      <c r="K291" s="15" t="s">
        <v>194</v>
      </c>
      <c r="L291" s="17">
        <f t="shared" si="180"/>
        <v>0.89885388938930622</v>
      </c>
      <c r="M291" s="17">
        <f t="shared" si="181"/>
        <v>0.89978327131076519</v>
      </c>
      <c r="N291" s="17">
        <f t="shared" si="182"/>
        <v>0.89102147151884437</v>
      </c>
      <c r="O291" s="17">
        <f t="shared" si="183"/>
        <v>0.91602199843700027</v>
      </c>
    </row>
    <row r="292" spans="1:17">
      <c r="A292" s="9">
        <v>6</v>
      </c>
      <c r="B292" s="10" t="s">
        <v>195</v>
      </c>
      <c r="C292" s="17">
        <v>10365.700000000001</v>
      </c>
      <c r="D292" s="17">
        <v>7917.8</v>
      </c>
      <c r="E292" s="17">
        <v>11893.1</v>
      </c>
      <c r="F292" s="17">
        <v>12176.5</v>
      </c>
      <c r="G292" s="17">
        <v>12781.2</v>
      </c>
      <c r="H292" s="17">
        <v>11538.2</v>
      </c>
      <c r="K292" s="15" t="s">
        <v>196</v>
      </c>
      <c r="L292" s="17">
        <f t="shared" si="180"/>
        <v>0.81333914756857817</v>
      </c>
      <c r="M292" s="17">
        <f t="shared" si="181"/>
        <v>0.81449673390084176</v>
      </c>
      <c r="N292" s="17">
        <f t="shared" si="182"/>
        <v>0.83400857731282629</v>
      </c>
      <c r="O292" s="17">
        <f t="shared" si="183"/>
        <v>0.83659057269077997</v>
      </c>
    </row>
    <row r="293" spans="1:17">
      <c r="A293" s="9">
        <v>7</v>
      </c>
      <c r="B293" s="10" t="s">
        <v>197</v>
      </c>
      <c r="C293" s="17">
        <v>13254.1</v>
      </c>
      <c r="D293" s="17">
        <v>8277.2000000000007</v>
      </c>
      <c r="E293" s="17">
        <v>9848.7999999999993</v>
      </c>
      <c r="F293" s="17">
        <v>11594.7</v>
      </c>
      <c r="G293" s="17">
        <v>15027.2</v>
      </c>
      <c r="H293" s="17">
        <v>11789.1</v>
      </c>
      <c r="K293" s="15" t="s">
        <v>198</v>
      </c>
      <c r="L293" s="17">
        <f t="shared" si="180"/>
        <v>0.20842233002997326</v>
      </c>
      <c r="M293" s="17">
        <f t="shared" si="181"/>
        <v>1.4870909265947683</v>
      </c>
      <c r="N293" s="17">
        <f t="shared" si="182"/>
        <v>0.32458974252963124</v>
      </c>
      <c r="O293" s="17">
        <f t="shared" si="183"/>
        <v>0.88755865742029083</v>
      </c>
    </row>
    <row r="294" spans="1:17">
      <c r="A294" s="9">
        <v>8</v>
      </c>
      <c r="B294" s="10" t="s">
        <v>199</v>
      </c>
      <c r="C294" s="17"/>
      <c r="D294" s="17"/>
      <c r="E294" s="17">
        <v>60</v>
      </c>
      <c r="F294" s="17">
        <v>57</v>
      </c>
      <c r="G294" s="17">
        <v>45</v>
      </c>
      <c r="H294" s="17">
        <v>46</v>
      </c>
      <c r="K294" s="15" t="s">
        <v>200</v>
      </c>
      <c r="L294" s="17">
        <f>N281</f>
        <v>0.76870933959799148</v>
      </c>
      <c r="M294" s="17">
        <f>O281</f>
        <v>0.55623304353065073</v>
      </c>
      <c r="N294" s="17">
        <f t="shared" si="182"/>
        <v>0.84519934570631516</v>
      </c>
      <c r="O294" s="17">
        <f t="shared" si="183"/>
        <v>0.62366129442273754</v>
      </c>
    </row>
    <row r="295" spans="1:17">
      <c r="A295" s="9">
        <v>9</v>
      </c>
      <c r="B295" s="10" t="s">
        <v>201</v>
      </c>
      <c r="C295" s="17"/>
      <c r="D295" s="17"/>
      <c r="E295" s="17">
        <v>53</v>
      </c>
      <c r="F295" s="17">
        <v>33</v>
      </c>
      <c r="G295" s="17">
        <v>43</v>
      </c>
      <c r="H295" s="17">
        <v>28</v>
      </c>
      <c r="K295" s="15" t="s">
        <v>202</v>
      </c>
      <c r="L295" s="17">
        <f>L282</f>
        <v>1.5458949990802329</v>
      </c>
      <c r="M295" s="17">
        <f>N282</f>
        <v>1.571221254753294</v>
      </c>
      <c r="N295" s="17">
        <f t="shared" si="182"/>
        <v>0.62483298414320609</v>
      </c>
      <c r="O295" s="17">
        <f t="shared" si="183"/>
        <v>0.46213347580571468</v>
      </c>
    </row>
    <row r="296" spans="1:17">
      <c r="A296" s="9">
        <v>10</v>
      </c>
      <c r="B296" s="10" t="s">
        <v>203</v>
      </c>
      <c r="C296" s="17">
        <v>198</v>
      </c>
      <c r="D296" s="17">
        <v>235</v>
      </c>
      <c r="E296" s="17">
        <v>236</v>
      </c>
      <c r="F296" s="17">
        <v>167</v>
      </c>
      <c r="G296" s="17">
        <v>143</v>
      </c>
      <c r="H296" s="17">
        <v>99</v>
      </c>
      <c r="K296" s="15" t="s">
        <v>204</v>
      </c>
      <c r="L296" s="17">
        <f>L283</f>
        <v>0.57810694094400805</v>
      </c>
      <c r="M296" s="17">
        <f>N283</f>
        <v>0.56233532139394204</v>
      </c>
      <c r="N296" s="17">
        <f t="shared" si="182"/>
        <v>0.55265242962826</v>
      </c>
      <c r="O296" s="17">
        <f t="shared" si="183"/>
        <v>0.55436337848146322</v>
      </c>
    </row>
    <row r="297" spans="1:17">
      <c r="A297" s="9">
        <v>11</v>
      </c>
      <c r="B297" s="10" t="s">
        <v>205</v>
      </c>
      <c r="C297" s="17">
        <v>108</v>
      </c>
      <c r="D297" s="17">
        <v>157</v>
      </c>
      <c r="E297" s="17">
        <v>127</v>
      </c>
      <c r="F297" s="17">
        <v>134</v>
      </c>
      <c r="G297" s="17">
        <v>161</v>
      </c>
      <c r="H297" s="17">
        <v>133</v>
      </c>
      <c r="K297" s="15" t="s">
        <v>206</v>
      </c>
      <c r="L297" s="17">
        <f>L284</f>
        <v>0.73010757126313142</v>
      </c>
      <c r="M297" s="17">
        <f>N284</f>
        <v>0.71018914782095344</v>
      </c>
      <c r="N297" s="17">
        <f t="shared" si="182"/>
        <v>0.69796035053597072</v>
      </c>
      <c r="O297" s="17">
        <f t="shared" si="183"/>
        <v>0.70012115612970371</v>
      </c>
    </row>
    <row r="298" spans="1:17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>L285</f>
        <v>1.9711731094690325E-3</v>
      </c>
      <c r="M298" s="17">
        <f>N285</f>
        <v>1.9711731094690325E-3</v>
      </c>
      <c r="N298" s="17">
        <f t="shared" si="182"/>
        <v>1.9711731094690325E-3</v>
      </c>
      <c r="O298" s="17">
        <f t="shared" si="183"/>
        <v>1.9711731094690325E-3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7">
      <c r="A300" s="9">
        <v>14</v>
      </c>
      <c r="B300" s="10" t="s">
        <v>211</v>
      </c>
      <c r="C300" s="17"/>
      <c r="D300" s="17"/>
      <c r="E300" s="17"/>
      <c r="F300" s="17"/>
      <c r="G300" s="17"/>
      <c r="H300" s="17"/>
    </row>
    <row r="301" spans="1:17">
      <c r="A301" s="9">
        <v>15</v>
      </c>
      <c r="B301" s="10" t="s">
        <v>213</v>
      </c>
      <c r="C301" s="17">
        <v>3454</v>
      </c>
      <c r="D301" s="17">
        <v>3544</v>
      </c>
      <c r="E301" s="17">
        <v>3624</v>
      </c>
      <c r="F301" s="17">
        <v>3726</v>
      </c>
      <c r="G301" s="17">
        <v>3735</v>
      </c>
      <c r="H301" s="17">
        <v>3715</v>
      </c>
    </row>
    <row r="303" spans="1:17" ht="16">
      <c r="A303" s="20" t="s">
        <v>421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H305" si="184">C317/C331*1000</f>
        <v>1.5847860538827259</v>
      </c>
      <c r="D305" s="17">
        <f t="shared" si="184"/>
        <v>1.5864621893178212</v>
      </c>
      <c r="E305" s="17">
        <f t="shared" si="184"/>
        <v>1.5881418740074114</v>
      </c>
      <c r="F305" s="17">
        <f t="shared" si="184"/>
        <v>1.5991471215351811</v>
      </c>
      <c r="G305" s="17">
        <f t="shared" si="184"/>
        <v>1.6034206306787815</v>
      </c>
      <c r="H305" s="17">
        <f t="shared" si="184"/>
        <v>1.6277807921866521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185">IF(C305/$I305&gt;1,2^((1-$I305/C305)/LN(10/3)),2^(-LOG($I305/C305,10/3)))</f>
        <v>0.51608087092772637</v>
      </c>
      <c r="M305" s="17">
        <f t="shared" si="185"/>
        <v>0.51639504302267347</v>
      </c>
      <c r="N305" s="17">
        <f t="shared" si="185"/>
        <v>0.51670973913570728</v>
      </c>
      <c r="O305" s="17">
        <f t="shared" si="185"/>
        <v>0.51876813610373596</v>
      </c>
      <c r="P305" s="17">
        <f t="shared" si="185"/>
        <v>0.51956582275678032</v>
      </c>
      <c r="Q305" s="17">
        <f t="shared" si="185"/>
        <v>0.52409573830205913</v>
      </c>
    </row>
    <row r="306" spans="1:17">
      <c r="A306" s="9">
        <v>2</v>
      </c>
      <c r="B306" s="15" t="s">
        <v>176</v>
      </c>
      <c r="C306" s="17">
        <f t="shared" ref="C306:H306" si="186">C318/C331*1000</f>
        <v>2.1130480718436346</v>
      </c>
      <c r="D306" s="17">
        <f t="shared" si="186"/>
        <v>2.1152829190904283</v>
      </c>
      <c r="E306" s="17">
        <f t="shared" si="186"/>
        <v>2.1175224986765486</v>
      </c>
      <c r="F306" s="17">
        <f t="shared" si="186"/>
        <v>2.1321961620469083</v>
      </c>
      <c r="G306" s="17">
        <f t="shared" si="186"/>
        <v>2.137894174238375</v>
      </c>
      <c r="H306" s="17">
        <f t="shared" si="186"/>
        <v>2.1703743895822027</v>
      </c>
      <c r="I306" s="18">
        <f>Показатели!$E$3</f>
        <v>4</v>
      </c>
      <c r="J306" s="9">
        <v>2</v>
      </c>
      <c r="K306" s="15" t="s">
        <v>176</v>
      </c>
      <c r="L306" s="17">
        <f t="shared" si="185"/>
        <v>0.69253189365436074</v>
      </c>
      <c r="M306" s="17">
        <f t="shared" si="185"/>
        <v>0.69295348299840276</v>
      </c>
      <c r="N306" s="17">
        <f t="shared" si="185"/>
        <v>0.69337577552533414</v>
      </c>
      <c r="O306" s="17">
        <f t="shared" si="185"/>
        <v>0.69613795027441705</v>
      </c>
      <c r="P306" s="17">
        <f t="shared" si="185"/>
        <v>0.69720837058932328</v>
      </c>
      <c r="Q306" s="17">
        <f t="shared" si="185"/>
        <v>0.70328709035474868</v>
      </c>
    </row>
    <row r="307" spans="1:17">
      <c r="A307" s="9">
        <v>3</v>
      </c>
      <c r="B307" s="15" t="s">
        <v>177</v>
      </c>
      <c r="C307" s="17">
        <f>C319/C331*1000+0.00001</f>
        <v>1.0000000000000001E-5</v>
      </c>
      <c r="D307" s="17">
        <f>D319/D331*1000+0.00001</f>
        <v>1.0000000000000001E-5</v>
      </c>
      <c r="E307" s="17">
        <f>E319/E331*1000+0.00001</f>
        <v>0.95289512440444679</v>
      </c>
      <c r="F307" s="17">
        <f>F319/F331*1000+0.00001</f>
        <v>2.452035586353944</v>
      </c>
      <c r="G307" s="17">
        <f>G319/G331*1000</f>
        <v>2.4585783003741311</v>
      </c>
      <c r="H307" s="17">
        <f>H319/H331*1000</f>
        <v>14.487249050461203</v>
      </c>
      <c r="I307" s="18">
        <f>Показатели!$E$4</f>
        <v>2</v>
      </c>
      <c r="J307" s="9">
        <v>3</v>
      </c>
      <c r="K307" s="15" t="s">
        <v>177</v>
      </c>
      <c r="L307" s="17">
        <f t="shared" si="185"/>
        <v>8.8737830999390996E-4</v>
      </c>
      <c r="M307" s="17">
        <f t="shared" si="185"/>
        <v>8.8737830999390996E-4</v>
      </c>
      <c r="N307" s="17">
        <f t="shared" si="185"/>
        <v>0.65257125501479107</v>
      </c>
      <c r="O307" s="17">
        <f t="shared" si="185"/>
        <v>1.1119709001611568</v>
      </c>
      <c r="P307" s="17">
        <f t="shared" si="185"/>
        <v>1.1133613352253375</v>
      </c>
      <c r="Q307" s="17">
        <f t="shared" si="185"/>
        <v>1.6425297082700172</v>
      </c>
    </row>
    <row r="308" spans="1:17">
      <c r="A308" s="9">
        <v>4</v>
      </c>
      <c r="B308" s="15" t="s">
        <v>178</v>
      </c>
      <c r="C308" s="17">
        <f t="shared" ref="C308:H308" si="187">C320/C331*1000</f>
        <v>33.861595351294241</v>
      </c>
      <c r="D308" s="17">
        <f t="shared" si="187"/>
        <v>33.580116340560551</v>
      </c>
      <c r="E308" s="17">
        <f t="shared" si="187"/>
        <v>33.615669666490206</v>
      </c>
      <c r="F308" s="17">
        <f t="shared" si="187"/>
        <v>34.061833688699359</v>
      </c>
      <c r="G308" s="17">
        <f t="shared" si="187"/>
        <v>34.58043826830572</v>
      </c>
      <c r="H308" s="17">
        <f t="shared" si="187"/>
        <v>36.082474226804123</v>
      </c>
      <c r="I308" s="18">
        <f>Показатели!$E$5</f>
        <v>30</v>
      </c>
      <c r="J308" s="9">
        <v>4</v>
      </c>
      <c r="K308" s="15" t="s">
        <v>178</v>
      </c>
      <c r="L308" s="17">
        <f t="shared" si="185"/>
        <v>1.0678582951011599</v>
      </c>
      <c r="M308" s="17">
        <f t="shared" si="185"/>
        <v>1.0633024181365729</v>
      </c>
      <c r="N308" s="17">
        <f t="shared" si="185"/>
        <v>1.0638809952369739</v>
      </c>
      <c r="O308" s="17">
        <f t="shared" si="185"/>
        <v>1.0710650571162024</v>
      </c>
      <c r="P308" s="17">
        <f t="shared" si="185"/>
        <v>1.0792409661703564</v>
      </c>
      <c r="Q308" s="17">
        <f t="shared" si="185"/>
        <v>1.1019147813888959</v>
      </c>
    </row>
    <row r="309" spans="1:17">
      <c r="A309" s="9">
        <v>5</v>
      </c>
      <c r="B309" s="15" t="s">
        <v>179</v>
      </c>
      <c r="C309" s="17">
        <f t="shared" ref="C309:H309" si="188">C321/C331*1000</f>
        <v>6.603275224511358</v>
      </c>
      <c r="D309" s="17">
        <f t="shared" si="188"/>
        <v>6.610259122157589</v>
      </c>
      <c r="E309" s="17">
        <f t="shared" si="188"/>
        <v>6.6172578083642142</v>
      </c>
      <c r="F309" s="17">
        <f t="shared" si="188"/>
        <v>6.6631130063965882</v>
      </c>
      <c r="G309" s="17">
        <f t="shared" si="188"/>
        <v>6.6809192944949229</v>
      </c>
      <c r="H309" s="17">
        <f t="shared" si="188"/>
        <v>6.7824199674443841</v>
      </c>
      <c r="I309" s="18">
        <f>Показатели!$E$6</f>
        <v>8</v>
      </c>
      <c r="J309" s="9">
        <v>5</v>
      </c>
      <c r="K309" s="15" t="s">
        <v>179</v>
      </c>
      <c r="L309" s="17">
        <f t="shared" si="185"/>
        <v>0.89541670771639925</v>
      </c>
      <c r="M309" s="17">
        <f t="shared" si="185"/>
        <v>0.89596180628284694</v>
      </c>
      <c r="N309" s="17">
        <f t="shared" si="185"/>
        <v>0.89650781403732405</v>
      </c>
      <c r="O309" s="17">
        <f t="shared" si="185"/>
        <v>0.90007919817518678</v>
      </c>
      <c r="P309" s="17">
        <f t="shared" si="185"/>
        <v>0.9014632098619102</v>
      </c>
      <c r="Q309" s="17">
        <f t="shared" si="185"/>
        <v>0.9093227572551229</v>
      </c>
    </row>
    <row r="310" spans="1:17">
      <c r="A310" s="9">
        <v>6</v>
      </c>
      <c r="B310" s="15" t="s">
        <v>180</v>
      </c>
      <c r="C310" s="17">
        <f t="shared" ref="C310:H310" si="189">(C322-C323)/C322*100</f>
        <v>47.435439882385531</v>
      </c>
      <c r="D310" s="17">
        <f t="shared" si="189"/>
        <v>-59.749811798247734</v>
      </c>
      <c r="E310" s="17">
        <f t="shared" si="189"/>
        <v>3.3152384645211384</v>
      </c>
      <c r="F310" s="17">
        <f t="shared" si="189"/>
        <v>6.3791256636895444</v>
      </c>
      <c r="G310" s="17">
        <f t="shared" si="189"/>
        <v>23.189012710451411</v>
      </c>
      <c r="H310" s="17">
        <f t="shared" si="189"/>
        <v>2.8767012966094927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190">(ATAN((C310+2.4)/10)+3.1415/2)/3.1415*1.75</f>
        <v>1.6397111920475467</v>
      </c>
      <c r="M310" s="17">
        <f t="shared" si="190"/>
        <v>9.6140832024980361E-2</v>
      </c>
      <c r="N310" s="17">
        <f t="shared" si="190"/>
        <v>1.1642348828634428</v>
      </c>
      <c r="O310" s="17">
        <f t="shared" si="190"/>
        <v>1.2763481226800044</v>
      </c>
      <c r="P310" s="17">
        <f t="shared" si="190"/>
        <v>1.5424969423799679</v>
      </c>
      <c r="Q310" s="17">
        <f t="shared" si="190"/>
        <v>1.1454731225788486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-11.11699311805188</v>
      </c>
      <c r="F311" s="17">
        <f>(F325-F324)/F331*1000</f>
        <v>-9.5948827292110881</v>
      </c>
      <c r="G311" s="17">
        <f>(G325-G324)/G331*1000</f>
        <v>-9.620523784072688</v>
      </c>
      <c r="H311" s="17">
        <f>(H325-H324)/H331*1000</f>
        <v>-11.394465545306565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191">(ATAN(E311/10)+3.1415/2)/3.1415*1.75</f>
        <v>0.40804865257009471</v>
      </c>
      <c r="O311" s="17">
        <f t="shared" si="191"/>
        <v>0.44900244834267788</v>
      </c>
      <c r="P311" s="17">
        <f t="shared" si="191"/>
        <v>0.44825970336946985</v>
      </c>
      <c r="Q311" s="17">
        <f t="shared" si="191"/>
        <v>0.40122996366483848</v>
      </c>
    </row>
    <row r="312" spans="1:17">
      <c r="A312" s="9">
        <v>8</v>
      </c>
      <c r="B312" s="15" t="s">
        <v>182</v>
      </c>
      <c r="C312" s="17">
        <f t="shared" ref="C312:H312" si="192">(C326-C327)/C331*1000</f>
        <v>-0.52826201796090866</v>
      </c>
      <c r="D312" s="17">
        <f t="shared" si="192"/>
        <v>7.9323109465891068</v>
      </c>
      <c r="E312" s="17">
        <f t="shared" si="192"/>
        <v>4.2350449973530973</v>
      </c>
      <c r="F312" s="17">
        <f t="shared" si="192"/>
        <v>6.9296375266524519</v>
      </c>
      <c r="G312" s="17">
        <f t="shared" si="192"/>
        <v>-5.344735435595938</v>
      </c>
      <c r="H312" s="17">
        <f t="shared" si="192"/>
        <v>-1.0851871947911014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0.84560003072597467</v>
      </c>
      <c r="M312" s="17">
        <f>(ATAN(D312/10)+3.1415/2)/3.1415*1.75</f>
        <v>1.2485635348188948</v>
      </c>
      <c r="N312" s="17">
        <f t="shared" si="191"/>
        <v>1.0981595452404802</v>
      </c>
      <c r="O312" s="17">
        <f t="shared" si="191"/>
        <v>1.2125709191269136</v>
      </c>
      <c r="P312" s="17">
        <f t="shared" si="191"/>
        <v>0.60157072337668571</v>
      </c>
      <c r="Q312" s="17">
        <f t="shared" si="191"/>
        <v>0.81478433503560099</v>
      </c>
    </row>
    <row r="313" spans="1:17">
      <c r="A313" s="9">
        <v>9</v>
      </c>
      <c r="B313" s="15" t="s">
        <v>183</v>
      </c>
      <c r="C313" s="17">
        <f t="shared" ref="C313:H313" si="193">C328/C331*1000</f>
        <v>1.0565240359218173</v>
      </c>
      <c r="D313" s="17">
        <f t="shared" si="193"/>
        <v>1.0576414595452142</v>
      </c>
      <c r="E313" s="17">
        <f t="shared" si="193"/>
        <v>1.0587612493382743</v>
      </c>
      <c r="F313" s="17">
        <f t="shared" si="193"/>
        <v>1.0660980810234542</v>
      </c>
      <c r="G313" s="17">
        <f t="shared" si="193"/>
        <v>1.0689470871191875</v>
      </c>
      <c r="H313" s="17">
        <f t="shared" si="193"/>
        <v>0.54259359739555069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194">IF(C313/$I313&gt;1,2^((1-$I313/C313)/LN(10/3)),2^(-LOG($I313/C313,10/3)))</f>
        <v>0.8172766461128006</v>
      </c>
      <c r="M313" s="17">
        <f t="shared" si="194"/>
        <v>0.81777417572593847</v>
      </c>
      <c r="N313" s="17">
        <f t="shared" si="194"/>
        <v>0.81827253518526655</v>
      </c>
      <c r="O313" s="17">
        <f t="shared" si="194"/>
        <v>0.82153225641340477</v>
      </c>
      <c r="P313" s="17">
        <f t="shared" si="194"/>
        <v>0.82279548996685359</v>
      </c>
      <c r="Q313" s="17">
        <f t="shared" si="194"/>
        <v>0.55687019887630484</v>
      </c>
    </row>
    <row r="314" spans="1:17">
      <c r="A314" s="9">
        <v>10</v>
      </c>
      <c r="B314" s="15" t="s">
        <v>184</v>
      </c>
      <c r="C314" s="17">
        <f t="shared" ref="C314:H314" si="195">C329/C331*100</f>
        <v>5.2826201796090863E-2</v>
      </c>
      <c r="D314" s="17">
        <f t="shared" si="195"/>
        <v>5.2882072977260705E-2</v>
      </c>
      <c r="E314" s="17">
        <f t="shared" si="195"/>
        <v>5.2938062466913717E-2</v>
      </c>
      <c r="F314" s="17">
        <f t="shared" si="195"/>
        <v>5.3304904051172705E-2</v>
      </c>
      <c r="G314" s="17">
        <f t="shared" si="195"/>
        <v>5.3447354355959376E-2</v>
      </c>
      <c r="H314" s="17">
        <f t="shared" si="195"/>
        <v>5.4259359739555077E-2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194"/>
        <v>1.0312800940740743</v>
      </c>
      <c r="M314" s="17">
        <f t="shared" si="194"/>
        <v>1.0318739901288223</v>
      </c>
      <c r="N314" s="17">
        <f t="shared" si="194"/>
        <v>1.0324682281978554</v>
      </c>
      <c r="O314" s="17">
        <f t="shared" si="194"/>
        <v>1.0363391258580894</v>
      </c>
      <c r="P314" s="17">
        <f t="shared" si="194"/>
        <v>1.0378317939978312</v>
      </c>
      <c r="Q314" s="17">
        <f t="shared" si="194"/>
        <v>1.046230554174558</v>
      </c>
    </row>
    <row r="315" spans="1:17">
      <c r="A315" s="9">
        <v>11</v>
      </c>
      <c r="B315" s="15" t="s">
        <v>185</v>
      </c>
      <c r="C315" s="17">
        <f t="shared" ref="C315:H315" si="196">C330/C331*1000</f>
        <v>3.1695721077654517</v>
      </c>
      <c r="D315" s="17">
        <f t="shared" si="196"/>
        <v>3.1729243786356425</v>
      </c>
      <c r="E315" s="17">
        <f t="shared" si="196"/>
        <v>3.7056643726839598</v>
      </c>
      <c r="F315" s="17">
        <f t="shared" si="196"/>
        <v>3.1982942430703623</v>
      </c>
      <c r="G315" s="17">
        <f t="shared" si="196"/>
        <v>3.206841261357563</v>
      </c>
      <c r="H315" s="17">
        <f t="shared" si="196"/>
        <v>3.2555615843733041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194"/>
        <v>0.76917602720676803</v>
      </c>
      <c r="M315" s="17">
        <f t="shared" si="194"/>
        <v>0.76964427483512154</v>
      </c>
      <c r="N315" s="17">
        <f t="shared" si="194"/>
        <v>0.841583101876892</v>
      </c>
      <c r="O315" s="17">
        <f t="shared" si="194"/>
        <v>0.77318117459465396</v>
      </c>
      <c r="P315" s="17">
        <f t="shared" si="194"/>
        <v>0.77437006084351168</v>
      </c>
      <c r="Q315" s="17">
        <f t="shared" si="194"/>
        <v>0.78112152682293523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3</v>
      </c>
      <c r="D317" s="17">
        <v>3</v>
      </c>
      <c r="E317" s="17">
        <v>3</v>
      </c>
      <c r="F317" s="17">
        <v>3</v>
      </c>
      <c r="G317" s="17">
        <v>3</v>
      </c>
      <c r="H317" s="17">
        <v>3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4</v>
      </c>
      <c r="D318" s="17">
        <v>4</v>
      </c>
      <c r="E318" s="17">
        <v>4</v>
      </c>
      <c r="F318" s="17">
        <v>4</v>
      </c>
      <c r="G318" s="17">
        <v>4</v>
      </c>
      <c r="H318" s="17">
        <v>4</v>
      </c>
      <c r="K318" s="15" t="s">
        <v>187</v>
      </c>
      <c r="L318" s="17">
        <f t="shared" ref="L318:L323" si="197">L305</f>
        <v>0.51608087092772637</v>
      </c>
      <c r="M318" s="17">
        <f t="shared" ref="M318:M323" si="198">N305</f>
        <v>0.51670973913570728</v>
      </c>
      <c r="N318" s="17">
        <f t="shared" ref="N318:N328" si="199">P305</f>
        <v>0.51956582275678032</v>
      </c>
      <c r="O318" s="17">
        <f>Q305</f>
        <v>0.52409573830205913</v>
      </c>
    </row>
    <row r="319" spans="1:17">
      <c r="A319" s="9">
        <v>3</v>
      </c>
      <c r="B319" s="10" t="s">
        <v>189</v>
      </c>
      <c r="C319" s="17">
        <v>0</v>
      </c>
      <c r="D319" s="17">
        <v>0</v>
      </c>
      <c r="E319" s="17">
        <v>1.8</v>
      </c>
      <c r="F319" s="17">
        <v>4.5999999999999996</v>
      </c>
      <c r="G319" s="17">
        <v>4.5999999999999996</v>
      </c>
      <c r="H319" s="17">
        <v>26.7</v>
      </c>
      <c r="K319" s="15" t="s">
        <v>190</v>
      </c>
      <c r="L319" s="17">
        <f t="shared" si="197"/>
        <v>0.69253189365436074</v>
      </c>
      <c r="M319" s="17">
        <f t="shared" si="198"/>
        <v>0.69337577552533414</v>
      </c>
      <c r="N319" s="17">
        <f t="shared" si="199"/>
        <v>0.69720837058932328</v>
      </c>
      <c r="O319" s="17">
        <f t="shared" ref="O319:O328" si="200">Q306</f>
        <v>0.70328709035474868</v>
      </c>
    </row>
    <row r="320" spans="1:17">
      <c r="A320" s="9">
        <v>4</v>
      </c>
      <c r="B320" s="10" t="s">
        <v>191</v>
      </c>
      <c r="C320" s="17">
        <v>64.099999999999994</v>
      </c>
      <c r="D320" s="17">
        <v>63.5</v>
      </c>
      <c r="E320" s="17">
        <v>63.5</v>
      </c>
      <c r="F320" s="17">
        <v>63.9</v>
      </c>
      <c r="G320" s="17">
        <v>64.7</v>
      </c>
      <c r="H320" s="17">
        <v>66.5</v>
      </c>
      <c r="K320" s="15" t="s">
        <v>192</v>
      </c>
      <c r="L320" s="17">
        <f t="shared" si="197"/>
        <v>8.8737830999390996E-4</v>
      </c>
      <c r="M320" s="17">
        <f t="shared" si="198"/>
        <v>0.65257125501479107</v>
      </c>
      <c r="N320" s="17">
        <f t="shared" si="199"/>
        <v>1.1133613352253375</v>
      </c>
      <c r="O320" s="17">
        <f t="shared" si="200"/>
        <v>1.6425297082700172</v>
      </c>
    </row>
    <row r="321" spans="1:17">
      <c r="A321" s="9">
        <v>5</v>
      </c>
      <c r="B321" s="10" t="s">
        <v>193</v>
      </c>
      <c r="C321" s="17">
        <v>12.5</v>
      </c>
      <c r="D321" s="17">
        <v>12.5</v>
      </c>
      <c r="E321" s="17">
        <v>12.5</v>
      </c>
      <c r="F321" s="17">
        <v>12.5</v>
      </c>
      <c r="G321" s="17">
        <v>12.5</v>
      </c>
      <c r="H321" s="17">
        <v>12.5</v>
      </c>
      <c r="K321" s="15" t="s">
        <v>194</v>
      </c>
      <c r="L321" s="17">
        <f t="shared" si="197"/>
        <v>1.0678582951011599</v>
      </c>
      <c r="M321" s="17">
        <f t="shared" si="198"/>
        <v>1.0638809952369739</v>
      </c>
      <c r="N321" s="17">
        <f t="shared" si="199"/>
        <v>1.0792409661703564</v>
      </c>
      <c r="O321" s="17">
        <f t="shared" si="200"/>
        <v>1.1019147813888959</v>
      </c>
    </row>
    <row r="322" spans="1:17">
      <c r="A322" s="9">
        <v>6</v>
      </c>
      <c r="B322" s="10" t="s">
        <v>195</v>
      </c>
      <c r="C322" s="17">
        <v>37546.400000000001</v>
      </c>
      <c r="D322" s="17">
        <v>31216.5</v>
      </c>
      <c r="E322" s="17">
        <v>11347.6</v>
      </c>
      <c r="F322" s="17">
        <v>12976.7</v>
      </c>
      <c r="G322" s="17">
        <v>12894.9</v>
      </c>
      <c r="H322" s="17">
        <v>12417</v>
      </c>
      <c r="K322" s="15" t="s">
        <v>196</v>
      </c>
      <c r="L322" s="17">
        <f t="shared" si="197"/>
        <v>0.89541670771639925</v>
      </c>
      <c r="M322" s="17">
        <f t="shared" si="198"/>
        <v>0.89650781403732405</v>
      </c>
      <c r="N322" s="17">
        <f t="shared" si="199"/>
        <v>0.9014632098619102</v>
      </c>
      <c r="O322" s="17">
        <f t="shared" si="200"/>
        <v>0.9093227572551229</v>
      </c>
    </row>
    <row r="323" spans="1:17">
      <c r="A323" s="9">
        <v>7</v>
      </c>
      <c r="B323" s="10" t="s">
        <v>197</v>
      </c>
      <c r="C323" s="17">
        <v>19736.099999999999</v>
      </c>
      <c r="D323" s="17">
        <v>49868.3</v>
      </c>
      <c r="E323" s="17">
        <v>10971.4</v>
      </c>
      <c r="F323" s="17">
        <v>12148.9</v>
      </c>
      <c r="G323" s="17">
        <v>9904.7000000000007</v>
      </c>
      <c r="H323" s="17">
        <v>12059.8</v>
      </c>
      <c r="K323" s="15" t="s">
        <v>198</v>
      </c>
      <c r="L323" s="17">
        <f t="shared" si="197"/>
        <v>1.6397111920475467</v>
      </c>
      <c r="M323" s="17">
        <f t="shared" si="198"/>
        <v>1.1642348828634428</v>
      </c>
      <c r="N323" s="17">
        <f t="shared" si="199"/>
        <v>1.5424969423799679</v>
      </c>
      <c r="O323" s="17">
        <f t="shared" si="200"/>
        <v>1.1454731225788486</v>
      </c>
    </row>
    <row r="324" spans="1:17">
      <c r="A324" s="9">
        <v>8</v>
      </c>
      <c r="B324" s="10" t="s">
        <v>199</v>
      </c>
      <c r="C324" s="17"/>
      <c r="D324" s="17"/>
      <c r="E324" s="17">
        <v>37</v>
      </c>
      <c r="F324" s="17">
        <v>38</v>
      </c>
      <c r="G324" s="17">
        <v>32</v>
      </c>
      <c r="H324" s="17">
        <v>33</v>
      </c>
      <c r="K324" s="15" t="s">
        <v>200</v>
      </c>
      <c r="L324" s="17">
        <f>N311</f>
        <v>0.40804865257009471</v>
      </c>
      <c r="M324" s="17">
        <f>O311</f>
        <v>0.44900244834267788</v>
      </c>
      <c r="N324" s="17">
        <f t="shared" si="199"/>
        <v>0.44825970336946985</v>
      </c>
      <c r="O324" s="17">
        <f t="shared" si="200"/>
        <v>0.40122996366483848</v>
      </c>
    </row>
    <row r="325" spans="1:17">
      <c r="A325" s="9">
        <v>9</v>
      </c>
      <c r="B325" s="10" t="s">
        <v>201</v>
      </c>
      <c r="C325" s="17"/>
      <c r="D325" s="17"/>
      <c r="E325" s="17">
        <v>16</v>
      </c>
      <c r="F325" s="17">
        <v>20</v>
      </c>
      <c r="G325" s="17">
        <v>14</v>
      </c>
      <c r="H325" s="17">
        <v>12</v>
      </c>
      <c r="K325" s="15" t="s">
        <v>202</v>
      </c>
      <c r="L325" s="17">
        <f>L312</f>
        <v>0.84560003072597467</v>
      </c>
      <c r="M325" s="17">
        <f>N312</f>
        <v>1.0981595452404802</v>
      </c>
      <c r="N325" s="17">
        <f t="shared" si="199"/>
        <v>0.60157072337668571</v>
      </c>
      <c r="O325" s="17">
        <f t="shared" si="200"/>
        <v>0.81478433503560099</v>
      </c>
    </row>
    <row r="326" spans="1:17">
      <c r="A326" s="9">
        <v>10</v>
      </c>
      <c r="B326" s="10" t="s">
        <v>203</v>
      </c>
      <c r="C326" s="17">
        <v>54</v>
      </c>
      <c r="D326" s="17">
        <v>78</v>
      </c>
      <c r="E326" s="17">
        <v>74</v>
      </c>
      <c r="F326" s="17">
        <v>73</v>
      </c>
      <c r="G326" s="17">
        <v>41</v>
      </c>
      <c r="H326" s="17">
        <v>46</v>
      </c>
      <c r="K326" s="15" t="s">
        <v>204</v>
      </c>
      <c r="L326" s="17">
        <f>L313</f>
        <v>0.8172766461128006</v>
      </c>
      <c r="M326" s="17">
        <f>N313</f>
        <v>0.81827253518526655</v>
      </c>
      <c r="N326" s="17">
        <f t="shared" si="199"/>
        <v>0.82279548996685359</v>
      </c>
      <c r="O326" s="17">
        <f t="shared" si="200"/>
        <v>0.55687019887630484</v>
      </c>
    </row>
    <row r="327" spans="1:17">
      <c r="A327" s="9">
        <v>11</v>
      </c>
      <c r="B327" s="10" t="s">
        <v>205</v>
      </c>
      <c r="C327" s="17">
        <v>55</v>
      </c>
      <c r="D327" s="17">
        <v>63</v>
      </c>
      <c r="E327" s="17">
        <v>66</v>
      </c>
      <c r="F327" s="17">
        <v>60</v>
      </c>
      <c r="G327" s="17">
        <v>51</v>
      </c>
      <c r="H327" s="17">
        <v>48</v>
      </c>
      <c r="K327" s="15" t="s">
        <v>206</v>
      </c>
      <c r="L327" s="17">
        <f>L314</f>
        <v>1.0312800940740743</v>
      </c>
      <c r="M327" s="17">
        <f>N314</f>
        <v>1.0324682281978554</v>
      </c>
      <c r="N327" s="17">
        <f t="shared" si="199"/>
        <v>1.0378317939978312</v>
      </c>
      <c r="O327" s="17">
        <f t="shared" si="200"/>
        <v>1.046230554174558</v>
      </c>
    </row>
    <row r="328" spans="1:17">
      <c r="A328" s="9">
        <v>12</v>
      </c>
      <c r="B328" s="10" t="s">
        <v>207</v>
      </c>
      <c r="C328" s="17">
        <v>2</v>
      </c>
      <c r="D328" s="17">
        <v>2</v>
      </c>
      <c r="E328" s="17">
        <v>2</v>
      </c>
      <c r="F328" s="17">
        <v>2</v>
      </c>
      <c r="G328" s="17">
        <v>2</v>
      </c>
      <c r="H328" s="17">
        <v>1</v>
      </c>
      <c r="K328" s="15" t="s">
        <v>208</v>
      </c>
      <c r="L328" s="17">
        <f>L315</f>
        <v>0.76917602720676803</v>
      </c>
      <c r="M328" s="17">
        <f>N315</f>
        <v>0.841583101876892</v>
      </c>
      <c r="N328" s="17">
        <f t="shared" si="199"/>
        <v>0.77437006084351168</v>
      </c>
      <c r="O328" s="17">
        <f t="shared" si="200"/>
        <v>0.78112152682293523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7">
      <c r="A330" s="9">
        <v>14</v>
      </c>
      <c r="B330" s="10" t="s">
        <v>211</v>
      </c>
      <c r="C330" s="17">
        <v>6</v>
      </c>
      <c r="D330" s="17">
        <v>6</v>
      </c>
      <c r="E330" s="17">
        <v>7</v>
      </c>
      <c r="F330" s="17">
        <v>6</v>
      </c>
      <c r="G330" s="21">
        <v>6</v>
      </c>
      <c r="H330" s="21">
        <v>6</v>
      </c>
    </row>
    <row r="331" spans="1:17">
      <c r="A331" s="9">
        <v>15</v>
      </c>
      <c r="B331" s="10" t="s">
        <v>213</v>
      </c>
      <c r="C331" s="17">
        <v>1893</v>
      </c>
      <c r="D331" s="17">
        <v>1891</v>
      </c>
      <c r="E331" s="17">
        <v>1889</v>
      </c>
      <c r="F331" s="17">
        <v>1876</v>
      </c>
      <c r="G331" s="17">
        <v>1871</v>
      </c>
      <c r="H331" s="17">
        <v>1843</v>
      </c>
    </row>
    <row r="333" spans="1:17" ht="16">
      <c r="A333" s="20" t="s">
        <v>422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H335" si="201">C347/C361*1000</f>
        <v>4.1817674937273486</v>
      </c>
      <c r="D335" s="17">
        <f t="shared" si="201"/>
        <v>4.4605519933091724</v>
      </c>
      <c r="E335" s="17">
        <f t="shared" si="201"/>
        <v>5.015324602953469</v>
      </c>
      <c r="F335" s="17">
        <f t="shared" si="201"/>
        <v>5.3370786516853936</v>
      </c>
      <c r="G335" s="17">
        <f t="shared" si="201"/>
        <v>5.3251121076233181</v>
      </c>
      <c r="H335" s="17">
        <f t="shared" si="201"/>
        <v>5.3824362606232299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202">IF(C335/$I335&gt;1,2^((1-$I335/C335)/LN(10/3)),2^(-LOG($I335/C335,10/3)))</f>
        <v>0.90223269542733775</v>
      </c>
      <c r="M335" s="17">
        <f t="shared" si="202"/>
        <v>0.93638654315639924</v>
      </c>
      <c r="N335" s="17">
        <f t="shared" si="202"/>
        <v>1.0017606823696259</v>
      </c>
      <c r="O335" s="17">
        <f t="shared" si="202"/>
        <v>1.0370301998059199</v>
      </c>
      <c r="P335" s="17">
        <f t="shared" si="202"/>
        <v>1.0357740442755408</v>
      </c>
      <c r="Q335" s="17">
        <f t="shared" si="202"/>
        <v>1.0417543661631323</v>
      </c>
    </row>
    <row r="336" spans="1:17">
      <c r="A336" s="9">
        <v>2</v>
      </c>
      <c r="B336" s="15" t="s">
        <v>176</v>
      </c>
      <c r="C336" s="17">
        <f t="shared" ref="C336:H336" si="203">C348/C361*1000</f>
        <v>1.9514914970727628</v>
      </c>
      <c r="D336" s="17">
        <f t="shared" si="203"/>
        <v>1.9514914970727628</v>
      </c>
      <c r="E336" s="17">
        <f t="shared" si="203"/>
        <v>1.9504040122596824</v>
      </c>
      <c r="F336" s="17">
        <f t="shared" si="203"/>
        <v>1.9662921348314608</v>
      </c>
      <c r="G336" s="17">
        <f t="shared" si="203"/>
        <v>1.9618834080717489</v>
      </c>
      <c r="H336" s="17">
        <f t="shared" si="203"/>
        <v>1.9830028328611899</v>
      </c>
      <c r="I336" s="18">
        <f>Показатели!$E$3</f>
        <v>4</v>
      </c>
      <c r="J336" s="9">
        <v>2</v>
      </c>
      <c r="K336" s="15" t="s">
        <v>176</v>
      </c>
      <c r="L336" s="17">
        <f t="shared" si="202"/>
        <v>0.66153520908387831</v>
      </c>
      <c r="M336" s="17">
        <f t="shared" si="202"/>
        <v>0.66153520908387831</v>
      </c>
      <c r="N336" s="17">
        <f t="shared" si="202"/>
        <v>0.66132294836200445</v>
      </c>
      <c r="O336" s="17">
        <f t="shared" si="202"/>
        <v>0.66441909918321151</v>
      </c>
      <c r="P336" s="17">
        <f t="shared" si="202"/>
        <v>0.66356102906497694</v>
      </c>
      <c r="Q336" s="17">
        <f t="shared" si="202"/>
        <v>0.66766411555474992</v>
      </c>
    </row>
    <row r="337" spans="1:17">
      <c r="A337" s="9">
        <v>3</v>
      </c>
      <c r="B337" s="15" t="s">
        <v>177</v>
      </c>
      <c r="C337" s="17">
        <f>C349/C361*1000+0.00001</f>
        <v>1.0000000000000001E-5</v>
      </c>
      <c r="D337" s="17">
        <f>D349/D361*1000+0.00001</f>
        <v>1.0000000000000001E-5</v>
      </c>
      <c r="E337" s="17">
        <f>E349/E361*1000+0.00001</f>
        <v>1.1145265784341043</v>
      </c>
      <c r="F337" s="17">
        <f>F349/F361*1000+0.00001</f>
        <v>0.95506617977528074</v>
      </c>
      <c r="G337" s="17">
        <f>G349/G361*1000</f>
        <v>0.42040358744394624</v>
      </c>
      <c r="H337" s="17">
        <f>H349/H361*1000</f>
        <v>8.4702549575070822</v>
      </c>
      <c r="I337" s="18">
        <f>Показатели!$E$4</f>
        <v>2</v>
      </c>
      <c r="J337" s="9">
        <v>3</v>
      </c>
      <c r="K337" s="15" t="s">
        <v>177</v>
      </c>
      <c r="L337" s="17">
        <f t="shared" si="202"/>
        <v>8.8737830999390996E-4</v>
      </c>
      <c r="M337" s="17">
        <f t="shared" si="202"/>
        <v>8.8737830999390996E-4</v>
      </c>
      <c r="N337" s="17">
        <f t="shared" si="202"/>
        <v>0.71417191209126907</v>
      </c>
      <c r="O337" s="17">
        <f t="shared" si="202"/>
        <v>0.6534268195686872</v>
      </c>
      <c r="P337" s="17">
        <f t="shared" si="202"/>
        <v>0.40740890051632839</v>
      </c>
      <c r="Q337" s="17">
        <f t="shared" si="202"/>
        <v>1.5523628628422983</v>
      </c>
    </row>
    <row r="338" spans="1:17">
      <c r="A338" s="9">
        <v>4</v>
      </c>
      <c r="B338" s="15" t="s">
        <v>178</v>
      </c>
      <c r="C338" s="17">
        <f t="shared" ref="C338:H338" si="204">C350/C361*1000</f>
        <v>34.290493448564263</v>
      </c>
      <c r="D338" s="17">
        <f t="shared" si="204"/>
        <v>34.346250348480631</v>
      </c>
      <c r="E338" s="17">
        <f t="shared" si="204"/>
        <v>34.382836444692117</v>
      </c>
      <c r="F338" s="17">
        <f t="shared" si="204"/>
        <v>34.747191011235955</v>
      </c>
      <c r="G338" s="17">
        <f t="shared" si="204"/>
        <v>34.669282511210767</v>
      </c>
      <c r="H338" s="17">
        <f t="shared" si="204"/>
        <v>35.325779036827193</v>
      </c>
      <c r="I338" s="18">
        <f>Показатели!$E$5</f>
        <v>30</v>
      </c>
      <c r="J338" s="9">
        <v>4</v>
      </c>
      <c r="K338" s="15" t="s">
        <v>178</v>
      </c>
      <c r="L338" s="17">
        <f t="shared" si="202"/>
        <v>1.0746927316063981</v>
      </c>
      <c r="M338" s="17">
        <f t="shared" si="202"/>
        <v>1.0755718299652588</v>
      </c>
      <c r="N338" s="17">
        <f t="shared" si="202"/>
        <v>1.0761475093738835</v>
      </c>
      <c r="O338" s="17">
        <f t="shared" si="202"/>
        <v>1.0818309189140367</v>
      </c>
      <c r="P338" s="17">
        <f t="shared" si="202"/>
        <v>1.080623196333599</v>
      </c>
      <c r="Q338" s="17">
        <f t="shared" si="202"/>
        <v>1.0906742616414025</v>
      </c>
    </row>
    <row r="339" spans="1:17">
      <c r="A339" s="9">
        <v>5</v>
      </c>
      <c r="B339" s="15" t="s">
        <v>179</v>
      </c>
      <c r="C339" s="17">
        <f t="shared" ref="C339:H339" si="205">C351/C361*1000</f>
        <v>4.2932812935600788</v>
      </c>
      <c r="D339" s="17">
        <f t="shared" si="205"/>
        <v>4.4047950933928082</v>
      </c>
      <c r="E339" s="17">
        <f t="shared" si="205"/>
        <v>5.3496795764837</v>
      </c>
      <c r="F339" s="17">
        <f t="shared" si="205"/>
        <v>5.393258426966292</v>
      </c>
      <c r="G339" s="17">
        <f t="shared" si="205"/>
        <v>5.4652466367713002</v>
      </c>
      <c r="H339" s="17">
        <f t="shared" si="205"/>
        <v>5.8923512747875355</v>
      </c>
      <c r="I339" s="18">
        <f>Показатели!$E$6</f>
        <v>8</v>
      </c>
      <c r="J339" s="9">
        <v>5</v>
      </c>
      <c r="K339" s="15" t="s">
        <v>179</v>
      </c>
      <c r="L339" s="17">
        <f t="shared" si="202"/>
        <v>0.69884911808563832</v>
      </c>
      <c r="M339" s="17">
        <f t="shared" si="202"/>
        <v>0.70924259926194766</v>
      </c>
      <c r="N339" s="17">
        <f t="shared" si="202"/>
        <v>0.79320689998716654</v>
      </c>
      <c r="O339" s="17">
        <f t="shared" si="202"/>
        <v>0.79692049891922434</v>
      </c>
      <c r="P339" s="17">
        <f t="shared" si="202"/>
        <v>0.8030272493666526</v>
      </c>
      <c r="Q339" s="17">
        <f t="shared" si="202"/>
        <v>0.83857912733471107</v>
      </c>
    </row>
    <row r="340" spans="1:17">
      <c r="A340" s="9">
        <v>6</v>
      </c>
      <c r="B340" s="15" t="s">
        <v>180</v>
      </c>
      <c r="C340" s="17">
        <f t="shared" ref="C340:H340" si="206">(C352-C353)/C352*100</f>
        <v>5.7556548047831724</v>
      </c>
      <c r="D340" s="17">
        <f t="shared" si="206"/>
        <v>0.62305295950155759</v>
      </c>
      <c r="E340" s="17">
        <f t="shared" si="206"/>
        <v>5.6596411295181746</v>
      </c>
      <c r="F340" s="17">
        <f t="shared" si="206"/>
        <v>1.9112609611489102</v>
      </c>
      <c r="G340" s="17">
        <f t="shared" si="206"/>
        <v>1.4845661145450133</v>
      </c>
      <c r="H340" s="17">
        <f t="shared" si="206"/>
        <v>14.022125377137105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207">(ATAN((C340+2.4)/10)+3.1415/2)/3.1415*1.75</f>
        <v>1.2561174609990704</v>
      </c>
      <c r="M340" s="17">
        <f t="shared" si="207"/>
        <v>1.0385359545462609</v>
      </c>
      <c r="N340" s="17">
        <f t="shared" si="207"/>
        <v>1.2528902767316239</v>
      </c>
      <c r="O340" s="17">
        <f t="shared" si="207"/>
        <v>1.1017496653382792</v>
      </c>
      <c r="P340" s="17">
        <f t="shared" si="207"/>
        <v>1.0813990295808968</v>
      </c>
      <c r="Q340" s="17">
        <f t="shared" si="207"/>
        <v>1.4453352055028923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-11.702424073558095</v>
      </c>
      <c r="F341" s="17">
        <f>(F355-F354)/F361*1000</f>
        <v>-10.112359550561797</v>
      </c>
      <c r="G341" s="17">
        <f>(G355-G354)/G361*1000</f>
        <v>-6.1659192825112106</v>
      </c>
      <c r="H341" s="17">
        <f>(H355-H354)/H361*1000</f>
        <v>-12.181303116147308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208">(ATAN(E341/10)+3.1415/2)/3.1415*1.75</f>
        <v>0.3938785057432892</v>
      </c>
      <c r="O341" s="17">
        <f t="shared" si="208"/>
        <v>0.43437506905883105</v>
      </c>
      <c r="P341" s="17">
        <f t="shared" si="208"/>
        <v>0.5672082279350299</v>
      </c>
      <c r="Q341" s="17">
        <f t="shared" si="208"/>
        <v>0.38288167022838976</v>
      </c>
    </row>
    <row r="342" spans="1:17">
      <c r="A342" s="9">
        <v>8</v>
      </c>
      <c r="B342" s="15" t="s">
        <v>182</v>
      </c>
      <c r="C342" s="17">
        <f t="shared" ref="C342:H342" si="209">(C356-C357)/C361*1000</f>
        <v>8.3635349874546971</v>
      </c>
      <c r="D342" s="17">
        <f t="shared" si="209"/>
        <v>13.102871480345692</v>
      </c>
      <c r="E342" s="17">
        <f t="shared" si="209"/>
        <v>3.6221788799108388</v>
      </c>
      <c r="F342" s="17">
        <f t="shared" si="209"/>
        <v>12.359550561797754</v>
      </c>
      <c r="G342" s="17">
        <f t="shared" si="209"/>
        <v>-4.4843049327354256</v>
      </c>
      <c r="H342" s="17">
        <f t="shared" si="209"/>
        <v>-13.031161473087819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1.263001445533102</v>
      </c>
      <c r="M342" s="17">
        <f>(ATAN(D342/10)+3.1415/2)/3.1415*1.75</f>
        <v>1.3868845996786954</v>
      </c>
      <c r="N342" s="17">
        <f t="shared" si="208"/>
        <v>1.0685877234495229</v>
      </c>
      <c r="O342" s="17">
        <f t="shared" si="208"/>
        <v>1.3710812301137205</v>
      </c>
      <c r="P342" s="17">
        <f t="shared" si="208"/>
        <v>0.6401730306316179</v>
      </c>
      <c r="Q342" s="17">
        <f t="shared" si="208"/>
        <v>0.36459082917905139</v>
      </c>
    </row>
    <row r="343" spans="1:17">
      <c r="A343" s="9">
        <v>9</v>
      </c>
      <c r="B343" s="15" t="s">
        <v>183</v>
      </c>
      <c r="C343" s="17">
        <f t="shared" ref="C343:H343" si="210">C358/C361*1000</f>
        <v>1.1151379983272931</v>
      </c>
      <c r="D343" s="17">
        <f t="shared" si="210"/>
        <v>1.1151379983272931</v>
      </c>
      <c r="E343" s="17">
        <f t="shared" si="210"/>
        <v>0.83588743382557806</v>
      </c>
      <c r="F343" s="17">
        <f t="shared" si="210"/>
        <v>0.84269662921348321</v>
      </c>
      <c r="G343" s="17">
        <f t="shared" si="210"/>
        <v>0.84080717488789247</v>
      </c>
      <c r="H343" s="17">
        <f t="shared" si="210"/>
        <v>0.84985835694050993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211">IF(C343/$I343&gt;1,2^((1-$I343/C343)/LN(10/3)),2^(-LOG($I343/C343,10/3)))</f>
        <v>0.84308080723665069</v>
      </c>
      <c r="M343" s="17">
        <f t="shared" si="211"/>
        <v>0.84308080723665069</v>
      </c>
      <c r="N343" s="17">
        <f t="shared" si="211"/>
        <v>0.71416822297836713</v>
      </c>
      <c r="O343" s="17">
        <f t="shared" si="211"/>
        <v>0.71751178233243351</v>
      </c>
      <c r="P343" s="17">
        <f t="shared" si="211"/>
        <v>0.7165851451832943</v>
      </c>
      <c r="Q343" s="17">
        <f t="shared" si="211"/>
        <v>0.72101610284835882</v>
      </c>
    </row>
    <row r="344" spans="1:17">
      <c r="A344" s="9">
        <v>10</v>
      </c>
      <c r="B344" s="15" t="s">
        <v>184</v>
      </c>
      <c r="C344" s="17">
        <f t="shared" ref="C344:H344" si="212">C359/C361*100</f>
        <v>2.7878449958182325E-2</v>
      </c>
      <c r="D344" s="17">
        <f t="shared" si="212"/>
        <v>2.7878449958182325E-2</v>
      </c>
      <c r="E344" s="17">
        <f t="shared" si="212"/>
        <v>2.7862914460852609E-2</v>
      </c>
      <c r="F344" s="17">
        <f t="shared" si="212"/>
        <v>2.8089887640449441E-2</v>
      </c>
      <c r="G344" s="17">
        <f t="shared" si="212"/>
        <v>2.8026905829596414E-2</v>
      </c>
      <c r="H344" s="17">
        <f t="shared" si="212"/>
        <v>2.8328611898016994E-2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211"/>
        <v>0.71439744512002146</v>
      </c>
      <c r="M344" s="17">
        <f t="shared" si="211"/>
        <v>0.71439744512002146</v>
      </c>
      <c r="N344" s="17">
        <f t="shared" si="211"/>
        <v>0.71416822297836724</v>
      </c>
      <c r="O344" s="17">
        <f t="shared" si="211"/>
        <v>0.7175117823324334</v>
      </c>
      <c r="P344" s="17">
        <f t="shared" si="211"/>
        <v>0.7165851451832943</v>
      </c>
      <c r="Q344" s="17">
        <f t="shared" si="211"/>
        <v>0.72101610284835871</v>
      </c>
    </row>
    <row r="345" spans="1:17">
      <c r="A345" s="9">
        <v>11</v>
      </c>
      <c r="B345" s="15" t="s">
        <v>185</v>
      </c>
      <c r="C345" s="17">
        <f t="shared" ref="C345:H345" si="213">C360/C361*1000</f>
        <v>3.0666294954000555</v>
      </c>
      <c r="D345" s="17">
        <f t="shared" si="213"/>
        <v>2.7878449958182325</v>
      </c>
      <c r="E345" s="17">
        <f t="shared" si="213"/>
        <v>4.4580663137364169</v>
      </c>
      <c r="F345" s="17">
        <f t="shared" si="213"/>
        <v>2.2471910112359552</v>
      </c>
      <c r="G345" s="17">
        <f t="shared" si="213"/>
        <v>2.2421524663677128</v>
      </c>
      <c r="H345" s="17">
        <f t="shared" si="213"/>
        <v>2.2662889518413598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211"/>
        <v>0.75469304978664842</v>
      </c>
      <c r="M345" s="17">
        <f t="shared" si="211"/>
        <v>0.71439744512002146</v>
      </c>
      <c r="N345" s="17">
        <f t="shared" si="211"/>
        <v>0.9360860934133256</v>
      </c>
      <c r="O345" s="17">
        <f t="shared" si="211"/>
        <v>0.63101012773873411</v>
      </c>
      <c r="P345" s="17">
        <f t="shared" si="211"/>
        <v>0.63019520394201944</v>
      </c>
      <c r="Q345" s="17">
        <f t="shared" si="211"/>
        <v>0.6340919750210231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</row>
    <row r="347" spans="1:17">
      <c r="A347" s="9">
        <v>1</v>
      </c>
      <c r="B347" s="10" t="s">
        <v>187</v>
      </c>
      <c r="C347" s="17">
        <v>15</v>
      </c>
      <c r="D347" s="17">
        <v>16</v>
      </c>
      <c r="E347" s="17">
        <v>18</v>
      </c>
      <c r="F347" s="17">
        <v>19</v>
      </c>
      <c r="G347" s="17">
        <v>19</v>
      </c>
      <c r="H347" s="17">
        <v>19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7</v>
      </c>
      <c r="D348" s="17">
        <v>7</v>
      </c>
      <c r="E348" s="17">
        <v>7</v>
      </c>
      <c r="F348" s="17">
        <v>7</v>
      </c>
      <c r="G348" s="17">
        <v>7</v>
      </c>
      <c r="H348" s="17">
        <v>7</v>
      </c>
      <c r="K348" s="15" t="s">
        <v>187</v>
      </c>
      <c r="L348" s="17">
        <f t="shared" ref="L348:L353" si="214">L335</f>
        <v>0.90223269542733775</v>
      </c>
      <c r="M348" s="17">
        <f t="shared" ref="M348:M353" si="215">N335</f>
        <v>1.0017606823696259</v>
      </c>
      <c r="N348" s="17">
        <f t="shared" ref="N348:N358" si="216">P335</f>
        <v>1.0357740442755408</v>
      </c>
      <c r="O348" s="17">
        <f>Q335</f>
        <v>1.0417543661631323</v>
      </c>
    </row>
    <row r="349" spans="1:17">
      <c r="A349" s="9">
        <v>3</v>
      </c>
      <c r="B349" s="10" t="s">
        <v>189</v>
      </c>
      <c r="C349" s="17">
        <v>0</v>
      </c>
      <c r="D349" s="17">
        <v>0</v>
      </c>
      <c r="E349" s="17">
        <v>4</v>
      </c>
      <c r="F349" s="17">
        <v>3.4</v>
      </c>
      <c r="G349" s="17">
        <v>1.5</v>
      </c>
      <c r="H349" s="17">
        <v>29.9</v>
      </c>
      <c r="K349" s="15" t="s">
        <v>190</v>
      </c>
      <c r="L349" s="17">
        <f t="shared" si="214"/>
        <v>0.66153520908387831</v>
      </c>
      <c r="M349" s="17">
        <f t="shared" si="215"/>
        <v>0.66132294836200445</v>
      </c>
      <c r="N349" s="17">
        <f t="shared" si="216"/>
        <v>0.66356102906497694</v>
      </c>
      <c r="O349" s="17">
        <f t="shared" ref="O349:O358" si="217">Q336</f>
        <v>0.66766411555474992</v>
      </c>
    </row>
    <row r="350" spans="1:17">
      <c r="A350" s="9">
        <v>4</v>
      </c>
      <c r="B350" s="10" t="s">
        <v>191</v>
      </c>
      <c r="C350" s="17">
        <v>123</v>
      </c>
      <c r="D350" s="17">
        <v>123.2</v>
      </c>
      <c r="E350" s="17">
        <v>123.4</v>
      </c>
      <c r="F350" s="17">
        <v>123.7</v>
      </c>
      <c r="G350" s="17">
        <v>123.7</v>
      </c>
      <c r="H350" s="17">
        <v>124.7</v>
      </c>
      <c r="K350" s="15" t="s">
        <v>192</v>
      </c>
      <c r="L350" s="17">
        <f t="shared" si="214"/>
        <v>8.8737830999390996E-4</v>
      </c>
      <c r="M350" s="17">
        <f t="shared" si="215"/>
        <v>0.71417191209126907</v>
      </c>
      <c r="N350" s="17">
        <f t="shared" si="216"/>
        <v>0.40740890051632839</v>
      </c>
      <c r="O350" s="17">
        <f t="shared" si="217"/>
        <v>1.5523628628422983</v>
      </c>
    </row>
    <row r="351" spans="1:17">
      <c r="A351" s="9">
        <v>5</v>
      </c>
      <c r="B351" s="10" t="s">
        <v>193</v>
      </c>
      <c r="C351" s="17">
        <v>15.4</v>
      </c>
      <c r="D351" s="17">
        <v>15.8</v>
      </c>
      <c r="E351" s="17">
        <v>19.2</v>
      </c>
      <c r="F351" s="17">
        <v>19.2</v>
      </c>
      <c r="G351" s="17">
        <v>19.5</v>
      </c>
      <c r="H351" s="17">
        <v>20.8</v>
      </c>
      <c r="K351" s="15" t="s">
        <v>194</v>
      </c>
      <c r="L351" s="17">
        <f t="shared" si="214"/>
        <v>1.0746927316063981</v>
      </c>
      <c r="M351" s="17">
        <f t="shared" si="215"/>
        <v>1.0761475093738835</v>
      </c>
      <c r="N351" s="17">
        <f t="shared" si="216"/>
        <v>1.080623196333599</v>
      </c>
      <c r="O351" s="17">
        <f t="shared" si="217"/>
        <v>1.0906742616414025</v>
      </c>
    </row>
    <row r="352" spans="1:17">
      <c r="A352" s="9">
        <v>6</v>
      </c>
      <c r="B352" s="10" t="s">
        <v>195</v>
      </c>
      <c r="C352" s="17">
        <v>13882</v>
      </c>
      <c r="D352" s="17">
        <v>11235</v>
      </c>
      <c r="E352" s="17">
        <v>17426.900000000001</v>
      </c>
      <c r="F352" s="17">
        <v>14859.3</v>
      </c>
      <c r="G352" s="17">
        <v>16065.3</v>
      </c>
      <c r="H352" s="17">
        <v>22372.5</v>
      </c>
      <c r="K352" s="15" t="s">
        <v>196</v>
      </c>
      <c r="L352" s="17">
        <f t="shared" si="214"/>
        <v>0.69884911808563832</v>
      </c>
      <c r="M352" s="17">
        <f t="shared" si="215"/>
        <v>0.79320689998716654</v>
      </c>
      <c r="N352" s="17">
        <f t="shared" si="216"/>
        <v>0.8030272493666526</v>
      </c>
      <c r="O352" s="17">
        <f t="shared" si="217"/>
        <v>0.83857912733471107</v>
      </c>
    </row>
    <row r="353" spans="1:17">
      <c r="A353" s="9">
        <v>7</v>
      </c>
      <c r="B353" s="10" t="s">
        <v>197</v>
      </c>
      <c r="C353" s="17">
        <v>13083</v>
      </c>
      <c r="D353" s="17">
        <v>11165</v>
      </c>
      <c r="E353" s="17">
        <v>16440.599999999999</v>
      </c>
      <c r="F353" s="17">
        <v>14575.3</v>
      </c>
      <c r="G353" s="17">
        <v>15826.8</v>
      </c>
      <c r="H353" s="17">
        <v>19235.400000000001</v>
      </c>
      <c r="K353" s="15" t="s">
        <v>198</v>
      </c>
      <c r="L353" s="17">
        <f t="shared" si="214"/>
        <v>1.2561174609990704</v>
      </c>
      <c r="M353" s="17">
        <f t="shared" si="215"/>
        <v>1.2528902767316239</v>
      </c>
      <c r="N353" s="17">
        <f t="shared" si="216"/>
        <v>1.0813990295808968</v>
      </c>
      <c r="O353" s="17">
        <f t="shared" si="217"/>
        <v>1.4453352055028923</v>
      </c>
    </row>
    <row r="354" spans="1:17">
      <c r="A354" s="9">
        <v>8</v>
      </c>
      <c r="B354" s="10" t="s">
        <v>199</v>
      </c>
      <c r="C354" s="17"/>
      <c r="D354" s="17"/>
      <c r="E354" s="17">
        <v>71</v>
      </c>
      <c r="F354" s="17">
        <v>55</v>
      </c>
      <c r="G354" s="17">
        <v>47</v>
      </c>
      <c r="H354" s="17">
        <v>62</v>
      </c>
      <c r="K354" s="15" t="s">
        <v>200</v>
      </c>
      <c r="L354" s="17">
        <f>N341</f>
        <v>0.3938785057432892</v>
      </c>
      <c r="M354" s="17">
        <f>O341</f>
        <v>0.43437506905883105</v>
      </c>
      <c r="N354" s="17">
        <f t="shared" si="216"/>
        <v>0.5672082279350299</v>
      </c>
      <c r="O354" s="17">
        <f t="shared" si="217"/>
        <v>0.38288167022838976</v>
      </c>
    </row>
    <row r="355" spans="1:17">
      <c r="A355" s="9">
        <v>9</v>
      </c>
      <c r="B355" s="10" t="s">
        <v>201</v>
      </c>
      <c r="C355" s="17"/>
      <c r="D355" s="17"/>
      <c r="E355" s="17">
        <v>29</v>
      </c>
      <c r="F355" s="17">
        <v>19</v>
      </c>
      <c r="G355" s="17">
        <v>25</v>
      </c>
      <c r="H355" s="17">
        <v>19</v>
      </c>
      <c r="K355" s="15" t="s">
        <v>202</v>
      </c>
      <c r="L355" s="17">
        <f>L342</f>
        <v>1.263001445533102</v>
      </c>
      <c r="M355" s="17">
        <f>N342</f>
        <v>1.0685877234495229</v>
      </c>
      <c r="N355" s="17">
        <f t="shared" si="216"/>
        <v>0.6401730306316179</v>
      </c>
      <c r="O355" s="17">
        <f t="shared" si="217"/>
        <v>0.36459082917905139</v>
      </c>
    </row>
    <row r="356" spans="1:17">
      <c r="A356" s="9">
        <v>10</v>
      </c>
      <c r="B356" s="10" t="s">
        <v>203</v>
      </c>
      <c r="C356" s="17">
        <v>120</v>
      </c>
      <c r="D356" s="17">
        <v>174</v>
      </c>
      <c r="E356" s="17">
        <v>159</v>
      </c>
      <c r="F356" s="17">
        <v>169</v>
      </c>
      <c r="G356" s="17">
        <v>125</v>
      </c>
      <c r="H356" s="17">
        <v>57</v>
      </c>
      <c r="K356" s="15" t="s">
        <v>204</v>
      </c>
      <c r="L356" s="17">
        <f>L343</f>
        <v>0.84308080723665069</v>
      </c>
      <c r="M356" s="17">
        <f>N343</f>
        <v>0.71416822297836713</v>
      </c>
      <c r="N356" s="17">
        <f t="shared" si="216"/>
        <v>0.7165851451832943</v>
      </c>
      <c r="O356" s="17">
        <f t="shared" si="217"/>
        <v>0.72101610284835882</v>
      </c>
    </row>
    <row r="357" spans="1:17">
      <c r="A357" s="9">
        <v>11</v>
      </c>
      <c r="B357" s="10" t="s">
        <v>205</v>
      </c>
      <c r="C357" s="17">
        <v>90</v>
      </c>
      <c r="D357" s="17">
        <v>127</v>
      </c>
      <c r="E357" s="17">
        <v>146</v>
      </c>
      <c r="F357" s="17">
        <v>125</v>
      </c>
      <c r="G357" s="17">
        <v>141</v>
      </c>
      <c r="H357" s="17">
        <v>103</v>
      </c>
      <c r="K357" s="15" t="s">
        <v>206</v>
      </c>
      <c r="L357" s="17">
        <f>L344</f>
        <v>0.71439744512002146</v>
      </c>
      <c r="M357" s="17">
        <f>N344</f>
        <v>0.71416822297836724</v>
      </c>
      <c r="N357" s="17">
        <f t="shared" si="216"/>
        <v>0.7165851451832943</v>
      </c>
      <c r="O357" s="17">
        <f t="shared" si="217"/>
        <v>0.72101610284835871</v>
      </c>
    </row>
    <row r="358" spans="1:17">
      <c r="A358" s="9">
        <v>12</v>
      </c>
      <c r="B358" s="10" t="s">
        <v>207</v>
      </c>
      <c r="C358" s="17">
        <v>4</v>
      </c>
      <c r="D358" s="17">
        <v>4</v>
      </c>
      <c r="E358" s="17">
        <v>3</v>
      </c>
      <c r="F358" s="17">
        <v>3</v>
      </c>
      <c r="G358" s="17">
        <v>3</v>
      </c>
      <c r="H358" s="17">
        <v>3</v>
      </c>
      <c r="K358" s="15" t="s">
        <v>208</v>
      </c>
      <c r="L358" s="17">
        <f>L345</f>
        <v>0.75469304978664842</v>
      </c>
      <c r="M358" s="17">
        <f>N345</f>
        <v>0.9360860934133256</v>
      </c>
      <c r="N358" s="17">
        <f t="shared" si="216"/>
        <v>0.63019520394201944</v>
      </c>
      <c r="O358" s="17">
        <f t="shared" si="217"/>
        <v>0.6340919750210231</v>
      </c>
    </row>
    <row r="359" spans="1:17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</row>
    <row r="360" spans="1:17">
      <c r="A360" s="9">
        <v>14</v>
      </c>
      <c r="B360" s="10" t="s">
        <v>211</v>
      </c>
      <c r="C360" s="17">
        <v>11</v>
      </c>
      <c r="D360" s="17">
        <v>10</v>
      </c>
      <c r="E360" s="17">
        <v>16</v>
      </c>
      <c r="F360" s="17">
        <v>8</v>
      </c>
      <c r="G360" s="21">
        <v>8</v>
      </c>
      <c r="H360" s="21">
        <v>8</v>
      </c>
    </row>
    <row r="361" spans="1:17">
      <c r="A361" s="9">
        <v>15</v>
      </c>
      <c r="B361" s="10" t="s">
        <v>213</v>
      </c>
      <c r="C361" s="17">
        <v>3587</v>
      </c>
      <c r="D361" s="17">
        <v>3587</v>
      </c>
      <c r="E361" s="17">
        <v>3589</v>
      </c>
      <c r="F361" s="17">
        <v>3560</v>
      </c>
      <c r="G361" s="17">
        <v>3568</v>
      </c>
      <c r="H361" s="17">
        <v>3530</v>
      </c>
    </row>
    <row r="363" spans="1:17" ht="16">
      <c r="A363" s="20" t="s">
        <v>423</v>
      </c>
    </row>
    <row r="364" spans="1:17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8" t="s">
        <v>174</v>
      </c>
      <c r="J364" s="9" t="s">
        <v>2</v>
      </c>
      <c r="K364" s="14" t="s">
        <v>173</v>
      </c>
      <c r="L364" s="17">
        <v>2014</v>
      </c>
      <c r="M364" s="17">
        <v>2015</v>
      </c>
      <c r="N364" s="17">
        <v>2016</v>
      </c>
      <c r="O364" s="17">
        <v>2017</v>
      </c>
      <c r="P364" s="17">
        <v>2018</v>
      </c>
      <c r="Q364" s="17">
        <v>2019</v>
      </c>
    </row>
    <row r="365" spans="1:17">
      <c r="A365" s="9">
        <v>1</v>
      </c>
      <c r="B365" s="15" t="s">
        <v>175</v>
      </c>
      <c r="C365" s="17">
        <f t="shared" ref="C365:H365" si="218">C377/C391*1000</f>
        <v>1.9236053860950812</v>
      </c>
      <c r="D365" s="17">
        <f t="shared" si="218"/>
        <v>1.9225487503433123</v>
      </c>
      <c r="E365" s="17">
        <f t="shared" si="218"/>
        <v>1.8781862087469816</v>
      </c>
      <c r="F365" s="17">
        <f t="shared" si="218"/>
        <v>1.6631028747921122</v>
      </c>
      <c r="G365" s="17">
        <f t="shared" si="218"/>
        <v>1.5002143163309043</v>
      </c>
      <c r="H365" s="17">
        <f t="shared" si="218"/>
        <v>1.411290322580645</v>
      </c>
      <c r="I365" s="18">
        <f>Показатели!$E$2</f>
        <v>5</v>
      </c>
      <c r="J365" s="9">
        <v>1</v>
      </c>
      <c r="K365" s="15" t="s">
        <v>175</v>
      </c>
      <c r="L365" s="17">
        <f t="shared" ref="L365:Q369" si="219">IF(C365/$I365&gt;1,2^((1-$I365/C365)/LN(10/3)),2^(-LOG($I365/C365,10/3)))</f>
        <v>0.5769811653664273</v>
      </c>
      <c r="M365" s="17">
        <f t="shared" si="219"/>
        <v>0.57679867902868986</v>
      </c>
      <c r="N365" s="17">
        <f t="shared" si="219"/>
        <v>0.56909822468852433</v>
      </c>
      <c r="O365" s="17">
        <f t="shared" si="219"/>
        <v>0.53061331845954396</v>
      </c>
      <c r="P365" s="17">
        <f t="shared" si="219"/>
        <v>0.50004112724628824</v>
      </c>
      <c r="Q365" s="17">
        <f t="shared" si="219"/>
        <v>0.48275631813170516</v>
      </c>
    </row>
    <row r="366" spans="1:17">
      <c r="A366" s="9">
        <v>2</v>
      </c>
      <c r="B366" s="15" t="s">
        <v>176</v>
      </c>
      <c r="C366" s="17">
        <f t="shared" ref="C366:H366" si="220">C378/C391*1000</f>
        <v>1.0992030777686177</v>
      </c>
      <c r="D366" s="17">
        <f t="shared" si="220"/>
        <v>1.0985992859104641</v>
      </c>
      <c r="E366" s="17">
        <f t="shared" si="220"/>
        <v>1.0732492621411323</v>
      </c>
      <c r="F366" s="17">
        <f t="shared" si="220"/>
        <v>0.95034449988120695</v>
      </c>
      <c r="G366" s="17">
        <f t="shared" si="220"/>
        <v>0.85726532361765961</v>
      </c>
      <c r="H366" s="17">
        <f t="shared" si="220"/>
        <v>0.80645161290322576</v>
      </c>
      <c r="I366" s="18">
        <f>Показатели!$E$3</f>
        <v>4</v>
      </c>
      <c r="J366" s="9">
        <v>2</v>
      </c>
      <c r="K366" s="15" t="s">
        <v>176</v>
      </c>
      <c r="L366" s="17">
        <f t="shared" si="219"/>
        <v>0.47537166811837855</v>
      </c>
      <c r="M366" s="17">
        <f t="shared" si="219"/>
        <v>0.47522131860961442</v>
      </c>
      <c r="N366" s="17">
        <f t="shared" si="219"/>
        <v>0.46887695583890054</v>
      </c>
      <c r="O366" s="17">
        <f t="shared" si="219"/>
        <v>0.43716944930386265</v>
      </c>
      <c r="P366" s="17">
        <f t="shared" si="219"/>
        <v>0.41198118596453892</v>
      </c>
      <c r="Q366" s="17">
        <f t="shared" si="219"/>
        <v>0.39774032502293638</v>
      </c>
    </row>
    <row r="367" spans="1:17">
      <c r="A367" s="9">
        <v>3</v>
      </c>
      <c r="B367" s="15" t="s">
        <v>177</v>
      </c>
      <c r="C367" s="17">
        <f>C379/C391*1000+0.00001</f>
        <v>1.0000000000000001E-5</v>
      </c>
      <c r="D367" s="17">
        <f>D379/D391*1000+0.00001</f>
        <v>1.0000000000000001E-5</v>
      </c>
      <c r="E367" s="17">
        <f>E379/E391*1000+0.00001</f>
        <v>2.173339755835793</v>
      </c>
      <c r="F367" s="17">
        <f>F379/F391*1000+0.00001</f>
        <v>1.9244576122594441</v>
      </c>
      <c r="G367" s="17">
        <f>G379/G391*1000</f>
        <v>1.5645092156022289</v>
      </c>
      <c r="H367" s="17">
        <f>H379/H391*1000</f>
        <v>4.596774193548387</v>
      </c>
      <c r="I367" s="18">
        <f>Показатели!$E$4</f>
        <v>2</v>
      </c>
      <c r="J367" s="9">
        <v>3</v>
      </c>
      <c r="K367" s="15" t="s">
        <v>177</v>
      </c>
      <c r="L367" s="17">
        <f t="shared" si="219"/>
        <v>8.8737830999390996E-4</v>
      </c>
      <c r="M367" s="17">
        <f t="shared" si="219"/>
        <v>8.8737830999390996E-4</v>
      </c>
      <c r="N367" s="17">
        <f t="shared" si="219"/>
        <v>1.0469881532444973</v>
      </c>
      <c r="O367" s="17">
        <f t="shared" si="219"/>
        <v>0.97807705371868303</v>
      </c>
      <c r="P367" s="17">
        <f t="shared" si="219"/>
        <v>0.86815794382985523</v>
      </c>
      <c r="Q367" s="17">
        <f t="shared" si="219"/>
        <v>1.3843481811748442</v>
      </c>
    </row>
    <row r="368" spans="1:17">
      <c r="A368" s="9">
        <v>4</v>
      </c>
      <c r="B368" s="15" t="s">
        <v>178</v>
      </c>
      <c r="C368" s="17">
        <f t="shared" ref="C368:H368" si="221">C380/C391*1000</f>
        <v>24.924429788403408</v>
      </c>
      <c r="D368" s="17">
        <f t="shared" si="221"/>
        <v>41.087613293051355</v>
      </c>
      <c r="E368" s="17">
        <f t="shared" si="221"/>
        <v>40.756640729809504</v>
      </c>
      <c r="F368" s="17">
        <f t="shared" si="221"/>
        <v>41.197434069850324</v>
      </c>
      <c r="G368" s="17">
        <f t="shared" si="221"/>
        <v>37.162451778825542</v>
      </c>
      <c r="H368" s="17">
        <f t="shared" si="221"/>
        <v>37.721774193548384</v>
      </c>
      <c r="I368" s="18">
        <f>Показатели!$E$5</f>
        <v>30</v>
      </c>
      <c r="J368" s="9">
        <v>4</v>
      </c>
      <c r="K368" s="15" t="s">
        <v>178</v>
      </c>
      <c r="L368" s="17">
        <f t="shared" si="219"/>
        <v>0.89878765724076337</v>
      </c>
      <c r="M368" s="17">
        <f t="shared" si="219"/>
        <v>1.1680770261304245</v>
      </c>
      <c r="N368" s="17">
        <f t="shared" si="219"/>
        <v>1.164096475287079</v>
      </c>
      <c r="O368" s="17">
        <f t="shared" si="219"/>
        <v>1.1693866551762362</v>
      </c>
      <c r="P368" s="17">
        <f t="shared" si="219"/>
        <v>1.1173501229773197</v>
      </c>
      <c r="Q368" s="17">
        <f t="shared" si="219"/>
        <v>1.1250766146648754</v>
      </c>
    </row>
    <row r="369" spans="1:17">
      <c r="A369" s="9">
        <v>5</v>
      </c>
      <c r="B369" s="15" t="s">
        <v>179</v>
      </c>
      <c r="C369" s="17">
        <f t="shared" ref="C369:H369" si="222">C381/C391*1000</f>
        <v>6.4852981588348451</v>
      </c>
      <c r="D369" s="17">
        <f t="shared" si="222"/>
        <v>6.5092007690194995</v>
      </c>
      <c r="E369" s="17">
        <f t="shared" si="222"/>
        <v>6.3590018781862083</v>
      </c>
      <c r="F369" s="17">
        <f t="shared" si="222"/>
        <v>5.630791161796151</v>
      </c>
      <c r="G369" s="17">
        <f t="shared" si="222"/>
        <v>5.0792970424346331</v>
      </c>
      <c r="H369" s="17">
        <f t="shared" si="222"/>
        <v>4.778225806451613</v>
      </c>
      <c r="I369" s="18">
        <f>Показатели!$E$6</f>
        <v>8</v>
      </c>
      <c r="J369" s="9">
        <v>5</v>
      </c>
      <c r="K369" s="15" t="s">
        <v>179</v>
      </c>
      <c r="L369" s="17">
        <f t="shared" si="219"/>
        <v>0.88617123353860328</v>
      </c>
      <c r="M369" s="17">
        <f t="shared" si="219"/>
        <v>0.88805012938715</v>
      </c>
      <c r="N369" s="17">
        <f t="shared" si="219"/>
        <v>0.87619436459129529</v>
      </c>
      <c r="O369" s="17">
        <f t="shared" si="219"/>
        <v>0.81694227682013332</v>
      </c>
      <c r="P369" s="17">
        <f t="shared" si="219"/>
        <v>0.76987275438589386</v>
      </c>
      <c r="Q369" s="17">
        <f t="shared" si="219"/>
        <v>0.74326073613979449</v>
      </c>
    </row>
    <row r="370" spans="1:17">
      <c r="A370" s="9">
        <v>6</v>
      </c>
      <c r="B370" s="15" t="s">
        <v>180</v>
      </c>
      <c r="C370" s="17">
        <f t="shared" ref="C370:H370" si="223">(C382-C383)/C382*100</f>
        <v>-12.288260381104049</v>
      </c>
      <c r="D370" s="17">
        <f t="shared" si="223"/>
        <v>0.13924658969082551</v>
      </c>
      <c r="E370" s="17">
        <f t="shared" si="223"/>
        <v>-0.94562647754137119</v>
      </c>
      <c r="F370" s="17">
        <f t="shared" si="223"/>
        <v>0.79780603340812772</v>
      </c>
      <c r="G370" s="17">
        <f t="shared" si="223"/>
        <v>4.2349427575908436</v>
      </c>
      <c r="H370" s="17">
        <f t="shared" si="223"/>
        <v>4.4746304434678388</v>
      </c>
      <c r="I370" s="18">
        <f>Показатели!$E$7</f>
        <v>0</v>
      </c>
      <c r="J370" s="9">
        <v>6</v>
      </c>
      <c r="K370" s="15" t="s">
        <v>180</v>
      </c>
      <c r="L370" s="17">
        <f t="shared" ref="L370:Q370" si="224">(ATAN((C370+2.4)/10)+3.1415/2)/3.1415*1.75</f>
        <v>0.44061682612859665</v>
      </c>
      <c r="M370" s="17">
        <f t="shared" si="224"/>
        <v>1.0135232568955574</v>
      </c>
      <c r="N370" s="17">
        <f t="shared" si="224"/>
        <v>0.95545306298083132</v>
      </c>
      <c r="O370" s="17">
        <f t="shared" si="224"/>
        <v>1.0474118575574245</v>
      </c>
      <c r="P370" s="17">
        <f t="shared" si="224"/>
        <v>1.2013267397819765</v>
      </c>
      <c r="Q370" s="17">
        <f t="shared" si="224"/>
        <v>1.2104954446943612</v>
      </c>
    </row>
    <row r="371" spans="1:17">
      <c r="A371" s="9">
        <v>7</v>
      </c>
      <c r="B371" s="15" t="s">
        <v>181</v>
      </c>
      <c r="C371" s="17"/>
      <c r="D371" s="17"/>
      <c r="E371" s="17">
        <f>(E385-E384)/E391*1000</f>
        <v>0.26831231553528306</v>
      </c>
      <c r="F371" s="17">
        <f>(F385-F384)/F391*1000</f>
        <v>4.2765502494654317</v>
      </c>
      <c r="G371" s="17">
        <f>(G385-G384)/G391*1000</f>
        <v>1.0715816545220747</v>
      </c>
      <c r="H371" s="17">
        <f>(H385-H384)/H391*1000</f>
        <v>-0.20161290322580644</v>
      </c>
      <c r="I371" s="18">
        <f>Показатели!$E$8</f>
        <v>2.4</v>
      </c>
      <c r="J371" s="9">
        <v>7</v>
      </c>
      <c r="K371" s="15" t="s">
        <v>181</v>
      </c>
      <c r="L371" s="17"/>
      <c r="M371" s="17"/>
      <c r="N371" s="17">
        <f t="shared" ref="N371:Q372" si="225">(ATAN(E371/10)+3.1415/2)/3.1415*1.75</f>
        <v>0.8899429865658508</v>
      </c>
      <c r="O371" s="17">
        <f t="shared" si="225"/>
        <v>1.1001170845833714</v>
      </c>
      <c r="P371" s="17">
        <f t="shared" si="225"/>
        <v>0.93446646907263609</v>
      </c>
      <c r="Q371" s="17">
        <f t="shared" si="225"/>
        <v>0.86377049856844723</v>
      </c>
    </row>
    <row r="372" spans="1:17">
      <c r="A372" s="9">
        <v>8</v>
      </c>
      <c r="B372" s="15" t="s">
        <v>182</v>
      </c>
      <c r="C372" s="17">
        <f t="shared" ref="C372:H372" si="226">(C386-C387)/C391*1000</f>
        <v>2.4732069249793898</v>
      </c>
      <c r="D372" s="17">
        <f t="shared" si="226"/>
        <v>24.169184290030213</v>
      </c>
      <c r="E372" s="17">
        <f t="shared" si="226"/>
        <v>129.05822377247117</v>
      </c>
      <c r="F372" s="17">
        <f t="shared" si="226"/>
        <v>104.30030886196246</v>
      </c>
      <c r="G372" s="17">
        <f t="shared" si="226"/>
        <v>61.93741963137591</v>
      </c>
      <c r="H372" s="17">
        <f t="shared" si="226"/>
        <v>30.443548387096776</v>
      </c>
      <c r="I372" s="18">
        <f>Показатели!$E$9</f>
        <v>2.4</v>
      </c>
      <c r="J372" s="9">
        <v>8</v>
      </c>
      <c r="K372" s="15" t="s">
        <v>182</v>
      </c>
      <c r="L372" s="17">
        <f>(ATAN(C372/10)+3.1415/2)/3.1415*1.75</f>
        <v>1.0100618841235496</v>
      </c>
      <c r="M372" s="17">
        <f>(ATAN(D372/10)+3.1415/2)/3.1415*1.75</f>
        <v>1.5314898055221922</v>
      </c>
      <c r="N372" s="17">
        <f t="shared" si="225"/>
        <v>1.706948513164954</v>
      </c>
      <c r="O372" s="17">
        <f t="shared" si="225"/>
        <v>1.6967794465875858</v>
      </c>
      <c r="P372" s="17">
        <f t="shared" si="225"/>
        <v>1.6608563286147171</v>
      </c>
      <c r="Q372" s="17">
        <f t="shared" si="225"/>
        <v>1.5732302148352513</v>
      </c>
    </row>
    <row r="373" spans="1:17">
      <c r="A373" s="9">
        <v>9</v>
      </c>
      <c r="B373" s="15" t="s">
        <v>183</v>
      </c>
      <c r="C373" s="17">
        <f t="shared" ref="C373:H373" si="227">C388/C391*1000</f>
        <v>0.54960153888430885</v>
      </c>
      <c r="D373" s="17">
        <f t="shared" si="227"/>
        <v>0.54929964295523204</v>
      </c>
      <c r="E373" s="17">
        <f t="shared" si="227"/>
        <v>0.53662463107056613</v>
      </c>
      <c r="F373" s="17">
        <f t="shared" si="227"/>
        <v>0.47517224994060347</v>
      </c>
      <c r="G373" s="17">
        <f t="shared" si="227"/>
        <v>0.2143163309044149</v>
      </c>
      <c r="H373" s="17">
        <f t="shared" si="227"/>
        <v>0.20161290322580644</v>
      </c>
      <c r="I373" s="18">
        <f>Показатели!$E$10</f>
        <v>1.5</v>
      </c>
      <c r="J373" s="9">
        <v>9</v>
      </c>
      <c r="K373" s="15" t="s">
        <v>183</v>
      </c>
      <c r="L373" s="17">
        <f t="shared" ref="L373:Q375" si="228">IF(C373/$I373&gt;1,2^((1-$I373/C373)/LN(10/3)),2^(-LOG($I373/C373,10/3)))</f>
        <v>0.56099966822717817</v>
      </c>
      <c r="M373" s="17">
        <f t="shared" si="228"/>
        <v>0.56082223648231067</v>
      </c>
      <c r="N373" s="17">
        <f t="shared" si="228"/>
        <v>0.55333507296755724</v>
      </c>
      <c r="O373" s="17">
        <f t="shared" si="228"/>
        <v>0.51591613986858742</v>
      </c>
      <c r="P373" s="17">
        <f t="shared" si="228"/>
        <v>0.32621108521364406</v>
      </c>
      <c r="Q373" s="17">
        <f t="shared" si="228"/>
        <v>0.31493502004270535</v>
      </c>
    </row>
    <row r="374" spans="1:17">
      <c r="A374" s="9">
        <v>10</v>
      </c>
      <c r="B374" s="15" t="s">
        <v>184</v>
      </c>
      <c r="C374" s="17">
        <f t="shared" ref="C374:H374" si="229">C389/C391*100</f>
        <v>2.7480076944215441E-2</v>
      </c>
      <c r="D374" s="17">
        <f t="shared" si="229"/>
        <v>2.7464982147761604E-2</v>
      </c>
      <c r="E374" s="17">
        <f t="shared" si="229"/>
        <v>2.6831231553528307E-2</v>
      </c>
      <c r="F374" s="17">
        <f t="shared" si="229"/>
        <v>2.3758612497030172E-2</v>
      </c>
      <c r="G374" s="17">
        <f t="shared" si="229"/>
        <v>2.143163309044149E-2</v>
      </c>
      <c r="H374" s="17">
        <f t="shared" si="229"/>
        <v>2.0161290322580645E-2</v>
      </c>
      <c r="I374" s="18">
        <f>Показатели!$E$11</f>
        <v>0.05</v>
      </c>
      <c r="J374" s="9">
        <v>10</v>
      </c>
      <c r="K374" s="15" t="s">
        <v>184</v>
      </c>
      <c r="L374" s="17">
        <f t="shared" si="228"/>
        <v>0.70850231374135675</v>
      </c>
      <c r="M374" s="17">
        <f t="shared" si="228"/>
        <v>0.70827823018322011</v>
      </c>
      <c r="N374" s="17">
        <f t="shared" si="228"/>
        <v>0.6988224800749786</v>
      </c>
      <c r="O374" s="17">
        <f t="shared" si="228"/>
        <v>0.65156505341351156</v>
      </c>
      <c r="P374" s="17">
        <f t="shared" si="228"/>
        <v>0.61402402172839787</v>
      </c>
      <c r="Q374" s="17">
        <f t="shared" si="228"/>
        <v>0.59279919155134619</v>
      </c>
    </row>
    <row r="375" spans="1:17">
      <c r="A375" s="9">
        <v>11</v>
      </c>
      <c r="B375" s="15" t="s">
        <v>185</v>
      </c>
      <c r="C375" s="17">
        <f t="shared" ref="C375:H375" si="230">C390/C391*1000</f>
        <v>1.0992030777686177</v>
      </c>
      <c r="D375" s="17">
        <f t="shared" si="230"/>
        <v>1.0985992859104641</v>
      </c>
      <c r="E375" s="17">
        <f t="shared" si="230"/>
        <v>1.6098738932116983</v>
      </c>
      <c r="F375" s="17">
        <f t="shared" si="230"/>
        <v>0.71275837491090521</v>
      </c>
      <c r="G375" s="17">
        <f t="shared" si="230"/>
        <v>0.64294899271324479</v>
      </c>
      <c r="H375" s="17">
        <f t="shared" si="230"/>
        <v>0.60483870967741937</v>
      </c>
      <c r="I375" s="18">
        <f>Показатели!$E$12</f>
        <v>5</v>
      </c>
      <c r="J375" s="9">
        <v>11</v>
      </c>
      <c r="K375" s="15" t="s">
        <v>185</v>
      </c>
      <c r="L375" s="17">
        <f t="shared" si="228"/>
        <v>0.41806189725226761</v>
      </c>
      <c r="M375" s="17">
        <f t="shared" si="228"/>
        <v>0.41792967355216004</v>
      </c>
      <c r="N375" s="17">
        <f t="shared" si="228"/>
        <v>0.52076867137178628</v>
      </c>
      <c r="O375" s="17">
        <f t="shared" si="228"/>
        <v>0.32578252670675584</v>
      </c>
      <c r="P375" s="17">
        <f t="shared" si="228"/>
        <v>0.30701201086419899</v>
      </c>
      <c r="Q375" s="17">
        <f t="shared" si="228"/>
        <v>0.29639959577567326</v>
      </c>
    </row>
    <row r="376" spans="1:17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17">
        <v>2019</v>
      </c>
    </row>
    <row r="377" spans="1:17">
      <c r="A377" s="9">
        <v>1</v>
      </c>
      <c r="B377" s="10" t="s">
        <v>187</v>
      </c>
      <c r="C377" s="17">
        <v>7</v>
      </c>
      <c r="D377" s="17">
        <v>7</v>
      </c>
      <c r="E377" s="17">
        <v>7</v>
      </c>
      <c r="F377" s="17">
        <v>7</v>
      </c>
      <c r="G377" s="17">
        <v>7</v>
      </c>
      <c r="H377" s="17">
        <v>7</v>
      </c>
      <c r="L377" s="17">
        <v>2014</v>
      </c>
      <c r="M377" s="17">
        <v>2016</v>
      </c>
      <c r="N377" s="17">
        <v>2018</v>
      </c>
      <c r="O377" s="17">
        <v>2019</v>
      </c>
    </row>
    <row r="378" spans="1:17">
      <c r="A378" s="9">
        <v>2</v>
      </c>
      <c r="B378" s="10" t="s">
        <v>188</v>
      </c>
      <c r="C378" s="17">
        <v>4</v>
      </c>
      <c r="D378" s="17">
        <v>4</v>
      </c>
      <c r="E378" s="17">
        <v>4</v>
      </c>
      <c r="F378" s="17">
        <v>4</v>
      </c>
      <c r="G378" s="17">
        <v>4</v>
      </c>
      <c r="H378" s="17">
        <v>4</v>
      </c>
      <c r="K378" s="15" t="s">
        <v>187</v>
      </c>
      <c r="L378" s="17">
        <f t="shared" ref="L378:L383" si="231">L365</f>
        <v>0.5769811653664273</v>
      </c>
      <c r="M378" s="17">
        <f t="shared" ref="M378:M383" si="232">N365</f>
        <v>0.56909822468852433</v>
      </c>
      <c r="N378" s="17">
        <f t="shared" ref="N378:O388" si="233">P365</f>
        <v>0.50004112724628824</v>
      </c>
      <c r="O378" s="17">
        <f t="shared" si="233"/>
        <v>0.48275631813170516</v>
      </c>
    </row>
    <row r="379" spans="1:17">
      <c r="A379" s="9">
        <v>3</v>
      </c>
      <c r="B379" s="10" t="s">
        <v>189</v>
      </c>
      <c r="C379" s="17">
        <v>0</v>
      </c>
      <c r="D379" s="17">
        <v>0</v>
      </c>
      <c r="E379" s="17">
        <v>8.1</v>
      </c>
      <c r="F379" s="17">
        <v>8.1</v>
      </c>
      <c r="G379" s="17">
        <v>7.3</v>
      </c>
      <c r="H379" s="17">
        <v>22.8</v>
      </c>
      <c r="K379" s="15" t="s">
        <v>190</v>
      </c>
      <c r="L379" s="17">
        <f t="shared" si="231"/>
        <v>0.47537166811837855</v>
      </c>
      <c r="M379" s="17">
        <f t="shared" si="232"/>
        <v>0.46887695583890054</v>
      </c>
      <c r="N379" s="17">
        <f t="shared" si="233"/>
        <v>0.41198118596453892</v>
      </c>
      <c r="O379" s="17">
        <f t="shared" si="233"/>
        <v>0.39774032502293638</v>
      </c>
    </row>
    <row r="380" spans="1:17">
      <c r="A380" s="9">
        <v>4</v>
      </c>
      <c r="B380" s="10" t="s">
        <v>191</v>
      </c>
      <c r="C380" s="17">
        <v>90.7</v>
      </c>
      <c r="D380" s="17">
        <v>149.6</v>
      </c>
      <c r="E380" s="17">
        <v>151.9</v>
      </c>
      <c r="F380" s="17">
        <v>173.4</v>
      </c>
      <c r="G380" s="17">
        <v>173.4</v>
      </c>
      <c r="H380" s="17">
        <v>187.1</v>
      </c>
      <c r="K380" s="15" t="s">
        <v>192</v>
      </c>
      <c r="L380" s="17">
        <f t="shared" si="231"/>
        <v>8.8737830999390996E-4</v>
      </c>
      <c r="M380" s="17">
        <f t="shared" si="232"/>
        <v>1.0469881532444973</v>
      </c>
      <c r="N380" s="17">
        <f t="shared" si="233"/>
        <v>0.86815794382985523</v>
      </c>
      <c r="O380" s="17">
        <f t="shared" si="233"/>
        <v>1.3843481811748442</v>
      </c>
    </row>
    <row r="381" spans="1:17">
      <c r="A381" s="9">
        <v>5</v>
      </c>
      <c r="B381" s="10" t="s">
        <v>193</v>
      </c>
      <c r="C381" s="17">
        <v>23.6</v>
      </c>
      <c r="D381" s="17">
        <v>23.7</v>
      </c>
      <c r="E381" s="17">
        <v>23.7</v>
      </c>
      <c r="F381" s="17">
        <v>23.7</v>
      </c>
      <c r="G381" s="17">
        <v>23.7</v>
      </c>
      <c r="H381" s="17">
        <v>23.7</v>
      </c>
      <c r="K381" s="15" t="s">
        <v>194</v>
      </c>
      <c r="L381" s="17">
        <f t="shared" si="231"/>
        <v>0.89878765724076337</v>
      </c>
      <c r="M381" s="17">
        <f t="shared" si="232"/>
        <v>1.164096475287079</v>
      </c>
      <c r="N381" s="17">
        <f t="shared" si="233"/>
        <v>1.1173501229773197</v>
      </c>
      <c r="O381" s="17">
        <f t="shared" si="233"/>
        <v>1.1250766146648754</v>
      </c>
    </row>
    <row r="382" spans="1:17">
      <c r="A382" s="9">
        <v>6</v>
      </c>
      <c r="B382" s="10" t="s">
        <v>195</v>
      </c>
      <c r="C382" s="17">
        <v>18336.2</v>
      </c>
      <c r="D382" s="17">
        <v>8115.1</v>
      </c>
      <c r="E382" s="17">
        <v>10998</v>
      </c>
      <c r="F382" s="17">
        <v>12033</v>
      </c>
      <c r="G382" s="17">
        <v>15067.5</v>
      </c>
      <c r="H382" s="17">
        <v>15018</v>
      </c>
      <c r="K382" s="15" t="s">
        <v>196</v>
      </c>
      <c r="L382" s="17">
        <f t="shared" si="231"/>
        <v>0.88617123353860328</v>
      </c>
      <c r="M382" s="17">
        <f t="shared" si="232"/>
        <v>0.87619436459129529</v>
      </c>
      <c r="N382" s="17">
        <f t="shared" si="233"/>
        <v>0.76987275438589386</v>
      </c>
      <c r="O382" s="17">
        <f t="shared" si="233"/>
        <v>0.74326073613979449</v>
      </c>
    </row>
    <row r="383" spans="1:17">
      <c r="A383" s="9">
        <v>7</v>
      </c>
      <c r="B383" s="10" t="s">
        <v>197</v>
      </c>
      <c r="C383" s="17">
        <v>20589.400000000001</v>
      </c>
      <c r="D383" s="17">
        <v>8103.8</v>
      </c>
      <c r="E383" s="17">
        <v>11102</v>
      </c>
      <c r="F383" s="17">
        <v>11937</v>
      </c>
      <c r="G383" s="17">
        <v>14429.4</v>
      </c>
      <c r="H383" s="17">
        <v>14346</v>
      </c>
      <c r="K383" s="15" t="s">
        <v>198</v>
      </c>
      <c r="L383" s="17">
        <f t="shared" si="231"/>
        <v>0.44061682612859665</v>
      </c>
      <c r="M383" s="17">
        <f t="shared" si="232"/>
        <v>0.95545306298083132</v>
      </c>
      <c r="N383" s="17">
        <f t="shared" si="233"/>
        <v>1.2013267397819765</v>
      </c>
      <c r="O383" s="17">
        <f t="shared" si="233"/>
        <v>1.2104954446943612</v>
      </c>
    </row>
    <row r="384" spans="1:17">
      <c r="A384" s="9">
        <v>8</v>
      </c>
      <c r="B384" s="10" t="s">
        <v>199</v>
      </c>
      <c r="C384" s="17"/>
      <c r="D384" s="17"/>
      <c r="E384" s="17">
        <v>53</v>
      </c>
      <c r="F384" s="17">
        <v>40</v>
      </c>
      <c r="G384" s="17">
        <v>49</v>
      </c>
      <c r="H384" s="17">
        <v>49</v>
      </c>
      <c r="K384" s="15" t="s">
        <v>200</v>
      </c>
      <c r="L384" s="17">
        <f>N371</f>
        <v>0.8899429865658508</v>
      </c>
      <c r="M384" s="17">
        <f>O371</f>
        <v>1.1001170845833714</v>
      </c>
      <c r="N384" s="17">
        <f t="shared" si="233"/>
        <v>0.93446646907263609</v>
      </c>
      <c r="O384" s="17">
        <f t="shared" si="233"/>
        <v>0.86377049856844723</v>
      </c>
    </row>
    <row r="385" spans="1:17">
      <c r="A385" s="9">
        <v>9</v>
      </c>
      <c r="B385" s="10" t="s">
        <v>201</v>
      </c>
      <c r="C385" s="17"/>
      <c r="D385" s="17"/>
      <c r="E385" s="17">
        <v>54</v>
      </c>
      <c r="F385" s="17">
        <v>58</v>
      </c>
      <c r="G385" s="17">
        <v>54</v>
      </c>
      <c r="H385" s="17">
        <v>48</v>
      </c>
      <c r="K385" s="15" t="s">
        <v>202</v>
      </c>
      <c r="L385" s="17">
        <f>L372</f>
        <v>1.0100618841235496</v>
      </c>
      <c r="M385" s="17">
        <f>N372</f>
        <v>1.706948513164954</v>
      </c>
      <c r="N385" s="17">
        <f t="shared" si="233"/>
        <v>1.6608563286147171</v>
      </c>
      <c r="O385" s="17">
        <f t="shared" si="233"/>
        <v>1.5732302148352513</v>
      </c>
    </row>
    <row r="386" spans="1:17">
      <c r="A386" s="9">
        <v>10</v>
      </c>
      <c r="B386" s="10" t="s">
        <v>203</v>
      </c>
      <c r="C386" s="17">
        <v>69</v>
      </c>
      <c r="D386" s="17">
        <v>205</v>
      </c>
      <c r="E386" s="17">
        <v>611</v>
      </c>
      <c r="F386" s="17">
        <v>585</v>
      </c>
      <c r="G386" s="17">
        <v>478</v>
      </c>
      <c r="H386" s="17">
        <v>378</v>
      </c>
      <c r="K386" s="15" t="s">
        <v>204</v>
      </c>
      <c r="L386" s="17">
        <f>L373</f>
        <v>0.56099966822717817</v>
      </c>
      <c r="M386" s="17">
        <f>N373</f>
        <v>0.55333507296755724</v>
      </c>
      <c r="N386" s="17">
        <f t="shared" si="233"/>
        <v>0.32621108521364406</v>
      </c>
      <c r="O386" s="17">
        <f t="shared" si="233"/>
        <v>0.31493502004270535</v>
      </c>
    </row>
    <row r="387" spans="1:17">
      <c r="A387" s="9">
        <v>11</v>
      </c>
      <c r="B387" s="10" t="s">
        <v>205</v>
      </c>
      <c r="C387" s="17">
        <v>60</v>
      </c>
      <c r="D387" s="17">
        <v>117</v>
      </c>
      <c r="E387" s="17">
        <v>130</v>
      </c>
      <c r="F387" s="17">
        <v>146</v>
      </c>
      <c r="G387" s="17">
        <v>189</v>
      </c>
      <c r="H387" s="17">
        <v>227</v>
      </c>
      <c r="K387" s="15" t="s">
        <v>206</v>
      </c>
      <c r="L387" s="17">
        <f>L374</f>
        <v>0.70850231374135675</v>
      </c>
      <c r="M387" s="17">
        <f>N374</f>
        <v>0.6988224800749786</v>
      </c>
      <c r="N387" s="17">
        <f t="shared" si="233"/>
        <v>0.61402402172839787</v>
      </c>
      <c r="O387" s="17">
        <f t="shared" si="233"/>
        <v>0.59279919155134619</v>
      </c>
    </row>
    <row r="388" spans="1:17">
      <c r="A388" s="9">
        <v>12</v>
      </c>
      <c r="B388" s="10" t="s">
        <v>207</v>
      </c>
      <c r="C388" s="17">
        <v>2</v>
      </c>
      <c r="D388" s="17">
        <v>2</v>
      </c>
      <c r="E388" s="17">
        <v>2</v>
      </c>
      <c r="F388" s="17">
        <v>2</v>
      </c>
      <c r="G388" s="17">
        <v>1</v>
      </c>
      <c r="H388" s="17">
        <v>1</v>
      </c>
      <c r="K388" s="15" t="s">
        <v>208</v>
      </c>
      <c r="L388" s="17">
        <f>L375</f>
        <v>0.41806189725226761</v>
      </c>
      <c r="M388" s="17">
        <f>N375</f>
        <v>0.52076867137178628</v>
      </c>
      <c r="N388" s="17">
        <f t="shared" si="233"/>
        <v>0.30701201086419899</v>
      </c>
      <c r="O388" s="17">
        <f t="shared" si="233"/>
        <v>0.29639959577567326</v>
      </c>
    </row>
    <row r="389" spans="1:17">
      <c r="A389" s="9">
        <v>13</v>
      </c>
      <c r="B389" s="10" t="s">
        <v>209</v>
      </c>
      <c r="C389" s="17">
        <v>1</v>
      </c>
      <c r="D389" s="17">
        <v>1</v>
      </c>
      <c r="E389" s="17">
        <v>1</v>
      </c>
      <c r="F389" s="17">
        <v>1</v>
      </c>
      <c r="G389" s="21">
        <v>1</v>
      </c>
      <c r="H389" s="21">
        <v>1</v>
      </c>
    </row>
    <row r="390" spans="1:17">
      <c r="A390" s="9">
        <v>14</v>
      </c>
      <c r="B390" s="10" t="s">
        <v>211</v>
      </c>
      <c r="C390" s="17">
        <v>4</v>
      </c>
      <c r="D390" s="17">
        <v>4</v>
      </c>
      <c r="E390" s="17">
        <v>6</v>
      </c>
      <c r="F390" s="17">
        <v>3</v>
      </c>
      <c r="G390" s="21">
        <v>3</v>
      </c>
      <c r="H390" s="21">
        <v>3</v>
      </c>
    </row>
    <row r="391" spans="1:17">
      <c r="A391" s="9">
        <v>15</v>
      </c>
      <c r="B391" s="10" t="s">
        <v>213</v>
      </c>
      <c r="C391" s="17">
        <v>3639</v>
      </c>
      <c r="D391" s="17">
        <v>3641</v>
      </c>
      <c r="E391" s="17">
        <v>3727</v>
      </c>
      <c r="F391" s="17">
        <v>4209</v>
      </c>
      <c r="G391" s="17">
        <v>4666</v>
      </c>
      <c r="H391" s="17">
        <v>4960</v>
      </c>
    </row>
    <row r="393" spans="1:17" ht="16">
      <c r="A393" s="20" t="s">
        <v>424</v>
      </c>
    </row>
    <row r="394" spans="1:17">
      <c r="A394" s="9" t="s">
        <v>2</v>
      </c>
      <c r="B394" s="14" t="s">
        <v>173</v>
      </c>
      <c r="C394" s="17">
        <v>2014</v>
      </c>
      <c r="D394" s="17">
        <v>2015</v>
      </c>
      <c r="E394" s="17">
        <v>2016</v>
      </c>
      <c r="F394" s="17">
        <v>2017</v>
      </c>
      <c r="G394" s="17">
        <v>2018</v>
      </c>
      <c r="H394" s="17">
        <v>2019</v>
      </c>
      <c r="I394" s="18" t="s">
        <v>174</v>
      </c>
      <c r="J394" s="9" t="s">
        <v>2</v>
      </c>
      <c r="K394" s="14" t="s">
        <v>173</v>
      </c>
      <c r="L394" s="17">
        <v>2014</v>
      </c>
      <c r="M394" s="17">
        <v>2015</v>
      </c>
      <c r="N394" s="17">
        <v>2016</v>
      </c>
      <c r="O394" s="17">
        <v>2017</v>
      </c>
      <c r="P394" s="17">
        <v>2018</v>
      </c>
      <c r="Q394" s="17">
        <v>2019</v>
      </c>
    </row>
    <row r="395" spans="1:17">
      <c r="A395" s="9">
        <v>1</v>
      </c>
      <c r="B395" s="15" t="s">
        <v>175</v>
      </c>
      <c r="C395" s="17">
        <f t="shared" ref="C395:H395" si="234">C407/C421*1000</f>
        <v>3.6585365853658538</v>
      </c>
      <c r="D395" s="17">
        <f t="shared" si="234"/>
        <v>3.6764705882352939</v>
      </c>
      <c r="E395" s="17">
        <f t="shared" si="234"/>
        <v>3.0012004801920771</v>
      </c>
      <c r="F395" s="17">
        <f t="shared" si="234"/>
        <v>2.9744199881023197</v>
      </c>
      <c r="G395" s="17">
        <f t="shared" si="234"/>
        <v>3.6079374624173184</v>
      </c>
      <c r="H395" s="17">
        <f t="shared" si="234"/>
        <v>3.6407766990291264</v>
      </c>
      <c r="I395" s="18">
        <f>Показатели!$E$2</f>
        <v>5</v>
      </c>
      <c r="J395" s="9">
        <v>1</v>
      </c>
      <c r="K395" s="15" t="s">
        <v>175</v>
      </c>
      <c r="L395" s="17">
        <f t="shared" ref="L395:Q399" si="235">IF(C395/$I395&gt;1,2^((1-$I395/C395)/LN(10/3)),2^(-LOG($I395/C395,10/3)))</f>
        <v>0.83540444604959962</v>
      </c>
      <c r="M395" s="17">
        <f t="shared" si="235"/>
        <v>0.8377596286576473</v>
      </c>
      <c r="N395" s="17">
        <f t="shared" si="235"/>
        <v>0.74538047945908248</v>
      </c>
      <c r="O395" s="17">
        <f t="shared" si="235"/>
        <v>0.74154397965824514</v>
      </c>
      <c r="P395" s="17">
        <f t="shared" si="235"/>
        <v>0.82873297010340319</v>
      </c>
      <c r="Q395" s="17">
        <f t="shared" si="235"/>
        <v>0.83306729710239713</v>
      </c>
    </row>
    <row r="396" spans="1:17">
      <c r="A396" s="9">
        <v>2</v>
      </c>
      <c r="B396" s="15" t="s">
        <v>176</v>
      </c>
      <c r="C396" s="17">
        <f t="shared" ref="C396:H396" si="236">C408/C421*1000</f>
        <v>2.4390243902439024</v>
      </c>
      <c r="D396" s="17">
        <f t="shared" si="236"/>
        <v>2.4509803921568629</v>
      </c>
      <c r="E396" s="17">
        <f t="shared" si="236"/>
        <v>2.4009603841536613</v>
      </c>
      <c r="F396" s="17">
        <f t="shared" si="236"/>
        <v>2.3795359904818563</v>
      </c>
      <c r="G396" s="17">
        <f t="shared" si="236"/>
        <v>2.4052916416115453</v>
      </c>
      <c r="H396" s="17">
        <f t="shared" si="236"/>
        <v>2.4271844660194173</v>
      </c>
      <c r="I396" s="18">
        <f>Показатели!$E$3</f>
        <v>4</v>
      </c>
      <c r="J396" s="9">
        <v>2</v>
      </c>
      <c r="K396" s="15" t="s">
        <v>176</v>
      </c>
      <c r="L396" s="17">
        <f t="shared" si="235"/>
        <v>0.75216101714839168</v>
      </c>
      <c r="M396" s="17">
        <f t="shared" si="235"/>
        <v>0.75428151884600181</v>
      </c>
      <c r="N396" s="17">
        <f t="shared" si="235"/>
        <v>0.74538047945908237</v>
      </c>
      <c r="O396" s="17">
        <f t="shared" si="235"/>
        <v>0.74154397965824526</v>
      </c>
      <c r="P396" s="17">
        <f t="shared" si="235"/>
        <v>0.74615431685214451</v>
      </c>
      <c r="Q396" s="17">
        <f t="shared" si="235"/>
        <v>0.7500567521571434</v>
      </c>
    </row>
    <row r="397" spans="1:17">
      <c r="A397" s="9">
        <v>3</v>
      </c>
      <c r="B397" s="15" t="s">
        <v>177</v>
      </c>
      <c r="C397" s="17">
        <f>C409/C421*1000+0.00001</f>
        <v>1.0000000000000001E-5</v>
      </c>
      <c r="D397" s="17">
        <f>D409/D421*1000+0.00001</f>
        <v>1.0000000000000001E-5</v>
      </c>
      <c r="E397" s="17">
        <f>E409/E421*1000+0.00001</f>
        <v>1.0804421728691478</v>
      </c>
      <c r="F397" s="17">
        <f>F409/F421*1000+0.00001</f>
        <v>1.0708011957168353</v>
      </c>
      <c r="G397" s="17">
        <f>G409/G421*1000</f>
        <v>1.2026458208057726</v>
      </c>
      <c r="H397" s="17">
        <f>H409/H421*1000</f>
        <v>14.623786407766993</v>
      </c>
      <c r="I397" s="18">
        <f>Показатели!$E$4</f>
        <v>2</v>
      </c>
      <c r="J397" s="9">
        <v>3</v>
      </c>
      <c r="K397" s="15" t="s">
        <v>177</v>
      </c>
      <c r="L397" s="17">
        <f t="shared" si="235"/>
        <v>8.8737830999390996E-4</v>
      </c>
      <c r="M397" s="17">
        <f t="shared" si="235"/>
        <v>8.8737830999390996E-4</v>
      </c>
      <c r="N397" s="17">
        <f t="shared" si="235"/>
        <v>0.7015150300642875</v>
      </c>
      <c r="O397" s="17">
        <f t="shared" si="235"/>
        <v>0.69790434077203489</v>
      </c>
      <c r="P397" s="17">
        <f t="shared" si="235"/>
        <v>0.74615431685214451</v>
      </c>
      <c r="Q397" s="17">
        <f t="shared" si="235"/>
        <v>1.6437490316258776</v>
      </c>
    </row>
    <row r="398" spans="1:17">
      <c r="A398" s="9">
        <v>4</v>
      </c>
      <c r="B398" s="15" t="s">
        <v>178</v>
      </c>
      <c r="C398" s="17">
        <f t="shared" ref="C398:H398" si="237">C410/C421*1000</f>
        <v>33.414634146341456</v>
      </c>
      <c r="D398" s="17">
        <f t="shared" si="237"/>
        <v>33.455882352941174</v>
      </c>
      <c r="E398" s="17">
        <f t="shared" si="237"/>
        <v>33.193277310924373</v>
      </c>
      <c r="F398" s="17">
        <f t="shared" si="237"/>
        <v>33.194527067221891</v>
      </c>
      <c r="G398" s="17">
        <f t="shared" si="237"/>
        <v>33.734215273601926</v>
      </c>
      <c r="H398" s="17">
        <f t="shared" si="237"/>
        <v>34.344660194174757</v>
      </c>
      <c r="I398" s="18">
        <f>Показатели!$E$5</f>
        <v>30</v>
      </c>
      <c r="J398" s="9">
        <v>4</v>
      </c>
      <c r="K398" s="15" t="s">
        <v>178</v>
      </c>
      <c r="L398" s="17">
        <f t="shared" si="235"/>
        <v>1.0605974247668153</v>
      </c>
      <c r="M398" s="17">
        <f t="shared" si="235"/>
        <v>1.0612735308893195</v>
      </c>
      <c r="N398" s="17">
        <f t="shared" si="235"/>
        <v>1.0569478823381098</v>
      </c>
      <c r="O398" s="17">
        <f t="shared" si="235"/>
        <v>1.0569685883557527</v>
      </c>
      <c r="P398" s="17">
        <f t="shared" si="235"/>
        <v>1.0658035924072218</v>
      </c>
      <c r="Q398" s="17">
        <f t="shared" si="235"/>
        <v>1.0755467881898177</v>
      </c>
    </row>
    <row r="399" spans="1:17">
      <c r="A399" s="9">
        <v>5</v>
      </c>
      <c r="B399" s="15" t="s">
        <v>179</v>
      </c>
      <c r="C399" s="17">
        <f t="shared" ref="C399:H399" si="238">C411/C421*1000</f>
        <v>6.4024390243902438</v>
      </c>
      <c r="D399" s="17">
        <f t="shared" si="238"/>
        <v>6.6176470588235299</v>
      </c>
      <c r="E399" s="17">
        <f t="shared" si="238"/>
        <v>6.7827130852340938</v>
      </c>
      <c r="F399" s="17">
        <f t="shared" si="238"/>
        <v>6.7221891731112438</v>
      </c>
      <c r="G399" s="17">
        <f t="shared" si="238"/>
        <v>6.7949488875526161</v>
      </c>
      <c r="H399" s="17">
        <f t="shared" si="238"/>
        <v>5.0970873786407767</v>
      </c>
      <c r="I399" s="18">
        <f>Показатели!$E$6</f>
        <v>8</v>
      </c>
      <c r="J399" s="9">
        <v>5</v>
      </c>
      <c r="K399" s="15" t="s">
        <v>179</v>
      </c>
      <c r="L399" s="17">
        <f t="shared" si="235"/>
        <v>0.87963512010023326</v>
      </c>
      <c r="M399" s="17">
        <f t="shared" si="235"/>
        <v>0.89653817450956208</v>
      </c>
      <c r="N399" s="17">
        <f t="shared" si="235"/>
        <v>0.90934538182658364</v>
      </c>
      <c r="O399" s="17">
        <f t="shared" si="235"/>
        <v>0.90466494884985538</v>
      </c>
      <c r="P399" s="17">
        <f t="shared" si="235"/>
        <v>0.91028944392514621</v>
      </c>
      <c r="Q399" s="17">
        <f t="shared" si="235"/>
        <v>0.77142401940839533</v>
      </c>
    </row>
    <row r="400" spans="1:17">
      <c r="A400" s="9">
        <v>6</v>
      </c>
      <c r="B400" s="15" t="s">
        <v>180</v>
      </c>
      <c r="C400" s="17">
        <f t="shared" ref="C400:H400" si="239">(C412-C413)/C412*100</f>
        <v>-10.678871090770405</v>
      </c>
      <c r="D400" s="17">
        <f t="shared" si="239"/>
        <v>-4.2174743790168518</v>
      </c>
      <c r="E400" s="17">
        <f t="shared" si="239"/>
        <v>11.810039348681483</v>
      </c>
      <c r="F400" s="17">
        <f t="shared" si="239"/>
        <v>-2.6177335881633033</v>
      </c>
      <c r="G400" s="17">
        <f t="shared" si="239"/>
        <v>-1.5504033280909064</v>
      </c>
      <c r="H400" s="17">
        <f t="shared" si="239"/>
        <v>-4.2260553790286002</v>
      </c>
      <c r="I400" s="18">
        <f>Показатели!$E$7</f>
        <v>0</v>
      </c>
      <c r="J400" s="9">
        <v>6</v>
      </c>
      <c r="K400" s="15" t="s">
        <v>180</v>
      </c>
      <c r="L400" s="17">
        <f t="shared" ref="L400:Q400" si="240">(ATAN((C400+2.4)/10)+3.1415/2)/3.1415*1.75</f>
        <v>0.48978525940201673</v>
      </c>
      <c r="M400" s="17">
        <f t="shared" si="240"/>
        <v>0.77484918575510475</v>
      </c>
      <c r="N400" s="17">
        <f t="shared" si="240"/>
        <v>1.4084243153670828</v>
      </c>
      <c r="O400" s="17">
        <f t="shared" si="240"/>
        <v>0.86287287655524625</v>
      </c>
      <c r="P400" s="17">
        <f t="shared" si="240"/>
        <v>0.92221414262650114</v>
      </c>
      <c r="Q400" s="17">
        <f t="shared" si="240"/>
        <v>0.7743865284789283</v>
      </c>
    </row>
    <row r="401" spans="1:17">
      <c r="A401" s="9">
        <v>7</v>
      </c>
      <c r="B401" s="15" t="s">
        <v>181</v>
      </c>
      <c r="C401" s="17"/>
      <c r="D401" s="17"/>
      <c r="E401" s="17">
        <f>(E415-E414)/E421*1000</f>
        <v>-8.4033613445378155</v>
      </c>
      <c r="F401" s="17">
        <f>(F415-F414)/F421*1000</f>
        <v>-7.1386079714455679</v>
      </c>
      <c r="G401" s="17">
        <f>(G415-G414)/G421*1000</f>
        <v>-6.0132291040288637</v>
      </c>
      <c r="H401" s="17">
        <f>(H415-H414)/H421*1000</f>
        <v>-12.742718446601941</v>
      </c>
      <c r="I401" s="18">
        <f>Показатели!$E$8</f>
        <v>2.4</v>
      </c>
      <c r="J401" s="9">
        <v>7</v>
      </c>
      <c r="K401" s="15" t="s">
        <v>181</v>
      </c>
      <c r="L401" s="17"/>
      <c r="M401" s="17"/>
      <c r="N401" s="17">
        <f t="shared" ref="N401:Q402" si="241">(ATAN(E401/10)+3.1415/2)/3.1415*1.75</f>
        <v>0.48569568013869024</v>
      </c>
      <c r="O401" s="17">
        <f t="shared" si="241"/>
        <v>0.52964137691763202</v>
      </c>
      <c r="P401" s="17">
        <f t="shared" si="241"/>
        <v>0.57341304904589574</v>
      </c>
      <c r="Q401" s="17">
        <f t="shared" si="241"/>
        <v>0.37062999281384035</v>
      </c>
    </row>
    <row r="402" spans="1:17">
      <c r="A402" s="9">
        <v>8</v>
      </c>
      <c r="B402" s="15" t="s">
        <v>182</v>
      </c>
      <c r="C402" s="17">
        <f t="shared" ref="C402:H402" si="242">(C416-C417)/C421*1000</f>
        <v>-2.4390243902439024</v>
      </c>
      <c r="D402" s="17">
        <f t="shared" si="242"/>
        <v>24.509803921568626</v>
      </c>
      <c r="E402" s="17">
        <f t="shared" si="242"/>
        <v>17.406962785114043</v>
      </c>
      <c r="F402" s="17">
        <f t="shared" si="242"/>
        <v>-3.569303985722784</v>
      </c>
      <c r="G402" s="17">
        <f t="shared" si="242"/>
        <v>-3.0066145520144318</v>
      </c>
      <c r="H402" s="17">
        <f t="shared" si="242"/>
        <v>-3.0339805825242716</v>
      </c>
      <c r="I402" s="18">
        <f>Показатели!$E$9</f>
        <v>2.4</v>
      </c>
      <c r="J402" s="9">
        <v>8</v>
      </c>
      <c r="K402" s="15" t="s">
        <v>182</v>
      </c>
      <c r="L402" s="17">
        <f>(ATAN(C402/10)+3.1415/2)/3.1415*1.75</f>
        <v>0.74173394877084009</v>
      </c>
      <c r="M402" s="17">
        <f>(ATAN(D402/10)+3.1415/2)/3.1415*1.75</f>
        <v>1.5342302525214151</v>
      </c>
      <c r="N402" s="17">
        <f t="shared" si="241"/>
        <v>1.4595500542270774</v>
      </c>
      <c r="O402" s="17">
        <f t="shared" si="241"/>
        <v>0.68402049016191158</v>
      </c>
      <c r="P402" s="17">
        <f t="shared" si="241"/>
        <v>0.71230346450174875</v>
      </c>
      <c r="Q402" s="17">
        <f t="shared" si="241"/>
        <v>0.71090645447453571</v>
      </c>
    </row>
    <row r="403" spans="1:17">
      <c r="A403" s="9">
        <v>9</v>
      </c>
      <c r="B403" s="15" t="s">
        <v>183</v>
      </c>
      <c r="C403" s="17">
        <f t="shared" ref="C403:H403" si="243">C418/C421*1000</f>
        <v>1.2195121951219512</v>
      </c>
      <c r="D403" s="17">
        <f t="shared" si="243"/>
        <v>1.2254901960784315</v>
      </c>
      <c r="E403" s="17">
        <f t="shared" si="243"/>
        <v>1.2004801920768307</v>
      </c>
      <c r="F403" s="17">
        <f t="shared" si="243"/>
        <v>1.1897679952409281</v>
      </c>
      <c r="G403" s="17">
        <f t="shared" si="243"/>
        <v>1.2026458208057726</v>
      </c>
      <c r="H403" s="17">
        <f t="shared" si="243"/>
        <v>1.2135922330097086</v>
      </c>
      <c r="I403" s="18">
        <f>Показатели!$E$10</f>
        <v>1.5</v>
      </c>
      <c r="J403" s="9">
        <v>9</v>
      </c>
      <c r="K403" s="15" t="s">
        <v>183</v>
      </c>
      <c r="L403" s="17">
        <f t="shared" ref="L403:Q405" si="244">IF(C403/$I403&gt;1,2^((1-$I403/C403)/LN(10/3)),2^(-LOG($I403/C403,10/3)))</f>
        <v>0.88764667600801606</v>
      </c>
      <c r="M403" s="17">
        <f t="shared" si="244"/>
        <v>0.89014914056073791</v>
      </c>
      <c r="N403" s="17">
        <f t="shared" si="244"/>
        <v>0.87964477002745789</v>
      </c>
      <c r="O403" s="17">
        <f t="shared" si="244"/>
        <v>0.8751172071545118</v>
      </c>
      <c r="P403" s="17">
        <f t="shared" si="244"/>
        <v>0.8805579976131237</v>
      </c>
      <c r="Q403" s="17">
        <f t="shared" si="244"/>
        <v>0.88516337285571645</v>
      </c>
    </row>
    <row r="404" spans="1:17">
      <c r="A404" s="9">
        <v>10</v>
      </c>
      <c r="B404" s="15" t="s">
        <v>184</v>
      </c>
      <c r="C404" s="17">
        <f t="shared" ref="C404:H404" si="245">C419/C421*100</f>
        <v>6.097560975609756E-2</v>
      </c>
      <c r="D404" s="17">
        <f t="shared" si="245"/>
        <v>6.1274509803921566E-2</v>
      </c>
      <c r="E404" s="17">
        <f t="shared" si="245"/>
        <v>6.0024009603841535E-2</v>
      </c>
      <c r="F404" s="17">
        <f t="shared" si="245"/>
        <v>5.9488399762046403E-2</v>
      </c>
      <c r="G404" s="17">
        <f t="shared" si="245"/>
        <v>6.0132291040288638E-2</v>
      </c>
      <c r="H404" s="17">
        <f t="shared" si="245"/>
        <v>6.0679611650485431E-2</v>
      </c>
      <c r="I404" s="18">
        <f>Показатели!$E$11</f>
        <v>0.05</v>
      </c>
      <c r="J404" s="9">
        <v>10</v>
      </c>
      <c r="K404" s="15" t="s">
        <v>184</v>
      </c>
      <c r="L404" s="17">
        <f t="shared" si="244"/>
        <v>1.109188864674344</v>
      </c>
      <c r="M404" s="17">
        <f t="shared" si="244"/>
        <v>1.1117461220116702</v>
      </c>
      <c r="N404" s="17">
        <f t="shared" si="244"/>
        <v>1.1009183325620235</v>
      </c>
      <c r="O404" s="17">
        <f t="shared" si="244"/>
        <v>1.0961749530455382</v>
      </c>
      <c r="P404" s="17">
        <f t="shared" si="244"/>
        <v>1.1018694687007149</v>
      </c>
      <c r="Q404" s="17">
        <f t="shared" si="244"/>
        <v>1.1066374895838362</v>
      </c>
    </row>
    <row r="405" spans="1:17">
      <c r="A405" s="9">
        <v>11</v>
      </c>
      <c r="B405" s="15" t="s">
        <v>185</v>
      </c>
      <c r="C405" s="17">
        <f t="shared" ref="C405:H405" si="246">C420/C421*1000</f>
        <v>4.8780487804878048</v>
      </c>
      <c r="D405" s="17">
        <f t="shared" si="246"/>
        <v>4.9019607843137258</v>
      </c>
      <c r="E405" s="17">
        <f t="shared" si="246"/>
        <v>4.2016806722689077</v>
      </c>
      <c r="F405" s="17">
        <f t="shared" si="246"/>
        <v>2.3795359904818563</v>
      </c>
      <c r="G405" s="17">
        <f t="shared" si="246"/>
        <v>2.4052916416115453</v>
      </c>
      <c r="H405" s="17">
        <f t="shared" si="246"/>
        <v>2.4271844660194173</v>
      </c>
      <c r="I405" s="18">
        <f>Показатели!$E$12</f>
        <v>5</v>
      </c>
      <c r="J405" s="9">
        <v>11</v>
      </c>
      <c r="K405" s="15" t="s">
        <v>185</v>
      </c>
      <c r="L405" s="17">
        <f t="shared" si="244"/>
        <v>0.98588462144661793</v>
      </c>
      <c r="M405" s="17">
        <f t="shared" si="244"/>
        <v>0.98866403963735472</v>
      </c>
      <c r="N405" s="17">
        <f t="shared" si="244"/>
        <v>0.90470368034762649</v>
      </c>
      <c r="O405" s="17">
        <f t="shared" si="244"/>
        <v>0.65214505580236415</v>
      </c>
      <c r="P405" s="17">
        <f t="shared" si="244"/>
        <v>0.65619958080568064</v>
      </c>
      <c r="Q405" s="17">
        <f t="shared" si="244"/>
        <v>0.65963154702691063</v>
      </c>
    </row>
    <row r="406" spans="1:17">
      <c r="A406" s="9" t="s">
        <v>2</v>
      </c>
      <c r="B406" s="9" t="s">
        <v>186</v>
      </c>
      <c r="C406" s="17">
        <v>2014</v>
      </c>
      <c r="D406" s="17">
        <v>2015</v>
      </c>
      <c r="E406" s="17">
        <v>2016</v>
      </c>
      <c r="F406" s="17">
        <v>2017</v>
      </c>
      <c r="G406" s="17">
        <v>2018</v>
      </c>
      <c r="H406" s="17">
        <v>2019</v>
      </c>
    </row>
    <row r="407" spans="1:17">
      <c r="A407" s="9">
        <v>1</v>
      </c>
      <c r="B407" s="10" t="s">
        <v>187</v>
      </c>
      <c r="C407" s="17">
        <v>6</v>
      </c>
      <c r="D407" s="17">
        <v>6</v>
      </c>
      <c r="E407" s="17">
        <v>5</v>
      </c>
      <c r="F407" s="17">
        <v>5</v>
      </c>
      <c r="G407" s="17">
        <v>6</v>
      </c>
      <c r="H407" s="17">
        <v>6</v>
      </c>
      <c r="L407" s="17">
        <v>2014</v>
      </c>
      <c r="M407" s="17">
        <v>2016</v>
      </c>
      <c r="N407" s="17">
        <v>2018</v>
      </c>
      <c r="O407" s="17">
        <v>2019</v>
      </c>
    </row>
    <row r="408" spans="1:17">
      <c r="A408" s="9">
        <v>2</v>
      </c>
      <c r="B408" s="10" t="s">
        <v>188</v>
      </c>
      <c r="C408" s="17">
        <v>4</v>
      </c>
      <c r="D408" s="17">
        <v>4</v>
      </c>
      <c r="E408" s="17">
        <v>4</v>
      </c>
      <c r="F408" s="17">
        <v>4</v>
      </c>
      <c r="G408" s="17">
        <v>4</v>
      </c>
      <c r="H408" s="17">
        <v>4</v>
      </c>
      <c r="K408" s="15" t="s">
        <v>187</v>
      </c>
      <c r="L408" s="17">
        <f t="shared" ref="L408:L413" si="247">L395</f>
        <v>0.83540444604959962</v>
      </c>
      <c r="M408" s="17">
        <f t="shared" ref="M408:M413" si="248">N395</f>
        <v>0.74538047945908248</v>
      </c>
      <c r="N408" s="17">
        <f t="shared" ref="N408:O418" si="249">P395</f>
        <v>0.82873297010340319</v>
      </c>
      <c r="O408" s="17">
        <f t="shared" si="249"/>
        <v>0.83306729710239713</v>
      </c>
    </row>
    <row r="409" spans="1:17">
      <c r="A409" s="9">
        <v>3</v>
      </c>
      <c r="B409" s="10" t="s">
        <v>189</v>
      </c>
      <c r="C409" s="17">
        <v>0</v>
      </c>
      <c r="D409" s="17">
        <v>0</v>
      </c>
      <c r="E409" s="17">
        <v>1.8</v>
      </c>
      <c r="F409" s="17">
        <v>1.8</v>
      </c>
      <c r="G409" s="17">
        <v>2</v>
      </c>
      <c r="H409" s="17">
        <v>24.1</v>
      </c>
      <c r="K409" s="15" t="s">
        <v>190</v>
      </c>
      <c r="L409" s="17">
        <f t="shared" si="247"/>
        <v>0.75216101714839168</v>
      </c>
      <c r="M409" s="17">
        <f t="shared" si="248"/>
        <v>0.74538047945908237</v>
      </c>
      <c r="N409" s="17">
        <f t="shared" si="249"/>
        <v>0.74615431685214451</v>
      </c>
      <c r="O409" s="17">
        <f t="shared" si="249"/>
        <v>0.7500567521571434</v>
      </c>
    </row>
    <row r="410" spans="1:17">
      <c r="A410" s="9">
        <v>4</v>
      </c>
      <c r="B410" s="10" t="s">
        <v>191</v>
      </c>
      <c r="C410" s="17">
        <v>54.8</v>
      </c>
      <c r="D410" s="17">
        <v>54.6</v>
      </c>
      <c r="E410" s="17">
        <v>55.3</v>
      </c>
      <c r="F410" s="17">
        <v>55.8</v>
      </c>
      <c r="G410" s="17">
        <v>56.1</v>
      </c>
      <c r="H410" s="17">
        <v>56.6</v>
      </c>
      <c r="K410" s="15" t="s">
        <v>192</v>
      </c>
      <c r="L410" s="17">
        <f t="shared" si="247"/>
        <v>8.8737830999390996E-4</v>
      </c>
      <c r="M410" s="17">
        <f t="shared" si="248"/>
        <v>0.7015150300642875</v>
      </c>
      <c r="N410" s="17">
        <f t="shared" si="249"/>
        <v>0.74615431685214451</v>
      </c>
      <c r="O410" s="17">
        <f t="shared" si="249"/>
        <v>1.6437490316258776</v>
      </c>
    </row>
    <row r="411" spans="1:17">
      <c r="A411" s="9">
        <v>5</v>
      </c>
      <c r="B411" s="10" t="s">
        <v>193</v>
      </c>
      <c r="C411" s="17">
        <v>10.5</v>
      </c>
      <c r="D411" s="17">
        <v>10.8</v>
      </c>
      <c r="E411" s="17">
        <v>11.3</v>
      </c>
      <c r="F411" s="17">
        <v>11.3</v>
      </c>
      <c r="G411" s="17">
        <v>11.3</v>
      </c>
      <c r="H411" s="17">
        <v>8.4</v>
      </c>
      <c r="K411" s="15" t="s">
        <v>194</v>
      </c>
      <c r="L411" s="17">
        <f t="shared" si="247"/>
        <v>1.0605974247668153</v>
      </c>
      <c r="M411" s="17">
        <f t="shared" si="248"/>
        <v>1.0569478823381098</v>
      </c>
      <c r="N411" s="17">
        <f t="shared" si="249"/>
        <v>1.0658035924072218</v>
      </c>
      <c r="O411" s="17">
        <f t="shared" si="249"/>
        <v>1.0755467881898177</v>
      </c>
    </row>
    <row r="412" spans="1:17">
      <c r="A412" s="9">
        <v>6</v>
      </c>
      <c r="B412" s="10" t="s">
        <v>195</v>
      </c>
      <c r="C412" s="17">
        <v>13110</v>
      </c>
      <c r="D412" s="17">
        <v>5757</v>
      </c>
      <c r="E412" s="17">
        <v>9199.7999999999993</v>
      </c>
      <c r="F412" s="17">
        <v>9313.4</v>
      </c>
      <c r="G412" s="17">
        <v>9855.5</v>
      </c>
      <c r="H412" s="17">
        <v>13218</v>
      </c>
      <c r="K412" s="15" t="s">
        <v>196</v>
      </c>
      <c r="L412" s="17">
        <f t="shared" si="247"/>
        <v>0.87963512010023326</v>
      </c>
      <c r="M412" s="17">
        <f t="shared" si="248"/>
        <v>0.90934538182658364</v>
      </c>
      <c r="N412" s="17">
        <f t="shared" si="249"/>
        <v>0.91028944392514621</v>
      </c>
      <c r="O412" s="17">
        <f t="shared" si="249"/>
        <v>0.77142401940839533</v>
      </c>
    </row>
    <row r="413" spans="1:17">
      <c r="A413" s="9">
        <v>7</v>
      </c>
      <c r="B413" s="10" t="s">
        <v>197</v>
      </c>
      <c r="C413" s="17">
        <v>14510</v>
      </c>
      <c r="D413" s="17">
        <v>5999.8</v>
      </c>
      <c r="E413" s="17">
        <v>8113.3</v>
      </c>
      <c r="F413" s="17">
        <v>9557.2000000000007</v>
      </c>
      <c r="G413" s="17">
        <v>10008.299999999999</v>
      </c>
      <c r="H413" s="17">
        <v>13776.6</v>
      </c>
      <c r="K413" s="15" t="s">
        <v>198</v>
      </c>
      <c r="L413" s="17">
        <f t="shared" si="247"/>
        <v>0.48978525940201673</v>
      </c>
      <c r="M413" s="17">
        <f t="shared" si="248"/>
        <v>1.4084243153670828</v>
      </c>
      <c r="N413" s="17">
        <f t="shared" si="249"/>
        <v>0.92221414262650114</v>
      </c>
      <c r="O413" s="17">
        <f t="shared" si="249"/>
        <v>0.7743865284789283</v>
      </c>
    </row>
    <row r="414" spans="1:17">
      <c r="A414" s="9">
        <v>8</v>
      </c>
      <c r="B414" s="10" t="s">
        <v>199</v>
      </c>
      <c r="C414" s="17"/>
      <c r="D414" s="17"/>
      <c r="E414" s="17">
        <v>30</v>
      </c>
      <c r="F414" s="17">
        <v>30</v>
      </c>
      <c r="G414" s="17">
        <v>24</v>
      </c>
      <c r="H414" s="17">
        <v>32</v>
      </c>
      <c r="K414" s="15" t="s">
        <v>200</v>
      </c>
      <c r="L414" s="17">
        <f>N401</f>
        <v>0.48569568013869024</v>
      </c>
      <c r="M414" s="17">
        <f>O401</f>
        <v>0.52964137691763202</v>
      </c>
      <c r="N414" s="17">
        <f t="shared" si="249"/>
        <v>0.57341304904589574</v>
      </c>
      <c r="O414" s="17">
        <f t="shared" si="249"/>
        <v>0.37062999281384035</v>
      </c>
    </row>
    <row r="415" spans="1:17">
      <c r="A415" s="9">
        <v>9</v>
      </c>
      <c r="B415" s="10" t="s">
        <v>201</v>
      </c>
      <c r="C415" s="17"/>
      <c r="D415" s="17"/>
      <c r="E415" s="17">
        <v>16</v>
      </c>
      <c r="F415" s="17">
        <v>18</v>
      </c>
      <c r="G415" s="17">
        <v>14</v>
      </c>
      <c r="H415" s="17">
        <v>11</v>
      </c>
      <c r="K415" s="15" t="s">
        <v>202</v>
      </c>
      <c r="L415" s="17">
        <f>L402</f>
        <v>0.74173394877084009</v>
      </c>
      <c r="M415" s="17">
        <f>N402</f>
        <v>1.4595500542270774</v>
      </c>
      <c r="N415" s="17">
        <f t="shared" si="249"/>
        <v>0.71230346450174875</v>
      </c>
      <c r="O415" s="17">
        <f t="shared" si="249"/>
        <v>0.71090645447453571</v>
      </c>
    </row>
    <row r="416" spans="1:17">
      <c r="A416" s="9">
        <v>10</v>
      </c>
      <c r="B416" s="10" t="s">
        <v>203</v>
      </c>
      <c r="C416" s="17">
        <v>70</v>
      </c>
      <c r="D416" s="17">
        <v>111</v>
      </c>
      <c r="E416" s="17">
        <v>130</v>
      </c>
      <c r="F416" s="17">
        <v>80</v>
      </c>
      <c r="G416" s="17">
        <v>43</v>
      </c>
      <c r="H416" s="17">
        <v>39</v>
      </c>
      <c r="K416" s="15" t="s">
        <v>204</v>
      </c>
      <c r="L416" s="17">
        <f>L403</f>
        <v>0.88764667600801606</v>
      </c>
      <c r="M416" s="17">
        <f>N403</f>
        <v>0.87964477002745789</v>
      </c>
      <c r="N416" s="17">
        <f t="shared" si="249"/>
        <v>0.8805579976131237</v>
      </c>
      <c r="O416" s="17">
        <f t="shared" si="249"/>
        <v>0.88516337285571645</v>
      </c>
    </row>
    <row r="417" spans="1:17">
      <c r="A417" s="9">
        <v>11</v>
      </c>
      <c r="B417" s="10" t="s">
        <v>205</v>
      </c>
      <c r="C417" s="17">
        <v>74</v>
      </c>
      <c r="D417" s="17">
        <v>71</v>
      </c>
      <c r="E417" s="17">
        <v>101</v>
      </c>
      <c r="F417" s="17">
        <v>86</v>
      </c>
      <c r="G417" s="17">
        <v>48</v>
      </c>
      <c r="H417" s="17">
        <v>44</v>
      </c>
      <c r="K417" s="15" t="s">
        <v>206</v>
      </c>
      <c r="L417" s="17">
        <f>L404</f>
        <v>1.109188864674344</v>
      </c>
      <c r="M417" s="17">
        <f>N404</f>
        <v>1.1009183325620235</v>
      </c>
      <c r="N417" s="17">
        <f t="shared" si="249"/>
        <v>1.1018694687007149</v>
      </c>
      <c r="O417" s="17">
        <f t="shared" si="249"/>
        <v>1.1066374895838362</v>
      </c>
    </row>
    <row r="418" spans="1:17">
      <c r="A418" s="9">
        <v>12</v>
      </c>
      <c r="B418" s="10" t="s">
        <v>207</v>
      </c>
      <c r="C418" s="17">
        <v>2</v>
      </c>
      <c r="D418" s="17">
        <v>2</v>
      </c>
      <c r="E418" s="17">
        <v>2</v>
      </c>
      <c r="F418" s="17">
        <v>2</v>
      </c>
      <c r="G418" s="17">
        <v>2</v>
      </c>
      <c r="H418" s="17">
        <v>2</v>
      </c>
      <c r="K418" s="15" t="s">
        <v>208</v>
      </c>
      <c r="L418" s="17">
        <f>L405</f>
        <v>0.98588462144661793</v>
      </c>
      <c r="M418" s="17">
        <f>N405</f>
        <v>0.90470368034762649</v>
      </c>
      <c r="N418" s="17">
        <f t="shared" si="249"/>
        <v>0.65619958080568064</v>
      </c>
      <c r="O418" s="17">
        <f t="shared" si="249"/>
        <v>0.65963154702691063</v>
      </c>
    </row>
    <row r="419" spans="1:17">
      <c r="A419" s="9">
        <v>13</v>
      </c>
      <c r="B419" s="10" t="s">
        <v>209</v>
      </c>
      <c r="C419" s="17">
        <v>1</v>
      </c>
      <c r="D419" s="17">
        <v>1</v>
      </c>
      <c r="E419" s="17">
        <v>1</v>
      </c>
      <c r="F419" s="17">
        <v>1</v>
      </c>
      <c r="G419" s="21">
        <v>1</v>
      </c>
      <c r="H419" s="21">
        <v>1</v>
      </c>
    </row>
    <row r="420" spans="1:17">
      <c r="A420" s="9">
        <v>14</v>
      </c>
      <c r="B420" s="10" t="s">
        <v>211</v>
      </c>
      <c r="C420" s="17">
        <v>8</v>
      </c>
      <c r="D420" s="17">
        <v>8</v>
      </c>
      <c r="E420" s="17">
        <v>7</v>
      </c>
      <c r="F420" s="17">
        <v>4</v>
      </c>
      <c r="G420" s="21">
        <v>4</v>
      </c>
      <c r="H420" s="21">
        <v>4</v>
      </c>
    </row>
    <row r="421" spans="1:17">
      <c r="A421" s="9">
        <v>15</v>
      </c>
      <c r="B421" s="10" t="s">
        <v>213</v>
      </c>
      <c r="C421" s="17">
        <v>1640</v>
      </c>
      <c r="D421" s="17">
        <v>1632</v>
      </c>
      <c r="E421" s="17">
        <v>1666</v>
      </c>
      <c r="F421" s="17">
        <v>1681</v>
      </c>
      <c r="G421" s="17">
        <v>1663</v>
      </c>
      <c r="H421" s="17">
        <v>1648</v>
      </c>
    </row>
    <row r="423" spans="1:17" ht="16">
      <c r="A423" s="20" t="s">
        <v>233</v>
      </c>
    </row>
    <row r="424" spans="1:17">
      <c r="A424" s="9" t="s">
        <v>2</v>
      </c>
      <c r="B424" s="14" t="s">
        <v>173</v>
      </c>
      <c r="C424" s="17">
        <v>2014</v>
      </c>
      <c r="D424" s="17">
        <v>2015</v>
      </c>
      <c r="E424" s="17">
        <v>2016</v>
      </c>
      <c r="F424" s="17">
        <v>2017</v>
      </c>
      <c r="G424" s="17">
        <v>2018</v>
      </c>
      <c r="H424" s="17">
        <v>2019</v>
      </c>
      <c r="I424" s="18" t="s">
        <v>174</v>
      </c>
      <c r="J424" s="9" t="s">
        <v>2</v>
      </c>
      <c r="K424" s="14" t="s">
        <v>173</v>
      </c>
      <c r="L424" s="17">
        <v>2014</v>
      </c>
      <c r="M424" s="17">
        <v>2015</v>
      </c>
      <c r="N424" s="17">
        <v>2016</v>
      </c>
      <c r="O424" s="17">
        <v>2017</v>
      </c>
      <c r="P424" s="17">
        <v>2018</v>
      </c>
      <c r="Q424" s="17">
        <v>2019</v>
      </c>
    </row>
    <row r="425" spans="1:17">
      <c r="A425" s="9">
        <v>1</v>
      </c>
      <c r="B425" s="15" t="s">
        <v>175</v>
      </c>
      <c r="C425" s="17">
        <f t="shared" ref="C425:H425" si="250">C437/C451*1000</f>
        <v>2.7066416822819073</v>
      </c>
      <c r="D425" s="17">
        <f t="shared" si="250"/>
        <v>2.6737967914438503</v>
      </c>
      <c r="E425" s="17">
        <f t="shared" si="250"/>
        <v>2.6530612244897962</v>
      </c>
      <c r="F425" s="17">
        <f t="shared" si="250"/>
        <v>2.6633886498668304</v>
      </c>
      <c r="G425" s="17">
        <f t="shared" si="250"/>
        <v>2.6892842366570129</v>
      </c>
      <c r="H425" s="17">
        <f t="shared" si="250"/>
        <v>2.9276453366792135</v>
      </c>
      <c r="I425" s="18">
        <f>Показатели!$E$2</f>
        <v>5</v>
      </c>
      <c r="J425" s="9">
        <v>1</v>
      </c>
      <c r="K425" s="15" t="s">
        <v>175</v>
      </c>
      <c r="L425" s="17">
        <f t="shared" ref="L425:Q429" si="251">IF(C425/$I425&gt;1,2^((1-$I425/C425)/LN(10/3)),2^(-LOG($I425/C425,10/3)))</f>
        <v>0.70234246001374756</v>
      </c>
      <c r="M425" s="17">
        <f t="shared" si="251"/>
        <v>0.69742299568969635</v>
      </c>
      <c r="N425" s="17">
        <f t="shared" si="251"/>
        <v>0.69430404069616647</v>
      </c>
      <c r="O425" s="17">
        <f t="shared" si="251"/>
        <v>0.69585873549853583</v>
      </c>
      <c r="P425" s="17">
        <f t="shared" si="251"/>
        <v>0.69974586037771724</v>
      </c>
      <c r="Q425" s="17">
        <f t="shared" si="251"/>
        <v>0.73480783704324859</v>
      </c>
    </row>
    <row r="426" spans="1:17">
      <c r="A426" s="9">
        <v>2</v>
      </c>
      <c r="B426" s="15" t="s">
        <v>176</v>
      </c>
      <c r="C426" s="17">
        <f t="shared" ref="C426:H426" si="252">C438/C451*1000</f>
        <v>1.4574224443056423</v>
      </c>
      <c r="D426" s="17">
        <f t="shared" si="252"/>
        <v>1.4397367338543809</v>
      </c>
      <c r="E426" s="17">
        <f t="shared" si="252"/>
        <v>1.4285714285714286</v>
      </c>
      <c r="F426" s="17">
        <f t="shared" si="252"/>
        <v>1.4341323499282934</v>
      </c>
      <c r="G426" s="17">
        <f t="shared" si="252"/>
        <v>1.4480761274306992</v>
      </c>
      <c r="H426" s="17">
        <f t="shared" si="252"/>
        <v>1.4638226683396067</v>
      </c>
      <c r="I426" s="18">
        <f>Показатели!$E$3</f>
        <v>4</v>
      </c>
      <c r="J426" s="9">
        <v>2</v>
      </c>
      <c r="K426" s="15" t="s">
        <v>176</v>
      </c>
      <c r="L426" s="17">
        <f t="shared" si="251"/>
        <v>0.55919452571165329</v>
      </c>
      <c r="M426" s="17">
        <f t="shared" si="251"/>
        <v>0.55527772204953485</v>
      </c>
      <c r="N426" s="17">
        <f t="shared" si="251"/>
        <v>0.55279445689383178</v>
      </c>
      <c r="O426" s="17">
        <f t="shared" si="251"/>
        <v>0.55403228156218554</v>
      </c>
      <c r="P426" s="17">
        <f t="shared" si="251"/>
        <v>0.55712715205193664</v>
      </c>
      <c r="Q426" s="17">
        <f t="shared" si="251"/>
        <v>0.56060699000261849</v>
      </c>
    </row>
    <row r="427" spans="1:17">
      <c r="A427" s="9">
        <v>3</v>
      </c>
      <c r="B427" s="15" t="s">
        <v>177</v>
      </c>
      <c r="C427" s="17">
        <f>C439/C451*1000+0.00001</f>
        <v>1.0000000000000001E-5</v>
      </c>
      <c r="D427" s="17">
        <f>D439/D451*1000+0.00001</f>
        <v>1.0000000000000001E-5</v>
      </c>
      <c r="E427" s="17">
        <f>E439/E451*1000+0.00001</f>
        <v>1.0000000000000001E-5</v>
      </c>
      <c r="F427" s="17">
        <f>F439/F451*1000+0.00001</f>
        <v>0.86048940995697598</v>
      </c>
      <c r="G427" s="17">
        <f>G439/G451*1000</f>
        <v>0.86884567645841959</v>
      </c>
      <c r="H427" s="17">
        <f>H439/H451*1000</f>
        <v>4.9351735675449611</v>
      </c>
      <c r="I427" s="18">
        <f>Показатели!$E$4</f>
        <v>2</v>
      </c>
      <c r="J427" s="9">
        <v>3</v>
      </c>
      <c r="K427" s="15" t="s">
        <v>177</v>
      </c>
      <c r="L427" s="17">
        <f t="shared" si="251"/>
        <v>8.8737830999390996E-4</v>
      </c>
      <c r="M427" s="17">
        <f t="shared" si="251"/>
        <v>8.8737830999390996E-4</v>
      </c>
      <c r="N427" s="17">
        <f t="shared" si="251"/>
        <v>8.8737830999390996E-4</v>
      </c>
      <c r="O427" s="17">
        <f t="shared" si="251"/>
        <v>0.61535245435403463</v>
      </c>
      <c r="P427" s="17">
        <f t="shared" si="251"/>
        <v>0.61878572437012735</v>
      </c>
      <c r="Q427" s="17">
        <f t="shared" si="251"/>
        <v>1.4083306032883618</v>
      </c>
    </row>
    <row r="428" spans="1:17">
      <c r="A428" s="9">
        <v>4</v>
      </c>
      <c r="B428" s="15" t="s">
        <v>178</v>
      </c>
      <c r="C428" s="17">
        <f t="shared" ref="C428:H428" si="253">C440/C451*1000</f>
        <v>24.109931292941912</v>
      </c>
      <c r="D428" s="17">
        <f t="shared" si="253"/>
        <v>24.249280131633075</v>
      </c>
      <c r="E428" s="17">
        <f t="shared" si="253"/>
        <v>24.346938775510203</v>
      </c>
      <c r="F428" s="17">
        <f t="shared" si="253"/>
        <v>26.83876254865806</v>
      </c>
      <c r="G428" s="17">
        <f t="shared" si="253"/>
        <v>27.203144393876709</v>
      </c>
      <c r="H428" s="17">
        <f t="shared" si="253"/>
        <v>33.981597657883732</v>
      </c>
      <c r="I428" s="18">
        <f>Показатели!$E$5</f>
        <v>30</v>
      </c>
      <c r="J428" s="9">
        <v>4</v>
      </c>
      <c r="K428" s="15" t="s">
        <v>178</v>
      </c>
      <c r="L428" s="17">
        <f t="shared" si="251"/>
        <v>0.88175906949472982</v>
      </c>
      <c r="M428" s="17">
        <f t="shared" si="251"/>
        <v>0.88468952231570652</v>
      </c>
      <c r="N428" s="17">
        <f t="shared" si="251"/>
        <v>0.88673898971733689</v>
      </c>
      <c r="O428" s="17">
        <f t="shared" si="251"/>
        <v>0.93790543642598856</v>
      </c>
      <c r="P428" s="17">
        <f t="shared" si="251"/>
        <v>0.9452154376041435</v>
      </c>
      <c r="Q428" s="17">
        <f t="shared" si="251"/>
        <v>1.0697834835141715</v>
      </c>
    </row>
    <row r="429" spans="1:17">
      <c r="A429" s="9">
        <v>5</v>
      </c>
      <c r="B429" s="15" t="s">
        <v>179</v>
      </c>
      <c r="C429" s="17">
        <f t="shared" ref="C429:H429" si="254">C441/C451*1000</f>
        <v>2.4984384759525295</v>
      </c>
      <c r="D429" s="17">
        <f t="shared" si="254"/>
        <v>2.8383381324557795</v>
      </c>
      <c r="E429" s="17">
        <f t="shared" si="254"/>
        <v>4.6326530612244898</v>
      </c>
      <c r="F429" s="17">
        <f t="shared" si="254"/>
        <v>6.1667691046916611</v>
      </c>
      <c r="G429" s="17">
        <f t="shared" si="254"/>
        <v>6.3301613570541999</v>
      </c>
      <c r="H429" s="17">
        <f t="shared" si="254"/>
        <v>6.4199079882894186</v>
      </c>
      <c r="I429" s="18">
        <f>Показатели!$E$6</f>
        <v>8</v>
      </c>
      <c r="J429" s="9">
        <v>5</v>
      </c>
      <c r="K429" s="15" t="s">
        <v>179</v>
      </c>
      <c r="L429" s="17">
        <f t="shared" si="251"/>
        <v>0.51170602465438708</v>
      </c>
      <c r="M429" s="17">
        <f t="shared" si="251"/>
        <v>0.55069689229480301</v>
      </c>
      <c r="N429" s="17">
        <f t="shared" si="251"/>
        <v>0.73013866699274232</v>
      </c>
      <c r="O429" s="17">
        <f t="shared" si="251"/>
        <v>0.8608459176939669</v>
      </c>
      <c r="P429" s="17">
        <f t="shared" si="251"/>
        <v>0.87390433051784877</v>
      </c>
      <c r="Q429" s="17">
        <f t="shared" si="251"/>
        <v>0.88101608268650344</v>
      </c>
    </row>
    <row r="430" spans="1:17">
      <c r="A430" s="9">
        <v>6</v>
      </c>
      <c r="B430" s="15" t="s">
        <v>180</v>
      </c>
      <c r="C430" s="17">
        <f t="shared" ref="C430:H430" si="255">(C442-C443)/C442*100</f>
        <v>2.9220582441892233</v>
      </c>
      <c r="D430" s="17">
        <f t="shared" si="255"/>
        <v>-3.8548429627201237</v>
      </c>
      <c r="E430" s="17">
        <f t="shared" si="255"/>
        <v>11.06306605963592</v>
      </c>
      <c r="F430" s="17">
        <f t="shared" si="255"/>
        <v>1.1113484213549734</v>
      </c>
      <c r="G430" s="17">
        <f t="shared" si="255"/>
        <v>8.5140612833783837</v>
      </c>
      <c r="H430" s="17">
        <f t="shared" si="255"/>
        <v>-10.541496633834969</v>
      </c>
      <c r="I430" s="18">
        <f>Показатели!$E$7</f>
        <v>0</v>
      </c>
      <c r="J430" s="9">
        <v>6</v>
      </c>
      <c r="K430" s="15" t="s">
        <v>180</v>
      </c>
      <c r="L430" s="17">
        <f t="shared" ref="L430:Q430" si="256">(ATAN((C430+2.4)/10)+3.1415/2)/3.1415*1.75</f>
        <v>1.1474457805761666</v>
      </c>
      <c r="M430" s="17">
        <f t="shared" si="256"/>
        <v>0.79452132829086608</v>
      </c>
      <c r="N430" s="17">
        <f t="shared" si="256"/>
        <v>1.394143451927905</v>
      </c>
      <c r="O430" s="17">
        <f t="shared" si="256"/>
        <v>1.0631106315898489</v>
      </c>
      <c r="P430" s="17">
        <f t="shared" si="256"/>
        <v>1.3368439966921886</v>
      </c>
      <c r="Q430" s="17">
        <f t="shared" si="256"/>
        <v>0.49435651538483011</v>
      </c>
    </row>
    <row r="431" spans="1:17">
      <c r="A431" s="9">
        <v>7</v>
      </c>
      <c r="B431" s="15" t="s">
        <v>181</v>
      </c>
      <c r="C431" s="17"/>
      <c r="D431" s="17"/>
      <c r="E431" s="17">
        <f>(E445-E444)/E451*1000</f>
        <v>-0.81632653061224492</v>
      </c>
      <c r="F431" s="17">
        <f>(F445-F444)/F451*1000</f>
        <v>-5.9414054497029296</v>
      </c>
      <c r="G431" s="17">
        <f>(G445-G444)/G451*1000</f>
        <v>-4.5510964004964833</v>
      </c>
      <c r="H431" s="17">
        <f>(H445-H444)/H451*1000</f>
        <v>-5.8552906733584269</v>
      </c>
      <c r="I431" s="18">
        <f>Показатели!$E$8</f>
        <v>2.4</v>
      </c>
      <c r="J431" s="9">
        <v>7</v>
      </c>
      <c r="K431" s="15" t="s">
        <v>181</v>
      </c>
      <c r="L431" s="17"/>
      <c r="M431" s="17"/>
      <c r="N431" s="17">
        <f t="shared" ref="N431:Q432" si="257">(ATAN(E431/10)+3.1415/2)/3.1415*1.75</f>
        <v>0.82962642765071648</v>
      </c>
      <c r="O431" s="17">
        <f t="shared" si="257"/>
        <v>0.57636084946252997</v>
      </c>
      <c r="P431" s="17">
        <f t="shared" si="257"/>
        <v>0.63708301727365513</v>
      </c>
      <c r="Q431" s="17">
        <f t="shared" si="257"/>
        <v>0.57991977917644566</v>
      </c>
    </row>
    <row r="432" spans="1:17">
      <c r="A432" s="9">
        <v>8</v>
      </c>
      <c r="B432" s="15" t="s">
        <v>182</v>
      </c>
      <c r="C432" s="17">
        <f t="shared" ref="C432:H432" si="258">(C446-C447)/C451*1000</f>
        <v>15.61524047470331</v>
      </c>
      <c r="D432" s="17">
        <f t="shared" si="258"/>
        <v>8.6384204031262843</v>
      </c>
      <c r="E432" s="17">
        <f t="shared" si="258"/>
        <v>-3.0612244897959182</v>
      </c>
      <c r="F432" s="17">
        <f t="shared" si="258"/>
        <v>-3.6877688998156115</v>
      </c>
      <c r="G432" s="17">
        <f t="shared" si="258"/>
        <v>-6.2060405461315682</v>
      </c>
      <c r="H432" s="17">
        <f t="shared" si="258"/>
        <v>1.672940192388122</v>
      </c>
      <c r="I432" s="18">
        <f>Показатели!$E$9</f>
        <v>2.4</v>
      </c>
      <c r="J432" s="9">
        <v>8</v>
      </c>
      <c r="K432" s="15" t="s">
        <v>182</v>
      </c>
      <c r="L432" s="17">
        <f>(ATAN(C432/10)+3.1415/2)/3.1415*1.75</f>
        <v>1.4327268766101129</v>
      </c>
      <c r="M432" s="17">
        <f>(ATAN(D432/10)+3.1415/2)/3.1415*1.75</f>
        <v>1.2718906379676991</v>
      </c>
      <c r="N432" s="17">
        <f t="shared" si="257"/>
        <v>0.70951778717274394</v>
      </c>
      <c r="O432" s="17">
        <f t="shared" si="257"/>
        <v>0.67818911071798715</v>
      </c>
      <c r="P432" s="17">
        <f t="shared" si="257"/>
        <v>0.56559178959848433</v>
      </c>
      <c r="Q432" s="17">
        <f t="shared" si="257"/>
        <v>0.96733750488736403</v>
      </c>
    </row>
    <row r="433" spans="1:17">
      <c r="A433" s="9">
        <v>9</v>
      </c>
      <c r="B433" s="15" t="s">
        <v>183</v>
      </c>
      <c r="C433" s="17">
        <f t="shared" ref="C433:H433" si="259">C448/C451*1000</f>
        <v>0.41640641265875494</v>
      </c>
      <c r="D433" s="17">
        <f t="shared" si="259"/>
        <v>0.41135335252982314</v>
      </c>
      <c r="E433" s="17">
        <f t="shared" si="259"/>
        <v>0.40816326530612246</v>
      </c>
      <c r="F433" s="17">
        <f t="shared" si="259"/>
        <v>0.4097520999795124</v>
      </c>
      <c r="G433" s="17">
        <f t="shared" si="259"/>
        <v>0.41373603640877116</v>
      </c>
      <c r="H433" s="17">
        <f t="shared" si="259"/>
        <v>0.41823504809703049</v>
      </c>
      <c r="I433" s="18">
        <f>Показатели!$E$10</f>
        <v>1.5</v>
      </c>
      <c r="J433" s="9">
        <v>9</v>
      </c>
      <c r="K433" s="15" t="s">
        <v>183</v>
      </c>
      <c r="L433" s="17">
        <f t="shared" ref="L433:Q435" si="260">IF(C433/$I433&gt;1,2^((1-$I433/C433)/LN(10/3)),2^(-LOG($I433/C433,10/3)))</f>
        <v>0.47815771975448451</v>
      </c>
      <c r="M433" s="17">
        <f t="shared" si="260"/>
        <v>0.47480852761884768</v>
      </c>
      <c r="N433" s="17">
        <f t="shared" si="260"/>
        <v>0.47268512985688693</v>
      </c>
      <c r="O433" s="17">
        <f t="shared" si="260"/>
        <v>0.47374357265927802</v>
      </c>
      <c r="P433" s="17">
        <f t="shared" si="260"/>
        <v>0.47638994373101107</v>
      </c>
      <c r="Q433" s="17">
        <f t="shared" si="260"/>
        <v>0.47936549392527589</v>
      </c>
    </row>
    <row r="434" spans="1:17">
      <c r="A434" s="9">
        <v>10</v>
      </c>
      <c r="B434" s="15" t="s">
        <v>184</v>
      </c>
      <c r="C434" s="17">
        <f t="shared" ref="C434:H434" si="261">C449/C451*100</f>
        <v>4.1640641265875494E-2</v>
      </c>
      <c r="D434" s="17">
        <f t="shared" si="261"/>
        <v>4.1135335252982311E-2</v>
      </c>
      <c r="E434" s="17">
        <f t="shared" si="261"/>
        <v>4.0816326530612249E-2</v>
      </c>
      <c r="F434" s="17">
        <f t="shared" si="261"/>
        <v>4.0975209997951241E-2</v>
      </c>
      <c r="G434" s="17">
        <f t="shared" si="261"/>
        <v>4.1373603640877117E-2</v>
      </c>
      <c r="H434" s="17">
        <f t="shared" si="261"/>
        <v>4.1823504809703052E-2</v>
      </c>
      <c r="I434" s="18">
        <f>Показатели!$E$11</f>
        <v>0.05</v>
      </c>
      <c r="J434" s="9">
        <v>10</v>
      </c>
      <c r="K434" s="15" t="s">
        <v>184</v>
      </c>
      <c r="L434" s="17">
        <f t="shared" si="260"/>
        <v>0.9000317261194305</v>
      </c>
      <c r="M434" s="17">
        <f t="shared" si="260"/>
        <v>0.89372757363081101</v>
      </c>
      <c r="N434" s="17">
        <f t="shared" si="260"/>
        <v>0.88973072222806293</v>
      </c>
      <c r="O434" s="17">
        <f t="shared" si="260"/>
        <v>0.89172301904369078</v>
      </c>
      <c r="P434" s="17">
        <f t="shared" si="260"/>
        <v>0.8967042581312189</v>
      </c>
      <c r="Q434" s="17">
        <f t="shared" si="260"/>
        <v>0.90230510794887797</v>
      </c>
    </row>
    <row r="435" spans="1:17">
      <c r="A435" s="9">
        <v>11</v>
      </c>
      <c r="B435" s="15" t="s">
        <v>185</v>
      </c>
      <c r="C435" s="17">
        <f t="shared" ref="C435:H435" si="262">C450/C451*1000</f>
        <v>3.9558609202581718</v>
      </c>
      <c r="D435" s="17">
        <f t="shared" si="262"/>
        <v>4.7305635540929662</v>
      </c>
      <c r="E435" s="17">
        <f t="shared" si="262"/>
        <v>4.4897959183673466</v>
      </c>
      <c r="F435" s="17">
        <f t="shared" si="262"/>
        <v>3.0731407498463428</v>
      </c>
      <c r="G435" s="17">
        <f t="shared" si="262"/>
        <v>3.1030202730657841</v>
      </c>
      <c r="H435" s="17">
        <f t="shared" si="262"/>
        <v>3.1367628607277291</v>
      </c>
      <c r="I435" s="18">
        <f>Показатели!$E$12</f>
        <v>5</v>
      </c>
      <c r="J435" s="9">
        <v>11</v>
      </c>
      <c r="K435" s="15" t="s">
        <v>185</v>
      </c>
      <c r="L435" s="17">
        <f t="shared" si="260"/>
        <v>0.87384202572451297</v>
      </c>
      <c r="M435" s="17">
        <f t="shared" si="260"/>
        <v>0.96861215358068642</v>
      </c>
      <c r="N435" s="17">
        <f t="shared" si="260"/>
        <v>0.93991600450693646</v>
      </c>
      <c r="O435" s="17">
        <f t="shared" si="260"/>
        <v>0.75561516890362335</v>
      </c>
      <c r="P435" s="17">
        <f t="shared" si="260"/>
        <v>0.75983609819903242</v>
      </c>
      <c r="Q435" s="17">
        <f t="shared" si="260"/>
        <v>0.76458206414427954</v>
      </c>
    </row>
    <row r="436" spans="1:17">
      <c r="A436" s="9" t="s">
        <v>2</v>
      </c>
      <c r="B436" s="9" t="s">
        <v>186</v>
      </c>
      <c r="C436" s="17">
        <v>2014</v>
      </c>
      <c r="D436" s="17">
        <v>2015</v>
      </c>
      <c r="E436" s="17">
        <v>2016</v>
      </c>
      <c r="F436" s="17">
        <v>2017</v>
      </c>
      <c r="G436" s="17">
        <v>2018</v>
      </c>
      <c r="H436" s="17">
        <v>2019</v>
      </c>
    </row>
    <row r="437" spans="1:17">
      <c r="A437" s="9">
        <v>1</v>
      </c>
      <c r="B437" s="10" t="s">
        <v>187</v>
      </c>
      <c r="C437" s="17">
        <v>13</v>
      </c>
      <c r="D437" s="17">
        <v>13</v>
      </c>
      <c r="E437" s="17">
        <v>13</v>
      </c>
      <c r="F437" s="17">
        <v>13</v>
      </c>
      <c r="G437" s="17">
        <v>13</v>
      </c>
      <c r="H437" s="17">
        <v>14</v>
      </c>
      <c r="L437" s="17">
        <v>2014</v>
      </c>
      <c r="M437" s="17">
        <v>2016</v>
      </c>
      <c r="N437" s="17">
        <v>2018</v>
      </c>
      <c r="O437" s="17">
        <v>2019</v>
      </c>
    </row>
    <row r="438" spans="1:17">
      <c r="A438" s="9">
        <v>2</v>
      </c>
      <c r="B438" s="10" t="s">
        <v>188</v>
      </c>
      <c r="C438" s="17">
        <v>7</v>
      </c>
      <c r="D438" s="17">
        <v>7</v>
      </c>
      <c r="E438" s="17">
        <v>7</v>
      </c>
      <c r="F438" s="17">
        <v>7</v>
      </c>
      <c r="G438" s="17">
        <v>7</v>
      </c>
      <c r="H438" s="17">
        <v>7</v>
      </c>
      <c r="K438" s="15" t="s">
        <v>187</v>
      </c>
      <c r="L438" s="17">
        <f>L425</f>
        <v>0.70234246001374756</v>
      </c>
      <c r="M438" s="17">
        <f>N425</f>
        <v>0.69430404069616647</v>
      </c>
      <c r="N438" s="17">
        <f>P425</f>
        <v>0.69974586037771724</v>
      </c>
      <c r="O438" s="17">
        <f>Q425</f>
        <v>0.73480783704324859</v>
      </c>
    </row>
    <row r="439" spans="1:17">
      <c r="A439" s="9">
        <v>3</v>
      </c>
      <c r="B439" s="10" t="s">
        <v>189</v>
      </c>
      <c r="C439" s="17">
        <v>0</v>
      </c>
      <c r="D439" s="17">
        <v>0</v>
      </c>
      <c r="E439" s="17">
        <v>0</v>
      </c>
      <c r="F439" s="17">
        <v>4.2</v>
      </c>
      <c r="G439" s="17">
        <v>4.2</v>
      </c>
      <c r="H439" s="17">
        <v>23.6</v>
      </c>
      <c r="K439" s="15" t="s">
        <v>190</v>
      </c>
      <c r="L439" s="17">
        <f t="shared" ref="L439:L448" si="263">L426</f>
        <v>0.55919452571165329</v>
      </c>
      <c r="M439" s="17">
        <f t="shared" ref="M439:M448" si="264">N426</f>
        <v>0.55279445689383178</v>
      </c>
      <c r="N439" s="17">
        <f t="shared" ref="N439:N448" si="265">P426</f>
        <v>0.55712715205193664</v>
      </c>
      <c r="O439" s="17">
        <f t="shared" ref="O439:O448" si="266">Q426</f>
        <v>0.56060699000261849</v>
      </c>
    </row>
    <row r="440" spans="1:17">
      <c r="A440" s="9">
        <v>4</v>
      </c>
      <c r="B440" s="10" t="s">
        <v>191</v>
      </c>
      <c r="C440" s="17">
        <v>115.8</v>
      </c>
      <c r="D440" s="17">
        <v>117.9</v>
      </c>
      <c r="E440" s="17">
        <v>119.3</v>
      </c>
      <c r="F440" s="17">
        <v>131</v>
      </c>
      <c r="G440" s="17">
        <v>131.5</v>
      </c>
      <c r="H440" s="17">
        <v>162.5</v>
      </c>
      <c r="K440" s="15" t="s">
        <v>192</v>
      </c>
      <c r="L440" s="17">
        <f t="shared" si="263"/>
        <v>8.8737830999390996E-4</v>
      </c>
      <c r="M440" s="17">
        <f t="shared" si="264"/>
        <v>8.8737830999390996E-4</v>
      </c>
      <c r="N440" s="17">
        <f t="shared" si="265"/>
        <v>0.61878572437012735</v>
      </c>
      <c r="O440" s="17">
        <f t="shared" si="266"/>
        <v>1.4083306032883618</v>
      </c>
    </row>
    <row r="441" spans="1:17">
      <c r="A441" s="9">
        <v>5</v>
      </c>
      <c r="B441" s="10" t="s">
        <v>193</v>
      </c>
      <c r="C441" s="17">
        <v>12</v>
      </c>
      <c r="D441" s="17">
        <v>13.8</v>
      </c>
      <c r="E441" s="17">
        <v>22.7</v>
      </c>
      <c r="F441" s="17">
        <v>30.1</v>
      </c>
      <c r="G441" s="17">
        <v>30.6</v>
      </c>
      <c r="H441" s="17">
        <v>30.7</v>
      </c>
      <c r="K441" s="15" t="s">
        <v>194</v>
      </c>
      <c r="L441" s="17">
        <f t="shared" si="263"/>
        <v>0.88175906949472982</v>
      </c>
      <c r="M441" s="17">
        <f t="shared" si="264"/>
        <v>0.88673898971733689</v>
      </c>
      <c r="N441" s="17">
        <f t="shared" si="265"/>
        <v>0.9452154376041435</v>
      </c>
      <c r="O441" s="17">
        <f t="shared" si="266"/>
        <v>1.0697834835141715</v>
      </c>
    </row>
    <row r="442" spans="1:17">
      <c r="A442" s="9">
        <v>6</v>
      </c>
      <c r="B442" s="10" t="s">
        <v>195</v>
      </c>
      <c r="C442" s="17">
        <v>13199.6</v>
      </c>
      <c r="D442" s="17">
        <v>14031.7</v>
      </c>
      <c r="E442" s="17">
        <v>14430.9</v>
      </c>
      <c r="F442" s="17">
        <v>13578.1</v>
      </c>
      <c r="G442" s="17">
        <v>17466.400000000001</v>
      </c>
      <c r="H442" s="17">
        <v>15462.7</v>
      </c>
      <c r="K442" s="15" t="s">
        <v>196</v>
      </c>
      <c r="L442" s="17">
        <f t="shared" si="263"/>
        <v>0.51170602465438708</v>
      </c>
      <c r="M442" s="17">
        <f t="shared" si="264"/>
        <v>0.73013866699274232</v>
      </c>
      <c r="N442" s="17">
        <f t="shared" si="265"/>
        <v>0.87390433051784877</v>
      </c>
      <c r="O442" s="17">
        <f t="shared" si="266"/>
        <v>0.88101608268650344</v>
      </c>
    </row>
    <row r="443" spans="1:17">
      <c r="A443" s="9">
        <v>7</v>
      </c>
      <c r="B443" s="10" t="s">
        <v>197</v>
      </c>
      <c r="C443" s="17">
        <v>12813.9</v>
      </c>
      <c r="D443" s="17">
        <v>14572.6</v>
      </c>
      <c r="E443" s="17">
        <v>12834.4</v>
      </c>
      <c r="F443" s="17">
        <v>13427.2</v>
      </c>
      <c r="G443" s="17">
        <v>15979.3</v>
      </c>
      <c r="H443" s="17">
        <v>17092.7</v>
      </c>
      <c r="K443" s="15" t="s">
        <v>198</v>
      </c>
      <c r="L443" s="17">
        <f t="shared" si="263"/>
        <v>1.1474457805761666</v>
      </c>
      <c r="M443" s="17">
        <f t="shared" si="264"/>
        <v>1.394143451927905</v>
      </c>
      <c r="N443" s="17">
        <f t="shared" si="265"/>
        <v>1.3368439966921886</v>
      </c>
      <c r="O443" s="17">
        <f t="shared" si="266"/>
        <v>0.49435651538483011</v>
      </c>
    </row>
    <row r="444" spans="1:17">
      <c r="A444" s="9">
        <v>8</v>
      </c>
      <c r="B444" s="10" t="s">
        <v>199</v>
      </c>
      <c r="C444" s="17"/>
      <c r="D444" s="17"/>
      <c r="E444" s="17">
        <v>60</v>
      </c>
      <c r="F444" s="17">
        <v>65</v>
      </c>
      <c r="G444" s="17">
        <v>64</v>
      </c>
      <c r="H444" s="17">
        <v>65</v>
      </c>
      <c r="K444" s="15" t="s">
        <v>200</v>
      </c>
      <c r="L444" s="17">
        <f>N431</f>
        <v>0.82962642765071648</v>
      </c>
      <c r="M444" s="17">
        <f>O431</f>
        <v>0.57636084946252997</v>
      </c>
      <c r="N444" s="17">
        <f t="shared" si="265"/>
        <v>0.63708301727365513</v>
      </c>
      <c r="O444" s="17">
        <f t="shared" si="266"/>
        <v>0.57991977917644566</v>
      </c>
    </row>
    <row r="445" spans="1:17">
      <c r="A445" s="9">
        <v>9</v>
      </c>
      <c r="B445" s="10" t="s">
        <v>201</v>
      </c>
      <c r="C445" s="17"/>
      <c r="D445" s="17"/>
      <c r="E445" s="17">
        <v>56</v>
      </c>
      <c r="F445" s="17">
        <v>36</v>
      </c>
      <c r="G445" s="17">
        <v>42</v>
      </c>
      <c r="H445" s="17">
        <v>37</v>
      </c>
      <c r="K445" s="15" t="s">
        <v>202</v>
      </c>
      <c r="L445" s="17">
        <f t="shared" si="263"/>
        <v>1.4327268766101129</v>
      </c>
      <c r="M445" s="17">
        <f t="shared" si="264"/>
        <v>0.70951778717274394</v>
      </c>
      <c r="N445" s="17">
        <f t="shared" si="265"/>
        <v>0.56559178959848433</v>
      </c>
      <c r="O445" s="17">
        <f t="shared" si="266"/>
        <v>0.96733750488736403</v>
      </c>
    </row>
    <row r="446" spans="1:17">
      <c r="A446" s="9">
        <v>10</v>
      </c>
      <c r="B446" s="10" t="s">
        <v>203</v>
      </c>
      <c r="C446" s="17">
        <v>199</v>
      </c>
      <c r="D446" s="17">
        <v>194</v>
      </c>
      <c r="E446" s="17">
        <v>188</v>
      </c>
      <c r="F446" s="17">
        <v>164</v>
      </c>
      <c r="G446" s="17">
        <v>173</v>
      </c>
      <c r="H446" s="17">
        <v>126</v>
      </c>
      <c r="K446" s="15" t="s">
        <v>204</v>
      </c>
      <c r="L446" s="17">
        <f t="shared" si="263"/>
        <v>0.47815771975448451</v>
      </c>
      <c r="M446" s="17">
        <f t="shared" si="264"/>
        <v>0.47268512985688693</v>
      </c>
      <c r="N446" s="17">
        <f t="shared" si="265"/>
        <v>0.47638994373101107</v>
      </c>
      <c r="O446" s="17">
        <f t="shared" si="266"/>
        <v>0.47936549392527589</v>
      </c>
    </row>
    <row r="447" spans="1:17">
      <c r="A447" s="9">
        <v>11</v>
      </c>
      <c r="B447" s="10" t="s">
        <v>205</v>
      </c>
      <c r="C447" s="17">
        <v>124</v>
      </c>
      <c r="D447" s="17">
        <v>152</v>
      </c>
      <c r="E447" s="17">
        <v>203</v>
      </c>
      <c r="F447" s="17">
        <v>182</v>
      </c>
      <c r="G447" s="17">
        <v>203</v>
      </c>
      <c r="H447" s="17">
        <v>118</v>
      </c>
      <c r="K447" s="15" t="s">
        <v>206</v>
      </c>
      <c r="L447" s="17">
        <f t="shared" si="263"/>
        <v>0.9000317261194305</v>
      </c>
      <c r="M447" s="17">
        <f t="shared" si="264"/>
        <v>0.88973072222806293</v>
      </c>
      <c r="N447" s="17">
        <f t="shared" si="265"/>
        <v>0.8967042581312189</v>
      </c>
      <c r="O447" s="17">
        <f t="shared" si="266"/>
        <v>0.90230510794887797</v>
      </c>
    </row>
    <row r="448" spans="1:17">
      <c r="A448" s="9">
        <v>12</v>
      </c>
      <c r="B448" s="10" t="s">
        <v>207</v>
      </c>
      <c r="C448" s="17">
        <v>2</v>
      </c>
      <c r="D448" s="17">
        <v>2</v>
      </c>
      <c r="E448" s="17">
        <v>2</v>
      </c>
      <c r="F448" s="17">
        <v>2</v>
      </c>
      <c r="G448" s="17">
        <v>2</v>
      </c>
      <c r="H448" s="17">
        <v>2</v>
      </c>
      <c r="K448" s="15" t="s">
        <v>208</v>
      </c>
      <c r="L448" s="17">
        <f t="shared" si="263"/>
        <v>0.87384202572451297</v>
      </c>
      <c r="M448" s="17">
        <f t="shared" si="264"/>
        <v>0.93991600450693646</v>
      </c>
      <c r="N448" s="17">
        <f t="shared" si="265"/>
        <v>0.75983609819903242</v>
      </c>
      <c r="O448" s="17">
        <f t="shared" si="266"/>
        <v>0.76458206414427954</v>
      </c>
    </row>
    <row r="449" spans="1:8">
      <c r="A449" s="9">
        <v>13</v>
      </c>
      <c r="B449" s="10" t="s">
        <v>209</v>
      </c>
      <c r="C449" s="17">
        <v>2</v>
      </c>
      <c r="D449" s="17">
        <v>2</v>
      </c>
      <c r="E449" s="17">
        <v>2</v>
      </c>
      <c r="F449" s="17">
        <v>2</v>
      </c>
      <c r="G449" s="21">
        <v>2</v>
      </c>
      <c r="H449" s="21">
        <v>2</v>
      </c>
    </row>
    <row r="450" spans="1:8">
      <c r="A450" s="9">
        <v>14</v>
      </c>
      <c r="B450" s="10" t="s">
        <v>211</v>
      </c>
      <c r="C450" s="17">
        <v>19</v>
      </c>
      <c r="D450" s="17">
        <v>23</v>
      </c>
      <c r="E450" s="17">
        <v>22</v>
      </c>
      <c r="F450" s="17">
        <v>15</v>
      </c>
      <c r="G450" s="21">
        <v>15</v>
      </c>
      <c r="H450" s="21">
        <v>15</v>
      </c>
    </row>
    <row r="451" spans="1:8">
      <c r="A451" s="9">
        <v>15</v>
      </c>
      <c r="B451" s="10" t="s">
        <v>213</v>
      </c>
      <c r="C451" s="17">
        <v>4803</v>
      </c>
      <c r="D451" s="17">
        <v>4862</v>
      </c>
      <c r="E451" s="17">
        <v>4900</v>
      </c>
      <c r="F451" s="17">
        <v>4881</v>
      </c>
      <c r="G451" s="17">
        <v>4834</v>
      </c>
      <c r="H451" s="17">
        <v>4782</v>
      </c>
    </row>
  </sheetData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271"/>
  <sheetViews>
    <sheetView topLeftCell="A57" zoomScale="70" zoomScaleNormal="70" workbookViewId="0">
      <selection activeCell="A63" sqref="A63"/>
    </sheetView>
  </sheetViews>
  <sheetFormatPr baseColWidth="10" defaultColWidth="8.83203125" defaultRowHeight="15"/>
  <cols>
    <col min="2" max="2" width="72.5" customWidth="1"/>
    <col min="11" max="11" width="73.33203125" customWidth="1"/>
  </cols>
  <sheetData>
    <row r="1" spans="1:17" ht="16">
      <c r="A1" s="20" t="s">
        <v>425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4.1150886584141855</v>
      </c>
      <c r="D5" s="17">
        <f t="shared" si="0"/>
        <v>4.1029466616933981</v>
      </c>
      <c r="E5" s="17">
        <f t="shared" si="0"/>
        <v>4.0668466559584431</v>
      </c>
      <c r="F5" s="17">
        <f t="shared" si="0"/>
        <v>4.0415903830874989</v>
      </c>
      <c r="G5" s="17">
        <f t="shared" si="0"/>
        <v>4.225155387946085</v>
      </c>
      <c r="H5" s="17">
        <f t="shared" si="0"/>
        <v>4.2300020634156406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0.8939220790221496</v>
      </c>
      <c r="M5" s="17">
        <f t="shared" si="1"/>
        <v>0.89240261121193598</v>
      </c>
      <c r="N5" s="17">
        <f t="shared" si="1"/>
        <v>0.88787369499311553</v>
      </c>
      <c r="O5" s="17">
        <f t="shared" si="1"/>
        <v>0.88469502884135598</v>
      </c>
      <c r="P5" s="17">
        <f t="shared" si="1"/>
        <v>0.90761023675930397</v>
      </c>
      <c r="Q5" s="17">
        <f t="shared" si="1"/>
        <v>0.90820948088400466</v>
      </c>
    </row>
    <row r="6" spans="1:17">
      <c r="A6" s="9">
        <v>2</v>
      </c>
      <c r="B6" s="15" t="s">
        <v>176</v>
      </c>
      <c r="C6" s="17">
        <f t="shared" ref="C6:H6" si="2">C18/C31*1000</f>
        <v>2.5426564068250248</v>
      </c>
      <c r="D6" s="17">
        <f t="shared" si="2"/>
        <v>2.5770574073446135</v>
      </c>
      <c r="E6" s="17">
        <f t="shared" si="2"/>
        <v>2.5973138306961485</v>
      </c>
      <c r="F6" s="17">
        <f t="shared" si="2"/>
        <v>2.6253065736294863</v>
      </c>
      <c r="G6" s="17">
        <f t="shared" si="2"/>
        <v>2.6538166073049796</v>
      </c>
      <c r="H6" s="17">
        <f t="shared" si="2"/>
        <v>2.6136598115413712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0.77039756953568872</v>
      </c>
      <c r="M6" s="17">
        <f t="shared" si="1"/>
        <v>0.77638122738950432</v>
      </c>
      <c r="N6" s="17">
        <f t="shared" si="1"/>
        <v>0.7798887492564095</v>
      </c>
      <c r="O6" s="17">
        <f t="shared" si="1"/>
        <v>0.78471681783620573</v>
      </c>
      <c r="P6" s="17">
        <f t="shared" si="1"/>
        <v>0.78961170748874021</v>
      </c>
      <c r="Q6" s="17">
        <f t="shared" si="1"/>
        <v>0.78271070054302794</v>
      </c>
    </row>
    <row r="7" spans="1:17">
      <c r="A7" s="9">
        <v>3</v>
      </c>
      <c r="B7" s="15" t="s">
        <v>177</v>
      </c>
      <c r="C7" s="17">
        <f>C19/C31*1000+0.00001</f>
        <v>0.94681495148879224</v>
      </c>
      <c r="D7" s="17">
        <f>D19/D31*1000+0.00001</f>
        <v>1.7632598050252619</v>
      </c>
      <c r="E7" s="17">
        <f>E19/E31*1000+0.00001</f>
        <v>2.0163457369877995</v>
      </c>
      <c r="F7" s="17">
        <f>F19/F31*1000+0.00001</f>
        <v>3.2056475004317937</v>
      </c>
      <c r="G7" s="17">
        <f>G19/G31*1000</f>
        <v>2.1125776939730425</v>
      </c>
      <c r="H7" s="17">
        <f>H19/H31*1000</f>
        <v>3.4390260678175946E-7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0.65017078211729851</v>
      </c>
      <c r="M7" s="17">
        <f t="shared" si="1"/>
        <v>0.93003741238898419</v>
      </c>
      <c r="N7" s="17">
        <f t="shared" si="1"/>
        <v>1.0046780206438621</v>
      </c>
      <c r="O7" s="17">
        <f t="shared" si="1"/>
        <v>1.2417574237259847</v>
      </c>
      <c r="P7" s="17">
        <f t="shared" si="1"/>
        <v>1.0311549777768285</v>
      </c>
      <c r="Q7" s="17">
        <f t="shared" si="1"/>
        <v>1.2750004867872629E-4</v>
      </c>
    </row>
    <row r="8" spans="1:17">
      <c r="A8" s="9">
        <v>4</v>
      </c>
      <c r="B8" s="15" t="s">
        <v>178</v>
      </c>
      <c r="C8" s="17">
        <f t="shared" ref="C8:H8" si="3">C20/C31*1000</f>
        <v>24.570090331214448</v>
      </c>
      <c r="D8" s="17">
        <f t="shared" si="3"/>
        <v>24.94659387609779</v>
      </c>
      <c r="E8" s="17">
        <f t="shared" si="3"/>
        <v>25.474180650011959</v>
      </c>
      <c r="F8" s="17">
        <f t="shared" si="3"/>
        <v>26.000898131196241</v>
      </c>
      <c r="G8" s="17">
        <f t="shared" si="3"/>
        <v>26.168028493609885</v>
      </c>
      <c r="H8" s="17">
        <f t="shared" si="3"/>
        <v>25.782378430428501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0.89140900765723285</v>
      </c>
      <c r="M8" s="17">
        <f t="shared" si="1"/>
        <v>0.89924771102822376</v>
      </c>
      <c r="N8" s="17">
        <f t="shared" si="1"/>
        <v>0.91014798265365271</v>
      </c>
      <c r="O8" s="17">
        <f t="shared" si="1"/>
        <v>0.92093515689857419</v>
      </c>
      <c r="P8" s="17">
        <f t="shared" si="1"/>
        <v>0.92433856499841482</v>
      </c>
      <c r="Q8" s="17">
        <f t="shared" si="1"/>
        <v>0.91647123281422826</v>
      </c>
    </row>
    <row r="9" spans="1:17">
      <c r="A9" s="9">
        <v>5</v>
      </c>
      <c r="B9" s="15" t="s">
        <v>179</v>
      </c>
      <c r="C9" s="17">
        <f t="shared" ref="C9:H9" si="4">C21/C31*1000</f>
        <v>4.526597524255604</v>
      </c>
      <c r="D9" s="17">
        <f t="shared" si="4"/>
        <v>4.7336475534908953</v>
      </c>
      <c r="E9" s="17">
        <f t="shared" si="4"/>
        <v>4.8050305867878746</v>
      </c>
      <c r="F9" s="17">
        <f t="shared" si="4"/>
        <v>4.9051780717814086</v>
      </c>
      <c r="G9" s="17">
        <f t="shared" si="4"/>
        <v>5.3774704937495637</v>
      </c>
      <c r="H9" s="17">
        <f t="shared" si="4"/>
        <v>5.2961001444390954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0.72046825642619983</v>
      </c>
      <c r="M9" s="17">
        <f t="shared" si="1"/>
        <v>0.73926065442923983</v>
      </c>
      <c r="N9" s="17">
        <f t="shared" si="1"/>
        <v>0.74565835300102024</v>
      </c>
      <c r="O9" s="17">
        <f t="shared" si="1"/>
        <v>0.75456649061053627</v>
      </c>
      <c r="P9" s="17">
        <f t="shared" si="1"/>
        <v>0.79557659622143329</v>
      </c>
      <c r="Q9" s="17">
        <f t="shared" si="1"/>
        <v>0.78862345765433772</v>
      </c>
    </row>
    <row r="10" spans="1:17">
      <c r="A10" s="9">
        <v>6</v>
      </c>
      <c r="B10" s="15" t="s">
        <v>180</v>
      </c>
      <c r="C10" s="17">
        <f t="shared" ref="C10:H10" si="5">(C22-C23)/C22*100</f>
        <v>1.2401555828754478</v>
      </c>
      <c r="D10" s="17">
        <f t="shared" si="5"/>
        <v>8.7875521125709462</v>
      </c>
      <c r="E10" s="17">
        <f t="shared" si="5"/>
        <v>7.8144628111395482</v>
      </c>
      <c r="F10" s="17">
        <f t="shared" si="5"/>
        <v>-17.384470371367833</v>
      </c>
      <c r="G10" s="17">
        <f t="shared" si="5"/>
        <v>-1.5541209922550394</v>
      </c>
      <c r="H10" s="17">
        <f t="shared" si="5"/>
        <v>-1.3675473360629127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1.069472473622243</v>
      </c>
      <c r="M10" s="17">
        <f t="shared" si="6"/>
        <v>1.3437031428785631</v>
      </c>
      <c r="N10" s="17">
        <f t="shared" si="6"/>
        <v>1.3184227264631487</v>
      </c>
      <c r="O10" s="17">
        <f t="shared" si="6"/>
        <v>0.32779254967741933</v>
      </c>
      <c r="P10" s="17">
        <f t="shared" si="6"/>
        <v>0.92200852459446081</v>
      </c>
      <c r="Q10" s="17">
        <f t="shared" si="6"/>
        <v>0.9323106168046843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-11.517036328218449</v>
      </c>
      <c r="F11" s="17">
        <f>(F25-F24)/F31*1000</f>
        <v>-9.6721821133717931</v>
      </c>
      <c r="G11" s="17">
        <f>(G25-G24)/G31*1000</f>
        <v>-10.789859627068928</v>
      </c>
      <c r="H11" s="17">
        <f>(H25-H24)/H31*1000</f>
        <v>-10.798541852947245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0.39827713119090102</v>
      </c>
      <c r="O11" s="17">
        <f t="shared" si="7"/>
        <v>0.44676908242761182</v>
      </c>
      <c r="P11" s="17">
        <f t="shared" si="7"/>
        <v>0.41633319328095275</v>
      </c>
      <c r="Q11" s="17">
        <f t="shared" si="7"/>
        <v>0.41610981314430673</v>
      </c>
    </row>
    <row r="12" spans="1:17">
      <c r="A12" s="9">
        <v>8</v>
      </c>
      <c r="B12" s="15" t="s">
        <v>182</v>
      </c>
      <c r="C12" s="17">
        <f t="shared" ref="C12:H12" si="8">(C26-C27)/C31*1000</f>
        <v>-2.7099364335898293</v>
      </c>
      <c r="D12" s="17">
        <f t="shared" si="8"/>
        <v>3.89949476111356</v>
      </c>
      <c r="E12" s="17">
        <f t="shared" si="8"/>
        <v>0.61515327569119305</v>
      </c>
      <c r="F12" s="17">
        <f t="shared" si="8"/>
        <v>-1.2090227641714741</v>
      </c>
      <c r="G12" s="17">
        <f t="shared" si="8"/>
        <v>-6.809134716111461</v>
      </c>
      <c r="H12" s="17">
        <f t="shared" si="8"/>
        <v>-5.880734575968086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0.72758124154025505</v>
      </c>
      <c r="M12" s="17">
        <f>(ATAN(D12/10)+3.1415/2)/3.1415*1.75</f>
        <v>1.0821212426819695</v>
      </c>
      <c r="N12" s="17">
        <f t="shared" si="7"/>
        <v>0.90922452364372774</v>
      </c>
      <c r="O12" s="17">
        <f t="shared" si="7"/>
        <v>0.80797564121225351</v>
      </c>
      <c r="P12" s="17">
        <f t="shared" si="7"/>
        <v>0.54198971666163243</v>
      </c>
      <c r="Q12" s="17">
        <f t="shared" si="7"/>
        <v>0.57886544817986718</v>
      </c>
    </row>
    <row r="13" spans="1:17">
      <c r="A13" s="9">
        <v>9</v>
      </c>
      <c r="B13" s="15" t="s">
        <v>183</v>
      </c>
      <c r="C13" s="17">
        <f t="shared" ref="C13:H13" si="9">C28/C31*1000</f>
        <v>1.6728002676480427</v>
      </c>
      <c r="D13" s="17">
        <f t="shared" si="9"/>
        <v>1.6954325048319827</v>
      </c>
      <c r="E13" s="17">
        <f t="shared" si="9"/>
        <v>1.708759099142203</v>
      </c>
      <c r="F13" s="17">
        <f t="shared" si="9"/>
        <v>1.72717537738782</v>
      </c>
      <c r="G13" s="17">
        <f t="shared" si="9"/>
        <v>1.7459319784901179</v>
      </c>
      <c r="H13" s="17">
        <f t="shared" si="9"/>
        <v>1.719513033908797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1.0612755451533211</v>
      </c>
      <c r="M13" s="17">
        <f t="shared" si="10"/>
        <v>1.0686144014468621</v>
      </c>
      <c r="N13" s="17">
        <f t="shared" si="10"/>
        <v>1.0728678559177922</v>
      </c>
      <c r="O13" s="17">
        <f t="shared" si="10"/>
        <v>1.0786648323513637</v>
      </c>
      <c r="P13" s="17">
        <f t="shared" si="10"/>
        <v>1.0844744006545148</v>
      </c>
      <c r="Q13" s="17">
        <f t="shared" si="10"/>
        <v>1.0762642171636569</v>
      </c>
    </row>
    <row r="14" spans="1:17">
      <c r="A14" s="9">
        <v>10</v>
      </c>
      <c r="B14" s="15" t="s">
        <v>184</v>
      </c>
      <c r="C14" s="17">
        <f t="shared" ref="C14:H14" si="11">C29/C31*100</f>
        <v>5.3529608564737374E-2</v>
      </c>
      <c r="D14" s="17">
        <f t="shared" si="11"/>
        <v>5.4253840154623451E-2</v>
      </c>
      <c r="E14" s="17">
        <f t="shared" si="11"/>
        <v>5.4680291172550501E-2</v>
      </c>
      <c r="F14" s="17">
        <f t="shared" si="11"/>
        <v>5.5269612076410235E-2</v>
      </c>
      <c r="G14" s="17">
        <f t="shared" si="11"/>
        <v>5.5869823311683775E-2</v>
      </c>
      <c r="H14" s="17">
        <f t="shared" si="11"/>
        <v>5.5024417085081503E-2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1.038691051495519</v>
      </c>
      <c r="M14" s="17">
        <f t="shared" si="10"/>
        <v>1.0461740870413789</v>
      </c>
      <c r="N14" s="17">
        <f t="shared" si="10"/>
        <v>1.050512086140839</v>
      </c>
      <c r="O14" s="17">
        <f t="shared" si="10"/>
        <v>1.05642544073385</v>
      </c>
      <c r="P14" s="17">
        <f t="shared" si="10"/>
        <v>1.0623529686057271</v>
      </c>
      <c r="Q14" s="17">
        <f t="shared" si="10"/>
        <v>1.0539764705542707</v>
      </c>
    </row>
    <row r="15" spans="1:17">
      <c r="A15" s="9">
        <v>11</v>
      </c>
      <c r="B15" s="15" t="s">
        <v>185</v>
      </c>
      <c r="C15" s="17">
        <f t="shared" ref="C15:H15" si="12">C30/C31*1000</f>
        <v>5.286048845767815</v>
      </c>
      <c r="D15" s="17">
        <f t="shared" si="12"/>
        <v>5.188023464785867</v>
      </c>
      <c r="E15" s="17">
        <f t="shared" si="12"/>
        <v>5.2288028433751412</v>
      </c>
      <c r="F15" s="17">
        <f t="shared" si="12"/>
        <v>5.2851566548067286</v>
      </c>
      <c r="G15" s="17">
        <f t="shared" si="12"/>
        <v>5.342551854179761</v>
      </c>
      <c r="H15" s="17">
        <f t="shared" si="12"/>
        <v>5.2617098837609193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1.0316446606241041</v>
      </c>
      <c r="M15" s="17">
        <f t="shared" si="10"/>
        <v>1.0210842212103375</v>
      </c>
      <c r="N15" s="17">
        <f t="shared" si="10"/>
        <v>1.0255123144277936</v>
      </c>
      <c r="O15" s="17">
        <f t="shared" si="10"/>
        <v>1.0315498280052686</v>
      </c>
      <c r="P15" s="17">
        <f t="shared" si="10"/>
        <v>1.0376033643914844</v>
      </c>
      <c r="Q15" s="17">
        <f t="shared" si="10"/>
        <v>1.0290492502688544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</f>
        <v>123</v>
      </c>
      <c r="D17" s="17">
        <f t="shared" ref="D17:H17" si="13">D47+D77+D107+D137+D167+D197+D227+D257</f>
        <v>121</v>
      </c>
      <c r="E17" s="17">
        <f t="shared" si="13"/>
        <v>119</v>
      </c>
      <c r="F17" s="17">
        <f t="shared" si="13"/>
        <v>117</v>
      </c>
      <c r="G17" s="17">
        <f t="shared" si="13"/>
        <v>121</v>
      </c>
      <c r="H17" s="17">
        <f t="shared" si="13"/>
        <v>123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</f>
        <v>76</v>
      </c>
      <c r="D18" s="17">
        <f t="shared" si="14"/>
        <v>76</v>
      </c>
      <c r="E18" s="17">
        <f t="shared" si="14"/>
        <v>76</v>
      </c>
      <c r="F18" s="17">
        <f t="shared" si="14"/>
        <v>76</v>
      </c>
      <c r="G18" s="17">
        <f t="shared" si="14"/>
        <v>76</v>
      </c>
      <c r="H18" s="17">
        <f t="shared" si="14"/>
        <v>76</v>
      </c>
      <c r="K18" s="15" t="s">
        <v>187</v>
      </c>
      <c r="L18" s="17">
        <f t="shared" ref="L18:L23" si="15">L5</f>
        <v>0.8939220790221496</v>
      </c>
      <c r="M18" s="17">
        <f t="shared" ref="M18:M23" si="16">N5</f>
        <v>0.88787369499311553</v>
      </c>
      <c r="N18" s="17">
        <f t="shared" ref="N18:O28" si="17">P5</f>
        <v>0.90761023675930397</v>
      </c>
      <c r="O18" s="17">
        <f t="shared" si="17"/>
        <v>0.90820948088400466</v>
      </c>
    </row>
    <row r="19" spans="1:15">
      <c r="A19" s="9">
        <v>3</v>
      </c>
      <c r="B19" s="10" t="s">
        <v>189</v>
      </c>
      <c r="C19" s="17">
        <f t="shared" ref="C19:G19" si="18">C49+C79+C109+C139+C169+C199+C229+C259</f>
        <v>28.3</v>
      </c>
      <c r="D19" s="17">
        <f t="shared" si="18"/>
        <v>52</v>
      </c>
      <c r="E19" s="17">
        <f t="shared" si="18"/>
        <v>59</v>
      </c>
      <c r="F19" s="17">
        <f t="shared" si="18"/>
        <v>92.8</v>
      </c>
      <c r="G19" s="17">
        <f t="shared" si="18"/>
        <v>60.5</v>
      </c>
      <c r="H19" s="17">
        <f>H49+H79+H109+H139+H169+H199+H229+H259+0.00001</f>
        <v>1.0000000000000001E-5</v>
      </c>
      <c r="K19" s="15" t="s">
        <v>190</v>
      </c>
      <c r="L19" s="17">
        <f t="shared" si="15"/>
        <v>0.77039756953568872</v>
      </c>
      <c r="M19" s="17">
        <f t="shared" si="16"/>
        <v>0.7798887492564095</v>
      </c>
      <c r="N19" s="17">
        <f t="shared" si="17"/>
        <v>0.78961170748874021</v>
      </c>
      <c r="O19" s="17">
        <f t="shared" si="17"/>
        <v>0.78271070054302794</v>
      </c>
    </row>
    <row r="20" spans="1:15">
      <c r="A20" s="9">
        <v>4</v>
      </c>
      <c r="B20" s="10" t="s">
        <v>191</v>
      </c>
      <c r="C20" s="17">
        <f t="shared" ref="C20:H20" si="19">C50+C80+C110+C140+C170+C200+C230+C260</f>
        <v>734.39999999999986</v>
      </c>
      <c r="D20" s="17">
        <f t="shared" si="19"/>
        <v>735.69999999999993</v>
      </c>
      <c r="E20" s="17">
        <f t="shared" si="19"/>
        <v>745.4</v>
      </c>
      <c r="F20" s="17">
        <f t="shared" si="19"/>
        <v>752.69999999999993</v>
      </c>
      <c r="G20" s="17">
        <f t="shared" si="19"/>
        <v>749.39999999999986</v>
      </c>
      <c r="H20" s="17">
        <f t="shared" si="19"/>
        <v>749.69999999999993</v>
      </c>
      <c r="K20" s="15" t="s">
        <v>192</v>
      </c>
      <c r="L20" s="17">
        <f t="shared" si="15"/>
        <v>0.65017078211729851</v>
      </c>
      <c r="M20" s="17">
        <f t="shared" si="16"/>
        <v>1.0046780206438621</v>
      </c>
      <c r="N20" s="17">
        <f t="shared" si="17"/>
        <v>1.0311549777768285</v>
      </c>
      <c r="O20" s="17">
        <f t="shared" si="17"/>
        <v>1.2750004867872629E-4</v>
      </c>
    </row>
    <row r="21" spans="1:15">
      <c r="A21" s="9">
        <v>5</v>
      </c>
      <c r="B21" s="10" t="s">
        <v>193</v>
      </c>
      <c r="C21" s="17">
        <f t="shared" ref="C21:H21" si="20">C51+C81+C111+C141+C171+C201+C231+C261</f>
        <v>135.29999999999998</v>
      </c>
      <c r="D21" s="17">
        <f t="shared" si="20"/>
        <v>139.6</v>
      </c>
      <c r="E21" s="17">
        <f t="shared" si="20"/>
        <v>140.6</v>
      </c>
      <c r="F21" s="17">
        <f t="shared" si="20"/>
        <v>142</v>
      </c>
      <c r="G21" s="17">
        <f t="shared" si="20"/>
        <v>154</v>
      </c>
      <c r="H21" s="17">
        <f t="shared" si="20"/>
        <v>154</v>
      </c>
      <c r="K21" s="15" t="s">
        <v>194</v>
      </c>
      <c r="L21" s="17">
        <f t="shared" si="15"/>
        <v>0.89140900765723285</v>
      </c>
      <c r="M21" s="17">
        <f t="shared" si="16"/>
        <v>0.91014798265365271</v>
      </c>
      <c r="N21" s="17">
        <f t="shared" si="17"/>
        <v>0.92433856499841482</v>
      </c>
      <c r="O21" s="17">
        <f t="shared" si="17"/>
        <v>0.91647123281422826</v>
      </c>
    </row>
    <row r="22" spans="1:15">
      <c r="A22" s="9">
        <v>6</v>
      </c>
      <c r="B22" s="10" t="s">
        <v>195</v>
      </c>
      <c r="C22" s="17">
        <f t="shared" ref="C22:H22" si="21">C52+C82+C112+C142+C172+C202+C232+C262</f>
        <v>650482.9</v>
      </c>
      <c r="D22" s="17">
        <f t="shared" si="21"/>
        <v>731613.3</v>
      </c>
      <c r="E22" s="17">
        <f t="shared" si="21"/>
        <v>946665.19999999984</v>
      </c>
      <c r="F22" s="17">
        <f t="shared" si="21"/>
        <v>756005.2</v>
      </c>
      <c r="G22" s="17">
        <f t="shared" si="21"/>
        <v>861322.90000000014</v>
      </c>
      <c r="H22" s="17">
        <f t="shared" si="21"/>
        <v>955133.30000000016</v>
      </c>
      <c r="K22" s="15" t="s">
        <v>196</v>
      </c>
      <c r="L22" s="17">
        <f t="shared" si="15"/>
        <v>0.72046825642619983</v>
      </c>
      <c r="M22" s="17">
        <f t="shared" si="16"/>
        <v>0.74565835300102024</v>
      </c>
      <c r="N22" s="17">
        <f t="shared" si="17"/>
        <v>0.79557659622143329</v>
      </c>
      <c r="O22" s="17">
        <f t="shared" si="17"/>
        <v>0.78862345765433772</v>
      </c>
    </row>
    <row r="23" spans="1:15">
      <c r="A23" s="9">
        <v>7</v>
      </c>
      <c r="B23" s="10" t="s">
        <v>197</v>
      </c>
      <c r="C23" s="17">
        <f t="shared" ref="C23:H23" si="22">C53+C83+C113+C143+C173+C203+C233+C263</f>
        <v>642415.89999999991</v>
      </c>
      <c r="D23" s="17">
        <f t="shared" si="22"/>
        <v>667322.4</v>
      </c>
      <c r="E23" s="17">
        <f t="shared" si="22"/>
        <v>872688.4</v>
      </c>
      <c r="F23" s="17">
        <f t="shared" si="22"/>
        <v>887432.70000000007</v>
      </c>
      <c r="G23" s="17">
        <f t="shared" si="22"/>
        <v>874708.9</v>
      </c>
      <c r="H23" s="17">
        <f t="shared" si="22"/>
        <v>968195.2</v>
      </c>
      <c r="K23" s="15" t="s">
        <v>198</v>
      </c>
      <c r="L23" s="17">
        <f t="shared" si="15"/>
        <v>1.069472473622243</v>
      </c>
      <c r="M23" s="17">
        <f t="shared" si="16"/>
        <v>1.3184227264631487</v>
      </c>
      <c r="N23" s="17">
        <f t="shared" si="17"/>
        <v>0.92200852459446081</v>
      </c>
      <c r="O23" s="17">
        <f t="shared" si="17"/>
        <v>0.9323106168046843</v>
      </c>
    </row>
    <row r="24" spans="1:15">
      <c r="A24" s="9">
        <v>8</v>
      </c>
      <c r="B24" s="10" t="s">
        <v>199</v>
      </c>
      <c r="C24" s="17">
        <f t="shared" ref="C24:H24" si="23">C54+C84+C114+C144+C174+C204+C234+C264</f>
        <v>0</v>
      </c>
      <c r="D24" s="17">
        <f t="shared" si="23"/>
        <v>0</v>
      </c>
      <c r="E24" s="17">
        <f t="shared" si="23"/>
        <v>573</v>
      </c>
      <c r="F24" s="17">
        <f t="shared" si="23"/>
        <v>511</v>
      </c>
      <c r="G24" s="17">
        <f t="shared" si="23"/>
        <v>485</v>
      </c>
      <c r="H24" s="17">
        <f t="shared" si="23"/>
        <v>487</v>
      </c>
      <c r="K24" s="15" t="s">
        <v>200</v>
      </c>
      <c r="L24" s="17">
        <f>N11</f>
        <v>0.39827713119090102</v>
      </c>
      <c r="M24" s="17">
        <f>O11</f>
        <v>0.44676908242761182</v>
      </c>
      <c r="N24" s="17">
        <f t="shared" si="17"/>
        <v>0.41633319328095275</v>
      </c>
      <c r="O24" s="17">
        <f t="shared" si="17"/>
        <v>0.41610981314430673</v>
      </c>
    </row>
    <row r="25" spans="1:15">
      <c r="A25" s="9">
        <v>9</v>
      </c>
      <c r="B25" s="10" t="s">
        <v>201</v>
      </c>
      <c r="C25" s="17">
        <f t="shared" ref="C25:H25" si="24">C55+C85+C115+C145+C175+C205+C235+C265</f>
        <v>0</v>
      </c>
      <c r="D25" s="17">
        <f t="shared" si="24"/>
        <v>0</v>
      </c>
      <c r="E25" s="17">
        <f t="shared" si="24"/>
        <v>236</v>
      </c>
      <c r="F25" s="17">
        <f t="shared" si="24"/>
        <v>231</v>
      </c>
      <c r="G25" s="17">
        <f t="shared" si="24"/>
        <v>176</v>
      </c>
      <c r="H25" s="17">
        <f t="shared" si="24"/>
        <v>173</v>
      </c>
      <c r="K25" s="15" t="s">
        <v>202</v>
      </c>
      <c r="L25" s="17">
        <f>L12</f>
        <v>0.72758124154025505</v>
      </c>
      <c r="M25" s="17">
        <f>N12</f>
        <v>0.90922452364372774</v>
      </c>
      <c r="N25" s="17">
        <f t="shared" si="17"/>
        <v>0.54198971666163243</v>
      </c>
      <c r="O25" s="17">
        <f t="shared" si="17"/>
        <v>0.57886544817986718</v>
      </c>
    </row>
    <row r="26" spans="1:15">
      <c r="A26" s="9">
        <v>10</v>
      </c>
      <c r="B26" s="10" t="s">
        <v>203</v>
      </c>
      <c r="C26" s="17">
        <f t="shared" ref="C26:H26" si="25">C56+C86+C116+C146+C176+C206+C236+C266</f>
        <v>277</v>
      </c>
      <c r="D26" s="17">
        <f t="shared" si="25"/>
        <v>941</v>
      </c>
      <c r="E26" s="17">
        <f t="shared" si="25"/>
        <v>803</v>
      </c>
      <c r="F26" s="17">
        <f t="shared" si="25"/>
        <v>787</v>
      </c>
      <c r="G26" s="17">
        <f t="shared" si="25"/>
        <v>755</v>
      </c>
      <c r="H26" s="17">
        <f t="shared" si="25"/>
        <v>463</v>
      </c>
      <c r="K26" s="15" t="s">
        <v>204</v>
      </c>
      <c r="L26" s="17">
        <f>L13</f>
        <v>1.0612755451533211</v>
      </c>
      <c r="M26" s="17">
        <f>N13</f>
        <v>1.0728678559177922</v>
      </c>
      <c r="N26" s="17">
        <f t="shared" si="17"/>
        <v>1.0844744006545148</v>
      </c>
      <c r="O26" s="17">
        <f t="shared" si="17"/>
        <v>1.0762642171636569</v>
      </c>
    </row>
    <row r="27" spans="1:15">
      <c r="A27" s="9">
        <v>11</v>
      </c>
      <c r="B27" s="10" t="s">
        <v>205</v>
      </c>
      <c r="C27" s="17">
        <f t="shared" ref="C27:H27" si="26">C57+C87+C117+C147+C177+C207+C237+C267</f>
        <v>358</v>
      </c>
      <c r="D27" s="17">
        <f t="shared" si="26"/>
        <v>826</v>
      </c>
      <c r="E27" s="17">
        <f t="shared" si="26"/>
        <v>785</v>
      </c>
      <c r="F27" s="17">
        <f t="shared" si="26"/>
        <v>822</v>
      </c>
      <c r="G27" s="17">
        <f t="shared" si="26"/>
        <v>950</v>
      </c>
      <c r="H27" s="17">
        <f t="shared" si="26"/>
        <v>634</v>
      </c>
      <c r="K27" s="15" t="s">
        <v>206</v>
      </c>
      <c r="L27" s="17">
        <f>L14</f>
        <v>1.038691051495519</v>
      </c>
      <c r="M27" s="17">
        <f>N14</f>
        <v>1.050512086140839</v>
      </c>
      <c r="N27" s="17">
        <f t="shared" si="17"/>
        <v>1.0623529686057271</v>
      </c>
      <c r="O27" s="17">
        <f t="shared" si="17"/>
        <v>1.0539764705542707</v>
      </c>
    </row>
    <row r="28" spans="1:15">
      <c r="A28" s="9">
        <v>12</v>
      </c>
      <c r="B28" s="10" t="s">
        <v>207</v>
      </c>
      <c r="C28" s="17">
        <f t="shared" ref="C28:H28" si="27">C58+C88+C118+C148+C178+C208+C238+C268</f>
        <v>50</v>
      </c>
      <c r="D28" s="17">
        <f t="shared" si="27"/>
        <v>50</v>
      </c>
      <c r="E28" s="17">
        <f t="shared" si="27"/>
        <v>50</v>
      </c>
      <c r="F28" s="17">
        <f t="shared" si="27"/>
        <v>50</v>
      </c>
      <c r="G28" s="17">
        <f t="shared" si="27"/>
        <v>50</v>
      </c>
      <c r="H28" s="17">
        <f t="shared" si="27"/>
        <v>50</v>
      </c>
      <c r="K28" s="15" t="s">
        <v>208</v>
      </c>
      <c r="L28" s="17">
        <f>L15</f>
        <v>1.0316446606241041</v>
      </c>
      <c r="M28" s="17">
        <f>N15</f>
        <v>1.0255123144277936</v>
      </c>
      <c r="N28" s="17">
        <f t="shared" si="17"/>
        <v>1.0376033643914844</v>
      </c>
      <c r="O28" s="17">
        <f t="shared" si="17"/>
        <v>1.0290492502688544</v>
      </c>
    </row>
    <row r="29" spans="1:15">
      <c r="A29" s="9">
        <v>13</v>
      </c>
      <c r="B29" s="10" t="s">
        <v>209</v>
      </c>
      <c r="C29" s="17">
        <f t="shared" ref="C29:H29" si="28">C59+C89+C119+C149+C179+C209+C239+C269</f>
        <v>16</v>
      </c>
      <c r="D29" s="17">
        <f t="shared" si="28"/>
        <v>16</v>
      </c>
      <c r="E29" s="17">
        <f t="shared" si="28"/>
        <v>16</v>
      </c>
      <c r="F29" s="17">
        <f t="shared" si="28"/>
        <v>16</v>
      </c>
      <c r="G29" s="17">
        <f t="shared" si="28"/>
        <v>16</v>
      </c>
      <c r="H29" s="17">
        <f t="shared" si="28"/>
        <v>16</v>
      </c>
      <c r="M29" t="s">
        <v>210</v>
      </c>
      <c r="N29" s="52">
        <f>AVERAGE(N18:N28)</f>
        <v>0.86482311376668131</v>
      </c>
    </row>
    <row r="30" spans="1:15">
      <c r="A30" s="9">
        <v>14</v>
      </c>
      <c r="B30" s="10" t="s">
        <v>211</v>
      </c>
      <c r="C30" s="17">
        <f t="shared" ref="C30:H30" si="29">C60+C90+C120+C150+C180+C210+C240+C270</f>
        <v>158</v>
      </c>
      <c r="D30" s="17">
        <f t="shared" si="29"/>
        <v>153</v>
      </c>
      <c r="E30" s="17">
        <f t="shared" si="29"/>
        <v>153</v>
      </c>
      <c r="F30" s="17">
        <f t="shared" si="29"/>
        <v>153</v>
      </c>
      <c r="G30" s="17">
        <f t="shared" si="29"/>
        <v>153</v>
      </c>
      <c r="H30" s="17">
        <f t="shared" si="29"/>
        <v>153</v>
      </c>
      <c r="M30" t="s">
        <v>212</v>
      </c>
      <c r="N30" s="52">
        <f>STDEV(N18:N28)</f>
        <v>0.2166202853627168</v>
      </c>
    </row>
    <row r="31" spans="1:15">
      <c r="A31" s="9">
        <v>15</v>
      </c>
      <c r="B31" s="10" t="s">
        <v>213</v>
      </c>
      <c r="C31" s="17">
        <f t="shared" ref="C31:H31" si="30">C61+C91+C121+C151+C181+C211+C241+C271</f>
        <v>29890</v>
      </c>
      <c r="D31" s="17">
        <f t="shared" si="30"/>
        <v>29491</v>
      </c>
      <c r="E31" s="17">
        <f t="shared" si="30"/>
        <v>29261</v>
      </c>
      <c r="F31" s="17">
        <f t="shared" si="30"/>
        <v>28949</v>
      </c>
      <c r="G31" s="17">
        <f t="shared" si="30"/>
        <v>28638</v>
      </c>
      <c r="H31" s="17">
        <f t="shared" si="30"/>
        <v>29078</v>
      </c>
    </row>
    <row r="32" spans="1:15" ht="16">
      <c r="A32" s="20"/>
    </row>
    <row r="33" spans="1:17" ht="16">
      <c r="A33" s="20" t="s">
        <v>426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1">C47/C61*1000</f>
        <v>4.9074593381940543</v>
      </c>
      <c r="D35" s="17">
        <f t="shared" si="31"/>
        <v>4.9233366155577443</v>
      </c>
      <c r="E35" s="17">
        <f t="shared" si="31"/>
        <v>4.9146949378642137</v>
      </c>
      <c r="F35" s="17">
        <f t="shared" si="31"/>
        <v>5.0933786078098473</v>
      </c>
      <c r="G35" s="17">
        <f t="shared" si="31"/>
        <v>5.3885422575155983</v>
      </c>
      <c r="H35" s="17">
        <f t="shared" si="31"/>
        <v>5.2574818010245341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2">IF(C35/$I35&gt;1,2^((1-$I35/C35)/LN(10/3)),2^(-LOG($I35/C35,10/3)))</f>
        <v>0.98930235143632861</v>
      </c>
      <c r="M35" s="17">
        <f t="shared" si="32"/>
        <v>0.99114379928689234</v>
      </c>
      <c r="N35" s="17">
        <f t="shared" si="32"/>
        <v>0.9901418498491763</v>
      </c>
      <c r="O35" s="17">
        <f t="shared" si="32"/>
        <v>1.0106107035604996</v>
      </c>
      <c r="P35" s="17">
        <f t="shared" si="32"/>
        <v>1.042385878893473</v>
      </c>
      <c r="Q35" s="17">
        <f t="shared" si="32"/>
        <v>1.0285966047598389</v>
      </c>
    </row>
    <row r="36" spans="1:17">
      <c r="A36" s="9">
        <v>2</v>
      </c>
      <c r="B36" s="15" t="s">
        <v>176</v>
      </c>
      <c r="C36" s="17">
        <f t="shared" ref="C36:H36" si="33">C48/C61*1000</f>
        <v>3.5053280987100393</v>
      </c>
      <c r="D36" s="17">
        <f t="shared" si="33"/>
        <v>3.5166690111126742</v>
      </c>
      <c r="E36" s="17">
        <f t="shared" si="33"/>
        <v>3.5104963841887242</v>
      </c>
      <c r="F36" s="17">
        <f t="shared" si="33"/>
        <v>3.5370684776457271</v>
      </c>
      <c r="G36" s="17">
        <f t="shared" si="33"/>
        <v>3.5450935904707888</v>
      </c>
      <c r="H36" s="17">
        <f t="shared" si="33"/>
        <v>3.3701806416823943</v>
      </c>
      <c r="I36" s="18">
        <f>Показатели!$E$3</f>
        <v>4</v>
      </c>
      <c r="J36" s="9">
        <v>2</v>
      </c>
      <c r="K36" s="15" t="s">
        <v>176</v>
      </c>
      <c r="L36" s="17">
        <f t="shared" si="32"/>
        <v>0.92681575242872416</v>
      </c>
      <c r="M36" s="17">
        <f t="shared" si="32"/>
        <v>0.92854089022173603</v>
      </c>
      <c r="N36" s="17">
        <f t="shared" si="32"/>
        <v>0.92760222620192045</v>
      </c>
      <c r="O36" s="17">
        <f t="shared" si="32"/>
        <v>0.93163805159626933</v>
      </c>
      <c r="P36" s="17">
        <f t="shared" si="32"/>
        <v>0.93285439112740964</v>
      </c>
      <c r="Q36" s="17">
        <f t="shared" si="32"/>
        <v>0.90607210524344006</v>
      </c>
    </row>
    <row r="37" spans="1:17">
      <c r="A37" s="9">
        <v>3</v>
      </c>
      <c r="B37" s="15" t="s">
        <v>177</v>
      </c>
      <c r="C37" s="17">
        <f>C49/C61*1000+0.00001</f>
        <v>1.9840257038698821</v>
      </c>
      <c r="D37" s="17">
        <f>D49/D61*1000+0.00001</f>
        <v>3.6573457715571811</v>
      </c>
      <c r="E37" s="17">
        <f>E49/E61*1000+0.00001</f>
        <v>4.1423957333426946</v>
      </c>
      <c r="F37" s="17">
        <f>F49/F61*1000+0.00001</f>
        <v>6.5648090945104691</v>
      </c>
      <c r="G37" s="17">
        <f>G49/G61*1000</f>
        <v>4.2895632444696545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2"/>
        <v>0.99539384479457338</v>
      </c>
      <c r="M37" s="17">
        <f t="shared" si="32"/>
        <v>1.2980836631704389</v>
      </c>
      <c r="N37" s="17">
        <f t="shared" si="32"/>
        <v>1.3468297698444467</v>
      </c>
      <c r="O37" s="17">
        <f t="shared" si="32"/>
        <v>1.4923049286758079</v>
      </c>
      <c r="P37" s="17">
        <f t="shared" si="32"/>
        <v>1.3597351626346335</v>
      </c>
      <c r="Q37" s="17">
        <f t="shared" si="32"/>
        <v>8.8737830999390996E-4</v>
      </c>
    </row>
    <row r="38" spans="1:17">
      <c r="A38" s="9">
        <v>4</v>
      </c>
      <c r="B38" s="15" t="s">
        <v>178</v>
      </c>
      <c r="C38" s="17">
        <f t="shared" ref="C38:H38" si="34">C50/C61*1000</f>
        <v>23.548794167134041</v>
      </c>
      <c r="D38" s="17">
        <f t="shared" si="34"/>
        <v>23.814882543255031</v>
      </c>
      <c r="E38" s="17">
        <f t="shared" si="34"/>
        <v>24.454117812258655</v>
      </c>
      <c r="F38" s="17">
        <f t="shared" si="34"/>
        <v>25.063667232597624</v>
      </c>
      <c r="G38" s="17">
        <f t="shared" si="34"/>
        <v>24.844015882019285</v>
      </c>
      <c r="H38" s="17">
        <f t="shared" si="34"/>
        <v>23.685629549743865</v>
      </c>
      <c r="I38" s="18">
        <f>Показатели!$E$5</f>
        <v>30</v>
      </c>
      <c r="J38" s="9">
        <v>4</v>
      </c>
      <c r="K38" s="15" t="s">
        <v>178</v>
      </c>
      <c r="L38" s="17">
        <f t="shared" si="32"/>
        <v>0.86988513421754521</v>
      </c>
      <c r="M38" s="17">
        <f t="shared" si="32"/>
        <v>0.87553048837821001</v>
      </c>
      <c r="N38" s="17">
        <f t="shared" si="32"/>
        <v>0.88898424202799065</v>
      </c>
      <c r="O38" s="17">
        <f t="shared" si="32"/>
        <v>0.90167489844816251</v>
      </c>
      <c r="P38" s="17">
        <f t="shared" si="32"/>
        <v>0.89711706902877697</v>
      </c>
      <c r="Q38" s="17">
        <f t="shared" si="32"/>
        <v>0.87279160673499434</v>
      </c>
    </row>
    <row r="39" spans="1:17">
      <c r="A39" s="9">
        <v>5</v>
      </c>
      <c r="B39" s="15" t="s">
        <v>179</v>
      </c>
      <c r="C39" s="17">
        <f t="shared" ref="C39:H39" si="35">C51/C61*1000</f>
        <v>2.8603477285473917</v>
      </c>
      <c r="D39" s="17">
        <f t="shared" si="35"/>
        <v>2.869601913067942</v>
      </c>
      <c r="E39" s="17">
        <f t="shared" si="35"/>
        <v>2.8645650494979988</v>
      </c>
      <c r="F39" s="17">
        <f t="shared" si="35"/>
        <v>2.9145444255800794</v>
      </c>
      <c r="G39" s="17">
        <f t="shared" si="35"/>
        <v>2.9636982416335789</v>
      </c>
      <c r="H39" s="17">
        <f t="shared" si="35"/>
        <v>2.8174710164464813</v>
      </c>
      <c r="I39" s="18">
        <f>Показатели!$E$6</f>
        <v>8</v>
      </c>
      <c r="J39" s="9">
        <v>5</v>
      </c>
      <c r="K39" s="15" t="s">
        <v>179</v>
      </c>
      <c r="L39" s="17">
        <f t="shared" si="32"/>
        <v>0.55315135793412029</v>
      </c>
      <c r="M39" s="17">
        <f t="shared" si="32"/>
        <v>0.55418097176009107</v>
      </c>
      <c r="N39" s="17">
        <f t="shared" si="32"/>
        <v>0.5536207490018521</v>
      </c>
      <c r="O39" s="17">
        <f t="shared" si="32"/>
        <v>0.55916133956807845</v>
      </c>
      <c r="P39" s="17">
        <f t="shared" si="32"/>
        <v>0.56457122724203612</v>
      </c>
      <c r="Q39" s="17">
        <f t="shared" si="32"/>
        <v>0.5483623653299583</v>
      </c>
    </row>
    <row r="40" spans="1:17">
      <c r="A40" s="9">
        <v>6</v>
      </c>
      <c r="B40" s="15" t="s">
        <v>180</v>
      </c>
      <c r="C40" s="17">
        <f t="shared" ref="C40:H40" si="36">(C52-C53)/C52*100</f>
        <v>1.0296199306391112</v>
      </c>
      <c r="D40" s="17">
        <f t="shared" si="36"/>
        <v>10.06728537493554</v>
      </c>
      <c r="E40" s="17">
        <f t="shared" si="36"/>
        <v>7.7969985484436357</v>
      </c>
      <c r="F40" s="17">
        <f t="shared" si="36"/>
        <v>-20.374934740410133</v>
      </c>
      <c r="G40" s="17">
        <f t="shared" si="36"/>
        <v>-1.0129482916390442</v>
      </c>
      <c r="H40" s="17">
        <f t="shared" si="36"/>
        <v>-1.1169934295871495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7">(ATAN((C40+2.4)/10)+3.1415/2)/3.1415*1.75</f>
        <v>1.0590472873238777</v>
      </c>
      <c r="M40" s="17">
        <f t="shared" si="37"/>
        <v>1.3734431588850313</v>
      </c>
      <c r="N40" s="17">
        <f t="shared" si="37"/>
        <v>1.3179461998597339</v>
      </c>
      <c r="O40" s="17">
        <f t="shared" si="37"/>
        <v>0.28278750463304914</v>
      </c>
      <c r="P40" s="17">
        <f t="shared" si="37"/>
        <v>0.95177705282377412</v>
      </c>
      <c r="Q40" s="17">
        <f t="shared" si="37"/>
        <v>0.94608266656147633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-7.3720424067963215</v>
      </c>
      <c r="F41" s="17">
        <f>(F55-F54)/F61*1000</f>
        <v>-5.0933786078098473</v>
      </c>
      <c r="G41" s="17">
        <f>(G55-G54)/G61*1000</f>
        <v>-6.6647759500850823</v>
      </c>
      <c r="H41" s="17">
        <f>(H55-H54)/H61*1000</f>
        <v>-5.9315179293610134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8">(ATAN(E41/10)+3.1415/2)/3.1415*1.75</f>
        <v>0.52112209126706288</v>
      </c>
      <c r="O41" s="17">
        <f t="shared" si="38"/>
        <v>0.61257522440776002</v>
      </c>
      <c r="P41" s="17">
        <f t="shared" si="38"/>
        <v>0.54752093947711478</v>
      </c>
      <c r="Q41" s="17">
        <f t="shared" si="38"/>
        <v>0.57676811545601203</v>
      </c>
    </row>
    <row r="42" spans="1:17">
      <c r="A42" s="9">
        <v>8</v>
      </c>
      <c r="B42" s="15" t="s">
        <v>182</v>
      </c>
      <c r="C42" s="17">
        <f t="shared" ref="C42:H42" si="39">(C56-C57)/C61*1000</f>
        <v>0.98149186763881102</v>
      </c>
      <c r="D42" s="17">
        <f t="shared" si="39"/>
        <v>7.2443381628921086</v>
      </c>
      <c r="E42" s="17">
        <f t="shared" si="39"/>
        <v>-0.63188934915397033</v>
      </c>
      <c r="F42" s="17">
        <f t="shared" si="39"/>
        <v>2.5466893039049237</v>
      </c>
      <c r="G42" s="17">
        <f t="shared" si="39"/>
        <v>-8.3664208735110623</v>
      </c>
      <c r="H42" s="17">
        <f t="shared" si="39"/>
        <v>-5.1900781881908875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0.92950030338180378</v>
      </c>
      <c r="M42" s="17">
        <f>(ATAN(D42/10)+3.1415/2)/3.1415*1.75</f>
        <v>1.224240715862186</v>
      </c>
      <c r="N42" s="17">
        <f t="shared" si="38"/>
        <v>0.83984678952477365</v>
      </c>
      <c r="O42" s="17">
        <f t="shared" si="38"/>
        <v>1.0139126771872635</v>
      </c>
      <c r="P42" s="17">
        <f t="shared" si="38"/>
        <v>0.48690397418711712</v>
      </c>
      <c r="Q42" s="17">
        <f t="shared" si="38"/>
        <v>0.60831483124115004</v>
      </c>
    </row>
    <row r="43" spans="1:17">
      <c r="A43" s="9">
        <v>9</v>
      </c>
      <c r="B43" s="15" t="s">
        <v>183</v>
      </c>
      <c r="C43" s="17">
        <f t="shared" ref="C43:H43" si="40">C58/C61*1000</f>
        <v>0.63095905776780714</v>
      </c>
      <c r="D43" s="17">
        <f t="shared" si="40"/>
        <v>0.63300042200028128</v>
      </c>
      <c r="E43" s="17">
        <f t="shared" si="40"/>
        <v>0.63188934915397033</v>
      </c>
      <c r="F43" s="17">
        <f t="shared" si="40"/>
        <v>0.63667232597623091</v>
      </c>
      <c r="G43" s="17">
        <f t="shared" si="40"/>
        <v>0.63811684628474197</v>
      </c>
      <c r="H43" s="17">
        <f t="shared" si="40"/>
        <v>0.60663251550283093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1">IF(C43/$I43&gt;1,2^((1-$I43/C43)/LN(10/3)),2^(-LOG($I43/C43,10/3)))</f>
        <v>0.60740544670748831</v>
      </c>
      <c r="M43" s="17">
        <f t="shared" si="41"/>
        <v>0.60853604692554719</v>
      </c>
      <c r="N43" s="17">
        <f t="shared" si="41"/>
        <v>0.60792087650276339</v>
      </c>
      <c r="O43" s="17">
        <f t="shared" si="41"/>
        <v>0.61056582758399414</v>
      </c>
      <c r="P43" s="17">
        <f t="shared" si="41"/>
        <v>0.61136297766946035</v>
      </c>
      <c r="Q43" s="17">
        <f t="shared" si="41"/>
        <v>0.59381072278107438</v>
      </c>
    </row>
    <row r="44" spans="1:17">
      <c r="A44" s="9">
        <v>10</v>
      </c>
      <c r="B44" s="15" t="s">
        <v>184</v>
      </c>
      <c r="C44" s="17">
        <f t="shared" ref="C44:H44" si="42">C59/C61*100</f>
        <v>3.5053280987100394E-2</v>
      </c>
      <c r="D44" s="17">
        <f t="shared" si="42"/>
        <v>3.516669011112674E-2</v>
      </c>
      <c r="E44" s="17">
        <f t="shared" si="42"/>
        <v>3.5104963841887243E-2</v>
      </c>
      <c r="F44" s="17">
        <f t="shared" si="42"/>
        <v>3.5370684776457273E-2</v>
      </c>
      <c r="G44" s="17">
        <f t="shared" si="42"/>
        <v>3.5450935904707881E-2</v>
      </c>
      <c r="H44" s="17">
        <f t="shared" si="42"/>
        <v>3.3701806416823944E-2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1"/>
        <v>0.81508086798128687</v>
      </c>
      <c r="M44" s="17">
        <f t="shared" si="41"/>
        <v>0.81659802692688177</v>
      </c>
      <c r="N44" s="17">
        <f t="shared" si="41"/>
        <v>0.81577252619277252</v>
      </c>
      <c r="O44" s="17">
        <f t="shared" si="41"/>
        <v>0.81932180128528864</v>
      </c>
      <c r="P44" s="17">
        <f t="shared" si="41"/>
        <v>0.82039150157707097</v>
      </c>
      <c r="Q44" s="17">
        <f t="shared" si="41"/>
        <v>0.79683802963011285</v>
      </c>
    </row>
    <row r="45" spans="1:17">
      <c r="A45" s="9">
        <v>11</v>
      </c>
      <c r="B45" s="15" t="s">
        <v>185</v>
      </c>
      <c r="C45" s="17">
        <f t="shared" ref="C45:H45" si="43">C60/C61*1000</f>
        <v>3.9259674705552441</v>
      </c>
      <c r="D45" s="17">
        <f t="shared" si="43"/>
        <v>3.9386692924461943</v>
      </c>
      <c r="E45" s="17">
        <f t="shared" si="43"/>
        <v>3.9317559502913713</v>
      </c>
      <c r="F45" s="17">
        <f t="shared" si="43"/>
        <v>3.9615166949632146</v>
      </c>
      <c r="G45" s="17">
        <f t="shared" si="43"/>
        <v>3.9705048213272827</v>
      </c>
      <c r="H45" s="17">
        <f t="shared" si="43"/>
        <v>3.7746023186842814</v>
      </c>
      <c r="I45" s="18">
        <f>Показатели!$E$12</f>
        <v>5</v>
      </c>
      <c r="J45" s="9">
        <v>11</v>
      </c>
      <c r="K45" s="15" t="s">
        <v>185</v>
      </c>
      <c r="L45" s="17">
        <f t="shared" si="41"/>
        <v>0.87003421898211997</v>
      </c>
      <c r="M45" s="17">
        <f t="shared" si="41"/>
        <v>0.87165366589856097</v>
      </c>
      <c r="N45" s="17">
        <f t="shared" si="41"/>
        <v>0.87077250929842054</v>
      </c>
      <c r="O45" s="17">
        <f t="shared" si="41"/>
        <v>0.87456107912550785</v>
      </c>
      <c r="P45" s="17">
        <f t="shared" si="41"/>
        <v>0.87570289939692558</v>
      </c>
      <c r="Q45" s="17">
        <f t="shared" si="41"/>
        <v>0.85056143506536497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70</v>
      </c>
      <c r="D47" s="17">
        <v>70</v>
      </c>
      <c r="E47" s="17">
        <v>70</v>
      </c>
      <c r="F47" s="17">
        <v>72</v>
      </c>
      <c r="G47" s="17">
        <v>76</v>
      </c>
      <c r="H47" s="17">
        <v>78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50</v>
      </c>
      <c r="D48" s="17">
        <v>50</v>
      </c>
      <c r="E48" s="17">
        <v>50</v>
      </c>
      <c r="F48" s="17">
        <v>50</v>
      </c>
      <c r="G48" s="17">
        <v>50</v>
      </c>
      <c r="H48" s="17">
        <v>50</v>
      </c>
      <c r="K48" s="15" t="s">
        <v>187</v>
      </c>
      <c r="L48" s="17">
        <f t="shared" ref="L48:L53" si="44">L35</f>
        <v>0.98930235143632861</v>
      </c>
      <c r="M48" s="17">
        <f t="shared" ref="M48:M53" si="45">N35</f>
        <v>0.9901418498491763</v>
      </c>
      <c r="N48" s="17">
        <f t="shared" ref="N48:N58" si="46">P35</f>
        <v>1.042385878893473</v>
      </c>
      <c r="O48" s="17">
        <f>Q35</f>
        <v>1.0285966047598389</v>
      </c>
    </row>
    <row r="49" spans="1:17">
      <c r="A49" s="9">
        <v>3</v>
      </c>
      <c r="B49" s="10" t="s">
        <v>189</v>
      </c>
      <c r="C49" s="17">
        <v>28.3</v>
      </c>
      <c r="D49" s="17">
        <v>52</v>
      </c>
      <c r="E49" s="17">
        <v>59</v>
      </c>
      <c r="F49" s="17">
        <v>92.8</v>
      </c>
      <c r="G49" s="17">
        <v>60.5</v>
      </c>
      <c r="H49" s="17">
        <v>0</v>
      </c>
      <c r="K49" s="15" t="s">
        <v>190</v>
      </c>
      <c r="L49" s="17">
        <f t="shared" si="44"/>
        <v>0.92681575242872416</v>
      </c>
      <c r="M49" s="17">
        <f t="shared" si="45"/>
        <v>0.92760222620192045</v>
      </c>
      <c r="N49" s="17">
        <f t="shared" si="46"/>
        <v>0.93285439112740964</v>
      </c>
      <c r="O49" s="17">
        <f t="shared" ref="O49:O58" si="47">Q36</f>
        <v>0.90607210524344006</v>
      </c>
    </row>
    <row r="50" spans="1:17">
      <c r="A50" s="9">
        <v>4</v>
      </c>
      <c r="B50" s="10" t="s">
        <v>191</v>
      </c>
      <c r="C50" s="17">
        <v>335.9</v>
      </c>
      <c r="D50" s="17">
        <v>338.6</v>
      </c>
      <c r="E50" s="17">
        <v>348.3</v>
      </c>
      <c r="F50" s="17">
        <v>354.3</v>
      </c>
      <c r="G50" s="17">
        <v>350.4</v>
      </c>
      <c r="H50" s="17">
        <v>351.4</v>
      </c>
      <c r="K50" s="15" t="s">
        <v>192</v>
      </c>
      <c r="L50" s="17">
        <f t="shared" si="44"/>
        <v>0.99539384479457338</v>
      </c>
      <c r="M50" s="17">
        <f t="shared" si="45"/>
        <v>1.3468297698444467</v>
      </c>
      <c r="N50" s="17">
        <f t="shared" si="46"/>
        <v>1.3597351626346335</v>
      </c>
      <c r="O50" s="17">
        <f t="shared" si="47"/>
        <v>8.8737830999390996E-4</v>
      </c>
    </row>
    <row r="51" spans="1:17">
      <c r="A51" s="9">
        <v>5</v>
      </c>
      <c r="B51" s="10" t="s">
        <v>193</v>
      </c>
      <c r="C51" s="17">
        <v>40.799999999999997</v>
      </c>
      <c r="D51" s="17">
        <v>40.799999999999997</v>
      </c>
      <c r="E51" s="17">
        <v>40.799999999999997</v>
      </c>
      <c r="F51" s="17">
        <v>41.2</v>
      </c>
      <c r="G51" s="17">
        <v>41.8</v>
      </c>
      <c r="H51" s="17">
        <v>41.8</v>
      </c>
      <c r="K51" s="15" t="s">
        <v>194</v>
      </c>
      <c r="L51" s="17">
        <f t="shared" si="44"/>
        <v>0.86988513421754521</v>
      </c>
      <c r="M51" s="17">
        <f t="shared" si="45"/>
        <v>0.88898424202799065</v>
      </c>
      <c r="N51" s="17">
        <f t="shared" si="46"/>
        <v>0.89711706902877697</v>
      </c>
      <c r="O51" s="17">
        <f t="shared" si="47"/>
        <v>0.87279160673499434</v>
      </c>
    </row>
    <row r="52" spans="1:17">
      <c r="A52" s="9">
        <v>6</v>
      </c>
      <c r="B52" s="10" t="s">
        <v>195</v>
      </c>
      <c r="C52" s="17">
        <v>565160</v>
      </c>
      <c r="D52" s="17">
        <v>646529.80000000005</v>
      </c>
      <c r="E52" s="17">
        <v>850122</v>
      </c>
      <c r="F52" s="17">
        <v>645499</v>
      </c>
      <c r="G52" s="17">
        <v>741696.3</v>
      </c>
      <c r="H52" s="17">
        <v>817345.9</v>
      </c>
      <c r="K52" s="15" t="s">
        <v>196</v>
      </c>
      <c r="L52" s="17">
        <f t="shared" si="44"/>
        <v>0.55315135793412029</v>
      </c>
      <c r="M52" s="17">
        <f t="shared" si="45"/>
        <v>0.5536207490018521</v>
      </c>
      <c r="N52" s="17">
        <f t="shared" si="46"/>
        <v>0.56457122724203612</v>
      </c>
      <c r="O52" s="17">
        <f t="shared" si="47"/>
        <v>0.5483623653299583</v>
      </c>
    </row>
    <row r="53" spans="1:17">
      <c r="A53" s="9">
        <v>7</v>
      </c>
      <c r="B53" s="10" t="s">
        <v>197</v>
      </c>
      <c r="C53" s="17">
        <v>559341</v>
      </c>
      <c r="D53" s="17">
        <v>581441.80000000005</v>
      </c>
      <c r="E53" s="17">
        <v>783838</v>
      </c>
      <c r="F53" s="17">
        <v>777019</v>
      </c>
      <c r="G53" s="17">
        <v>749209.3</v>
      </c>
      <c r="H53" s="17">
        <v>826475.6</v>
      </c>
      <c r="K53" s="15" t="s">
        <v>198</v>
      </c>
      <c r="L53" s="17">
        <f t="shared" si="44"/>
        <v>1.0590472873238777</v>
      </c>
      <c r="M53" s="17">
        <f t="shared" si="45"/>
        <v>1.3179461998597339</v>
      </c>
      <c r="N53" s="17">
        <f t="shared" si="46"/>
        <v>0.95177705282377412</v>
      </c>
      <c r="O53" s="17">
        <f t="shared" si="47"/>
        <v>0.94608266656147633</v>
      </c>
    </row>
    <row r="54" spans="1:17">
      <c r="A54" s="9">
        <v>8</v>
      </c>
      <c r="B54" s="10" t="s">
        <v>199</v>
      </c>
      <c r="C54" s="17"/>
      <c r="D54" s="17"/>
      <c r="E54" s="17">
        <v>232</v>
      </c>
      <c r="F54" s="17">
        <v>205</v>
      </c>
      <c r="G54" s="17">
        <v>189</v>
      </c>
      <c r="H54" s="17">
        <v>190</v>
      </c>
      <c r="K54" s="15" t="s">
        <v>200</v>
      </c>
      <c r="L54" s="17">
        <f>N41</f>
        <v>0.52112209126706288</v>
      </c>
      <c r="M54" s="17">
        <f>O41</f>
        <v>0.61257522440776002</v>
      </c>
      <c r="N54" s="17">
        <f t="shared" si="46"/>
        <v>0.54752093947711478</v>
      </c>
      <c r="O54" s="17">
        <f t="shared" si="47"/>
        <v>0.57676811545601203</v>
      </c>
    </row>
    <row r="55" spans="1:17">
      <c r="A55" s="9">
        <v>9</v>
      </c>
      <c r="B55" s="10" t="s">
        <v>201</v>
      </c>
      <c r="C55" s="17"/>
      <c r="D55" s="17"/>
      <c r="E55" s="17">
        <v>127</v>
      </c>
      <c r="F55" s="17">
        <v>133</v>
      </c>
      <c r="G55" s="17">
        <v>95</v>
      </c>
      <c r="H55" s="17">
        <v>102</v>
      </c>
      <c r="K55" s="15" t="s">
        <v>202</v>
      </c>
      <c r="L55" s="17">
        <f>L42</f>
        <v>0.92950030338180378</v>
      </c>
      <c r="M55" s="17">
        <f>N42</f>
        <v>0.83984678952477365</v>
      </c>
      <c r="N55" s="17">
        <f t="shared" si="46"/>
        <v>0.48690397418711712</v>
      </c>
      <c r="O55" s="17">
        <f t="shared" si="47"/>
        <v>0.60831483124115004</v>
      </c>
    </row>
    <row r="56" spans="1:17">
      <c r="A56" s="9">
        <v>10</v>
      </c>
      <c r="B56" s="10" t="s">
        <v>203</v>
      </c>
      <c r="C56" s="17">
        <v>23</v>
      </c>
      <c r="D56" s="17">
        <v>427</v>
      </c>
      <c r="E56" s="17">
        <v>348</v>
      </c>
      <c r="F56" s="17">
        <v>368</v>
      </c>
      <c r="G56" s="17">
        <v>351</v>
      </c>
      <c r="H56" s="17">
        <v>226</v>
      </c>
      <c r="K56" s="15" t="s">
        <v>204</v>
      </c>
      <c r="L56" s="17">
        <f>L43</f>
        <v>0.60740544670748831</v>
      </c>
      <c r="M56" s="17">
        <f>N43</f>
        <v>0.60792087650276339</v>
      </c>
      <c r="N56" s="17">
        <f t="shared" si="46"/>
        <v>0.61136297766946035</v>
      </c>
      <c r="O56" s="17">
        <f t="shared" si="47"/>
        <v>0.59381072278107438</v>
      </c>
    </row>
    <row r="57" spans="1:17">
      <c r="A57" s="9">
        <v>11</v>
      </c>
      <c r="B57" s="10" t="s">
        <v>205</v>
      </c>
      <c r="C57" s="17">
        <v>9</v>
      </c>
      <c r="D57" s="17">
        <v>324</v>
      </c>
      <c r="E57" s="17">
        <v>357</v>
      </c>
      <c r="F57" s="17">
        <v>332</v>
      </c>
      <c r="G57" s="17">
        <v>469</v>
      </c>
      <c r="H57" s="17">
        <v>303</v>
      </c>
      <c r="K57" s="15" t="s">
        <v>206</v>
      </c>
      <c r="L57" s="17">
        <f>L44</f>
        <v>0.81508086798128687</v>
      </c>
      <c r="M57" s="17">
        <f>N44</f>
        <v>0.81577252619277252</v>
      </c>
      <c r="N57" s="17">
        <f t="shared" si="46"/>
        <v>0.82039150157707097</v>
      </c>
      <c r="O57" s="17">
        <f t="shared" si="47"/>
        <v>0.79683802963011285</v>
      </c>
    </row>
    <row r="58" spans="1:17">
      <c r="A58" s="9">
        <v>12</v>
      </c>
      <c r="B58" s="10" t="s">
        <v>207</v>
      </c>
      <c r="C58" s="17">
        <v>9</v>
      </c>
      <c r="D58" s="17">
        <v>9</v>
      </c>
      <c r="E58" s="17">
        <v>9</v>
      </c>
      <c r="F58" s="17">
        <v>9</v>
      </c>
      <c r="G58" s="17">
        <v>9</v>
      </c>
      <c r="H58" s="17">
        <v>9</v>
      </c>
      <c r="K58" s="15" t="s">
        <v>208</v>
      </c>
      <c r="L58" s="17">
        <f>L45</f>
        <v>0.87003421898211997</v>
      </c>
      <c r="M58" s="17">
        <f>N45</f>
        <v>0.87077250929842054</v>
      </c>
      <c r="N58" s="17">
        <f t="shared" si="46"/>
        <v>0.87570289939692558</v>
      </c>
      <c r="O58" s="17">
        <f t="shared" si="47"/>
        <v>0.85056143506536497</v>
      </c>
    </row>
    <row r="59" spans="1:17">
      <c r="A59" s="9">
        <v>13</v>
      </c>
      <c r="B59" s="10" t="s">
        <v>209</v>
      </c>
      <c r="C59" s="17">
        <v>5</v>
      </c>
      <c r="D59" s="17">
        <v>5</v>
      </c>
      <c r="E59" s="17">
        <v>5</v>
      </c>
      <c r="F59" s="17">
        <v>5</v>
      </c>
      <c r="G59" s="21">
        <v>5</v>
      </c>
      <c r="H59" s="21">
        <v>5</v>
      </c>
    </row>
    <row r="60" spans="1:17">
      <c r="A60" s="9">
        <v>14</v>
      </c>
      <c r="B60" s="10" t="s">
        <v>211</v>
      </c>
      <c r="C60" s="17">
        <v>56</v>
      </c>
      <c r="D60" s="17">
        <v>56</v>
      </c>
      <c r="E60" s="17">
        <v>56</v>
      </c>
      <c r="F60" s="17">
        <v>56</v>
      </c>
      <c r="G60" s="21">
        <v>56</v>
      </c>
      <c r="H60" s="21">
        <v>56</v>
      </c>
    </row>
    <row r="61" spans="1:17">
      <c r="A61" s="9">
        <v>15</v>
      </c>
      <c r="B61" s="10" t="s">
        <v>213</v>
      </c>
      <c r="C61" s="17">
        <v>14264</v>
      </c>
      <c r="D61" s="17">
        <v>14218</v>
      </c>
      <c r="E61" s="17">
        <v>14243</v>
      </c>
      <c r="F61" s="17">
        <v>14136</v>
      </c>
      <c r="G61" s="17">
        <v>14104</v>
      </c>
      <c r="H61" s="17">
        <v>14836</v>
      </c>
    </row>
    <row r="62" spans="1:17" ht="16">
      <c r="A62" s="20"/>
    </row>
    <row r="63" spans="1:17" ht="16">
      <c r="A63" s="20" t="s">
        <v>427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8">C77/C91*1000</f>
        <v>3.6308623298033282</v>
      </c>
      <c r="D65" s="17">
        <f t="shared" si="48"/>
        <v>3.7128712871287126</v>
      </c>
      <c r="E65" s="17">
        <f t="shared" si="48"/>
        <v>3.7854889589905363</v>
      </c>
      <c r="F65" s="17">
        <f t="shared" si="48"/>
        <v>3.8424591738712777</v>
      </c>
      <c r="G65" s="17">
        <f t="shared" si="48"/>
        <v>3.9370078740157481</v>
      </c>
      <c r="H65" s="17">
        <f t="shared" si="48"/>
        <v>4.0760869565217392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49">IF(C65/$I65&gt;1,2^((1-$I65/C65)/LN(10/3)),2^(-LOG($I65/C65,10/3)))</f>
        <v>0.83176049129183449</v>
      </c>
      <c r="M65" s="17">
        <f t="shared" si="49"/>
        <v>0.8425250132085913</v>
      </c>
      <c r="N65" s="17">
        <f t="shared" si="49"/>
        <v>0.85197290522224967</v>
      </c>
      <c r="O65" s="17">
        <f t="shared" si="49"/>
        <v>0.85933127349458882</v>
      </c>
      <c r="P65" s="17">
        <f t="shared" si="49"/>
        <v>0.87144196577032207</v>
      </c>
      <c r="Q65" s="17">
        <f t="shared" si="49"/>
        <v>0.88903455303871748</v>
      </c>
    </row>
    <row r="66" spans="1:17">
      <c r="A66" s="9">
        <v>2</v>
      </c>
      <c r="B66" s="15" t="s">
        <v>176</v>
      </c>
      <c r="C66" s="17">
        <f t="shared" ref="C66:H66" si="50">C78/C91*1000</f>
        <v>1.5128593040847202</v>
      </c>
      <c r="D66" s="17">
        <f t="shared" si="50"/>
        <v>1.5470297029702971</v>
      </c>
      <c r="E66" s="17">
        <f t="shared" si="50"/>
        <v>1.5772870662460567</v>
      </c>
      <c r="F66" s="17">
        <f t="shared" si="50"/>
        <v>1.601024655779699</v>
      </c>
      <c r="G66" s="17">
        <f t="shared" si="50"/>
        <v>1.6404199475065617</v>
      </c>
      <c r="H66" s="17">
        <f t="shared" si="50"/>
        <v>1.6983695652173914</v>
      </c>
      <c r="I66" s="18">
        <f>Показатели!$E$3</f>
        <v>4</v>
      </c>
      <c r="J66" s="9">
        <v>2</v>
      </c>
      <c r="K66" s="15" t="s">
        <v>176</v>
      </c>
      <c r="L66" s="17">
        <f t="shared" si="49"/>
        <v>0.5713431900179563</v>
      </c>
      <c r="M66" s="17">
        <f t="shared" si="49"/>
        <v>0.57873742953200913</v>
      </c>
      <c r="N66" s="17">
        <f t="shared" si="49"/>
        <v>0.5852272650297794</v>
      </c>
      <c r="O66" s="17">
        <f t="shared" si="49"/>
        <v>0.59028178931418662</v>
      </c>
      <c r="P66" s="17">
        <f t="shared" si="49"/>
        <v>0.59860072442902579</v>
      </c>
      <c r="Q66" s="17">
        <f t="shared" si="49"/>
        <v>0.61068521874659432</v>
      </c>
    </row>
    <row r="67" spans="1:17">
      <c r="A67" s="9">
        <v>3</v>
      </c>
      <c r="B67" s="15" t="s">
        <v>177</v>
      </c>
      <c r="C67" s="17">
        <f t="shared" ref="C67:H67" si="51">C79/C91*1000+0.00001</f>
        <v>1.0000000000000001E-5</v>
      </c>
      <c r="D67" s="17">
        <f t="shared" si="51"/>
        <v>1.0000000000000001E-5</v>
      </c>
      <c r="E67" s="17">
        <f t="shared" si="51"/>
        <v>1.0000000000000001E-5</v>
      </c>
      <c r="F67" s="17">
        <f t="shared" si="51"/>
        <v>1.0000000000000001E-5</v>
      </c>
      <c r="G67" s="17">
        <f t="shared" si="51"/>
        <v>1.0000000000000001E-5</v>
      </c>
      <c r="H67" s="17">
        <f t="shared" si="51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49"/>
        <v>8.8737830999390996E-4</v>
      </c>
      <c r="M67" s="17">
        <f t="shared" si="49"/>
        <v>8.8737830999390996E-4</v>
      </c>
      <c r="N67" s="17">
        <f t="shared" si="49"/>
        <v>8.8737830999390996E-4</v>
      </c>
      <c r="O67" s="17">
        <f t="shared" si="49"/>
        <v>8.8737830999390996E-4</v>
      </c>
      <c r="P67" s="17">
        <f t="shared" si="49"/>
        <v>8.8737830999390996E-4</v>
      </c>
      <c r="Q67" s="17">
        <f t="shared" si="49"/>
        <v>8.8737830999390996E-4</v>
      </c>
    </row>
    <row r="68" spans="1:17">
      <c r="A68" s="9">
        <v>4</v>
      </c>
      <c r="B68" s="15" t="s">
        <v>178</v>
      </c>
      <c r="C68" s="17">
        <f t="shared" ref="C68:H68" si="52">C80/C91*1000</f>
        <v>26.535552193645991</v>
      </c>
      <c r="D68" s="17">
        <f t="shared" si="52"/>
        <v>24.22648514851485</v>
      </c>
      <c r="E68" s="17">
        <f t="shared" si="52"/>
        <v>24.700315457413247</v>
      </c>
      <c r="F68" s="17">
        <f t="shared" si="52"/>
        <v>27.921869996797952</v>
      </c>
      <c r="G68" s="17">
        <f t="shared" si="52"/>
        <v>28.674540682414701</v>
      </c>
      <c r="H68" s="17">
        <f t="shared" si="52"/>
        <v>29.687500000000004</v>
      </c>
      <c r="I68" s="18">
        <f>Показатели!$E$5</f>
        <v>30</v>
      </c>
      <c r="J68" s="9">
        <v>4</v>
      </c>
      <c r="K68" s="15" t="s">
        <v>178</v>
      </c>
      <c r="L68" s="17">
        <f t="shared" si="49"/>
        <v>0.93179046264224685</v>
      </c>
      <c r="M68" s="17">
        <f t="shared" si="49"/>
        <v>0.88421064228353086</v>
      </c>
      <c r="N68" s="17">
        <f t="shared" si="49"/>
        <v>0.8941259878633705</v>
      </c>
      <c r="O68" s="17">
        <f t="shared" si="49"/>
        <v>0.95951335501317847</v>
      </c>
      <c r="P68" s="17">
        <f t="shared" si="49"/>
        <v>0.97432015109412562</v>
      </c>
      <c r="Q68" s="17">
        <f t="shared" si="49"/>
        <v>0.9939896333531395</v>
      </c>
    </row>
    <row r="69" spans="1:17">
      <c r="A69" s="9">
        <v>5</v>
      </c>
      <c r="B69" s="15" t="s">
        <v>179</v>
      </c>
      <c r="C69" s="17">
        <f t="shared" ref="C69:H69" si="53">C81/C91*1000</f>
        <v>3.9334341906202726</v>
      </c>
      <c r="D69" s="17">
        <f t="shared" si="53"/>
        <v>4.2388613861386135</v>
      </c>
      <c r="E69" s="17">
        <f t="shared" si="53"/>
        <v>4.3217665615141954</v>
      </c>
      <c r="F69" s="17">
        <f t="shared" si="53"/>
        <v>4.3868075568363754</v>
      </c>
      <c r="G69" s="17">
        <f t="shared" si="53"/>
        <v>6.3320209973753281</v>
      </c>
      <c r="H69" s="17">
        <f t="shared" si="53"/>
        <v>6.5557065217391308</v>
      </c>
      <c r="I69" s="18">
        <f>Показатели!$E$6</f>
        <v>8</v>
      </c>
      <c r="J69" s="9">
        <v>5</v>
      </c>
      <c r="K69" s="15" t="s">
        <v>179</v>
      </c>
      <c r="L69" s="17">
        <f t="shared" si="49"/>
        <v>0.66450176605092226</v>
      </c>
      <c r="M69" s="17">
        <f t="shared" si="49"/>
        <v>0.6937354329530615</v>
      </c>
      <c r="N69" s="17">
        <f t="shared" si="49"/>
        <v>0.70151483101701695</v>
      </c>
      <c r="O69" s="17">
        <f t="shared" si="49"/>
        <v>0.70757371439639438</v>
      </c>
      <c r="P69" s="17">
        <f t="shared" si="49"/>
        <v>0.8740521255328737</v>
      </c>
      <c r="Q69" s="17">
        <f t="shared" si="49"/>
        <v>0.89169740645754314</v>
      </c>
    </row>
    <row r="70" spans="1:17">
      <c r="A70" s="9">
        <v>6</v>
      </c>
      <c r="B70" s="15" t="s">
        <v>180</v>
      </c>
      <c r="C70" s="17">
        <f t="shared" ref="C70:H70" si="54">(C82-C83)/C82*100</f>
        <v>3.1529864554807157</v>
      </c>
      <c r="D70" s="17">
        <f t="shared" si="54"/>
        <v>3.0691533172011707</v>
      </c>
      <c r="E70" s="17">
        <f t="shared" si="54"/>
        <v>8.6552152270733949</v>
      </c>
      <c r="F70" s="17">
        <f t="shared" si="54"/>
        <v>4.4485908331517461</v>
      </c>
      <c r="G70" s="17">
        <f t="shared" si="54"/>
        <v>-13.009096829765326</v>
      </c>
      <c r="H70" s="17">
        <f t="shared" si="54"/>
        <v>2.4646830778832696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5">(ATAN((C70+2.4)/10)+3.1415/2)/3.1415*1.75</f>
        <v>1.1573742761972627</v>
      </c>
      <c r="M70" s="17">
        <f t="shared" si="55"/>
        <v>1.1537922182265352</v>
      </c>
      <c r="N70" s="17">
        <f t="shared" si="55"/>
        <v>1.3404074394294963</v>
      </c>
      <c r="O70" s="17">
        <f t="shared" si="55"/>
        <v>1.2095092177362678</v>
      </c>
      <c r="P70" s="17">
        <f t="shared" si="55"/>
        <v>0.4210281528345815</v>
      </c>
      <c r="Q70" s="17">
        <f t="shared" si="55"/>
        <v>1.127216011773041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-13.564668769716087</v>
      </c>
      <c r="F71" s="17">
        <f>(F85-F84)/F91*1000</f>
        <v>-12.167787383925711</v>
      </c>
      <c r="G71" s="17">
        <f>(G85-G84)/G91*1000</f>
        <v>-18.700787401574804</v>
      </c>
      <c r="H71" s="17">
        <f>(H85-H84)/H91*1000</f>
        <v>-14.266304347826086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6">(ATAN(E71/10)+3.1415/2)/3.1415*1.75</f>
        <v>0.35385392879783084</v>
      </c>
      <c r="O71" s="17">
        <f t="shared" si="56"/>
        <v>0.38318499271866996</v>
      </c>
      <c r="P71" s="17">
        <f t="shared" si="56"/>
        <v>0.27351754084059776</v>
      </c>
      <c r="Q71" s="17">
        <f t="shared" si="56"/>
        <v>0.34054032583684607</v>
      </c>
    </row>
    <row r="72" spans="1:17">
      <c r="A72" s="9">
        <v>8</v>
      </c>
      <c r="B72" s="15" t="s">
        <v>182</v>
      </c>
      <c r="C72" s="17">
        <f t="shared" ref="C72:H72" si="57">(C86-C87)/C91*1000</f>
        <v>-2.4205748865355519</v>
      </c>
      <c r="D72" s="17">
        <f t="shared" si="57"/>
        <v>-3.0940594059405941</v>
      </c>
      <c r="E72" s="17">
        <f t="shared" si="57"/>
        <v>-1.2618296529968456</v>
      </c>
      <c r="F72" s="17">
        <f t="shared" si="57"/>
        <v>-11.847582452769771</v>
      </c>
      <c r="G72" s="17">
        <f t="shared" si="57"/>
        <v>-15.41994750656168</v>
      </c>
      <c r="H72" s="17">
        <f t="shared" si="57"/>
        <v>-12.907608695652174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0.74270439956761702</v>
      </c>
      <c r="M72" s="17">
        <f>(ATAN(D72/10)+3.1415/2)/3.1415*1.75</f>
        <v>0.70784695016192445</v>
      </c>
      <c r="N72" s="17">
        <f t="shared" si="56"/>
        <v>0.8050782164527438</v>
      </c>
      <c r="O72" s="17">
        <f t="shared" si="56"/>
        <v>0.39049018425946341</v>
      </c>
      <c r="P72" s="17">
        <f t="shared" si="56"/>
        <v>0.32046540246724387</v>
      </c>
      <c r="Q72" s="17">
        <f t="shared" si="56"/>
        <v>0.36715702513805176</v>
      </c>
    </row>
    <row r="73" spans="1:17">
      <c r="A73" s="9">
        <v>9</v>
      </c>
      <c r="B73" s="15" t="s">
        <v>183</v>
      </c>
      <c r="C73" s="17">
        <f t="shared" ref="C73:H73" si="58">C88/C91*1000</f>
        <v>2.4205748865355519</v>
      </c>
      <c r="D73" s="17">
        <f t="shared" si="58"/>
        <v>2.4752475247524752</v>
      </c>
      <c r="E73" s="17">
        <f t="shared" si="58"/>
        <v>2.5236593059936911</v>
      </c>
      <c r="F73" s="17">
        <f t="shared" si="58"/>
        <v>2.5616394492475183</v>
      </c>
      <c r="G73" s="17">
        <f t="shared" si="58"/>
        <v>2.6246719160104988</v>
      </c>
      <c r="H73" s="17">
        <f t="shared" si="58"/>
        <v>2.7173913043478262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9">IF(C73/$I73&gt;1,2^((1-$I73/C73)/LN(10/3)),2^(-LOG($I73/C73,10/3)))</f>
        <v>1.2447718194863482</v>
      </c>
      <c r="M73" s="17">
        <f t="shared" si="59"/>
        <v>1.2546195223074017</v>
      </c>
      <c r="N73" s="17">
        <f t="shared" si="59"/>
        <v>1.2630444833188126</v>
      </c>
      <c r="O73" s="17">
        <f t="shared" si="59"/>
        <v>1.269468826364015</v>
      </c>
      <c r="P73" s="17">
        <f t="shared" si="59"/>
        <v>1.2797881818505294</v>
      </c>
      <c r="Q73" s="17">
        <f t="shared" si="59"/>
        <v>1.2942366421628158</v>
      </c>
    </row>
    <row r="74" spans="1:17">
      <c r="A74" s="9">
        <v>10</v>
      </c>
      <c r="B74" s="15" t="s">
        <v>184</v>
      </c>
      <c r="C74" s="17">
        <f t="shared" ref="C74:H74" si="60">C89/C91*100</f>
        <v>6.0514372163388799E-2</v>
      </c>
      <c r="D74" s="17">
        <f t="shared" si="60"/>
        <v>6.1881188118811881E-2</v>
      </c>
      <c r="E74" s="17">
        <f t="shared" si="60"/>
        <v>6.3091482649842281E-2</v>
      </c>
      <c r="F74" s="17">
        <f t="shared" si="60"/>
        <v>6.4040986231187952E-2</v>
      </c>
      <c r="G74" s="17">
        <f t="shared" si="60"/>
        <v>6.5616797900262466E-2</v>
      </c>
      <c r="H74" s="17">
        <f t="shared" si="60"/>
        <v>6.7934782608695649E-2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9"/>
        <v>1.1052049209870221</v>
      </c>
      <c r="M74" s="17">
        <f t="shared" si="59"/>
        <v>1.1168783377046005</v>
      </c>
      <c r="N74" s="17">
        <f t="shared" si="59"/>
        <v>1.1268895236439223</v>
      </c>
      <c r="O74" s="17">
        <f t="shared" si="59"/>
        <v>1.1345384019194418</v>
      </c>
      <c r="P74" s="17">
        <f t="shared" si="59"/>
        <v>1.1468517285971034</v>
      </c>
      <c r="Q74" s="17">
        <f t="shared" si="59"/>
        <v>1.1641476561401758</v>
      </c>
    </row>
    <row r="75" spans="1:17">
      <c r="A75" s="9">
        <v>11</v>
      </c>
      <c r="B75" s="15" t="s">
        <v>185</v>
      </c>
      <c r="C75" s="17">
        <f t="shared" ref="C75:H75" si="61">C90/C91*1000</f>
        <v>4.5385779122541603</v>
      </c>
      <c r="D75" s="17">
        <f t="shared" si="61"/>
        <v>4.3316831683168324</v>
      </c>
      <c r="E75" s="17">
        <f t="shared" si="61"/>
        <v>4.4164037854889591</v>
      </c>
      <c r="F75" s="17">
        <f t="shared" si="61"/>
        <v>4.4828690361831578</v>
      </c>
      <c r="G75" s="17">
        <f t="shared" si="61"/>
        <v>4.5931758530183728</v>
      </c>
      <c r="H75" s="17">
        <f t="shared" si="61"/>
        <v>4.7554347826086962</v>
      </c>
      <c r="I75" s="18">
        <f>Показатели!$E$12</f>
        <v>5</v>
      </c>
      <c r="J75" s="9">
        <v>11</v>
      </c>
      <c r="K75" s="15" t="s">
        <v>185</v>
      </c>
      <c r="L75" s="17">
        <f t="shared" si="59"/>
        <v>0.94578189215309283</v>
      </c>
      <c r="M75" s="17">
        <f t="shared" si="59"/>
        <v>0.92071492705131563</v>
      </c>
      <c r="N75" s="17">
        <f t="shared" si="59"/>
        <v>0.93103962373066562</v>
      </c>
      <c r="O75" s="17">
        <f t="shared" si="59"/>
        <v>0.93908087995554901</v>
      </c>
      <c r="P75" s="17">
        <f t="shared" si="59"/>
        <v>0.9523154961157605</v>
      </c>
      <c r="Q75" s="17">
        <f t="shared" si="59"/>
        <v>0.97154075049934063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12</v>
      </c>
      <c r="D77" s="17">
        <v>12</v>
      </c>
      <c r="E77" s="17">
        <v>12</v>
      </c>
      <c r="F77" s="17">
        <v>12</v>
      </c>
      <c r="G77" s="17">
        <v>12</v>
      </c>
      <c r="H77" s="17">
        <v>12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5</v>
      </c>
      <c r="K78" s="15" t="s">
        <v>187</v>
      </c>
      <c r="L78" s="17">
        <f t="shared" ref="L78:L83" si="62">L65</f>
        <v>0.83176049129183449</v>
      </c>
      <c r="M78" s="17">
        <f t="shared" ref="M78:M83" si="63">N65</f>
        <v>0.85197290522224967</v>
      </c>
      <c r="N78" s="17">
        <f t="shared" ref="N78:N88" si="64">P65</f>
        <v>0.87144196577032207</v>
      </c>
      <c r="O78" s="17">
        <f>Q65</f>
        <v>0.88903455303871748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62"/>
        <v>0.5713431900179563</v>
      </c>
      <c r="M79" s="17">
        <f t="shared" si="63"/>
        <v>0.5852272650297794</v>
      </c>
      <c r="N79" s="17">
        <f t="shared" si="64"/>
        <v>0.59860072442902579</v>
      </c>
      <c r="O79" s="17">
        <f t="shared" ref="O79:O88" si="65">Q66</f>
        <v>0.61068521874659432</v>
      </c>
    </row>
    <row r="80" spans="1:17">
      <c r="A80" s="9">
        <v>4</v>
      </c>
      <c r="B80" s="10" t="s">
        <v>191</v>
      </c>
      <c r="C80" s="17">
        <v>87.7</v>
      </c>
      <c r="D80" s="17">
        <v>78.3</v>
      </c>
      <c r="E80" s="17">
        <v>78.3</v>
      </c>
      <c r="F80" s="17">
        <v>87.2</v>
      </c>
      <c r="G80" s="17">
        <v>87.4</v>
      </c>
      <c r="H80" s="17">
        <v>87.4</v>
      </c>
      <c r="K80" s="15" t="s">
        <v>192</v>
      </c>
      <c r="L80" s="17">
        <f t="shared" si="62"/>
        <v>8.8737830999390996E-4</v>
      </c>
      <c r="M80" s="17">
        <f t="shared" si="63"/>
        <v>8.8737830999390996E-4</v>
      </c>
      <c r="N80" s="17">
        <f t="shared" si="64"/>
        <v>8.8737830999390996E-4</v>
      </c>
      <c r="O80" s="17">
        <f t="shared" si="65"/>
        <v>8.8737830999390996E-4</v>
      </c>
    </row>
    <row r="81" spans="1:17">
      <c r="A81" s="9">
        <v>5</v>
      </c>
      <c r="B81" s="10" t="s">
        <v>193</v>
      </c>
      <c r="C81" s="17">
        <v>13</v>
      </c>
      <c r="D81" s="17">
        <v>13.7</v>
      </c>
      <c r="E81" s="17">
        <v>13.7</v>
      </c>
      <c r="F81" s="17">
        <v>13.7</v>
      </c>
      <c r="G81" s="17">
        <v>19.3</v>
      </c>
      <c r="H81" s="17">
        <v>19.3</v>
      </c>
      <c r="K81" s="15" t="s">
        <v>194</v>
      </c>
      <c r="L81" s="17">
        <f t="shared" si="62"/>
        <v>0.93179046264224685</v>
      </c>
      <c r="M81" s="17">
        <f t="shared" si="63"/>
        <v>0.8941259878633705</v>
      </c>
      <c r="N81" s="17">
        <f t="shared" si="64"/>
        <v>0.97432015109412562</v>
      </c>
      <c r="O81" s="17">
        <f t="shared" si="65"/>
        <v>0.9939896333531395</v>
      </c>
    </row>
    <row r="82" spans="1:17">
      <c r="A82" s="9">
        <v>6</v>
      </c>
      <c r="B82" s="10" t="s">
        <v>195</v>
      </c>
      <c r="C82" s="17">
        <v>17564.3</v>
      </c>
      <c r="D82" s="17">
        <v>15662.3</v>
      </c>
      <c r="E82" s="17">
        <v>17558.2</v>
      </c>
      <c r="F82" s="17">
        <v>22027.200000000001</v>
      </c>
      <c r="G82" s="17">
        <v>23799.5</v>
      </c>
      <c r="H82" s="17">
        <v>33326.800000000003</v>
      </c>
      <c r="K82" s="15" t="s">
        <v>196</v>
      </c>
      <c r="L82" s="17">
        <f t="shared" si="62"/>
        <v>0.66450176605092226</v>
      </c>
      <c r="M82" s="17">
        <f t="shared" si="63"/>
        <v>0.70151483101701695</v>
      </c>
      <c r="N82" s="17">
        <f t="shared" si="64"/>
        <v>0.8740521255328737</v>
      </c>
      <c r="O82" s="17">
        <f t="shared" si="65"/>
        <v>0.89169740645754314</v>
      </c>
    </row>
    <row r="83" spans="1:17">
      <c r="A83" s="9">
        <v>7</v>
      </c>
      <c r="B83" s="10" t="s">
        <v>197</v>
      </c>
      <c r="C83" s="17">
        <v>17010.5</v>
      </c>
      <c r="D83" s="17">
        <v>15181.6</v>
      </c>
      <c r="E83" s="17">
        <v>16038.5</v>
      </c>
      <c r="F83" s="17">
        <v>21047.3</v>
      </c>
      <c r="G83" s="17">
        <v>26895.599999999999</v>
      </c>
      <c r="H83" s="17">
        <v>32505.4</v>
      </c>
      <c r="K83" s="15" t="s">
        <v>198</v>
      </c>
      <c r="L83" s="17">
        <f t="shared" si="62"/>
        <v>1.1573742761972627</v>
      </c>
      <c r="M83" s="17">
        <f t="shared" si="63"/>
        <v>1.3404074394294963</v>
      </c>
      <c r="N83" s="17">
        <f t="shared" si="64"/>
        <v>0.4210281528345815</v>
      </c>
      <c r="O83" s="17">
        <f t="shared" si="65"/>
        <v>1.127216011773041</v>
      </c>
    </row>
    <row r="84" spans="1:17">
      <c r="A84" s="9">
        <v>8</v>
      </c>
      <c r="B84" s="10" t="s">
        <v>199</v>
      </c>
      <c r="C84" s="17"/>
      <c r="D84" s="17"/>
      <c r="E84" s="17">
        <v>70</v>
      </c>
      <c r="F84" s="17">
        <v>73</v>
      </c>
      <c r="G84" s="17">
        <v>76</v>
      </c>
      <c r="H84" s="17">
        <v>55</v>
      </c>
      <c r="K84" s="15" t="s">
        <v>200</v>
      </c>
      <c r="L84" s="17">
        <f>N71</f>
        <v>0.35385392879783084</v>
      </c>
      <c r="M84" s="17">
        <f>O71</f>
        <v>0.38318499271866996</v>
      </c>
      <c r="N84" s="17">
        <f t="shared" si="64"/>
        <v>0.27351754084059776</v>
      </c>
      <c r="O84" s="17">
        <f t="shared" si="65"/>
        <v>0.34054032583684607</v>
      </c>
    </row>
    <row r="85" spans="1:17">
      <c r="A85" s="9">
        <v>9</v>
      </c>
      <c r="B85" s="10" t="s">
        <v>201</v>
      </c>
      <c r="C85" s="17"/>
      <c r="D85" s="17"/>
      <c r="E85" s="17">
        <v>27</v>
      </c>
      <c r="F85" s="17">
        <v>35</v>
      </c>
      <c r="G85" s="17">
        <v>19</v>
      </c>
      <c r="H85" s="17">
        <v>13</v>
      </c>
      <c r="K85" s="15" t="s">
        <v>202</v>
      </c>
      <c r="L85" s="17">
        <f>L72</f>
        <v>0.74270439956761702</v>
      </c>
      <c r="M85" s="17">
        <f>N72</f>
        <v>0.8050782164527438</v>
      </c>
      <c r="N85" s="17">
        <f t="shared" si="64"/>
        <v>0.32046540246724387</v>
      </c>
      <c r="O85" s="17">
        <f t="shared" si="65"/>
        <v>0.36715702513805176</v>
      </c>
    </row>
    <row r="86" spans="1:17">
      <c r="A86" s="9">
        <v>10</v>
      </c>
      <c r="B86" s="10" t="s">
        <v>203</v>
      </c>
      <c r="C86" s="17">
        <v>12</v>
      </c>
      <c r="D86" s="17">
        <v>105</v>
      </c>
      <c r="E86" s="17">
        <v>99</v>
      </c>
      <c r="F86" s="17">
        <v>94</v>
      </c>
      <c r="G86" s="17">
        <v>82</v>
      </c>
      <c r="H86" s="17">
        <v>38</v>
      </c>
      <c r="K86" s="15" t="s">
        <v>204</v>
      </c>
      <c r="L86" s="17">
        <f>L73</f>
        <v>1.2447718194863482</v>
      </c>
      <c r="M86" s="17">
        <f>N73</f>
        <v>1.2630444833188126</v>
      </c>
      <c r="N86" s="17">
        <f t="shared" si="64"/>
        <v>1.2797881818505294</v>
      </c>
      <c r="O86" s="17">
        <f t="shared" si="65"/>
        <v>1.2942366421628158</v>
      </c>
    </row>
    <row r="87" spans="1:17">
      <c r="A87" s="9">
        <v>11</v>
      </c>
      <c r="B87" s="10" t="s">
        <v>205</v>
      </c>
      <c r="C87" s="17">
        <v>20</v>
      </c>
      <c r="D87" s="17">
        <v>115</v>
      </c>
      <c r="E87" s="17">
        <v>103</v>
      </c>
      <c r="F87" s="17">
        <v>131</v>
      </c>
      <c r="G87" s="17">
        <v>129</v>
      </c>
      <c r="H87" s="17">
        <v>76</v>
      </c>
      <c r="K87" s="15" t="s">
        <v>206</v>
      </c>
      <c r="L87" s="17">
        <f>L74</f>
        <v>1.1052049209870221</v>
      </c>
      <c r="M87" s="17">
        <f>N74</f>
        <v>1.1268895236439223</v>
      </c>
      <c r="N87" s="17">
        <f t="shared" si="64"/>
        <v>1.1468517285971034</v>
      </c>
      <c r="O87" s="17">
        <f t="shared" si="65"/>
        <v>1.1641476561401758</v>
      </c>
    </row>
    <row r="88" spans="1:17">
      <c r="A88" s="9">
        <v>12</v>
      </c>
      <c r="B88" s="10" t="s">
        <v>207</v>
      </c>
      <c r="C88" s="17">
        <v>8</v>
      </c>
      <c r="D88" s="17">
        <v>8</v>
      </c>
      <c r="E88" s="17">
        <v>8</v>
      </c>
      <c r="F88" s="17">
        <v>8</v>
      </c>
      <c r="G88" s="17">
        <v>8</v>
      </c>
      <c r="H88" s="17">
        <v>8</v>
      </c>
      <c r="K88" s="15" t="s">
        <v>208</v>
      </c>
      <c r="L88" s="17">
        <f>L75</f>
        <v>0.94578189215309283</v>
      </c>
      <c r="M88" s="17">
        <f>N75</f>
        <v>0.93103962373066562</v>
      </c>
      <c r="N88" s="17">
        <f t="shared" si="64"/>
        <v>0.9523154961157605</v>
      </c>
      <c r="O88" s="17">
        <f t="shared" si="65"/>
        <v>0.97154075049934063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15</v>
      </c>
      <c r="D90" s="17">
        <v>14</v>
      </c>
      <c r="E90" s="17">
        <v>14</v>
      </c>
      <c r="F90" s="17">
        <v>14</v>
      </c>
      <c r="G90" s="21">
        <v>14</v>
      </c>
      <c r="H90" s="21">
        <v>14</v>
      </c>
    </row>
    <row r="91" spans="1:17">
      <c r="A91" s="9">
        <v>15</v>
      </c>
      <c r="B91" s="10" t="s">
        <v>213</v>
      </c>
      <c r="C91" s="17">
        <v>3305</v>
      </c>
      <c r="D91" s="17">
        <v>3232</v>
      </c>
      <c r="E91" s="17">
        <v>3170</v>
      </c>
      <c r="F91" s="17">
        <v>3123</v>
      </c>
      <c r="G91" s="17">
        <v>3048</v>
      </c>
      <c r="H91" s="17">
        <v>2944</v>
      </c>
    </row>
    <row r="93" spans="1:17" ht="16">
      <c r="A93" s="20" t="s">
        <v>428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6">C107/C121*1000</f>
        <v>3.9005363237445145</v>
      </c>
      <c r="D95" s="17">
        <f t="shared" si="66"/>
        <v>4.0983606557377055</v>
      </c>
      <c r="E95" s="17">
        <f t="shared" si="66"/>
        <v>4.1994750656167978</v>
      </c>
      <c r="F95" s="17">
        <f t="shared" si="66"/>
        <v>3.2362459546925568</v>
      </c>
      <c r="G95" s="17">
        <f t="shared" si="66"/>
        <v>3.3370411568409346</v>
      </c>
      <c r="H95" s="17">
        <f t="shared" si="66"/>
        <v>3.4364261168384878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7">IF(C95/$I95&gt;1,2^((1-$I95/C95)/LN(10/3)),2^(-LOG($I95/C95,10/3)))</f>
        <v>0.86678512257739371</v>
      </c>
      <c r="M95" s="17">
        <f t="shared" si="67"/>
        <v>0.89182821524599809</v>
      </c>
      <c r="N95" s="17">
        <f t="shared" si="67"/>
        <v>0.90443023626248853</v>
      </c>
      <c r="O95" s="17">
        <f t="shared" si="67"/>
        <v>0.77845000838822676</v>
      </c>
      <c r="P95" s="17">
        <f t="shared" si="67"/>
        <v>0.79231759014667713</v>
      </c>
      <c r="Q95" s="17">
        <f t="shared" si="67"/>
        <v>0.80581818566296293</v>
      </c>
    </row>
    <row r="96" spans="1:17">
      <c r="A96" s="9">
        <v>2</v>
      </c>
      <c r="B96" s="15" t="s">
        <v>176</v>
      </c>
      <c r="C96" s="17">
        <f t="shared" ref="C96:H96" si="68">C108/C121*1000</f>
        <v>1.4627011214041932</v>
      </c>
      <c r="D96" s="17">
        <f t="shared" si="68"/>
        <v>1.5368852459016393</v>
      </c>
      <c r="E96" s="17">
        <f t="shared" si="68"/>
        <v>1.5748031496062991</v>
      </c>
      <c r="F96" s="17">
        <f t="shared" si="68"/>
        <v>1.6181229773462784</v>
      </c>
      <c r="G96" s="17">
        <f t="shared" si="68"/>
        <v>1.6685205784204673</v>
      </c>
      <c r="H96" s="17">
        <f t="shared" si="68"/>
        <v>1.7182130584192439</v>
      </c>
      <c r="I96" s="18">
        <f>Показатели!$E$3</f>
        <v>4</v>
      </c>
      <c r="J96" s="9">
        <v>2</v>
      </c>
      <c r="K96" s="15" t="s">
        <v>176</v>
      </c>
      <c r="L96" s="17">
        <f t="shared" si="67"/>
        <v>0.56035966564679995</v>
      </c>
      <c r="M96" s="17">
        <f t="shared" si="67"/>
        <v>0.5765495363183375</v>
      </c>
      <c r="N96" s="17">
        <f t="shared" si="67"/>
        <v>0.58469649696560455</v>
      </c>
      <c r="O96" s="17">
        <f t="shared" si="67"/>
        <v>0.59390291457159761</v>
      </c>
      <c r="P96" s="17">
        <f t="shared" si="67"/>
        <v>0.60448290960744611</v>
      </c>
      <c r="Q96" s="17">
        <f t="shared" si="67"/>
        <v>0.61478291980614275</v>
      </c>
    </row>
    <row r="97" spans="1:17">
      <c r="A97" s="9">
        <v>3</v>
      </c>
      <c r="B97" s="15" t="s">
        <v>177</v>
      </c>
      <c r="C97" s="17">
        <f t="shared" ref="C97:H97" si="69">C109/C121*1000+0.00001</f>
        <v>1.0000000000000001E-5</v>
      </c>
      <c r="D97" s="17">
        <f t="shared" si="69"/>
        <v>1.0000000000000001E-5</v>
      </c>
      <c r="E97" s="17">
        <f t="shared" si="69"/>
        <v>1.0000000000000001E-5</v>
      </c>
      <c r="F97" s="17">
        <f t="shared" si="69"/>
        <v>1.0000000000000001E-5</v>
      </c>
      <c r="G97" s="17">
        <f t="shared" si="69"/>
        <v>1.0000000000000001E-5</v>
      </c>
      <c r="H97" s="17">
        <f t="shared" si="69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67"/>
        <v>8.8737830999390996E-4</v>
      </c>
      <c r="M97" s="17">
        <f t="shared" si="67"/>
        <v>8.8737830999390996E-4</v>
      </c>
      <c r="N97" s="17">
        <f t="shared" si="67"/>
        <v>8.8737830999390996E-4</v>
      </c>
      <c r="O97" s="17">
        <f t="shared" si="67"/>
        <v>8.8737830999390996E-4</v>
      </c>
      <c r="P97" s="17">
        <f t="shared" si="67"/>
        <v>8.8737830999390996E-4</v>
      </c>
      <c r="Q97" s="17">
        <f t="shared" si="67"/>
        <v>8.8737830999390996E-4</v>
      </c>
    </row>
    <row r="98" spans="1:17">
      <c r="A98" s="9">
        <v>4</v>
      </c>
      <c r="B98" s="15" t="s">
        <v>178</v>
      </c>
      <c r="C98" s="17">
        <f t="shared" ref="C98:H98" si="70">C110/C121*1000</f>
        <v>19.990248659190637</v>
      </c>
      <c r="D98" s="17">
        <f t="shared" si="70"/>
        <v>21.157786885245898</v>
      </c>
      <c r="E98" s="17">
        <f t="shared" si="70"/>
        <v>21.679790026246717</v>
      </c>
      <c r="F98" s="17">
        <f t="shared" si="70"/>
        <v>22.114347357065803</v>
      </c>
      <c r="G98" s="17">
        <f t="shared" si="70"/>
        <v>22.803114571746384</v>
      </c>
      <c r="H98" s="17">
        <f t="shared" si="70"/>
        <v>22.852233676975942</v>
      </c>
      <c r="I98" s="18">
        <f>Показатели!$E$5</f>
        <v>30</v>
      </c>
      <c r="J98" s="9">
        <v>4</v>
      </c>
      <c r="K98" s="15" t="s">
        <v>178</v>
      </c>
      <c r="L98" s="17">
        <f t="shared" si="67"/>
        <v>0.79158835220902657</v>
      </c>
      <c r="M98" s="17">
        <f t="shared" si="67"/>
        <v>0.81788451544388086</v>
      </c>
      <c r="N98" s="17">
        <f t="shared" si="67"/>
        <v>0.82944167149309045</v>
      </c>
      <c r="O98" s="17">
        <f t="shared" si="67"/>
        <v>0.83897299955595772</v>
      </c>
      <c r="P98" s="17">
        <f t="shared" si="67"/>
        <v>0.85391875912832105</v>
      </c>
      <c r="Q98" s="17">
        <f t="shared" si="67"/>
        <v>0.85497724073662218</v>
      </c>
    </row>
    <row r="99" spans="1:17">
      <c r="A99" s="9">
        <v>5</v>
      </c>
      <c r="B99" s="15" t="s">
        <v>179</v>
      </c>
      <c r="C99" s="17">
        <f t="shared" ref="C99:H99" si="71">C111/C121*1000</f>
        <v>10.14139444173574</v>
      </c>
      <c r="D99" s="17">
        <f t="shared" si="71"/>
        <v>10.655737704918034</v>
      </c>
      <c r="E99" s="17">
        <f t="shared" si="71"/>
        <v>10.918635170603675</v>
      </c>
      <c r="F99" s="17">
        <f t="shared" si="71"/>
        <v>11.218985976267529</v>
      </c>
      <c r="G99" s="17">
        <f t="shared" si="71"/>
        <v>11.56840934371524</v>
      </c>
      <c r="H99" s="17">
        <f t="shared" si="71"/>
        <v>11.912943871706759</v>
      </c>
      <c r="I99" s="18">
        <f>Показатели!$E$6</f>
        <v>8</v>
      </c>
      <c r="J99" s="9">
        <v>5</v>
      </c>
      <c r="K99" s="15" t="s">
        <v>179</v>
      </c>
      <c r="L99" s="17">
        <f t="shared" si="67"/>
        <v>1.1292625209728648</v>
      </c>
      <c r="M99" s="17">
        <f t="shared" si="67"/>
        <v>1.1542909988370174</v>
      </c>
      <c r="N99" s="17">
        <f t="shared" si="67"/>
        <v>1.1663666471006715</v>
      </c>
      <c r="O99" s="17">
        <f t="shared" si="67"/>
        <v>1.1796129668727013</v>
      </c>
      <c r="P99" s="17">
        <f t="shared" si="67"/>
        <v>1.1943312929440504</v>
      </c>
      <c r="Q99" s="17">
        <f t="shared" si="67"/>
        <v>1.208162697870601</v>
      </c>
    </row>
    <row r="100" spans="1:17">
      <c r="A100" s="9">
        <v>6</v>
      </c>
      <c r="B100" s="15" t="s">
        <v>180</v>
      </c>
      <c r="C100" s="17">
        <f t="shared" ref="C100:H100" si="72">(C112-C113)/C112*100</f>
        <v>2.0779220779220777</v>
      </c>
      <c r="D100" s="17">
        <f t="shared" si="72"/>
        <v>1.8620558616758505</v>
      </c>
      <c r="E100" s="17">
        <f t="shared" si="72"/>
        <v>8.7901498929336181</v>
      </c>
      <c r="F100" s="17">
        <f t="shared" si="72"/>
        <v>-3.0807213396307427</v>
      </c>
      <c r="G100" s="17">
        <f t="shared" si="72"/>
        <v>2.1355570244572126</v>
      </c>
      <c r="H100" s="17">
        <f t="shared" si="72"/>
        <v>-9.1115377901902601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3">(ATAN((C100+2.4)/10)+3.1415/2)/3.1415*1.75</f>
        <v>1.1095308656240315</v>
      </c>
      <c r="M100" s="17">
        <f t="shared" si="73"/>
        <v>1.0994341417440721</v>
      </c>
      <c r="N100" s="17">
        <f t="shared" si="73"/>
        <v>1.3437674047795545</v>
      </c>
      <c r="O100" s="17">
        <f t="shared" si="73"/>
        <v>0.83713823290287104</v>
      </c>
      <c r="P100" s="17">
        <f t="shared" si="73"/>
        <v>1.112199458339252</v>
      </c>
      <c r="Q100" s="17">
        <f t="shared" si="73"/>
        <v>0.54572111639872323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-21.522309711286088</v>
      </c>
      <c r="F101" s="17">
        <f>(F115-F114)/F121*1000</f>
        <v>-19.956850053937433</v>
      </c>
      <c r="G101" s="17">
        <f>(G115-G114)/G121*1000</f>
        <v>-22.803114571746384</v>
      </c>
      <c r="H101" s="17">
        <f>(H115-H114)/H121*1000</f>
        <v>-24.627720504009162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4">(ATAN(E101/10)+3.1415/2)/3.1415*1.75</f>
        <v>0.24227068693936613</v>
      </c>
      <c r="O101" s="17">
        <f t="shared" si="74"/>
        <v>0.25873471360418615</v>
      </c>
      <c r="P101" s="17">
        <f t="shared" si="74"/>
        <v>0.23019551556069848</v>
      </c>
      <c r="Q101" s="17">
        <f t="shared" si="74"/>
        <v>0.21483619891418634</v>
      </c>
    </row>
    <row r="102" spans="1:17">
      <c r="A102" s="9">
        <v>8</v>
      </c>
      <c r="B102" s="15" t="s">
        <v>182</v>
      </c>
      <c r="C102" s="17">
        <f t="shared" ref="C102:H102" si="75">(C116-C117)/C121*1000</f>
        <v>-24.865919063871285</v>
      </c>
      <c r="D102" s="17">
        <f t="shared" si="75"/>
        <v>-0.51229508196721318</v>
      </c>
      <c r="E102" s="17">
        <f t="shared" si="75"/>
        <v>-5.2493438320209975</v>
      </c>
      <c r="F102" s="17">
        <f t="shared" si="75"/>
        <v>-10.248112189859764</v>
      </c>
      <c r="G102" s="17">
        <f t="shared" si="75"/>
        <v>-6.1179087875417135</v>
      </c>
      <c r="H102" s="17">
        <f t="shared" si="75"/>
        <v>-7.4455899198167232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0.21297359662881321</v>
      </c>
      <c r="M102" s="17">
        <f>(ATAN(D102/10)+3.1415/2)/3.1415*1.75</f>
        <v>0.84648708149239216</v>
      </c>
      <c r="N102" s="17">
        <f t="shared" si="74"/>
        <v>0.60572028261450073</v>
      </c>
      <c r="O102" s="17">
        <f t="shared" si="74"/>
        <v>0.43066146552185347</v>
      </c>
      <c r="P102" s="17">
        <f t="shared" si="74"/>
        <v>0.56915014380537998</v>
      </c>
      <c r="Q102" s="17">
        <f t="shared" si="74"/>
        <v>0.51847697623985478</v>
      </c>
    </row>
    <row r="103" spans="1:17">
      <c r="A103" s="9">
        <v>9</v>
      </c>
      <c r="B103" s="15" t="s">
        <v>183</v>
      </c>
      <c r="C103" s="17">
        <f t="shared" ref="C103:H103" si="76">C118/C121*1000</f>
        <v>2.9254022428083863</v>
      </c>
      <c r="D103" s="17">
        <f t="shared" si="76"/>
        <v>3.0737704918032787</v>
      </c>
      <c r="E103" s="17">
        <f t="shared" si="76"/>
        <v>3.1496062992125982</v>
      </c>
      <c r="F103" s="17">
        <f t="shared" si="76"/>
        <v>3.2362459546925568</v>
      </c>
      <c r="G103" s="17">
        <f t="shared" si="76"/>
        <v>3.3370411568409346</v>
      </c>
      <c r="H103" s="17">
        <f t="shared" si="76"/>
        <v>3.4364261168384878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7">IF(C103/$I103&gt;1,2^((1-$I103/C103)/LN(10/3)),2^(-LOG($I103/C103,10/3)))</f>
        <v>1.3238152838255313</v>
      </c>
      <c r="M103" s="17">
        <f t="shared" si="77"/>
        <v>1.3428133405598874</v>
      </c>
      <c r="N103" s="17">
        <f t="shared" si="77"/>
        <v>1.3519278238993668</v>
      </c>
      <c r="O103" s="17">
        <f t="shared" si="77"/>
        <v>1.3618880086662344</v>
      </c>
      <c r="P103" s="17">
        <f t="shared" si="77"/>
        <v>1.3729092269778131</v>
      </c>
      <c r="Q103" s="17">
        <f t="shared" si="77"/>
        <v>1.3832230618129515</v>
      </c>
    </row>
    <row r="104" spans="1:17">
      <c r="A104" s="9">
        <v>10</v>
      </c>
      <c r="B104" s="15" t="s">
        <v>184</v>
      </c>
      <c r="C104" s="17">
        <f t="shared" ref="C104:H104" si="78">C119/C121*100</f>
        <v>4.8756704046806432E-2</v>
      </c>
      <c r="D104" s="17">
        <f t="shared" si="78"/>
        <v>5.1229508196721313E-2</v>
      </c>
      <c r="E104" s="17">
        <f t="shared" si="78"/>
        <v>5.2493438320209973E-2</v>
      </c>
      <c r="F104" s="17">
        <f t="shared" si="78"/>
        <v>5.3937432578209273E-2</v>
      </c>
      <c r="G104" s="17">
        <f t="shared" si="78"/>
        <v>5.5617352614015569E-2</v>
      </c>
      <c r="H104" s="17">
        <f t="shared" si="78"/>
        <v>5.7273768613974804E-2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7"/>
        <v>0.9856078545497583</v>
      </c>
      <c r="M104" s="17">
        <f t="shared" si="77"/>
        <v>1.0139130980944129</v>
      </c>
      <c r="N104" s="17">
        <f t="shared" si="77"/>
        <v>1.0277238890300824</v>
      </c>
      <c r="O104" s="17">
        <f t="shared" si="77"/>
        <v>1.0429229657003263</v>
      </c>
      <c r="P104" s="17">
        <f t="shared" si="77"/>
        <v>1.0598711889611168</v>
      </c>
      <c r="Q104" s="17">
        <f t="shared" si="77"/>
        <v>1.0758553435228277</v>
      </c>
    </row>
    <row r="105" spans="1:17">
      <c r="A105" s="9">
        <v>11</v>
      </c>
      <c r="B105" s="15" t="s">
        <v>185</v>
      </c>
      <c r="C105" s="17">
        <f t="shared" ref="C105:H105" si="79">C120/C121*1000</f>
        <v>8.7762067284251586</v>
      </c>
      <c r="D105" s="17">
        <f t="shared" si="79"/>
        <v>8.7090163934426226</v>
      </c>
      <c r="E105" s="17">
        <f t="shared" si="79"/>
        <v>8.9238845144356951</v>
      </c>
      <c r="F105" s="17">
        <f t="shared" si="79"/>
        <v>9.1693635382955758</v>
      </c>
      <c r="G105" s="17">
        <f t="shared" si="79"/>
        <v>9.4549499443826477</v>
      </c>
      <c r="H105" s="17">
        <f t="shared" si="79"/>
        <v>9.7365406643757169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7"/>
        <v>1.2810987108060334</v>
      </c>
      <c r="M105" s="17">
        <f t="shared" si="77"/>
        <v>1.2778609642015291</v>
      </c>
      <c r="N105" s="17">
        <f t="shared" si="77"/>
        <v>1.2880713141430025</v>
      </c>
      <c r="O105" s="17">
        <f t="shared" si="77"/>
        <v>1.2992429437974007</v>
      </c>
      <c r="P105" s="17">
        <f t="shared" si="77"/>
        <v>1.3116214706488267</v>
      </c>
      <c r="Q105" s="17">
        <f t="shared" si="77"/>
        <v>1.3232213942571895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8</v>
      </c>
      <c r="D107" s="17">
        <v>8</v>
      </c>
      <c r="E107" s="17">
        <v>8</v>
      </c>
      <c r="F107" s="17">
        <v>6</v>
      </c>
      <c r="G107" s="17">
        <v>6</v>
      </c>
      <c r="H107" s="17">
        <v>6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3</v>
      </c>
      <c r="D108" s="17">
        <v>3</v>
      </c>
      <c r="E108" s="17">
        <v>3</v>
      </c>
      <c r="F108" s="17">
        <v>3</v>
      </c>
      <c r="G108" s="17">
        <v>3</v>
      </c>
      <c r="H108" s="17">
        <v>3</v>
      </c>
      <c r="K108" s="15" t="s">
        <v>187</v>
      </c>
      <c r="L108" s="17">
        <f t="shared" ref="L108:L113" si="80">L95</f>
        <v>0.86678512257739371</v>
      </c>
      <c r="M108" s="17">
        <f t="shared" ref="M108:M113" si="81">N95</f>
        <v>0.90443023626248853</v>
      </c>
      <c r="N108" s="17">
        <f t="shared" ref="N108:N118" si="82">P95</f>
        <v>0.79231759014667713</v>
      </c>
      <c r="O108" s="17">
        <f>Q95</f>
        <v>0.80581818566296293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80"/>
        <v>0.56035966564679995</v>
      </c>
      <c r="M109" s="17">
        <f t="shared" si="81"/>
        <v>0.58469649696560455</v>
      </c>
      <c r="N109" s="17">
        <f t="shared" si="82"/>
        <v>0.60448290960744611</v>
      </c>
      <c r="O109" s="17">
        <f t="shared" ref="O109:O118" si="83">Q96</f>
        <v>0.61478291980614275</v>
      </c>
    </row>
    <row r="110" spans="1:17">
      <c r="A110" s="9">
        <v>4</v>
      </c>
      <c r="B110" s="10" t="s">
        <v>191</v>
      </c>
      <c r="C110" s="17">
        <v>41</v>
      </c>
      <c r="D110" s="17">
        <v>41.3</v>
      </c>
      <c r="E110" s="17">
        <v>41.3</v>
      </c>
      <c r="F110" s="17">
        <v>41</v>
      </c>
      <c r="G110" s="17">
        <v>41</v>
      </c>
      <c r="H110" s="17">
        <v>39.9</v>
      </c>
      <c r="K110" s="15" t="s">
        <v>192</v>
      </c>
      <c r="L110" s="17">
        <f t="shared" si="80"/>
        <v>8.8737830999390996E-4</v>
      </c>
      <c r="M110" s="17">
        <f t="shared" si="81"/>
        <v>8.8737830999390996E-4</v>
      </c>
      <c r="N110" s="17">
        <f t="shared" si="82"/>
        <v>8.8737830999390996E-4</v>
      </c>
      <c r="O110" s="17">
        <f t="shared" si="83"/>
        <v>8.8737830999390996E-4</v>
      </c>
    </row>
    <row r="111" spans="1:17">
      <c r="A111" s="9">
        <v>5</v>
      </c>
      <c r="B111" s="10" t="s">
        <v>193</v>
      </c>
      <c r="C111" s="17">
        <v>20.8</v>
      </c>
      <c r="D111" s="17">
        <v>20.8</v>
      </c>
      <c r="E111" s="17">
        <v>20.8</v>
      </c>
      <c r="F111" s="17">
        <v>20.8</v>
      </c>
      <c r="G111" s="17">
        <v>20.8</v>
      </c>
      <c r="H111" s="17">
        <v>20.8</v>
      </c>
      <c r="K111" s="15" t="s">
        <v>194</v>
      </c>
      <c r="L111" s="17">
        <f t="shared" si="80"/>
        <v>0.79158835220902657</v>
      </c>
      <c r="M111" s="17">
        <f t="shared" si="81"/>
        <v>0.82944167149309045</v>
      </c>
      <c r="N111" s="17">
        <f t="shared" si="82"/>
        <v>0.85391875912832105</v>
      </c>
      <c r="O111" s="17">
        <f t="shared" si="83"/>
        <v>0.85497724073662218</v>
      </c>
    </row>
    <row r="112" spans="1:17">
      <c r="A112" s="9">
        <v>6</v>
      </c>
      <c r="B112" s="10" t="s">
        <v>195</v>
      </c>
      <c r="C112" s="17">
        <v>15015</v>
      </c>
      <c r="D112" s="17">
        <v>15789</v>
      </c>
      <c r="E112" s="17">
        <v>18680</v>
      </c>
      <c r="F112" s="17">
        <v>18632</v>
      </c>
      <c r="G112" s="17">
        <v>19667</v>
      </c>
      <c r="H112" s="17">
        <v>22916</v>
      </c>
      <c r="K112" s="15" t="s">
        <v>196</v>
      </c>
      <c r="L112" s="17">
        <f t="shared" si="80"/>
        <v>1.1292625209728648</v>
      </c>
      <c r="M112" s="17">
        <f t="shared" si="81"/>
        <v>1.1663666471006715</v>
      </c>
      <c r="N112" s="17">
        <f t="shared" si="82"/>
        <v>1.1943312929440504</v>
      </c>
      <c r="O112" s="17">
        <f t="shared" si="83"/>
        <v>1.208162697870601</v>
      </c>
    </row>
    <row r="113" spans="1:17">
      <c r="A113" s="9">
        <v>7</v>
      </c>
      <c r="B113" s="10" t="s">
        <v>197</v>
      </c>
      <c r="C113" s="17">
        <v>14703</v>
      </c>
      <c r="D113" s="17">
        <v>15495</v>
      </c>
      <c r="E113" s="17">
        <v>17038</v>
      </c>
      <c r="F113" s="17">
        <v>19206</v>
      </c>
      <c r="G113" s="17">
        <v>19247</v>
      </c>
      <c r="H113" s="17">
        <v>25004</v>
      </c>
      <c r="K113" s="15" t="s">
        <v>198</v>
      </c>
      <c r="L113" s="17">
        <f t="shared" si="80"/>
        <v>1.1095308656240315</v>
      </c>
      <c r="M113" s="17">
        <f t="shared" si="81"/>
        <v>1.3437674047795545</v>
      </c>
      <c r="N113" s="17">
        <f t="shared" si="82"/>
        <v>1.112199458339252</v>
      </c>
      <c r="O113" s="17">
        <f t="shared" si="83"/>
        <v>0.54572111639872323</v>
      </c>
    </row>
    <row r="114" spans="1:17">
      <c r="A114" s="9">
        <v>8</v>
      </c>
      <c r="B114" s="10" t="s">
        <v>199</v>
      </c>
      <c r="C114" s="17"/>
      <c r="D114" s="17"/>
      <c r="E114" s="17">
        <v>50</v>
      </c>
      <c r="F114" s="17">
        <v>41</v>
      </c>
      <c r="G114" s="17">
        <v>44</v>
      </c>
      <c r="H114" s="17">
        <v>43</v>
      </c>
      <c r="K114" s="15" t="s">
        <v>200</v>
      </c>
      <c r="L114" s="17">
        <f>N101</f>
        <v>0.24227068693936613</v>
      </c>
      <c r="M114" s="17">
        <f>O101</f>
        <v>0.25873471360418615</v>
      </c>
      <c r="N114" s="17">
        <f t="shared" si="82"/>
        <v>0.23019551556069848</v>
      </c>
      <c r="O114" s="17">
        <f t="shared" si="83"/>
        <v>0.21483619891418634</v>
      </c>
    </row>
    <row r="115" spans="1:17">
      <c r="A115" s="9">
        <v>9</v>
      </c>
      <c r="B115" s="10" t="s">
        <v>201</v>
      </c>
      <c r="C115" s="17"/>
      <c r="D115" s="17"/>
      <c r="E115" s="17">
        <v>9</v>
      </c>
      <c r="F115" s="17">
        <v>4</v>
      </c>
      <c r="G115" s="17">
        <v>3</v>
      </c>
      <c r="H115" s="17">
        <v>0</v>
      </c>
      <c r="K115" s="15" t="s">
        <v>202</v>
      </c>
      <c r="L115" s="17">
        <f>L102</f>
        <v>0.21297359662881321</v>
      </c>
      <c r="M115" s="17">
        <f>N102</f>
        <v>0.60572028261450073</v>
      </c>
      <c r="N115" s="17">
        <f t="shared" si="82"/>
        <v>0.56915014380537998</v>
      </c>
      <c r="O115" s="17">
        <f t="shared" si="83"/>
        <v>0.51847697623985478</v>
      </c>
    </row>
    <row r="116" spans="1:17">
      <c r="A116" s="9">
        <v>10</v>
      </c>
      <c r="B116" s="10" t="s">
        <v>203</v>
      </c>
      <c r="C116" s="17">
        <v>15</v>
      </c>
      <c r="D116" s="17">
        <v>63</v>
      </c>
      <c r="E116" s="17">
        <v>38</v>
      </c>
      <c r="F116" s="17">
        <v>40</v>
      </c>
      <c r="G116" s="17">
        <v>57</v>
      </c>
      <c r="H116" s="17">
        <v>22</v>
      </c>
      <c r="K116" s="15" t="s">
        <v>204</v>
      </c>
      <c r="L116" s="17">
        <f>L103</f>
        <v>1.3238152838255313</v>
      </c>
      <c r="M116" s="17">
        <f>N103</f>
        <v>1.3519278238993668</v>
      </c>
      <c r="N116" s="17">
        <f t="shared" si="82"/>
        <v>1.3729092269778131</v>
      </c>
      <c r="O116" s="17">
        <f t="shared" si="83"/>
        <v>1.3832230618129515</v>
      </c>
    </row>
    <row r="117" spans="1:17">
      <c r="A117" s="9">
        <v>11</v>
      </c>
      <c r="B117" s="10" t="s">
        <v>205</v>
      </c>
      <c r="C117" s="17">
        <v>66</v>
      </c>
      <c r="D117" s="17">
        <v>64</v>
      </c>
      <c r="E117" s="17">
        <v>48</v>
      </c>
      <c r="F117" s="17">
        <v>59</v>
      </c>
      <c r="G117" s="17">
        <v>68</v>
      </c>
      <c r="H117" s="17">
        <v>35</v>
      </c>
      <c r="K117" s="15" t="s">
        <v>206</v>
      </c>
      <c r="L117" s="17">
        <f>L104</f>
        <v>0.9856078545497583</v>
      </c>
      <c r="M117" s="17">
        <f>N104</f>
        <v>1.0277238890300824</v>
      </c>
      <c r="N117" s="17">
        <f t="shared" si="82"/>
        <v>1.0598711889611168</v>
      </c>
      <c r="O117" s="17">
        <f t="shared" si="83"/>
        <v>1.0758553435228277</v>
      </c>
    </row>
    <row r="118" spans="1:17">
      <c r="A118" s="9">
        <v>12</v>
      </c>
      <c r="B118" s="10" t="s">
        <v>207</v>
      </c>
      <c r="C118" s="17">
        <v>6</v>
      </c>
      <c r="D118" s="17">
        <v>6</v>
      </c>
      <c r="E118" s="17">
        <v>6</v>
      </c>
      <c r="F118" s="17">
        <v>6</v>
      </c>
      <c r="G118" s="17">
        <v>6</v>
      </c>
      <c r="H118" s="17">
        <v>6</v>
      </c>
      <c r="K118" s="15" t="s">
        <v>208</v>
      </c>
      <c r="L118" s="17">
        <f>L105</f>
        <v>1.2810987108060334</v>
      </c>
      <c r="M118" s="17">
        <f>N105</f>
        <v>1.2880713141430025</v>
      </c>
      <c r="N118" s="17">
        <f t="shared" si="82"/>
        <v>1.3116214706488267</v>
      </c>
      <c r="O118" s="17">
        <f t="shared" si="83"/>
        <v>1.3232213942571895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18</v>
      </c>
      <c r="D120" s="17">
        <v>17</v>
      </c>
      <c r="E120" s="17">
        <v>17</v>
      </c>
      <c r="F120" s="17">
        <v>17</v>
      </c>
      <c r="G120" s="21">
        <v>17</v>
      </c>
      <c r="H120" s="21">
        <v>17</v>
      </c>
    </row>
    <row r="121" spans="1:17">
      <c r="A121" s="9">
        <v>15</v>
      </c>
      <c r="B121" s="10" t="s">
        <v>213</v>
      </c>
      <c r="C121" s="17">
        <v>2051</v>
      </c>
      <c r="D121" s="17">
        <v>1952</v>
      </c>
      <c r="E121" s="17">
        <v>1905</v>
      </c>
      <c r="F121" s="17">
        <v>1854</v>
      </c>
      <c r="G121" s="17">
        <v>1798</v>
      </c>
      <c r="H121" s="17">
        <v>1746</v>
      </c>
    </row>
    <row r="123" spans="1:17" ht="16">
      <c r="A123" s="20" t="s">
        <v>429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4">C137/C151*1000</f>
        <v>3.3467202141900936</v>
      </c>
      <c r="D125" s="17">
        <f t="shared" si="84"/>
        <v>3.4176349965823651</v>
      </c>
      <c r="E125" s="17">
        <f t="shared" si="84"/>
        <v>2.0949720670391061</v>
      </c>
      <c r="F125" s="17">
        <f t="shared" si="84"/>
        <v>2.1276595744680851</v>
      </c>
      <c r="G125" s="17">
        <f t="shared" si="84"/>
        <v>2.1629416005767843</v>
      </c>
      <c r="H125" s="17">
        <f t="shared" si="84"/>
        <v>2.210759027266028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5">IF(C125/$I125&gt;1,2^((1-$I125/C125)/LN(10/3)),2^(-LOG($I125/C125,10/3)))</f>
        <v>0.79363983729558374</v>
      </c>
      <c r="M125" s="17">
        <f t="shared" si="85"/>
        <v>0.80327840433885522</v>
      </c>
      <c r="N125" s="17">
        <f t="shared" si="85"/>
        <v>0.60603679391397114</v>
      </c>
      <c r="O125" s="17">
        <f t="shared" si="85"/>
        <v>0.61146282182869982</v>
      </c>
      <c r="P125" s="17">
        <f t="shared" si="85"/>
        <v>0.61727999093078612</v>
      </c>
      <c r="Q125" s="17">
        <f t="shared" si="85"/>
        <v>0.62510008502180037</v>
      </c>
    </row>
    <row r="126" spans="1:17">
      <c r="A126" s="9">
        <v>2</v>
      </c>
      <c r="B126" s="15" t="s">
        <v>176</v>
      </c>
      <c r="C126" s="17">
        <f t="shared" ref="C126:H126" si="86">C138/C151*1000</f>
        <v>2.0080321285140559</v>
      </c>
      <c r="D126" s="17">
        <f t="shared" si="86"/>
        <v>2.0505809979494192</v>
      </c>
      <c r="E126" s="17">
        <f t="shared" si="86"/>
        <v>2.0949720670391061</v>
      </c>
      <c r="F126" s="17">
        <f t="shared" si="86"/>
        <v>2.1276595744680851</v>
      </c>
      <c r="G126" s="17">
        <f t="shared" si="86"/>
        <v>2.1629416005767843</v>
      </c>
      <c r="H126" s="17">
        <f t="shared" si="86"/>
        <v>2.210759027266028</v>
      </c>
      <c r="I126" s="18">
        <f>Показатели!$E$3</f>
        <v>4</v>
      </c>
      <c r="J126" s="9">
        <v>2</v>
      </c>
      <c r="K126" s="15" t="s">
        <v>176</v>
      </c>
      <c r="L126" s="17">
        <f t="shared" si="85"/>
        <v>0.67250288138784109</v>
      </c>
      <c r="M126" s="17">
        <f t="shared" si="85"/>
        <v>0.68067026891609062</v>
      </c>
      <c r="N126" s="17">
        <f t="shared" si="85"/>
        <v>0.68911499363491902</v>
      </c>
      <c r="O126" s="17">
        <f t="shared" si="85"/>
        <v>0.69528484541532409</v>
      </c>
      <c r="P126" s="17">
        <f t="shared" si="85"/>
        <v>0.70189945774416973</v>
      </c>
      <c r="Q126" s="17">
        <f t="shared" si="85"/>
        <v>0.71079156486352535</v>
      </c>
    </row>
    <row r="127" spans="1:17">
      <c r="A127" s="9">
        <v>3</v>
      </c>
      <c r="B127" s="15" t="s">
        <v>177</v>
      </c>
      <c r="C127" s="17">
        <f t="shared" ref="C127:H127" si="87">C139/C151*1000+0.00001</f>
        <v>1.0000000000000001E-5</v>
      </c>
      <c r="D127" s="17">
        <f t="shared" si="87"/>
        <v>1.0000000000000001E-5</v>
      </c>
      <c r="E127" s="17">
        <f t="shared" si="87"/>
        <v>1.0000000000000001E-5</v>
      </c>
      <c r="F127" s="17">
        <f t="shared" si="87"/>
        <v>1.0000000000000001E-5</v>
      </c>
      <c r="G127" s="17">
        <f t="shared" si="87"/>
        <v>1.0000000000000001E-5</v>
      </c>
      <c r="H127" s="17">
        <f t="shared" si="87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5"/>
        <v>8.8737830999390996E-4</v>
      </c>
      <c r="M127" s="17">
        <f t="shared" si="85"/>
        <v>8.8737830999390996E-4</v>
      </c>
      <c r="N127" s="17">
        <f t="shared" si="85"/>
        <v>8.8737830999390996E-4</v>
      </c>
      <c r="O127" s="17">
        <f t="shared" si="85"/>
        <v>8.8737830999390996E-4</v>
      </c>
      <c r="P127" s="17">
        <f t="shared" si="85"/>
        <v>8.8737830999390996E-4</v>
      </c>
      <c r="Q127" s="17">
        <f t="shared" si="85"/>
        <v>8.8737830999390996E-4</v>
      </c>
    </row>
    <row r="128" spans="1:17">
      <c r="A128" s="9">
        <v>4</v>
      </c>
      <c r="B128" s="15" t="s">
        <v>178</v>
      </c>
      <c r="C128" s="17">
        <f t="shared" ref="C128:H128" si="88">C140/C151*1000</f>
        <v>30.388219544846052</v>
      </c>
      <c r="D128" s="17">
        <f t="shared" si="88"/>
        <v>31.032125768967873</v>
      </c>
      <c r="E128" s="17">
        <f t="shared" si="88"/>
        <v>31.703910614525142</v>
      </c>
      <c r="F128" s="17">
        <f t="shared" si="88"/>
        <v>32.198581560283685</v>
      </c>
      <c r="G128" s="17">
        <f t="shared" si="88"/>
        <v>32.732516222062003</v>
      </c>
      <c r="H128" s="17">
        <f t="shared" si="88"/>
        <v>33.456153279292558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5"/>
        <v>1.0073820845508448</v>
      </c>
      <c r="M128" s="17">
        <f t="shared" si="85"/>
        <v>1.0193327889754715</v>
      </c>
      <c r="N128" s="17">
        <f t="shared" si="85"/>
        <v>1.0314252661578585</v>
      </c>
      <c r="O128" s="17">
        <f t="shared" si="85"/>
        <v>1.0400939527711646</v>
      </c>
      <c r="P128" s="17">
        <f t="shared" si="85"/>
        <v>1.0492345798439013</v>
      </c>
      <c r="Q128" s="17">
        <f t="shared" si="85"/>
        <v>1.0612779675992323</v>
      </c>
    </row>
    <row r="129" spans="1:17">
      <c r="A129" s="9">
        <v>5</v>
      </c>
      <c r="B129" s="15" t="s">
        <v>179</v>
      </c>
      <c r="C129" s="17">
        <f t="shared" ref="C129:H129" si="89">C141/C151*1000</f>
        <v>1.8072289156626506</v>
      </c>
      <c r="D129" s="17">
        <f t="shared" si="89"/>
        <v>3.4176349965823651</v>
      </c>
      <c r="E129" s="17">
        <f t="shared" si="89"/>
        <v>4.1899441340782122</v>
      </c>
      <c r="F129" s="17">
        <f t="shared" si="89"/>
        <v>4.9645390070921991</v>
      </c>
      <c r="G129" s="17">
        <f t="shared" si="89"/>
        <v>5.5515501081470804</v>
      </c>
      <c r="H129" s="17">
        <f t="shared" si="89"/>
        <v>5.6742815033161387</v>
      </c>
      <c r="I129" s="18">
        <f>Показатели!$E$6</f>
        <v>8</v>
      </c>
      <c r="J129" s="9">
        <v>5</v>
      </c>
      <c r="K129" s="15" t="s">
        <v>179</v>
      </c>
      <c r="L129" s="17">
        <f t="shared" si="85"/>
        <v>0.42466143426315467</v>
      </c>
      <c r="M129" s="17">
        <f t="shared" si="85"/>
        <v>0.61284524427848097</v>
      </c>
      <c r="N129" s="17">
        <f t="shared" si="85"/>
        <v>0.68911499363491902</v>
      </c>
      <c r="O129" s="17">
        <f t="shared" si="85"/>
        <v>0.75981024383897489</v>
      </c>
      <c r="P129" s="17">
        <f t="shared" si="85"/>
        <v>0.81030355743205806</v>
      </c>
      <c r="Q129" s="17">
        <f t="shared" si="85"/>
        <v>0.82056899638116021</v>
      </c>
    </row>
    <row r="130" spans="1:17">
      <c r="A130" s="9">
        <v>6</v>
      </c>
      <c r="B130" s="15" t="s">
        <v>180</v>
      </c>
      <c r="C130" s="17">
        <f t="shared" ref="C130:H130" si="90">(C142-C143)/C142*100</f>
        <v>2.4928713384602017</v>
      </c>
      <c r="D130" s="17">
        <f t="shared" si="90"/>
        <v>1.0621383375696363</v>
      </c>
      <c r="E130" s="17">
        <f t="shared" si="90"/>
        <v>2.5773246122803224</v>
      </c>
      <c r="F130" s="17">
        <f t="shared" si="90"/>
        <v>-0.73865665531389513</v>
      </c>
      <c r="G130" s="17">
        <f t="shared" si="90"/>
        <v>-5.5920226393610193</v>
      </c>
      <c r="H130" s="17">
        <f t="shared" si="90"/>
        <v>5.3505781203676221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1">(ATAN((C130+2.4)/10)+3.1415/2)/3.1415*1.75</f>
        <v>1.1284843640983344</v>
      </c>
      <c r="M130" s="17">
        <f t="shared" si="91"/>
        <v>1.060666487568084</v>
      </c>
      <c r="N130" s="17">
        <f t="shared" si="91"/>
        <v>1.1322675100997448</v>
      </c>
      <c r="O130" s="17">
        <f t="shared" si="91"/>
        <v>0.96670896190770317</v>
      </c>
      <c r="P130" s="17">
        <f t="shared" si="91"/>
        <v>0.70288047197962711</v>
      </c>
      <c r="Q130" s="17">
        <f t="shared" si="91"/>
        <v>1.2422945487945656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-15.363128491620111</v>
      </c>
      <c r="F131" s="17">
        <f>(F145-F144)/F151*1000</f>
        <v>-14.184397163120567</v>
      </c>
      <c r="G131" s="17">
        <f>(G145-G144)/G151*1000</f>
        <v>-13.698630136986301</v>
      </c>
      <c r="H131" s="17">
        <f>(H145-H144)/H151*1000</f>
        <v>-15.475313190862197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2">(ATAN(E131/10)+3.1415/2)/3.1415*1.75</f>
        <v>0.32140489865427041</v>
      </c>
      <c r="O131" s="17">
        <f t="shared" si="92"/>
        <v>0.34204936018679405</v>
      </c>
      <c r="P131" s="17">
        <f t="shared" si="92"/>
        <v>0.35124303779566035</v>
      </c>
      <c r="Q131" s="17">
        <f t="shared" si="92"/>
        <v>0.31955461354246312</v>
      </c>
    </row>
    <row r="132" spans="1:17">
      <c r="A132" s="9">
        <v>8</v>
      </c>
      <c r="B132" s="15" t="s">
        <v>182</v>
      </c>
      <c r="C132" s="17">
        <f t="shared" ref="C132:H132" si="93">(C146-C147)/C151*1000</f>
        <v>-8.7014725568942435</v>
      </c>
      <c r="D132" s="17">
        <f t="shared" si="93"/>
        <v>-2.0505809979494192</v>
      </c>
      <c r="E132" s="17">
        <f t="shared" si="93"/>
        <v>0</v>
      </c>
      <c r="F132" s="17">
        <f t="shared" si="93"/>
        <v>-2.1276595744680851</v>
      </c>
      <c r="G132" s="17">
        <f t="shared" si="93"/>
        <v>-7.9307858687815429</v>
      </c>
      <c r="H132" s="17">
        <f t="shared" si="93"/>
        <v>-11.053795136330139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0.47610421235242761</v>
      </c>
      <c r="M132" s="17">
        <f>(ATAN(D132/10)+3.1415/2)/3.1415*1.75</f>
        <v>0.76233244707316483</v>
      </c>
      <c r="N132" s="17">
        <f t="shared" si="92"/>
        <v>0.875</v>
      </c>
      <c r="O132" s="17">
        <f t="shared" si="92"/>
        <v>0.75821829371960148</v>
      </c>
      <c r="P132" s="17">
        <f t="shared" si="92"/>
        <v>0.50148861426479219</v>
      </c>
      <c r="Q132" s="17">
        <f t="shared" si="92"/>
        <v>0.40962816212425052</v>
      </c>
    </row>
    <row r="133" spans="1:17">
      <c r="A133" s="9">
        <v>9</v>
      </c>
      <c r="B133" s="15" t="s">
        <v>183</v>
      </c>
      <c r="C133" s="17">
        <f t="shared" ref="C133:H133" si="94">C148/C151*1000</f>
        <v>4.6854082998661317</v>
      </c>
      <c r="D133" s="17">
        <f t="shared" si="94"/>
        <v>4.7846889952153111</v>
      </c>
      <c r="E133" s="17">
        <f t="shared" si="94"/>
        <v>4.8882681564245809</v>
      </c>
      <c r="F133" s="17">
        <f t="shared" si="94"/>
        <v>4.9645390070921991</v>
      </c>
      <c r="G133" s="17">
        <f t="shared" si="94"/>
        <v>5.0468637346791638</v>
      </c>
      <c r="H133" s="17">
        <f t="shared" si="94"/>
        <v>5.1584377302873987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5">IF(C133/$I133&gt;1,2^((1-$I133/C133)/LN(10/3)),2^(-LOG($I133/C133,10/3)))</f>
        <v>1.479057516370119</v>
      </c>
      <c r="M133" s="17">
        <f t="shared" si="95"/>
        <v>1.4847248591755713</v>
      </c>
      <c r="N133" s="17">
        <f t="shared" si="95"/>
        <v>1.4904139176845166</v>
      </c>
      <c r="O133" s="17">
        <f t="shared" si="95"/>
        <v>1.4944645336700657</v>
      </c>
      <c r="P133" s="17">
        <f t="shared" si="95"/>
        <v>1.4987110396928356</v>
      </c>
      <c r="Q133" s="17">
        <f t="shared" si="95"/>
        <v>1.5042680996382378</v>
      </c>
    </row>
    <row r="134" spans="1:17">
      <c r="A134" s="9">
        <v>10</v>
      </c>
      <c r="B134" s="15" t="s">
        <v>184</v>
      </c>
      <c r="C134" s="17">
        <f t="shared" ref="C134:H134" si="96">C149/C151*100</f>
        <v>6.6934404283801874E-2</v>
      </c>
      <c r="D134" s="17">
        <f t="shared" si="96"/>
        <v>6.8352699931647304E-2</v>
      </c>
      <c r="E134" s="17">
        <f t="shared" si="96"/>
        <v>6.9832402234636867E-2</v>
      </c>
      <c r="F134" s="17">
        <f t="shared" si="96"/>
        <v>7.0921985815602842E-2</v>
      </c>
      <c r="G134" s="17">
        <f t="shared" si="96"/>
        <v>7.2098053352559477E-2</v>
      </c>
      <c r="H134" s="17">
        <f t="shared" si="96"/>
        <v>7.369196757553427E-2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5"/>
        <v>1.1567985402679448</v>
      </c>
      <c r="M134" s="17">
        <f t="shared" si="95"/>
        <v>1.1671675526213934</v>
      </c>
      <c r="N134" s="17">
        <f t="shared" si="95"/>
        <v>1.1776295080530386</v>
      </c>
      <c r="O134" s="17">
        <f t="shared" si="95"/>
        <v>1.185110962608847</v>
      </c>
      <c r="P134" s="17">
        <f t="shared" si="95"/>
        <v>1.192983307432278</v>
      </c>
      <c r="Q134" s="17">
        <f t="shared" si="95"/>
        <v>1.2033302249889197</v>
      </c>
    </row>
    <row r="135" spans="1:17">
      <c r="A135" s="9">
        <v>11</v>
      </c>
      <c r="B135" s="15" t="s">
        <v>185</v>
      </c>
      <c r="C135" s="17">
        <f t="shared" ref="C135:H135" si="97">C150/C151*1000</f>
        <v>4.0160642570281118</v>
      </c>
      <c r="D135" s="17">
        <f t="shared" si="97"/>
        <v>4.1011619958988383</v>
      </c>
      <c r="E135" s="17">
        <f t="shared" si="97"/>
        <v>4.1899441340782122</v>
      </c>
      <c r="F135" s="17">
        <f t="shared" si="97"/>
        <v>4.2553191489361701</v>
      </c>
      <c r="G135" s="17">
        <f t="shared" si="97"/>
        <v>4.3258832011535686</v>
      </c>
      <c r="H135" s="17">
        <f t="shared" si="97"/>
        <v>4.421518054532056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5"/>
        <v>0.88147382478346148</v>
      </c>
      <c r="M135" s="17">
        <f t="shared" si="95"/>
        <v>0.8921791147119712</v>
      </c>
      <c r="N135" s="17">
        <f t="shared" si="95"/>
        <v>0.90324792051662028</v>
      </c>
      <c r="O135" s="17">
        <f t="shared" si="95"/>
        <v>0.91133496816762383</v>
      </c>
      <c r="P135" s="17">
        <f t="shared" si="95"/>
        <v>0.92000497953907689</v>
      </c>
      <c r="Q135" s="17">
        <f t="shared" si="95"/>
        <v>0.93166018562043507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5</v>
      </c>
      <c r="D137" s="17">
        <v>5</v>
      </c>
      <c r="E137" s="17">
        <v>3</v>
      </c>
      <c r="F137" s="17">
        <v>3</v>
      </c>
      <c r="G137" s="17">
        <v>3</v>
      </c>
      <c r="H137" s="17">
        <v>3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3</v>
      </c>
      <c r="D138" s="17">
        <v>3</v>
      </c>
      <c r="E138" s="17">
        <v>3</v>
      </c>
      <c r="F138" s="17">
        <v>3</v>
      </c>
      <c r="G138" s="17">
        <v>3</v>
      </c>
      <c r="H138" s="17">
        <v>3</v>
      </c>
      <c r="K138" s="15" t="s">
        <v>187</v>
      </c>
      <c r="L138" s="17">
        <f t="shared" ref="L138:L143" si="98">L125</f>
        <v>0.79363983729558374</v>
      </c>
      <c r="M138" s="17">
        <f t="shared" ref="M138:M143" si="99">N125</f>
        <v>0.60603679391397114</v>
      </c>
      <c r="N138" s="17">
        <f t="shared" ref="N138:N148" si="100">P125</f>
        <v>0.61727999093078612</v>
      </c>
      <c r="O138" s="17">
        <f>Q125</f>
        <v>0.62510008502180037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98"/>
        <v>0.67250288138784109</v>
      </c>
      <c r="M139" s="17">
        <f t="shared" si="99"/>
        <v>0.68911499363491902</v>
      </c>
      <c r="N139" s="17">
        <f t="shared" si="100"/>
        <v>0.70189945774416973</v>
      </c>
      <c r="O139" s="17">
        <f t="shared" ref="O139:O148" si="101">Q126</f>
        <v>0.71079156486352535</v>
      </c>
    </row>
    <row r="140" spans="1:17">
      <c r="A140" s="9">
        <v>4</v>
      </c>
      <c r="B140" s="10" t="s">
        <v>191</v>
      </c>
      <c r="C140" s="17">
        <v>45.4</v>
      </c>
      <c r="D140" s="17">
        <v>45.4</v>
      </c>
      <c r="E140" s="17">
        <v>45.4</v>
      </c>
      <c r="F140" s="17">
        <v>45.4</v>
      </c>
      <c r="G140" s="17">
        <v>45.4</v>
      </c>
      <c r="H140" s="17">
        <v>45.4</v>
      </c>
      <c r="K140" s="15" t="s">
        <v>192</v>
      </c>
      <c r="L140" s="17">
        <f t="shared" si="98"/>
        <v>8.8737830999390996E-4</v>
      </c>
      <c r="M140" s="17">
        <f t="shared" si="99"/>
        <v>8.8737830999390996E-4</v>
      </c>
      <c r="N140" s="17">
        <f t="shared" si="100"/>
        <v>8.8737830999390996E-4</v>
      </c>
      <c r="O140" s="17">
        <f t="shared" si="101"/>
        <v>8.8737830999390996E-4</v>
      </c>
    </row>
    <row r="141" spans="1:17">
      <c r="A141" s="9">
        <v>5</v>
      </c>
      <c r="B141" s="10" t="s">
        <v>193</v>
      </c>
      <c r="C141" s="17">
        <v>2.7</v>
      </c>
      <c r="D141" s="17">
        <v>5</v>
      </c>
      <c r="E141" s="17">
        <v>6</v>
      </c>
      <c r="F141" s="17">
        <v>7</v>
      </c>
      <c r="G141" s="17">
        <v>7.7</v>
      </c>
      <c r="H141" s="17">
        <v>7.7</v>
      </c>
      <c r="K141" s="15" t="s">
        <v>194</v>
      </c>
      <c r="L141" s="17">
        <f t="shared" si="98"/>
        <v>1.0073820845508448</v>
      </c>
      <c r="M141" s="17">
        <f t="shared" si="99"/>
        <v>1.0314252661578585</v>
      </c>
      <c r="N141" s="17">
        <f t="shared" si="100"/>
        <v>1.0492345798439013</v>
      </c>
      <c r="O141" s="17">
        <f t="shared" si="101"/>
        <v>1.0612779675992323</v>
      </c>
    </row>
    <row r="142" spans="1:17">
      <c r="A142" s="9">
        <v>6</v>
      </c>
      <c r="B142" s="10" t="s">
        <v>195</v>
      </c>
      <c r="C142" s="17">
        <v>9258.4</v>
      </c>
      <c r="D142" s="17">
        <v>9245.5</v>
      </c>
      <c r="E142" s="17">
        <v>10258.700000000001</v>
      </c>
      <c r="F142" s="17">
        <v>11480.3</v>
      </c>
      <c r="G142" s="17">
        <v>11943.8</v>
      </c>
      <c r="H142" s="17">
        <v>13492</v>
      </c>
      <c r="K142" s="15" t="s">
        <v>196</v>
      </c>
      <c r="L142" s="17">
        <f t="shared" si="98"/>
        <v>0.42466143426315467</v>
      </c>
      <c r="M142" s="17">
        <f t="shared" si="99"/>
        <v>0.68911499363491902</v>
      </c>
      <c r="N142" s="17">
        <f t="shared" si="100"/>
        <v>0.81030355743205806</v>
      </c>
      <c r="O142" s="17">
        <f t="shared" si="101"/>
        <v>0.82056899638116021</v>
      </c>
    </row>
    <row r="143" spans="1:17">
      <c r="A143" s="9">
        <v>7</v>
      </c>
      <c r="B143" s="10" t="s">
        <v>197</v>
      </c>
      <c r="C143" s="17">
        <v>9027.6</v>
      </c>
      <c r="D143" s="17">
        <v>9147.2999999999993</v>
      </c>
      <c r="E143" s="17">
        <v>9994.2999999999993</v>
      </c>
      <c r="F143" s="17">
        <v>11565.1</v>
      </c>
      <c r="G143" s="17">
        <v>12611.7</v>
      </c>
      <c r="H143" s="17">
        <v>12770.1</v>
      </c>
      <c r="K143" s="15" t="s">
        <v>198</v>
      </c>
      <c r="L143" s="17">
        <f t="shared" si="98"/>
        <v>1.1284843640983344</v>
      </c>
      <c r="M143" s="17">
        <f t="shared" si="99"/>
        <v>1.1322675100997448</v>
      </c>
      <c r="N143" s="17">
        <f t="shared" si="100"/>
        <v>0.70288047197962711</v>
      </c>
      <c r="O143" s="17">
        <f t="shared" si="101"/>
        <v>1.2422945487945656</v>
      </c>
    </row>
    <row r="144" spans="1:17">
      <c r="A144" s="9">
        <v>8</v>
      </c>
      <c r="B144" s="10" t="s">
        <v>199</v>
      </c>
      <c r="C144" s="17"/>
      <c r="D144" s="17"/>
      <c r="E144" s="17">
        <v>36</v>
      </c>
      <c r="F144" s="17">
        <v>29</v>
      </c>
      <c r="G144" s="17">
        <v>29</v>
      </c>
      <c r="H144" s="17">
        <v>33</v>
      </c>
      <c r="K144" s="15" t="s">
        <v>200</v>
      </c>
      <c r="L144" s="17">
        <f>N131</f>
        <v>0.32140489865427041</v>
      </c>
      <c r="M144" s="17">
        <f>O131</f>
        <v>0.34204936018679405</v>
      </c>
      <c r="N144" s="17">
        <f t="shared" si="100"/>
        <v>0.35124303779566035</v>
      </c>
      <c r="O144" s="17">
        <f t="shared" si="101"/>
        <v>0.31955461354246312</v>
      </c>
    </row>
    <row r="145" spans="1:17">
      <c r="A145" s="9">
        <v>9</v>
      </c>
      <c r="B145" s="10" t="s">
        <v>201</v>
      </c>
      <c r="C145" s="17"/>
      <c r="D145" s="17"/>
      <c r="E145" s="17">
        <v>14</v>
      </c>
      <c r="F145" s="17">
        <v>9</v>
      </c>
      <c r="G145" s="17">
        <v>10</v>
      </c>
      <c r="H145" s="17">
        <v>12</v>
      </c>
      <c r="K145" s="15" t="s">
        <v>202</v>
      </c>
      <c r="L145" s="17">
        <f>L132</f>
        <v>0.47610421235242761</v>
      </c>
      <c r="M145" s="17">
        <f>N132</f>
        <v>0.875</v>
      </c>
      <c r="N145" s="17">
        <f t="shared" si="100"/>
        <v>0.50148861426479219</v>
      </c>
      <c r="O145" s="17">
        <f t="shared" si="101"/>
        <v>0.40962816212425052</v>
      </c>
    </row>
    <row r="146" spans="1:17">
      <c r="A146" s="9">
        <v>10</v>
      </c>
      <c r="B146" s="10" t="s">
        <v>203</v>
      </c>
      <c r="C146" s="17">
        <v>18</v>
      </c>
      <c r="D146" s="17">
        <v>50</v>
      </c>
      <c r="E146" s="17">
        <v>36</v>
      </c>
      <c r="F146" s="17">
        <v>27</v>
      </c>
      <c r="G146" s="17">
        <v>37</v>
      </c>
      <c r="H146" s="17">
        <v>14</v>
      </c>
      <c r="K146" s="15" t="s">
        <v>204</v>
      </c>
      <c r="L146" s="17">
        <f>L133</f>
        <v>1.479057516370119</v>
      </c>
      <c r="M146" s="17">
        <f>N133</f>
        <v>1.4904139176845166</v>
      </c>
      <c r="N146" s="17">
        <f t="shared" si="100"/>
        <v>1.4987110396928356</v>
      </c>
      <c r="O146" s="17">
        <f t="shared" si="101"/>
        <v>1.5042680996382378</v>
      </c>
    </row>
    <row r="147" spans="1:17">
      <c r="A147" s="9">
        <v>11</v>
      </c>
      <c r="B147" s="10" t="s">
        <v>205</v>
      </c>
      <c r="C147" s="17">
        <v>31</v>
      </c>
      <c r="D147" s="17">
        <v>53</v>
      </c>
      <c r="E147" s="17">
        <v>36</v>
      </c>
      <c r="F147" s="17">
        <v>30</v>
      </c>
      <c r="G147" s="17">
        <v>48</v>
      </c>
      <c r="H147" s="17">
        <v>29</v>
      </c>
      <c r="K147" s="15" t="s">
        <v>206</v>
      </c>
      <c r="L147" s="17">
        <f>L134</f>
        <v>1.1567985402679448</v>
      </c>
      <c r="M147" s="17">
        <f>N134</f>
        <v>1.1776295080530386</v>
      </c>
      <c r="N147" s="17">
        <f t="shared" si="100"/>
        <v>1.192983307432278</v>
      </c>
      <c r="O147" s="17">
        <f t="shared" si="101"/>
        <v>1.2033302249889197</v>
      </c>
    </row>
    <row r="148" spans="1:17">
      <c r="A148" s="9">
        <v>12</v>
      </c>
      <c r="B148" s="10" t="s">
        <v>207</v>
      </c>
      <c r="C148" s="17">
        <v>7</v>
      </c>
      <c r="D148" s="17">
        <v>7</v>
      </c>
      <c r="E148" s="17">
        <v>7</v>
      </c>
      <c r="F148" s="17">
        <v>7</v>
      </c>
      <c r="G148" s="17">
        <v>7</v>
      </c>
      <c r="H148" s="17">
        <v>7</v>
      </c>
      <c r="K148" s="15" t="s">
        <v>208</v>
      </c>
      <c r="L148" s="17">
        <f>L135</f>
        <v>0.88147382478346148</v>
      </c>
      <c r="M148" s="17">
        <f>N135</f>
        <v>0.90324792051662028</v>
      </c>
      <c r="N148" s="17">
        <f t="shared" si="100"/>
        <v>0.92000497953907689</v>
      </c>
      <c r="O148" s="17">
        <f t="shared" si="101"/>
        <v>0.93166018562043507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6</v>
      </c>
      <c r="D150" s="17">
        <v>6</v>
      </c>
      <c r="E150" s="17">
        <v>6</v>
      </c>
      <c r="F150" s="17">
        <v>6</v>
      </c>
      <c r="G150" s="21">
        <v>6</v>
      </c>
      <c r="H150" s="21">
        <v>6</v>
      </c>
    </row>
    <row r="151" spans="1:17">
      <c r="A151" s="9">
        <v>15</v>
      </c>
      <c r="B151" s="10" t="s">
        <v>213</v>
      </c>
      <c r="C151" s="17">
        <v>1494</v>
      </c>
      <c r="D151" s="17">
        <v>1463</v>
      </c>
      <c r="E151" s="17">
        <v>1432</v>
      </c>
      <c r="F151" s="17">
        <v>1410</v>
      </c>
      <c r="G151" s="17">
        <v>1387</v>
      </c>
      <c r="H151" s="17">
        <v>1357</v>
      </c>
    </row>
    <row r="153" spans="1:17" ht="16">
      <c r="A153" s="20" t="s">
        <v>430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2">C167/C181*1000</f>
        <v>2.8268551236749113</v>
      </c>
      <c r="D155" s="17">
        <f t="shared" si="102"/>
        <v>2.8715003589375452</v>
      </c>
      <c r="E155" s="17">
        <f t="shared" si="102"/>
        <v>2.9059208136578278</v>
      </c>
      <c r="F155" s="17">
        <f t="shared" si="102"/>
        <v>2.1747009786154403</v>
      </c>
      <c r="G155" s="17">
        <f t="shared" si="102"/>
        <v>2.1849963583394025</v>
      </c>
      <c r="H155" s="17">
        <f t="shared" si="102"/>
        <v>2.2075055187637971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3">IF(C155/$I155&gt;1,2^((1-$I155/C155)/LN(10/3)),2^(-LOG($I155/C155,10/3)))</f>
        <v>0.72013563389106916</v>
      </c>
      <c r="M155" s="17">
        <f t="shared" si="103"/>
        <v>0.7266616476697203</v>
      </c>
      <c r="N155" s="17">
        <f t="shared" si="103"/>
        <v>0.73166371141418207</v>
      </c>
      <c r="O155" s="17">
        <f t="shared" si="103"/>
        <v>0.61920987243779557</v>
      </c>
      <c r="P155" s="17">
        <f t="shared" si="103"/>
        <v>0.62089585883884324</v>
      </c>
      <c r="Q155" s="17">
        <f t="shared" si="103"/>
        <v>0.62457029406317766</v>
      </c>
    </row>
    <row r="156" spans="1:17">
      <c r="A156" s="9">
        <v>2</v>
      </c>
      <c r="B156" s="15" t="s">
        <v>176</v>
      </c>
      <c r="C156" s="17">
        <f t="shared" ref="C156:H156" si="104">C168/C181*1000</f>
        <v>1.0600706713780919</v>
      </c>
      <c r="D156" s="17">
        <f t="shared" si="104"/>
        <v>1.0768126346015794</v>
      </c>
      <c r="E156" s="17">
        <f t="shared" si="104"/>
        <v>1.0897203051216855</v>
      </c>
      <c r="F156" s="17">
        <f t="shared" si="104"/>
        <v>1.0873504893077202</v>
      </c>
      <c r="G156" s="17">
        <f t="shared" si="104"/>
        <v>1.0924981791697013</v>
      </c>
      <c r="H156" s="17">
        <f t="shared" si="104"/>
        <v>1.1037527593818985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3"/>
        <v>0.46555363320915194</v>
      </c>
      <c r="M156" s="17">
        <f t="shared" si="103"/>
        <v>0.46977257375595954</v>
      </c>
      <c r="N156" s="17">
        <f t="shared" si="103"/>
        <v>0.47300631034693369</v>
      </c>
      <c r="O156" s="17">
        <f t="shared" si="103"/>
        <v>0.47241382749001171</v>
      </c>
      <c r="P156" s="17">
        <f t="shared" si="103"/>
        <v>0.47370011720254374</v>
      </c>
      <c r="Q156" s="17">
        <f t="shared" si="103"/>
        <v>0.47650345430270663</v>
      </c>
    </row>
    <row r="157" spans="1:17">
      <c r="A157" s="9">
        <v>3</v>
      </c>
      <c r="B157" s="15" t="s">
        <v>177</v>
      </c>
      <c r="C157" s="17">
        <f t="shared" ref="C157:H157" si="105">C169/C181*1000+0.00001</f>
        <v>1.0000000000000001E-5</v>
      </c>
      <c r="D157" s="17">
        <f t="shared" si="105"/>
        <v>1.0000000000000001E-5</v>
      </c>
      <c r="E157" s="17">
        <f t="shared" si="105"/>
        <v>1.0000000000000001E-5</v>
      </c>
      <c r="F157" s="17">
        <f t="shared" si="105"/>
        <v>1.0000000000000001E-5</v>
      </c>
      <c r="G157" s="17">
        <f t="shared" si="105"/>
        <v>1.0000000000000001E-5</v>
      </c>
      <c r="H157" s="17">
        <f t="shared" si="105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3"/>
        <v>8.8737830999390996E-4</v>
      </c>
      <c r="M157" s="17">
        <f t="shared" si="103"/>
        <v>8.8737830999390996E-4</v>
      </c>
      <c r="N157" s="17">
        <f t="shared" si="103"/>
        <v>8.8737830999390996E-4</v>
      </c>
      <c r="O157" s="17">
        <f t="shared" si="103"/>
        <v>8.8737830999390996E-4</v>
      </c>
      <c r="P157" s="17">
        <f t="shared" si="103"/>
        <v>8.8737830999390996E-4</v>
      </c>
      <c r="Q157" s="17">
        <f t="shared" si="103"/>
        <v>8.8737830999390996E-4</v>
      </c>
    </row>
    <row r="158" spans="1:17">
      <c r="A158" s="9">
        <v>4</v>
      </c>
      <c r="B158" s="15" t="s">
        <v>178</v>
      </c>
      <c r="C158" s="17">
        <f t="shared" ref="C158:H158" si="106">C170/C181*1000</f>
        <v>23.780918727915196</v>
      </c>
      <c r="D158" s="17">
        <f t="shared" si="106"/>
        <v>24.156496769562093</v>
      </c>
      <c r="E158" s="17">
        <f t="shared" si="106"/>
        <v>24.446058844896477</v>
      </c>
      <c r="F158" s="17">
        <f t="shared" si="106"/>
        <v>24.429140993113446</v>
      </c>
      <c r="G158" s="17">
        <f t="shared" si="106"/>
        <v>24.690458849235249</v>
      </c>
      <c r="H158" s="17">
        <f t="shared" si="106"/>
        <v>25.055187637969095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3"/>
        <v>0.87481140450489026</v>
      </c>
      <c r="M158" s="17">
        <f t="shared" si="103"/>
        <v>0.88273912118886078</v>
      </c>
      <c r="N158" s="17">
        <f t="shared" si="103"/>
        <v>0.88881556318642163</v>
      </c>
      <c r="O158" s="17">
        <f t="shared" si="103"/>
        <v>0.88846138600824043</v>
      </c>
      <c r="P158" s="17">
        <f t="shared" si="103"/>
        <v>0.89392055530948777</v>
      </c>
      <c r="Q158" s="17">
        <f t="shared" si="103"/>
        <v>0.90149925966767797</v>
      </c>
    </row>
    <row r="159" spans="1:17">
      <c r="A159" s="9">
        <v>5</v>
      </c>
      <c r="B159" s="15" t="s">
        <v>179</v>
      </c>
      <c r="C159" s="17">
        <f t="shared" ref="C159:H159" si="107">C171/C181*1000</f>
        <v>4.4169611307420498</v>
      </c>
      <c r="D159" s="17">
        <f t="shared" si="107"/>
        <v>4.6661880832735108</v>
      </c>
      <c r="E159" s="17">
        <f t="shared" si="107"/>
        <v>4.7221213221939706</v>
      </c>
      <c r="F159" s="17">
        <f t="shared" si="107"/>
        <v>4.7118521203334538</v>
      </c>
      <c r="G159" s="17">
        <f t="shared" si="107"/>
        <v>4.7341587764020394</v>
      </c>
      <c r="H159" s="17">
        <f t="shared" si="107"/>
        <v>4.7829286239882274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3"/>
        <v>0.71036972618136218</v>
      </c>
      <c r="M159" s="17">
        <f t="shared" si="103"/>
        <v>0.73317687704481738</v>
      </c>
      <c r="N159" s="17">
        <f t="shared" si="103"/>
        <v>0.73822378916231302</v>
      </c>
      <c r="O159" s="17">
        <f t="shared" si="103"/>
        <v>0.73729909760940349</v>
      </c>
      <c r="P159" s="17">
        <f t="shared" si="103"/>
        <v>0.7393066176884685</v>
      </c>
      <c r="Q159" s="17">
        <f t="shared" si="103"/>
        <v>0.74368180273592277</v>
      </c>
    </row>
    <row r="160" spans="1:17">
      <c r="A160" s="9">
        <v>6</v>
      </c>
      <c r="B160" s="15" t="s">
        <v>180</v>
      </c>
      <c r="C160" s="17">
        <f t="shared" ref="C160:H160" si="108">(C172-C173)/C172*100</f>
        <v>-2.3813434061422236</v>
      </c>
      <c r="D160" s="17">
        <f t="shared" si="108"/>
        <v>-2.9528208512042231</v>
      </c>
      <c r="E160" s="17">
        <f t="shared" si="108"/>
        <v>2.8140829216434242</v>
      </c>
      <c r="F160" s="17">
        <f t="shared" si="108"/>
        <v>7.8721839080459803</v>
      </c>
      <c r="G160" s="17">
        <f t="shared" si="108"/>
        <v>-7.5732435763724277</v>
      </c>
      <c r="H160" s="17">
        <f t="shared" si="108"/>
        <v>-2.2141198943134235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9">(ATAN((C160+2.4)/10)+3.1415/2)/3.1415*1.75</f>
        <v>0.87603928064207692</v>
      </c>
      <c r="M160" s="17">
        <f t="shared" si="109"/>
        <v>0.84423594581023353</v>
      </c>
      <c r="N160" s="17">
        <f t="shared" si="109"/>
        <v>1.1427375749263993</v>
      </c>
      <c r="O160" s="17">
        <f t="shared" si="109"/>
        <v>1.3199917873840357</v>
      </c>
      <c r="P160" s="17">
        <f t="shared" si="109"/>
        <v>0.60905412143268978</v>
      </c>
      <c r="Q160" s="17">
        <f t="shared" si="109"/>
        <v>0.885353421250901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-10.170722847802399</v>
      </c>
      <c r="F161" s="17">
        <f>(F175-F174)/F181*1000</f>
        <v>-5.0743022834360278</v>
      </c>
      <c r="G161" s="17">
        <f>(G175-G174)/G181*1000</f>
        <v>-9.8324836125273123</v>
      </c>
      <c r="H161" s="17">
        <f>(H175-H174)/H181*1000</f>
        <v>-5.5187637969094929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10">(ATAN(E161/10)+3.1415/2)/3.1415*1.75</f>
        <v>0.43277232350749728</v>
      </c>
      <c r="O161" s="17">
        <f t="shared" si="110"/>
        <v>0.61341964380856007</v>
      </c>
      <c r="P161" s="17">
        <f t="shared" si="110"/>
        <v>0.44219221822255084</v>
      </c>
      <c r="Q161" s="17">
        <f t="shared" si="110"/>
        <v>0.59408493743910762</v>
      </c>
    </row>
    <row r="162" spans="1:17">
      <c r="A162" s="9">
        <v>8</v>
      </c>
      <c r="B162" s="15" t="s">
        <v>182</v>
      </c>
      <c r="C162" s="17">
        <f t="shared" ref="C162:H162" si="111">(C176-C177)/C181*1000</f>
        <v>-1.7667844522968197</v>
      </c>
      <c r="D162" s="17">
        <f t="shared" si="111"/>
        <v>-1.7946877243359654</v>
      </c>
      <c r="E162" s="17">
        <f t="shared" si="111"/>
        <v>12.350163458045769</v>
      </c>
      <c r="F162" s="17">
        <f t="shared" si="111"/>
        <v>0.36245016310257339</v>
      </c>
      <c r="G162" s="17">
        <f t="shared" si="111"/>
        <v>-0.36416605972323379</v>
      </c>
      <c r="H162" s="17">
        <f t="shared" si="111"/>
        <v>4.4150110375275942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0.77758503908290921</v>
      </c>
      <c r="M162" s="17">
        <f>(ATAN(D162/10)+3.1415/2)/3.1415*1.75</f>
        <v>0.7760784384351882</v>
      </c>
      <c r="N162" s="17">
        <f t="shared" si="110"/>
        <v>1.3708742511422507</v>
      </c>
      <c r="O162" s="17">
        <f t="shared" si="110"/>
        <v>0.89518176824064677</v>
      </c>
      <c r="P162" s="17">
        <f t="shared" si="110"/>
        <v>0.85472277224004756</v>
      </c>
      <c r="Q162" s="17">
        <f t="shared" si="110"/>
        <v>1.1066048574500167</v>
      </c>
    </row>
    <row r="163" spans="1:17">
      <c r="A163" s="9">
        <v>9</v>
      </c>
      <c r="B163" s="15" t="s">
        <v>183</v>
      </c>
      <c r="C163" s="17">
        <f t="shared" ref="C163:H163" si="112">C178/C181*1000</f>
        <v>1.0600706713780919</v>
      </c>
      <c r="D163" s="17">
        <f t="shared" si="112"/>
        <v>1.0768126346015794</v>
      </c>
      <c r="E163" s="17">
        <f t="shared" si="112"/>
        <v>1.0897203051216855</v>
      </c>
      <c r="F163" s="17">
        <f t="shared" si="112"/>
        <v>1.0873504893077202</v>
      </c>
      <c r="G163" s="17">
        <f t="shared" si="112"/>
        <v>1.0924981791697013</v>
      </c>
      <c r="H163" s="17">
        <f t="shared" si="112"/>
        <v>1.1037527593818985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3">IF(C163/$I163&gt;1,2^((1-$I163/C163)/LN(10/3)),2^(-LOG($I163/C163,10/3)))</f>
        <v>0.81885500641000286</v>
      </c>
      <c r="M163" s="17">
        <f t="shared" si="113"/>
        <v>0.82627563497364565</v>
      </c>
      <c r="N163" s="17">
        <f t="shared" si="113"/>
        <v>0.83196340370327104</v>
      </c>
      <c r="O163" s="17">
        <f t="shared" si="113"/>
        <v>0.83092129486984101</v>
      </c>
      <c r="P163" s="17">
        <f t="shared" si="113"/>
        <v>0.83318372973376875</v>
      </c>
      <c r="Q163" s="17">
        <f t="shared" si="113"/>
        <v>0.83811447552840379</v>
      </c>
    </row>
    <row r="164" spans="1:17">
      <c r="A164" s="9">
        <v>10</v>
      </c>
      <c r="B164" s="15" t="s">
        <v>184</v>
      </c>
      <c r="C164" s="17">
        <f t="shared" ref="C164:H164" si="114">C179/C181*100</f>
        <v>7.0671378091872794E-2</v>
      </c>
      <c r="D164" s="17">
        <f t="shared" si="114"/>
        <v>7.1787508973438621E-2</v>
      </c>
      <c r="E164" s="17">
        <f t="shared" si="114"/>
        <v>7.2648020341445699E-2</v>
      </c>
      <c r="F164" s="17">
        <f t="shared" si="114"/>
        <v>7.2490032620514677E-2</v>
      </c>
      <c r="G164" s="17">
        <f t="shared" si="114"/>
        <v>7.2833211944646759E-2</v>
      </c>
      <c r="H164" s="17">
        <f t="shared" si="114"/>
        <v>7.358351729212656E-2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3"/>
        <v>1.1834064692736306</v>
      </c>
      <c r="M164" s="17">
        <f t="shared" si="113"/>
        <v>1.1909246247379563</v>
      </c>
      <c r="N164" s="17">
        <f t="shared" si="113"/>
        <v>1.1965945690320692</v>
      </c>
      <c r="O164" s="17">
        <f t="shared" si="113"/>
        <v>1.1955616659793054</v>
      </c>
      <c r="P164" s="17">
        <f t="shared" si="113"/>
        <v>1.1978007505099375</v>
      </c>
      <c r="Q164" s="17">
        <f t="shared" si="113"/>
        <v>1.2026376471354059</v>
      </c>
    </row>
    <row r="165" spans="1:17">
      <c r="A165" s="9">
        <v>11</v>
      </c>
      <c r="B165" s="15" t="s">
        <v>185</v>
      </c>
      <c r="C165" s="17">
        <f t="shared" ref="C165:H165" si="115">C180/C181*1000</f>
        <v>4.5936395759717312</v>
      </c>
      <c r="D165" s="17">
        <f t="shared" si="115"/>
        <v>4.3072505384063176</v>
      </c>
      <c r="E165" s="17">
        <f t="shared" si="115"/>
        <v>4.358881220486742</v>
      </c>
      <c r="F165" s="17">
        <f t="shared" si="115"/>
        <v>4.3494019572308806</v>
      </c>
      <c r="G165" s="17">
        <f t="shared" si="115"/>
        <v>4.3699927166788051</v>
      </c>
      <c r="H165" s="17">
        <f t="shared" si="115"/>
        <v>4.4150110375275942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3"/>
        <v>0.95237084716453024</v>
      </c>
      <c r="M165" s="17">
        <f t="shared" si="113"/>
        <v>0.91772150295214994</v>
      </c>
      <c r="N165" s="17">
        <f t="shared" si="113"/>
        <v>0.92403875042509831</v>
      </c>
      <c r="O165" s="17">
        <f t="shared" si="113"/>
        <v>0.92288130895596221</v>
      </c>
      <c r="P165" s="17">
        <f t="shared" si="113"/>
        <v>0.92539413280768001</v>
      </c>
      <c r="Q165" s="17">
        <f t="shared" si="113"/>
        <v>0.93087057583685395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8</v>
      </c>
      <c r="D167" s="17">
        <v>8</v>
      </c>
      <c r="E167" s="17">
        <v>8</v>
      </c>
      <c r="F167" s="17">
        <v>6</v>
      </c>
      <c r="G167" s="17">
        <v>6</v>
      </c>
      <c r="H167" s="17">
        <v>6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3</v>
      </c>
      <c r="K168" s="15" t="s">
        <v>187</v>
      </c>
      <c r="L168" s="17">
        <f t="shared" ref="L168:L173" si="116">L155</f>
        <v>0.72013563389106916</v>
      </c>
      <c r="M168" s="17">
        <f t="shared" ref="M168:M173" si="117">N155</f>
        <v>0.73166371141418207</v>
      </c>
      <c r="N168" s="17">
        <f t="shared" ref="N168:N178" si="118">P155</f>
        <v>0.62089585883884324</v>
      </c>
      <c r="O168" s="17">
        <f>Q155</f>
        <v>0.62457029406317766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16"/>
        <v>0.46555363320915194</v>
      </c>
      <c r="M169" s="17">
        <f t="shared" si="117"/>
        <v>0.47300631034693369</v>
      </c>
      <c r="N169" s="17">
        <f t="shared" si="118"/>
        <v>0.47370011720254374</v>
      </c>
      <c r="O169" s="17">
        <f t="shared" ref="O169:O178" si="119">Q156</f>
        <v>0.47650345430270663</v>
      </c>
    </row>
    <row r="170" spans="1:17">
      <c r="A170" s="9">
        <v>4</v>
      </c>
      <c r="B170" s="10" t="s">
        <v>191</v>
      </c>
      <c r="C170" s="17">
        <v>67.3</v>
      </c>
      <c r="D170" s="17">
        <v>67.3</v>
      </c>
      <c r="E170" s="17">
        <v>67.3</v>
      </c>
      <c r="F170" s="17">
        <v>67.400000000000006</v>
      </c>
      <c r="G170" s="17">
        <v>67.8</v>
      </c>
      <c r="H170" s="17">
        <v>68.099999999999994</v>
      </c>
      <c r="K170" s="15" t="s">
        <v>192</v>
      </c>
      <c r="L170" s="17">
        <f t="shared" si="116"/>
        <v>8.8737830999390996E-4</v>
      </c>
      <c r="M170" s="17">
        <f t="shared" si="117"/>
        <v>8.8737830999390996E-4</v>
      </c>
      <c r="N170" s="17">
        <f t="shared" si="118"/>
        <v>8.8737830999390996E-4</v>
      </c>
      <c r="O170" s="17">
        <f t="shared" si="119"/>
        <v>8.8737830999390996E-4</v>
      </c>
    </row>
    <row r="171" spans="1:17">
      <c r="A171" s="9">
        <v>5</v>
      </c>
      <c r="B171" s="10" t="s">
        <v>193</v>
      </c>
      <c r="C171" s="17">
        <v>12.5</v>
      </c>
      <c r="D171" s="17">
        <v>13</v>
      </c>
      <c r="E171" s="17">
        <v>13</v>
      </c>
      <c r="F171" s="17">
        <v>13</v>
      </c>
      <c r="G171" s="17">
        <v>13</v>
      </c>
      <c r="H171" s="17">
        <v>13</v>
      </c>
      <c r="K171" s="15" t="s">
        <v>194</v>
      </c>
      <c r="L171" s="17">
        <f t="shared" si="116"/>
        <v>0.87481140450489026</v>
      </c>
      <c r="M171" s="17">
        <f t="shared" si="117"/>
        <v>0.88881556318642163</v>
      </c>
      <c r="N171" s="17">
        <f t="shared" si="118"/>
        <v>0.89392055530948777</v>
      </c>
      <c r="O171" s="17">
        <f t="shared" si="119"/>
        <v>0.90149925966767797</v>
      </c>
    </row>
    <row r="172" spans="1:17">
      <c r="A172" s="9">
        <v>6</v>
      </c>
      <c r="B172" s="10" t="s">
        <v>195</v>
      </c>
      <c r="C172" s="17">
        <v>7915.7</v>
      </c>
      <c r="D172" s="17">
        <v>9093</v>
      </c>
      <c r="E172" s="17">
        <v>11193.7</v>
      </c>
      <c r="F172" s="17">
        <v>10875</v>
      </c>
      <c r="G172" s="17">
        <v>12656.4</v>
      </c>
      <c r="H172" s="17">
        <v>14344.3</v>
      </c>
      <c r="K172" s="15" t="s">
        <v>196</v>
      </c>
      <c r="L172" s="17">
        <f t="shared" si="116"/>
        <v>0.71036972618136218</v>
      </c>
      <c r="M172" s="17">
        <f t="shared" si="117"/>
        <v>0.73822378916231302</v>
      </c>
      <c r="N172" s="17">
        <f t="shared" si="118"/>
        <v>0.7393066176884685</v>
      </c>
      <c r="O172" s="17">
        <f t="shared" si="119"/>
        <v>0.74368180273592277</v>
      </c>
    </row>
    <row r="173" spans="1:17">
      <c r="A173" s="9">
        <v>7</v>
      </c>
      <c r="B173" s="10" t="s">
        <v>197</v>
      </c>
      <c r="C173" s="17">
        <v>8104.2</v>
      </c>
      <c r="D173" s="17">
        <v>9361.5</v>
      </c>
      <c r="E173" s="17">
        <v>10878.7</v>
      </c>
      <c r="F173" s="17">
        <v>10018.9</v>
      </c>
      <c r="G173" s="17">
        <v>13614.9</v>
      </c>
      <c r="H173" s="17">
        <v>14661.9</v>
      </c>
      <c r="K173" s="15" t="s">
        <v>198</v>
      </c>
      <c r="L173" s="17">
        <f t="shared" si="116"/>
        <v>0.87603928064207692</v>
      </c>
      <c r="M173" s="17">
        <f t="shared" si="117"/>
        <v>1.1427375749263993</v>
      </c>
      <c r="N173" s="17">
        <f t="shared" si="118"/>
        <v>0.60905412143268978</v>
      </c>
      <c r="O173" s="17">
        <f t="shared" si="119"/>
        <v>0.885353421250901</v>
      </c>
    </row>
    <row r="174" spans="1:17">
      <c r="A174" s="9">
        <v>8</v>
      </c>
      <c r="B174" s="10" t="s">
        <v>199</v>
      </c>
      <c r="C174" s="17"/>
      <c r="D174" s="17"/>
      <c r="E174" s="17">
        <v>53</v>
      </c>
      <c r="F174" s="17">
        <v>39</v>
      </c>
      <c r="G174" s="17">
        <v>43</v>
      </c>
      <c r="H174" s="17">
        <v>35</v>
      </c>
      <c r="K174" s="15" t="s">
        <v>200</v>
      </c>
      <c r="L174" s="17">
        <f>N161</f>
        <v>0.43277232350749728</v>
      </c>
      <c r="M174" s="17">
        <f>O161</f>
        <v>0.61341964380856007</v>
      </c>
      <c r="N174" s="17">
        <f t="shared" si="118"/>
        <v>0.44219221822255084</v>
      </c>
      <c r="O174" s="17">
        <f t="shared" si="119"/>
        <v>0.59408493743910762</v>
      </c>
    </row>
    <row r="175" spans="1:17">
      <c r="A175" s="9">
        <v>9</v>
      </c>
      <c r="B175" s="10" t="s">
        <v>201</v>
      </c>
      <c r="C175" s="17"/>
      <c r="D175" s="17"/>
      <c r="E175" s="17">
        <v>25</v>
      </c>
      <c r="F175" s="17">
        <v>25</v>
      </c>
      <c r="G175" s="17">
        <v>16</v>
      </c>
      <c r="H175" s="17">
        <v>20</v>
      </c>
      <c r="K175" s="15" t="s">
        <v>202</v>
      </c>
      <c r="L175" s="17">
        <f>L162</f>
        <v>0.77758503908290921</v>
      </c>
      <c r="M175" s="17">
        <f>N162</f>
        <v>1.3708742511422507</v>
      </c>
      <c r="N175" s="17">
        <f t="shared" si="118"/>
        <v>0.85472277224004756</v>
      </c>
      <c r="O175" s="17">
        <f t="shared" si="119"/>
        <v>1.1066048574500167</v>
      </c>
    </row>
    <row r="176" spans="1:17">
      <c r="A176" s="9">
        <v>10</v>
      </c>
      <c r="B176" s="10" t="s">
        <v>203</v>
      </c>
      <c r="C176" s="17">
        <v>80</v>
      </c>
      <c r="D176" s="17">
        <v>92</v>
      </c>
      <c r="E176" s="17">
        <v>117</v>
      </c>
      <c r="F176" s="17">
        <v>77</v>
      </c>
      <c r="G176" s="17">
        <v>78</v>
      </c>
      <c r="H176" s="17">
        <v>67</v>
      </c>
      <c r="K176" s="15" t="s">
        <v>204</v>
      </c>
      <c r="L176" s="17">
        <f>L163</f>
        <v>0.81885500641000286</v>
      </c>
      <c r="M176" s="17">
        <f>N163</f>
        <v>0.83196340370327104</v>
      </c>
      <c r="N176" s="17">
        <f t="shared" si="118"/>
        <v>0.83318372973376875</v>
      </c>
      <c r="O176" s="17">
        <f t="shared" si="119"/>
        <v>0.83811447552840379</v>
      </c>
    </row>
    <row r="177" spans="1:17">
      <c r="A177" s="9">
        <v>11</v>
      </c>
      <c r="B177" s="10" t="s">
        <v>205</v>
      </c>
      <c r="C177" s="17">
        <v>85</v>
      </c>
      <c r="D177" s="17">
        <v>97</v>
      </c>
      <c r="E177" s="17">
        <v>83</v>
      </c>
      <c r="F177" s="17">
        <v>76</v>
      </c>
      <c r="G177" s="17">
        <v>79</v>
      </c>
      <c r="H177" s="17">
        <v>55</v>
      </c>
      <c r="K177" s="15" t="s">
        <v>206</v>
      </c>
      <c r="L177" s="17">
        <f>L164</f>
        <v>1.1834064692736306</v>
      </c>
      <c r="M177" s="17">
        <f>N164</f>
        <v>1.1965945690320692</v>
      </c>
      <c r="N177" s="17">
        <f t="shared" si="118"/>
        <v>1.1978007505099375</v>
      </c>
      <c r="O177" s="17">
        <f t="shared" si="119"/>
        <v>1.2026376471354059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0.95237084716453024</v>
      </c>
      <c r="M178" s="17">
        <f>N165</f>
        <v>0.92403875042509831</v>
      </c>
      <c r="N178" s="17">
        <f t="shared" si="118"/>
        <v>0.92539413280768001</v>
      </c>
      <c r="O178" s="17">
        <f t="shared" si="119"/>
        <v>0.93087057583685395</v>
      </c>
    </row>
    <row r="179" spans="1:17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</row>
    <row r="180" spans="1:17">
      <c r="A180" s="9">
        <v>14</v>
      </c>
      <c r="B180" s="10" t="s">
        <v>211</v>
      </c>
      <c r="C180" s="17">
        <v>13</v>
      </c>
      <c r="D180" s="17">
        <v>12</v>
      </c>
      <c r="E180" s="17">
        <v>12</v>
      </c>
      <c r="F180" s="17">
        <v>12</v>
      </c>
      <c r="G180" s="21">
        <v>12</v>
      </c>
      <c r="H180" s="21">
        <v>12</v>
      </c>
    </row>
    <row r="181" spans="1:17">
      <c r="A181" s="9">
        <v>15</v>
      </c>
      <c r="B181" s="10" t="s">
        <v>213</v>
      </c>
      <c r="C181" s="17">
        <v>2830</v>
      </c>
      <c r="D181" s="17">
        <v>2786</v>
      </c>
      <c r="E181" s="17">
        <v>2753</v>
      </c>
      <c r="F181" s="17">
        <v>2759</v>
      </c>
      <c r="G181" s="17">
        <v>2746</v>
      </c>
      <c r="H181" s="17">
        <v>2718</v>
      </c>
    </row>
    <row r="183" spans="1:17" ht="16">
      <c r="A183" s="20" t="s">
        <v>275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20">C197/C211*1000</f>
        <v>4.7244094488188972</v>
      </c>
      <c r="D185" s="17">
        <f t="shared" si="120"/>
        <v>4.7923322683706067</v>
      </c>
      <c r="E185" s="17">
        <f t="shared" si="120"/>
        <v>4.8674959437533802</v>
      </c>
      <c r="F185" s="17">
        <f t="shared" si="120"/>
        <v>4.9396267837541163</v>
      </c>
      <c r="G185" s="17">
        <f t="shared" si="120"/>
        <v>5.0790067720090288</v>
      </c>
      <c r="H185" s="17">
        <f t="shared" si="120"/>
        <v>5.208333333333333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21">IF(C185/$I185&gt;1,2^((1-$I185/C185)/LN(10/3)),2^(-LOG($I185/C185,10/3)))</f>
        <v>0.96788649781234815</v>
      </c>
      <c r="M185" s="17">
        <f t="shared" si="121"/>
        <v>0.97587349951605629</v>
      </c>
      <c r="N185" s="17">
        <f t="shared" si="121"/>
        <v>0.98465617160827279</v>
      </c>
      <c r="O185" s="17">
        <f t="shared" si="121"/>
        <v>0.99303051739951675</v>
      </c>
      <c r="P185" s="17">
        <f t="shared" si="121"/>
        <v>1.0089958135113837</v>
      </c>
      <c r="Q185" s="17">
        <f t="shared" si="121"/>
        <v>1.0232958726190162</v>
      </c>
    </row>
    <row r="186" spans="1:17">
      <c r="A186" s="9">
        <v>2</v>
      </c>
      <c r="B186" s="15" t="s">
        <v>176</v>
      </c>
      <c r="C186" s="17">
        <f t="shared" ref="C186:H186" si="122">C198/C211*1000</f>
        <v>2.6246719160104988</v>
      </c>
      <c r="D186" s="17">
        <f t="shared" si="122"/>
        <v>2.6624068157614484</v>
      </c>
      <c r="E186" s="17">
        <f t="shared" si="122"/>
        <v>2.7041644131963225</v>
      </c>
      <c r="F186" s="17">
        <f t="shared" si="122"/>
        <v>2.7442371020856204</v>
      </c>
      <c r="G186" s="17">
        <f t="shared" si="122"/>
        <v>2.8216704288939054</v>
      </c>
      <c r="H186" s="17">
        <f t="shared" si="122"/>
        <v>2.8935185185185182</v>
      </c>
      <c r="I186" s="18">
        <f>Показатели!$E$3</f>
        <v>4</v>
      </c>
      <c r="J186" s="9">
        <v>2</v>
      </c>
      <c r="K186" s="15" t="s">
        <v>176</v>
      </c>
      <c r="L186" s="17">
        <f t="shared" si="121"/>
        <v>0.78460759750455422</v>
      </c>
      <c r="M186" s="17">
        <f t="shared" si="121"/>
        <v>0.79108218128289554</v>
      </c>
      <c r="N186" s="17">
        <f t="shared" si="121"/>
        <v>0.79820176737642967</v>
      </c>
      <c r="O186" s="17">
        <f t="shared" si="121"/>
        <v>0.80499034780067491</v>
      </c>
      <c r="P186" s="17">
        <f t="shared" si="121"/>
        <v>0.8179900294723107</v>
      </c>
      <c r="Q186" s="17">
        <f t="shared" si="121"/>
        <v>0.82991731184446438</v>
      </c>
    </row>
    <row r="187" spans="1:17">
      <c r="A187" s="9">
        <v>3</v>
      </c>
      <c r="B187" s="15" t="s">
        <v>177</v>
      </c>
      <c r="C187" s="17">
        <f t="shared" ref="C187:H187" si="123">C199/C211*1000+0.00001</f>
        <v>1.0000000000000001E-5</v>
      </c>
      <c r="D187" s="17">
        <f t="shared" si="123"/>
        <v>1.0000000000000001E-5</v>
      </c>
      <c r="E187" s="17">
        <f t="shared" si="123"/>
        <v>1.0000000000000001E-5</v>
      </c>
      <c r="F187" s="17">
        <f t="shared" si="123"/>
        <v>1.0000000000000001E-5</v>
      </c>
      <c r="G187" s="17">
        <f t="shared" si="123"/>
        <v>1.0000000000000001E-5</v>
      </c>
      <c r="H187" s="17">
        <f t="shared" si="123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21"/>
        <v>8.8737830999390996E-4</v>
      </c>
      <c r="M187" s="17">
        <f t="shared" si="121"/>
        <v>8.8737830999390996E-4</v>
      </c>
      <c r="N187" s="17">
        <f t="shared" si="121"/>
        <v>8.8737830999390996E-4</v>
      </c>
      <c r="O187" s="17">
        <f t="shared" si="121"/>
        <v>8.8737830999390996E-4</v>
      </c>
      <c r="P187" s="17">
        <f t="shared" si="121"/>
        <v>8.8737830999390996E-4</v>
      </c>
      <c r="Q187" s="17">
        <f t="shared" si="121"/>
        <v>8.8737830999390996E-4</v>
      </c>
    </row>
    <row r="188" spans="1:17">
      <c r="A188" s="9">
        <v>4</v>
      </c>
      <c r="B188" s="15" t="s">
        <v>178</v>
      </c>
      <c r="C188" s="17">
        <f t="shared" ref="C188:H188" si="124">C200/C211*1000</f>
        <v>27.454068241469816</v>
      </c>
      <c r="D188" s="17">
        <f t="shared" si="124"/>
        <v>27.848775292864747</v>
      </c>
      <c r="E188" s="17">
        <f t="shared" si="124"/>
        <v>28.285559762033532</v>
      </c>
      <c r="F188" s="17">
        <f t="shared" si="124"/>
        <v>28.759604829857299</v>
      </c>
      <c r="G188" s="17">
        <f t="shared" si="124"/>
        <v>29.571106094808126</v>
      </c>
      <c r="H188" s="17">
        <f t="shared" si="124"/>
        <v>30.324074074074073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21"/>
        <v>0.95022518081096807</v>
      </c>
      <c r="M188" s="17">
        <f t="shared" si="121"/>
        <v>0.9580664412843789</v>
      </c>
      <c r="N188" s="17">
        <f t="shared" si="121"/>
        <v>0.96668885330861165</v>
      </c>
      <c r="O188" s="17">
        <f t="shared" si="121"/>
        <v>0.97598313305341244</v>
      </c>
      <c r="P188" s="17">
        <f t="shared" si="121"/>
        <v>0.99174415438894004</v>
      </c>
      <c r="Q188" s="17">
        <f t="shared" si="121"/>
        <v>1.0061716636613838</v>
      </c>
    </row>
    <row r="189" spans="1:17">
      <c r="A189" s="9">
        <v>5</v>
      </c>
      <c r="B189" s="15" t="s">
        <v>179</v>
      </c>
      <c r="C189" s="17">
        <f t="shared" ref="C189:H189" si="125">C201/C211*1000</f>
        <v>5.8267716535433065</v>
      </c>
      <c r="D189" s="17">
        <f t="shared" si="125"/>
        <v>5.9105431309904155</v>
      </c>
      <c r="E189" s="17">
        <f t="shared" si="125"/>
        <v>6.0032449972958357</v>
      </c>
      <c r="F189" s="17">
        <f t="shared" si="125"/>
        <v>6.0922063666300765</v>
      </c>
      <c r="G189" s="17">
        <f t="shared" si="125"/>
        <v>7.1106094808126405</v>
      </c>
      <c r="H189" s="17">
        <f t="shared" si="125"/>
        <v>7.291666666666667</v>
      </c>
      <c r="I189" s="18">
        <f>Показатели!$E$6</f>
        <v>8</v>
      </c>
      <c r="J189" s="9">
        <v>5</v>
      </c>
      <c r="K189" s="15" t="s">
        <v>179</v>
      </c>
      <c r="L189" s="17">
        <f t="shared" si="121"/>
        <v>0.83319317216952338</v>
      </c>
      <c r="M189" s="17">
        <f t="shared" si="121"/>
        <v>0.84006868422664727</v>
      </c>
      <c r="N189" s="17">
        <f t="shared" si="121"/>
        <v>0.84762913933907857</v>
      </c>
      <c r="O189" s="17">
        <f t="shared" si="121"/>
        <v>0.85483809178383485</v>
      </c>
      <c r="P189" s="17">
        <f t="shared" si="121"/>
        <v>0.93440037336694104</v>
      </c>
      <c r="Q189" s="17">
        <f t="shared" si="121"/>
        <v>0.94802505912134194</v>
      </c>
    </row>
    <row r="190" spans="1:17">
      <c r="A190" s="9">
        <v>6</v>
      </c>
      <c r="B190" s="15" t="s">
        <v>180</v>
      </c>
      <c r="C190" s="17">
        <f t="shared" ref="C190:H190" si="126">(C202-C203)/C202*100</f>
        <v>2.8195965417867406</v>
      </c>
      <c r="D190" s="17">
        <f t="shared" si="126"/>
        <v>-8.0719817561922831</v>
      </c>
      <c r="E190" s="17">
        <f t="shared" si="126"/>
        <v>14.969579682674341</v>
      </c>
      <c r="F190" s="17">
        <f t="shared" si="126"/>
        <v>-7.5276008048866458</v>
      </c>
      <c r="G190" s="17">
        <f t="shared" si="126"/>
        <v>-7.6999175597691636</v>
      </c>
      <c r="H190" s="17">
        <f t="shared" si="126"/>
        <v>-1.8176938102977651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7">(ATAN((C190+2.4)/10)+3.1415/2)/3.1415*1.75</f>
        <v>1.1429790087323786</v>
      </c>
      <c r="M190" s="17">
        <f t="shared" si="127"/>
        <v>0.58758486012495559</v>
      </c>
      <c r="N190" s="17">
        <f t="shared" si="127"/>
        <v>1.4590324826263041</v>
      </c>
      <c r="O190" s="17">
        <f t="shared" si="127"/>
        <v>0.61106363158298316</v>
      </c>
      <c r="P190" s="17">
        <f t="shared" si="127"/>
        <v>0.60351623399974708</v>
      </c>
      <c r="Q190" s="17">
        <f t="shared" si="127"/>
        <v>0.90740128555392818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-24.337479718766904</v>
      </c>
      <c r="F191" s="17">
        <f>(F205-F204)/F211*1000</f>
        <v>-19.209659714599344</v>
      </c>
      <c r="G191" s="17">
        <f>(G205-G204)/G211*1000</f>
        <v>-17.494356659142213</v>
      </c>
      <c r="H191" s="17">
        <f>(H205-H204)/H211*1000</f>
        <v>-18.518518518518519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8">(ATAN(E191/10)+3.1415/2)/3.1415*1.75</f>
        <v>0.21714797519980611</v>
      </c>
      <c r="O191" s="17">
        <f t="shared" si="128"/>
        <v>0.26734510858679833</v>
      </c>
      <c r="P191" s="17">
        <f t="shared" si="128"/>
        <v>0.2892464698105045</v>
      </c>
      <c r="Q191" s="17">
        <f t="shared" si="128"/>
        <v>0.2757925001364438</v>
      </c>
    </row>
    <row r="192" spans="1:17">
      <c r="A192" s="9">
        <v>8</v>
      </c>
      <c r="B192" s="15" t="s">
        <v>182</v>
      </c>
      <c r="C192" s="17">
        <f t="shared" ref="C192:H192" si="129">(C206-C207)/C211*1000</f>
        <v>3.674540682414698</v>
      </c>
      <c r="D192" s="17">
        <f t="shared" si="129"/>
        <v>10.117145899893504</v>
      </c>
      <c r="E192" s="17">
        <f t="shared" si="129"/>
        <v>9.7349918875067605</v>
      </c>
      <c r="F192" s="17">
        <f t="shared" si="129"/>
        <v>-8.23271130625686</v>
      </c>
      <c r="G192" s="17">
        <f t="shared" si="129"/>
        <v>-7.336343115124154</v>
      </c>
      <c r="H192" s="17">
        <f t="shared" si="129"/>
        <v>-7.5231481481481479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1.0711619385954927</v>
      </c>
      <c r="M192" s="17">
        <f>(ATAN(D192/10)+3.1415/2)/3.1415*1.75</f>
        <v>1.3157567237902117</v>
      </c>
      <c r="N192" s="17">
        <f t="shared" si="128"/>
        <v>1.3050329808524459</v>
      </c>
      <c r="O192" s="17">
        <f t="shared" si="128"/>
        <v>0.4913143995141882</v>
      </c>
      <c r="P192" s="17">
        <f t="shared" si="128"/>
        <v>0.52241272417543416</v>
      </c>
      <c r="Q192" s="17">
        <f t="shared" si="128"/>
        <v>0.51570773400313097</v>
      </c>
    </row>
    <row r="193" spans="1:17">
      <c r="A193" s="9">
        <v>9</v>
      </c>
      <c r="B193" s="15" t="s">
        <v>183</v>
      </c>
      <c r="C193" s="17">
        <f t="shared" ref="C193:H193" si="130">C208/C211*1000</f>
        <v>3.674540682414698</v>
      </c>
      <c r="D193" s="17">
        <f t="shared" si="130"/>
        <v>3.727369542066028</v>
      </c>
      <c r="E193" s="17">
        <f t="shared" si="130"/>
        <v>3.7858301784748511</v>
      </c>
      <c r="F193" s="17">
        <f t="shared" si="130"/>
        <v>3.8419319429198682</v>
      </c>
      <c r="G193" s="17">
        <f t="shared" si="130"/>
        <v>3.9503386004514676</v>
      </c>
      <c r="H193" s="17">
        <f t="shared" si="130"/>
        <v>4.0509259259259256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31">IF(C193/$I193&gt;1,2^((1-$I193/C193)/LN(10/3)),2^(-LOG($I193/C193,10/3)))</f>
        <v>1.4059326417221936</v>
      </c>
      <c r="M193" s="17">
        <f t="shared" si="131"/>
        <v>1.4106235159068918</v>
      </c>
      <c r="N193" s="17">
        <f t="shared" si="131"/>
        <v>1.4156792966654475</v>
      </c>
      <c r="O193" s="17">
        <f t="shared" si="131"/>
        <v>1.4204026904251976</v>
      </c>
      <c r="P193" s="17">
        <f t="shared" si="131"/>
        <v>1.4291913700135228</v>
      </c>
      <c r="Q193" s="17">
        <f t="shared" si="131"/>
        <v>1.4369703797184312</v>
      </c>
    </row>
    <row r="194" spans="1:17">
      <c r="A194" s="9">
        <v>10</v>
      </c>
      <c r="B194" s="15" t="s">
        <v>184</v>
      </c>
      <c r="C194" s="17">
        <f t="shared" ref="C194:H194" si="132">C209/C211*100</f>
        <v>0.10498687664041995</v>
      </c>
      <c r="D194" s="17">
        <f t="shared" si="132"/>
        <v>0.10649627263045794</v>
      </c>
      <c r="E194" s="17">
        <f t="shared" si="132"/>
        <v>0.1081665765278529</v>
      </c>
      <c r="F194" s="17">
        <f t="shared" si="132"/>
        <v>0.10976948408342481</v>
      </c>
      <c r="G194" s="17">
        <f t="shared" si="132"/>
        <v>0.11286681715575619</v>
      </c>
      <c r="H194" s="17">
        <f t="shared" si="132"/>
        <v>0.11574074074074073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31"/>
        <v>1.3519278238993668</v>
      </c>
      <c r="M194" s="17">
        <f t="shared" si="131"/>
        <v>1.3571917549194583</v>
      </c>
      <c r="N194" s="17">
        <f t="shared" si="131"/>
        <v>1.3628684383947429</v>
      </c>
      <c r="O194" s="17">
        <f t="shared" si="131"/>
        <v>1.3681749683161977</v>
      </c>
      <c r="P194" s="17">
        <f t="shared" si="131"/>
        <v>1.3780564954063033</v>
      </c>
      <c r="Q194" s="17">
        <f t="shared" si="131"/>
        <v>1.3868112582372416</v>
      </c>
    </row>
    <row r="195" spans="1:17">
      <c r="A195" s="9">
        <v>11</v>
      </c>
      <c r="B195" s="15" t="s">
        <v>185</v>
      </c>
      <c r="C195" s="17">
        <f t="shared" ref="C195:H195" si="133">C210/C211*1000</f>
        <v>13.648293963254593</v>
      </c>
      <c r="D195" s="17">
        <f t="shared" si="133"/>
        <v>13.844515441959532</v>
      </c>
      <c r="E195" s="17">
        <f t="shared" si="133"/>
        <v>14.061654948620877</v>
      </c>
      <c r="F195" s="17">
        <f t="shared" si="133"/>
        <v>14.270032930845225</v>
      </c>
      <c r="G195" s="17">
        <f t="shared" si="133"/>
        <v>14.672686230248308</v>
      </c>
      <c r="H195" s="17">
        <f t="shared" si="133"/>
        <v>15.046296296296296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31"/>
        <v>1.4402332286462134</v>
      </c>
      <c r="M195" s="17">
        <f t="shared" si="131"/>
        <v>1.4445449561945551</v>
      </c>
      <c r="N195" s="17">
        <f t="shared" si="131"/>
        <v>1.4491904500247068</v>
      </c>
      <c r="O195" s="17">
        <f t="shared" si="131"/>
        <v>1.4535289934369005</v>
      </c>
      <c r="P195" s="17">
        <f t="shared" si="131"/>
        <v>1.4615976599923308</v>
      </c>
      <c r="Q195" s="17">
        <f t="shared" si="131"/>
        <v>1.4687351285306087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9</v>
      </c>
      <c r="D197" s="17">
        <v>9</v>
      </c>
      <c r="E197" s="17">
        <v>9</v>
      </c>
      <c r="F197" s="17">
        <v>9</v>
      </c>
      <c r="G197" s="17">
        <v>9</v>
      </c>
      <c r="H197" s="17">
        <v>9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K198" s="15" t="s">
        <v>187</v>
      </c>
      <c r="L198" s="17">
        <f t="shared" ref="L198:L203" si="134">L185</f>
        <v>0.96788649781234815</v>
      </c>
      <c r="M198" s="17">
        <f t="shared" ref="M198:M203" si="135">N185</f>
        <v>0.98465617160827279</v>
      </c>
      <c r="N198" s="17">
        <f t="shared" ref="N198:N208" si="136">P185</f>
        <v>1.0089958135113837</v>
      </c>
      <c r="O198" s="17">
        <f>Q185</f>
        <v>1.0232958726190162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134"/>
        <v>0.78460759750455422</v>
      </c>
      <c r="M199" s="17">
        <f t="shared" si="135"/>
        <v>0.79820176737642967</v>
      </c>
      <c r="N199" s="17">
        <f t="shared" si="136"/>
        <v>0.8179900294723107</v>
      </c>
      <c r="O199" s="17">
        <f t="shared" ref="O199:O208" si="137">Q186</f>
        <v>0.82991731184446438</v>
      </c>
    </row>
    <row r="200" spans="1:17">
      <c r="A200" s="9">
        <v>4</v>
      </c>
      <c r="B200" s="10" t="s">
        <v>191</v>
      </c>
      <c r="C200" s="17">
        <v>52.3</v>
      </c>
      <c r="D200" s="17">
        <v>52.3</v>
      </c>
      <c r="E200" s="17">
        <v>52.3</v>
      </c>
      <c r="F200" s="17">
        <v>52.4</v>
      </c>
      <c r="G200" s="17">
        <v>52.4</v>
      </c>
      <c r="H200" s="17">
        <v>52.4</v>
      </c>
      <c r="K200" s="15" t="s">
        <v>192</v>
      </c>
      <c r="L200" s="17">
        <f t="shared" si="134"/>
        <v>8.8737830999390996E-4</v>
      </c>
      <c r="M200" s="17">
        <f t="shared" si="135"/>
        <v>8.8737830999390996E-4</v>
      </c>
      <c r="N200" s="17">
        <f t="shared" si="136"/>
        <v>8.8737830999390996E-4</v>
      </c>
      <c r="O200" s="17">
        <f t="shared" si="137"/>
        <v>8.8737830999390996E-4</v>
      </c>
    </row>
    <row r="201" spans="1:17">
      <c r="A201" s="9">
        <v>5</v>
      </c>
      <c r="B201" s="10" t="s">
        <v>193</v>
      </c>
      <c r="C201" s="17">
        <v>11.1</v>
      </c>
      <c r="D201" s="17">
        <v>11.1</v>
      </c>
      <c r="E201" s="17">
        <v>11.1</v>
      </c>
      <c r="F201" s="17">
        <v>11.1</v>
      </c>
      <c r="G201" s="17">
        <v>12.6</v>
      </c>
      <c r="H201" s="17">
        <v>12.6</v>
      </c>
      <c r="K201" s="15" t="s">
        <v>194</v>
      </c>
      <c r="L201" s="17">
        <f t="shared" si="134"/>
        <v>0.95022518081096807</v>
      </c>
      <c r="M201" s="17">
        <f t="shared" si="135"/>
        <v>0.96668885330861165</v>
      </c>
      <c r="N201" s="17">
        <f t="shared" si="136"/>
        <v>0.99174415438894004</v>
      </c>
      <c r="O201" s="17">
        <f t="shared" si="137"/>
        <v>1.0061716636613838</v>
      </c>
    </row>
    <row r="202" spans="1:17">
      <c r="A202" s="9">
        <v>6</v>
      </c>
      <c r="B202" s="10" t="s">
        <v>195</v>
      </c>
      <c r="C202" s="17">
        <v>13012.5</v>
      </c>
      <c r="D202" s="17">
        <v>13286.7</v>
      </c>
      <c r="E202" s="17">
        <v>15088.6</v>
      </c>
      <c r="F202" s="17">
        <v>16747.7</v>
      </c>
      <c r="G202" s="17">
        <v>17588.5</v>
      </c>
      <c r="H202" s="17">
        <v>20118.900000000001</v>
      </c>
      <c r="K202" s="15" t="s">
        <v>196</v>
      </c>
      <c r="L202" s="17">
        <f t="shared" si="134"/>
        <v>0.83319317216952338</v>
      </c>
      <c r="M202" s="17">
        <f t="shared" si="135"/>
        <v>0.84762913933907857</v>
      </c>
      <c r="N202" s="17">
        <f t="shared" si="136"/>
        <v>0.93440037336694104</v>
      </c>
      <c r="O202" s="17">
        <f t="shared" si="137"/>
        <v>0.94802505912134194</v>
      </c>
    </row>
    <row r="203" spans="1:17">
      <c r="A203" s="9">
        <v>7</v>
      </c>
      <c r="B203" s="10" t="s">
        <v>197</v>
      </c>
      <c r="C203" s="17">
        <v>12645.6</v>
      </c>
      <c r="D203" s="17">
        <v>14359.2</v>
      </c>
      <c r="E203" s="17">
        <v>12829.9</v>
      </c>
      <c r="F203" s="17">
        <v>18008.400000000001</v>
      </c>
      <c r="G203" s="17">
        <v>18942.8</v>
      </c>
      <c r="H203" s="17">
        <v>20484.599999999999</v>
      </c>
      <c r="K203" s="15" t="s">
        <v>198</v>
      </c>
      <c r="L203" s="17">
        <f t="shared" si="134"/>
        <v>1.1429790087323786</v>
      </c>
      <c r="M203" s="17">
        <f t="shared" si="135"/>
        <v>1.4590324826263041</v>
      </c>
      <c r="N203" s="17">
        <f t="shared" si="136"/>
        <v>0.60351623399974708</v>
      </c>
      <c r="O203" s="17">
        <f t="shared" si="137"/>
        <v>0.90740128555392818</v>
      </c>
    </row>
    <row r="204" spans="1:17">
      <c r="A204" s="9">
        <v>8</v>
      </c>
      <c r="B204" s="10" t="s">
        <v>199</v>
      </c>
      <c r="C204" s="17"/>
      <c r="D204" s="17"/>
      <c r="E204" s="17">
        <v>58</v>
      </c>
      <c r="F204" s="17">
        <v>43</v>
      </c>
      <c r="G204" s="17">
        <v>42</v>
      </c>
      <c r="H204" s="17">
        <v>40</v>
      </c>
      <c r="K204" s="15" t="s">
        <v>200</v>
      </c>
      <c r="L204" s="17">
        <f>N191</f>
        <v>0.21714797519980611</v>
      </c>
      <c r="M204" s="17">
        <f>O191</f>
        <v>0.26734510858679833</v>
      </c>
      <c r="N204" s="17">
        <f t="shared" si="136"/>
        <v>0.2892464698105045</v>
      </c>
      <c r="O204" s="17">
        <f t="shared" si="137"/>
        <v>0.2757925001364438</v>
      </c>
    </row>
    <row r="205" spans="1:17">
      <c r="A205" s="9">
        <v>9</v>
      </c>
      <c r="B205" s="10" t="s">
        <v>201</v>
      </c>
      <c r="C205" s="17"/>
      <c r="D205" s="17"/>
      <c r="E205" s="17">
        <v>13</v>
      </c>
      <c r="F205" s="17">
        <v>8</v>
      </c>
      <c r="G205" s="17">
        <v>11</v>
      </c>
      <c r="H205" s="17">
        <v>8</v>
      </c>
      <c r="K205" s="15" t="s">
        <v>202</v>
      </c>
      <c r="L205" s="17">
        <f>L192</f>
        <v>1.0711619385954927</v>
      </c>
      <c r="M205" s="17">
        <f>N192</f>
        <v>1.3050329808524459</v>
      </c>
      <c r="N205" s="17">
        <f t="shared" si="136"/>
        <v>0.52241272417543416</v>
      </c>
      <c r="O205" s="17">
        <f t="shared" si="137"/>
        <v>0.51570773400313097</v>
      </c>
    </row>
    <row r="206" spans="1:17">
      <c r="A206" s="9">
        <v>10</v>
      </c>
      <c r="B206" s="10" t="s">
        <v>203</v>
      </c>
      <c r="C206" s="17">
        <v>46</v>
      </c>
      <c r="D206" s="17">
        <v>67</v>
      </c>
      <c r="E206" s="17">
        <v>53</v>
      </c>
      <c r="F206" s="17">
        <v>56</v>
      </c>
      <c r="G206" s="17">
        <v>39</v>
      </c>
      <c r="H206" s="17">
        <v>32</v>
      </c>
      <c r="K206" s="15" t="s">
        <v>204</v>
      </c>
      <c r="L206" s="17">
        <f>L193</f>
        <v>1.4059326417221936</v>
      </c>
      <c r="M206" s="17">
        <f>N193</f>
        <v>1.4156792966654475</v>
      </c>
      <c r="N206" s="17">
        <f t="shared" si="136"/>
        <v>1.4291913700135228</v>
      </c>
      <c r="O206" s="17">
        <f t="shared" si="137"/>
        <v>1.4369703797184312</v>
      </c>
    </row>
    <row r="207" spans="1:17">
      <c r="A207" s="9">
        <v>11</v>
      </c>
      <c r="B207" s="10" t="s">
        <v>205</v>
      </c>
      <c r="C207" s="17">
        <v>39</v>
      </c>
      <c r="D207" s="17">
        <v>48</v>
      </c>
      <c r="E207" s="17">
        <v>35</v>
      </c>
      <c r="F207" s="17">
        <v>71</v>
      </c>
      <c r="G207" s="17">
        <v>52</v>
      </c>
      <c r="H207" s="17">
        <v>45</v>
      </c>
      <c r="K207" s="15" t="s">
        <v>206</v>
      </c>
      <c r="L207" s="17">
        <f>L194</f>
        <v>1.3519278238993668</v>
      </c>
      <c r="M207" s="17">
        <f>N194</f>
        <v>1.3628684383947429</v>
      </c>
      <c r="N207" s="17">
        <f t="shared" si="136"/>
        <v>1.3780564954063033</v>
      </c>
      <c r="O207" s="17">
        <f t="shared" si="137"/>
        <v>1.3868112582372416</v>
      </c>
    </row>
    <row r="208" spans="1:17">
      <c r="A208" s="9">
        <v>12</v>
      </c>
      <c r="B208" s="10" t="s">
        <v>207</v>
      </c>
      <c r="C208" s="17">
        <v>7</v>
      </c>
      <c r="D208" s="17">
        <v>7</v>
      </c>
      <c r="E208" s="17">
        <v>7</v>
      </c>
      <c r="F208" s="17">
        <v>7</v>
      </c>
      <c r="G208" s="17">
        <v>7</v>
      </c>
      <c r="H208" s="17">
        <v>7</v>
      </c>
      <c r="K208" s="15" t="s">
        <v>208</v>
      </c>
      <c r="L208" s="17">
        <f>L195</f>
        <v>1.4402332286462134</v>
      </c>
      <c r="M208" s="17">
        <f>N195</f>
        <v>1.4491904500247068</v>
      </c>
      <c r="N208" s="17">
        <f t="shared" si="136"/>
        <v>1.4615976599923308</v>
      </c>
      <c r="O208" s="17">
        <f t="shared" si="137"/>
        <v>1.4687351285306087</v>
      </c>
    </row>
    <row r="209" spans="1:17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</row>
    <row r="210" spans="1:17">
      <c r="A210" s="9">
        <v>14</v>
      </c>
      <c r="B210" s="10" t="s">
        <v>211</v>
      </c>
      <c r="C210" s="17">
        <v>26</v>
      </c>
      <c r="D210" s="17">
        <v>26</v>
      </c>
      <c r="E210" s="17">
        <v>26</v>
      </c>
      <c r="F210" s="17">
        <v>26</v>
      </c>
      <c r="G210" s="21">
        <v>26</v>
      </c>
      <c r="H210" s="21">
        <v>26</v>
      </c>
    </row>
    <row r="211" spans="1:17">
      <c r="A211" s="9">
        <v>15</v>
      </c>
      <c r="B211" s="10" t="s">
        <v>213</v>
      </c>
      <c r="C211" s="17">
        <v>1905</v>
      </c>
      <c r="D211" s="17">
        <v>1878</v>
      </c>
      <c r="E211" s="17">
        <v>1849</v>
      </c>
      <c r="F211" s="17">
        <v>1822</v>
      </c>
      <c r="G211" s="17">
        <v>1772</v>
      </c>
      <c r="H211" s="17">
        <v>1728</v>
      </c>
    </row>
    <row r="213" spans="1:17" ht="16">
      <c r="A213" s="20" t="s">
        <v>431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8">C227/C241*1000</f>
        <v>2.7002700270027002</v>
      </c>
      <c r="D215" s="17">
        <f t="shared" si="138"/>
        <v>2.7535566773749425</v>
      </c>
      <c r="E215" s="17">
        <f t="shared" si="138"/>
        <v>2.7985074626865671</v>
      </c>
      <c r="F215" s="17">
        <f t="shared" si="138"/>
        <v>2.8076743097800652</v>
      </c>
      <c r="G215" s="17">
        <f t="shared" si="138"/>
        <v>2.8422548555187115</v>
      </c>
      <c r="H215" s="17">
        <f t="shared" si="138"/>
        <v>2.8557829604950022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9">IF(C215/$I215&gt;1,2^((1-$I215/C215)/LN(10/3)),2^(-LOG($I215/C215,10/3)))</f>
        <v>0.70139011066569246</v>
      </c>
      <c r="M215" s="17">
        <f t="shared" si="139"/>
        <v>0.7093256165588816</v>
      </c>
      <c r="N215" s="17">
        <f t="shared" si="139"/>
        <v>0.71596920382219631</v>
      </c>
      <c r="O215" s="17">
        <f t="shared" si="139"/>
        <v>0.71731846249597586</v>
      </c>
      <c r="P215" s="17">
        <f t="shared" si="139"/>
        <v>0.72239159596503377</v>
      </c>
      <c r="Q215" s="17">
        <f t="shared" si="139"/>
        <v>0.72436910132448906</v>
      </c>
    </row>
    <row r="216" spans="1:17">
      <c r="A216" s="9">
        <v>2</v>
      </c>
      <c r="B216" s="15" t="s">
        <v>176</v>
      </c>
      <c r="C216" s="17">
        <f t="shared" ref="C216:H216" si="140">C228/C241*1000</f>
        <v>1.3501350135013501</v>
      </c>
      <c r="D216" s="17">
        <f t="shared" si="140"/>
        <v>1.3767783386874712</v>
      </c>
      <c r="E216" s="17">
        <f t="shared" si="140"/>
        <v>1.3992537313432836</v>
      </c>
      <c r="F216" s="17">
        <f t="shared" si="140"/>
        <v>1.4038371548900326</v>
      </c>
      <c r="G216" s="17">
        <f t="shared" si="140"/>
        <v>1.4211274277593557</v>
      </c>
      <c r="H216" s="17">
        <f t="shared" si="140"/>
        <v>1.4278914802475011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9"/>
        <v>0.53511160188504425</v>
      </c>
      <c r="M216" s="17">
        <f t="shared" si="139"/>
        <v>0.54116583790249018</v>
      </c>
      <c r="N216" s="17">
        <f t="shared" si="139"/>
        <v>0.54623443035721031</v>
      </c>
      <c r="O216" s="17">
        <f t="shared" si="139"/>
        <v>0.54726382036329158</v>
      </c>
      <c r="P216" s="17">
        <f t="shared" si="139"/>
        <v>0.55113426640455043</v>
      </c>
      <c r="Q216" s="17">
        <f t="shared" si="139"/>
        <v>0.55264296469462204</v>
      </c>
    </row>
    <row r="217" spans="1:17">
      <c r="A217" s="9">
        <v>3</v>
      </c>
      <c r="B217" s="15" t="s">
        <v>177</v>
      </c>
      <c r="C217" s="17">
        <f t="shared" ref="C217:H217" si="141">C229/C241*1000+0.00001</f>
        <v>1.0000000000000001E-5</v>
      </c>
      <c r="D217" s="17">
        <f t="shared" si="141"/>
        <v>1.0000000000000001E-5</v>
      </c>
      <c r="E217" s="17">
        <f t="shared" si="141"/>
        <v>1.0000000000000001E-5</v>
      </c>
      <c r="F217" s="17">
        <f t="shared" si="141"/>
        <v>1.0000000000000001E-5</v>
      </c>
      <c r="G217" s="17">
        <f t="shared" si="141"/>
        <v>1.0000000000000001E-5</v>
      </c>
      <c r="H217" s="17">
        <f t="shared" si="141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9"/>
        <v>8.8737830999390996E-4</v>
      </c>
      <c r="M217" s="17">
        <f t="shared" si="139"/>
        <v>8.8737830999390996E-4</v>
      </c>
      <c r="N217" s="17">
        <f t="shared" si="139"/>
        <v>8.8737830999390996E-4</v>
      </c>
      <c r="O217" s="17">
        <f t="shared" si="139"/>
        <v>8.8737830999390996E-4</v>
      </c>
      <c r="P217" s="17">
        <f t="shared" si="139"/>
        <v>8.8737830999390996E-4</v>
      </c>
      <c r="Q217" s="17">
        <f t="shared" si="139"/>
        <v>8.8737830999390996E-4</v>
      </c>
    </row>
    <row r="218" spans="1:17">
      <c r="A218" s="9">
        <v>4</v>
      </c>
      <c r="B218" s="15" t="s">
        <v>178</v>
      </c>
      <c r="C218" s="17">
        <f t="shared" ref="C218:H218" si="142">C230/C241*1000</f>
        <v>28.71287128712871</v>
      </c>
      <c r="D218" s="17">
        <f t="shared" si="142"/>
        <v>29.187700780174396</v>
      </c>
      <c r="E218" s="17">
        <f t="shared" si="142"/>
        <v>29.664179104477611</v>
      </c>
      <c r="F218" s="17">
        <f t="shared" si="142"/>
        <v>29.901731399157697</v>
      </c>
      <c r="G218" s="17">
        <f t="shared" si="142"/>
        <v>30.270014211274276</v>
      </c>
      <c r="H218" s="17">
        <f t="shared" si="142"/>
        <v>30.461684911946691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9"/>
        <v>0.97506976316829641</v>
      </c>
      <c r="M218" s="17">
        <f t="shared" si="139"/>
        <v>0.98432081555552287</v>
      </c>
      <c r="N218" s="17">
        <f t="shared" si="139"/>
        <v>0.99354002473192982</v>
      </c>
      <c r="O218" s="17">
        <f t="shared" si="139"/>
        <v>0.99811285853923948</v>
      </c>
      <c r="P218" s="17">
        <f t="shared" si="139"/>
        <v>1.0051487098522962</v>
      </c>
      <c r="Q218" s="17">
        <f t="shared" si="139"/>
        <v>1.0087638852979901</v>
      </c>
    </row>
    <row r="219" spans="1:17">
      <c r="A219" s="9">
        <v>5</v>
      </c>
      <c r="B219" s="15" t="s">
        <v>179</v>
      </c>
      <c r="C219" s="17">
        <f t="shared" ref="C219:H219" si="143">C231/C241*1000</f>
        <v>9.0009000900090008</v>
      </c>
      <c r="D219" s="17">
        <f t="shared" si="143"/>
        <v>9.5456631482331353</v>
      </c>
      <c r="E219" s="17">
        <f t="shared" si="143"/>
        <v>9.7014925373134329</v>
      </c>
      <c r="F219" s="17">
        <f t="shared" si="143"/>
        <v>9.733270940570895</v>
      </c>
      <c r="G219" s="17">
        <f t="shared" si="143"/>
        <v>9.8531501657981995</v>
      </c>
      <c r="H219" s="17">
        <f t="shared" si="143"/>
        <v>9.9000475963826737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9"/>
        <v>1.0661133910154303</v>
      </c>
      <c r="M219" s="17">
        <f t="shared" si="139"/>
        <v>1.0977051904617245</v>
      </c>
      <c r="N219" s="17">
        <f t="shared" si="139"/>
        <v>1.1062454915694317</v>
      </c>
      <c r="O219" s="17">
        <f t="shared" si="139"/>
        <v>1.1079615086758232</v>
      </c>
      <c r="P219" s="17">
        <f t="shared" si="139"/>
        <v>1.1143586244343837</v>
      </c>
      <c r="Q219" s="17">
        <f t="shared" si="139"/>
        <v>1.1168288768423829</v>
      </c>
    </row>
    <row r="220" spans="1:17">
      <c r="A220" s="9">
        <v>6</v>
      </c>
      <c r="B220" s="15" t="s">
        <v>180</v>
      </c>
      <c r="C220" s="17">
        <f t="shared" ref="C220:H220" si="144">(C232-C233)/C232*100</f>
        <v>5.9478885893980236</v>
      </c>
      <c r="D220" s="17">
        <f t="shared" si="144"/>
        <v>2.5093283582089549</v>
      </c>
      <c r="E220" s="17">
        <f t="shared" si="144"/>
        <v>1.7226602673980116</v>
      </c>
      <c r="F220" s="17">
        <f t="shared" si="144"/>
        <v>6.0786993741457449</v>
      </c>
      <c r="G220" s="17">
        <f t="shared" si="144"/>
        <v>-1.4542812889784444</v>
      </c>
      <c r="H220" s="17">
        <f t="shared" si="144"/>
        <v>-12.748481414035931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5">(ATAN((C220+2.4)/10)+3.1415/2)/3.1415*1.75</f>
        <v>1.262488192083169</v>
      </c>
      <c r="M220" s="17">
        <f t="shared" si="145"/>
        <v>1.1292235568500582</v>
      </c>
      <c r="N220" s="17">
        <f t="shared" si="145"/>
        <v>1.0928298014768254</v>
      </c>
      <c r="O220" s="17">
        <f t="shared" si="145"/>
        <v>1.2667549791664783</v>
      </c>
      <c r="P220" s="17">
        <f t="shared" si="145"/>
        <v>0.92752586385601266</v>
      </c>
      <c r="Q220" s="17">
        <f t="shared" si="145"/>
        <v>0.42794802414771321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-8.8619402985074629</v>
      </c>
      <c r="F221" s="17">
        <f>(F235-F234)/F241*1000</f>
        <v>-14.974262985493684</v>
      </c>
      <c r="G221" s="17">
        <f>(G235-G234)/G241*1000</f>
        <v>-9.0004737091425859</v>
      </c>
      <c r="H221" s="17">
        <f>(H235-H234)/H241*1000</f>
        <v>-20.466444550214185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6">(ATAN(E221/10)+3.1415/2)/3.1415*1.75</f>
        <v>0.47105726207921517</v>
      </c>
      <c r="O221" s="17">
        <f t="shared" si="146"/>
        <v>0.32796784065348483</v>
      </c>
      <c r="P221" s="17">
        <f t="shared" si="146"/>
        <v>0.46676437126999992</v>
      </c>
      <c r="Q221" s="17">
        <f t="shared" si="146"/>
        <v>0.25315172761653959</v>
      </c>
    </row>
    <row r="222" spans="1:17">
      <c r="A222" s="9">
        <v>8</v>
      </c>
      <c r="B222" s="15" t="s">
        <v>182</v>
      </c>
      <c r="C222" s="17">
        <f t="shared" ref="C222:H222" si="147">(C236-C237)/C241*1000</f>
        <v>-6.7506750675067506</v>
      </c>
      <c r="D222" s="17">
        <f t="shared" si="147"/>
        <v>-3.6714089031665904</v>
      </c>
      <c r="E222" s="17">
        <f t="shared" si="147"/>
        <v>5.5970149253731343</v>
      </c>
      <c r="F222" s="17">
        <f t="shared" si="147"/>
        <v>2.8076743097800652</v>
      </c>
      <c r="G222" s="17">
        <f t="shared" si="147"/>
        <v>4.2633822832780677</v>
      </c>
      <c r="H222" s="17">
        <f t="shared" si="147"/>
        <v>-4.7596382674916704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0.54422073117058523</v>
      </c>
      <c r="M222" s="17">
        <f>(ATAN(D222/10)+3.1415/2)/3.1415*1.75</f>
        <v>0.67899178186706277</v>
      </c>
      <c r="N222" s="17">
        <f t="shared" si="146"/>
        <v>1.1592453719842362</v>
      </c>
      <c r="O222" s="17">
        <f t="shared" si="146"/>
        <v>1.0274782268016858</v>
      </c>
      <c r="P222" s="17">
        <f t="shared" si="146"/>
        <v>1.0994966694493897</v>
      </c>
      <c r="Q222" s="17">
        <f t="shared" si="146"/>
        <v>0.62753532777367582</v>
      </c>
    </row>
    <row r="223" spans="1:17">
      <c r="A223" s="9">
        <v>9</v>
      </c>
      <c r="B223" s="15" t="s">
        <v>183</v>
      </c>
      <c r="C223" s="17">
        <f t="shared" ref="C223:H223" si="148">C238/C241*1000</f>
        <v>2.2502250225022502</v>
      </c>
      <c r="D223" s="17">
        <f t="shared" si="148"/>
        <v>2.2946305644791192</v>
      </c>
      <c r="E223" s="17">
        <f t="shared" si="148"/>
        <v>2.3320895522388057</v>
      </c>
      <c r="F223" s="17">
        <f t="shared" si="148"/>
        <v>2.3397285914833881</v>
      </c>
      <c r="G223" s="17">
        <f t="shared" si="148"/>
        <v>2.3685457129322596</v>
      </c>
      <c r="H223" s="17">
        <f t="shared" si="148"/>
        <v>2.3798191337458352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9">IF(C223/$I223&gt;1,2^((1-$I223/C223)/LN(10/3)),2^(-LOG($I223/C223,10/3)))</f>
        <v>1.2116025788162494</v>
      </c>
      <c r="M223" s="17">
        <f t="shared" si="149"/>
        <v>1.2206343386063192</v>
      </c>
      <c r="N223" s="17">
        <f t="shared" si="149"/>
        <v>1.2280354508046205</v>
      </c>
      <c r="O223" s="17">
        <f t="shared" si="149"/>
        <v>1.2295210496096773</v>
      </c>
      <c r="P223" s="17">
        <f t="shared" si="149"/>
        <v>1.23505473977527</v>
      </c>
      <c r="Q223" s="17">
        <f t="shared" si="149"/>
        <v>1.2371897076535894</v>
      </c>
    </row>
    <row r="224" spans="1:17">
      <c r="A224" s="9">
        <v>10</v>
      </c>
      <c r="B224" s="15" t="s">
        <v>184</v>
      </c>
      <c r="C224" s="17">
        <f t="shared" ref="C224:H224" si="150">C239/C241*100</f>
        <v>9.0009000900090008E-2</v>
      </c>
      <c r="D224" s="17">
        <f t="shared" si="150"/>
        <v>9.1785222579164757E-2</v>
      </c>
      <c r="E224" s="17">
        <f t="shared" si="150"/>
        <v>9.3283582089552231E-2</v>
      </c>
      <c r="F224" s="17">
        <f t="shared" si="150"/>
        <v>9.3589143659335516E-2</v>
      </c>
      <c r="G224" s="17">
        <f t="shared" si="150"/>
        <v>9.4741828517290391E-2</v>
      </c>
      <c r="H224" s="17">
        <f t="shared" si="150"/>
        <v>9.5192765349833411E-2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9"/>
        <v>1.2916313703566489</v>
      </c>
      <c r="M224" s="17">
        <f t="shared" si="149"/>
        <v>1.2996500052583715</v>
      </c>
      <c r="N224" s="17">
        <f t="shared" si="149"/>
        <v>1.3062135370443559</v>
      </c>
      <c r="O224" s="17">
        <f t="shared" si="149"/>
        <v>1.307530215738459</v>
      </c>
      <c r="P224" s="17">
        <f t="shared" si="149"/>
        <v>1.3124323672183371</v>
      </c>
      <c r="Q224" s="17">
        <f t="shared" si="149"/>
        <v>1.3143227001520579</v>
      </c>
    </row>
    <row r="225" spans="1:17">
      <c r="A225" s="9">
        <v>11</v>
      </c>
      <c r="B225" s="15" t="s">
        <v>185</v>
      </c>
      <c r="C225" s="17">
        <f t="shared" ref="C225:H225" si="151">C240/C241*1000</f>
        <v>6.3006300630063006</v>
      </c>
      <c r="D225" s="17">
        <f t="shared" si="151"/>
        <v>4.5892611289582383</v>
      </c>
      <c r="E225" s="17">
        <f t="shared" si="151"/>
        <v>4.6641791044776113</v>
      </c>
      <c r="F225" s="17">
        <f t="shared" si="151"/>
        <v>4.6794571829667762</v>
      </c>
      <c r="G225" s="17">
        <f t="shared" si="151"/>
        <v>4.7370914258645191</v>
      </c>
      <c r="H225" s="17">
        <f t="shared" si="151"/>
        <v>4.7596382674916704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9"/>
        <v>1.1261946282856676</v>
      </c>
      <c r="M225" s="17">
        <f t="shared" si="149"/>
        <v>0.95184813103034538</v>
      </c>
      <c r="N225" s="17">
        <f t="shared" si="149"/>
        <v>0.96076319905030616</v>
      </c>
      <c r="O225" s="17">
        <f t="shared" si="149"/>
        <v>0.96257377703724534</v>
      </c>
      <c r="P225" s="17">
        <f t="shared" si="149"/>
        <v>0.96938144406387305</v>
      </c>
      <c r="Q225" s="17">
        <f t="shared" si="149"/>
        <v>0.97203506989742394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6</v>
      </c>
      <c r="D227" s="17">
        <v>6</v>
      </c>
      <c r="E227" s="17">
        <v>6</v>
      </c>
      <c r="F227" s="17">
        <v>6</v>
      </c>
      <c r="G227" s="17">
        <v>6</v>
      </c>
      <c r="H227" s="17">
        <v>6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3</v>
      </c>
      <c r="D228" s="17">
        <v>3</v>
      </c>
      <c r="E228" s="17">
        <v>3</v>
      </c>
      <c r="F228" s="17">
        <v>3</v>
      </c>
      <c r="G228" s="17">
        <v>3</v>
      </c>
      <c r="H228" s="17">
        <v>3</v>
      </c>
      <c r="K228" s="15" t="s">
        <v>187</v>
      </c>
      <c r="L228" s="17">
        <f t="shared" ref="L228:L233" si="152">L215</f>
        <v>0.70139011066569246</v>
      </c>
      <c r="M228" s="17">
        <f t="shared" ref="M228:M233" si="153">N215</f>
        <v>0.71596920382219631</v>
      </c>
      <c r="N228" s="17">
        <f t="shared" ref="N228:N238" si="154">P215</f>
        <v>0.72239159596503377</v>
      </c>
      <c r="O228" s="17">
        <f>Q215</f>
        <v>0.72436910132448906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K229" s="15" t="s">
        <v>190</v>
      </c>
      <c r="L229" s="17">
        <f t="shared" si="152"/>
        <v>0.53511160188504425</v>
      </c>
      <c r="M229" s="17">
        <f t="shared" si="153"/>
        <v>0.54623443035721031</v>
      </c>
      <c r="N229" s="17">
        <f t="shared" si="154"/>
        <v>0.55113426640455043</v>
      </c>
      <c r="O229" s="17">
        <f t="shared" ref="O229:O238" si="155">Q216</f>
        <v>0.55264296469462204</v>
      </c>
    </row>
    <row r="230" spans="1:17">
      <c r="A230" s="9">
        <v>4</v>
      </c>
      <c r="B230" s="10" t="s">
        <v>191</v>
      </c>
      <c r="C230" s="17">
        <v>63.8</v>
      </c>
      <c r="D230" s="17">
        <v>63.6</v>
      </c>
      <c r="E230" s="17">
        <v>63.6</v>
      </c>
      <c r="F230" s="17">
        <v>63.9</v>
      </c>
      <c r="G230" s="17">
        <v>63.9</v>
      </c>
      <c r="H230" s="17">
        <v>64</v>
      </c>
      <c r="K230" s="15" t="s">
        <v>192</v>
      </c>
      <c r="L230" s="17">
        <f t="shared" si="152"/>
        <v>8.8737830999390996E-4</v>
      </c>
      <c r="M230" s="17">
        <f t="shared" si="153"/>
        <v>8.8737830999390996E-4</v>
      </c>
      <c r="N230" s="17">
        <f t="shared" si="154"/>
        <v>8.8737830999390996E-4</v>
      </c>
      <c r="O230" s="17">
        <f t="shared" si="155"/>
        <v>8.8737830999390996E-4</v>
      </c>
    </row>
    <row r="231" spans="1:17">
      <c r="A231" s="9">
        <v>5</v>
      </c>
      <c r="B231" s="10" t="s">
        <v>193</v>
      </c>
      <c r="C231" s="17">
        <v>20</v>
      </c>
      <c r="D231" s="17">
        <v>20.8</v>
      </c>
      <c r="E231" s="17">
        <v>20.8</v>
      </c>
      <c r="F231" s="17">
        <v>20.8</v>
      </c>
      <c r="G231" s="17">
        <v>20.8</v>
      </c>
      <c r="H231" s="17">
        <v>20.8</v>
      </c>
      <c r="K231" s="15" t="s">
        <v>194</v>
      </c>
      <c r="L231" s="17">
        <f t="shared" si="152"/>
        <v>0.97506976316829641</v>
      </c>
      <c r="M231" s="17">
        <f t="shared" si="153"/>
        <v>0.99354002473192982</v>
      </c>
      <c r="N231" s="17">
        <f t="shared" si="154"/>
        <v>1.0051487098522962</v>
      </c>
      <c r="O231" s="17">
        <f t="shared" si="155"/>
        <v>1.0087638852979901</v>
      </c>
    </row>
    <row r="232" spans="1:17">
      <c r="A232" s="9">
        <v>6</v>
      </c>
      <c r="B232" s="10" t="s">
        <v>195</v>
      </c>
      <c r="C232" s="17">
        <v>11130</v>
      </c>
      <c r="D232" s="17">
        <v>10720</v>
      </c>
      <c r="E232" s="17">
        <v>11668</v>
      </c>
      <c r="F232" s="17">
        <v>13901</v>
      </c>
      <c r="G232" s="17">
        <v>14591.4</v>
      </c>
      <c r="H232" s="17">
        <v>15705.4</v>
      </c>
      <c r="K232" s="15" t="s">
        <v>196</v>
      </c>
      <c r="L232" s="17">
        <f t="shared" si="152"/>
        <v>1.0661133910154303</v>
      </c>
      <c r="M232" s="17">
        <f t="shared" si="153"/>
        <v>1.1062454915694317</v>
      </c>
      <c r="N232" s="17">
        <f t="shared" si="154"/>
        <v>1.1143586244343837</v>
      </c>
      <c r="O232" s="17">
        <f t="shared" si="155"/>
        <v>1.1168288768423829</v>
      </c>
    </row>
    <row r="233" spans="1:17">
      <c r="A233" s="9">
        <v>7</v>
      </c>
      <c r="B233" s="10" t="s">
        <v>197</v>
      </c>
      <c r="C233" s="17">
        <v>10468</v>
      </c>
      <c r="D233" s="17">
        <v>10451</v>
      </c>
      <c r="E233" s="17">
        <v>11467</v>
      </c>
      <c r="F233" s="17">
        <v>13056</v>
      </c>
      <c r="G233" s="17">
        <v>14803.6</v>
      </c>
      <c r="H233" s="17">
        <v>17707.599999999999</v>
      </c>
      <c r="K233" s="15" t="s">
        <v>198</v>
      </c>
      <c r="L233" s="17">
        <f t="shared" si="152"/>
        <v>1.262488192083169</v>
      </c>
      <c r="M233" s="17">
        <f t="shared" si="153"/>
        <v>1.0928298014768254</v>
      </c>
      <c r="N233" s="17">
        <f t="shared" si="154"/>
        <v>0.92752586385601266</v>
      </c>
      <c r="O233" s="17">
        <f t="shared" si="155"/>
        <v>0.42794802414771321</v>
      </c>
    </row>
    <row r="234" spans="1:17">
      <c r="A234" s="9">
        <v>8</v>
      </c>
      <c r="B234" s="10" t="s">
        <v>199</v>
      </c>
      <c r="C234" s="17"/>
      <c r="D234" s="17"/>
      <c r="E234" s="17">
        <v>36</v>
      </c>
      <c r="F234" s="17">
        <v>40</v>
      </c>
      <c r="G234" s="17">
        <v>33</v>
      </c>
      <c r="H234" s="17">
        <v>55</v>
      </c>
      <c r="K234" s="15" t="s">
        <v>200</v>
      </c>
      <c r="L234" s="17">
        <f>N221</f>
        <v>0.47105726207921517</v>
      </c>
      <c r="M234" s="17">
        <f>O221</f>
        <v>0.32796784065348483</v>
      </c>
      <c r="N234" s="17">
        <f t="shared" si="154"/>
        <v>0.46676437126999992</v>
      </c>
      <c r="O234" s="17">
        <f t="shared" si="155"/>
        <v>0.25315172761653959</v>
      </c>
    </row>
    <row r="235" spans="1:17">
      <c r="A235" s="9">
        <v>9</v>
      </c>
      <c r="B235" s="10" t="s">
        <v>201</v>
      </c>
      <c r="C235" s="17"/>
      <c r="D235" s="17"/>
      <c r="E235" s="17">
        <v>17</v>
      </c>
      <c r="F235" s="17">
        <v>8</v>
      </c>
      <c r="G235" s="17">
        <v>14</v>
      </c>
      <c r="H235" s="17">
        <v>12</v>
      </c>
      <c r="K235" s="15" t="s">
        <v>202</v>
      </c>
      <c r="L235" s="17">
        <f>L222</f>
        <v>0.54422073117058523</v>
      </c>
      <c r="M235" s="17">
        <f>N222</f>
        <v>1.1592453719842362</v>
      </c>
      <c r="N235" s="17">
        <f t="shared" si="154"/>
        <v>1.0994966694493897</v>
      </c>
      <c r="O235" s="17">
        <f t="shared" si="155"/>
        <v>0.62753532777367582</v>
      </c>
    </row>
    <row r="236" spans="1:17">
      <c r="A236" s="9">
        <v>10</v>
      </c>
      <c r="B236" s="10" t="s">
        <v>203</v>
      </c>
      <c r="C236" s="17">
        <v>45</v>
      </c>
      <c r="D236" s="17">
        <v>64</v>
      </c>
      <c r="E236" s="17">
        <v>69</v>
      </c>
      <c r="F236" s="17">
        <v>66</v>
      </c>
      <c r="G236" s="17">
        <v>64</v>
      </c>
      <c r="H236" s="17">
        <v>33</v>
      </c>
      <c r="K236" s="15" t="s">
        <v>204</v>
      </c>
      <c r="L236" s="17">
        <f>L223</f>
        <v>1.2116025788162494</v>
      </c>
      <c r="M236" s="17">
        <f>N223</f>
        <v>1.2280354508046205</v>
      </c>
      <c r="N236" s="17">
        <f t="shared" si="154"/>
        <v>1.23505473977527</v>
      </c>
      <c r="O236" s="17">
        <f t="shared" si="155"/>
        <v>1.2371897076535894</v>
      </c>
    </row>
    <row r="237" spans="1:17">
      <c r="A237" s="9">
        <v>11</v>
      </c>
      <c r="B237" s="10" t="s">
        <v>205</v>
      </c>
      <c r="C237" s="17">
        <v>60</v>
      </c>
      <c r="D237" s="17">
        <v>72</v>
      </c>
      <c r="E237" s="17">
        <v>57</v>
      </c>
      <c r="F237" s="17">
        <v>60</v>
      </c>
      <c r="G237" s="17">
        <v>55</v>
      </c>
      <c r="H237" s="17">
        <v>43</v>
      </c>
      <c r="K237" s="15" t="s">
        <v>206</v>
      </c>
      <c r="L237" s="17">
        <f>L224</f>
        <v>1.2916313703566489</v>
      </c>
      <c r="M237" s="17">
        <f>N224</f>
        <v>1.3062135370443559</v>
      </c>
      <c r="N237" s="17">
        <f t="shared" si="154"/>
        <v>1.3124323672183371</v>
      </c>
      <c r="O237" s="17">
        <f t="shared" si="155"/>
        <v>1.3143227001520579</v>
      </c>
    </row>
    <row r="238" spans="1:17">
      <c r="A238" s="9">
        <v>12</v>
      </c>
      <c r="B238" s="10" t="s">
        <v>207</v>
      </c>
      <c r="C238" s="17">
        <v>5</v>
      </c>
      <c r="D238" s="17">
        <v>5</v>
      </c>
      <c r="E238" s="17">
        <v>5</v>
      </c>
      <c r="F238" s="17">
        <v>5</v>
      </c>
      <c r="G238" s="17">
        <v>5</v>
      </c>
      <c r="H238" s="17">
        <v>5</v>
      </c>
      <c r="K238" s="15" t="s">
        <v>208</v>
      </c>
      <c r="L238" s="17">
        <f>L225</f>
        <v>1.1261946282856676</v>
      </c>
      <c r="M238" s="17">
        <f>N225</f>
        <v>0.96076319905030616</v>
      </c>
      <c r="N238" s="17">
        <f t="shared" si="154"/>
        <v>0.96938144406387305</v>
      </c>
      <c r="O238" s="17">
        <f t="shared" si="155"/>
        <v>0.97203506989742394</v>
      </c>
    </row>
    <row r="239" spans="1:17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</row>
    <row r="240" spans="1:17">
      <c r="A240" s="9">
        <v>14</v>
      </c>
      <c r="B240" s="10" t="s">
        <v>211</v>
      </c>
      <c r="C240" s="17">
        <v>14</v>
      </c>
      <c r="D240" s="17">
        <v>10</v>
      </c>
      <c r="E240" s="17">
        <v>10</v>
      </c>
      <c r="F240" s="17">
        <v>10</v>
      </c>
      <c r="G240" s="21">
        <v>10</v>
      </c>
      <c r="H240" s="21">
        <v>10</v>
      </c>
    </row>
    <row r="241" spans="1:17">
      <c r="A241" s="9">
        <v>15</v>
      </c>
      <c r="B241" s="10" t="s">
        <v>213</v>
      </c>
      <c r="C241" s="17">
        <v>2222</v>
      </c>
      <c r="D241" s="17">
        <v>2179</v>
      </c>
      <c r="E241" s="17">
        <v>2144</v>
      </c>
      <c r="F241" s="17">
        <v>2137</v>
      </c>
      <c r="G241" s="17">
        <v>2111</v>
      </c>
      <c r="H241" s="17">
        <v>2101</v>
      </c>
    </row>
    <row r="243" spans="1:17" ht="16">
      <c r="A243" s="20" t="s">
        <v>432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6">C257/C271*1000</f>
        <v>2.7487630566245187</v>
      </c>
      <c r="D245" s="17">
        <f t="shared" si="156"/>
        <v>1.6825574873808187</v>
      </c>
      <c r="E245" s="17">
        <f t="shared" si="156"/>
        <v>1.6997167138810199</v>
      </c>
      <c r="F245" s="17">
        <f t="shared" si="156"/>
        <v>1.7564402810304449</v>
      </c>
      <c r="G245" s="17">
        <f t="shared" si="156"/>
        <v>1.7942583732057418</v>
      </c>
      <c r="H245" s="17">
        <f t="shared" si="156"/>
        <v>1.8203883495145632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7">IF(C245/$I245&gt;1,2^((1-$I245/C245)/LN(10/3)),2^(-LOG($I245/C245,10/3)))</f>
        <v>0.70861442830727495</v>
      </c>
      <c r="M245" s="17">
        <f t="shared" si="157"/>
        <v>0.53417797164272396</v>
      </c>
      <c r="N245" s="17">
        <f t="shared" si="157"/>
        <v>0.53730755467070346</v>
      </c>
      <c r="O245" s="17">
        <f t="shared" si="157"/>
        <v>0.54755890823605435</v>
      </c>
      <c r="P245" s="17">
        <f t="shared" si="157"/>
        <v>0.55431565624054602</v>
      </c>
      <c r="Q245" s="17">
        <f t="shared" si="157"/>
        <v>0.55894890249152207</v>
      </c>
    </row>
    <row r="246" spans="1:17">
      <c r="A246" s="9">
        <v>2</v>
      </c>
      <c r="B246" s="15" t="s">
        <v>176</v>
      </c>
      <c r="C246" s="17">
        <f t="shared" ref="C246:H246" si="158">C258/C271*1000</f>
        <v>2.1990104452996153</v>
      </c>
      <c r="D246" s="17">
        <f t="shared" si="158"/>
        <v>2.2434099831744252</v>
      </c>
      <c r="E246" s="17">
        <f t="shared" si="158"/>
        <v>2.2662889518413598</v>
      </c>
      <c r="F246" s="17">
        <f t="shared" si="158"/>
        <v>2.3419203747072599</v>
      </c>
      <c r="G246" s="17">
        <f t="shared" si="158"/>
        <v>2.3923444976076556</v>
      </c>
      <c r="H246" s="17">
        <f t="shared" si="158"/>
        <v>2.4271844660194173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7"/>
        <v>0.70861442830727506</v>
      </c>
      <c r="M246" s="17">
        <f t="shared" si="157"/>
        <v>0.7168164973547102</v>
      </c>
      <c r="N246" s="17">
        <f t="shared" si="157"/>
        <v>0.72101610284835882</v>
      </c>
      <c r="O246" s="17">
        <f t="shared" si="157"/>
        <v>0.73477245325206741</v>
      </c>
      <c r="P246" s="17">
        <f t="shared" si="157"/>
        <v>0.74383937232249187</v>
      </c>
      <c r="Q246" s="17">
        <f t="shared" si="157"/>
        <v>0.7500567521571434</v>
      </c>
    </row>
    <row r="247" spans="1:17">
      <c r="A247" s="9">
        <v>3</v>
      </c>
      <c r="B247" s="15" t="s">
        <v>177</v>
      </c>
      <c r="C247" s="17">
        <f t="shared" ref="C247:H247" si="159">C259/C271*1000+0.00001</f>
        <v>1.0000000000000001E-5</v>
      </c>
      <c r="D247" s="17">
        <f t="shared" si="159"/>
        <v>1.0000000000000001E-5</v>
      </c>
      <c r="E247" s="17">
        <f t="shared" si="159"/>
        <v>1.0000000000000001E-5</v>
      </c>
      <c r="F247" s="17">
        <f t="shared" si="159"/>
        <v>1.0000000000000001E-5</v>
      </c>
      <c r="G247" s="17">
        <f t="shared" si="159"/>
        <v>1.0000000000000001E-5</v>
      </c>
      <c r="H247" s="17">
        <f t="shared" si="159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7"/>
        <v>8.8737830999390996E-4</v>
      </c>
      <c r="M247" s="17">
        <f t="shared" si="157"/>
        <v>8.8737830999390996E-4</v>
      </c>
      <c r="N247" s="17">
        <f t="shared" si="157"/>
        <v>8.8737830999390996E-4</v>
      </c>
      <c r="O247" s="17">
        <f t="shared" si="157"/>
        <v>8.8737830999390996E-4</v>
      </c>
      <c r="P247" s="17">
        <f t="shared" si="157"/>
        <v>8.8737830999390996E-4</v>
      </c>
      <c r="Q247" s="17">
        <f t="shared" si="157"/>
        <v>8.8737830999390996E-4</v>
      </c>
    </row>
    <row r="248" spans="1:17">
      <c r="A248" s="9">
        <v>4</v>
      </c>
      <c r="B248" s="15" t="s">
        <v>178</v>
      </c>
      <c r="C248" s="17">
        <f t="shared" ref="C248:H248" si="160">C260/C271*1000</f>
        <v>22.539857064321055</v>
      </c>
      <c r="D248" s="17">
        <f t="shared" si="160"/>
        <v>27.425687044307345</v>
      </c>
      <c r="E248" s="17">
        <f t="shared" si="160"/>
        <v>27.705382436260621</v>
      </c>
      <c r="F248" s="17">
        <f t="shared" si="160"/>
        <v>24.063231850117095</v>
      </c>
      <c r="G248" s="17">
        <f t="shared" si="160"/>
        <v>24.581339712918663</v>
      </c>
      <c r="H248" s="17">
        <f t="shared" si="160"/>
        <v>24.939320388349518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7"/>
        <v>0.84822918007932546</v>
      </c>
      <c r="M248" s="17">
        <f t="shared" si="157"/>
        <v>0.94965952194254555</v>
      </c>
      <c r="N248" s="17">
        <f t="shared" si="157"/>
        <v>0.95522328248679012</v>
      </c>
      <c r="O248" s="17">
        <f t="shared" si="157"/>
        <v>0.88077539133938698</v>
      </c>
      <c r="P248" s="17">
        <f t="shared" si="157"/>
        <v>0.89164395228931148</v>
      </c>
      <c r="Q248" s="17">
        <f t="shared" si="157"/>
        <v>0.8990967563958534</v>
      </c>
    </row>
    <row r="249" spans="1:17">
      <c r="A249" s="9">
        <v>5</v>
      </c>
      <c r="B249" s="15" t="s">
        <v>179</v>
      </c>
      <c r="C249" s="17">
        <f t="shared" ref="C249:H249" si="161">C261/C271*1000</f>
        <v>7.9164376030786148</v>
      </c>
      <c r="D249" s="17">
        <f t="shared" si="161"/>
        <v>8.07627593942793</v>
      </c>
      <c r="E249" s="17">
        <f t="shared" si="161"/>
        <v>8.1586402266288953</v>
      </c>
      <c r="F249" s="17">
        <f t="shared" si="161"/>
        <v>8.4309133489461363</v>
      </c>
      <c r="G249" s="17">
        <f t="shared" si="161"/>
        <v>10.76555023923445</v>
      </c>
      <c r="H249" s="17">
        <f t="shared" si="161"/>
        <v>10.922330097087379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7"/>
        <v>0.99397307538644153</v>
      </c>
      <c r="M249" s="17">
        <f t="shared" si="157"/>
        <v>1.0054521329194837</v>
      </c>
      <c r="N249" s="17">
        <f t="shared" si="157"/>
        <v>1.0112573830419944</v>
      </c>
      <c r="O249" s="17">
        <f t="shared" si="157"/>
        <v>1.0298627256412045</v>
      </c>
      <c r="P249" s="17">
        <f t="shared" si="157"/>
        <v>1.159391395755244</v>
      </c>
      <c r="Q249" s="17">
        <f t="shared" si="157"/>
        <v>1.1665330983271096</v>
      </c>
    </row>
    <row r="250" spans="1:17">
      <c r="A250" s="9">
        <v>6</v>
      </c>
      <c r="B250" s="15" t="s">
        <v>180</v>
      </c>
      <c r="C250" s="17">
        <f t="shared" ref="C250:H250" si="162">(C262-C263)/C262*100</f>
        <v>2.721624223330708</v>
      </c>
      <c r="D250" s="17">
        <f t="shared" si="162"/>
        <v>-5.2981305927172855</v>
      </c>
      <c r="E250" s="17">
        <f t="shared" si="162"/>
        <v>12.334656084656084</v>
      </c>
      <c r="F250" s="17">
        <f t="shared" si="162"/>
        <v>-3.9719764887490348</v>
      </c>
      <c r="G250" s="17">
        <f t="shared" si="162"/>
        <v>-2.063983488132095E-2</v>
      </c>
      <c r="H250" s="17">
        <f t="shared" si="162"/>
        <v>-3.9252963542831578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63">(ATAN((C250+2.4)/10)+3.1415/2)/3.1415*1.75</f>
        <v>1.1386726852774911</v>
      </c>
      <c r="M250" s="17">
        <f t="shared" si="163"/>
        <v>0.71786210225641434</v>
      </c>
      <c r="N250" s="17">
        <f t="shared" si="163"/>
        <v>1.4178694729899279</v>
      </c>
      <c r="O250" s="17">
        <f t="shared" si="163"/>
        <v>0.78814247128219639</v>
      </c>
      <c r="P250" s="17">
        <f t="shared" si="163"/>
        <v>1.0051247390321356</v>
      </c>
      <c r="Q250" s="17">
        <f t="shared" si="163"/>
        <v>0.79068192174500773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-19.263456090651559</v>
      </c>
      <c r="F251" s="17">
        <f>(F265-F264)/F271*1000</f>
        <v>-18.735362997658079</v>
      </c>
      <c r="G251" s="17">
        <f>(G265-G264)/G271*1000</f>
        <v>-12.559808612440191</v>
      </c>
      <c r="H251" s="17">
        <f>(H265-H264)/H271*1000</f>
        <v>-18.203883495145629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4">(ATAN(E251/10)+3.1415/2)/3.1415*1.75</f>
        <v>0.26670755763395032</v>
      </c>
      <c r="O251" s="17">
        <f t="shared" si="164"/>
        <v>0.27308987462840817</v>
      </c>
      <c r="P251" s="17">
        <f t="shared" si="164"/>
        <v>0.37454813800908709</v>
      </c>
      <c r="Q251" s="17">
        <f t="shared" si="164"/>
        <v>0.27980219058285888</v>
      </c>
    </row>
    <row r="252" spans="1:17">
      <c r="A252" s="9">
        <v>8</v>
      </c>
      <c r="B252" s="15" t="s">
        <v>182</v>
      </c>
      <c r="C252" s="17">
        <f t="shared" ref="C252:H252" si="165">(C266-C267)/C271*1000</f>
        <v>-5.4975261132490374</v>
      </c>
      <c r="D252" s="17">
        <f t="shared" si="165"/>
        <v>11.217049915872126</v>
      </c>
      <c r="E252" s="17">
        <f t="shared" si="165"/>
        <v>-13.031161473087819</v>
      </c>
      <c r="F252" s="17">
        <f t="shared" si="165"/>
        <v>-2.3419203747072599</v>
      </c>
      <c r="G252" s="17">
        <f t="shared" si="165"/>
        <v>-1.7942583732057418</v>
      </c>
      <c r="H252" s="17">
        <f t="shared" si="165"/>
        <v>-10.315533980582526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0.59499261487007193</v>
      </c>
      <c r="M252" s="17">
        <f>(ATAN(D252/10)+3.1415/2)/3.1415*1.75</f>
        <v>1.3444318626671929</v>
      </c>
      <c r="N252" s="17">
        <f t="shared" si="164"/>
        <v>0.36459082917905139</v>
      </c>
      <c r="O252" s="17">
        <f t="shared" si="164"/>
        <v>0.74685078676231265</v>
      </c>
      <c r="P252" s="17">
        <f t="shared" si="164"/>
        <v>0.77610160967001351</v>
      </c>
      <c r="Q252" s="17">
        <f t="shared" si="164"/>
        <v>0.42883574506588606</v>
      </c>
    </row>
    <row r="253" spans="1:17">
      <c r="A253" s="9">
        <v>9</v>
      </c>
      <c r="B253" s="15" t="s">
        <v>183</v>
      </c>
      <c r="C253" s="17">
        <f t="shared" ref="C253:H253" si="166">C268/C271*1000</f>
        <v>2.7487630566245187</v>
      </c>
      <c r="D253" s="17">
        <f t="shared" si="166"/>
        <v>2.8042624789680315</v>
      </c>
      <c r="E253" s="17">
        <f t="shared" si="166"/>
        <v>2.8328611898017</v>
      </c>
      <c r="F253" s="17">
        <f t="shared" si="166"/>
        <v>2.9274004683840751</v>
      </c>
      <c r="G253" s="17">
        <f t="shared" si="166"/>
        <v>2.9904306220095696</v>
      </c>
      <c r="H253" s="17">
        <f t="shared" si="166"/>
        <v>3.0339805825242716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7">IF(C253/$I253&gt;1,2^((1-$I253/C253)/LN(10/3)),2^(-LOG($I253/C253,10/3)))</f>
        <v>1.2989393809766712</v>
      </c>
      <c r="M253" s="17">
        <f t="shared" si="167"/>
        <v>1.3070410087899107</v>
      </c>
      <c r="N253" s="17">
        <f t="shared" si="167"/>
        <v>1.3111107520735648</v>
      </c>
      <c r="O253" s="17">
        <f t="shared" si="167"/>
        <v>1.3240820605741661</v>
      </c>
      <c r="P253" s="17">
        <f t="shared" si="167"/>
        <v>1.3323405060459581</v>
      </c>
      <c r="Q253" s="17">
        <f t="shared" si="167"/>
        <v>1.3378747325886262</v>
      </c>
    </row>
    <row r="254" spans="1:17">
      <c r="A254" s="9">
        <v>10</v>
      </c>
      <c r="B254" s="15" t="s">
        <v>184</v>
      </c>
      <c r="C254" s="17">
        <f t="shared" ref="C254:H254" si="168">C269/C271*100</f>
        <v>5.4975261132490384E-2</v>
      </c>
      <c r="D254" s="17">
        <f t="shared" si="168"/>
        <v>5.6085249579360626E-2</v>
      </c>
      <c r="E254" s="17">
        <f t="shared" si="168"/>
        <v>5.6657223796033988E-2</v>
      </c>
      <c r="F254" s="17">
        <f t="shared" si="168"/>
        <v>5.8548009367681501E-2</v>
      </c>
      <c r="G254" s="17">
        <f t="shared" si="168"/>
        <v>5.9808612440191387E-2</v>
      </c>
      <c r="H254" s="17">
        <f t="shared" si="168"/>
        <v>6.0679611650485431E-2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7"/>
        <v>1.0534835675124783</v>
      </c>
      <c r="M254" s="17">
        <f t="shared" si="167"/>
        <v>1.0644574744567521</v>
      </c>
      <c r="N254" s="17">
        <f t="shared" si="167"/>
        <v>1.0699872210868158</v>
      </c>
      <c r="O254" s="17">
        <f t="shared" si="167"/>
        <v>1.0876883123851642</v>
      </c>
      <c r="P254" s="17">
        <f t="shared" si="167"/>
        <v>1.0990185226443265</v>
      </c>
      <c r="Q254" s="17">
        <f t="shared" si="167"/>
        <v>1.1066374895838362</v>
      </c>
    </row>
    <row r="255" spans="1:17">
      <c r="A255" s="9">
        <v>11</v>
      </c>
      <c r="B255" s="15" t="s">
        <v>185</v>
      </c>
      <c r="C255" s="17">
        <f t="shared" ref="C255:H255" si="169">C270/C271*1000</f>
        <v>5.4975261132490374</v>
      </c>
      <c r="D255" s="17">
        <f t="shared" si="169"/>
        <v>6.7302299495232747</v>
      </c>
      <c r="E255" s="17">
        <f t="shared" si="169"/>
        <v>6.7988668555240794</v>
      </c>
      <c r="F255" s="17">
        <f t="shared" si="169"/>
        <v>7.0257611241217797</v>
      </c>
      <c r="G255" s="17">
        <f t="shared" si="169"/>
        <v>7.1770334928229671</v>
      </c>
      <c r="H255" s="17">
        <f t="shared" si="169"/>
        <v>7.2815533980582527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7"/>
        <v>1.0534835675124783</v>
      </c>
      <c r="M255" s="17">
        <f t="shared" si="167"/>
        <v>1.1595211909770622</v>
      </c>
      <c r="N255" s="17">
        <f t="shared" si="167"/>
        <v>1.1645386829850035</v>
      </c>
      <c r="O255" s="17">
        <f t="shared" si="167"/>
        <v>1.180571093080921</v>
      </c>
      <c r="P255" s="17">
        <f t="shared" si="167"/>
        <v>1.1908103576990943</v>
      </c>
      <c r="Q255" s="17">
        <f t="shared" si="167"/>
        <v>1.1976858237193879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5</v>
      </c>
      <c r="D257" s="17">
        <v>3</v>
      </c>
      <c r="E257" s="17">
        <v>3</v>
      </c>
      <c r="F257" s="17">
        <v>3</v>
      </c>
      <c r="G257" s="17">
        <v>3</v>
      </c>
      <c r="H257" s="17">
        <v>3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4</v>
      </c>
      <c r="D258" s="17">
        <v>4</v>
      </c>
      <c r="E258" s="17">
        <v>4</v>
      </c>
      <c r="F258" s="17">
        <v>4</v>
      </c>
      <c r="G258" s="17">
        <v>4</v>
      </c>
      <c r="H258" s="17">
        <v>4</v>
      </c>
      <c r="K258" s="15" t="s">
        <v>187</v>
      </c>
      <c r="L258" s="17">
        <f>L245</f>
        <v>0.70861442830727495</v>
      </c>
      <c r="M258" s="17">
        <f>N245</f>
        <v>0.53730755467070346</v>
      </c>
      <c r="N258" s="17">
        <f>P245</f>
        <v>0.55431565624054602</v>
      </c>
      <c r="O258" s="17">
        <f>Q245</f>
        <v>0.55894890249152207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ref="L259:L268" si="170">L246</f>
        <v>0.70861442830727506</v>
      </c>
      <c r="M259" s="17">
        <f t="shared" ref="M259:M268" si="171">N246</f>
        <v>0.72101610284835882</v>
      </c>
      <c r="N259" s="17">
        <f t="shared" ref="N259:N268" si="172">P246</f>
        <v>0.74383937232249187</v>
      </c>
      <c r="O259" s="17">
        <f t="shared" ref="O259:O268" si="173">Q246</f>
        <v>0.7500567521571434</v>
      </c>
    </row>
    <row r="260" spans="1:15">
      <c r="A260" s="9">
        <v>4</v>
      </c>
      <c r="B260" s="10" t="s">
        <v>191</v>
      </c>
      <c r="C260" s="17">
        <v>41</v>
      </c>
      <c r="D260" s="17">
        <v>48.9</v>
      </c>
      <c r="E260" s="17">
        <v>48.9</v>
      </c>
      <c r="F260" s="17">
        <v>41.1</v>
      </c>
      <c r="G260" s="17">
        <v>41.1</v>
      </c>
      <c r="H260" s="17">
        <v>41.1</v>
      </c>
      <c r="K260" s="15" t="s">
        <v>192</v>
      </c>
      <c r="L260" s="17">
        <f t="shared" si="170"/>
        <v>8.8737830999390996E-4</v>
      </c>
      <c r="M260" s="17">
        <f t="shared" si="171"/>
        <v>8.8737830999390996E-4</v>
      </c>
      <c r="N260" s="17">
        <f t="shared" si="172"/>
        <v>8.8737830999390996E-4</v>
      </c>
      <c r="O260" s="17">
        <f t="shared" si="173"/>
        <v>8.8737830999390996E-4</v>
      </c>
    </row>
    <row r="261" spans="1:15">
      <c r="A261" s="9">
        <v>5</v>
      </c>
      <c r="B261" s="10" t="s">
        <v>193</v>
      </c>
      <c r="C261" s="17">
        <v>14.4</v>
      </c>
      <c r="D261" s="17">
        <v>14.4</v>
      </c>
      <c r="E261" s="17">
        <v>14.4</v>
      </c>
      <c r="F261" s="17">
        <v>14.4</v>
      </c>
      <c r="G261" s="17">
        <v>18</v>
      </c>
      <c r="H261" s="17">
        <v>18</v>
      </c>
      <c r="K261" s="15" t="s">
        <v>194</v>
      </c>
      <c r="L261" s="17">
        <f t="shared" si="170"/>
        <v>0.84822918007932546</v>
      </c>
      <c r="M261" s="17">
        <f t="shared" si="171"/>
        <v>0.95522328248679012</v>
      </c>
      <c r="N261" s="17">
        <f t="shared" si="172"/>
        <v>0.89164395228931148</v>
      </c>
      <c r="O261" s="17">
        <f t="shared" si="173"/>
        <v>0.8990967563958534</v>
      </c>
    </row>
    <row r="262" spans="1:15">
      <c r="A262" s="9">
        <v>6</v>
      </c>
      <c r="B262" s="10" t="s">
        <v>195</v>
      </c>
      <c r="C262" s="17">
        <v>11427</v>
      </c>
      <c r="D262" s="17">
        <v>11287</v>
      </c>
      <c r="E262" s="17">
        <v>12096</v>
      </c>
      <c r="F262" s="17">
        <v>16843</v>
      </c>
      <c r="G262" s="17">
        <v>19380</v>
      </c>
      <c r="H262" s="17">
        <v>17884</v>
      </c>
      <c r="K262" s="15" t="s">
        <v>196</v>
      </c>
      <c r="L262" s="17">
        <f t="shared" si="170"/>
        <v>0.99397307538644153</v>
      </c>
      <c r="M262" s="17">
        <f t="shared" si="171"/>
        <v>1.0112573830419944</v>
      </c>
      <c r="N262" s="17">
        <f t="shared" si="172"/>
        <v>1.159391395755244</v>
      </c>
      <c r="O262" s="17">
        <f t="shared" si="173"/>
        <v>1.1665330983271096</v>
      </c>
    </row>
    <row r="263" spans="1:15">
      <c r="A263" s="9">
        <v>7</v>
      </c>
      <c r="B263" s="10" t="s">
        <v>197</v>
      </c>
      <c r="C263" s="17">
        <v>11116</v>
      </c>
      <c r="D263" s="17">
        <v>11885</v>
      </c>
      <c r="E263" s="17">
        <v>10604</v>
      </c>
      <c r="F263" s="17">
        <v>17512</v>
      </c>
      <c r="G263" s="17">
        <v>19384</v>
      </c>
      <c r="H263" s="17">
        <v>18586</v>
      </c>
      <c r="K263" s="15" t="s">
        <v>198</v>
      </c>
      <c r="L263" s="17">
        <f t="shared" si="170"/>
        <v>1.1386726852774911</v>
      </c>
      <c r="M263" s="17">
        <f t="shared" si="171"/>
        <v>1.4178694729899279</v>
      </c>
      <c r="N263" s="17">
        <f t="shared" si="172"/>
        <v>1.0051247390321356</v>
      </c>
      <c r="O263" s="17">
        <f t="shared" si="173"/>
        <v>0.79068192174500773</v>
      </c>
    </row>
    <row r="264" spans="1:15">
      <c r="A264" s="9">
        <v>8</v>
      </c>
      <c r="B264" s="10" t="s">
        <v>199</v>
      </c>
      <c r="C264" s="17"/>
      <c r="D264" s="17"/>
      <c r="E264" s="17">
        <v>38</v>
      </c>
      <c r="F264" s="17">
        <v>41</v>
      </c>
      <c r="G264" s="17">
        <v>29</v>
      </c>
      <c r="H264" s="17">
        <v>36</v>
      </c>
      <c r="K264" s="15" t="s">
        <v>200</v>
      </c>
      <c r="L264" s="17">
        <f>N251</f>
        <v>0.26670755763395032</v>
      </c>
      <c r="M264" s="17">
        <f>O251</f>
        <v>0.27308987462840817</v>
      </c>
      <c r="N264" s="17">
        <f t="shared" si="172"/>
        <v>0.37454813800908709</v>
      </c>
      <c r="O264" s="17">
        <f t="shared" si="173"/>
        <v>0.27980219058285888</v>
      </c>
    </row>
    <row r="265" spans="1:15">
      <c r="A265" s="9">
        <v>9</v>
      </c>
      <c r="B265" s="10" t="s">
        <v>201</v>
      </c>
      <c r="C265" s="17"/>
      <c r="D265" s="17"/>
      <c r="E265" s="17">
        <v>4</v>
      </c>
      <c r="F265" s="17">
        <v>9</v>
      </c>
      <c r="G265" s="17">
        <v>8</v>
      </c>
      <c r="H265" s="17">
        <v>6</v>
      </c>
      <c r="K265" s="15" t="s">
        <v>202</v>
      </c>
      <c r="L265" s="17">
        <f t="shared" si="170"/>
        <v>0.59499261487007193</v>
      </c>
      <c r="M265" s="17">
        <f t="shared" si="171"/>
        <v>0.36459082917905139</v>
      </c>
      <c r="N265" s="17">
        <f t="shared" si="172"/>
        <v>0.77610160967001351</v>
      </c>
      <c r="O265" s="17">
        <f t="shared" si="173"/>
        <v>0.42883574506588606</v>
      </c>
    </row>
    <row r="266" spans="1:15">
      <c r="A266" s="9">
        <v>10</v>
      </c>
      <c r="B266" s="10" t="s">
        <v>203</v>
      </c>
      <c r="C266" s="17">
        <v>38</v>
      </c>
      <c r="D266" s="17">
        <v>73</v>
      </c>
      <c r="E266" s="17">
        <v>43</v>
      </c>
      <c r="F266" s="17">
        <v>59</v>
      </c>
      <c r="G266" s="17">
        <v>47</v>
      </c>
      <c r="H266" s="17">
        <v>31</v>
      </c>
      <c r="K266" s="15" t="s">
        <v>204</v>
      </c>
      <c r="L266" s="17">
        <f t="shared" si="170"/>
        <v>1.2989393809766712</v>
      </c>
      <c r="M266" s="17">
        <f t="shared" si="171"/>
        <v>1.3111107520735648</v>
      </c>
      <c r="N266" s="17">
        <f t="shared" si="172"/>
        <v>1.3323405060459581</v>
      </c>
      <c r="O266" s="17">
        <f t="shared" si="173"/>
        <v>1.3378747325886262</v>
      </c>
    </row>
    <row r="267" spans="1:15">
      <c r="A267" s="9">
        <v>11</v>
      </c>
      <c r="B267" s="10" t="s">
        <v>205</v>
      </c>
      <c r="C267" s="17">
        <v>48</v>
      </c>
      <c r="D267" s="17">
        <v>53</v>
      </c>
      <c r="E267" s="17">
        <v>66</v>
      </c>
      <c r="F267" s="17">
        <v>63</v>
      </c>
      <c r="G267" s="17">
        <v>50</v>
      </c>
      <c r="H267" s="17">
        <v>48</v>
      </c>
      <c r="K267" s="15" t="s">
        <v>206</v>
      </c>
      <c r="L267" s="17">
        <f t="shared" si="170"/>
        <v>1.0534835675124783</v>
      </c>
      <c r="M267" s="17">
        <f t="shared" si="171"/>
        <v>1.0699872210868158</v>
      </c>
      <c r="N267" s="17">
        <f t="shared" si="172"/>
        <v>1.0990185226443265</v>
      </c>
      <c r="O267" s="17">
        <f t="shared" si="173"/>
        <v>1.1066374895838362</v>
      </c>
    </row>
    <row r="268" spans="1:15">
      <c r="A268" s="9">
        <v>12</v>
      </c>
      <c r="B268" s="10" t="s">
        <v>207</v>
      </c>
      <c r="C268" s="17">
        <v>5</v>
      </c>
      <c r="D268" s="17">
        <v>5</v>
      </c>
      <c r="E268" s="17">
        <v>5</v>
      </c>
      <c r="F268" s="17">
        <v>5</v>
      </c>
      <c r="G268" s="17">
        <v>5</v>
      </c>
      <c r="H268" s="17">
        <v>5</v>
      </c>
      <c r="K268" s="15" t="s">
        <v>208</v>
      </c>
      <c r="L268" s="17">
        <f t="shared" si="170"/>
        <v>1.0534835675124783</v>
      </c>
      <c r="M268" s="17">
        <f t="shared" si="171"/>
        <v>1.1645386829850035</v>
      </c>
      <c r="N268" s="17">
        <f t="shared" si="172"/>
        <v>1.1908103576990943</v>
      </c>
      <c r="O268" s="17">
        <f t="shared" si="173"/>
        <v>1.1976858237193879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10</v>
      </c>
      <c r="D270" s="17">
        <v>12</v>
      </c>
      <c r="E270" s="17">
        <v>12</v>
      </c>
      <c r="F270" s="17">
        <v>12</v>
      </c>
      <c r="G270" s="21">
        <v>12</v>
      </c>
      <c r="H270" s="21">
        <v>12</v>
      </c>
    </row>
    <row r="271" spans="1:15">
      <c r="A271" s="9">
        <v>15</v>
      </c>
      <c r="B271" s="10" t="s">
        <v>213</v>
      </c>
      <c r="C271" s="17">
        <v>1819</v>
      </c>
      <c r="D271" s="17">
        <v>1783</v>
      </c>
      <c r="E271" s="17">
        <v>1765</v>
      </c>
      <c r="F271" s="17">
        <v>1708</v>
      </c>
      <c r="G271" s="17">
        <v>1672</v>
      </c>
      <c r="H271" s="17">
        <v>1648</v>
      </c>
    </row>
  </sheetData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301"/>
  <sheetViews>
    <sheetView topLeftCell="A280" zoomScale="70" zoomScaleNormal="70" workbookViewId="0">
      <selection activeCell="A274" sqref="A274"/>
    </sheetView>
  </sheetViews>
  <sheetFormatPr baseColWidth="10" defaultColWidth="8.83203125" defaultRowHeight="15"/>
  <cols>
    <col min="2" max="2" width="73.33203125" customWidth="1"/>
    <col min="3" max="3" width="10.5" bestFit="1" customWidth="1"/>
    <col min="11" max="11" width="73.5" customWidth="1"/>
  </cols>
  <sheetData>
    <row r="1" spans="1:17" ht="16">
      <c r="A1" s="20" t="s">
        <v>433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6.7799192503999395</v>
      </c>
      <c r="D5" s="17">
        <f t="shared" si="0"/>
        <v>6.8747915758150988</v>
      </c>
      <c r="E5" s="17">
        <f t="shared" si="0"/>
        <v>6.938690969345485</v>
      </c>
      <c r="F5" s="17">
        <f t="shared" si="0"/>
        <v>6.9886304370501717</v>
      </c>
      <c r="G5" s="17">
        <f t="shared" si="0"/>
        <v>6.8011195689136521</v>
      </c>
      <c r="H5" s="17">
        <f t="shared" si="0"/>
        <v>6.578773547517768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1.1631615716162691</v>
      </c>
      <c r="M5" s="17">
        <f t="shared" si="1"/>
        <v>1.1699967088803849</v>
      </c>
      <c r="N5" s="17">
        <f t="shared" si="1"/>
        <v>1.1745169403502429</v>
      </c>
      <c r="O5" s="17">
        <f t="shared" si="1"/>
        <v>1.1780039749438522</v>
      </c>
      <c r="P5" s="17">
        <f t="shared" si="1"/>
        <v>1.1647020077922423</v>
      </c>
      <c r="Q5" s="17">
        <f t="shared" si="1"/>
        <v>1.1481597389257732</v>
      </c>
    </row>
    <row r="6" spans="1:17">
      <c r="A6" s="9">
        <v>2</v>
      </c>
      <c r="B6" s="15" t="s">
        <v>176</v>
      </c>
      <c r="C6" s="17">
        <f t="shared" ref="C6:H6" si="2">C18/C31*1000</f>
        <v>1.9806505675325665</v>
      </c>
      <c r="D6" s="17">
        <f t="shared" si="2"/>
        <v>2.0008721750506631</v>
      </c>
      <c r="E6" s="17">
        <f t="shared" si="2"/>
        <v>2.0453603976801986</v>
      </c>
      <c r="F6" s="17">
        <f t="shared" si="2"/>
        <v>2.0600813601752375</v>
      </c>
      <c r="G6" s="17">
        <f t="shared" si="2"/>
        <v>2.1188103272384837</v>
      </c>
      <c r="H6" s="17">
        <f t="shared" si="2"/>
        <v>2.2193452931385242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0.66720803755020763</v>
      </c>
      <c r="M6" s="17">
        <f t="shared" si="1"/>
        <v>0.67112131607933345</v>
      </c>
      <c r="N6" s="17">
        <f t="shared" si="1"/>
        <v>0.67967205445164158</v>
      </c>
      <c r="O6" s="17">
        <f t="shared" si="1"/>
        <v>0.68248404086081216</v>
      </c>
      <c r="P6" s="17">
        <f t="shared" si="1"/>
        <v>0.69361852117082545</v>
      </c>
      <c r="Q6" s="17">
        <f t="shared" si="1"/>
        <v>0.71237958738966523</v>
      </c>
    </row>
    <row r="7" spans="1:17">
      <c r="A7" s="9">
        <v>3</v>
      </c>
      <c r="B7" s="15" t="s">
        <v>177</v>
      </c>
      <c r="C7" s="17">
        <f>C19/C31*1000+0.00001</f>
        <v>1.3966225796703995</v>
      </c>
      <c r="D7" s="17">
        <f>D19/D31*1000+0.00001</f>
        <v>1.5904468570915526</v>
      </c>
      <c r="E7" s="17">
        <f>E19/E31*1000+0.00001</f>
        <v>1.8252999751449879</v>
      </c>
      <c r="F7" s="17">
        <f>F19/F31*1000+0.00001</f>
        <v>1.8384370366120792</v>
      </c>
      <c r="G7" s="17">
        <f>G19/G31*1000</f>
        <v>1.8441497292631253</v>
      </c>
      <c r="H7" s="17">
        <f>H19/H31*1000</f>
        <v>2.1538217654363394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0.81323572824210033</v>
      </c>
      <c r="M7" s="17">
        <f t="shared" si="1"/>
        <v>0.87641531302184428</v>
      </c>
      <c r="N7" s="17">
        <f t="shared" si="1"/>
        <v>0.94873844029957299</v>
      </c>
      <c r="O7" s="17">
        <f t="shared" si="1"/>
        <v>0.95266360536823791</v>
      </c>
      <c r="P7" s="17">
        <f t="shared" si="1"/>
        <v>0.95436676163413603</v>
      </c>
      <c r="Q7" s="17">
        <f t="shared" si="1"/>
        <v>1.041973555012635</v>
      </c>
    </row>
    <row r="8" spans="1:17">
      <c r="A8" s="9">
        <v>4</v>
      </c>
      <c r="B8" s="15" t="s">
        <v>178</v>
      </c>
      <c r="C8" s="17">
        <f t="shared" ref="C8:H8" si="3">C20/C31*1000</f>
        <v>28.813387166400041</v>
      </c>
      <c r="D8" s="17">
        <f t="shared" si="3"/>
        <v>29.420516635456476</v>
      </c>
      <c r="E8" s="17">
        <f t="shared" si="3"/>
        <v>29.833782104391052</v>
      </c>
      <c r="F8" s="17">
        <f t="shared" si="3"/>
        <v>28.802023573589235</v>
      </c>
      <c r="G8" s="17">
        <f t="shared" si="3"/>
        <v>28.954458657040469</v>
      </c>
      <c r="H8" s="17">
        <f t="shared" si="3"/>
        <v>29.512008243282519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0.97703348700522052</v>
      </c>
      <c r="M8" s="17">
        <f t="shared" si="1"/>
        <v>0.98883340041572132</v>
      </c>
      <c r="N8" s="17">
        <f t="shared" si="1"/>
        <v>0.99680642719869583</v>
      </c>
      <c r="O8" s="17">
        <f t="shared" si="1"/>
        <v>0.97681162858187909</v>
      </c>
      <c r="P8" s="17">
        <f t="shared" si="1"/>
        <v>0.97978462835137736</v>
      </c>
      <c r="Q8" s="17">
        <f t="shared" si="1"/>
        <v>0.9906025994483928</v>
      </c>
    </row>
    <row r="9" spans="1:17">
      <c r="A9" s="9">
        <v>5</v>
      </c>
      <c r="B9" s="15" t="s">
        <v>179</v>
      </c>
      <c r="C9" s="17">
        <f t="shared" ref="C9:H9" si="4">C21/C31*1000</f>
        <v>5.0912876767984558</v>
      </c>
      <c r="D9" s="17">
        <f t="shared" si="4"/>
        <v>5.2202242002924351</v>
      </c>
      <c r="E9" s="17">
        <f t="shared" si="4"/>
        <v>4.6181130903065455</v>
      </c>
      <c r="F9" s="17">
        <f t="shared" si="4"/>
        <v>4.5634713674767928</v>
      </c>
      <c r="G9" s="17">
        <f t="shared" si="4"/>
        <v>4.7738627743336206</v>
      </c>
      <c r="H9" s="17">
        <f t="shared" si="4"/>
        <v>5.2260297497952388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0.7709185552035418</v>
      </c>
      <c r="M9" s="17">
        <f t="shared" si="1"/>
        <v>0.78209886542905316</v>
      </c>
      <c r="N9" s="17">
        <f t="shared" si="1"/>
        <v>0.72881847409399669</v>
      </c>
      <c r="O9" s="17">
        <f t="shared" si="1"/>
        <v>0.7238412995329091</v>
      </c>
      <c r="P9" s="17">
        <f t="shared" si="1"/>
        <v>0.74286993495625386</v>
      </c>
      <c r="Q9" s="17">
        <f t="shared" si="1"/>
        <v>0.78259950156792291</v>
      </c>
    </row>
    <row r="10" spans="1:17">
      <c r="A10" s="9">
        <v>6</v>
      </c>
      <c r="B10" s="15" t="s">
        <v>180</v>
      </c>
      <c r="C10" s="17">
        <f t="shared" ref="C10:H10" si="5">(C22-C23)/C22*100</f>
        <v>1.4286782310829</v>
      </c>
      <c r="D10" s="17">
        <f t="shared" si="5"/>
        <v>-3.4579919357480122</v>
      </c>
      <c r="E10" s="17">
        <f t="shared" si="5"/>
        <v>2.2758965898015728</v>
      </c>
      <c r="F10" s="17">
        <f t="shared" si="5"/>
        <v>0.92144712676075591</v>
      </c>
      <c r="G10" s="17">
        <f t="shared" si="5"/>
        <v>-0.56153510552619834</v>
      </c>
      <c r="H10" s="17">
        <f t="shared" si="5"/>
        <v>-0.80679881938673403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1.078688849252307</v>
      </c>
      <c r="M10" s="17">
        <f t="shared" si="6"/>
        <v>0.81628207123303176</v>
      </c>
      <c r="N10" s="17">
        <f t="shared" si="6"/>
        <v>1.1186490341622555</v>
      </c>
      <c r="O10" s="17">
        <f t="shared" si="6"/>
        <v>1.0536378244719706</v>
      </c>
      <c r="P10" s="17">
        <f t="shared" si="6"/>
        <v>0.97628230056154564</v>
      </c>
      <c r="Q10" s="17">
        <f t="shared" si="6"/>
        <v>0.9630109791421454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-7.1199254349627177</v>
      </c>
      <c r="F11" s="17">
        <f>(F25-F24)/F31*1000</f>
        <v>-7.3276311672055909</v>
      </c>
      <c r="G11" s="17">
        <f>(G25-G24)/G31*1000</f>
        <v>-8.4490831567658073</v>
      </c>
      <c r="H11" s="17">
        <f>(H25-H24)/H31*1000</f>
        <v>-8.877381172554097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0.53033139323611245</v>
      </c>
      <c r="O11" s="17">
        <f t="shared" si="7"/>
        <v>0.5227283542957234</v>
      </c>
      <c r="P11" s="17">
        <f t="shared" si="7"/>
        <v>0.48420623160818244</v>
      </c>
      <c r="Q11" s="17">
        <f t="shared" si="7"/>
        <v>0.47057584762947829</v>
      </c>
    </row>
    <row r="12" spans="1:17">
      <c r="A12" s="9">
        <v>8</v>
      </c>
      <c r="B12" s="15" t="s">
        <v>182</v>
      </c>
      <c r="C12" s="17">
        <f t="shared" ref="C12:H12" si="8">(C26-C27)/C31*1000</f>
        <v>-5.2309489347654958</v>
      </c>
      <c r="D12" s="17">
        <f t="shared" si="8"/>
        <v>-0.33347869584177714</v>
      </c>
      <c r="E12" s="17">
        <f t="shared" si="8"/>
        <v>-2.589063794531897E-2</v>
      </c>
      <c r="F12" s="17">
        <f t="shared" si="8"/>
        <v>4.2505476165640967</v>
      </c>
      <c r="G12" s="17">
        <f t="shared" si="8"/>
        <v>-1.4910146747233777</v>
      </c>
      <c r="H12" s="17">
        <f t="shared" si="8"/>
        <v>-2.8006023937224231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0.60652422953123375</v>
      </c>
      <c r="M12" s="17">
        <f>(ATAN(D12/10)+3.1415/2)/3.1415*1.75</f>
        <v>0.85643015980262671</v>
      </c>
      <c r="N12" s="17">
        <f t="shared" si="7"/>
        <v>0.873557742633571</v>
      </c>
      <c r="O12" s="17">
        <f t="shared" si="7"/>
        <v>1.0988913903384681</v>
      </c>
      <c r="P12" s="17">
        <f t="shared" si="7"/>
        <v>0.79254914045957525</v>
      </c>
      <c r="Q12" s="17">
        <f t="shared" si="7"/>
        <v>0.72288700181801335</v>
      </c>
    </row>
    <row r="13" spans="1:17">
      <c r="A13" s="9">
        <v>9</v>
      </c>
      <c r="B13" s="15" t="s">
        <v>183</v>
      </c>
      <c r="C13" s="17">
        <f t="shared" ref="C13:H13" si="9">C28/C31*1000</f>
        <v>0.15235773596404359</v>
      </c>
      <c r="D13" s="17">
        <f t="shared" si="9"/>
        <v>0.41043531795911037</v>
      </c>
      <c r="E13" s="17">
        <f t="shared" si="9"/>
        <v>0.41425020712510352</v>
      </c>
      <c r="F13" s="17">
        <f t="shared" si="9"/>
        <v>0.41723166788359234</v>
      </c>
      <c r="G13" s="17">
        <f t="shared" si="9"/>
        <v>0.88937717439640063</v>
      </c>
      <c r="H13" s="17">
        <f t="shared" si="9"/>
        <v>0.89830642817511686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0.26802964493424997</v>
      </c>
      <c r="M13" s="17">
        <f t="shared" si="10"/>
        <v>0.4741981802549487</v>
      </c>
      <c r="N13" s="17">
        <f t="shared" si="10"/>
        <v>0.47673069769254761</v>
      </c>
      <c r="O13" s="17">
        <f t="shared" si="10"/>
        <v>0.47870306103155141</v>
      </c>
      <c r="P13" s="17">
        <f t="shared" si="10"/>
        <v>0.74013217194605507</v>
      </c>
      <c r="Q13" s="17">
        <f t="shared" si="10"/>
        <v>0.74440116711649207</v>
      </c>
    </row>
    <row r="14" spans="1:17">
      <c r="A14" s="9">
        <v>10</v>
      </c>
      <c r="B14" s="15" t="s">
        <v>184</v>
      </c>
      <c r="C14" s="17">
        <f t="shared" ref="C14:H14" si="11">C29/C31*100</f>
        <v>3.3010842792209442E-2</v>
      </c>
      <c r="D14" s="17">
        <f t="shared" si="11"/>
        <v>3.3347869584177715E-2</v>
      </c>
      <c r="E14" s="17">
        <f t="shared" si="11"/>
        <v>3.3657829328914667E-2</v>
      </c>
      <c r="F14" s="17">
        <f t="shared" si="11"/>
        <v>3.3900073015541883E-2</v>
      </c>
      <c r="G14" s="17">
        <f t="shared" si="11"/>
        <v>3.4005597844568254E-2</v>
      </c>
      <c r="H14" s="17">
        <f t="shared" si="11"/>
        <v>3.4347010489048584E-2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0.78739124101725577</v>
      </c>
      <c r="M14" s="17">
        <f t="shared" si="10"/>
        <v>0.79200941265800529</v>
      </c>
      <c r="N14" s="17">
        <f t="shared" si="10"/>
        <v>0.79623924257262146</v>
      </c>
      <c r="O14" s="17">
        <f t="shared" si="10"/>
        <v>0.79953349884503644</v>
      </c>
      <c r="P14" s="17">
        <f t="shared" si="10"/>
        <v>0.80096539990453819</v>
      </c>
      <c r="Q14" s="17">
        <f t="shared" si="10"/>
        <v>0.80558527396688173</v>
      </c>
    </row>
    <row r="15" spans="1:17">
      <c r="A15" s="9">
        <v>11</v>
      </c>
      <c r="B15" s="15" t="s">
        <v>185</v>
      </c>
      <c r="C15" s="17">
        <f t="shared" ref="C15:H15" si="12">C30/C31*1000</f>
        <v>2.8694040273228207</v>
      </c>
      <c r="D15" s="17">
        <f t="shared" si="12"/>
        <v>2.9243516404586614</v>
      </c>
      <c r="E15" s="17">
        <f t="shared" si="12"/>
        <v>3.3140016570008282</v>
      </c>
      <c r="F15" s="17">
        <f t="shared" si="12"/>
        <v>3.2856993845832898</v>
      </c>
      <c r="G15" s="17">
        <f t="shared" si="12"/>
        <v>3.2959271757043083</v>
      </c>
      <c r="H15" s="17">
        <f t="shared" si="12"/>
        <v>3.3290179397077861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0.72635618410816305</v>
      </c>
      <c r="M15" s="17">
        <f t="shared" si="10"/>
        <v>0.73433178839576729</v>
      </c>
      <c r="N15" s="17">
        <f t="shared" si="10"/>
        <v>0.78916362212517377</v>
      </c>
      <c r="O15" s="17">
        <f t="shared" si="10"/>
        <v>0.78527645026115089</v>
      </c>
      <c r="P15" s="17">
        <f t="shared" si="10"/>
        <v>0.78668281807782781</v>
      </c>
      <c r="Q15" s="17">
        <f t="shared" si="10"/>
        <v>0.79122031189087172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</f>
        <v>267</v>
      </c>
      <c r="D17" s="17">
        <f t="shared" ref="D17:H17" si="13">D47+D77+D107+D137+D167+D197+D227+D257+D287</f>
        <v>268</v>
      </c>
      <c r="E17" s="17">
        <f t="shared" si="13"/>
        <v>268</v>
      </c>
      <c r="F17" s="17">
        <f t="shared" si="13"/>
        <v>268</v>
      </c>
      <c r="G17" s="17">
        <f t="shared" si="13"/>
        <v>260</v>
      </c>
      <c r="H17" s="17">
        <f t="shared" si="13"/>
        <v>249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</f>
        <v>78</v>
      </c>
      <c r="D18" s="17">
        <f t="shared" si="14"/>
        <v>78</v>
      </c>
      <c r="E18" s="17">
        <f t="shared" si="14"/>
        <v>79</v>
      </c>
      <c r="F18" s="17">
        <f t="shared" si="14"/>
        <v>79</v>
      </c>
      <c r="G18" s="17">
        <f t="shared" si="14"/>
        <v>81</v>
      </c>
      <c r="H18" s="17">
        <f t="shared" si="14"/>
        <v>84</v>
      </c>
      <c r="K18" s="15" t="s">
        <v>187</v>
      </c>
      <c r="L18" s="17">
        <f t="shared" ref="L18:L23" si="15">L5</f>
        <v>1.1631615716162691</v>
      </c>
      <c r="M18" s="17">
        <f t="shared" ref="M18:M23" si="16">N5</f>
        <v>1.1745169403502429</v>
      </c>
      <c r="N18" s="17">
        <f t="shared" ref="N18:N28" si="17">P5</f>
        <v>1.1647020077922423</v>
      </c>
      <c r="O18" s="17">
        <f>Q5</f>
        <v>1.1481597389257732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</f>
        <v>55</v>
      </c>
      <c r="D19" s="17">
        <f t="shared" si="18"/>
        <v>62</v>
      </c>
      <c r="E19" s="17">
        <f t="shared" si="18"/>
        <v>70.500000000000014</v>
      </c>
      <c r="F19" s="17">
        <f t="shared" si="18"/>
        <v>70.500000000000014</v>
      </c>
      <c r="G19" s="17">
        <f t="shared" si="18"/>
        <v>70.500000000000014</v>
      </c>
      <c r="H19" s="17">
        <f t="shared" si="18"/>
        <v>81.52000000000001</v>
      </c>
      <c r="K19" s="15" t="s">
        <v>190</v>
      </c>
      <c r="L19" s="17">
        <f t="shared" si="15"/>
        <v>0.66720803755020763</v>
      </c>
      <c r="M19" s="17">
        <f t="shared" si="16"/>
        <v>0.67967205445164158</v>
      </c>
      <c r="N19" s="17">
        <f t="shared" si="17"/>
        <v>0.69361852117082545</v>
      </c>
      <c r="O19" s="17">
        <f t="shared" ref="O19:O28" si="19">Q6</f>
        <v>0.71237958738966523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</f>
        <v>1134.7</v>
      </c>
      <c r="D20" s="17">
        <f t="shared" si="20"/>
        <v>1146.8999999999999</v>
      </c>
      <c r="E20" s="17">
        <f t="shared" si="20"/>
        <v>1152.3</v>
      </c>
      <c r="F20" s="17">
        <f t="shared" si="20"/>
        <v>1104.5</v>
      </c>
      <c r="G20" s="17">
        <f t="shared" si="20"/>
        <v>1106.9000000000001</v>
      </c>
      <c r="H20" s="17">
        <f t="shared" si="20"/>
        <v>1117</v>
      </c>
      <c r="K20" s="15" t="s">
        <v>192</v>
      </c>
      <c r="L20" s="17">
        <f t="shared" si="15"/>
        <v>0.81323572824210033</v>
      </c>
      <c r="M20" s="17">
        <f t="shared" si="16"/>
        <v>0.94873844029957299</v>
      </c>
      <c r="N20" s="17">
        <f t="shared" si="17"/>
        <v>0.95436676163413603</v>
      </c>
      <c r="O20" s="17">
        <f t="shared" si="19"/>
        <v>1.041973555012635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</f>
        <v>200.5</v>
      </c>
      <c r="D21" s="17">
        <f t="shared" si="21"/>
        <v>203.5</v>
      </c>
      <c r="E21" s="17">
        <f t="shared" si="21"/>
        <v>178.37</v>
      </c>
      <c r="F21" s="17">
        <f t="shared" si="21"/>
        <v>175.00000000000003</v>
      </c>
      <c r="G21" s="17">
        <f t="shared" si="21"/>
        <v>182.5</v>
      </c>
      <c r="H21" s="17">
        <f t="shared" si="21"/>
        <v>197.8</v>
      </c>
      <c r="K21" s="15" t="s">
        <v>194</v>
      </c>
      <c r="L21" s="17">
        <f t="shared" si="15"/>
        <v>0.97703348700522052</v>
      </c>
      <c r="M21" s="17">
        <f t="shared" si="16"/>
        <v>0.99680642719869583</v>
      </c>
      <c r="N21" s="17">
        <f t="shared" si="17"/>
        <v>0.97978462835137736</v>
      </c>
      <c r="O21" s="17">
        <f t="shared" si="19"/>
        <v>0.9906025994483928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</f>
        <v>1001849.1</v>
      </c>
      <c r="D22" s="17">
        <f t="shared" si="22"/>
        <v>1160182</v>
      </c>
      <c r="E22" s="17">
        <f t="shared" si="22"/>
        <v>1095590.2000000002</v>
      </c>
      <c r="F22" s="17">
        <f t="shared" si="22"/>
        <v>1249198.0999999999</v>
      </c>
      <c r="G22" s="17">
        <f t="shared" si="22"/>
        <v>1267988.3999999999</v>
      </c>
      <c r="H22" s="17">
        <f t="shared" si="22"/>
        <v>1780803.3</v>
      </c>
      <c r="K22" s="15" t="s">
        <v>196</v>
      </c>
      <c r="L22" s="17">
        <f t="shared" si="15"/>
        <v>0.7709185552035418</v>
      </c>
      <c r="M22" s="17">
        <f t="shared" si="16"/>
        <v>0.72881847409399669</v>
      </c>
      <c r="N22" s="17">
        <f t="shared" si="17"/>
        <v>0.74286993495625386</v>
      </c>
      <c r="O22" s="17">
        <f t="shared" si="19"/>
        <v>0.78259950156792291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</f>
        <v>987535.9</v>
      </c>
      <c r="D23" s="17">
        <f t="shared" si="23"/>
        <v>1200301</v>
      </c>
      <c r="E23" s="17">
        <f t="shared" si="23"/>
        <v>1070655.7</v>
      </c>
      <c r="F23" s="17">
        <f t="shared" si="23"/>
        <v>1237687.3999999999</v>
      </c>
      <c r="G23" s="17">
        <f t="shared" si="23"/>
        <v>1275108.5999999999</v>
      </c>
      <c r="H23" s="17">
        <f t="shared" si="23"/>
        <v>1795170.8</v>
      </c>
      <c r="K23" s="15" t="s">
        <v>198</v>
      </c>
      <c r="L23" s="17">
        <f t="shared" si="15"/>
        <v>1.078688849252307</v>
      </c>
      <c r="M23" s="17">
        <f t="shared" si="16"/>
        <v>1.1186490341622555</v>
      </c>
      <c r="N23" s="17">
        <f t="shared" si="17"/>
        <v>0.97628230056154564</v>
      </c>
      <c r="O23" s="17">
        <f t="shared" si="19"/>
        <v>0.9630109791421454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</f>
        <v>0</v>
      </c>
      <c r="D24" s="17">
        <f t="shared" si="24"/>
        <v>0</v>
      </c>
      <c r="E24" s="17">
        <f t="shared" si="24"/>
        <v>682</v>
      </c>
      <c r="F24" s="17">
        <f t="shared" si="24"/>
        <v>629</v>
      </c>
      <c r="G24" s="17">
        <f t="shared" si="24"/>
        <v>657</v>
      </c>
      <c r="H24" s="17">
        <f t="shared" si="24"/>
        <v>639</v>
      </c>
      <c r="K24" s="15" t="s">
        <v>200</v>
      </c>
      <c r="L24" s="17">
        <f>N11</f>
        <v>0.53033139323611245</v>
      </c>
      <c r="M24" s="17">
        <f>O11</f>
        <v>0.5227283542957234</v>
      </c>
      <c r="N24" s="17">
        <f t="shared" si="17"/>
        <v>0.48420623160818244</v>
      </c>
      <c r="O24" s="17">
        <f t="shared" si="19"/>
        <v>0.47057584762947829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</f>
        <v>0</v>
      </c>
      <c r="D25" s="17">
        <f t="shared" si="25"/>
        <v>0</v>
      </c>
      <c r="E25" s="17">
        <f t="shared" si="25"/>
        <v>407</v>
      </c>
      <c r="F25" s="17">
        <f t="shared" si="25"/>
        <v>348</v>
      </c>
      <c r="G25" s="17">
        <f t="shared" si="25"/>
        <v>334</v>
      </c>
      <c r="H25" s="17">
        <f t="shared" si="25"/>
        <v>303</v>
      </c>
      <c r="K25" s="15" t="s">
        <v>202</v>
      </c>
      <c r="L25" s="17">
        <f>L12</f>
        <v>0.60652422953123375</v>
      </c>
      <c r="M25" s="17">
        <f>N12</f>
        <v>0.873557742633571</v>
      </c>
      <c r="N25" s="17">
        <f t="shared" si="17"/>
        <v>0.79254914045957525</v>
      </c>
      <c r="O25" s="17">
        <f t="shared" si="19"/>
        <v>0.72288700181801335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</f>
        <v>799</v>
      </c>
      <c r="D26" s="17">
        <f t="shared" si="26"/>
        <v>1442</v>
      </c>
      <c r="E26" s="17">
        <f t="shared" si="26"/>
        <v>1348</v>
      </c>
      <c r="F26" s="17">
        <f t="shared" si="26"/>
        <v>1276</v>
      </c>
      <c r="G26" s="17">
        <f t="shared" si="26"/>
        <v>1080</v>
      </c>
      <c r="H26" s="17">
        <f t="shared" si="26"/>
        <v>953</v>
      </c>
      <c r="K26" s="15" t="s">
        <v>204</v>
      </c>
      <c r="L26" s="17">
        <f>L13</f>
        <v>0.26802964493424997</v>
      </c>
      <c r="M26" s="17">
        <f>N13</f>
        <v>0.47673069769254761</v>
      </c>
      <c r="N26" s="17">
        <f t="shared" si="17"/>
        <v>0.74013217194605507</v>
      </c>
      <c r="O26" s="17">
        <f t="shared" si="19"/>
        <v>0.74440116711649207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</f>
        <v>1005</v>
      </c>
      <c r="D27" s="17">
        <f t="shared" si="27"/>
        <v>1455</v>
      </c>
      <c r="E27" s="17">
        <f t="shared" si="27"/>
        <v>1349</v>
      </c>
      <c r="F27" s="17">
        <f t="shared" si="27"/>
        <v>1113</v>
      </c>
      <c r="G27" s="17">
        <f t="shared" si="27"/>
        <v>1137</v>
      </c>
      <c r="H27" s="17">
        <f t="shared" si="27"/>
        <v>1059</v>
      </c>
      <c r="K27" s="15" t="s">
        <v>206</v>
      </c>
      <c r="L27" s="17">
        <f>L14</f>
        <v>0.78739124101725577</v>
      </c>
      <c r="M27" s="17">
        <f>N14</f>
        <v>0.79623924257262146</v>
      </c>
      <c r="N27" s="17">
        <f t="shared" si="17"/>
        <v>0.80096539990453819</v>
      </c>
      <c r="O27" s="17">
        <f t="shared" si="19"/>
        <v>0.80558527396688173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</f>
        <v>6</v>
      </c>
      <c r="D28" s="17">
        <f t="shared" si="28"/>
        <v>16</v>
      </c>
      <c r="E28" s="17">
        <f t="shared" si="28"/>
        <v>16</v>
      </c>
      <c r="F28" s="17">
        <f t="shared" si="28"/>
        <v>16</v>
      </c>
      <c r="G28" s="17">
        <f t="shared" si="28"/>
        <v>34</v>
      </c>
      <c r="H28" s="17">
        <f t="shared" si="28"/>
        <v>34</v>
      </c>
      <c r="K28" s="15" t="s">
        <v>208</v>
      </c>
      <c r="L28" s="17">
        <f>L15</f>
        <v>0.72635618410816305</v>
      </c>
      <c r="M28" s="17">
        <f>N15</f>
        <v>0.78916362212517377</v>
      </c>
      <c r="N28" s="17">
        <f t="shared" si="17"/>
        <v>0.78668281807782781</v>
      </c>
      <c r="O28" s="17">
        <f t="shared" si="19"/>
        <v>0.79122031189087172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</f>
        <v>13</v>
      </c>
      <c r="D29" s="17">
        <f t="shared" si="29"/>
        <v>13</v>
      </c>
      <c r="E29" s="17">
        <f t="shared" si="29"/>
        <v>13</v>
      </c>
      <c r="F29" s="17">
        <f t="shared" si="29"/>
        <v>13</v>
      </c>
      <c r="G29" s="17">
        <f t="shared" si="29"/>
        <v>13</v>
      </c>
      <c r="H29" s="17">
        <f t="shared" si="29"/>
        <v>13</v>
      </c>
      <c r="M29" t="s">
        <v>210</v>
      </c>
      <c r="N29" s="52">
        <f>AVERAGE(N18:N28)</f>
        <v>0.8287418105875054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</f>
        <v>113</v>
      </c>
      <c r="D30" s="17">
        <f t="shared" si="30"/>
        <v>114</v>
      </c>
      <c r="E30" s="17">
        <f t="shared" si="30"/>
        <v>128</v>
      </c>
      <c r="F30" s="17">
        <f t="shared" si="30"/>
        <v>126</v>
      </c>
      <c r="G30" s="17">
        <f t="shared" si="30"/>
        <v>126</v>
      </c>
      <c r="H30" s="17">
        <f t="shared" si="30"/>
        <v>126</v>
      </c>
      <c r="M30" t="s">
        <v>212</v>
      </c>
      <c r="N30" s="52">
        <f>STDEV(N18:N28)</f>
        <v>0.18145856944037958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</f>
        <v>39381</v>
      </c>
      <c r="D31" s="17">
        <f t="shared" si="31"/>
        <v>38983</v>
      </c>
      <c r="E31" s="17">
        <f t="shared" si="31"/>
        <v>38624</v>
      </c>
      <c r="F31" s="17">
        <f t="shared" si="31"/>
        <v>38348</v>
      </c>
      <c r="G31" s="17">
        <f t="shared" si="31"/>
        <v>38229</v>
      </c>
      <c r="H31" s="17">
        <f t="shared" si="31"/>
        <v>37849</v>
      </c>
    </row>
    <row r="32" spans="1:15" ht="16">
      <c r="A32" s="20"/>
    </row>
    <row r="33" spans="1:17" ht="16">
      <c r="A33" s="20" t="s">
        <v>434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8.4788719413851901</v>
      </c>
      <c r="D35" s="17">
        <f t="shared" si="32"/>
        <v>8.4737957078382617</v>
      </c>
      <c r="E35" s="17">
        <f t="shared" si="32"/>
        <v>8.5557045738334168</v>
      </c>
      <c r="F35" s="17">
        <f t="shared" si="32"/>
        <v>8.5600592263557278</v>
      </c>
      <c r="G35" s="17">
        <f t="shared" si="32"/>
        <v>8.1819442518374714</v>
      </c>
      <c r="H35" s="17">
        <f t="shared" si="32"/>
        <v>8.0540037243947857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1.2664477227155015</v>
      </c>
      <c r="M35" s="17">
        <f t="shared" si="33"/>
        <v>1.266190181095761</v>
      </c>
      <c r="N35" s="17">
        <f t="shared" si="33"/>
        <v>1.2703147756961655</v>
      </c>
      <c r="O35" s="17">
        <f t="shared" si="33"/>
        <v>1.2705322201134277</v>
      </c>
      <c r="P35" s="17">
        <f t="shared" si="33"/>
        <v>1.2509399471739289</v>
      </c>
      <c r="Q35" s="17">
        <f t="shared" si="33"/>
        <v>1.2439681937767257</v>
      </c>
    </row>
    <row r="36" spans="1:17">
      <c r="A36" s="9">
        <v>2</v>
      </c>
      <c r="B36" s="15" t="s">
        <v>176</v>
      </c>
      <c r="C36" s="17">
        <f t="shared" ref="C36:H36" si="34">C48/C61*1000</f>
        <v>1.981475508041104</v>
      </c>
      <c r="D36" s="17">
        <f t="shared" si="34"/>
        <v>1.9802892143317676</v>
      </c>
      <c r="E36" s="17">
        <f t="shared" si="34"/>
        <v>2.0348702770198401</v>
      </c>
      <c r="F36" s="17">
        <f t="shared" si="34"/>
        <v>2.0359059781602813</v>
      </c>
      <c r="G36" s="17">
        <f t="shared" si="34"/>
        <v>2.1263809920029582</v>
      </c>
      <c r="H36" s="17">
        <f t="shared" si="34"/>
        <v>2.2811918063314711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0.66736801046342464</v>
      </c>
      <c r="M36" s="17">
        <f t="shared" si="33"/>
        <v>0.66713795483707306</v>
      </c>
      <c r="N36" s="17">
        <f t="shared" si="33"/>
        <v>0.6776629974665842</v>
      </c>
      <c r="O36" s="17">
        <f t="shared" si="33"/>
        <v>0.67786154906996277</v>
      </c>
      <c r="P36" s="17">
        <f t="shared" si="33"/>
        <v>0.69504426873546932</v>
      </c>
      <c r="Q36" s="17">
        <f t="shared" si="33"/>
        <v>0.7237419628190308</v>
      </c>
    </row>
    <row r="37" spans="1:17">
      <c r="A37" s="9">
        <v>3</v>
      </c>
      <c r="B37" s="15" t="s">
        <v>177</v>
      </c>
      <c r="C37" s="17">
        <f>C49/C61*1000+0.00001</f>
        <v>2.5344554172618774</v>
      </c>
      <c r="D37" s="17">
        <f>D49/D61*1000+0.00001</f>
        <v>2.8553107276411533</v>
      </c>
      <c r="E37" s="17">
        <f>E49/E61*1000+0.00001</f>
        <v>2.8673272085279566</v>
      </c>
      <c r="F37" s="17">
        <f>F49/F61*1000+0.00001</f>
        <v>2.8687866055894875</v>
      </c>
      <c r="G37" s="17">
        <f>G49/G61*1000</f>
        <v>2.8659917718300743</v>
      </c>
      <c r="H37" s="17">
        <f>H49/H61*1000</f>
        <v>3.2551210428305399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1.1290817944075677</v>
      </c>
      <c r="M37" s="17">
        <f t="shared" si="33"/>
        <v>1.1882200178519664</v>
      </c>
      <c r="N37" s="17">
        <f t="shared" si="33"/>
        <v>1.1902298016504105</v>
      </c>
      <c r="O37" s="17">
        <f t="shared" si="33"/>
        <v>1.1904729727326819</v>
      </c>
      <c r="P37" s="17">
        <f t="shared" si="33"/>
        <v>1.1900071119760047</v>
      </c>
      <c r="Q37" s="17">
        <f t="shared" si="33"/>
        <v>1.248554961573288</v>
      </c>
    </row>
    <row r="38" spans="1:17">
      <c r="A38" s="9">
        <v>4</v>
      </c>
      <c r="B38" s="15" t="s">
        <v>178</v>
      </c>
      <c r="C38" s="17">
        <f t="shared" ref="C38:H38" si="35">C50/C61*1000</f>
        <v>24.330676005714022</v>
      </c>
      <c r="D38" s="17">
        <f t="shared" si="35"/>
        <v>24.399005250069077</v>
      </c>
      <c r="E38" s="17">
        <f t="shared" si="35"/>
        <v>24.695925634740785</v>
      </c>
      <c r="F38" s="17">
        <f t="shared" si="35"/>
        <v>25.721821210438645</v>
      </c>
      <c r="G38" s="17">
        <f t="shared" si="35"/>
        <v>25.770813109601072</v>
      </c>
      <c r="H38" s="17">
        <f t="shared" si="35"/>
        <v>26.256983240223462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0.88639794109846815</v>
      </c>
      <c r="M38" s="17">
        <f t="shared" si="33"/>
        <v>0.88783023285685281</v>
      </c>
      <c r="N38" s="17">
        <f t="shared" si="33"/>
        <v>0.8940344989742558</v>
      </c>
      <c r="O38" s="17">
        <f t="shared" si="33"/>
        <v>0.915231331392101</v>
      </c>
      <c r="P38" s="17">
        <f t="shared" si="33"/>
        <v>0.91623452986862375</v>
      </c>
      <c r="Q38" s="17">
        <f t="shared" si="33"/>
        <v>0.92614626010017698</v>
      </c>
    </row>
    <row r="39" spans="1:17">
      <c r="A39" s="9">
        <v>5</v>
      </c>
      <c r="B39" s="15" t="s">
        <v>179</v>
      </c>
      <c r="C39" s="17">
        <f t="shared" ref="C39:H39" si="36">C51/C61*1000</f>
        <v>2.746417215796507</v>
      </c>
      <c r="D39" s="17">
        <f t="shared" si="36"/>
        <v>2.8553007276411533</v>
      </c>
      <c r="E39" s="17">
        <f t="shared" si="36"/>
        <v>2.8673172085279566</v>
      </c>
      <c r="F39" s="17">
        <f t="shared" si="36"/>
        <v>2.8687766055894874</v>
      </c>
      <c r="G39" s="17">
        <f t="shared" si="36"/>
        <v>2.8752369065779138</v>
      </c>
      <c r="H39" s="17">
        <f t="shared" si="36"/>
        <v>2.9655493482309123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0.54035758046896665</v>
      </c>
      <c r="M39" s="17">
        <f t="shared" si="33"/>
        <v>0.55258923670566851</v>
      </c>
      <c r="N39" s="17">
        <f t="shared" si="33"/>
        <v>0.55392690832833802</v>
      </c>
      <c r="O39" s="17">
        <f t="shared" si="33"/>
        <v>0.55408920592495214</v>
      </c>
      <c r="P39" s="17">
        <f t="shared" si="33"/>
        <v>0.55480722700128549</v>
      </c>
      <c r="Q39" s="17">
        <f t="shared" si="33"/>
        <v>0.5647742138748173</v>
      </c>
    </row>
    <row r="40" spans="1:17">
      <c r="A40" s="9">
        <v>6</v>
      </c>
      <c r="B40" s="15" t="s">
        <v>180</v>
      </c>
      <c r="C40" s="17">
        <f t="shared" ref="C40:H40" si="37">(C52-C53)/C52*100</f>
        <v>1.5336376524316389</v>
      </c>
      <c r="D40" s="17">
        <f t="shared" si="37"/>
        <v>-3.921361069641299</v>
      </c>
      <c r="E40" s="17">
        <f t="shared" si="37"/>
        <v>2.5204847198352458</v>
      </c>
      <c r="F40" s="17">
        <f t="shared" si="37"/>
        <v>0.67655977132331857</v>
      </c>
      <c r="G40" s="17">
        <f t="shared" si="37"/>
        <v>-0.82117601262948459</v>
      </c>
      <c r="H40" s="17">
        <f t="shared" si="37"/>
        <v>-0.53775251293353454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1.0837702518838552</v>
      </c>
      <c r="M40" s="17">
        <f t="shared" si="38"/>
        <v>0.79089616854684297</v>
      </c>
      <c r="N40" s="17">
        <f t="shared" si="38"/>
        <v>1.1297241152758546</v>
      </c>
      <c r="O40" s="17">
        <f t="shared" si="38"/>
        <v>1.0412629475989554</v>
      </c>
      <c r="P40" s="17">
        <f t="shared" si="38"/>
        <v>0.9622297368129118</v>
      </c>
      <c r="Q40" s="17">
        <f t="shared" si="38"/>
        <v>0.9775632719893359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-2.4048466910234474</v>
      </c>
      <c r="F41" s="17">
        <f>(F55-F54)/F61*1000</f>
        <v>-3.7479178234314272</v>
      </c>
      <c r="G41" s="17">
        <f>(G55-G54)/G61*1000</f>
        <v>-6.1942402810520969</v>
      </c>
      <c r="H41" s="17">
        <f>(H55-H54)/H61*1000</f>
        <v>-6.983240223463687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0.74353235554344455</v>
      </c>
      <c r="O41" s="17">
        <f t="shared" si="39"/>
        <v>0.6752453624446566</v>
      </c>
      <c r="P41" s="17">
        <f t="shared" si="39"/>
        <v>0.5660666059858106</v>
      </c>
      <c r="Q41" s="17">
        <f t="shared" si="39"/>
        <v>0.53541685268980865</v>
      </c>
    </row>
    <row r="42" spans="1:17">
      <c r="A42" s="9">
        <v>8</v>
      </c>
      <c r="B42" s="15" t="s">
        <v>182</v>
      </c>
      <c r="C42" s="17">
        <f t="shared" ref="C42:H42" si="40">(C56-C57)/C61*1000</f>
        <v>0.87553568959955763</v>
      </c>
      <c r="D42" s="17">
        <f t="shared" si="40"/>
        <v>1.5197568389057752</v>
      </c>
      <c r="E42" s="17">
        <f t="shared" si="40"/>
        <v>1.8961291217684872</v>
      </c>
      <c r="F42" s="17">
        <f t="shared" si="40"/>
        <v>4.7658708125115679</v>
      </c>
      <c r="G42" s="17">
        <f t="shared" si="40"/>
        <v>-0.87828780104470028</v>
      </c>
      <c r="H42" s="17">
        <f t="shared" si="40"/>
        <v>1.3035381750465549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0.92364842610909403</v>
      </c>
      <c r="M42" s="17">
        <f>(ATAN(D42/10)+3.1415/2)/3.1415*1.75</f>
        <v>0.95901648589594735</v>
      </c>
      <c r="N42" s="17">
        <f t="shared" si="39"/>
        <v>0.97938629907957597</v>
      </c>
      <c r="O42" s="17">
        <f t="shared" si="39"/>
        <v>1.122747667431653</v>
      </c>
      <c r="P42" s="17">
        <f t="shared" si="39"/>
        <v>0.82619943502982174</v>
      </c>
      <c r="Q42" s="17">
        <f t="shared" si="39"/>
        <v>0.94720758233497226</v>
      </c>
    </row>
    <row r="43" spans="1:17">
      <c r="A43" s="9">
        <v>9</v>
      </c>
      <c r="B43" s="15" t="s">
        <v>183</v>
      </c>
      <c r="C43" s="17">
        <f t="shared" ref="C43:H43" si="41">C58/C61*1000</f>
        <v>0.27648495461038664</v>
      </c>
      <c r="D43" s="17">
        <f t="shared" si="41"/>
        <v>0.73685180068158795</v>
      </c>
      <c r="E43" s="17">
        <f t="shared" si="41"/>
        <v>0.73995282800721451</v>
      </c>
      <c r="F43" s="17">
        <f t="shared" si="41"/>
        <v>0.74032944660373867</v>
      </c>
      <c r="G43" s="17">
        <f t="shared" si="41"/>
        <v>0.73961077982711598</v>
      </c>
      <c r="H43" s="17">
        <f t="shared" si="41"/>
        <v>0.74487895716945995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0.37773073534156887</v>
      </c>
      <c r="M43" s="17">
        <f t="shared" si="42"/>
        <v>0.66415565727069825</v>
      </c>
      <c r="N43" s="17">
        <f t="shared" si="42"/>
        <v>0.66576340153488789</v>
      </c>
      <c r="O43" s="17">
        <f t="shared" si="42"/>
        <v>0.66595846662083735</v>
      </c>
      <c r="P43" s="17">
        <f t="shared" si="42"/>
        <v>0.66558620527662371</v>
      </c>
      <c r="Q43" s="17">
        <f t="shared" si="42"/>
        <v>0.66831151408318235</v>
      </c>
    </row>
    <row r="44" spans="1:17">
      <c r="A44" s="9">
        <v>10</v>
      </c>
      <c r="B44" s="15" t="s">
        <v>184</v>
      </c>
      <c r="C44" s="17">
        <f t="shared" ref="C44:H44" si="43">C59/C61*100</f>
        <v>1.8432330307359107E-2</v>
      </c>
      <c r="D44" s="17">
        <f t="shared" si="43"/>
        <v>1.8421295017039697E-2</v>
      </c>
      <c r="E44" s="17">
        <f t="shared" si="43"/>
        <v>1.8498820700180364E-2</v>
      </c>
      <c r="F44" s="17">
        <f t="shared" si="43"/>
        <v>1.8508236165093468E-2</v>
      </c>
      <c r="G44" s="17">
        <f t="shared" si="43"/>
        <v>1.8490269495677898E-2</v>
      </c>
      <c r="H44" s="17">
        <f t="shared" si="43"/>
        <v>1.8621973929236497E-2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0.56297654637272398</v>
      </c>
      <c r="M44" s="17">
        <f t="shared" si="42"/>
        <v>0.56278247665411829</v>
      </c>
      <c r="N44" s="17">
        <f t="shared" si="42"/>
        <v>0.56414482340058025</v>
      </c>
      <c r="O44" s="17">
        <f t="shared" si="42"/>
        <v>0.56431011479120174</v>
      </c>
      <c r="P44" s="17">
        <f t="shared" si="42"/>
        <v>0.56399467343499898</v>
      </c>
      <c r="Q44" s="17">
        <f t="shared" si="42"/>
        <v>0.56630400562695116</v>
      </c>
    </row>
    <row r="45" spans="1:17">
      <c r="A45" s="9">
        <v>11</v>
      </c>
      <c r="B45" s="15" t="s">
        <v>185</v>
      </c>
      <c r="C45" s="17">
        <f t="shared" ref="C45:H45" si="44">C60/C61*1000</f>
        <v>1.797152204967513</v>
      </c>
      <c r="D45" s="17">
        <f t="shared" si="44"/>
        <v>1.9342359767891684</v>
      </c>
      <c r="E45" s="17">
        <f t="shared" si="44"/>
        <v>2.3585996392729962</v>
      </c>
      <c r="F45" s="17">
        <f t="shared" si="44"/>
        <v>2.3598001110494171</v>
      </c>
      <c r="G45" s="17">
        <f t="shared" si="44"/>
        <v>2.3575093606989324</v>
      </c>
      <c r="H45" s="17">
        <f t="shared" si="44"/>
        <v>2.3743016759776538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0.55483018034053411</v>
      </c>
      <c r="M45" s="17">
        <f t="shared" si="42"/>
        <v>0.57881476160909806</v>
      </c>
      <c r="N45" s="17">
        <f t="shared" si="42"/>
        <v>0.64883545988078961</v>
      </c>
      <c r="O45" s="17">
        <f t="shared" si="42"/>
        <v>0.64902556517113297</v>
      </c>
      <c r="P45" s="17">
        <f t="shared" si="42"/>
        <v>0.6486627690788398</v>
      </c>
      <c r="Q45" s="17">
        <f t="shared" si="42"/>
        <v>0.65131878319548253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184</v>
      </c>
      <c r="D47" s="17">
        <v>184</v>
      </c>
      <c r="E47" s="17">
        <v>185</v>
      </c>
      <c r="F47" s="17">
        <v>185</v>
      </c>
      <c r="G47" s="17">
        <v>177</v>
      </c>
      <c r="H47" s="17">
        <v>173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43</v>
      </c>
      <c r="D48" s="17">
        <v>43</v>
      </c>
      <c r="E48" s="17">
        <v>44</v>
      </c>
      <c r="F48" s="17">
        <v>44</v>
      </c>
      <c r="G48" s="17">
        <v>46</v>
      </c>
      <c r="H48" s="17">
        <v>49</v>
      </c>
      <c r="K48" s="15" t="s">
        <v>187</v>
      </c>
      <c r="L48" s="17">
        <f t="shared" ref="L48:L53" si="45">L35</f>
        <v>1.2664477227155015</v>
      </c>
      <c r="M48" s="17">
        <f t="shared" ref="M48:M53" si="46">N35</f>
        <v>1.2703147756961655</v>
      </c>
      <c r="N48" s="17">
        <f t="shared" ref="N48:N58" si="47">P35</f>
        <v>1.2509399471739289</v>
      </c>
      <c r="O48" s="17">
        <f>Q35</f>
        <v>1.2439681937767257</v>
      </c>
    </row>
    <row r="49" spans="1:17">
      <c r="A49" s="9">
        <v>3</v>
      </c>
      <c r="B49" s="10" t="s">
        <v>189</v>
      </c>
      <c r="C49" s="17">
        <v>55</v>
      </c>
      <c r="D49" s="17">
        <v>62</v>
      </c>
      <c r="E49" s="17">
        <v>62</v>
      </c>
      <c r="F49" s="17">
        <v>62</v>
      </c>
      <c r="G49" s="17">
        <v>62</v>
      </c>
      <c r="H49" s="17">
        <v>69.92</v>
      </c>
      <c r="K49" s="15" t="s">
        <v>190</v>
      </c>
      <c r="L49" s="17">
        <f t="shared" si="45"/>
        <v>0.66736801046342464</v>
      </c>
      <c r="M49" s="17">
        <f t="shared" si="46"/>
        <v>0.6776629974665842</v>
      </c>
      <c r="N49" s="17">
        <f t="shared" si="47"/>
        <v>0.69504426873546932</v>
      </c>
      <c r="O49" s="17">
        <f t="shared" ref="O49:O58" si="48">Q36</f>
        <v>0.7237419628190308</v>
      </c>
    </row>
    <row r="50" spans="1:17">
      <c r="A50" s="9">
        <v>4</v>
      </c>
      <c r="B50" s="10" t="s">
        <v>191</v>
      </c>
      <c r="C50" s="17">
        <v>528</v>
      </c>
      <c r="D50" s="17">
        <v>529.79999999999995</v>
      </c>
      <c r="E50" s="17">
        <v>534</v>
      </c>
      <c r="F50" s="17">
        <v>555.9</v>
      </c>
      <c r="G50" s="17">
        <v>557.5</v>
      </c>
      <c r="H50" s="17">
        <v>564</v>
      </c>
      <c r="K50" s="15" t="s">
        <v>192</v>
      </c>
      <c r="L50" s="17">
        <f t="shared" si="45"/>
        <v>1.1290817944075677</v>
      </c>
      <c r="M50" s="17">
        <f t="shared" si="46"/>
        <v>1.1902298016504105</v>
      </c>
      <c r="N50" s="17">
        <f t="shared" si="47"/>
        <v>1.1900071119760047</v>
      </c>
      <c r="O50" s="17">
        <f t="shared" si="48"/>
        <v>1.248554961573288</v>
      </c>
    </row>
    <row r="51" spans="1:17">
      <c r="A51" s="9">
        <v>5</v>
      </c>
      <c r="B51" s="10" t="s">
        <v>193</v>
      </c>
      <c r="C51" s="17">
        <v>59.6</v>
      </c>
      <c r="D51" s="17">
        <v>62</v>
      </c>
      <c r="E51" s="17">
        <v>62</v>
      </c>
      <c r="F51" s="17">
        <v>62</v>
      </c>
      <c r="G51" s="17">
        <v>62.2</v>
      </c>
      <c r="H51" s="17">
        <v>63.7</v>
      </c>
      <c r="K51" s="15" t="s">
        <v>194</v>
      </c>
      <c r="L51" s="17">
        <f t="shared" si="45"/>
        <v>0.88639794109846815</v>
      </c>
      <c r="M51" s="17">
        <f t="shared" si="46"/>
        <v>0.8940344989742558</v>
      </c>
      <c r="N51" s="17">
        <f t="shared" si="47"/>
        <v>0.91623452986862375</v>
      </c>
      <c r="O51" s="17">
        <f t="shared" si="48"/>
        <v>0.92614626010017698</v>
      </c>
    </row>
    <row r="52" spans="1:17">
      <c r="A52" s="9">
        <v>6</v>
      </c>
      <c r="B52" s="10" t="s">
        <v>195</v>
      </c>
      <c r="C52" s="17">
        <v>949442</v>
      </c>
      <c r="D52" s="17">
        <v>1095844</v>
      </c>
      <c r="E52" s="17">
        <v>1026985</v>
      </c>
      <c r="F52" s="17">
        <v>1150970</v>
      </c>
      <c r="G52" s="17">
        <v>1156025</v>
      </c>
      <c r="H52" s="17">
        <v>1670657</v>
      </c>
      <c r="K52" s="15" t="s">
        <v>196</v>
      </c>
      <c r="L52" s="17">
        <f t="shared" si="45"/>
        <v>0.54035758046896665</v>
      </c>
      <c r="M52" s="17">
        <f t="shared" si="46"/>
        <v>0.55392690832833802</v>
      </c>
      <c r="N52" s="17">
        <f t="shared" si="47"/>
        <v>0.55480722700128549</v>
      </c>
      <c r="O52" s="17">
        <f t="shared" si="48"/>
        <v>0.5647742138748173</v>
      </c>
    </row>
    <row r="53" spans="1:17">
      <c r="A53" s="9">
        <v>7</v>
      </c>
      <c r="B53" s="10" t="s">
        <v>197</v>
      </c>
      <c r="C53" s="17">
        <v>934881</v>
      </c>
      <c r="D53" s="17">
        <v>1138816</v>
      </c>
      <c r="E53" s="17">
        <v>1001100</v>
      </c>
      <c r="F53" s="17">
        <v>1143183</v>
      </c>
      <c r="G53" s="17">
        <v>1165518</v>
      </c>
      <c r="H53" s="17">
        <v>1679641</v>
      </c>
      <c r="K53" s="15" t="s">
        <v>198</v>
      </c>
      <c r="L53" s="17">
        <f t="shared" si="45"/>
        <v>1.0837702518838552</v>
      </c>
      <c r="M53" s="17">
        <f t="shared" si="46"/>
        <v>1.1297241152758546</v>
      </c>
      <c r="N53" s="17">
        <f t="shared" si="47"/>
        <v>0.9622297368129118</v>
      </c>
      <c r="O53" s="17">
        <f t="shared" si="48"/>
        <v>0.9775632719893359</v>
      </c>
    </row>
    <row r="54" spans="1:17">
      <c r="A54" s="9">
        <v>8</v>
      </c>
      <c r="B54" s="10" t="s">
        <v>199</v>
      </c>
      <c r="C54" s="17"/>
      <c r="D54" s="17"/>
      <c r="E54" s="17">
        <v>347</v>
      </c>
      <c r="F54" s="17">
        <v>322</v>
      </c>
      <c r="G54" s="17">
        <v>358</v>
      </c>
      <c r="H54" s="17">
        <v>348</v>
      </c>
      <c r="K54" s="15" t="s">
        <v>200</v>
      </c>
      <c r="L54" s="17">
        <f>N41</f>
        <v>0.74353235554344455</v>
      </c>
      <c r="M54" s="17">
        <f>O41</f>
        <v>0.6752453624446566</v>
      </c>
      <c r="N54" s="17">
        <f t="shared" si="47"/>
        <v>0.5660666059858106</v>
      </c>
      <c r="O54" s="17">
        <f t="shared" si="48"/>
        <v>0.53541685268980865</v>
      </c>
    </row>
    <row r="55" spans="1:17">
      <c r="A55" s="9">
        <v>9</v>
      </c>
      <c r="B55" s="10" t="s">
        <v>201</v>
      </c>
      <c r="C55" s="17"/>
      <c r="D55" s="17"/>
      <c r="E55" s="17">
        <v>295</v>
      </c>
      <c r="F55" s="17">
        <v>241</v>
      </c>
      <c r="G55" s="17">
        <v>224</v>
      </c>
      <c r="H55" s="17">
        <v>198</v>
      </c>
      <c r="K55" s="15" t="s">
        <v>202</v>
      </c>
      <c r="L55" s="17">
        <f>L42</f>
        <v>0.92364842610909403</v>
      </c>
      <c r="M55" s="17">
        <f>N42</f>
        <v>0.97938629907957597</v>
      </c>
      <c r="N55" s="17">
        <f t="shared" si="47"/>
        <v>0.82619943502982174</v>
      </c>
      <c r="O55" s="17">
        <f t="shared" si="48"/>
        <v>0.94720758233497226</v>
      </c>
    </row>
    <row r="56" spans="1:17">
      <c r="A56" s="9">
        <v>10</v>
      </c>
      <c r="B56" s="10" t="s">
        <v>203</v>
      </c>
      <c r="C56" s="17">
        <v>26</v>
      </c>
      <c r="D56" s="17">
        <v>645</v>
      </c>
      <c r="E56" s="17">
        <v>618</v>
      </c>
      <c r="F56" s="17">
        <v>587</v>
      </c>
      <c r="G56" s="17">
        <v>520</v>
      </c>
      <c r="H56" s="17">
        <v>514</v>
      </c>
      <c r="K56" s="15" t="s">
        <v>204</v>
      </c>
      <c r="L56" s="17">
        <f>L43</f>
        <v>0.37773073534156887</v>
      </c>
      <c r="M56" s="17">
        <f>N43</f>
        <v>0.66576340153488789</v>
      </c>
      <c r="N56" s="17">
        <f t="shared" si="47"/>
        <v>0.66558620527662371</v>
      </c>
      <c r="O56" s="17">
        <f t="shared" si="48"/>
        <v>0.66831151408318235</v>
      </c>
    </row>
    <row r="57" spans="1:17">
      <c r="A57" s="9">
        <v>11</v>
      </c>
      <c r="B57" s="10" t="s">
        <v>205</v>
      </c>
      <c r="C57" s="17">
        <v>7</v>
      </c>
      <c r="D57" s="17">
        <v>612</v>
      </c>
      <c r="E57" s="17">
        <v>577</v>
      </c>
      <c r="F57" s="17">
        <v>484</v>
      </c>
      <c r="G57" s="17">
        <v>539</v>
      </c>
      <c r="H57" s="17">
        <v>486</v>
      </c>
      <c r="K57" s="15" t="s">
        <v>206</v>
      </c>
      <c r="L57" s="17">
        <f>L44</f>
        <v>0.56297654637272398</v>
      </c>
      <c r="M57" s="17">
        <f>N44</f>
        <v>0.56414482340058025</v>
      </c>
      <c r="N57" s="17">
        <f t="shared" si="47"/>
        <v>0.56399467343499898</v>
      </c>
      <c r="O57" s="17">
        <f t="shared" si="48"/>
        <v>0.56630400562695116</v>
      </c>
    </row>
    <row r="58" spans="1:17">
      <c r="A58" s="9">
        <v>12</v>
      </c>
      <c r="B58" s="10" t="s">
        <v>207</v>
      </c>
      <c r="C58" s="17">
        <v>6</v>
      </c>
      <c r="D58" s="17">
        <v>16</v>
      </c>
      <c r="E58" s="17">
        <v>16</v>
      </c>
      <c r="F58" s="17">
        <v>16</v>
      </c>
      <c r="G58" s="17">
        <v>16</v>
      </c>
      <c r="H58" s="17">
        <v>16</v>
      </c>
      <c r="K58" s="15" t="s">
        <v>208</v>
      </c>
      <c r="L58" s="17">
        <f>L45</f>
        <v>0.55483018034053411</v>
      </c>
      <c r="M58" s="17">
        <f>N45</f>
        <v>0.64883545988078961</v>
      </c>
      <c r="N58" s="17">
        <f t="shared" si="47"/>
        <v>0.6486627690788398</v>
      </c>
      <c r="O58" s="17">
        <f t="shared" si="48"/>
        <v>0.65131878319548253</v>
      </c>
    </row>
    <row r="59" spans="1:17">
      <c r="A59" s="9">
        <v>13</v>
      </c>
      <c r="B59" s="10" t="s">
        <v>209</v>
      </c>
      <c r="C59" s="17">
        <v>4</v>
      </c>
      <c r="D59" s="17">
        <v>4</v>
      </c>
      <c r="E59" s="17">
        <v>4</v>
      </c>
      <c r="F59" s="17">
        <v>4</v>
      </c>
      <c r="G59" s="21">
        <v>4</v>
      </c>
      <c r="H59" s="21">
        <v>4</v>
      </c>
    </row>
    <row r="60" spans="1:17">
      <c r="A60" s="9">
        <v>14</v>
      </c>
      <c r="B60" s="10" t="s">
        <v>211</v>
      </c>
      <c r="C60" s="17">
        <v>39</v>
      </c>
      <c r="D60" s="17">
        <v>42</v>
      </c>
      <c r="E60" s="17">
        <v>51</v>
      </c>
      <c r="F60" s="17">
        <v>51</v>
      </c>
      <c r="G60" s="21">
        <v>51</v>
      </c>
      <c r="H60" s="21">
        <v>51</v>
      </c>
    </row>
    <row r="61" spans="1:17">
      <c r="A61" s="9">
        <v>15</v>
      </c>
      <c r="B61" s="10" t="s">
        <v>213</v>
      </c>
      <c r="C61" s="17">
        <v>21701</v>
      </c>
      <c r="D61" s="17">
        <v>21714</v>
      </c>
      <c r="E61" s="17">
        <v>21623</v>
      </c>
      <c r="F61" s="17">
        <v>21612</v>
      </c>
      <c r="G61" s="17">
        <v>21633</v>
      </c>
      <c r="H61" s="17">
        <v>21480</v>
      </c>
    </row>
    <row r="63" spans="1:17" ht="16">
      <c r="A63" s="20" t="s">
        <v>435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6.4665127020785222</v>
      </c>
      <c r="D65" s="17">
        <f t="shared" si="49"/>
        <v>6.6225165562913908</v>
      </c>
      <c r="E65" s="17">
        <f t="shared" si="49"/>
        <v>6.7731011127237544</v>
      </c>
      <c r="F65" s="17">
        <f t="shared" si="49"/>
        <v>6.8526676456191868</v>
      </c>
      <c r="G65" s="17">
        <f t="shared" si="49"/>
        <v>6.8493150684931505</v>
      </c>
      <c r="H65" s="17">
        <f t="shared" si="49"/>
        <v>5.4726368159203984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1.1394712169244923</v>
      </c>
      <c r="M65" s="17">
        <f t="shared" si="50"/>
        <v>1.1514828855350185</v>
      </c>
      <c r="N65" s="17">
        <f t="shared" si="50"/>
        <v>1.1626645449213373</v>
      </c>
      <c r="O65" s="17">
        <f t="shared" si="50"/>
        <v>1.1684161415906642</v>
      </c>
      <c r="P65" s="17">
        <f t="shared" si="50"/>
        <v>1.1681759246380738</v>
      </c>
      <c r="Q65" s="17">
        <f t="shared" si="50"/>
        <v>1.0509778145343074</v>
      </c>
    </row>
    <row r="66" spans="1:17">
      <c r="A66" s="9">
        <v>2</v>
      </c>
      <c r="B66" s="15" t="s">
        <v>176</v>
      </c>
      <c r="C66" s="17">
        <f t="shared" ref="C66:H66" si="51">C78/C91*1000</f>
        <v>2.3094688221709005</v>
      </c>
      <c r="D66" s="17">
        <f t="shared" si="51"/>
        <v>2.3651844843897822</v>
      </c>
      <c r="E66" s="17">
        <f t="shared" si="51"/>
        <v>2.4189646831156266</v>
      </c>
      <c r="F66" s="17">
        <f t="shared" si="51"/>
        <v>2.4473813020068524</v>
      </c>
      <c r="G66" s="17">
        <f t="shared" si="51"/>
        <v>2.4461839530332679</v>
      </c>
      <c r="H66" s="17">
        <f t="shared" si="51"/>
        <v>2.4875621890547261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0.72889338865953612</v>
      </c>
      <c r="M66" s="17">
        <f t="shared" si="50"/>
        <v>0.73896583188163822</v>
      </c>
      <c r="N66" s="17">
        <f t="shared" si="50"/>
        <v>0.74859331906215099</v>
      </c>
      <c r="O66" s="17">
        <f t="shared" si="50"/>
        <v>0.75364365130703315</v>
      </c>
      <c r="P66" s="17">
        <f t="shared" si="50"/>
        <v>0.7534313566715658</v>
      </c>
      <c r="Q66" s="17">
        <f t="shared" si="50"/>
        <v>0.76074252046672219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0.48380293662312529</v>
      </c>
      <c r="F67" s="17">
        <f>F79/F91*1000+0.00001</f>
        <v>0.48948626040137061</v>
      </c>
      <c r="G67" s="17">
        <f>G79/G91*1000</f>
        <v>0.48923679060665359</v>
      </c>
      <c r="H67" s="17">
        <f>H79/H91*1000</f>
        <v>0.49751243781094523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8.8737830999390996E-4</v>
      </c>
      <c r="N67" s="17">
        <f t="shared" si="50"/>
        <v>0.44172342330474623</v>
      </c>
      <c r="O67" s="17">
        <f t="shared" si="50"/>
        <v>0.44470341790854312</v>
      </c>
      <c r="P67" s="17">
        <f t="shared" si="50"/>
        <v>0.44457291996148729</v>
      </c>
      <c r="Q67" s="17">
        <f t="shared" si="50"/>
        <v>0.4488869764550853</v>
      </c>
    </row>
    <row r="68" spans="1:17">
      <c r="A68" s="9">
        <v>4</v>
      </c>
      <c r="B68" s="15" t="s">
        <v>178</v>
      </c>
      <c r="C68" s="17">
        <f t="shared" ref="C68:H68" si="52">C80/C91*1000</f>
        <v>45.635103926096996</v>
      </c>
      <c r="D68" s="17">
        <f t="shared" si="52"/>
        <v>46.783349101229902</v>
      </c>
      <c r="E68" s="17">
        <f t="shared" si="52"/>
        <v>48.524431543299471</v>
      </c>
      <c r="F68" s="17">
        <f t="shared" si="52"/>
        <v>40.186000978952514</v>
      </c>
      <c r="G68" s="17">
        <f t="shared" si="52"/>
        <v>40.166340508806265</v>
      </c>
      <c r="H68" s="17">
        <f t="shared" si="52"/>
        <v>41.14427860696518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1.2180449191738578</v>
      </c>
      <c r="M68" s="17">
        <f t="shared" si="50"/>
        <v>1.2294121920865115</v>
      </c>
      <c r="N68" s="17">
        <f t="shared" si="50"/>
        <v>1.2458058065734565</v>
      </c>
      <c r="O68" s="17">
        <f t="shared" si="50"/>
        <v>1.1571125139559846</v>
      </c>
      <c r="P68" s="17">
        <f t="shared" si="50"/>
        <v>1.1568691160759748</v>
      </c>
      <c r="Q68" s="17">
        <f t="shared" si="50"/>
        <v>1.1687534581740744</v>
      </c>
    </row>
    <row r="69" spans="1:17">
      <c r="A69" s="9">
        <v>5</v>
      </c>
      <c r="B69" s="15" t="s">
        <v>179</v>
      </c>
      <c r="C69" s="17">
        <f t="shared" ref="C69:H69" si="53">C81/C91*1000</f>
        <v>12.933025404157044</v>
      </c>
      <c r="D69" s="17">
        <f t="shared" si="53"/>
        <v>13.245033112582782</v>
      </c>
      <c r="E69" s="17">
        <f t="shared" si="53"/>
        <v>13.546202225447509</v>
      </c>
      <c r="F69" s="17">
        <f t="shared" si="53"/>
        <v>14.390602055800294</v>
      </c>
      <c r="G69" s="17">
        <f t="shared" si="53"/>
        <v>14.383561643835616</v>
      </c>
      <c r="H69" s="17">
        <f t="shared" si="53"/>
        <v>14.82587064676617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1.2455718932986539</v>
      </c>
      <c r="M69" s="17">
        <f t="shared" si="50"/>
        <v>1.2560649649910924</v>
      </c>
      <c r="N69" s="17">
        <f t="shared" si="50"/>
        <v>1.2658133025199148</v>
      </c>
      <c r="O69" s="17">
        <f t="shared" si="50"/>
        <v>1.291320304139294</v>
      </c>
      <c r="P69" s="17">
        <f t="shared" si="50"/>
        <v>1.2911180248575014</v>
      </c>
      <c r="Q69" s="17">
        <f t="shared" si="50"/>
        <v>1.3035111232829966</v>
      </c>
    </row>
    <row r="70" spans="1:17">
      <c r="A70" s="9">
        <v>6</v>
      </c>
      <c r="B70" s="15" t="s">
        <v>180</v>
      </c>
      <c r="C70" s="17">
        <f t="shared" ref="C70:H70" si="54">(C82-C83)/C82*100</f>
        <v>-11.608318395964519</v>
      </c>
      <c r="D70" s="17">
        <f t="shared" si="54"/>
        <v>2.2759786708284562</v>
      </c>
      <c r="E70" s="17">
        <f t="shared" si="54"/>
        <v>-26.313103039483661</v>
      </c>
      <c r="F70" s="17">
        <f t="shared" si="54"/>
        <v>3.0950364904640884</v>
      </c>
      <c r="G70" s="17">
        <f t="shared" si="54"/>
        <v>-4.6361817383232543E-2</v>
      </c>
      <c r="H70" s="17">
        <f t="shared" si="54"/>
        <v>-2.8894060085324713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5">(ATAN((C70+2.4)/10)+3.1415/2)/3.1415*1.75</f>
        <v>0.46043359690503805</v>
      </c>
      <c r="M70" s="17">
        <f t="shared" si="55"/>
        <v>1.1186527861977407</v>
      </c>
      <c r="N70" s="17">
        <f t="shared" si="55"/>
        <v>0.22061432417386251</v>
      </c>
      <c r="O70" s="17">
        <f t="shared" si="55"/>
        <v>1.1549008744467779</v>
      </c>
      <c r="P70" s="17">
        <f t="shared" si="55"/>
        <v>1.0037678634815417</v>
      </c>
      <c r="Q70" s="17">
        <f t="shared" si="55"/>
        <v>0.8477589462713595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-19.835510401548134</v>
      </c>
      <c r="F71" s="17">
        <f>(F85-F84)/F91*1000</f>
        <v>-20.068526676456194</v>
      </c>
      <c r="G71" s="17">
        <f>(G85-G84)/G91*1000</f>
        <v>-22.015655577299412</v>
      </c>
      <c r="H71" s="17">
        <f>(H85-H84)/H91*1000</f>
        <v>-24.875621890547265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6">(ATAN(E71/10)+3.1415/2)/3.1415*1.75</f>
        <v>0.26009787969543519</v>
      </c>
      <c r="O71" s="17">
        <f t="shared" si="56"/>
        <v>0.25749176125102446</v>
      </c>
      <c r="P71" s="17">
        <f t="shared" si="56"/>
        <v>0.23748151724880642</v>
      </c>
      <c r="Q71" s="17">
        <f t="shared" si="56"/>
        <v>0.21289837562606628</v>
      </c>
    </row>
    <row r="72" spans="1:17">
      <c r="A72" s="9">
        <v>8</v>
      </c>
      <c r="B72" s="15" t="s">
        <v>182</v>
      </c>
      <c r="C72" s="17">
        <f t="shared" ref="C72:H72" si="57">(C86-C87)/C91*1000</f>
        <v>-3.2332563510392611</v>
      </c>
      <c r="D72" s="17">
        <f t="shared" si="57"/>
        <v>5.6764427625354781</v>
      </c>
      <c r="E72" s="17">
        <f t="shared" si="57"/>
        <v>8.2244799225931295</v>
      </c>
      <c r="F72" s="17">
        <f t="shared" si="57"/>
        <v>20.558002936857562</v>
      </c>
      <c r="G72" s="17">
        <f t="shared" si="57"/>
        <v>5.3816046966731896</v>
      </c>
      <c r="H72" s="17">
        <f t="shared" si="57"/>
        <v>-0.99502487562189046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0.70079840513287039</v>
      </c>
      <c r="M72" s="17">
        <f>(ATAN(D72/10)+3.1415/2)/3.1415*1.75</f>
        <v>1.1626031205745049</v>
      </c>
      <c r="N72" s="17">
        <f t="shared" si="56"/>
        <v>1.2584121898316551</v>
      </c>
      <c r="O72" s="17">
        <f t="shared" si="56"/>
        <v>1.4978276947879392</v>
      </c>
      <c r="P72" s="17">
        <f t="shared" si="56"/>
        <v>1.1500243192375175</v>
      </c>
      <c r="Q72" s="17">
        <f t="shared" si="56"/>
        <v>0.81975312017706592</v>
      </c>
    </row>
    <row r="73" spans="1:17">
      <c r="A73" s="9">
        <v>9</v>
      </c>
      <c r="B73" s="15" t="s">
        <v>183</v>
      </c>
      <c r="C73" s="17">
        <f>C88/C91*1000+0.000001</f>
        <v>9.9999999999999995E-7</v>
      </c>
      <c r="D73" s="17">
        <f t="shared" ref="D73:F73" si="58">D88/D91*1000+0.000001</f>
        <v>9.9999999999999995E-7</v>
      </c>
      <c r="E73" s="17">
        <f t="shared" si="58"/>
        <v>9.9999999999999995E-7</v>
      </c>
      <c r="F73" s="17">
        <f t="shared" si="58"/>
        <v>9.9999999999999995E-7</v>
      </c>
      <c r="G73" s="17">
        <f t="shared" ref="G73:H73" si="59">G88/G91*1000</f>
        <v>0.97847358121330719</v>
      </c>
      <c r="H73" s="17">
        <f t="shared" si="59"/>
        <v>0.99502487562189046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60">IF(C73/$I73&gt;1,2^((1-$I73/C73)/LN(10/3)),2^(-LOG($I73/C73,10/3)))</f>
        <v>2.781771648965445E-4</v>
      </c>
      <c r="M73" s="17">
        <f t="shared" si="60"/>
        <v>2.781771648965445E-4</v>
      </c>
      <c r="N73" s="17">
        <f t="shared" si="60"/>
        <v>2.781771648965445E-4</v>
      </c>
      <c r="O73" s="17">
        <f t="shared" si="60"/>
        <v>2.781771648965445E-4</v>
      </c>
      <c r="P73" s="17">
        <f t="shared" si="60"/>
        <v>0.7819523579171177</v>
      </c>
      <c r="Q73" s="17">
        <f t="shared" si="60"/>
        <v>0.78954028443240987</v>
      </c>
    </row>
    <row r="74" spans="1:17">
      <c r="A74" s="9">
        <v>10</v>
      </c>
      <c r="B74" s="15" t="s">
        <v>184</v>
      </c>
      <c r="C74" s="17">
        <f t="shared" ref="C74:H74" si="61">C89/C91*100</f>
        <v>4.6189376443418015E-2</v>
      </c>
      <c r="D74" s="17">
        <f t="shared" si="61"/>
        <v>4.730368968779565E-2</v>
      </c>
      <c r="E74" s="17">
        <f t="shared" si="61"/>
        <v>4.8379293662312528E-2</v>
      </c>
      <c r="F74" s="17">
        <f t="shared" si="61"/>
        <v>4.8947626040137054E-2</v>
      </c>
      <c r="G74" s="17">
        <f t="shared" si="61"/>
        <v>4.8923679060665359E-2</v>
      </c>
      <c r="H74" s="17">
        <f t="shared" si="61"/>
        <v>4.9751243781094523E-2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60"/>
        <v>0.95538690010543059</v>
      </c>
      <c r="M74" s="17">
        <f t="shared" si="60"/>
        <v>0.96858921536328912</v>
      </c>
      <c r="N74" s="17">
        <f t="shared" si="60"/>
        <v>0.98120831066076497</v>
      </c>
      <c r="O74" s="17">
        <f t="shared" si="60"/>
        <v>0.98782796360728709</v>
      </c>
      <c r="P74" s="17">
        <f t="shared" si="60"/>
        <v>0.98754970135817921</v>
      </c>
      <c r="Q74" s="17">
        <f t="shared" si="60"/>
        <v>0.99713270790357145</v>
      </c>
    </row>
    <row r="75" spans="1:17">
      <c r="A75" s="9">
        <v>11</v>
      </c>
      <c r="B75" s="15" t="s">
        <v>185</v>
      </c>
      <c r="C75" s="17">
        <f t="shared" ref="C75:H75" si="62">C90/C91*1000</f>
        <v>6.4665127020785222</v>
      </c>
      <c r="D75" s="17">
        <f t="shared" si="62"/>
        <v>6.6225165562913908</v>
      </c>
      <c r="E75" s="17">
        <f t="shared" si="62"/>
        <v>6.7731011127237544</v>
      </c>
      <c r="F75" s="17">
        <f t="shared" si="62"/>
        <v>6.3631913852178164</v>
      </c>
      <c r="G75" s="17">
        <f t="shared" si="62"/>
        <v>6.3600782778864966</v>
      </c>
      <c r="H75" s="17">
        <f t="shared" si="62"/>
        <v>6.467661691542288</v>
      </c>
      <c r="I75" s="18">
        <f>Показатели!$E$12</f>
        <v>5</v>
      </c>
      <c r="J75" s="9">
        <v>11</v>
      </c>
      <c r="K75" s="15" t="s">
        <v>185</v>
      </c>
      <c r="L75" s="17">
        <f t="shared" si="60"/>
        <v>1.1394712169244923</v>
      </c>
      <c r="M75" s="17">
        <f t="shared" si="60"/>
        <v>1.1514828855350185</v>
      </c>
      <c r="N75" s="17">
        <f t="shared" si="60"/>
        <v>1.1626645449213373</v>
      </c>
      <c r="O75" s="17">
        <f t="shared" si="60"/>
        <v>1.1312647099071829</v>
      </c>
      <c r="P75" s="17">
        <f t="shared" si="60"/>
        <v>1.1310142422846026</v>
      </c>
      <c r="Q75" s="17">
        <f t="shared" si="60"/>
        <v>1.1395613321007678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14</v>
      </c>
      <c r="D77" s="17">
        <v>14</v>
      </c>
      <c r="E77" s="17">
        <v>14</v>
      </c>
      <c r="F77" s="17">
        <v>14</v>
      </c>
      <c r="G77" s="17">
        <v>14</v>
      </c>
      <c r="H77" s="17">
        <v>11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5</v>
      </c>
      <c r="K78" s="15" t="s">
        <v>187</v>
      </c>
      <c r="L78" s="17">
        <f t="shared" ref="L78:L83" si="63">L65</f>
        <v>1.1394712169244923</v>
      </c>
      <c r="M78" s="17">
        <f t="shared" ref="M78:M83" si="64">N65</f>
        <v>1.1626645449213373</v>
      </c>
      <c r="N78" s="17">
        <f t="shared" ref="N78:N88" si="65">P65</f>
        <v>1.1681759246380738</v>
      </c>
      <c r="O78" s="17">
        <f>Q65</f>
        <v>1.0509778145343074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1</v>
      </c>
      <c r="F79" s="17">
        <v>1</v>
      </c>
      <c r="G79" s="17">
        <v>1</v>
      </c>
      <c r="H79" s="17">
        <v>1</v>
      </c>
      <c r="K79" s="15" t="s">
        <v>190</v>
      </c>
      <c r="L79" s="17">
        <f t="shared" si="63"/>
        <v>0.72889338865953612</v>
      </c>
      <c r="M79" s="17">
        <f t="shared" si="64"/>
        <v>0.74859331906215099</v>
      </c>
      <c r="N79" s="17">
        <f t="shared" si="65"/>
        <v>0.7534313566715658</v>
      </c>
      <c r="O79" s="17">
        <f t="shared" ref="O79:O88" si="66">Q66</f>
        <v>0.76074252046672219</v>
      </c>
    </row>
    <row r="80" spans="1:17">
      <c r="A80" s="9">
        <v>4</v>
      </c>
      <c r="B80" s="10" t="s">
        <v>191</v>
      </c>
      <c r="C80" s="17">
        <v>98.8</v>
      </c>
      <c r="D80" s="17">
        <v>98.9</v>
      </c>
      <c r="E80" s="17">
        <v>100.3</v>
      </c>
      <c r="F80" s="17">
        <v>82.1</v>
      </c>
      <c r="G80" s="17">
        <v>82.1</v>
      </c>
      <c r="H80" s="17">
        <v>82.7</v>
      </c>
      <c r="K80" s="15" t="s">
        <v>192</v>
      </c>
      <c r="L80" s="17">
        <f t="shared" si="63"/>
        <v>8.8737830999390996E-4</v>
      </c>
      <c r="M80" s="17">
        <f t="shared" si="64"/>
        <v>0.44172342330474623</v>
      </c>
      <c r="N80" s="17">
        <f t="shared" si="65"/>
        <v>0.44457291996148729</v>
      </c>
      <c r="O80" s="17">
        <f t="shared" si="66"/>
        <v>0.4488869764550853</v>
      </c>
    </row>
    <row r="81" spans="1:17">
      <c r="A81" s="9">
        <v>5</v>
      </c>
      <c r="B81" s="10" t="s">
        <v>193</v>
      </c>
      <c r="C81" s="17">
        <v>28</v>
      </c>
      <c r="D81" s="17">
        <v>28</v>
      </c>
      <c r="E81" s="17">
        <v>28</v>
      </c>
      <c r="F81" s="17">
        <v>29.4</v>
      </c>
      <c r="G81" s="17">
        <v>29.4</v>
      </c>
      <c r="H81" s="17">
        <v>29.8</v>
      </c>
      <c r="K81" s="15" t="s">
        <v>194</v>
      </c>
      <c r="L81" s="17">
        <f t="shared" si="63"/>
        <v>1.2180449191738578</v>
      </c>
      <c r="M81" s="17">
        <f t="shared" si="64"/>
        <v>1.2458058065734565</v>
      </c>
      <c r="N81" s="17">
        <f t="shared" si="65"/>
        <v>1.1568691160759748</v>
      </c>
      <c r="O81" s="17">
        <f t="shared" si="66"/>
        <v>1.1687534581740744</v>
      </c>
    </row>
    <row r="82" spans="1:17">
      <c r="A82" s="9">
        <v>6</v>
      </c>
      <c r="B82" s="10" t="s">
        <v>195</v>
      </c>
      <c r="C82" s="17">
        <v>6304.1</v>
      </c>
      <c r="D82" s="17">
        <v>7689</v>
      </c>
      <c r="E82" s="17">
        <v>6073.4</v>
      </c>
      <c r="F82" s="17">
        <v>12400.5</v>
      </c>
      <c r="G82" s="17">
        <v>12294.6</v>
      </c>
      <c r="H82" s="17">
        <v>13407.6</v>
      </c>
      <c r="K82" s="15" t="s">
        <v>196</v>
      </c>
      <c r="L82" s="17">
        <f t="shared" si="63"/>
        <v>1.2455718932986539</v>
      </c>
      <c r="M82" s="17">
        <f t="shared" si="64"/>
        <v>1.2658133025199148</v>
      </c>
      <c r="N82" s="17">
        <f t="shared" si="65"/>
        <v>1.2911180248575014</v>
      </c>
      <c r="O82" s="17">
        <f t="shared" si="66"/>
        <v>1.3035111232829966</v>
      </c>
    </row>
    <row r="83" spans="1:17">
      <c r="A83" s="9">
        <v>7</v>
      </c>
      <c r="B83" s="10" t="s">
        <v>197</v>
      </c>
      <c r="C83" s="17">
        <v>7035.9</v>
      </c>
      <c r="D83" s="17">
        <v>7514</v>
      </c>
      <c r="E83" s="17">
        <v>7671.5</v>
      </c>
      <c r="F83" s="17">
        <v>12016.7</v>
      </c>
      <c r="G83" s="17">
        <v>12300.3</v>
      </c>
      <c r="H83" s="17">
        <v>13795</v>
      </c>
      <c r="K83" s="15" t="s">
        <v>198</v>
      </c>
      <c r="L83" s="17">
        <f t="shared" si="63"/>
        <v>0.46043359690503805</v>
      </c>
      <c r="M83" s="17">
        <f t="shared" si="64"/>
        <v>0.22061432417386251</v>
      </c>
      <c r="N83" s="17">
        <f t="shared" si="65"/>
        <v>1.0037678634815417</v>
      </c>
      <c r="O83" s="17">
        <f t="shared" si="66"/>
        <v>0.8477589462713595</v>
      </c>
    </row>
    <row r="84" spans="1:17">
      <c r="A84" s="9">
        <v>8</v>
      </c>
      <c r="B84" s="10" t="s">
        <v>199</v>
      </c>
      <c r="C84" s="17"/>
      <c r="D84" s="17"/>
      <c r="E84" s="17">
        <v>53</v>
      </c>
      <c r="F84" s="17">
        <v>51</v>
      </c>
      <c r="G84" s="17">
        <v>58</v>
      </c>
      <c r="H84" s="17">
        <v>62</v>
      </c>
      <c r="K84" s="15" t="s">
        <v>200</v>
      </c>
      <c r="L84" s="17">
        <f>N71</f>
        <v>0.26009787969543519</v>
      </c>
      <c r="M84" s="17">
        <f>O71</f>
        <v>0.25749176125102446</v>
      </c>
      <c r="N84" s="17">
        <f t="shared" si="65"/>
        <v>0.23748151724880642</v>
      </c>
      <c r="O84" s="17">
        <f t="shared" si="66"/>
        <v>0.21289837562606628</v>
      </c>
    </row>
    <row r="85" spans="1:17">
      <c r="A85" s="9">
        <v>9</v>
      </c>
      <c r="B85" s="10" t="s">
        <v>201</v>
      </c>
      <c r="C85" s="17"/>
      <c r="D85" s="17"/>
      <c r="E85" s="17">
        <v>12</v>
      </c>
      <c r="F85" s="17">
        <v>10</v>
      </c>
      <c r="G85" s="17">
        <v>13</v>
      </c>
      <c r="H85" s="17">
        <v>12</v>
      </c>
      <c r="K85" s="15" t="s">
        <v>202</v>
      </c>
      <c r="L85" s="17">
        <f>L72</f>
        <v>0.70079840513287039</v>
      </c>
      <c r="M85" s="17">
        <f>N72</f>
        <v>1.2584121898316551</v>
      </c>
      <c r="N85" s="17">
        <f t="shared" si="65"/>
        <v>1.1500243192375175</v>
      </c>
      <c r="O85" s="17">
        <f t="shared" si="66"/>
        <v>0.81975312017706592</v>
      </c>
    </row>
    <row r="86" spans="1:17">
      <c r="A86" s="9">
        <v>10</v>
      </c>
      <c r="B86" s="10" t="s">
        <v>203</v>
      </c>
      <c r="C86" s="17">
        <v>102</v>
      </c>
      <c r="D86" s="17">
        <v>116</v>
      </c>
      <c r="E86" s="17">
        <v>107</v>
      </c>
      <c r="F86" s="17">
        <v>122</v>
      </c>
      <c r="G86" s="17">
        <v>90</v>
      </c>
      <c r="H86" s="17">
        <v>67</v>
      </c>
      <c r="K86" s="15" t="s">
        <v>204</v>
      </c>
      <c r="L86" s="17">
        <f>L73</f>
        <v>2.781771648965445E-4</v>
      </c>
      <c r="M86" s="17">
        <f>N73</f>
        <v>2.781771648965445E-4</v>
      </c>
      <c r="N86" s="17">
        <f t="shared" si="65"/>
        <v>0.7819523579171177</v>
      </c>
      <c r="O86" s="17">
        <f t="shared" si="66"/>
        <v>0.78954028443240987</v>
      </c>
    </row>
    <row r="87" spans="1:17">
      <c r="A87" s="9">
        <v>11</v>
      </c>
      <c r="B87" s="10" t="s">
        <v>205</v>
      </c>
      <c r="C87" s="17">
        <v>109</v>
      </c>
      <c r="D87" s="17">
        <v>104</v>
      </c>
      <c r="E87" s="17">
        <v>90</v>
      </c>
      <c r="F87" s="17">
        <v>80</v>
      </c>
      <c r="G87" s="17">
        <v>79</v>
      </c>
      <c r="H87" s="17">
        <v>69</v>
      </c>
      <c r="K87" s="15" t="s">
        <v>206</v>
      </c>
      <c r="L87" s="17">
        <f>L74</f>
        <v>0.95538690010543059</v>
      </c>
      <c r="M87" s="17">
        <f>N74</f>
        <v>0.98120831066076497</v>
      </c>
      <c r="N87" s="17">
        <f t="shared" si="65"/>
        <v>0.98754970135817921</v>
      </c>
      <c r="O87" s="17">
        <f t="shared" si="66"/>
        <v>0.99713270790357145</v>
      </c>
    </row>
    <row r="88" spans="1:17">
      <c r="A88" s="9">
        <v>12</v>
      </c>
      <c r="B88" s="10" t="s">
        <v>207</v>
      </c>
      <c r="C88" s="17"/>
      <c r="D88" s="17"/>
      <c r="E88" s="17"/>
      <c r="F88" s="17"/>
      <c r="G88" s="17">
        <v>2</v>
      </c>
      <c r="H88" s="17">
        <v>2</v>
      </c>
      <c r="K88" s="15" t="s">
        <v>208</v>
      </c>
      <c r="L88" s="17">
        <f>L75</f>
        <v>1.1394712169244923</v>
      </c>
      <c r="M88" s="17">
        <f>N75</f>
        <v>1.1626645449213373</v>
      </c>
      <c r="N88" s="17">
        <f t="shared" si="65"/>
        <v>1.1310142422846026</v>
      </c>
      <c r="O88" s="17">
        <f t="shared" si="66"/>
        <v>1.1395613321007678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14</v>
      </c>
      <c r="D90" s="17">
        <v>14</v>
      </c>
      <c r="E90" s="17">
        <v>14</v>
      </c>
      <c r="F90" s="17">
        <v>13</v>
      </c>
      <c r="G90" s="21">
        <v>13</v>
      </c>
      <c r="H90" s="21">
        <v>13</v>
      </c>
    </row>
    <row r="91" spans="1:17">
      <c r="A91" s="9">
        <v>15</v>
      </c>
      <c r="B91" s="10" t="s">
        <v>213</v>
      </c>
      <c r="C91" s="17">
        <v>2165</v>
      </c>
      <c r="D91" s="17">
        <v>2114</v>
      </c>
      <c r="E91" s="17">
        <v>2067</v>
      </c>
      <c r="F91" s="17">
        <v>2043</v>
      </c>
      <c r="G91" s="17">
        <v>2044</v>
      </c>
      <c r="H91" s="17">
        <v>2010</v>
      </c>
    </row>
    <row r="93" spans="1:17" ht="16">
      <c r="A93" s="20" t="s">
        <v>436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7">C107/C121*1000</f>
        <v>5.0890585241730282</v>
      </c>
      <c r="D95" s="17">
        <f t="shared" si="67"/>
        <v>5.3003533568904597</v>
      </c>
      <c r="E95" s="17">
        <f t="shared" si="67"/>
        <v>5.3619302949061662</v>
      </c>
      <c r="F95" s="17">
        <f t="shared" si="67"/>
        <v>5.4945054945054945</v>
      </c>
      <c r="G95" s="17">
        <f t="shared" si="67"/>
        <v>5.5710306406685239</v>
      </c>
      <c r="H95" s="17">
        <f t="shared" si="67"/>
        <v>4.770992366412214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8">IF(C95/$I95&gt;1,2^((1-$I95/C95)/LN(10/3)),2^(-LOG($I95/C95,10/3)))</f>
        <v>1.0101259653488026</v>
      </c>
      <c r="M95" s="17">
        <f t="shared" si="68"/>
        <v>1.0331619384758866</v>
      </c>
      <c r="N95" s="17">
        <f t="shared" si="68"/>
        <v>1.0396258339475806</v>
      </c>
      <c r="O95" s="17">
        <f t="shared" si="68"/>
        <v>1.0531803571441807</v>
      </c>
      <c r="P95" s="17">
        <f t="shared" si="68"/>
        <v>1.0607868625041605</v>
      </c>
      <c r="Q95" s="17">
        <f t="shared" si="68"/>
        <v>0.97336935874682595</v>
      </c>
    </row>
    <row r="96" spans="1:17">
      <c r="A96" s="9">
        <v>2</v>
      </c>
      <c r="B96" s="15" t="s">
        <v>176</v>
      </c>
      <c r="C96" s="17">
        <f t="shared" ref="C96:H96" si="69">C108/C121*1000</f>
        <v>1.6963528413910094</v>
      </c>
      <c r="D96" s="17">
        <f t="shared" si="69"/>
        <v>1.7667844522968197</v>
      </c>
      <c r="E96" s="17">
        <f t="shared" si="69"/>
        <v>1.7873100983020553</v>
      </c>
      <c r="F96" s="17">
        <f t="shared" si="69"/>
        <v>1.8315018315018314</v>
      </c>
      <c r="G96" s="17">
        <f t="shared" si="69"/>
        <v>1.8570102135561746</v>
      </c>
      <c r="H96" s="17">
        <f t="shared" si="69"/>
        <v>1.9083969465648853</v>
      </c>
      <c r="I96" s="18">
        <f>Показатели!$E$3</f>
        <v>4</v>
      </c>
      <c r="J96" s="9">
        <v>2</v>
      </c>
      <c r="K96" s="15" t="s">
        <v>176</v>
      </c>
      <c r="L96" s="17">
        <f t="shared" si="68"/>
        <v>0.61026762895572217</v>
      </c>
      <c r="M96" s="17">
        <f t="shared" si="68"/>
        <v>0.62472910229054601</v>
      </c>
      <c r="N96" s="17">
        <f t="shared" si="68"/>
        <v>0.62889729700358021</v>
      </c>
      <c r="O96" s="17">
        <f t="shared" si="68"/>
        <v>0.63780308062307245</v>
      </c>
      <c r="P96" s="17">
        <f t="shared" si="68"/>
        <v>0.64290218986877956</v>
      </c>
      <c r="Q96" s="17">
        <f t="shared" si="68"/>
        <v>0.65308497486673145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0.80429954423592487</v>
      </c>
      <c r="F97" s="17">
        <f>F109/F121*1000+0.00001</f>
        <v>0.82418582417582409</v>
      </c>
      <c r="G97" s="17">
        <f>G109/G121*1000</f>
        <v>0.83565459610027848</v>
      </c>
      <c r="H97" s="17">
        <f>H109/H121*1000</f>
        <v>0.8587786259541984</v>
      </c>
      <c r="I97" s="18">
        <f>Показатели!$E$4</f>
        <v>2</v>
      </c>
      <c r="J97" s="9">
        <v>3</v>
      </c>
      <c r="K97" s="15" t="s">
        <v>177</v>
      </c>
      <c r="L97" s="17">
        <f t="shared" si="68"/>
        <v>8.8737830999390996E-4</v>
      </c>
      <c r="M97" s="17">
        <f t="shared" si="68"/>
        <v>8.8737830999390996E-4</v>
      </c>
      <c r="N97" s="17">
        <f t="shared" si="68"/>
        <v>0.59188793576568355</v>
      </c>
      <c r="O97" s="17">
        <f t="shared" si="68"/>
        <v>0.60026952797089062</v>
      </c>
      <c r="P97" s="17">
        <f t="shared" si="68"/>
        <v>0.6050643373180975</v>
      </c>
      <c r="Q97" s="17">
        <f t="shared" si="68"/>
        <v>0.61464781697321591</v>
      </c>
    </row>
    <row r="98" spans="1:17">
      <c r="A98" s="9">
        <v>4</v>
      </c>
      <c r="B98" s="15" t="s">
        <v>178</v>
      </c>
      <c r="C98" s="17">
        <f t="shared" ref="C98:H98" si="70">C110/C121*1000</f>
        <v>41.306191687871078</v>
      </c>
      <c r="D98" s="17">
        <f t="shared" si="70"/>
        <v>43.109540636042404</v>
      </c>
      <c r="E98" s="17">
        <f t="shared" si="70"/>
        <v>43.61036639857015</v>
      </c>
      <c r="F98" s="17">
        <f t="shared" si="70"/>
        <v>40.018315018315022</v>
      </c>
      <c r="G98" s="17">
        <f t="shared" si="70"/>
        <v>41.225626740947078</v>
      </c>
      <c r="H98" s="17">
        <f t="shared" si="70"/>
        <v>42.366412213740453</v>
      </c>
      <c r="I98" s="18">
        <f>Показатели!$E$5</f>
        <v>30</v>
      </c>
      <c r="J98" s="9">
        <v>4</v>
      </c>
      <c r="K98" s="15" t="s">
        <v>178</v>
      </c>
      <c r="L98" s="17">
        <f t="shared" si="68"/>
        <v>1.1706781784976308</v>
      </c>
      <c r="M98" s="17">
        <f t="shared" si="68"/>
        <v>1.1913349524938603</v>
      </c>
      <c r="N98" s="17">
        <f t="shared" si="68"/>
        <v>1.1968289307127362</v>
      </c>
      <c r="O98" s="17">
        <f t="shared" si="68"/>
        <v>1.1550305282751847</v>
      </c>
      <c r="P98" s="17">
        <f t="shared" si="68"/>
        <v>1.1697219672723</v>
      </c>
      <c r="Q98" s="17">
        <f t="shared" si="68"/>
        <v>1.1829922336006933</v>
      </c>
    </row>
    <row r="99" spans="1:17">
      <c r="A99" s="9">
        <v>5</v>
      </c>
      <c r="B99" s="15" t="s">
        <v>179</v>
      </c>
      <c r="C99" s="17">
        <f t="shared" ref="C99:H99" si="71">C111/C121*1000</f>
        <v>6.7854113655640376</v>
      </c>
      <c r="D99" s="17">
        <f t="shared" si="71"/>
        <v>7.5971731448763249</v>
      </c>
      <c r="E99" s="17">
        <f t="shared" si="71"/>
        <v>9.4727435210008935</v>
      </c>
      <c r="F99" s="17">
        <f t="shared" si="71"/>
        <v>11.172161172161172</v>
      </c>
      <c r="G99" s="17">
        <f t="shared" si="71"/>
        <v>12.720519962859795</v>
      </c>
      <c r="H99" s="17">
        <f t="shared" si="71"/>
        <v>13.740458015267174</v>
      </c>
      <c r="I99" s="18">
        <f>Показатели!$E$6</f>
        <v>8</v>
      </c>
      <c r="J99" s="9">
        <v>5</v>
      </c>
      <c r="K99" s="15" t="s">
        <v>179</v>
      </c>
      <c r="L99" s="17">
        <f t="shared" si="68"/>
        <v>0.909553631641567</v>
      </c>
      <c r="M99" s="17">
        <f t="shared" si="68"/>
        <v>0.97069343298016852</v>
      </c>
      <c r="N99" s="17">
        <f t="shared" si="68"/>
        <v>1.093635693075919</v>
      </c>
      <c r="O99" s="17">
        <f t="shared" si="68"/>
        <v>1.1775850511278516</v>
      </c>
      <c r="P99" s="17">
        <f t="shared" si="68"/>
        <v>1.2381836463443094</v>
      </c>
      <c r="Q99" s="17">
        <f t="shared" si="68"/>
        <v>1.271912431681681</v>
      </c>
    </row>
    <row r="100" spans="1:17">
      <c r="A100" s="9">
        <v>6</v>
      </c>
      <c r="B100" s="15" t="s">
        <v>180</v>
      </c>
      <c r="C100" s="17">
        <f t="shared" ref="C100:H100" si="72">(C112-C113)/C112*100</f>
        <v>-1.1929107021131562</v>
      </c>
      <c r="D100" s="17">
        <f t="shared" si="72"/>
        <v>4.0847410689559682</v>
      </c>
      <c r="E100" s="17">
        <f t="shared" si="72"/>
        <v>6.694325481798713</v>
      </c>
      <c r="F100" s="17">
        <f t="shared" si="72"/>
        <v>-2.9150104107514747</v>
      </c>
      <c r="G100" s="17">
        <f t="shared" si="72"/>
        <v>7.6106762046159986</v>
      </c>
      <c r="H100" s="17">
        <f t="shared" si="72"/>
        <v>-6.7944955095871702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3">(ATAN((C100+2.4)/10)+3.1415/2)/3.1415*1.75</f>
        <v>0.94191820260346393</v>
      </c>
      <c r="M100" s="17">
        <f t="shared" si="73"/>
        <v>1.1954768836022387</v>
      </c>
      <c r="N100" s="17">
        <f t="shared" si="73"/>
        <v>1.2861105011200964</v>
      </c>
      <c r="O100" s="17">
        <f t="shared" si="73"/>
        <v>0.84633621976521489</v>
      </c>
      <c r="P100" s="17">
        <f t="shared" si="73"/>
        <v>1.3128101083426746</v>
      </c>
      <c r="Q100" s="17">
        <f t="shared" si="73"/>
        <v>0.64435227618138746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-17.873100983020553</v>
      </c>
      <c r="F101" s="17">
        <f>(F115-F114)/F121*1000</f>
        <v>-14.652014652014651</v>
      </c>
      <c r="G101" s="17">
        <f>(G115-G114)/G121*1000</f>
        <v>-23.212627669452182</v>
      </c>
      <c r="H101" s="17">
        <f>(H115-H114)/H121*1000</f>
        <v>-19.083969465648856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4">(ATAN(E101/10)+3.1415/2)/3.1415*1.75</f>
        <v>0.28413408915380939</v>
      </c>
      <c r="O101" s="17">
        <f t="shared" si="74"/>
        <v>0.33358785953657705</v>
      </c>
      <c r="P101" s="17">
        <f t="shared" si="74"/>
        <v>0.22657065776500407</v>
      </c>
      <c r="Q101" s="17">
        <f t="shared" si="74"/>
        <v>0.26884569147087578</v>
      </c>
    </row>
    <row r="102" spans="1:17">
      <c r="A102" s="9">
        <v>8</v>
      </c>
      <c r="B102" s="15" t="s">
        <v>182</v>
      </c>
      <c r="C102" s="17">
        <f t="shared" ref="C102:H102" si="75">(C116-C117)/C121*1000</f>
        <v>-26.293469041560645</v>
      </c>
      <c r="D102" s="17">
        <f t="shared" si="75"/>
        <v>1.7667844522968197</v>
      </c>
      <c r="E102" s="17">
        <f t="shared" si="75"/>
        <v>-6.2555853440571942</v>
      </c>
      <c r="F102" s="17">
        <f t="shared" si="75"/>
        <v>0.91575091575091572</v>
      </c>
      <c r="G102" s="17">
        <f t="shared" si="75"/>
        <v>-3.7140204271123491</v>
      </c>
      <c r="H102" s="17">
        <f t="shared" si="75"/>
        <v>-2.8625954198473282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0.20242541090149313</v>
      </c>
      <c r="M102" s="17">
        <f>(ATAN(D102/10)+3.1415/2)/3.1415*1.75</f>
        <v>0.97241496091709068</v>
      </c>
      <c r="N102" s="17">
        <f t="shared" si="74"/>
        <v>0.56360369244781916</v>
      </c>
      <c r="O102" s="17">
        <f t="shared" si="74"/>
        <v>0.9258708199588892</v>
      </c>
      <c r="P102" s="17">
        <f t="shared" si="74"/>
        <v>0.6769029125479501</v>
      </c>
      <c r="Q102" s="17">
        <f t="shared" si="74"/>
        <v>0.71968996987558087</v>
      </c>
    </row>
    <row r="103" spans="1:17">
      <c r="A103" s="9">
        <v>9</v>
      </c>
      <c r="B103" s="15" t="s">
        <v>183</v>
      </c>
      <c r="C103" s="17">
        <f>C118/C121*1000+0.000001</f>
        <v>9.9999999999999995E-7</v>
      </c>
      <c r="D103" s="17">
        <f t="shared" ref="D103:F103" si="76">D118/D121*1000+0.000001</f>
        <v>9.9999999999999995E-7</v>
      </c>
      <c r="E103" s="17">
        <f t="shared" si="76"/>
        <v>9.9999999999999995E-7</v>
      </c>
      <c r="F103" s="17">
        <f t="shared" si="76"/>
        <v>9.9999999999999995E-7</v>
      </c>
      <c r="G103" s="17">
        <f t="shared" ref="G103:H103" si="77">G118/G121*1000</f>
        <v>0.92850510677808729</v>
      </c>
      <c r="H103" s="17">
        <f t="shared" si="77"/>
        <v>0.95419847328244267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8">IF(C103/$I103&gt;1,2^((1-$I103/C103)/LN(10/3)),2^(-LOG($I103/C103,10/3)))</f>
        <v>2.781771648965445E-4</v>
      </c>
      <c r="M103" s="17">
        <f t="shared" si="78"/>
        <v>2.781771648965445E-4</v>
      </c>
      <c r="N103" s="17">
        <f t="shared" si="78"/>
        <v>2.781771648965445E-4</v>
      </c>
      <c r="O103" s="17">
        <f t="shared" si="78"/>
        <v>2.781771648965445E-4</v>
      </c>
      <c r="P103" s="17">
        <f t="shared" si="78"/>
        <v>0.75870721670584884</v>
      </c>
      <c r="Q103" s="17">
        <f t="shared" si="78"/>
        <v>0.77072421180379247</v>
      </c>
    </row>
    <row r="104" spans="1:17">
      <c r="A104" s="9">
        <v>10</v>
      </c>
      <c r="B104" s="15" t="s">
        <v>184</v>
      </c>
      <c r="C104" s="17">
        <f t="shared" ref="C104:H104" si="79">C119/C121*100</f>
        <v>8.4817642069550461E-2</v>
      </c>
      <c r="D104" s="17">
        <f t="shared" si="79"/>
        <v>8.8339222614840993E-2</v>
      </c>
      <c r="E104" s="17">
        <f t="shared" si="79"/>
        <v>8.936550491510277E-2</v>
      </c>
      <c r="F104" s="17">
        <f t="shared" si="79"/>
        <v>9.1575091575091569E-2</v>
      </c>
      <c r="G104" s="17">
        <f t="shared" si="79"/>
        <v>9.2850510677808723E-2</v>
      </c>
      <c r="H104" s="17">
        <f t="shared" si="79"/>
        <v>9.5419847328244267E-2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8"/>
        <v>1.266594346725104</v>
      </c>
      <c r="M104" s="17">
        <f t="shared" si="78"/>
        <v>1.2838469788844062</v>
      </c>
      <c r="N104" s="17">
        <f t="shared" si="78"/>
        <v>1.2886603379117698</v>
      </c>
      <c r="O104" s="17">
        <f t="shared" si="78"/>
        <v>1.2987150540437755</v>
      </c>
      <c r="P104" s="17">
        <f t="shared" si="78"/>
        <v>1.3043348671657478</v>
      </c>
      <c r="Q104" s="17">
        <f t="shared" si="78"/>
        <v>1.3152688873861642</v>
      </c>
    </row>
    <row r="105" spans="1:17">
      <c r="A105" s="9">
        <v>11</v>
      </c>
      <c r="B105" s="15" t="s">
        <v>185</v>
      </c>
      <c r="C105" s="17">
        <f t="shared" ref="C105:H105" si="80">C120/C121*1000</f>
        <v>6.7854113655640376</v>
      </c>
      <c r="D105" s="17">
        <f t="shared" si="80"/>
        <v>6.1837455830388688</v>
      </c>
      <c r="E105" s="17">
        <f t="shared" si="80"/>
        <v>7.1492403932082214</v>
      </c>
      <c r="F105" s="17">
        <f t="shared" si="80"/>
        <v>7.3260073260073257</v>
      </c>
      <c r="G105" s="17">
        <f t="shared" si="80"/>
        <v>7.4280408542246983</v>
      </c>
      <c r="H105" s="17">
        <f t="shared" si="80"/>
        <v>7.6335877862595414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8"/>
        <v>1.1635613620435397</v>
      </c>
      <c r="M105" s="17">
        <f t="shared" si="78"/>
        <v>1.1165109664531794</v>
      </c>
      <c r="N105" s="17">
        <f t="shared" si="78"/>
        <v>1.1889550542013132</v>
      </c>
      <c r="O105" s="17">
        <f t="shared" si="78"/>
        <v>1.2005623043403537</v>
      </c>
      <c r="P105" s="17">
        <f t="shared" si="78"/>
        <v>1.2070596700022711</v>
      </c>
      <c r="Q105" s="17">
        <f t="shared" si="78"/>
        <v>1.2197211190360806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6</v>
      </c>
      <c r="D107" s="17">
        <v>6</v>
      </c>
      <c r="E107" s="17">
        <v>6</v>
      </c>
      <c r="F107" s="17">
        <v>6</v>
      </c>
      <c r="G107" s="17">
        <v>6</v>
      </c>
      <c r="H107" s="17">
        <v>5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K108" s="15" t="s">
        <v>187</v>
      </c>
      <c r="L108" s="17">
        <f t="shared" ref="L108:L113" si="81">L95</f>
        <v>1.0101259653488026</v>
      </c>
      <c r="M108" s="17">
        <f t="shared" ref="M108:M113" si="82">N95</f>
        <v>1.0396258339475806</v>
      </c>
      <c r="N108" s="17">
        <f t="shared" ref="N108:N118" si="83">P95</f>
        <v>1.0607868625041605</v>
      </c>
      <c r="O108" s="17">
        <f>Q95</f>
        <v>0.97336935874682595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0.9</v>
      </c>
      <c r="F109" s="17">
        <v>0.9</v>
      </c>
      <c r="G109" s="17">
        <v>0.9</v>
      </c>
      <c r="H109" s="17">
        <v>0.9</v>
      </c>
      <c r="K109" s="15" t="s">
        <v>190</v>
      </c>
      <c r="L109" s="17">
        <f t="shared" si="81"/>
        <v>0.61026762895572217</v>
      </c>
      <c r="M109" s="17">
        <f t="shared" si="82"/>
        <v>0.62889729700358021</v>
      </c>
      <c r="N109" s="17">
        <f t="shared" si="83"/>
        <v>0.64290218986877956</v>
      </c>
      <c r="O109" s="17">
        <f t="shared" ref="O109:O118" si="84">Q96</f>
        <v>0.65308497486673145</v>
      </c>
    </row>
    <row r="110" spans="1:17">
      <c r="A110" s="9">
        <v>4</v>
      </c>
      <c r="B110" s="10" t="s">
        <v>191</v>
      </c>
      <c r="C110" s="17">
        <v>48.7</v>
      </c>
      <c r="D110" s="17">
        <v>48.8</v>
      </c>
      <c r="E110" s="17">
        <v>48.8</v>
      </c>
      <c r="F110" s="17">
        <v>43.7</v>
      </c>
      <c r="G110" s="17">
        <v>44.4</v>
      </c>
      <c r="H110" s="17">
        <v>44.4</v>
      </c>
      <c r="K110" s="15" t="s">
        <v>192</v>
      </c>
      <c r="L110" s="17">
        <f t="shared" si="81"/>
        <v>8.8737830999390996E-4</v>
      </c>
      <c r="M110" s="17">
        <f t="shared" si="82"/>
        <v>0.59188793576568355</v>
      </c>
      <c r="N110" s="17">
        <f t="shared" si="83"/>
        <v>0.6050643373180975</v>
      </c>
      <c r="O110" s="17">
        <f t="shared" si="84"/>
        <v>0.61464781697321591</v>
      </c>
    </row>
    <row r="111" spans="1:17">
      <c r="A111" s="9">
        <v>5</v>
      </c>
      <c r="B111" s="10" t="s">
        <v>193</v>
      </c>
      <c r="C111" s="17">
        <v>8</v>
      </c>
      <c r="D111" s="17">
        <v>8.6</v>
      </c>
      <c r="E111" s="17">
        <v>10.6</v>
      </c>
      <c r="F111" s="17">
        <v>12.2</v>
      </c>
      <c r="G111" s="17">
        <v>13.7</v>
      </c>
      <c r="H111" s="17">
        <v>14.4</v>
      </c>
      <c r="K111" s="15" t="s">
        <v>194</v>
      </c>
      <c r="L111" s="17">
        <f t="shared" si="81"/>
        <v>1.1706781784976308</v>
      </c>
      <c r="M111" s="17">
        <f t="shared" si="82"/>
        <v>1.1968289307127362</v>
      </c>
      <c r="N111" s="17">
        <f t="shared" si="83"/>
        <v>1.1697219672723</v>
      </c>
      <c r="O111" s="17">
        <f t="shared" si="84"/>
        <v>1.1829922336006933</v>
      </c>
    </row>
    <row r="112" spans="1:17">
      <c r="A112" s="9">
        <v>6</v>
      </c>
      <c r="B112" s="10" t="s">
        <v>195</v>
      </c>
      <c r="C112" s="17">
        <v>5868</v>
      </c>
      <c r="D112" s="17">
        <v>7222</v>
      </c>
      <c r="E112" s="17">
        <v>7472</v>
      </c>
      <c r="F112" s="17">
        <v>9509.4</v>
      </c>
      <c r="G112" s="17">
        <v>11854.4</v>
      </c>
      <c r="H112" s="17">
        <v>11379.8</v>
      </c>
      <c r="K112" s="15" t="s">
        <v>196</v>
      </c>
      <c r="L112" s="17">
        <f t="shared" si="81"/>
        <v>0.909553631641567</v>
      </c>
      <c r="M112" s="17">
        <f t="shared" si="82"/>
        <v>1.093635693075919</v>
      </c>
      <c r="N112" s="17">
        <f t="shared" si="83"/>
        <v>1.2381836463443094</v>
      </c>
      <c r="O112" s="17">
        <f t="shared" si="84"/>
        <v>1.271912431681681</v>
      </c>
    </row>
    <row r="113" spans="1:17">
      <c r="A113" s="9">
        <v>7</v>
      </c>
      <c r="B113" s="10" t="s">
        <v>197</v>
      </c>
      <c r="C113" s="17">
        <v>5938</v>
      </c>
      <c r="D113" s="17">
        <v>6927</v>
      </c>
      <c r="E113" s="17">
        <v>6971.8</v>
      </c>
      <c r="F113" s="17">
        <v>9786.6</v>
      </c>
      <c r="G113" s="17">
        <v>10952.2</v>
      </c>
      <c r="H113" s="17">
        <v>12153</v>
      </c>
      <c r="K113" s="15" t="s">
        <v>198</v>
      </c>
      <c r="L113" s="17">
        <f t="shared" si="81"/>
        <v>0.94191820260346393</v>
      </c>
      <c r="M113" s="17">
        <f t="shared" si="82"/>
        <v>1.2861105011200964</v>
      </c>
      <c r="N113" s="17">
        <f t="shared" si="83"/>
        <v>1.3128101083426746</v>
      </c>
      <c r="O113" s="17">
        <f t="shared" si="84"/>
        <v>0.64435227618138746</v>
      </c>
    </row>
    <row r="114" spans="1:17">
      <c r="A114" s="9">
        <v>8</v>
      </c>
      <c r="B114" s="10" t="s">
        <v>199</v>
      </c>
      <c r="C114" s="17"/>
      <c r="D114" s="17"/>
      <c r="E114" s="17">
        <v>27</v>
      </c>
      <c r="F114" s="17">
        <v>24</v>
      </c>
      <c r="G114" s="17">
        <v>32</v>
      </c>
      <c r="H114" s="17">
        <v>29</v>
      </c>
      <c r="K114" s="15" t="s">
        <v>200</v>
      </c>
      <c r="L114" s="17">
        <f>N101</f>
        <v>0.28413408915380939</v>
      </c>
      <c r="M114" s="17">
        <f>O101</f>
        <v>0.33358785953657705</v>
      </c>
      <c r="N114" s="17">
        <f t="shared" si="83"/>
        <v>0.22657065776500407</v>
      </c>
      <c r="O114" s="17">
        <f t="shared" si="84"/>
        <v>0.26884569147087578</v>
      </c>
    </row>
    <row r="115" spans="1:17">
      <c r="A115" s="9">
        <v>9</v>
      </c>
      <c r="B115" s="10" t="s">
        <v>201</v>
      </c>
      <c r="C115" s="17"/>
      <c r="D115" s="17"/>
      <c r="E115" s="17">
        <v>7</v>
      </c>
      <c r="F115" s="17">
        <v>8</v>
      </c>
      <c r="G115" s="17">
        <v>7</v>
      </c>
      <c r="H115" s="17">
        <v>9</v>
      </c>
      <c r="K115" s="15" t="s">
        <v>202</v>
      </c>
      <c r="L115" s="17">
        <f>L102</f>
        <v>0.20242541090149313</v>
      </c>
      <c r="M115" s="17">
        <f>N102</f>
        <v>0.56360369244781916</v>
      </c>
      <c r="N115" s="17">
        <f t="shared" si="83"/>
        <v>0.6769029125479501</v>
      </c>
      <c r="O115" s="17">
        <f t="shared" si="84"/>
        <v>0.71968996987558087</v>
      </c>
    </row>
    <row r="116" spans="1:17">
      <c r="A116" s="9">
        <v>10</v>
      </c>
      <c r="B116" s="10" t="s">
        <v>203</v>
      </c>
      <c r="C116" s="17">
        <v>53</v>
      </c>
      <c r="D116" s="17">
        <v>72</v>
      </c>
      <c r="E116" s="17">
        <v>56</v>
      </c>
      <c r="F116" s="17">
        <v>48</v>
      </c>
      <c r="G116" s="17">
        <v>44</v>
      </c>
      <c r="H116" s="17">
        <v>29</v>
      </c>
      <c r="K116" s="15" t="s">
        <v>204</v>
      </c>
      <c r="L116" s="17">
        <f>L103</f>
        <v>2.781771648965445E-4</v>
      </c>
      <c r="M116" s="17">
        <f>N103</f>
        <v>2.781771648965445E-4</v>
      </c>
      <c r="N116" s="17">
        <f t="shared" si="83"/>
        <v>0.75870721670584884</v>
      </c>
      <c r="O116" s="17">
        <f t="shared" si="84"/>
        <v>0.77072421180379247</v>
      </c>
    </row>
    <row r="117" spans="1:17">
      <c r="A117" s="9">
        <v>11</v>
      </c>
      <c r="B117" s="10" t="s">
        <v>205</v>
      </c>
      <c r="C117" s="17">
        <v>84</v>
      </c>
      <c r="D117" s="17">
        <v>70</v>
      </c>
      <c r="E117" s="17">
        <v>63</v>
      </c>
      <c r="F117" s="17">
        <v>47</v>
      </c>
      <c r="G117" s="17">
        <v>48</v>
      </c>
      <c r="H117" s="17">
        <v>32</v>
      </c>
      <c r="K117" s="15" t="s">
        <v>206</v>
      </c>
      <c r="L117" s="17">
        <f>L104</f>
        <v>1.266594346725104</v>
      </c>
      <c r="M117" s="17">
        <f>N104</f>
        <v>1.2886603379117698</v>
      </c>
      <c r="N117" s="17">
        <f t="shared" si="83"/>
        <v>1.3043348671657478</v>
      </c>
      <c r="O117" s="17">
        <f t="shared" si="84"/>
        <v>1.3152688873861642</v>
      </c>
    </row>
    <row r="118" spans="1:17">
      <c r="A118" s="9">
        <v>12</v>
      </c>
      <c r="B118" s="10" t="s">
        <v>207</v>
      </c>
      <c r="C118" s="17"/>
      <c r="D118" s="17"/>
      <c r="E118" s="17"/>
      <c r="F118" s="17"/>
      <c r="G118" s="17">
        <v>1</v>
      </c>
      <c r="H118" s="17">
        <v>1</v>
      </c>
      <c r="K118" s="15" t="s">
        <v>208</v>
      </c>
      <c r="L118" s="17">
        <f>L105</f>
        <v>1.1635613620435397</v>
      </c>
      <c r="M118" s="17">
        <f>N105</f>
        <v>1.1889550542013132</v>
      </c>
      <c r="N118" s="17">
        <f t="shared" si="83"/>
        <v>1.2070596700022711</v>
      </c>
      <c r="O118" s="17">
        <f t="shared" si="84"/>
        <v>1.2197211190360806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8</v>
      </c>
      <c r="D120" s="17">
        <v>7</v>
      </c>
      <c r="E120" s="17">
        <v>8</v>
      </c>
      <c r="F120" s="17">
        <v>8</v>
      </c>
      <c r="G120" s="21">
        <v>8</v>
      </c>
      <c r="H120" s="21">
        <v>8</v>
      </c>
    </row>
    <row r="121" spans="1:17">
      <c r="A121" s="9">
        <v>15</v>
      </c>
      <c r="B121" s="10" t="s">
        <v>213</v>
      </c>
      <c r="C121" s="17">
        <v>1179</v>
      </c>
      <c r="D121" s="17">
        <v>1132</v>
      </c>
      <c r="E121" s="17">
        <v>1119</v>
      </c>
      <c r="F121" s="17">
        <v>1092</v>
      </c>
      <c r="G121" s="17">
        <v>1077</v>
      </c>
      <c r="H121" s="17">
        <v>1048</v>
      </c>
    </row>
    <row r="123" spans="1:17" ht="16">
      <c r="A123" s="20" t="s">
        <v>437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5">C137/C151*1000</f>
        <v>11.821601289629232</v>
      </c>
      <c r="D125" s="17">
        <f t="shared" si="85"/>
        <v>12.658227848101266</v>
      </c>
      <c r="E125" s="17">
        <f t="shared" si="85"/>
        <v>12.827988338192421</v>
      </c>
      <c r="F125" s="17">
        <f t="shared" si="85"/>
        <v>13.118664281454979</v>
      </c>
      <c r="G125" s="17">
        <f t="shared" si="85"/>
        <v>13.333333333333334</v>
      </c>
      <c r="H125" s="17">
        <f t="shared" si="85"/>
        <v>13.513513513513514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6">IF(C125/$I125&gt;1,2^((1-$I125/C125)/LN(10/3)),2^(-LOG($I125/C125,10/3)))</f>
        <v>1.3940520798630691</v>
      </c>
      <c r="M125" s="17">
        <f t="shared" si="86"/>
        <v>1.4166693221262732</v>
      </c>
      <c r="N125" s="17">
        <f t="shared" si="86"/>
        <v>1.4209391078986657</v>
      </c>
      <c r="O125" s="17">
        <f t="shared" si="86"/>
        <v>1.428021749992459</v>
      </c>
      <c r="P125" s="17">
        <f t="shared" si="86"/>
        <v>1.43307559663077</v>
      </c>
      <c r="Q125" s="17">
        <f t="shared" si="86"/>
        <v>1.4372067670917401</v>
      </c>
    </row>
    <row r="126" spans="1:17">
      <c r="A126" s="9">
        <v>2</v>
      </c>
      <c r="B126" s="15" t="s">
        <v>176</v>
      </c>
      <c r="C126" s="17">
        <f t="shared" ref="C126:H126" si="87">C138/C151*1000</f>
        <v>4.8361096184846852</v>
      </c>
      <c r="D126" s="17">
        <f t="shared" si="87"/>
        <v>5.1783659378596081</v>
      </c>
      <c r="E126" s="17">
        <f t="shared" si="87"/>
        <v>5.2478134110787176</v>
      </c>
      <c r="F126" s="17">
        <f t="shared" si="87"/>
        <v>5.3667262969588547</v>
      </c>
      <c r="G126" s="17">
        <f t="shared" si="87"/>
        <v>5.454545454545455</v>
      </c>
      <c r="H126" s="17">
        <f t="shared" si="87"/>
        <v>5.5282555282555279</v>
      </c>
      <c r="I126" s="18">
        <f>Показатели!$E$3</f>
        <v>4</v>
      </c>
      <c r="J126" s="9">
        <v>2</v>
      </c>
      <c r="K126" s="15" t="s">
        <v>176</v>
      </c>
      <c r="L126" s="17">
        <f t="shared" si="86"/>
        <v>1.1046571448116336</v>
      </c>
      <c r="M126" s="17">
        <f t="shared" si="86"/>
        <v>1.1399763543866281</v>
      </c>
      <c r="N126" s="17">
        <f t="shared" si="86"/>
        <v>1.1467050131765546</v>
      </c>
      <c r="O126" s="17">
        <f t="shared" si="86"/>
        <v>1.1579090532528211</v>
      </c>
      <c r="P126" s="17">
        <f t="shared" si="86"/>
        <v>1.165936279922728</v>
      </c>
      <c r="Q126" s="17">
        <f t="shared" si="86"/>
        <v>1.1725181106372735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0.46648230320699713</v>
      </c>
      <c r="F127" s="17">
        <f>F139/F151*1000+0.00001</f>
        <v>0.47705233750745379</v>
      </c>
      <c r="G127" s="17">
        <f>G139/G151*1000</f>
        <v>0.48484848484848492</v>
      </c>
      <c r="H127" s="17">
        <f>H139/H151*1000</f>
        <v>0.49140049140049141</v>
      </c>
      <c r="I127" s="18">
        <f>Показатели!$E$4</f>
        <v>2</v>
      </c>
      <c r="J127" s="9">
        <v>3</v>
      </c>
      <c r="K127" s="15" t="s">
        <v>177</v>
      </c>
      <c r="L127" s="17">
        <f t="shared" si="86"/>
        <v>8.8737830999390996E-4</v>
      </c>
      <c r="M127" s="17">
        <f t="shared" si="86"/>
        <v>8.8737830999390996E-4</v>
      </c>
      <c r="N127" s="17">
        <f t="shared" si="86"/>
        <v>0.43254860838341314</v>
      </c>
      <c r="O127" s="17">
        <f t="shared" si="86"/>
        <v>0.43816444589591375</v>
      </c>
      <c r="P127" s="17">
        <f t="shared" si="86"/>
        <v>0.44227275648806419</v>
      </c>
      <c r="Q127" s="17">
        <f t="shared" si="86"/>
        <v>0.44570381704652373</v>
      </c>
    </row>
    <row r="128" spans="1:17">
      <c r="A128" s="9">
        <v>4</v>
      </c>
      <c r="B128" s="15" t="s">
        <v>178</v>
      </c>
      <c r="C128" s="17">
        <f t="shared" ref="C128:H128" si="88">C140/C151*1000</f>
        <v>49.382052659860292</v>
      </c>
      <c r="D128" s="17">
        <f t="shared" si="88"/>
        <v>53.797468354430379</v>
      </c>
      <c r="E128" s="17">
        <f t="shared" si="88"/>
        <v>55.393586005830905</v>
      </c>
      <c r="F128" s="17">
        <f t="shared" si="88"/>
        <v>51.818723911747171</v>
      </c>
      <c r="G128" s="17">
        <f t="shared" si="88"/>
        <v>52.666666666666664</v>
      </c>
      <c r="H128" s="17">
        <f t="shared" si="88"/>
        <v>53.378378378378379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6"/>
        <v>1.2535306423239998</v>
      </c>
      <c r="M128" s="17">
        <f t="shared" si="86"/>
        <v>1.2900357744117927</v>
      </c>
      <c r="N128" s="17">
        <f t="shared" si="86"/>
        <v>1.3020248495359796</v>
      </c>
      <c r="O128" s="17">
        <f t="shared" si="86"/>
        <v>1.2743171853215505</v>
      </c>
      <c r="P128" s="17">
        <f t="shared" si="86"/>
        <v>1.2811739202766401</v>
      </c>
      <c r="Q128" s="17">
        <f t="shared" si="86"/>
        <v>1.286788158823756</v>
      </c>
    </row>
    <row r="129" spans="1:17">
      <c r="A129" s="9">
        <v>5</v>
      </c>
      <c r="B129" s="15" t="s">
        <v>179</v>
      </c>
      <c r="C129" s="17">
        <f t="shared" ref="C129:H129" si="89">C141/C151*1000</f>
        <v>3.2778076303062869</v>
      </c>
      <c r="D129" s="17">
        <f t="shared" si="89"/>
        <v>3.5097813578826234</v>
      </c>
      <c r="E129" s="17">
        <f t="shared" si="89"/>
        <v>1.3177842565597666</v>
      </c>
      <c r="F129" s="17">
        <f t="shared" si="89"/>
        <v>2.9218843172331548</v>
      </c>
      <c r="G129" s="17">
        <f t="shared" si="89"/>
        <v>3.6969696969696968</v>
      </c>
      <c r="H129" s="17">
        <f t="shared" si="89"/>
        <v>4.5454545454545459</v>
      </c>
      <c r="I129" s="18">
        <f>Показатели!$E$6</f>
        <v>8</v>
      </c>
      <c r="J129" s="9">
        <v>5</v>
      </c>
      <c r="K129" s="15" t="s">
        <v>179</v>
      </c>
      <c r="L129" s="17">
        <f t="shared" si="86"/>
        <v>0.59828214826663773</v>
      </c>
      <c r="M129" s="17">
        <f t="shared" si="86"/>
        <v>0.62230440025460487</v>
      </c>
      <c r="N129" s="17">
        <f t="shared" si="86"/>
        <v>0.35405638544419271</v>
      </c>
      <c r="O129" s="17">
        <f t="shared" si="86"/>
        <v>0.55997161576927867</v>
      </c>
      <c r="P129" s="17">
        <f t="shared" si="86"/>
        <v>0.64120130049001234</v>
      </c>
      <c r="Q129" s="17">
        <f t="shared" si="86"/>
        <v>0.72219465721109988</v>
      </c>
    </row>
    <row r="130" spans="1:17">
      <c r="A130" s="9">
        <v>6</v>
      </c>
      <c r="B130" s="15" t="s">
        <v>180</v>
      </c>
      <c r="C130" s="17">
        <f t="shared" ref="C130:H130" si="90">(C142-C143)/C142*100</f>
        <v>-1.6756105574416824</v>
      </c>
      <c r="D130" s="17">
        <f t="shared" si="90"/>
        <v>4.9578537115924952</v>
      </c>
      <c r="E130" s="17">
        <f t="shared" si="90"/>
        <v>2.3399409670550151</v>
      </c>
      <c r="F130" s="17">
        <f t="shared" si="90"/>
        <v>14.331859066739543</v>
      </c>
      <c r="G130" s="17">
        <f t="shared" si="90"/>
        <v>-1.1423980088081154</v>
      </c>
      <c r="H130" s="17">
        <f t="shared" si="90"/>
        <v>-11.213277723205419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1">(ATAN((C130+2.4)/10)+3.1415/2)/3.1415*1.75</f>
        <v>0.91528238533535622</v>
      </c>
      <c r="M130" s="17">
        <f t="shared" si="91"/>
        <v>1.228365472865196</v>
      </c>
      <c r="N130" s="17">
        <f t="shared" si="91"/>
        <v>1.1215693958302226</v>
      </c>
      <c r="O130" s="17">
        <f t="shared" si="91"/>
        <v>1.4499389542115297</v>
      </c>
      <c r="P130" s="17">
        <f t="shared" si="91"/>
        <v>0.94468995678069501</v>
      </c>
      <c r="Q130" s="17">
        <f t="shared" si="91"/>
        <v>0.47257929620292921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-7.5801749271137027</v>
      </c>
      <c r="F131" s="17">
        <f>(F145-F144)/F151*1000</f>
        <v>-14.907573047107931</v>
      </c>
      <c r="G131" s="17">
        <f>(G145-G144)/G151*1000</f>
        <v>-8.4848484848484862</v>
      </c>
      <c r="H131" s="17">
        <f>(H145-H144)/H151*1000</f>
        <v>-15.97051597051597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2">(ATAN(E131/10)+3.1415/2)/3.1415*1.75</f>
        <v>0.5136846952824361</v>
      </c>
      <c r="O131" s="17">
        <f t="shared" si="92"/>
        <v>0.32911718226585274</v>
      </c>
      <c r="P131" s="17">
        <f t="shared" si="92"/>
        <v>0.4830457998204547</v>
      </c>
      <c r="Q131" s="17">
        <f t="shared" si="92"/>
        <v>0.31160878820140703</v>
      </c>
    </row>
    <row r="132" spans="1:17">
      <c r="A132" s="9">
        <v>8</v>
      </c>
      <c r="B132" s="15" t="s">
        <v>182</v>
      </c>
      <c r="C132" s="17">
        <f t="shared" ref="C132:H132" si="93">(C146-C147)/C151*1000</f>
        <v>-52.659860290166577</v>
      </c>
      <c r="D132" s="17">
        <f t="shared" si="93"/>
        <v>-1.1507479861910241</v>
      </c>
      <c r="E132" s="17">
        <f t="shared" si="93"/>
        <v>-14.577259475218659</v>
      </c>
      <c r="F132" s="17">
        <f t="shared" si="93"/>
        <v>-1.1926058437686344</v>
      </c>
      <c r="G132" s="17">
        <f t="shared" si="93"/>
        <v>-4.8484848484848486</v>
      </c>
      <c r="H132" s="17">
        <f t="shared" si="93"/>
        <v>-24.570024570024568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0.10451376147554875</v>
      </c>
      <c r="M132" s="17">
        <f>(ATAN(D132/10)+3.1415/2)/3.1415*1.75</f>
        <v>0.81117730867286686</v>
      </c>
      <c r="N132" s="17">
        <f t="shared" si="92"/>
        <v>0.33491581792178382</v>
      </c>
      <c r="O132" s="17">
        <f t="shared" si="92"/>
        <v>0.80887716040316326</v>
      </c>
      <c r="P132" s="17">
        <f t="shared" si="92"/>
        <v>0.62351411420755376</v>
      </c>
      <c r="Q132" s="17">
        <f t="shared" si="92"/>
        <v>0.21529201862736291</v>
      </c>
    </row>
    <row r="133" spans="1:17">
      <c r="A133" s="9">
        <v>9</v>
      </c>
      <c r="B133" s="15" t="s">
        <v>183</v>
      </c>
      <c r="C133" s="17">
        <f>C148/C151*1000+0.000001</f>
        <v>9.9999999999999995E-7</v>
      </c>
      <c r="D133" s="17">
        <f t="shared" ref="D133:F133" si="94">D148/D151*1000+0.000001</f>
        <v>9.9999999999999995E-7</v>
      </c>
      <c r="E133" s="17">
        <f t="shared" si="94"/>
        <v>9.9999999999999995E-7</v>
      </c>
      <c r="F133" s="17">
        <f t="shared" si="94"/>
        <v>9.9999999999999995E-7</v>
      </c>
      <c r="G133" s="17">
        <f t="shared" ref="G133:H133" si="95">G148/G151*1000</f>
        <v>2.4242424242424243</v>
      </c>
      <c r="H133" s="17">
        <f t="shared" si="95"/>
        <v>2.4570024570024569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6">IF(C133/$I133&gt;1,2^((1-$I133/C133)/LN(10/3)),2^(-LOG($I133/C133,10/3)))</f>
        <v>2.781771648965445E-4</v>
      </c>
      <c r="M133" s="17">
        <f t="shared" si="96"/>
        <v>2.781771648965445E-4</v>
      </c>
      <c r="N133" s="17">
        <f t="shared" si="96"/>
        <v>2.781771648965445E-4</v>
      </c>
      <c r="O133" s="17">
        <f t="shared" si="96"/>
        <v>2.781771648965445E-4</v>
      </c>
      <c r="P133" s="17">
        <f t="shared" si="96"/>
        <v>1.2454438469399838</v>
      </c>
      <c r="Q133" s="17">
        <f t="shared" si="96"/>
        <v>1.2513733550607424</v>
      </c>
    </row>
    <row r="134" spans="1:17">
      <c r="A134" s="9">
        <v>10</v>
      </c>
      <c r="B134" s="15" t="s">
        <v>184</v>
      </c>
      <c r="C134" s="17">
        <f t="shared" ref="C134:H134" si="97">C149/C151*100</f>
        <v>5.3734551316496508E-2</v>
      </c>
      <c r="D134" s="17">
        <f t="shared" si="97"/>
        <v>5.7537399309551207E-2</v>
      </c>
      <c r="E134" s="17">
        <f t="shared" si="97"/>
        <v>5.8309037900874633E-2</v>
      </c>
      <c r="F134" s="17">
        <f t="shared" si="97"/>
        <v>5.9630292188431723E-2</v>
      </c>
      <c r="G134" s="17">
        <f t="shared" si="97"/>
        <v>6.0606060606060608E-2</v>
      </c>
      <c r="H134" s="17">
        <f t="shared" si="97"/>
        <v>6.1425061425061427E-2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6"/>
        <v>1.0408235831685491</v>
      </c>
      <c r="M134" s="17">
        <f t="shared" si="96"/>
        <v>1.0783357497536756</v>
      </c>
      <c r="N134" s="17">
        <f t="shared" si="96"/>
        <v>1.0854988181289833</v>
      </c>
      <c r="O134" s="17">
        <f t="shared" si="96"/>
        <v>1.0974378523052362</v>
      </c>
      <c r="P134" s="17">
        <f t="shared" si="96"/>
        <v>1.1060005633259915</v>
      </c>
      <c r="Q134" s="17">
        <f t="shared" si="96"/>
        <v>1.1130269607596819</v>
      </c>
    </row>
    <row r="135" spans="1:17">
      <c r="A135" s="9">
        <v>11</v>
      </c>
      <c r="B135" s="15" t="s">
        <v>185</v>
      </c>
      <c r="C135" s="17">
        <f t="shared" ref="C135:H135" si="98">C150/C151*1000</f>
        <v>4.2987641053197212</v>
      </c>
      <c r="D135" s="17">
        <f t="shared" si="98"/>
        <v>4.6029919447640966</v>
      </c>
      <c r="E135" s="17">
        <f t="shared" si="98"/>
        <v>4.6647230320699711</v>
      </c>
      <c r="F135" s="17">
        <f t="shared" si="98"/>
        <v>4.7704233750745377</v>
      </c>
      <c r="G135" s="17">
        <f t="shared" si="98"/>
        <v>4.8484848484848486</v>
      </c>
      <c r="H135" s="17">
        <f t="shared" si="98"/>
        <v>4.9140049140049138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6"/>
        <v>0.91668008177311056</v>
      </c>
      <c r="M135" s="17">
        <f t="shared" si="96"/>
        <v>0.95348666204715504</v>
      </c>
      <c r="N135" s="17">
        <f t="shared" si="96"/>
        <v>0.96082770210334667</v>
      </c>
      <c r="O135" s="17">
        <f t="shared" si="96"/>
        <v>0.97330252522055938</v>
      </c>
      <c r="P135" s="17">
        <f t="shared" si="96"/>
        <v>0.98244024540784669</v>
      </c>
      <c r="Q135" s="17">
        <f t="shared" si="96"/>
        <v>0.99006181360894663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22</v>
      </c>
      <c r="D137" s="17">
        <v>22</v>
      </c>
      <c r="E137" s="17">
        <v>22</v>
      </c>
      <c r="F137" s="17">
        <v>22</v>
      </c>
      <c r="G137" s="17">
        <v>22</v>
      </c>
      <c r="H137" s="17">
        <v>22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9</v>
      </c>
      <c r="D138" s="17">
        <v>9</v>
      </c>
      <c r="E138" s="17">
        <v>9</v>
      </c>
      <c r="F138" s="17">
        <v>9</v>
      </c>
      <c r="G138" s="17">
        <v>9</v>
      </c>
      <c r="H138" s="17">
        <v>9</v>
      </c>
      <c r="K138" s="15" t="s">
        <v>187</v>
      </c>
      <c r="L138" s="17">
        <f t="shared" ref="L138:L143" si="99">L125</f>
        <v>1.3940520798630691</v>
      </c>
      <c r="M138" s="17">
        <f t="shared" ref="M138:M143" si="100">N125</f>
        <v>1.4209391078986657</v>
      </c>
      <c r="N138" s="17">
        <f t="shared" ref="N138:N148" si="101">P125</f>
        <v>1.43307559663077</v>
      </c>
      <c r="O138" s="17">
        <f>Q125</f>
        <v>1.4372067670917401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0.8</v>
      </c>
      <c r="F139" s="17">
        <v>0.8</v>
      </c>
      <c r="G139" s="17">
        <v>0.8</v>
      </c>
      <c r="H139" s="17">
        <v>0.8</v>
      </c>
      <c r="K139" s="15" t="s">
        <v>190</v>
      </c>
      <c r="L139" s="17">
        <f t="shared" si="99"/>
        <v>1.1046571448116336</v>
      </c>
      <c r="M139" s="17">
        <f t="shared" si="100"/>
        <v>1.1467050131765546</v>
      </c>
      <c r="N139" s="17">
        <f t="shared" si="101"/>
        <v>1.165936279922728</v>
      </c>
      <c r="O139" s="17">
        <f t="shared" ref="O139:O148" si="102">Q126</f>
        <v>1.1725181106372735</v>
      </c>
    </row>
    <row r="140" spans="1:17">
      <c r="A140" s="9">
        <v>4</v>
      </c>
      <c r="B140" s="10" t="s">
        <v>191</v>
      </c>
      <c r="C140" s="17">
        <v>91.9</v>
      </c>
      <c r="D140" s="17">
        <v>93.5</v>
      </c>
      <c r="E140" s="17">
        <v>95</v>
      </c>
      <c r="F140" s="17">
        <v>86.9</v>
      </c>
      <c r="G140" s="17">
        <v>86.9</v>
      </c>
      <c r="H140" s="17">
        <v>86.9</v>
      </c>
      <c r="K140" s="15" t="s">
        <v>192</v>
      </c>
      <c r="L140" s="17">
        <f t="shared" si="99"/>
        <v>8.8737830999390996E-4</v>
      </c>
      <c r="M140" s="17">
        <f t="shared" si="100"/>
        <v>0.43254860838341314</v>
      </c>
      <c r="N140" s="17">
        <f t="shared" si="101"/>
        <v>0.44227275648806419</v>
      </c>
      <c r="O140" s="17">
        <f t="shared" si="102"/>
        <v>0.44570381704652373</v>
      </c>
    </row>
    <row r="141" spans="1:17">
      <c r="A141" s="9">
        <v>5</v>
      </c>
      <c r="B141" s="10" t="s">
        <v>193</v>
      </c>
      <c r="C141" s="17">
        <v>6.1</v>
      </c>
      <c r="D141" s="17">
        <v>6.1</v>
      </c>
      <c r="E141" s="17">
        <v>2.2599999999999998</v>
      </c>
      <c r="F141" s="17">
        <v>4.9000000000000004</v>
      </c>
      <c r="G141" s="17">
        <v>6.1</v>
      </c>
      <c r="H141" s="17">
        <v>7.4</v>
      </c>
      <c r="K141" s="15" t="s">
        <v>194</v>
      </c>
      <c r="L141" s="17">
        <f t="shared" si="99"/>
        <v>1.2535306423239998</v>
      </c>
      <c r="M141" s="17">
        <f t="shared" si="100"/>
        <v>1.3020248495359796</v>
      </c>
      <c r="N141" s="17">
        <f t="shared" si="101"/>
        <v>1.2811739202766401</v>
      </c>
      <c r="O141" s="17">
        <f t="shared" si="102"/>
        <v>1.286788158823756</v>
      </c>
    </row>
    <row r="142" spans="1:17">
      <c r="A142" s="9">
        <v>6</v>
      </c>
      <c r="B142" s="10" t="s">
        <v>195</v>
      </c>
      <c r="C142" s="17">
        <v>9131</v>
      </c>
      <c r="D142" s="17">
        <v>11033</v>
      </c>
      <c r="E142" s="17">
        <v>12162.7</v>
      </c>
      <c r="F142" s="17">
        <v>16098.4</v>
      </c>
      <c r="G142" s="17">
        <v>16552.900000000001</v>
      </c>
      <c r="H142" s="17">
        <v>18629.7</v>
      </c>
      <c r="K142" s="15" t="s">
        <v>196</v>
      </c>
      <c r="L142" s="17">
        <f t="shared" si="99"/>
        <v>0.59828214826663773</v>
      </c>
      <c r="M142" s="17">
        <f t="shared" si="100"/>
        <v>0.35405638544419271</v>
      </c>
      <c r="N142" s="17">
        <f t="shared" si="101"/>
        <v>0.64120130049001234</v>
      </c>
      <c r="O142" s="17">
        <f t="shared" si="102"/>
        <v>0.72219465721109988</v>
      </c>
    </row>
    <row r="143" spans="1:17">
      <c r="A143" s="9">
        <v>7</v>
      </c>
      <c r="B143" s="10" t="s">
        <v>197</v>
      </c>
      <c r="C143" s="17">
        <v>9284</v>
      </c>
      <c r="D143" s="17">
        <v>10486</v>
      </c>
      <c r="E143" s="17">
        <v>11878.1</v>
      </c>
      <c r="F143" s="17">
        <v>13791.2</v>
      </c>
      <c r="G143" s="17">
        <v>16742</v>
      </c>
      <c r="H143" s="17">
        <v>20718.7</v>
      </c>
      <c r="K143" s="15" t="s">
        <v>198</v>
      </c>
      <c r="L143" s="17">
        <f t="shared" si="99"/>
        <v>0.91528238533535622</v>
      </c>
      <c r="M143" s="17">
        <f t="shared" si="100"/>
        <v>1.1215693958302226</v>
      </c>
      <c r="N143" s="17">
        <f t="shared" si="101"/>
        <v>0.94468995678069501</v>
      </c>
      <c r="O143" s="17">
        <f t="shared" si="102"/>
        <v>0.47257929620292921</v>
      </c>
    </row>
    <row r="144" spans="1:17">
      <c r="A144" s="9">
        <v>8</v>
      </c>
      <c r="B144" s="10" t="s">
        <v>199</v>
      </c>
      <c r="C144" s="17"/>
      <c r="D144" s="17"/>
      <c r="E144" s="17">
        <v>30</v>
      </c>
      <c r="F144" s="17">
        <v>35</v>
      </c>
      <c r="G144" s="17">
        <v>32</v>
      </c>
      <c r="H144" s="17">
        <v>33</v>
      </c>
      <c r="K144" s="15" t="s">
        <v>200</v>
      </c>
      <c r="L144" s="17">
        <f>N131</f>
        <v>0.5136846952824361</v>
      </c>
      <c r="M144" s="17">
        <f>O131</f>
        <v>0.32911718226585274</v>
      </c>
      <c r="N144" s="17">
        <f t="shared" si="101"/>
        <v>0.4830457998204547</v>
      </c>
      <c r="O144" s="17">
        <f t="shared" si="102"/>
        <v>0.31160878820140703</v>
      </c>
    </row>
    <row r="145" spans="1:17">
      <c r="A145" s="9">
        <v>9</v>
      </c>
      <c r="B145" s="10" t="s">
        <v>201</v>
      </c>
      <c r="C145" s="17"/>
      <c r="D145" s="17"/>
      <c r="E145" s="17">
        <v>17</v>
      </c>
      <c r="F145" s="17">
        <v>10</v>
      </c>
      <c r="G145" s="17">
        <v>18</v>
      </c>
      <c r="H145" s="17">
        <v>7</v>
      </c>
      <c r="K145" s="15" t="s">
        <v>202</v>
      </c>
      <c r="L145" s="17">
        <f>L132</f>
        <v>0.10451376147554875</v>
      </c>
      <c r="M145" s="17">
        <f>N132</f>
        <v>0.33491581792178382</v>
      </c>
      <c r="N145" s="17">
        <f t="shared" si="101"/>
        <v>0.62351411420755376</v>
      </c>
      <c r="O145" s="17">
        <f t="shared" si="102"/>
        <v>0.21529201862736291</v>
      </c>
    </row>
    <row r="146" spans="1:17">
      <c r="A146" s="9">
        <v>10</v>
      </c>
      <c r="B146" s="10" t="s">
        <v>203</v>
      </c>
      <c r="C146" s="17">
        <v>96</v>
      </c>
      <c r="D146" s="17">
        <v>115</v>
      </c>
      <c r="E146" s="17">
        <v>70</v>
      </c>
      <c r="F146" s="17">
        <v>74</v>
      </c>
      <c r="G146" s="17">
        <v>62</v>
      </c>
      <c r="H146" s="17">
        <v>44</v>
      </c>
      <c r="K146" s="15" t="s">
        <v>204</v>
      </c>
      <c r="L146" s="17">
        <f>L133</f>
        <v>2.781771648965445E-4</v>
      </c>
      <c r="M146" s="17">
        <f>N133</f>
        <v>2.781771648965445E-4</v>
      </c>
      <c r="N146" s="17">
        <f t="shared" si="101"/>
        <v>1.2454438469399838</v>
      </c>
      <c r="O146" s="17">
        <f t="shared" si="102"/>
        <v>1.2513733550607424</v>
      </c>
    </row>
    <row r="147" spans="1:17">
      <c r="A147" s="9">
        <v>11</v>
      </c>
      <c r="B147" s="10" t="s">
        <v>205</v>
      </c>
      <c r="C147" s="17">
        <v>194</v>
      </c>
      <c r="D147" s="17">
        <v>117</v>
      </c>
      <c r="E147" s="17">
        <v>95</v>
      </c>
      <c r="F147" s="17">
        <v>76</v>
      </c>
      <c r="G147" s="17">
        <v>70</v>
      </c>
      <c r="H147" s="17">
        <v>84</v>
      </c>
      <c r="K147" s="15" t="s">
        <v>206</v>
      </c>
      <c r="L147" s="17">
        <f>L134</f>
        <v>1.0408235831685491</v>
      </c>
      <c r="M147" s="17">
        <f>N134</f>
        <v>1.0854988181289833</v>
      </c>
      <c r="N147" s="17">
        <f t="shared" si="101"/>
        <v>1.1060005633259915</v>
      </c>
      <c r="O147" s="17">
        <f t="shared" si="102"/>
        <v>1.1130269607596819</v>
      </c>
    </row>
    <row r="148" spans="1:17">
      <c r="A148" s="9">
        <v>12</v>
      </c>
      <c r="B148" s="10" t="s">
        <v>207</v>
      </c>
      <c r="C148" s="17"/>
      <c r="D148" s="17"/>
      <c r="E148" s="17"/>
      <c r="F148" s="17"/>
      <c r="G148" s="17">
        <v>4</v>
      </c>
      <c r="H148" s="17">
        <v>4</v>
      </c>
      <c r="K148" s="15" t="s">
        <v>208</v>
      </c>
      <c r="L148" s="17">
        <f>L135</f>
        <v>0.91668008177311056</v>
      </c>
      <c r="M148" s="17">
        <f>N135</f>
        <v>0.96082770210334667</v>
      </c>
      <c r="N148" s="17">
        <f t="shared" si="101"/>
        <v>0.98244024540784669</v>
      </c>
      <c r="O148" s="17">
        <f t="shared" si="102"/>
        <v>0.99006181360894663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8</v>
      </c>
      <c r="D150" s="17">
        <v>8</v>
      </c>
      <c r="E150" s="17">
        <v>8</v>
      </c>
      <c r="F150" s="17">
        <v>8</v>
      </c>
      <c r="G150" s="21">
        <v>8</v>
      </c>
      <c r="H150" s="21">
        <v>8</v>
      </c>
    </row>
    <row r="151" spans="1:17">
      <c r="A151" s="9">
        <v>15</v>
      </c>
      <c r="B151" s="10" t="s">
        <v>213</v>
      </c>
      <c r="C151" s="17">
        <v>1861</v>
      </c>
      <c r="D151" s="17">
        <v>1738</v>
      </c>
      <c r="E151" s="17">
        <v>1715</v>
      </c>
      <c r="F151" s="17">
        <v>1677</v>
      </c>
      <c r="G151" s="17">
        <v>1650</v>
      </c>
      <c r="H151" s="17">
        <v>1628</v>
      </c>
    </row>
    <row r="153" spans="1:17" ht="16">
      <c r="A153" s="20" t="s">
        <v>438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3">C167/C181*1000</f>
        <v>3.8809831824062098</v>
      </c>
      <c r="D155" s="17">
        <f t="shared" si="103"/>
        <v>3.9447731755424065</v>
      </c>
      <c r="E155" s="17">
        <f t="shared" si="103"/>
        <v>3.9814200398142008</v>
      </c>
      <c r="F155" s="17">
        <f t="shared" si="103"/>
        <v>4.1152263374485596</v>
      </c>
      <c r="G155" s="17">
        <f t="shared" si="103"/>
        <v>4.1753653444676404</v>
      </c>
      <c r="H155" s="17">
        <f t="shared" si="103"/>
        <v>2.8429282160625444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4">IF(C155/$I155&gt;1,2^((1-$I155/C155)/LN(10/3)),2^(-LOG($I155/C155,10/3)))</f>
        <v>0.86428088716244622</v>
      </c>
      <c r="M155" s="17">
        <f t="shared" si="104"/>
        <v>0.87243110563907</v>
      </c>
      <c r="N155" s="17">
        <f t="shared" si="104"/>
        <v>0.87708805720915983</v>
      </c>
      <c r="O155" s="17">
        <f t="shared" si="104"/>
        <v>0.89393929746924605</v>
      </c>
      <c r="P155" s="17">
        <f t="shared" si="104"/>
        <v>0.90143720604283295</v>
      </c>
      <c r="Q155" s="17">
        <f t="shared" si="104"/>
        <v>0.72249012047684136</v>
      </c>
    </row>
    <row r="156" spans="1:17">
      <c r="A156" s="9">
        <v>2</v>
      </c>
      <c r="B156" s="15" t="s">
        <v>176</v>
      </c>
      <c r="C156" s="17">
        <f t="shared" ref="C156:H156" si="105">C168/C181*1000</f>
        <v>1.29366106080207</v>
      </c>
      <c r="D156" s="17">
        <f t="shared" si="105"/>
        <v>1.3149243918474689</v>
      </c>
      <c r="E156" s="17">
        <f t="shared" si="105"/>
        <v>1.3271400132714002</v>
      </c>
      <c r="F156" s="17">
        <f t="shared" si="105"/>
        <v>1.371742112482853</v>
      </c>
      <c r="G156" s="17">
        <f t="shared" si="105"/>
        <v>1.3917884481558804</v>
      </c>
      <c r="H156" s="17">
        <f t="shared" si="105"/>
        <v>1.4214641080312722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4"/>
        <v>0.52210874752401193</v>
      </c>
      <c r="M156" s="17">
        <f t="shared" si="104"/>
        <v>0.52703226304319428</v>
      </c>
      <c r="N156" s="17">
        <f t="shared" si="104"/>
        <v>0.5298455095093082</v>
      </c>
      <c r="O156" s="17">
        <f t="shared" si="104"/>
        <v>0.54002527869905104</v>
      </c>
      <c r="P156" s="17">
        <f t="shared" si="104"/>
        <v>0.54455473632394147</v>
      </c>
      <c r="Q156" s="17">
        <f t="shared" si="104"/>
        <v>0.55120943371663056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0.59722300597213007</v>
      </c>
      <c r="F157" s="17">
        <f>F169/F181*1000+0.00001</f>
        <v>0.61729395061728387</v>
      </c>
      <c r="G157" s="17">
        <f>G169/G181*1000</f>
        <v>0.62630480167014613</v>
      </c>
      <c r="H157" s="17">
        <f>H169/H181*1000</f>
        <v>2.8429282160625444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4"/>
        <v>8.8737830999390996E-4</v>
      </c>
      <c r="M157" s="17">
        <f t="shared" si="104"/>
        <v>8.8737830999390996E-4</v>
      </c>
      <c r="N157" s="17">
        <f t="shared" si="104"/>
        <v>0.49866638758535536</v>
      </c>
      <c r="O157" s="17">
        <f t="shared" si="104"/>
        <v>0.50824696197927055</v>
      </c>
      <c r="P157" s="17">
        <f t="shared" si="104"/>
        <v>0.51250509931305133</v>
      </c>
      <c r="Q157" s="17">
        <f t="shared" si="104"/>
        <v>1.1861348367978373</v>
      </c>
    </row>
    <row r="158" spans="1:17">
      <c r="A158" s="9">
        <v>4</v>
      </c>
      <c r="B158" s="15" t="s">
        <v>178</v>
      </c>
      <c r="C158" s="17">
        <f t="shared" ref="C158:H158" si="106">C170/C181*1000</f>
        <v>42.755498059508405</v>
      </c>
      <c r="D158" s="17">
        <f t="shared" si="106"/>
        <v>43.786982248520708</v>
      </c>
      <c r="E158" s="17">
        <f t="shared" si="106"/>
        <v>45.122760451227599</v>
      </c>
      <c r="F158" s="17">
        <f t="shared" si="106"/>
        <v>41.563786008230458</v>
      </c>
      <c r="G158" s="17">
        <f t="shared" si="106"/>
        <v>42.240779401530965</v>
      </c>
      <c r="H158" s="17">
        <f t="shared" si="106"/>
        <v>45.060412224591325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4"/>
        <v>1.1873891635836229</v>
      </c>
      <c r="M158" s="17">
        <f t="shared" si="104"/>
        <v>1.198742322778424</v>
      </c>
      <c r="N158" s="17">
        <f t="shared" si="104"/>
        <v>1.2128218348916411</v>
      </c>
      <c r="O158" s="17">
        <f t="shared" si="104"/>
        <v>1.1737158193694015</v>
      </c>
      <c r="P158" s="17">
        <f t="shared" si="104"/>
        <v>1.1815587321394665</v>
      </c>
      <c r="Q158" s="17">
        <f t="shared" si="104"/>
        <v>1.2121796718157178</v>
      </c>
    </row>
    <row r="159" spans="1:17">
      <c r="A159" s="9">
        <v>5</v>
      </c>
      <c r="B159" s="15" t="s">
        <v>179</v>
      </c>
      <c r="C159" s="17">
        <f t="shared" ref="C159:H159" si="107">C171/C181*1000</f>
        <v>12.354463130659767</v>
      </c>
      <c r="D159" s="17">
        <f t="shared" si="107"/>
        <v>12.557527942143327</v>
      </c>
      <c r="E159" s="17">
        <f t="shared" si="107"/>
        <v>2.329130723291307</v>
      </c>
      <c r="F159" s="17">
        <f t="shared" si="107"/>
        <v>2.5377229080932784</v>
      </c>
      <c r="G159" s="17">
        <f t="shared" si="107"/>
        <v>3.2011134307585247</v>
      </c>
      <c r="H159" s="17">
        <f t="shared" si="107"/>
        <v>3.2693674484719257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4"/>
        <v>1.224971415948056</v>
      </c>
      <c r="M159" s="17">
        <f t="shared" si="104"/>
        <v>1.2323783944703086</v>
      </c>
      <c r="N159" s="17">
        <f t="shared" si="104"/>
        <v>0.49144586290081033</v>
      </c>
      <c r="O159" s="17">
        <f t="shared" si="104"/>
        <v>0.51632282204043078</v>
      </c>
      <c r="P159" s="17">
        <f t="shared" si="104"/>
        <v>0.5901824576704674</v>
      </c>
      <c r="Q159" s="17">
        <f t="shared" si="104"/>
        <v>0.59739474580293928</v>
      </c>
    </row>
    <row r="160" spans="1:17">
      <c r="A160" s="9">
        <v>6</v>
      </c>
      <c r="B160" s="15" t="s">
        <v>180</v>
      </c>
      <c r="C160" s="17">
        <f t="shared" ref="C160:H160" si="108">(C172-C173)/C172*100</f>
        <v>1.3791640144281774</v>
      </c>
      <c r="D160" s="17">
        <f t="shared" si="108"/>
        <v>13.022037293881954</v>
      </c>
      <c r="E160" s="17">
        <f t="shared" si="108"/>
        <v>2.2012804834184592</v>
      </c>
      <c r="F160" s="17">
        <f t="shared" si="108"/>
        <v>0.8325088934262358</v>
      </c>
      <c r="G160" s="17">
        <f t="shared" si="108"/>
        <v>8.1231042391063077</v>
      </c>
      <c r="H160" s="17">
        <f t="shared" si="108"/>
        <v>-2.7320271641568687E-2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9">(ATAN((C160+2.4)/10)+3.1415/2)/3.1415*1.75</f>
        <v>1.0762792793507689</v>
      </c>
      <c r="M160" s="17">
        <f t="shared" si="109"/>
        <v>1.4295690590522012</v>
      </c>
      <c r="N160" s="17">
        <f t="shared" si="109"/>
        <v>1.1152284693897845</v>
      </c>
      <c r="O160" s="17">
        <f t="shared" si="109"/>
        <v>1.0491638970834707</v>
      </c>
      <c r="P160" s="17">
        <f t="shared" si="109"/>
        <v>1.3267084509870832</v>
      </c>
      <c r="Q160" s="17">
        <f t="shared" si="109"/>
        <v>1.0047724858322447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-14.598540145985401</v>
      </c>
      <c r="F161" s="17">
        <f>(F175-F174)/F181*1000</f>
        <v>-16.460905349794238</v>
      </c>
      <c r="G161" s="17">
        <f>(G175-G174)/G181*1000</f>
        <v>-16.701461377870562</v>
      </c>
      <c r="H161" s="17">
        <f>(H175-H174)/H181*1000</f>
        <v>-11.371712864250178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10">(ATAN(E161/10)+3.1415/2)/3.1415*1.75</f>
        <v>0.3345368432607736</v>
      </c>
      <c r="O161" s="17">
        <f t="shared" si="110"/>
        <v>0.30408144667872328</v>
      </c>
      <c r="P161" s="17">
        <f t="shared" si="110"/>
        <v>0.30050730881688192</v>
      </c>
      <c r="Q161" s="17">
        <f t="shared" si="110"/>
        <v>0.4017820533119576</v>
      </c>
    </row>
    <row r="162" spans="1:17">
      <c r="A162" s="9">
        <v>8</v>
      </c>
      <c r="B162" s="15" t="s">
        <v>182</v>
      </c>
      <c r="C162" s="17">
        <f t="shared" ref="C162:H162" si="111">(C176-C177)/C181*1000</f>
        <v>-1.29366106080207</v>
      </c>
      <c r="D162" s="17">
        <f t="shared" si="111"/>
        <v>7.2320841551610782</v>
      </c>
      <c r="E162" s="17">
        <f t="shared" si="111"/>
        <v>-17.916390179163905</v>
      </c>
      <c r="F162" s="17">
        <f t="shared" si="111"/>
        <v>2.0576131687242798</v>
      </c>
      <c r="G162" s="17">
        <f t="shared" si="111"/>
        <v>-4.1753653444676404</v>
      </c>
      <c r="H162" s="17">
        <f t="shared" si="111"/>
        <v>-0.71073205401563611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0.80333350618988963</v>
      </c>
      <c r="M162" s="17">
        <f>(ATAN(D162/10)+3.1415/2)/3.1415*1.75</f>
        <v>1.2237927779391793</v>
      </c>
      <c r="N162" s="17">
        <f t="shared" si="110"/>
        <v>0.28356023420092602</v>
      </c>
      <c r="O162" s="17">
        <f t="shared" si="110"/>
        <v>0.98804342682285795</v>
      </c>
      <c r="P162" s="17">
        <f t="shared" si="110"/>
        <v>0.65466540196237288</v>
      </c>
      <c r="Q162" s="17">
        <f t="shared" si="110"/>
        <v>0.83547451407562656</v>
      </c>
    </row>
    <row r="163" spans="1:17">
      <c r="A163" s="9">
        <v>9</v>
      </c>
      <c r="B163" s="15" t="s">
        <v>183</v>
      </c>
      <c r="C163" s="17">
        <f>C178/C181*1000+0.000001</f>
        <v>9.9999999999999995E-7</v>
      </c>
      <c r="D163" s="17">
        <f t="shared" ref="D163:F163" si="112">D178/D181*1000+0.000001</f>
        <v>9.9999999999999995E-7</v>
      </c>
      <c r="E163" s="17">
        <f t="shared" si="112"/>
        <v>9.9999999999999995E-7</v>
      </c>
      <c r="F163" s="17">
        <f t="shared" si="112"/>
        <v>9.9999999999999995E-7</v>
      </c>
      <c r="G163" s="17">
        <f t="shared" ref="G163:H163" si="113">G178/G181*1000</f>
        <v>1.3917884481558804</v>
      </c>
      <c r="H163" s="17">
        <f t="shared" si="113"/>
        <v>0.71073205401563611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4">IF(C163/$I163&gt;1,2^((1-$I163/C163)/LN(10/3)),2^(-LOG($I163/C163,10/3)))</f>
        <v>2.781771648965445E-4</v>
      </c>
      <c r="M163" s="17">
        <f t="shared" si="114"/>
        <v>2.781771648965445E-4</v>
      </c>
      <c r="N163" s="17">
        <f t="shared" si="114"/>
        <v>2.781771648965445E-4</v>
      </c>
      <c r="O163" s="17">
        <f t="shared" si="114"/>
        <v>2.781771648965445E-4</v>
      </c>
      <c r="P163" s="17">
        <f t="shared" si="114"/>
        <v>0.95780881147760466</v>
      </c>
      <c r="Q163" s="17">
        <f t="shared" si="114"/>
        <v>0.65049797911329343</v>
      </c>
    </row>
    <row r="164" spans="1:17">
      <c r="A164" s="9">
        <v>10</v>
      </c>
      <c r="B164" s="15" t="s">
        <v>184</v>
      </c>
      <c r="C164" s="17">
        <f t="shared" ref="C164:H164" si="115">C179/C181*100</f>
        <v>6.4683053040103494E-2</v>
      </c>
      <c r="D164" s="17">
        <f t="shared" si="115"/>
        <v>6.5746219592373437E-2</v>
      </c>
      <c r="E164" s="17">
        <f t="shared" si="115"/>
        <v>6.6357000663570004E-2</v>
      </c>
      <c r="F164" s="17">
        <f t="shared" si="115"/>
        <v>6.858710562414265E-2</v>
      </c>
      <c r="G164" s="17">
        <f t="shared" si="115"/>
        <v>6.9589422407794019E-2</v>
      </c>
      <c r="H164" s="17">
        <f t="shared" si="115"/>
        <v>7.1073205401563616E-2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4"/>
        <v>1.1396117997124178</v>
      </c>
      <c r="M164" s="17">
        <f t="shared" si="114"/>
        <v>1.1478425487992259</v>
      </c>
      <c r="N164" s="17">
        <f t="shared" si="114"/>
        <v>1.1524777068156926</v>
      </c>
      <c r="O164" s="17">
        <f t="shared" si="114"/>
        <v>1.1688486565921576</v>
      </c>
      <c r="P164" s="17">
        <f t="shared" si="114"/>
        <v>1.1759357749671409</v>
      </c>
      <c r="Q164" s="17">
        <f t="shared" si="114"/>
        <v>1.1861348367978373</v>
      </c>
    </row>
    <row r="165" spans="1:17">
      <c r="A165" s="9">
        <v>11</v>
      </c>
      <c r="B165" s="15" t="s">
        <v>185</v>
      </c>
      <c r="C165" s="17">
        <f t="shared" ref="C165:H165" si="116">C180/C181*1000</f>
        <v>3.2341526520051747</v>
      </c>
      <c r="D165" s="17">
        <f t="shared" si="116"/>
        <v>3.2873109796186721</v>
      </c>
      <c r="E165" s="17">
        <f t="shared" si="116"/>
        <v>3.3178500331785004</v>
      </c>
      <c r="F165" s="17">
        <f t="shared" si="116"/>
        <v>3.4293552812071328</v>
      </c>
      <c r="G165" s="17">
        <f t="shared" si="116"/>
        <v>3.4794711203897006</v>
      </c>
      <c r="H165" s="17">
        <f t="shared" si="116"/>
        <v>3.5536602700781805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4"/>
        <v>0.77816008074180565</v>
      </c>
      <c r="M165" s="17">
        <f t="shared" si="114"/>
        <v>0.78549817506048836</v>
      </c>
      <c r="N165" s="17">
        <f t="shared" si="114"/>
        <v>0.78969108718387149</v>
      </c>
      <c r="O165" s="17">
        <f t="shared" si="114"/>
        <v>0.804863194627367</v>
      </c>
      <c r="P165" s="17">
        <f t="shared" si="114"/>
        <v>0.81161397811417157</v>
      </c>
      <c r="Q165" s="17">
        <f t="shared" si="114"/>
        <v>0.82153225641340477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6</v>
      </c>
      <c r="D167" s="17">
        <v>6</v>
      </c>
      <c r="E167" s="17">
        <v>6</v>
      </c>
      <c r="F167" s="17">
        <v>6</v>
      </c>
      <c r="G167" s="17">
        <v>6</v>
      </c>
      <c r="H167" s="17">
        <v>4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K168" s="15" t="s">
        <v>187</v>
      </c>
      <c r="L168" s="17">
        <f t="shared" ref="L168:L173" si="117">L155</f>
        <v>0.86428088716244622</v>
      </c>
      <c r="M168" s="17">
        <f t="shared" ref="M168:M173" si="118">N155</f>
        <v>0.87708805720915983</v>
      </c>
      <c r="N168" s="17">
        <f t="shared" ref="N168:N178" si="119">P155</f>
        <v>0.90143720604283295</v>
      </c>
      <c r="O168" s="17">
        <f>Q155</f>
        <v>0.72249012047684136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0.9</v>
      </c>
      <c r="F169" s="17">
        <v>0.9</v>
      </c>
      <c r="G169" s="17">
        <v>0.9</v>
      </c>
      <c r="H169" s="17">
        <v>4</v>
      </c>
      <c r="K169" s="15" t="s">
        <v>190</v>
      </c>
      <c r="L169" s="17">
        <f t="shared" si="117"/>
        <v>0.52210874752401193</v>
      </c>
      <c r="M169" s="17">
        <f t="shared" si="118"/>
        <v>0.5298455095093082</v>
      </c>
      <c r="N169" s="17">
        <f t="shared" si="119"/>
        <v>0.54455473632394147</v>
      </c>
      <c r="O169" s="17">
        <f t="shared" ref="O169:O178" si="120">Q156</f>
        <v>0.55120943371663056</v>
      </c>
    </row>
    <row r="170" spans="1:17">
      <c r="A170" s="9">
        <v>4</v>
      </c>
      <c r="B170" s="10" t="s">
        <v>191</v>
      </c>
      <c r="C170" s="17">
        <v>66.099999999999994</v>
      </c>
      <c r="D170" s="17">
        <v>66.599999999999994</v>
      </c>
      <c r="E170" s="17">
        <v>68</v>
      </c>
      <c r="F170" s="17">
        <v>60.6</v>
      </c>
      <c r="G170" s="17">
        <v>60.7</v>
      </c>
      <c r="H170" s="17">
        <v>63.4</v>
      </c>
      <c r="K170" s="15" t="s">
        <v>192</v>
      </c>
      <c r="L170" s="17">
        <f t="shared" si="117"/>
        <v>8.8737830999390996E-4</v>
      </c>
      <c r="M170" s="17">
        <f t="shared" si="118"/>
        <v>0.49866638758535536</v>
      </c>
      <c r="N170" s="17">
        <f t="shared" si="119"/>
        <v>0.51250509931305133</v>
      </c>
      <c r="O170" s="17">
        <f t="shared" si="120"/>
        <v>1.1861348367978373</v>
      </c>
    </row>
    <row r="171" spans="1:17">
      <c r="A171" s="9">
        <v>5</v>
      </c>
      <c r="B171" s="10" t="s">
        <v>193</v>
      </c>
      <c r="C171" s="17">
        <v>19.100000000000001</v>
      </c>
      <c r="D171" s="17">
        <v>19.100000000000001</v>
      </c>
      <c r="E171" s="17">
        <v>3.51</v>
      </c>
      <c r="F171" s="17">
        <v>3.7</v>
      </c>
      <c r="G171" s="17">
        <v>4.5999999999999996</v>
      </c>
      <c r="H171" s="17">
        <v>4.5999999999999996</v>
      </c>
      <c r="K171" s="15" t="s">
        <v>194</v>
      </c>
      <c r="L171" s="17">
        <f t="shared" si="117"/>
        <v>1.1873891635836229</v>
      </c>
      <c r="M171" s="17">
        <f t="shared" si="118"/>
        <v>1.2128218348916411</v>
      </c>
      <c r="N171" s="17">
        <f t="shared" si="119"/>
        <v>1.1815587321394665</v>
      </c>
      <c r="O171" s="17">
        <f t="shared" si="120"/>
        <v>1.2121796718157178</v>
      </c>
    </row>
    <row r="172" spans="1:17">
      <c r="A172" s="9">
        <v>6</v>
      </c>
      <c r="B172" s="10" t="s">
        <v>195</v>
      </c>
      <c r="C172" s="17">
        <v>4713</v>
      </c>
      <c r="D172" s="17">
        <v>6489</v>
      </c>
      <c r="E172" s="17">
        <v>6950.5</v>
      </c>
      <c r="F172" s="17">
        <v>9501.4</v>
      </c>
      <c r="G172" s="17">
        <v>10813.6</v>
      </c>
      <c r="H172" s="17">
        <v>10248.799999999999</v>
      </c>
      <c r="K172" s="15" t="s">
        <v>196</v>
      </c>
      <c r="L172" s="17">
        <f t="shared" si="117"/>
        <v>1.224971415948056</v>
      </c>
      <c r="M172" s="17">
        <f t="shared" si="118"/>
        <v>0.49144586290081033</v>
      </c>
      <c r="N172" s="17">
        <f t="shared" si="119"/>
        <v>0.5901824576704674</v>
      </c>
      <c r="O172" s="17">
        <f t="shared" si="120"/>
        <v>0.59739474580293928</v>
      </c>
    </row>
    <row r="173" spans="1:17">
      <c r="A173" s="9">
        <v>7</v>
      </c>
      <c r="B173" s="10" t="s">
        <v>197</v>
      </c>
      <c r="C173" s="17">
        <v>4648</v>
      </c>
      <c r="D173" s="17">
        <v>5644</v>
      </c>
      <c r="E173" s="17">
        <v>6797.5</v>
      </c>
      <c r="F173" s="17">
        <v>9422.2999999999993</v>
      </c>
      <c r="G173" s="17">
        <v>9935.2000000000007</v>
      </c>
      <c r="H173" s="17">
        <v>10251.6</v>
      </c>
      <c r="K173" s="15" t="s">
        <v>198</v>
      </c>
      <c r="L173" s="17">
        <f t="shared" si="117"/>
        <v>1.0762792793507689</v>
      </c>
      <c r="M173" s="17">
        <f t="shared" si="118"/>
        <v>1.1152284693897845</v>
      </c>
      <c r="N173" s="17">
        <f t="shared" si="119"/>
        <v>1.3267084509870832</v>
      </c>
      <c r="O173" s="17">
        <f t="shared" si="120"/>
        <v>1.0047724858322447</v>
      </c>
    </row>
    <row r="174" spans="1:17">
      <c r="A174" s="9">
        <v>8</v>
      </c>
      <c r="B174" s="10" t="s">
        <v>199</v>
      </c>
      <c r="C174" s="17"/>
      <c r="D174" s="17"/>
      <c r="E174" s="17">
        <v>28</v>
      </c>
      <c r="F174" s="17">
        <v>33</v>
      </c>
      <c r="G174" s="17">
        <v>32</v>
      </c>
      <c r="H174" s="17">
        <v>24</v>
      </c>
      <c r="K174" s="15" t="s">
        <v>200</v>
      </c>
      <c r="L174" s="17">
        <f>N161</f>
        <v>0.3345368432607736</v>
      </c>
      <c r="M174" s="17">
        <f>O161</f>
        <v>0.30408144667872328</v>
      </c>
      <c r="N174" s="17">
        <f t="shared" si="119"/>
        <v>0.30050730881688192</v>
      </c>
      <c r="O174" s="17">
        <f t="shared" si="120"/>
        <v>0.4017820533119576</v>
      </c>
    </row>
    <row r="175" spans="1:17">
      <c r="A175" s="9">
        <v>9</v>
      </c>
      <c r="B175" s="10" t="s">
        <v>201</v>
      </c>
      <c r="C175" s="17"/>
      <c r="D175" s="17"/>
      <c r="E175" s="17">
        <v>6</v>
      </c>
      <c r="F175" s="17">
        <v>9</v>
      </c>
      <c r="G175" s="17">
        <v>8</v>
      </c>
      <c r="H175" s="17">
        <v>8</v>
      </c>
      <c r="K175" s="15" t="s">
        <v>202</v>
      </c>
      <c r="L175" s="17">
        <f>L162</f>
        <v>0.80333350618988963</v>
      </c>
      <c r="M175" s="17">
        <f>N162</f>
        <v>0.28356023420092602</v>
      </c>
      <c r="N175" s="17">
        <f t="shared" si="119"/>
        <v>0.65466540196237288</v>
      </c>
      <c r="O175" s="17">
        <f t="shared" si="120"/>
        <v>0.83547451407562656</v>
      </c>
    </row>
    <row r="176" spans="1:17">
      <c r="A176" s="9">
        <v>10</v>
      </c>
      <c r="B176" s="10" t="s">
        <v>203</v>
      </c>
      <c r="C176" s="17">
        <v>54</v>
      </c>
      <c r="D176" s="17">
        <v>79</v>
      </c>
      <c r="E176" s="17">
        <v>61</v>
      </c>
      <c r="F176" s="17">
        <v>54</v>
      </c>
      <c r="G176" s="17">
        <v>37</v>
      </c>
      <c r="H176" s="17">
        <v>36</v>
      </c>
      <c r="K176" s="15" t="s">
        <v>204</v>
      </c>
      <c r="L176" s="17">
        <f>L163</f>
        <v>2.781771648965445E-4</v>
      </c>
      <c r="M176" s="17">
        <f>N163</f>
        <v>2.781771648965445E-4</v>
      </c>
      <c r="N176" s="17">
        <f t="shared" si="119"/>
        <v>0.95780881147760466</v>
      </c>
      <c r="O176" s="17">
        <f t="shared" si="120"/>
        <v>0.65049797911329343</v>
      </c>
    </row>
    <row r="177" spans="1:17">
      <c r="A177" s="9">
        <v>11</v>
      </c>
      <c r="B177" s="10" t="s">
        <v>205</v>
      </c>
      <c r="C177" s="17">
        <v>56</v>
      </c>
      <c r="D177" s="17">
        <v>68</v>
      </c>
      <c r="E177" s="17">
        <v>88</v>
      </c>
      <c r="F177" s="17">
        <v>51</v>
      </c>
      <c r="G177" s="17">
        <v>43</v>
      </c>
      <c r="H177" s="17">
        <v>37</v>
      </c>
      <c r="K177" s="15" t="s">
        <v>206</v>
      </c>
      <c r="L177" s="17">
        <f>L164</f>
        <v>1.1396117997124178</v>
      </c>
      <c r="M177" s="17">
        <f>N164</f>
        <v>1.1524777068156926</v>
      </c>
      <c r="N177" s="17">
        <f t="shared" si="119"/>
        <v>1.1759357749671409</v>
      </c>
      <c r="O177" s="17">
        <f t="shared" si="120"/>
        <v>1.1861348367978373</v>
      </c>
    </row>
    <row r="178" spans="1:17">
      <c r="A178" s="9">
        <v>12</v>
      </c>
      <c r="B178" s="10" t="s">
        <v>207</v>
      </c>
      <c r="C178" s="17"/>
      <c r="D178" s="17"/>
      <c r="E178" s="17"/>
      <c r="F178" s="17"/>
      <c r="G178" s="17">
        <v>2</v>
      </c>
      <c r="H178" s="17">
        <v>1</v>
      </c>
      <c r="K178" s="15" t="s">
        <v>208</v>
      </c>
      <c r="L178" s="17">
        <f>L165</f>
        <v>0.77816008074180565</v>
      </c>
      <c r="M178" s="17">
        <f>N165</f>
        <v>0.78969108718387149</v>
      </c>
      <c r="N178" s="17">
        <f t="shared" si="119"/>
        <v>0.81161397811417157</v>
      </c>
      <c r="O178" s="17">
        <f t="shared" si="120"/>
        <v>0.82153225641340477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5</v>
      </c>
      <c r="D180" s="17">
        <v>5</v>
      </c>
      <c r="E180" s="17">
        <v>5</v>
      </c>
      <c r="F180" s="17">
        <v>5</v>
      </c>
      <c r="G180" s="21">
        <v>5</v>
      </c>
      <c r="H180" s="21">
        <v>5</v>
      </c>
    </row>
    <row r="181" spans="1:17">
      <c r="A181" s="9">
        <v>15</v>
      </c>
      <c r="B181" s="10" t="s">
        <v>213</v>
      </c>
      <c r="C181" s="17">
        <v>1546</v>
      </c>
      <c r="D181" s="17">
        <v>1521</v>
      </c>
      <c r="E181" s="17">
        <v>1507</v>
      </c>
      <c r="F181" s="17">
        <v>1458</v>
      </c>
      <c r="G181" s="17">
        <v>1437</v>
      </c>
      <c r="H181" s="17">
        <v>1407</v>
      </c>
    </row>
    <row r="183" spans="1:17" ht="16">
      <c r="A183" s="20" t="s">
        <v>439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21">C197/C211*1000</f>
        <v>4.6783625730994149</v>
      </c>
      <c r="D185" s="17">
        <f t="shared" si="121"/>
        <v>4.7732696897374707</v>
      </c>
      <c r="E185" s="17">
        <f t="shared" si="121"/>
        <v>4.2604990870359094</v>
      </c>
      <c r="F185" s="17">
        <f t="shared" si="121"/>
        <v>4.2761148442272443</v>
      </c>
      <c r="G185" s="17">
        <f t="shared" si="121"/>
        <v>4.2997542997542997</v>
      </c>
      <c r="H185" s="17">
        <f t="shared" si="121"/>
        <v>3.1367628607277291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22">IF(C185/$I185&gt;1,2^((1-$I185/C185)/LN(10/3)),2^(-LOG($I185/C185,10/3)))</f>
        <v>0.96244414025452663</v>
      </c>
      <c r="M185" s="17">
        <f t="shared" si="122"/>
        <v>0.97363681851144235</v>
      </c>
      <c r="N185" s="17">
        <f t="shared" si="122"/>
        <v>0.91197347735438661</v>
      </c>
      <c r="O185" s="17">
        <f t="shared" si="122"/>
        <v>0.91389637572997751</v>
      </c>
      <c r="P185" s="17">
        <f t="shared" si="122"/>
        <v>0.91680163940357084</v>
      </c>
      <c r="Q185" s="17">
        <f t="shared" si="122"/>
        <v>0.76458206414427954</v>
      </c>
    </row>
    <row r="186" spans="1:17">
      <c r="A186" s="9">
        <v>2</v>
      </c>
      <c r="B186" s="15" t="s">
        <v>176</v>
      </c>
      <c r="C186" s="17">
        <f t="shared" ref="C186:H186" si="123">C198/C211*1000</f>
        <v>1.7543859649122808</v>
      </c>
      <c r="D186" s="17">
        <f t="shared" si="123"/>
        <v>1.7899761336515514</v>
      </c>
      <c r="E186" s="17">
        <f t="shared" si="123"/>
        <v>1.8259281801582472</v>
      </c>
      <c r="F186" s="17">
        <f t="shared" si="123"/>
        <v>1.8326206475259621</v>
      </c>
      <c r="G186" s="17">
        <f t="shared" si="123"/>
        <v>1.8427518427518428</v>
      </c>
      <c r="H186" s="17">
        <f t="shared" si="123"/>
        <v>1.8820577164366374</v>
      </c>
      <c r="I186" s="18">
        <f>Показатели!$E$3</f>
        <v>4</v>
      </c>
      <c r="J186" s="9">
        <v>2</v>
      </c>
      <c r="K186" s="15" t="s">
        <v>176</v>
      </c>
      <c r="L186" s="17">
        <f t="shared" si="122"/>
        <v>0.62220135370239216</v>
      </c>
      <c r="M186" s="17">
        <f t="shared" si="122"/>
        <v>0.62943720176019891</v>
      </c>
      <c r="N186" s="17">
        <f t="shared" si="122"/>
        <v>0.63668490883713913</v>
      </c>
      <c r="O186" s="17">
        <f t="shared" si="122"/>
        <v>0.6380273605721587</v>
      </c>
      <c r="P186" s="17">
        <f t="shared" si="122"/>
        <v>0.64005564054202757</v>
      </c>
      <c r="Q186" s="17">
        <f t="shared" si="122"/>
        <v>0.64788033189794147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0.42605990870359095</v>
      </c>
      <c r="F187" s="17">
        <f>F199/F211*1000+0.00001</f>
        <v>0.42762148442272446</v>
      </c>
      <c r="G187" s="17">
        <f>G199/G211*1000</f>
        <v>0.42997542997542998</v>
      </c>
      <c r="H187" s="17">
        <f>H199/H211*1000</f>
        <v>0.43914680050188204</v>
      </c>
      <c r="I187" s="18">
        <f>Показатели!$E$4</f>
        <v>2</v>
      </c>
      <c r="J187" s="9">
        <v>3</v>
      </c>
      <c r="K187" s="15" t="s">
        <v>177</v>
      </c>
      <c r="L187" s="17">
        <f t="shared" si="122"/>
        <v>8.8737830999390996E-4</v>
      </c>
      <c r="M187" s="17">
        <f t="shared" si="122"/>
        <v>8.8737830999390996E-4</v>
      </c>
      <c r="N187" s="17">
        <f t="shared" si="122"/>
        <v>0.41055573184775285</v>
      </c>
      <c r="O187" s="17">
        <f t="shared" si="122"/>
        <v>0.41142136934114848</v>
      </c>
      <c r="P187" s="17">
        <f t="shared" si="122"/>
        <v>0.41272371536801761</v>
      </c>
      <c r="Q187" s="17">
        <f t="shared" si="122"/>
        <v>0.41776926997837299</v>
      </c>
    </row>
    <row r="188" spans="1:17">
      <c r="A188" s="9">
        <v>4</v>
      </c>
      <c r="B188" s="15" t="s">
        <v>178</v>
      </c>
      <c r="C188" s="17">
        <f t="shared" ref="C188:H188" si="124">C200/C211*1000</f>
        <v>24.678362573099417</v>
      </c>
      <c r="D188" s="17">
        <f t="shared" si="124"/>
        <v>26.312649164677808</v>
      </c>
      <c r="E188" s="17">
        <f t="shared" si="124"/>
        <v>25.623858794887401</v>
      </c>
      <c r="F188" s="17">
        <f t="shared" si="124"/>
        <v>23.824068417837509</v>
      </c>
      <c r="G188" s="17">
        <f t="shared" si="124"/>
        <v>23.771498771498774</v>
      </c>
      <c r="H188" s="17">
        <f t="shared" si="124"/>
        <v>24.466750313676286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22"/>
        <v>0.89366839578060597</v>
      </c>
      <c r="M188" s="17">
        <f t="shared" si="122"/>
        <v>0.92727615432545341</v>
      </c>
      <c r="N188" s="17">
        <f t="shared" si="122"/>
        <v>0.91322293785752817</v>
      </c>
      <c r="O188" s="17">
        <f t="shared" si="122"/>
        <v>0.87572489747993487</v>
      </c>
      <c r="P188" s="17">
        <f t="shared" si="122"/>
        <v>0.87461188746863916</v>
      </c>
      <c r="Q188" s="17">
        <f t="shared" si="122"/>
        <v>0.88924860012554896</v>
      </c>
    </row>
    <row r="189" spans="1:17">
      <c r="A189" s="9">
        <v>5</v>
      </c>
      <c r="B189" s="15" t="s">
        <v>179</v>
      </c>
      <c r="C189" s="17">
        <f t="shared" ref="C189:H189" si="125">C201/C211*1000</f>
        <v>9.3567251461988299</v>
      </c>
      <c r="D189" s="17">
        <f t="shared" si="125"/>
        <v>9.5465393794749414</v>
      </c>
      <c r="E189" s="17">
        <f t="shared" si="125"/>
        <v>14.668289713937918</v>
      </c>
      <c r="F189" s="17">
        <f t="shared" si="125"/>
        <v>14.722052535125229</v>
      </c>
      <c r="G189" s="17">
        <f t="shared" si="125"/>
        <v>15.356265356265357</v>
      </c>
      <c r="H189" s="17">
        <f t="shared" si="125"/>
        <v>16.499372647427855</v>
      </c>
      <c r="I189" s="18">
        <f>Показатели!$E$6</f>
        <v>8</v>
      </c>
      <c r="J189" s="9">
        <v>5</v>
      </c>
      <c r="K189" s="15" t="s">
        <v>179</v>
      </c>
      <c r="L189" s="17">
        <f t="shared" si="122"/>
        <v>1.0870622923442477</v>
      </c>
      <c r="M189" s="17">
        <f t="shared" si="122"/>
        <v>1.097753804395611</v>
      </c>
      <c r="N189" s="17">
        <f t="shared" si="122"/>
        <v>1.2991680916036676</v>
      </c>
      <c r="O189" s="17">
        <f t="shared" si="122"/>
        <v>1.3006586443228125</v>
      </c>
      <c r="P189" s="17">
        <f t="shared" si="122"/>
        <v>1.3175728584294304</v>
      </c>
      <c r="Q189" s="17">
        <f t="shared" si="122"/>
        <v>1.3452376476751937</v>
      </c>
    </row>
    <row r="190" spans="1:17">
      <c r="A190" s="9">
        <v>6</v>
      </c>
      <c r="B190" s="15" t="s">
        <v>180</v>
      </c>
      <c r="C190" s="17">
        <f t="shared" ref="C190:H190" si="126">(C202-C203)/C202*100</f>
        <v>3.0212976721149083</v>
      </c>
      <c r="D190" s="17">
        <f t="shared" si="126"/>
        <v>2.9431086585205621</v>
      </c>
      <c r="E190" s="17">
        <f t="shared" si="126"/>
        <v>-2.1838744272204216</v>
      </c>
      <c r="F190" s="17">
        <f t="shared" si="126"/>
        <v>1.2468931578816117E-2</v>
      </c>
      <c r="G190" s="17">
        <f t="shared" si="126"/>
        <v>-0.35013460730458595</v>
      </c>
      <c r="H190" s="17">
        <f t="shared" si="126"/>
        <v>0.65055274498781546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7">(ATAN((C190+2.4)/10)+3.1415/2)/3.1415*1.75</f>
        <v>1.1517360437036939</v>
      </c>
      <c r="M190" s="17">
        <f t="shared" si="127"/>
        <v>1.1483587859595086</v>
      </c>
      <c r="N190" s="17">
        <f t="shared" si="127"/>
        <v>0.8870375896774102</v>
      </c>
      <c r="O190" s="17">
        <f t="shared" si="127"/>
        <v>1.006868964870308</v>
      </c>
      <c r="P190" s="17">
        <f t="shared" si="127"/>
        <v>0.98762929754401507</v>
      </c>
      <c r="Q190" s="17">
        <f t="shared" si="127"/>
        <v>1.0399385076637055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-11.564211807668899</v>
      </c>
      <c r="F191" s="17">
        <f>(F205-F204)/F211*1000</f>
        <v>-3.6652412950519242</v>
      </c>
      <c r="G191" s="17">
        <f>(G205-G204)/G211*1000</f>
        <v>-9.8280098280098276</v>
      </c>
      <c r="H191" s="17">
        <f>(H205-H204)/H211*1000</f>
        <v>-7.5282308657465498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8">(ATAN(E191/10)+3.1415/2)/3.1415*1.75</f>
        <v>0.39715015362456396</v>
      </c>
      <c r="O191" s="17">
        <f t="shared" si="128"/>
        <v>0.67929460423428778</v>
      </c>
      <c r="P191" s="17">
        <f t="shared" si="128"/>
        <v>0.44231895947293276</v>
      </c>
      <c r="Q191" s="17">
        <f t="shared" si="128"/>
        <v>0.51552697273617942</v>
      </c>
    </row>
    <row r="192" spans="1:17">
      <c r="A192" s="9">
        <v>8</v>
      </c>
      <c r="B192" s="15" t="s">
        <v>182</v>
      </c>
      <c r="C192" s="17">
        <f t="shared" ref="C192:H192" si="129">(C206-C207)/C211*1000</f>
        <v>-10.526315789473683</v>
      </c>
      <c r="D192" s="17">
        <f t="shared" si="129"/>
        <v>-11.336515513126491</v>
      </c>
      <c r="E192" s="17">
        <f t="shared" si="129"/>
        <v>7.9123554473524047</v>
      </c>
      <c r="F192" s="17">
        <f t="shared" si="129"/>
        <v>-1.8326206475259621</v>
      </c>
      <c r="G192" s="17">
        <f t="shared" si="129"/>
        <v>-11.056511056511056</v>
      </c>
      <c r="H192" s="17">
        <f t="shared" si="129"/>
        <v>-8.1555834378920959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0.42320666851552763</v>
      </c>
      <c r="M192" s="17">
        <f>(ATAN(D192/10)+3.1415/2)/3.1415*1.75</f>
        <v>0.40263856882781696</v>
      </c>
      <c r="N192" s="17">
        <f t="shared" si="128"/>
        <v>1.2478805564099582</v>
      </c>
      <c r="O192" s="17">
        <f t="shared" si="128"/>
        <v>0.77403264703989993</v>
      </c>
      <c r="P192" s="17">
        <f t="shared" si="128"/>
        <v>0.40956007862620342</v>
      </c>
      <c r="Q192" s="17">
        <f t="shared" si="128"/>
        <v>0.49388492651911259</v>
      </c>
    </row>
    <row r="193" spans="1:17">
      <c r="A193" s="9">
        <v>9</v>
      </c>
      <c r="B193" s="15" t="s">
        <v>183</v>
      </c>
      <c r="C193" s="17">
        <f>C208/C211*1000+0.000001</f>
        <v>9.9999999999999995E-7</v>
      </c>
      <c r="D193" s="17">
        <f t="shared" ref="D193:F193" si="130">D208/D211*1000+0.000001</f>
        <v>9.9999999999999995E-7</v>
      </c>
      <c r="E193" s="17">
        <f t="shared" si="130"/>
        <v>9.9999999999999995E-7</v>
      </c>
      <c r="F193" s="17">
        <f t="shared" si="130"/>
        <v>9.9999999999999995E-7</v>
      </c>
      <c r="G193" s="17">
        <f t="shared" ref="G193:H193" si="131">G208/G211*1000</f>
        <v>0.61425061425061422</v>
      </c>
      <c r="H193" s="17">
        <f t="shared" si="131"/>
        <v>1.2547051442910915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32">IF(C193/$I193&gt;1,2^((1-$I193/C193)/LN(10/3)),2^(-LOG($I193/C193,10/3)))</f>
        <v>2.781771648965445E-4</v>
      </c>
      <c r="M193" s="17">
        <f t="shared" si="132"/>
        <v>2.781771648965445E-4</v>
      </c>
      <c r="N193" s="17">
        <f t="shared" si="132"/>
        <v>2.781771648965445E-4</v>
      </c>
      <c r="O193" s="17">
        <f t="shared" si="132"/>
        <v>2.781771648965445E-4</v>
      </c>
      <c r="P193" s="17">
        <f t="shared" si="132"/>
        <v>0.59809251963425747</v>
      </c>
      <c r="Q193" s="17">
        <f t="shared" si="132"/>
        <v>0.90230510794887797</v>
      </c>
    </row>
    <row r="194" spans="1:17">
      <c r="A194" s="9">
        <v>10</v>
      </c>
      <c r="B194" s="15" t="s">
        <v>184</v>
      </c>
      <c r="C194" s="17">
        <f t="shared" ref="C194:H194" si="133">C209/C211*100</f>
        <v>5.8479532163742694E-2</v>
      </c>
      <c r="D194" s="17">
        <f t="shared" si="133"/>
        <v>5.9665871121718381E-2</v>
      </c>
      <c r="E194" s="17">
        <f t="shared" si="133"/>
        <v>6.0864272671941569E-2</v>
      </c>
      <c r="F194" s="17">
        <f t="shared" si="133"/>
        <v>6.1087354917532075E-2</v>
      </c>
      <c r="G194" s="17">
        <f t="shared" si="133"/>
        <v>6.1425061425061427E-2</v>
      </c>
      <c r="H194" s="17">
        <f t="shared" si="133"/>
        <v>6.2735257214554571E-2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32"/>
        <v>1.0870622923442477</v>
      </c>
      <c r="M194" s="17">
        <f t="shared" si="132"/>
        <v>1.097753804395611</v>
      </c>
      <c r="N194" s="17">
        <f t="shared" si="132"/>
        <v>1.1082314104170172</v>
      </c>
      <c r="O194" s="17">
        <f t="shared" si="132"/>
        <v>1.1101471461223154</v>
      </c>
      <c r="P194" s="17">
        <f t="shared" si="132"/>
        <v>1.1130269607596819</v>
      </c>
      <c r="Q194" s="17">
        <f t="shared" si="132"/>
        <v>1.1239738414014453</v>
      </c>
    </row>
    <row r="195" spans="1:17">
      <c r="A195" s="9">
        <v>11</v>
      </c>
      <c r="B195" s="15" t="s">
        <v>185</v>
      </c>
      <c r="C195" s="17">
        <f t="shared" ref="C195:H195" si="134">C210/C211*1000</f>
        <v>5.8479532163742682</v>
      </c>
      <c r="D195" s="17">
        <f t="shared" si="134"/>
        <v>5.9665871121718377</v>
      </c>
      <c r="E195" s="17">
        <f t="shared" si="134"/>
        <v>6.0864272671941571</v>
      </c>
      <c r="F195" s="17">
        <f t="shared" si="134"/>
        <v>6.1087354917532073</v>
      </c>
      <c r="G195" s="17">
        <f t="shared" si="134"/>
        <v>6.142506142506142</v>
      </c>
      <c r="H195" s="17">
        <f t="shared" si="134"/>
        <v>6.2735257214554583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32"/>
        <v>1.0870622923442477</v>
      </c>
      <c r="M195" s="17">
        <f t="shared" si="132"/>
        <v>1.097753804395611</v>
      </c>
      <c r="N195" s="17">
        <f t="shared" si="132"/>
        <v>1.1082314104170172</v>
      </c>
      <c r="O195" s="17">
        <f t="shared" si="132"/>
        <v>1.1101471461223154</v>
      </c>
      <c r="P195" s="17">
        <f t="shared" si="132"/>
        <v>1.1130269607596819</v>
      </c>
      <c r="Q195" s="17">
        <f t="shared" si="132"/>
        <v>1.1239738414014455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8</v>
      </c>
      <c r="D197" s="17">
        <v>8</v>
      </c>
      <c r="E197" s="17">
        <v>7</v>
      </c>
      <c r="F197" s="17">
        <v>7</v>
      </c>
      <c r="G197" s="17">
        <v>7</v>
      </c>
      <c r="H197" s="17">
        <v>5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3</v>
      </c>
      <c r="D198" s="17">
        <v>3</v>
      </c>
      <c r="E198" s="17">
        <v>3</v>
      </c>
      <c r="F198" s="17">
        <v>3</v>
      </c>
      <c r="G198" s="17">
        <v>3</v>
      </c>
      <c r="H198" s="17">
        <v>3</v>
      </c>
      <c r="K198" s="15" t="s">
        <v>187</v>
      </c>
      <c r="L198" s="17">
        <f t="shared" ref="L198:L203" si="135">L185</f>
        <v>0.96244414025452663</v>
      </c>
      <c r="M198" s="17">
        <f t="shared" ref="M198:M203" si="136">N185</f>
        <v>0.91197347735438661</v>
      </c>
      <c r="N198" s="17">
        <f t="shared" ref="N198:N208" si="137">P185</f>
        <v>0.91680163940357084</v>
      </c>
      <c r="O198" s="17">
        <f>Q185</f>
        <v>0.76458206414427954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0.7</v>
      </c>
      <c r="F199" s="17">
        <v>0.7</v>
      </c>
      <c r="G199" s="17">
        <v>0.7</v>
      </c>
      <c r="H199" s="17">
        <v>0.7</v>
      </c>
      <c r="K199" s="15" t="s">
        <v>190</v>
      </c>
      <c r="L199" s="17">
        <f t="shared" si="135"/>
        <v>0.62220135370239216</v>
      </c>
      <c r="M199" s="17">
        <f t="shared" si="136"/>
        <v>0.63668490883713913</v>
      </c>
      <c r="N199" s="17">
        <f t="shared" si="137"/>
        <v>0.64005564054202757</v>
      </c>
      <c r="O199" s="17">
        <f t="shared" ref="O199:O208" si="138">Q186</f>
        <v>0.64788033189794147</v>
      </c>
    </row>
    <row r="200" spans="1:17">
      <c r="A200" s="9">
        <v>4</v>
      </c>
      <c r="B200" s="10" t="s">
        <v>191</v>
      </c>
      <c r="C200" s="17">
        <v>42.2</v>
      </c>
      <c r="D200" s="17">
        <v>44.1</v>
      </c>
      <c r="E200" s="17">
        <v>42.1</v>
      </c>
      <c r="F200" s="17">
        <v>39</v>
      </c>
      <c r="G200" s="17">
        <v>38.700000000000003</v>
      </c>
      <c r="H200" s="17">
        <v>39</v>
      </c>
      <c r="K200" s="15" t="s">
        <v>192</v>
      </c>
      <c r="L200" s="17">
        <f t="shared" si="135"/>
        <v>8.8737830999390996E-4</v>
      </c>
      <c r="M200" s="17">
        <f t="shared" si="136"/>
        <v>0.41055573184775285</v>
      </c>
      <c r="N200" s="17">
        <f t="shared" si="137"/>
        <v>0.41272371536801761</v>
      </c>
      <c r="O200" s="17">
        <f t="shared" si="138"/>
        <v>0.41776926997837299</v>
      </c>
    </row>
    <row r="201" spans="1:17">
      <c r="A201" s="9">
        <v>5</v>
      </c>
      <c r="B201" s="10" t="s">
        <v>193</v>
      </c>
      <c r="C201" s="17">
        <v>16</v>
      </c>
      <c r="D201" s="17">
        <v>16</v>
      </c>
      <c r="E201" s="17">
        <v>24.1</v>
      </c>
      <c r="F201" s="17">
        <v>24.1</v>
      </c>
      <c r="G201" s="17">
        <v>25</v>
      </c>
      <c r="H201" s="17">
        <v>26.3</v>
      </c>
      <c r="K201" s="15" t="s">
        <v>194</v>
      </c>
      <c r="L201" s="17">
        <f t="shared" si="135"/>
        <v>0.89366839578060597</v>
      </c>
      <c r="M201" s="17">
        <f t="shared" si="136"/>
        <v>0.91322293785752817</v>
      </c>
      <c r="N201" s="17">
        <f t="shared" si="137"/>
        <v>0.87461188746863916</v>
      </c>
      <c r="O201" s="17">
        <f t="shared" si="138"/>
        <v>0.88924860012554896</v>
      </c>
    </row>
    <row r="202" spans="1:17">
      <c r="A202" s="9">
        <v>6</v>
      </c>
      <c r="B202" s="10" t="s">
        <v>195</v>
      </c>
      <c r="C202" s="17">
        <v>6057</v>
      </c>
      <c r="D202" s="17">
        <v>7611</v>
      </c>
      <c r="E202" s="17">
        <v>8205.6</v>
      </c>
      <c r="F202" s="17">
        <v>12029.9</v>
      </c>
      <c r="G202" s="17">
        <v>12852.2</v>
      </c>
      <c r="H202" s="17">
        <v>13342.5</v>
      </c>
      <c r="K202" s="15" t="s">
        <v>196</v>
      </c>
      <c r="L202" s="17">
        <f t="shared" si="135"/>
        <v>1.0870622923442477</v>
      </c>
      <c r="M202" s="17">
        <f t="shared" si="136"/>
        <v>1.2991680916036676</v>
      </c>
      <c r="N202" s="17">
        <f t="shared" si="137"/>
        <v>1.3175728584294304</v>
      </c>
      <c r="O202" s="17">
        <f t="shared" si="138"/>
        <v>1.3452376476751937</v>
      </c>
    </row>
    <row r="203" spans="1:17">
      <c r="A203" s="9">
        <v>7</v>
      </c>
      <c r="B203" s="10" t="s">
        <v>197</v>
      </c>
      <c r="C203" s="17">
        <v>5874</v>
      </c>
      <c r="D203" s="17">
        <v>7387</v>
      </c>
      <c r="E203" s="17">
        <v>8384.7999999999993</v>
      </c>
      <c r="F203" s="17">
        <v>12028.4</v>
      </c>
      <c r="G203" s="17">
        <v>12897.2</v>
      </c>
      <c r="H203" s="17">
        <v>13255.7</v>
      </c>
      <c r="K203" s="15" t="s">
        <v>198</v>
      </c>
      <c r="L203" s="17">
        <f t="shared" si="135"/>
        <v>1.1517360437036939</v>
      </c>
      <c r="M203" s="17">
        <f t="shared" si="136"/>
        <v>0.8870375896774102</v>
      </c>
      <c r="N203" s="17">
        <f t="shared" si="137"/>
        <v>0.98762929754401507</v>
      </c>
      <c r="O203" s="17">
        <f t="shared" si="138"/>
        <v>1.0399385076637055</v>
      </c>
    </row>
    <row r="204" spans="1:17">
      <c r="A204" s="9">
        <v>8</v>
      </c>
      <c r="B204" s="10" t="s">
        <v>199</v>
      </c>
      <c r="C204" s="17"/>
      <c r="D204" s="17"/>
      <c r="E204" s="17">
        <v>37</v>
      </c>
      <c r="F204" s="17">
        <v>24</v>
      </c>
      <c r="G204" s="17">
        <v>28</v>
      </c>
      <c r="H204" s="17">
        <v>21</v>
      </c>
      <c r="K204" s="15" t="s">
        <v>200</v>
      </c>
      <c r="L204" s="17">
        <f>N191</f>
        <v>0.39715015362456396</v>
      </c>
      <c r="M204" s="17">
        <f>O191</f>
        <v>0.67929460423428778</v>
      </c>
      <c r="N204" s="17">
        <f t="shared" si="137"/>
        <v>0.44231895947293276</v>
      </c>
      <c r="O204" s="17">
        <f t="shared" si="138"/>
        <v>0.51552697273617942</v>
      </c>
    </row>
    <row r="205" spans="1:17">
      <c r="A205" s="9">
        <v>9</v>
      </c>
      <c r="B205" s="10" t="s">
        <v>201</v>
      </c>
      <c r="C205" s="17"/>
      <c r="D205" s="17"/>
      <c r="E205" s="17">
        <v>18</v>
      </c>
      <c r="F205" s="17">
        <v>18</v>
      </c>
      <c r="G205" s="17">
        <v>12</v>
      </c>
      <c r="H205" s="17">
        <v>9</v>
      </c>
      <c r="K205" s="15" t="s">
        <v>202</v>
      </c>
      <c r="L205" s="17">
        <f>L192</f>
        <v>0.42320666851552763</v>
      </c>
      <c r="M205" s="17">
        <f>N192</f>
        <v>1.2478805564099582</v>
      </c>
      <c r="N205" s="17">
        <f t="shared" si="137"/>
        <v>0.40956007862620342</v>
      </c>
      <c r="O205" s="17">
        <f t="shared" si="138"/>
        <v>0.49388492651911259</v>
      </c>
    </row>
    <row r="206" spans="1:17">
      <c r="A206" s="9">
        <v>10</v>
      </c>
      <c r="B206" s="10" t="s">
        <v>203</v>
      </c>
      <c r="C206" s="17">
        <v>72</v>
      </c>
      <c r="D206" s="17">
        <v>67</v>
      </c>
      <c r="E206" s="17">
        <v>86</v>
      </c>
      <c r="F206" s="17">
        <v>64</v>
      </c>
      <c r="G206" s="17">
        <v>35</v>
      </c>
      <c r="H206" s="17">
        <v>45</v>
      </c>
      <c r="K206" s="15" t="s">
        <v>204</v>
      </c>
      <c r="L206" s="17">
        <f>L193</f>
        <v>2.781771648965445E-4</v>
      </c>
      <c r="M206" s="17">
        <f>N193</f>
        <v>2.781771648965445E-4</v>
      </c>
      <c r="N206" s="17">
        <f t="shared" si="137"/>
        <v>0.59809251963425747</v>
      </c>
      <c r="O206" s="17">
        <f t="shared" si="138"/>
        <v>0.90230510794887797</v>
      </c>
    </row>
    <row r="207" spans="1:17">
      <c r="A207" s="9">
        <v>11</v>
      </c>
      <c r="B207" s="10" t="s">
        <v>205</v>
      </c>
      <c r="C207" s="17">
        <v>90</v>
      </c>
      <c r="D207" s="17">
        <v>86</v>
      </c>
      <c r="E207" s="17">
        <v>73</v>
      </c>
      <c r="F207" s="17">
        <v>67</v>
      </c>
      <c r="G207" s="17">
        <v>53</v>
      </c>
      <c r="H207" s="17">
        <v>58</v>
      </c>
      <c r="K207" s="15" t="s">
        <v>206</v>
      </c>
      <c r="L207" s="17">
        <f>L194</f>
        <v>1.0870622923442477</v>
      </c>
      <c r="M207" s="17">
        <f>N194</f>
        <v>1.1082314104170172</v>
      </c>
      <c r="N207" s="17">
        <f t="shared" si="137"/>
        <v>1.1130269607596819</v>
      </c>
      <c r="O207" s="17">
        <f t="shared" si="138"/>
        <v>1.1239738414014453</v>
      </c>
    </row>
    <row r="208" spans="1:17">
      <c r="A208" s="9">
        <v>12</v>
      </c>
      <c r="B208" s="10" t="s">
        <v>207</v>
      </c>
      <c r="C208" s="17"/>
      <c r="D208" s="17"/>
      <c r="E208" s="17"/>
      <c r="F208" s="17"/>
      <c r="G208" s="17">
        <v>1</v>
      </c>
      <c r="H208" s="17">
        <v>2</v>
      </c>
      <c r="K208" s="15" t="s">
        <v>208</v>
      </c>
      <c r="L208" s="17">
        <f>L195</f>
        <v>1.0870622923442477</v>
      </c>
      <c r="M208" s="17">
        <f>N195</f>
        <v>1.1082314104170172</v>
      </c>
      <c r="N208" s="17">
        <f t="shared" si="137"/>
        <v>1.1130269607596819</v>
      </c>
      <c r="O208" s="17">
        <f t="shared" si="138"/>
        <v>1.1239738414014455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10</v>
      </c>
      <c r="D210" s="17">
        <v>10</v>
      </c>
      <c r="E210" s="17">
        <v>10</v>
      </c>
      <c r="F210" s="17">
        <v>10</v>
      </c>
      <c r="G210" s="21">
        <v>10</v>
      </c>
      <c r="H210" s="21">
        <v>10</v>
      </c>
    </row>
    <row r="211" spans="1:17">
      <c r="A211" s="9">
        <v>15</v>
      </c>
      <c r="B211" s="10" t="s">
        <v>213</v>
      </c>
      <c r="C211" s="17">
        <v>1710</v>
      </c>
      <c r="D211" s="17">
        <v>1676</v>
      </c>
      <c r="E211" s="17">
        <v>1643</v>
      </c>
      <c r="F211" s="17">
        <v>1637</v>
      </c>
      <c r="G211" s="17">
        <v>1628</v>
      </c>
      <c r="H211" s="17">
        <v>1594</v>
      </c>
    </row>
    <row r="213" spans="1:17" ht="16">
      <c r="A213" s="20" t="s">
        <v>440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9">C227/C241*1000</f>
        <v>2.810424118548799</v>
      </c>
      <c r="D215" s="17">
        <f t="shared" si="139"/>
        <v>2.8833551769331582</v>
      </c>
      <c r="E215" s="17">
        <f t="shared" si="139"/>
        <v>2.916998143728454</v>
      </c>
      <c r="F215" s="17">
        <f t="shared" si="139"/>
        <v>2.9593758407317732</v>
      </c>
      <c r="G215" s="17">
        <f t="shared" si="139"/>
        <v>2.9617662897145931</v>
      </c>
      <c r="H215" s="17">
        <f t="shared" si="139"/>
        <v>2.9498525073746311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40">IF(C215/$I215&gt;1,2^((1-$I215/C215)/LN(10/3)),2^(-LOG($I215/C215,10/3)))</f>
        <v>0.71772283941280002</v>
      </c>
      <c r="M215" s="17">
        <f t="shared" si="140"/>
        <v>0.72838727597331931</v>
      </c>
      <c r="N215" s="17">
        <f t="shared" si="140"/>
        <v>0.73326814190747891</v>
      </c>
      <c r="O215" s="17">
        <f t="shared" si="140"/>
        <v>0.73938236714463978</v>
      </c>
      <c r="P215" s="17">
        <f t="shared" si="140"/>
        <v>0.73972614890470123</v>
      </c>
      <c r="Q215" s="17">
        <f t="shared" si="140"/>
        <v>0.73801160036475189</v>
      </c>
    </row>
    <row r="216" spans="1:17">
      <c r="A216" s="9">
        <v>2</v>
      </c>
      <c r="B216" s="15" t="s">
        <v>176</v>
      </c>
      <c r="C216" s="17">
        <f t="shared" ref="C216:H216" si="141">C228/C241*1000</f>
        <v>1.7884517118037813</v>
      </c>
      <c r="D216" s="17">
        <f t="shared" si="141"/>
        <v>1.834862385321101</v>
      </c>
      <c r="E216" s="17">
        <f t="shared" si="141"/>
        <v>1.8562715460090162</v>
      </c>
      <c r="F216" s="17">
        <f t="shared" si="141"/>
        <v>1.8832391713747645</v>
      </c>
      <c r="G216" s="17">
        <f t="shared" si="141"/>
        <v>1.884760366182014</v>
      </c>
      <c r="H216" s="17">
        <f t="shared" si="141"/>
        <v>1.8771788683293107</v>
      </c>
      <c r="I216" s="18">
        <f>Показатели!$E$3</f>
        <v>4</v>
      </c>
      <c r="J216" s="9">
        <v>2</v>
      </c>
      <c r="K216" s="15" t="s">
        <v>176</v>
      </c>
      <c r="L216" s="17">
        <f t="shared" si="140"/>
        <v>0.62912852949877707</v>
      </c>
      <c r="M216" s="17">
        <f t="shared" si="140"/>
        <v>0.63847656877357817</v>
      </c>
      <c r="N216" s="17">
        <f t="shared" si="140"/>
        <v>0.64275495011971251</v>
      </c>
      <c r="O216" s="17">
        <f t="shared" si="140"/>
        <v>0.64811444729779655</v>
      </c>
      <c r="P216" s="17">
        <f t="shared" si="140"/>
        <v>0.64841579330672816</v>
      </c>
      <c r="Q216" s="17">
        <f t="shared" si="140"/>
        <v>0.64691288530037971</v>
      </c>
    </row>
    <row r="217" spans="1:17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1.0000000000000001E-5</v>
      </c>
      <c r="E217" s="17">
        <f>E229/E241*1000+0.00001</f>
        <v>0.34474614425881728</v>
      </c>
      <c r="F217" s="17">
        <f>F229/F241*1000+0.00001</f>
        <v>0.34975441754102771</v>
      </c>
      <c r="G217" s="17">
        <f>G229/G241*1000</f>
        <v>0.35002692514808831</v>
      </c>
      <c r="H217" s="17">
        <f>H229/H241*1000</f>
        <v>0.34861893268972916</v>
      </c>
      <c r="I217" s="18">
        <f>Показатели!$E$4</f>
        <v>2</v>
      </c>
      <c r="J217" s="9">
        <v>3</v>
      </c>
      <c r="K217" s="15" t="s">
        <v>177</v>
      </c>
      <c r="L217" s="17">
        <f t="shared" si="140"/>
        <v>8.8737830999390996E-4</v>
      </c>
      <c r="M217" s="17">
        <f t="shared" si="140"/>
        <v>8.8737830999390996E-4</v>
      </c>
      <c r="N217" s="17">
        <f t="shared" si="140"/>
        <v>0.36343164442553649</v>
      </c>
      <c r="O217" s="17">
        <f t="shared" si="140"/>
        <v>0.36646196654874186</v>
      </c>
      <c r="P217" s="17">
        <f t="shared" si="140"/>
        <v>0.36662632095445669</v>
      </c>
      <c r="Q217" s="17">
        <f t="shared" si="140"/>
        <v>0.36577654888106131</v>
      </c>
    </row>
    <row r="218" spans="1:17">
      <c r="A218" s="9">
        <v>4</v>
      </c>
      <c r="B218" s="15" t="s">
        <v>178</v>
      </c>
      <c r="C218" s="17">
        <f t="shared" ref="C218:H218" si="142">C230/C241*1000</f>
        <v>24.220746039856923</v>
      </c>
      <c r="D218" s="17">
        <f t="shared" si="142"/>
        <v>25.347313237221496</v>
      </c>
      <c r="E218" s="17">
        <f t="shared" si="142"/>
        <v>25.616547334924423</v>
      </c>
      <c r="F218" s="17">
        <f t="shared" si="142"/>
        <v>21.926284638149045</v>
      </c>
      <c r="G218" s="17">
        <f t="shared" si="142"/>
        <v>21.943995691976308</v>
      </c>
      <c r="H218" s="17">
        <f t="shared" si="142"/>
        <v>21.855725395548404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40"/>
        <v>0.88409004420552018</v>
      </c>
      <c r="M218" s="17">
        <f t="shared" si="140"/>
        <v>0.90753563882098331</v>
      </c>
      <c r="N218" s="17">
        <f t="shared" si="140"/>
        <v>0.91307291015433822</v>
      </c>
      <c r="O218" s="17">
        <f t="shared" si="140"/>
        <v>0.83485798552978352</v>
      </c>
      <c r="P218" s="17">
        <f t="shared" si="140"/>
        <v>0.83524615944414837</v>
      </c>
      <c r="Q218" s="17">
        <f t="shared" si="140"/>
        <v>0.83331021316822751</v>
      </c>
    </row>
    <row r="219" spans="1:17">
      <c r="A219" s="9">
        <v>5</v>
      </c>
      <c r="B219" s="15" t="s">
        <v>179</v>
      </c>
      <c r="C219" s="17">
        <f t="shared" ref="C219:H219" si="143">C231/C241*1000</f>
        <v>0.510986203372509</v>
      </c>
      <c r="D219" s="17">
        <f t="shared" si="143"/>
        <v>0.52424639580602883</v>
      </c>
      <c r="E219" s="17">
        <f t="shared" si="143"/>
        <v>2.9965526385574122</v>
      </c>
      <c r="F219" s="17">
        <f t="shared" si="143"/>
        <v>3.1746031746031744</v>
      </c>
      <c r="G219" s="17">
        <f t="shared" si="143"/>
        <v>3.4733441033925687</v>
      </c>
      <c r="H219" s="17">
        <f t="shared" si="143"/>
        <v>4.1566103513006167</v>
      </c>
      <c r="I219" s="18">
        <f>Показатели!$E$6</f>
        <v>8</v>
      </c>
      <c r="J219" s="9">
        <v>5</v>
      </c>
      <c r="K219" s="15" t="s">
        <v>179</v>
      </c>
      <c r="L219" s="17">
        <f t="shared" si="140"/>
        <v>0.20521182075247354</v>
      </c>
      <c r="M219" s="17">
        <f t="shared" si="140"/>
        <v>0.20826100397990696</v>
      </c>
      <c r="N219" s="17">
        <f t="shared" si="140"/>
        <v>0.56816598684541242</v>
      </c>
      <c r="O219" s="17">
        <f t="shared" si="140"/>
        <v>0.58736359914983405</v>
      </c>
      <c r="P219" s="17">
        <f t="shared" si="140"/>
        <v>0.61857673074996866</v>
      </c>
      <c r="Q219" s="17">
        <f t="shared" si="140"/>
        <v>0.68595335680509018</v>
      </c>
    </row>
    <row r="220" spans="1:17">
      <c r="A220" s="9">
        <v>6</v>
      </c>
      <c r="B220" s="15" t="s">
        <v>180</v>
      </c>
      <c r="C220" s="17">
        <f t="shared" ref="C220:H220" si="144">(C232-C233)/C232*100</f>
        <v>2.091286307053942</v>
      </c>
      <c r="D220" s="17">
        <f t="shared" si="144"/>
        <v>0.24170807036390493</v>
      </c>
      <c r="E220" s="17">
        <f t="shared" si="144"/>
        <v>0.85248592870544937</v>
      </c>
      <c r="F220" s="17">
        <f t="shared" si="144"/>
        <v>8.2216015598533385</v>
      </c>
      <c r="G220" s="17">
        <f t="shared" si="144"/>
        <v>2.5083986562150056</v>
      </c>
      <c r="H220" s="17">
        <f t="shared" si="144"/>
        <v>-8.1335504030669838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5">(ATAN((C220+2.4)/10)+3.1415/2)/3.1415*1.75</f>
        <v>1.1101506771632845</v>
      </c>
      <c r="M220" s="17">
        <f t="shared" si="145"/>
        <v>1.0188719970023437</v>
      </c>
      <c r="N220" s="17">
        <f t="shared" si="145"/>
        <v>1.0501708646193548</v>
      </c>
      <c r="O220" s="17">
        <f t="shared" si="145"/>
        <v>1.3292993666719803</v>
      </c>
      <c r="P220" s="17">
        <f t="shared" si="145"/>
        <v>1.1291818234593736</v>
      </c>
      <c r="Q220" s="17">
        <f t="shared" si="145"/>
        <v>0.58499680157393796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-10.872447626624238</v>
      </c>
      <c r="F221" s="17">
        <f>(F235-F234)/F241*1000</f>
        <v>-7.5329566854990579</v>
      </c>
      <c r="G221" s="17">
        <f>(G235-G234)/G241*1000</f>
        <v>-6.7312870220786216</v>
      </c>
      <c r="H221" s="17">
        <f>(H235-H234)/H241*1000</f>
        <v>-7.2405470635559128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6">(ATAN(E221/10)+3.1415/2)/3.1415*1.75</f>
        <v>0.41421614011516017</v>
      </c>
      <c r="O221" s="17">
        <f t="shared" si="146"/>
        <v>0.51535898334130892</v>
      </c>
      <c r="P221" s="17">
        <f t="shared" si="146"/>
        <v>0.54496332050266216</v>
      </c>
      <c r="Q221" s="17">
        <f t="shared" si="146"/>
        <v>0.52589780980366796</v>
      </c>
    </row>
    <row r="222" spans="1:17">
      <c r="A222" s="9">
        <v>8</v>
      </c>
      <c r="B222" s="15" t="s">
        <v>182</v>
      </c>
      <c r="C222" s="17">
        <f t="shared" ref="C222:H222" si="147">(C236-C237)/C241*1000</f>
        <v>-16.096065406234032</v>
      </c>
      <c r="D222" s="17">
        <f t="shared" si="147"/>
        <v>-1.5727391874180865</v>
      </c>
      <c r="E222" s="17">
        <f t="shared" si="147"/>
        <v>-3.4473614425881731</v>
      </c>
      <c r="F222" s="17">
        <f t="shared" si="147"/>
        <v>6.7258541834813022</v>
      </c>
      <c r="G222" s="17">
        <f t="shared" si="147"/>
        <v>10.770059235325794</v>
      </c>
      <c r="H222" s="17">
        <f t="shared" si="147"/>
        <v>-3.4861893268972914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0.30965007993817312</v>
      </c>
      <c r="M222" s="17">
        <f>(ATAN(D222/10)+3.1415/2)/3.1415*1.75</f>
        <v>0.78810100954925222</v>
      </c>
      <c r="N222" s="17">
        <f t="shared" si="146"/>
        <v>0.69006890134122489</v>
      </c>
      <c r="O222" s="17">
        <f t="shared" si="146"/>
        <v>1.2048283547306631</v>
      </c>
      <c r="P222" s="17">
        <f t="shared" si="146"/>
        <v>1.3331566494997067</v>
      </c>
      <c r="Q222" s="17">
        <f t="shared" si="146"/>
        <v>0.68813802456862427</v>
      </c>
    </row>
    <row r="223" spans="1:17">
      <c r="A223" s="9">
        <v>9</v>
      </c>
      <c r="B223" s="15" t="s">
        <v>183</v>
      </c>
      <c r="C223" s="17">
        <f>C238/C241*1000+0.000001</f>
        <v>9.9999999999999995E-7</v>
      </c>
      <c r="D223" s="17">
        <f t="shared" ref="D223:F223" si="148">D238/D241*1000+0.000001</f>
        <v>9.9999999999999995E-7</v>
      </c>
      <c r="E223" s="17">
        <f t="shared" si="148"/>
        <v>9.9999999999999995E-7</v>
      </c>
      <c r="F223" s="17">
        <f t="shared" si="148"/>
        <v>9.9999999999999995E-7</v>
      </c>
      <c r="G223" s="17">
        <f t="shared" ref="G223:H223" si="149">G238/G241*1000</f>
        <v>0.53850296176628976</v>
      </c>
      <c r="H223" s="17">
        <f t="shared" si="149"/>
        <v>0.53633681952266021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50">IF(C223/$I223&gt;1,2^((1-$I223/C223)/LN(10/3)),2^(-LOG($I223/C223,10/3)))</f>
        <v>2.781771648965445E-4</v>
      </c>
      <c r="M223" s="17">
        <f t="shared" si="150"/>
        <v>2.781771648965445E-4</v>
      </c>
      <c r="N223" s="17">
        <f t="shared" si="150"/>
        <v>2.781771648965445E-4</v>
      </c>
      <c r="O223" s="17">
        <f t="shared" si="150"/>
        <v>2.781771648965445E-4</v>
      </c>
      <c r="P223" s="17">
        <f t="shared" si="150"/>
        <v>0.55444930685929816</v>
      </c>
      <c r="Q223" s="17">
        <f t="shared" si="150"/>
        <v>0.55316419580710785</v>
      </c>
    </row>
    <row r="224" spans="1:17">
      <c r="A224" s="9">
        <v>10</v>
      </c>
      <c r="B224" s="15" t="s">
        <v>184</v>
      </c>
      <c r="C224" s="17">
        <f t="shared" ref="C224:H224" si="151">C239/C241*100</f>
        <v>5.1098620337250898E-2</v>
      </c>
      <c r="D224" s="17">
        <f t="shared" si="151"/>
        <v>5.242463958060288E-2</v>
      </c>
      <c r="E224" s="17">
        <f t="shared" si="151"/>
        <v>5.3036329885971893E-2</v>
      </c>
      <c r="F224" s="17">
        <f t="shared" si="151"/>
        <v>5.3806833467850416E-2</v>
      </c>
      <c r="G224" s="17">
        <f t="shared" si="151"/>
        <v>5.3850296176628974E-2</v>
      </c>
      <c r="H224" s="17">
        <f t="shared" si="151"/>
        <v>5.3633681952266025E-2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50"/>
        <v>1.0124548311702877</v>
      </c>
      <c r="M224" s="17">
        <f t="shared" si="150"/>
        <v>1.0269845579067567</v>
      </c>
      <c r="N224" s="17">
        <f t="shared" si="150"/>
        <v>1.0335089683830185</v>
      </c>
      <c r="O224" s="17">
        <f t="shared" si="150"/>
        <v>1.0415728770727302</v>
      </c>
      <c r="P224" s="17">
        <f t="shared" si="150"/>
        <v>1.0420227123121293</v>
      </c>
      <c r="Q224" s="17">
        <f t="shared" si="150"/>
        <v>1.0397754771899779</v>
      </c>
    </row>
    <row r="225" spans="1:17">
      <c r="A225" s="9">
        <v>11</v>
      </c>
      <c r="B225" s="15" t="s">
        <v>185</v>
      </c>
      <c r="C225" s="17">
        <f t="shared" ref="C225:H225" si="152">C240/C241*1000</f>
        <v>1.7884517118037813</v>
      </c>
      <c r="D225" s="17">
        <f t="shared" si="152"/>
        <v>1.834862385321101</v>
      </c>
      <c r="E225" s="17">
        <f t="shared" si="152"/>
        <v>2.6518164942985947</v>
      </c>
      <c r="F225" s="17">
        <f t="shared" si="152"/>
        <v>2.6903416733925209</v>
      </c>
      <c r="G225" s="17">
        <f t="shared" si="152"/>
        <v>2.6925148088314486</v>
      </c>
      <c r="H225" s="17">
        <f t="shared" si="152"/>
        <v>2.6816840976133012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50"/>
        <v>0.55328216698074484</v>
      </c>
      <c r="M225" s="17">
        <f t="shared" si="150"/>
        <v>0.56150322704156208</v>
      </c>
      <c r="N225" s="17">
        <f t="shared" si="150"/>
        <v>0.69411648525807834</v>
      </c>
      <c r="O225" s="17">
        <f t="shared" si="150"/>
        <v>0.69990425140956314</v>
      </c>
      <c r="P225" s="17">
        <f t="shared" si="150"/>
        <v>0.70022967750317355</v>
      </c>
      <c r="Q225" s="17">
        <f t="shared" si="150"/>
        <v>0.6986066744864895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11</v>
      </c>
      <c r="D227" s="17">
        <v>11</v>
      </c>
      <c r="E227" s="17">
        <v>11</v>
      </c>
      <c r="F227" s="17">
        <v>11</v>
      </c>
      <c r="G227" s="17">
        <v>11</v>
      </c>
      <c r="H227" s="17">
        <v>11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7</v>
      </c>
      <c r="D228" s="17">
        <v>7</v>
      </c>
      <c r="E228" s="17">
        <v>7</v>
      </c>
      <c r="F228" s="17">
        <v>7</v>
      </c>
      <c r="G228" s="17">
        <v>7</v>
      </c>
      <c r="H228" s="17">
        <v>7</v>
      </c>
      <c r="K228" s="15" t="s">
        <v>187</v>
      </c>
      <c r="L228" s="17">
        <f t="shared" ref="L228:L233" si="153">L215</f>
        <v>0.71772283941280002</v>
      </c>
      <c r="M228" s="17">
        <f t="shared" ref="M228:M233" si="154">N215</f>
        <v>0.73326814190747891</v>
      </c>
      <c r="N228" s="17">
        <f t="shared" ref="N228:N238" si="155">P215</f>
        <v>0.73972614890470123</v>
      </c>
      <c r="O228" s="17">
        <f>Q215</f>
        <v>0.73801160036475189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1.3</v>
      </c>
      <c r="F229" s="17">
        <v>1.3</v>
      </c>
      <c r="G229" s="17">
        <v>1.3</v>
      </c>
      <c r="H229" s="17">
        <v>1.3</v>
      </c>
      <c r="K229" s="15" t="s">
        <v>190</v>
      </c>
      <c r="L229" s="17">
        <f t="shared" si="153"/>
        <v>0.62912852949877707</v>
      </c>
      <c r="M229" s="17">
        <f t="shared" si="154"/>
        <v>0.64275495011971251</v>
      </c>
      <c r="N229" s="17">
        <f t="shared" si="155"/>
        <v>0.64841579330672816</v>
      </c>
      <c r="O229" s="17">
        <f t="shared" ref="O229:O238" si="156">Q216</f>
        <v>0.64691288530037971</v>
      </c>
    </row>
    <row r="230" spans="1:17">
      <c r="A230" s="9">
        <v>4</v>
      </c>
      <c r="B230" s="10" t="s">
        <v>191</v>
      </c>
      <c r="C230" s="17">
        <v>94.8</v>
      </c>
      <c r="D230" s="17">
        <v>96.7</v>
      </c>
      <c r="E230" s="17">
        <v>96.6</v>
      </c>
      <c r="F230" s="17">
        <v>81.5</v>
      </c>
      <c r="G230" s="17">
        <v>81.5</v>
      </c>
      <c r="H230" s="17">
        <v>81.5</v>
      </c>
      <c r="K230" s="15" t="s">
        <v>192</v>
      </c>
      <c r="L230" s="17">
        <f t="shared" si="153"/>
        <v>8.8737830999390996E-4</v>
      </c>
      <c r="M230" s="17">
        <f t="shared" si="154"/>
        <v>0.36343164442553649</v>
      </c>
      <c r="N230" s="17">
        <f t="shared" si="155"/>
        <v>0.36662632095445669</v>
      </c>
      <c r="O230" s="17">
        <f t="shared" si="156"/>
        <v>0.36577654888106131</v>
      </c>
    </row>
    <row r="231" spans="1:17">
      <c r="A231" s="9">
        <v>5</v>
      </c>
      <c r="B231" s="10" t="s">
        <v>193</v>
      </c>
      <c r="C231" s="17">
        <v>2</v>
      </c>
      <c r="D231" s="17">
        <v>2</v>
      </c>
      <c r="E231" s="17">
        <v>11.3</v>
      </c>
      <c r="F231" s="17">
        <v>11.8</v>
      </c>
      <c r="G231" s="17">
        <v>12.9</v>
      </c>
      <c r="H231" s="17">
        <v>15.5</v>
      </c>
      <c r="K231" s="15" t="s">
        <v>194</v>
      </c>
      <c r="L231" s="17">
        <f t="shared" si="153"/>
        <v>0.88409004420552018</v>
      </c>
      <c r="M231" s="17">
        <f t="shared" si="154"/>
        <v>0.91307291015433822</v>
      </c>
      <c r="N231" s="17">
        <f t="shared" si="155"/>
        <v>0.83524615944414837</v>
      </c>
      <c r="O231" s="17">
        <f t="shared" si="156"/>
        <v>0.83331021316822751</v>
      </c>
    </row>
    <row r="232" spans="1:17">
      <c r="A232" s="9">
        <v>6</v>
      </c>
      <c r="B232" s="10" t="s">
        <v>195</v>
      </c>
      <c r="C232" s="17">
        <v>6025</v>
      </c>
      <c r="D232" s="17">
        <v>7447</v>
      </c>
      <c r="E232" s="17">
        <v>8528</v>
      </c>
      <c r="F232" s="17">
        <v>13283.3</v>
      </c>
      <c r="G232" s="17">
        <v>15627.5</v>
      </c>
      <c r="H232" s="17">
        <v>15233.2</v>
      </c>
      <c r="K232" s="15" t="s">
        <v>196</v>
      </c>
      <c r="L232" s="17">
        <f t="shared" si="153"/>
        <v>0.20521182075247354</v>
      </c>
      <c r="M232" s="17">
        <f t="shared" si="154"/>
        <v>0.56816598684541242</v>
      </c>
      <c r="N232" s="17">
        <f t="shared" si="155"/>
        <v>0.61857673074996866</v>
      </c>
      <c r="O232" s="17">
        <f t="shared" si="156"/>
        <v>0.68595335680509018</v>
      </c>
    </row>
    <row r="233" spans="1:17">
      <c r="A233" s="9">
        <v>7</v>
      </c>
      <c r="B233" s="10" t="s">
        <v>197</v>
      </c>
      <c r="C233" s="17">
        <v>5899</v>
      </c>
      <c r="D233" s="17">
        <v>7429</v>
      </c>
      <c r="E233" s="17">
        <v>8455.2999999999993</v>
      </c>
      <c r="F233" s="17">
        <v>12191.2</v>
      </c>
      <c r="G233" s="17">
        <v>15235.5</v>
      </c>
      <c r="H233" s="17">
        <v>16472.2</v>
      </c>
      <c r="K233" s="15" t="s">
        <v>198</v>
      </c>
      <c r="L233" s="17">
        <f t="shared" si="153"/>
        <v>1.1101506771632845</v>
      </c>
      <c r="M233" s="17">
        <f t="shared" si="154"/>
        <v>1.0501708646193548</v>
      </c>
      <c r="N233" s="17">
        <f t="shared" si="155"/>
        <v>1.1291818234593736</v>
      </c>
      <c r="O233" s="17">
        <f t="shared" si="156"/>
        <v>0.58499680157393796</v>
      </c>
    </row>
    <row r="234" spans="1:17">
      <c r="A234" s="9">
        <v>8</v>
      </c>
      <c r="B234" s="10" t="s">
        <v>199</v>
      </c>
      <c r="C234" s="17"/>
      <c r="D234" s="17"/>
      <c r="E234" s="17">
        <v>59</v>
      </c>
      <c r="F234" s="17">
        <v>42</v>
      </c>
      <c r="G234" s="17">
        <v>35</v>
      </c>
      <c r="H234" s="17">
        <v>37</v>
      </c>
      <c r="K234" s="15" t="s">
        <v>200</v>
      </c>
      <c r="L234" s="17">
        <f>N221</f>
        <v>0.41421614011516017</v>
      </c>
      <c r="M234" s="17">
        <f>O221</f>
        <v>0.51535898334130892</v>
      </c>
      <c r="N234" s="17">
        <f t="shared" si="155"/>
        <v>0.54496332050266216</v>
      </c>
      <c r="O234" s="17">
        <f t="shared" si="156"/>
        <v>0.52589780980366796</v>
      </c>
    </row>
    <row r="235" spans="1:17">
      <c r="A235" s="9">
        <v>9</v>
      </c>
      <c r="B235" s="10" t="s">
        <v>201</v>
      </c>
      <c r="C235" s="17"/>
      <c r="D235" s="17"/>
      <c r="E235" s="17">
        <v>18</v>
      </c>
      <c r="F235" s="17">
        <v>14</v>
      </c>
      <c r="G235" s="17">
        <v>10</v>
      </c>
      <c r="H235" s="17">
        <v>10</v>
      </c>
      <c r="K235" s="15" t="s">
        <v>202</v>
      </c>
      <c r="L235" s="17">
        <f>L222</f>
        <v>0.30965007993817312</v>
      </c>
      <c r="M235" s="17">
        <f>N222</f>
        <v>0.69006890134122489</v>
      </c>
      <c r="N235" s="17">
        <f t="shared" si="155"/>
        <v>1.3331566494997067</v>
      </c>
      <c r="O235" s="17">
        <f t="shared" si="156"/>
        <v>0.68813802456862427</v>
      </c>
    </row>
    <row r="236" spans="1:17">
      <c r="A236" s="9">
        <v>10</v>
      </c>
      <c r="B236" s="10" t="s">
        <v>203</v>
      </c>
      <c r="C236" s="17">
        <v>107</v>
      </c>
      <c r="D236" s="17">
        <v>100</v>
      </c>
      <c r="E236" s="17">
        <v>124</v>
      </c>
      <c r="F236" s="17">
        <v>109</v>
      </c>
      <c r="G236" s="17">
        <v>110</v>
      </c>
      <c r="H236" s="17">
        <v>56</v>
      </c>
      <c r="K236" s="15" t="s">
        <v>204</v>
      </c>
      <c r="L236" s="17">
        <f>L223</f>
        <v>2.781771648965445E-4</v>
      </c>
      <c r="M236" s="17">
        <f>N223</f>
        <v>2.781771648965445E-4</v>
      </c>
      <c r="N236" s="17">
        <f t="shared" si="155"/>
        <v>0.55444930685929816</v>
      </c>
      <c r="O236" s="17">
        <f t="shared" si="156"/>
        <v>0.55316419580710785</v>
      </c>
    </row>
    <row r="237" spans="1:17">
      <c r="A237" s="9">
        <v>11</v>
      </c>
      <c r="B237" s="10" t="s">
        <v>205</v>
      </c>
      <c r="C237" s="17">
        <v>170</v>
      </c>
      <c r="D237" s="17">
        <v>106</v>
      </c>
      <c r="E237" s="17">
        <v>137</v>
      </c>
      <c r="F237" s="17">
        <v>84</v>
      </c>
      <c r="G237" s="17">
        <v>70</v>
      </c>
      <c r="H237" s="17">
        <v>69</v>
      </c>
      <c r="K237" s="15" t="s">
        <v>206</v>
      </c>
      <c r="L237" s="17">
        <f>L224</f>
        <v>1.0124548311702877</v>
      </c>
      <c r="M237" s="17">
        <f>N224</f>
        <v>1.0335089683830185</v>
      </c>
      <c r="N237" s="17">
        <f t="shared" si="155"/>
        <v>1.0420227123121293</v>
      </c>
      <c r="O237" s="17">
        <f t="shared" si="156"/>
        <v>1.0397754771899779</v>
      </c>
    </row>
    <row r="238" spans="1:17">
      <c r="A238" s="9">
        <v>12</v>
      </c>
      <c r="B238" s="10" t="s">
        <v>207</v>
      </c>
      <c r="C238" s="17"/>
      <c r="D238" s="17"/>
      <c r="E238" s="17"/>
      <c r="F238" s="17"/>
      <c r="G238" s="17">
        <v>2</v>
      </c>
      <c r="H238" s="17">
        <v>2</v>
      </c>
      <c r="K238" s="15" t="s">
        <v>208</v>
      </c>
      <c r="L238" s="17">
        <f>L225</f>
        <v>0.55328216698074484</v>
      </c>
      <c r="M238" s="17">
        <f>N225</f>
        <v>0.69411648525807834</v>
      </c>
      <c r="N238" s="17">
        <f t="shared" si="155"/>
        <v>0.70022967750317355</v>
      </c>
      <c r="O238" s="17">
        <f t="shared" si="156"/>
        <v>0.6986066744864895</v>
      </c>
    </row>
    <row r="239" spans="1:17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</row>
    <row r="240" spans="1:17">
      <c r="A240" s="9">
        <v>14</v>
      </c>
      <c r="B240" s="10" t="s">
        <v>211</v>
      </c>
      <c r="C240" s="17">
        <v>7</v>
      </c>
      <c r="D240" s="17">
        <v>7</v>
      </c>
      <c r="E240" s="17">
        <v>10</v>
      </c>
      <c r="F240" s="17">
        <v>10</v>
      </c>
      <c r="G240" s="21">
        <v>10</v>
      </c>
      <c r="H240" s="21">
        <v>10</v>
      </c>
    </row>
    <row r="241" spans="1:17">
      <c r="A241" s="9">
        <v>15</v>
      </c>
      <c r="B241" s="10" t="s">
        <v>213</v>
      </c>
      <c r="C241" s="17">
        <v>3914</v>
      </c>
      <c r="D241" s="17">
        <v>3815</v>
      </c>
      <c r="E241" s="17">
        <v>3771</v>
      </c>
      <c r="F241" s="17">
        <v>3717</v>
      </c>
      <c r="G241" s="17">
        <v>3714</v>
      </c>
      <c r="H241" s="17">
        <v>3729</v>
      </c>
    </row>
    <row r="243" spans="1:17" ht="16">
      <c r="A243" s="20" t="s">
        <v>441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7">C257/C271*1000</f>
        <v>3.4856700232378004</v>
      </c>
      <c r="D245" s="17">
        <f t="shared" si="157"/>
        <v>3.9001560062402496</v>
      </c>
      <c r="E245" s="17">
        <f t="shared" si="157"/>
        <v>4</v>
      </c>
      <c r="F245" s="17">
        <f t="shared" si="157"/>
        <v>4.1034058268362736</v>
      </c>
      <c r="G245" s="17">
        <f t="shared" si="157"/>
        <v>4.1545492314083923</v>
      </c>
      <c r="H245" s="17">
        <f t="shared" si="157"/>
        <v>4.7048759623609921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8">IF(C245/$I245&gt;1,2^((1-$I245/C245)/LN(10/3)),2^(-LOG($I245/C245,10/3)))</f>
        <v>0.81244611709091563</v>
      </c>
      <c r="M245" s="17">
        <f t="shared" si="158"/>
        <v>0.86673646491913381</v>
      </c>
      <c r="N245" s="17">
        <f t="shared" si="158"/>
        <v>0.87944218238130345</v>
      </c>
      <c r="O245" s="17">
        <f t="shared" si="158"/>
        <v>0.89246010651222563</v>
      </c>
      <c r="P245" s="17">
        <f t="shared" si="158"/>
        <v>0.898847147469091</v>
      </c>
      <c r="Q245" s="17">
        <f t="shared" si="158"/>
        <v>0.96558056334193088</v>
      </c>
    </row>
    <row r="246" spans="1:17">
      <c r="A246" s="9">
        <v>2</v>
      </c>
      <c r="B246" s="15" t="s">
        <v>176</v>
      </c>
      <c r="C246" s="17">
        <f t="shared" ref="C246:H246" si="159">C258/C271*1000</f>
        <v>2.7110766847405112</v>
      </c>
      <c r="D246" s="17">
        <f t="shared" si="159"/>
        <v>2.7301092043681749</v>
      </c>
      <c r="E246" s="17">
        <f t="shared" si="159"/>
        <v>2.8</v>
      </c>
      <c r="F246" s="17">
        <f t="shared" si="159"/>
        <v>2.8723840787853918</v>
      </c>
      <c r="G246" s="17">
        <f t="shared" si="159"/>
        <v>2.9081844619858743</v>
      </c>
      <c r="H246" s="17">
        <f t="shared" si="159"/>
        <v>2.9940119760479043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8"/>
        <v>0.79937578302157786</v>
      </c>
      <c r="M246" s="17">
        <f t="shared" si="158"/>
        <v>0.80260181843815404</v>
      </c>
      <c r="N246" s="17">
        <f t="shared" si="158"/>
        <v>0.81436736927447462</v>
      </c>
      <c r="O246" s="17">
        <f t="shared" si="158"/>
        <v>0.82642202487355898</v>
      </c>
      <c r="P246" s="17">
        <f t="shared" si="158"/>
        <v>0.83233645318470373</v>
      </c>
      <c r="Q246" s="17">
        <f t="shared" si="158"/>
        <v>0.84639117855704649</v>
      </c>
    </row>
    <row r="247" spans="1:17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1.0000000000000001E-5</v>
      </c>
      <c r="E247" s="17">
        <f>E259/E271*1000+0.00001</f>
        <v>0.36001000000000005</v>
      </c>
      <c r="F247" s="17">
        <f>F259/F271*1000+0.00001</f>
        <v>0.36931652441526469</v>
      </c>
      <c r="G247" s="17">
        <f>G259/G271*1000</f>
        <v>0.37390943082675532</v>
      </c>
      <c r="H247" s="17">
        <f>H259/H271*1000</f>
        <v>0.38494439692044485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8"/>
        <v>8.8737830999390996E-4</v>
      </c>
      <c r="M247" s="17">
        <f t="shared" si="158"/>
        <v>8.8737830999390996E-4</v>
      </c>
      <c r="N247" s="17">
        <f t="shared" si="158"/>
        <v>0.37261036555849264</v>
      </c>
      <c r="O247" s="17">
        <f t="shared" si="158"/>
        <v>0.37812577015926069</v>
      </c>
      <c r="P247" s="17">
        <f t="shared" si="158"/>
        <v>0.3808259541633075</v>
      </c>
      <c r="Q247" s="17">
        <f t="shared" si="158"/>
        <v>0.38725653182207304</v>
      </c>
    </row>
    <row r="248" spans="1:17">
      <c r="A248" s="9">
        <v>4</v>
      </c>
      <c r="B248" s="15" t="s">
        <v>178</v>
      </c>
      <c r="C248" s="17">
        <f t="shared" ref="C248:H248" si="160">C260/C271*1000</f>
        <v>41.556932610379548</v>
      </c>
      <c r="D248" s="17">
        <f t="shared" si="160"/>
        <v>42.784711388455541</v>
      </c>
      <c r="E248" s="17">
        <f t="shared" si="160"/>
        <v>43.839999999999996</v>
      </c>
      <c r="F248" s="17">
        <f t="shared" si="160"/>
        <v>36.602379975379563</v>
      </c>
      <c r="G248" s="17">
        <f t="shared" si="160"/>
        <v>37.058579144162856</v>
      </c>
      <c r="H248" s="17">
        <f t="shared" si="160"/>
        <v>38.152266894781867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8"/>
        <v>1.1736353879976402</v>
      </c>
      <c r="M248" s="17">
        <f t="shared" si="158"/>
        <v>1.187716718021413</v>
      </c>
      <c r="N248" s="17">
        <f t="shared" si="158"/>
        <v>1.1993142821883622</v>
      </c>
      <c r="O248" s="17">
        <f t="shared" si="158"/>
        <v>1.1094322957398743</v>
      </c>
      <c r="P248" s="17">
        <f t="shared" si="158"/>
        <v>1.1158955199016118</v>
      </c>
      <c r="Q248" s="17">
        <f t="shared" si="158"/>
        <v>1.1309041888522064</v>
      </c>
    </row>
    <row r="249" spans="1:17">
      <c r="A249" s="9">
        <v>5</v>
      </c>
      <c r="B249" s="15" t="s">
        <v>179</v>
      </c>
      <c r="C249" s="17">
        <f t="shared" ref="C249:H249" si="161">C261/C271*1000</f>
        <v>16.924864446165767</v>
      </c>
      <c r="D249" s="17">
        <f t="shared" si="161"/>
        <v>17.043681747269893</v>
      </c>
      <c r="E249" s="17">
        <f t="shared" si="161"/>
        <v>7.44</v>
      </c>
      <c r="F249" s="17">
        <f t="shared" si="161"/>
        <v>7.6323348379154705</v>
      </c>
      <c r="G249" s="17">
        <f t="shared" si="161"/>
        <v>7.7274615704196101</v>
      </c>
      <c r="H249" s="17">
        <f t="shared" si="161"/>
        <v>10.307955517536357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8"/>
        <v>1.3547113802500985</v>
      </c>
      <c r="M249" s="17">
        <f t="shared" si="158"/>
        <v>1.3572838402649072</v>
      </c>
      <c r="N249" s="17">
        <f t="shared" si="158"/>
        <v>0.9590806058762249</v>
      </c>
      <c r="O249" s="17">
        <f t="shared" si="158"/>
        <v>0.97327737607085973</v>
      </c>
      <c r="P249" s="17">
        <f t="shared" si="158"/>
        <v>0.98024279941919179</v>
      </c>
      <c r="Q249" s="17">
        <f t="shared" si="158"/>
        <v>1.1375799955640902</v>
      </c>
    </row>
    <row r="250" spans="1:17">
      <c r="A250" s="9">
        <v>6</v>
      </c>
      <c r="B250" s="15" t="s">
        <v>180</v>
      </c>
      <c r="C250" s="17">
        <f t="shared" ref="C250:H250" si="162">(C262-C263)/C262*100</f>
        <v>2.2529069767441858</v>
      </c>
      <c r="D250" s="17">
        <f t="shared" si="162"/>
        <v>8.0033627574611188</v>
      </c>
      <c r="E250" s="17">
        <f t="shared" si="162"/>
        <v>-4.0959435849190884</v>
      </c>
      <c r="F250" s="17">
        <f t="shared" si="162"/>
        <v>1.1042676012782164</v>
      </c>
      <c r="G250" s="17">
        <f t="shared" si="162"/>
        <v>0.43070686597415381</v>
      </c>
      <c r="H250" s="17">
        <f t="shared" si="162"/>
        <v>-3.5734985261032395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63">(ATAN((C250+2.4)/10)+3.1415/2)/3.1415*1.75</f>
        <v>1.1175972177759712</v>
      </c>
      <c r="M250" s="17">
        <f t="shared" si="163"/>
        <v>1.323524199997707</v>
      </c>
      <c r="N250" s="17">
        <f t="shared" si="163"/>
        <v>0.78141642678951861</v>
      </c>
      <c r="O250" s="17">
        <f t="shared" si="163"/>
        <v>1.0627594056876755</v>
      </c>
      <c r="P250" s="17">
        <f t="shared" si="163"/>
        <v>1.0286668085574111</v>
      </c>
      <c r="Q250" s="17">
        <f t="shared" si="163"/>
        <v>0.8099268582110537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-17.2</v>
      </c>
      <c r="F251" s="17">
        <f>(F265-F264)/F271*1000</f>
        <v>-14.772260976610587</v>
      </c>
      <c r="G251" s="17">
        <f>(G265-G264)/G271*1000</f>
        <v>-9.9709181553801418</v>
      </c>
      <c r="H251" s="17">
        <f>(H265-H264)/H271*1000</f>
        <v>-6.41573994867408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4">(ATAN(E251/10)+3.1415/2)/3.1415*1.75</f>
        <v>0.29333651221327217</v>
      </c>
      <c r="O251" s="17">
        <f t="shared" si="164"/>
        <v>0.33147108460048441</v>
      </c>
      <c r="P251" s="17">
        <f t="shared" si="164"/>
        <v>0.43829829037657186</v>
      </c>
      <c r="Q251" s="17">
        <f t="shared" si="164"/>
        <v>0.55723753550184374</v>
      </c>
    </row>
    <row r="252" spans="1:17">
      <c r="A252" s="9">
        <v>8</v>
      </c>
      <c r="B252" s="15" t="s">
        <v>182</v>
      </c>
      <c r="C252" s="17">
        <f t="shared" ref="C252:H252" si="165">(C266-C267)/C271*1000</f>
        <v>1.1618900077459333</v>
      </c>
      <c r="D252" s="17">
        <f t="shared" si="165"/>
        <v>-12.090483619344774</v>
      </c>
      <c r="E252" s="17">
        <f t="shared" si="165"/>
        <v>-8</v>
      </c>
      <c r="F252" s="17">
        <f t="shared" si="165"/>
        <v>2.4620434961017645</v>
      </c>
      <c r="G252" s="17">
        <f t="shared" si="165"/>
        <v>-18.695471541337763</v>
      </c>
      <c r="H252" s="17">
        <f t="shared" si="165"/>
        <v>-14.54234388366125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0.93943517790819153</v>
      </c>
      <c r="M252" s="17">
        <f>(ATAN(D252/10)+3.1415/2)/3.1415*1.75</f>
        <v>0.38492761032861905</v>
      </c>
      <c r="N252" s="17">
        <f t="shared" si="164"/>
        <v>0.49912966770930539</v>
      </c>
      <c r="O252" s="17">
        <f t="shared" si="164"/>
        <v>1.0094757088525044</v>
      </c>
      <c r="P252" s="17">
        <f t="shared" si="164"/>
        <v>0.27358340192514791</v>
      </c>
      <c r="Q252" s="17">
        <f t="shared" si="164"/>
        <v>0.33553924115859024</v>
      </c>
    </row>
    <row r="253" spans="1:17">
      <c r="A253" s="9">
        <v>9</v>
      </c>
      <c r="B253" s="15" t="s">
        <v>183</v>
      </c>
      <c r="C253" s="17">
        <f>C268/C271*1000+0.000001</f>
        <v>9.9999999999999995E-7</v>
      </c>
      <c r="D253" s="17">
        <f t="shared" ref="D253:F253" si="166">D268/D271*1000+0.000001</f>
        <v>9.9999999999999995E-7</v>
      </c>
      <c r="E253" s="17">
        <f t="shared" si="166"/>
        <v>9.9999999999999995E-7</v>
      </c>
      <c r="F253" s="17">
        <f t="shared" si="166"/>
        <v>9.9999999999999995E-7</v>
      </c>
      <c r="G253" s="17">
        <f t="shared" ref="G253:H253" si="167">G268/G271*1000</f>
        <v>2.0772746157041961</v>
      </c>
      <c r="H253" s="17">
        <f t="shared" si="167"/>
        <v>2.1385799828913603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8">IF(C253/$I253&gt;1,2^((1-$I253/C253)/LN(10/3)),2^(-LOG($I253/C253,10/3)))</f>
        <v>2.781771648965445E-4</v>
      </c>
      <c r="M253" s="17">
        <f t="shared" si="168"/>
        <v>2.781771648965445E-4</v>
      </c>
      <c r="N253" s="17">
        <f t="shared" si="168"/>
        <v>2.781771648965445E-4</v>
      </c>
      <c r="O253" s="17">
        <f t="shared" si="168"/>
        <v>2.781771648965445E-4</v>
      </c>
      <c r="P253" s="17">
        <f t="shared" si="168"/>
        <v>1.1735010780245201</v>
      </c>
      <c r="Q253" s="17">
        <f t="shared" si="168"/>
        <v>1.1875697469179227</v>
      </c>
    </row>
    <row r="254" spans="1:17">
      <c r="A254" s="9">
        <v>10</v>
      </c>
      <c r="B254" s="15" t="s">
        <v>184</v>
      </c>
      <c r="C254" s="17">
        <f t="shared" ref="C254:H254" si="169">C269/C271*100</f>
        <v>7.7459333849728904E-2</v>
      </c>
      <c r="D254" s="17">
        <f t="shared" si="169"/>
        <v>7.8003120124804995E-2</v>
      </c>
      <c r="E254" s="17">
        <f t="shared" si="169"/>
        <v>0.08</v>
      </c>
      <c r="F254" s="17">
        <f t="shared" si="169"/>
        <v>8.206811653672548E-2</v>
      </c>
      <c r="G254" s="17">
        <f t="shared" si="169"/>
        <v>8.3090984628167844E-2</v>
      </c>
      <c r="H254" s="17">
        <f t="shared" si="169"/>
        <v>8.5543199315654406E-2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8"/>
        <v>1.2264104259018422</v>
      </c>
      <c r="M254" s="17">
        <f t="shared" si="168"/>
        <v>1.2295918372203938</v>
      </c>
      <c r="N254" s="17">
        <f t="shared" si="168"/>
        <v>1.2409705076287503</v>
      </c>
      <c r="O254" s="17">
        <f t="shared" si="168"/>
        <v>1.2522742247585135</v>
      </c>
      <c r="P254" s="17">
        <f t="shared" si="168"/>
        <v>1.2576930786469724</v>
      </c>
      <c r="Q254" s="17">
        <f t="shared" si="168"/>
        <v>1.2702455966406874</v>
      </c>
    </row>
    <row r="255" spans="1:17">
      <c r="A255" s="9">
        <v>11</v>
      </c>
      <c r="B255" s="15" t="s">
        <v>185</v>
      </c>
      <c r="C255" s="17">
        <f t="shared" ref="C255:H255" si="170">C270/C271*1000</f>
        <v>6.5840433772269558</v>
      </c>
      <c r="D255" s="17">
        <f t="shared" si="170"/>
        <v>6.6302652106084246</v>
      </c>
      <c r="E255" s="17">
        <f t="shared" si="170"/>
        <v>7.2</v>
      </c>
      <c r="F255" s="17">
        <f t="shared" si="170"/>
        <v>6.9757899056216655</v>
      </c>
      <c r="G255" s="17">
        <f t="shared" si="170"/>
        <v>7.0627336933942662</v>
      </c>
      <c r="H255" s="17">
        <f t="shared" si="170"/>
        <v>7.2711719418306249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8"/>
        <v>1.1485619148919128</v>
      </c>
      <c r="M255" s="17">
        <f t="shared" si="168"/>
        <v>1.1520679704774235</v>
      </c>
      <c r="N255" s="17">
        <f t="shared" si="168"/>
        <v>1.192334820091528</v>
      </c>
      <c r="O255" s="17">
        <f t="shared" si="168"/>
        <v>1.1771111661751219</v>
      </c>
      <c r="P255" s="17">
        <f t="shared" si="168"/>
        <v>1.1831059309134546</v>
      </c>
      <c r="Q255" s="17">
        <f t="shared" si="168"/>
        <v>1.1970100069513361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9</v>
      </c>
      <c r="D257" s="17">
        <v>10</v>
      </c>
      <c r="E257" s="17">
        <v>10</v>
      </c>
      <c r="F257" s="17">
        <v>10</v>
      </c>
      <c r="G257" s="17">
        <v>10</v>
      </c>
      <c r="H257" s="17">
        <v>11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7</v>
      </c>
      <c r="D258" s="17">
        <v>7</v>
      </c>
      <c r="E258" s="17">
        <v>7</v>
      </c>
      <c r="F258" s="17">
        <v>7</v>
      </c>
      <c r="G258" s="17">
        <v>7</v>
      </c>
      <c r="H258" s="17">
        <v>7</v>
      </c>
      <c r="K258" s="15" t="s">
        <v>187</v>
      </c>
      <c r="L258" s="17">
        <f t="shared" ref="L258:L263" si="171">L245</f>
        <v>0.81244611709091563</v>
      </c>
      <c r="M258" s="17">
        <f t="shared" ref="M258:M263" si="172">N245</f>
        <v>0.87944218238130345</v>
      </c>
      <c r="N258" s="17">
        <f t="shared" ref="N258:N268" si="173">P245</f>
        <v>0.898847147469091</v>
      </c>
      <c r="O258" s="17">
        <f>Q245</f>
        <v>0.96558056334193088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0.9</v>
      </c>
      <c r="F259" s="17">
        <v>0.9</v>
      </c>
      <c r="G259" s="17">
        <v>0.9</v>
      </c>
      <c r="H259" s="17">
        <v>0.9</v>
      </c>
      <c r="K259" s="15" t="s">
        <v>190</v>
      </c>
      <c r="L259" s="17">
        <f t="shared" si="171"/>
        <v>0.79937578302157786</v>
      </c>
      <c r="M259" s="17">
        <f t="shared" si="172"/>
        <v>0.81436736927447462</v>
      </c>
      <c r="N259" s="17">
        <f t="shared" si="173"/>
        <v>0.83233645318470373</v>
      </c>
      <c r="O259" s="17">
        <f t="shared" ref="O259:O268" si="174">Q246</f>
        <v>0.84639117855704649</v>
      </c>
    </row>
    <row r="260" spans="1:15">
      <c r="A260" s="9">
        <v>4</v>
      </c>
      <c r="B260" s="10" t="s">
        <v>191</v>
      </c>
      <c r="C260" s="17">
        <v>107.3</v>
      </c>
      <c r="D260" s="17">
        <v>109.7</v>
      </c>
      <c r="E260" s="17">
        <v>109.6</v>
      </c>
      <c r="F260" s="17">
        <v>89.2</v>
      </c>
      <c r="G260" s="17">
        <v>89.2</v>
      </c>
      <c r="H260" s="17">
        <v>89.2</v>
      </c>
      <c r="K260" s="15" t="s">
        <v>192</v>
      </c>
      <c r="L260" s="17">
        <f t="shared" si="171"/>
        <v>8.8737830999390996E-4</v>
      </c>
      <c r="M260" s="17">
        <f t="shared" si="172"/>
        <v>0.37261036555849264</v>
      </c>
      <c r="N260" s="17">
        <f t="shared" si="173"/>
        <v>0.3808259541633075</v>
      </c>
      <c r="O260" s="17">
        <f t="shared" si="174"/>
        <v>0.38725653182207304</v>
      </c>
    </row>
    <row r="261" spans="1:15">
      <c r="A261" s="9">
        <v>5</v>
      </c>
      <c r="B261" s="10" t="s">
        <v>193</v>
      </c>
      <c r="C261" s="17">
        <v>43.7</v>
      </c>
      <c r="D261" s="17">
        <v>43.7</v>
      </c>
      <c r="E261" s="17">
        <v>18.600000000000001</v>
      </c>
      <c r="F261" s="17">
        <v>18.600000000000001</v>
      </c>
      <c r="G261" s="17">
        <v>18.600000000000001</v>
      </c>
      <c r="H261" s="17">
        <v>24.1</v>
      </c>
      <c r="K261" s="15" t="s">
        <v>194</v>
      </c>
      <c r="L261" s="17">
        <f t="shared" si="171"/>
        <v>1.1736353879976402</v>
      </c>
      <c r="M261" s="17">
        <f t="shared" si="172"/>
        <v>1.1993142821883622</v>
      </c>
      <c r="N261" s="17">
        <f t="shared" si="173"/>
        <v>1.1158955199016118</v>
      </c>
      <c r="O261" s="17">
        <f t="shared" si="174"/>
        <v>1.1309041888522064</v>
      </c>
    </row>
    <row r="262" spans="1:15">
      <c r="A262" s="9">
        <v>6</v>
      </c>
      <c r="B262" s="10" t="s">
        <v>195</v>
      </c>
      <c r="C262" s="17">
        <v>8256</v>
      </c>
      <c r="D262" s="17">
        <v>11895</v>
      </c>
      <c r="E262" s="17">
        <v>12649.1</v>
      </c>
      <c r="F262" s="17">
        <v>15521.6</v>
      </c>
      <c r="G262" s="17">
        <v>19340.3</v>
      </c>
      <c r="H262" s="17">
        <v>16045.9</v>
      </c>
      <c r="K262" s="15" t="s">
        <v>196</v>
      </c>
      <c r="L262" s="17">
        <f t="shared" si="171"/>
        <v>1.3547113802500985</v>
      </c>
      <c r="M262" s="17">
        <f t="shared" si="172"/>
        <v>0.9590806058762249</v>
      </c>
      <c r="N262" s="17">
        <f t="shared" si="173"/>
        <v>0.98024279941919179</v>
      </c>
      <c r="O262" s="17">
        <f t="shared" si="174"/>
        <v>1.1375799955640902</v>
      </c>
    </row>
    <row r="263" spans="1:15">
      <c r="A263" s="9">
        <v>7</v>
      </c>
      <c r="B263" s="10" t="s">
        <v>197</v>
      </c>
      <c r="C263" s="17">
        <v>8070</v>
      </c>
      <c r="D263" s="17">
        <v>10943</v>
      </c>
      <c r="E263" s="17">
        <v>13167.2</v>
      </c>
      <c r="F263" s="17">
        <v>15350.2</v>
      </c>
      <c r="G263" s="17">
        <v>19257</v>
      </c>
      <c r="H263" s="17">
        <v>16619.3</v>
      </c>
      <c r="K263" s="15" t="s">
        <v>198</v>
      </c>
      <c r="L263" s="17">
        <f t="shared" si="171"/>
        <v>1.1175972177759712</v>
      </c>
      <c r="M263" s="17">
        <f t="shared" si="172"/>
        <v>0.78141642678951861</v>
      </c>
      <c r="N263" s="17">
        <f t="shared" si="173"/>
        <v>1.0286668085574111</v>
      </c>
      <c r="O263" s="17">
        <f t="shared" si="174"/>
        <v>0.8099268582110537</v>
      </c>
    </row>
    <row r="264" spans="1:15">
      <c r="A264" s="9">
        <v>8</v>
      </c>
      <c r="B264" s="10" t="s">
        <v>199</v>
      </c>
      <c r="C264" s="17"/>
      <c r="D264" s="17"/>
      <c r="E264" s="17">
        <v>58</v>
      </c>
      <c r="F264" s="17">
        <v>60</v>
      </c>
      <c r="G264" s="17">
        <v>46</v>
      </c>
      <c r="H264" s="17">
        <v>46</v>
      </c>
      <c r="K264" s="15" t="s">
        <v>200</v>
      </c>
      <c r="L264" s="17">
        <f>N251</f>
        <v>0.29333651221327217</v>
      </c>
      <c r="M264" s="17">
        <f>O251</f>
        <v>0.33147108460048441</v>
      </c>
      <c r="N264" s="17">
        <f t="shared" si="173"/>
        <v>0.43829829037657186</v>
      </c>
      <c r="O264" s="17">
        <f t="shared" si="174"/>
        <v>0.55723753550184374</v>
      </c>
    </row>
    <row r="265" spans="1:15">
      <c r="A265" s="9">
        <v>9</v>
      </c>
      <c r="B265" s="10" t="s">
        <v>201</v>
      </c>
      <c r="C265" s="17"/>
      <c r="D265" s="17"/>
      <c r="E265" s="17">
        <v>15</v>
      </c>
      <c r="F265" s="17">
        <v>24</v>
      </c>
      <c r="G265" s="17">
        <v>22</v>
      </c>
      <c r="H265" s="17">
        <v>31</v>
      </c>
      <c r="K265" s="15" t="s">
        <v>202</v>
      </c>
      <c r="L265" s="17">
        <f>L252</f>
        <v>0.93943517790819153</v>
      </c>
      <c r="M265" s="17">
        <f>N252</f>
        <v>0.49912966770930539</v>
      </c>
      <c r="N265" s="17">
        <f t="shared" si="173"/>
        <v>0.27358340192514791</v>
      </c>
      <c r="O265" s="17">
        <f t="shared" si="174"/>
        <v>0.33553924115859024</v>
      </c>
    </row>
    <row r="266" spans="1:15">
      <c r="A266" s="9">
        <v>10</v>
      </c>
      <c r="B266" s="10" t="s">
        <v>203</v>
      </c>
      <c r="C266" s="17">
        <v>160</v>
      </c>
      <c r="D266" s="17">
        <v>119</v>
      </c>
      <c r="E266" s="17">
        <v>119</v>
      </c>
      <c r="F266" s="17">
        <v>125</v>
      </c>
      <c r="G266" s="17">
        <v>92</v>
      </c>
      <c r="H266" s="17">
        <v>92</v>
      </c>
      <c r="K266" s="15" t="s">
        <v>204</v>
      </c>
      <c r="L266" s="17">
        <f>L253</f>
        <v>2.781771648965445E-4</v>
      </c>
      <c r="M266" s="17">
        <f>N253</f>
        <v>2.781771648965445E-4</v>
      </c>
      <c r="N266" s="17">
        <f t="shared" si="173"/>
        <v>1.1735010780245201</v>
      </c>
      <c r="O266" s="17">
        <f t="shared" si="174"/>
        <v>1.1875697469179227</v>
      </c>
    </row>
    <row r="267" spans="1:15">
      <c r="A267" s="9">
        <v>11</v>
      </c>
      <c r="B267" s="10" t="s">
        <v>205</v>
      </c>
      <c r="C267" s="17">
        <v>157</v>
      </c>
      <c r="D267" s="17">
        <v>150</v>
      </c>
      <c r="E267" s="17">
        <v>139</v>
      </c>
      <c r="F267" s="17">
        <v>119</v>
      </c>
      <c r="G267" s="17">
        <v>137</v>
      </c>
      <c r="H267" s="17">
        <v>126</v>
      </c>
      <c r="K267" s="15" t="s">
        <v>206</v>
      </c>
      <c r="L267" s="17">
        <f>L254</f>
        <v>1.2264104259018422</v>
      </c>
      <c r="M267" s="17">
        <f>N254</f>
        <v>1.2409705076287503</v>
      </c>
      <c r="N267" s="17">
        <f t="shared" si="173"/>
        <v>1.2576930786469724</v>
      </c>
      <c r="O267" s="17">
        <f t="shared" si="174"/>
        <v>1.2702455966406874</v>
      </c>
    </row>
    <row r="268" spans="1:15">
      <c r="A268" s="9">
        <v>12</v>
      </c>
      <c r="B268" s="10" t="s">
        <v>207</v>
      </c>
      <c r="C268" s="17"/>
      <c r="D268" s="17"/>
      <c r="E268" s="17"/>
      <c r="F268" s="17"/>
      <c r="G268" s="17">
        <v>5</v>
      </c>
      <c r="H268" s="17">
        <v>5</v>
      </c>
      <c r="K268" s="15" t="s">
        <v>208</v>
      </c>
      <c r="L268" s="17">
        <f>L255</f>
        <v>1.1485619148919128</v>
      </c>
      <c r="M268" s="17">
        <f>N255</f>
        <v>1.192334820091528</v>
      </c>
      <c r="N268" s="17">
        <f t="shared" si="173"/>
        <v>1.1831059309134546</v>
      </c>
      <c r="O268" s="17">
        <f t="shared" si="174"/>
        <v>1.1970100069513361</v>
      </c>
    </row>
    <row r="269" spans="1:15">
      <c r="A269" s="9">
        <v>13</v>
      </c>
      <c r="B269" s="10" t="s">
        <v>209</v>
      </c>
      <c r="C269" s="17">
        <v>2</v>
      </c>
      <c r="D269" s="17">
        <v>2</v>
      </c>
      <c r="E269" s="17">
        <v>2</v>
      </c>
      <c r="F269" s="17">
        <v>2</v>
      </c>
      <c r="G269" s="21">
        <v>2</v>
      </c>
      <c r="H269" s="21">
        <v>2</v>
      </c>
    </row>
    <row r="270" spans="1:15">
      <c r="A270" s="9">
        <v>14</v>
      </c>
      <c r="B270" s="10" t="s">
        <v>211</v>
      </c>
      <c r="C270" s="17">
        <v>17</v>
      </c>
      <c r="D270" s="17">
        <v>17</v>
      </c>
      <c r="E270" s="17">
        <v>18</v>
      </c>
      <c r="F270" s="17">
        <v>17</v>
      </c>
      <c r="G270" s="21">
        <v>17</v>
      </c>
      <c r="H270" s="21">
        <v>17</v>
      </c>
    </row>
    <row r="271" spans="1:15">
      <c r="A271" s="9">
        <v>15</v>
      </c>
      <c r="B271" s="10" t="s">
        <v>213</v>
      </c>
      <c r="C271" s="17">
        <v>2582</v>
      </c>
      <c r="D271" s="17">
        <v>2564</v>
      </c>
      <c r="E271" s="17">
        <v>2500</v>
      </c>
      <c r="F271" s="17">
        <v>2437</v>
      </c>
      <c r="G271" s="17">
        <v>2407</v>
      </c>
      <c r="H271" s="17">
        <v>2338</v>
      </c>
    </row>
    <row r="273" spans="1:17" ht="16">
      <c r="A273" s="20" t="s">
        <v>442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75">C287/C301*1000</f>
        <v>2.5706940874035986</v>
      </c>
      <c r="D275" s="17">
        <f t="shared" si="175"/>
        <v>2.5839793281653747</v>
      </c>
      <c r="E275" s="17">
        <f t="shared" si="175"/>
        <v>2.6129152668906306</v>
      </c>
      <c r="F275" s="17">
        <f t="shared" si="175"/>
        <v>2.6168224299065423</v>
      </c>
      <c r="G275" s="17">
        <f t="shared" si="175"/>
        <v>2.6525198938992043</v>
      </c>
      <c r="H275" s="17">
        <f t="shared" si="175"/>
        <v>2.6768642447418736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76">IF(C275/$I275&gt;1,2^((1-$I275/C275)/LN(10/3)),2^(-LOG($I275/C275,10/3)))</f>
        <v>0.68181126851589791</v>
      </c>
      <c r="M275" s="17">
        <f t="shared" si="176"/>
        <v>0.68383762924295177</v>
      </c>
      <c r="N275" s="17">
        <f t="shared" si="176"/>
        <v>0.68823590890957587</v>
      </c>
      <c r="O275" s="17">
        <f t="shared" si="176"/>
        <v>0.68882821285525753</v>
      </c>
      <c r="P275" s="17">
        <f t="shared" si="176"/>
        <v>0.69422247781206237</v>
      </c>
      <c r="Q275" s="17">
        <f t="shared" si="176"/>
        <v>0.6978835161783814</v>
      </c>
    </row>
    <row r="276" spans="1:17">
      <c r="A276" s="9">
        <v>2</v>
      </c>
      <c r="B276" s="15" t="s">
        <v>176</v>
      </c>
      <c r="C276" s="17">
        <f>C288/C301*1000+0.0000001</f>
        <v>9.9999999999999995E-8</v>
      </c>
      <c r="D276" s="17">
        <f t="shared" ref="D276:H276" si="177">D288/D301*1000+0.0000001</f>
        <v>9.9999999999999995E-8</v>
      </c>
      <c r="E276" s="17">
        <f t="shared" si="177"/>
        <v>9.9999999999999995E-8</v>
      </c>
      <c r="F276" s="17">
        <f t="shared" si="177"/>
        <v>9.9999999999999995E-8</v>
      </c>
      <c r="G276" s="17">
        <f t="shared" si="177"/>
        <v>9.9999999999999995E-8</v>
      </c>
      <c r="H276" s="17">
        <f t="shared" si="177"/>
        <v>9.9999999999999995E-8</v>
      </c>
      <c r="I276" s="18">
        <f>Показатели!$E$3</f>
        <v>4</v>
      </c>
      <c r="J276" s="9">
        <v>2</v>
      </c>
      <c r="K276" s="15" t="s">
        <v>176</v>
      </c>
      <c r="L276" s="17">
        <f t="shared" si="176"/>
        <v>4.2011437864475433E-5</v>
      </c>
      <c r="M276" s="17">
        <f t="shared" si="176"/>
        <v>4.2011437864475433E-5</v>
      </c>
      <c r="N276" s="17">
        <f t="shared" si="176"/>
        <v>4.2011437864475433E-5</v>
      </c>
      <c r="O276" s="17">
        <f t="shared" si="176"/>
        <v>4.2011437864475433E-5</v>
      </c>
      <c r="P276" s="17">
        <f t="shared" si="176"/>
        <v>4.2011437864475433E-5</v>
      </c>
      <c r="Q276" s="17">
        <f t="shared" si="176"/>
        <v>4.2011437864475433E-5</v>
      </c>
    </row>
    <row r="277" spans="1:17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1.0000000000000001E-5</v>
      </c>
      <c r="E277" s="17">
        <f>E289/E301*1000+0.00001</f>
        <v>0.74655721911160877</v>
      </c>
      <c r="F277" s="17">
        <f>F289/F301*1000+0.00001</f>
        <v>0.74767355140186909</v>
      </c>
      <c r="G277" s="17">
        <f>G289/G301*1000</f>
        <v>0.75786282682834405</v>
      </c>
      <c r="H277" s="17">
        <f>H289/H301*1000</f>
        <v>0.76481835564053535</v>
      </c>
      <c r="I277" s="18">
        <f>Показатели!$E$4</f>
        <v>2</v>
      </c>
      <c r="J277" s="9">
        <v>3</v>
      </c>
      <c r="K277" s="15" t="s">
        <v>177</v>
      </c>
      <c r="L277" s="17">
        <f t="shared" si="176"/>
        <v>8.8737830999390996E-4</v>
      </c>
      <c r="M277" s="17">
        <f t="shared" si="176"/>
        <v>8.8737830999390996E-4</v>
      </c>
      <c r="N277" s="17">
        <f t="shared" si="176"/>
        <v>0.56703822366659451</v>
      </c>
      <c r="O277" s="17">
        <f t="shared" si="176"/>
        <v>0.56752621691939753</v>
      </c>
      <c r="P277" s="17">
        <f t="shared" si="176"/>
        <v>0.57196615267884909</v>
      </c>
      <c r="Q277" s="17">
        <f t="shared" si="176"/>
        <v>0.57498246242985662</v>
      </c>
    </row>
    <row r="278" spans="1:17">
      <c r="A278" s="9">
        <v>4</v>
      </c>
      <c r="B278" s="15" t="s">
        <v>178</v>
      </c>
      <c r="C278" s="17">
        <f t="shared" ref="C278:H278" si="178">C290/C301*1000</f>
        <v>20.896070510466398</v>
      </c>
      <c r="D278" s="17">
        <f t="shared" si="178"/>
        <v>21.705426356589147</v>
      </c>
      <c r="E278" s="17">
        <f t="shared" si="178"/>
        <v>21.612541993281074</v>
      </c>
      <c r="F278" s="17">
        <f t="shared" si="178"/>
        <v>24.523364485981308</v>
      </c>
      <c r="G278" s="17">
        <f t="shared" si="178"/>
        <v>24.97158014399394</v>
      </c>
      <c r="H278" s="17">
        <f t="shared" si="178"/>
        <v>25.200764818355644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76"/>
        <v>0.81204460335875006</v>
      </c>
      <c r="M278" s="17">
        <f t="shared" si="176"/>
        <v>0.83000620084021925</v>
      </c>
      <c r="N278" s="17">
        <f t="shared" si="176"/>
        <v>0.82795947678638648</v>
      </c>
      <c r="O278" s="17">
        <f t="shared" si="176"/>
        <v>0.89043264412697976</v>
      </c>
      <c r="P278" s="17">
        <f t="shared" si="176"/>
        <v>0.89976613612299106</v>
      </c>
      <c r="Q278" s="17">
        <f t="shared" si="176"/>
        <v>0.90451112559011793</v>
      </c>
    </row>
    <row r="279" spans="1:17">
      <c r="A279" s="9">
        <v>5</v>
      </c>
      <c r="B279" s="15" t="s">
        <v>179</v>
      </c>
      <c r="C279" s="17">
        <f t="shared" ref="C279:H279" si="179">C291/C301*1000</f>
        <v>6.6103562247521115</v>
      </c>
      <c r="D279" s="17">
        <f t="shared" si="179"/>
        <v>6.6445182724252492</v>
      </c>
      <c r="E279" s="17">
        <f t="shared" si="179"/>
        <v>6.718924972004479</v>
      </c>
      <c r="F279" s="17">
        <f t="shared" si="179"/>
        <v>3.1028037383177569</v>
      </c>
      <c r="G279" s="17">
        <f t="shared" si="179"/>
        <v>3.7893141341417205</v>
      </c>
      <c r="H279" s="17">
        <f t="shared" si="179"/>
        <v>4.5889101338432123</v>
      </c>
      <c r="I279" s="18">
        <f>Показатели!$E$6</f>
        <v>8</v>
      </c>
      <c r="J279" s="9">
        <v>5</v>
      </c>
      <c r="K279" s="15" t="s">
        <v>179</v>
      </c>
      <c r="L279" s="17">
        <f t="shared" si="176"/>
        <v>0.89596938349203492</v>
      </c>
      <c r="M279" s="17">
        <f t="shared" si="176"/>
        <v>0.89863222767661821</v>
      </c>
      <c r="N279" s="17">
        <f t="shared" si="176"/>
        <v>0.90441201469877852</v>
      </c>
      <c r="O279" s="17">
        <f t="shared" si="176"/>
        <v>0.57967851323921371</v>
      </c>
      <c r="P279" s="17">
        <f t="shared" si="176"/>
        <v>0.65037379845723542</v>
      </c>
      <c r="Q279" s="17">
        <f t="shared" si="176"/>
        <v>0.72616157916743751</v>
      </c>
    </row>
    <row r="280" spans="1:17">
      <c r="A280" s="9">
        <v>6</v>
      </c>
      <c r="B280" s="15" t="s">
        <v>180</v>
      </c>
      <c r="C280" s="17">
        <f t="shared" ref="C280:H280" si="180">(C292-C293)/C292*100</f>
        <v>2.4285478275235421</v>
      </c>
      <c r="D280" s="17">
        <f t="shared" si="180"/>
        <v>-4.0993537964458806</v>
      </c>
      <c r="E280" s="17">
        <f t="shared" si="180"/>
        <v>5.0945322140800382</v>
      </c>
      <c r="F280" s="17">
        <f t="shared" si="180"/>
        <v>-0.34602776316320882</v>
      </c>
      <c r="G280" s="17">
        <f t="shared" si="180"/>
        <v>2.8246976932031367</v>
      </c>
      <c r="H280" s="17">
        <f t="shared" si="180"/>
        <v>-3.4194016257968767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81">(ATAN((C280+2.4)/10)+3.1415/2)/3.1415*1.75</f>
        <v>1.1255859604028255</v>
      </c>
      <c r="M280" s="17">
        <f t="shared" si="181"/>
        <v>0.78123177953524636</v>
      </c>
      <c r="N280" s="17">
        <f t="shared" si="181"/>
        <v>1.2332729230060377</v>
      </c>
      <c r="O280" s="17">
        <f t="shared" si="181"/>
        <v>0.98784882975922494</v>
      </c>
      <c r="P280" s="17">
        <f t="shared" si="181"/>
        <v>1.1432022838641502</v>
      </c>
      <c r="Q280" s="17">
        <f t="shared" si="181"/>
        <v>0.81840883020005928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-8.9585666293393054</v>
      </c>
      <c r="F281" s="17">
        <f>(F295-F294)/F301*1000</f>
        <v>-8.9719626168224291</v>
      </c>
      <c r="G281" s="17">
        <f>(G295-G294)/G301*1000</f>
        <v>-6.0629026146267524</v>
      </c>
      <c r="H281" s="17">
        <f>(H295-H294)/H301*1000</f>
        <v>-7.6481835564053533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82">(ATAN(E281/10)+3.1415/2)/3.1415*1.75</f>
        <v>0.46805676395904444</v>
      </c>
      <c r="O281" s="17">
        <f t="shared" si="182"/>
        <v>0.46764305296045089</v>
      </c>
      <c r="P281" s="17">
        <f t="shared" si="182"/>
        <v>0.57138524436912308</v>
      </c>
      <c r="Q281" s="17">
        <f t="shared" si="182"/>
        <v>0.51128655191045991</v>
      </c>
    </row>
    <row r="282" spans="1:17">
      <c r="A282" s="9">
        <v>8</v>
      </c>
      <c r="B282" s="15" t="s">
        <v>182</v>
      </c>
      <c r="C282" s="17">
        <f t="shared" ref="C282:H282" si="183">(C296-C297)/C301*1000</f>
        <v>-3.3051781123760557</v>
      </c>
      <c r="D282" s="17">
        <f t="shared" si="183"/>
        <v>-4.7988187523071248</v>
      </c>
      <c r="E282" s="17">
        <f t="shared" si="183"/>
        <v>7.4654721911160884</v>
      </c>
      <c r="F282" s="17">
        <f t="shared" si="183"/>
        <v>-4.4859813084112146</v>
      </c>
      <c r="G282" s="17">
        <f t="shared" si="183"/>
        <v>-3.0314513073133762</v>
      </c>
      <c r="H282" s="17">
        <f t="shared" si="183"/>
        <v>-10.707456978967494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0.69717880513866248</v>
      </c>
      <c r="M282" s="17">
        <f>(ATAN(D282/10)+3.1415/2)/3.1415*1.75</f>
        <v>0.62575857401754464</v>
      </c>
      <c r="N282" s="17">
        <f t="shared" si="182"/>
        <v>1.2322348917319141</v>
      </c>
      <c r="O282" s="17">
        <f t="shared" si="182"/>
        <v>0.64009528613892208</v>
      </c>
      <c r="P282" s="17">
        <f t="shared" si="182"/>
        <v>0.71103548275457396</v>
      </c>
      <c r="Q282" s="17">
        <f t="shared" si="182"/>
        <v>0.4184629419880303</v>
      </c>
    </row>
    <row r="283" spans="1:17">
      <c r="A283" s="9">
        <v>9</v>
      </c>
      <c r="B283" s="15" t="s">
        <v>183</v>
      </c>
      <c r="C283" s="17">
        <f>C298/C301*1000+0.000001</f>
        <v>9.9999999999999995E-7</v>
      </c>
      <c r="D283" s="17">
        <f t="shared" ref="D283:F283" si="184">D298/D301*1000+0.000001</f>
        <v>9.9999999999999995E-7</v>
      </c>
      <c r="E283" s="17">
        <f t="shared" si="184"/>
        <v>9.9999999999999995E-7</v>
      </c>
      <c r="F283" s="17">
        <f t="shared" si="184"/>
        <v>9.9999999999999995E-7</v>
      </c>
      <c r="G283" s="17">
        <f t="shared" ref="G283:H283" si="185">G298/G301*1000</f>
        <v>0.37893141341417202</v>
      </c>
      <c r="H283" s="17">
        <f t="shared" si="185"/>
        <v>0.38240917782026768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86">IF(C283/$I283&gt;1,2^((1-$I283/C283)/LN(10/3)),2^(-LOG($I283/C283,10/3)))</f>
        <v>2.781771648965445E-4</v>
      </c>
      <c r="M283" s="17">
        <f t="shared" si="186"/>
        <v>2.781771648965445E-4</v>
      </c>
      <c r="N283" s="17">
        <f t="shared" si="186"/>
        <v>2.781771648965445E-4</v>
      </c>
      <c r="O283" s="17">
        <f t="shared" si="186"/>
        <v>2.781771648965445E-4</v>
      </c>
      <c r="P283" s="17">
        <f t="shared" si="186"/>
        <v>0.45288888358824264</v>
      </c>
      <c r="Q283" s="17">
        <f t="shared" si="186"/>
        <v>0.45527722973301388</v>
      </c>
    </row>
    <row r="284" spans="1:17">
      <c r="A284" s="9">
        <v>10</v>
      </c>
      <c r="B284" s="15" t="s">
        <v>184</v>
      </c>
      <c r="C284" s="17">
        <f>C299/C301*100+0.000001</f>
        <v>9.9999999999999995E-7</v>
      </c>
      <c r="D284" s="17">
        <f t="shared" ref="D284:H284" si="187">D299/D301*100+0.000001</f>
        <v>9.9999999999999995E-7</v>
      </c>
      <c r="E284" s="17">
        <f t="shared" si="187"/>
        <v>9.9999999999999995E-7</v>
      </c>
      <c r="F284" s="17">
        <f t="shared" si="187"/>
        <v>9.9999999999999995E-7</v>
      </c>
      <c r="G284" s="17">
        <f t="shared" si="187"/>
        <v>9.9999999999999995E-7</v>
      </c>
      <c r="H284" s="17">
        <f t="shared" si="187"/>
        <v>9.9999999999999995E-7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86"/>
        <v>1.9711731094690325E-3</v>
      </c>
      <c r="M284" s="17">
        <f t="shared" si="186"/>
        <v>1.9711731094690325E-3</v>
      </c>
      <c r="N284" s="17">
        <f t="shared" si="186"/>
        <v>1.9711731094690325E-3</v>
      </c>
      <c r="O284" s="17">
        <f t="shared" si="186"/>
        <v>1.9711731094690325E-3</v>
      </c>
      <c r="P284" s="17">
        <f t="shared" si="186"/>
        <v>1.9711731094690325E-3</v>
      </c>
      <c r="Q284" s="17">
        <f t="shared" si="186"/>
        <v>1.9711731094690325E-3</v>
      </c>
    </row>
    <row r="285" spans="1:17">
      <c r="A285" s="9">
        <v>11</v>
      </c>
      <c r="B285" s="15" t="s">
        <v>185</v>
      </c>
      <c r="C285" s="17">
        <f t="shared" ref="C285:H285" si="188">C300/C301*1000</f>
        <v>1.8362100624311422</v>
      </c>
      <c r="D285" s="17">
        <f t="shared" si="188"/>
        <v>1.4765596160944998</v>
      </c>
      <c r="E285" s="17">
        <f t="shared" si="188"/>
        <v>1.4930944382232176</v>
      </c>
      <c r="F285" s="17">
        <f t="shared" si="188"/>
        <v>1.4953271028037383</v>
      </c>
      <c r="G285" s="17">
        <f t="shared" si="188"/>
        <v>1.5157256536566881</v>
      </c>
      <c r="H285" s="17">
        <f t="shared" si="188"/>
        <v>1.5296367112810707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86"/>
        <v>0.56174062432431937</v>
      </c>
      <c r="M285" s="17">
        <f t="shared" si="186"/>
        <v>0.49548663605378057</v>
      </c>
      <c r="N285" s="17">
        <f t="shared" si="186"/>
        <v>0.49867348729338273</v>
      </c>
      <c r="O285" s="17">
        <f t="shared" si="186"/>
        <v>0.49910265158182937</v>
      </c>
      <c r="P285" s="17">
        <f t="shared" si="186"/>
        <v>0.50301116156012493</v>
      </c>
      <c r="Q285" s="17">
        <f t="shared" si="186"/>
        <v>0.50566383159028894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7</v>
      </c>
      <c r="D287" s="17">
        <v>7</v>
      </c>
      <c r="E287" s="17">
        <v>7</v>
      </c>
      <c r="F287" s="17">
        <v>7</v>
      </c>
      <c r="G287" s="17">
        <v>7</v>
      </c>
      <c r="H287" s="17">
        <v>7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/>
      <c r="D288" s="17"/>
      <c r="E288" s="17"/>
      <c r="F288" s="17"/>
      <c r="G288" s="17"/>
      <c r="H288" s="17"/>
      <c r="K288" s="15" t="s">
        <v>187</v>
      </c>
      <c r="L288" s="17">
        <f>L275</f>
        <v>0.68181126851589791</v>
      </c>
      <c r="M288" s="17">
        <f>N275</f>
        <v>0.68823590890957587</v>
      </c>
      <c r="N288" s="17">
        <f>P275</f>
        <v>0.69422247781206237</v>
      </c>
      <c r="O288" s="17">
        <f>Q275</f>
        <v>0.6978835161783814</v>
      </c>
    </row>
    <row r="289" spans="1:15">
      <c r="A289" s="9">
        <v>3</v>
      </c>
      <c r="B289" s="10" t="s">
        <v>189</v>
      </c>
      <c r="C289" s="17">
        <v>0</v>
      </c>
      <c r="D289" s="17">
        <v>0</v>
      </c>
      <c r="E289" s="17">
        <v>2</v>
      </c>
      <c r="F289" s="17">
        <v>2</v>
      </c>
      <c r="G289" s="17">
        <v>2</v>
      </c>
      <c r="H289" s="17">
        <v>2</v>
      </c>
      <c r="K289" s="15" t="s">
        <v>190</v>
      </c>
      <c r="L289" s="17">
        <f t="shared" ref="L289:L298" si="189">L276</f>
        <v>4.2011437864475433E-5</v>
      </c>
      <c r="M289" s="17">
        <f t="shared" ref="M289:M298" si="190">N276</f>
        <v>4.2011437864475433E-5</v>
      </c>
      <c r="N289" s="17">
        <f t="shared" ref="N289:N298" si="191">P276</f>
        <v>4.2011437864475433E-5</v>
      </c>
      <c r="O289" s="17">
        <f t="shared" ref="O289:O298" si="192">Q276</f>
        <v>4.2011437864475433E-5</v>
      </c>
    </row>
    <row r="290" spans="1:15">
      <c r="A290" s="9">
        <v>4</v>
      </c>
      <c r="B290" s="10" t="s">
        <v>191</v>
      </c>
      <c r="C290" s="17">
        <v>56.9</v>
      </c>
      <c r="D290" s="17">
        <v>58.8</v>
      </c>
      <c r="E290" s="17">
        <v>57.9</v>
      </c>
      <c r="F290" s="17">
        <v>65.599999999999994</v>
      </c>
      <c r="G290" s="17">
        <v>65.900000000000006</v>
      </c>
      <c r="H290" s="17">
        <v>65.900000000000006</v>
      </c>
      <c r="K290" s="15" t="s">
        <v>192</v>
      </c>
      <c r="L290" s="17">
        <f t="shared" si="189"/>
        <v>8.8737830999390996E-4</v>
      </c>
      <c r="M290" s="17">
        <f t="shared" si="190"/>
        <v>0.56703822366659451</v>
      </c>
      <c r="N290" s="17">
        <f t="shared" si="191"/>
        <v>0.57196615267884909</v>
      </c>
      <c r="O290" s="17">
        <f t="shared" si="192"/>
        <v>0.57498246242985662</v>
      </c>
    </row>
    <row r="291" spans="1:15">
      <c r="A291" s="9">
        <v>5</v>
      </c>
      <c r="B291" s="10" t="s">
        <v>193</v>
      </c>
      <c r="C291" s="17">
        <v>18</v>
      </c>
      <c r="D291" s="17">
        <v>18</v>
      </c>
      <c r="E291" s="17">
        <v>18</v>
      </c>
      <c r="F291" s="17">
        <v>8.3000000000000007</v>
      </c>
      <c r="G291" s="17">
        <v>10</v>
      </c>
      <c r="H291" s="17">
        <v>12</v>
      </c>
      <c r="K291" s="15" t="s">
        <v>194</v>
      </c>
      <c r="L291" s="17">
        <f t="shared" si="189"/>
        <v>0.81204460335875006</v>
      </c>
      <c r="M291" s="17">
        <f t="shared" si="190"/>
        <v>0.82795947678638648</v>
      </c>
      <c r="N291" s="17">
        <f t="shared" si="191"/>
        <v>0.89976613612299106</v>
      </c>
      <c r="O291" s="17">
        <f t="shared" si="192"/>
        <v>0.90451112559011793</v>
      </c>
    </row>
    <row r="292" spans="1:15">
      <c r="A292" s="9">
        <v>6</v>
      </c>
      <c r="B292" s="10" t="s">
        <v>195</v>
      </c>
      <c r="C292" s="17">
        <v>6053</v>
      </c>
      <c r="D292" s="17">
        <v>4952</v>
      </c>
      <c r="E292" s="17">
        <v>6563.9</v>
      </c>
      <c r="F292" s="17">
        <v>9883.6</v>
      </c>
      <c r="G292" s="17">
        <v>12627.9</v>
      </c>
      <c r="H292" s="17">
        <v>11858.8</v>
      </c>
      <c r="K292" s="15" t="s">
        <v>196</v>
      </c>
      <c r="L292" s="17">
        <f t="shared" si="189"/>
        <v>0.89596938349203492</v>
      </c>
      <c r="M292" s="17">
        <f t="shared" si="190"/>
        <v>0.90441201469877852</v>
      </c>
      <c r="N292" s="17">
        <f t="shared" si="191"/>
        <v>0.65037379845723542</v>
      </c>
      <c r="O292" s="17">
        <f t="shared" si="192"/>
        <v>0.72616157916743751</v>
      </c>
    </row>
    <row r="293" spans="1:15">
      <c r="A293" s="9">
        <v>7</v>
      </c>
      <c r="B293" s="10" t="s">
        <v>197</v>
      </c>
      <c r="C293" s="17">
        <v>5906</v>
      </c>
      <c r="D293" s="17">
        <v>5155</v>
      </c>
      <c r="E293" s="17">
        <v>6229.5</v>
      </c>
      <c r="F293" s="17">
        <v>9917.7999999999993</v>
      </c>
      <c r="G293" s="17">
        <v>12271.2</v>
      </c>
      <c r="H293" s="17">
        <v>12264.3</v>
      </c>
      <c r="K293" s="15" t="s">
        <v>198</v>
      </c>
      <c r="L293" s="17">
        <f t="shared" si="189"/>
        <v>1.1255859604028255</v>
      </c>
      <c r="M293" s="17">
        <f t="shared" si="190"/>
        <v>1.2332729230060377</v>
      </c>
      <c r="N293" s="17">
        <f t="shared" si="191"/>
        <v>1.1432022838641502</v>
      </c>
      <c r="O293" s="17">
        <f t="shared" si="192"/>
        <v>0.81840883020005928</v>
      </c>
    </row>
    <row r="294" spans="1:15">
      <c r="A294" s="9">
        <v>8</v>
      </c>
      <c r="B294" s="10" t="s">
        <v>199</v>
      </c>
      <c r="C294" s="17"/>
      <c r="D294" s="17"/>
      <c r="E294" s="17">
        <v>43</v>
      </c>
      <c r="F294" s="17">
        <v>38</v>
      </c>
      <c r="G294" s="17">
        <v>36</v>
      </c>
      <c r="H294" s="17">
        <v>39</v>
      </c>
      <c r="K294" s="15" t="s">
        <v>200</v>
      </c>
      <c r="L294" s="17">
        <f>N281</f>
        <v>0.46805676395904444</v>
      </c>
      <c r="M294" s="17">
        <f>O281</f>
        <v>0.46764305296045089</v>
      </c>
      <c r="N294" s="17">
        <f t="shared" si="191"/>
        <v>0.57138524436912308</v>
      </c>
      <c r="O294" s="17">
        <f t="shared" si="192"/>
        <v>0.51128655191045991</v>
      </c>
    </row>
    <row r="295" spans="1:15">
      <c r="A295" s="9">
        <v>9</v>
      </c>
      <c r="B295" s="10" t="s">
        <v>201</v>
      </c>
      <c r="C295" s="17"/>
      <c r="D295" s="17"/>
      <c r="E295" s="17">
        <v>19</v>
      </c>
      <c r="F295" s="17">
        <v>14</v>
      </c>
      <c r="G295" s="17">
        <v>20</v>
      </c>
      <c r="H295" s="17">
        <v>19</v>
      </c>
      <c r="K295" s="15" t="s">
        <v>202</v>
      </c>
      <c r="L295" s="17">
        <f t="shared" si="189"/>
        <v>0.69717880513866248</v>
      </c>
      <c r="M295" s="17">
        <f t="shared" si="190"/>
        <v>1.2322348917319141</v>
      </c>
      <c r="N295" s="17">
        <f t="shared" si="191"/>
        <v>0.71103548275457396</v>
      </c>
      <c r="O295" s="17">
        <f t="shared" si="192"/>
        <v>0.4184629419880303</v>
      </c>
    </row>
    <row r="296" spans="1:15">
      <c r="A296" s="9">
        <v>10</v>
      </c>
      <c r="B296" s="10" t="s">
        <v>203</v>
      </c>
      <c r="C296" s="17">
        <v>129</v>
      </c>
      <c r="D296" s="17">
        <v>129</v>
      </c>
      <c r="E296" s="17">
        <v>107</v>
      </c>
      <c r="F296" s="17">
        <v>93</v>
      </c>
      <c r="G296" s="17">
        <v>90</v>
      </c>
      <c r="H296" s="17">
        <v>70</v>
      </c>
      <c r="K296" s="15" t="s">
        <v>204</v>
      </c>
      <c r="L296" s="17">
        <f t="shared" si="189"/>
        <v>2.781771648965445E-4</v>
      </c>
      <c r="M296" s="17">
        <f t="shared" si="190"/>
        <v>2.781771648965445E-4</v>
      </c>
      <c r="N296" s="17">
        <f t="shared" si="191"/>
        <v>0.45288888358824264</v>
      </c>
      <c r="O296" s="17">
        <f t="shared" si="192"/>
        <v>0.45527722973301388</v>
      </c>
    </row>
    <row r="297" spans="1:15">
      <c r="A297" s="9">
        <v>11</v>
      </c>
      <c r="B297" s="10" t="s">
        <v>205</v>
      </c>
      <c r="C297" s="17">
        <v>138</v>
      </c>
      <c r="D297" s="17">
        <v>142</v>
      </c>
      <c r="E297" s="17">
        <v>87</v>
      </c>
      <c r="F297" s="17">
        <v>105</v>
      </c>
      <c r="G297" s="17">
        <v>98</v>
      </c>
      <c r="H297" s="17">
        <v>98</v>
      </c>
      <c r="K297" s="15" t="s">
        <v>206</v>
      </c>
      <c r="L297" s="17">
        <f t="shared" si="189"/>
        <v>1.9711731094690325E-3</v>
      </c>
      <c r="M297" s="17">
        <f t="shared" si="190"/>
        <v>1.9711731094690325E-3</v>
      </c>
      <c r="N297" s="17">
        <f t="shared" si="191"/>
        <v>1.9711731094690325E-3</v>
      </c>
      <c r="O297" s="17">
        <f t="shared" si="192"/>
        <v>1.9711731094690325E-3</v>
      </c>
    </row>
    <row r="298" spans="1:15">
      <c r="A298" s="9">
        <v>12</v>
      </c>
      <c r="B298" s="10" t="s">
        <v>207</v>
      </c>
      <c r="C298" s="17"/>
      <c r="D298" s="17"/>
      <c r="E298" s="17"/>
      <c r="F298" s="17"/>
      <c r="G298" s="17">
        <v>1</v>
      </c>
      <c r="H298" s="17">
        <v>1</v>
      </c>
      <c r="K298" s="15" t="s">
        <v>208</v>
      </c>
      <c r="L298" s="17">
        <f t="shared" si="189"/>
        <v>0.56174062432431937</v>
      </c>
      <c r="M298" s="17">
        <f t="shared" si="190"/>
        <v>0.49867348729338273</v>
      </c>
      <c r="N298" s="17">
        <f t="shared" si="191"/>
        <v>0.50301116156012493</v>
      </c>
      <c r="O298" s="17">
        <f t="shared" si="192"/>
        <v>0.50566383159028894</v>
      </c>
    </row>
    <row r="299" spans="1:15">
      <c r="A299" s="9">
        <v>13</v>
      </c>
      <c r="B299" s="10" t="s">
        <v>209</v>
      </c>
      <c r="C299" s="17"/>
      <c r="D299" s="17"/>
      <c r="E299" s="17"/>
      <c r="F299" s="17"/>
      <c r="G299" s="17"/>
      <c r="H299" s="17"/>
    </row>
    <row r="300" spans="1:15">
      <c r="A300" s="9">
        <v>14</v>
      </c>
      <c r="B300" s="10" t="s">
        <v>211</v>
      </c>
      <c r="C300" s="17">
        <v>5</v>
      </c>
      <c r="D300" s="17">
        <v>4</v>
      </c>
      <c r="E300" s="17">
        <v>4</v>
      </c>
      <c r="F300" s="17">
        <v>4</v>
      </c>
      <c r="G300" s="21">
        <v>4</v>
      </c>
      <c r="H300" s="21">
        <v>4</v>
      </c>
    </row>
    <row r="301" spans="1:15">
      <c r="A301" s="9">
        <v>15</v>
      </c>
      <c r="B301" s="10" t="s">
        <v>213</v>
      </c>
      <c r="C301" s="17">
        <v>2723</v>
      </c>
      <c r="D301" s="17">
        <v>2709</v>
      </c>
      <c r="E301" s="17">
        <v>2679</v>
      </c>
      <c r="F301" s="17">
        <v>2675</v>
      </c>
      <c r="G301" s="17">
        <v>2639</v>
      </c>
      <c r="H301" s="17">
        <v>2615</v>
      </c>
    </row>
  </sheetData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331"/>
  <sheetViews>
    <sheetView topLeftCell="A313" zoomScale="70" zoomScaleNormal="70" workbookViewId="0">
      <selection activeCell="A304" sqref="A304"/>
    </sheetView>
  </sheetViews>
  <sheetFormatPr baseColWidth="10" defaultColWidth="8.83203125" defaultRowHeight="15"/>
  <cols>
    <col min="2" max="2" width="74.33203125" customWidth="1"/>
    <col min="3" max="3" width="11" customWidth="1"/>
    <col min="4" max="4" width="12.33203125" customWidth="1"/>
    <col min="5" max="6" width="12" customWidth="1"/>
    <col min="7" max="8" width="12.33203125" customWidth="1"/>
    <col min="11" max="11" width="74.33203125" customWidth="1"/>
  </cols>
  <sheetData>
    <row r="1" spans="1:17" ht="16">
      <c r="A1" s="20" t="s">
        <v>443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6.1276495455817583</v>
      </c>
      <c r="D5" s="17">
        <f t="shared" si="0"/>
        <v>4.3426562580778576</v>
      </c>
      <c r="E5" s="17">
        <f t="shared" si="0"/>
        <v>4.4000500479626314</v>
      </c>
      <c r="F5" s="17">
        <f t="shared" si="0"/>
        <v>4.5128248184375135</v>
      </c>
      <c r="G5" s="17">
        <f t="shared" si="0"/>
        <v>4.7904191616766463</v>
      </c>
      <c r="H5" s="17">
        <f t="shared" si="0"/>
        <v>4.8624975848521927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1.1117630465592225</v>
      </c>
      <c r="M5" s="17">
        <f t="shared" si="1"/>
        <v>0.92205699048592371</v>
      </c>
      <c r="N5" s="17">
        <f t="shared" si="1"/>
        <v>0.92905322318855255</v>
      </c>
      <c r="O5" s="17">
        <f t="shared" si="1"/>
        <v>0.9426885121641827</v>
      </c>
      <c r="P5" s="17">
        <f t="shared" si="1"/>
        <v>0.97564919843692</v>
      </c>
      <c r="Q5" s="17">
        <f t="shared" si="1"/>
        <v>0.98407392110219316</v>
      </c>
    </row>
    <row r="6" spans="1:17">
      <c r="A6" s="9">
        <v>2</v>
      </c>
      <c r="B6" s="15" t="s">
        <v>176</v>
      </c>
      <c r="C6" s="17">
        <f t="shared" ref="C6:H6" si="2">C18/C31*1000</f>
        <v>1.9443503365788271</v>
      </c>
      <c r="D6" s="17">
        <f t="shared" si="2"/>
        <v>1.3648348239673267</v>
      </c>
      <c r="E6" s="17">
        <f t="shared" si="2"/>
        <v>1.3763189723485005</v>
      </c>
      <c r="F6" s="17">
        <f t="shared" si="2"/>
        <v>1.4273120355988413</v>
      </c>
      <c r="G6" s="17">
        <f t="shared" si="2"/>
        <v>1.5049546923851411</v>
      </c>
      <c r="H6" s="17">
        <f t="shared" si="2"/>
        <v>1.7067044503123592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0.66014044268744065</v>
      </c>
      <c r="M6" s="17">
        <f t="shared" si="1"/>
        <v>0.53845808461018974</v>
      </c>
      <c r="N6" s="17">
        <f t="shared" si="1"/>
        <v>0.5410618781959885</v>
      </c>
      <c r="O6" s="17">
        <f t="shared" si="1"/>
        <v>0.55251384051452213</v>
      </c>
      <c r="P6" s="17">
        <f t="shared" si="1"/>
        <v>0.5696226287018501</v>
      </c>
      <c r="Q6" s="17">
        <f t="shared" si="1"/>
        <v>0.6124088417499487</v>
      </c>
    </row>
    <row r="7" spans="1:17">
      <c r="A7" s="9">
        <v>3</v>
      </c>
      <c r="B7" s="15" t="s">
        <v>177</v>
      </c>
      <c r="C7" s="17">
        <f>C19/C31*1000+0.00001</f>
        <v>3.5705442544447554</v>
      </c>
      <c r="D7" s="17">
        <f>D19/D31*1000+0.00001</f>
        <v>2.7255437848317223</v>
      </c>
      <c r="E7" s="17">
        <f>E19/E31*1000+0.00001</f>
        <v>2.6442106923301503</v>
      </c>
      <c r="F7" s="17">
        <f>F19/F31*1000+0.00001</f>
        <v>3.2188085391041521</v>
      </c>
      <c r="G7" s="17">
        <f>G19/G31*1000</f>
        <v>2.6304912299295222</v>
      </c>
      <c r="H7" s="17">
        <f>H19/H31*1000</f>
        <v>3.1096369764496257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1.2881865749719912</v>
      </c>
      <c r="M7" s="17">
        <f t="shared" si="1"/>
        <v>1.1656240645779248</v>
      </c>
      <c r="N7" s="17">
        <f t="shared" si="1"/>
        <v>1.1505754436182321</v>
      </c>
      <c r="O7" s="17">
        <f t="shared" si="1"/>
        <v>1.2435824694625457</v>
      </c>
      <c r="P7" s="17">
        <f t="shared" si="1"/>
        <v>1.1479652965299036</v>
      </c>
      <c r="Q7" s="17">
        <f t="shared" si="1"/>
        <v>1.228062393747505</v>
      </c>
    </row>
    <row r="8" spans="1:17">
      <c r="A8" s="9">
        <v>4</v>
      </c>
      <c r="B8" s="15" t="s">
        <v>178</v>
      </c>
      <c r="C8" s="17">
        <f t="shared" ref="C8:H8" si="3">C20/C31*1000</f>
        <v>35.756897288220479</v>
      </c>
      <c r="D8" s="17">
        <f t="shared" si="3"/>
        <v>25.098485240138551</v>
      </c>
      <c r="E8" s="17">
        <f t="shared" si="3"/>
        <v>25.345122408975264</v>
      </c>
      <c r="F8" s="17">
        <f t="shared" si="3"/>
        <v>26.287729314470429</v>
      </c>
      <c r="G8" s="17">
        <f t="shared" si="3"/>
        <v>26.604843410524087</v>
      </c>
      <c r="H8" s="17">
        <f t="shared" si="3"/>
        <v>27.280436229363904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1.0971226416471702</v>
      </c>
      <c r="M8" s="17">
        <f t="shared" si="1"/>
        <v>0.90239582353787895</v>
      </c>
      <c r="N8" s="17">
        <f t="shared" si="1"/>
        <v>0.90749047851914211</v>
      </c>
      <c r="O8" s="17">
        <f t="shared" si="1"/>
        <v>0.92677046240648076</v>
      </c>
      <c r="P8" s="17">
        <f t="shared" si="1"/>
        <v>0.93319049074883709</v>
      </c>
      <c r="Q8" s="17">
        <f t="shared" si="1"/>
        <v>0.94676066573166395</v>
      </c>
    </row>
    <row r="9" spans="1:17">
      <c r="A9" s="9">
        <v>5</v>
      </c>
      <c r="B9" s="15" t="s">
        <v>179</v>
      </c>
      <c r="C9" s="17">
        <f t="shared" ref="C9:H9" si="4">C21/C31*1000</f>
        <v>3.1197984946014823</v>
      </c>
      <c r="D9" s="17">
        <f t="shared" si="4"/>
        <v>2.2333660755828979</v>
      </c>
      <c r="E9" s="17">
        <f t="shared" si="4"/>
        <v>2.5511948951078112</v>
      </c>
      <c r="F9" s="17">
        <f t="shared" si="4"/>
        <v>2.9532765207170142</v>
      </c>
      <c r="G9" s="17">
        <f t="shared" si="4"/>
        <v>3.0777383286524294</v>
      </c>
      <c r="H9" s="17">
        <f t="shared" si="4"/>
        <v>3.3361241707992524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0.58150431242940903</v>
      </c>
      <c r="M9" s="17">
        <f t="shared" si="1"/>
        <v>0.47970925288518412</v>
      </c>
      <c r="N9" s="17">
        <f t="shared" si="1"/>
        <v>0.51789908770531889</v>
      </c>
      <c r="O9" s="17">
        <f t="shared" si="1"/>
        <v>0.56342740804657221</v>
      </c>
      <c r="P9" s="17">
        <f t="shared" si="1"/>
        <v>0.5769778963152099</v>
      </c>
      <c r="Q9" s="17">
        <f t="shared" si="1"/>
        <v>0.60438727407236381</v>
      </c>
    </row>
    <row r="10" spans="1:17">
      <c r="A10" s="9">
        <v>6</v>
      </c>
      <c r="B10" s="15" t="s">
        <v>180</v>
      </c>
      <c r="C10" s="17">
        <f t="shared" ref="C10:H10" si="5">(C22-C23)/C22*100</f>
        <v>0.65079847787541967</v>
      </c>
      <c r="D10" s="17">
        <f t="shared" si="5"/>
        <v>0.21821438566329271</v>
      </c>
      <c r="E10" s="17">
        <f t="shared" si="5"/>
        <v>1.5435747393596357</v>
      </c>
      <c r="F10" s="17">
        <f t="shared" si="5"/>
        <v>-1.02861571595634</v>
      </c>
      <c r="G10" s="17">
        <f t="shared" si="5"/>
        <v>-0.12174666259471033</v>
      </c>
      <c r="H10" s="17">
        <f t="shared" si="5"/>
        <v>-0.84763661189813555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1.0399510309352282</v>
      </c>
      <c r="M10" s="17">
        <f t="shared" si="6"/>
        <v>1.0176479264437681</v>
      </c>
      <c r="N10" s="17">
        <f t="shared" si="6"/>
        <v>1.0842494671332095</v>
      </c>
      <c r="O10" s="17">
        <f t="shared" si="6"/>
        <v>0.95092057766929594</v>
      </c>
      <c r="P10" s="17">
        <f t="shared" si="6"/>
        <v>0.99978227131160613</v>
      </c>
      <c r="Q10" s="17">
        <f t="shared" si="6"/>
        <v>0.96079099163690984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-4.8171164032197522</v>
      </c>
      <c r="F11" s="17">
        <f>(F25-F24)/F31*1000</f>
        <v>-6.1605306242391169</v>
      </c>
      <c r="G11" s="17">
        <f>(G25-G24)/G31*1000</f>
        <v>-6.8994753855121616</v>
      </c>
      <c r="H11" s="17">
        <f>(H25-H24)/H31*1000</f>
        <v>-7.1810394796161523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0.62493067026146365</v>
      </c>
      <c r="O11" s="17">
        <f t="shared" si="7"/>
        <v>0.56742577271903039</v>
      </c>
      <c r="P11" s="17">
        <f t="shared" si="7"/>
        <v>0.53856580792484232</v>
      </c>
      <c r="Q11" s="17">
        <f t="shared" si="7"/>
        <v>0.52807874504170615</v>
      </c>
    </row>
    <row r="12" spans="1:17">
      <c r="A12" s="9">
        <v>8</v>
      </c>
      <c r="B12" s="15" t="s">
        <v>182</v>
      </c>
      <c r="C12" s="17">
        <f t="shared" ref="C12:H12" si="8">(C26-C27)/C31*1000</f>
        <v>-5.5679123274757325</v>
      </c>
      <c r="D12" s="17">
        <f t="shared" si="8"/>
        <v>-2.9674817763532029</v>
      </c>
      <c r="E12" s="17">
        <f t="shared" si="8"/>
        <v>-1.6891187387913418</v>
      </c>
      <c r="F12" s="17">
        <f t="shared" si="8"/>
        <v>-3.589269971873557</v>
      </c>
      <c r="G12" s="17">
        <f t="shared" si="8"/>
        <v>-5.7442636850193418</v>
      </c>
      <c r="H12" s="17">
        <f t="shared" si="8"/>
        <v>-1.0626650351001483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0.59199062784281009</v>
      </c>
      <c r="M12" s="17">
        <f>(ATAN(D12/10)+3.1415/2)/3.1415*1.75</f>
        <v>0.71430481828951053</v>
      </c>
      <c r="N12" s="17">
        <f t="shared" si="7"/>
        <v>0.78178602310414846</v>
      </c>
      <c r="O12" s="17">
        <f t="shared" si="7"/>
        <v>0.68303457602345818</v>
      </c>
      <c r="P12" s="17">
        <f t="shared" si="7"/>
        <v>0.58454786601846398</v>
      </c>
      <c r="Q12" s="17">
        <f t="shared" si="7"/>
        <v>0.81602464637716254</v>
      </c>
    </row>
    <row r="13" spans="1:17">
      <c r="A13" s="9">
        <v>9</v>
      </c>
      <c r="B13" s="15" t="s">
        <v>183</v>
      </c>
      <c r="C13" s="17">
        <f t="shared" ref="C13:H13" si="9">C28/C31*1000</f>
        <v>0.78068611998998361</v>
      </c>
      <c r="D13" s="17">
        <f t="shared" si="9"/>
        <v>0.54800186113839622</v>
      </c>
      <c r="E13" s="17">
        <f t="shared" si="9"/>
        <v>0.5526129207156858</v>
      </c>
      <c r="F13" s="17">
        <f t="shared" si="9"/>
        <v>0.57722177910247263</v>
      </c>
      <c r="G13" s="17">
        <f t="shared" si="9"/>
        <v>0.62529807641354462</v>
      </c>
      <c r="H13" s="17">
        <f t="shared" si="9"/>
        <v>0.65477340546574792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0.68662282919164042</v>
      </c>
      <c r="M13" s="17">
        <f t="shared" si="10"/>
        <v>0.56005902615363878</v>
      </c>
      <c r="N13" s="17">
        <f t="shared" si="10"/>
        <v>0.56276727428222495</v>
      </c>
      <c r="O13" s="17">
        <f t="shared" si="10"/>
        <v>0.57706184149312212</v>
      </c>
      <c r="P13" s="17">
        <f t="shared" si="10"/>
        <v>0.60426199082602705</v>
      </c>
      <c r="Q13" s="17">
        <f t="shared" si="10"/>
        <v>0.62050013134621074</v>
      </c>
    </row>
    <row r="14" spans="1:17">
      <c r="A14" s="9">
        <v>10</v>
      </c>
      <c r="B14" s="15" t="s">
        <v>184</v>
      </c>
      <c r="C14" s="17">
        <f t="shared" ref="C14:H14" si="11">C29/C31*100</f>
        <v>3.3878831622206833E-2</v>
      </c>
      <c r="D14" s="17">
        <f t="shared" si="11"/>
        <v>2.3781212841854936E-2</v>
      </c>
      <c r="E14" s="17">
        <f t="shared" si="11"/>
        <v>2.3981315427284482E-2</v>
      </c>
      <c r="F14" s="17">
        <f t="shared" si="11"/>
        <v>2.4138365307921582E-2</v>
      </c>
      <c r="G14" s="17">
        <f t="shared" si="11"/>
        <v>2.4376026707646652E-2</v>
      </c>
      <c r="H14" s="17">
        <f t="shared" si="11"/>
        <v>2.4688177583134754E-2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0.79924503887234055</v>
      </c>
      <c r="M14" s="17">
        <f t="shared" si="10"/>
        <v>0.6519218107792274</v>
      </c>
      <c r="N14" s="17">
        <f t="shared" si="10"/>
        <v>0.6550742749688554</v>
      </c>
      <c r="O14" s="17">
        <f t="shared" si="10"/>
        <v>0.65754066656473387</v>
      </c>
      <c r="P14" s="17">
        <f t="shared" si="10"/>
        <v>0.6612601134340147</v>
      </c>
      <c r="Q14" s="17">
        <f t="shared" si="10"/>
        <v>0.66612204087694682</v>
      </c>
    </row>
    <row r="15" spans="1:17">
      <c r="A15" s="9">
        <v>11</v>
      </c>
      <c r="B15" s="15" t="s">
        <v>185</v>
      </c>
      <c r="C15" s="17">
        <f t="shared" ref="C15:H15" si="12">C30/C31*1000</f>
        <v>3.3584233086361563</v>
      </c>
      <c r="D15" s="17">
        <f t="shared" si="12"/>
        <v>2.3884609419428218</v>
      </c>
      <c r="E15" s="17">
        <f t="shared" si="12"/>
        <v>2.5023981315427286</v>
      </c>
      <c r="F15" s="17">
        <f t="shared" si="12"/>
        <v>2.2774022920952102</v>
      </c>
      <c r="G15" s="17">
        <f t="shared" si="12"/>
        <v>2.3210216734672247</v>
      </c>
      <c r="H15" s="17">
        <f t="shared" si="12"/>
        <v>2.3507438655245703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0.79523642134492989</v>
      </c>
      <c r="M15" s="17">
        <f t="shared" si="10"/>
        <v>0.65355214455480537</v>
      </c>
      <c r="N15" s="17">
        <f t="shared" si="10"/>
        <v>0.67132334384274284</v>
      </c>
      <c r="O15" s="17">
        <f t="shared" si="10"/>
        <v>0.63588027096665789</v>
      </c>
      <c r="P15" s="17">
        <f t="shared" si="10"/>
        <v>0.64286374623643305</v>
      </c>
      <c r="Q15" s="17">
        <f t="shared" si="10"/>
        <v>0.64759041404293616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C47+C77+C107+C137+C167+C197+C227+C257+C287+C317</f>
        <v>416</v>
      </c>
      <c r="D17" s="17">
        <f t="shared" ref="D17:H17" si="13">D47+D77+D107+D137+D167+D197+D227+D257+D287+D317</f>
        <v>420</v>
      </c>
      <c r="E17" s="17">
        <f t="shared" si="13"/>
        <v>422</v>
      </c>
      <c r="F17" s="17">
        <f t="shared" si="13"/>
        <v>430</v>
      </c>
      <c r="G17" s="17">
        <f t="shared" si="13"/>
        <v>452</v>
      </c>
      <c r="H17" s="17">
        <f t="shared" si="13"/>
        <v>453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C48+C78+C108+C138+C168+C198+C228+C258+C288+C318</f>
        <v>132</v>
      </c>
      <c r="D18" s="17">
        <f t="shared" si="14"/>
        <v>132</v>
      </c>
      <c r="E18" s="17">
        <f t="shared" si="14"/>
        <v>132</v>
      </c>
      <c r="F18" s="17">
        <f t="shared" si="14"/>
        <v>136</v>
      </c>
      <c r="G18" s="17">
        <f t="shared" si="14"/>
        <v>142</v>
      </c>
      <c r="H18" s="17">
        <f t="shared" si="14"/>
        <v>159</v>
      </c>
      <c r="K18" s="15" t="s">
        <v>187</v>
      </c>
      <c r="L18" s="17">
        <f t="shared" ref="L18:L23" si="15">L5</f>
        <v>1.1117630465592225</v>
      </c>
      <c r="M18" s="17">
        <f t="shared" ref="M18:M23" si="16">N5</f>
        <v>0.92905322318855255</v>
      </c>
      <c r="N18" s="17">
        <f t="shared" ref="N18:N28" si="17">P5</f>
        <v>0.97564919843692</v>
      </c>
      <c r="O18" s="17">
        <f>Q5</f>
        <v>0.98407392110219316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C49+C79+C109+C139+C169+C199+C229+C259+C289+C319</f>
        <v>242.4</v>
      </c>
      <c r="D19" s="17">
        <f t="shared" si="18"/>
        <v>263.60000000000002</v>
      </c>
      <c r="E19" s="17">
        <f t="shared" si="18"/>
        <v>253.60000000000002</v>
      </c>
      <c r="F19" s="17">
        <f t="shared" si="18"/>
        <v>306.70000000000005</v>
      </c>
      <c r="G19" s="17">
        <f t="shared" si="18"/>
        <v>248.20000000000005</v>
      </c>
      <c r="H19" s="17">
        <f t="shared" si="18"/>
        <v>289.70000000000005</v>
      </c>
      <c r="K19" s="15" t="s">
        <v>190</v>
      </c>
      <c r="L19" s="17">
        <f t="shared" si="15"/>
        <v>0.66014044268744065</v>
      </c>
      <c r="M19" s="17">
        <f t="shared" si="16"/>
        <v>0.5410618781959885</v>
      </c>
      <c r="N19" s="17">
        <f t="shared" si="17"/>
        <v>0.5696226287018501</v>
      </c>
      <c r="O19" s="17">
        <f t="shared" ref="O19:O27" si="19">Q6</f>
        <v>0.6124088417499487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C50+C80+C110+C140+C170+C200+C230+C260+C290+C320</f>
        <v>2427.5</v>
      </c>
      <c r="D20" s="17">
        <f t="shared" si="20"/>
        <v>2427.4</v>
      </c>
      <c r="E20" s="17">
        <f t="shared" si="20"/>
        <v>2430.7999999999997</v>
      </c>
      <c r="F20" s="17">
        <f t="shared" si="20"/>
        <v>2504.8000000000002</v>
      </c>
      <c r="G20" s="17">
        <f t="shared" si="20"/>
        <v>2510.3000000000002</v>
      </c>
      <c r="H20" s="17">
        <f t="shared" si="20"/>
        <v>2541.5</v>
      </c>
      <c r="K20" s="15" t="s">
        <v>192</v>
      </c>
      <c r="L20" s="17">
        <f t="shared" si="15"/>
        <v>1.2881865749719912</v>
      </c>
      <c r="M20" s="17">
        <f t="shared" si="16"/>
        <v>1.1505754436182321</v>
      </c>
      <c r="N20" s="17">
        <f t="shared" si="17"/>
        <v>1.1479652965299036</v>
      </c>
      <c r="O20" s="17">
        <f t="shared" si="19"/>
        <v>1.228062393747505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C51+C81+C111+C141+C171+C201+C231+C261+C291+C321</f>
        <v>211.8</v>
      </c>
      <c r="D21" s="17">
        <f t="shared" si="21"/>
        <v>216</v>
      </c>
      <c r="E21" s="17">
        <f t="shared" si="21"/>
        <v>244.67999999999998</v>
      </c>
      <c r="F21" s="17">
        <f t="shared" si="21"/>
        <v>281.39999999999998</v>
      </c>
      <c r="G21" s="17">
        <f t="shared" si="21"/>
        <v>290.39999999999998</v>
      </c>
      <c r="H21" s="17">
        <f t="shared" si="21"/>
        <v>310.79999999999995</v>
      </c>
      <c r="K21" s="15" t="s">
        <v>194</v>
      </c>
      <c r="L21" s="17">
        <f t="shared" si="15"/>
        <v>1.0971226416471702</v>
      </c>
      <c r="M21" s="17">
        <f t="shared" si="16"/>
        <v>0.90749047851914211</v>
      </c>
      <c r="N21" s="17">
        <f t="shared" si="17"/>
        <v>0.93319049074883709</v>
      </c>
      <c r="O21" s="17">
        <f t="shared" si="19"/>
        <v>0.94676066573166395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C52+C82+C112+C142+C172+C202+C232+C262+C292+C322</f>
        <v>2120641.1000000006</v>
      </c>
      <c r="D22" s="17">
        <f t="shared" si="22"/>
        <v>1913118.6</v>
      </c>
      <c r="E22" s="17">
        <f t="shared" si="22"/>
        <v>1988909.2</v>
      </c>
      <c r="F22" s="17">
        <f t="shared" si="22"/>
        <v>2385458.4</v>
      </c>
      <c r="G22" s="17">
        <f t="shared" si="22"/>
        <v>2380517</v>
      </c>
      <c r="H22" s="17">
        <f t="shared" si="22"/>
        <v>3058209.1</v>
      </c>
      <c r="K22" s="15" t="s">
        <v>196</v>
      </c>
      <c r="L22" s="17">
        <f t="shared" si="15"/>
        <v>0.58150431242940903</v>
      </c>
      <c r="M22" s="17">
        <f t="shared" si="16"/>
        <v>0.51789908770531889</v>
      </c>
      <c r="N22" s="17">
        <f t="shared" si="17"/>
        <v>0.5769778963152099</v>
      </c>
      <c r="O22" s="17">
        <f t="shared" si="19"/>
        <v>0.60438727407236381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C53+C83+C113+C143+C173+C203+C233+C263+C293+C323</f>
        <v>2106840</v>
      </c>
      <c r="D23" s="17">
        <f t="shared" si="23"/>
        <v>1908943.9</v>
      </c>
      <c r="E23" s="17">
        <f t="shared" si="23"/>
        <v>1958208.9000000001</v>
      </c>
      <c r="F23" s="17">
        <f t="shared" si="23"/>
        <v>2409995.6000000006</v>
      </c>
      <c r="G23" s="17">
        <f t="shared" si="23"/>
        <v>2383415.1999999997</v>
      </c>
      <c r="H23" s="17">
        <f t="shared" si="23"/>
        <v>3084131.6000000006</v>
      </c>
      <c r="K23" s="15" t="s">
        <v>198</v>
      </c>
      <c r="L23" s="17">
        <f t="shared" si="15"/>
        <v>1.0399510309352282</v>
      </c>
      <c r="M23" s="17">
        <f t="shared" si="16"/>
        <v>1.0842494671332095</v>
      </c>
      <c r="N23" s="17">
        <f t="shared" si="17"/>
        <v>0.99978227131160613</v>
      </c>
      <c r="O23" s="17">
        <f t="shared" si="19"/>
        <v>0.96079099163690984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C54+C84+C114+C144+C174+C204+C234+C264+C294+C324</f>
        <v>0</v>
      </c>
      <c r="D24" s="17">
        <f t="shared" si="24"/>
        <v>0</v>
      </c>
      <c r="E24" s="17">
        <f t="shared" si="24"/>
        <v>1530</v>
      </c>
      <c r="F24" s="17">
        <f t="shared" si="24"/>
        <v>1482</v>
      </c>
      <c r="G24" s="17">
        <f t="shared" si="24"/>
        <v>1471</v>
      </c>
      <c r="H24" s="17">
        <f t="shared" si="24"/>
        <v>1430</v>
      </c>
      <c r="K24" s="15" t="s">
        <v>200</v>
      </c>
      <c r="L24" s="17">
        <f>N11</f>
        <v>0.62493067026146365</v>
      </c>
      <c r="M24" s="17">
        <f>O11</f>
        <v>0.56742577271903039</v>
      </c>
      <c r="N24" s="17">
        <f t="shared" si="17"/>
        <v>0.53856580792484232</v>
      </c>
      <c r="O24" s="17">
        <f t="shared" si="19"/>
        <v>0.52807874504170615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C55+C85+C115+C145+C175+C205+C235+C265+C295+C325</f>
        <v>0</v>
      </c>
      <c r="D25" s="17">
        <f t="shared" si="25"/>
        <v>0</v>
      </c>
      <c r="E25" s="17">
        <f t="shared" si="25"/>
        <v>1068</v>
      </c>
      <c r="F25" s="17">
        <f t="shared" si="25"/>
        <v>895</v>
      </c>
      <c r="G25" s="17">
        <f t="shared" si="25"/>
        <v>820</v>
      </c>
      <c r="H25" s="17">
        <f t="shared" si="25"/>
        <v>761</v>
      </c>
      <c r="K25" s="15" t="s">
        <v>202</v>
      </c>
      <c r="L25" s="17">
        <f>L12</f>
        <v>0.59199062784281009</v>
      </c>
      <c r="M25" s="17">
        <f>N12</f>
        <v>0.78178602310414846</v>
      </c>
      <c r="N25" s="17">
        <f t="shared" si="17"/>
        <v>0.58454786601846398</v>
      </c>
      <c r="O25" s="17">
        <f t="shared" si="19"/>
        <v>0.81602464637716254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C56+C86+C116+C146+C176+C206+C236+C266+C296+C326</f>
        <v>921</v>
      </c>
      <c r="D26" s="17">
        <f t="shared" si="26"/>
        <v>1077</v>
      </c>
      <c r="E26" s="17">
        <f t="shared" si="26"/>
        <v>1067</v>
      </c>
      <c r="F26" s="17">
        <f t="shared" si="26"/>
        <v>806</v>
      </c>
      <c r="G26" s="17">
        <f t="shared" si="26"/>
        <v>647</v>
      </c>
      <c r="H26" s="17">
        <f t="shared" si="26"/>
        <v>1249</v>
      </c>
      <c r="K26" s="15" t="s">
        <v>204</v>
      </c>
      <c r="L26" s="17">
        <f>L13</f>
        <v>0.68662282919164042</v>
      </c>
      <c r="M26" s="17">
        <f>N13</f>
        <v>0.56276727428222495</v>
      </c>
      <c r="N26" s="17">
        <f t="shared" si="17"/>
        <v>0.60426199082602705</v>
      </c>
      <c r="O26" s="17">
        <f t="shared" si="19"/>
        <v>0.62050013134621074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C57+C87+C117+C147+C177+C207+C237+C267+C297+C327</f>
        <v>1299</v>
      </c>
      <c r="D27" s="17">
        <f t="shared" si="27"/>
        <v>1364</v>
      </c>
      <c r="E27" s="17">
        <f t="shared" si="27"/>
        <v>1229</v>
      </c>
      <c r="F27" s="17">
        <f t="shared" si="27"/>
        <v>1148</v>
      </c>
      <c r="G27" s="17">
        <f t="shared" si="27"/>
        <v>1189</v>
      </c>
      <c r="H27" s="17">
        <f t="shared" si="27"/>
        <v>1348</v>
      </c>
      <c r="K27" s="15" t="s">
        <v>206</v>
      </c>
      <c r="L27" s="17">
        <f>L14</f>
        <v>0.79924503887234055</v>
      </c>
      <c r="M27" s="17">
        <f>N14</f>
        <v>0.6550742749688554</v>
      </c>
      <c r="N27" s="17">
        <f t="shared" si="17"/>
        <v>0.6612601134340147</v>
      </c>
      <c r="O27" s="17">
        <f t="shared" si="19"/>
        <v>0.66612204087694682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C58+C88+C118+C148+C178+C208+C238+C268+C298+C328</f>
        <v>53</v>
      </c>
      <c r="D28" s="17">
        <f t="shared" si="28"/>
        <v>53</v>
      </c>
      <c r="E28" s="17">
        <f t="shared" si="28"/>
        <v>53</v>
      </c>
      <c r="F28" s="17">
        <f t="shared" si="28"/>
        <v>55</v>
      </c>
      <c r="G28" s="17">
        <f t="shared" si="28"/>
        <v>59</v>
      </c>
      <c r="H28" s="17">
        <f t="shared" si="28"/>
        <v>61</v>
      </c>
      <c r="K28" s="15" t="s">
        <v>208</v>
      </c>
      <c r="L28" s="17">
        <f>L15</f>
        <v>0.79523642134492989</v>
      </c>
      <c r="M28" s="17">
        <f>N15</f>
        <v>0.67132334384274284</v>
      </c>
      <c r="N28" s="17">
        <f t="shared" si="17"/>
        <v>0.64286374623643305</v>
      </c>
      <c r="O28" s="17">
        <f>Q15</f>
        <v>0.64759041404293616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C59+C89+C119+C149+C179+C209+C239+C269+C299+C329</f>
        <v>23</v>
      </c>
      <c r="D29" s="17">
        <f t="shared" si="29"/>
        <v>23</v>
      </c>
      <c r="E29" s="17">
        <f t="shared" si="29"/>
        <v>23</v>
      </c>
      <c r="F29" s="17">
        <f t="shared" si="29"/>
        <v>23</v>
      </c>
      <c r="G29" s="17">
        <f t="shared" si="29"/>
        <v>23</v>
      </c>
      <c r="H29" s="17">
        <f t="shared" si="29"/>
        <v>23</v>
      </c>
      <c r="M29" t="s">
        <v>210</v>
      </c>
      <c r="N29" s="52">
        <f>AVERAGE(N18:N28)</f>
        <v>0.74860793695310057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C60+C90+C120+C150+C180+C210+C240+C270+C300+C330</f>
        <v>228</v>
      </c>
      <c r="D30" s="17">
        <f t="shared" si="30"/>
        <v>231</v>
      </c>
      <c r="E30" s="17">
        <f t="shared" si="30"/>
        <v>240</v>
      </c>
      <c r="F30" s="17">
        <f t="shared" si="30"/>
        <v>217</v>
      </c>
      <c r="G30" s="17">
        <f t="shared" si="30"/>
        <v>219</v>
      </c>
      <c r="H30" s="17">
        <f t="shared" si="30"/>
        <v>219</v>
      </c>
      <c r="M30" t="s">
        <v>212</v>
      </c>
      <c r="N30" s="52">
        <f>STDEV(N18:N28)</f>
        <v>0.21917265865947805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C61+C91+C121+C151+C181+C211+C241+C271+C301+C331</f>
        <v>67889</v>
      </c>
      <c r="D31" s="17">
        <f t="shared" si="31"/>
        <v>96715</v>
      </c>
      <c r="E31" s="17">
        <f t="shared" si="31"/>
        <v>95908</v>
      </c>
      <c r="F31" s="17">
        <f t="shared" si="31"/>
        <v>95284</v>
      </c>
      <c r="G31" s="17">
        <f t="shared" si="31"/>
        <v>94355</v>
      </c>
      <c r="H31" s="17">
        <f t="shared" si="31"/>
        <v>93162</v>
      </c>
    </row>
    <row r="32" spans="1:15" ht="16">
      <c r="A32" s="20"/>
    </row>
    <row r="33" spans="1:17" ht="16">
      <c r="A33" s="20" t="s">
        <v>444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8.0609046126287502</v>
      </c>
      <c r="D35" s="17">
        <f t="shared" si="32"/>
        <v>4.1480318186473664</v>
      </c>
      <c r="E35" s="17">
        <f t="shared" si="32"/>
        <v>4.1593208154322783</v>
      </c>
      <c r="F35" s="17">
        <f t="shared" si="32"/>
        <v>4.2294929766346305</v>
      </c>
      <c r="G35" s="17">
        <f t="shared" si="32"/>
        <v>4.6503557175082424</v>
      </c>
      <c r="H35" s="17">
        <f t="shared" si="32"/>
        <v>4.7520516237637649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1.2443488771367077</v>
      </c>
      <c r="M35" s="17">
        <f t="shared" si="33"/>
        <v>0.89803508290391887</v>
      </c>
      <c r="N35" s="17">
        <f t="shared" si="33"/>
        <v>0.89944134045913504</v>
      </c>
      <c r="O35" s="17">
        <f t="shared" si="33"/>
        <v>0.90814655096903363</v>
      </c>
      <c r="P35" s="17">
        <f t="shared" si="33"/>
        <v>0.95912284443914197</v>
      </c>
      <c r="Q35" s="17">
        <f t="shared" si="33"/>
        <v>0.97114276474488503</v>
      </c>
    </row>
    <row r="36" spans="1:17">
      <c r="A36" s="9">
        <v>2</v>
      </c>
      <c r="B36" s="15" t="s">
        <v>176</v>
      </c>
      <c r="C36" s="17">
        <f t="shared" ref="C36:H36" si="34">C48/C61*1000</f>
        <v>3.1003479279341346</v>
      </c>
      <c r="D36" s="17">
        <f t="shared" si="34"/>
        <v>1.5363080809805061</v>
      </c>
      <c r="E36" s="17">
        <f t="shared" si="34"/>
        <v>1.5404891909008438</v>
      </c>
      <c r="F36" s="17">
        <f t="shared" si="34"/>
        <v>1.6161477227790864</v>
      </c>
      <c r="G36" s="17">
        <f t="shared" si="34"/>
        <v>1.7178552837064029</v>
      </c>
      <c r="H36" s="17">
        <f t="shared" si="34"/>
        <v>1.9814827803885811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0.86356932721209512</v>
      </c>
      <c r="M36" s="17">
        <f t="shared" si="33"/>
        <v>0.57642487305201673</v>
      </c>
      <c r="N36" s="17">
        <f t="shared" si="33"/>
        <v>0.57732751243457037</v>
      </c>
      <c r="O36" s="17">
        <f t="shared" si="33"/>
        <v>0.59348542242819791</v>
      </c>
      <c r="P36" s="17">
        <f t="shared" si="33"/>
        <v>0.61470921727731687</v>
      </c>
      <c r="Q36" s="17">
        <f t="shared" si="33"/>
        <v>0.6673694205953471</v>
      </c>
    </row>
    <row r="37" spans="1:17">
      <c r="A37" s="9">
        <v>3</v>
      </c>
      <c r="B37" s="15" t="s">
        <v>177</v>
      </c>
      <c r="C37" s="17">
        <f>C49/C61*1000+0.00001</f>
        <v>6.3419439281408243</v>
      </c>
      <c r="D37" s="17">
        <f>D49/D61*1000+0.00001</f>
        <v>3.1579766109043734</v>
      </c>
      <c r="E37" s="17">
        <f>E49/E61*1000+0.00001</f>
        <v>3.0587368712664529</v>
      </c>
      <c r="F37" s="17">
        <f>F49/F61*1000+0.00001</f>
        <v>3.5727280509946184</v>
      </c>
      <c r="G37" s="17">
        <f>G49/G61*1000</f>
        <v>2.9550581294464693</v>
      </c>
      <c r="H37" s="17">
        <f>H49/H61*1000</f>
        <v>3.3018867924528301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1.4831352034894216</v>
      </c>
      <c r="M37" s="17">
        <f t="shared" si="33"/>
        <v>1.2350427136599875</v>
      </c>
      <c r="N37" s="17">
        <f t="shared" si="33"/>
        <v>1.2205186182222574</v>
      </c>
      <c r="O37" s="17">
        <f t="shared" si="33"/>
        <v>1.2884405190837744</v>
      </c>
      <c r="P37" s="17">
        <f t="shared" si="33"/>
        <v>1.2045046137286297</v>
      </c>
      <c r="Q37" s="17">
        <f t="shared" si="33"/>
        <v>1.2548259122355214</v>
      </c>
    </row>
    <row r="38" spans="1:17">
      <c r="A38" s="9">
        <v>4</v>
      </c>
      <c r="B38" s="15" t="s">
        <v>178</v>
      </c>
      <c r="C38" s="17">
        <f t="shared" ref="C38:H38" si="35">C50/C61*1000</f>
        <v>51.138516655758032</v>
      </c>
      <c r="D38" s="17">
        <f t="shared" si="35"/>
        <v>25.340548291284012</v>
      </c>
      <c r="E38" s="17">
        <f t="shared" si="35"/>
        <v>25.460863016277838</v>
      </c>
      <c r="F38" s="17">
        <f t="shared" si="35"/>
        <v>25.550607774702129</v>
      </c>
      <c r="G38" s="17">
        <f t="shared" si="35"/>
        <v>25.852854416102726</v>
      </c>
      <c r="H38" s="17">
        <f t="shared" si="35"/>
        <v>26.109981061934491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1.2686801383353534</v>
      </c>
      <c r="M38" s="17">
        <f t="shared" si="33"/>
        <v>0.90739618530683808</v>
      </c>
      <c r="N38" s="17">
        <f t="shared" si="33"/>
        <v>0.90987401719420735</v>
      </c>
      <c r="O38" s="17">
        <f t="shared" si="33"/>
        <v>0.91171903980647573</v>
      </c>
      <c r="P38" s="17">
        <f t="shared" si="33"/>
        <v>0.91791266499136837</v>
      </c>
      <c r="Q38" s="17">
        <f t="shared" si="33"/>
        <v>0.92315754731136701</v>
      </c>
    </row>
    <row r="39" spans="1:17">
      <c r="A39" s="9">
        <v>5</v>
      </c>
      <c r="B39" s="15" t="s">
        <v>179</v>
      </c>
      <c r="C39" s="17">
        <f t="shared" ref="C39:H39" si="36">C51/C61*1000</f>
        <v>4.2371421681766508</v>
      </c>
      <c r="D39" s="17">
        <f t="shared" si="36"/>
        <v>2.1115701068587618</v>
      </c>
      <c r="E39" s="17">
        <f t="shared" si="36"/>
        <v>2.1173168101603821</v>
      </c>
      <c r="F39" s="17">
        <f t="shared" si="36"/>
        <v>2.2643261179787837</v>
      </c>
      <c r="G39" s="17">
        <f t="shared" si="36"/>
        <v>2.2852680895366992</v>
      </c>
      <c r="H39" s="17">
        <f t="shared" si="36"/>
        <v>2.4864978607000072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0.69357343043735753</v>
      </c>
      <c r="M39" s="17">
        <f t="shared" si="33"/>
        <v>0.46446913169755322</v>
      </c>
      <c r="N39" s="17">
        <f t="shared" si="33"/>
        <v>0.46519645654047831</v>
      </c>
      <c r="O39" s="17">
        <f t="shared" si="33"/>
        <v>0.48352656622621132</v>
      </c>
      <c r="P39" s="17">
        <f t="shared" si="33"/>
        <v>0.48609612471698782</v>
      </c>
      <c r="Q39" s="17">
        <f t="shared" si="33"/>
        <v>0.51029664350813908</v>
      </c>
    </row>
    <row r="40" spans="1:17">
      <c r="A40" s="9">
        <v>6</v>
      </c>
      <c r="B40" s="15" t="s">
        <v>180</v>
      </c>
      <c r="C40" s="17">
        <f t="shared" ref="C40:H40" si="37">(C52-C53)/C52*100</f>
        <v>0.71328539007487723</v>
      </c>
      <c r="D40" s="17">
        <f t="shared" si="37"/>
        <v>0.27308159364071294</v>
      </c>
      <c r="E40" s="17">
        <f t="shared" si="37"/>
        <v>1.6016126126617938</v>
      </c>
      <c r="F40" s="17">
        <f t="shared" si="37"/>
        <v>-1.7794124871460977</v>
      </c>
      <c r="G40" s="17">
        <f t="shared" si="37"/>
        <v>7.7288347744825375E-3</v>
      </c>
      <c r="H40" s="17">
        <f t="shared" si="37"/>
        <v>-0.73278131443286565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1.043129947452228</v>
      </c>
      <c r="M40" s="17">
        <f t="shared" si="38"/>
        <v>1.020504408728665</v>
      </c>
      <c r="N40" s="17">
        <f t="shared" si="38"/>
        <v>1.0870418362247825</v>
      </c>
      <c r="O40" s="17">
        <f t="shared" si="38"/>
        <v>0.90952609128544482</v>
      </c>
      <c r="P40" s="17">
        <f t="shared" si="38"/>
        <v>1.006619409271587</v>
      </c>
      <c r="Q40" s="17">
        <f t="shared" si="38"/>
        <v>0.96702743181330675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-3.235027300891772</v>
      </c>
      <c r="F41" s="17">
        <f>(F55-F54)/F61*1000</f>
        <v>-5.1063390815466878</v>
      </c>
      <c r="G41" s="17">
        <f>(G55-G54)/G61*1000</f>
        <v>-5.1188617039736251</v>
      </c>
      <c r="H41" s="17">
        <f>(H55-H54)/H61*1000</f>
        <v>-5.6112786701269552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0.70070909443293861</v>
      </c>
      <c r="O41" s="17">
        <f t="shared" si="39"/>
        <v>0.61200226770660704</v>
      </c>
      <c r="P41" s="17">
        <f t="shared" si="39"/>
        <v>0.61144923862250256</v>
      </c>
      <c r="Q41" s="17">
        <f t="shared" si="39"/>
        <v>0.59014995885332655</v>
      </c>
    </row>
    <row r="42" spans="1:17">
      <c r="A42" s="9">
        <v>8</v>
      </c>
      <c r="B42" s="15" t="s">
        <v>182</v>
      </c>
      <c r="C42" s="17">
        <f t="shared" ref="C42:H42" si="40">(C56-C57)/C61*1000</f>
        <v>-1.7224155155189638</v>
      </c>
      <c r="D42" s="17">
        <f t="shared" si="40"/>
        <v>0.68280359154689152</v>
      </c>
      <c r="E42" s="17">
        <f t="shared" si="40"/>
        <v>-1.2152748061551102</v>
      </c>
      <c r="F42" s="17">
        <f t="shared" si="40"/>
        <v>-4.0575623678283446</v>
      </c>
      <c r="G42" s="17">
        <f t="shared" si="40"/>
        <v>-5.3270865868471278</v>
      </c>
      <c r="H42" s="17">
        <f t="shared" si="40"/>
        <v>-0.49098688363610865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0.77998364141123133</v>
      </c>
      <c r="M42" s="17">
        <f>(ATAN(D42/10)+3.1415/2)/3.1415*1.75</f>
        <v>0.91297722411321558</v>
      </c>
      <c r="N42" s="17">
        <f t="shared" si="39"/>
        <v>0.80763240889461119</v>
      </c>
      <c r="O42" s="17">
        <f t="shared" si="39"/>
        <v>0.66027682182555347</v>
      </c>
      <c r="P42" s="17">
        <f t="shared" si="39"/>
        <v>0.60233598344508699</v>
      </c>
      <c r="Q42" s="17">
        <f t="shared" si="39"/>
        <v>0.84767109334783874</v>
      </c>
    </row>
    <row r="43" spans="1:17">
      <c r="A43" s="9">
        <v>9</v>
      </c>
      <c r="B43" s="15" t="s">
        <v>183</v>
      </c>
      <c r="C43" s="17">
        <f t="shared" ref="C43:H43" si="41">C58/C61*1000</f>
        <v>0.79231113713872325</v>
      </c>
      <c r="D43" s="17">
        <f t="shared" si="41"/>
        <v>0.39261206513946262</v>
      </c>
      <c r="E43" s="17">
        <f t="shared" si="41"/>
        <v>0.39368057100799342</v>
      </c>
      <c r="F43" s="17">
        <f t="shared" si="41"/>
        <v>0.41263346113508587</v>
      </c>
      <c r="G43" s="17">
        <f t="shared" si="41"/>
        <v>0.53791428075655046</v>
      </c>
      <c r="H43" s="17">
        <f t="shared" si="41"/>
        <v>0.56112786701269546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0.69249068890620025</v>
      </c>
      <c r="M43" s="17">
        <f t="shared" si="42"/>
        <v>0.46223139806402957</v>
      </c>
      <c r="N43" s="17">
        <f t="shared" si="42"/>
        <v>0.4629552187790108</v>
      </c>
      <c r="O43" s="17">
        <f t="shared" si="42"/>
        <v>0.4756586328508946</v>
      </c>
      <c r="P43" s="17">
        <f t="shared" si="42"/>
        <v>0.55410027641007409</v>
      </c>
      <c r="Q43" s="17">
        <f t="shared" si="42"/>
        <v>0.56774334882166488</v>
      </c>
    </row>
    <row r="44" spans="1:17">
      <c r="A44" s="9">
        <v>10</v>
      </c>
      <c r="B44" s="15" t="s">
        <v>184</v>
      </c>
      <c r="C44" s="17">
        <f t="shared" ref="C44:H44" si="43">C59/C61*100</f>
        <v>3.4448310310379281E-2</v>
      </c>
      <c r="D44" s="17">
        <f t="shared" si="43"/>
        <v>1.7070089788672287E-2</v>
      </c>
      <c r="E44" s="17">
        <f t="shared" si="43"/>
        <v>1.7116546565564932E-2</v>
      </c>
      <c r="F44" s="17">
        <f t="shared" si="43"/>
        <v>1.7193060880628577E-2</v>
      </c>
      <c r="G44" s="17">
        <f t="shared" si="43"/>
        <v>1.7352073572791948E-2</v>
      </c>
      <c r="H44" s="17">
        <f t="shared" si="43"/>
        <v>1.7535245844146737E-2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0.80695227426439387</v>
      </c>
      <c r="M44" s="17">
        <f t="shared" si="42"/>
        <v>0.53863349194389332</v>
      </c>
      <c r="N44" s="17">
        <f t="shared" si="42"/>
        <v>0.53947695277516639</v>
      </c>
      <c r="O44" s="17">
        <f t="shared" si="42"/>
        <v>0.54086401855655053</v>
      </c>
      <c r="P44" s="17">
        <f t="shared" si="42"/>
        <v>0.5437382799277185</v>
      </c>
      <c r="Q44" s="17">
        <f t="shared" si="42"/>
        <v>0.54703542640804292</v>
      </c>
    </row>
    <row r="45" spans="1:17">
      <c r="A45" s="9">
        <v>11</v>
      </c>
      <c r="B45" s="15" t="s">
        <v>185</v>
      </c>
      <c r="C45" s="17">
        <f t="shared" ref="C45:F45" si="44">C60/C61*1000</f>
        <v>4.8227634434530984</v>
      </c>
      <c r="D45" s="17">
        <f t="shared" si="44"/>
        <v>2.5093031989348265</v>
      </c>
      <c r="E45" s="17">
        <f t="shared" si="44"/>
        <v>2.4476661588757853</v>
      </c>
      <c r="F45" s="17">
        <f t="shared" si="44"/>
        <v>2.2866770971236008</v>
      </c>
      <c r="G45" s="17">
        <f>G60/G61*1000</f>
        <v>2.3425299323269129</v>
      </c>
      <c r="H45" s="17">
        <f>H60/H61*1000</f>
        <v>2.3672581889598092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0.97943629127727994</v>
      </c>
      <c r="M45" s="17">
        <f t="shared" si="42"/>
        <v>0.6723891987246059</v>
      </c>
      <c r="N45" s="17">
        <f t="shared" si="42"/>
        <v>0.66283042904712342</v>
      </c>
      <c r="O45" s="17">
        <f t="shared" si="42"/>
        <v>0.63736988762822244</v>
      </c>
      <c r="P45" s="17">
        <f t="shared" si="42"/>
        <v>0.6462867148636755</v>
      </c>
      <c r="Q45" s="17">
        <f t="shared" si="42"/>
        <v>0.65020569950363205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234</v>
      </c>
      <c r="D47" s="17">
        <v>243</v>
      </c>
      <c r="E47" s="17">
        <v>243</v>
      </c>
      <c r="F47" s="17">
        <v>246</v>
      </c>
      <c r="G47" s="17">
        <v>268</v>
      </c>
      <c r="H47" s="17">
        <v>271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90</v>
      </c>
      <c r="D48" s="17">
        <v>90</v>
      </c>
      <c r="E48" s="17">
        <v>90</v>
      </c>
      <c r="F48" s="17">
        <v>94</v>
      </c>
      <c r="G48" s="17">
        <v>99</v>
      </c>
      <c r="H48" s="17">
        <v>113</v>
      </c>
      <c r="K48" s="15" t="s">
        <v>187</v>
      </c>
      <c r="L48" s="17">
        <f t="shared" ref="L48:L53" si="45">L35</f>
        <v>1.2443488771367077</v>
      </c>
      <c r="M48" s="17">
        <f t="shared" ref="M48:M53" si="46">N35</f>
        <v>0.89944134045913504</v>
      </c>
      <c r="N48" s="17">
        <f t="shared" ref="N48:O58" si="47">P35</f>
        <v>0.95912284443914197</v>
      </c>
      <c r="O48" s="17">
        <f t="shared" si="47"/>
        <v>0.97114276474488503</v>
      </c>
    </row>
    <row r="49" spans="1:17">
      <c r="A49" s="9">
        <v>3</v>
      </c>
      <c r="B49" s="10" t="s">
        <v>189</v>
      </c>
      <c r="C49" s="17">
        <v>184.1</v>
      </c>
      <c r="D49" s="17">
        <v>185</v>
      </c>
      <c r="E49" s="17">
        <v>178.7</v>
      </c>
      <c r="F49" s="17">
        <v>207.8</v>
      </c>
      <c r="G49" s="17">
        <v>170.3</v>
      </c>
      <c r="H49" s="17">
        <v>188.3</v>
      </c>
      <c r="K49" s="15" t="s">
        <v>190</v>
      </c>
      <c r="L49" s="17">
        <f t="shared" si="45"/>
        <v>0.86356932721209512</v>
      </c>
      <c r="M49" s="17">
        <f t="shared" si="46"/>
        <v>0.57732751243457037</v>
      </c>
      <c r="N49" s="17">
        <f t="shared" si="47"/>
        <v>0.61470921727731687</v>
      </c>
      <c r="O49" s="17">
        <f t="shared" si="47"/>
        <v>0.6673694205953471</v>
      </c>
    </row>
    <row r="50" spans="1:17">
      <c r="A50" s="9">
        <v>4</v>
      </c>
      <c r="B50" s="10" t="s">
        <v>191</v>
      </c>
      <c r="C50" s="17">
        <v>1484.5</v>
      </c>
      <c r="D50" s="17">
        <v>1484.5</v>
      </c>
      <c r="E50" s="17">
        <v>1487.5</v>
      </c>
      <c r="F50" s="17">
        <v>1486.1</v>
      </c>
      <c r="G50" s="17">
        <v>1489.9</v>
      </c>
      <c r="H50" s="17">
        <v>1489</v>
      </c>
      <c r="K50" s="15" t="s">
        <v>192</v>
      </c>
      <c r="L50" s="17">
        <f t="shared" si="45"/>
        <v>1.4831352034894216</v>
      </c>
      <c r="M50" s="17">
        <f t="shared" si="46"/>
        <v>1.2205186182222574</v>
      </c>
      <c r="N50" s="17">
        <f t="shared" si="47"/>
        <v>1.2045046137286297</v>
      </c>
      <c r="O50" s="17">
        <f t="shared" si="47"/>
        <v>1.2548259122355214</v>
      </c>
    </row>
    <row r="51" spans="1:17">
      <c r="A51" s="9">
        <v>5</v>
      </c>
      <c r="B51" s="10" t="s">
        <v>193</v>
      </c>
      <c r="C51" s="17">
        <v>123</v>
      </c>
      <c r="D51" s="17">
        <v>123.7</v>
      </c>
      <c r="E51" s="17">
        <v>123.7</v>
      </c>
      <c r="F51" s="17">
        <v>131.69999999999999</v>
      </c>
      <c r="G51" s="17">
        <v>131.69999999999999</v>
      </c>
      <c r="H51" s="17">
        <v>141.80000000000001</v>
      </c>
      <c r="K51" s="15" t="s">
        <v>194</v>
      </c>
      <c r="L51" s="17">
        <f t="shared" si="45"/>
        <v>1.2686801383353534</v>
      </c>
      <c r="M51" s="17">
        <f t="shared" si="46"/>
        <v>0.90987401719420735</v>
      </c>
      <c r="N51" s="17">
        <f t="shared" si="47"/>
        <v>0.91791266499136837</v>
      </c>
      <c r="O51" s="17">
        <f t="shared" si="47"/>
        <v>0.92315754731136701</v>
      </c>
    </row>
    <row r="52" spans="1:17">
      <c r="A52" s="9">
        <v>6</v>
      </c>
      <c r="B52" s="10" t="s">
        <v>195</v>
      </c>
      <c r="C52" s="17">
        <v>1990283.3</v>
      </c>
      <c r="D52" s="17">
        <v>1776099.2</v>
      </c>
      <c r="E52" s="17">
        <v>1831810</v>
      </c>
      <c r="F52" s="17">
        <v>2220822.9</v>
      </c>
      <c r="G52" s="17">
        <v>2174972.1</v>
      </c>
      <c r="H52" s="17">
        <v>2862136.3</v>
      </c>
      <c r="K52" s="15" t="s">
        <v>196</v>
      </c>
      <c r="L52" s="17">
        <f t="shared" si="45"/>
        <v>0.69357343043735753</v>
      </c>
      <c r="M52" s="17">
        <f t="shared" si="46"/>
        <v>0.46519645654047831</v>
      </c>
      <c r="N52" s="17">
        <f t="shared" si="47"/>
        <v>0.48609612471698782</v>
      </c>
      <c r="O52" s="17">
        <f t="shared" si="47"/>
        <v>0.51029664350813908</v>
      </c>
    </row>
    <row r="53" spans="1:17">
      <c r="A53" s="9">
        <v>7</v>
      </c>
      <c r="B53" s="10" t="s">
        <v>197</v>
      </c>
      <c r="C53" s="17">
        <v>1976086.9</v>
      </c>
      <c r="D53" s="17">
        <v>1771249</v>
      </c>
      <c r="E53" s="17">
        <v>1802471.5</v>
      </c>
      <c r="F53" s="17">
        <v>2260340.5</v>
      </c>
      <c r="G53" s="17">
        <v>2174804</v>
      </c>
      <c r="H53" s="17">
        <v>2883109.5</v>
      </c>
      <c r="K53" s="15" t="s">
        <v>198</v>
      </c>
      <c r="L53" s="17">
        <f t="shared" si="45"/>
        <v>1.043129947452228</v>
      </c>
      <c r="M53" s="17">
        <f t="shared" si="46"/>
        <v>1.0870418362247825</v>
      </c>
      <c r="N53" s="17">
        <f t="shared" si="47"/>
        <v>1.006619409271587</v>
      </c>
      <c r="O53" s="17">
        <f t="shared" si="47"/>
        <v>0.96702743181330675</v>
      </c>
    </row>
    <row r="54" spans="1:17">
      <c r="A54" s="9">
        <v>8</v>
      </c>
      <c r="B54" s="10" t="s">
        <v>199</v>
      </c>
      <c r="C54" s="17"/>
      <c r="D54" s="17"/>
      <c r="E54" s="17">
        <v>898</v>
      </c>
      <c r="F54" s="17">
        <v>909</v>
      </c>
      <c r="G54" s="17">
        <v>850</v>
      </c>
      <c r="H54" s="17">
        <v>833</v>
      </c>
      <c r="K54" s="15" t="s">
        <v>200</v>
      </c>
      <c r="L54" s="17">
        <f>N41</f>
        <v>0.70070909443293861</v>
      </c>
      <c r="M54" s="17">
        <f>O41</f>
        <v>0.61200226770660704</v>
      </c>
      <c r="N54" s="17">
        <f t="shared" si="47"/>
        <v>0.61144923862250256</v>
      </c>
      <c r="O54" s="17">
        <f t="shared" si="47"/>
        <v>0.59014995885332655</v>
      </c>
    </row>
    <row r="55" spans="1:17">
      <c r="A55" s="9">
        <v>9</v>
      </c>
      <c r="B55" s="10" t="s">
        <v>201</v>
      </c>
      <c r="C55" s="17"/>
      <c r="D55" s="17"/>
      <c r="E55" s="17">
        <v>709</v>
      </c>
      <c r="F55" s="17">
        <v>612</v>
      </c>
      <c r="G55" s="17">
        <v>555</v>
      </c>
      <c r="H55" s="17">
        <v>513</v>
      </c>
      <c r="K55" s="15" t="s">
        <v>202</v>
      </c>
      <c r="L55" s="17">
        <f>L42</f>
        <v>0.77998364141123133</v>
      </c>
      <c r="M55" s="17">
        <f>N42</f>
        <v>0.80763240889461119</v>
      </c>
      <c r="N55" s="17">
        <f t="shared" si="47"/>
        <v>0.60233598344508699</v>
      </c>
      <c r="O55" s="17">
        <f t="shared" si="47"/>
        <v>0.84767109334783874</v>
      </c>
    </row>
    <row r="56" spans="1:17">
      <c r="A56" s="9">
        <v>10</v>
      </c>
      <c r="B56" s="10" t="s">
        <v>203</v>
      </c>
      <c r="C56" s="17">
        <v>731</v>
      </c>
      <c r="D56" s="17">
        <v>733</v>
      </c>
      <c r="E56" s="17">
        <v>580</v>
      </c>
      <c r="F56" s="17">
        <v>420</v>
      </c>
      <c r="G56" s="17">
        <v>360</v>
      </c>
      <c r="H56" s="17">
        <v>734</v>
      </c>
      <c r="K56" s="15" t="s">
        <v>204</v>
      </c>
      <c r="L56" s="17">
        <f>L43</f>
        <v>0.69249068890620025</v>
      </c>
      <c r="M56" s="17">
        <f>N43</f>
        <v>0.4629552187790108</v>
      </c>
      <c r="N56" s="17">
        <f t="shared" si="47"/>
        <v>0.55410027641007409</v>
      </c>
      <c r="O56" s="17">
        <f t="shared" si="47"/>
        <v>0.56774334882166488</v>
      </c>
    </row>
    <row r="57" spans="1:17">
      <c r="A57" s="9">
        <v>11</v>
      </c>
      <c r="B57" s="10" t="s">
        <v>205</v>
      </c>
      <c r="C57" s="17">
        <v>781</v>
      </c>
      <c r="D57" s="17">
        <v>693</v>
      </c>
      <c r="E57" s="17">
        <v>651</v>
      </c>
      <c r="F57" s="17">
        <v>656</v>
      </c>
      <c r="G57" s="17">
        <v>667</v>
      </c>
      <c r="H57" s="17">
        <v>762</v>
      </c>
      <c r="K57" s="15" t="s">
        <v>206</v>
      </c>
      <c r="L57" s="17">
        <f>L44</f>
        <v>0.80695227426439387</v>
      </c>
      <c r="M57" s="17">
        <f>N44</f>
        <v>0.53947695277516639</v>
      </c>
      <c r="N57" s="17">
        <f t="shared" si="47"/>
        <v>0.5437382799277185</v>
      </c>
      <c r="O57" s="17">
        <f t="shared" si="47"/>
        <v>0.54703542640804292</v>
      </c>
    </row>
    <row r="58" spans="1:17">
      <c r="A58" s="9">
        <v>12</v>
      </c>
      <c r="B58" s="10" t="s">
        <v>207</v>
      </c>
      <c r="C58" s="17">
        <v>23</v>
      </c>
      <c r="D58" s="17">
        <v>23</v>
      </c>
      <c r="E58" s="17">
        <v>23</v>
      </c>
      <c r="F58" s="17">
        <v>24</v>
      </c>
      <c r="G58" s="17">
        <v>31</v>
      </c>
      <c r="H58" s="17">
        <v>32</v>
      </c>
      <c r="K58" s="15" t="s">
        <v>208</v>
      </c>
      <c r="L58" s="17">
        <f>L45</f>
        <v>0.97943629127727994</v>
      </c>
      <c r="M58" s="17">
        <f>N45</f>
        <v>0.66283042904712342</v>
      </c>
      <c r="N58" s="17">
        <f t="shared" si="47"/>
        <v>0.6462867148636755</v>
      </c>
      <c r="O58" s="17">
        <f t="shared" si="47"/>
        <v>0.65020569950363205</v>
      </c>
    </row>
    <row r="59" spans="1:17">
      <c r="A59" s="9">
        <v>13</v>
      </c>
      <c r="B59" s="10" t="s">
        <v>209</v>
      </c>
      <c r="C59" s="17">
        <v>10</v>
      </c>
      <c r="D59" s="17">
        <v>10</v>
      </c>
      <c r="E59" s="17">
        <v>10</v>
      </c>
      <c r="F59" s="17">
        <v>10</v>
      </c>
      <c r="G59" s="21">
        <v>10</v>
      </c>
      <c r="H59" s="21">
        <v>10</v>
      </c>
    </row>
    <row r="60" spans="1:17">
      <c r="A60" s="9">
        <v>14</v>
      </c>
      <c r="B60" s="10" t="s">
        <v>211</v>
      </c>
      <c r="C60" s="17">
        <v>140</v>
      </c>
      <c r="D60" s="17">
        <v>147</v>
      </c>
      <c r="E60" s="17">
        <v>143</v>
      </c>
      <c r="F60" s="17">
        <v>133</v>
      </c>
      <c r="G60" s="21">
        <v>135</v>
      </c>
      <c r="H60" s="21">
        <v>135</v>
      </c>
    </row>
    <row r="61" spans="1:17">
      <c r="A61" s="9">
        <v>15</v>
      </c>
      <c r="B61" s="10" t="s">
        <v>213</v>
      </c>
      <c r="C61" s="17">
        <v>29029</v>
      </c>
      <c r="D61" s="17">
        <v>58582</v>
      </c>
      <c r="E61" s="17">
        <v>58423</v>
      </c>
      <c r="F61" s="17">
        <v>58163</v>
      </c>
      <c r="G61" s="17">
        <v>57630</v>
      </c>
      <c r="H61" s="17">
        <v>57028</v>
      </c>
    </row>
    <row r="62" spans="1:17" ht="16">
      <c r="A62" s="20"/>
    </row>
    <row r="63" spans="1:17" ht="16">
      <c r="A63" s="20" t="s">
        <v>445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8">C77/C91*1000</f>
        <v>4.4590044590044595</v>
      </c>
      <c r="D65" s="17">
        <f t="shared" si="48"/>
        <v>4.5399796164180488</v>
      </c>
      <c r="E65" s="17">
        <f t="shared" si="48"/>
        <v>4.609595484477893</v>
      </c>
      <c r="F65" s="17">
        <f t="shared" si="48"/>
        <v>4.6274435735196899</v>
      </c>
      <c r="G65" s="17">
        <f t="shared" si="48"/>
        <v>4.670670098179392</v>
      </c>
      <c r="H65" s="17">
        <f t="shared" si="48"/>
        <v>4.7430064853353988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49">IF(C65/$I65&gt;1,2^((1-$I65/C65)/LN(10/3)),2^(-LOG($I65/C65,10/3)))</f>
        <v>0.93619949751399434</v>
      </c>
      <c r="M65" s="17">
        <f t="shared" si="49"/>
        <v>0.94595004642155256</v>
      </c>
      <c r="N65" s="17">
        <f t="shared" si="49"/>
        <v>0.95427393962198936</v>
      </c>
      <c r="O65" s="17">
        <f t="shared" si="49"/>
        <v>0.95639940744513885</v>
      </c>
      <c r="P65" s="17">
        <f t="shared" si="49"/>
        <v>0.96153274217216145</v>
      </c>
      <c r="Q65" s="17">
        <f t="shared" si="49"/>
        <v>0.97007812807806226</v>
      </c>
    </row>
    <row r="66" spans="1:17">
      <c r="A66" s="9">
        <v>2</v>
      </c>
      <c r="B66" s="15" t="s">
        <v>176</v>
      </c>
      <c r="C66" s="17">
        <f t="shared" ref="C66:H66" si="50">C78/C91*1000</f>
        <v>1.0010010010010011</v>
      </c>
      <c r="D66" s="17">
        <f t="shared" si="50"/>
        <v>1.0191790975632355</v>
      </c>
      <c r="E66" s="17">
        <f t="shared" si="50"/>
        <v>1.0348071495766697</v>
      </c>
      <c r="F66" s="17">
        <f t="shared" si="50"/>
        <v>1.0388138634431958</v>
      </c>
      <c r="G66" s="17">
        <f t="shared" si="50"/>
        <v>1.0485177771423124</v>
      </c>
      <c r="H66" s="17">
        <f t="shared" si="50"/>
        <v>1.2583486593746975</v>
      </c>
      <c r="I66" s="18">
        <f>Показатели!$E$3</f>
        <v>4</v>
      </c>
      <c r="J66" s="9">
        <v>2</v>
      </c>
      <c r="K66" s="15" t="s">
        <v>176</v>
      </c>
      <c r="L66" s="17">
        <f t="shared" si="49"/>
        <v>0.45043714681155544</v>
      </c>
      <c r="M66" s="17">
        <f t="shared" si="49"/>
        <v>0.45512846467855894</v>
      </c>
      <c r="N66" s="17">
        <f t="shared" si="49"/>
        <v>0.45913337037817209</v>
      </c>
      <c r="O66" s="17">
        <f t="shared" si="49"/>
        <v>0.46015600461846123</v>
      </c>
      <c r="P66" s="17">
        <f t="shared" si="49"/>
        <v>0.46262582505118799</v>
      </c>
      <c r="Q66" s="17">
        <f t="shared" si="49"/>
        <v>0.51385564815578688</v>
      </c>
    </row>
    <row r="67" spans="1:17">
      <c r="A67" s="9">
        <v>3</v>
      </c>
      <c r="B67" s="15" t="s">
        <v>177</v>
      </c>
      <c r="C67" s="17">
        <f>C79/C91*1000+0.00001</f>
        <v>3.612713612703613</v>
      </c>
      <c r="D67" s="17">
        <f>D79/D91*1000+0.00001</f>
        <v>3.372566286481979</v>
      </c>
      <c r="E67" s="17">
        <f>E79/E91*1000+0.00001</f>
        <v>3.6500570366886169</v>
      </c>
      <c r="F67" s="17">
        <f>F79/F91*1000+0.00001</f>
        <v>4.5613472367551227</v>
      </c>
      <c r="G67" s="17">
        <f>G79/G91*1000</f>
        <v>3.0692974930893149</v>
      </c>
      <c r="H67" s="17">
        <f>H79/H91*1000</f>
        <v>3.7653663730519797</v>
      </c>
      <c r="I67" s="18">
        <f>Показатели!$E$4</f>
        <v>2</v>
      </c>
      <c r="J67" s="9">
        <v>3</v>
      </c>
      <c r="K67" s="15" t="s">
        <v>177</v>
      </c>
      <c r="L67" s="17">
        <f t="shared" si="49"/>
        <v>1.2930446499964798</v>
      </c>
      <c r="M67" s="17">
        <f t="shared" si="49"/>
        <v>1.2640300038989274</v>
      </c>
      <c r="N67" s="17">
        <f t="shared" si="49"/>
        <v>1.2972678486386293</v>
      </c>
      <c r="O67" s="17">
        <f t="shared" si="49"/>
        <v>1.3816575803563105</v>
      </c>
      <c r="P67" s="17">
        <f t="shared" si="49"/>
        <v>1.2221004957711887</v>
      </c>
      <c r="Q67" s="17">
        <f t="shared" si="49"/>
        <v>1.3098607395247681</v>
      </c>
    </row>
    <row r="68" spans="1:17">
      <c r="A68" s="9">
        <v>4</v>
      </c>
      <c r="B68" s="15" t="s">
        <v>178</v>
      </c>
      <c r="C68" s="17">
        <f t="shared" ref="C68:H68" si="51">C80/C91*1000</f>
        <v>24.342524342524342</v>
      </c>
      <c r="D68" s="17">
        <f t="shared" si="51"/>
        <v>24.784582599833225</v>
      </c>
      <c r="E68" s="17">
        <f t="shared" si="51"/>
        <v>25.174035747883352</v>
      </c>
      <c r="F68" s="17">
        <f t="shared" si="51"/>
        <v>27.386910945320619</v>
      </c>
      <c r="G68" s="17">
        <f t="shared" si="51"/>
        <v>27.680869316557047</v>
      </c>
      <c r="H68" s="17">
        <f t="shared" si="51"/>
        <v>30.384280321362887</v>
      </c>
      <c r="I68" s="18">
        <f>Показатели!$E$5</f>
        <v>30</v>
      </c>
      <c r="J68" s="9">
        <v>4</v>
      </c>
      <c r="K68" s="15" t="s">
        <v>178</v>
      </c>
      <c r="L68" s="17">
        <f t="shared" si="49"/>
        <v>0.88664642364016988</v>
      </c>
      <c r="M68" s="17">
        <f t="shared" si="49"/>
        <v>0.8958808756350406</v>
      </c>
      <c r="N68" s="17">
        <f t="shared" si="49"/>
        <v>0.90395867862859958</v>
      </c>
      <c r="O68" s="17">
        <f t="shared" si="49"/>
        <v>0.94888628313885204</v>
      </c>
      <c r="P68" s="17">
        <f t="shared" si="49"/>
        <v>0.95473661799203446</v>
      </c>
      <c r="Q68" s="17">
        <f t="shared" si="49"/>
        <v>1.0073078570785134</v>
      </c>
    </row>
    <row r="69" spans="1:17">
      <c r="A69" s="9">
        <v>5</v>
      </c>
      <c r="B69" s="15" t="s">
        <v>179</v>
      </c>
      <c r="C69" s="17">
        <f t="shared" ref="C69:H69" si="52">C81/C91*1000</f>
        <v>2.0930020930020929</v>
      </c>
      <c r="D69" s="17">
        <f t="shared" si="52"/>
        <v>2.2236634855925135</v>
      </c>
      <c r="E69" s="17">
        <f t="shared" si="52"/>
        <v>2.2577610536218251</v>
      </c>
      <c r="F69" s="17">
        <f t="shared" si="52"/>
        <v>2.6725847577674946</v>
      </c>
      <c r="G69" s="17">
        <f t="shared" si="52"/>
        <v>2.6975502811934042</v>
      </c>
      <c r="H69" s="17">
        <f t="shared" si="52"/>
        <v>2.7393282354079953</v>
      </c>
      <c r="I69" s="18">
        <f>Показатели!$E$6</f>
        <v>8</v>
      </c>
      <c r="J69" s="9">
        <v>5</v>
      </c>
      <c r="K69" s="15" t="s">
        <v>179</v>
      </c>
      <c r="L69" s="17">
        <f t="shared" si="49"/>
        <v>0.46211333187316989</v>
      </c>
      <c r="M69" s="17">
        <f t="shared" si="49"/>
        <v>0.47850832883372191</v>
      </c>
      <c r="N69" s="17">
        <f t="shared" si="49"/>
        <v>0.482718965790503</v>
      </c>
      <c r="O69" s="17">
        <f t="shared" si="49"/>
        <v>0.53194609759752165</v>
      </c>
      <c r="P69" s="17">
        <f t="shared" si="49"/>
        <v>0.53480124091363468</v>
      </c>
      <c r="Q69" s="17">
        <f t="shared" si="49"/>
        <v>0.53955415549066454</v>
      </c>
    </row>
    <row r="70" spans="1:17">
      <c r="A70" s="9">
        <v>6</v>
      </c>
      <c r="B70" s="15" t="s">
        <v>180</v>
      </c>
      <c r="C70" s="17">
        <f t="shared" ref="C70:H70" si="53">(C82-C83)/C82*100</f>
        <v>2.350890751796082</v>
      </c>
      <c r="D70" s="17">
        <f t="shared" si="53"/>
        <v>-5.1958248969254797</v>
      </c>
      <c r="E70" s="17">
        <f t="shared" si="53"/>
        <v>1.338134058897535</v>
      </c>
      <c r="F70" s="17">
        <f t="shared" si="53"/>
        <v>7.7064431532957816</v>
      </c>
      <c r="G70" s="17">
        <f t="shared" si="53"/>
        <v>3.3157678483809989</v>
      </c>
      <c r="H70" s="17">
        <f t="shared" si="53"/>
        <v>-1.5805224088171617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4">(ATAN((C70+2.4)/10)+3.1415/2)/3.1415*1.75</f>
        <v>1.1220672512207222</v>
      </c>
      <c r="M70" s="17">
        <f t="shared" si="54"/>
        <v>0.72313381126568843</v>
      </c>
      <c r="N70" s="17">
        <f t="shared" si="54"/>
        <v>1.0742765988196763</v>
      </c>
      <c r="O70" s="17">
        <f t="shared" si="54"/>
        <v>1.3154619348548491</v>
      </c>
      <c r="P70" s="17">
        <f t="shared" si="54"/>
        <v>1.1642571112965283</v>
      </c>
      <c r="Q70" s="17">
        <f t="shared" si="54"/>
        <v>0.92054793848153882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-8.0903104421448724</v>
      </c>
      <c r="F71" s="17">
        <f>(F85-F84)/F91*1000</f>
        <v>-8.3105109075455665</v>
      </c>
      <c r="G71" s="17">
        <f>(G85-G84)/G91*1000</f>
        <v>-10.199218377657038</v>
      </c>
      <c r="H71" s="17">
        <f>(H85-H84)/H91*1000</f>
        <v>-7.3564998548059242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5">(ATAN(E71/10)+3.1415/2)/3.1415*1.75</f>
        <v>0.49607557848840805</v>
      </c>
      <c r="O71" s="17">
        <f t="shared" si="55"/>
        <v>0.48874112176101592</v>
      </c>
      <c r="P71" s="17">
        <f t="shared" si="55"/>
        <v>0.43199318412750976</v>
      </c>
      <c r="Q71" s="17">
        <f t="shared" si="55"/>
        <v>0.52168345902885127</v>
      </c>
    </row>
    <row r="72" spans="1:17">
      <c r="A72" s="9">
        <v>8</v>
      </c>
      <c r="B72" s="15" t="s">
        <v>182</v>
      </c>
      <c r="C72" s="17">
        <f t="shared" ref="C72:H72" si="56">(C86-C87)/C91*1000</f>
        <v>-8.7360087360087366</v>
      </c>
      <c r="D72" s="17">
        <f t="shared" si="56"/>
        <v>-4.7252849068840916</v>
      </c>
      <c r="E72" s="17">
        <f t="shared" si="56"/>
        <v>4.2333019755409218</v>
      </c>
      <c r="F72" s="17">
        <f t="shared" si="56"/>
        <v>-0.94437623949381433</v>
      </c>
      <c r="G72" s="17">
        <f t="shared" si="56"/>
        <v>-5.0519492898675056</v>
      </c>
      <c r="H72" s="17">
        <f t="shared" si="56"/>
        <v>-0.19359210144226116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0.47501120716808126</v>
      </c>
      <c r="M72" s="17">
        <f>(ATAN(D72/10)+3.1415/2)/3.1415*1.75</f>
        <v>0.62909763393690932</v>
      </c>
      <c r="N72" s="17">
        <f t="shared" si="55"/>
        <v>1.0980772099458431</v>
      </c>
      <c r="O72" s="17">
        <f t="shared" si="55"/>
        <v>0.82254825770174689</v>
      </c>
      <c r="P72" s="17">
        <f t="shared" si="55"/>
        <v>0.61441076136264505</v>
      </c>
      <c r="Q72" s="17">
        <f t="shared" si="55"/>
        <v>0.86421712991495658</v>
      </c>
    </row>
    <row r="73" spans="1:17">
      <c r="A73" s="9">
        <v>9</v>
      </c>
      <c r="B73" s="15" t="s">
        <v>183</v>
      </c>
      <c r="C73" s="17">
        <f t="shared" ref="C73:H73" si="57">C88/C91*1000</f>
        <v>0.36400036400036401</v>
      </c>
      <c r="D73" s="17">
        <f t="shared" si="57"/>
        <v>0.3706105809320856</v>
      </c>
      <c r="E73" s="17">
        <f t="shared" si="57"/>
        <v>0.37629350893697083</v>
      </c>
      <c r="F73" s="17">
        <f t="shared" si="57"/>
        <v>0.47218811974690716</v>
      </c>
      <c r="G73" s="17">
        <f t="shared" si="57"/>
        <v>0.38127919168811364</v>
      </c>
      <c r="H73" s="17">
        <f t="shared" si="57"/>
        <v>0.48398025360565289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8">IF(C73/$I73&gt;1,2^((1-$I73/C73)/LN(10/3)),2^(-LOG($I73/C73,10/3)))</f>
        <v>0.4425275810543548</v>
      </c>
      <c r="M73" s="17">
        <f t="shared" si="58"/>
        <v>0.44713652053089981</v>
      </c>
      <c r="N73" s="17">
        <f t="shared" si="58"/>
        <v>0.45107110106926318</v>
      </c>
      <c r="O73" s="17">
        <f t="shared" si="58"/>
        <v>0.51404832194783989</v>
      </c>
      <c r="P73" s="17">
        <f t="shared" si="58"/>
        <v>0.45450222909529681</v>
      </c>
      <c r="Q73" s="17">
        <f t="shared" si="58"/>
        <v>0.52140040030862755</v>
      </c>
    </row>
    <row r="74" spans="1:17">
      <c r="A74" s="9">
        <v>10</v>
      </c>
      <c r="B74" s="15" t="s">
        <v>184</v>
      </c>
      <c r="C74" s="17">
        <f t="shared" ref="C74:H74" si="59">C89/C91*100</f>
        <v>2.7300027300027303E-2</v>
      </c>
      <c r="D74" s="17">
        <f t="shared" si="59"/>
        <v>2.779579356990642E-2</v>
      </c>
      <c r="E74" s="17">
        <f t="shared" si="59"/>
        <v>2.822201317027281E-2</v>
      </c>
      <c r="F74" s="17">
        <f t="shared" si="59"/>
        <v>2.8331287184814431E-2</v>
      </c>
      <c r="G74" s="17">
        <f t="shared" si="59"/>
        <v>2.8595939376608523E-2</v>
      </c>
      <c r="H74" s="17">
        <f t="shared" si="59"/>
        <v>2.9038815216339175E-2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8"/>
        <v>0.70582604641137503</v>
      </c>
      <c r="M74" s="17">
        <f t="shared" si="58"/>
        <v>0.7131772481627513</v>
      </c>
      <c r="N74" s="17">
        <f t="shared" si="58"/>
        <v>0.71945285570581885</v>
      </c>
      <c r="O74" s="17">
        <f t="shared" si="58"/>
        <v>0.72105530321233002</v>
      </c>
      <c r="P74" s="17">
        <f t="shared" si="58"/>
        <v>0.72492546268678149</v>
      </c>
      <c r="Q74" s="17">
        <f t="shared" si="58"/>
        <v>0.73136805955319484</v>
      </c>
    </row>
    <row r="75" spans="1:17">
      <c r="A75" s="9">
        <v>11</v>
      </c>
      <c r="B75" s="15" t="s">
        <v>185</v>
      </c>
      <c r="C75" s="17">
        <f t="shared" ref="C75:H75" si="60">C90/C91*1000</f>
        <v>1.0920010920010921</v>
      </c>
      <c r="D75" s="17">
        <f t="shared" si="60"/>
        <v>1.1118317427962567</v>
      </c>
      <c r="E75" s="17">
        <f t="shared" si="60"/>
        <v>1.2229539040451554</v>
      </c>
      <c r="F75" s="17">
        <f t="shared" si="60"/>
        <v>1.2276891113419586</v>
      </c>
      <c r="G75" s="17">
        <f t="shared" si="60"/>
        <v>1.2391573729863692</v>
      </c>
      <c r="H75" s="17">
        <f t="shared" si="60"/>
        <v>1.2583486593746975</v>
      </c>
      <c r="I75" s="18">
        <f>Показатели!$E$12</f>
        <v>5</v>
      </c>
      <c r="J75" s="9">
        <v>11</v>
      </c>
      <c r="K75" s="15" t="s">
        <v>185</v>
      </c>
      <c r="L75" s="17">
        <f t="shared" si="58"/>
        <v>0.41648272753633797</v>
      </c>
      <c r="M75" s="17">
        <f t="shared" si="58"/>
        <v>0.42082040899715883</v>
      </c>
      <c r="N75" s="17">
        <f t="shared" si="58"/>
        <v>0.44454402579494018</v>
      </c>
      <c r="O75" s="17">
        <f t="shared" si="58"/>
        <v>0.44553416498199039</v>
      </c>
      <c r="P75" s="17">
        <f t="shared" si="58"/>
        <v>0.44792550481697269</v>
      </c>
      <c r="Q75" s="17">
        <f t="shared" si="58"/>
        <v>0.45190633264308444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49</v>
      </c>
      <c r="D77" s="17">
        <v>49</v>
      </c>
      <c r="E77" s="17">
        <v>49</v>
      </c>
      <c r="F77" s="17">
        <v>49</v>
      </c>
      <c r="G77" s="17">
        <v>49</v>
      </c>
      <c r="H77" s="17">
        <v>49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11</v>
      </c>
      <c r="D78" s="17">
        <v>11</v>
      </c>
      <c r="E78" s="17">
        <v>11</v>
      </c>
      <c r="F78" s="17">
        <v>11</v>
      </c>
      <c r="G78" s="17">
        <v>11</v>
      </c>
      <c r="H78" s="17">
        <v>13</v>
      </c>
      <c r="K78" s="15" t="s">
        <v>187</v>
      </c>
      <c r="L78" s="17">
        <f t="shared" ref="L78:L83" si="61">L65</f>
        <v>0.93619949751399434</v>
      </c>
      <c r="M78" s="17">
        <f t="shared" ref="M78:M83" si="62">N65</f>
        <v>0.95427393962198936</v>
      </c>
      <c r="N78" s="17">
        <f t="shared" ref="N78:N88" si="63">P65</f>
        <v>0.96153274217216145</v>
      </c>
      <c r="O78" s="17">
        <f>Q65</f>
        <v>0.97007812807806226</v>
      </c>
    </row>
    <row r="79" spans="1:17">
      <c r="A79" s="9">
        <v>3</v>
      </c>
      <c r="B79" s="10" t="s">
        <v>189</v>
      </c>
      <c r="C79" s="17">
        <v>39.700000000000003</v>
      </c>
      <c r="D79" s="17">
        <v>36.4</v>
      </c>
      <c r="E79" s="17">
        <v>38.799999999999997</v>
      </c>
      <c r="F79" s="17">
        <v>48.3</v>
      </c>
      <c r="G79" s="17">
        <v>32.200000000000003</v>
      </c>
      <c r="H79" s="17">
        <v>38.9</v>
      </c>
      <c r="K79" s="15" t="s">
        <v>190</v>
      </c>
      <c r="L79" s="17">
        <f t="shared" si="61"/>
        <v>0.45043714681155544</v>
      </c>
      <c r="M79" s="17">
        <f t="shared" si="62"/>
        <v>0.45913337037817209</v>
      </c>
      <c r="N79" s="17">
        <f t="shared" si="63"/>
        <v>0.46262582505118799</v>
      </c>
      <c r="O79" s="17">
        <f t="shared" ref="O79:O88" si="64">Q66</f>
        <v>0.51385564815578688</v>
      </c>
    </row>
    <row r="80" spans="1:17">
      <c r="A80" s="9">
        <v>4</v>
      </c>
      <c r="B80" s="10" t="s">
        <v>191</v>
      </c>
      <c r="C80" s="17">
        <v>267.5</v>
      </c>
      <c r="D80" s="17">
        <v>267.5</v>
      </c>
      <c r="E80" s="17">
        <v>267.60000000000002</v>
      </c>
      <c r="F80" s="17">
        <v>290</v>
      </c>
      <c r="G80" s="17">
        <v>290.39999999999998</v>
      </c>
      <c r="H80" s="17">
        <v>313.89999999999998</v>
      </c>
      <c r="K80" s="15" t="s">
        <v>192</v>
      </c>
      <c r="L80" s="17">
        <f t="shared" si="61"/>
        <v>1.2930446499964798</v>
      </c>
      <c r="M80" s="17">
        <f t="shared" si="62"/>
        <v>1.2972678486386293</v>
      </c>
      <c r="N80" s="17">
        <f t="shared" si="63"/>
        <v>1.2221004957711887</v>
      </c>
      <c r="O80" s="17">
        <f t="shared" si="64"/>
        <v>1.3098607395247681</v>
      </c>
    </row>
    <row r="81" spans="1:17">
      <c r="A81" s="9">
        <v>5</v>
      </c>
      <c r="B81" s="10" t="s">
        <v>193</v>
      </c>
      <c r="C81" s="17">
        <v>23</v>
      </c>
      <c r="D81" s="17">
        <v>24</v>
      </c>
      <c r="E81" s="17">
        <v>24</v>
      </c>
      <c r="F81" s="17">
        <v>28.3</v>
      </c>
      <c r="G81" s="17">
        <v>28.3</v>
      </c>
      <c r="H81" s="17">
        <v>28.3</v>
      </c>
      <c r="K81" s="15" t="s">
        <v>194</v>
      </c>
      <c r="L81" s="17">
        <f t="shared" si="61"/>
        <v>0.88664642364016988</v>
      </c>
      <c r="M81" s="17">
        <f t="shared" si="62"/>
        <v>0.90395867862859958</v>
      </c>
      <c r="N81" s="17">
        <f t="shared" si="63"/>
        <v>0.95473661799203446</v>
      </c>
      <c r="O81" s="17">
        <f t="shared" si="64"/>
        <v>1.0073078570785134</v>
      </c>
    </row>
    <row r="82" spans="1:17" ht="16">
      <c r="A82" s="9">
        <v>6</v>
      </c>
      <c r="B82" s="56" t="s">
        <v>195</v>
      </c>
      <c r="C82" s="17">
        <v>25360.6</v>
      </c>
      <c r="D82" s="17">
        <v>29929.8</v>
      </c>
      <c r="E82" s="17">
        <v>48881.5</v>
      </c>
      <c r="F82" s="17">
        <v>37331.1</v>
      </c>
      <c r="G82" s="17">
        <v>50136.2</v>
      </c>
      <c r="H82" s="17">
        <v>50692.1</v>
      </c>
      <c r="K82" s="15" t="s">
        <v>196</v>
      </c>
      <c r="L82" s="17">
        <f t="shared" si="61"/>
        <v>0.46211333187316989</v>
      </c>
      <c r="M82" s="17">
        <f t="shared" si="62"/>
        <v>0.482718965790503</v>
      </c>
      <c r="N82" s="17">
        <f t="shared" si="63"/>
        <v>0.53480124091363468</v>
      </c>
      <c r="O82" s="17">
        <f t="shared" si="64"/>
        <v>0.53955415549066454</v>
      </c>
    </row>
    <row r="83" spans="1:17">
      <c r="A83" s="9">
        <v>7</v>
      </c>
      <c r="B83" s="10" t="s">
        <v>197</v>
      </c>
      <c r="C83" s="17">
        <v>24764.400000000001</v>
      </c>
      <c r="D83" s="17">
        <v>31484.9</v>
      </c>
      <c r="E83" s="17">
        <v>48227.4</v>
      </c>
      <c r="F83" s="17">
        <v>34454.199999999997</v>
      </c>
      <c r="G83" s="17">
        <v>48473.8</v>
      </c>
      <c r="H83" s="17">
        <v>51493.3</v>
      </c>
      <c r="K83" s="15" t="s">
        <v>198</v>
      </c>
      <c r="L83" s="17">
        <f t="shared" si="61"/>
        <v>1.1220672512207222</v>
      </c>
      <c r="M83" s="17">
        <f t="shared" si="62"/>
        <v>1.0742765988196763</v>
      </c>
      <c r="N83" s="17">
        <f t="shared" si="63"/>
        <v>1.1642571112965283</v>
      </c>
      <c r="O83" s="17">
        <f t="shared" si="64"/>
        <v>0.92054793848153882</v>
      </c>
    </row>
    <row r="84" spans="1:17">
      <c r="A84" s="9">
        <v>8</v>
      </c>
      <c r="B84" s="10" t="s">
        <v>199</v>
      </c>
      <c r="C84" s="17"/>
      <c r="D84" s="17"/>
      <c r="E84" s="17">
        <v>204</v>
      </c>
      <c r="F84" s="17">
        <v>179</v>
      </c>
      <c r="G84" s="17">
        <v>196</v>
      </c>
      <c r="H84" s="17">
        <v>169</v>
      </c>
      <c r="K84" s="15" t="s">
        <v>200</v>
      </c>
      <c r="L84" s="17">
        <f>N71</f>
        <v>0.49607557848840805</v>
      </c>
      <c r="M84" s="17">
        <f>O71</f>
        <v>0.48874112176101592</v>
      </c>
      <c r="N84" s="17">
        <f t="shared" si="63"/>
        <v>0.43199318412750976</v>
      </c>
      <c r="O84" s="17">
        <f t="shared" si="64"/>
        <v>0.52168345902885127</v>
      </c>
    </row>
    <row r="85" spans="1:17">
      <c r="A85" s="9">
        <v>9</v>
      </c>
      <c r="B85" s="10" t="s">
        <v>201</v>
      </c>
      <c r="C85" s="17"/>
      <c r="D85" s="17"/>
      <c r="E85" s="17">
        <v>118</v>
      </c>
      <c r="F85" s="17">
        <v>91</v>
      </c>
      <c r="G85" s="17">
        <v>89</v>
      </c>
      <c r="H85" s="17">
        <v>93</v>
      </c>
      <c r="K85" s="15" t="s">
        <v>202</v>
      </c>
      <c r="L85" s="17">
        <f>L72</f>
        <v>0.47501120716808126</v>
      </c>
      <c r="M85" s="17">
        <f>N72</f>
        <v>1.0980772099458431</v>
      </c>
      <c r="N85" s="17">
        <f t="shared" si="63"/>
        <v>0.61441076136264505</v>
      </c>
      <c r="O85" s="17">
        <f t="shared" si="64"/>
        <v>0.86421712991495658</v>
      </c>
    </row>
    <row r="86" spans="1:17">
      <c r="A86" s="9">
        <v>10</v>
      </c>
      <c r="B86" s="10" t="s">
        <v>203</v>
      </c>
      <c r="C86" s="17">
        <v>42</v>
      </c>
      <c r="D86" s="17">
        <v>94</v>
      </c>
      <c r="E86" s="17">
        <v>180</v>
      </c>
      <c r="F86" s="17">
        <v>134</v>
      </c>
      <c r="G86" s="17">
        <v>111</v>
      </c>
      <c r="H86" s="17">
        <v>142</v>
      </c>
      <c r="K86" s="15" t="s">
        <v>204</v>
      </c>
      <c r="L86" s="17">
        <f>L73</f>
        <v>0.4425275810543548</v>
      </c>
      <c r="M86" s="17">
        <f>N73</f>
        <v>0.45107110106926318</v>
      </c>
      <c r="N86" s="17">
        <f t="shared" si="63"/>
        <v>0.45450222909529681</v>
      </c>
      <c r="O86" s="17">
        <f t="shared" si="64"/>
        <v>0.52140040030862755</v>
      </c>
    </row>
    <row r="87" spans="1:17">
      <c r="A87" s="9">
        <v>11</v>
      </c>
      <c r="B87" s="10" t="s">
        <v>205</v>
      </c>
      <c r="C87" s="17">
        <v>138</v>
      </c>
      <c r="D87" s="17">
        <v>145</v>
      </c>
      <c r="E87" s="17">
        <v>135</v>
      </c>
      <c r="F87" s="17">
        <v>144</v>
      </c>
      <c r="G87" s="17">
        <v>164</v>
      </c>
      <c r="H87" s="17">
        <v>144</v>
      </c>
      <c r="K87" s="15" t="s">
        <v>206</v>
      </c>
      <c r="L87" s="17">
        <f>L74</f>
        <v>0.70582604641137503</v>
      </c>
      <c r="M87" s="17">
        <f>N74</f>
        <v>0.71945285570581885</v>
      </c>
      <c r="N87" s="17">
        <f t="shared" si="63"/>
        <v>0.72492546268678149</v>
      </c>
      <c r="O87" s="17">
        <f t="shared" si="64"/>
        <v>0.73136805955319484</v>
      </c>
    </row>
    <row r="88" spans="1:17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5</v>
      </c>
      <c r="G88" s="17">
        <v>4</v>
      </c>
      <c r="H88" s="17">
        <v>5</v>
      </c>
      <c r="K88" s="15" t="s">
        <v>208</v>
      </c>
      <c r="L88" s="17">
        <f>L75</f>
        <v>0.41648272753633797</v>
      </c>
      <c r="M88" s="17">
        <f>N75</f>
        <v>0.44454402579494018</v>
      </c>
      <c r="N88" s="17">
        <f t="shared" si="63"/>
        <v>0.44792550481697269</v>
      </c>
      <c r="O88" s="17">
        <f t="shared" si="64"/>
        <v>0.45190633264308444</v>
      </c>
    </row>
    <row r="89" spans="1:17">
      <c r="A89" s="9">
        <v>13</v>
      </c>
      <c r="B89" s="10" t="s">
        <v>209</v>
      </c>
      <c r="C89" s="17">
        <v>3</v>
      </c>
      <c r="D89" s="17">
        <v>3</v>
      </c>
      <c r="E89" s="17">
        <v>3</v>
      </c>
      <c r="F89" s="17">
        <v>3</v>
      </c>
      <c r="G89" s="21">
        <v>3</v>
      </c>
      <c r="H89" s="21">
        <v>3</v>
      </c>
    </row>
    <row r="90" spans="1:17">
      <c r="A90" s="9">
        <v>14</v>
      </c>
      <c r="B90" s="10" t="s">
        <v>211</v>
      </c>
      <c r="C90" s="17">
        <v>12</v>
      </c>
      <c r="D90" s="17">
        <v>12</v>
      </c>
      <c r="E90" s="17">
        <v>13</v>
      </c>
      <c r="F90" s="17">
        <v>13</v>
      </c>
      <c r="G90" s="21">
        <v>13</v>
      </c>
      <c r="H90" s="21">
        <v>13</v>
      </c>
    </row>
    <row r="91" spans="1:17">
      <c r="A91" s="9">
        <v>15</v>
      </c>
      <c r="B91" s="10" t="s">
        <v>213</v>
      </c>
      <c r="C91" s="17">
        <v>10989</v>
      </c>
      <c r="D91" s="17">
        <v>10793</v>
      </c>
      <c r="E91" s="17">
        <v>10630</v>
      </c>
      <c r="F91" s="17">
        <v>10589</v>
      </c>
      <c r="G91" s="17">
        <v>10491</v>
      </c>
      <c r="H91" s="17">
        <v>10331</v>
      </c>
    </row>
    <row r="92" spans="1:17" ht="16">
      <c r="A92" s="20"/>
    </row>
    <row r="93" spans="1:17" ht="16">
      <c r="A93" s="20" t="s">
        <v>446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5">C107/C121*1000</f>
        <v>5.0154320987654319</v>
      </c>
      <c r="D95" s="17">
        <f t="shared" si="65"/>
        <v>5.2146008824709185</v>
      </c>
      <c r="E95" s="17">
        <f t="shared" si="65"/>
        <v>5.3652496904663636</v>
      </c>
      <c r="F95" s="17">
        <f t="shared" si="65"/>
        <v>5.4461667364893174</v>
      </c>
      <c r="G95" s="17">
        <f t="shared" si="65"/>
        <v>4.282655246252677</v>
      </c>
      <c r="H95" s="17">
        <f t="shared" si="65"/>
        <v>4.3744531933508313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6">IF(C95/$I95&gt;1,2^((1-$I95/C95)/LN(10/3)),2^(-LOG($I95/C95,10/3)))</f>
        <v>1.0017730057423613</v>
      </c>
      <c r="M95" s="17">
        <f t="shared" si="66"/>
        <v>1.0239758620609503</v>
      </c>
      <c r="N95" s="17">
        <f t="shared" si="66"/>
        <v>1.0399711970079828</v>
      </c>
      <c r="O95" s="17">
        <f t="shared" si="66"/>
        <v>1.0482944170966562</v>
      </c>
      <c r="P95" s="17">
        <f t="shared" si="66"/>
        <v>0.91470086449707055</v>
      </c>
      <c r="Q95" s="17">
        <f t="shared" si="66"/>
        <v>0.92593781120957974</v>
      </c>
    </row>
    <row r="96" spans="1:17">
      <c r="A96" s="9">
        <v>2</v>
      </c>
      <c r="B96" s="15" t="s">
        <v>176</v>
      </c>
      <c r="C96" s="17">
        <f t="shared" ref="C96:H96" si="67">C108/C121*1000</f>
        <v>1.1574074074074074</v>
      </c>
      <c r="D96" s="17">
        <f t="shared" si="67"/>
        <v>1.2033694344163659</v>
      </c>
      <c r="E96" s="17">
        <f t="shared" si="67"/>
        <v>1.2381345439537763</v>
      </c>
      <c r="F96" s="17">
        <f t="shared" si="67"/>
        <v>1.2568077084206117</v>
      </c>
      <c r="G96" s="17">
        <f t="shared" si="67"/>
        <v>1.2847965738758029</v>
      </c>
      <c r="H96" s="17">
        <f t="shared" si="67"/>
        <v>1.3123359580052494</v>
      </c>
      <c r="I96" s="18">
        <f>Показатели!$E$3</f>
        <v>4</v>
      </c>
      <c r="J96" s="9">
        <v>2</v>
      </c>
      <c r="K96" s="15" t="s">
        <v>176</v>
      </c>
      <c r="L96" s="17">
        <f t="shared" si="66"/>
        <v>0.48970454890971232</v>
      </c>
      <c r="M96" s="17">
        <f t="shared" si="66"/>
        <v>0.5008077856305817</v>
      </c>
      <c r="N96" s="17">
        <f t="shared" si="66"/>
        <v>0.50908703030224189</v>
      </c>
      <c r="O96" s="17">
        <f t="shared" si="66"/>
        <v>0.5134932795058843</v>
      </c>
      <c r="P96" s="17">
        <f t="shared" si="66"/>
        <v>0.52004604897407569</v>
      </c>
      <c r="Q96" s="17">
        <f t="shared" si="66"/>
        <v>0.52643472746689157</v>
      </c>
    </row>
    <row r="97" spans="1:17">
      <c r="A97" s="9">
        <v>3</v>
      </c>
      <c r="B97" s="15" t="s">
        <v>177</v>
      </c>
      <c r="C97" s="17">
        <f>C109/C121*1000+0.00001</f>
        <v>2.2762445679012346</v>
      </c>
      <c r="D97" s="17">
        <f>D109/D121*1000+0.00001</f>
        <v>2.567198126754914</v>
      </c>
      <c r="E97" s="17">
        <f>E109/E121*1000+0.00001</f>
        <v>2.6000925423029302</v>
      </c>
      <c r="F97" s="17">
        <f>F109/F121*1000+0.00001</f>
        <v>2.7649869585253457</v>
      </c>
      <c r="G97" s="17">
        <f>G109/G121*1000</f>
        <v>2.5695931477516059</v>
      </c>
      <c r="H97" s="17">
        <f>H109/H121*1000</f>
        <v>3.5870516185476813</v>
      </c>
      <c r="I97" s="18">
        <f>Показатели!$E$4</f>
        <v>2</v>
      </c>
      <c r="J97" s="9">
        <v>3</v>
      </c>
      <c r="K97" s="15" t="s">
        <v>177</v>
      </c>
      <c r="L97" s="17">
        <f t="shared" si="66"/>
        <v>1.0723675333197318</v>
      </c>
      <c r="M97" s="17">
        <f t="shared" si="66"/>
        <v>1.1356431504401576</v>
      </c>
      <c r="N97" s="17">
        <f t="shared" si="66"/>
        <v>1.1421054545207687</v>
      </c>
      <c r="O97" s="17">
        <f t="shared" si="66"/>
        <v>1.1726698948784442</v>
      </c>
      <c r="P97" s="17">
        <f t="shared" si="66"/>
        <v>1.1361180010703391</v>
      </c>
      <c r="Q97" s="17">
        <f t="shared" si="66"/>
        <v>1.2900997095741045</v>
      </c>
    </row>
    <row r="98" spans="1:17">
      <c r="A98" s="9">
        <v>4</v>
      </c>
      <c r="B98" s="15" t="s">
        <v>178</v>
      </c>
      <c r="C98" s="17">
        <f t="shared" ref="C98:H98" si="68">C110/C121*1000</f>
        <v>44.135802469135804</v>
      </c>
      <c r="D98" s="17">
        <f t="shared" si="68"/>
        <v>45.928600080224626</v>
      </c>
      <c r="E98" s="17">
        <f t="shared" si="68"/>
        <v>47.131654973173752</v>
      </c>
      <c r="F98" s="17">
        <f t="shared" si="68"/>
        <v>53.665689149560116</v>
      </c>
      <c r="G98" s="17">
        <f t="shared" si="68"/>
        <v>54.860813704496792</v>
      </c>
      <c r="H98" s="17">
        <f t="shared" si="68"/>
        <v>56.036745406824146</v>
      </c>
      <c r="I98" s="18">
        <f>Показатели!$E$5</f>
        <v>30</v>
      </c>
      <c r="J98" s="9">
        <v>4</v>
      </c>
      <c r="K98" s="15" t="s">
        <v>178</v>
      </c>
      <c r="L98" s="17">
        <f t="shared" si="66"/>
        <v>1.2024851398618517</v>
      </c>
      <c r="M98" s="17">
        <f t="shared" si="66"/>
        <v>1.220994353887181</v>
      </c>
      <c r="N98" s="17">
        <f t="shared" si="66"/>
        <v>1.2327709362318227</v>
      </c>
      <c r="O98" s="17">
        <f t="shared" si="66"/>
        <v>1.2890191771174566</v>
      </c>
      <c r="P98" s="17">
        <f t="shared" si="66"/>
        <v>1.2980883348424554</v>
      </c>
      <c r="Q98" s="17">
        <f t="shared" si="66"/>
        <v>1.3066926563059345</v>
      </c>
    </row>
    <row r="99" spans="1:17">
      <c r="A99" s="9">
        <v>5</v>
      </c>
      <c r="B99" s="15" t="s">
        <v>179</v>
      </c>
      <c r="C99" s="17">
        <f t="shared" ref="C99:H99" si="69">C111/C121*1000</f>
        <v>2.2762345679012346</v>
      </c>
      <c r="D99" s="17">
        <f t="shared" si="69"/>
        <v>2.3666265543521861</v>
      </c>
      <c r="E99" s="17">
        <f t="shared" si="69"/>
        <v>2.5175402393726785</v>
      </c>
      <c r="F99" s="17">
        <f t="shared" si="69"/>
        <v>4.9015500628403847</v>
      </c>
      <c r="G99" s="17">
        <f t="shared" si="69"/>
        <v>5.267665952890793</v>
      </c>
      <c r="H99" s="17">
        <f t="shared" si="69"/>
        <v>5.7742782152230969</v>
      </c>
      <c r="I99" s="18">
        <f>Показатели!$E$6</f>
        <v>8</v>
      </c>
      <c r="J99" s="9">
        <v>5</v>
      </c>
      <c r="K99" s="15" t="s">
        <v>179</v>
      </c>
      <c r="L99" s="17">
        <f t="shared" si="66"/>
        <v>0.48498895142669668</v>
      </c>
      <c r="M99" s="17">
        <f t="shared" si="66"/>
        <v>0.49598526981231494</v>
      </c>
      <c r="N99" s="17">
        <f t="shared" si="66"/>
        <v>0.51395472559146127</v>
      </c>
      <c r="O99" s="17">
        <f t="shared" si="66"/>
        <v>0.75424513341302624</v>
      </c>
      <c r="P99" s="17">
        <f t="shared" si="66"/>
        <v>0.78618307010977928</v>
      </c>
      <c r="Q99" s="17">
        <f t="shared" si="66"/>
        <v>0.82886340746502196</v>
      </c>
    </row>
    <row r="100" spans="1:17">
      <c r="A100" s="9">
        <v>6</v>
      </c>
      <c r="B100" s="15" t="s">
        <v>180</v>
      </c>
      <c r="C100" s="17">
        <f t="shared" ref="C100:H100" si="70">(C112-C113)/C112*100</f>
        <v>0.83279604556200304</v>
      </c>
      <c r="D100" s="17">
        <f t="shared" si="70"/>
        <v>4.7852273479383154</v>
      </c>
      <c r="E100" s="17">
        <f t="shared" si="70"/>
        <v>2.3665627584451938</v>
      </c>
      <c r="F100" s="17">
        <f t="shared" si="70"/>
        <v>1.3126140443816587</v>
      </c>
      <c r="G100" s="17">
        <f t="shared" si="70"/>
        <v>3.2545171840651976</v>
      </c>
      <c r="H100" s="17">
        <f t="shared" si="70"/>
        <v>-6.5238771718937825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1">(ATAN((C100+2.4)/10)+3.1415/2)/3.1415*1.75</f>
        <v>1.0491783797039524</v>
      </c>
      <c r="M100" s="17">
        <f t="shared" si="71"/>
        <v>1.2220751420651896</v>
      </c>
      <c r="N100" s="17">
        <f t="shared" si="71"/>
        <v>1.1227790775118061</v>
      </c>
      <c r="O100" s="17">
        <f t="shared" si="71"/>
        <v>1.0730282372405839</v>
      </c>
      <c r="P100" s="17">
        <f t="shared" si="71"/>
        <v>1.1616785141519941</v>
      </c>
      <c r="Q100" s="17">
        <f t="shared" si="71"/>
        <v>0.65711226010606416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-18.984729673957901</v>
      </c>
      <c r="F101" s="17">
        <f>(F115-F114)/F121*1000</f>
        <v>-10.892333472978635</v>
      </c>
      <c r="G101" s="17">
        <f>(G115-G114)/G121*1000</f>
        <v>-14.132762312633831</v>
      </c>
      <c r="H101" s="17">
        <f>(H115-H114)/H121*1000</f>
        <v>-10.936132983377076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2">(ATAN(E101/10)+3.1415/2)/3.1415*1.75</f>
        <v>0.270041491360828</v>
      </c>
      <c r="O101" s="17">
        <f t="shared" si="72"/>
        <v>0.41370898598702421</v>
      </c>
      <c r="P101" s="17">
        <f t="shared" si="72"/>
        <v>0.34300666447607059</v>
      </c>
      <c r="Q101" s="17">
        <f t="shared" si="72"/>
        <v>0.41259549263552187</v>
      </c>
    </row>
    <row r="102" spans="1:17">
      <c r="A102" s="9">
        <v>8</v>
      </c>
      <c r="B102" s="15" t="s">
        <v>182</v>
      </c>
      <c r="C102" s="17">
        <f t="shared" ref="C102:H102" si="73">(C116-C117)/C121*1000</f>
        <v>-7.3302469135802468</v>
      </c>
      <c r="D102" s="17">
        <f t="shared" si="73"/>
        <v>-11.632571199358203</v>
      </c>
      <c r="E102" s="17">
        <f t="shared" si="73"/>
        <v>4.1271151465125877</v>
      </c>
      <c r="F102" s="17">
        <f t="shared" si="73"/>
        <v>-10.892333472978635</v>
      </c>
      <c r="G102" s="17">
        <f t="shared" si="73"/>
        <v>-6.852248394004282</v>
      </c>
      <c r="H102" s="17">
        <f t="shared" si="73"/>
        <v>-10.936132983377076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0.52263355938171796</v>
      </c>
      <c r="M102" s="17">
        <f>(ATAN(D102/10)+3.1415/2)/3.1415*1.75</f>
        <v>0.39552641826258961</v>
      </c>
      <c r="N102" s="17">
        <f t="shared" si="72"/>
        <v>1.0930418799008672</v>
      </c>
      <c r="O102" s="17">
        <f t="shared" si="72"/>
        <v>0.41370898598702421</v>
      </c>
      <c r="P102" s="17">
        <f t="shared" si="72"/>
        <v>0.54035211075414435</v>
      </c>
      <c r="Q102" s="17">
        <f t="shared" si="72"/>
        <v>0.41259549263552187</v>
      </c>
    </row>
    <row r="103" spans="1:17">
      <c r="A103" s="9">
        <v>9</v>
      </c>
      <c r="B103" s="15" t="s">
        <v>183</v>
      </c>
      <c r="C103" s="17">
        <f t="shared" ref="C103:H103" si="74">C118/C121*1000</f>
        <v>1.5432098765432098</v>
      </c>
      <c r="D103" s="17">
        <f t="shared" si="74"/>
        <v>1.604492579221821</v>
      </c>
      <c r="E103" s="17">
        <f t="shared" si="74"/>
        <v>1.6508460586050351</v>
      </c>
      <c r="F103" s="17">
        <f t="shared" si="74"/>
        <v>1.6757436112274822</v>
      </c>
      <c r="G103" s="17">
        <f t="shared" si="74"/>
        <v>1.2847965738758029</v>
      </c>
      <c r="H103" s="17">
        <f t="shared" si="74"/>
        <v>1.3123359580052494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5">IF(C103/$I103&gt;1,2^((1-$I103/C103)/LN(10/3)),2^(-LOG($I103/C103,10/3)))</f>
        <v>1.0162506952269574</v>
      </c>
      <c r="M103" s="17">
        <f t="shared" si="75"/>
        <v>1.0382052968386852</v>
      </c>
      <c r="N103" s="17">
        <f t="shared" si="75"/>
        <v>1.0540143957237649</v>
      </c>
      <c r="O103" s="17">
        <f t="shared" si="75"/>
        <v>1.0622382971167599</v>
      </c>
      <c r="P103" s="17">
        <f t="shared" si="75"/>
        <v>0.91470086449707055</v>
      </c>
      <c r="Q103" s="17">
        <f t="shared" si="75"/>
        <v>0.92593781120957974</v>
      </c>
    </row>
    <row r="104" spans="1:17">
      <c r="A104" s="9">
        <v>10</v>
      </c>
      <c r="B104" s="15" t="s">
        <v>184</v>
      </c>
      <c r="C104" s="17">
        <f t="shared" ref="C104:H104" si="76">C119/C121*100</f>
        <v>7.716049382716049E-2</v>
      </c>
      <c r="D104" s="17">
        <f t="shared" si="76"/>
        <v>8.0224628961091046E-2</v>
      </c>
      <c r="E104" s="17">
        <f t="shared" si="76"/>
        <v>8.2542302930251762E-2</v>
      </c>
      <c r="F104" s="17">
        <f t="shared" si="76"/>
        <v>8.3787180561374103E-2</v>
      </c>
      <c r="G104" s="17">
        <f t="shared" si="76"/>
        <v>8.5653104925053528E-2</v>
      </c>
      <c r="H104" s="17">
        <f t="shared" si="76"/>
        <v>8.7489063867016631E-2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5"/>
        <v>1.2246465333524155</v>
      </c>
      <c r="M104" s="17">
        <f t="shared" si="75"/>
        <v>1.2422214205775641</v>
      </c>
      <c r="N104" s="17">
        <f t="shared" si="75"/>
        <v>1.2548001116378729</v>
      </c>
      <c r="O104" s="17">
        <f t="shared" si="75"/>
        <v>1.2613186686072568</v>
      </c>
      <c r="P104" s="17">
        <f t="shared" si="75"/>
        <v>1.2707941912178295</v>
      </c>
      <c r="Q104" s="17">
        <f t="shared" si="75"/>
        <v>1.2797881818505294</v>
      </c>
    </row>
    <row r="105" spans="1:17">
      <c r="A105" s="9">
        <v>11</v>
      </c>
      <c r="B105" s="15" t="s">
        <v>185</v>
      </c>
      <c r="C105" s="17">
        <f t="shared" ref="C105:H105" si="77">C120/C121*1000</f>
        <v>4.2438271604938267</v>
      </c>
      <c r="D105" s="17">
        <f t="shared" si="77"/>
        <v>4.8134777376654636</v>
      </c>
      <c r="E105" s="17">
        <f t="shared" si="77"/>
        <v>4.1271151465125877</v>
      </c>
      <c r="F105" s="17">
        <f t="shared" si="77"/>
        <v>4.1893590280687052</v>
      </c>
      <c r="G105" s="17">
        <f t="shared" si="77"/>
        <v>4.282655246252677</v>
      </c>
      <c r="H105" s="17">
        <f t="shared" si="77"/>
        <v>4.3744531933508313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5"/>
        <v>0.90991722056147994</v>
      </c>
      <c r="M105" s="17">
        <f t="shared" si="75"/>
        <v>0.97835016217398973</v>
      </c>
      <c r="N105" s="17">
        <f t="shared" si="75"/>
        <v>0.89542521790204066</v>
      </c>
      <c r="O105" s="17">
        <f t="shared" si="75"/>
        <v>0.9031753007335751</v>
      </c>
      <c r="P105" s="17">
        <f t="shared" si="75"/>
        <v>0.91470086449707055</v>
      </c>
      <c r="Q105" s="17">
        <f t="shared" si="75"/>
        <v>0.92593781120957974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13</v>
      </c>
      <c r="D107" s="17">
        <v>13</v>
      </c>
      <c r="E107" s="17">
        <v>13</v>
      </c>
      <c r="F107" s="17">
        <v>13</v>
      </c>
      <c r="G107" s="17">
        <v>10</v>
      </c>
      <c r="H107" s="17">
        <v>10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3</v>
      </c>
      <c r="D108" s="17">
        <v>3</v>
      </c>
      <c r="E108" s="17">
        <v>3</v>
      </c>
      <c r="F108" s="17">
        <v>3</v>
      </c>
      <c r="G108" s="17">
        <v>3</v>
      </c>
      <c r="H108" s="17">
        <v>3</v>
      </c>
      <c r="K108" s="15" t="s">
        <v>187</v>
      </c>
      <c r="L108" s="17">
        <f t="shared" ref="L108:L113" si="78">L95</f>
        <v>1.0017730057423613</v>
      </c>
      <c r="M108" s="17">
        <f t="shared" ref="M108:M113" si="79">N95</f>
        <v>1.0399711970079828</v>
      </c>
      <c r="N108" s="17">
        <f t="shared" ref="N108:O118" si="80">P95</f>
        <v>0.91470086449707055</v>
      </c>
      <c r="O108" s="17">
        <f t="shared" si="80"/>
        <v>0.92593781120957974</v>
      </c>
    </row>
    <row r="109" spans="1:17">
      <c r="A109" s="9">
        <v>3</v>
      </c>
      <c r="B109" s="10" t="s">
        <v>189</v>
      </c>
      <c r="C109" s="17">
        <v>5.9</v>
      </c>
      <c r="D109" s="17">
        <v>6.4</v>
      </c>
      <c r="E109" s="17">
        <v>6.3</v>
      </c>
      <c r="F109" s="17">
        <v>6.6</v>
      </c>
      <c r="G109" s="17">
        <v>6</v>
      </c>
      <c r="H109" s="17">
        <v>8.1999999999999993</v>
      </c>
      <c r="K109" s="15" t="s">
        <v>190</v>
      </c>
      <c r="L109" s="17">
        <f t="shared" si="78"/>
        <v>0.48970454890971232</v>
      </c>
      <c r="M109" s="17">
        <f t="shared" si="79"/>
        <v>0.50908703030224189</v>
      </c>
      <c r="N109" s="17">
        <f t="shared" si="80"/>
        <v>0.52004604897407569</v>
      </c>
      <c r="O109" s="17">
        <f t="shared" si="80"/>
        <v>0.52643472746689157</v>
      </c>
    </row>
    <row r="110" spans="1:17">
      <c r="A110" s="9">
        <v>4</v>
      </c>
      <c r="B110" s="10" t="s">
        <v>191</v>
      </c>
      <c r="C110" s="17">
        <v>114.4</v>
      </c>
      <c r="D110" s="17">
        <v>114.5</v>
      </c>
      <c r="E110" s="17">
        <v>114.2</v>
      </c>
      <c r="F110" s="17">
        <v>128.1</v>
      </c>
      <c r="G110" s="17">
        <v>128.1</v>
      </c>
      <c r="H110" s="17">
        <v>128.1</v>
      </c>
      <c r="K110" s="15" t="s">
        <v>192</v>
      </c>
      <c r="L110" s="17">
        <f t="shared" si="78"/>
        <v>1.0723675333197318</v>
      </c>
      <c r="M110" s="17">
        <f t="shared" si="79"/>
        <v>1.1421054545207687</v>
      </c>
      <c r="N110" s="17">
        <f t="shared" si="80"/>
        <v>1.1361180010703391</v>
      </c>
      <c r="O110" s="17">
        <f t="shared" si="80"/>
        <v>1.2900997095741045</v>
      </c>
    </row>
    <row r="111" spans="1:17">
      <c r="A111" s="9">
        <v>5</v>
      </c>
      <c r="B111" s="10" t="s">
        <v>193</v>
      </c>
      <c r="C111" s="17">
        <v>5.9</v>
      </c>
      <c r="D111" s="17">
        <v>5.9</v>
      </c>
      <c r="E111" s="17">
        <v>6.1</v>
      </c>
      <c r="F111" s="17">
        <v>11.7</v>
      </c>
      <c r="G111" s="17">
        <v>12.3</v>
      </c>
      <c r="H111" s="17">
        <v>13.2</v>
      </c>
      <c r="K111" s="15" t="s">
        <v>194</v>
      </c>
      <c r="L111" s="17">
        <f t="shared" si="78"/>
        <v>1.2024851398618517</v>
      </c>
      <c r="M111" s="17">
        <f t="shared" si="79"/>
        <v>1.2327709362318227</v>
      </c>
      <c r="N111" s="17">
        <f t="shared" si="80"/>
        <v>1.2980883348424554</v>
      </c>
      <c r="O111" s="17">
        <f t="shared" si="80"/>
        <v>1.3066926563059345</v>
      </c>
    </row>
    <row r="112" spans="1:17">
      <c r="A112" s="9">
        <v>6</v>
      </c>
      <c r="B112" s="10" t="s">
        <v>195</v>
      </c>
      <c r="C112" s="17">
        <v>18612</v>
      </c>
      <c r="D112" s="17">
        <v>15109</v>
      </c>
      <c r="E112" s="17">
        <v>15719</v>
      </c>
      <c r="F112" s="17">
        <v>16989</v>
      </c>
      <c r="G112" s="17">
        <v>18651</v>
      </c>
      <c r="H112" s="17">
        <v>18302</v>
      </c>
      <c r="K112" s="15" t="s">
        <v>196</v>
      </c>
      <c r="L112" s="17">
        <f t="shared" si="78"/>
        <v>0.48498895142669668</v>
      </c>
      <c r="M112" s="17">
        <f t="shared" si="79"/>
        <v>0.51395472559146127</v>
      </c>
      <c r="N112" s="17">
        <f t="shared" si="80"/>
        <v>0.78618307010977928</v>
      </c>
      <c r="O112" s="17">
        <f t="shared" si="80"/>
        <v>0.82886340746502196</v>
      </c>
    </row>
    <row r="113" spans="1:17">
      <c r="A113" s="9">
        <v>7</v>
      </c>
      <c r="B113" s="10" t="s">
        <v>197</v>
      </c>
      <c r="C113" s="17">
        <v>18457</v>
      </c>
      <c r="D113" s="17">
        <v>14386</v>
      </c>
      <c r="E113" s="17">
        <v>15347</v>
      </c>
      <c r="F113" s="17">
        <v>16766</v>
      </c>
      <c r="G113" s="17">
        <v>18044</v>
      </c>
      <c r="H113" s="17">
        <v>19496</v>
      </c>
      <c r="K113" s="15" t="s">
        <v>198</v>
      </c>
      <c r="L113" s="17">
        <f t="shared" si="78"/>
        <v>1.0491783797039524</v>
      </c>
      <c r="M113" s="17">
        <f t="shared" si="79"/>
        <v>1.1227790775118061</v>
      </c>
      <c r="N113" s="17">
        <f t="shared" si="80"/>
        <v>1.1616785141519941</v>
      </c>
      <c r="O113" s="17">
        <f t="shared" si="80"/>
        <v>0.65711226010606416</v>
      </c>
    </row>
    <row r="114" spans="1:17">
      <c r="A114" s="9">
        <v>8</v>
      </c>
      <c r="B114" s="10" t="s">
        <v>199</v>
      </c>
      <c r="C114" s="17"/>
      <c r="D114" s="17"/>
      <c r="E114" s="17">
        <v>63</v>
      </c>
      <c r="F114" s="17">
        <v>50</v>
      </c>
      <c r="G114" s="17">
        <v>49</v>
      </c>
      <c r="H114" s="17">
        <v>37</v>
      </c>
      <c r="K114" s="15" t="s">
        <v>200</v>
      </c>
      <c r="L114" s="17">
        <f>N101</f>
        <v>0.270041491360828</v>
      </c>
      <c r="M114" s="17">
        <f>O101</f>
        <v>0.41370898598702421</v>
      </c>
      <c r="N114" s="17">
        <f t="shared" si="80"/>
        <v>0.34300666447607059</v>
      </c>
      <c r="O114" s="17">
        <f t="shared" si="80"/>
        <v>0.41259549263552187</v>
      </c>
    </row>
    <row r="115" spans="1:17">
      <c r="A115" s="9">
        <v>9</v>
      </c>
      <c r="B115" s="10" t="s">
        <v>201</v>
      </c>
      <c r="C115" s="17"/>
      <c r="D115" s="17"/>
      <c r="E115" s="17">
        <v>17</v>
      </c>
      <c r="F115" s="17">
        <v>24</v>
      </c>
      <c r="G115" s="17">
        <v>16</v>
      </c>
      <c r="H115" s="17">
        <v>12</v>
      </c>
      <c r="K115" s="15" t="s">
        <v>202</v>
      </c>
      <c r="L115" s="17">
        <f>L102</f>
        <v>0.52263355938171796</v>
      </c>
      <c r="M115" s="17">
        <f>N102</f>
        <v>1.0930418799008672</v>
      </c>
      <c r="N115" s="17">
        <f t="shared" si="80"/>
        <v>0.54035211075414435</v>
      </c>
      <c r="O115" s="17">
        <f t="shared" si="80"/>
        <v>0.41259549263552187</v>
      </c>
    </row>
    <row r="116" spans="1:17">
      <c r="A116" s="9">
        <v>10</v>
      </c>
      <c r="B116" s="10" t="s">
        <v>203</v>
      </c>
      <c r="C116" s="17">
        <v>3</v>
      </c>
      <c r="D116" s="17">
        <v>32</v>
      </c>
      <c r="E116" s="17">
        <v>84</v>
      </c>
      <c r="F116" s="17">
        <v>54</v>
      </c>
      <c r="G116" s="17">
        <v>44</v>
      </c>
      <c r="H116" s="17">
        <v>47</v>
      </c>
      <c r="K116" s="15" t="s">
        <v>204</v>
      </c>
      <c r="L116" s="17">
        <f>L103</f>
        <v>1.0162506952269574</v>
      </c>
      <c r="M116" s="17">
        <f>N103</f>
        <v>1.0540143957237649</v>
      </c>
      <c r="N116" s="17">
        <f t="shared" si="80"/>
        <v>0.91470086449707055</v>
      </c>
      <c r="O116" s="17">
        <f t="shared" si="80"/>
        <v>0.92593781120957974</v>
      </c>
    </row>
    <row r="117" spans="1:17">
      <c r="A117" s="9">
        <v>11</v>
      </c>
      <c r="B117" s="10" t="s">
        <v>205</v>
      </c>
      <c r="C117" s="17">
        <v>22</v>
      </c>
      <c r="D117" s="17">
        <v>61</v>
      </c>
      <c r="E117" s="17">
        <v>74</v>
      </c>
      <c r="F117" s="17">
        <v>80</v>
      </c>
      <c r="G117" s="17">
        <v>60</v>
      </c>
      <c r="H117" s="17">
        <v>72</v>
      </c>
      <c r="K117" s="15" t="s">
        <v>206</v>
      </c>
      <c r="L117" s="17">
        <f>L104</f>
        <v>1.2246465333524155</v>
      </c>
      <c r="M117" s="17">
        <f>N104</f>
        <v>1.2548001116378729</v>
      </c>
      <c r="N117" s="17">
        <f t="shared" si="80"/>
        <v>1.2707941912178295</v>
      </c>
      <c r="O117" s="17">
        <f t="shared" si="80"/>
        <v>1.2797881818505294</v>
      </c>
    </row>
    <row r="118" spans="1:17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3</v>
      </c>
      <c r="H118" s="17">
        <v>3</v>
      </c>
      <c r="K118" s="15" t="s">
        <v>208</v>
      </c>
      <c r="L118" s="17">
        <f>L105</f>
        <v>0.90991722056147994</v>
      </c>
      <c r="M118" s="17">
        <f>N105</f>
        <v>0.89542521790204066</v>
      </c>
      <c r="N118" s="17">
        <f t="shared" si="80"/>
        <v>0.91470086449707055</v>
      </c>
      <c r="O118" s="17">
        <f t="shared" si="80"/>
        <v>0.92593781120957974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</row>
    <row r="120" spans="1:17">
      <c r="A120" s="9">
        <v>14</v>
      </c>
      <c r="B120" s="10" t="s">
        <v>211</v>
      </c>
      <c r="C120" s="17">
        <v>11</v>
      </c>
      <c r="D120" s="17">
        <v>12</v>
      </c>
      <c r="E120" s="17">
        <v>10</v>
      </c>
      <c r="F120" s="17">
        <v>10</v>
      </c>
      <c r="G120" s="21">
        <v>10</v>
      </c>
      <c r="H120" s="21">
        <v>10</v>
      </c>
    </row>
    <row r="121" spans="1:17">
      <c r="A121" s="9">
        <v>15</v>
      </c>
      <c r="B121" s="10" t="s">
        <v>213</v>
      </c>
      <c r="C121" s="17">
        <v>2592</v>
      </c>
      <c r="D121" s="17">
        <v>2493</v>
      </c>
      <c r="E121" s="17">
        <v>2423</v>
      </c>
      <c r="F121" s="17">
        <v>2387</v>
      </c>
      <c r="G121" s="17">
        <v>2335</v>
      </c>
      <c r="H121" s="17">
        <v>2286</v>
      </c>
    </row>
    <row r="122" spans="1:17" ht="16">
      <c r="A122" s="20"/>
    </row>
    <row r="123" spans="1:17" ht="16">
      <c r="A123" s="20" t="s">
        <v>447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1">C137/C151*1000</f>
        <v>6.2288274505518517</v>
      </c>
      <c r="D125" s="17">
        <f t="shared" si="81"/>
        <v>6.2969509500662832</v>
      </c>
      <c r="E125" s="17">
        <f t="shared" si="81"/>
        <v>6.3994610980127984</v>
      </c>
      <c r="F125" s="17">
        <f t="shared" si="81"/>
        <v>6.6954153427144805</v>
      </c>
      <c r="G125" s="17">
        <f t="shared" si="81"/>
        <v>6.7637280752034847</v>
      </c>
      <c r="H125" s="17">
        <f t="shared" si="81"/>
        <v>6.8684516880093129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2">IF(C125/$I125&gt;1,2^((1-$I125/C125)/LN(10/3)),2^(-LOG($I125/C125,10/3)))</f>
        <v>1.1202790244388396</v>
      </c>
      <c r="M125" s="17">
        <f t="shared" si="82"/>
        <v>1.1258940461920897</v>
      </c>
      <c r="N125" s="17">
        <f t="shared" si="82"/>
        <v>1.1341689038978737</v>
      </c>
      <c r="O125" s="17">
        <f t="shared" si="82"/>
        <v>1.1569452927321939</v>
      </c>
      <c r="P125" s="17">
        <f t="shared" si="82"/>
        <v>1.1619799841789733</v>
      </c>
      <c r="Q125" s="17">
        <f t="shared" si="82"/>
        <v>1.1695446003580332</v>
      </c>
    </row>
    <row r="126" spans="1:17">
      <c r="A126" s="9">
        <v>2</v>
      </c>
      <c r="B126" s="15" t="s">
        <v>176</v>
      </c>
      <c r="C126" s="17">
        <f t="shared" ref="C126:H126" si="83">C138/C151*1000</f>
        <v>1.4206097694241067</v>
      </c>
      <c r="D126" s="17">
        <f t="shared" si="83"/>
        <v>1.4361467079098542</v>
      </c>
      <c r="E126" s="17">
        <f t="shared" si="83"/>
        <v>1.3472549680026944</v>
      </c>
      <c r="F126" s="17">
        <f t="shared" si="83"/>
        <v>1.3617793917385383</v>
      </c>
      <c r="G126" s="17">
        <f t="shared" si="83"/>
        <v>1.3756735068210477</v>
      </c>
      <c r="H126" s="17">
        <f t="shared" si="83"/>
        <v>1.3969732246798603</v>
      </c>
      <c r="I126" s="18">
        <f>Показатели!$E$3</f>
        <v>4</v>
      </c>
      <c r="J126" s="9">
        <v>2</v>
      </c>
      <c r="K126" s="15" t="s">
        <v>176</v>
      </c>
      <c r="L126" s="17">
        <f t="shared" si="82"/>
        <v>0.55101867914900904</v>
      </c>
      <c r="M126" s="17">
        <f t="shared" si="82"/>
        <v>0.5544801618365881</v>
      </c>
      <c r="N126" s="17">
        <f t="shared" si="82"/>
        <v>0.53445413787222751</v>
      </c>
      <c r="O126" s="17">
        <f t="shared" si="82"/>
        <v>0.53776376461735764</v>
      </c>
      <c r="P126" s="17">
        <f t="shared" si="82"/>
        <v>0.54091577729595186</v>
      </c>
      <c r="Q126" s="17">
        <f t="shared" si="82"/>
        <v>0.54572171895693933</v>
      </c>
    </row>
    <row r="127" spans="1:17">
      <c r="A127" s="9">
        <v>3</v>
      </c>
      <c r="B127" s="15" t="s">
        <v>177</v>
      </c>
      <c r="C127" s="17">
        <f>C139/C151*1000+0.00001</f>
        <v>1.387836467052781</v>
      </c>
      <c r="D127" s="17">
        <f>D139/D151*1000+0.00001</f>
        <v>1.7233860494918249</v>
      </c>
      <c r="E127" s="17">
        <f>E139/E151*1000+0.00001</f>
        <v>1.6840787100033681</v>
      </c>
      <c r="F127" s="17">
        <f>F139/F151*1000+0.00001</f>
        <v>3.1774952473899227</v>
      </c>
      <c r="G127" s="17">
        <f>G139/G151*1000</f>
        <v>1.6049524246245557</v>
      </c>
      <c r="H127" s="17">
        <f>H139/H151*1000</f>
        <v>2.5844004656577417</v>
      </c>
      <c r="I127" s="18">
        <f>Показатели!$E$4</f>
        <v>2</v>
      </c>
      <c r="J127" s="9">
        <v>3</v>
      </c>
      <c r="K127" s="15" t="s">
        <v>177</v>
      </c>
      <c r="L127" s="17">
        <f t="shared" si="82"/>
        <v>0.81028639470402231</v>
      </c>
      <c r="M127" s="17">
        <f t="shared" si="82"/>
        <v>0.91787048077024413</v>
      </c>
      <c r="N127" s="17">
        <f t="shared" si="82"/>
        <v>0.90575890855926244</v>
      </c>
      <c r="O127" s="17">
        <f t="shared" si="82"/>
        <v>1.2378119680644168</v>
      </c>
      <c r="P127" s="17">
        <f t="shared" si="82"/>
        <v>0.88100831711112382</v>
      </c>
      <c r="Q127" s="17">
        <f t="shared" si="82"/>
        <v>1.1390386009635394</v>
      </c>
    </row>
    <row r="128" spans="1:17">
      <c r="A128" s="9">
        <v>4</v>
      </c>
      <c r="B128" s="15" t="s">
        <v>178</v>
      </c>
      <c r="C128" s="17">
        <f t="shared" ref="C128:H128" si="84">C140/C151*1000</f>
        <v>21.123374494590756</v>
      </c>
      <c r="D128" s="17">
        <f t="shared" si="84"/>
        <v>21.354396818382678</v>
      </c>
      <c r="E128" s="17">
        <f t="shared" si="84"/>
        <v>21.702032109576738</v>
      </c>
      <c r="F128" s="17">
        <f t="shared" si="84"/>
        <v>24.228325011348161</v>
      </c>
      <c r="G128" s="17">
        <f t="shared" si="84"/>
        <v>24.544308150865525</v>
      </c>
      <c r="H128" s="17">
        <f t="shared" si="84"/>
        <v>24.9708963911525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2"/>
        <v>0.8171183980627641</v>
      </c>
      <c r="M128" s="17">
        <f t="shared" si="82"/>
        <v>0.8222515111415527</v>
      </c>
      <c r="N128" s="17">
        <f t="shared" si="82"/>
        <v>0.82993147347799712</v>
      </c>
      <c r="O128" s="17">
        <f t="shared" si="82"/>
        <v>0.8842493014567202</v>
      </c>
      <c r="P128" s="17">
        <f t="shared" si="82"/>
        <v>0.89087037162096683</v>
      </c>
      <c r="Q128" s="17">
        <f t="shared" si="82"/>
        <v>0.89975195227493232</v>
      </c>
    </row>
    <row r="129" spans="1:17">
      <c r="A129" s="9">
        <v>5</v>
      </c>
      <c r="B129" s="15" t="s">
        <v>179</v>
      </c>
      <c r="C129" s="17">
        <f t="shared" ref="C129:H129" si="85">C141/C151*1000</f>
        <v>1.1911266528248279</v>
      </c>
      <c r="D129" s="17">
        <f t="shared" si="85"/>
        <v>1.20415377817057</v>
      </c>
      <c r="E129" s="17">
        <f t="shared" si="85"/>
        <v>1.3102054563826204</v>
      </c>
      <c r="F129" s="17">
        <f t="shared" si="85"/>
        <v>1.3617793917385383</v>
      </c>
      <c r="G129" s="17">
        <f t="shared" si="85"/>
        <v>1.7310558294164851</v>
      </c>
      <c r="H129" s="17">
        <f t="shared" si="85"/>
        <v>1.8044237485448196</v>
      </c>
      <c r="I129" s="18">
        <f>Показатели!$E$6</f>
        <v>8</v>
      </c>
      <c r="J129" s="9">
        <v>5</v>
      </c>
      <c r="K129" s="15" t="s">
        <v>179</v>
      </c>
      <c r="L129" s="17">
        <f t="shared" si="82"/>
        <v>0.33404603137635724</v>
      </c>
      <c r="M129" s="17">
        <f t="shared" si="82"/>
        <v>0.33614449844874311</v>
      </c>
      <c r="N129" s="17">
        <f t="shared" si="82"/>
        <v>0.3528826550506215</v>
      </c>
      <c r="O129" s="17">
        <f t="shared" si="82"/>
        <v>0.36081414680191787</v>
      </c>
      <c r="P129" s="17">
        <f t="shared" si="82"/>
        <v>0.41426259056677445</v>
      </c>
      <c r="Q129" s="17">
        <f t="shared" si="82"/>
        <v>0.42428182197045372</v>
      </c>
    </row>
    <row r="130" spans="1:17">
      <c r="A130" s="9">
        <v>6</v>
      </c>
      <c r="B130" s="15" t="s">
        <v>180</v>
      </c>
      <c r="C130" s="17">
        <f t="shared" ref="C130:H130" si="86">(C142-C143)/C142*100</f>
        <v>-12.369537369537383</v>
      </c>
      <c r="D130" s="17">
        <f t="shared" si="86"/>
        <v>5.0491934275583077</v>
      </c>
      <c r="E130" s="17">
        <f t="shared" si="86"/>
        <v>1.7657668736805354</v>
      </c>
      <c r="F130" s="17">
        <f t="shared" si="86"/>
        <v>30.769636627726538</v>
      </c>
      <c r="G130" s="17">
        <f t="shared" si="86"/>
        <v>-9.1100751950151118</v>
      </c>
      <c r="H130" s="17">
        <f t="shared" si="86"/>
        <v>-17.064825075468875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87">(ATAN((C130+2.4)/10)+3.1415/2)/3.1415*1.75</f>
        <v>0.43833686398831184</v>
      </c>
      <c r="M130" s="17">
        <f t="shared" si="87"/>
        <v>1.2316521449756466</v>
      </c>
      <c r="N130" s="17">
        <f t="shared" si="87"/>
        <v>1.0948791293565188</v>
      </c>
      <c r="O130" s="17">
        <f t="shared" si="87"/>
        <v>1.5869109137775335</v>
      </c>
      <c r="P130" s="17">
        <f t="shared" si="87"/>
        <v>0.54577729262094854</v>
      </c>
      <c r="Q130" s="17">
        <f t="shared" si="87"/>
        <v>0.33336122075759145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-5.6135623666778933</v>
      </c>
      <c r="F131" s="17">
        <f>(F145-F144)/F151*1000</f>
        <v>-5.22015433499773</v>
      </c>
      <c r="G131" s="17">
        <f>(G145-G144)/G151*1000</f>
        <v>-9.2857961710420742</v>
      </c>
      <c r="H131" s="17">
        <f>(H145-H144)/H151*1000</f>
        <v>-9.080325960419092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88">(ATAN(E131/10)+3.1415/2)/3.1415*1.75</f>
        <v>0.59005321663131294</v>
      </c>
      <c r="O131" s="17">
        <f t="shared" si="88"/>
        <v>0.60699657235523374</v>
      </c>
      <c r="P131" s="17">
        <f t="shared" si="88"/>
        <v>0.45810702590733204</v>
      </c>
      <c r="Q131" s="17">
        <f t="shared" si="88"/>
        <v>0.46431663098638509</v>
      </c>
    </row>
    <row r="132" spans="1:17">
      <c r="A132" s="9">
        <v>8</v>
      </c>
      <c r="B132" s="15" t="s">
        <v>182</v>
      </c>
      <c r="C132" s="17">
        <f t="shared" ref="C132:H132" si="89">(C146-C147)/C151*1000</f>
        <v>-0.3278330237132554</v>
      </c>
      <c r="D132" s="17">
        <f t="shared" si="89"/>
        <v>-8.9482987185152467</v>
      </c>
      <c r="E132" s="17">
        <f t="shared" si="89"/>
        <v>-5.052206130010104</v>
      </c>
      <c r="F132" s="17">
        <f t="shared" si="89"/>
        <v>-4.8797094870630957</v>
      </c>
      <c r="G132" s="17">
        <f t="shared" si="89"/>
        <v>-5.9612518628912072</v>
      </c>
      <c r="H132" s="17">
        <f t="shared" si="89"/>
        <v>-2.6775320139697323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0.85674431341435364</v>
      </c>
      <c r="M132" s="17">
        <f>(ATAN(D132/10)+3.1415/2)/3.1415*1.75</f>
        <v>0.46837424308674652</v>
      </c>
      <c r="N132" s="17">
        <f t="shared" si="88"/>
        <v>0.61439936309411769</v>
      </c>
      <c r="O132" s="17">
        <f t="shared" si="88"/>
        <v>0.62210751276660048</v>
      </c>
      <c r="P132" s="17">
        <f t="shared" si="88"/>
        <v>0.57554444453020925</v>
      </c>
      <c r="Q132" s="17">
        <f t="shared" si="88"/>
        <v>0.72926423547539598</v>
      </c>
    </row>
    <row r="133" spans="1:17">
      <c r="A133" s="9">
        <v>9</v>
      </c>
      <c r="B133" s="15" t="s">
        <v>183</v>
      </c>
      <c r="C133" s="17">
        <f t="shared" ref="C133:H133" si="90">C148/C151*1000</f>
        <v>0.54638837285542563</v>
      </c>
      <c r="D133" s="17">
        <f t="shared" si="90"/>
        <v>0.55236411842686706</v>
      </c>
      <c r="E133" s="17">
        <f t="shared" si="90"/>
        <v>0.56135623666778933</v>
      </c>
      <c r="F133" s="17">
        <f t="shared" si="90"/>
        <v>0.56740807989105768</v>
      </c>
      <c r="G133" s="17">
        <f t="shared" si="90"/>
        <v>0.57319729450876988</v>
      </c>
      <c r="H133" s="17">
        <f t="shared" si="90"/>
        <v>0.58207217694994173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1">IF(C133/$I133&gt;1,2^((1-$I133/C133)/LN(10/3)),2^(-LOG($I133/C133,10/3)))</f>
        <v>0.55910908232096079</v>
      </c>
      <c r="M133" s="17">
        <f t="shared" si="91"/>
        <v>0.56262138867672939</v>
      </c>
      <c r="N133" s="17">
        <f t="shared" si="91"/>
        <v>0.56787636360370319</v>
      </c>
      <c r="O133" s="17">
        <f t="shared" si="91"/>
        <v>0.57139295870088502</v>
      </c>
      <c r="P133" s="17">
        <f t="shared" si="91"/>
        <v>0.57474208329570819</v>
      </c>
      <c r="Q133" s="17">
        <f t="shared" si="91"/>
        <v>0.5798485657433855</v>
      </c>
    </row>
    <row r="134" spans="1:17">
      <c r="A134" s="9">
        <v>10</v>
      </c>
      <c r="B134" s="15" t="s">
        <v>184</v>
      </c>
      <c r="C134" s="17">
        <f t="shared" ref="C134:H134" si="92">C149/C151*100</f>
        <v>2.1855534914217024E-2</v>
      </c>
      <c r="D134" s="17">
        <f t="shared" si="92"/>
        <v>2.209456473707468E-2</v>
      </c>
      <c r="E134" s="17">
        <f t="shared" si="92"/>
        <v>2.2454249466711575E-2</v>
      </c>
      <c r="F134" s="17">
        <f t="shared" si="92"/>
        <v>2.2696323195642305E-2</v>
      </c>
      <c r="G134" s="17">
        <f t="shared" si="92"/>
        <v>2.2927891780350797E-2</v>
      </c>
      <c r="H134" s="17">
        <f t="shared" si="92"/>
        <v>2.3282887077997673E-2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1"/>
        <v>0.62098699952365788</v>
      </c>
      <c r="M134" s="17">
        <f t="shared" si="91"/>
        <v>0.62488802108500041</v>
      </c>
      <c r="N134" s="17">
        <f t="shared" si="91"/>
        <v>0.63072457644719782</v>
      </c>
      <c r="O134" s="17">
        <f t="shared" si="91"/>
        <v>0.63463036139505324</v>
      </c>
      <c r="P134" s="17">
        <f t="shared" si="91"/>
        <v>0.63835014148615232</v>
      </c>
      <c r="Q134" s="17">
        <f t="shared" si="91"/>
        <v>0.64402177035710495</v>
      </c>
    </row>
    <row r="135" spans="1:17">
      <c r="A135" s="9">
        <v>11</v>
      </c>
      <c r="B135" s="15" t="s">
        <v>185</v>
      </c>
      <c r="C135" s="17">
        <f t="shared" ref="C135:H135" si="93">C150/C151*1000</f>
        <v>0.43711069828434052</v>
      </c>
      <c r="D135" s="17">
        <f t="shared" si="93"/>
        <v>0.44189129474149363</v>
      </c>
      <c r="E135" s="17">
        <f t="shared" si="93"/>
        <v>0.56135623666778933</v>
      </c>
      <c r="F135" s="17">
        <f t="shared" si="93"/>
        <v>0.11348161597821153</v>
      </c>
      <c r="G135" s="17">
        <f t="shared" si="93"/>
        <v>0.11463945890175398</v>
      </c>
      <c r="H135" s="17">
        <f t="shared" si="93"/>
        <v>0.11641443538998836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1"/>
        <v>0.24585205577277686</v>
      </c>
      <c r="M135" s="17">
        <f t="shared" si="91"/>
        <v>0.24739649095613125</v>
      </c>
      <c r="N135" s="17">
        <f t="shared" si="91"/>
        <v>0.2839381818018516</v>
      </c>
      <c r="O135" s="17">
        <f t="shared" si="91"/>
        <v>0.11310875562488339</v>
      </c>
      <c r="P135" s="17">
        <f t="shared" si="91"/>
        <v>0.11377172374443179</v>
      </c>
      <c r="Q135" s="17">
        <f t="shared" si="91"/>
        <v>0.11478256552412451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57</v>
      </c>
      <c r="D137" s="17">
        <v>57</v>
      </c>
      <c r="E137" s="17">
        <v>57</v>
      </c>
      <c r="F137" s="17">
        <v>59</v>
      </c>
      <c r="G137" s="17">
        <v>59</v>
      </c>
      <c r="H137" s="17">
        <v>59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13</v>
      </c>
      <c r="D138" s="17">
        <v>13</v>
      </c>
      <c r="E138" s="17">
        <v>12</v>
      </c>
      <c r="F138" s="17">
        <v>12</v>
      </c>
      <c r="G138" s="17">
        <v>12</v>
      </c>
      <c r="H138" s="17">
        <v>12</v>
      </c>
      <c r="K138" s="15" t="s">
        <v>187</v>
      </c>
      <c r="L138" s="17">
        <f t="shared" ref="L138:L143" si="94">L125</f>
        <v>1.1202790244388396</v>
      </c>
      <c r="M138" s="17">
        <f t="shared" ref="M138:M143" si="95">N125</f>
        <v>1.1341689038978737</v>
      </c>
      <c r="N138" s="17">
        <f t="shared" ref="N138:N148" si="96">P125</f>
        <v>1.1619799841789733</v>
      </c>
      <c r="O138" s="17">
        <f>Q125</f>
        <v>1.1695446003580332</v>
      </c>
    </row>
    <row r="139" spans="1:17">
      <c r="A139" s="9">
        <v>3</v>
      </c>
      <c r="B139" s="10" t="s">
        <v>189</v>
      </c>
      <c r="C139" s="17">
        <v>12.7</v>
      </c>
      <c r="D139" s="17">
        <v>15.6</v>
      </c>
      <c r="E139" s="17">
        <v>15</v>
      </c>
      <c r="F139" s="17">
        <v>28</v>
      </c>
      <c r="G139" s="17">
        <v>14</v>
      </c>
      <c r="H139" s="17">
        <v>22.2</v>
      </c>
      <c r="K139" s="15" t="s">
        <v>190</v>
      </c>
      <c r="L139" s="17">
        <f t="shared" si="94"/>
        <v>0.55101867914900904</v>
      </c>
      <c r="M139" s="17">
        <f t="shared" si="95"/>
        <v>0.53445413787222751</v>
      </c>
      <c r="N139" s="17">
        <f t="shared" si="96"/>
        <v>0.54091577729595186</v>
      </c>
      <c r="O139" s="17">
        <f t="shared" ref="O139:O147" si="97">Q126</f>
        <v>0.54572171895693933</v>
      </c>
    </row>
    <row r="140" spans="1:17">
      <c r="A140" s="9">
        <v>4</v>
      </c>
      <c r="B140" s="10" t="s">
        <v>191</v>
      </c>
      <c r="C140" s="17">
        <v>193.3</v>
      </c>
      <c r="D140" s="17">
        <v>193.3</v>
      </c>
      <c r="E140" s="17">
        <v>193.3</v>
      </c>
      <c r="F140" s="17">
        <v>213.5</v>
      </c>
      <c r="G140" s="17">
        <v>214.1</v>
      </c>
      <c r="H140" s="17">
        <v>214.5</v>
      </c>
      <c r="K140" s="15" t="s">
        <v>192</v>
      </c>
      <c r="L140" s="17">
        <f t="shared" si="94"/>
        <v>0.81028639470402231</v>
      </c>
      <c r="M140" s="17">
        <f t="shared" si="95"/>
        <v>0.90575890855926244</v>
      </c>
      <c r="N140" s="17">
        <f t="shared" si="96"/>
        <v>0.88100831711112382</v>
      </c>
      <c r="O140" s="17">
        <f t="shared" si="97"/>
        <v>1.1390386009635394</v>
      </c>
    </row>
    <row r="141" spans="1:17">
      <c r="A141" s="9">
        <v>5</v>
      </c>
      <c r="B141" s="10" t="s">
        <v>193</v>
      </c>
      <c r="C141" s="17">
        <v>10.9</v>
      </c>
      <c r="D141" s="17">
        <v>10.9</v>
      </c>
      <c r="E141" s="17">
        <v>11.67</v>
      </c>
      <c r="F141" s="17">
        <v>12</v>
      </c>
      <c r="G141" s="17">
        <v>15.1</v>
      </c>
      <c r="H141" s="17">
        <v>15.5</v>
      </c>
      <c r="K141" s="15" t="s">
        <v>194</v>
      </c>
      <c r="L141" s="17">
        <f t="shared" si="94"/>
        <v>0.8171183980627641</v>
      </c>
      <c r="M141" s="17">
        <f t="shared" si="95"/>
        <v>0.82993147347799712</v>
      </c>
      <c r="N141" s="17">
        <f t="shared" si="96"/>
        <v>0.89087037162096683</v>
      </c>
      <c r="O141" s="17">
        <f t="shared" si="97"/>
        <v>0.89975195227493232</v>
      </c>
    </row>
    <row r="142" spans="1:17">
      <c r="A142" s="9">
        <v>6</v>
      </c>
      <c r="B142" s="10" t="s">
        <v>195</v>
      </c>
      <c r="C142" s="17">
        <v>19047.599999999999</v>
      </c>
      <c r="D142" s="17">
        <v>20023</v>
      </c>
      <c r="E142" s="17">
        <v>19515.599999999999</v>
      </c>
      <c r="F142" s="17">
        <v>32220.400000000001</v>
      </c>
      <c r="G142" s="17">
        <v>46957.9</v>
      </c>
      <c r="H142" s="17">
        <v>28786.7</v>
      </c>
      <c r="K142" s="15" t="s">
        <v>196</v>
      </c>
      <c r="L142" s="17">
        <f t="shared" si="94"/>
        <v>0.33404603137635724</v>
      </c>
      <c r="M142" s="17">
        <f t="shared" si="95"/>
        <v>0.3528826550506215</v>
      </c>
      <c r="N142" s="17">
        <f t="shared" si="96"/>
        <v>0.41426259056677445</v>
      </c>
      <c r="O142" s="17">
        <f t="shared" si="97"/>
        <v>0.42428182197045372</v>
      </c>
    </row>
    <row r="143" spans="1:17">
      <c r="A143" s="9">
        <v>7</v>
      </c>
      <c r="B143" s="10" t="s">
        <v>197</v>
      </c>
      <c r="C143" s="17">
        <v>21403.7</v>
      </c>
      <c r="D143" s="17">
        <v>19012</v>
      </c>
      <c r="E143" s="17">
        <v>19171</v>
      </c>
      <c r="F143" s="17">
        <v>22306.3</v>
      </c>
      <c r="G143" s="17">
        <v>51235.8</v>
      </c>
      <c r="H143" s="17">
        <v>33699.1</v>
      </c>
      <c r="K143" s="15" t="s">
        <v>198</v>
      </c>
      <c r="L143" s="17">
        <f t="shared" si="94"/>
        <v>0.43833686398831184</v>
      </c>
      <c r="M143" s="17">
        <f t="shared" si="95"/>
        <v>1.0948791293565188</v>
      </c>
      <c r="N143" s="17">
        <f t="shared" si="96"/>
        <v>0.54577729262094854</v>
      </c>
      <c r="O143" s="17">
        <f t="shared" si="97"/>
        <v>0.33336122075759145</v>
      </c>
    </row>
    <row r="144" spans="1:17">
      <c r="A144" s="9">
        <v>8</v>
      </c>
      <c r="B144" s="10" t="s">
        <v>199</v>
      </c>
      <c r="C144" s="17"/>
      <c r="D144" s="17"/>
      <c r="E144" s="17">
        <v>135</v>
      </c>
      <c r="F144" s="17">
        <v>113</v>
      </c>
      <c r="G144" s="17">
        <v>137</v>
      </c>
      <c r="H144" s="17">
        <v>142</v>
      </c>
      <c r="K144" s="15" t="s">
        <v>200</v>
      </c>
      <c r="L144" s="17">
        <f>N131</f>
        <v>0.59005321663131294</v>
      </c>
      <c r="M144" s="17">
        <f>O131</f>
        <v>0.60699657235523374</v>
      </c>
      <c r="N144" s="17">
        <f t="shared" si="96"/>
        <v>0.45810702590733204</v>
      </c>
      <c r="O144" s="17">
        <f t="shared" si="97"/>
        <v>0.46431663098638509</v>
      </c>
    </row>
    <row r="145" spans="1:17">
      <c r="A145" s="9">
        <v>9</v>
      </c>
      <c r="B145" s="10" t="s">
        <v>201</v>
      </c>
      <c r="C145" s="17"/>
      <c r="D145" s="17"/>
      <c r="E145" s="17">
        <v>85</v>
      </c>
      <c r="F145" s="17">
        <v>67</v>
      </c>
      <c r="G145" s="17">
        <v>56</v>
      </c>
      <c r="H145" s="17">
        <v>64</v>
      </c>
      <c r="K145" s="15" t="s">
        <v>202</v>
      </c>
      <c r="L145" s="17">
        <f>L132</f>
        <v>0.85674431341435364</v>
      </c>
      <c r="M145" s="17">
        <f>N132</f>
        <v>0.61439936309411769</v>
      </c>
      <c r="N145" s="17">
        <f t="shared" si="96"/>
        <v>0.57554444453020925</v>
      </c>
      <c r="O145" s="17">
        <f t="shared" si="97"/>
        <v>0.72926423547539598</v>
      </c>
    </row>
    <row r="146" spans="1:17">
      <c r="A146" s="9">
        <v>10</v>
      </c>
      <c r="B146" s="10" t="s">
        <v>203</v>
      </c>
      <c r="C146" s="17">
        <v>24</v>
      </c>
      <c r="D146" s="17">
        <v>70</v>
      </c>
      <c r="E146" s="17">
        <v>68</v>
      </c>
      <c r="F146" s="17">
        <v>71</v>
      </c>
      <c r="G146" s="17">
        <v>53</v>
      </c>
      <c r="H146" s="17">
        <v>100</v>
      </c>
      <c r="K146" s="15" t="s">
        <v>204</v>
      </c>
      <c r="L146" s="17">
        <f>L133</f>
        <v>0.55910908232096079</v>
      </c>
      <c r="M146" s="17">
        <f>N133</f>
        <v>0.56787636360370319</v>
      </c>
      <c r="N146" s="17">
        <f t="shared" si="96"/>
        <v>0.57474208329570819</v>
      </c>
      <c r="O146" s="17">
        <f t="shared" si="97"/>
        <v>0.5798485657433855</v>
      </c>
    </row>
    <row r="147" spans="1:17">
      <c r="A147" s="9">
        <v>11</v>
      </c>
      <c r="B147" s="10" t="s">
        <v>205</v>
      </c>
      <c r="C147" s="17">
        <v>27</v>
      </c>
      <c r="D147" s="17">
        <v>151</v>
      </c>
      <c r="E147" s="17">
        <v>113</v>
      </c>
      <c r="F147" s="17">
        <v>114</v>
      </c>
      <c r="G147" s="17">
        <v>105</v>
      </c>
      <c r="H147" s="17">
        <v>123</v>
      </c>
      <c r="K147" s="15" t="s">
        <v>206</v>
      </c>
      <c r="L147" s="17">
        <f>L134</f>
        <v>0.62098699952365788</v>
      </c>
      <c r="M147" s="17">
        <f>N134</f>
        <v>0.63072457644719782</v>
      </c>
      <c r="N147" s="17">
        <f t="shared" si="96"/>
        <v>0.63835014148615232</v>
      </c>
      <c r="O147" s="17">
        <f t="shared" si="97"/>
        <v>0.64402177035710495</v>
      </c>
    </row>
    <row r="148" spans="1:17">
      <c r="A148" s="9">
        <v>12</v>
      </c>
      <c r="B148" s="10" t="s">
        <v>207</v>
      </c>
      <c r="C148" s="17">
        <v>5</v>
      </c>
      <c r="D148" s="17">
        <v>5</v>
      </c>
      <c r="E148" s="17">
        <v>5</v>
      </c>
      <c r="F148" s="17">
        <v>5</v>
      </c>
      <c r="G148" s="17">
        <v>5</v>
      </c>
      <c r="H148" s="17">
        <v>5</v>
      </c>
      <c r="K148" s="15" t="s">
        <v>208</v>
      </c>
      <c r="L148" s="17">
        <f>L135</f>
        <v>0.24585205577277686</v>
      </c>
      <c r="M148" s="17">
        <f>N135</f>
        <v>0.2839381818018516</v>
      </c>
      <c r="N148" s="17">
        <f t="shared" si="96"/>
        <v>0.11377172374443179</v>
      </c>
      <c r="O148" s="17">
        <f>Q135</f>
        <v>0.11478256552412451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4</v>
      </c>
      <c r="D150" s="17">
        <v>4</v>
      </c>
      <c r="E150" s="17">
        <v>5</v>
      </c>
      <c r="F150" s="17">
        <v>1</v>
      </c>
      <c r="G150" s="21">
        <v>1</v>
      </c>
      <c r="H150" s="21">
        <v>1</v>
      </c>
    </row>
    <row r="151" spans="1:17">
      <c r="A151" s="9">
        <v>15</v>
      </c>
      <c r="B151" s="10" t="s">
        <v>213</v>
      </c>
      <c r="C151" s="17">
        <v>9151</v>
      </c>
      <c r="D151" s="17">
        <v>9052</v>
      </c>
      <c r="E151" s="17">
        <v>8907</v>
      </c>
      <c r="F151" s="17">
        <v>8812</v>
      </c>
      <c r="G151" s="17">
        <v>8723</v>
      </c>
      <c r="H151" s="17">
        <v>8590</v>
      </c>
    </row>
    <row r="153" spans="1:17" ht="16">
      <c r="A153" s="20" t="s">
        <v>448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98">C167/C181*1000</f>
        <v>5.6743780008729816</v>
      </c>
      <c r="D155" s="17">
        <f t="shared" si="98"/>
        <v>5.8850158442734264</v>
      </c>
      <c r="E155" s="17">
        <f t="shared" si="98"/>
        <v>6.0324825986078885</v>
      </c>
      <c r="F155" s="17">
        <f t="shared" si="98"/>
        <v>6.1816452686638135</v>
      </c>
      <c r="G155" s="17">
        <f t="shared" si="98"/>
        <v>6.2200956937799043</v>
      </c>
      <c r="H155" s="17">
        <f t="shared" si="98"/>
        <v>6.3137445361826128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99">IF(C155/$I155&gt;1,2^((1-$I155/C155)/LN(10/3)),2^(-LOG($I155/C155,10/3)))</f>
        <v>1.0708167859939817</v>
      </c>
      <c r="M155" s="17">
        <f t="shared" si="99"/>
        <v>1.0904374280244924</v>
      </c>
      <c r="N155" s="17">
        <f t="shared" si="99"/>
        <v>1.1035542614694986</v>
      </c>
      <c r="O155" s="17">
        <f t="shared" si="99"/>
        <v>1.1163343886745556</v>
      </c>
      <c r="P155" s="17">
        <f t="shared" si="99"/>
        <v>1.1195524796544734</v>
      </c>
      <c r="Q155" s="17">
        <f t="shared" si="99"/>
        <v>1.1272638756481841</v>
      </c>
    </row>
    <row r="156" spans="1:17">
      <c r="A156" s="9">
        <v>2</v>
      </c>
      <c r="B156" s="15" t="s">
        <v>176</v>
      </c>
      <c r="C156" s="17">
        <f t="shared" ref="C156:H156" si="100">C168/C181*1000</f>
        <v>1.3094718463553032</v>
      </c>
      <c r="D156" s="17">
        <f t="shared" si="100"/>
        <v>1.358080579447714</v>
      </c>
      <c r="E156" s="17">
        <f t="shared" si="100"/>
        <v>1.3921113689095126</v>
      </c>
      <c r="F156" s="17">
        <f t="shared" si="100"/>
        <v>1.4265335235378032</v>
      </c>
      <c r="G156" s="17">
        <f t="shared" si="100"/>
        <v>1.4354066985645932</v>
      </c>
      <c r="H156" s="17">
        <f t="shared" si="100"/>
        <v>1.9426906265177271</v>
      </c>
      <c r="I156" s="18">
        <f>Показатели!$E$3</f>
        <v>4</v>
      </c>
      <c r="J156" s="9">
        <v>2</v>
      </c>
      <c r="K156" s="15" t="s">
        <v>176</v>
      </c>
      <c r="L156" s="17">
        <f t="shared" si="99"/>
        <v>0.52577296906252868</v>
      </c>
      <c r="M156" s="17">
        <f t="shared" si="99"/>
        <v>0.53692235717297621</v>
      </c>
      <c r="N156" s="17">
        <f t="shared" si="99"/>
        <v>0.54462747270328549</v>
      </c>
      <c r="O156" s="17">
        <f t="shared" si="99"/>
        <v>0.55234032087955642</v>
      </c>
      <c r="P156" s="17">
        <f t="shared" si="99"/>
        <v>0.55431565624054602</v>
      </c>
      <c r="Q156" s="17">
        <f t="shared" si="99"/>
        <v>0.6598159674937677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1.3580905794477141</v>
      </c>
      <c r="E157" s="17">
        <f>E169/E181*1000+0.00001</f>
        <v>1.3921213689095127</v>
      </c>
      <c r="F157" s="17">
        <f>F169/F181*1000+0.00001</f>
        <v>1.3789924060865431</v>
      </c>
      <c r="G157" s="17">
        <f>G169/G181*1000</f>
        <v>1.9138755980861244</v>
      </c>
      <c r="H157" s="17">
        <f>H169/H181*1000</f>
        <v>2.2340942204953862</v>
      </c>
      <c r="I157" s="18">
        <f>Показатели!$E$4</f>
        <v>2</v>
      </c>
      <c r="J157" s="9">
        <v>3</v>
      </c>
      <c r="K157" s="15" t="s">
        <v>177</v>
      </c>
      <c r="L157" s="17">
        <f t="shared" si="99"/>
        <v>8.8737830999390996E-4</v>
      </c>
      <c r="M157" s="17">
        <f t="shared" si="99"/>
        <v>0.80024193804917099</v>
      </c>
      <c r="N157" s="17">
        <f t="shared" si="99"/>
        <v>0.81172574262130692</v>
      </c>
      <c r="O157" s="17">
        <f t="shared" si="99"/>
        <v>0.80730959740017039</v>
      </c>
      <c r="P157" s="17">
        <f t="shared" si="99"/>
        <v>0.97497714090462029</v>
      </c>
      <c r="Q157" s="17">
        <f t="shared" si="99"/>
        <v>1.0621817968774692</v>
      </c>
    </row>
    <row r="158" spans="1:17">
      <c r="A158" s="9">
        <v>4</v>
      </c>
      <c r="B158" s="15" t="s">
        <v>178</v>
      </c>
      <c r="C158" s="17">
        <f t="shared" ref="C158:H158" si="101">C170/C181*1000</f>
        <v>20.253164556962027</v>
      </c>
      <c r="D158" s="17">
        <f t="shared" si="101"/>
        <v>20.959710276143049</v>
      </c>
      <c r="E158" s="17">
        <f t="shared" si="101"/>
        <v>21.531322505800464</v>
      </c>
      <c r="F158" s="17">
        <f t="shared" si="101"/>
        <v>22.111269614835948</v>
      </c>
      <c r="G158" s="17">
        <f t="shared" si="101"/>
        <v>22.392344497607656</v>
      </c>
      <c r="H158" s="17">
        <f t="shared" si="101"/>
        <v>23.020883924235065</v>
      </c>
      <c r="I158" s="18">
        <f>Показатели!$E$5</f>
        <v>30</v>
      </c>
      <c r="J158" s="9">
        <v>4</v>
      </c>
      <c r="K158" s="15" t="s">
        <v>178</v>
      </c>
      <c r="L158" s="17">
        <f t="shared" si="99"/>
        <v>0.79756559539269278</v>
      </c>
      <c r="M158" s="17">
        <f t="shared" si="99"/>
        <v>0.81346749667218121</v>
      </c>
      <c r="N158" s="17">
        <f t="shared" si="99"/>
        <v>0.82616672992588636</v>
      </c>
      <c r="O158" s="17">
        <f t="shared" si="99"/>
        <v>0.83890577503626929</v>
      </c>
      <c r="P158" s="17">
        <f t="shared" si="99"/>
        <v>0.8450287799860674</v>
      </c>
      <c r="Q158" s="17">
        <f t="shared" si="99"/>
        <v>0.85860420744854726</v>
      </c>
    </row>
    <row r="159" spans="1:17">
      <c r="A159" s="9">
        <v>5</v>
      </c>
      <c r="B159" s="15" t="s">
        <v>179</v>
      </c>
      <c r="C159" s="17">
        <f t="shared" ref="C159:H159" si="102">C171/C181*1000</f>
        <v>2.5752946311654301</v>
      </c>
      <c r="D159" s="17">
        <f t="shared" si="102"/>
        <v>2.8972385694884562</v>
      </c>
      <c r="E159" s="17">
        <f t="shared" si="102"/>
        <v>3.0348027842227379</v>
      </c>
      <c r="F159" s="17">
        <f t="shared" si="102"/>
        <v>3.4236804564907279</v>
      </c>
      <c r="G159" s="17">
        <f t="shared" si="102"/>
        <v>3.6363636363636362</v>
      </c>
      <c r="H159" s="17">
        <f t="shared" si="102"/>
        <v>6.8965517241379306</v>
      </c>
      <c r="I159" s="18">
        <f>Показатели!$E$6</f>
        <v>8</v>
      </c>
      <c r="J159" s="9">
        <v>5</v>
      </c>
      <c r="K159" s="15" t="s">
        <v>179</v>
      </c>
      <c r="L159" s="17">
        <f t="shared" si="99"/>
        <v>0.52071005164616202</v>
      </c>
      <c r="M159" s="17">
        <f t="shared" si="99"/>
        <v>0.55724745126694353</v>
      </c>
      <c r="N159" s="17">
        <f t="shared" si="99"/>
        <v>0.57233012045182374</v>
      </c>
      <c r="O159" s="17">
        <f t="shared" si="99"/>
        <v>0.61346912333295034</v>
      </c>
      <c r="P159" s="17">
        <f t="shared" si="99"/>
        <v>0.6351284454418471</v>
      </c>
      <c r="Q159" s="17">
        <f t="shared" si="99"/>
        <v>0.91810100514279314</v>
      </c>
    </row>
    <row r="160" spans="1:17">
      <c r="A160" s="9">
        <v>6</v>
      </c>
      <c r="B160" s="15" t="s">
        <v>180</v>
      </c>
      <c r="C160" s="17">
        <f t="shared" ref="C160:H160" si="103">(C172-C173)/C172*100</f>
        <v>0.84841866521063458</v>
      </c>
      <c r="D160" s="17">
        <f t="shared" si="103"/>
        <v>-0.11232994494446413</v>
      </c>
      <c r="E160" s="17">
        <f t="shared" si="103"/>
        <v>-1.2805374931399776</v>
      </c>
      <c r="F160" s="17">
        <f t="shared" si="103"/>
        <v>2.2323117669315171</v>
      </c>
      <c r="G160" s="17">
        <f t="shared" si="103"/>
        <v>-1.7396903149243483</v>
      </c>
      <c r="H160" s="17">
        <f t="shared" si="103"/>
        <v>-2.9925000467584936E-2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4">(ATAN((C160+2.4)/10)+3.1415/2)/3.1415*1.75</f>
        <v>1.0499659448346188</v>
      </c>
      <c r="M160" s="17">
        <f t="shared" si="104"/>
        <v>1.000280852154209</v>
      </c>
      <c r="N160" s="17">
        <f t="shared" si="104"/>
        <v>0.93710207721315275</v>
      </c>
      <c r="O160" s="17">
        <f t="shared" si="104"/>
        <v>1.1166533774028318</v>
      </c>
      <c r="P160" s="17">
        <f t="shared" si="104"/>
        <v>0.91172980763538647</v>
      </c>
      <c r="Q160" s="17">
        <f t="shared" si="104"/>
        <v>1.0046351122478814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-7.4245939675174011</v>
      </c>
      <c r="F161" s="17">
        <f>(F175-F174)/F181*1000</f>
        <v>-7.6081787922016169</v>
      </c>
      <c r="G161" s="17">
        <f>(G175-G174)/G181*1000</f>
        <v>-6.6985645933014357</v>
      </c>
      <c r="H161" s="17">
        <f>(H175-H174)/H181*1000</f>
        <v>-10.199125789218067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5">(ATAN(E161/10)+3.1415/2)/3.1415*1.75</f>
        <v>0.51923019204923349</v>
      </c>
      <c r="O161" s="17">
        <f t="shared" si="105"/>
        <v>0.51269530922861772</v>
      </c>
      <c r="P161" s="17">
        <f t="shared" si="105"/>
        <v>0.54621966405623967</v>
      </c>
      <c r="Q161" s="17">
        <f t="shared" si="105"/>
        <v>0.43199571213514165</v>
      </c>
    </row>
    <row r="162" spans="1:17">
      <c r="A162" s="9">
        <v>8</v>
      </c>
      <c r="B162" s="15" t="s">
        <v>182</v>
      </c>
      <c r="C162" s="17">
        <f t="shared" ref="C162:H162" si="106">(C176-C177)/C181*1000</f>
        <v>-25.752946311654298</v>
      </c>
      <c r="D162" s="17">
        <f t="shared" si="106"/>
        <v>-17.65504753282028</v>
      </c>
      <c r="E162" s="17">
        <f t="shared" si="106"/>
        <v>-16.705336426914155</v>
      </c>
      <c r="F162" s="17">
        <f t="shared" si="106"/>
        <v>1.4265335235378032</v>
      </c>
      <c r="G162" s="17">
        <f t="shared" si="106"/>
        <v>-8.133971291866029</v>
      </c>
      <c r="H162" s="17">
        <f t="shared" si="106"/>
        <v>-6.3137445361826128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0.20629987701919519</v>
      </c>
      <c r="M162" s="17">
        <f>(ATAN(D162/10)+3.1415/2)/3.1415*1.75</f>
        <v>0.28705713890462786</v>
      </c>
      <c r="N162" s="17">
        <f t="shared" si="105"/>
        <v>0.30045035341373461</v>
      </c>
      <c r="O162" s="17">
        <f t="shared" si="105"/>
        <v>0.95393373702909212</v>
      </c>
      <c r="P162" s="17">
        <f t="shared" si="105"/>
        <v>0.49460871061181394</v>
      </c>
      <c r="Q162" s="17">
        <f t="shared" si="105"/>
        <v>0.56128119868373416</v>
      </c>
    </row>
    <row r="163" spans="1:17">
      <c r="A163" s="9">
        <v>9</v>
      </c>
      <c r="B163" s="15" t="s">
        <v>183</v>
      </c>
      <c r="C163" s="17">
        <f t="shared" ref="C163:H163" si="107">C178/C181*1000</f>
        <v>0.87298123090353552</v>
      </c>
      <c r="D163" s="17">
        <f t="shared" si="107"/>
        <v>0.90538705296514255</v>
      </c>
      <c r="E163" s="17">
        <f t="shared" si="107"/>
        <v>0.92807424593967514</v>
      </c>
      <c r="F163" s="17">
        <f t="shared" si="107"/>
        <v>0.95102234902520211</v>
      </c>
      <c r="G163" s="17">
        <f t="shared" si="107"/>
        <v>0.9569377990430622</v>
      </c>
      <c r="H163" s="17">
        <f t="shared" si="107"/>
        <v>0.97134531325886353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08">IF(C163/$I163&gt;1,2^((1-$I163/C163)/LN(10/3)),2^(-LOG($I163/C163,10/3)))</f>
        <v>0.73224577479734154</v>
      </c>
      <c r="M163" s="17">
        <f t="shared" si="108"/>
        <v>0.74777356495743252</v>
      </c>
      <c r="N163" s="17">
        <f t="shared" si="108"/>
        <v>0.75850450516049084</v>
      </c>
      <c r="O163" s="17">
        <f t="shared" si="108"/>
        <v>0.76924621464547593</v>
      </c>
      <c r="P163" s="17">
        <f t="shared" si="108"/>
        <v>0.7719972708180125</v>
      </c>
      <c r="Q163" s="17">
        <f t="shared" si="108"/>
        <v>0.77866764824280754</v>
      </c>
    </row>
    <row r="164" spans="1:17">
      <c r="A164" s="9">
        <v>10</v>
      </c>
      <c r="B164" s="15" t="s">
        <v>184</v>
      </c>
      <c r="C164" s="17">
        <f t="shared" ref="C164:H164" si="109">C179/C181*100</f>
        <v>4.3649061545176775E-2</v>
      </c>
      <c r="D164" s="17">
        <f t="shared" si="109"/>
        <v>4.5269352648257127E-2</v>
      </c>
      <c r="E164" s="17">
        <f t="shared" si="109"/>
        <v>4.6403712296983757E-2</v>
      </c>
      <c r="F164" s="17">
        <f t="shared" si="109"/>
        <v>4.7551117451260103E-2</v>
      </c>
      <c r="G164" s="17">
        <f t="shared" si="109"/>
        <v>4.784688995215311E-2</v>
      </c>
      <c r="H164" s="17">
        <f t="shared" si="109"/>
        <v>4.8567265662943171E-2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08"/>
        <v>0.92477385469889528</v>
      </c>
      <c r="M164" s="17">
        <f t="shared" si="108"/>
        <v>0.94438433912303166</v>
      </c>
      <c r="N164" s="17">
        <f t="shared" si="108"/>
        <v>0.95793674635798221</v>
      </c>
      <c r="O164" s="17">
        <f t="shared" si="108"/>
        <v>0.97150275442301304</v>
      </c>
      <c r="P164" s="17">
        <f t="shared" si="108"/>
        <v>0.97497714090462029</v>
      </c>
      <c r="Q164" s="17">
        <f t="shared" si="108"/>
        <v>0.98340134880821828</v>
      </c>
    </row>
    <row r="165" spans="1:17">
      <c r="A165" s="9">
        <v>11</v>
      </c>
      <c r="B165" s="15" t="s">
        <v>185</v>
      </c>
      <c r="C165" s="17">
        <f t="shared" ref="C165:H165" si="110">C180/C181*1000</f>
        <v>3.9284155390659103</v>
      </c>
      <c r="D165" s="17">
        <f t="shared" si="110"/>
        <v>3.1688546853779993</v>
      </c>
      <c r="E165" s="17">
        <f t="shared" si="110"/>
        <v>7.8886310904872392</v>
      </c>
      <c r="F165" s="17">
        <f t="shared" si="110"/>
        <v>7.6081787922016169</v>
      </c>
      <c r="G165" s="17">
        <f t="shared" si="110"/>
        <v>7.6555023923444976</v>
      </c>
      <c r="H165" s="17">
        <f t="shared" si="110"/>
        <v>7.7707625060709082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08"/>
        <v>0.87034651363794091</v>
      </c>
      <c r="M165" s="17">
        <f t="shared" si="108"/>
        <v>0.76907578983563663</v>
      </c>
      <c r="N165" s="17">
        <f t="shared" si="108"/>
        <v>1.2346825446948648</v>
      </c>
      <c r="O165" s="17">
        <f t="shared" si="108"/>
        <v>1.2181859933199068</v>
      </c>
      <c r="P165" s="17">
        <f t="shared" si="108"/>
        <v>1.2210384807099397</v>
      </c>
      <c r="Q165" s="17">
        <f t="shared" si="108"/>
        <v>1.2278675496776019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13</v>
      </c>
      <c r="D167" s="17">
        <v>13</v>
      </c>
      <c r="E167" s="17">
        <v>13</v>
      </c>
      <c r="F167" s="17">
        <v>13</v>
      </c>
      <c r="G167" s="17">
        <v>13</v>
      </c>
      <c r="H167" s="17">
        <v>13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4</v>
      </c>
      <c r="K168" s="15" t="s">
        <v>187</v>
      </c>
      <c r="L168" s="17">
        <f t="shared" ref="L168:L173" si="111">L155</f>
        <v>1.0708167859939817</v>
      </c>
      <c r="M168" s="17">
        <f t="shared" ref="M168:M173" si="112">N155</f>
        <v>1.1035542614694986</v>
      </c>
      <c r="N168" s="17">
        <f t="shared" ref="N168:N178" si="113">P155</f>
        <v>1.1195524796544734</v>
      </c>
      <c r="O168" s="17">
        <f>Q155</f>
        <v>1.1272638756481841</v>
      </c>
    </row>
    <row r="169" spans="1:17">
      <c r="A169" s="9">
        <v>3</v>
      </c>
      <c r="B169" s="10" t="s">
        <v>189</v>
      </c>
      <c r="C169" s="17">
        <v>0</v>
      </c>
      <c r="D169" s="17">
        <v>3</v>
      </c>
      <c r="E169" s="17">
        <v>3</v>
      </c>
      <c r="F169" s="17">
        <v>2.9</v>
      </c>
      <c r="G169" s="17">
        <v>4</v>
      </c>
      <c r="H169" s="17">
        <v>4.5999999999999996</v>
      </c>
      <c r="K169" s="15" t="s">
        <v>190</v>
      </c>
      <c r="L169" s="17">
        <f t="shared" si="111"/>
        <v>0.52577296906252868</v>
      </c>
      <c r="M169" s="17">
        <f t="shared" si="112"/>
        <v>0.54462747270328549</v>
      </c>
      <c r="N169" s="17">
        <f t="shared" si="113"/>
        <v>0.55431565624054602</v>
      </c>
      <c r="O169" s="17">
        <f t="shared" ref="O169:O178" si="114">Q156</f>
        <v>0.6598159674937677</v>
      </c>
    </row>
    <row r="170" spans="1:17">
      <c r="A170" s="9">
        <v>4</v>
      </c>
      <c r="B170" s="10" t="s">
        <v>191</v>
      </c>
      <c r="C170" s="17">
        <v>46.4</v>
      </c>
      <c r="D170" s="17">
        <v>46.3</v>
      </c>
      <c r="E170" s="17">
        <v>46.4</v>
      </c>
      <c r="F170" s="17">
        <v>46.5</v>
      </c>
      <c r="G170" s="17">
        <v>46.8</v>
      </c>
      <c r="H170" s="17">
        <v>47.4</v>
      </c>
      <c r="K170" s="15" t="s">
        <v>192</v>
      </c>
      <c r="L170" s="17">
        <f t="shared" si="111"/>
        <v>8.8737830999390996E-4</v>
      </c>
      <c r="M170" s="17">
        <f t="shared" si="112"/>
        <v>0.81172574262130692</v>
      </c>
      <c r="N170" s="17">
        <f t="shared" si="113"/>
        <v>0.97497714090462029</v>
      </c>
      <c r="O170" s="17">
        <f t="shared" si="114"/>
        <v>1.0621817968774692</v>
      </c>
    </row>
    <row r="171" spans="1:17">
      <c r="A171" s="9">
        <v>5</v>
      </c>
      <c r="B171" s="10" t="s">
        <v>193</v>
      </c>
      <c r="C171" s="17">
        <v>5.9</v>
      </c>
      <c r="D171" s="17">
        <v>6.4</v>
      </c>
      <c r="E171" s="17">
        <v>6.54</v>
      </c>
      <c r="F171" s="17">
        <v>7.2</v>
      </c>
      <c r="G171" s="17">
        <v>7.6</v>
      </c>
      <c r="H171" s="17">
        <v>14.2</v>
      </c>
      <c r="K171" s="15" t="s">
        <v>194</v>
      </c>
      <c r="L171" s="17">
        <f t="shared" si="111"/>
        <v>0.79756559539269278</v>
      </c>
      <c r="M171" s="17">
        <f t="shared" si="112"/>
        <v>0.82616672992588636</v>
      </c>
      <c r="N171" s="17">
        <f t="shared" si="113"/>
        <v>0.8450287799860674</v>
      </c>
      <c r="O171" s="17">
        <f t="shared" si="114"/>
        <v>0.85860420744854726</v>
      </c>
    </row>
    <row r="172" spans="1:17">
      <c r="A172" s="9">
        <v>6</v>
      </c>
      <c r="B172" s="10" t="s">
        <v>195</v>
      </c>
      <c r="C172" s="17">
        <v>11904.5</v>
      </c>
      <c r="D172" s="17">
        <v>14421.8</v>
      </c>
      <c r="E172" s="17">
        <v>12026.2</v>
      </c>
      <c r="F172" s="17">
        <v>15858</v>
      </c>
      <c r="G172" s="17">
        <v>15841.9</v>
      </c>
      <c r="H172" s="17">
        <v>21386.799999999999</v>
      </c>
      <c r="K172" s="15" t="s">
        <v>196</v>
      </c>
      <c r="L172" s="17">
        <f t="shared" si="111"/>
        <v>0.52071005164616202</v>
      </c>
      <c r="M172" s="17">
        <f t="shared" si="112"/>
        <v>0.57233012045182374</v>
      </c>
      <c r="N172" s="17">
        <f t="shared" si="113"/>
        <v>0.6351284454418471</v>
      </c>
      <c r="O172" s="17">
        <f t="shared" si="114"/>
        <v>0.91810100514279314</v>
      </c>
    </row>
    <row r="173" spans="1:17">
      <c r="A173" s="9">
        <v>7</v>
      </c>
      <c r="B173" s="10" t="s">
        <v>197</v>
      </c>
      <c r="C173" s="17">
        <v>11803.5</v>
      </c>
      <c r="D173" s="17">
        <v>14438</v>
      </c>
      <c r="E173" s="17">
        <v>12180.2</v>
      </c>
      <c r="F173" s="17">
        <v>15504</v>
      </c>
      <c r="G173" s="17">
        <v>16117.5</v>
      </c>
      <c r="H173" s="17">
        <v>21393.200000000001</v>
      </c>
      <c r="K173" s="15" t="s">
        <v>198</v>
      </c>
      <c r="L173" s="17">
        <f t="shared" si="111"/>
        <v>1.0499659448346188</v>
      </c>
      <c r="M173" s="17">
        <f t="shared" si="112"/>
        <v>0.93710207721315275</v>
      </c>
      <c r="N173" s="17">
        <f t="shared" si="113"/>
        <v>0.91172980763538647</v>
      </c>
      <c r="O173" s="17">
        <f t="shared" si="114"/>
        <v>1.0046351122478814</v>
      </c>
    </row>
    <row r="174" spans="1:17">
      <c r="A174" s="9">
        <v>8</v>
      </c>
      <c r="B174" s="10" t="s">
        <v>199</v>
      </c>
      <c r="C174" s="17"/>
      <c r="D174" s="17"/>
      <c r="E174" s="17">
        <v>33</v>
      </c>
      <c r="F174" s="17">
        <v>32</v>
      </c>
      <c r="G174" s="17">
        <v>35</v>
      </c>
      <c r="H174" s="17">
        <v>34</v>
      </c>
      <c r="K174" s="15" t="s">
        <v>200</v>
      </c>
      <c r="L174" s="17">
        <f>N161</f>
        <v>0.51923019204923349</v>
      </c>
      <c r="M174" s="17">
        <f>O161</f>
        <v>0.51269530922861772</v>
      </c>
      <c r="N174" s="17">
        <f t="shared" si="113"/>
        <v>0.54621966405623967</v>
      </c>
      <c r="O174" s="17">
        <f t="shared" si="114"/>
        <v>0.43199571213514165</v>
      </c>
    </row>
    <row r="175" spans="1:17">
      <c r="A175" s="9">
        <v>9</v>
      </c>
      <c r="B175" s="10" t="s">
        <v>201</v>
      </c>
      <c r="C175" s="17"/>
      <c r="D175" s="17"/>
      <c r="E175" s="17">
        <v>17</v>
      </c>
      <c r="F175" s="17">
        <v>16</v>
      </c>
      <c r="G175" s="17">
        <v>21</v>
      </c>
      <c r="H175" s="17">
        <v>13</v>
      </c>
      <c r="K175" s="15" t="s">
        <v>202</v>
      </c>
      <c r="L175" s="17">
        <f>L162</f>
        <v>0.20629987701919519</v>
      </c>
      <c r="M175" s="17">
        <f>N162</f>
        <v>0.30045035341373461</v>
      </c>
      <c r="N175" s="17">
        <f t="shared" si="113"/>
        <v>0.49460871061181394</v>
      </c>
      <c r="O175" s="17">
        <f t="shared" si="114"/>
        <v>0.56128119868373416</v>
      </c>
    </row>
    <row r="176" spans="1:17">
      <c r="A176" s="9">
        <v>10</v>
      </c>
      <c r="B176" s="10" t="s">
        <v>203</v>
      </c>
      <c r="C176" s="17">
        <v>20</v>
      </c>
      <c r="D176" s="17">
        <v>19</v>
      </c>
      <c r="E176" s="17">
        <v>19</v>
      </c>
      <c r="F176" s="17">
        <v>26</v>
      </c>
      <c r="G176" s="17">
        <v>18</v>
      </c>
      <c r="H176" s="17">
        <v>36</v>
      </c>
      <c r="K176" s="15" t="s">
        <v>204</v>
      </c>
      <c r="L176" s="17">
        <f>L163</f>
        <v>0.73224577479734154</v>
      </c>
      <c r="M176" s="17">
        <f>N163</f>
        <v>0.75850450516049084</v>
      </c>
      <c r="N176" s="17">
        <f t="shared" si="113"/>
        <v>0.7719972708180125</v>
      </c>
      <c r="O176" s="17">
        <f t="shared" si="114"/>
        <v>0.77866764824280754</v>
      </c>
    </row>
    <row r="177" spans="1:17">
      <c r="A177" s="9">
        <v>11</v>
      </c>
      <c r="B177" s="10" t="s">
        <v>205</v>
      </c>
      <c r="C177" s="17">
        <v>79</v>
      </c>
      <c r="D177" s="17">
        <v>58</v>
      </c>
      <c r="E177" s="17">
        <v>55</v>
      </c>
      <c r="F177" s="17">
        <v>23</v>
      </c>
      <c r="G177" s="17">
        <v>35</v>
      </c>
      <c r="H177" s="17">
        <v>49</v>
      </c>
      <c r="K177" s="15" t="s">
        <v>206</v>
      </c>
      <c r="L177" s="17">
        <f>L164</f>
        <v>0.92477385469889528</v>
      </c>
      <c r="M177" s="17">
        <f>N164</f>
        <v>0.95793674635798221</v>
      </c>
      <c r="N177" s="17">
        <f t="shared" si="113"/>
        <v>0.97497714090462029</v>
      </c>
      <c r="O177" s="17">
        <f t="shared" si="114"/>
        <v>0.98340134880821828</v>
      </c>
    </row>
    <row r="178" spans="1:17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K178" s="15" t="s">
        <v>208</v>
      </c>
      <c r="L178" s="17">
        <f>L165</f>
        <v>0.87034651363794091</v>
      </c>
      <c r="M178" s="17">
        <f>N165</f>
        <v>1.2346825446948648</v>
      </c>
      <c r="N178" s="17">
        <f t="shared" si="113"/>
        <v>1.2210384807099397</v>
      </c>
      <c r="O178" s="17">
        <f t="shared" si="114"/>
        <v>1.2278675496776019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9</v>
      </c>
      <c r="D180" s="17">
        <v>7</v>
      </c>
      <c r="E180" s="17">
        <v>17</v>
      </c>
      <c r="F180" s="17">
        <v>16</v>
      </c>
      <c r="G180" s="21">
        <v>16</v>
      </c>
      <c r="H180" s="21">
        <v>16</v>
      </c>
    </row>
    <row r="181" spans="1:17">
      <c r="A181" s="9">
        <v>15</v>
      </c>
      <c r="B181" s="10" t="s">
        <v>213</v>
      </c>
      <c r="C181" s="17">
        <v>2291</v>
      </c>
      <c r="D181" s="17">
        <v>2209</v>
      </c>
      <c r="E181" s="17">
        <v>2155</v>
      </c>
      <c r="F181" s="17">
        <v>2103</v>
      </c>
      <c r="G181" s="17">
        <v>2090</v>
      </c>
      <c r="H181" s="17">
        <v>2059</v>
      </c>
    </row>
    <row r="183" spans="1:17" ht="15" customHeight="1">
      <c r="A183" s="20" t="s">
        <v>449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5">C197/C211*1000</f>
        <v>4.9680624556422996</v>
      </c>
      <c r="D185" s="17">
        <f t="shared" si="115"/>
        <v>2.9520295202952029</v>
      </c>
      <c r="E185" s="17">
        <f t="shared" si="115"/>
        <v>3.8167938931297707</v>
      </c>
      <c r="F185" s="17">
        <f t="shared" si="115"/>
        <v>4.8426150121065374</v>
      </c>
      <c r="G185" s="17">
        <f t="shared" si="115"/>
        <v>4.9342105263157894</v>
      </c>
      <c r="H185" s="17">
        <f t="shared" si="115"/>
        <v>5.123825789923143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6">IF(C185/$I185&gt;1,2^((1-$I185/C185)/LN(10/3)),2^(-LOG($I185/C185,10/3)))</f>
        <v>0.99631760658890778</v>
      </c>
      <c r="M185" s="17">
        <f t="shared" si="116"/>
        <v>0.73832511996843775</v>
      </c>
      <c r="N185" s="17">
        <f t="shared" si="116"/>
        <v>0.8560220731193986</v>
      </c>
      <c r="O185" s="17">
        <f t="shared" si="116"/>
        <v>0.98175531496225732</v>
      </c>
      <c r="P185" s="17">
        <f t="shared" si="116"/>
        <v>0.99240350287143597</v>
      </c>
      <c r="Q185" s="17">
        <f t="shared" si="116"/>
        <v>1.0140103905361806</v>
      </c>
    </row>
    <row r="186" spans="1:17">
      <c r="A186" s="9">
        <v>2</v>
      </c>
      <c r="B186" s="15" t="s">
        <v>176</v>
      </c>
      <c r="C186" s="17">
        <f t="shared" ref="C186:H186" si="117">C198/C211*1000</f>
        <v>1.4194464158978</v>
      </c>
      <c r="D186" s="17">
        <f t="shared" si="117"/>
        <v>1.4760147601476015</v>
      </c>
      <c r="E186" s="17">
        <f t="shared" si="117"/>
        <v>1.5267175572519083</v>
      </c>
      <c r="F186" s="17">
        <f t="shared" si="117"/>
        <v>1.6142050040355125</v>
      </c>
      <c r="G186" s="17">
        <f t="shared" si="117"/>
        <v>1.6447368421052631</v>
      </c>
      <c r="H186" s="17">
        <f t="shared" si="117"/>
        <v>1.7079419299743808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6"/>
        <v>0.55075885022807758</v>
      </c>
      <c r="M186" s="17">
        <f t="shared" si="116"/>
        <v>0.56329043088916664</v>
      </c>
      <c r="N186" s="17">
        <f t="shared" si="116"/>
        <v>0.57435047557723706</v>
      </c>
      <c r="O186" s="17">
        <f t="shared" si="116"/>
        <v>0.59307459586763167</v>
      </c>
      <c r="P186" s="17">
        <f t="shared" si="116"/>
        <v>0.59950712507803017</v>
      </c>
      <c r="Q186" s="17">
        <f t="shared" si="116"/>
        <v>0.61266444313397639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0.36901369003690038</v>
      </c>
      <c r="E187" s="17">
        <f>E199/E211*1000+0.00001</f>
        <v>0.38168938931297708</v>
      </c>
      <c r="F187" s="17">
        <f>F199/F211*1000+0.00001</f>
        <v>0.64569200161420504</v>
      </c>
      <c r="G187" s="17">
        <f>G199/G211*1000</f>
        <v>0.74013157894736847</v>
      </c>
      <c r="H187" s="17">
        <f>H199/H211*1000</f>
        <v>1.7933390264731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6"/>
        <v>8.8737830999390996E-4</v>
      </c>
      <c r="M187" s="17">
        <f t="shared" si="116"/>
        <v>0.37794723363895227</v>
      </c>
      <c r="N187" s="17">
        <f t="shared" si="116"/>
        <v>0.38536791858528613</v>
      </c>
      <c r="O187" s="17">
        <f t="shared" si="116"/>
        <v>0.52157946746515593</v>
      </c>
      <c r="P187" s="17">
        <f t="shared" si="116"/>
        <v>0.56422327854701171</v>
      </c>
      <c r="Q187" s="17">
        <f t="shared" si="116"/>
        <v>0.93913859048594728</v>
      </c>
    </row>
    <row r="188" spans="1:17">
      <c r="A188" s="9">
        <v>4</v>
      </c>
      <c r="B188" s="15" t="s">
        <v>178</v>
      </c>
      <c r="C188" s="17">
        <f t="shared" ref="C188:H188" si="118">C200/C211*1000</f>
        <v>29.240596167494679</v>
      </c>
      <c r="D188" s="17">
        <f t="shared" si="118"/>
        <v>30.332103321033212</v>
      </c>
      <c r="E188" s="17">
        <f t="shared" si="118"/>
        <v>31.374045801526716</v>
      </c>
      <c r="F188" s="17">
        <f t="shared" si="118"/>
        <v>33.171912832929785</v>
      </c>
      <c r="G188" s="17">
        <f t="shared" si="118"/>
        <v>33.799342105263165</v>
      </c>
      <c r="H188" s="17">
        <f t="shared" si="118"/>
        <v>35.952177625960715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6"/>
        <v>0.98534740433886292</v>
      </c>
      <c r="M188" s="17">
        <f t="shared" si="116"/>
        <v>1.0063233755452254</v>
      </c>
      <c r="N188" s="17">
        <f t="shared" si="116"/>
        <v>1.0255344256120891</v>
      </c>
      <c r="O188" s="17">
        <f t="shared" si="116"/>
        <v>1.0565937362252005</v>
      </c>
      <c r="P188" s="17">
        <f t="shared" si="116"/>
        <v>1.0668555604591143</v>
      </c>
      <c r="Q188" s="17">
        <f t="shared" si="116"/>
        <v>1.1000048710620667</v>
      </c>
    </row>
    <row r="189" spans="1:17">
      <c r="A189" s="9">
        <v>5</v>
      </c>
      <c r="B189" s="15" t="s">
        <v>179</v>
      </c>
      <c r="C189" s="17">
        <f t="shared" ref="C189:H189" si="119">C201/C211*1000</f>
        <v>6.6713981547196592</v>
      </c>
      <c r="D189" s="17">
        <f t="shared" si="119"/>
        <v>7.084870848708487</v>
      </c>
      <c r="E189" s="17">
        <f t="shared" si="119"/>
        <v>7.6335877862595414</v>
      </c>
      <c r="F189" s="17">
        <f t="shared" si="119"/>
        <v>8.7974172719935435</v>
      </c>
      <c r="G189" s="17">
        <f t="shared" si="119"/>
        <v>9.2927631578947381</v>
      </c>
      <c r="H189" s="17">
        <f t="shared" si="119"/>
        <v>9.9914602903501279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6"/>
        <v>0.90072336463715796</v>
      </c>
      <c r="M189" s="17">
        <f t="shared" si="116"/>
        <v>0.93245163128896957</v>
      </c>
      <c r="N189" s="17">
        <f t="shared" si="116"/>
        <v>0.97336935874682595</v>
      </c>
      <c r="O189" s="17">
        <f t="shared" si="116"/>
        <v>1.053569817596635</v>
      </c>
      <c r="P189" s="17">
        <f t="shared" si="116"/>
        <v>1.0833854846531212</v>
      </c>
      <c r="Q189" s="17">
        <f t="shared" si="116"/>
        <v>1.1215926409770365</v>
      </c>
    </row>
    <row r="190" spans="1:17">
      <c r="A190" s="9">
        <v>6</v>
      </c>
      <c r="B190" s="15" t="s">
        <v>180</v>
      </c>
      <c r="C190" s="17">
        <f t="shared" ref="C190:H190" si="120">(C202-C203)/C202*100</f>
        <v>1.4382705020546722</v>
      </c>
      <c r="D190" s="17">
        <f t="shared" si="120"/>
        <v>-1.7142598951744148</v>
      </c>
      <c r="E190" s="17">
        <f t="shared" si="120"/>
        <v>2.6837655692514804</v>
      </c>
      <c r="F190" s="17">
        <f t="shared" si="120"/>
        <v>7.2008597137819086</v>
      </c>
      <c r="G190" s="17">
        <f t="shared" si="120"/>
        <v>-3.1856839850909195</v>
      </c>
      <c r="H190" s="17">
        <f t="shared" si="120"/>
        <v>-1.0103319959254178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1">(ATAN((C190+2.4)/10)+3.1415/2)/3.1415*1.75</f>
        <v>1.0791547312539636</v>
      </c>
      <c r="M190" s="17">
        <f t="shared" si="121"/>
        <v>0.91314004278525529</v>
      </c>
      <c r="N190" s="17">
        <f t="shared" si="121"/>
        <v>1.1369994141408029</v>
      </c>
      <c r="O190" s="17">
        <f t="shared" si="121"/>
        <v>1.3011708572228149</v>
      </c>
      <c r="P190" s="17">
        <f t="shared" si="121"/>
        <v>0.83132251385741518</v>
      </c>
      <c r="Q190" s="17">
        <f t="shared" si="121"/>
        <v>0.95192003972560313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-20.610687022900763</v>
      </c>
      <c r="F191" s="17">
        <f>(F205-F204)/F211*1000</f>
        <v>-11.299435028248588</v>
      </c>
      <c r="G191" s="17">
        <f>(G205-G204)/G211*1000</f>
        <v>-12.335526315789474</v>
      </c>
      <c r="H191" s="17">
        <f>(H205-H204)/H211*1000</f>
        <v>-14.517506404782237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2">(ATAN(E191/10)+3.1415/2)/3.1415*1.75</f>
        <v>0.25161192132825166</v>
      </c>
      <c r="O191" s="17">
        <f t="shared" si="122"/>
        <v>0.40354415111103609</v>
      </c>
      <c r="P191" s="17">
        <f t="shared" si="122"/>
        <v>0.37944886689846519</v>
      </c>
      <c r="Q191" s="17">
        <f t="shared" si="122"/>
        <v>0.33598395686546995</v>
      </c>
    </row>
    <row r="192" spans="1:17">
      <c r="A192" s="9">
        <v>8</v>
      </c>
      <c r="B192" s="15" t="s">
        <v>182</v>
      </c>
      <c r="C192" s="17">
        <f t="shared" ref="C192:H192" si="123">(C206-C207)/C211*1000</f>
        <v>-26.259758694109298</v>
      </c>
      <c r="D192" s="17">
        <f t="shared" si="123"/>
        <v>-19.926199261992622</v>
      </c>
      <c r="E192" s="17">
        <f t="shared" si="123"/>
        <v>-33.587786259541986</v>
      </c>
      <c r="F192" s="17">
        <f t="shared" si="123"/>
        <v>-7.2639225181598066</v>
      </c>
      <c r="G192" s="17">
        <f t="shared" si="123"/>
        <v>-24.671052631578949</v>
      </c>
      <c r="H192" s="17">
        <f t="shared" si="123"/>
        <v>-5.977796754910333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0.20266297685777518</v>
      </c>
      <c r="M192" s="17">
        <f>(ATAN(D192/10)+3.1415/2)/3.1415*1.75</f>
        <v>0.25907780217824367</v>
      </c>
      <c r="N192" s="17">
        <f t="shared" si="122"/>
        <v>0.16117051275005922</v>
      </c>
      <c r="O192" s="17">
        <f t="shared" si="122"/>
        <v>0.52504447186664494</v>
      </c>
      <c r="P192" s="17">
        <f t="shared" si="122"/>
        <v>0.21449506243812136</v>
      </c>
      <c r="Q192" s="17">
        <f t="shared" si="122"/>
        <v>0.57486493985721365</v>
      </c>
    </row>
    <row r="193" spans="1:17">
      <c r="A193" s="9">
        <v>9</v>
      </c>
      <c r="B193" s="15" t="s">
        <v>183</v>
      </c>
      <c r="C193" s="17">
        <f t="shared" ref="C193:H193" si="124">C208/C211*1000</f>
        <v>2.8388928317955999</v>
      </c>
      <c r="D193" s="17">
        <f t="shared" si="124"/>
        <v>2.9520295202952029</v>
      </c>
      <c r="E193" s="17">
        <f t="shared" si="124"/>
        <v>3.0534351145038165</v>
      </c>
      <c r="F193" s="17">
        <f t="shared" si="124"/>
        <v>3.228410008071025</v>
      </c>
      <c r="G193" s="17">
        <f t="shared" si="124"/>
        <v>3.2894736842105261</v>
      </c>
      <c r="H193" s="17">
        <f t="shared" si="124"/>
        <v>3.4158838599487615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5">IF(C193/$I193&gt;1,2^((1-$I193/C193)/LN(10/3)),2^(-LOG($I193/C193,10/3)))</f>
        <v>1.3119602089476394</v>
      </c>
      <c r="M193" s="17">
        <f t="shared" si="125"/>
        <v>1.3273448898810845</v>
      </c>
      <c r="N193" s="17">
        <f t="shared" si="125"/>
        <v>1.3403031796862246</v>
      </c>
      <c r="O193" s="17">
        <f t="shared" si="125"/>
        <v>1.3610062249636561</v>
      </c>
      <c r="P193" s="17">
        <f t="shared" si="125"/>
        <v>1.3677811844463474</v>
      </c>
      <c r="Q193" s="17">
        <f t="shared" si="125"/>
        <v>1.3811342361763026</v>
      </c>
    </row>
    <row r="194" spans="1:17">
      <c r="A194" s="9">
        <v>10</v>
      </c>
      <c r="B194" s="15" t="s">
        <v>184</v>
      </c>
      <c r="C194" s="17">
        <f t="shared" ref="C194:H194" si="126">C209/C211*100</f>
        <v>7.0972320794889993E-2</v>
      </c>
      <c r="D194" s="17">
        <f t="shared" si="126"/>
        <v>7.3800738007380073E-2</v>
      </c>
      <c r="E194" s="17">
        <f t="shared" si="126"/>
        <v>7.6335877862595422E-2</v>
      </c>
      <c r="F194" s="17">
        <f t="shared" si="126"/>
        <v>8.0710250201775621E-2</v>
      </c>
      <c r="G194" s="17">
        <f t="shared" si="126"/>
        <v>8.223684210526315E-2</v>
      </c>
      <c r="H194" s="17">
        <f t="shared" si="126"/>
        <v>8.5397096498719044E-2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5"/>
        <v>1.1854521557663236</v>
      </c>
      <c r="M194" s="17">
        <f t="shared" si="125"/>
        <v>1.2040232016858292</v>
      </c>
      <c r="N194" s="17">
        <f t="shared" si="125"/>
        <v>1.2197211190360806</v>
      </c>
      <c r="O194" s="17">
        <f t="shared" si="125"/>
        <v>1.2449061959613374</v>
      </c>
      <c r="P194" s="17">
        <f t="shared" si="125"/>
        <v>1.2531757429967132</v>
      </c>
      <c r="Q194" s="17">
        <f t="shared" si="125"/>
        <v>1.2695145055814856</v>
      </c>
    </row>
    <row r="195" spans="1:17">
      <c r="A195" s="9">
        <v>11</v>
      </c>
      <c r="B195" s="15" t="s">
        <v>185</v>
      </c>
      <c r="C195" s="17">
        <f t="shared" ref="C195:H195" si="127">C210/C211*1000</f>
        <v>6.3875088715401001</v>
      </c>
      <c r="D195" s="17">
        <f t="shared" si="127"/>
        <v>4.428044280442804</v>
      </c>
      <c r="E195" s="17">
        <f t="shared" si="127"/>
        <v>6.8702290076335872</v>
      </c>
      <c r="F195" s="17">
        <f t="shared" si="127"/>
        <v>4.8426150121065374</v>
      </c>
      <c r="G195" s="17">
        <f t="shared" si="127"/>
        <v>4.9342105263157894</v>
      </c>
      <c r="H195" s="17">
        <f t="shared" si="127"/>
        <v>5.123825789923143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5"/>
        <v>1.1332146857762169</v>
      </c>
      <c r="M195" s="17">
        <f t="shared" si="125"/>
        <v>0.93245163128896935</v>
      </c>
      <c r="N195" s="17">
        <f t="shared" si="125"/>
        <v>1.1696714106769239</v>
      </c>
      <c r="O195" s="17">
        <f t="shared" si="125"/>
        <v>0.98175531496225732</v>
      </c>
      <c r="P195" s="17">
        <f t="shared" si="125"/>
        <v>0.99240350287143597</v>
      </c>
      <c r="Q195" s="17">
        <f t="shared" si="125"/>
        <v>1.0140103905361806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7</v>
      </c>
      <c r="D197" s="17">
        <v>4</v>
      </c>
      <c r="E197" s="17">
        <v>5</v>
      </c>
      <c r="F197" s="17">
        <v>6</v>
      </c>
      <c r="G197" s="17">
        <v>6</v>
      </c>
      <c r="H197" s="17">
        <v>6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2</v>
      </c>
      <c r="G198" s="17">
        <v>2</v>
      </c>
      <c r="H198" s="17">
        <v>2</v>
      </c>
      <c r="K198" s="15" t="s">
        <v>187</v>
      </c>
      <c r="L198" s="17">
        <f t="shared" ref="L198:L203" si="128">L185</f>
        <v>0.99631760658890778</v>
      </c>
      <c r="M198" s="17">
        <f t="shared" ref="M198:M203" si="129">N185</f>
        <v>0.8560220731193986</v>
      </c>
      <c r="N198" s="17">
        <f t="shared" ref="N198:N208" si="130">P185</f>
        <v>0.99240350287143597</v>
      </c>
      <c r="O198" s="17">
        <f>Q185</f>
        <v>1.0140103905361806</v>
      </c>
    </row>
    <row r="199" spans="1:17">
      <c r="A199" s="9">
        <v>3</v>
      </c>
      <c r="B199" s="10" t="s">
        <v>189</v>
      </c>
      <c r="C199" s="17">
        <v>0</v>
      </c>
      <c r="D199" s="17">
        <v>0.5</v>
      </c>
      <c r="E199" s="17">
        <v>0.5</v>
      </c>
      <c r="F199" s="17">
        <v>0.8</v>
      </c>
      <c r="G199" s="17">
        <v>0.9</v>
      </c>
      <c r="H199" s="17">
        <v>2.1</v>
      </c>
      <c r="K199" s="15" t="s">
        <v>190</v>
      </c>
      <c r="L199" s="17">
        <f t="shared" si="128"/>
        <v>0.55075885022807758</v>
      </c>
      <c r="M199" s="17">
        <f t="shared" si="129"/>
        <v>0.57435047557723706</v>
      </c>
      <c r="N199" s="17">
        <f t="shared" si="130"/>
        <v>0.59950712507803017</v>
      </c>
      <c r="O199" s="17">
        <f t="shared" ref="O199:O208" si="131">Q186</f>
        <v>0.61266444313397639</v>
      </c>
    </row>
    <row r="200" spans="1:17">
      <c r="A200" s="9">
        <v>4</v>
      </c>
      <c r="B200" s="10" t="s">
        <v>191</v>
      </c>
      <c r="C200" s="17">
        <v>41.2</v>
      </c>
      <c r="D200" s="17">
        <v>41.1</v>
      </c>
      <c r="E200" s="17">
        <v>41.1</v>
      </c>
      <c r="F200" s="17">
        <v>41.1</v>
      </c>
      <c r="G200" s="17">
        <v>41.1</v>
      </c>
      <c r="H200" s="17">
        <v>42.1</v>
      </c>
      <c r="K200" s="15" t="s">
        <v>192</v>
      </c>
      <c r="L200" s="17">
        <f t="shared" si="128"/>
        <v>8.8737830999390996E-4</v>
      </c>
      <c r="M200" s="17">
        <f t="shared" si="129"/>
        <v>0.38536791858528613</v>
      </c>
      <c r="N200" s="17">
        <f t="shared" si="130"/>
        <v>0.56422327854701171</v>
      </c>
      <c r="O200" s="17">
        <f t="shared" si="131"/>
        <v>0.93913859048594728</v>
      </c>
    </row>
    <row r="201" spans="1:17">
      <c r="A201" s="9">
        <v>5</v>
      </c>
      <c r="B201" s="10" t="s">
        <v>193</v>
      </c>
      <c r="C201" s="17">
        <v>9.4</v>
      </c>
      <c r="D201" s="17">
        <v>9.6</v>
      </c>
      <c r="E201" s="17">
        <v>10</v>
      </c>
      <c r="F201" s="17">
        <v>10.9</v>
      </c>
      <c r="G201" s="17">
        <v>11.3</v>
      </c>
      <c r="H201" s="17">
        <v>11.7</v>
      </c>
      <c r="K201" s="15" t="s">
        <v>194</v>
      </c>
      <c r="L201" s="17">
        <f t="shared" si="128"/>
        <v>0.98534740433886292</v>
      </c>
      <c r="M201" s="17">
        <f t="shared" si="129"/>
        <v>1.0255344256120891</v>
      </c>
      <c r="N201" s="17">
        <f t="shared" si="130"/>
        <v>1.0668555604591143</v>
      </c>
      <c r="O201" s="17">
        <f t="shared" si="131"/>
        <v>1.1000048710620667</v>
      </c>
    </row>
    <row r="202" spans="1:17">
      <c r="A202" s="9">
        <v>6</v>
      </c>
      <c r="B202" s="10" t="s">
        <v>195</v>
      </c>
      <c r="C202" s="17">
        <v>11194</v>
      </c>
      <c r="D202" s="17">
        <v>11066</v>
      </c>
      <c r="E202" s="17">
        <v>10846.7</v>
      </c>
      <c r="F202" s="17">
        <v>13213.7</v>
      </c>
      <c r="G202" s="17">
        <v>14568.3</v>
      </c>
      <c r="H202" s="17">
        <v>14430.9</v>
      </c>
      <c r="K202" s="15" t="s">
        <v>196</v>
      </c>
      <c r="L202" s="17">
        <f t="shared" si="128"/>
        <v>0.90072336463715796</v>
      </c>
      <c r="M202" s="17">
        <f t="shared" si="129"/>
        <v>0.97336935874682595</v>
      </c>
      <c r="N202" s="17">
        <f t="shared" si="130"/>
        <v>1.0833854846531212</v>
      </c>
      <c r="O202" s="17">
        <f t="shared" si="131"/>
        <v>1.1215926409770365</v>
      </c>
    </row>
    <row r="203" spans="1:17">
      <c r="A203" s="9">
        <v>7</v>
      </c>
      <c r="B203" s="10" t="s">
        <v>197</v>
      </c>
      <c r="C203" s="17">
        <v>11033</v>
      </c>
      <c r="D203" s="17">
        <v>11255.7</v>
      </c>
      <c r="E203" s="17">
        <v>10555.6</v>
      </c>
      <c r="F203" s="17">
        <v>12262.2</v>
      </c>
      <c r="G203" s="17">
        <v>15032.4</v>
      </c>
      <c r="H203" s="17">
        <v>14576.7</v>
      </c>
      <c r="K203" s="15" t="s">
        <v>198</v>
      </c>
      <c r="L203" s="17">
        <f t="shared" si="128"/>
        <v>1.0791547312539636</v>
      </c>
      <c r="M203" s="17">
        <f t="shared" si="129"/>
        <v>1.1369994141408029</v>
      </c>
      <c r="N203" s="17">
        <f t="shared" si="130"/>
        <v>0.83132251385741518</v>
      </c>
      <c r="O203" s="17">
        <f t="shared" si="131"/>
        <v>0.95192003972560313</v>
      </c>
    </row>
    <row r="204" spans="1:17">
      <c r="A204" s="9">
        <v>8</v>
      </c>
      <c r="B204" s="10" t="s">
        <v>199</v>
      </c>
      <c r="C204" s="17"/>
      <c r="D204" s="17"/>
      <c r="E204" s="17">
        <v>34</v>
      </c>
      <c r="F204" s="17">
        <v>25</v>
      </c>
      <c r="G204" s="17">
        <v>23</v>
      </c>
      <c r="H204" s="17">
        <v>23</v>
      </c>
      <c r="K204" s="15" t="s">
        <v>200</v>
      </c>
      <c r="L204" s="17">
        <f>N191</f>
        <v>0.25161192132825166</v>
      </c>
      <c r="M204" s="17">
        <f>O191</f>
        <v>0.40354415111103609</v>
      </c>
      <c r="N204" s="17">
        <f t="shared" si="130"/>
        <v>0.37944886689846519</v>
      </c>
      <c r="O204" s="17">
        <f t="shared" si="131"/>
        <v>0.33598395686546995</v>
      </c>
    </row>
    <row r="205" spans="1:17">
      <c r="A205" s="9">
        <v>9</v>
      </c>
      <c r="B205" s="10" t="s">
        <v>201</v>
      </c>
      <c r="C205" s="17"/>
      <c r="D205" s="17"/>
      <c r="E205" s="17">
        <v>7</v>
      </c>
      <c r="F205" s="17">
        <v>11</v>
      </c>
      <c r="G205" s="17">
        <v>8</v>
      </c>
      <c r="H205" s="17">
        <v>6</v>
      </c>
      <c r="K205" s="15" t="s">
        <v>202</v>
      </c>
      <c r="L205" s="17">
        <f>L192</f>
        <v>0.20266297685777518</v>
      </c>
      <c r="M205" s="17">
        <f>N192</f>
        <v>0.16117051275005922</v>
      </c>
      <c r="N205" s="17">
        <f t="shared" si="130"/>
        <v>0.21449506243812136</v>
      </c>
      <c r="O205" s="17">
        <f t="shared" si="131"/>
        <v>0.57486493985721365</v>
      </c>
    </row>
    <row r="206" spans="1:17">
      <c r="A206" s="9">
        <v>10</v>
      </c>
      <c r="B206" s="10" t="s">
        <v>203</v>
      </c>
      <c r="C206" s="17">
        <v>15</v>
      </c>
      <c r="D206" s="17">
        <v>12</v>
      </c>
      <c r="E206" s="17">
        <v>11</v>
      </c>
      <c r="F206" s="17">
        <v>9</v>
      </c>
      <c r="G206" s="17">
        <v>5</v>
      </c>
      <c r="H206" s="17">
        <v>18</v>
      </c>
      <c r="K206" s="15" t="s">
        <v>204</v>
      </c>
      <c r="L206" s="17">
        <f>L193</f>
        <v>1.3119602089476394</v>
      </c>
      <c r="M206" s="17">
        <f>N193</f>
        <v>1.3403031796862246</v>
      </c>
      <c r="N206" s="17">
        <f t="shared" si="130"/>
        <v>1.3677811844463474</v>
      </c>
      <c r="O206" s="17">
        <f t="shared" si="131"/>
        <v>1.3811342361763026</v>
      </c>
    </row>
    <row r="207" spans="1:17">
      <c r="A207" s="9">
        <v>11</v>
      </c>
      <c r="B207" s="10" t="s">
        <v>205</v>
      </c>
      <c r="C207" s="17">
        <v>52</v>
      </c>
      <c r="D207" s="17">
        <v>39</v>
      </c>
      <c r="E207" s="17">
        <v>55</v>
      </c>
      <c r="F207" s="17">
        <v>18</v>
      </c>
      <c r="G207" s="17">
        <v>35</v>
      </c>
      <c r="H207" s="17">
        <v>25</v>
      </c>
      <c r="K207" s="15" t="s">
        <v>206</v>
      </c>
      <c r="L207" s="17">
        <f>L194</f>
        <v>1.1854521557663236</v>
      </c>
      <c r="M207" s="17">
        <f>N194</f>
        <v>1.2197211190360806</v>
      </c>
      <c r="N207" s="17">
        <f t="shared" si="130"/>
        <v>1.2531757429967132</v>
      </c>
      <c r="O207" s="17">
        <f t="shared" si="131"/>
        <v>1.2695145055814856</v>
      </c>
    </row>
    <row r="208" spans="1:17">
      <c r="A208" s="9">
        <v>12</v>
      </c>
      <c r="B208" s="10" t="s">
        <v>207</v>
      </c>
      <c r="C208" s="17">
        <v>4</v>
      </c>
      <c r="D208" s="17">
        <v>4</v>
      </c>
      <c r="E208" s="17">
        <v>4</v>
      </c>
      <c r="F208" s="17">
        <v>4</v>
      </c>
      <c r="G208" s="17">
        <v>4</v>
      </c>
      <c r="H208" s="17">
        <v>4</v>
      </c>
      <c r="K208" s="15" t="s">
        <v>208</v>
      </c>
      <c r="L208" s="17">
        <f>L195</f>
        <v>1.1332146857762169</v>
      </c>
      <c r="M208" s="17">
        <f>N195</f>
        <v>1.1696714106769239</v>
      </c>
      <c r="N208" s="17">
        <f t="shared" si="130"/>
        <v>0.99240350287143597</v>
      </c>
      <c r="O208" s="17">
        <f t="shared" si="131"/>
        <v>1.0140103905361806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9</v>
      </c>
      <c r="D210" s="17">
        <v>6</v>
      </c>
      <c r="E210" s="17">
        <v>9</v>
      </c>
      <c r="F210" s="17">
        <v>6</v>
      </c>
      <c r="G210" s="21">
        <v>6</v>
      </c>
      <c r="H210" s="21">
        <v>6</v>
      </c>
    </row>
    <row r="211" spans="1:17">
      <c r="A211" s="9">
        <v>15</v>
      </c>
      <c r="B211" s="10" t="s">
        <v>213</v>
      </c>
      <c r="C211" s="17">
        <v>1409</v>
      </c>
      <c r="D211" s="17">
        <v>1355</v>
      </c>
      <c r="E211" s="17">
        <v>1310</v>
      </c>
      <c r="F211" s="17">
        <v>1239</v>
      </c>
      <c r="G211" s="17">
        <v>1216</v>
      </c>
      <c r="H211" s="17">
        <v>1171</v>
      </c>
    </row>
    <row r="213" spans="1:17" ht="16">
      <c r="A213" s="20" t="s">
        <v>450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2">C227/C241*1000</f>
        <v>3.8809831824062098</v>
      </c>
      <c r="D215" s="17">
        <f t="shared" si="132"/>
        <v>3.2959789057350033</v>
      </c>
      <c r="E215" s="17">
        <f t="shared" si="132"/>
        <v>3.2829940906106372</v>
      </c>
      <c r="F215" s="17">
        <f t="shared" si="132"/>
        <v>3.2658393207054215</v>
      </c>
      <c r="G215" s="17">
        <f t="shared" si="132"/>
        <v>3.2615786040443573</v>
      </c>
      <c r="H215" s="17">
        <f t="shared" si="132"/>
        <v>3.3112582781456954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3">IF(C215/$I215&gt;1,2^((1-$I215/C215)/LN(10/3)),2^(-LOG($I215/C215,10/3)))</f>
        <v>0.86428088716244622</v>
      </c>
      <c r="M215" s="17">
        <f t="shared" si="133"/>
        <v>0.78668992648230329</v>
      </c>
      <c r="N215" s="17">
        <f t="shared" si="133"/>
        <v>0.78490414954100063</v>
      </c>
      <c r="O215" s="17">
        <f t="shared" si="133"/>
        <v>0.78254028516072127</v>
      </c>
      <c r="P215" s="17">
        <f t="shared" si="133"/>
        <v>0.7819523579171177</v>
      </c>
      <c r="Q215" s="17">
        <f t="shared" si="133"/>
        <v>0.78878745122302918</v>
      </c>
    </row>
    <row r="216" spans="1:17">
      <c r="A216" s="9">
        <v>2</v>
      </c>
      <c r="B216" s="15" t="s">
        <v>176</v>
      </c>
      <c r="C216" s="17">
        <f t="shared" ref="C216:H216" si="134">C228/C241*1000</f>
        <v>1.29366106080207</v>
      </c>
      <c r="D216" s="17">
        <f t="shared" si="134"/>
        <v>1.3183915622940012</v>
      </c>
      <c r="E216" s="17">
        <f t="shared" si="134"/>
        <v>1.3131976362442546</v>
      </c>
      <c r="F216" s="17">
        <f t="shared" si="134"/>
        <v>1.3063357282821686</v>
      </c>
      <c r="G216" s="17">
        <f t="shared" si="134"/>
        <v>1.3046314416177429</v>
      </c>
      <c r="H216" s="17">
        <f t="shared" si="134"/>
        <v>1.3245033112582782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3"/>
        <v>0.52210874752401193</v>
      </c>
      <c r="M216" s="17">
        <f t="shared" si="133"/>
        <v>0.52783187209228677</v>
      </c>
      <c r="N216" s="17">
        <f t="shared" si="133"/>
        <v>0.52663369990991016</v>
      </c>
      <c r="O216" s="17">
        <f t="shared" si="133"/>
        <v>0.52504765829527511</v>
      </c>
      <c r="P216" s="17">
        <f t="shared" si="133"/>
        <v>0.52465318681776052</v>
      </c>
      <c r="Q216" s="17">
        <f t="shared" si="133"/>
        <v>0.52923921235862015</v>
      </c>
    </row>
    <row r="217" spans="1:17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1.4502407185234016</v>
      </c>
      <c r="E217" s="17">
        <f>E229/E241*1000+0.00001</f>
        <v>1.4445273998686803</v>
      </c>
      <c r="F217" s="17">
        <f>F229/F241*1000+0.00001</f>
        <v>1.1757121554539516</v>
      </c>
      <c r="G217" s="17">
        <f>G229/G241*1000</f>
        <v>1.8264840182648401</v>
      </c>
      <c r="H217" s="17">
        <f>H229/H241*1000</f>
        <v>2.2516556291390728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3"/>
        <v>8.8737830999390996E-4</v>
      </c>
      <c r="M217" s="17">
        <f t="shared" si="133"/>
        <v>0.83106648943070183</v>
      </c>
      <c r="N217" s="17">
        <f t="shared" si="133"/>
        <v>0.82917999122917529</v>
      </c>
      <c r="O217" s="17">
        <f t="shared" si="133"/>
        <v>0.7364876727599442</v>
      </c>
      <c r="P217" s="17">
        <f t="shared" si="133"/>
        <v>0.94909270575143301</v>
      </c>
      <c r="Q217" s="17">
        <f t="shared" si="133"/>
        <v>1.0664600521010945</v>
      </c>
    </row>
    <row r="218" spans="1:17">
      <c r="A218" s="9">
        <v>4</v>
      </c>
      <c r="B218" s="15" t="s">
        <v>178</v>
      </c>
      <c r="C218" s="17">
        <f t="shared" ref="C218:H218" si="135">C230/C241*1000</f>
        <v>29.172056921086678</v>
      </c>
      <c r="D218" s="17">
        <f t="shared" si="135"/>
        <v>29.72972972972973</v>
      </c>
      <c r="E218" s="17">
        <f t="shared" si="135"/>
        <v>29.612606697307946</v>
      </c>
      <c r="F218" s="17">
        <f t="shared" si="135"/>
        <v>30.960156760287393</v>
      </c>
      <c r="G218" s="17">
        <f t="shared" si="135"/>
        <v>30.919765166340508</v>
      </c>
      <c r="H218" s="17">
        <f t="shared" si="135"/>
        <v>31.655629139072847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3"/>
        <v>0.98401704977168702</v>
      </c>
      <c r="M218" s="17">
        <f t="shared" si="133"/>
        <v>0.99480340832219338</v>
      </c>
      <c r="N218" s="17">
        <f t="shared" si="133"/>
        <v>0.9925452162087457</v>
      </c>
      <c r="O218" s="17">
        <f t="shared" si="133"/>
        <v>1.0180148479858289</v>
      </c>
      <c r="P218" s="17">
        <f t="shared" si="133"/>
        <v>1.0172732345873807</v>
      </c>
      <c r="Q218" s="17">
        <f t="shared" si="133"/>
        <v>1.0305686147373045</v>
      </c>
    </row>
    <row r="219" spans="1:17">
      <c r="A219" s="9">
        <v>5</v>
      </c>
      <c r="B219" s="15" t="s">
        <v>179</v>
      </c>
      <c r="C219" s="17">
        <f t="shared" ref="C219:H219" si="136">C231/C241*1000</f>
        <v>3.622250970245795</v>
      </c>
      <c r="D219" s="17">
        <f t="shared" si="136"/>
        <v>3.6914963744232034</v>
      </c>
      <c r="E219" s="17">
        <f t="shared" si="136"/>
        <v>4.5764937623112285</v>
      </c>
      <c r="F219" s="17">
        <f t="shared" si="136"/>
        <v>5.1600261267145662</v>
      </c>
      <c r="G219" s="17">
        <f t="shared" si="136"/>
        <v>7.0450097847358126</v>
      </c>
      <c r="H219" s="17">
        <f t="shared" si="136"/>
        <v>7.6821192052980134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3"/>
        <v>0.63370817782811684</v>
      </c>
      <c r="M219" s="17">
        <f t="shared" si="133"/>
        <v>0.64065460586412304</v>
      </c>
      <c r="N219" s="17">
        <f t="shared" si="133"/>
        <v>0.72502976081674897</v>
      </c>
      <c r="O219" s="17">
        <f t="shared" si="133"/>
        <v>0.77689374404373968</v>
      </c>
      <c r="P219" s="17">
        <f t="shared" si="133"/>
        <v>0.92942770305842626</v>
      </c>
      <c r="Q219" s="17">
        <f t="shared" si="133"/>
        <v>0.97692728030587983</v>
      </c>
    </row>
    <row r="220" spans="1:17">
      <c r="A220" s="9">
        <v>6</v>
      </c>
      <c r="B220" s="15" t="s">
        <v>180</v>
      </c>
      <c r="C220" s="17">
        <f t="shared" ref="C220:H220" si="137">(C232-C233)/C232*100</f>
        <v>-29.810714156702666</v>
      </c>
      <c r="D220" s="17">
        <f t="shared" si="137"/>
        <v>2.612010141746218</v>
      </c>
      <c r="E220" s="17">
        <f t="shared" si="137"/>
        <v>2.0623982570592769</v>
      </c>
      <c r="F220" s="17">
        <f t="shared" si="137"/>
        <v>13.898780762255255</v>
      </c>
      <c r="G220" s="17">
        <f t="shared" si="137"/>
        <v>-7.4118085973663428</v>
      </c>
      <c r="H220" s="17">
        <f t="shared" si="137"/>
        <v>-3.9778462881619436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38">(ATAN((C220+2.4)/10)+3.1415/2)/3.1415*1.75</f>
        <v>0.19484267124782628</v>
      </c>
      <c r="M220" s="17">
        <f t="shared" si="138"/>
        <v>1.1338139193708299</v>
      </c>
      <c r="N220" s="17">
        <f t="shared" si="138"/>
        <v>1.1088101195515616</v>
      </c>
      <c r="O220" s="17">
        <f t="shared" si="138"/>
        <v>1.4434663641646119</v>
      </c>
      <c r="P220" s="17">
        <f t="shared" si="138"/>
        <v>0.61619505383427309</v>
      </c>
      <c r="Q220" s="17">
        <f t="shared" si="138"/>
        <v>0.78782340298720865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-6.5659881812212744</v>
      </c>
      <c r="F221" s="17">
        <f>(F235-F234)/F241*1000</f>
        <v>-3.9190071848465058</v>
      </c>
      <c r="G221" s="17">
        <f>(G235-G234)/G241*1000</f>
        <v>-7.8277886497064575</v>
      </c>
      <c r="H221" s="17">
        <f>(H235-H234)/H241*1000</f>
        <v>-8.6092715231788084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39">(ATAN(E221/10)+3.1415/2)/3.1415*1.75</f>
        <v>0.55134880545597276</v>
      </c>
      <c r="O221" s="17">
        <f t="shared" si="139"/>
        <v>0.66693589185341484</v>
      </c>
      <c r="P221" s="17">
        <f t="shared" si="139"/>
        <v>0.50502850476492156</v>
      </c>
      <c r="Q221" s="17">
        <f t="shared" si="139"/>
        <v>0.47904057587208904</v>
      </c>
    </row>
    <row r="222" spans="1:17">
      <c r="A222" s="9">
        <v>8</v>
      </c>
      <c r="B222" s="15" t="s">
        <v>182</v>
      </c>
      <c r="C222" s="17">
        <f t="shared" ref="C222:H222" si="140">(C236-C237)/C241*1000</f>
        <v>-7.7619663648124195</v>
      </c>
      <c r="D222" s="17">
        <f t="shared" si="140"/>
        <v>8.5695451549110082</v>
      </c>
      <c r="E222" s="17">
        <f t="shared" si="140"/>
        <v>11.818778726198293</v>
      </c>
      <c r="F222" s="17">
        <f t="shared" si="140"/>
        <v>5.2253429131286744</v>
      </c>
      <c r="G222" s="17">
        <f t="shared" si="140"/>
        <v>-7.1754729288975856</v>
      </c>
      <c r="H222" s="17">
        <f t="shared" si="140"/>
        <v>1.3245033112582782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0.50730935163354496</v>
      </c>
      <c r="M222" s="17">
        <f>(ATAN(D222/10)+3.1415/2)/3.1415*1.75</f>
        <v>1.2696859637276401</v>
      </c>
      <c r="N222" s="17">
        <f t="shared" si="139"/>
        <v>1.3588413258138465</v>
      </c>
      <c r="O222" s="17">
        <f t="shared" si="139"/>
        <v>1.1432305181947493</v>
      </c>
      <c r="P222" s="17">
        <f t="shared" si="139"/>
        <v>0.5282833876652302</v>
      </c>
      <c r="Q222" s="17">
        <f t="shared" si="139"/>
        <v>0.94835564021084373</v>
      </c>
    </row>
    <row r="223" spans="1:17">
      <c r="A223" s="9">
        <v>9</v>
      </c>
      <c r="B223" s="15" t="s">
        <v>183</v>
      </c>
      <c r="C223" s="17">
        <f t="shared" ref="C223:H223" si="141">C238/C241*1000</f>
        <v>1.9404915912031049</v>
      </c>
      <c r="D223" s="17">
        <f t="shared" si="141"/>
        <v>1.9775873434410021</v>
      </c>
      <c r="E223" s="17">
        <f t="shared" si="141"/>
        <v>1.969796454366382</v>
      </c>
      <c r="F223" s="17">
        <f t="shared" si="141"/>
        <v>1.9595035924232529</v>
      </c>
      <c r="G223" s="17">
        <f t="shared" si="141"/>
        <v>1.3046314416177429</v>
      </c>
      <c r="H223" s="17">
        <f t="shared" si="141"/>
        <v>1.3245033112582782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2">IF(C223/$I223&gt;1,2^((1-$I223/C223)/LN(10/3)),2^(-LOG($I223/C223,10/3)))</f>
        <v>1.1396117997124178</v>
      </c>
      <c r="M223" s="17">
        <f t="shared" si="142"/>
        <v>1.1491649741119927</v>
      </c>
      <c r="N223" s="17">
        <f t="shared" si="142"/>
        <v>1.1471819069304268</v>
      </c>
      <c r="O223" s="17">
        <f t="shared" si="142"/>
        <v>1.1445431395979737</v>
      </c>
      <c r="P223" s="17">
        <f t="shared" si="142"/>
        <v>0.9228042872166341</v>
      </c>
      <c r="Q223" s="17">
        <f t="shared" si="142"/>
        <v>0.93087057583685395</v>
      </c>
    </row>
    <row r="224" spans="1:17">
      <c r="A224" s="9">
        <v>10</v>
      </c>
      <c r="B224" s="15" t="s">
        <v>184</v>
      </c>
      <c r="C224" s="17">
        <f t="shared" ref="C224:H224" si="143">C239/C241*100</f>
        <v>6.4683053040103494E-2</v>
      </c>
      <c r="D224" s="17">
        <f t="shared" si="143"/>
        <v>6.5919578114700061E-2</v>
      </c>
      <c r="E224" s="17">
        <f t="shared" si="143"/>
        <v>6.5659881812212731E-2</v>
      </c>
      <c r="F224" s="17">
        <f t="shared" si="143"/>
        <v>6.531678641410843E-2</v>
      </c>
      <c r="G224" s="17">
        <f t="shared" si="143"/>
        <v>6.5231572080887146E-2</v>
      </c>
      <c r="H224" s="17">
        <f t="shared" si="143"/>
        <v>6.6225165562913912E-2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2"/>
        <v>1.1396117997124178</v>
      </c>
      <c r="M224" s="17">
        <f t="shared" si="142"/>
        <v>1.1491649741119927</v>
      </c>
      <c r="N224" s="17">
        <f t="shared" si="142"/>
        <v>1.1471819069304265</v>
      </c>
      <c r="O224" s="17">
        <f t="shared" si="142"/>
        <v>1.1445431395979737</v>
      </c>
      <c r="P224" s="17">
        <f t="shared" si="142"/>
        <v>1.1438843967072732</v>
      </c>
      <c r="Q224" s="17">
        <f t="shared" si="142"/>
        <v>1.1514828855350185</v>
      </c>
    </row>
    <row r="225" spans="1:17">
      <c r="A225" s="9">
        <v>11</v>
      </c>
      <c r="B225" s="15" t="s">
        <v>185</v>
      </c>
      <c r="C225" s="17">
        <f t="shared" ref="C225:H225" si="144">C240/C241*1000</f>
        <v>3.2341526520051747</v>
      </c>
      <c r="D225" s="17">
        <f t="shared" si="144"/>
        <v>3.2959789057350033</v>
      </c>
      <c r="E225" s="17">
        <f t="shared" si="144"/>
        <v>3.2829940906106372</v>
      </c>
      <c r="F225" s="17">
        <f t="shared" si="144"/>
        <v>3.2658393207054215</v>
      </c>
      <c r="G225" s="17">
        <f t="shared" si="144"/>
        <v>3.2615786040443573</v>
      </c>
      <c r="H225" s="17">
        <f t="shared" si="144"/>
        <v>3.3112582781456954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2"/>
        <v>0.77816008074180565</v>
      </c>
      <c r="M225" s="17">
        <f t="shared" si="142"/>
        <v>0.78668992648230329</v>
      </c>
      <c r="N225" s="17">
        <f t="shared" si="142"/>
        <v>0.78490414954100063</v>
      </c>
      <c r="O225" s="17">
        <f t="shared" si="142"/>
        <v>0.78254028516072127</v>
      </c>
      <c r="P225" s="17">
        <f t="shared" si="142"/>
        <v>0.7819523579171177</v>
      </c>
      <c r="Q225" s="17">
        <f t="shared" si="142"/>
        <v>0.78878745122302918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6</v>
      </c>
      <c r="D227" s="17">
        <v>5</v>
      </c>
      <c r="E227" s="17">
        <v>5</v>
      </c>
      <c r="F227" s="17">
        <v>5</v>
      </c>
      <c r="G227" s="17">
        <v>5</v>
      </c>
      <c r="H227" s="17">
        <v>5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2</v>
      </c>
      <c r="D228" s="17">
        <v>2</v>
      </c>
      <c r="E228" s="17">
        <v>2</v>
      </c>
      <c r="F228" s="17">
        <v>2</v>
      </c>
      <c r="G228" s="17">
        <v>2</v>
      </c>
      <c r="H228" s="17">
        <v>2</v>
      </c>
      <c r="K228" s="15" t="s">
        <v>187</v>
      </c>
      <c r="L228" s="17">
        <f t="shared" ref="L228:L233" si="145">L215</f>
        <v>0.86428088716244622</v>
      </c>
      <c r="M228" s="17">
        <f t="shared" ref="M228:M233" si="146">N215</f>
        <v>0.78490414954100063</v>
      </c>
      <c r="N228" s="17">
        <f t="shared" ref="N228:O238" si="147">P215</f>
        <v>0.7819523579171177</v>
      </c>
      <c r="O228" s="17">
        <f t="shared" si="147"/>
        <v>0.78878745122302918</v>
      </c>
    </row>
    <row r="229" spans="1:17">
      <c r="A229" s="9">
        <v>3</v>
      </c>
      <c r="B229" s="10" t="s">
        <v>189</v>
      </c>
      <c r="C229" s="17">
        <v>0</v>
      </c>
      <c r="D229" s="17">
        <v>2.2000000000000002</v>
      </c>
      <c r="E229" s="17">
        <v>2.2000000000000002</v>
      </c>
      <c r="F229" s="17">
        <v>1.8</v>
      </c>
      <c r="G229" s="17">
        <v>2.8</v>
      </c>
      <c r="H229" s="17">
        <v>3.4</v>
      </c>
      <c r="K229" s="15" t="s">
        <v>190</v>
      </c>
      <c r="L229" s="17">
        <f t="shared" si="145"/>
        <v>0.52210874752401193</v>
      </c>
      <c r="M229" s="17">
        <f t="shared" si="146"/>
        <v>0.52663369990991016</v>
      </c>
      <c r="N229" s="17">
        <f t="shared" si="147"/>
        <v>0.52465318681776052</v>
      </c>
      <c r="O229" s="17">
        <f t="shared" si="147"/>
        <v>0.52923921235862015</v>
      </c>
    </row>
    <row r="230" spans="1:17">
      <c r="A230" s="9">
        <v>4</v>
      </c>
      <c r="B230" s="10" t="s">
        <v>191</v>
      </c>
      <c r="C230" s="17">
        <v>45.1</v>
      </c>
      <c r="D230" s="17">
        <v>45.1</v>
      </c>
      <c r="E230" s="17">
        <v>45.1</v>
      </c>
      <c r="F230" s="17">
        <v>47.4</v>
      </c>
      <c r="G230" s="17">
        <v>47.4</v>
      </c>
      <c r="H230" s="17">
        <v>47.8</v>
      </c>
      <c r="K230" s="15" t="s">
        <v>192</v>
      </c>
      <c r="L230" s="17">
        <f t="shared" si="145"/>
        <v>8.8737830999390996E-4</v>
      </c>
      <c r="M230" s="17">
        <f t="shared" si="146"/>
        <v>0.82917999122917529</v>
      </c>
      <c r="N230" s="17">
        <f t="shared" si="147"/>
        <v>0.94909270575143301</v>
      </c>
      <c r="O230" s="17">
        <f t="shared" si="147"/>
        <v>1.0664600521010945</v>
      </c>
    </row>
    <row r="231" spans="1:17">
      <c r="A231" s="9">
        <v>5</v>
      </c>
      <c r="B231" s="10" t="s">
        <v>193</v>
      </c>
      <c r="C231" s="17">
        <v>5.6</v>
      </c>
      <c r="D231" s="17">
        <v>5.6</v>
      </c>
      <c r="E231" s="17">
        <v>6.97</v>
      </c>
      <c r="F231" s="17">
        <v>7.9</v>
      </c>
      <c r="G231" s="17">
        <v>10.8</v>
      </c>
      <c r="H231" s="17">
        <v>11.6</v>
      </c>
      <c r="K231" s="15" t="s">
        <v>194</v>
      </c>
      <c r="L231" s="17">
        <f t="shared" si="145"/>
        <v>0.98401704977168702</v>
      </c>
      <c r="M231" s="17">
        <f t="shared" si="146"/>
        <v>0.9925452162087457</v>
      </c>
      <c r="N231" s="17">
        <f t="shared" si="147"/>
        <v>1.0172732345873807</v>
      </c>
      <c r="O231" s="17">
        <f t="shared" si="147"/>
        <v>1.0305686147373045</v>
      </c>
    </row>
    <row r="232" spans="1:17">
      <c r="A232" s="9">
        <v>6</v>
      </c>
      <c r="B232" s="10" t="s">
        <v>195</v>
      </c>
      <c r="C232" s="17">
        <v>5536.6</v>
      </c>
      <c r="D232" s="17">
        <v>5876.7</v>
      </c>
      <c r="E232" s="17">
        <v>8170.1</v>
      </c>
      <c r="F232" s="17">
        <v>7553.9</v>
      </c>
      <c r="G232" s="17">
        <v>7237.1</v>
      </c>
      <c r="H232" s="17">
        <v>7330.6</v>
      </c>
      <c r="K232" s="15" t="s">
        <v>196</v>
      </c>
      <c r="L232" s="17">
        <f t="shared" si="145"/>
        <v>0.63370817782811684</v>
      </c>
      <c r="M232" s="17">
        <f t="shared" si="146"/>
        <v>0.72502976081674897</v>
      </c>
      <c r="N232" s="17">
        <f t="shared" si="147"/>
        <v>0.92942770305842626</v>
      </c>
      <c r="O232" s="17">
        <f t="shared" si="147"/>
        <v>0.97692728030587983</v>
      </c>
    </row>
    <row r="233" spans="1:17">
      <c r="A233" s="9">
        <v>7</v>
      </c>
      <c r="B233" s="10" t="s">
        <v>197</v>
      </c>
      <c r="C233" s="17">
        <v>7187.1</v>
      </c>
      <c r="D233" s="17">
        <v>5723.2</v>
      </c>
      <c r="E233" s="17">
        <v>8001.6</v>
      </c>
      <c r="F233" s="17">
        <v>6504</v>
      </c>
      <c r="G233" s="17">
        <v>7773.5</v>
      </c>
      <c r="H233" s="17">
        <v>7622.2</v>
      </c>
      <c r="K233" s="15" t="s">
        <v>198</v>
      </c>
      <c r="L233" s="17">
        <f t="shared" si="145"/>
        <v>0.19484267124782628</v>
      </c>
      <c r="M233" s="17">
        <f t="shared" si="146"/>
        <v>1.1088101195515616</v>
      </c>
      <c r="N233" s="17">
        <f t="shared" si="147"/>
        <v>0.61619505383427309</v>
      </c>
      <c r="O233" s="17">
        <f t="shared" si="147"/>
        <v>0.78782340298720865</v>
      </c>
    </row>
    <row r="234" spans="1:17">
      <c r="A234" s="9">
        <v>8</v>
      </c>
      <c r="B234" s="10" t="s">
        <v>199</v>
      </c>
      <c r="C234" s="17"/>
      <c r="D234" s="17"/>
      <c r="E234" s="17">
        <v>24</v>
      </c>
      <c r="F234" s="17">
        <v>20</v>
      </c>
      <c r="G234" s="17">
        <v>26</v>
      </c>
      <c r="H234" s="17">
        <v>20</v>
      </c>
      <c r="K234" s="15" t="s">
        <v>200</v>
      </c>
      <c r="L234" s="17">
        <f>N221</f>
        <v>0.55134880545597276</v>
      </c>
      <c r="M234" s="17">
        <f>O221</f>
        <v>0.66693589185341484</v>
      </c>
      <c r="N234" s="17">
        <f t="shared" si="147"/>
        <v>0.50502850476492156</v>
      </c>
      <c r="O234" s="17">
        <f t="shared" si="147"/>
        <v>0.47904057587208904</v>
      </c>
    </row>
    <row r="235" spans="1:17">
      <c r="A235" s="9">
        <v>9</v>
      </c>
      <c r="B235" s="10" t="s">
        <v>201</v>
      </c>
      <c r="C235" s="17"/>
      <c r="D235" s="17"/>
      <c r="E235" s="17">
        <v>14</v>
      </c>
      <c r="F235" s="17">
        <v>14</v>
      </c>
      <c r="G235" s="17">
        <v>14</v>
      </c>
      <c r="H235" s="17">
        <v>7</v>
      </c>
      <c r="K235" s="15" t="s">
        <v>202</v>
      </c>
      <c r="L235" s="17">
        <f>L222</f>
        <v>0.50730935163354496</v>
      </c>
      <c r="M235" s="17">
        <f>N222</f>
        <v>1.3588413258138465</v>
      </c>
      <c r="N235" s="17">
        <f t="shared" si="147"/>
        <v>0.5282833876652302</v>
      </c>
      <c r="O235" s="17">
        <f t="shared" si="147"/>
        <v>0.94835564021084373</v>
      </c>
    </row>
    <row r="236" spans="1:17">
      <c r="A236" s="9">
        <v>10</v>
      </c>
      <c r="B236" s="10" t="s">
        <v>203</v>
      </c>
      <c r="C236" s="17">
        <v>3</v>
      </c>
      <c r="D236" s="17">
        <v>36</v>
      </c>
      <c r="E236" s="17">
        <v>42</v>
      </c>
      <c r="F236" s="17">
        <v>28</v>
      </c>
      <c r="G236" s="17">
        <v>11</v>
      </c>
      <c r="H236" s="17">
        <v>24</v>
      </c>
      <c r="K236" s="15" t="s">
        <v>204</v>
      </c>
      <c r="L236" s="17">
        <f>L223</f>
        <v>1.1396117997124178</v>
      </c>
      <c r="M236" s="17">
        <f>N223</f>
        <v>1.1471819069304268</v>
      </c>
      <c r="N236" s="17">
        <f t="shared" si="147"/>
        <v>0.9228042872166341</v>
      </c>
      <c r="O236" s="17">
        <f t="shared" si="147"/>
        <v>0.93087057583685395</v>
      </c>
    </row>
    <row r="237" spans="1:17">
      <c r="A237" s="9">
        <v>11</v>
      </c>
      <c r="B237" s="10" t="s">
        <v>205</v>
      </c>
      <c r="C237" s="17">
        <v>15</v>
      </c>
      <c r="D237" s="17">
        <v>23</v>
      </c>
      <c r="E237" s="17">
        <v>24</v>
      </c>
      <c r="F237" s="17">
        <v>20</v>
      </c>
      <c r="G237" s="17">
        <v>22</v>
      </c>
      <c r="H237" s="17">
        <v>22</v>
      </c>
      <c r="K237" s="15" t="s">
        <v>206</v>
      </c>
      <c r="L237" s="17">
        <f>L224</f>
        <v>1.1396117997124178</v>
      </c>
      <c r="M237" s="17">
        <f>N224</f>
        <v>1.1471819069304265</v>
      </c>
      <c r="N237" s="17">
        <f t="shared" si="147"/>
        <v>1.1438843967072732</v>
      </c>
      <c r="O237" s="17">
        <f t="shared" si="147"/>
        <v>1.1514828855350185</v>
      </c>
    </row>
    <row r="238" spans="1:17">
      <c r="A238" s="9">
        <v>12</v>
      </c>
      <c r="B238" s="10" t="s">
        <v>207</v>
      </c>
      <c r="C238" s="17">
        <v>3</v>
      </c>
      <c r="D238" s="17">
        <v>3</v>
      </c>
      <c r="E238" s="17">
        <v>3</v>
      </c>
      <c r="F238" s="17">
        <v>3</v>
      </c>
      <c r="G238" s="17">
        <v>2</v>
      </c>
      <c r="H238" s="17">
        <v>2</v>
      </c>
      <c r="K238" s="15" t="s">
        <v>208</v>
      </c>
      <c r="L238" s="17">
        <f>L225</f>
        <v>0.77816008074180565</v>
      </c>
      <c r="M238" s="17">
        <f>N225</f>
        <v>0.78490414954100063</v>
      </c>
      <c r="N238" s="17">
        <f t="shared" si="147"/>
        <v>0.7819523579171177</v>
      </c>
      <c r="O238" s="17">
        <f t="shared" si="147"/>
        <v>0.78878745122302918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5</v>
      </c>
      <c r="D240" s="17">
        <v>5</v>
      </c>
      <c r="E240" s="17">
        <v>5</v>
      </c>
      <c r="F240" s="17">
        <v>5</v>
      </c>
      <c r="G240" s="21">
        <v>5</v>
      </c>
      <c r="H240" s="21">
        <v>5</v>
      </c>
    </row>
    <row r="241" spans="1:17">
      <c r="A241" s="9">
        <v>15</v>
      </c>
      <c r="B241" s="10" t="s">
        <v>213</v>
      </c>
      <c r="C241" s="17">
        <v>1546</v>
      </c>
      <c r="D241" s="17">
        <v>1517</v>
      </c>
      <c r="E241" s="17">
        <v>1523</v>
      </c>
      <c r="F241" s="17">
        <v>1531</v>
      </c>
      <c r="G241" s="17">
        <v>1533</v>
      </c>
      <c r="H241" s="17">
        <v>1510</v>
      </c>
    </row>
    <row r="243" spans="1:17" ht="16">
      <c r="A243" s="20" t="s">
        <v>451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48">C257/C271*1000</f>
        <v>3.5157108327840039</v>
      </c>
      <c r="D245" s="17">
        <f t="shared" si="148"/>
        <v>3.5834266517357225</v>
      </c>
      <c r="E245" s="17">
        <f t="shared" si="148"/>
        <v>3.6546368204659663</v>
      </c>
      <c r="F245" s="17">
        <f t="shared" si="148"/>
        <v>3.695150115473441</v>
      </c>
      <c r="G245" s="17">
        <f t="shared" si="148"/>
        <v>3.7453183520599249</v>
      </c>
      <c r="H245" s="17">
        <f t="shared" si="148"/>
        <v>3.8022813688212929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49">IF(C245/$I245&gt;1,2^((1-$I245/C245)/LN(10/3)),2^(-LOG($I245/C245,10/3)))</f>
        <v>0.8164699245861593</v>
      </c>
      <c r="M245" s="17">
        <f t="shared" si="149"/>
        <v>0.82548696233535945</v>
      </c>
      <c r="N245" s="17">
        <f t="shared" si="149"/>
        <v>0.83489166161324158</v>
      </c>
      <c r="O245" s="17">
        <f t="shared" si="149"/>
        <v>0.84020754044722823</v>
      </c>
      <c r="P245" s="17">
        <f t="shared" si="149"/>
        <v>0.84675612543520073</v>
      </c>
      <c r="Q245" s="17">
        <f t="shared" si="149"/>
        <v>0.85414669518142194</v>
      </c>
    </row>
    <row r="246" spans="1:17">
      <c r="A246" s="9">
        <v>2</v>
      </c>
      <c r="B246" s="15" t="s">
        <v>176</v>
      </c>
      <c r="C246" s="17">
        <f t="shared" ref="C246:H246" si="150">C258/C271*1000</f>
        <v>0.21973192704900024</v>
      </c>
      <c r="D246" s="17">
        <f t="shared" si="150"/>
        <v>0.22396416573348266</v>
      </c>
      <c r="E246" s="17">
        <f t="shared" si="150"/>
        <v>0.45682960255824578</v>
      </c>
      <c r="F246" s="17">
        <f t="shared" si="150"/>
        <v>0.46189376443418012</v>
      </c>
      <c r="G246" s="17">
        <f t="shared" si="150"/>
        <v>0.70224719101123589</v>
      </c>
      <c r="H246" s="17">
        <f t="shared" si="150"/>
        <v>0.71292775665399244</v>
      </c>
      <c r="I246" s="18">
        <f>Показатели!$E$3</f>
        <v>4</v>
      </c>
      <c r="J246" s="9">
        <v>2</v>
      </c>
      <c r="K246" s="15" t="s">
        <v>176</v>
      </c>
      <c r="L246" s="17">
        <f t="shared" si="149"/>
        <v>0.18814859755613486</v>
      </c>
      <c r="M246" s="17">
        <f t="shared" si="149"/>
        <v>0.19022649774025083</v>
      </c>
      <c r="N246" s="17">
        <f t="shared" si="149"/>
        <v>0.2867470084595159</v>
      </c>
      <c r="O246" s="17">
        <f t="shared" si="149"/>
        <v>0.28857276912172392</v>
      </c>
      <c r="P246" s="17">
        <f t="shared" si="149"/>
        <v>0.36728719508287228</v>
      </c>
      <c r="Q246" s="17">
        <f t="shared" si="149"/>
        <v>0.37049291341264373</v>
      </c>
    </row>
    <row r="247" spans="1:17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1.1198308286674132</v>
      </c>
      <c r="E247" s="17">
        <f>E259/E271*1000+0.00001</f>
        <v>0.75377884422110542</v>
      </c>
      <c r="F247" s="17">
        <f>F259/F271*1000+0.00001</f>
        <v>0.71594533487297918</v>
      </c>
      <c r="G247" s="17">
        <f>G259/G271*1000</f>
        <v>1.6151685393258428</v>
      </c>
      <c r="H247" s="17">
        <f>H259/H271*1000</f>
        <v>2.4477186311787076</v>
      </c>
      <c r="I247" s="18">
        <f>Показатели!$E$4</f>
        <v>2</v>
      </c>
      <c r="J247" s="9">
        <v>3</v>
      </c>
      <c r="K247" s="15" t="s">
        <v>177</v>
      </c>
      <c r="L247" s="17">
        <f t="shared" si="149"/>
        <v>8.8737830999390996E-4</v>
      </c>
      <c r="M247" s="17">
        <f t="shared" si="149"/>
        <v>0.7161267349889473</v>
      </c>
      <c r="N247" s="17">
        <f t="shared" si="149"/>
        <v>0.57018963365263875</v>
      </c>
      <c r="O247" s="17">
        <f t="shared" si="149"/>
        <v>0.55353354366697738</v>
      </c>
      <c r="P247" s="17">
        <f t="shared" si="149"/>
        <v>0.88423255670659351</v>
      </c>
      <c r="Q247" s="17">
        <f t="shared" si="149"/>
        <v>1.1110503623060601</v>
      </c>
    </row>
    <row r="248" spans="1:17">
      <c r="A248" s="9">
        <v>4</v>
      </c>
      <c r="B248" s="15" t="s">
        <v>178</v>
      </c>
      <c r="C248" s="17">
        <f t="shared" ref="C248:H248" si="151">C260/C271*1000</f>
        <v>19.709953856295321</v>
      </c>
      <c r="D248" s="17">
        <f t="shared" si="151"/>
        <v>20.089585666293392</v>
      </c>
      <c r="E248" s="17">
        <f t="shared" si="151"/>
        <v>20.534490634993148</v>
      </c>
      <c r="F248" s="17">
        <f t="shared" si="151"/>
        <v>21.454965357967669</v>
      </c>
      <c r="G248" s="17">
        <f t="shared" si="151"/>
        <v>21.746254681647944</v>
      </c>
      <c r="H248" s="17">
        <f t="shared" si="151"/>
        <v>22.861216730038024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49"/>
        <v>0.78517915561010887</v>
      </c>
      <c r="M248" s="17">
        <f t="shared" si="149"/>
        <v>0.79385062025666042</v>
      </c>
      <c r="N248" s="17">
        <f t="shared" si="149"/>
        <v>0.80392503787542502</v>
      </c>
      <c r="O248" s="17">
        <f t="shared" si="149"/>
        <v>0.82447869030575183</v>
      </c>
      <c r="P248" s="17">
        <f t="shared" si="149"/>
        <v>0.8309046844968605</v>
      </c>
      <c r="Q248" s="17">
        <f t="shared" si="149"/>
        <v>0.85517071465864647</v>
      </c>
    </row>
    <row r="249" spans="1:17">
      <c r="A249" s="9">
        <v>5</v>
      </c>
      <c r="B249" s="15" t="s">
        <v>179</v>
      </c>
      <c r="C249" s="17">
        <f t="shared" ref="C249:H249" si="152">C261/C271*1000</f>
        <v>2.4390243902439024</v>
      </c>
      <c r="D249" s="17">
        <f t="shared" si="152"/>
        <v>2.8891377379619265</v>
      </c>
      <c r="E249" s="17">
        <f t="shared" si="152"/>
        <v>4.5226130653266328</v>
      </c>
      <c r="F249" s="17">
        <f t="shared" si="152"/>
        <v>8.0138568129330263</v>
      </c>
      <c r="G249" s="17">
        <f t="shared" si="152"/>
        <v>8.3567415730337089</v>
      </c>
      <c r="H249" s="17">
        <f t="shared" si="152"/>
        <v>9.006653992395437</v>
      </c>
      <c r="I249" s="18">
        <f>Показатели!$E$6</f>
        <v>8</v>
      </c>
      <c r="J249" s="9">
        <v>5</v>
      </c>
      <c r="K249" s="15" t="s">
        <v>179</v>
      </c>
      <c r="L249" s="17">
        <f t="shared" si="149"/>
        <v>0.50466460092037946</v>
      </c>
      <c r="M249" s="17">
        <f t="shared" si="149"/>
        <v>0.55634989829630377</v>
      </c>
      <c r="N249" s="17">
        <f t="shared" si="149"/>
        <v>0.72010308042252547</v>
      </c>
      <c r="O249" s="17">
        <f t="shared" si="149"/>
        <v>1.0009959711126786</v>
      </c>
      <c r="P249" s="17">
        <f t="shared" si="149"/>
        <v>1.024881310542521</v>
      </c>
      <c r="Q249" s="17">
        <f t="shared" si="149"/>
        <v>1.0664619579814272</v>
      </c>
    </row>
    <row r="250" spans="1:17">
      <c r="A250" s="9">
        <v>6</v>
      </c>
      <c r="B250" s="15" t="s">
        <v>180</v>
      </c>
      <c r="C250" s="17">
        <f t="shared" ref="C250:H250" si="153">(C262-C263)/C262*100</f>
        <v>1.7160514263642883</v>
      </c>
      <c r="D250" s="17">
        <f t="shared" si="153"/>
        <v>-0.45233323790438024</v>
      </c>
      <c r="E250" s="17">
        <f t="shared" si="153"/>
        <v>3.8053306509682505</v>
      </c>
      <c r="F250" s="17">
        <f t="shared" si="153"/>
        <v>3.0086325289385982</v>
      </c>
      <c r="G250" s="17">
        <f t="shared" si="153"/>
        <v>-3.9340079190497175</v>
      </c>
      <c r="H250" s="17">
        <f t="shared" si="153"/>
        <v>0.58717727078258286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54">(ATAN((C250+2.4)/10)+3.1415/2)/3.1415*1.75</f>
        <v>1.0925150591408204</v>
      </c>
      <c r="M250" s="17">
        <f t="shared" si="154"/>
        <v>0.98215497665691442</v>
      </c>
      <c r="N250" s="17">
        <f t="shared" si="154"/>
        <v>1.184379659988247</v>
      </c>
      <c r="O250" s="17">
        <f t="shared" si="154"/>
        <v>1.1511904878934807</v>
      </c>
      <c r="P250" s="17">
        <f t="shared" si="154"/>
        <v>0.7902077317191365</v>
      </c>
      <c r="Q250" s="17">
        <f t="shared" si="154"/>
        <v>1.0367029983828404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-6.3956144358154408</v>
      </c>
      <c r="F251" s="17">
        <f>(F265-F264)/F271*1000</f>
        <v>-12.240184757505773</v>
      </c>
      <c r="G251" s="17">
        <f>(G265-G264)/G271*1000</f>
        <v>-9.8314606741573023</v>
      </c>
      <c r="H251" s="17">
        <f>(H265-H264)/H271*1000</f>
        <v>-11.64448669201521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55">(ATAN(E251/10)+3.1415/2)/3.1415*1.75</f>
        <v>0.55803246412818563</v>
      </c>
      <c r="O251" s="17">
        <f t="shared" si="155"/>
        <v>0.38156491844921098</v>
      </c>
      <c r="P251" s="17">
        <f t="shared" si="155"/>
        <v>0.44222119282378397</v>
      </c>
      <c r="Q251" s="17">
        <f t="shared" si="155"/>
        <v>0.39524451218273154</v>
      </c>
    </row>
    <row r="252" spans="1:17">
      <c r="A252" s="9">
        <v>8</v>
      </c>
      <c r="B252" s="15" t="s">
        <v>182</v>
      </c>
      <c r="C252" s="17">
        <f t="shared" ref="C252:H252" si="156">(C266-C267)/C271*1000</f>
        <v>-12.744451768842014</v>
      </c>
      <c r="D252" s="17">
        <f t="shared" si="156"/>
        <v>-13.437849944008958</v>
      </c>
      <c r="E252" s="17">
        <f t="shared" si="156"/>
        <v>-4.5682960255824572</v>
      </c>
      <c r="F252" s="17">
        <f t="shared" si="156"/>
        <v>-1.1547344110854503</v>
      </c>
      <c r="G252" s="17">
        <f t="shared" si="156"/>
        <v>-5.1498127340823965</v>
      </c>
      <c r="H252" s="17">
        <f t="shared" si="156"/>
        <v>-3.0893536121673004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0.37059319532494067</v>
      </c>
      <c r="M252" s="17">
        <f>(ATAN(D252/10)+3.1415/2)/3.1415*1.75</f>
        <v>0.35635658795953673</v>
      </c>
      <c r="N252" s="17">
        <f t="shared" si="155"/>
        <v>0.63628981130500673</v>
      </c>
      <c r="O252" s="17">
        <f t="shared" si="155"/>
        <v>0.81095815355683587</v>
      </c>
      <c r="P252" s="17">
        <f t="shared" si="155"/>
        <v>0.61008477628115032</v>
      </c>
      <c r="Q252" s="17">
        <f t="shared" si="155"/>
        <v>0.70808621958468831</v>
      </c>
    </row>
    <row r="253" spans="1:17">
      <c r="A253" s="9">
        <v>9</v>
      </c>
      <c r="B253" s="15" t="s">
        <v>183</v>
      </c>
      <c r="C253" s="17">
        <f t="shared" ref="C253:H253" si="157">C268/C271*1000</f>
        <v>0.87892770819600097</v>
      </c>
      <c r="D253" s="17">
        <f t="shared" si="157"/>
        <v>0.89585666293393063</v>
      </c>
      <c r="E253" s="17">
        <f t="shared" si="157"/>
        <v>0.91365920511649157</v>
      </c>
      <c r="F253" s="17">
        <f t="shared" si="157"/>
        <v>0.92378752886836024</v>
      </c>
      <c r="G253" s="17">
        <f t="shared" si="157"/>
        <v>0.93632958801498123</v>
      </c>
      <c r="H253" s="17">
        <f t="shared" si="157"/>
        <v>0.95057034220532322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58">IF(C253/$I253&gt;1,2^((1-$I253/C253)/LN(10/3)),2^(-LOG($I253/C253,10/3)))</f>
        <v>0.73511321594203582</v>
      </c>
      <c r="M253" s="17">
        <f t="shared" si="158"/>
        <v>0.74323175579081824</v>
      </c>
      <c r="N253" s="17">
        <f t="shared" si="158"/>
        <v>0.75169932884274182</v>
      </c>
      <c r="O253" s="17">
        <f t="shared" si="158"/>
        <v>0.75648550977548201</v>
      </c>
      <c r="P253" s="17">
        <f t="shared" si="158"/>
        <v>0.76238156451726335</v>
      </c>
      <c r="Q253" s="17">
        <f t="shared" si="158"/>
        <v>0.76903570489670525</v>
      </c>
    </row>
    <row r="254" spans="1:17">
      <c r="A254" s="9">
        <v>10</v>
      </c>
      <c r="B254" s="15" t="s">
        <v>184</v>
      </c>
      <c r="C254" s="17">
        <f t="shared" ref="C254:H254" si="159">C269/C271*100</f>
        <v>2.1973192704900023E-2</v>
      </c>
      <c r="D254" s="17">
        <f t="shared" si="159"/>
        <v>2.2396416573348267E-2</v>
      </c>
      <c r="E254" s="17">
        <f t="shared" si="159"/>
        <v>2.2841480127912289E-2</v>
      </c>
      <c r="F254" s="17">
        <f t="shared" si="159"/>
        <v>2.3094688221709007E-2</v>
      </c>
      <c r="G254" s="17">
        <f t="shared" si="159"/>
        <v>2.3408239700374533E-2</v>
      </c>
      <c r="H254" s="17">
        <f t="shared" si="159"/>
        <v>2.3764258555133078E-2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58"/>
        <v>0.6229094516624919</v>
      </c>
      <c r="M254" s="17">
        <f t="shared" si="158"/>
        <v>0.62978882084785548</v>
      </c>
      <c r="N254" s="17">
        <f t="shared" si="158"/>
        <v>0.63696394866803285</v>
      </c>
      <c r="O254" s="17">
        <f t="shared" si="158"/>
        <v>0.64101959244604623</v>
      </c>
      <c r="P254" s="17">
        <f t="shared" si="158"/>
        <v>0.64601570480877746</v>
      </c>
      <c r="Q254" s="17">
        <f t="shared" si="158"/>
        <v>0.65165419265684543</v>
      </c>
    </row>
    <row r="255" spans="1:17">
      <c r="A255" s="9">
        <v>11</v>
      </c>
      <c r="B255" s="15" t="s">
        <v>185</v>
      </c>
      <c r="C255" s="17">
        <f t="shared" ref="C255:H255" si="160">C270/C271*1000</f>
        <v>4.1749066139310038</v>
      </c>
      <c r="D255" s="17">
        <f t="shared" si="160"/>
        <v>4.0313549832026876</v>
      </c>
      <c r="E255" s="17">
        <f t="shared" si="160"/>
        <v>5.025125628140704</v>
      </c>
      <c r="F255" s="17">
        <f t="shared" si="160"/>
        <v>3.9260969976905313</v>
      </c>
      <c r="G255" s="17">
        <f t="shared" si="160"/>
        <v>3.9794007490636707</v>
      </c>
      <c r="H255" s="17">
        <f t="shared" si="160"/>
        <v>4.0399239543726235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58"/>
        <v>0.90138018731089709</v>
      </c>
      <c r="M255" s="17">
        <f t="shared" si="158"/>
        <v>0.88340443842994321</v>
      </c>
      <c r="N255" s="17">
        <f t="shared" si="158"/>
        <v>1.0028827303114245</v>
      </c>
      <c r="O255" s="17">
        <f t="shared" si="158"/>
        <v>0.87005074454047304</v>
      </c>
      <c r="P255" s="17">
        <f t="shared" si="158"/>
        <v>0.87683192772461738</v>
      </c>
      <c r="Q255" s="17">
        <f t="shared" si="158"/>
        <v>0.88448500199583313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16</v>
      </c>
      <c r="D257" s="17">
        <v>16</v>
      </c>
      <c r="E257" s="17">
        <v>16</v>
      </c>
      <c r="F257" s="17">
        <v>16</v>
      </c>
      <c r="G257" s="17">
        <v>16</v>
      </c>
      <c r="H257" s="17">
        <v>16</v>
      </c>
      <c r="L257" s="17">
        <v>2014</v>
      </c>
      <c r="M257" s="17">
        <v>2016</v>
      </c>
      <c r="N257" s="17">
        <v>2018</v>
      </c>
      <c r="O257" s="17">
        <v>209</v>
      </c>
    </row>
    <row r="258" spans="1:15">
      <c r="A258" s="9">
        <v>2</v>
      </c>
      <c r="B258" s="10" t="s">
        <v>188</v>
      </c>
      <c r="C258" s="17">
        <v>1</v>
      </c>
      <c r="D258" s="17">
        <v>1</v>
      </c>
      <c r="E258" s="17">
        <v>2</v>
      </c>
      <c r="F258" s="17">
        <v>2</v>
      </c>
      <c r="G258" s="17">
        <v>3</v>
      </c>
      <c r="H258" s="17">
        <v>3</v>
      </c>
      <c r="K258" s="15" t="s">
        <v>187</v>
      </c>
      <c r="L258" s="17">
        <f t="shared" ref="L258:L263" si="161">L245</f>
        <v>0.8164699245861593</v>
      </c>
      <c r="M258" s="17">
        <f t="shared" ref="M258:M263" si="162">N245</f>
        <v>0.83489166161324158</v>
      </c>
      <c r="N258" s="17">
        <f t="shared" ref="N258:O268" si="163">P245</f>
        <v>0.84675612543520073</v>
      </c>
      <c r="O258" s="17">
        <f t="shared" si="163"/>
        <v>0.85414669518142194</v>
      </c>
    </row>
    <row r="259" spans="1:15">
      <c r="A259" s="9">
        <v>3</v>
      </c>
      <c r="B259" s="10" t="s">
        <v>189</v>
      </c>
      <c r="C259" s="17">
        <v>0</v>
      </c>
      <c r="D259" s="17">
        <v>5</v>
      </c>
      <c r="E259" s="17">
        <v>3.3</v>
      </c>
      <c r="F259" s="17">
        <v>3.1</v>
      </c>
      <c r="G259" s="17">
        <v>6.9</v>
      </c>
      <c r="H259" s="17">
        <v>10.3</v>
      </c>
      <c r="K259" s="15" t="s">
        <v>190</v>
      </c>
      <c r="L259" s="17">
        <f t="shared" si="161"/>
        <v>0.18814859755613486</v>
      </c>
      <c r="M259" s="17">
        <f t="shared" si="162"/>
        <v>0.2867470084595159</v>
      </c>
      <c r="N259" s="17">
        <f t="shared" si="163"/>
        <v>0.36728719508287228</v>
      </c>
      <c r="O259" s="17">
        <f t="shared" si="163"/>
        <v>0.37049291341264373</v>
      </c>
    </row>
    <row r="260" spans="1:15">
      <c r="A260" s="9">
        <v>4</v>
      </c>
      <c r="B260" s="10" t="s">
        <v>191</v>
      </c>
      <c r="C260" s="17">
        <v>89.7</v>
      </c>
      <c r="D260" s="17">
        <v>89.7</v>
      </c>
      <c r="E260" s="17">
        <v>89.9</v>
      </c>
      <c r="F260" s="17">
        <v>92.9</v>
      </c>
      <c r="G260" s="17">
        <v>92.9</v>
      </c>
      <c r="H260" s="17">
        <v>96.2</v>
      </c>
      <c r="K260" s="15" t="s">
        <v>192</v>
      </c>
      <c r="L260" s="17">
        <f t="shared" si="161"/>
        <v>8.8737830999390996E-4</v>
      </c>
      <c r="M260" s="17">
        <f t="shared" si="162"/>
        <v>0.57018963365263875</v>
      </c>
      <c r="N260" s="17">
        <f t="shared" si="163"/>
        <v>0.88423255670659351</v>
      </c>
      <c r="O260" s="17">
        <f t="shared" si="163"/>
        <v>1.1110503623060601</v>
      </c>
    </row>
    <row r="261" spans="1:15">
      <c r="A261" s="9">
        <v>5</v>
      </c>
      <c r="B261" s="10" t="s">
        <v>193</v>
      </c>
      <c r="C261" s="17">
        <v>11.1</v>
      </c>
      <c r="D261" s="17">
        <v>12.9</v>
      </c>
      <c r="E261" s="17">
        <v>19.8</v>
      </c>
      <c r="F261" s="17">
        <v>34.700000000000003</v>
      </c>
      <c r="G261" s="17">
        <v>35.700000000000003</v>
      </c>
      <c r="H261" s="17">
        <v>37.9</v>
      </c>
      <c r="K261" s="15" t="s">
        <v>194</v>
      </c>
      <c r="L261" s="17">
        <f t="shared" si="161"/>
        <v>0.78517915561010887</v>
      </c>
      <c r="M261" s="17">
        <f t="shared" si="162"/>
        <v>0.80392503787542502</v>
      </c>
      <c r="N261" s="17">
        <f t="shared" si="163"/>
        <v>0.8309046844968605</v>
      </c>
      <c r="O261" s="17">
        <f t="shared" si="163"/>
        <v>0.85517071465864647</v>
      </c>
    </row>
    <row r="262" spans="1:15">
      <c r="A262" s="9">
        <v>6</v>
      </c>
      <c r="B262" s="10" t="s">
        <v>195</v>
      </c>
      <c r="C262" s="17">
        <v>18123</v>
      </c>
      <c r="D262" s="17">
        <v>17465</v>
      </c>
      <c r="E262" s="17">
        <v>18192.900000000001</v>
      </c>
      <c r="F262" s="17">
        <v>20388</v>
      </c>
      <c r="G262" s="17">
        <v>22730</v>
      </c>
      <c r="H262" s="17">
        <v>22906.2</v>
      </c>
      <c r="K262" s="15" t="s">
        <v>196</v>
      </c>
      <c r="L262" s="17">
        <f t="shared" si="161"/>
        <v>0.50466460092037946</v>
      </c>
      <c r="M262" s="17">
        <f t="shared" si="162"/>
        <v>0.72010308042252547</v>
      </c>
      <c r="N262" s="17">
        <f t="shared" si="163"/>
        <v>1.024881310542521</v>
      </c>
      <c r="O262" s="17">
        <f t="shared" si="163"/>
        <v>1.0664619579814272</v>
      </c>
    </row>
    <row r="263" spans="1:15">
      <c r="A263" s="9">
        <v>7</v>
      </c>
      <c r="B263" s="10" t="s">
        <v>197</v>
      </c>
      <c r="C263" s="17">
        <v>17812</v>
      </c>
      <c r="D263" s="17">
        <v>17544</v>
      </c>
      <c r="E263" s="17">
        <v>17500.599999999999</v>
      </c>
      <c r="F263" s="17">
        <v>19774.599999999999</v>
      </c>
      <c r="G263" s="17">
        <v>23624.2</v>
      </c>
      <c r="H263" s="17">
        <v>22771.7</v>
      </c>
      <c r="K263" s="15" t="s">
        <v>198</v>
      </c>
      <c r="L263" s="17">
        <f t="shared" si="161"/>
        <v>1.0925150591408204</v>
      </c>
      <c r="M263" s="17">
        <f t="shared" si="162"/>
        <v>1.184379659988247</v>
      </c>
      <c r="N263" s="17">
        <f t="shared" si="163"/>
        <v>0.7902077317191365</v>
      </c>
      <c r="O263" s="17">
        <f t="shared" si="163"/>
        <v>1.0367029983828404</v>
      </c>
    </row>
    <row r="264" spans="1:15">
      <c r="A264" s="9">
        <v>8</v>
      </c>
      <c r="B264" s="10" t="s">
        <v>199</v>
      </c>
      <c r="C264" s="17"/>
      <c r="D264" s="17"/>
      <c r="E264" s="17">
        <v>70</v>
      </c>
      <c r="F264" s="17">
        <v>79</v>
      </c>
      <c r="G264" s="17">
        <v>69</v>
      </c>
      <c r="H264" s="17">
        <v>67</v>
      </c>
      <c r="K264" s="15" t="s">
        <v>200</v>
      </c>
      <c r="L264" s="17">
        <f>N251</f>
        <v>0.55803246412818563</v>
      </c>
      <c r="M264" s="17">
        <f>O251</f>
        <v>0.38156491844921098</v>
      </c>
      <c r="N264" s="17">
        <f t="shared" si="163"/>
        <v>0.44222119282378397</v>
      </c>
      <c r="O264" s="17">
        <f t="shared" si="163"/>
        <v>0.39524451218273154</v>
      </c>
    </row>
    <row r="265" spans="1:15">
      <c r="A265" s="9">
        <v>9</v>
      </c>
      <c r="B265" s="10" t="s">
        <v>201</v>
      </c>
      <c r="C265" s="17"/>
      <c r="D265" s="17"/>
      <c r="E265" s="17">
        <v>42</v>
      </c>
      <c r="F265" s="17">
        <v>26</v>
      </c>
      <c r="G265" s="17">
        <v>27</v>
      </c>
      <c r="H265" s="17">
        <v>18</v>
      </c>
      <c r="K265" s="15" t="s">
        <v>202</v>
      </c>
      <c r="L265" s="17">
        <f>L252</f>
        <v>0.37059319532494067</v>
      </c>
      <c r="M265" s="17">
        <f>N252</f>
        <v>0.63628981130500673</v>
      </c>
      <c r="N265" s="17">
        <f t="shared" si="163"/>
        <v>0.61008477628115032</v>
      </c>
      <c r="O265" s="17">
        <f t="shared" si="163"/>
        <v>0.70808621958468831</v>
      </c>
    </row>
    <row r="266" spans="1:15">
      <c r="A266" s="9">
        <v>10</v>
      </c>
      <c r="B266" s="10" t="s">
        <v>203</v>
      </c>
      <c r="C266" s="17">
        <v>29</v>
      </c>
      <c r="D266" s="17">
        <v>31</v>
      </c>
      <c r="E266" s="17">
        <v>20</v>
      </c>
      <c r="F266" s="17">
        <v>22</v>
      </c>
      <c r="G266" s="17">
        <v>12</v>
      </c>
      <c r="H266" s="17">
        <v>57</v>
      </c>
      <c r="K266" s="15" t="s">
        <v>204</v>
      </c>
      <c r="L266" s="17">
        <f>L253</f>
        <v>0.73511321594203582</v>
      </c>
      <c r="M266" s="17">
        <f>N253</f>
        <v>0.75169932884274182</v>
      </c>
      <c r="N266" s="17">
        <f t="shared" si="163"/>
        <v>0.76238156451726335</v>
      </c>
      <c r="O266" s="17">
        <f t="shared" si="163"/>
        <v>0.76903570489670525</v>
      </c>
    </row>
    <row r="267" spans="1:15">
      <c r="A267" s="9">
        <v>11</v>
      </c>
      <c r="B267" s="10" t="s">
        <v>205</v>
      </c>
      <c r="C267" s="17">
        <v>87</v>
      </c>
      <c r="D267" s="17">
        <v>91</v>
      </c>
      <c r="E267" s="17">
        <v>40</v>
      </c>
      <c r="F267" s="17">
        <v>27</v>
      </c>
      <c r="G267" s="17">
        <v>34</v>
      </c>
      <c r="H267" s="17">
        <v>70</v>
      </c>
      <c r="K267" s="15" t="s">
        <v>206</v>
      </c>
      <c r="L267" s="17">
        <f>L254</f>
        <v>0.6229094516624919</v>
      </c>
      <c r="M267" s="17">
        <f>N254</f>
        <v>0.63696394866803285</v>
      </c>
      <c r="N267" s="17">
        <f t="shared" si="163"/>
        <v>0.64601570480877746</v>
      </c>
      <c r="O267" s="17">
        <f t="shared" si="163"/>
        <v>0.65165419265684543</v>
      </c>
    </row>
    <row r="268" spans="1:15">
      <c r="A268" s="9">
        <v>12</v>
      </c>
      <c r="B268" s="10" t="s">
        <v>207</v>
      </c>
      <c r="C268" s="17">
        <v>4</v>
      </c>
      <c r="D268" s="17">
        <v>4</v>
      </c>
      <c r="E268" s="17">
        <v>4</v>
      </c>
      <c r="F268" s="17">
        <v>4</v>
      </c>
      <c r="G268" s="17">
        <v>4</v>
      </c>
      <c r="H268" s="17">
        <v>4</v>
      </c>
      <c r="K268" s="15" t="s">
        <v>208</v>
      </c>
      <c r="L268" s="17">
        <f>L255</f>
        <v>0.90138018731089709</v>
      </c>
      <c r="M268" s="17">
        <f>N255</f>
        <v>1.0028827303114245</v>
      </c>
      <c r="N268" s="17">
        <f t="shared" si="163"/>
        <v>0.87683192772461738</v>
      </c>
      <c r="O268" s="17">
        <f t="shared" si="163"/>
        <v>0.88448500199583313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19</v>
      </c>
      <c r="D270" s="17">
        <v>18</v>
      </c>
      <c r="E270" s="17">
        <v>22</v>
      </c>
      <c r="F270" s="17">
        <v>17</v>
      </c>
      <c r="G270" s="21">
        <v>17</v>
      </c>
      <c r="H270" s="21">
        <v>17</v>
      </c>
    </row>
    <row r="271" spans="1:15">
      <c r="A271" s="9">
        <v>15</v>
      </c>
      <c r="B271" s="10" t="s">
        <v>213</v>
      </c>
      <c r="C271" s="17">
        <v>4551</v>
      </c>
      <c r="D271" s="17">
        <v>4465</v>
      </c>
      <c r="E271" s="17">
        <v>4378</v>
      </c>
      <c r="F271" s="17">
        <v>4330</v>
      </c>
      <c r="G271" s="17">
        <v>4272</v>
      </c>
      <c r="H271" s="17">
        <v>4208</v>
      </c>
    </row>
    <row r="273" spans="1:17" ht="16">
      <c r="A273" s="20" t="s">
        <v>452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64">C287/C301*1000</f>
        <v>2.9610829103214891</v>
      </c>
      <c r="D275" s="17">
        <f t="shared" si="164"/>
        <v>2.5630072618539086</v>
      </c>
      <c r="E275" s="17">
        <f t="shared" si="164"/>
        <v>3.0211480362537766</v>
      </c>
      <c r="F275" s="17">
        <f t="shared" si="164"/>
        <v>3.8910505836575875</v>
      </c>
      <c r="G275" s="17">
        <f t="shared" si="164"/>
        <v>4.7930283224400876</v>
      </c>
      <c r="H275" s="17">
        <f t="shared" si="164"/>
        <v>3.9647577092511015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65">IF(C275/$I275&gt;1,2^((1-$I275/C275)/LN(10/3)),2^(-LOG($I275/C275,10/3)))</f>
        <v>0.73962788090682108</v>
      </c>
      <c r="M275" s="17">
        <f t="shared" si="165"/>
        <v>0.6806367891805527</v>
      </c>
      <c r="N275" s="17">
        <f t="shared" si="165"/>
        <v>0.74822868038765267</v>
      </c>
      <c r="O275" s="17">
        <f t="shared" si="165"/>
        <v>0.86557091934695829</v>
      </c>
      <c r="P275" s="17">
        <f t="shared" si="165"/>
        <v>0.97595509854361584</v>
      </c>
      <c r="Q275" s="17">
        <f t="shared" si="165"/>
        <v>0.87497293288272027</v>
      </c>
    </row>
    <row r="276" spans="1:17">
      <c r="A276" s="9">
        <v>2</v>
      </c>
      <c r="B276" s="15" t="s">
        <v>176</v>
      </c>
      <c r="C276" s="17">
        <f t="shared" ref="C276:H276" si="166">C288/C301*1000</f>
        <v>1.6920473773265652</v>
      </c>
      <c r="D276" s="17">
        <f t="shared" si="166"/>
        <v>1.7086715079026058</v>
      </c>
      <c r="E276" s="17">
        <f t="shared" si="166"/>
        <v>1.7263703064307294</v>
      </c>
      <c r="F276" s="17">
        <f t="shared" si="166"/>
        <v>1.7293558149589277</v>
      </c>
      <c r="G276" s="17">
        <f t="shared" si="166"/>
        <v>1.7429193899782134</v>
      </c>
      <c r="H276" s="17">
        <f t="shared" si="166"/>
        <v>1.7621145374449341</v>
      </c>
      <c r="I276" s="18">
        <f>Показатели!$E$3</f>
        <v>4</v>
      </c>
      <c r="J276" s="9">
        <v>2</v>
      </c>
      <c r="K276" s="15" t="s">
        <v>176</v>
      </c>
      <c r="L276" s="17">
        <f t="shared" si="165"/>
        <v>0.60937541923096439</v>
      </c>
      <c r="M276" s="17">
        <f t="shared" si="165"/>
        <v>0.61281510061327171</v>
      </c>
      <c r="N276" s="17">
        <f t="shared" si="165"/>
        <v>0.61646157150381731</v>
      </c>
      <c r="O276" s="17">
        <f t="shared" si="165"/>
        <v>0.61707510732519988</v>
      </c>
      <c r="P276" s="17">
        <f t="shared" si="165"/>
        <v>0.61985684455905121</v>
      </c>
      <c r="Q276" s="17">
        <f t="shared" si="165"/>
        <v>0.62377790704036407</v>
      </c>
    </row>
    <row r="277" spans="1:17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0.81162896625373759</v>
      </c>
      <c r="E277" s="17">
        <f>E289/E301*1000+0.00001</f>
        <v>0.77687663789382821</v>
      </c>
      <c r="F277" s="17">
        <f>F289/F301*1000+0.00001</f>
        <v>0.60528453523562464</v>
      </c>
      <c r="G277" s="17">
        <f>G289/G301*1000</f>
        <v>1.0021786492374727</v>
      </c>
      <c r="H277" s="17">
        <f>H289/H301*1000</f>
        <v>1.277533039647577</v>
      </c>
      <c r="I277" s="18">
        <f>Показатели!$E$4</f>
        <v>2</v>
      </c>
      <c r="J277" s="9">
        <v>3</v>
      </c>
      <c r="K277" s="15" t="s">
        <v>177</v>
      </c>
      <c r="L277" s="17">
        <f t="shared" si="165"/>
        <v>8.8737830999390996E-4</v>
      </c>
      <c r="M277" s="17">
        <f t="shared" si="165"/>
        <v>0.59498723425379885</v>
      </c>
      <c r="N277" s="17">
        <f t="shared" si="165"/>
        <v>0.58018417469577699</v>
      </c>
      <c r="O277" s="17">
        <f t="shared" si="165"/>
        <v>0.50253061163598423</v>
      </c>
      <c r="P277" s="17">
        <f t="shared" si="165"/>
        <v>0.67179405764657552</v>
      </c>
      <c r="Q277" s="17">
        <f t="shared" si="165"/>
        <v>0.77256002652548972</v>
      </c>
    </row>
    <row r="278" spans="1:17">
      <c r="A278" s="9">
        <v>4</v>
      </c>
      <c r="B278" s="15" t="s">
        <v>178</v>
      </c>
      <c r="C278" s="17">
        <f t="shared" ref="C278:H278" si="167">C290/C301*1000</f>
        <v>22.208121827411169</v>
      </c>
      <c r="D278" s="17">
        <f t="shared" si="167"/>
        <v>22.426313541221699</v>
      </c>
      <c r="E278" s="17">
        <f t="shared" si="167"/>
        <v>22.658610271903321</v>
      </c>
      <c r="F278" s="17">
        <f t="shared" si="167"/>
        <v>23.519239083441416</v>
      </c>
      <c r="G278" s="17">
        <f t="shared" si="167"/>
        <v>23.790849673202615</v>
      </c>
      <c r="H278" s="17">
        <f t="shared" si="167"/>
        <v>24.44933920704846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65"/>
        <v>0.84101933671648399</v>
      </c>
      <c r="M278" s="17">
        <f t="shared" si="165"/>
        <v>0.84576655569409676</v>
      </c>
      <c r="N278" s="17">
        <f t="shared" si="165"/>
        <v>0.85079917176776942</v>
      </c>
      <c r="O278" s="17">
        <f t="shared" si="165"/>
        <v>0.86925642489909538</v>
      </c>
      <c r="P278" s="17">
        <f t="shared" si="165"/>
        <v>0.87502170810733382</v>
      </c>
      <c r="Q278" s="17">
        <f t="shared" si="165"/>
        <v>0.8888842259077202</v>
      </c>
    </row>
    <row r="279" spans="1:17">
      <c r="A279" s="9">
        <v>5</v>
      </c>
      <c r="B279" s="15" t="s">
        <v>179</v>
      </c>
      <c r="C279" s="17">
        <f t="shared" ref="C279:H279" si="168">C291/C301*1000</f>
        <v>5.0761421319796947</v>
      </c>
      <c r="D279" s="17">
        <f t="shared" si="168"/>
        <v>5.1260145237078172</v>
      </c>
      <c r="E279" s="17">
        <f t="shared" si="168"/>
        <v>5.1791109192921878</v>
      </c>
      <c r="F279" s="17">
        <f t="shared" si="168"/>
        <v>5.663640293990488</v>
      </c>
      <c r="G279" s="17">
        <f t="shared" si="168"/>
        <v>5.9694989106753811</v>
      </c>
      <c r="H279" s="17">
        <f t="shared" si="168"/>
        <v>6.035242290748899</v>
      </c>
      <c r="I279" s="18">
        <f>Показатели!$E$6</f>
        <v>8</v>
      </c>
      <c r="J279" s="9">
        <v>5</v>
      </c>
      <c r="K279" s="15" t="s">
        <v>179</v>
      </c>
      <c r="L279" s="17">
        <f t="shared" si="165"/>
        <v>0.76959741496212764</v>
      </c>
      <c r="M279" s="17">
        <f t="shared" si="165"/>
        <v>0.77394148565578591</v>
      </c>
      <c r="N279" s="17">
        <f t="shared" si="165"/>
        <v>0.77854671665548747</v>
      </c>
      <c r="O279" s="17">
        <f t="shared" si="165"/>
        <v>0.81968270424655076</v>
      </c>
      <c r="P279" s="17">
        <f t="shared" si="165"/>
        <v>0.84488269380796488</v>
      </c>
      <c r="Q279" s="17">
        <f t="shared" si="165"/>
        <v>0.85022721466125595</v>
      </c>
    </row>
    <row r="280" spans="1:17">
      <c r="A280" s="9">
        <v>6</v>
      </c>
      <c r="B280" s="15" t="s">
        <v>180</v>
      </c>
      <c r="C280" s="17">
        <f t="shared" ref="C280:H280" si="169">(C292-C293)/C292*100</f>
        <v>13.808754336771065</v>
      </c>
      <c r="D280" s="17">
        <f t="shared" si="169"/>
        <v>-2.0435423875031411</v>
      </c>
      <c r="E280" s="17">
        <f t="shared" si="169"/>
        <v>-4.1911804393587699</v>
      </c>
      <c r="F280" s="17">
        <f t="shared" si="169"/>
        <v>-9.588606903184921</v>
      </c>
      <c r="G280" s="17">
        <f t="shared" si="169"/>
        <v>4.5769618721000667</v>
      </c>
      <c r="H280" s="17">
        <f t="shared" si="169"/>
        <v>11.80014596583208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70">(ATAN((C280+2.4)/10)+3.1415/2)/3.1415*1.75</f>
        <v>1.442089311604174</v>
      </c>
      <c r="M280" s="17">
        <f t="shared" si="170"/>
        <v>0.89484837875052392</v>
      </c>
      <c r="N280" s="17">
        <f t="shared" si="170"/>
        <v>0.77626772982021586</v>
      </c>
      <c r="O280" s="17">
        <f t="shared" si="170"/>
        <v>0.5278007175663102</v>
      </c>
      <c r="P280" s="17">
        <f t="shared" si="170"/>
        <v>1.2143479827135855</v>
      </c>
      <c r="Q280" s="17">
        <f t="shared" si="170"/>
        <v>1.4082416952305439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0.43159257660768235</v>
      </c>
      <c r="F281" s="17">
        <f>(F295-F294)/F301*1000</f>
        <v>-6.0527453523562471</v>
      </c>
      <c r="G281" s="17">
        <f>(G295-G294)/G301*1000</f>
        <v>-6.1002178649237466</v>
      </c>
      <c r="H281" s="17">
        <f>(H295-H294)/H301*1000</f>
        <v>-10.13215859030837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71">(ATAN(E281/10)+3.1415/2)/3.1415*1.75</f>
        <v>0.89902732991798184</v>
      </c>
      <c r="O281" s="17">
        <f t="shared" si="171"/>
        <v>0.57179916582074541</v>
      </c>
      <c r="P281" s="17">
        <f t="shared" si="171"/>
        <v>0.56986779863067105</v>
      </c>
      <c r="Q281" s="17">
        <f t="shared" si="171"/>
        <v>0.43383030847664572</v>
      </c>
    </row>
    <row r="282" spans="1:17">
      <c r="A282" s="9">
        <v>8</v>
      </c>
      <c r="B282" s="15" t="s">
        <v>182</v>
      </c>
      <c r="C282" s="17">
        <f t="shared" ref="C282:H282" si="172">(C296-C297)/C301*1000</f>
        <v>-8.4602368866328259</v>
      </c>
      <c r="D282" s="17">
        <f t="shared" si="172"/>
        <v>-6.8346860316104232</v>
      </c>
      <c r="E282" s="17">
        <f t="shared" si="172"/>
        <v>-2.1579628830384117</v>
      </c>
      <c r="F282" s="17">
        <f t="shared" si="172"/>
        <v>-1.7293558149589277</v>
      </c>
      <c r="G282" s="17">
        <f t="shared" si="172"/>
        <v>-4.7930283224400876</v>
      </c>
      <c r="H282" s="17">
        <f t="shared" si="172"/>
        <v>-0.88105726872246704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0.48384390150509077</v>
      </c>
      <c r="M282" s="17">
        <f>(ATAN(D282/10)+3.1415/2)/3.1415*1.75</f>
        <v>0.54101839591236944</v>
      </c>
      <c r="N282" s="17">
        <f t="shared" si="171"/>
        <v>0.75660432988765935</v>
      </c>
      <c r="O282" s="17">
        <f t="shared" si="171"/>
        <v>0.77960820892287352</v>
      </c>
      <c r="P282" s="17">
        <f t="shared" si="171"/>
        <v>0.62602081680973554</v>
      </c>
      <c r="Q282" s="17">
        <f t="shared" si="171"/>
        <v>0.8260463440702932</v>
      </c>
    </row>
    <row r="283" spans="1:17">
      <c r="A283" s="9">
        <v>9</v>
      </c>
      <c r="B283" s="15" t="s">
        <v>183</v>
      </c>
      <c r="C283" s="17">
        <f t="shared" ref="C283:H283" si="173">C298/C301*1000</f>
        <v>0.84602368866328259</v>
      </c>
      <c r="D283" s="17">
        <f t="shared" si="173"/>
        <v>0.8543357539513029</v>
      </c>
      <c r="E283" s="17">
        <f t="shared" si="173"/>
        <v>0.86318515321536471</v>
      </c>
      <c r="F283" s="17">
        <f t="shared" si="173"/>
        <v>0.86467790747946383</v>
      </c>
      <c r="G283" s="17">
        <f t="shared" si="173"/>
        <v>0.87145969498910669</v>
      </c>
      <c r="H283" s="17">
        <f t="shared" si="173"/>
        <v>0.88105726872246704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74">IF(C283/$I283&gt;1,2^((1-$I283/C283)/LN(10/3)),2^(-LOG($I283/C283,10/3)))</f>
        <v>0.71914131813433557</v>
      </c>
      <c r="M283" s="17">
        <f t="shared" si="174"/>
        <v>0.72320058427007206</v>
      </c>
      <c r="N283" s="17">
        <f t="shared" si="174"/>
        <v>0.7275038886043278</v>
      </c>
      <c r="O283" s="17">
        <f t="shared" si="174"/>
        <v>0.72822793973174016</v>
      </c>
      <c r="P283" s="17">
        <f t="shared" si="174"/>
        <v>0.73151074720628495</v>
      </c>
      <c r="Q283" s="17">
        <f t="shared" si="174"/>
        <v>0.73613810491109211</v>
      </c>
    </row>
    <row r="284" spans="1:17">
      <c r="A284" s="9">
        <v>10</v>
      </c>
      <c r="B284" s="15" t="s">
        <v>184</v>
      </c>
      <c r="C284" s="17">
        <f t="shared" ref="C284:H284" si="175">C299/C301*100</f>
        <v>4.2301184433164128E-2</v>
      </c>
      <c r="D284" s="17">
        <f t="shared" si="175"/>
        <v>4.2716787697565144E-2</v>
      </c>
      <c r="E284" s="17">
        <f t="shared" si="175"/>
        <v>4.3159257660768238E-2</v>
      </c>
      <c r="F284" s="17">
        <f t="shared" si="175"/>
        <v>4.3233895373973194E-2</v>
      </c>
      <c r="G284" s="17">
        <f t="shared" si="175"/>
        <v>4.3572984749455333E-2</v>
      </c>
      <c r="H284" s="17">
        <f t="shared" si="175"/>
        <v>4.405286343612335E-2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74"/>
        <v>0.9082238665404293</v>
      </c>
      <c r="M284" s="17">
        <f t="shared" si="174"/>
        <v>0.91335042830534052</v>
      </c>
      <c r="N284" s="17">
        <f t="shared" si="174"/>
        <v>0.91878519279849669</v>
      </c>
      <c r="O284" s="17">
        <f t="shared" si="174"/>
        <v>0.91969961740174089</v>
      </c>
      <c r="P284" s="17">
        <f t="shared" si="174"/>
        <v>0.9238455676099333</v>
      </c>
      <c r="Q284" s="17">
        <f t="shared" si="174"/>
        <v>0.92968958825031112</v>
      </c>
    </row>
    <row r="285" spans="1:17">
      <c r="A285" s="9">
        <v>11</v>
      </c>
      <c r="B285" s="15" t="s">
        <v>185</v>
      </c>
      <c r="C285" s="17">
        <f t="shared" ref="C285:H285" si="176">C300/C301*1000</f>
        <v>1.2690355329949237</v>
      </c>
      <c r="D285" s="17">
        <f t="shared" si="176"/>
        <v>2.5630072618539086</v>
      </c>
      <c r="E285" s="17">
        <f t="shared" si="176"/>
        <v>2.1579628830384117</v>
      </c>
      <c r="F285" s="17">
        <f t="shared" si="176"/>
        <v>2.1616947686986601</v>
      </c>
      <c r="G285" s="17">
        <f t="shared" si="176"/>
        <v>2.1786492374727673</v>
      </c>
      <c r="H285" s="17">
        <f t="shared" si="176"/>
        <v>2.2026431718061676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74"/>
        <v>0.45411193327021471</v>
      </c>
      <c r="M285" s="17">
        <f t="shared" si="174"/>
        <v>0.6806367891805527</v>
      </c>
      <c r="N285" s="17">
        <f t="shared" si="174"/>
        <v>0.61646157150381731</v>
      </c>
      <c r="O285" s="17">
        <f t="shared" si="174"/>
        <v>0.61707510732519988</v>
      </c>
      <c r="P285" s="17">
        <f t="shared" si="174"/>
        <v>0.61985684455905121</v>
      </c>
      <c r="Q285" s="17">
        <f t="shared" si="174"/>
        <v>0.62377790704036418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7</v>
      </c>
      <c r="D287" s="17">
        <v>6</v>
      </c>
      <c r="E287" s="17">
        <v>7</v>
      </c>
      <c r="F287" s="17">
        <v>9</v>
      </c>
      <c r="G287" s="17">
        <v>11</v>
      </c>
      <c r="H287" s="17">
        <v>9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4</v>
      </c>
      <c r="D288" s="17">
        <v>4</v>
      </c>
      <c r="E288" s="17">
        <v>4</v>
      </c>
      <c r="F288" s="17">
        <v>4</v>
      </c>
      <c r="G288" s="17">
        <v>4</v>
      </c>
      <c r="H288" s="17">
        <v>4</v>
      </c>
      <c r="K288" s="15" t="s">
        <v>187</v>
      </c>
      <c r="L288" s="17">
        <f t="shared" ref="L288:L293" si="177">L275</f>
        <v>0.73962788090682108</v>
      </c>
      <c r="M288" s="17">
        <f t="shared" ref="M288:M293" si="178">N275</f>
        <v>0.74822868038765267</v>
      </c>
      <c r="N288" s="17">
        <f t="shared" ref="N288:O298" si="179">P275</f>
        <v>0.97595509854361584</v>
      </c>
      <c r="O288" s="17">
        <f t="shared" si="179"/>
        <v>0.87497293288272027</v>
      </c>
    </row>
    <row r="289" spans="1:17">
      <c r="A289" s="9">
        <v>3</v>
      </c>
      <c r="B289" s="10" t="s">
        <v>189</v>
      </c>
      <c r="C289" s="17">
        <v>0</v>
      </c>
      <c r="D289" s="17">
        <v>1.9</v>
      </c>
      <c r="E289" s="17">
        <v>1.8</v>
      </c>
      <c r="F289" s="17">
        <v>1.4</v>
      </c>
      <c r="G289" s="17">
        <v>2.2999999999999998</v>
      </c>
      <c r="H289" s="17">
        <v>2.9</v>
      </c>
      <c r="K289" s="15" t="s">
        <v>190</v>
      </c>
      <c r="L289" s="17">
        <f t="shared" si="177"/>
        <v>0.60937541923096439</v>
      </c>
      <c r="M289" s="17">
        <f t="shared" si="178"/>
        <v>0.61646157150381731</v>
      </c>
      <c r="N289" s="17">
        <f t="shared" si="179"/>
        <v>0.61985684455905121</v>
      </c>
      <c r="O289" s="17">
        <f t="shared" si="179"/>
        <v>0.62377790704036407</v>
      </c>
    </row>
    <row r="290" spans="1:17">
      <c r="A290" s="9">
        <v>4</v>
      </c>
      <c r="B290" s="10" t="s">
        <v>191</v>
      </c>
      <c r="C290" s="17">
        <v>52.5</v>
      </c>
      <c r="D290" s="17">
        <v>52.5</v>
      </c>
      <c r="E290" s="17">
        <v>52.5</v>
      </c>
      <c r="F290" s="17">
        <v>54.4</v>
      </c>
      <c r="G290" s="17">
        <v>54.6</v>
      </c>
      <c r="H290" s="17">
        <v>55.5</v>
      </c>
      <c r="K290" s="15" t="s">
        <v>192</v>
      </c>
      <c r="L290" s="17">
        <f t="shared" si="177"/>
        <v>8.8737830999390996E-4</v>
      </c>
      <c r="M290" s="17">
        <f t="shared" si="178"/>
        <v>0.58018417469577699</v>
      </c>
      <c r="N290" s="17">
        <f t="shared" si="179"/>
        <v>0.67179405764657552</v>
      </c>
      <c r="O290" s="17">
        <f t="shared" si="179"/>
        <v>0.77256002652548972</v>
      </c>
    </row>
    <row r="291" spans="1:17">
      <c r="A291" s="9">
        <v>5</v>
      </c>
      <c r="B291" s="10" t="s">
        <v>193</v>
      </c>
      <c r="C291" s="17">
        <v>12</v>
      </c>
      <c r="D291" s="17">
        <v>12</v>
      </c>
      <c r="E291" s="17">
        <v>12</v>
      </c>
      <c r="F291" s="17">
        <v>13.1</v>
      </c>
      <c r="G291" s="17">
        <v>13.7</v>
      </c>
      <c r="H291" s="17">
        <v>13.7</v>
      </c>
      <c r="K291" s="15" t="s">
        <v>194</v>
      </c>
      <c r="L291" s="17">
        <f t="shared" si="177"/>
        <v>0.84101933671648399</v>
      </c>
      <c r="M291" s="17">
        <f t="shared" si="178"/>
        <v>0.85079917176776942</v>
      </c>
      <c r="N291" s="17">
        <f t="shared" si="179"/>
        <v>0.87502170810733382</v>
      </c>
      <c r="O291" s="17">
        <f t="shared" si="179"/>
        <v>0.8888842259077202</v>
      </c>
    </row>
    <row r="292" spans="1:17">
      <c r="A292" s="9">
        <v>6</v>
      </c>
      <c r="B292" s="10" t="s">
        <v>195</v>
      </c>
      <c r="C292" s="17">
        <v>8416.4</v>
      </c>
      <c r="D292" s="17">
        <v>10780.3</v>
      </c>
      <c r="E292" s="17">
        <v>11116.2</v>
      </c>
      <c r="F292" s="17">
        <v>9149.4</v>
      </c>
      <c r="G292" s="17">
        <v>12392.5</v>
      </c>
      <c r="H292" s="17">
        <v>13427.8</v>
      </c>
      <c r="K292" s="15" t="s">
        <v>196</v>
      </c>
      <c r="L292" s="17">
        <f t="shared" si="177"/>
        <v>0.76959741496212764</v>
      </c>
      <c r="M292" s="17">
        <f t="shared" si="178"/>
        <v>0.77854671665548747</v>
      </c>
      <c r="N292" s="17">
        <f t="shared" si="179"/>
        <v>0.84488269380796488</v>
      </c>
      <c r="O292" s="17">
        <f t="shared" si="179"/>
        <v>0.85022721466125595</v>
      </c>
    </row>
    <row r="293" spans="1:17">
      <c r="A293" s="9">
        <v>7</v>
      </c>
      <c r="B293" s="10" t="s">
        <v>197</v>
      </c>
      <c r="C293" s="17">
        <v>7254.2</v>
      </c>
      <c r="D293" s="17">
        <v>11000.6</v>
      </c>
      <c r="E293" s="17">
        <v>11582.1</v>
      </c>
      <c r="F293" s="17">
        <v>10026.700000000001</v>
      </c>
      <c r="G293" s="17">
        <v>11825.3</v>
      </c>
      <c r="H293" s="17">
        <v>11843.3</v>
      </c>
      <c r="K293" s="15" t="s">
        <v>198</v>
      </c>
      <c r="L293" s="17">
        <f t="shared" si="177"/>
        <v>1.442089311604174</v>
      </c>
      <c r="M293" s="17">
        <f t="shared" si="178"/>
        <v>0.77626772982021586</v>
      </c>
      <c r="N293" s="17">
        <f t="shared" si="179"/>
        <v>1.2143479827135855</v>
      </c>
      <c r="O293" s="17">
        <f t="shared" si="179"/>
        <v>1.4082416952305439</v>
      </c>
    </row>
    <row r="294" spans="1:17">
      <c r="A294" s="9">
        <v>8</v>
      </c>
      <c r="B294" s="10" t="s">
        <v>199</v>
      </c>
      <c r="C294" s="17"/>
      <c r="D294" s="17"/>
      <c r="E294" s="17">
        <v>24</v>
      </c>
      <c r="F294" s="17">
        <v>24</v>
      </c>
      <c r="G294" s="17">
        <v>28</v>
      </c>
      <c r="H294" s="17">
        <v>40</v>
      </c>
      <c r="K294" s="15" t="s">
        <v>200</v>
      </c>
      <c r="L294" s="17">
        <f>N281</f>
        <v>0.89902732991798184</v>
      </c>
      <c r="M294" s="17">
        <f>O281</f>
        <v>0.57179916582074541</v>
      </c>
      <c r="N294" s="17">
        <f t="shared" si="179"/>
        <v>0.56986779863067105</v>
      </c>
      <c r="O294" s="17">
        <f t="shared" si="179"/>
        <v>0.43383030847664572</v>
      </c>
    </row>
    <row r="295" spans="1:17">
      <c r="A295" s="9">
        <v>9</v>
      </c>
      <c r="B295" s="10" t="s">
        <v>201</v>
      </c>
      <c r="C295" s="17"/>
      <c r="D295" s="17"/>
      <c r="E295" s="17">
        <v>25</v>
      </c>
      <c r="F295" s="17">
        <v>10</v>
      </c>
      <c r="G295" s="17">
        <v>14</v>
      </c>
      <c r="H295" s="17">
        <v>17</v>
      </c>
      <c r="K295" s="15" t="s">
        <v>202</v>
      </c>
      <c r="L295" s="17">
        <f>L282</f>
        <v>0.48384390150509077</v>
      </c>
      <c r="M295" s="17">
        <f>N282</f>
        <v>0.75660432988765935</v>
      </c>
      <c r="N295" s="17">
        <f t="shared" si="179"/>
        <v>0.62602081680973554</v>
      </c>
      <c r="O295" s="17">
        <f t="shared" si="179"/>
        <v>0.8260463440702932</v>
      </c>
    </row>
    <row r="296" spans="1:17">
      <c r="A296" s="9">
        <v>10</v>
      </c>
      <c r="B296" s="10" t="s">
        <v>203</v>
      </c>
      <c r="C296" s="17">
        <v>4</v>
      </c>
      <c r="D296" s="17">
        <v>17</v>
      </c>
      <c r="E296" s="17">
        <v>35</v>
      </c>
      <c r="F296" s="17">
        <v>19</v>
      </c>
      <c r="G296" s="17">
        <v>18</v>
      </c>
      <c r="H296" s="17">
        <v>26</v>
      </c>
      <c r="K296" s="15" t="s">
        <v>204</v>
      </c>
      <c r="L296" s="17">
        <f>L283</f>
        <v>0.71914131813433557</v>
      </c>
      <c r="M296" s="17">
        <f>N283</f>
        <v>0.7275038886043278</v>
      </c>
      <c r="N296" s="17">
        <f t="shared" si="179"/>
        <v>0.73151074720628495</v>
      </c>
      <c r="O296" s="17">
        <f t="shared" si="179"/>
        <v>0.73613810491109211</v>
      </c>
    </row>
    <row r="297" spans="1:17">
      <c r="A297" s="9">
        <v>11</v>
      </c>
      <c r="B297" s="10" t="s">
        <v>205</v>
      </c>
      <c r="C297" s="17">
        <v>24</v>
      </c>
      <c r="D297" s="17">
        <v>33</v>
      </c>
      <c r="E297" s="17">
        <v>40</v>
      </c>
      <c r="F297" s="17">
        <v>23</v>
      </c>
      <c r="G297" s="17">
        <v>29</v>
      </c>
      <c r="H297" s="17">
        <v>28</v>
      </c>
      <c r="K297" s="15" t="s">
        <v>206</v>
      </c>
      <c r="L297" s="17">
        <f>L284</f>
        <v>0.9082238665404293</v>
      </c>
      <c r="M297" s="17">
        <f>N284</f>
        <v>0.91878519279849669</v>
      </c>
      <c r="N297" s="17">
        <f t="shared" si="179"/>
        <v>0.9238455676099333</v>
      </c>
      <c r="O297" s="17">
        <f t="shared" si="179"/>
        <v>0.92968958825031112</v>
      </c>
    </row>
    <row r="298" spans="1:17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>L285</f>
        <v>0.45411193327021471</v>
      </c>
      <c r="M298" s="17">
        <f>N285</f>
        <v>0.61646157150381731</v>
      </c>
      <c r="N298" s="17">
        <f t="shared" si="179"/>
        <v>0.61985684455905121</v>
      </c>
      <c r="O298" s="17">
        <f t="shared" si="179"/>
        <v>0.62377790704036418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7">
      <c r="A300" s="9">
        <v>14</v>
      </c>
      <c r="B300" s="10" t="s">
        <v>211</v>
      </c>
      <c r="C300" s="17">
        <v>3</v>
      </c>
      <c r="D300" s="17">
        <v>6</v>
      </c>
      <c r="E300" s="17">
        <v>5</v>
      </c>
      <c r="F300" s="17">
        <v>5</v>
      </c>
      <c r="G300" s="21">
        <v>5</v>
      </c>
      <c r="H300" s="21">
        <v>5</v>
      </c>
    </row>
    <row r="301" spans="1:17">
      <c r="A301" s="9">
        <v>15</v>
      </c>
      <c r="B301" s="10" t="s">
        <v>213</v>
      </c>
      <c r="C301" s="17">
        <v>2364</v>
      </c>
      <c r="D301" s="17">
        <v>2341</v>
      </c>
      <c r="E301" s="17">
        <v>2317</v>
      </c>
      <c r="F301" s="17">
        <v>2313</v>
      </c>
      <c r="G301" s="17">
        <v>2295</v>
      </c>
      <c r="H301" s="17">
        <v>2270</v>
      </c>
    </row>
    <row r="303" spans="1:17" ht="16">
      <c r="A303" s="20" t="s">
        <v>453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H305" si="180">C317/C331*1000</f>
        <v>3.5291152004033273</v>
      </c>
      <c r="D305" s="17">
        <f t="shared" si="180"/>
        <v>3.5823950870010237</v>
      </c>
      <c r="E305" s="17">
        <f t="shared" si="180"/>
        <v>3.6439354502863091</v>
      </c>
      <c r="F305" s="17">
        <f t="shared" si="180"/>
        <v>3.6678019386953102</v>
      </c>
      <c r="G305" s="17">
        <f t="shared" si="180"/>
        <v>3.9787798408488064</v>
      </c>
      <c r="H305" s="17">
        <f t="shared" si="180"/>
        <v>4.0442167700188731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181">IF(C305/$I305&gt;1,2^((1-$I305/C305)/LN(10/3)),2^(-LOG($I305/C305,10/3)))</f>
        <v>0.81826065982262775</v>
      </c>
      <c r="M305" s="17">
        <f t="shared" si="181"/>
        <v>0.82535014425435538</v>
      </c>
      <c r="N305" s="17">
        <f t="shared" si="181"/>
        <v>0.83348333256040441</v>
      </c>
      <c r="O305" s="17">
        <f t="shared" si="181"/>
        <v>0.83662182850938427</v>
      </c>
      <c r="P305" s="17">
        <f t="shared" si="181"/>
        <v>0.8767531598288304</v>
      </c>
      <c r="Q305" s="17">
        <f t="shared" si="181"/>
        <v>0.88502596858601701</v>
      </c>
    </row>
    <row r="306" spans="1:17">
      <c r="A306" s="9">
        <v>2</v>
      </c>
      <c r="B306" s="15" t="s">
        <v>176</v>
      </c>
      <c r="C306" s="17">
        <f t="shared" ref="C306:H306" si="182">C318/C331*1000</f>
        <v>0.75623897151499875</v>
      </c>
      <c r="D306" s="17">
        <f t="shared" si="182"/>
        <v>0.76765609007164781</v>
      </c>
      <c r="E306" s="17">
        <f t="shared" si="182"/>
        <v>0.78084331077563762</v>
      </c>
      <c r="F306" s="17">
        <f t="shared" si="182"/>
        <v>0.78595755829185221</v>
      </c>
      <c r="G306" s="17">
        <f t="shared" si="182"/>
        <v>0.79575596816976124</v>
      </c>
      <c r="H306" s="17">
        <f t="shared" si="182"/>
        <v>0.80884335400377461</v>
      </c>
      <c r="I306" s="18">
        <f>Показатели!$E$3</f>
        <v>4</v>
      </c>
      <c r="J306" s="9">
        <v>2</v>
      </c>
      <c r="K306" s="15" t="s">
        <v>176</v>
      </c>
      <c r="L306" s="17">
        <f t="shared" si="181"/>
        <v>0.38328872261107844</v>
      </c>
      <c r="M306" s="17">
        <f t="shared" si="181"/>
        <v>0.38660957080191893</v>
      </c>
      <c r="N306" s="17">
        <f t="shared" si="181"/>
        <v>0.39041930956811688</v>
      </c>
      <c r="O306" s="17">
        <f t="shared" si="181"/>
        <v>0.39188944025173705</v>
      </c>
      <c r="P306" s="17">
        <f t="shared" si="181"/>
        <v>0.39469478023688048</v>
      </c>
      <c r="Q306" s="17">
        <f t="shared" si="181"/>
        <v>0.39841901481505654</v>
      </c>
    </row>
    <row r="307" spans="1:17">
      <c r="A307" s="9">
        <v>3</v>
      </c>
      <c r="B307" s="15" t="s">
        <v>177</v>
      </c>
      <c r="C307" s="17">
        <f>C319/C331*1000+0.00001</f>
        <v>1.0000000000000001E-5</v>
      </c>
      <c r="D307" s="17">
        <f>D319/D331*1000+0.00001</f>
        <v>1.9447387615148413</v>
      </c>
      <c r="E307" s="17">
        <f>E319/E331*1000+0.00001</f>
        <v>1.041134414367517</v>
      </c>
      <c r="F307" s="17">
        <f>F319/F331*1000+0.00001</f>
        <v>1.5719251165837045</v>
      </c>
      <c r="G307" s="17">
        <f>G319/G331*1000</f>
        <v>2.3342175066312998</v>
      </c>
      <c r="H307" s="17">
        <f>H319/H331*1000</f>
        <v>2.3726071717444057</v>
      </c>
      <c r="I307" s="18">
        <f>Показатели!$E$4</f>
        <v>2</v>
      </c>
      <c r="J307" s="9">
        <v>3</v>
      </c>
      <c r="K307" s="15" t="s">
        <v>177</v>
      </c>
      <c r="L307" s="17">
        <f t="shared" si="181"/>
        <v>8.8737830999390996E-4</v>
      </c>
      <c r="M307" s="17">
        <f t="shared" si="181"/>
        <v>0.98399810567152102</v>
      </c>
      <c r="N307" s="17">
        <f t="shared" si="181"/>
        <v>0.68670621659147324</v>
      </c>
      <c r="O307" s="17">
        <f t="shared" si="181"/>
        <v>0.87052472100546929</v>
      </c>
      <c r="P307" s="17">
        <f t="shared" si="181"/>
        <v>1.08592499704225</v>
      </c>
      <c r="Q307" s="17">
        <f t="shared" si="181"/>
        <v>1.0946270173404713</v>
      </c>
    </row>
    <row r="308" spans="1:17">
      <c r="A308" s="9">
        <v>4</v>
      </c>
      <c r="B308" s="15" t="s">
        <v>178</v>
      </c>
      <c r="C308" s="17">
        <f t="shared" ref="C308:H308" si="183">C320/C331*1000</f>
        <v>23.418200151247795</v>
      </c>
      <c r="D308" s="17">
        <f t="shared" si="183"/>
        <v>23.771750255885365</v>
      </c>
      <c r="E308" s="17">
        <f t="shared" si="183"/>
        <v>24.258198854763144</v>
      </c>
      <c r="F308" s="17">
        <f t="shared" si="183"/>
        <v>27.456117369662039</v>
      </c>
      <c r="G308" s="17">
        <f t="shared" si="183"/>
        <v>27.851458885941646</v>
      </c>
      <c r="H308" s="17">
        <f t="shared" si="183"/>
        <v>28.848746292801295</v>
      </c>
      <c r="I308" s="18">
        <f>Показатели!$E$5</f>
        <v>30</v>
      </c>
      <c r="J308" s="9">
        <v>4</v>
      </c>
      <c r="K308" s="15" t="s">
        <v>178</v>
      </c>
      <c r="L308" s="17">
        <f t="shared" si="181"/>
        <v>0.86710454215672772</v>
      </c>
      <c r="M308" s="17">
        <f t="shared" si="181"/>
        <v>0.87461721440670859</v>
      </c>
      <c r="N308" s="17">
        <f t="shared" si="181"/>
        <v>0.88487683604838074</v>
      </c>
      <c r="O308" s="17">
        <f t="shared" si="181"/>
        <v>0.95026601189047855</v>
      </c>
      <c r="P308" s="17">
        <f t="shared" si="181"/>
        <v>0.95811959163039895</v>
      </c>
      <c r="Q308" s="17">
        <f t="shared" si="181"/>
        <v>0.97772358765070611</v>
      </c>
    </row>
    <row r="309" spans="1:17">
      <c r="A309" s="9">
        <v>5</v>
      </c>
      <c r="B309" s="15" t="s">
        <v>179</v>
      </c>
      <c r="C309" s="17">
        <f t="shared" ref="C309:H309" si="184">C321/C331*1000</f>
        <v>1.2603982858583311</v>
      </c>
      <c r="D309" s="17">
        <f t="shared" si="184"/>
        <v>1.2794268167860798</v>
      </c>
      <c r="E309" s="17">
        <f t="shared" si="184"/>
        <v>6.2207183758459133</v>
      </c>
      <c r="F309" s="17">
        <f t="shared" si="184"/>
        <v>6.2614618810584224</v>
      </c>
      <c r="G309" s="17">
        <f t="shared" si="184"/>
        <v>6.3395225464190981</v>
      </c>
      <c r="H309" s="17">
        <f t="shared" si="184"/>
        <v>6.1741709355621452</v>
      </c>
      <c r="I309" s="18">
        <f>Показатели!$E$6</f>
        <v>8</v>
      </c>
      <c r="J309" s="9">
        <v>5</v>
      </c>
      <c r="K309" s="15" t="s">
        <v>179</v>
      </c>
      <c r="L309" s="17">
        <f t="shared" si="181"/>
        <v>0.34509612299039616</v>
      </c>
      <c r="M309" s="17">
        <f t="shared" si="181"/>
        <v>0.34808606704064582</v>
      </c>
      <c r="N309" s="17">
        <f t="shared" si="181"/>
        <v>0.86517363300152827</v>
      </c>
      <c r="O309" s="17">
        <f t="shared" si="181"/>
        <v>0.86843145932661869</v>
      </c>
      <c r="P309" s="17">
        <f t="shared" si="181"/>
        <v>0.87464812465865893</v>
      </c>
      <c r="Q309" s="17">
        <f t="shared" si="181"/>
        <v>0.8614406275591705</v>
      </c>
    </row>
    <row r="310" spans="1:17">
      <c r="A310" s="9">
        <v>6</v>
      </c>
      <c r="B310" s="15" t="s">
        <v>180</v>
      </c>
      <c r="C310" s="17">
        <f t="shared" ref="C310:H310" si="185">(C322-C323)/C322*100</f>
        <v>9.2484646183949781</v>
      </c>
      <c r="D310" s="17">
        <f t="shared" si="185"/>
        <v>-4.0711705728955829</v>
      </c>
      <c r="E310" s="17">
        <f t="shared" si="185"/>
        <v>-4.2823212730583453</v>
      </c>
      <c r="F310" s="17">
        <f t="shared" si="185"/>
        <v>-1.0484411666107976</v>
      </c>
      <c r="G310" s="17">
        <f t="shared" si="185"/>
        <v>3.201996476805633</v>
      </c>
      <c r="H310" s="17">
        <f t="shared" si="185"/>
        <v>3.6316368682116256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186">(ATAN((C310+2.4)/10)+3.1415/2)/3.1415*1.75</f>
        <v>1.3548495268138998</v>
      </c>
      <c r="M310" s="17">
        <f t="shared" si="186"/>
        <v>0.78275839224851496</v>
      </c>
      <c r="N310" s="17">
        <f t="shared" si="186"/>
        <v>0.77135637188232942</v>
      </c>
      <c r="O310" s="17">
        <f t="shared" si="186"/>
        <v>0.94983628250963625</v>
      </c>
      <c r="P310" s="17">
        <f t="shared" si="186"/>
        <v>1.159456633682197</v>
      </c>
      <c r="Q310" s="17">
        <f t="shared" si="186"/>
        <v>1.1773394444242762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-2.8630921395106714</v>
      </c>
      <c r="F311" s="17">
        <f>(F325-F324)/F331*1000</f>
        <v>-7.0736180246266702</v>
      </c>
      <c r="G311" s="17">
        <f>(G325-G324)/G331*1000</f>
        <v>-10.079575596816976</v>
      </c>
      <c r="H311" s="17">
        <f>(H325-H324)/H331*1000</f>
        <v>-12.671879212725802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187">(ATAN(E311/10)+3.1415/2)/3.1415*1.75</f>
        <v>0.71966439570040963</v>
      </c>
      <c r="O311" s="17">
        <f t="shared" si="187"/>
        <v>0.53204695870480423</v>
      </c>
      <c r="P311" s="17">
        <f t="shared" si="187"/>
        <v>0.43527947781490511</v>
      </c>
      <c r="Q311" s="17">
        <f t="shared" si="187"/>
        <v>0.37213918640783378</v>
      </c>
    </row>
    <row r="312" spans="1:17">
      <c r="A312" s="9">
        <v>8</v>
      </c>
      <c r="B312" s="15" t="s">
        <v>182</v>
      </c>
      <c r="C312" s="17">
        <f t="shared" ref="C312:H312" si="188">(C326-C327)/C331*1000</f>
        <v>-6.04991177211999</v>
      </c>
      <c r="D312" s="17">
        <f t="shared" si="188"/>
        <v>-9.4677584442169902</v>
      </c>
      <c r="E312" s="17">
        <f t="shared" si="188"/>
        <v>-3.6439354502863091</v>
      </c>
      <c r="F312" s="17">
        <f t="shared" si="188"/>
        <v>-5.2397170552790149</v>
      </c>
      <c r="G312" s="17">
        <f t="shared" si="188"/>
        <v>-6.1007957559681696</v>
      </c>
      <c r="H312" s="17">
        <f t="shared" si="188"/>
        <v>3.2353734160150984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0.57191470432498559</v>
      </c>
      <c r="M312" s="17">
        <f>(ATAN(D312/10)+3.1415/2)/3.1415*1.75</f>
        <v>0.45271309031293328</v>
      </c>
      <c r="N312" s="17">
        <f t="shared" si="187"/>
        <v>0.68034162450999047</v>
      </c>
      <c r="O312" s="17">
        <f t="shared" si="187"/>
        <v>0.60614086814389045</v>
      </c>
      <c r="P312" s="17">
        <f t="shared" si="187"/>
        <v>0.56984433789569122</v>
      </c>
      <c r="Q312" s="17">
        <f t="shared" si="187"/>
        <v>1.049308359402723</v>
      </c>
    </row>
    <row r="313" spans="1:17">
      <c r="A313" s="9">
        <v>9</v>
      </c>
      <c r="B313" s="15" t="s">
        <v>183</v>
      </c>
      <c r="C313" s="17">
        <f t="shared" ref="C313:H313" si="189">C328/C331*1000</f>
        <v>0.5041593143433325</v>
      </c>
      <c r="D313" s="17">
        <f t="shared" si="189"/>
        <v>0.51177072671443191</v>
      </c>
      <c r="E313" s="17">
        <f t="shared" si="189"/>
        <v>0.52056220718375845</v>
      </c>
      <c r="F313" s="17">
        <f t="shared" si="189"/>
        <v>0.52397170552790151</v>
      </c>
      <c r="G313" s="17">
        <f t="shared" si="189"/>
        <v>0.53050397877984079</v>
      </c>
      <c r="H313" s="17">
        <f t="shared" si="189"/>
        <v>0.53922890266918311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190">IF(C313/$I313&gt;1,2^((1-$I313/C313)/LN(10/3)),2^(-LOG($I313/C313,10/3)))</f>
        <v>0.53380748759271834</v>
      </c>
      <c r="M313" s="17">
        <f t="shared" si="190"/>
        <v>0.53843244398943491</v>
      </c>
      <c r="N313" s="17">
        <f t="shared" si="190"/>
        <v>0.54373827992771862</v>
      </c>
      <c r="O313" s="17">
        <f t="shared" si="190"/>
        <v>0.54578573585418078</v>
      </c>
      <c r="P313" s="17">
        <f t="shared" si="190"/>
        <v>0.5496927422464154</v>
      </c>
      <c r="Q313" s="17">
        <f t="shared" si="190"/>
        <v>0.55487949621569221</v>
      </c>
    </row>
    <row r="314" spans="1:17">
      <c r="A314" s="9">
        <v>10</v>
      </c>
      <c r="B314" s="15" t="s">
        <v>184</v>
      </c>
      <c r="C314" s="17">
        <f t="shared" ref="C314:H314" si="191">C329/C331*100</f>
        <v>2.5207965717166627E-2</v>
      </c>
      <c r="D314" s="17">
        <f t="shared" si="191"/>
        <v>2.5588536335721598E-2</v>
      </c>
      <c r="E314" s="17">
        <f t="shared" si="191"/>
        <v>2.6028110359187923E-2</v>
      </c>
      <c r="F314" s="17">
        <f t="shared" si="191"/>
        <v>2.6198585276395077E-2</v>
      </c>
      <c r="G314" s="17">
        <f t="shared" si="191"/>
        <v>2.652519893899204E-2</v>
      </c>
      <c r="H314" s="17">
        <f t="shared" si="191"/>
        <v>2.6961445133459154E-2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190"/>
        <v>0.67416054139045767</v>
      </c>
      <c r="M314" s="17">
        <f t="shared" si="190"/>
        <v>0.68000152935107738</v>
      </c>
      <c r="N314" s="17">
        <f t="shared" si="190"/>
        <v>0.68670241930077269</v>
      </c>
      <c r="O314" s="17">
        <f t="shared" si="190"/>
        <v>0.68928820917435007</v>
      </c>
      <c r="P314" s="17">
        <f t="shared" si="190"/>
        <v>0.69422247781206226</v>
      </c>
      <c r="Q314" s="17">
        <f t="shared" si="190"/>
        <v>0.70077297578232434</v>
      </c>
    </row>
    <row r="315" spans="1:17">
      <c r="A315" s="9">
        <v>11</v>
      </c>
      <c r="B315" s="15" t="s">
        <v>185</v>
      </c>
      <c r="C315" s="17">
        <f t="shared" ref="C315:H315" si="192">C330/C331*1000</f>
        <v>4.03327451474666</v>
      </c>
      <c r="D315" s="17">
        <f t="shared" si="192"/>
        <v>3.5823950870010237</v>
      </c>
      <c r="E315" s="17">
        <f t="shared" si="192"/>
        <v>2.8630921395106714</v>
      </c>
      <c r="F315" s="17">
        <f t="shared" si="192"/>
        <v>2.8818443804034581</v>
      </c>
      <c r="G315" s="17">
        <f t="shared" si="192"/>
        <v>2.9177718832891246</v>
      </c>
      <c r="H315" s="17">
        <f t="shared" si="192"/>
        <v>2.9657589646805067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190"/>
        <v>0.88364657964167348</v>
      </c>
      <c r="M315" s="17">
        <f t="shared" si="190"/>
        <v>0.82535014425435538</v>
      </c>
      <c r="N315" s="17">
        <f t="shared" si="190"/>
        <v>0.7254358853857632</v>
      </c>
      <c r="O315" s="17">
        <f t="shared" si="190"/>
        <v>0.728167526797876</v>
      </c>
      <c r="P315" s="17">
        <f t="shared" si="190"/>
        <v>0.73338011297395911</v>
      </c>
      <c r="Q315" s="17">
        <f t="shared" si="190"/>
        <v>0.74030009193604474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14</v>
      </c>
      <c r="D317" s="17">
        <v>14</v>
      </c>
      <c r="E317" s="17">
        <v>14</v>
      </c>
      <c r="F317" s="17">
        <v>14</v>
      </c>
      <c r="G317" s="17">
        <v>15</v>
      </c>
      <c r="H317" s="17">
        <v>15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3</v>
      </c>
      <c r="D318" s="17">
        <v>3</v>
      </c>
      <c r="E318" s="17">
        <v>3</v>
      </c>
      <c r="F318" s="17">
        <v>3</v>
      </c>
      <c r="G318" s="17">
        <v>3</v>
      </c>
      <c r="H318" s="17">
        <v>3</v>
      </c>
      <c r="K318" s="15" t="s">
        <v>187</v>
      </c>
      <c r="L318" s="17">
        <f>L305</f>
        <v>0.81826065982262775</v>
      </c>
      <c r="M318" s="17">
        <f>N305</f>
        <v>0.83348333256040441</v>
      </c>
      <c r="N318" s="17">
        <f>P305</f>
        <v>0.8767531598288304</v>
      </c>
      <c r="O318" s="17">
        <f>Q305</f>
        <v>0.88502596858601701</v>
      </c>
    </row>
    <row r="319" spans="1:17">
      <c r="A319" s="9">
        <v>3</v>
      </c>
      <c r="B319" s="10" t="s">
        <v>189</v>
      </c>
      <c r="C319" s="17">
        <v>0</v>
      </c>
      <c r="D319" s="17">
        <v>7.6</v>
      </c>
      <c r="E319" s="17">
        <v>4</v>
      </c>
      <c r="F319" s="17">
        <v>6</v>
      </c>
      <c r="G319" s="17">
        <v>8.8000000000000007</v>
      </c>
      <c r="H319" s="17">
        <v>8.8000000000000007</v>
      </c>
      <c r="K319" s="15" t="s">
        <v>190</v>
      </c>
      <c r="L319" s="17">
        <f t="shared" ref="L319:L328" si="193">L306</f>
        <v>0.38328872261107844</v>
      </c>
      <c r="M319" s="17">
        <f t="shared" ref="M319:M328" si="194">N306</f>
        <v>0.39041930956811688</v>
      </c>
      <c r="N319" s="17">
        <f t="shared" ref="N319:N328" si="195">P306</f>
        <v>0.39469478023688048</v>
      </c>
      <c r="O319" s="17">
        <f t="shared" ref="O319:O328" si="196">Q306</f>
        <v>0.39841901481505654</v>
      </c>
    </row>
    <row r="320" spans="1:17">
      <c r="A320" s="9">
        <v>4</v>
      </c>
      <c r="B320" s="10" t="s">
        <v>191</v>
      </c>
      <c r="C320" s="17">
        <v>92.9</v>
      </c>
      <c r="D320" s="17">
        <v>92.9</v>
      </c>
      <c r="E320" s="17">
        <v>93.2</v>
      </c>
      <c r="F320" s="17">
        <v>104.8</v>
      </c>
      <c r="G320" s="17">
        <v>105</v>
      </c>
      <c r="H320" s="17">
        <v>107</v>
      </c>
      <c r="K320" s="15" t="s">
        <v>192</v>
      </c>
      <c r="L320" s="17">
        <f t="shared" si="193"/>
        <v>8.8737830999390996E-4</v>
      </c>
      <c r="M320" s="17">
        <f t="shared" si="194"/>
        <v>0.68670621659147324</v>
      </c>
      <c r="N320" s="17">
        <f t="shared" si="195"/>
        <v>1.08592499704225</v>
      </c>
      <c r="O320" s="17">
        <f t="shared" si="196"/>
        <v>1.0946270173404713</v>
      </c>
    </row>
    <row r="321" spans="1:15">
      <c r="A321" s="9">
        <v>5</v>
      </c>
      <c r="B321" s="10" t="s">
        <v>193</v>
      </c>
      <c r="C321" s="17">
        <v>5</v>
      </c>
      <c r="D321" s="17">
        <v>5</v>
      </c>
      <c r="E321" s="17">
        <v>23.9</v>
      </c>
      <c r="F321" s="17">
        <v>23.9</v>
      </c>
      <c r="G321" s="17">
        <v>23.9</v>
      </c>
      <c r="H321" s="17">
        <v>22.9</v>
      </c>
      <c r="K321" s="15" t="s">
        <v>194</v>
      </c>
      <c r="L321" s="17">
        <f t="shared" si="193"/>
        <v>0.86710454215672772</v>
      </c>
      <c r="M321" s="17">
        <f t="shared" si="194"/>
        <v>0.88487683604838074</v>
      </c>
      <c r="N321" s="17">
        <f t="shared" si="195"/>
        <v>0.95811959163039895</v>
      </c>
      <c r="O321" s="17">
        <f t="shared" si="196"/>
        <v>0.97772358765070611</v>
      </c>
    </row>
    <row r="322" spans="1:15">
      <c r="A322" s="9">
        <v>6</v>
      </c>
      <c r="B322" s="10" t="s">
        <v>195</v>
      </c>
      <c r="C322" s="17">
        <v>12163.1</v>
      </c>
      <c r="D322" s="17">
        <v>12347.8</v>
      </c>
      <c r="E322" s="17">
        <v>12631</v>
      </c>
      <c r="F322" s="17">
        <v>11932</v>
      </c>
      <c r="G322" s="17">
        <v>17030</v>
      </c>
      <c r="H322" s="17">
        <v>18809.7</v>
      </c>
      <c r="K322" s="15" t="s">
        <v>196</v>
      </c>
      <c r="L322" s="17">
        <f t="shared" si="193"/>
        <v>0.34509612299039616</v>
      </c>
      <c r="M322" s="17">
        <f t="shared" si="194"/>
        <v>0.86517363300152827</v>
      </c>
      <c r="N322" s="17">
        <f t="shared" si="195"/>
        <v>0.87464812465865893</v>
      </c>
      <c r="O322" s="17">
        <f t="shared" si="196"/>
        <v>0.8614406275591705</v>
      </c>
    </row>
    <row r="323" spans="1:15">
      <c r="A323" s="9">
        <v>7</v>
      </c>
      <c r="B323" s="10" t="s">
        <v>197</v>
      </c>
      <c r="C323" s="17">
        <v>11038.2</v>
      </c>
      <c r="D323" s="17">
        <v>12850.5</v>
      </c>
      <c r="E323" s="17">
        <v>13171.9</v>
      </c>
      <c r="F323" s="17">
        <v>12057.1</v>
      </c>
      <c r="G323" s="17">
        <v>16484.7</v>
      </c>
      <c r="H323" s="17">
        <v>18126.599999999999</v>
      </c>
      <c r="K323" s="15" t="s">
        <v>198</v>
      </c>
      <c r="L323" s="17">
        <f t="shared" si="193"/>
        <v>1.3548495268138998</v>
      </c>
      <c r="M323" s="17">
        <f t="shared" si="194"/>
        <v>0.77135637188232942</v>
      </c>
      <c r="N323" s="17">
        <f t="shared" si="195"/>
        <v>1.159456633682197</v>
      </c>
      <c r="O323" s="17">
        <f t="shared" si="196"/>
        <v>1.1773394444242762</v>
      </c>
    </row>
    <row r="324" spans="1:15">
      <c r="A324" s="9">
        <v>8</v>
      </c>
      <c r="B324" s="10" t="s">
        <v>199</v>
      </c>
      <c r="C324" s="17"/>
      <c r="D324" s="17"/>
      <c r="E324" s="17">
        <v>45</v>
      </c>
      <c r="F324" s="17">
        <v>51</v>
      </c>
      <c r="G324" s="17">
        <v>58</v>
      </c>
      <c r="H324" s="17">
        <v>65</v>
      </c>
      <c r="K324" s="15" t="s">
        <v>200</v>
      </c>
      <c r="L324" s="17">
        <f>N311</f>
        <v>0.71966439570040963</v>
      </c>
      <c r="M324" s="17">
        <f>O311</f>
        <v>0.53204695870480423</v>
      </c>
      <c r="N324" s="17">
        <f t="shared" si="195"/>
        <v>0.43527947781490511</v>
      </c>
      <c r="O324" s="17">
        <f t="shared" si="196"/>
        <v>0.37213918640783378</v>
      </c>
    </row>
    <row r="325" spans="1:15">
      <c r="A325" s="9">
        <v>9</v>
      </c>
      <c r="B325" s="10" t="s">
        <v>201</v>
      </c>
      <c r="C325" s="17"/>
      <c r="D325" s="17"/>
      <c r="E325" s="17">
        <v>34</v>
      </c>
      <c r="F325" s="17">
        <v>24</v>
      </c>
      <c r="G325" s="17">
        <v>20</v>
      </c>
      <c r="H325" s="17">
        <v>18</v>
      </c>
      <c r="K325" s="15" t="s">
        <v>202</v>
      </c>
      <c r="L325" s="17">
        <f t="shared" si="193"/>
        <v>0.57191470432498559</v>
      </c>
      <c r="M325" s="17">
        <f t="shared" si="194"/>
        <v>0.68034162450999047</v>
      </c>
      <c r="N325" s="17">
        <f t="shared" si="195"/>
        <v>0.56984433789569122</v>
      </c>
      <c r="O325" s="17">
        <f t="shared" si="196"/>
        <v>1.049308359402723</v>
      </c>
    </row>
    <row r="326" spans="1:15">
      <c r="A326" s="9">
        <v>10</v>
      </c>
      <c r="B326" s="10" t="s">
        <v>203</v>
      </c>
      <c r="C326" s="17">
        <v>50</v>
      </c>
      <c r="D326" s="17">
        <v>33</v>
      </c>
      <c r="E326" s="17">
        <v>28</v>
      </c>
      <c r="F326" s="17">
        <v>23</v>
      </c>
      <c r="G326" s="17">
        <v>15</v>
      </c>
      <c r="H326" s="17">
        <v>65</v>
      </c>
      <c r="K326" s="15" t="s">
        <v>204</v>
      </c>
      <c r="L326" s="17">
        <f t="shared" si="193"/>
        <v>0.53380748759271834</v>
      </c>
      <c r="M326" s="17">
        <f t="shared" si="194"/>
        <v>0.54373827992771862</v>
      </c>
      <c r="N326" s="17">
        <f t="shared" si="195"/>
        <v>0.5496927422464154</v>
      </c>
      <c r="O326" s="17">
        <f t="shared" si="196"/>
        <v>0.55487949621569221</v>
      </c>
    </row>
    <row r="327" spans="1:15">
      <c r="A327" s="9">
        <v>11</v>
      </c>
      <c r="B327" s="10" t="s">
        <v>205</v>
      </c>
      <c r="C327" s="17">
        <v>74</v>
      </c>
      <c r="D327" s="17">
        <v>70</v>
      </c>
      <c r="E327" s="17">
        <v>42</v>
      </c>
      <c r="F327" s="17">
        <v>43</v>
      </c>
      <c r="G327" s="17">
        <v>38</v>
      </c>
      <c r="H327" s="17">
        <v>53</v>
      </c>
      <c r="K327" s="15" t="s">
        <v>206</v>
      </c>
      <c r="L327" s="17">
        <f t="shared" si="193"/>
        <v>0.67416054139045767</v>
      </c>
      <c r="M327" s="17">
        <f t="shared" si="194"/>
        <v>0.68670241930077269</v>
      </c>
      <c r="N327" s="17">
        <f t="shared" si="195"/>
        <v>0.69422247781206226</v>
      </c>
      <c r="O327" s="17">
        <f t="shared" si="196"/>
        <v>0.70077297578232434</v>
      </c>
    </row>
    <row r="328" spans="1:15">
      <c r="A328" s="9">
        <v>12</v>
      </c>
      <c r="B328" s="10" t="s">
        <v>207</v>
      </c>
      <c r="C328" s="17">
        <v>2</v>
      </c>
      <c r="D328" s="17">
        <v>2</v>
      </c>
      <c r="E328" s="17">
        <v>2</v>
      </c>
      <c r="F328" s="17">
        <v>2</v>
      </c>
      <c r="G328" s="17">
        <v>2</v>
      </c>
      <c r="H328" s="17">
        <v>2</v>
      </c>
      <c r="K328" s="15" t="s">
        <v>208</v>
      </c>
      <c r="L328" s="17">
        <f t="shared" si="193"/>
        <v>0.88364657964167348</v>
      </c>
      <c r="M328" s="17">
        <f t="shared" si="194"/>
        <v>0.7254358853857632</v>
      </c>
      <c r="N328" s="17">
        <f t="shared" si="195"/>
        <v>0.73338011297395911</v>
      </c>
      <c r="O328" s="17">
        <f t="shared" si="196"/>
        <v>0.74030009193604474</v>
      </c>
    </row>
    <row r="329" spans="1:15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5">
      <c r="A330" s="9">
        <v>14</v>
      </c>
      <c r="B330" s="10" t="s">
        <v>211</v>
      </c>
      <c r="C330" s="17">
        <v>16</v>
      </c>
      <c r="D330" s="17">
        <v>14</v>
      </c>
      <c r="E330" s="17">
        <v>11</v>
      </c>
      <c r="F330" s="17">
        <v>11</v>
      </c>
      <c r="G330" s="21">
        <v>11</v>
      </c>
      <c r="H330" s="21">
        <v>11</v>
      </c>
    </row>
    <row r="331" spans="1:15">
      <c r="A331" s="9">
        <v>15</v>
      </c>
      <c r="B331" s="10" t="s">
        <v>213</v>
      </c>
      <c r="C331" s="17">
        <v>3967</v>
      </c>
      <c r="D331" s="17">
        <v>3908</v>
      </c>
      <c r="E331" s="17">
        <v>3842</v>
      </c>
      <c r="F331" s="17">
        <v>3817</v>
      </c>
      <c r="G331" s="17">
        <v>3770</v>
      </c>
      <c r="H331" s="17">
        <v>3709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391"/>
  <sheetViews>
    <sheetView zoomScale="85" zoomScaleNormal="85" workbookViewId="0">
      <selection activeCell="A364" sqref="A364"/>
    </sheetView>
  </sheetViews>
  <sheetFormatPr baseColWidth="10" defaultColWidth="8.83203125" defaultRowHeight="15"/>
  <cols>
    <col min="2" max="2" width="73.5" customWidth="1"/>
    <col min="8" max="8" width="9.5" bestFit="1" customWidth="1"/>
    <col min="11" max="11" width="73.5" customWidth="1"/>
  </cols>
  <sheetData>
    <row r="1" spans="1:17" ht="16">
      <c r="A1" s="20" t="s">
        <v>454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7.8360751484473861</v>
      </c>
      <c r="D5" s="17">
        <f t="shared" si="0"/>
        <v>7.9164811241403195</v>
      </c>
      <c r="E5" s="17">
        <f t="shared" si="0"/>
        <v>7.7604766434686825</v>
      </c>
      <c r="F5" s="17">
        <f t="shared" si="0"/>
        <v>8.3944374209860939</v>
      </c>
      <c r="G5" s="17">
        <f t="shared" si="0"/>
        <v>8.4632745178498148</v>
      </c>
      <c r="H5" s="17">
        <f t="shared" si="0"/>
        <v>8.4486601358005498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1.2316645091498868</v>
      </c>
      <c r="M5" s="17">
        <f t="shared" si="1"/>
        <v>1.2362685505263769</v>
      </c>
      <c r="N5" s="17">
        <f t="shared" si="1"/>
        <v>1.2272648341430035</v>
      </c>
      <c r="O5" s="17">
        <f t="shared" si="1"/>
        <v>1.26213039401857</v>
      </c>
      <c r="P5" s="17">
        <f t="shared" si="1"/>
        <v>1.2656555742990865</v>
      </c>
      <c r="Q5" s="17">
        <f t="shared" si="1"/>
        <v>1.2649111496217014</v>
      </c>
    </row>
    <row r="6" spans="1:17">
      <c r="A6" s="9">
        <v>2</v>
      </c>
      <c r="B6" s="15" t="s">
        <v>176</v>
      </c>
      <c r="C6" s="17">
        <f t="shared" ref="C6:H6" si="2">C18/C31*1000</f>
        <v>1.9955222427723158</v>
      </c>
      <c r="D6" s="17">
        <f t="shared" si="2"/>
        <v>2.0780762950868339</v>
      </c>
      <c r="E6" s="17">
        <f t="shared" si="2"/>
        <v>1.8525008761828468</v>
      </c>
      <c r="F6" s="17">
        <f t="shared" si="2"/>
        <v>1.8710493046776233</v>
      </c>
      <c r="G6" s="17">
        <f t="shared" si="2"/>
        <v>2.1029954862535907</v>
      </c>
      <c r="H6" s="17">
        <f t="shared" si="2"/>
        <v>2.1251231016430827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0.67008763791443804</v>
      </c>
      <c r="M6" s="17">
        <f t="shared" si="1"/>
        <v>0.68590986443135782</v>
      </c>
      <c r="N6" s="17">
        <f t="shared" si="1"/>
        <v>0.64200294897576526</v>
      </c>
      <c r="O6" s="17">
        <f t="shared" si="1"/>
        <v>0.64569591581135866</v>
      </c>
      <c r="P6" s="17">
        <f t="shared" si="1"/>
        <v>0.69063319499710452</v>
      </c>
      <c r="Q6" s="17">
        <f t="shared" si="1"/>
        <v>0.69480752555824987</v>
      </c>
    </row>
    <row r="7" spans="1:17">
      <c r="A7" s="9">
        <v>3</v>
      </c>
      <c r="B7" s="15" t="s">
        <v>177</v>
      </c>
      <c r="C7" s="17">
        <f>C19/C31*1000+0.00001</f>
        <v>0.73007911320938379</v>
      </c>
      <c r="D7" s="17">
        <f>D19/D31*1000+0.00001</f>
        <v>0.56900708079758544</v>
      </c>
      <c r="E7" s="17">
        <f>E19/E31*1000+0.00001</f>
        <v>0.81611173734541631</v>
      </c>
      <c r="F7" s="17">
        <f>F19/F31*1000+0.00001</f>
        <v>0.9304777623261693</v>
      </c>
      <c r="G7" s="17">
        <f>G19/G31*1000</f>
        <v>1.0053344275748872</v>
      </c>
      <c r="H7" s="17">
        <f>H19/H31*1000</f>
        <v>5.1832270771782514E-7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0.55979860635915546</v>
      </c>
      <c r="M7" s="17">
        <f t="shared" si="1"/>
        <v>0.48496365176099332</v>
      </c>
      <c r="N7" s="17">
        <f t="shared" si="1"/>
        <v>0.59687695498755378</v>
      </c>
      <c r="O7" s="17">
        <f t="shared" si="1"/>
        <v>0.64368819442733249</v>
      </c>
      <c r="P7" s="17">
        <f t="shared" si="1"/>
        <v>0.67301113030676463</v>
      </c>
      <c r="Q7" s="17">
        <f t="shared" si="1"/>
        <v>1.6146662681883862E-4</v>
      </c>
    </row>
    <row r="8" spans="1:17">
      <c r="A8" s="9">
        <v>4</v>
      </c>
      <c r="B8" s="15" t="s">
        <v>178</v>
      </c>
      <c r="C8" s="17">
        <f t="shared" ref="C8:H8" si="3">C20/C31*1000</f>
        <v>30.896524871021128</v>
      </c>
      <c r="D8" s="17">
        <f t="shared" si="3"/>
        <v>31.527386076888828</v>
      </c>
      <c r="E8" s="17">
        <f t="shared" si="3"/>
        <v>32.113353026585898</v>
      </c>
      <c r="F8" s="17">
        <f t="shared" si="3"/>
        <v>32.890012642225031</v>
      </c>
      <c r="G8" s="17">
        <f t="shared" si="3"/>
        <v>33.776159212146077</v>
      </c>
      <c r="H8" s="17">
        <f t="shared" si="3"/>
        <v>34.872751775255267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1.0168458958699635</v>
      </c>
      <c r="M8" s="17">
        <f t="shared" si="1"/>
        <v>1.0282839626165003</v>
      </c>
      <c r="N8" s="17">
        <f t="shared" si="1"/>
        <v>1.0386143125252314</v>
      </c>
      <c r="O8" s="17">
        <f t="shared" si="1"/>
        <v>1.05188905505909</v>
      </c>
      <c r="P8" s="17">
        <f t="shared" si="1"/>
        <v>1.066481442438634</v>
      </c>
      <c r="Q8" s="17">
        <f t="shared" si="1"/>
        <v>1.0837687956190065</v>
      </c>
    </row>
    <row r="9" spans="1:17">
      <c r="A9" s="9">
        <v>5</v>
      </c>
      <c r="B9" s="15" t="s">
        <v>179</v>
      </c>
      <c r="C9" s="17">
        <f t="shared" ref="C9:H9" si="4">C21/C31*1000</f>
        <v>16.022583471235276</v>
      </c>
      <c r="D9" s="17">
        <f t="shared" si="4"/>
        <v>16.970956409875807</v>
      </c>
      <c r="E9" s="17">
        <f t="shared" si="4"/>
        <v>17.303359535372749</v>
      </c>
      <c r="F9" s="17">
        <f t="shared" si="4"/>
        <v>16.025284450063211</v>
      </c>
      <c r="G9" s="17">
        <f t="shared" si="4"/>
        <v>15.803241690603199</v>
      </c>
      <c r="H9" s="17">
        <f t="shared" si="4"/>
        <v>16.062820712175402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1.3341095306806221</v>
      </c>
      <c r="M9" s="17">
        <f t="shared" si="1"/>
        <v>1.3557129927684253</v>
      </c>
      <c r="N9" s="17">
        <f t="shared" si="1"/>
        <v>1.3627994221108806</v>
      </c>
      <c r="O9" s="17">
        <f t="shared" si="1"/>
        <v>1.3341741680492867</v>
      </c>
      <c r="P9" s="17">
        <f t="shared" si="1"/>
        <v>1.3287974234772442</v>
      </c>
      <c r="Q9" s="17">
        <f t="shared" si="1"/>
        <v>1.3350705242165131</v>
      </c>
    </row>
    <row r="10" spans="1:17">
      <c r="A10" s="9">
        <v>6</v>
      </c>
      <c r="B10" s="15" t="s">
        <v>180</v>
      </c>
      <c r="C10" s="17">
        <f t="shared" ref="C10:H10" si="5">(C22-C23)/C22*100</f>
        <v>0.78216804036948351</v>
      </c>
      <c r="D10" s="17">
        <f t="shared" si="5"/>
        <v>4.4720193127458709E-2</v>
      </c>
      <c r="E10" s="17">
        <f t="shared" si="5"/>
        <v>0.18861095038821121</v>
      </c>
      <c r="F10" s="17">
        <f t="shared" si="5"/>
        <v>1.5980433110148999</v>
      </c>
      <c r="G10" s="17">
        <f t="shared" si="5"/>
        <v>0.15943207077290458</v>
      </c>
      <c r="H10" s="17">
        <f t="shared" si="5"/>
        <v>-1.2448686307576344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1.0466211882504179</v>
      </c>
      <c r="M10" s="17">
        <f t="shared" si="6"/>
        <v>1.0085654863559534</v>
      </c>
      <c r="N10" s="17">
        <f t="shared" si="6"/>
        <v>1.0161035183176694</v>
      </c>
      <c r="O10" s="17">
        <f t="shared" si="6"/>
        <v>1.0868704281019896</v>
      </c>
      <c r="P10" s="17">
        <f t="shared" si="6"/>
        <v>1.0145790867071673</v>
      </c>
      <c r="Q10" s="17">
        <f t="shared" si="6"/>
        <v>0.9390636682690483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-9.6129775196515297</v>
      </c>
      <c r="F11" s="17">
        <f>(F25-F24)/F31*1000</f>
        <v>-11.327433628318584</v>
      </c>
      <c r="G11" s="17">
        <f>(G25-G24)/G31*1000</f>
        <v>-11.540828887977021</v>
      </c>
      <c r="H11" s="17">
        <f>(H25-H24)/H31*1000</f>
        <v>-11.610428652879282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0.44847809859105797</v>
      </c>
      <c r="O11" s="17">
        <f t="shared" si="7"/>
        <v>0.40286005924478352</v>
      </c>
      <c r="P11" s="17">
        <f t="shared" si="7"/>
        <v>0.3977080916990961</v>
      </c>
      <c r="Q11" s="17">
        <f t="shared" si="7"/>
        <v>0.39605116685466957</v>
      </c>
    </row>
    <row r="12" spans="1:17">
      <c r="A12" s="9">
        <v>8</v>
      </c>
      <c r="B12" s="15" t="s">
        <v>182</v>
      </c>
      <c r="C12" s="17">
        <f t="shared" ref="C12:H12" si="8">(C26-C27)/C31*1000</f>
        <v>-12.411174924559525</v>
      </c>
      <c r="D12" s="17">
        <f t="shared" si="8"/>
        <v>-0.54425807728464692</v>
      </c>
      <c r="E12" s="17">
        <f t="shared" si="8"/>
        <v>-0.65087868622640566</v>
      </c>
      <c r="F12" s="17">
        <f t="shared" si="8"/>
        <v>-2.7307206068268015</v>
      </c>
      <c r="G12" s="17">
        <f t="shared" si="8"/>
        <v>-1.1284366023799755</v>
      </c>
      <c r="H12" s="17">
        <f t="shared" si="8"/>
        <v>-1.9696262893277352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0.37778387823740317</v>
      </c>
      <c r="M12" s="17">
        <f>(ATAN(D12/10)+3.1415/2)/3.1415*1.75</f>
        <v>0.84471151162160152</v>
      </c>
      <c r="N12" s="17">
        <f t="shared" si="7"/>
        <v>0.83879330598867374</v>
      </c>
      <c r="O12" s="17">
        <f t="shared" si="7"/>
        <v>0.72650321713173294</v>
      </c>
      <c r="P12" s="17">
        <f t="shared" si="7"/>
        <v>0.81240424938454925</v>
      </c>
      <c r="Q12" s="17">
        <f t="shared" si="7"/>
        <v>0.76666694373499711</v>
      </c>
    </row>
    <row r="13" spans="1:17">
      <c r="A13" s="9">
        <v>9</v>
      </c>
      <c r="B13" s="15" t="s">
        <v>183</v>
      </c>
      <c r="C13" s="17">
        <f t="shared" ref="C13:H13" si="9">C28/C31*1000</f>
        <v>1.5574807748466855</v>
      </c>
      <c r="D13" s="17">
        <f t="shared" si="9"/>
        <v>1.4348622037504328</v>
      </c>
      <c r="E13" s="17">
        <f t="shared" si="9"/>
        <v>1.5020277374455515</v>
      </c>
      <c r="F13" s="17">
        <f t="shared" si="9"/>
        <v>1.5170670037926675</v>
      </c>
      <c r="G13" s="17">
        <f t="shared" si="9"/>
        <v>1.5387771850636027</v>
      </c>
      <c r="H13" s="17">
        <f t="shared" si="9"/>
        <v>1.5549681231534753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1.0214748786222114</v>
      </c>
      <c r="M13" s="17">
        <f t="shared" si="10"/>
        <v>0.97476420105154127</v>
      </c>
      <c r="N13" s="17">
        <f t="shared" si="10"/>
        <v>1.0007775195791258</v>
      </c>
      <c r="O13" s="17">
        <f t="shared" si="10"/>
        <v>1.006497832132524</v>
      </c>
      <c r="P13" s="17">
        <f t="shared" si="10"/>
        <v>1.0146138120877053</v>
      </c>
      <c r="Q13" s="17">
        <f t="shared" si="10"/>
        <v>1.0205600888542905</v>
      </c>
    </row>
    <row r="14" spans="1:17">
      <c r="A14" s="9">
        <v>10</v>
      </c>
      <c r="B14" s="15" t="s">
        <v>184</v>
      </c>
      <c r="C14" s="17">
        <f t="shared" ref="C14:H14" si="11">C29/C31*100</f>
        <v>7.3006911320938381E-2</v>
      </c>
      <c r="D14" s="17">
        <f t="shared" si="11"/>
        <v>5.9373608431052396E-2</v>
      </c>
      <c r="E14" s="17">
        <f t="shared" si="11"/>
        <v>6.0081109497822062E-2</v>
      </c>
      <c r="F14" s="17">
        <f t="shared" si="11"/>
        <v>6.0682680151706699E-2</v>
      </c>
      <c r="G14" s="17">
        <f t="shared" si="11"/>
        <v>6.1551087402544113E-2</v>
      </c>
      <c r="H14" s="17">
        <f t="shared" si="11"/>
        <v>6.219872492613901E-2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1.1989276168272696</v>
      </c>
      <c r="M14" s="17">
        <f t="shared" si="10"/>
        <v>1.0951499175851307</v>
      </c>
      <c r="N14" s="17">
        <f t="shared" si="10"/>
        <v>1.1014202187235693</v>
      </c>
      <c r="O14" s="17">
        <f t="shared" si="10"/>
        <v>1.106664036136402</v>
      </c>
      <c r="P14" s="17">
        <f t="shared" si="10"/>
        <v>1.114095453543356</v>
      </c>
      <c r="Q14" s="17">
        <f t="shared" si="10"/>
        <v>1.1195338871647811</v>
      </c>
    </row>
    <row r="15" spans="1:17">
      <c r="A15" s="9">
        <v>11</v>
      </c>
      <c r="B15" s="15" t="s">
        <v>185</v>
      </c>
      <c r="C15" s="17">
        <f t="shared" ref="C15:H15" si="12">C30/C31*1000</f>
        <v>2.7742626301956586</v>
      </c>
      <c r="D15" s="17">
        <f t="shared" si="12"/>
        <v>3.3150264707337587</v>
      </c>
      <c r="E15" s="17">
        <f t="shared" si="12"/>
        <v>3.3044610223802136</v>
      </c>
      <c r="F15" s="17">
        <f t="shared" si="12"/>
        <v>3.0341340075853349</v>
      </c>
      <c r="G15" s="17">
        <f t="shared" si="12"/>
        <v>3.0775543701272055</v>
      </c>
      <c r="H15" s="17">
        <f t="shared" si="12"/>
        <v>3.1099362463069506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0.71239156420978011</v>
      </c>
      <c r="M15" s="17">
        <f t="shared" si="10"/>
        <v>0.78930411023497304</v>
      </c>
      <c r="N15" s="17">
        <f t="shared" si="10"/>
        <v>0.78785484437383457</v>
      </c>
      <c r="O15" s="17">
        <f t="shared" si="10"/>
        <v>0.75007858859318266</v>
      </c>
      <c r="P15" s="17">
        <f t="shared" si="10"/>
        <v>0.75623975126848264</v>
      </c>
      <c r="Q15" s="17">
        <f t="shared" si="10"/>
        <v>0.76081062149039036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C47+C77+C107+C137+C167+C197+C227+C257+C287+C317+C347+C377</f>
        <v>161</v>
      </c>
      <c r="D17" s="17">
        <f t="shared" ref="D17:H17" si="13">D47+D77+D107+D137+D167+D197+D227+D257+D287+D317+D347+D377</f>
        <v>160</v>
      </c>
      <c r="E17" s="17">
        <f t="shared" si="13"/>
        <v>155</v>
      </c>
      <c r="F17" s="17">
        <f t="shared" si="13"/>
        <v>166</v>
      </c>
      <c r="G17" s="17">
        <f t="shared" si="13"/>
        <v>165</v>
      </c>
      <c r="H17" s="17">
        <f t="shared" si="13"/>
        <v>163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C48+C78+C108+C138+C168+C198+C228+C258+C288+C318+C348+C378</f>
        <v>41</v>
      </c>
      <c r="D18" s="17">
        <f t="shared" si="14"/>
        <v>42</v>
      </c>
      <c r="E18" s="17">
        <f t="shared" si="14"/>
        <v>37</v>
      </c>
      <c r="F18" s="17">
        <f t="shared" si="14"/>
        <v>37</v>
      </c>
      <c r="G18" s="17">
        <f t="shared" si="14"/>
        <v>41</v>
      </c>
      <c r="H18" s="17">
        <f t="shared" si="14"/>
        <v>41</v>
      </c>
      <c r="K18" s="15" t="s">
        <v>187</v>
      </c>
      <c r="L18" s="17">
        <f t="shared" ref="L18:L23" si="15">L5</f>
        <v>1.2316645091498868</v>
      </c>
      <c r="M18" s="17">
        <f t="shared" ref="M18:M23" si="16">N5</f>
        <v>1.2272648341430035</v>
      </c>
      <c r="N18" s="17">
        <f t="shared" ref="N18:N28" si="17">P5</f>
        <v>1.2656555742990865</v>
      </c>
      <c r="O18" s="17">
        <f>Q5</f>
        <v>1.2649111496217014</v>
      </c>
    </row>
    <row r="19" spans="1:15">
      <c r="A19" s="9">
        <v>3</v>
      </c>
      <c r="B19" s="10" t="s">
        <v>189</v>
      </c>
      <c r="C19" s="17">
        <f t="shared" ref="C19:G19" si="18">C49+C79+C109+C139+C169+C199+C229+C259+C289+C319+C349+C379</f>
        <v>15</v>
      </c>
      <c r="D19" s="17">
        <f t="shared" si="18"/>
        <v>11.5</v>
      </c>
      <c r="E19" s="17">
        <f t="shared" si="18"/>
        <v>16.3</v>
      </c>
      <c r="F19" s="17">
        <f t="shared" si="18"/>
        <v>18.399999999999999</v>
      </c>
      <c r="G19" s="17">
        <f t="shared" si="18"/>
        <v>19.600000000000001</v>
      </c>
      <c r="H19" s="17">
        <f>H49+H79+H109+H139+H169+H199+H229+H259+H289+H319+H349+H379+0.00001</f>
        <v>1.0000000000000001E-5</v>
      </c>
      <c r="K19" s="15" t="s">
        <v>190</v>
      </c>
      <c r="L19" s="17">
        <f t="shared" si="15"/>
        <v>0.67008763791443804</v>
      </c>
      <c r="M19" s="17">
        <f t="shared" si="16"/>
        <v>0.64200294897576526</v>
      </c>
      <c r="N19" s="17">
        <f t="shared" si="17"/>
        <v>0.69063319499710452</v>
      </c>
      <c r="O19" s="17">
        <f t="shared" ref="O19:O27" si="19">Q6</f>
        <v>0.69480752555824987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C50+C80+C110+C140+C170+C200+C230+C260+C290+C320+C350+C380</f>
        <v>634.80000000000007</v>
      </c>
      <c r="D20" s="17">
        <f t="shared" si="20"/>
        <v>637.20000000000005</v>
      </c>
      <c r="E20" s="17">
        <f t="shared" si="20"/>
        <v>641.40000000000009</v>
      </c>
      <c r="F20" s="17">
        <f t="shared" si="20"/>
        <v>650.40000000000009</v>
      </c>
      <c r="G20" s="17">
        <f t="shared" si="20"/>
        <v>658.5</v>
      </c>
      <c r="H20" s="17">
        <f t="shared" si="20"/>
        <v>672.8</v>
      </c>
      <c r="K20" s="15" t="s">
        <v>192</v>
      </c>
      <c r="L20" s="17">
        <f t="shared" si="15"/>
        <v>0.55979860635915546</v>
      </c>
      <c r="M20" s="17">
        <f t="shared" si="16"/>
        <v>0.59687695498755378</v>
      </c>
      <c r="N20" s="17">
        <f t="shared" si="17"/>
        <v>0.67301113030676463</v>
      </c>
      <c r="O20" s="17">
        <f t="shared" si="19"/>
        <v>1.6146662681883862E-4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C51+C81+C111+C141+C171+C201+C231+C261+C291+C321+C351+C381</f>
        <v>329.2</v>
      </c>
      <c r="D21" s="17">
        <f t="shared" si="21"/>
        <v>342.99999999999994</v>
      </c>
      <c r="E21" s="17">
        <f t="shared" si="21"/>
        <v>345.59999999999997</v>
      </c>
      <c r="F21" s="17">
        <f t="shared" si="21"/>
        <v>316.89999999999998</v>
      </c>
      <c r="G21" s="17">
        <f t="shared" si="21"/>
        <v>308.09999999999997</v>
      </c>
      <c r="H21" s="17">
        <f t="shared" si="21"/>
        <v>309.89999999999998</v>
      </c>
      <c r="K21" s="15" t="s">
        <v>194</v>
      </c>
      <c r="L21" s="17">
        <f t="shared" si="15"/>
        <v>1.0168458958699635</v>
      </c>
      <c r="M21" s="17">
        <f t="shared" si="16"/>
        <v>1.0386143125252314</v>
      </c>
      <c r="N21" s="17">
        <f t="shared" si="17"/>
        <v>1.066481442438634</v>
      </c>
      <c r="O21" s="17">
        <f t="shared" si="19"/>
        <v>1.0837687956190065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C52+C82+C112+C142+C172+C202+C232+C262+C292+C322+C352+C382</f>
        <v>796363.39999999979</v>
      </c>
      <c r="D22" s="17">
        <f t="shared" si="22"/>
        <v>752456.50000000012</v>
      </c>
      <c r="E22" s="17">
        <f t="shared" si="22"/>
        <v>743170.00000000023</v>
      </c>
      <c r="F22" s="17">
        <f t="shared" si="22"/>
        <v>727514.7</v>
      </c>
      <c r="G22" s="17">
        <f t="shared" si="22"/>
        <v>912677.1</v>
      </c>
      <c r="H22" s="17">
        <f t="shared" si="22"/>
        <v>937030.6</v>
      </c>
      <c r="K22" s="15" t="s">
        <v>196</v>
      </c>
      <c r="L22" s="17">
        <f t="shared" si="15"/>
        <v>1.3341095306806221</v>
      </c>
      <c r="M22" s="17">
        <f t="shared" si="16"/>
        <v>1.3627994221108806</v>
      </c>
      <c r="N22" s="17">
        <f t="shared" si="17"/>
        <v>1.3287974234772442</v>
      </c>
      <c r="O22" s="17">
        <f t="shared" si="19"/>
        <v>1.3350705242165131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C53+C83+C113+C143+C173+C203+C233+C263+C293+C323+C353+C383</f>
        <v>790134.5</v>
      </c>
      <c r="D23" s="17">
        <f t="shared" si="23"/>
        <v>752120</v>
      </c>
      <c r="E23" s="17">
        <f t="shared" si="23"/>
        <v>741768.30000000016</v>
      </c>
      <c r="F23" s="17">
        <f t="shared" si="23"/>
        <v>715888.69999999984</v>
      </c>
      <c r="G23" s="17">
        <f t="shared" si="23"/>
        <v>911221.99999999988</v>
      </c>
      <c r="H23" s="17">
        <f t="shared" si="23"/>
        <v>948695.4</v>
      </c>
      <c r="K23" s="15" t="s">
        <v>198</v>
      </c>
      <c r="L23" s="17">
        <f t="shared" si="15"/>
        <v>1.0466211882504179</v>
      </c>
      <c r="M23" s="17">
        <f t="shared" si="16"/>
        <v>1.0161035183176694</v>
      </c>
      <c r="N23" s="17">
        <f t="shared" si="17"/>
        <v>1.0145790867071673</v>
      </c>
      <c r="O23" s="17">
        <f t="shared" si="19"/>
        <v>0.9390636682690483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C54+C84+C114+C144+C174+C204+C234+C264+C294+C324+C354+C384</f>
        <v>0</v>
      </c>
      <c r="D24" s="17">
        <f t="shared" si="24"/>
        <v>0</v>
      </c>
      <c r="E24" s="17">
        <f t="shared" si="24"/>
        <v>384</v>
      </c>
      <c r="F24" s="17">
        <f t="shared" si="24"/>
        <v>390</v>
      </c>
      <c r="G24" s="17">
        <f t="shared" si="24"/>
        <v>376</v>
      </c>
      <c r="H24" s="17">
        <f t="shared" si="24"/>
        <v>351</v>
      </c>
      <c r="K24" s="15" t="s">
        <v>200</v>
      </c>
      <c r="L24" s="17">
        <f>N11</f>
        <v>0.44847809859105797</v>
      </c>
      <c r="M24" s="17">
        <f>O11</f>
        <v>0.40286005924478352</v>
      </c>
      <c r="N24" s="17">
        <f t="shared" si="17"/>
        <v>0.3977080916990961</v>
      </c>
      <c r="O24" s="17">
        <f t="shared" si="19"/>
        <v>0.39605116685466957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C55+C85+C115+C145+C175+C205+C235+C265+C295+C325+C355+C385</f>
        <v>0</v>
      </c>
      <c r="D25" s="17">
        <f t="shared" si="25"/>
        <v>0</v>
      </c>
      <c r="E25" s="17">
        <f t="shared" si="25"/>
        <v>192</v>
      </c>
      <c r="F25" s="17">
        <f t="shared" si="25"/>
        <v>166</v>
      </c>
      <c r="G25" s="17">
        <f t="shared" si="25"/>
        <v>151</v>
      </c>
      <c r="H25" s="17">
        <f t="shared" si="25"/>
        <v>127</v>
      </c>
      <c r="K25" s="15" t="s">
        <v>202</v>
      </c>
      <c r="L25" s="17">
        <f>L12</f>
        <v>0.37778387823740317</v>
      </c>
      <c r="M25" s="17">
        <f>N12</f>
        <v>0.83879330598867374</v>
      </c>
      <c r="N25" s="17">
        <f t="shared" si="17"/>
        <v>0.81240424938454925</v>
      </c>
      <c r="O25" s="17">
        <f t="shared" si="19"/>
        <v>0.76666694373499711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C56+C86+C116+C146+C176+C206+C236+C266+C296+C326+C356+C386</f>
        <v>349</v>
      </c>
      <c r="D26" s="17">
        <f t="shared" si="26"/>
        <v>607</v>
      </c>
      <c r="E26" s="17">
        <f t="shared" si="26"/>
        <v>643</v>
      </c>
      <c r="F26" s="17">
        <f t="shared" si="26"/>
        <v>633</v>
      </c>
      <c r="G26" s="17">
        <f t="shared" si="26"/>
        <v>694</v>
      </c>
      <c r="H26" s="17">
        <f t="shared" si="26"/>
        <v>624</v>
      </c>
      <c r="K26" s="15" t="s">
        <v>204</v>
      </c>
      <c r="L26" s="17">
        <f>L13</f>
        <v>1.0214748786222114</v>
      </c>
      <c r="M26" s="17">
        <f>N13</f>
        <v>1.0007775195791258</v>
      </c>
      <c r="N26" s="17">
        <f t="shared" si="17"/>
        <v>1.0146138120877053</v>
      </c>
      <c r="O26" s="17">
        <f t="shared" si="19"/>
        <v>1.0205600888542905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C57+C87+C117+C147+C177+C207+C237+C267+C297+C327+C357+C387</f>
        <v>604</v>
      </c>
      <c r="D27" s="17">
        <f t="shared" si="27"/>
        <v>618</v>
      </c>
      <c r="E27" s="17">
        <f t="shared" si="27"/>
        <v>656</v>
      </c>
      <c r="F27" s="17">
        <f t="shared" si="27"/>
        <v>687</v>
      </c>
      <c r="G27" s="17">
        <f t="shared" si="27"/>
        <v>716</v>
      </c>
      <c r="H27" s="17">
        <f t="shared" si="27"/>
        <v>662</v>
      </c>
      <c r="K27" s="15" t="s">
        <v>206</v>
      </c>
      <c r="L27" s="17">
        <f>L14</f>
        <v>1.1989276168272696</v>
      </c>
      <c r="M27" s="17">
        <f>N14</f>
        <v>1.1014202187235693</v>
      </c>
      <c r="N27" s="17">
        <f t="shared" si="17"/>
        <v>1.114095453543356</v>
      </c>
      <c r="O27" s="17">
        <f t="shared" si="19"/>
        <v>1.1195338871647811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C58+C88+C118+C148+C178+C208+C238+C268+C298+C328+C358+C388</f>
        <v>32</v>
      </c>
      <c r="D28" s="17">
        <f t="shared" si="28"/>
        <v>29</v>
      </c>
      <c r="E28" s="17">
        <f t="shared" si="28"/>
        <v>30</v>
      </c>
      <c r="F28" s="17">
        <f t="shared" si="28"/>
        <v>30</v>
      </c>
      <c r="G28" s="17">
        <f t="shared" si="28"/>
        <v>30</v>
      </c>
      <c r="H28" s="17">
        <f t="shared" si="28"/>
        <v>30</v>
      </c>
      <c r="K28" s="15" t="s">
        <v>208</v>
      </c>
      <c r="L28" s="17">
        <f>L15</f>
        <v>0.71239156420978011</v>
      </c>
      <c r="M28" s="17">
        <f>N15</f>
        <v>0.78785484437383457</v>
      </c>
      <c r="N28" s="17">
        <f t="shared" si="17"/>
        <v>0.75623975126848264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C59+C89+C119+C149+C179+C209+C239+C269+C299+C329+C359+C389</f>
        <v>15</v>
      </c>
      <c r="D29" s="17">
        <f t="shared" si="29"/>
        <v>12</v>
      </c>
      <c r="E29" s="17">
        <f t="shared" si="29"/>
        <v>12</v>
      </c>
      <c r="F29" s="17">
        <f t="shared" si="29"/>
        <v>12</v>
      </c>
      <c r="G29" s="17">
        <f t="shared" si="29"/>
        <v>12</v>
      </c>
      <c r="H29" s="17">
        <f t="shared" si="29"/>
        <v>12</v>
      </c>
      <c r="M29" t="s">
        <v>210</v>
      </c>
      <c r="N29" s="52">
        <f>AVERAGE(N18:N28)</f>
        <v>0.92129265547356276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C60+C90+C120+C150+C180+C210+C240+C270+C300+C330+C360+C390</f>
        <v>57</v>
      </c>
      <c r="D30" s="17">
        <f t="shared" si="30"/>
        <v>67</v>
      </c>
      <c r="E30" s="17">
        <f t="shared" si="30"/>
        <v>66</v>
      </c>
      <c r="F30" s="17">
        <f t="shared" si="30"/>
        <v>60</v>
      </c>
      <c r="G30" s="17">
        <f t="shared" si="30"/>
        <v>60</v>
      </c>
      <c r="H30" s="17">
        <f t="shared" si="30"/>
        <v>60</v>
      </c>
      <c r="M30" t="s">
        <v>212</v>
      </c>
      <c r="N30" s="52">
        <f>STDEV(N18:N28)</f>
        <v>0.28078413401976221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C61+C91+C121+C151+C181+C211+C241+C271+C301+C331+C361+C391</f>
        <v>20546</v>
      </c>
      <c r="D31" s="17">
        <f t="shared" si="31"/>
        <v>20211</v>
      </c>
      <c r="E31" s="17">
        <f t="shared" si="31"/>
        <v>19973</v>
      </c>
      <c r="F31" s="17">
        <f t="shared" si="31"/>
        <v>19775</v>
      </c>
      <c r="G31" s="17">
        <f t="shared" si="31"/>
        <v>19496</v>
      </c>
      <c r="H31" s="17">
        <f t="shared" si="31"/>
        <v>19293</v>
      </c>
    </row>
    <row r="32" spans="1:15" ht="16">
      <c r="A32" s="20"/>
    </row>
    <row r="33" spans="1:17" ht="16">
      <c r="A33" s="20" t="s">
        <v>455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11.815561959654179</v>
      </c>
      <c r="D35" s="17">
        <f t="shared" si="32"/>
        <v>12.89668164034198</v>
      </c>
      <c r="E35" s="17">
        <f t="shared" si="32"/>
        <v>12.237762237762238</v>
      </c>
      <c r="F35" s="17">
        <f t="shared" si="32"/>
        <v>13.724631333041319</v>
      </c>
      <c r="G35" s="17">
        <f t="shared" si="32"/>
        <v>14.337966349670811</v>
      </c>
      <c r="H35" s="17">
        <f t="shared" si="32"/>
        <v>14.899211218229622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1.3938785841172467</v>
      </c>
      <c r="M35" s="17">
        <f t="shared" si="33"/>
        <v>1.4226384925193352</v>
      </c>
      <c r="N35" s="17">
        <f t="shared" si="33"/>
        <v>1.4056435932892593</v>
      </c>
      <c r="O35" s="17">
        <f t="shared" si="33"/>
        <v>1.441923764995434</v>
      </c>
      <c r="P35" s="17">
        <f t="shared" si="33"/>
        <v>1.4549188852100581</v>
      </c>
      <c r="Q35" s="17">
        <f t="shared" si="33"/>
        <v>1.4659638004285389</v>
      </c>
    </row>
    <row r="36" spans="1:17">
      <c r="A36" s="9">
        <v>2</v>
      </c>
      <c r="B36" s="15" t="s">
        <v>176</v>
      </c>
      <c r="C36" s="17">
        <f t="shared" ref="C36:H36" si="34">C48/C61*1000</f>
        <v>2.0172910662824206</v>
      </c>
      <c r="D36" s="17">
        <f t="shared" si="34"/>
        <v>2.3185045645558615</v>
      </c>
      <c r="E36" s="17">
        <f t="shared" si="34"/>
        <v>1.1655011655011656</v>
      </c>
      <c r="F36" s="17">
        <f t="shared" si="34"/>
        <v>1.1680537304716017</v>
      </c>
      <c r="G36" s="17">
        <f t="shared" si="34"/>
        <v>2.0482809070958301</v>
      </c>
      <c r="H36" s="17">
        <f t="shared" si="34"/>
        <v>2.0449897750511248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0.67428636591413682</v>
      </c>
      <c r="M36" s="17">
        <f t="shared" si="33"/>
        <v>0.73053384466019999</v>
      </c>
      <c r="N36" s="17">
        <f t="shared" si="33"/>
        <v>0.49167317963970419</v>
      </c>
      <c r="O36" s="17">
        <f t="shared" si="33"/>
        <v>0.49229283153133468</v>
      </c>
      <c r="P36" s="17">
        <f t="shared" si="33"/>
        <v>0.68023060885804087</v>
      </c>
      <c r="Q36" s="17">
        <f t="shared" si="33"/>
        <v>0.67960114779913183</v>
      </c>
    </row>
    <row r="37" spans="1:17">
      <c r="A37" s="9">
        <v>3</v>
      </c>
      <c r="B37" s="15" t="s">
        <v>177</v>
      </c>
      <c r="C37" s="17">
        <f>C49/C61*1000+0.00001</f>
        <v>2.1613932853025939</v>
      </c>
      <c r="D37" s="17">
        <f>D49/D61*1000+0.00001</f>
        <v>1.6664351557745256</v>
      </c>
      <c r="E37" s="17">
        <f>E49/E61*1000+0.00001</f>
        <v>2.2290309790209792</v>
      </c>
      <c r="F37" s="17">
        <f>F49/F61*1000+0.00001</f>
        <v>2.6865335800846837</v>
      </c>
      <c r="G37" s="17">
        <f>G49/G61*1000</f>
        <v>2.8675932699341624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1.0439267324908883</v>
      </c>
      <c r="M37" s="17">
        <f t="shared" si="33"/>
        <v>0.900283530942253</v>
      </c>
      <c r="N37" s="17">
        <f t="shared" si="33"/>
        <v>1.0609390161984587</v>
      </c>
      <c r="O37" s="17">
        <f t="shared" si="33"/>
        <v>1.1584955557414953</v>
      </c>
      <c r="P37" s="17">
        <f t="shared" si="33"/>
        <v>1.1902741487033466</v>
      </c>
      <c r="Q37" s="17">
        <f t="shared" si="33"/>
        <v>8.8737830999390996E-4</v>
      </c>
    </row>
    <row r="38" spans="1:17">
      <c r="A38" s="9">
        <v>4</v>
      </c>
      <c r="B38" s="15" t="s">
        <v>178</v>
      </c>
      <c r="C38" s="17">
        <f t="shared" ref="C38:H38" si="35">C50/C61*1000</f>
        <v>27.435158501440924</v>
      </c>
      <c r="D38" s="17">
        <f t="shared" si="35"/>
        <v>27.807564121141862</v>
      </c>
      <c r="E38" s="17">
        <f t="shared" si="35"/>
        <v>28.219696969696969</v>
      </c>
      <c r="F38" s="17">
        <f t="shared" si="35"/>
        <v>29.011534530588406</v>
      </c>
      <c r="G38" s="17">
        <f t="shared" si="35"/>
        <v>29.18800292611558</v>
      </c>
      <c r="H38" s="17">
        <f t="shared" si="35"/>
        <v>29.520888109845163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0.94984832289440491</v>
      </c>
      <c r="M38" s="17">
        <f t="shared" si="33"/>
        <v>0.95724995350859676</v>
      </c>
      <c r="N38" s="17">
        <f t="shared" si="33"/>
        <v>0.96539231435432449</v>
      </c>
      <c r="O38" s="17">
        <f t="shared" si="33"/>
        <v>0.98089609143293255</v>
      </c>
      <c r="P38" s="17">
        <f t="shared" si="33"/>
        <v>0.98432668181648464</v>
      </c>
      <c r="Q38" s="17">
        <f t="shared" si="33"/>
        <v>0.99077418795914463</v>
      </c>
    </row>
    <row r="39" spans="1:17">
      <c r="A39" s="9">
        <v>5</v>
      </c>
      <c r="B39" s="15" t="s">
        <v>179</v>
      </c>
      <c r="C39" s="17">
        <f t="shared" ref="C39:H39" si="36">C51/C61*1000</f>
        <v>3.8904899135446689</v>
      </c>
      <c r="D39" s="17">
        <f t="shared" si="36"/>
        <v>3.9124764526880162</v>
      </c>
      <c r="E39" s="17">
        <f t="shared" si="36"/>
        <v>4.0064102564102564</v>
      </c>
      <c r="F39" s="17">
        <f t="shared" si="36"/>
        <v>5.2562417871222076</v>
      </c>
      <c r="G39" s="17">
        <f t="shared" si="36"/>
        <v>5.2670080468178488</v>
      </c>
      <c r="H39" s="17">
        <f t="shared" si="36"/>
        <v>5.2585451358457496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0.66031529320310933</v>
      </c>
      <c r="M39" s="17">
        <f t="shared" si="33"/>
        <v>0.66246111242130956</v>
      </c>
      <c r="N39" s="17">
        <f t="shared" si="33"/>
        <v>0.67157170646763042</v>
      </c>
      <c r="O39" s="17">
        <f t="shared" si="33"/>
        <v>0.78520100855305497</v>
      </c>
      <c r="P39" s="17">
        <f t="shared" si="33"/>
        <v>0.78612653872194482</v>
      </c>
      <c r="Q39" s="17">
        <f t="shared" si="33"/>
        <v>0.78539908535972247</v>
      </c>
    </row>
    <row r="40" spans="1:17">
      <c r="A40" s="9">
        <v>6</v>
      </c>
      <c r="B40" s="15" t="s">
        <v>180</v>
      </c>
      <c r="C40" s="17">
        <f t="shared" ref="C40:H40" si="37">(C52-C53)/C52*100</f>
        <v>0.16182836389866639</v>
      </c>
      <c r="D40" s="17">
        <f t="shared" si="37"/>
        <v>0.10363520290054118</v>
      </c>
      <c r="E40" s="17">
        <f t="shared" si="37"/>
        <v>-0.3705249546196927</v>
      </c>
      <c r="F40" s="17">
        <f t="shared" si="37"/>
        <v>1.5283989655775818</v>
      </c>
      <c r="G40" s="17">
        <f t="shared" si="37"/>
        <v>-0.18549139520423411</v>
      </c>
      <c r="H40" s="17">
        <f t="shared" si="37"/>
        <v>-0.5472675642973972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1.0147043603322183</v>
      </c>
      <c r="M40" s="17">
        <f t="shared" si="38"/>
        <v>1.0116580768873542</v>
      </c>
      <c r="N40" s="17">
        <f t="shared" si="38"/>
        <v>0.98653880310864506</v>
      </c>
      <c r="O40" s="17">
        <f t="shared" si="38"/>
        <v>1.0835174859426422</v>
      </c>
      <c r="P40" s="17">
        <f t="shared" si="38"/>
        <v>0.99640190552675378</v>
      </c>
      <c r="Q40" s="17">
        <f t="shared" si="38"/>
        <v>0.97705090579191467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-3.2051282051282048</v>
      </c>
      <c r="F41" s="17">
        <f>(F55-F54)/F61*1000</f>
        <v>-1.7520805957074026</v>
      </c>
      <c r="G41" s="17">
        <f>(G55-G54)/G61*1000</f>
        <v>-5.1207022677395759</v>
      </c>
      <c r="H41" s="17">
        <f>(H55-H54)/H61*1000</f>
        <v>-7.1574642126789367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0.70221817400000786</v>
      </c>
      <c r="O41" s="17">
        <f t="shared" si="39"/>
        <v>0.77837953566607365</v>
      </c>
      <c r="P41" s="17">
        <f t="shared" si="39"/>
        <v>0.61136800223040022</v>
      </c>
      <c r="Q41" s="17">
        <f t="shared" si="39"/>
        <v>0.52894618019756023</v>
      </c>
    </row>
    <row r="42" spans="1:17">
      <c r="A42" s="9">
        <v>8</v>
      </c>
      <c r="B42" s="15" t="s">
        <v>182</v>
      </c>
      <c r="C42" s="17">
        <f t="shared" ref="C42:H42" si="40">(C56-C57)/C61*1000</f>
        <v>-22.766570605187319</v>
      </c>
      <c r="D42" s="17">
        <f t="shared" si="40"/>
        <v>-3.6226633821185334</v>
      </c>
      <c r="E42" s="17">
        <f t="shared" si="40"/>
        <v>0</v>
      </c>
      <c r="F42" s="17">
        <f t="shared" si="40"/>
        <v>-0.14600671630895021</v>
      </c>
      <c r="G42" s="17">
        <f t="shared" si="40"/>
        <v>0.29261155815654721</v>
      </c>
      <c r="H42" s="17">
        <f t="shared" si="40"/>
        <v>-1.1685655857434998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0.23052430786284051</v>
      </c>
      <c r="M42" s="17">
        <f>(ATAN(D42/10)+3.1415/2)/3.1415*1.75</f>
        <v>0.68138841767776714</v>
      </c>
      <c r="N42" s="17">
        <f t="shared" si="39"/>
        <v>0.875</v>
      </c>
      <c r="O42" s="17">
        <f t="shared" si="39"/>
        <v>0.86686714629220063</v>
      </c>
      <c r="P42" s="17">
        <f t="shared" si="39"/>
        <v>0.89129553252790994</v>
      </c>
      <c r="Q42" s="17">
        <f t="shared" si="39"/>
        <v>0.81019793464035073</v>
      </c>
    </row>
    <row r="43" spans="1:17">
      <c r="A43" s="9">
        <v>9</v>
      </c>
      <c r="B43" s="15" t="s">
        <v>183</v>
      </c>
      <c r="C43" s="17">
        <f t="shared" ref="C43:H43" si="41">C58/C61*1000</f>
        <v>0.43227665706051871</v>
      </c>
      <c r="D43" s="17">
        <f t="shared" si="41"/>
        <v>0.14490653528474134</v>
      </c>
      <c r="E43" s="17">
        <f t="shared" si="41"/>
        <v>0.14568764568764569</v>
      </c>
      <c r="F43" s="17">
        <f t="shared" si="41"/>
        <v>0.14600671630895021</v>
      </c>
      <c r="G43" s="17">
        <f t="shared" si="41"/>
        <v>0.14630577907827361</v>
      </c>
      <c r="H43" s="17">
        <f t="shared" si="41"/>
        <v>0.14607069821793747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0.48856609946076301</v>
      </c>
      <c r="M43" s="17">
        <f t="shared" si="42"/>
        <v>0.26040283963010891</v>
      </c>
      <c r="N43" s="17">
        <f t="shared" si="42"/>
        <v>0.26121004362213068</v>
      </c>
      <c r="O43" s="17">
        <f t="shared" si="42"/>
        <v>0.26153924461243477</v>
      </c>
      <c r="P43" s="17">
        <f t="shared" si="42"/>
        <v>0.26184752549669338</v>
      </c>
      <c r="Q43" s="17">
        <f t="shared" si="42"/>
        <v>0.2616052211685353</v>
      </c>
    </row>
    <row r="44" spans="1:17">
      <c r="A44" s="9">
        <v>10</v>
      </c>
      <c r="B44" s="15" t="s">
        <v>184</v>
      </c>
      <c r="C44" s="17">
        <f t="shared" ref="C44:H44" si="43">C59/C61*100</f>
        <v>2.8818443804034585E-2</v>
      </c>
      <c r="D44" s="17">
        <f t="shared" si="43"/>
        <v>1.4490653528474135E-2</v>
      </c>
      <c r="E44" s="17">
        <f t="shared" si="43"/>
        <v>1.4568764568764568E-2</v>
      </c>
      <c r="F44" s="17">
        <f t="shared" si="43"/>
        <v>1.4600671630895021E-2</v>
      </c>
      <c r="G44" s="17">
        <f t="shared" si="43"/>
        <v>1.4630577907827361E-2</v>
      </c>
      <c r="H44" s="17">
        <f t="shared" si="43"/>
        <v>1.4607069821793748E-2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0.728167526797876</v>
      </c>
      <c r="M44" s="17">
        <f t="shared" si="42"/>
        <v>0.49015378724624276</v>
      </c>
      <c r="N44" s="17">
        <f t="shared" si="42"/>
        <v>0.49167317963970419</v>
      </c>
      <c r="O44" s="17">
        <f t="shared" si="42"/>
        <v>0.49229283153133468</v>
      </c>
      <c r="P44" s="17">
        <f t="shared" si="42"/>
        <v>0.49287310570641524</v>
      </c>
      <c r="Q44" s="17">
        <f t="shared" si="42"/>
        <v>0.49241701857510173</v>
      </c>
    </row>
    <row r="45" spans="1:17">
      <c r="A45" s="9">
        <v>11</v>
      </c>
      <c r="B45" s="15" t="s">
        <v>185</v>
      </c>
      <c r="C45" s="17">
        <f t="shared" ref="C45:H45" si="44">C60/C61*1000</f>
        <v>3.0259365994236314</v>
      </c>
      <c r="D45" s="17">
        <f t="shared" si="44"/>
        <v>3.3328503115490511</v>
      </c>
      <c r="E45" s="17">
        <f t="shared" si="44"/>
        <v>3.0594405594405596</v>
      </c>
      <c r="F45" s="17">
        <f t="shared" si="44"/>
        <v>3.0661410424879545</v>
      </c>
      <c r="G45" s="17">
        <f t="shared" si="44"/>
        <v>3.0724213606437454</v>
      </c>
      <c r="H45" s="17">
        <f t="shared" si="44"/>
        <v>3.0674846625766872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0.74891122399682297</v>
      </c>
      <c r="M45" s="17">
        <f t="shared" si="42"/>
        <v>0.79174457789773656</v>
      </c>
      <c r="N45" s="17">
        <f t="shared" si="42"/>
        <v>0.75367399247878553</v>
      </c>
      <c r="O45" s="17">
        <f t="shared" si="42"/>
        <v>0.75462384196102583</v>
      </c>
      <c r="P45" s="17">
        <f t="shared" si="42"/>
        <v>0.7555133302885888</v>
      </c>
      <c r="Q45" s="17">
        <f t="shared" si="42"/>
        <v>0.75481420529375542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82</v>
      </c>
      <c r="D47" s="17">
        <v>89</v>
      </c>
      <c r="E47" s="17">
        <v>84</v>
      </c>
      <c r="F47" s="17">
        <v>94</v>
      </c>
      <c r="G47" s="17">
        <v>98</v>
      </c>
      <c r="H47" s="17">
        <v>102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14</v>
      </c>
      <c r="D48" s="17">
        <v>16</v>
      </c>
      <c r="E48" s="17">
        <v>8</v>
      </c>
      <c r="F48" s="17">
        <v>8</v>
      </c>
      <c r="G48" s="17">
        <v>14</v>
      </c>
      <c r="H48" s="17">
        <v>14</v>
      </c>
      <c r="K48" s="15" t="s">
        <v>187</v>
      </c>
      <c r="L48" s="17">
        <f t="shared" ref="L48:L53" si="45">L35</f>
        <v>1.3938785841172467</v>
      </c>
      <c r="M48" s="17">
        <f t="shared" ref="M48:M53" si="46">N35</f>
        <v>1.4056435932892593</v>
      </c>
      <c r="N48" s="17">
        <f t="shared" ref="N48:N58" si="47">P35</f>
        <v>1.4549188852100581</v>
      </c>
      <c r="O48" s="17">
        <f>Q35</f>
        <v>1.4659638004285389</v>
      </c>
    </row>
    <row r="49" spans="1:17">
      <c r="A49" s="9">
        <v>3</v>
      </c>
      <c r="B49" s="10" t="s">
        <v>189</v>
      </c>
      <c r="C49" s="17">
        <v>15</v>
      </c>
      <c r="D49" s="17">
        <v>11.5</v>
      </c>
      <c r="E49" s="17">
        <v>15.3</v>
      </c>
      <c r="F49" s="17">
        <v>18.399999999999999</v>
      </c>
      <c r="G49" s="17">
        <v>19.600000000000001</v>
      </c>
      <c r="H49" s="17">
        <v>0</v>
      </c>
      <c r="K49" s="15" t="s">
        <v>190</v>
      </c>
      <c r="L49" s="17">
        <f t="shared" si="45"/>
        <v>0.67428636591413682</v>
      </c>
      <c r="M49" s="17">
        <f t="shared" si="46"/>
        <v>0.49167317963970419</v>
      </c>
      <c r="N49" s="17">
        <f t="shared" si="47"/>
        <v>0.68023060885804087</v>
      </c>
      <c r="O49" s="17">
        <f t="shared" ref="O49:O58" si="48">Q36</f>
        <v>0.67960114779913183</v>
      </c>
    </row>
    <row r="50" spans="1:17">
      <c r="A50" s="9">
        <v>4</v>
      </c>
      <c r="B50" s="10" t="s">
        <v>191</v>
      </c>
      <c r="C50" s="17">
        <v>190.4</v>
      </c>
      <c r="D50" s="17">
        <v>191.9</v>
      </c>
      <c r="E50" s="17">
        <v>193.7</v>
      </c>
      <c r="F50" s="17">
        <v>198.7</v>
      </c>
      <c r="G50" s="17">
        <v>199.5</v>
      </c>
      <c r="H50" s="17">
        <v>202.1</v>
      </c>
      <c r="K50" s="15" t="s">
        <v>192</v>
      </c>
      <c r="L50" s="17">
        <f t="shared" si="45"/>
        <v>1.0439267324908883</v>
      </c>
      <c r="M50" s="17">
        <f t="shared" si="46"/>
        <v>1.0609390161984587</v>
      </c>
      <c r="N50" s="17">
        <f t="shared" si="47"/>
        <v>1.1902741487033466</v>
      </c>
      <c r="O50" s="17">
        <f t="shared" si="48"/>
        <v>8.8737830999390996E-4</v>
      </c>
    </row>
    <row r="51" spans="1:17">
      <c r="A51" s="9">
        <v>5</v>
      </c>
      <c r="B51" s="10" t="s">
        <v>193</v>
      </c>
      <c r="C51" s="17">
        <v>27</v>
      </c>
      <c r="D51" s="17">
        <v>27</v>
      </c>
      <c r="E51" s="17">
        <v>27.5</v>
      </c>
      <c r="F51" s="17">
        <v>36</v>
      </c>
      <c r="G51" s="17">
        <v>36</v>
      </c>
      <c r="H51" s="17">
        <v>36</v>
      </c>
      <c r="K51" s="15" t="s">
        <v>194</v>
      </c>
      <c r="L51" s="17">
        <f t="shared" si="45"/>
        <v>0.94984832289440491</v>
      </c>
      <c r="M51" s="17">
        <f t="shared" si="46"/>
        <v>0.96539231435432449</v>
      </c>
      <c r="N51" s="17">
        <f t="shared" si="47"/>
        <v>0.98432668181648464</v>
      </c>
      <c r="O51" s="17">
        <f t="shared" si="48"/>
        <v>0.99077418795914463</v>
      </c>
    </row>
    <row r="52" spans="1:17">
      <c r="A52" s="9">
        <v>6</v>
      </c>
      <c r="B52" s="10" t="s">
        <v>195</v>
      </c>
      <c r="C52" s="17">
        <v>718106.5</v>
      </c>
      <c r="D52" s="17">
        <v>674963.7</v>
      </c>
      <c r="E52" s="17">
        <v>658876</v>
      </c>
      <c r="F52" s="17">
        <v>634827.69999999995</v>
      </c>
      <c r="G52" s="17">
        <v>793028.7</v>
      </c>
      <c r="H52" s="17">
        <v>813660.5</v>
      </c>
      <c r="K52" s="15" t="s">
        <v>196</v>
      </c>
      <c r="L52" s="17">
        <f t="shared" si="45"/>
        <v>0.66031529320310933</v>
      </c>
      <c r="M52" s="17">
        <f t="shared" si="46"/>
        <v>0.67157170646763042</v>
      </c>
      <c r="N52" s="17">
        <f t="shared" si="47"/>
        <v>0.78612653872194482</v>
      </c>
      <c r="O52" s="17">
        <f t="shared" si="48"/>
        <v>0.78539908535972247</v>
      </c>
    </row>
    <row r="53" spans="1:17">
      <c r="A53" s="9">
        <v>7</v>
      </c>
      <c r="B53" s="10" t="s">
        <v>197</v>
      </c>
      <c r="C53" s="17">
        <v>716944.4</v>
      </c>
      <c r="D53" s="17">
        <v>674264.2</v>
      </c>
      <c r="E53" s="17">
        <v>661317.30000000005</v>
      </c>
      <c r="F53" s="17">
        <v>625125</v>
      </c>
      <c r="G53" s="17">
        <v>794499.7</v>
      </c>
      <c r="H53" s="17">
        <v>818113.4</v>
      </c>
      <c r="K53" s="15" t="s">
        <v>198</v>
      </c>
      <c r="L53" s="17">
        <f t="shared" si="45"/>
        <v>1.0147043603322183</v>
      </c>
      <c r="M53" s="17">
        <f t="shared" si="46"/>
        <v>0.98653880310864506</v>
      </c>
      <c r="N53" s="17">
        <f t="shared" si="47"/>
        <v>0.99640190552675378</v>
      </c>
      <c r="O53" s="17">
        <f t="shared" si="48"/>
        <v>0.97705090579191467</v>
      </c>
    </row>
    <row r="54" spans="1:17">
      <c r="A54" s="9">
        <v>8</v>
      </c>
      <c r="B54" s="10" t="s">
        <v>199</v>
      </c>
      <c r="C54" s="17"/>
      <c r="D54" s="17"/>
      <c r="E54" s="17">
        <v>111</v>
      </c>
      <c r="F54" s="17">
        <v>97</v>
      </c>
      <c r="G54" s="17">
        <v>107</v>
      </c>
      <c r="H54" s="17">
        <v>101</v>
      </c>
      <c r="K54" s="15" t="s">
        <v>200</v>
      </c>
      <c r="L54" s="17">
        <f>N41</f>
        <v>0.70221817400000786</v>
      </c>
      <c r="M54" s="17">
        <f>O41</f>
        <v>0.77837953566607365</v>
      </c>
      <c r="N54" s="17">
        <f t="shared" si="47"/>
        <v>0.61136800223040022</v>
      </c>
      <c r="O54" s="17">
        <f t="shared" si="48"/>
        <v>0.52894618019756023</v>
      </c>
    </row>
    <row r="55" spans="1:17">
      <c r="A55" s="9">
        <v>9</v>
      </c>
      <c r="B55" s="10" t="s">
        <v>201</v>
      </c>
      <c r="C55" s="17"/>
      <c r="D55" s="17"/>
      <c r="E55" s="17">
        <v>89</v>
      </c>
      <c r="F55" s="17">
        <v>85</v>
      </c>
      <c r="G55" s="17">
        <v>72</v>
      </c>
      <c r="H55" s="17">
        <v>52</v>
      </c>
      <c r="K55" s="15" t="s">
        <v>202</v>
      </c>
      <c r="L55" s="17">
        <f>L42</f>
        <v>0.23052430786284051</v>
      </c>
      <c r="M55" s="17">
        <f>N42</f>
        <v>0.875</v>
      </c>
      <c r="N55" s="17">
        <f t="shared" si="47"/>
        <v>0.89129553252790994</v>
      </c>
      <c r="O55" s="17">
        <f>Q42</f>
        <v>0.81019793464035073</v>
      </c>
    </row>
    <row r="56" spans="1:17">
      <c r="A56" s="9">
        <v>10</v>
      </c>
      <c r="B56" s="10" t="s">
        <v>203</v>
      </c>
      <c r="C56" s="17">
        <v>2</v>
      </c>
      <c r="D56" s="17">
        <v>179</v>
      </c>
      <c r="E56" s="17">
        <v>183</v>
      </c>
      <c r="F56" s="17">
        <v>199</v>
      </c>
      <c r="G56" s="17">
        <v>212</v>
      </c>
      <c r="H56" s="17">
        <v>180</v>
      </c>
      <c r="K56" s="15" t="s">
        <v>204</v>
      </c>
      <c r="L56" s="17">
        <f>L43</f>
        <v>0.48856609946076301</v>
      </c>
      <c r="M56" s="17">
        <f>N43</f>
        <v>0.26121004362213068</v>
      </c>
      <c r="N56" s="17">
        <f t="shared" si="47"/>
        <v>0.26184752549669338</v>
      </c>
      <c r="O56" s="17">
        <f t="shared" si="48"/>
        <v>0.2616052211685353</v>
      </c>
    </row>
    <row r="57" spans="1:17">
      <c r="A57" s="9">
        <v>11</v>
      </c>
      <c r="B57" s="10" t="s">
        <v>205</v>
      </c>
      <c r="C57" s="17">
        <v>160</v>
      </c>
      <c r="D57" s="17">
        <v>204</v>
      </c>
      <c r="E57" s="17">
        <v>183</v>
      </c>
      <c r="F57" s="17">
        <v>200</v>
      </c>
      <c r="G57" s="17">
        <v>210</v>
      </c>
      <c r="H57" s="17">
        <v>188</v>
      </c>
      <c r="K57" s="15" t="s">
        <v>206</v>
      </c>
      <c r="L57" s="17">
        <f>L44</f>
        <v>0.728167526797876</v>
      </c>
      <c r="M57" s="17">
        <f>N44</f>
        <v>0.49167317963970419</v>
      </c>
      <c r="N57" s="17">
        <f t="shared" si="47"/>
        <v>0.49287310570641524</v>
      </c>
      <c r="O57" s="17">
        <f t="shared" si="48"/>
        <v>0.49241701857510173</v>
      </c>
    </row>
    <row r="58" spans="1:17">
      <c r="A58" s="9">
        <v>12</v>
      </c>
      <c r="B58" s="10" t="s">
        <v>207</v>
      </c>
      <c r="C58" s="17">
        <v>3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0.74891122399682297</v>
      </c>
      <c r="M58" s="17">
        <f>N45</f>
        <v>0.75367399247878553</v>
      </c>
      <c r="N58" s="17">
        <f t="shared" si="47"/>
        <v>0.7555133302885888</v>
      </c>
      <c r="O58" s="17">
        <f t="shared" si="48"/>
        <v>0.75481420529375542</v>
      </c>
    </row>
    <row r="59" spans="1:17">
      <c r="A59" s="9">
        <v>13</v>
      </c>
      <c r="B59" s="10" t="s">
        <v>209</v>
      </c>
      <c r="C59" s="17">
        <v>2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21</v>
      </c>
      <c r="D60" s="17">
        <v>23</v>
      </c>
      <c r="E60" s="17">
        <v>21</v>
      </c>
      <c r="F60" s="17">
        <v>21</v>
      </c>
      <c r="G60" s="21">
        <v>21</v>
      </c>
      <c r="H60" s="21">
        <v>21</v>
      </c>
    </row>
    <row r="61" spans="1:17">
      <c r="A61" s="9">
        <v>15</v>
      </c>
      <c r="B61" s="10" t="s">
        <v>213</v>
      </c>
      <c r="C61" s="17">
        <v>6940</v>
      </c>
      <c r="D61" s="17">
        <v>6901</v>
      </c>
      <c r="E61" s="17">
        <v>6864</v>
      </c>
      <c r="F61" s="17">
        <v>6849</v>
      </c>
      <c r="G61" s="17">
        <v>6835</v>
      </c>
      <c r="H61" s="17">
        <v>6846</v>
      </c>
    </row>
    <row r="63" spans="1:17" ht="16">
      <c r="A63" s="20" t="s">
        <v>456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5.4773082942097027</v>
      </c>
      <c r="D65" s="17">
        <f t="shared" si="49"/>
        <v>4.713275726630008</v>
      </c>
      <c r="E65" s="17">
        <f t="shared" si="49"/>
        <v>4.8</v>
      </c>
      <c r="F65" s="17">
        <f t="shared" si="49"/>
        <v>4.8661800486618008</v>
      </c>
      <c r="G65" s="17">
        <f t="shared" si="49"/>
        <v>4.1736227045075127</v>
      </c>
      <c r="H65" s="17">
        <f t="shared" si="49"/>
        <v>4.2158516020236085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1.0514493998524843</v>
      </c>
      <c r="M65" s="17">
        <f t="shared" si="50"/>
        <v>0.96657265509827628</v>
      </c>
      <c r="N65" s="17">
        <f t="shared" si="50"/>
        <v>0.97677211721271517</v>
      </c>
      <c r="O65" s="17">
        <f t="shared" si="50"/>
        <v>0.98450290979138833</v>
      </c>
      <c r="P65" s="17">
        <f t="shared" si="50"/>
        <v>0.90122058736145971</v>
      </c>
      <c r="Q65" s="17">
        <f t="shared" si="50"/>
        <v>0.90645909652858536</v>
      </c>
    </row>
    <row r="66" spans="1:17">
      <c r="A66" s="9">
        <v>2</v>
      </c>
      <c r="B66" s="15" t="s">
        <v>176</v>
      </c>
      <c r="C66" s="17">
        <f t="shared" ref="C66:H66" si="51">C78/C91*1000</f>
        <v>3.9123630672926448</v>
      </c>
      <c r="D66" s="17">
        <f t="shared" si="51"/>
        <v>3.9277297721916731</v>
      </c>
      <c r="E66" s="17">
        <f t="shared" si="51"/>
        <v>3.2</v>
      </c>
      <c r="F66" s="17">
        <f t="shared" si="51"/>
        <v>3.2441200324412005</v>
      </c>
      <c r="G66" s="17">
        <f t="shared" si="51"/>
        <v>3.33889816360601</v>
      </c>
      <c r="H66" s="17">
        <f t="shared" si="51"/>
        <v>3.3726812816188869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0.98732724596096788</v>
      </c>
      <c r="M66" s="17">
        <f t="shared" si="50"/>
        <v>0.98955799215118478</v>
      </c>
      <c r="N66" s="17">
        <f t="shared" si="50"/>
        <v>0.87944218238130345</v>
      </c>
      <c r="O66" s="17">
        <f t="shared" si="50"/>
        <v>0.88640264427115156</v>
      </c>
      <c r="P66" s="17">
        <f t="shared" si="50"/>
        <v>0.90122058736145971</v>
      </c>
      <c r="Q66" s="17">
        <f t="shared" si="50"/>
        <v>0.90645909652858558</v>
      </c>
    </row>
    <row r="67" spans="1:17">
      <c r="A67" s="9">
        <v>3</v>
      </c>
      <c r="B67" s="15" t="s">
        <v>177</v>
      </c>
      <c r="C67" s="17">
        <f t="shared" ref="C67:H67" si="52">C79/C91*1000+0.00001</f>
        <v>1.0000000000000001E-5</v>
      </c>
      <c r="D67" s="17">
        <f t="shared" si="52"/>
        <v>1.0000000000000001E-5</v>
      </c>
      <c r="E67" s="17">
        <f t="shared" si="52"/>
        <v>1.0000000000000001E-5</v>
      </c>
      <c r="F67" s="17">
        <f t="shared" si="52"/>
        <v>1.0000000000000001E-5</v>
      </c>
      <c r="G67" s="17">
        <f t="shared" si="52"/>
        <v>1.0000000000000001E-5</v>
      </c>
      <c r="H67" s="17">
        <f t="shared" si="52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8.8737830999390996E-4</v>
      </c>
      <c r="N67" s="17">
        <f t="shared" si="50"/>
        <v>8.8737830999390996E-4</v>
      </c>
      <c r="O67" s="17">
        <f t="shared" si="50"/>
        <v>8.8737830999390996E-4</v>
      </c>
      <c r="P67" s="17">
        <f t="shared" si="50"/>
        <v>8.8737830999390996E-4</v>
      </c>
      <c r="Q67" s="17">
        <f t="shared" si="50"/>
        <v>8.8737830999390996E-4</v>
      </c>
    </row>
    <row r="68" spans="1:17">
      <c r="A68" s="9">
        <v>4</v>
      </c>
      <c r="B68" s="15" t="s">
        <v>178</v>
      </c>
      <c r="C68" s="17">
        <f t="shared" ref="C68:H68" si="53">C80/C91*1000</f>
        <v>25.273865414710485</v>
      </c>
      <c r="D68" s="17">
        <f t="shared" si="53"/>
        <v>25.451688923802042</v>
      </c>
      <c r="E68" s="17">
        <f t="shared" si="53"/>
        <v>25.919999999999998</v>
      </c>
      <c r="F68" s="17">
        <f t="shared" si="53"/>
        <v>26.520681265206814</v>
      </c>
      <c r="G68" s="17">
        <f t="shared" si="53"/>
        <v>27.295492487479134</v>
      </c>
      <c r="H68" s="17">
        <f t="shared" si="53"/>
        <v>32.715008431703204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0.90602072921892762</v>
      </c>
      <c r="M68" s="17">
        <f t="shared" si="50"/>
        <v>0.9096852557714914</v>
      </c>
      <c r="N68" s="17">
        <f t="shared" si="50"/>
        <v>0.91928443101544832</v>
      </c>
      <c r="O68" s="17">
        <f t="shared" si="50"/>
        <v>0.93148979365003481</v>
      </c>
      <c r="P68" s="17">
        <f t="shared" si="50"/>
        <v>0.94706145607761982</v>
      </c>
      <c r="Q68" s="17">
        <f t="shared" si="50"/>
        <v>1.0489383381198341</v>
      </c>
    </row>
    <row r="69" spans="1:17">
      <c r="A69" s="9">
        <v>5</v>
      </c>
      <c r="B69" s="15" t="s">
        <v>179</v>
      </c>
      <c r="C69" s="17">
        <f t="shared" ref="C69:H69" si="54">C81/C91*1000</f>
        <v>44.366197183098592</v>
      </c>
      <c r="D69" s="17">
        <f t="shared" si="54"/>
        <v>44.540455616653574</v>
      </c>
      <c r="E69" s="17">
        <f t="shared" si="54"/>
        <v>45.360000000000007</v>
      </c>
      <c r="F69" s="17">
        <f t="shared" si="54"/>
        <v>45.985401459854018</v>
      </c>
      <c r="G69" s="17">
        <f t="shared" si="54"/>
        <v>47.328881469115196</v>
      </c>
      <c r="H69" s="17">
        <f t="shared" si="54"/>
        <v>47.807757166947724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1.6030448942933251</v>
      </c>
      <c r="M69" s="17">
        <f t="shared" si="50"/>
        <v>1.6036961021008778</v>
      </c>
      <c r="N69" s="17">
        <f t="shared" si="50"/>
        <v>1.6066950669692108</v>
      </c>
      <c r="O69" s="17">
        <f t="shared" si="50"/>
        <v>1.6089152970813061</v>
      </c>
      <c r="P69" s="17">
        <f t="shared" si="50"/>
        <v>1.6134960244322722</v>
      </c>
      <c r="Q69" s="17">
        <f t="shared" si="50"/>
        <v>1.6150695599168159</v>
      </c>
    </row>
    <row r="70" spans="1:17">
      <c r="A70" s="9">
        <v>6</v>
      </c>
      <c r="B70" s="15" t="s">
        <v>180</v>
      </c>
      <c r="C70" s="17">
        <f t="shared" ref="C70:H70" si="55">(C82-C83)/C82*100</f>
        <v>10.564381138868709</v>
      </c>
      <c r="D70" s="17">
        <f t="shared" si="55"/>
        <v>-4.2531894949238147</v>
      </c>
      <c r="E70" s="17">
        <f t="shared" si="55"/>
        <v>4.8753627694858945</v>
      </c>
      <c r="F70" s="17">
        <f t="shared" si="55"/>
        <v>0.32039289055191339</v>
      </c>
      <c r="G70" s="17">
        <f t="shared" si="55"/>
        <v>1.8782565835797742</v>
      </c>
      <c r="H70" s="17">
        <f t="shared" si="55"/>
        <v>-7.1295132341643868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6">(ATAN((C70+2.4)/10)+3.1415/2)/3.1415*1.75</f>
        <v>1.384025949242593</v>
      </c>
      <c r="M70" s="17">
        <f t="shared" si="56"/>
        <v>0.77292447849683055</v>
      </c>
      <c r="N70" s="17">
        <f t="shared" si="56"/>
        <v>1.2253724720503305</v>
      </c>
      <c r="O70" s="17">
        <f t="shared" si="56"/>
        <v>1.0229612512709714</v>
      </c>
      <c r="P70" s="17">
        <f t="shared" si="56"/>
        <v>1.1001974361478839</v>
      </c>
      <c r="Q70" s="17">
        <f t="shared" si="56"/>
        <v>0.62890511580803488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-12</v>
      </c>
      <c r="F71" s="17">
        <f>(F85-F84)/F91*1000</f>
        <v>-12.976480129764802</v>
      </c>
      <c r="G71" s="17">
        <f>(G85-G84)/G91*1000</f>
        <v>-7.5125208681135227</v>
      </c>
      <c r="H71" s="17">
        <f>(H85-H84)/H91*1000</f>
        <v>-9.2748735244519391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7">(ATAN(E71/10)+3.1415/2)/3.1415*1.75</f>
        <v>0.38698421500976016</v>
      </c>
      <c r="O71" s="17">
        <f t="shared" si="57"/>
        <v>0.36572278143889897</v>
      </c>
      <c r="P71" s="17">
        <f t="shared" si="57"/>
        <v>0.51608596688952835</v>
      </c>
      <c r="Q71" s="17">
        <f t="shared" si="57"/>
        <v>0.45843393355020257</v>
      </c>
    </row>
    <row r="72" spans="1:17">
      <c r="A72" s="9">
        <v>8</v>
      </c>
      <c r="B72" s="15" t="s">
        <v>182</v>
      </c>
      <c r="C72" s="17">
        <f t="shared" ref="C72:H72" si="58">(C86-C87)/C91*1000</f>
        <v>9.3896713615023479</v>
      </c>
      <c r="D72" s="17">
        <f t="shared" si="58"/>
        <v>-7.0699135899450116</v>
      </c>
      <c r="E72" s="17">
        <f t="shared" si="58"/>
        <v>-1.6</v>
      </c>
      <c r="F72" s="17">
        <f t="shared" si="58"/>
        <v>-15.409570154095702</v>
      </c>
      <c r="G72" s="17">
        <f t="shared" si="58"/>
        <v>-2.5041736227045073</v>
      </c>
      <c r="H72" s="17">
        <f t="shared" si="58"/>
        <v>-11.804384485666104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1.2949841547209657</v>
      </c>
      <c r="M72" s="17">
        <f>(ATAN(D72/10)+3.1415/2)/3.1415*1.75</f>
        <v>0.53218452216389966</v>
      </c>
      <c r="N72" s="17">
        <f t="shared" si="57"/>
        <v>0.78661970115352453</v>
      </c>
      <c r="O72" s="17">
        <f t="shared" si="57"/>
        <v>0.32063662704738988</v>
      </c>
      <c r="P72" s="17">
        <f t="shared" si="57"/>
        <v>0.73831369945987602</v>
      </c>
      <c r="Q72" s="17">
        <f t="shared" si="57"/>
        <v>0.39149345445764477</v>
      </c>
    </row>
    <row r="73" spans="1:17">
      <c r="A73" s="9">
        <v>9</v>
      </c>
      <c r="B73" s="15" t="s">
        <v>183</v>
      </c>
      <c r="C73" s="17">
        <f t="shared" ref="C73:H73" si="59">C88/C91*1000</f>
        <v>3.9123630672926448</v>
      </c>
      <c r="D73" s="17">
        <f t="shared" si="59"/>
        <v>3.9277297721916731</v>
      </c>
      <c r="E73" s="17">
        <f t="shared" si="59"/>
        <v>4</v>
      </c>
      <c r="F73" s="17">
        <f t="shared" si="59"/>
        <v>4.0551500405515002</v>
      </c>
      <c r="G73" s="17">
        <f t="shared" si="59"/>
        <v>4.1736227045075127</v>
      </c>
      <c r="H73" s="17">
        <f t="shared" si="59"/>
        <v>4.2158516020236085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60">IF(C73/$I73&gt;1,2^((1-$I73/C73)/LN(10/3)),2^(-LOG($I73/C73,10/3)))</f>
        <v>1.4261619454261674</v>
      </c>
      <c r="M73" s="17">
        <f t="shared" si="60"/>
        <v>1.4273940751180803</v>
      </c>
      <c r="N73" s="17">
        <f t="shared" si="60"/>
        <v>1.43307559663077</v>
      </c>
      <c r="O73" s="17">
        <f t="shared" si="60"/>
        <v>1.4372895118590461</v>
      </c>
      <c r="P73" s="17">
        <f t="shared" si="60"/>
        <v>1.4460042764714003</v>
      </c>
      <c r="Q73" s="17">
        <f t="shared" si="60"/>
        <v>1.4490043437545663</v>
      </c>
    </row>
    <row r="74" spans="1:17">
      <c r="A74" s="9">
        <v>10</v>
      </c>
      <c r="B74" s="15" t="s">
        <v>184</v>
      </c>
      <c r="C74" s="17">
        <f t="shared" ref="C74:H74" si="61">C89/C91*100</f>
        <v>0.1564945226917058</v>
      </c>
      <c r="D74" s="17">
        <f t="shared" si="61"/>
        <v>0.15710919088766695</v>
      </c>
      <c r="E74" s="17">
        <f t="shared" si="61"/>
        <v>0.16</v>
      </c>
      <c r="F74" s="17">
        <f t="shared" si="61"/>
        <v>0.16220600162206003</v>
      </c>
      <c r="G74" s="17">
        <f t="shared" si="61"/>
        <v>0.1669449081803005</v>
      </c>
      <c r="H74" s="17">
        <f t="shared" si="61"/>
        <v>0.16863406408094433</v>
      </c>
      <c r="I74" s="18">
        <f>Показатели!$E$11</f>
        <v>0.05</v>
      </c>
      <c r="J74" s="9">
        <v>10</v>
      </c>
      <c r="K74" s="15" t="s">
        <v>184</v>
      </c>
      <c r="L74" s="17">
        <f t="shared" si="60"/>
        <v>1.4796050221269554</v>
      </c>
      <c r="M74" s="17">
        <f t="shared" si="60"/>
        <v>1.4806701968997069</v>
      </c>
      <c r="N74" s="17">
        <f t="shared" si="60"/>
        <v>1.485579886089518</v>
      </c>
      <c r="O74" s="17">
        <f t="shared" si="60"/>
        <v>1.489219247183176</v>
      </c>
      <c r="P74" s="17">
        <f t="shared" si="60"/>
        <v>1.4967401472913888</v>
      </c>
      <c r="Q74" s="17">
        <f t="shared" si="60"/>
        <v>1.4993274756370456</v>
      </c>
    </row>
    <row r="75" spans="1:17">
      <c r="A75" s="9">
        <v>11</v>
      </c>
      <c r="B75" s="15" t="s">
        <v>185</v>
      </c>
      <c r="C75" s="17">
        <f t="shared" ref="C75:H75" si="62">C90/C91*1000</f>
        <v>2.347417840375587</v>
      </c>
      <c r="D75" s="17">
        <f t="shared" si="62"/>
        <v>3.9277297721916731</v>
      </c>
      <c r="E75" s="17">
        <f t="shared" si="62"/>
        <v>4.8</v>
      </c>
      <c r="F75" s="17">
        <f t="shared" si="62"/>
        <v>4.0551500405515002</v>
      </c>
      <c r="G75" s="17">
        <f t="shared" si="62"/>
        <v>4.1736227045075127</v>
      </c>
      <c r="H75" s="17">
        <f t="shared" si="62"/>
        <v>4.2158516020236085</v>
      </c>
      <c r="I75" s="18">
        <f>Показатели!$E$12</f>
        <v>5</v>
      </c>
      <c r="J75" s="9">
        <v>11</v>
      </c>
      <c r="K75" s="15" t="s">
        <v>185</v>
      </c>
      <c r="L75" s="17">
        <f t="shared" si="60"/>
        <v>0.64706274716183776</v>
      </c>
      <c r="M75" s="17">
        <f t="shared" si="60"/>
        <v>0.87025904021029876</v>
      </c>
      <c r="N75" s="17">
        <f t="shared" si="60"/>
        <v>0.97677211721271517</v>
      </c>
      <c r="O75" s="17">
        <f t="shared" si="60"/>
        <v>0.88640264427115145</v>
      </c>
      <c r="P75" s="17">
        <f t="shared" si="60"/>
        <v>0.90122058736145971</v>
      </c>
      <c r="Q75" s="17">
        <f t="shared" si="60"/>
        <v>0.90645909652858536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7</v>
      </c>
      <c r="D77" s="17">
        <v>6</v>
      </c>
      <c r="E77" s="17">
        <v>6</v>
      </c>
      <c r="F77" s="17">
        <v>6</v>
      </c>
      <c r="G77" s="17">
        <v>5</v>
      </c>
      <c r="H77" s="17">
        <v>5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5</v>
      </c>
      <c r="D78" s="17">
        <v>5</v>
      </c>
      <c r="E78" s="17">
        <v>4</v>
      </c>
      <c r="F78" s="17">
        <v>4</v>
      </c>
      <c r="G78" s="17">
        <v>4</v>
      </c>
      <c r="H78" s="17">
        <v>4</v>
      </c>
      <c r="K78" s="15" t="s">
        <v>187</v>
      </c>
      <c r="L78" s="17">
        <f t="shared" ref="L78:L83" si="63">L65</f>
        <v>1.0514493998524843</v>
      </c>
      <c r="M78" s="17">
        <f t="shared" ref="M78:M83" si="64">N65</f>
        <v>0.97677211721271517</v>
      </c>
      <c r="N78" s="17">
        <f t="shared" ref="N78:O88" si="65">P65</f>
        <v>0.90122058736145971</v>
      </c>
      <c r="O78" s="17">
        <f t="shared" si="65"/>
        <v>0.90645909652858536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63"/>
        <v>0.98732724596096788</v>
      </c>
      <c r="M79" s="17">
        <f t="shared" si="64"/>
        <v>0.87944218238130345</v>
      </c>
      <c r="N79" s="17">
        <f t="shared" si="65"/>
        <v>0.90122058736145971</v>
      </c>
      <c r="O79" s="17">
        <f t="shared" si="65"/>
        <v>0.90645909652858558</v>
      </c>
    </row>
    <row r="80" spans="1:17">
      <c r="A80" s="9">
        <v>4</v>
      </c>
      <c r="B80" s="10" t="s">
        <v>191</v>
      </c>
      <c r="C80" s="17">
        <v>32.299999999999997</v>
      </c>
      <c r="D80" s="17">
        <v>32.4</v>
      </c>
      <c r="E80" s="17">
        <v>32.4</v>
      </c>
      <c r="F80" s="17">
        <v>32.700000000000003</v>
      </c>
      <c r="G80" s="17">
        <v>32.700000000000003</v>
      </c>
      <c r="H80" s="17">
        <v>38.799999999999997</v>
      </c>
      <c r="K80" s="15" t="s">
        <v>192</v>
      </c>
      <c r="L80" s="17">
        <f t="shared" si="63"/>
        <v>8.8737830999390996E-4</v>
      </c>
      <c r="M80" s="17">
        <f t="shared" si="64"/>
        <v>8.8737830999390996E-4</v>
      </c>
      <c r="N80" s="17">
        <f t="shared" si="65"/>
        <v>8.8737830999390996E-4</v>
      </c>
      <c r="O80" s="17">
        <f t="shared" si="65"/>
        <v>8.8737830999390996E-4</v>
      </c>
    </row>
    <row r="81" spans="1:17">
      <c r="A81" s="9">
        <v>5</v>
      </c>
      <c r="B81" s="10" t="s">
        <v>193</v>
      </c>
      <c r="C81" s="17">
        <v>56.7</v>
      </c>
      <c r="D81" s="17">
        <v>56.7</v>
      </c>
      <c r="E81" s="17">
        <v>56.7</v>
      </c>
      <c r="F81" s="17">
        <v>56.7</v>
      </c>
      <c r="G81" s="17">
        <v>56.7</v>
      </c>
      <c r="H81" s="17">
        <v>56.7</v>
      </c>
      <c r="K81" s="15" t="s">
        <v>194</v>
      </c>
      <c r="L81" s="17">
        <f t="shared" si="63"/>
        <v>0.90602072921892762</v>
      </c>
      <c r="M81" s="17">
        <f t="shared" si="64"/>
        <v>0.91928443101544832</v>
      </c>
      <c r="N81" s="17">
        <f t="shared" si="65"/>
        <v>0.94706145607761982</v>
      </c>
      <c r="O81" s="17">
        <f t="shared" si="65"/>
        <v>1.0489383381198341</v>
      </c>
    </row>
    <row r="82" spans="1:17">
      <c r="A82" s="9">
        <v>6</v>
      </c>
      <c r="B82" s="10" t="s">
        <v>195</v>
      </c>
      <c r="C82" s="17">
        <v>6332.6</v>
      </c>
      <c r="D82" s="17">
        <v>6294.1</v>
      </c>
      <c r="E82" s="17">
        <v>7718.4</v>
      </c>
      <c r="F82" s="17">
        <v>8552</v>
      </c>
      <c r="G82" s="17">
        <v>11361.6</v>
      </c>
      <c r="H82" s="17">
        <v>11455.2</v>
      </c>
      <c r="K82" s="15" t="s">
        <v>196</v>
      </c>
      <c r="L82" s="17">
        <f t="shared" si="63"/>
        <v>1.6030448942933251</v>
      </c>
      <c r="M82" s="17">
        <f t="shared" si="64"/>
        <v>1.6066950669692108</v>
      </c>
      <c r="N82" s="17">
        <f t="shared" si="65"/>
        <v>1.6134960244322722</v>
      </c>
      <c r="O82" s="17">
        <f t="shared" si="65"/>
        <v>1.6150695599168159</v>
      </c>
    </row>
    <row r="83" spans="1:17">
      <c r="A83" s="9">
        <v>7</v>
      </c>
      <c r="B83" s="10" t="s">
        <v>197</v>
      </c>
      <c r="C83" s="17">
        <v>5663.6</v>
      </c>
      <c r="D83" s="17">
        <v>6561.8</v>
      </c>
      <c r="E83" s="17">
        <v>7342.1</v>
      </c>
      <c r="F83" s="17">
        <v>8524.6</v>
      </c>
      <c r="G83" s="17">
        <v>11148.2</v>
      </c>
      <c r="H83" s="17">
        <v>12271.9</v>
      </c>
      <c r="K83" s="15" t="s">
        <v>198</v>
      </c>
      <c r="L83" s="17">
        <f t="shared" si="63"/>
        <v>1.384025949242593</v>
      </c>
      <c r="M83" s="17">
        <f t="shared" si="64"/>
        <v>1.2253724720503305</v>
      </c>
      <c r="N83" s="17">
        <f t="shared" si="65"/>
        <v>1.1001974361478839</v>
      </c>
      <c r="O83" s="17">
        <f t="shared" si="65"/>
        <v>0.62890511580803488</v>
      </c>
    </row>
    <row r="84" spans="1:17">
      <c r="A84" s="9">
        <v>8</v>
      </c>
      <c r="B84" s="10" t="s">
        <v>199</v>
      </c>
      <c r="C84" s="17"/>
      <c r="D84" s="17"/>
      <c r="E84" s="17">
        <v>25</v>
      </c>
      <c r="F84" s="17">
        <v>22</v>
      </c>
      <c r="G84" s="17">
        <v>21</v>
      </c>
      <c r="H84" s="17">
        <v>18</v>
      </c>
      <c r="K84" s="15" t="s">
        <v>200</v>
      </c>
      <c r="L84" s="17">
        <f>N71</f>
        <v>0.38698421500976016</v>
      </c>
      <c r="M84" s="17">
        <f>O71</f>
        <v>0.36572278143889897</v>
      </c>
      <c r="N84" s="17">
        <f t="shared" si="65"/>
        <v>0.51608596688952835</v>
      </c>
      <c r="O84" s="17">
        <f t="shared" si="65"/>
        <v>0.45843393355020257</v>
      </c>
    </row>
    <row r="85" spans="1:17">
      <c r="A85" s="9">
        <v>9</v>
      </c>
      <c r="B85" s="10" t="s">
        <v>201</v>
      </c>
      <c r="C85" s="17"/>
      <c r="D85" s="17"/>
      <c r="E85" s="17">
        <v>10</v>
      </c>
      <c r="F85" s="17">
        <v>6</v>
      </c>
      <c r="G85" s="17">
        <v>12</v>
      </c>
      <c r="H85" s="17">
        <v>7</v>
      </c>
      <c r="K85" s="15" t="s">
        <v>202</v>
      </c>
      <c r="L85" s="17">
        <f>L72</f>
        <v>1.2949841547209657</v>
      </c>
      <c r="M85" s="17">
        <f>N72</f>
        <v>0.78661970115352453</v>
      </c>
      <c r="N85" s="17">
        <f t="shared" si="65"/>
        <v>0.73831369945987602</v>
      </c>
      <c r="O85" s="17">
        <f t="shared" si="65"/>
        <v>0.39149345445764477</v>
      </c>
    </row>
    <row r="86" spans="1:17">
      <c r="A86" s="9">
        <v>10</v>
      </c>
      <c r="B86" s="10" t="s">
        <v>203</v>
      </c>
      <c r="C86" s="17">
        <v>43</v>
      </c>
      <c r="D86" s="17">
        <v>40</v>
      </c>
      <c r="E86" s="17">
        <v>58</v>
      </c>
      <c r="F86" s="17">
        <v>38</v>
      </c>
      <c r="G86" s="17">
        <v>48</v>
      </c>
      <c r="H86" s="17">
        <v>43</v>
      </c>
      <c r="K86" s="15" t="s">
        <v>204</v>
      </c>
      <c r="L86" s="17">
        <f>L73</f>
        <v>1.4261619454261674</v>
      </c>
      <c r="M86" s="17">
        <f>N73</f>
        <v>1.43307559663077</v>
      </c>
      <c r="N86" s="17">
        <f t="shared" si="65"/>
        <v>1.4460042764714003</v>
      </c>
      <c r="O86" s="17">
        <f t="shared" si="65"/>
        <v>1.4490043437545663</v>
      </c>
    </row>
    <row r="87" spans="1:17">
      <c r="A87" s="9">
        <v>11</v>
      </c>
      <c r="B87" s="10" t="s">
        <v>205</v>
      </c>
      <c r="C87" s="17">
        <v>31</v>
      </c>
      <c r="D87" s="17">
        <v>49</v>
      </c>
      <c r="E87" s="17">
        <v>60</v>
      </c>
      <c r="F87" s="17">
        <v>57</v>
      </c>
      <c r="G87" s="17">
        <v>51</v>
      </c>
      <c r="H87" s="17">
        <v>57</v>
      </c>
      <c r="K87" s="15" t="s">
        <v>206</v>
      </c>
      <c r="L87" s="17">
        <f>L74</f>
        <v>1.4796050221269554</v>
      </c>
      <c r="M87" s="17">
        <f>N74</f>
        <v>1.485579886089518</v>
      </c>
      <c r="N87" s="17">
        <f t="shared" si="65"/>
        <v>1.4967401472913888</v>
      </c>
      <c r="O87" s="17">
        <f t="shared" si="65"/>
        <v>1.4993274756370456</v>
      </c>
    </row>
    <row r="88" spans="1:17">
      <c r="A88" s="9">
        <v>12</v>
      </c>
      <c r="B88" s="10" t="s">
        <v>207</v>
      </c>
      <c r="C88" s="17">
        <v>5</v>
      </c>
      <c r="D88" s="17">
        <v>5</v>
      </c>
      <c r="E88" s="17">
        <v>5</v>
      </c>
      <c r="F88" s="17">
        <v>5</v>
      </c>
      <c r="G88" s="17">
        <v>5</v>
      </c>
      <c r="H88" s="17">
        <v>5</v>
      </c>
      <c r="K88" s="15" t="s">
        <v>208</v>
      </c>
      <c r="L88" s="17">
        <f>L75</f>
        <v>0.64706274716183776</v>
      </c>
      <c r="M88" s="17">
        <f>N75</f>
        <v>0.97677211721271517</v>
      </c>
      <c r="N88" s="17">
        <f t="shared" si="65"/>
        <v>0.90122058736145971</v>
      </c>
      <c r="O88" s="17">
        <f t="shared" si="65"/>
        <v>0.90645909652858536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3</v>
      </c>
      <c r="D90" s="17">
        <v>5</v>
      </c>
      <c r="E90" s="17">
        <v>6</v>
      </c>
      <c r="F90" s="17">
        <v>5</v>
      </c>
      <c r="G90" s="21">
        <v>5</v>
      </c>
      <c r="H90" s="21">
        <v>5</v>
      </c>
    </row>
    <row r="91" spans="1:17">
      <c r="A91" s="9">
        <v>15</v>
      </c>
      <c r="B91" s="10" t="s">
        <v>213</v>
      </c>
      <c r="C91" s="17">
        <v>1278</v>
      </c>
      <c r="D91" s="17">
        <v>1273</v>
      </c>
      <c r="E91" s="17">
        <v>1250</v>
      </c>
      <c r="F91" s="17">
        <v>1233</v>
      </c>
      <c r="G91" s="17">
        <v>1198</v>
      </c>
      <c r="H91" s="17">
        <v>1186</v>
      </c>
    </row>
    <row r="93" spans="1:17" ht="16">
      <c r="A93" s="20" t="s">
        <v>457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6">C107/C121*1000</f>
        <v>3.1446540880503147</v>
      </c>
      <c r="D95" s="17">
        <f t="shared" si="66"/>
        <v>3.215434083601286</v>
      </c>
      <c r="E95" s="17">
        <f t="shared" si="66"/>
        <v>3.2327586206896552</v>
      </c>
      <c r="F95" s="17">
        <f t="shared" si="66"/>
        <v>3.2644178454842221</v>
      </c>
      <c r="G95" s="17">
        <f t="shared" si="66"/>
        <v>3.3003300330033003</v>
      </c>
      <c r="H95" s="17">
        <f t="shared" si="66"/>
        <v>3.3370411568409346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7">IF(C95/$I95&gt;1,2^((1-$I95/C95)/LN(10/3)),2^(-LOG($I95/C95,10/3)))</f>
        <v>0.76568885151051713</v>
      </c>
      <c r="M95" s="17">
        <f t="shared" si="67"/>
        <v>0.77556396393263838</v>
      </c>
      <c r="N95" s="17">
        <f t="shared" si="67"/>
        <v>0.77796695975790231</v>
      </c>
      <c r="O95" s="17">
        <f t="shared" si="67"/>
        <v>0.78234417500904241</v>
      </c>
      <c r="P95" s="17">
        <f t="shared" si="67"/>
        <v>0.7872876607697431</v>
      </c>
      <c r="Q95" s="17">
        <f t="shared" si="67"/>
        <v>0.79231759014667713</v>
      </c>
    </row>
    <row r="96" spans="1:17">
      <c r="A96" s="9">
        <v>2</v>
      </c>
      <c r="B96" s="15" t="s">
        <v>176</v>
      </c>
      <c r="C96" s="17">
        <f t="shared" ref="C96:H96" si="68">C108/C121*1000</f>
        <v>1.0482180293501049</v>
      </c>
      <c r="D96" s="17">
        <f t="shared" si="68"/>
        <v>2.1436227224008575</v>
      </c>
      <c r="E96" s="17">
        <f t="shared" si="68"/>
        <v>2.1551724137931032</v>
      </c>
      <c r="F96" s="17">
        <f t="shared" si="68"/>
        <v>2.1762785636561479</v>
      </c>
      <c r="G96" s="17">
        <f t="shared" si="68"/>
        <v>2.2002200220021999</v>
      </c>
      <c r="H96" s="17">
        <f t="shared" si="68"/>
        <v>2.2246941045606228</v>
      </c>
      <c r="I96" s="18">
        <f>Показатели!$E$3</f>
        <v>4</v>
      </c>
      <c r="J96" s="9">
        <v>2</v>
      </c>
      <c r="K96" s="15" t="s">
        <v>176</v>
      </c>
      <c r="L96" s="17">
        <f t="shared" si="67"/>
        <v>0.46254967938463237</v>
      </c>
      <c r="M96" s="17">
        <f t="shared" si="67"/>
        <v>0.69828330784413506</v>
      </c>
      <c r="N96" s="17">
        <f t="shared" si="67"/>
        <v>0.70044685843652266</v>
      </c>
      <c r="O96" s="17">
        <f t="shared" si="67"/>
        <v>0.70438790841673737</v>
      </c>
      <c r="P96" s="17">
        <f t="shared" si="67"/>
        <v>0.70883880318466674</v>
      </c>
      <c r="Q96" s="17">
        <f t="shared" si="67"/>
        <v>0.71336752794095659</v>
      </c>
    </row>
    <row r="97" spans="1:17">
      <c r="A97" s="9">
        <v>3</v>
      </c>
      <c r="B97" s="15" t="s">
        <v>177</v>
      </c>
      <c r="C97" s="17">
        <f t="shared" ref="C97:H97" si="69">C109/C121*1000+0.00001</f>
        <v>1.0000000000000001E-5</v>
      </c>
      <c r="D97" s="17">
        <f t="shared" si="69"/>
        <v>1.0000000000000001E-5</v>
      </c>
      <c r="E97" s="17">
        <f t="shared" si="69"/>
        <v>0.53880310344827576</v>
      </c>
      <c r="F97" s="17">
        <f t="shared" si="69"/>
        <v>1.0000000000000001E-5</v>
      </c>
      <c r="G97" s="17">
        <f t="shared" si="69"/>
        <v>1.0000000000000001E-5</v>
      </c>
      <c r="H97" s="17">
        <f t="shared" si="69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67"/>
        <v>8.8737830999390996E-4</v>
      </c>
      <c r="M97" s="17">
        <f t="shared" si="67"/>
        <v>8.8737830999390996E-4</v>
      </c>
      <c r="N97" s="17">
        <f t="shared" si="67"/>
        <v>0.46997185889659737</v>
      </c>
      <c r="O97" s="17">
        <f t="shared" si="67"/>
        <v>8.8737830999390996E-4</v>
      </c>
      <c r="P97" s="17">
        <f t="shared" si="67"/>
        <v>8.8737830999390996E-4</v>
      </c>
      <c r="Q97" s="17">
        <f t="shared" si="67"/>
        <v>8.8737830999390996E-4</v>
      </c>
    </row>
    <row r="98" spans="1:17">
      <c r="A98" s="9">
        <v>4</v>
      </c>
      <c r="B98" s="15" t="s">
        <v>178</v>
      </c>
      <c r="C98" s="17">
        <f t="shared" ref="C98:H98" si="70">C110/C121*1000</f>
        <v>26.519916142557655</v>
      </c>
      <c r="D98" s="17">
        <f t="shared" si="70"/>
        <v>27.116827438370848</v>
      </c>
      <c r="E98" s="17">
        <f t="shared" si="70"/>
        <v>27.370689655172413</v>
      </c>
      <c r="F98" s="17">
        <f t="shared" si="70"/>
        <v>27.747551686615889</v>
      </c>
      <c r="G98" s="17">
        <f t="shared" si="70"/>
        <v>28.162816281628164</v>
      </c>
      <c r="H98" s="17">
        <f t="shared" si="70"/>
        <v>28.698553948832036</v>
      </c>
      <c r="I98" s="18">
        <f>Показатели!$E$5</f>
        <v>30</v>
      </c>
      <c r="J98" s="9">
        <v>4</v>
      </c>
      <c r="K98" s="15" t="s">
        <v>178</v>
      </c>
      <c r="L98" s="17">
        <f t="shared" si="67"/>
        <v>0.93147432202523761</v>
      </c>
      <c r="M98" s="17">
        <f t="shared" si="67"/>
        <v>0.94348757470636546</v>
      </c>
      <c r="N98" s="17">
        <f t="shared" si="67"/>
        <v>0.948562674670964</v>
      </c>
      <c r="O98" s="17">
        <f t="shared" si="67"/>
        <v>0.9560600508710223</v>
      </c>
      <c r="P98" s="17">
        <f t="shared" si="67"/>
        <v>0.96427155864681358</v>
      </c>
      <c r="Q98" s="17">
        <f t="shared" si="67"/>
        <v>0.97478981599617531</v>
      </c>
    </row>
    <row r="99" spans="1:17">
      <c r="A99" s="9">
        <v>5</v>
      </c>
      <c r="B99" s="15" t="s">
        <v>179</v>
      </c>
      <c r="C99" s="17">
        <f t="shared" ref="C99:H99" si="71">C111/C121*1000</f>
        <v>12.159329140461216</v>
      </c>
      <c r="D99" s="17">
        <f t="shared" si="71"/>
        <v>12.433011789924974</v>
      </c>
      <c r="E99" s="17">
        <f t="shared" si="71"/>
        <v>12.499999999999998</v>
      </c>
      <c r="F99" s="17">
        <f t="shared" si="71"/>
        <v>12.94885745375408</v>
      </c>
      <c r="G99" s="17">
        <f t="shared" si="71"/>
        <v>13.751375137513751</v>
      </c>
      <c r="H99" s="17">
        <f t="shared" si="71"/>
        <v>13.904338153503893</v>
      </c>
      <c r="I99" s="18">
        <f>Показатели!$E$6</f>
        <v>8</v>
      </c>
      <c r="J99" s="9">
        <v>5</v>
      </c>
      <c r="K99" s="15" t="s">
        <v>179</v>
      </c>
      <c r="L99" s="17">
        <f t="shared" si="67"/>
        <v>1.2176646419124375</v>
      </c>
      <c r="M99" s="17">
        <f t="shared" si="67"/>
        <v>1.2278599322035679</v>
      </c>
      <c r="N99" s="17">
        <f t="shared" si="67"/>
        <v>1.2302999375175601</v>
      </c>
      <c r="O99" s="17">
        <f t="shared" si="67"/>
        <v>1.2461143532547945</v>
      </c>
      <c r="P99" s="17">
        <f t="shared" si="67"/>
        <v>1.2722509440984668</v>
      </c>
      <c r="Q99" s="17">
        <f t="shared" si="67"/>
        <v>1.2769473095360682</v>
      </c>
    </row>
    <row r="100" spans="1:17">
      <c r="A100" s="9">
        <v>6</v>
      </c>
      <c r="B100" s="15" t="s">
        <v>180</v>
      </c>
      <c r="C100" s="17">
        <f t="shared" ref="C100:H100" si="72">(C112-C113)/C112*100</f>
        <v>13.969059207970572</v>
      </c>
      <c r="D100" s="17">
        <f t="shared" si="72"/>
        <v>-2.6114614139835877</v>
      </c>
      <c r="E100" s="17">
        <f t="shared" si="72"/>
        <v>14.317023935403245</v>
      </c>
      <c r="F100" s="17">
        <f t="shared" si="72"/>
        <v>3.7455173329791576</v>
      </c>
      <c r="G100" s="17">
        <f t="shared" si="72"/>
        <v>11.451089938644179</v>
      </c>
      <c r="H100" s="17">
        <f t="shared" si="72"/>
        <v>-27.359844377830211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3">(ATAN((C100+2.4)/10)+3.1415/2)/3.1415*1.75</f>
        <v>1.4445336932805868</v>
      </c>
      <c r="M100" s="17">
        <f t="shared" si="73"/>
        <v>0.86322211265153603</v>
      </c>
      <c r="N100" s="17">
        <f t="shared" si="73"/>
        <v>1.4497213116232612</v>
      </c>
      <c r="O100" s="17">
        <f t="shared" si="73"/>
        <v>1.1819675753859178</v>
      </c>
      <c r="P100" s="17">
        <f t="shared" si="73"/>
        <v>1.4016881418420566</v>
      </c>
      <c r="Q100" s="17">
        <f t="shared" si="73"/>
        <v>0.21224755867775519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-22.629310344827587</v>
      </c>
      <c r="F101" s="17">
        <f>(F115-F114)/F121*1000</f>
        <v>-16.32208922742111</v>
      </c>
      <c r="G101" s="17">
        <f>(G115-G114)/G121*1000</f>
        <v>-13.201320132013201</v>
      </c>
      <c r="H101" s="17">
        <f>(H115-H114)/H121*1000</f>
        <v>-14.460511679644048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4">(ATAN(E101/10)+3.1415/2)/3.1415*1.75</f>
        <v>0.23176720317537633</v>
      </c>
      <c r="O101" s="17">
        <f t="shared" si="74"/>
        <v>0.30617890598299802</v>
      </c>
      <c r="P101" s="17">
        <f t="shared" si="74"/>
        <v>0.3611063737549875</v>
      </c>
      <c r="Q101" s="17">
        <f t="shared" si="74"/>
        <v>0.33700835963130993</v>
      </c>
    </row>
    <row r="102" spans="1:17">
      <c r="A102" s="9">
        <v>8</v>
      </c>
      <c r="B102" s="15" t="s">
        <v>182</v>
      </c>
      <c r="C102" s="17">
        <f t="shared" ref="C102:H102" si="75">(C116-C117)/C121*1000</f>
        <v>0</v>
      </c>
      <c r="D102" s="17">
        <f t="shared" si="75"/>
        <v>15.005359056806002</v>
      </c>
      <c r="E102" s="17">
        <f t="shared" si="75"/>
        <v>12.931034482758621</v>
      </c>
      <c r="F102" s="17">
        <f t="shared" si="75"/>
        <v>5.4406964091403704</v>
      </c>
      <c r="G102" s="17">
        <f t="shared" si="75"/>
        <v>2.2002200220021999</v>
      </c>
      <c r="H102" s="17">
        <f t="shared" si="75"/>
        <v>-13.348164627363738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0.875</v>
      </c>
      <c r="M102" s="17">
        <f>(ATAN(D102/10)+3.1415/2)/3.1415*1.75</f>
        <v>1.4225656561901092</v>
      </c>
      <c r="N102" s="17">
        <f t="shared" si="74"/>
        <v>1.3833318886456472</v>
      </c>
      <c r="O102" s="17">
        <f t="shared" si="74"/>
        <v>1.1525705295722282</v>
      </c>
      <c r="P102" s="17">
        <f t="shared" si="74"/>
        <v>0.99564292848517189</v>
      </c>
      <c r="Q102" s="17">
        <f t="shared" si="74"/>
        <v>0.35814488676419515</v>
      </c>
    </row>
    <row r="103" spans="1:17">
      <c r="A103" s="9">
        <v>9</v>
      </c>
      <c r="B103" s="15" t="s">
        <v>183</v>
      </c>
      <c r="C103" s="17">
        <f t="shared" ref="C103:H103" si="76">C118/C121*1000</f>
        <v>1.0482180293501049</v>
      </c>
      <c r="D103" s="17">
        <f t="shared" si="76"/>
        <v>1.0718113612004287</v>
      </c>
      <c r="E103" s="17">
        <f t="shared" si="76"/>
        <v>1.0775862068965516</v>
      </c>
      <c r="F103" s="17">
        <f t="shared" si="76"/>
        <v>1.088139281828074</v>
      </c>
      <c r="G103" s="17">
        <f t="shared" si="76"/>
        <v>1.1001100110011</v>
      </c>
      <c r="H103" s="17">
        <f t="shared" si="76"/>
        <v>1.1123470522803114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7">IF(C103/$I103&gt;1,2^((1-$I103/C103)/LN(10/3)),2^(-LOG($I103/C103,10/3)))</f>
        <v>0.81357139899558661</v>
      </c>
      <c r="M103" s="17">
        <f t="shared" si="77"/>
        <v>0.82406405408995642</v>
      </c>
      <c r="N103" s="17">
        <f t="shared" si="77"/>
        <v>0.8266173218716194</v>
      </c>
      <c r="O103" s="17">
        <f t="shared" si="77"/>
        <v>0.83126826739413762</v>
      </c>
      <c r="P103" s="17">
        <f t="shared" si="77"/>
        <v>0.83652089529686069</v>
      </c>
      <c r="Q103" s="17">
        <f t="shared" si="77"/>
        <v>0.84186537258939043</v>
      </c>
    </row>
    <row r="104" spans="1:17">
      <c r="A104" s="9">
        <v>10</v>
      </c>
      <c r="B104" s="15" t="s">
        <v>184</v>
      </c>
      <c r="C104" s="17">
        <f t="shared" ref="C104:H104" si="78">C119/C121*100</f>
        <v>0.10482180293501049</v>
      </c>
      <c r="D104" s="17">
        <f t="shared" si="78"/>
        <v>0.10718113612004287</v>
      </c>
      <c r="E104" s="17">
        <f t="shared" si="78"/>
        <v>0.10775862068965517</v>
      </c>
      <c r="F104" s="17">
        <f t="shared" si="78"/>
        <v>0.1088139281828074</v>
      </c>
      <c r="G104" s="17">
        <f t="shared" si="78"/>
        <v>0.11001100110011</v>
      </c>
      <c r="H104" s="17">
        <f t="shared" si="78"/>
        <v>0.11123470522803114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7"/>
        <v>1.3513442043974806</v>
      </c>
      <c r="M104" s="17">
        <f t="shared" si="77"/>
        <v>1.3595378540097709</v>
      </c>
      <c r="N104" s="17">
        <f t="shared" si="77"/>
        <v>1.3614960342895832</v>
      </c>
      <c r="O104" s="17">
        <f t="shared" si="77"/>
        <v>1.3650278689855144</v>
      </c>
      <c r="P104" s="17">
        <f t="shared" si="77"/>
        <v>1.3689628761993782</v>
      </c>
      <c r="Q104" s="17">
        <f t="shared" si="77"/>
        <v>1.3729092269778131</v>
      </c>
    </row>
    <row r="105" spans="1:17">
      <c r="A105" s="9">
        <v>11</v>
      </c>
      <c r="B105" s="15" t="s">
        <v>185</v>
      </c>
      <c r="C105" s="17">
        <f t="shared" ref="C105:H105" si="79">C120/C121*1000</f>
        <v>2.0964360587002098</v>
      </c>
      <c r="D105" s="17">
        <f t="shared" si="79"/>
        <v>2.1436227224008575</v>
      </c>
      <c r="E105" s="17">
        <f t="shared" si="79"/>
        <v>2.1551724137931032</v>
      </c>
      <c r="F105" s="17">
        <f t="shared" si="79"/>
        <v>2.1762785636561479</v>
      </c>
      <c r="G105" s="17">
        <f t="shared" si="79"/>
        <v>2.2002200220021999</v>
      </c>
      <c r="H105" s="17">
        <f t="shared" si="79"/>
        <v>2.2246941045606228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7"/>
        <v>0.6062805771153198</v>
      </c>
      <c r="M105" s="17">
        <f t="shared" si="77"/>
        <v>0.61409979617088173</v>
      </c>
      <c r="N105" s="17">
        <f t="shared" si="77"/>
        <v>0.6160025138255435</v>
      </c>
      <c r="O105" s="17">
        <f t="shared" si="77"/>
        <v>0.61946843942101726</v>
      </c>
      <c r="P105" s="17">
        <f t="shared" si="77"/>
        <v>0.62338274402927474</v>
      </c>
      <c r="Q105" s="17">
        <f t="shared" si="77"/>
        <v>0.62736549561235044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1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K108" s="15" t="s">
        <v>187</v>
      </c>
      <c r="L108" s="17">
        <f t="shared" ref="L108:L113" si="80">L95</f>
        <v>0.76568885151051713</v>
      </c>
      <c r="M108" s="17">
        <f t="shared" ref="M108:M113" si="81">N95</f>
        <v>0.77796695975790231</v>
      </c>
      <c r="N108" s="17">
        <f t="shared" ref="N108:O118" si="82">P95</f>
        <v>0.7872876607697431</v>
      </c>
      <c r="O108" s="17">
        <f t="shared" si="82"/>
        <v>0.79231759014667713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0.5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80"/>
        <v>0.46254967938463237</v>
      </c>
      <c r="M109" s="17">
        <f t="shared" si="81"/>
        <v>0.70044685843652266</v>
      </c>
      <c r="N109" s="17">
        <f t="shared" si="82"/>
        <v>0.70883880318466674</v>
      </c>
      <c r="O109" s="17">
        <f t="shared" si="82"/>
        <v>0.71336752794095659</v>
      </c>
    </row>
    <row r="110" spans="1:17">
      <c r="A110" s="9">
        <v>4</v>
      </c>
      <c r="B110" s="10" t="s">
        <v>191</v>
      </c>
      <c r="C110" s="17">
        <v>25.3</v>
      </c>
      <c r="D110" s="17">
        <v>25.3</v>
      </c>
      <c r="E110" s="17">
        <v>25.4</v>
      </c>
      <c r="F110" s="17">
        <v>25.5</v>
      </c>
      <c r="G110" s="17">
        <v>25.6</v>
      </c>
      <c r="H110" s="17">
        <v>25.8</v>
      </c>
      <c r="K110" s="15" t="s">
        <v>192</v>
      </c>
      <c r="L110" s="17">
        <f t="shared" si="80"/>
        <v>8.8737830999390996E-4</v>
      </c>
      <c r="M110" s="17">
        <f t="shared" si="81"/>
        <v>0.46997185889659737</v>
      </c>
      <c r="N110" s="17">
        <f t="shared" si="82"/>
        <v>8.8737830999390996E-4</v>
      </c>
      <c r="O110" s="17">
        <f t="shared" si="82"/>
        <v>8.8737830999390996E-4</v>
      </c>
    </row>
    <row r="111" spans="1:17">
      <c r="A111" s="9">
        <v>5</v>
      </c>
      <c r="B111" s="10" t="s">
        <v>193</v>
      </c>
      <c r="C111" s="17">
        <v>11.6</v>
      </c>
      <c r="D111" s="17">
        <v>11.6</v>
      </c>
      <c r="E111" s="17">
        <v>11.6</v>
      </c>
      <c r="F111" s="17">
        <v>11.9</v>
      </c>
      <c r="G111" s="17">
        <v>12.5</v>
      </c>
      <c r="H111" s="17">
        <v>12.5</v>
      </c>
      <c r="K111" s="15" t="s">
        <v>194</v>
      </c>
      <c r="L111" s="17">
        <f t="shared" si="80"/>
        <v>0.93147432202523761</v>
      </c>
      <c r="M111" s="17">
        <f t="shared" si="81"/>
        <v>0.948562674670964</v>
      </c>
      <c r="N111" s="17">
        <f t="shared" si="82"/>
        <v>0.96427155864681358</v>
      </c>
      <c r="O111" s="17">
        <f t="shared" si="82"/>
        <v>0.97478981599617531</v>
      </c>
    </row>
    <row r="112" spans="1:17">
      <c r="A112" s="9">
        <v>6</v>
      </c>
      <c r="B112" s="10" t="s">
        <v>195</v>
      </c>
      <c r="C112" s="17">
        <v>4376.1000000000004</v>
      </c>
      <c r="D112" s="17">
        <v>5376.3</v>
      </c>
      <c r="E112" s="17">
        <v>5201.5</v>
      </c>
      <c r="F112" s="17">
        <v>5270.3</v>
      </c>
      <c r="G112" s="17">
        <v>10023.5</v>
      </c>
      <c r="H112" s="17">
        <v>6271.6</v>
      </c>
      <c r="K112" s="15" t="s">
        <v>196</v>
      </c>
      <c r="L112" s="17">
        <f t="shared" si="80"/>
        <v>1.2176646419124375</v>
      </c>
      <c r="M112" s="17">
        <f t="shared" si="81"/>
        <v>1.2302999375175601</v>
      </c>
      <c r="N112" s="17">
        <f t="shared" si="82"/>
        <v>1.2722509440984668</v>
      </c>
      <c r="O112" s="17">
        <f t="shared" si="82"/>
        <v>1.2769473095360682</v>
      </c>
    </row>
    <row r="113" spans="1:17">
      <c r="A113" s="9">
        <v>7</v>
      </c>
      <c r="B113" s="10" t="s">
        <v>197</v>
      </c>
      <c r="C113" s="17">
        <v>3764.8</v>
      </c>
      <c r="D113" s="17">
        <v>5516.7</v>
      </c>
      <c r="E113" s="17">
        <v>4456.8</v>
      </c>
      <c r="F113" s="17">
        <v>5072.8999999999996</v>
      </c>
      <c r="G113" s="17">
        <v>8875.7000000000007</v>
      </c>
      <c r="H113" s="17">
        <v>7987.5</v>
      </c>
      <c r="K113" s="15" t="s">
        <v>198</v>
      </c>
      <c r="L113" s="17">
        <f t="shared" si="80"/>
        <v>1.4445336932805868</v>
      </c>
      <c r="M113" s="17">
        <f t="shared" si="81"/>
        <v>1.4497213116232612</v>
      </c>
      <c r="N113" s="17">
        <f t="shared" si="82"/>
        <v>1.4016881418420566</v>
      </c>
      <c r="O113" s="17">
        <f t="shared" si="82"/>
        <v>0.21224755867775519</v>
      </c>
    </row>
    <row r="114" spans="1:17">
      <c r="A114" s="9">
        <v>8</v>
      </c>
      <c r="B114" s="10" t="s">
        <v>199</v>
      </c>
      <c r="C114" s="17"/>
      <c r="D114" s="17"/>
      <c r="E114" s="17">
        <v>24</v>
      </c>
      <c r="F114" s="17">
        <v>24</v>
      </c>
      <c r="G114" s="17">
        <v>17</v>
      </c>
      <c r="H114" s="17">
        <v>21</v>
      </c>
      <c r="K114" s="15" t="s">
        <v>200</v>
      </c>
      <c r="L114" s="17">
        <f>N101</f>
        <v>0.23176720317537633</v>
      </c>
      <c r="M114" s="17">
        <f>O101</f>
        <v>0.30617890598299802</v>
      </c>
      <c r="N114" s="17">
        <f t="shared" si="82"/>
        <v>0.3611063737549875</v>
      </c>
      <c r="O114" s="17">
        <f t="shared" si="82"/>
        <v>0.33700835963130993</v>
      </c>
    </row>
    <row r="115" spans="1:17">
      <c r="A115" s="9">
        <v>9</v>
      </c>
      <c r="B115" s="10" t="s">
        <v>201</v>
      </c>
      <c r="C115" s="17"/>
      <c r="D115" s="17"/>
      <c r="E115" s="17">
        <v>3</v>
      </c>
      <c r="F115" s="17">
        <v>9</v>
      </c>
      <c r="G115" s="17">
        <v>5</v>
      </c>
      <c r="H115" s="17">
        <v>8</v>
      </c>
      <c r="K115" s="15" t="s">
        <v>202</v>
      </c>
      <c r="L115" s="17">
        <f>L102</f>
        <v>0.875</v>
      </c>
      <c r="M115" s="17">
        <f>N102</f>
        <v>1.3833318886456472</v>
      </c>
      <c r="N115" s="17">
        <f t="shared" si="82"/>
        <v>0.99564292848517189</v>
      </c>
      <c r="O115" s="17">
        <f t="shared" si="82"/>
        <v>0.35814488676419515</v>
      </c>
    </row>
    <row r="116" spans="1:17">
      <c r="A116" s="9">
        <v>10</v>
      </c>
      <c r="B116" s="10" t="s">
        <v>203</v>
      </c>
      <c r="C116" s="17">
        <v>23</v>
      </c>
      <c r="D116" s="17">
        <v>35</v>
      </c>
      <c r="E116" s="17">
        <v>40</v>
      </c>
      <c r="F116" s="17">
        <v>52</v>
      </c>
      <c r="G116" s="17">
        <v>37</v>
      </c>
      <c r="H116" s="17">
        <v>28</v>
      </c>
      <c r="K116" s="15" t="s">
        <v>204</v>
      </c>
      <c r="L116" s="17">
        <f>L103</f>
        <v>0.81357139899558661</v>
      </c>
      <c r="M116" s="17">
        <f>N103</f>
        <v>0.8266173218716194</v>
      </c>
      <c r="N116" s="17">
        <f t="shared" si="82"/>
        <v>0.83652089529686069</v>
      </c>
      <c r="O116" s="17">
        <f t="shared" si="82"/>
        <v>0.84186537258939043</v>
      </c>
    </row>
    <row r="117" spans="1:17">
      <c r="A117" s="9">
        <v>11</v>
      </c>
      <c r="B117" s="10" t="s">
        <v>205</v>
      </c>
      <c r="C117" s="17">
        <v>23</v>
      </c>
      <c r="D117" s="17">
        <v>21</v>
      </c>
      <c r="E117" s="17">
        <v>28</v>
      </c>
      <c r="F117" s="17">
        <v>47</v>
      </c>
      <c r="G117" s="17">
        <v>35</v>
      </c>
      <c r="H117" s="17">
        <v>40</v>
      </c>
      <c r="K117" s="15" t="s">
        <v>206</v>
      </c>
      <c r="L117" s="17">
        <f>L104</f>
        <v>1.3513442043974806</v>
      </c>
      <c r="M117" s="17">
        <f>N104</f>
        <v>1.3614960342895832</v>
      </c>
      <c r="N117" s="17">
        <f t="shared" si="82"/>
        <v>1.3689628761993782</v>
      </c>
      <c r="O117" s="17">
        <f t="shared" si="82"/>
        <v>1.3729092269778131</v>
      </c>
    </row>
    <row r="118" spans="1:17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K118" s="15" t="s">
        <v>208</v>
      </c>
      <c r="L118" s="17">
        <f>L105</f>
        <v>0.6062805771153198</v>
      </c>
      <c r="M118" s="17">
        <f>N105</f>
        <v>0.6160025138255435</v>
      </c>
      <c r="N118" s="17">
        <f t="shared" si="82"/>
        <v>0.62338274402927474</v>
      </c>
      <c r="O118" s="17">
        <f t="shared" si="82"/>
        <v>0.62736549561235044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2</v>
      </c>
      <c r="D120" s="17">
        <v>2</v>
      </c>
      <c r="E120" s="17">
        <v>2</v>
      </c>
      <c r="F120" s="17">
        <v>2</v>
      </c>
      <c r="G120" s="21">
        <v>2</v>
      </c>
      <c r="H120" s="21">
        <v>2</v>
      </c>
    </row>
    <row r="121" spans="1:17">
      <c r="A121" s="9">
        <v>15</v>
      </c>
      <c r="B121" s="10" t="s">
        <v>213</v>
      </c>
      <c r="C121" s="17">
        <v>954</v>
      </c>
      <c r="D121" s="17">
        <v>933</v>
      </c>
      <c r="E121" s="17">
        <v>928</v>
      </c>
      <c r="F121" s="17">
        <v>919</v>
      </c>
      <c r="G121" s="17">
        <v>909</v>
      </c>
      <c r="H121" s="17">
        <v>899</v>
      </c>
    </row>
    <row r="123" spans="1:17" ht="16">
      <c r="A123" s="20" t="s">
        <v>458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3">C137/C151*1000</f>
        <v>8.3402835696413682</v>
      </c>
      <c r="D125" s="17">
        <f t="shared" si="83"/>
        <v>7.8057241977450129</v>
      </c>
      <c r="E125" s="17">
        <f t="shared" si="83"/>
        <v>7.860262008733625</v>
      </c>
      <c r="F125" s="17">
        <f t="shared" si="83"/>
        <v>7.9787234042553186</v>
      </c>
      <c r="G125" s="17">
        <f t="shared" si="83"/>
        <v>8.1595648232094291</v>
      </c>
      <c r="H125" s="17">
        <f t="shared" si="83"/>
        <v>8.007117437722421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4">IF(C125/$I125&gt;1,2^((1-$I125/C125)/LN(10/3)),2^(-LOG($I125/C125,10/3)))</f>
        <v>1.2593233026666877</v>
      </c>
      <c r="M125" s="17">
        <f t="shared" si="84"/>
        <v>1.2299064981350878</v>
      </c>
      <c r="N125" s="17">
        <f t="shared" si="84"/>
        <v>1.2330575394966197</v>
      </c>
      <c r="O125" s="17">
        <f t="shared" si="84"/>
        <v>1.2397803330993267</v>
      </c>
      <c r="P125" s="17">
        <f t="shared" si="84"/>
        <v>1.2497334363795303</v>
      </c>
      <c r="Q125" s="17">
        <f t="shared" si="84"/>
        <v>1.2413674863185353</v>
      </c>
    </row>
    <row r="126" spans="1:17">
      <c r="A126" s="9">
        <v>2</v>
      </c>
      <c r="B126" s="15" t="s">
        <v>176</v>
      </c>
      <c r="C126" s="17">
        <f t="shared" ref="C126:H126" si="85">C138/C151*1000</f>
        <v>1.6680567139282736</v>
      </c>
      <c r="D126" s="17">
        <f t="shared" si="85"/>
        <v>0.86730268863833471</v>
      </c>
      <c r="E126" s="17">
        <f t="shared" si="85"/>
        <v>1.7467248908296944</v>
      </c>
      <c r="F126" s="17">
        <f t="shared" si="85"/>
        <v>1.7730496453900708</v>
      </c>
      <c r="G126" s="17">
        <f t="shared" si="85"/>
        <v>1.813236627379873</v>
      </c>
      <c r="H126" s="17">
        <f t="shared" si="85"/>
        <v>1.779359430604982</v>
      </c>
      <c r="I126" s="18">
        <f>Показатели!$E$3</f>
        <v>4</v>
      </c>
      <c r="J126" s="9">
        <v>2</v>
      </c>
      <c r="K126" s="15" t="s">
        <v>176</v>
      </c>
      <c r="L126" s="17">
        <f t="shared" si="84"/>
        <v>0.60438615358891756</v>
      </c>
      <c r="M126" s="17">
        <f t="shared" si="84"/>
        <v>0.41475142038235852</v>
      </c>
      <c r="N126" s="17">
        <f t="shared" si="84"/>
        <v>0.62063565848288726</v>
      </c>
      <c r="O126" s="17">
        <f t="shared" si="84"/>
        <v>0.62600355912446592</v>
      </c>
      <c r="P126" s="17">
        <f t="shared" si="84"/>
        <v>0.6341333449810026</v>
      </c>
      <c r="Q126" s="17">
        <f t="shared" si="84"/>
        <v>0.62728515713350563</v>
      </c>
    </row>
    <row r="127" spans="1:17">
      <c r="A127" s="9">
        <v>3</v>
      </c>
      <c r="B127" s="15" t="s">
        <v>177</v>
      </c>
      <c r="C127" s="17">
        <f t="shared" ref="C127:H127" si="86">C139/C151*1000+0.00001</f>
        <v>1.0000000000000001E-5</v>
      </c>
      <c r="D127" s="17">
        <f t="shared" si="86"/>
        <v>1.0000000000000001E-5</v>
      </c>
      <c r="E127" s="17">
        <f t="shared" si="86"/>
        <v>1.0000000000000001E-5</v>
      </c>
      <c r="F127" s="17">
        <f t="shared" si="86"/>
        <v>1.0000000000000001E-5</v>
      </c>
      <c r="G127" s="17">
        <f t="shared" si="86"/>
        <v>1.0000000000000001E-5</v>
      </c>
      <c r="H127" s="17">
        <f t="shared" si="86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4"/>
        <v>8.8737830999390996E-4</v>
      </c>
      <c r="M127" s="17">
        <f t="shared" si="84"/>
        <v>8.8737830999390996E-4</v>
      </c>
      <c r="N127" s="17">
        <f t="shared" si="84"/>
        <v>8.8737830999390996E-4</v>
      </c>
      <c r="O127" s="17">
        <f t="shared" si="84"/>
        <v>8.8737830999390996E-4</v>
      </c>
      <c r="P127" s="17">
        <f t="shared" si="84"/>
        <v>8.8737830999390996E-4</v>
      </c>
      <c r="Q127" s="17">
        <f t="shared" si="84"/>
        <v>8.8737830999390996E-4</v>
      </c>
    </row>
    <row r="128" spans="1:17">
      <c r="A128" s="9">
        <v>4</v>
      </c>
      <c r="B128" s="15" t="s">
        <v>178</v>
      </c>
      <c r="C128" s="17">
        <f t="shared" ref="C128:H128" si="87">C140/C151*1000</f>
        <v>28.94078398665555</v>
      </c>
      <c r="D128" s="17">
        <f t="shared" si="87"/>
        <v>30.09540329575022</v>
      </c>
      <c r="E128" s="17">
        <f t="shared" si="87"/>
        <v>30.655021834061138</v>
      </c>
      <c r="F128" s="17">
        <f t="shared" si="87"/>
        <v>31.560283687943265</v>
      </c>
      <c r="G128" s="17">
        <f t="shared" si="87"/>
        <v>32.366273798730738</v>
      </c>
      <c r="H128" s="17">
        <f t="shared" si="87"/>
        <v>31.939501779359425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4"/>
        <v>0.97951819760421632</v>
      </c>
      <c r="M128" s="17">
        <f t="shared" si="84"/>
        <v>1.001826704744039</v>
      </c>
      <c r="N128" s="17">
        <f t="shared" si="84"/>
        <v>1.0123776140296288</v>
      </c>
      <c r="O128" s="17">
        <f t="shared" si="84"/>
        <v>1.0288713202330786</v>
      </c>
      <c r="P128" s="17">
        <f t="shared" si="84"/>
        <v>1.0429885607496623</v>
      </c>
      <c r="Q128" s="17">
        <f t="shared" si="84"/>
        <v>1.035578235242645</v>
      </c>
    </row>
    <row r="129" spans="1:17">
      <c r="A129" s="9">
        <v>5</v>
      </c>
      <c r="B129" s="15" t="s">
        <v>179</v>
      </c>
      <c r="C129" s="17">
        <f t="shared" ref="C129:H129" si="88">C141/C151*1000</f>
        <v>22.01834862385321</v>
      </c>
      <c r="D129" s="17">
        <f t="shared" si="88"/>
        <v>22.896790980052035</v>
      </c>
      <c r="E129" s="17">
        <f t="shared" si="88"/>
        <v>23.056768558951962</v>
      </c>
      <c r="F129" s="17">
        <f t="shared" si="88"/>
        <v>10.726950354609929</v>
      </c>
      <c r="G129" s="17">
        <f t="shared" si="88"/>
        <v>10.970081595648232</v>
      </c>
      <c r="H129" s="17">
        <f t="shared" si="88"/>
        <v>10.765124555160142</v>
      </c>
      <c r="I129" s="18">
        <f>Показатели!$E$6</f>
        <v>8</v>
      </c>
      <c r="J129" s="9">
        <v>5</v>
      </c>
      <c r="K129" s="15" t="s">
        <v>179</v>
      </c>
      <c r="L129" s="17">
        <f t="shared" si="84"/>
        <v>1.4427335254932367</v>
      </c>
      <c r="M129" s="17">
        <f t="shared" si="84"/>
        <v>1.4543582482032207</v>
      </c>
      <c r="N129" s="17">
        <f t="shared" si="84"/>
        <v>1.4563894792781182</v>
      </c>
      <c r="O129" s="17">
        <f t="shared" si="84"/>
        <v>1.1576079163516513</v>
      </c>
      <c r="P129" s="17">
        <f t="shared" si="84"/>
        <v>1.1686762668733746</v>
      </c>
      <c r="Q129" s="17">
        <f t="shared" si="84"/>
        <v>1.1593717821566911</v>
      </c>
    </row>
    <row r="130" spans="1:17">
      <c r="A130" s="9">
        <v>6</v>
      </c>
      <c r="B130" s="15" t="s">
        <v>180</v>
      </c>
      <c r="C130" s="17">
        <f t="shared" ref="C130:H130" si="89">(C142-C143)/C142*100</f>
        <v>-3.8576012158567994</v>
      </c>
      <c r="D130" s="17">
        <f t="shared" si="89"/>
        <v>3.2349165596919125</v>
      </c>
      <c r="E130" s="17">
        <f t="shared" si="89"/>
        <v>7.3631892853405958</v>
      </c>
      <c r="F130" s="17">
        <f t="shared" si="89"/>
        <v>-4.2383470356017563</v>
      </c>
      <c r="G130" s="17">
        <f t="shared" si="89"/>
        <v>11.149910134614677</v>
      </c>
      <c r="H130" s="17">
        <f t="shared" si="89"/>
        <v>-11.591941493434046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0">(ATAN((C130+2.4)/10)+3.1415/2)/3.1415*1.75</f>
        <v>0.79437086802726375</v>
      </c>
      <c r="M130" s="17">
        <f t="shared" si="90"/>
        <v>1.1608504795232066</v>
      </c>
      <c r="N130" s="17">
        <f t="shared" si="90"/>
        <v>1.3058383145155468</v>
      </c>
      <c r="O130" s="17">
        <f t="shared" si="90"/>
        <v>0.77372405022979862</v>
      </c>
      <c r="P130" s="17">
        <f t="shared" si="90"/>
        <v>1.3958563804148998</v>
      </c>
      <c r="Q130" s="17">
        <f t="shared" si="90"/>
        <v>0.460927681572954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-6.9868995633187776</v>
      </c>
      <c r="F131" s="17">
        <f>(F145-F144)/F151*1000</f>
        <v>-17.730496453900709</v>
      </c>
      <c r="G131" s="17">
        <f>(G145-G144)/G151*1000</f>
        <v>-10.879419764279238</v>
      </c>
      <c r="H131" s="17">
        <f>(H145-H144)/H151*1000</f>
        <v>-19.572953736654803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1">(ATAN(E131/10)+3.1415/2)/3.1415*1.75</f>
        <v>0.53527985082428542</v>
      </c>
      <c r="O131" s="17">
        <f t="shared" si="91"/>
        <v>0.2860395577898055</v>
      </c>
      <c r="P131" s="17">
        <f t="shared" si="91"/>
        <v>0.41403821338555868</v>
      </c>
      <c r="Q131" s="17">
        <f t="shared" si="91"/>
        <v>0.26309350098781015</v>
      </c>
    </row>
    <row r="132" spans="1:17">
      <c r="A132" s="9">
        <v>8</v>
      </c>
      <c r="B132" s="15" t="s">
        <v>182</v>
      </c>
      <c r="C132" s="17">
        <f t="shared" ref="C132:H132" si="92">(C146-C147)/C151*1000</f>
        <v>-27.522935779816514</v>
      </c>
      <c r="D132" s="17">
        <f t="shared" si="92"/>
        <v>4.3365134431916736</v>
      </c>
      <c r="E132" s="17">
        <f t="shared" si="92"/>
        <v>-7.860262008733625</v>
      </c>
      <c r="F132" s="17">
        <f t="shared" si="92"/>
        <v>-4.4326241134751774</v>
      </c>
      <c r="G132" s="17">
        <f t="shared" si="92"/>
        <v>29.918404351767904</v>
      </c>
      <c r="H132" s="17">
        <f t="shared" si="92"/>
        <v>8.8967971530249113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0.1941110198868044</v>
      </c>
      <c r="M132" s="17">
        <f>(ATAN(D132/10)+3.1415/2)/3.1415*1.75</f>
        <v>1.102934803268802</v>
      </c>
      <c r="N132" s="17">
        <f t="shared" si="91"/>
        <v>0.50390860659497738</v>
      </c>
      <c r="O132" s="17">
        <f t="shared" si="91"/>
        <v>0.64257457688165243</v>
      </c>
      <c r="P132" s="17">
        <f t="shared" si="91"/>
        <v>1.57033620061237</v>
      </c>
      <c r="Q132" s="17">
        <f t="shared" si="91"/>
        <v>1.2800284557281023</v>
      </c>
    </row>
    <row r="133" spans="1:17">
      <c r="A133" s="9">
        <v>9</v>
      </c>
      <c r="B133" s="15" t="s">
        <v>183</v>
      </c>
      <c r="C133" s="17">
        <f t="shared" ref="C133:H133" si="93">C148/C151*1000</f>
        <v>2.5020850708924103</v>
      </c>
      <c r="D133" s="17">
        <f t="shared" si="93"/>
        <v>2.6019080659150045</v>
      </c>
      <c r="E133" s="17">
        <f t="shared" si="93"/>
        <v>2.6200873362445414</v>
      </c>
      <c r="F133" s="17">
        <f t="shared" si="93"/>
        <v>2.6595744680851063</v>
      </c>
      <c r="G133" s="17">
        <f t="shared" si="93"/>
        <v>2.7198549410698094</v>
      </c>
      <c r="H133" s="17">
        <f t="shared" si="93"/>
        <v>2.6690391459074734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4">IF(C133/$I133&gt;1,2^((1-$I133/C133)/LN(10/3)),2^(-LOG($I133/C133,10/3)))</f>
        <v>1.2593233026666877</v>
      </c>
      <c r="M133" s="17">
        <f t="shared" si="94"/>
        <v>1.2761095023075306</v>
      </c>
      <c r="N133" s="17">
        <f t="shared" si="94"/>
        <v>1.2790515985473496</v>
      </c>
      <c r="O133" s="17">
        <f t="shared" si="94"/>
        <v>1.2853260944167342</v>
      </c>
      <c r="P133" s="17">
        <f t="shared" si="94"/>
        <v>1.2946092525768558</v>
      </c>
      <c r="Q133" s="17">
        <f t="shared" si="94"/>
        <v>1.2868069140327998</v>
      </c>
    </row>
    <row r="134" spans="1:17">
      <c r="A134" s="9">
        <v>10</v>
      </c>
      <c r="B134" s="15" t="s">
        <v>184</v>
      </c>
      <c r="C134" s="17">
        <f t="shared" ref="C134:H134" si="95">C149/C151*100</f>
        <v>8.3402835696413671E-2</v>
      </c>
      <c r="D134" s="17">
        <f t="shared" si="95"/>
        <v>8.6730268863833476E-2</v>
      </c>
      <c r="E134" s="17">
        <f t="shared" si="95"/>
        <v>8.7336244541484712E-2</v>
      </c>
      <c r="F134" s="17">
        <f t="shared" si="95"/>
        <v>8.8652482269503549E-2</v>
      </c>
      <c r="G134" s="17">
        <f t="shared" si="95"/>
        <v>9.0661831368993653E-2</v>
      </c>
      <c r="H134" s="17">
        <f t="shared" si="95"/>
        <v>8.8967971530249101E-2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4"/>
        <v>1.2593233026666877</v>
      </c>
      <c r="M134" s="17">
        <f t="shared" si="94"/>
        <v>1.2761095023075306</v>
      </c>
      <c r="N134" s="17">
        <f t="shared" si="94"/>
        <v>1.2790515985473496</v>
      </c>
      <c r="O134" s="17">
        <f t="shared" si="94"/>
        <v>1.2853260944167342</v>
      </c>
      <c r="P134" s="17">
        <f t="shared" si="94"/>
        <v>1.2946092525768558</v>
      </c>
      <c r="Q134" s="17">
        <f t="shared" si="94"/>
        <v>1.2868069140327996</v>
      </c>
    </row>
    <row r="135" spans="1:17">
      <c r="A135" s="9">
        <v>11</v>
      </c>
      <c r="B135" s="15" t="s">
        <v>185</v>
      </c>
      <c r="C135" s="17">
        <f t="shared" ref="C135:H135" si="96">C150/C151*1000</f>
        <v>2.5020850708924103</v>
      </c>
      <c r="D135" s="17">
        <f t="shared" si="96"/>
        <v>4.3365134431916736</v>
      </c>
      <c r="E135" s="17">
        <f t="shared" si="96"/>
        <v>3.4934497816593888</v>
      </c>
      <c r="F135" s="17">
        <f t="shared" si="96"/>
        <v>3.5460992907801416</v>
      </c>
      <c r="G135" s="17">
        <f t="shared" si="96"/>
        <v>3.626473254759746</v>
      </c>
      <c r="H135" s="17">
        <f t="shared" si="96"/>
        <v>3.5587188612099641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4"/>
        <v>0.67127499076356201</v>
      </c>
      <c r="M135" s="17">
        <f t="shared" si="94"/>
        <v>0.92130587119872465</v>
      </c>
      <c r="N135" s="17">
        <f t="shared" si="94"/>
        <v>0.81348958171141006</v>
      </c>
      <c r="O135" s="17">
        <f t="shared" si="94"/>
        <v>0.82052548302952066</v>
      </c>
      <c r="P135" s="17">
        <f t="shared" si="94"/>
        <v>0.83118148708833306</v>
      </c>
      <c r="Q135" s="17">
        <f t="shared" si="94"/>
        <v>0.82220531984528533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10</v>
      </c>
      <c r="D137" s="17">
        <v>9</v>
      </c>
      <c r="E137" s="17">
        <v>9</v>
      </c>
      <c r="F137" s="17">
        <v>9</v>
      </c>
      <c r="G137" s="17">
        <v>9</v>
      </c>
      <c r="H137" s="17">
        <v>9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2</v>
      </c>
      <c r="D138" s="17">
        <v>1</v>
      </c>
      <c r="E138" s="17">
        <v>2</v>
      </c>
      <c r="F138" s="17">
        <v>2</v>
      </c>
      <c r="G138" s="17">
        <v>2</v>
      </c>
      <c r="H138" s="17">
        <v>2</v>
      </c>
      <c r="K138" s="15" t="s">
        <v>187</v>
      </c>
      <c r="L138" s="17">
        <f t="shared" ref="L138:L143" si="97">L125</f>
        <v>1.2593233026666877</v>
      </c>
      <c r="M138" s="17">
        <f t="shared" ref="M138:M143" si="98">N125</f>
        <v>1.2330575394966197</v>
      </c>
      <c r="N138" s="17">
        <f t="shared" ref="N138:O148" si="99">P125</f>
        <v>1.2497334363795303</v>
      </c>
      <c r="O138" s="17">
        <f t="shared" si="99"/>
        <v>1.2413674863185353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97"/>
        <v>0.60438615358891756</v>
      </c>
      <c r="M139" s="17">
        <f t="shared" si="98"/>
        <v>0.62063565848288726</v>
      </c>
      <c r="N139" s="17">
        <f t="shared" si="99"/>
        <v>0.6341333449810026</v>
      </c>
      <c r="O139" s="17">
        <f t="shared" si="99"/>
        <v>0.62728515713350563</v>
      </c>
    </row>
    <row r="140" spans="1:17">
      <c r="A140" s="9">
        <v>4</v>
      </c>
      <c r="B140" s="10" t="s">
        <v>191</v>
      </c>
      <c r="C140" s="17">
        <v>34.700000000000003</v>
      </c>
      <c r="D140" s="17">
        <v>34.700000000000003</v>
      </c>
      <c r="E140" s="17">
        <v>35.1</v>
      </c>
      <c r="F140" s="17">
        <v>35.6</v>
      </c>
      <c r="G140" s="17">
        <v>35.700000000000003</v>
      </c>
      <c r="H140" s="17">
        <v>35.9</v>
      </c>
      <c r="K140" s="15" t="s">
        <v>192</v>
      </c>
      <c r="L140" s="17">
        <f t="shared" si="97"/>
        <v>8.8737830999390996E-4</v>
      </c>
      <c r="M140" s="17">
        <f t="shared" si="98"/>
        <v>8.8737830999390996E-4</v>
      </c>
      <c r="N140" s="17">
        <f t="shared" si="99"/>
        <v>8.8737830999390996E-4</v>
      </c>
      <c r="O140" s="17">
        <f t="shared" si="99"/>
        <v>8.8737830999390996E-4</v>
      </c>
    </row>
    <row r="141" spans="1:17">
      <c r="A141" s="9">
        <v>5</v>
      </c>
      <c r="B141" s="10" t="s">
        <v>193</v>
      </c>
      <c r="C141" s="17">
        <v>26.4</v>
      </c>
      <c r="D141" s="17">
        <v>26.4</v>
      </c>
      <c r="E141" s="17">
        <v>26.4</v>
      </c>
      <c r="F141" s="17">
        <v>12.1</v>
      </c>
      <c r="G141" s="17">
        <v>12.1</v>
      </c>
      <c r="H141" s="17">
        <v>12.1</v>
      </c>
      <c r="K141" s="15" t="s">
        <v>194</v>
      </c>
      <c r="L141" s="17">
        <f t="shared" si="97"/>
        <v>0.97951819760421632</v>
      </c>
      <c r="M141" s="17">
        <f t="shared" si="98"/>
        <v>1.0123776140296288</v>
      </c>
      <c r="N141" s="17">
        <f t="shared" si="99"/>
        <v>1.0429885607496623</v>
      </c>
      <c r="O141" s="17">
        <f t="shared" si="99"/>
        <v>1.035578235242645</v>
      </c>
    </row>
    <row r="142" spans="1:17">
      <c r="A142" s="9">
        <v>6</v>
      </c>
      <c r="B142" s="10" t="s">
        <v>195</v>
      </c>
      <c r="C142" s="17">
        <v>9474.7999999999993</v>
      </c>
      <c r="D142" s="17">
        <v>7790</v>
      </c>
      <c r="E142" s="17">
        <v>9557</v>
      </c>
      <c r="F142" s="17">
        <v>11044.4</v>
      </c>
      <c r="G142" s="17">
        <v>13631.5</v>
      </c>
      <c r="H142" s="17">
        <v>13714.7</v>
      </c>
      <c r="K142" s="15" t="s">
        <v>196</v>
      </c>
      <c r="L142" s="17">
        <f t="shared" si="97"/>
        <v>1.4427335254932367</v>
      </c>
      <c r="M142" s="17">
        <f t="shared" si="98"/>
        <v>1.4563894792781182</v>
      </c>
      <c r="N142" s="17">
        <f t="shared" si="99"/>
        <v>1.1686762668733746</v>
      </c>
      <c r="O142" s="17">
        <f t="shared" si="99"/>
        <v>1.1593717821566911</v>
      </c>
    </row>
    <row r="143" spans="1:17">
      <c r="A143" s="9">
        <v>7</v>
      </c>
      <c r="B143" s="10" t="s">
        <v>197</v>
      </c>
      <c r="C143" s="17">
        <v>9840.2999999999993</v>
      </c>
      <c r="D143" s="17">
        <v>7538</v>
      </c>
      <c r="E143" s="17">
        <v>8853.2999999999993</v>
      </c>
      <c r="F143" s="17">
        <v>11512.5</v>
      </c>
      <c r="G143" s="17">
        <v>12111.6</v>
      </c>
      <c r="H143" s="17">
        <v>15304.5</v>
      </c>
      <c r="K143" s="15" t="s">
        <v>198</v>
      </c>
      <c r="L143" s="17">
        <f t="shared" si="97"/>
        <v>0.79437086802726375</v>
      </c>
      <c r="M143" s="17">
        <f t="shared" si="98"/>
        <v>1.3058383145155468</v>
      </c>
      <c r="N143" s="17">
        <f t="shared" si="99"/>
        <v>1.3958563804148998</v>
      </c>
      <c r="O143" s="17">
        <f t="shared" si="99"/>
        <v>0.460927681572954</v>
      </c>
    </row>
    <row r="144" spans="1:17">
      <c r="A144" s="9">
        <v>8</v>
      </c>
      <c r="B144" s="10" t="s">
        <v>199</v>
      </c>
      <c r="C144" s="17"/>
      <c r="D144" s="17"/>
      <c r="E144" s="17">
        <v>20</v>
      </c>
      <c r="F144" s="17">
        <v>33</v>
      </c>
      <c r="G144" s="17">
        <v>22</v>
      </c>
      <c r="H144" s="17">
        <v>33</v>
      </c>
      <c r="K144" s="15" t="s">
        <v>200</v>
      </c>
      <c r="L144" s="17">
        <f>N131</f>
        <v>0.53527985082428542</v>
      </c>
      <c r="M144" s="17">
        <f>O131</f>
        <v>0.2860395577898055</v>
      </c>
      <c r="N144" s="17">
        <f t="shared" si="99"/>
        <v>0.41403821338555868</v>
      </c>
      <c r="O144" s="17">
        <f t="shared" si="99"/>
        <v>0.26309350098781015</v>
      </c>
    </row>
    <row r="145" spans="1:17">
      <c r="A145" s="9">
        <v>9</v>
      </c>
      <c r="B145" s="10" t="s">
        <v>201</v>
      </c>
      <c r="C145" s="17"/>
      <c r="D145" s="17"/>
      <c r="E145" s="17">
        <v>12</v>
      </c>
      <c r="F145" s="17">
        <v>13</v>
      </c>
      <c r="G145" s="17">
        <v>10</v>
      </c>
      <c r="H145" s="17">
        <v>11</v>
      </c>
      <c r="K145" s="15" t="s">
        <v>202</v>
      </c>
      <c r="L145" s="17">
        <f>L132</f>
        <v>0.1941110198868044</v>
      </c>
      <c r="M145" s="17">
        <f>N132</f>
        <v>0.50390860659497738</v>
      </c>
      <c r="N145" s="17">
        <f t="shared" si="99"/>
        <v>1.57033620061237</v>
      </c>
      <c r="O145" s="17">
        <f t="shared" si="99"/>
        <v>1.2800284557281023</v>
      </c>
    </row>
    <row r="146" spans="1:17">
      <c r="A146" s="9">
        <v>10</v>
      </c>
      <c r="B146" s="10" t="s">
        <v>203</v>
      </c>
      <c r="C146" s="17">
        <v>16</v>
      </c>
      <c r="D146" s="17">
        <v>37</v>
      </c>
      <c r="E146" s="17">
        <v>29</v>
      </c>
      <c r="F146" s="17">
        <v>31</v>
      </c>
      <c r="G146" s="17">
        <v>66</v>
      </c>
      <c r="H146" s="17">
        <v>44</v>
      </c>
      <c r="K146" s="15" t="s">
        <v>204</v>
      </c>
      <c r="L146" s="17">
        <f>L133</f>
        <v>1.2593233026666877</v>
      </c>
      <c r="M146" s="17">
        <f>N133</f>
        <v>1.2790515985473496</v>
      </c>
      <c r="N146" s="17">
        <f t="shared" si="99"/>
        <v>1.2946092525768558</v>
      </c>
      <c r="O146" s="17">
        <f t="shared" si="99"/>
        <v>1.2868069140327998</v>
      </c>
    </row>
    <row r="147" spans="1:17">
      <c r="A147" s="9">
        <v>11</v>
      </c>
      <c r="B147" s="10" t="s">
        <v>205</v>
      </c>
      <c r="C147" s="17">
        <v>49</v>
      </c>
      <c r="D147" s="17">
        <v>32</v>
      </c>
      <c r="E147" s="17">
        <v>38</v>
      </c>
      <c r="F147" s="17">
        <v>36</v>
      </c>
      <c r="G147" s="17">
        <v>33</v>
      </c>
      <c r="H147" s="17">
        <v>34</v>
      </c>
      <c r="K147" s="15" t="s">
        <v>206</v>
      </c>
      <c r="L147" s="17">
        <f>L134</f>
        <v>1.2593233026666877</v>
      </c>
      <c r="M147" s="17">
        <f>N134</f>
        <v>1.2790515985473496</v>
      </c>
      <c r="N147" s="17">
        <f t="shared" si="99"/>
        <v>1.2946092525768558</v>
      </c>
      <c r="O147" s="17">
        <f t="shared" si="99"/>
        <v>1.2868069140327996</v>
      </c>
    </row>
    <row r="148" spans="1:17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0.67127499076356201</v>
      </c>
      <c r="M148" s="17">
        <f>N135</f>
        <v>0.81348958171141006</v>
      </c>
      <c r="N148" s="17">
        <f t="shared" si="99"/>
        <v>0.83118148708833306</v>
      </c>
      <c r="O148" s="17">
        <f t="shared" si="99"/>
        <v>0.82220531984528533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3</v>
      </c>
      <c r="D150" s="17">
        <v>5</v>
      </c>
      <c r="E150" s="17">
        <v>4</v>
      </c>
      <c r="F150" s="17">
        <v>4</v>
      </c>
      <c r="G150" s="21">
        <v>4</v>
      </c>
      <c r="H150" s="21">
        <v>4</v>
      </c>
    </row>
    <row r="151" spans="1:17">
      <c r="A151" s="9">
        <v>15</v>
      </c>
      <c r="B151" s="10" t="s">
        <v>213</v>
      </c>
      <c r="C151" s="17">
        <v>1199</v>
      </c>
      <c r="D151" s="17">
        <v>1153</v>
      </c>
      <c r="E151" s="17">
        <v>1145</v>
      </c>
      <c r="F151" s="17">
        <v>1128</v>
      </c>
      <c r="G151" s="17">
        <v>1103</v>
      </c>
      <c r="H151" s="17">
        <v>1124</v>
      </c>
    </row>
    <row r="153" spans="1:17" ht="16">
      <c r="A153" s="20" t="s">
        <v>326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0">C167/C181*1000</f>
        <v>4.3062200956937797</v>
      </c>
      <c r="D155" s="17">
        <f t="shared" si="100"/>
        <v>4.3646944713870033</v>
      </c>
      <c r="E155" s="17">
        <f t="shared" si="100"/>
        <v>4.3457267020762913</v>
      </c>
      <c r="F155" s="17">
        <f t="shared" si="100"/>
        <v>4.3731778425655978</v>
      </c>
      <c r="G155" s="17">
        <f t="shared" si="100"/>
        <v>3.9761431411530812</v>
      </c>
      <c r="H155" s="17">
        <f t="shared" si="100"/>
        <v>4.0526849037487338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1">IF(C155/$I155&gt;1,2^((1-$I155/C155)/LN(10/3)),2^(-LOG($I155/C155,10/3)))</f>
        <v>0.91759509760287916</v>
      </c>
      <c r="M155" s="17">
        <f t="shared" si="101"/>
        <v>0.9247480344672605</v>
      </c>
      <c r="N155" s="17">
        <f t="shared" si="101"/>
        <v>0.92243226334063622</v>
      </c>
      <c r="O155" s="17">
        <f t="shared" si="101"/>
        <v>0.92578238532542223</v>
      </c>
      <c r="P155" s="17">
        <f t="shared" si="101"/>
        <v>0.87641861220171091</v>
      </c>
      <c r="Q155" s="17">
        <f t="shared" si="101"/>
        <v>0.88609238130186563</v>
      </c>
    </row>
    <row r="156" spans="1:17">
      <c r="A156" s="9">
        <v>2</v>
      </c>
      <c r="B156" s="15" t="s">
        <v>176</v>
      </c>
      <c r="C156" s="17">
        <f t="shared" ref="C156:H156" si="102">C168/C181*1000</f>
        <v>1.4354066985645932</v>
      </c>
      <c r="D156" s="17">
        <f t="shared" si="102"/>
        <v>1.9398642095053347</v>
      </c>
      <c r="E156" s="17">
        <f t="shared" si="102"/>
        <v>1.9314340898116851</v>
      </c>
      <c r="F156" s="17">
        <f t="shared" si="102"/>
        <v>1.9436345966958211</v>
      </c>
      <c r="G156" s="17">
        <f t="shared" si="102"/>
        <v>1.9880715705765406</v>
      </c>
      <c r="H156" s="17">
        <f t="shared" si="102"/>
        <v>2.0263424518743669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1"/>
        <v>0.55431565624054602</v>
      </c>
      <c r="M156" s="17">
        <f t="shared" si="101"/>
        <v>0.65926312895098038</v>
      </c>
      <c r="N156" s="17">
        <f t="shared" si="101"/>
        <v>0.65761219003360027</v>
      </c>
      <c r="O156" s="17">
        <f t="shared" si="101"/>
        <v>0.66000052914840557</v>
      </c>
      <c r="P156" s="17">
        <f t="shared" si="101"/>
        <v>0.6686461077302791</v>
      </c>
      <c r="Q156" s="17">
        <f t="shared" si="101"/>
        <v>0.67602651700713168</v>
      </c>
    </row>
    <row r="157" spans="1:17">
      <c r="A157" s="9">
        <v>3</v>
      </c>
      <c r="B157" s="15" t="s">
        <v>177</v>
      </c>
      <c r="C157" s="17">
        <f t="shared" ref="C157:H157" si="103">C169/C181*1000+0.00001</f>
        <v>1.0000000000000001E-5</v>
      </c>
      <c r="D157" s="17">
        <f t="shared" si="103"/>
        <v>1.0000000000000001E-5</v>
      </c>
      <c r="E157" s="17">
        <f t="shared" si="103"/>
        <v>1.0000000000000001E-5</v>
      </c>
      <c r="F157" s="17">
        <f t="shared" si="103"/>
        <v>1.0000000000000001E-5</v>
      </c>
      <c r="G157" s="17">
        <f t="shared" si="103"/>
        <v>1.0000000000000001E-5</v>
      </c>
      <c r="H157" s="17">
        <f t="shared" si="103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1"/>
        <v>8.8737830999390996E-4</v>
      </c>
      <c r="M157" s="17">
        <f t="shared" si="101"/>
        <v>8.8737830999390996E-4</v>
      </c>
      <c r="N157" s="17">
        <f t="shared" si="101"/>
        <v>8.8737830999390996E-4</v>
      </c>
      <c r="O157" s="17">
        <f t="shared" si="101"/>
        <v>8.8737830999390996E-4</v>
      </c>
      <c r="P157" s="17">
        <f t="shared" si="101"/>
        <v>8.8737830999390996E-4</v>
      </c>
      <c r="Q157" s="17">
        <f t="shared" si="101"/>
        <v>8.8737830999390996E-4</v>
      </c>
    </row>
    <row r="158" spans="1:17">
      <c r="A158" s="9">
        <v>4</v>
      </c>
      <c r="B158" s="15" t="s">
        <v>178</v>
      </c>
      <c r="C158" s="17">
        <f t="shared" ref="C158:H158" si="104">C170/C181*1000</f>
        <v>34.880382775119621</v>
      </c>
      <c r="D158" s="17">
        <f t="shared" si="104"/>
        <v>35.693501454898154</v>
      </c>
      <c r="E158" s="17">
        <f t="shared" si="104"/>
        <v>35.924674070497346</v>
      </c>
      <c r="F158" s="17">
        <f t="shared" si="104"/>
        <v>37.414965986394556</v>
      </c>
      <c r="G158" s="17">
        <f t="shared" si="104"/>
        <v>40.009940357852884</v>
      </c>
      <c r="H158" s="17">
        <f t="shared" si="104"/>
        <v>42.806484295845998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1"/>
        <v>1.0838862324153407</v>
      </c>
      <c r="M158" s="17">
        <f t="shared" si="101"/>
        <v>1.0961818126992138</v>
      </c>
      <c r="N158" s="17">
        <f t="shared" si="101"/>
        <v>1.099600373799158</v>
      </c>
      <c r="O158" s="17">
        <f t="shared" si="101"/>
        <v>1.1208603622266973</v>
      </c>
      <c r="P158" s="17">
        <f t="shared" si="101"/>
        <v>1.1549261898227381</v>
      </c>
      <c r="Q158" s="17">
        <f t="shared" si="101"/>
        <v>1.1879606146254951</v>
      </c>
    </row>
    <row r="159" spans="1:17">
      <c r="A159" s="9">
        <v>5</v>
      </c>
      <c r="B159" s="15" t="s">
        <v>179</v>
      </c>
      <c r="C159" s="17">
        <f t="shared" ref="C159:H159" si="105">C171/C181*1000</f>
        <v>15.07177033492823</v>
      </c>
      <c r="D159" s="17">
        <f t="shared" si="105"/>
        <v>16.149369544131911</v>
      </c>
      <c r="E159" s="17">
        <f t="shared" si="105"/>
        <v>16.079188797682278</v>
      </c>
      <c r="F159" s="17">
        <f t="shared" si="105"/>
        <v>16.18075801749271</v>
      </c>
      <c r="G159" s="17">
        <f t="shared" si="105"/>
        <v>16.600397614314115</v>
      </c>
      <c r="H159" s="17">
        <f t="shared" si="105"/>
        <v>16.919959473150961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1"/>
        <v>1.3101346314108004</v>
      </c>
      <c r="M159" s="17">
        <f t="shared" si="101"/>
        <v>1.3371236735248504</v>
      </c>
      <c r="N159" s="17">
        <f t="shared" si="101"/>
        <v>1.3354602671957108</v>
      </c>
      <c r="O159" s="17">
        <f t="shared" si="101"/>
        <v>1.3378636301229947</v>
      </c>
      <c r="P159" s="17">
        <f t="shared" si="101"/>
        <v>1.347524875997554</v>
      </c>
      <c r="Q159" s="17">
        <f t="shared" si="101"/>
        <v>1.3546045140112291</v>
      </c>
    </row>
    <row r="160" spans="1:17">
      <c r="A160" s="9">
        <v>6</v>
      </c>
      <c r="B160" s="15" t="s">
        <v>180</v>
      </c>
      <c r="C160" s="17">
        <f t="shared" ref="C160:H160" si="106">(C172-C173)/C172*100</f>
        <v>-5.3116364752840068</v>
      </c>
      <c r="D160" s="17">
        <f t="shared" si="106"/>
        <v>3.455456585116814</v>
      </c>
      <c r="E160" s="17">
        <f t="shared" si="106"/>
        <v>4.7067617431747681</v>
      </c>
      <c r="F160" s="17">
        <f t="shared" si="106"/>
        <v>7.9364387383656183</v>
      </c>
      <c r="G160" s="17">
        <f t="shared" si="106"/>
        <v>4.1992798643170044</v>
      </c>
      <c r="H160" s="17">
        <f t="shared" si="106"/>
        <v>3.9869620361304108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7">(ATAN((C160+2.4)/10)+3.1415/2)/3.1415*1.75</f>
        <v>0.71716829151720074</v>
      </c>
      <c r="M160" s="17">
        <f t="shared" si="107"/>
        <v>1.1700871033731963</v>
      </c>
      <c r="N160" s="17">
        <f t="shared" si="107"/>
        <v>1.2191816900062138</v>
      </c>
      <c r="O160" s="17">
        <f t="shared" si="107"/>
        <v>1.3217278423009113</v>
      </c>
      <c r="P160" s="17">
        <f t="shared" si="107"/>
        <v>1.1999450818438837</v>
      </c>
      <c r="Q160" s="17">
        <f t="shared" si="107"/>
        <v>1.1916253318314276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-7.2428778367938191</v>
      </c>
      <c r="F161" s="17">
        <f>(F175-F174)/F181*1000</f>
        <v>-8.2604470359572399</v>
      </c>
      <c r="G161" s="17">
        <f>(G175-G174)/G181*1000</f>
        <v>-11.43141153081511</v>
      </c>
      <c r="H161" s="17">
        <f>(H175-H174)/H181*1000</f>
        <v>-1.5197568389057752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8">(ATAN(E161/10)+3.1415/2)/3.1415*1.75</f>
        <v>0.52581263811995149</v>
      </c>
      <c r="O161" s="17">
        <f t="shared" si="108"/>
        <v>0.4903947640396159</v>
      </c>
      <c r="P161" s="17">
        <f t="shared" si="108"/>
        <v>0.40033612501822308</v>
      </c>
      <c r="Q161" s="17">
        <f t="shared" si="108"/>
        <v>0.79098351410405265</v>
      </c>
    </row>
    <row r="162" spans="1:17">
      <c r="A162" s="9">
        <v>8</v>
      </c>
      <c r="B162" s="15" t="s">
        <v>182</v>
      </c>
      <c r="C162" s="17">
        <f t="shared" ref="C162:H162" si="109">(C176-C177)/C181*1000</f>
        <v>-7.6555023923444976</v>
      </c>
      <c r="D162" s="17">
        <f t="shared" si="109"/>
        <v>12.12415130940834</v>
      </c>
      <c r="E162" s="17">
        <f t="shared" si="109"/>
        <v>0.96571704490584254</v>
      </c>
      <c r="F162" s="17">
        <f t="shared" si="109"/>
        <v>-14.091350826044703</v>
      </c>
      <c r="G162" s="17">
        <f t="shared" si="109"/>
        <v>-7.4552683896620273</v>
      </c>
      <c r="H162" s="17">
        <f t="shared" si="109"/>
        <v>8.1053698074974676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0.51102940883356651</v>
      </c>
      <c r="M162" s="17">
        <f>(ATAN(D162/10)+3.1415/2)/3.1415*1.75</f>
        <v>1.3658329682990829</v>
      </c>
      <c r="N162" s="17">
        <f t="shared" si="108"/>
        <v>0.92862980478915957</v>
      </c>
      <c r="O162" s="17">
        <f t="shared" si="108"/>
        <v>0.34377780395809615</v>
      </c>
      <c r="P162" s="17">
        <f t="shared" si="108"/>
        <v>0.51813027734205475</v>
      </c>
      <c r="Q162" s="17">
        <f t="shared" si="108"/>
        <v>1.2544310771511349</v>
      </c>
    </row>
    <row r="163" spans="1:17">
      <c r="A163" s="9">
        <v>9</v>
      </c>
      <c r="B163" s="15" t="s">
        <v>183</v>
      </c>
      <c r="C163" s="17">
        <f t="shared" ref="C163:H163" si="110">C178/C181*1000</f>
        <v>0.4784688995215311</v>
      </c>
      <c r="D163" s="17">
        <f t="shared" si="110"/>
        <v>0.48496605237633367</v>
      </c>
      <c r="E163" s="17">
        <f t="shared" si="110"/>
        <v>0.48285852245292127</v>
      </c>
      <c r="F163" s="17">
        <f t="shared" si="110"/>
        <v>0.48590864917395526</v>
      </c>
      <c r="G163" s="17">
        <f t="shared" si="110"/>
        <v>0.49701789264413515</v>
      </c>
      <c r="H163" s="17">
        <f t="shared" si="110"/>
        <v>0.50658561296859173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1">IF(C163/$I163&gt;1,2^((1-$I163/C163)/LN(10/3)),2^(-LOG($I163/C163,10/3)))</f>
        <v>0.51797379245477626</v>
      </c>
      <c r="M163" s="17">
        <f t="shared" si="111"/>
        <v>0.52201155796214682</v>
      </c>
      <c r="N163" s="17">
        <f t="shared" si="111"/>
        <v>0.52070432696663638</v>
      </c>
      <c r="O163" s="17">
        <f t="shared" si="111"/>
        <v>0.52259543928205632</v>
      </c>
      <c r="P163" s="17">
        <f t="shared" si="111"/>
        <v>0.52944110036458814</v>
      </c>
      <c r="Q163" s="17">
        <f t="shared" si="111"/>
        <v>0.53528498693403492</v>
      </c>
    </row>
    <row r="164" spans="1:17">
      <c r="A164" s="9">
        <v>10</v>
      </c>
      <c r="B164" s="15" t="s">
        <v>184</v>
      </c>
      <c r="C164" s="17">
        <f t="shared" ref="C164:H164" si="112">C179/C181*100</f>
        <v>4.784688995215311E-2</v>
      </c>
      <c r="D164" s="17">
        <f t="shared" si="112"/>
        <v>4.849660523763337E-2</v>
      </c>
      <c r="E164" s="17">
        <f t="shared" si="112"/>
        <v>4.8285852245292124E-2</v>
      </c>
      <c r="F164" s="17">
        <f t="shared" si="112"/>
        <v>4.8590864917395525E-2</v>
      </c>
      <c r="G164" s="17">
        <f t="shared" si="112"/>
        <v>4.9701789264413515E-2</v>
      </c>
      <c r="H164" s="17">
        <f t="shared" si="112"/>
        <v>5.0658561296859174E-2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1"/>
        <v>0.97497714090462029</v>
      </c>
      <c r="M164" s="17">
        <f t="shared" si="111"/>
        <v>0.98257738849892895</v>
      </c>
      <c r="N164" s="17">
        <f t="shared" si="111"/>
        <v>0.98011680003466639</v>
      </c>
      <c r="O164" s="17">
        <f t="shared" si="111"/>
        <v>0.98367642275163714</v>
      </c>
      <c r="P164" s="17">
        <f t="shared" si="111"/>
        <v>0.99656194546933652</v>
      </c>
      <c r="Q164" s="17">
        <f t="shared" si="111"/>
        <v>1.007512393851298</v>
      </c>
    </row>
    <row r="165" spans="1:17">
      <c r="A165" s="9">
        <v>11</v>
      </c>
      <c r="B165" s="15" t="s">
        <v>185</v>
      </c>
      <c r="C165" s="17">
        <f t="shared" ref="C165:H165" si="113">C180/C181*1000</f>
        <v>1.4354066985645932</v>
      </c>
      <c r="D165" s="17">
        <f t="shared" si="113"/>
        <v>1.9398642095053347</v>
      </c>
      <c r="E165" s="17">
        <f t="shared" si="113"/>
        <v>1.9314340898116851</v>
      </c>
      <c r="F165" s="17">
        <f t="shared" si="113"/>
        <v>1.4577259475218658</v>
      </c>
      <c r="G165" s="17">
        <f t="shared" si="113"/>
        <v>1.4910536779324055</v>
      </c>
      <c r="H165" s="17">
        <f t="shared" si="113"/>
        <v>1.5197568389057752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1"/>
        <v>0.48748857045231014</v>
      </c>
      <c r="M165" s="17">
        <f t="shared" si="111"/>
        <v>0.57978380488817682</v>
      </c>
      <c r="N165" s="17">
        <f t="shared" si="111"/>
        <v>0.5783318995636979</v>
      </c>
      <c r="O165" s="17">
        <f t="shared" si="111"/>
        <v>0.49183821137581868</v>
      </c>
      <c r="P165" s="17">
        <f t="shared" si="111"/>
        <v>0.49828097273466837</v>
      </c>
      <c r="Q165" s="17">
        <f t="shared" si="111"/>
        <v>0.50378091877657905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9</v>
      </c>
      <c r="D167" s="17">
        <v>9</v>
      </c>
      <c r="E167" s="17">
        <v>9</v>
      </c>
      <c r="F167" s="17">
        <v>9</v>
      </c>
      <c r="G167" s="17">
        <v>8</v>
      </c>
      <c r="H167" s="17">
        <v>8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3</v>
      </c>
      <c r="D168" s="17">
        <v>4</v>
      </c>
      <c r="E168" s="17">
        <v>4</v>
      </c>
      <c r="F168" s="17">
        <v>4</v>
      </c>
      <c r="G168" s="17">
        <v>4</v>
      </c>
      <c r="H168" s="17">
        <v>4</v>
      </c>
      <c r="K168" s="15" t="s">
        <v>187</v>
      </c>
      <c r="L168" s="17">
        <f t="shared" ref="L168:L173" si="114">L155</f>
        <v>0.91759509760287916</v>
      </c>
      <c r="M168" s="17">
        <f t="shared" ref="M168:M173" si="115">N155</f>
        <v>0.92243226334063622</v>
      </c>
      <c r="N168" s="17">
        <f t="shared" ref="N168:O178" si="116">P155</f>
        <v>0.87641861220171091</v>
      </c>
      <c r="O168" s="17">
        <f t="shared" si="116"/>
        <v>0.88609238130186563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14"/>
        <v>0.55431565624054602</v>
      </c>
      <c r="M169" s="17">
        <f t="shared" si="115"/>
        <v>0.65761219003360027</v>
      </c>
      <c r="N169" s="17">
        <f t="shared" si="116"/>
        <v>0.6686461077302791</v>
      </c>
      <c r="O169" s="17">
        <f t="shared" si="116"/>
        <v>0.67602651700713168</v>
      </c>
    </row>
    <row r="170" spans="1:17">
      <c r="A170" s="9">
        <v>4</v>
      </c>
      <c r="B170" s="10" t="s">
        <v>191</v>
      </c>
      <c r="C170" s="17">
        <v>72.900000000000006</v>
      </c>
      <c r="D170" s="17">
        <v>73.599999999999994</v>
      </c>
      <c r="E170" s="17">
        <v>74.400000000000006</v>
      </c>
      <c r="F170" s="17">
        <v>77</v>
      </c>
      <c r="G170" s="17">
        <v>80.5</v>
      </c>
      <c r="H170" s="17">
        <v>84.5</v>
      </c>
      <c r="K170" s="15" t="s">
        <v>192</v>
      </c>
      <c r="L170" s="17">
        <f t="shared" si="114"/>
        <v>8.8737830999390996E-4</v>
      </c>
      <c r="M170" s="17">
        <f t="shared" si="115"/>
        <v>8.8737830999390996E-4</v>
      </c>
      <c r="N170" s="17">
        <f t="shared" si="116"/>
        <v>8.8737830999390996E-4</v>
      </c>
      <c r="O170" s="17">
        <f t="shared" si="116"/>
        <v>8.8737830999390996E-4</v>
      </c>
    </row>
    <row r="171" spans="1:17">
      <c r="A171" s="9">
        <v>5</v>
      </c>
      <c r="B171" s="10" t="s">
        <v>193</v>
      </c>
      <c r="C171" s="17">
        <v>31.5</v>
      </c>
      <c r="D171" s="17">
        <v>33.299999999999997</v>
      </c>
      <c r="E171" s="17">
        <v>33.299999999999997</v>
      </c>
      <c r="F171" s="17">
        <v>33.299999999999997</v>
      </c>
      <c r="G171" s="17">
        <v>33.4</v>
      </c>
      <c r="H171" s="17">
        <v>33.4</v>
      </c>
      <c r="K171" s="15" t="s">
        <v>194</v>
      </c>
      <c r="L171" s="17">
        <f t="shared" si="114"/>
        <v>1.0838862324153407</v>
      </c>
      <c r="M171" s="17">
        <f t="shared" si="115"/>
        <v>1.099600373799158</v>
      </c>
      <c r="N171" s="17">
        <f t="shared" si="116"/>
        <v>1.1549261898227381</v>
      </c>
      <c r="O171" s="17">
        <f t="shared" si="116"/>
        <v>1.1879606146254951</v>
      </c>
    </row>
    <row r="172" spans="1:17">
      <c r="A172" s="9">
        <v>6</v>
      </c>
      <c r="B172" s="10" t="s">
        <v>195</v>
      </c>
      <c r="C172" s="17">
        <v>6839.7</v>
      </c>
      <c r="D172" s="17">
        <v>7443.3</v>
      </c>
      <c r="E172" s="17">
        <v>8428.2999999999993</v>
      </c>
      <c r="F172" s="17">
        <v>9175.4</v>
      </c>
      <c r="G172" s="17">
        <v>11025.7</v>
      </c>
      <c r="H172" s="17">
        <v>15217.1</v>
      </c>
      <c r="K172" s="15" t="s">
        <v>196</v>
      </c>
      <c r="L172" s="17">
        <f t="shared" si="114"/>
        <v>1.3101346314108004</v>
      </c>
      <c r="M172" s="17">
        <f t="shared" si="115"/>
        <v>1.3354602671957108</v>
      </c>
      <c r="N172" s="17">
        <f t="shared" si="116"/>
        <v>1.347524875997554</v>
      </c>
      <c r="O172" s="17">
        <f t="shared" si="116"/>
        <v>1.3546045140112291</v>
      </c>
    </row>
    <row r="173" spans="1:17">
      <c r="A173" s="9">
        <v>7</v>
      </c>
      <c r="B173" s="10" t="s">
        <v>197</v>
      </c>
      <c r="C173" s="17">
        <v>7203</v>
      </c>
      <c r="D173" s="17">
        <v>7186.1</v>
      </c>
      <c r="E173" s="17">
        <v>8031.6</v>
      </c>
      <c r="F173" s="17">
        <v>8447.2000000000007</v>
      </c>
      <c r="G173" s="17">
        <v>10562.7</v>
      </c>
      <c r="H173" s="17">
        <v>14610.4</v>
      </c>
      <c r="K173" s="15" t="s">
        <v>198</v>
      </c>
      <c r="L173" s="17">
        <f t="shared" si="114"/>
        <v>0.71716829151720074</v>
      </c>
      <c r="M173" s="17">
        <f t="shared" si="115"/>
        <v>1.2191816900062138</v>
      </c>
      <c r="N173" s="17">
        <f t="shared" si="116"/>
        <v>1.1999450818438837</v>
      </c>
      <c r="O173" s="17">
        <f t="shared" si="116"/>
        <v>1.1916253318314276</v>
      </c>
    </row>
    <row r="174" spans="1:17">
      <c r="A174" s="9">
        <v>8</v>
      </c>
      <c r="B174" s="10" t="s">
        <v>199</v>
      </c>
      <c r="C174" s="17"/>
      <c r="D174" s="17"/>
      <c r="E174" s="17">
        <v>23</v>
      </c>
      <c r="F174" s="17">
        <v>24</v>
      </c>
      <c r="G174" s="17">
        <v>28</v>
      </c>
      <c r="H174" s="17">
        <v>15</v>
      </c>
      <c r="K174" s="15" t="s">
        <v>200</v>
      </c>
      <c r="L174" s="17">
        <f>N161</f>
        <v>0.52581263811995149</v>
      </c>
      <c r="M174" s="17">
        <f>O161</f>
        <v>0.4903947640396159</v>
      </c>
      <c r="N174" s="17">
        <f t="shared" si="116"/>
        <v>0.40033612501822308</v>
      </c>
      <c r="O174" s="17">
        <f t="shared" si="116"/>
        <v>0.79098351410405265</v>
      </c>
    </row>
    <row r="175" spans="1:17">
      <c r="A175" s="9">
        <v>9</v>
      </c>
      <c r="B175" s="10" t="s">
        <v>201</v>
      </c>
      <c r="C175" s="17"/>
      <c r="D175" s="17"/>
      <c r="E175" s="17">
        <v>8</v>
      </c>
      <c r="F175" s="17">
        <v>7</v>
      </c>
      <c r="G175" s="17">
        <v>5</v>
      </c>
      <c r="H175" s="17">
        <v>12</v>
      </c>
      <c r="K175" s="15" t="s">
        <v>202</v>
      </c>
      <c r="L175" s="17">
        <f>L162</f>
        <v>0.51102940883356651</v>
      </c>
      <c r="M175" s="17">
        <f>N162</f>
        <v>0.92862980478915957</v>
      </c>
      <c r="N175" s="17">
        <f t="shared" si="116"/>
        <v>0.51813027734205475</v>
      </c>
      <c r="O175" s="17">
        <f t="shared" si="116"/>
        <v>1.2544310771511349</v>
      </c>
    </row>
    <row r="176" spans="1:17">
      <c r="A176" s="9">
        <v>10</v>
      </c>
      <c r="B176" s="10" t="s">
        <v>203</v>
      </c>
      <c r="C176" s="17">
        <v>23</v>
      </c>
      <c r="D176" s="17">
        <v>47</v>
      </c>
      <c r="E176" s="17">
        <v>40</v>
      </c>
      <c r="F176" s="17">
        <v>19</v>
      </c>
      <c r="G176" s="17">
        <v>33</v>
      </c>
      <c r="H176" s="17">
        <v>51</v>
      </c>
      <c r="K176" s="15" t="s">
        <v>204</v>
      </c>
      <c r="L176" s="17">
        <f>L163</f>
        <v>0.51797379245477626</v>
      </c>
      <c r="M176" s="17">
        <f>N163</f>
        <v>0.52070432696663638</v>
      </c>
      <c r="N176" s="17">
        <f t="shared" si="116"/>
        <v>0.52944110036458814</v>
      </c>
      <c r="O176" s="17">
        <f t="shared" si="116"/>
        <v>0.53528498693403492</v>
      </c>
    </row>
    <row r="177" spans="1:17">
      <c r="A177" s="9">
        <v>11</v>
      </c>
      <c r="B177" s="10" t="s">
        <v>205</v>
      </c>
      <c r="C177" s="17">
        <v>39</v>
      </c>
      <c r="D177" s="17">
        <v>22</v>
      </c>
      <c r="E177" s="17">
        <v>38</v>
      </c>
      <c r="F177" s="17">
        <v>48</v>
      </c>
      <c r="G177" s="17">
        <v>48</v>
      </c>
      <c r="H177" s="17">
        <v>35</v>
      </c>
      <c r="K177" s="15" t="s">
        <v>206</v>
      </c>
      <c r="L177" s="17">
        <f>L164</f>
        <v>0.97497714090462029</v>
      </c>
      <c r="M177" s="17">
        <f>N164</f>
        <v>0.98011680003466639</v>
      </c>
      <c r="N177" s="17">
        <f t="shared" si="116"/>
        <v>0.99656194546933652</v>
      </c>
      <c r="O177" s="17">
        <f t="shared" si="116"/>
        <v>1.007512393851298</v>
      </c>
    </row>
    <row r="178" spans="1:17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K178" s="15" t="s">
        <v>208</v>
      </c>
      <c r="L178" s="17">
        <f>L165</f>
        <v>0.48748857045231014</v>
      </c>
      <c r="M178" s="17">
        <f>N165</f>
        <v>0.5783318995636979</v>
      </c>
      <c r="N178" s="17">
        <f t="shared" si="116"/>
        <v>0.49828097273466837</v>
      </c>
      <c r="O178" s="17">
        <f t="shared" si="116"/>
        <v>0.50378091877657905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3</v>
      </c>
      <c r="D180" s="17">
        <v>4</v>
      </c>
      <c r="E180" s="17">
        <v>4</v>
      </c>
      <c r="F180" s="17">
        <v>3</v>
      </c>
      <c r="G180" s="21">
        <v>3</v>
      </c>
      <c r="H180" s="21">
        <v>3</v>
      </c>
    </row>
    <row r="181" spans="1:17">
      <c r="A181" s="9">
        <v>15</v>
      </c>
      <c r="B181" s="10" t="s">
        <v>213</v>
      </c>
      <c r="C181" s="17">
        <v>2090</v>
      </c>
      <c r="D181" s="17">
        <v>2062</v>
      </c>
      <c r="E181" s="17">
        <v>2071</v>
      </c>
      <c r="F181" s="17">
        <v>2058</v>
      </c>
      <c r="G181" s="17">
        <v>2012</v>
      </c>
      <c r="H181" s="17">
        <v>1974</v>
      </c>
    </row>
    <row r="183" spans="1:17" ht="16">
      <c r="A183" s="20" t="s">
        <v>459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7">C197/C211*1000</f>
        <v>4.9019607843137258</v>
      </c>
      <c r="D185" s="17">
        <f t="shared" si="117"/>
        <v>4.9701789264413518</v>
      </c>
      <c r="E185" s="17">
        <f t="shared" si="117"/>
        <v>5.1020408163265305</v>
      </c>
      <c r="F185" s="17">
        <f t="shared" si="117"/>
        <v>10.449320794148381</v>
      </c>
      <c r="G185" s="17">
        <f t="shared" si="117"/>
        <v>6.2305295950155761</v>
      </c>
      <c r="H185" s="17">
        <f t="shared" si="117"/>
        <v>4.2372881355932206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8">IF(C185/$I185&gt;1,2^((1-$I185/C185)/LN(10/3)),2^(-LOG($I185/C185,10/3)))</f>
        <v>0.98866403963735472</v>
      </c>
      <c r="M185" s="17">
        <f t="shared" si="118"/>
        <v>0.99656194546933674</v>
      </c>
      <c r="N185" s="17">
        <f t="shared" si="118"/>
        <v>1.0115808779425481</v>
      </c>
      <c r="O185" s="17">
        <f t="shared" si="118"/>
        <v>1.3501777211205375</v>
      </c>
      <c r="P185" s="17">
        <f t="shared" si="118"/>
        <v>1.120420472683314</v>
      </c>
      <c r="Q185" s="17">
        <f t="shared" si="118"/>
        <v>0.90910978474125548</v>
      </c>
    </row>
    <row r="186" spans="1:17">
      <c r="A186" s="9">
        <v>2</v>
      </c>
      <c r="B186" s="15" t="s">
        <v>176</v>
      </c>
      <c r="C186" s="17">
        <f t="shared" ref="C186:H186" si="119">C198/C211*1000</f>
        <v>0.98039215686274506</v>
      </c>
      <c r="D186" s="17">
        <f t="shared" si="119"/>
        <v>0.9940357852882703</v>
      </c>
      <c r="E186" s="17">
        <f t="shared" si="119"/>
        <v>2.0408163265306123</v>
      </c>
      <c r="F186" s="17">
        <f t="shared" si="119"/>
        <v>2.0898641588296765</v>
      </c>
      <c r="G186" s="17">
        <f t="shared" si="119"/>
        <v>2.0768431983385254</v>
      </c>
      <c r="H186" s="17">
        <f t="shared" si="119"/>
        <v>2.1186440677966103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8"/>
        <v>0.44507457028036895</v>
      </c>
      <c r="M186" s="17">
        <f t="shared" si="118"/>
        <v>0.44863003189660566</v>
      </c>
      <c r="N186" s="17">
        <f t="shared" si="118"/>
        <v>0.67880231668211366</v>
      </c>
      <c r="O186" s="17">
        <f t="shared" si="118"/>
        <v>0.68814718349753257</v>
      </c>
      <c r="P186" s="17">
        <f t="shared" si="118"/>
        <v>0.68567551377270453</v>
      </c>
      <c r="Q186" s="17">
        <f t="shared" si="118"/>
        <v>0.69358718608185854</v>
      </c>
    </row>
    <row r="187" spans="1:17">
      <c r="A187" s="9">
        <v>3</v>
      </c>
      <c r="B187" s="15" t="s">
        <v>177</v>
      </c>
      <c r="C187" s="17">
        <f t="shared" ref="C187:H187" si="120">C199/C211*1000+0.00001</f>
        <v>1.0000000000000001E-5</v>
      </c>
      <c r="D187" s="17">
        <f t="shared" si="120"/>
        <v>1.0000000000000001E-5</v>
      </c>
      <c r="E187" s="17">
        <f t="shared" si="120"/>
        <v>0.30613244897959185</v>
      </c>
      <c r="F187" s="17">
        <f t="shared" si="120"/>
        <v>1.0000000000000001E-5</v>
      </c>
      <c r="G187" s="17">
        <f t="shared" si="120"/>
        <v>1.0000000000000001E-5</v>
      </c>
      <c r="H187" s="17">
        <f t="shared" si="120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8"/>
        <v>8.8737830999390996E-4</v>
      </c>
      <c r="M187" s="17">
        <f t="shared" si="118"/>
        <v>8.8737830999390996E-4</v>
      </c>
      <c r="N187" s="17">
        <f t="shared" si="118"/>
        <v>0.33940754132740447</v>
      </c>
      <c r="O187" s="17">
        <f t="shared" si="118"/>
        <v>8.8737830999390996E-4</v>
      </c>
      <c r="P187" s="17">
        <f t="shared" si="118"/>
        <v>8.8737830999390996E-4</v>
      </c>
      <c r="Q187" s="17">
        <f t="shared" si="118"/>
        <v>8.8737830999390996E-4</v>
      </c>
    </row>
    <row r="188" spans="1:17">
      <c r="A188" s="9">
        <v>4</v>
      </c>
      <c r="B188" s="15" t="s">
        <v>178</v>
      </c>
      <c r="C188" s="17">
        <f t="shared" ref="C188:H188" si="121">C200/C211*1000</f>
        <v>27.549019607843139</v>
      </c>
      <c r="D188" s="17">
        <f t="shared" si="121"/>
        <v>27.833001988071572</v>
      </c>
      <c r="E188" s="17">
        <f t="shared" si="121"/>
        <v>28.673469387755102</v>
      </c>
      <c r="F188" s="17">
        <f t="shared" si="121"/>
        <v>29.36259143155695</v>
      </c>
      <c r="G188" s="17">
        <f t="shared" si="121"/>
        <v>30.841121495327101</v>
      </c>
      <c r="H188" s="17">
        <f t="shared" si="121"/>
        <v>31.461864406779657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8"/>
        <v>0.95211583277870693</v>
      </c>
      <c r="M188" s="17">
        <f t="shared" si="118"/>
        <v>0.95775399655693594</v>
      </c>
      <c r="N188" s="17">
        <f t="shared" si="118"/>
        <v>0.97429919422598132</v>
      </c>
      <c r="O188" s="17">
        <f t="shared" si="118"/>
        <v>0.98771207745377332</v>
      </c>
      <c r="P188" s="17">
        <f t="shared" si="118"/>
        <v>1.0158252770673322</v>
      </c>
      <c r="Q188" s="17">
        <f t="shared" si="118"/>
        <v>1.0271114759218933</v>
      </c>
    </row>
    <row r="189" spans="1:17">
      <c r="A189" s="9">
        <v>5</v>
      </c>
      <c r="B189" s="15" t="s">
        <v>179</v>
      </c>
      <c r="C189" s="17">
        <f t="shared" ref="C189:H189" si="122">C201/C211*1000</f>
        <v>26.078431372549023</v>
      </c>
      <c r="D189" s="17">
        <f t="shared" si="122"/>
        <v>31.013916500994032</v>
      </c>
      <c r="E189" s="17">
        <f t="shared" si="122"/>
        <v>32.551020408163268</v>
      </c>
      <c r="F189" s="17">
        <f t="shared" si="122"/>
        <v>33.333333333333336</v>
      </c>
      <c r="G189" s="17">
        <f t="shared" si="122"/>
        <v>33.125649013499476</v>
      </c>
      <c r="H189" s="17">
        <f t="shared" si="122"/>
        <v>33.792372881355931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8"/>
        <v>1.4904913382904643</v>
      </c>
      <c r="M189" s="17">
        <f t="shared" si="118"/>
        <v>1.5329765035377712</v>
      </c>
      <c r="N189" s="17">
        <f t="shared" si="118"/>
        <v>1.5437644786968086</v>
      </c>
      <c r="O189" s="17">
        <f t="shared" si="118"/>
        <v>1.5488994528100359</v>
      </c>
      <c r="P189" s="17">
        <f t="shared" si="118"/>
        <v>1.5475582499605478</v>
      </c>
      <c r="Q189" s="17">
        <f t="shared" si="118"/>
        <v>1.5518093812134992</v>
      </c>
    </row>
    <row r="190" spans="1:17">
      <c r="A190" s="9">
        <v>6</v>
      </c>
      <c r="B190" s="15" t="s">
        <v>180</v>
      </c>
      <c r="C190" s="17">
        <f t="shared" ref="C190:H190" si="123">(C202-C203)/C202*100</f>
        <v>5.7911042265988009</v>
      </c>
      <c r="D190" s="17">
        <f t="shared" si="123"/>
        <v>2.7849877236057607</v>
      </c>
      <c r="E190" s="17">
        <f t="shared" si="123"/>
        <v>1.6598886040137799</v>
      </c>
      <c r="F190" s="17">
        <f t="shared" si="123"/>
        <v>-1.7725699279831186</v>
      </c>
      <c r="G190" s="17">
        <f t="shared" si="123"/>
        <v>6.3721325403562457E-2</v>
      </c>
      <c r="H190" s="17">
        <f t="shared" si="123"/>
        <v>1.1826026706979003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4">(ATAN((C190+2.4)/10)+3.1415/2)/3.1415*1.75</f>
        <v>1.2573013295900397</v>
      </c>
      <c r="M190" s="17">
        <f t="shared" si="124"/>
        <v>1.1414617287936761</v>
      </c>
      <c r="N190" s="17">
        <f t="shared" si="124"/>
        <v>1.0898344354926848</v>
      </c>
      <c r="O190" s="17">
        <f t="shared" si="124"/>
        <v>0.90990578353038432</v>
      </c>
      <c r="P190" s="17">
        <f t="shared" si="124"/>
        <v>1.009563828637432</v>
      </c>
      <c r="Q190" s="17">
        <f t="shared" si="124"/>
        <v>1.0666363336730629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-22.448979591836732</v>
      </c>
      <c r="F191" s="17">
        <f>(F205-F204)/F211*1000</f>
        <v>-27.168234064785786</v>
      </c>
      <c r="G191" s="17">
        <f>(G205-G204)/G211*1000</f>
        <v>-17.653167185877468</v>
      </c>
      <c r="H191" s="17">
        <f>(H205-H204)/H211*1000</f>
        <v>-30.720338983050848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5">(ATAN(E191/10)+3.1415/2)/3.1415*1.75</f>
        <v>0.23341940238217956</v>
      </c>
      <c r="O191" s="17">
        <f t="shared" si="125"/>
        <v>0.19644176168676397</v>
      </c>
      <c r="P191" s="17">
        <f t="shared" si="125"/>
        <v>0.28708258331460268</v>
      </c>
      <c r="Q191" s="17">
        <f t="shared" si="125"/>
        <v>0.1752803834089223</v>
      </c>
    </row>
    <row r="192" spans="1:17">
      <c r="A192" s="9">
        <v>8</v>
      </c>
      <c r="B192" s="15" t="s">
        <v>182</v>
      </c>
      <c r="C192" s="17">
        <f t="shared" ref="C192:H192" si="126">(C206-C207)/C211*1000</f>
        <v>24.509803921568626</v>
      </c>
      <c r="D192" s="17">
        <f t="shared" si="126"/>
        <v>8.9463220675944335</v>
      </c>
      <c r="E192" s="17">
        <f t="shared" si="126"/>
        <v>-1.0204081632653061</v>
      </c>
      <c r="F192" s="17">
        <f t="shared" si="126"/>
        <v>33.437826541274823</v>
      </c>
      <c r="G192" s="17">
        <f t="shared" si="126"/>
        <v>-2.0768431983385254</v>
      </c>
      <c r="H192" s="17">
        <f t="shared" si="126"/>
        <v>-2.1186440677966103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1.5342302525214151</v>
      </c>
      <c r="M192" s="17">
        <f>(ATAN(D192/10)+3.1415/2)/3.1415*1.75</f>
        <v>1.2815646025689227</v>
      </c>
      <c r="N192" s="17">
        <f t="shared" si="125"/>
        <v>0.81835333739125116</v>
      </c>
      <c r="O192" s="17">
        <f t="shared" si="125"/>
        <v>1.5881465001454425</v>
      </c>
      <c r="P192" s="17">
        <f t="shared" si="125"/>
        <v>0.76092924982320653</v>
      </c>
      <c r="Q192" s="17">
        <f t="shared" si="125"/>
        <v>0.7586988480602852</v>
      </c>
    </row>
    <row r="193" spans="1:17">
      <c r="A193" s="9">
        <v>9</v>
      </c>
      <c r="B193" s="15" t="s">
        <v>183</v>
      </c>
      <c r="C193" s="17">
        <f t="shared" ref="C193:H193" si="127">C208/C211*1000</f>
        <v>0.98039215686274506</v>
      </c>
      <c r="D193" s="17">
        <f t="shared" si="127"/>
        <v>0.9940357852882703</v>
      </c>
      <c r="E193" s="17">
        <f t="shared" si="127"/>
        <v>1.0204081632653061</v>
      </c>
      <c r="F193" s="17">
        <f t="shared" si="127"/>
        <v>1.0449320794148382</v>
      </c>
      <c r="G193" s="17">
        <f t="shared" si="127"/>
        <v>1.0384215991692627</v>
      </c>
      <c r="H193" s="17">
        <f t="shared" si="127"/>
        <v>1.0593220338983051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8">IF(C193/$I193&gt;1,2^((1-$I193/C193)/LN(10/3)),2^(-LOG($I193/C193,10/3)))</f>
        <v>0.78283470281957701</v>
      </c>
      <c r="M193" s="17">
        <f t="shared" si="128"/>
        <v>0.78908834866588939</v>
      </c>
      <c r="N193" s="17">
        <f t="shared" si="128"/>
        <v>0.80107398061357682</v>
      </c>
      <c r="O193" s="17">
        <f t="shared" si="128"/>
        <v>0.81210212455793096</v>
      </c>
      <c r="P193" s="17">
        <f t="shared" si="128"/>
        <v>0.80918523659722386</v>
      </c>
      <c r="Q193" s="17">
        <f t="shared" si="128"/>
        <v>0.81852202681470954</v>
      </c>
    </row>
    <row r="194" spans="1:17">
      <c r="A194" s="9">
        <v>10</v>
      </c>
      <c r="B194" s="15" t="s">
        <v>184</v>
      </c>
      <c r="C194" s="17">
        <f t="shared" ref="C194:H194" si="129">C209/C211*100</f>
        <v>9.8039215686274508E-2</v>
      </c>
      <c r="D194" s="17">
        <f t="shared" si="129"/>
        <v>9.940357852882703E-2</v>
      </c>
      <c r="E194" s="17">
        <f t="shared" si="129"/>
        <v>0.10204081632653061</v>
      </c>
      <c r="F194" s="17">
        <f t="shared" si="129"/>
        <v>0.10449320794148381</v>
      </c>
      <c r="G194" s="17">
        <f t="shared" si="129"/>
        <v>0.10384215991692627</v>
      </c>
      <c r="H194" s="17">
        <f t="shared" si="129"/>
        <v>0.1059322033898305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8"/>
        <v>1.3259128356800529</v>
      </c>
      <c r="M194" s="17">
        <f t="shared" si="128"/>
        <v>1.3312670678575129</v>
      </c>
      <c r="N194" s="17">
        <f t="shared" si="128"/>
        <v>1.3412680703925213</v>
      </c>
      <c r="O194" s="17">
        <f t="shared" si="128"/>
        <v>1.3501777211205375</v>
      </c>
      <c r="P194" s="17">
        <f t="shared" si="128"/>
        <v>1.3478477744302422</v>
      </c>
      <c r="Q194" s="17">
        <f t="shared" si="128"/>
        <v>1.355239765296665</v>
      </c>
    </row>
    <row r="195" spans="1:17">
      <c r="A195" s="9">
        <v>11</v>
      </c>
      <c r="B195" s="15" t="s">
        <v>185</v>
      </c>
      <c r="C195" s="17">
        <f t="shared" ref="C195:H195" si="130">C210/C211*1000</f>
        <v>1.9607843137254901</v>
      </c>
      <c r="D195" s="17">
        <f t="shared" si="130"/>
        <v>1.9880715705765406</v>
      </c>
      <c r="E195" s="17">
        <f t="shared" si="130"/>
        <v>2.0408163265306123</v>
      </c>
      <c r="F195" s="17">
        <f t="shared" si="130"/>
        <v>2.0898641588296765</v>
      </c>
      <c r="G195" s="17">
        <f t="shared" si="130"/>
        <v>2.0768431983385254</v>
      </c>
      <c r="H195" s="17">
        <f t="shared" si="130"/>
        <v>2.1186440677966103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8"/>
        <v>0.58337532022057681</v>
      </c>
      <c r="M195" s="17">
        <f t="shared" si="128"/>
        <v>0.58803559222308077</v>
      </c>
      <c r="N195" s="17">
        <f t="shared" si="128"/>
        <v>0.59696739078840277</v>
      </c>
      <c r="O195" s="17">
        <f t="shared" si="128"/>
        <v>0.60518566085461745</v>
      </c>
      <c r="P195" s="17">
        <f t="shared" si="128"/>
        <v>0.60301197023768882</v>
      </c>
      <c r="Q195" s="17">
        <f t="shared" si="128"/>
        <v>0.60996982859953697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5</v>
      </c>
      <c r="D197" s="17">
        <v>5</v>
      </c>
      <c r="E197" s="17">
        <v>5</v>
      </c>
      <c r="F197" s="17">
        <v>10</v>
      </c>
      <c r="G197" s="17">
        <v>6</v>
      </c>
      <c r="H197" s="17">
        <v>4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1</v>
      </c>
      <c r="D198" s="17">
        <v>1</v>
      </c>
      <c r="E198" s="17">
        <v>2</v>
      </c>
      <c r="F198" s="17">
        <v>2</v>
      </c>
      <c r="G198" s="17">
        <v>2</v>
      </c>
      <c r="H198" s="17">
        <v>2</v>
      </c>
      <c r="K198" s="15" t="s">
        <v>187</v>
      </c>
      <c r="L198" s="17">
        <f t="shared" ref="L198:L203" si="131">L185</f>
        <v>0.98866403963735472</v>
      </c>
      <c r="M198" s="17">
        <f t="shared" ref="M198:M203" si="132">N185</f>
        <v>1.0115808779425481</v>
      </c>
      <c r="N198" s="17">
        <f t="shared" ref="N198:N208" si="133">P185</f>
        <v>1.120420472683314</v>
      </c>
      <c r="O198" s="17">
        <f>Q185</f>
        <v>0.90910978474125548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0.3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131"/>
        <v>0.44507457028036895</v>
      </c>
      <c r="M199" s="17">
        <f t="shared" si="132"/>
        <v>0.67880231668211366</v>
      </c>
      <c r="N199" s="17">
        <f t="shared" si="133"/>
        <v>0.68567551377270453</v>
      </c>
      <c r="O199" s="17">
        <f t="shared" ref="O199:O208" si="134">Q186</f>
        <v>0.69358718608185854</v>
      </c>
    </row>
    <row r="200" spans="1:17">
      <c r="A200" s="9">
        <v>4</v>
      </c>
      <c r="B200" s="10" t="s">
        <v>191</v>
      </c>
      <c r="C200" s="17">
        <v>28.1</v>
      </c>
      <c r="D200" s="17">
        <v>28</v>
      </c>
      <c r="E200" s="17">
        <v>28.1</v>
      </c>
      <c r="F200" s="17">
        <v>28.1</v>
      </c>
      <c r="G200" s="17">
        <v>29.7</v>
      </c>
      <c r="H200" s="17">
        <v>29.7</v>
      </c>
      <c r="K200" s="15" t="s">
        <v>192</v>
      </c>
      <c r="L200" s="17">
        <f t="shared" si="131"/>
        <v>8.8737830999390996E-4</v>
      </c>
      <c r="M200" s="17">
        <f t="shared" si="132"/>
        <v>0.33940754132740447</v>
      </c>
      <c r="N200" s="17">
        <f t="shared" si="133"/>
        <v>8.8737830999390996E-4</v>
      </c>
      <c r="O200" s="17">
        <f t="shared" si="134"/>
        <v>8.8737830999390996E-4</v>
      </c>
    </row>
    <row r="201" spans="1:17">
      <c r="A201" s="9">
        <v>5</v>
      </c>
      <c r="B201" s="10" t="s">
        <v>193</v>
      </c>
      <c r="C201" s="17">
        <v>26.6</v>
      </c>
      <c r="D201" s="17">
        <v>31.2</v>
      </c>
      <c r="E201" s="17">
        <v>31.9</v>
      </c>
      <c r="F201" s="17">
        <v>31.9</v>
      </c>
      <c r="G201" s="17">
        <v>31.9</v>
      </c>
      <c r="H201" s="17">
        <v>31.9</v>
      </c>
      <c r="K201" s="15" t="s">
        <v>194</v>
      </c>
      <c r="L201" s="17">
        <f t="shared" si="131"/>
        <v>0.95211583277870693</v>
      </c>
      <c r="M201" s="17">
        <f t="shared" si="132"/>
        <v>0.97429919422598132</v>
      </c>
      <c r="N201" s="17">
        <f t="shared" si="133"/>
        <v>1.0158252770673322</v>
      </c>
      <c r="O201" s="17">
        <f t="shared" si="134"/>
        <v>1.0271114759218933</v>
      </c>
    </row>
    <row r="202" spans="1:17">
      <c r="A202" s="9">
        <v>6</v>
      </c>
      <c r="B202" s="10" t="s">
        <v>195</v>
      </c>
      <c r="C202" s="17">
        <v>4519</v>
      </c>
      <c r="D202" s="17">
        <v>4276.5</v>
      </c>
      <c r="E202" s="17">
        <v>4524.3999999999996</v>
      </c>
      <c r="F202" s="17">
        <v>5026.6000000000004</v>
      </c>
      <c r="G202" s="17">
        <v>6120.4</v>
      </c>
      <c r="H202" s="17">
        <v>6350.4</v>
      </c>
      <c r="K202" s="15" t="s">
        <v>196</v>
      </c>
      <c r="L202" s="17">
        <f t="shared" si="131"/>
        <v>1.4904913382904643</v>
      </c>
      <c r="M202" s="17">
        <f t="shared" si="132"/>
        <v>1.5437644786968086</v>
      </c>
      <c r="N202" s="17">
        <f t="shared" si="133"/>
        <v>1.5475582499605478</v>
      </c>
      <c r="O202" s="17">
        <f t="shared" si="134"/>
        <v>1.5518093812134992</v>
      </c>
    </row>
    <row r="203" spans="1:17">
      <c r="A203" s="9">
        <v>7</v>
      </c>
      <c r="B203" s="10" t="s">
        <v>197</v>
      </c>
      <c r="C203" s="17">
        <v>4257.3</v>
      </c>
      <c r="D203" s="17">
        <v>4157.3999999999996</v>
      </c>
      <c r="E203" s="17">
        <v>4449.3</v>
      </c>
      <c r="F203" s="17">
        <v>5115.7</v>
      </c>
      <c r="G203" s="17">
        <v>6116.5</v>
      </c>
      <c r="H203" s="17">
        <v>6275.3</v>
      </c>
      <c r="K203" s="15" t="s">
        <v>198</v>
      </c>
      <c r="L203" s="17">
        <f t="shared" si="131"/>
        <v>1.2573013295900397</v>
      </c>
      <c r="M203" s="17">
        <f t="shared" si="132"/>
        <v>1.0898344354926848</v>
      </c>
      <c r="N203" s="17">
        <f t="shared" si="133"/>
        <v>1.009563828637432</v>
      </c>
      <c r="O203" s="17">
        <f t="shared" si="134"/>
        <v>1.0666363336730629</v>
      </c>
    </row>
    <row r="204" spans="1:17">
      <c r="A204" s="9">
        <v>8</v>
      </c>
      <c r="B204" s="10" t="s">
        <v>199</v>
      </c>
      <c r="C204" s="17"/>
      <c r="D204" s="17"/>
      <c r="E204" s="17">
        <v>31</v>
      </c>
      <c r="F204" s="17">
        <v>36</v>
      </c>
      <c r="G204" s="17">
        <v>28</v>
      </c>
      <c r="H204" s="17">
        <v>35</v>
      </c>
      <c r="K204" s="15" t="s">
        <v>200</v>
      </c>
      <c r="L204" s="17">
        <f>N191</f>
        <v>0.23341940238217956</v>
      </c>
      <c r="M204" s="17">
        <f>O191</f>
        <v>0.19644176168676397</v>
      </c>
      <c r="N204" s="17">
        <f t="shared" si="133"/>
        <v>0.28708258331460268</v>
      </c>
      <c r="O204" s="17">
        <f t="shared" si="134"/>
        <v>0.1752803834089223</v>
      </c>
    </row>
    <row r="205" spans="1:17">
      <c r="A205" s="9">
        <v>9</v>
      </c>
      <c r="B205" s="10" t="s">
        <v>201</v>
      </c>
      <c r="C205" s="17"/>
      <c r="D205" s="17"/>
      <c r="E205" s="17">
        <v>9</v>
      </c>
      <c r="F205" s="17">
        <v>10</v>
      </c>
      <c r="G205" s="17">
        <v>11</v>
      </c>
      <c r="H205" s="17">
        <v>6</v>
      </c>
      <c r="K205" s="15" t="s">
        <v>202</v>
      </c>
      <c r="L205" s="17">
        <f>L192</f>
        <v>1.5342302525214151</v>
      </c>
      <c r="M205" s="17">
        <f>N192</f>
        <v>0.81835333739125116</v>
      </c>
      <c r="N205" s="17">
        <f t="shared" si="133"/>
        <v>0.76092924982320653</v>
      </c>
      <c r="O205" s="17">
        <f t="shared" si="134"/>
        <v>0.7586988480602852</v>
      </c>
    </row>
    <row r="206" spans="1:17">
      <c r="A206" s="9">
        <v>10</v>
      </c>
      <c r="B206" s="10" t="s">
        <v>203</v>
      </c>
      <c r="C206" s="17">
        <v>72</v>
      </c>
      <c r="D206" s="17">
        <v>54</v>
      </c>
      <c r="E206" s="17">
        <v>49</v>
      </c>
      <c r="F206" s="17">
        <v>74</v>
      </c>
      <c r="G206" s="17">
        <v>53</v>
      </c>
      <c r="H206" s="17">
        <v>37</v>
      </c>
      <c r="K206" s="15" t="s">
        <v>204</v>
      </c>
      <c r="L206" s="17">
        <f>L193</f>
        <v>0.78283470281957701</v>
      </c>
      <c r="M206" s="17">
        <f>N193</f>
        <v>0.80107398061357682</v>
      </c>
      <c r="N206" s="17">
        <f t="shared" si="133"/>
        <v>0.80918523659722386</v>
      </c>
      <c r="O206" s="17">
        <f t="shared" si="134"/>
        <v>0.81852202681470954</v>
      </c>
    </row>
    <row r="207" spans="1:17">
      <c r="A207" s="9">
        <v>11</v>
      </c>
      <c r="B207" s="10" t="s">
        <v>205</v>
      </c>
      <c r="C207" s="17">
        <v>47</v>
      </c>
      <c r="D207" s="17">
        <v>45</v>
      </c>
      <c r="E207" s="17">
        <v>50</v>
      </c>
      <c r="F207" s="17">
        <v>42</v>
      </c>
      <c r="G207" s="17">
        <v>55</v>
      </c>
      <c r="H207" s="17">
        <v>39</v>
      </c>
      <c r="K207" s="15" t="s">
        <v>206</v>
      </c>
      <c r="L207" s="17">
        <f>L194</f>
        <v>1.3259128356800529</v>
      </c>
      <c r="M207" s="17">
        <f>N194</f>
        <v>1.3412680703925213</v>
      </c>
      <c r="N207" s="17">
        <f t="shared" si="133"/>
        <v>1.3478477744302422</v>
      </c>
      <c r="O207" s="17">
        <f t="shared" si="134"/>
        <v>1.355239765296665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>L195</f>
        <v>0.58337532022057681</v>
      </c>
      <c r="M208" s="17">
        <f>N195</f>
        <v>0.59696739078840277</v>
      </c>
      <c r="N208" s="17">
        <f t="shared" si="133"/>
        <v>0.60301197023768882</v>
      </c>
      <c r="O208" s="17">
        <f t="shared" si="134"/>
        <v>0.60996982859953697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2</v>
      </c>
      <c r="D210" s="17">
        <v>2</v>
      </c>
      <c r="E210" s="17">
        <v>2</v>
      </c>
      <c r="F210" s="17">
        <v>2</v>
      </c>
      <c r="G210" s="21">
        <v>2</v>
      </c>
      <c r="H210" s="21">
        <v>2</v>
      </c>
    </row>
    <row r="211" spans="1:17">
      <c r="A211" s="9">
        <v>15</v>
      </c>
      <c r="B211" s="10" t="s">
        <v>213</v>
      </c>
      <c r="C211" s="17">
        <v>1020</v>
      </c>
      <c r="D211" s="17">
        <v>1006</v>
      </c>
      <c r="E211" s="17">
        <v>980</v>
      </c>
      <c r="F211" s="17">
        <v>957</v>
      </c>
      <c r="G211" s="17">
        <v>963</v>
      </c>
      <c r="H211" s="17">
        <v>944</v>
      </c>
    </row>
    <row r="213" spans="1:17" ht="16">
      <c r="A213" s="20" t="s">
        <v>404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5">C227/C241*1000</f>
        <v>8.7847730600292824</v>
      </c>
      <c r="D215" s="17">
        <f t="shared" si="135"/>
        <v>6.7618332081141999</v>
      </c>
      <c r="E215" s="17">
        <f t="shared" si="135"/>
        <v>6.7924528301886795</v>
      </c>
      <c r="F215" s="17">
        <f t="shared" si="135"/>
        <v>6.1776061776061777</v>
      </c>
      <c r="G215" s="17">
        <f t="shared" si="135"/>
        <v>7.1033938437253354</v>
      </c>
      <c r="H215" s="17">
        <f t="shared" si="135"/>
        <v>5.6956875508543527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6">IF(C215/$I215&gt;1,2^((1-$I215/C215)/LN(10/3)),2^(-LOG($I215/C215,10/3)))</f>
        <v>1.2815085262565817</v>
      </c>
      <c r="M215" s="17">
        <f t="shared" si="136"/>
        <v>1.1618414108348418</v>
      </c>
      <c r="N215" s="17">
        <f t="shared" si="136"/>
        <v>1.1640731897241809</v>
      </c>
      <c r="O215" s="17">
        <f t="shared" si="136"/>
        <v>1.1159945550673551</v>
      </c>
      <c r="P215" s="17">
        <f t="shared" si="136"/>
        <v>1.1858693030262932</v>
      </c>
      <c r="Q215" s="17">
        <f t="shared" si="136"/>
        <v>1.0728510907777591</v>
      </c>
    </row>
    <row r="216" spans="1:17">
      <c r="A216" s="9">
        <v>2</v>
      </c>
      <c r="B216" s="15" t="s">
        <v>176</v>
      </c>
      <c r="C216" s="17">
        <f t="shared" ref="C216:H216" si="137">C228/C241*1000</f>
        <v>2.1961932650073206</v>
      </c>
      <c r="D216" s="17">
        <f t="shared" si="137"/>
        <v>3.005259203606311</v>
      </c>
      <c r="E216" s="17">
        <f t="shared" si="137"/>
        <v>2.2641509433962264</v>
      </c>
      <c r="F216" s="17">
        <f t="shared" si="137"/>
        <v>2.3166023166023164</v>
      </c>
      <c r="G216" s="17">
        <f t="shared" si="137"/>
        <v>2.3677979479084454</v>
      </c>
      <c r="H216" s="17">
        <f t="shared" si="137"/>
        <v>2.4410089503661512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6"/>
        <v>0.70809164199118046</v>
      </c>
      <c r="M216" s="17">
        <f t="shared" si="136"/>
        <v>0.84822023134182689</v>
      </c>
      <c r="N216" s="17">
        <f t="shared" si="136"/>
        <v>0.72062441975135749</v>
      </c>
      <c r="O216" s="17">
        <f t="shared" si="136"/>
        <v>0.73018871370845295</v>
      </c>
      <c r="P216" s="17">
        <f t="shared" si="136"/>
        <v>0.7394358155870886</v>
      </c>
      <c r="Q216" s="17">
        <f t="shared" si="136"/>
        <v>0.75251330103551539</v>
      </c>
    </row>
    <row r="217" spans="1:17">
      <c r="A217" s="9">
        <v>3</v>
      </c>
      <c r="B217" s="15" t="s">
        <v>177</v>
      </c>
      <c r="C217" s="17">
        <f t="shared" ref="C217:H217" si="138">C229/C241*1000+0.00001</f>
        <v>1.0000000000000001E-5</v>
      </c>
      <c r="D217" s="17">
        <f t="shared" si="138"/>
        <v>1.0000000000000001E-5</v>
      </c>
      <c r="E217" s="17">
        <f t="shared" si="138"/>
        <v>1.0000000000000001E-5</v>
      </c>
      <c r="F217" s="17">
        <f t="shared" si="138"/>
        <v>1.0000000000000001E-5</v>
      </c>
      <c r="G217" s="17">
        <f t="shared" si="138"/>
        <v>1.0000000000000001E-5</v>
      </c>
      <c r="H217" s="17">
        <f t="shared" si="138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6"/>
        <v>8.8737830999390996E-4</v>
      </c>
      <c r="M217" s="17">
        <f t="shared" si="136"/>
        <v>8.8737830999390996E-4</v>
      </c>
      <c r="N217" s="17">
        <f t="shared" si="136"/>
        <v>8.8737830999390996E-4</v>
      </c>
      <c r="O217" s="17">
        <f t="shared" si="136"/>
        <v>8.8737830999390996E-4</v>
      </c>
      <c r="P217" s="17">
        <f t="shared" si="136"/>
        <v>8.8737830999390996E-4</v>
      </c>
      <c r="Q217" s="17">
        <f t="shared" si="136"/>
        <v>8.8737830999390996E-4</v>
      </c>
    </row>
    <row r="218" spans="1:17">
      <c r="A218" s="9">
        <v>4</v>
      </c>
      <c r="B218" s="15" t="s">
        <v>178</v>
      </c>
      <c r="C218" s="17">
        <f t="shared" ref="C218:H218" si="139">C230/C241*1000</f>
        <v>29.648609077598831</v>
      </c>
      <c r="D218" s="17">
        <f t="shared" si="139"/>
        <v>30.353117956423741</v>
      </c>
      <c r="E218" s="17">
        <f t="shared" si="139"/>
        <v>30.641509433962266</v>
      </c>
      <c r="F218" s="17">
        <f t="shared" si="139"/>
        <v>31.351351351351351</v>
      </c>
      <c r="G218" s="17">
        <f t="shared" si="139"/>
        <v>32.202052091554847</v>
      </c>
      <c r="H218" s="17">
        <f t="shared" si="139"/>
        <v>33.197721724979658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6"/>
        <v>0.99323976330356512</v>
      </c>
      <c r="M218" s="17">
        <f t="shared" si="136"/>
        <v>1.0067201733224118</v>
      </c>
      <c r="N218" s="17">
        <f t="shared" si="136"/>
        <v>1.0121261132518395</v>
      </c>
      <c r="O218" s="17">
        <f t="shared" si="136"/>
        <v>1.0251258366528615</v>
      </c>
      <c r="P218" s="17">
        <f t="shared" si="136"/>
        <v>1.040154082720375</v>
      </c>
      <c r="Q218" s="17">
        <f t="shared" si="136"/>
        <v>1.0570215123441724</v>
      </c>
    </row>
    <row r="219" spans="1:17">
      <c r="A219" s="9">
        <v>5</v>
      </c>
      <c r="B219" s="15" t="s">
        <v>179</v>
      </c>
      <c r="C219" s="17">
        <f t="shared" ref="C219:H219" si="140">C231/C241*1000</f>
        <v>27.818448023426061</v>
      </c>
      <c r="D219" s="17">
        <f t="shared" si="140"/>
        <v>28.549962434259957</v>
      </c>
      <c r="E219" s="17">
        <f t="shared" si="140"/>
        <v>29.283018867924525</v>
      </c>
      <c r="F219" s="17">
        <f t="shared" si="140"/>
        <v>12.046332046332045</v>
      </c>
      <c r="G219" s="17">
        <f t="shared" si="140"/>
        <v>12.312549329123915</v>
      </c>
      <c r="H219" s="17">
        <f t="shared" si="140"/>
        <v>12.693246541903987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6"/>
        <v>1.507047828144191</v>
      </c>
      <c r="M219" s="17">
        <f t="shared" si="136"/>
        <v>1.5134544891519712</v>
      </c>
      <c r="N219" s="17">
        <f t="shared" si="136"/>
        <v>1.5195788587457226</v>
      </c>
      <c r="O219" s="17">
        <f t="shared" si="136"/>
        <v>1.2133458926559413</v>
      </c>
      <c r="P219" s="17">
        <f t="shared" si="136"/>
        <v>1.2234178332626746</v>
      </c>
      <c r="Q219" s="17">
        <f t="shared" si="136"/>
        <v>1.2372207557405499</v>
      </c>
    </row>
    <row r="220" spans="1:17">
      <c r="A220" s="9">
        <v>6</v>
      </c>
      <c r="B220" s="15" t="s">
        <v>180</v>
      </c>
      <c r="C220" s="17">
        <f t="shared" ref="C220:H220" si="141">(C232-C233)/C232*100</f>
        <v>13.196178370235859</v>
      </c>
      <c r="D220" s="17">
        <f t="shared" si="141"/>
        <v>-3.6113082964315089</v>
      </c>
      <c r="E220" s="17">
        <f t="shared" si="141"/>
        <v>10.885959598069721</v>
      </c>
      <c r="F220" s="17">
        <f t="shared" si="141"/>
        <v>5.7417158166967361</v>
      </c>
      <c r="G220" s="17">
        <f t="shared" si="141"/>
        <v>-6.357162314667077</v>
      </c>
      <c r="H220" s="17">
        <f t="shared" si="141"/>
        <v>-4.5767770364235911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2">(ATAN((C220+2.4)/10)+3.1415/2)/3.1415*1.75</f>
        <v>1.4324177781035972</v>
      </c>
      <c r="M220" s="17">
        <f t="shared" si="142"/>
        <v>0.80785016129709863</v>
      </c>
      <c r="N220" s="17">
        <f t="shared" si="142"/>
        <v>1.3906056937616085</v>
      </c>
      <c r="O220" s="17">
        <f t="shared" si="142"/>
        <v>1.255650827260296</v>
      </c>
      <c r="P220" s="17">
        <f t="shared" si="142"/>
        <v>0.66509579907174632</v>
      </c>
      <c r="Q220" s="17">
        <f t="shared" si="142"/>
        <v>0.7556032948378576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-15.09433962264151</v>
      </c>
      <c r="F221" s="17">
        <f>(F235-F234)/F241*1000</f>
        <v>-14.671814671814671</v>
      </c>
      <c r="G221" s="17">
        <f>(G235-G234)/G241*1000</f>
        <v>-25.256511444356747</v>
      </c>
      <c r="H221" s="17">
        <f>(H235-H234)/H241*1000</f>
        <v>-17.90073230268511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3">(ATAN(E221/10)+3.1415/2)/3.1415*1.75</f>
        <v>0.3259161849217504</v>
      </c>
      <c r="O221" s="17">
        <f t="shared" si="143"/>
        <v>0.33323767650724312</v>
      </c>
      <c r="P221" s="17">
        <f t="shared" si="143"/>
        <v>0.20998495752291771</v>
      </c>
      <c r="Q221" s="17">
        <f t="shared" si="143"/>
        <v>0.28376755567012901</v>
      </c>
    </row>
    <row r="222" spans="1:17">
      <c r="A222" s="9">
        <v>8</v>
      </c>
      <c r="B222" s="15" t="s">
        <v>182</v>
      </c>
      <c r="C222" s="17">
        <f t="shared" ref="C222:H222" si="144">(C236-C237)/C241*1000</f>
        <v>-13.177159590043924</v>
      </c>
      <c r="D222" s="17">
        <f t="shared" si="144"/>
        <v>7.5131480090157776</v>
      </c>
      <c r="E222" s="17">
        <f t="shared" si="144"/>
        <v>-7.5471698113207548</v>
      </c>
      <c r="F222" s="17">
        <f t="shared" si="144"/>
        <v>-6.9498069498069492</v>
      </c>
      <c r="G222" s="17">
        <f t="shared" si="144"/>
        <v>-4.7355958958168909</v>
      </c>
      <c r="H222" s="17">
        <f t="shared" si="144"/>
        <v>2.4410089503661512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0.36159765126450305</v>
      </c>
      <c r="M222" s="17">
        <f>(ATAN(D222/10)+3.1415/2)/3.1415*1.75</f>
        <v>1.2339363642487269</v>
      </c>
      <c r="N222" s="17">
        <f t="shared" si="143"/>
        <v>0.51485420697591544</v>
      </c>
      <c r="O222" s="17">
        <f t="shared" si="143"/>
        <v>0.53667074033756523</v>
      </c>
      <c r="P222" s="17">
        <f t="shared" si="143"/>
        <v>0.62862827914220021</v>
      </c>
      <c r="Q222" s="17">
        <f t="shared" si="143"/>
        <v>1.0083703908353319</v>
      </c>
    </row>
    <row r="223" spans="1:17">
      <c r="A223" s="9">
        <v>9</v>
      </c>
      <c r="B223" s="15" t="s">
        <v>183</v>
      </c>
      <c r="C223" s="17">
        <f t="shared" ref="C223:H223" si="145">C238/C241*1000</f>
        <v>2.1961932650073206</v>
      </c>
      <c r="D223" s="17">
        <f t="shared" si="145"/>
        <v>2.2539444027047333</v>
      </c>
      <c r="E223" s="17">
        <f t="shared" si="145"/>
        <v>3.0188679245283017</v>
      </c>
      <c r="F223" s="17">
        <f t="shared" si="145"/>
        <v>3.0888030888030888</v>
      </c>
      <c r="G223" s="17">
        <f t="shared" si="145"/>
        <v>3.1570639305445933</v>
      </c>
      <c r="H223" s="17">
        <f t="shared" si="145"/>
        <v>3.2546786004882016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6">IF(C223/$I223&gt;1,2^((1-$I223/C223)/LN(10/3)),2^(-LOG($I223/C223,10/3)))</f>
        <v>1.2002167622268465</v>
      </c>
      <c r="M223" s="17">
        <f t="shared" si="146"/>
        <v>1.2123701155722075</v>
      </c>
      <c r="N223" s="17">
        <f t="shared" si="146"/>
        <v>1.3359697541574955</v>
      </c>
      <c r="O223" s="17">
        <f t="shared" si="146"/>
        <v>1.3446506613541402</v>
      </c>
      <c r="P223" s="17">
        <f t="shared" si="146"/>
        <v>1.3528037257874779</v>
      </c>
      <c r="Q223" s="17">
        <f t="shared" si="146"/>
        <v>1.3639477263332316</v>
      </c>
    </row>
    <row r="224" spans="1:17">
      <c r="A224" s="9">
        <v>10</v>
      </c>
      <c r="B224" s="15" t="s">
        <v>184</v>
      </c>
      <c r="C224" s="17">
        <f t="shared" ref="C224:H224" si="147">C239/C241*100</f>
        <v>7.320644216691069E-2</v>
      </c>
      <c r="D224" s="17">
        <f t="shared" si="147"/>
        <v>7.5131480090157785E-2</v>
      </c>
      <c r="E224" s="17">
        <f t="shared" si="147"/>
        <v>7.5471698113207544E-2</v>
      </c>
      <c r="F224" s="17">
        <f t="shared" si="147"/>
        <v>7.7220077220077218E-2</v>
      </c>
      <c r="G224" s="17">
        <f t="shared" si="147"/>
        <v>7.8926598263614839E-2</v>
      </c>
      <c r="H224" s="17">
        <f t="shared" si="147"/>
        <v>8.1366965012205042E-2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6"/>
        <v>1.2002167622268465</v>
      </c>
      <c r="M224" s="17">
        <f t="shared" si="146"/>
        <v>1.2123701155722075</v>
      </c>
      <c r="N224" s="17">
        <f t="shared" si="146"/>
        <v>1.2144658698493436</v>
      </c>
      <c r="O224" s="17">
        <f t="shared" si="146"/>
        <v>1.2249991087910792</v>
      </c>
      <c r="P224" s="17">
        <f t="shared" si="146"/>
        <v>1.2349125396485092</v>
      </c>
      <c r="Q224" s="17">
        <f t="shared" si="146"/>
        <v>1.2484949247873154</v>
      </c>
    </row>
    <row r="225" spans="1:17">
      <c r="A225" s="9">
        <v>11</v>
      </c>
      <c r="B225" s="15" t="s">
        <v>185</v>
      </c>
      <c r="C225" s="17">
        <f t="shared" ref="C225:H225" si="148">C240/C241*1000</f>
        <v>2.9282576866764276</v>
      </c>
      <c r="D225" s="17">
        <f t="shared" si="148"/>
        <v>3.7565740045078888</v>
      </c>
      <c r="E225" s="17">
        <f t="shared" si="148"/>
        <v>3.7735849056603774</v>
      </c>
      <c r="F225" s="17">
        <f t="shared" si="148"/>
        <v>3.0888030888030888</v>
      </c>
      <c r="G225" s="17">
        <f t="shared" si="148"/>
        <v>3.1570639305445933</v>
      </c>
      <c r="H225" s="17">
        <f t="shared" si="148"/>
        <v>3.2546786004882016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6"/>
        <v>0.73489631692854041</v>
      </c>
      <c r="M225" s="17">
        <f t="shared" si="146"/>
        <v>0.84822023134182689</v>
      </c>
      <c r="N225" s="17">
        <f t="shared" si="146"/>
        <v>0.85042943765895962</v>
      </c>
      <c r="O225" s="17">
        <f t="shared" si="146"/>
        <v>0.75782986910868544</v>
      </c>
      <c r="P225" s="17">
        <f t="shared" si="146"/>
        <v>0.76742701827678284</v>
      </c>
      <c r="Q225" s="17">
        <f t="shared" si="146"/>
        <v>0.78099954945891892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12</v>
      </c>
      <c r="D227" s="17">
        <v>9</v>
      </c>
      <c r="E227" s="17">
        <v>9</v>
      </c>
      <c r="F227" s="17">
        <v>8</v>
      </c>
      <c r="G227" s="17">
        <v>9</v>
      </c>
      <c r="H227" s="17">
        <v>7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3</v>
      </c>
      <c r="D228" s="17">
        <v>4</v>
      </c>
      <c r="E228" s="17">
        <v>3</v>
      </c>
      <c r="F228" s="17">
        <v>3</v>
      </c>
      <c r="G228" s="17">
        <v>3</v>
      </c>
      <c r="H228" s="17">
        <v>3</v>
      </c>
      <c r="K228" s="15" t="s">
        <v>187</v>
      </c>
      <c r="L228" s="17">
        <f t="shared" ref="L228:L233" si="149">L215</f>
        <v>1.2815085262565817</v>
      </c>
      <c r="M228" s="17">
        <f t="shared" ref="M228:M233" si="150">N215</f>
        <v>1.1640731897241809</v>
      </c>
      <c r="N228" s="17">
        <f t="shared" ref="N228:N238" si="151">P215</f>
        <v>1.1858693030262932</v>
      </c>
      <c r="O228" s="17">
        <f>Q215</f>
        <v>1.0728510907777591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K229" s="15" t="s">
        <v>190</v>
      </c>
      <c r="L229" s="17">
        <f t="shared" si="149"/>
        <v>0.70809164199118046</v>
      </c>
      <c r="M229" s="17">
        <f t="shared" si="150"/>
        <v>0.72062441975135749</v>
      </c>
      <c r="N229" s="17">
        <f t="shared" si="151"/>
        <v>0.7394358155870886</v>
      </c>
      <c r="O229" s="17">
        <f t="shared" ref="O229:O238" si="152">Q216</f>
        <v>0.75251330103551539</v>
      </c>
    </row>
    <row r="230" spans="1:17">
      <c r="A230" s="9">
        <v>4</v>
      </c>
      <c r="B230" s="10" t="s">
        <v>191</v>
      </c>
      <c r="C230" s="17">
        <v>40.5</v>
      </c>
      <c r="D230" s="17">
        <v>40.4</v>
      </c>
      <c r="E230" s="17">
        <v>40.6</v>
      </c>
      <c r="F230" s="17">
        <v>40.6</v>
      </c>
      <c r="G230" s="17">
        <v>40.799999999999997</v>
      </c>
      <c r="H230" s="17">
        <v>40.799999999999997</v>
      </c>
      <c r="K230" s="15" t="s">
        <v>192</v>
      </c>
      <c r="L230" s="17">
        <f t="shared" si="149"/>
        <v>8.8737830999390996E-4</v>
      </c>
      <c r="M230" s="17">
        <f t="shared" si="150"/>
        <v>8.8737830999390996E-4</v>
      </c>
      <c r="N230" s="17">
        <f t="shared" si="151"/>
        <v>8.8737830999390996E-4</v>
      </c>
      <c r="O230" s="17">
        <f t="shared" si="152"/>
        <v>8.8737830999390996E-4</v>
      </c>
    </row>
    <row r="231" spans="1:17">
      <c r="A231" s="9">
        <v>5</v>
      </c>
      <c r="B231" s="10" t="s">
        <v>193</v>
      </c>
      <c r="C231" s="17">
        <v>38</v>
      </c>
      <c r="D231" s="17">
        <v>38</v>
      </c>
      <c r="E231" s="17">
        <v>38.799999999999997</v>
      </c>
      <c r="F231" s="17">
        <v>15.6</v>
      </c>
      <c r="G231" s="17">
        <v>15.6</v>
      </c>
      <c r="H231" s="17">
        <v>15.6</v>
      </c>
      <c r="K231" s="15" t="s">
        <v>194</v>
      </c>
      <c r="L231" s="17">
        <f t="shared" si="149"/>
        <v>0.99323976330356512</v>
      </c>
      <c r="M231" s="17">
        <f t="shared" si="150"/>
        <v>1.0121261132518395</v>
      </c>
      <c r="N231" s="17">
        <f t="shared" si="151"/>
        <v>1.040154082720375</v>
      </c>
      <c r="O231" s="17">
        <f t="shared" si="152"/>
        <v>1.0570215123441724</v>
      </c>
    </row>
    <row r="232" spans="1:17">
      <c r="A232" s="9">
        <v>6</v>
      </c>
      <c r="B232" s="10" t="s">
        <v>195</v>
      </c>
      <c r="C232" s="17">
        <v>9692.2000000000007</v>
      </c>
      <c r="D232" s="17">
        <v>8874.9</v>
      </c>
      <c r="E232" s="17">
        <v>9573.7999999999993</v>
      </c>
      <c r="F232" s="17">
        <v>10749.4</v>
      </c>
      <c r="G232" s="17">
        <v>12848.5</v>
      </c>
      <c r="H232" s="17">
        <v>12799.4</v>
      </c>
      <c r="K232" s="15" t="s">
        <v>196</v>
      </c>
      <c r="L232" s="17">
        <f t="shared" si="149"/>
        <v>1.507047828144191</v>
      </c>
      <c r="M232" s="17">
        <f t="shared" si="150"/>
        <v>1.5195788587457226</v>
      </c>
      <c r="N232" s="17">
        <f t="shared" si="151"/>
        <v>1.2234178332626746</v>
      </c>
      <c r="O232" s="17">
        <f t="shared" si="152"/>
        <v>1.2372207557405499</v>
      </c>
    </row>
    <row r="233" spans="1:17">
      <c r="A233" s="9">
        <v>7</v>
      </c>
      <c r="B233" s="10" t="s">
        <v>197</v>
      </c>
      <c r="C233" s="17">
        <v>8413.2000000000007</v>
      </c>
      <c r="D233" s="17">
        <v>9195.4</v>
      </c>
      <c r="E233" s="17">
        <v>8531.6</v>
      </c>
      <c r="F233" s="17">
        <v>10132.200000000001</v>
      </c>
      <c r="G233" s="17">
        <v>13665.3</v>
      </c>
      <c r="H233" s="17">
        <v>13385.2</v>
      </c>
      <c r="K233" s="15" t="s">
        <v>198</v>
      </c>
      <c r="L233" s="17">
        <f t="shared" si="149"/>
        <v>1.4324177781035972</v>
      </c>
      <c r="M233" s="17">
        <f t="shared" si="150"/>
        <v>1.3906056937616085</v>
      </c>
      <c r="N233" s="17">
        <f t="shared" si="151"/>
        <v>0.66509579907174632</v>
      </c>
      <c r="O233" s="17">
        <f t="shared" si="152"/>
        <v>0.7556032948378576</v>
      </c>
    </row>
    <row r="234" spans="1:17">
      <c r="A234" s="9">
        <v>8</v>
      </c>
      <c r="B234" s="10" t="s">
        <v>199</v>
      </c>
      <c r="C234" s="17"/>
      <c r="D234" s="17"/>
      <c r="E234" s="17">
        <v>37</v>
      </c>
      <c r="F234" s="17">
        <v>32</v>
      </c>
      <c r="G234" s="17">
        <v>36</v>
      </c>
      <c r="H234" s="17">
        <v>30</v>
      </c>
      <c r="K234" s="15" t="s">
        <v>200</v>
      </c>
      <c r="L234" s="17">
        <f>N221</f>
        <v>0.3259161849217504</v>
      </c>
      <c r="M234" s="17">
        <f>O221</f>
        <v>0.33323767650724312</v>
      </c>
      <c r="N234" s="17">
        <f t="shared" si="151"/>
        <v>0.20998495752291771</v>
      </c>
      <c r="O234" s="17">
        <f t="shared" si="152"/>
        <v>0.28376755567012901</v>
      </c>
    </row>
    <row r="235" spans="1:17">
      <c r="A235" s="9">
        <v>9</v>
      </c>
      <c r="B235" s="10" t="s">
        <v>201</v>
      </c>
      <c r="C235" s="17"/>
      <c r="D235" s="17"/>
      <c r="E235" s="17">
        <v>17</v>
      </c>
      <c r="F235" s="17">
        <v>13</v>
      </c>
      <c r="G235" s="17">
        <v>4</v>
      </c>
      <c r="H235" s="17">
        <v>8</v>
      </c>
      <c r="K235" s="15" t="s">
        <v>202</v>
      </c>
      <c r="L235" s="17">
        <f>L222</f>
        <v>0.36159765126450305</v>
      </c>
      <c r="M235" s="17">
        <f>N222</f>
        <v>0.51485420697591544</v>
      </c>
      <c r="N235" s="17">
        <f t="shared" si="151"/>
        <v>0.62862827914220021</v>
      </c>
      <c r="O235" s="17">
        <f t="shared" si="152"/>
        <v>1.0083703908353319</v>
      </c>
    </row>
    <row r="236" spans="1:17">
      <c r="A236" s="9">
        <v>10</v>
      </c>
      <c r="B236" s="10" t="s">
        <v>203</v>
      </c>
      <c r="C236" s="17">
        <v>23</v>
      </c>
      <c r="D236" s="17">
        <v>48</v>
      </c>
      <c r="E236" s="17">
        <v>41</v>
      </c>
      <c r="F236" s="17">
        <v>39</v>
      </c>
      <c r="G236" s="17">
        <v>44</v>
      </c>
      <c r="H236" s="17">
        <v>47</v>
      </c>
      <c r="K236" s="15" t="s">
        <v>204</v>
      </c>
      <c r="L236" s="17">
        <f>L223</f>
        <v>1.2002167622268465</v>
      </c>
      <c r="M236" s="17">
        <f>N223</f>
        <v>1.3359697541574955</v>
      </c>
      <c r="N236" s="17">
        <f t="shared" si="151"/>
        <v>1.3528037257874779</v>
      </c>
      <c r="O236" s="17">
        <f t="shared" si="152"/>
        <v>1.3639477263332316</v>
      </c>
    </row>
    <row r="237" spans="1:17">
      <c r="A237" s="9">
        <v>11</v>
      </c>
      <c r="B237" s="10" t="s">
        <v>205</v>
      </c>
      <c r="C237" s="17">
        <v>41</v>
      </c>
      <c r="D237" s="17">
        <v>38</v>
      </c>
      <c r="E237" s="17">
        <v>51</v>
      </c>
      <c r="F237" s="17">
        <v>48</v>
      </c>
      <c r="G237" s="17">
        <v>50</v>
      </c>
      <c r="H237" s="17">
        <v>44</v>
      </c>
      <c r="K237" s="15" t="s">
        <v>206</v>
      </c>
      <c r="L237" s="17">
        <f>L224</f>
        <v>1.2002167622268465</v>
      </c>
      <c r="M237" s="17">
        <f>N224</f>
        <v>1.2144658698493436</v>
      </c>
      <c r="N237" s="17">
        <f t="shared" si="151"/>
        <v>1.2349125396485092</v>
      </c>
      <c r="O237" s="17">
        <f t="shared" si="152"/>
        <v>1.2484949247873154</v>
      </c>
    </row>
    <row r="238" spans="1:17">
      <c r="A238" s="9">
        <v>12</v>
      </c>
      <c r="B238" s="10" t="s">
        <v>207</v>
      </c>
      <c r="C238" s="17">
        <v>3</v>
      </c>
      <c r="D238" s="17">
        <v>3</v>
      </c>
      <c r="E238" s="17">
        <v>4</v>
      </c>
      <c r="F238" s="17">
        <v>4</v>
      </c>
      <c r="G238" s="17">
        <v>4</v>
      </c>
      <c r="H238" s="17">
        <v>4</v>
      </c>
      <c r="K238" s="15" t="s">
        <v>208</v>
      </c>
      <c r="L238" s="17">
        <f>L225</f>
        <v>0.73489631692854041</v>
      </c>
      <c r="M238" s="17">
        <f>N225</f>
        <v>0.85042943765895962</v>
      </c>
      <c r="N238" s="17">
        <f t="shared" si="151"/>
        <v>0.76742701827678284</v>
      </c>
      <c r="O238" s="17">
        <f t="shared" si="152"/>
        <v>0.78099954945891892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4</v>
      </c>
      <c r="D240" s="17">
        <v>5</v>
      </c>
      <c r="E240" s="17">
        <v>5</v>
      </c>
      <c r="F240" s="17">
        <v>4</v>
      </c>
      <c r="G240" s="21">
        <v>4</v>
      </c>
      <c r="H240" s="21">
        <v>4</v>
      </c>
    </row>
    <row r="241" spans="1:17">
      <c r="A241" s="9">
        <v>15</v>
      </c>
      <c r="B241" s="10" t="s">
        <v>213</v>
      </c>
      <c r="C241" s="17">
        <v>1366</v>
      </c>
      <c r="D241" s="17">
        <v>1331</v>
      </c>
      <c r="E241" s="17">
        <v>1325</v>
      </c>
      <c r="F241" s="17">
        <v>1295</v>
      </c>
      <c r="G241" s="17">
        <v>1267</v>
      </c>
      <c r="H241" s="17">
        <v>1229</v>
      </c>
    </row>
    <row r="243" spans="1:17" ht="16">
      <c r="A243" s="20" t="s">
        <v>460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3">C257/C271*1000</f>
        <v>5.1470588235294121</v>
      </c>
      <c r="D245" s="17">
        <f t="shared" si="153"/>
        <v>6.015037593984963</v>
      </c>
      <c r="E245" s="17">
        <f t="shared" si="153"/>
        <v>6.1255742725880555</v>
      </c>
      <c r="F245" s="17">
        <f t="shared" si="153"/>
        <v>4.5906656465187456</v>
      </c>
      <c r="G245" s="17">
        <f t="shared" si="153"/>
        <v>4.7619047619047628</v>
      </c>
      <c r="H245" s="17">
        <f t="shared" si="153"/>
        <v>4.858299595141701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4">IF(C245/$I245&gt;1,2^((1-$I245/C245)/LN(10/3)),2^(-LOG($I245/C245,10/3)))</f>
        <v>1.0165850773341472</v>
      </c>
      <c r="M245" s="17">
        <f t="shared" si="154"/>
        <v>1.1020280712619546</v>
      </c>
      <c r="N245" s="17">
        <f t="shared" si="154"/>
        <v>1.1115861208401963</v>
      </c>
      <c r="O245" s="17">
        <f t="shared" si="154"/>
        <v>0.95201583087331199</v>
      </c>
      <c r="P245" s="17">
        <f t="shared" si="154"/>
        <v>0.97230152715799745</v>
      </c>
      <c r="Q245" s="17">
        <f t="shared" si="154"/>
        <v>0.98358470803993736</v>
      </c>
    </row>
    <row r="246" spans="1:17">
      <c r="A246" s="9">
        <v>2</v>
      </c>
      <c r="B246" s="15" t="s">
        <v>176</v>
      </c>
      <c r="C246" s="17">
        <f t="shared" ref="C246:H246" si="155">C258/C271*1000</f>
        <v>2.2058823529411766</v>
      </c>
      <c r="D246" s="17">
        <f t="shared" si="155"/>
        <v>0.75187969924812037</v>
      </c>
      <c r="E246" s="17">
        <f t="shared" si="155"/>
        <v>1.5313935681470139</v>
      </c>
      <c r="F246" s="17">
        <f t="shared" si="155"/>
        <v>1.530221882172915</v>
      </c>
      <c r="G246" s="17">
        <f t="shared" si="155"/>
        <v>1.5873015873015872</v>
      </c>
      <c r="H246" s="17">
        <f t="shared" si="155"/>
        <v>1.6194331983805668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4"/>
        <v>0.70988846288577134</v>
      </c>
      <c r="M246" s="17">
        <f t="shared" si="154"/>
        <v>0.38201515506246009</v>
      </c>
      <c r="N246" s="17">
        <f t="shared" si="154"/>
        <v>0.57536256927583707</v>
      </c>
      <c r="O246" s="17">
        <f t="shared" si="154"/>
        <v>0.57510908833376995</v>
      </c>
      <c r="P246" s="17">
        <f t="shared" si="154"/>
        <v>0.58736359914983405</v>
      </c>
      <c r="Q246" s="17">
        <f t="shared" si="154"/>
        <v>0.59417972516379414</v>
      </c>
    </row>
    <row r="247" spans="1:17">
      <c r="A247" s="9">
        <v>3</v>
      </c>
      <c r="B247" s="15" t="s">
        <v>177</v>
      </c>
      <c r="C247" s="17">
        <f t="shared" ref="C247:H247" si="156">C259/C271*1000+0.00001</f>
        <v>1.0000000000000001E-5</v>
      </c>
      <c r="D247" s="17">
        <f t="shared" si="156"/>
        <v>1.0000000000000001E-5</v>
      </c>
      <c r="E247" s="17">
        <f t="shared" si="156"/>
        <v>1.0000000000000001E-5</v>
      </c>
      <c r="F247" s="17">
        <f t="shared" si="156"/>
        <v>1.0000000000000001E-5</v>
      </c>
      <c r="G247" s="17">
        <f t="shared" si="156"/>
        <v>1.0000000000000001E-5</v>
      </c>
      <c r="H247" s="17">
        <f t="shared" si="156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4"/>
        <v>8.8737830999390996E-4</v>
      </c>
      <c r="M247" s="17">
        <f t="shared" si="154"/>
        <v>8.8737830999390996E-4</v>
      </c>
      <c r="N247" s="17">
        <f t="shared" si="154"/>
        <v>8.8737830999390996E-4</v>
      </c>
      <c r="O247" s="17">
        <f t="shared" si="154"/>
        <v>8.8737830999390996E-4</v>
      </c>
      <c r="P247" s="17">
        <f t="shared" si="154"/>
        <v>8.8737830999390996E-4</v>
      </c>
      <c r="Q247" s="17">
        <f t="shared" si="154"/>
        <v>8.8737830999390996E-4</v>
      </c>
    </row>
    <row r="248" spans="1:17">
      <c r="A248" s="9">
        <v>4</v>
      </c>
      <c r="B248" s="15" t="s">
        <v>178</v>
      </c>
      <c r="C248" s="17">
        <f t="shared" ref="C248:H248" si="157">C260/C271*1000</f>
        <v>35.073529411764703</v>
      </c>
      <c r="D248" s="17">
        <f t="shared" si="157"/>
        <v>35.789473684210527</v>
      </c>
      <c r="E248" s="17">
        <f t="shared" si="157"/>
        <v>36.676875957120977</v>
      </c>
      <c r="F248" s="17">
        <f t="shared" si="157"/>
        <v>36.648814078041319</v>
      </c>
      <c r="G248" s="17">
        <f t="shared" si="157"/>
        <v>38.888888888888893</v>
      </c>
      <c r="H248" s="17">
        <f t="shared" si="157"/>
        <v>39.91902834008097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4"/>
        <v>1.086845828415276</v>
      </c>
      <c r="M248" s="17">
        <f t="shared" si="154"/>
        <v>1.0976051097295902</v>
      </c>
      <c r="N248" s="17">
        <f t="shared" si="154"/>
        <v>1.1104961206770838</v>
      </c>
      <c r="O248" s="17">
        <f t="shared" si="154"/>
        <v>1.1100957767216557</v>
      </c>
      <c r="P248" s="17">
        <f t="shared" si="154"/>
        <v>1.1406432702650702</v>
      </c>
      <c r="Q248" s="17">
        <f t="shared" si="154"/>
        <v>1.1537913247321263</v>
      </c>
    </row>
    <row r="249" spans="1:17">
      <c r="A249" s="9">
        <v>5</v>
      </c>
      <c r="B249" s="15" t="s">
        <v>179</v>
      </c>
      <c r="C249" s="17">
        <f t="shared" ref="C249:H249" si="158">C261/C271*1000</f>
        <v>21.249999999999996</v>
      </c>
      <c r="D249" s="17">
        <f t="shared" si="158"/>
        <v>25.714285714285719</v>
      </c>
      <c r="E249" s="17">
        <f t="shared" si="158"/>
        <v>26.186830015313937</v>
      </c>
      <c r="F249" s="17">
        <f t="shared" si="158"/>
        <v>26.166794185156849</v>
      </c>
      <c r="G249" s="17">
        <f t="shared" si="158"/>
        <v>27.142857142857146</v>
      </c>
      <c r="H249" s="17">
        <f t="shared" si="158"/>
        <v>27.692307692307693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4"/>
        <v>1.4318628079390747</v>
      </c>
      <c r="M249" s="17">
        <f t="shared" si="154"/>
        <v>1.486768240389881</v>
      </c>
      <c r="N249" s="17">
        <f t="shared" si="154"/>
        <v>1.4915813883357849</v>
      </c>
      <c r="O249" s="17">
        <f t="shared" si="154"/>
        <v>1.4913805297606295</v>
      </c>
      <c r="P249" s="17">
        <f t="shared" si="154"/>
        <v>1.5008501846909776</v>
      </c>
      <c r="Q249" s="17">
        <f t="shared" si="154"/>
        <v>1.5059117087463583</v>
      </c>
    </row>
    <row r="250" spans="1:17">
      <c r="A250" s="9">
        <v>6</v>
      </c>
      <c r="B250" s="15" t="s">
        <v>180</v>
      </c>
      <c r="C250" s="17">
        <f t="shared" ref="C250:H250" si="159">(C262-C263)/C262*100</f>
        <v>15.355310915799253</v>
      </c>
      <c r="D250" s="17">
        <f t="shared" si="159"/>
        <v>12.538568994366242</v>
      </c>
      <c r="E250" s="17">
        <f t="shared" si="159"/>
        <v>-12.919286466186803</v>
      </c>
      <c r="F250" s="17">
        <f t="shared" si="159"/>
        <v>6.2518552935558471</v>
      </c>
      <c r="G250" s="17">
        <f t="shared" si="159"/>
        <v>-7.229941968801576</v>
      </c>
      <c r="H250" s="17">
        <f t="shared" si="159"/>
        <v>-1.2998126977975846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60">(ATAN((C250+2.4)/10)+3.1415/2)/3.1415*1.75</f>
        <v>1.4642936814058842</v>
      </c>
      <c r="M250" s="17">
        <f t="shared" si="160"/>
        <v>1.4214178866824607</v>
      </c>
      <c r="N250" s="17">
        <f t="shared" si="160"/>
        <v>0.42339248724965117</v>
      </c>
      <c r="O250" s="17">
        <f t="shared" si="160"/>
        <v>1.2723189366757441</v>
      </c>
      <c r="P250" s="17">
        <f t="shared" si="160"/>
        <v>0.62435106453604861</v>
      </c>
      <c r="Q250" s="17">
        <f t="shared" si="160"/>
        <v>0.9360413999054964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-17.61102603369066</v>
      </c>
      <c r="F251" s="17">
        <f>(F265-F264)/F271*1000</f>
        <v>-23.718439173680181</v>
      </c>
      <c r="G251" s="17">
        <f>(G265-G264)/G271*1000</f>
        <v>-26.984126984126984</v>
      </c>
      <c r="H251" s="17">
        <f>(H265-H264)/H271*1000</f>
        <v>-21.862348178137651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1">(ATAN(E251/10)+3.1415/2)/3.1415*1.75</f>
        <v>0.2876539057215563</v>
      </c>
      <c r="O251" s="17">
        <f t="shared" si="161"/>
        <v>0.2222396525350035</v>
      </c>
      <c r="P251" s="17">
        <f t="shared" si="161"/>
        <v>0.19767278948467965</v>
      </c>
      <c r="Q251" s="17">
        <f t="shared" si="161"/>
        <v>0.23895062065432007</v>
      </c>
    </row>
    <row r="252" spans="1:17">
      <c r="A252" s="9">
        <v>8</v>
      </c>
      <c r="B252" s="15" t="s">
        <v>182</v>
      </c>
      <c r="C252" s="17">
        <f t="shared" ref="C252:H252" si="162">(C266-C267)/C271*1000</f>
        <v>-6.617647058823529</v>
      </c>
      <c r="D252" s="17">
        <f t="shared" si="162"/>
        <v>2.255639097744361</v>
      </c>
      <c r="E252" s="17">
        <f t="shared" si="162"/>
        <v>18.376722817764168</v>
      </c>
      <c r="F252" s="17">
        <f t="shared" si="162"/>
        <v>-12.24177505738332</v>
      </c>
      <c r="G252" s="17">
        <f t="shared" si="162"/>
        <v>7.1428571428571423</v>
      </c>
      <c r="H252" s="17">
        <f t="shared" si="162"/>
        <v>15.384615384615385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0.54934276676410276</v>
      </c>
      <c r="M252" s="17">
        <f>(ATAN(D252/10)+3.1415/2)/3.1415*1.75</f>
        <v>0.99858410030890843</v>
      </c>
      <c r="N252" s="17">
        <f t="shared" si="161"/>
        <v>1.4724135747427451</v>
      </c>
      <c r="O252" s="17">
        <f t="shared" si="161"/>
        <v>0.38152946036418139</v>
      </c>
      <c r="P252" s="17">
        <f t="shared" si="161"/>
        <v>1.2205153908864992</v>
      </c>
      <c r="Q252" s="17">
        <f t="shared" si="161"/>
        <v>1.428950958413655</v>
      </c>
    </row>
    <row r="253" spans="1:17">
      <c r="A253" s="9">
        <v>9</v>
      </c>
      <c r="B253" s="15" t="s">
        <v>183</v>
      </c>
      <c r="C253" s="17">
        <f t="shared" ref="C253:H253" si="163">C268/C271*1000</f>
        <v>1.4705882352941175</v>
      </c>
      <c r="D253" s="17">
        <f t="shared" si="163"/>
        <v>1.5037593984962407</v>
      </c>
      <c r="E253" s="17">
        <f t="shared" si="163"/>
        <v>1.5313935681470139</v>
      </c>
      <c r="F253" s="17">
        <f t="shared" si="163"/>
        <v>1.530221882172915</v>
      </c>
      <c r="G253" s="17">
        <f t="shared" si="163"/>
        <v>1.5873015873015872</v>
      </c>
      <c r="H253" s="17">
        <f t="shared" si="163"/>
        <v>1.6194331983805668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4">IF(C253/$I253&gt;1,2^((1-$I253/C253)/LN(10/3)),2^(-LOG($I253/C253,10/3)))</f>
        <v>0.98866403963735472</v>
      </c>
      <c r="M253" s="17">
        <f t="shared" si="164"/>
        <v>1.0014403278835062</v>
      </c>
      <c r="N253" s="17">
        <f t="shared" si="164"/>
        <v>1.011872111830916</v>
      </c>
      <c r="O253" s="17">
        <f t="shared" si="164"/>
        <v>1.0114352924331345</v>
      </c>
      <c r="P253" s="17">
        <f t="shared" si="164"/>
        <v>1.0321710663992458</v>
      </c>
      <c r="Q253" s="17">
        <f t="shared" si="164"/>
        <v>1.0433733840169679</v>
      </c>
    </row>
    <row r="254" spans="1:17">
      <c r="A254" s="9">
        <v>10</v>
      </c>
      <c r="B254" s="15" t="s">
        <v>184</v>
      </c>
      <c r="C254" s="17">
        <f t="shared" ref="C254:H254" si="165">C269/C271*100</f>
        <v>7.3529411764705885E-2</v>
      </c>
      <c r="D254" s="17">
        <f t="shared" si="165"/>
        <v>7.518796992481204E-2</v>
      </c>
      <c r="E254" s="17">
        <f t="shared" si="165"/>
        <v>7.6569678407350697E-2</v>
      </c>
      <c r="F254" s="17">
        <f t="shared" si="165"/>
        <v>7.6511094108645747E-2</v>
      </c>
      <c r="G254" s="17">
        <f t="shared" si="165"/>
        <v>7.9365079365079361E-2</v>
      </c>
      <c r="H254" s="17">
        <f t="shared" si="165"/>
        <v>8.0971659919028341E-2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4"/>
        <v>1.2022915077031815</v>
      </c>
      <c r="M254" s="17">
        <f t="shared" si="164"/>
        <v>1.2127191566331827</v>
      </c>
      <c r="N254" s="17">
        <f t="shared" si="164"/>
        <v>1.2211263553936429</v>
      </c>
      <c r="O254" s="17">
        <f t="shared" si="164"/>
        <v>1.2207748945988333</v>
      </c>
      <c r="P254" s="17">
        <f t="shared" si="164"/>
        <v>1.2374034073190117</v>
      </c>
      <c r="Q254" s="17">
        <f t="shared" si="164"/>
        <v>1.246340447956336</v>
      </c>
    </row>
    <row r="255" spans="1:17">
      <c r="A255" s="9">
        <v>11</v>
      </c>
      <c r="B255" s="15" t="s">
        <v>185</v>
      </c>
      <c r="C255" s="17">
        <f t="shared" ref="C255:H255" si="166">C270/C271*1000</f>
        <v>2.2058823529411766</v>
      </c>
      <c r="D255" s="17">
        <f t="shared" si="166"/>
        <v>3.0075187969924815</v>
      </c>
      <c r="E255" s="17">
        <f t="shared" si="166"/>
        <v>3.0627871362940278</v>
      </c>
      <c r="F255" s="17">
        <f t="shared" si="166"/>
        <v>2.2953328232593728</v>
      </c>
      <c r="G255" s="17">
        <f t="shared" si="166"/>
        <v>2.3809523809523814</v>
      </c>
      <c r="H255" s="17">
        <f t="shared" si="166"/>
        <v>2.4291497975708505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4"/>
        <v>0.62430585904757174</v>
      </c>
      <c r="M255" s="17">
        <f t="shared" si="164"/>
        <v>0.74628350363540574</v>
      </c>
      <c r="N255" s="17">
        <f t="shared" si="164"/>
        <v>0.75414850792932375</v>
      </c>
      <c r="O255" s="17">
        <f t="shared" si="164"/>
        <v>0.63875776383499694</v>
      </c>
      <c r="P255" s="17">
        <f t="shared" si="164"/>
        <v>0.6523685101865101</v>
      </c>
      <c r="Q255" s="17">
        <f t="shared" si="164"/>
        <v>0.65993899289842284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7</v>
      </c>
      <c r="D257" s="17">
        <v>8</v>
      </c>
      <c r="E257" s="17">
        <v>8</v>
      </c>
      <c r="F257" s="17">
        <v>6</v>
      </c>
      <c r="G257" s="17">
        <v>6</v>
      </c>
      <c r="H257" s="17">
        <v>6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3</v>
      </c>
      <c r="D258" s="17">
        <v>1</v>
      </c>
      <c r="E258" s="17">
        <v>2</v>
      </c>
      <c r="F258" s="17">
        <v>2</v>
      </c>
      <c r="G258" s="17">
        <v>2</v>
      </c>
      <c r="H258" s="17">
        <v>2</v>
      </c>
      <c r="K258" s="15" t="s">
        <v>187</v>
      </c>
      <c r="L258" s="17">
        <f t="shared" ref="L258:L263" si="167">L245</f>
        <v>1.0165850773341472</v>
      </c>
      <c r="M258" s="17">
        <f t="shared" ref="M258:M263" si="168">N245</f>
        <v>1.1115861208401963</v>
      </c>
      <c r="N258" s="17">
        <f t="shared" ref="N258:N268" si="169">P245</f>
        <v>0.97230152715799745</v>
      </c>
      <c r="O258" s="17">
        <f>Q245</f>
        <v>0.98358470803993736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si="167"/>
        <v>0.70988846288577134</v>
      </c>
      <c r="M259" s="17">
        <f t="shared" si="168"/>
        <v>0.57536256927583707</v>
      </c>
      <c r="N259" s="17">
        <f t="shared" si="169"/>
        <v>0.58736359914983405</v>
      </c>
      <c r="O259" s="17">
        <f t="shared" ref="O259:O268" si="170">Q246</f>
        <v>0.59417972516379414</v>
      </c>
    </row>
    <row r="260" spans="1:15">
      <c r="A260" s="9">
        <v>4</v>
      </c>
      <c r="B260" s="10" t="s">
        <v>191</v>
      </c>
      <c r="C260" s="17">
        <v>47.7</v>
      </c>
      <c r="D260" s="17">
        <v>47.6</v>
      </c>
      <c r="E260" s="17">
        <v>47.9</v>
      </c>
      <c r="F260" s="17">
        <v>47.9</v>
      </c>
      <c r="G260" s="17">
        <v>49</v>
      </c>
      <c r="H260" s="17">
        <v>49.3</v>
      </c>
      <c r="K260" s="15" t="s">
        <v>192</v>
      </c>
      <c r="L260" s="17">
        <f t="shared" si="167"/>
        <v>8.8737830999390996E-4</v>
      </c>
      <c r="M260" s="17">
        <f t="shared" si="168"/>
        <v>8.8737830999390996E-4</v>
      </c>
      <c r="N260" s="17">
        <f t="shared" si="169"/>
        <v>8.8737830999390996E-4</v>
      </c>
      <c r="O260" s="17">
        <f t="shared" si="170"/>
        <v>8.8737830999390996E-4</v>
      </c>
    </row>
    <row r="261" spans="1:15">
      <c r="A261" s="9">
        <v>5</v>
      </c>
      <c r="B261" s="10" t="s">
        <v>193</v>
      </c>
      <c r="C261" s="17">
        <v>28.9</v>
      </c>
      <c r="D261" s="17">
        <v>34.200000000000003</v>
      </c>
      <c r="E261" s="17">
        <v>34.200000000000003</v>
      </c>
      <c r="F261" s="17">
        <v>34.200000000000003</v>
      </c>
      <c r="G261" s="17">
        <v>34.200000000000003</v>
      </c>
      <c r="H261" s="17">
        <v>34.200000000000003</v>
      </c>
      <c r="K261" s="15" t="s">
        <v>194</v>
      </c>
      <c r="L261" s="17">
        <f t="shared" si="167"/>
        <v>1.086845828415276</v>
      </c>
      <c r="M261" s="17">
        <f t="shared" si="168"/>
        <v>1.1104961206770838</v>
      </c>
      <c r="N261" s="17">
        <f t="shared" si="169"/>
        <v>1.1406432702650702</v>
      </c>
      <c r="O261" s="17">
        <f t="shared" si="170"/>
        <v>1.1537913247321263</v>
      </c>
    </row>
    <row r="262" spans="1:15">
      <c r="A262" s="9">
        <v>6</v>
      </c>
      <c r="B262" s="10" t="s">
        <v>195</v>
      </c>
      <c r="C262" s="17">
        <v>6667.4</v>
      </c>
      <c r="D262" s="17">
        <v>6514.3</v>
      </c>
      <c r="E262" s="17">
        <v>7029.8</v>
      </c>
      <c r="F262" s="17">
        <v>7748.1</v>
      </c>
      <c r="G262" s="17">
        <v>9391.5</v>
      </c>
      <c r="H262" s="17">
        <v>12386.4</v>
      </c>
      <c r="K262" s="15" t="s">
        <v>196</v>
      </c>
      <c r="L262" s="17">
        <f t="shared" si="167"/>
        <v>1.4318628079390747</v>
      </c>
      <c r="M262" s="17">
        <f t="shared" si="168"/>
        <v>1.4915813883357849</v>
      </c>
      <c r="N262" s="17">
        <f t="shared" si="169"/>
        <v>1.5008501846909776</v>
      </c>
      <c r="O262" s="17">
        <f t="shared" si="170"/>
        <v>1.5059117087463583</v>
      </c>
    </row>
    <row r="263" spans="1:15">
      <c r="A263" s="9">
        <v>7</v>
      </c>
      <c r="B263" s="10" t="s">
        <v>197</v>
      </c>
      <c r="C263" s="17">
        <v>5643.6</v>
      </c>
      <c r="D263" s="17">
        <v>5697.5</v>
      </c>
      <c r="E263" s="17">
        <v>7938</v>
      </c>
      <c r="F263" s="17">
        <v>7263.7</v>
      </c>
      <c r="G263" s="17">
        <v>10070.5</v>
      </c>
      <c r="H263" s="17">
        <v>12547.4</v>
      </c>
      <c r="K263" s="15" t="s">
        <v>198</v>
      </c>
      <c r="L263" s="17">
        <f t="shared" si="167"/>
        <v>1.4642936814058842</v>
      </c>
      <c r="M263" s="17">
        <f t="shared" si="168"/>
        <v>0.42339248724965117</v>
      </c>
      <c r="N263" s="17">
        <f t="shared" si="169"/>
        <v>0.62435106453604861</v>
      </c>
      <c r="O263" s="17">
        <f t="shared" si="170"/>
        <v>0.9360413999054964</v>
      </c>
    </row>
    <row r="264" spans="1:15">
      <c r="A264" s="9">
        <v>8</v>
      </c>
      <c r="B264" s="10" t="s">
        <v>199</v>
      </c>
      <c r="C264" s="17"/>
      <c r="D264" s="17"/>
      <c r="E264" s="17">
        <v>38</v>
      </c>
      <c r="F264" s="17">
        <v>40</v>
      </c>
      <c r="G264" s="17">
        <v>40</v>
      </c>
      <c r="H264" s="17">
        <v>34</v>
      </c>
      <c r="K264" s="15" t="s">
        <v>200</v>
      </c>
      <c r="L264" s="17">
        <f>N251</f>
        <v>0.2876539057215563</v>
      </c>
      <c r="M264" s="17">
        <f>O251</f>
        <v>0.2222396525350035</v>
      </c>
      <c r="N264" s="17">
        <f t="shared" si="169"/>
        <v>0.19767278948467965</v>
      </c>
      <c r="O264" s="17">
        <f t="shared" si="170"/>
        <v>0.23895062065432007</v>
      </c>
    </row>
    <row r="265" spans="1:15">
      <c r="A265" s="9">
        <v>9</v>
      </c>
      <c r="B265" s="10" t="s">
        <v>201</v>
      </c>
      <c r="C265" s="17"/>
      <c r="D265" s="17"/>
      <c r="E265" s="17">
        <v>15</v>
      </c>
      <c r="F265" s="17">
        <v>9</v>
      </c>
      <c r="G265" s="17">
        <v>6</v>
      </c>
      <c r="H265" s="17">
        <v>7</v>
      </c>
      <c r="K265" s="15" t="s">
        <v>202</v>
      </c>
      <c r="L265" s="17">
        <f>L252</f>
        <v>0.54934276676410276</v>
      </c>
      <c r="M265" s="17">
        <f>N252</f>
        <v>1.4724135747427451</v>
      </c>
      <c r="N265" s="17">
        <f t="shared" si="169"/>
        <v>1.2205153908864992</v>
      </c>
      <c r="O265" s="17">
        <f t="shared" si="170"/>
        <v>1.428950958413655</v>
      </c>
    </row>
    <row r="266" spans="1:15">
      <c r="A266" s="9">
        <v>10</v>
      </c>
      <c r="B266" s="10" t="s">
        <v>203</v>
      </c>
      <c r="C266" s="17">
        <v>50</v>
      </c>
      <c r="D266" s="17">
        <v>55</v>
      </c>
      <c r="E266" s="17">
        <v>82</v>
      </c>
      <c r="F266" s="17">
        <v>40</v>
      </c>
      <c r="G266" s="17">
        <v>61</v>
      </c>
      <c r="H266" s="17">
        <v>67</v>
      </c>
      <c r="K266" s="15" t="s">
        <v>204</v>
      </c>
      <c r="L266" s="17">
        <f>L253</f>
        <v>0.98866403963735472</v>
      </c>
      <c r="M266" s="17">
        <f>N253</f>
        <v>1.011872111830916</v>
      </c>
      <c r="N266" s="17">
        <f t="shared" si="169"/>
        <v>1.0321710663992458</v>
      </c>
      <c r="O266" s="17">
        <f t="shared" si="170"/>
        <v>1.0433733840169679</v>
      </c>
    </row>
    <row r="267" spans="1:15">
      <c r="A267" s="9">
        <v>11</v>
      </c>
      <c r="B267" s="10" t="s">
        <v>205</v>
      </c>
      <c r="C267" s="17">
        <v>59</v>
      </c>
      <c r="D267" s="17">
        <v>52</v>
      </c>
      <c r="E267" s="17">
        <v>58</v>
      </c>
      <c r="F267" s="17">
        <v>56</v>
      </c>
      <c r="G267" s="17">
        <v>52</v>
      </c>
      <c r="H267" s="17">
        <v>48</v>
      </c>
      <c r="K267" s="15" t="s">
        <v>206</v>
      </c>
      <c r="L267" s="17">
        <f>L254</f>
        <v>1.2022915077031815</v>
      </c>
      <c r="M267" s="17">
        <f>N254</f>
        <v>1.2211263553936429</v>
      </c>
      <c r="N267" s="17">
        <f t="shared" si="169"/>
        <v>1.2374034073190117</v>
      </c>
      <c r="O267" s="17">
        <f t="shared" si="170"/>
        <v>1.246340447956336</v>
      </c>
    </row>
    <row r="268" spans="1:15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K268" s="15" t="s">
        <v>208</v>
      </c>
      <c r="L268" s="17">
        <f>L255</f>
        <v>0.62430585904757174</v>
      </c>
      <c r="M268" s="17">
        <f>N255</f>
        <v>0.75414850792932375</v>
      </c>
      <c r="N268" s="17">
        <f t="shared" si="169"/>
        <v>0.6523685101865101</v>
      </c>
      <c r="O268" s="17">
        <f t="shared" si="170"/>
        <v>0.65993899289842284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3</v>
      </c>
      <c r="D270" s="17">
        <v>4</v>
      </c>
      <c r="E270" s="17">
        <v>4</v>
      </c>
      <c r="F270" s="17">
        <v>3</v>
      </c>
      <c r="G270" s="21">
        <v>3</v>
      </c>
      <c r="H270" s="21">
        <v>3</v>
      </c>
    </row>
    <row r="271" spans="1:15">
      <c r="A271" s="9">
        <v>15</v>
      </c>
      <c r="B271" s="10" t="s">
        <v>213</v>
      </c>
      <c r="C271" s="17">
        <v>1360</v>
      </c>
      <c r="D271" s="17">
        <v>1330</v>
      </c>
      <c r="E271" s="17">
        <v>1306</v>
      </c>
      <c r="F271" s="17">
        <v>1307</v>
      </c>
      <c r="G271" s="17">
        <v>1260</v>
      </c>
      <c r="H271" s="17">
        <v>1235</v>
      </c>
    </row>
    <row r="273" spans="1:17" ht="16">
      <c r="A273" s="20" t="s">
        <v>461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71">C287/C301*1000</f>
        <v>2.244668911335578</v>
      </c>
      <c r="D275" s="17">
        <f t="shared" si="171"/>
        <v>2.3014959723820483</v>
      </c>
      <c r="E275" s="17">
        <f t="shared" si="171"/>
        <v>2.3781212841854931</v>
      </c>
      <c r="F275" s="17">
        <f t="shared" si="171"/>
        <v>2.3781212841854931</v>
      </c>
      <c r="G275" s="17">
        <f t="shared" si="171"/>
        <v>2.4420024420024422</v>
      </c>
      <c r="H275" s="17">
        <f t="shared" si="171"/>
        <v>2.509410288582183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72">IF(C275/$I275&gt;1,2^((1-$I275/C275)/LN(10/3)),2^(-LOG($I275/C275,10/3)))</f>
        <v>0.63060230554600638</v>
      </c>
      <c r="M275" s="17">
        <f t="shared" si="172"/>
        <v>0.63974462224755191</v>
      </c>
      <c r="N275" s="17">
        <f t="shared" si="172"/>
        <v>0.65192181077922728</v>
      </c>
      <c r="O275" s="17">
        <f t="shared" si="172"/>
        <v>0.65192181077922728</v>
      </c>
      <c r="P275" s="17">
        <f t="shared" si="172"/>
        <v>0.66194699538821977</v>
      </c>
      <c r="Q275" s="17">
        <f t="shared" si="172"/>
        <v>0.67240571910064684</v>
      </c>
    </row>
    <row r="276" spans="1:17">
      <c r="A276" s="9">
        <v>2</v>
      </c>
      <c r="B276" s="15" t="s">
        <v>176</v>
      </c>
      <c r="C276" s="17">
        <f t="shared" ref="C276:H276" si="173">C288/C301*1000</f>
        <v>1.122334455667789</v>
      </c>
      <c r="D276" s="17">
        <f t="shared" si="173"/>
        <v>1.1507479861910241</v>
      </c>
      <c r="E276" s="17">
        <f t="shared" si="173"/>
        <v>1.1890606420927465</v>
      </c>
      <c r="F276" s="17">
        <f t="shared" si="173"/>
        <v>1.1890606420927465</v>
      </c>
      <c r="G276" s="17">
        <f t="shared" si="173"/>
        <v>1.2210012210012211</v>
      </c>
      <c r="H276" s="17">
        <f t="shared" si="173"/>
        <v>1.2547051442910915</v>
      </c>
      <c r="I276" s="18">
        <f>Показатели!$E$3</f>
        <v>4</v>
      </c>
      <c r="J276" s="9">
        <v>2</v>
      </c>
      <c r="K276" s="15" t="s">
        <v>176</v>
      </c>
      <c r="L276" s="17">
        <f t="shared" si="172"/>
        <v>0.48110545720819664</v>
      </c>
      <c r="M276" s="17">
        <f t="shared" si="172"/>
        <v>0.48808040547266707</v>
      </c>
      <c r="N276" s="17">
        <f t="shared" si="172"/>
        <v>0.49737074869615011</v>
      </c>
      <c r="O276" s="17">
        <f t="shared" si="172"/>
        <v>0.49737074869615011</v>
      </c>
      <c r="P276" s="17">
        <f t="shared" si="172"/>
        <v>0.5050192634295837</v>
      </c>
      <c r="Q276" s="17">
        <f t="shared" si="172"/>
        <v>0.51299853817886443</v>
      </c>
    </row>
    <row r="277" spans="1:17">
      <c r="A277" s="9">
        <v>3</v>
      </c>
      <c r="B277" s="15" t="s">
        <v>177</v>
      </c>
      <c r="C277" s="17">
        <f t="shared" ref="C277:H277" si="174">C289/C301*1000+0.00001</f>
        <v>1.0000000000000001E-5</v>
      </c>
      <c r="D277" s="17">
        <f t="shared" si="174"/>
        <v>1.0000000000000001E-5</v>
      </c>
      <c r="E277" s="17">
        <f t="shared" si="174"/>
        <v>1.0000000000000001E-5</v>
      </c>
      <c r="F277" s="17">
        <f t="shared" si="174"/>
        <v>1.0000000000000001E-5</v>
      </c>
      <c r="G277" s="17">
        <f t="shared" si="174"/>
        <v>1.0000000000000001E-5</v>
      </c>
      <c r="H277" s="17">
        <f t="shared" si="174"/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172"/>
        <v>8.8737830999390996E-4</v>
      </c>
      <c r="M277" s="17">
        <f t="shared" si="172"/>
        <v>8.8737830999390996E-4</v>
      </c>
      <c r="N277" s="17">
        <f t="shared" si="172"/>
        <v>8.8737830999390996E-4</v>
      </c>
      <c r="O277" s="17">
        <f t="shared" si="172"/>
        <v>8.8737830999390996E-4</v>
      </c>
      <c r="P277" s="17">
        <f t="shared" si="172"/>
        <v>8.8737830999390996E-4</v>
      </c>
      <c r="Q277" s="17">
        <f t="shared" si="172"/>
        <v>8.8737830999390996E-4</v>
      </c>
    </row>
    <row r="278" spans="1:17">
      <c r="A278" s="9">
        <v>4</v>
      </c>
      <c r="B278" s="15" t="s">
        <v>178</v>
      </c>
      <c r="C278" s="17">
        <f t="shared" ref="C278:H278" si="175">C290/C301*1000</f>
        <v>43.097643097643093</v>
      </c>
      <c r="D278" s="17">
        <f t="shared" si="175"/>
        <v>44.533947065592642</v>
      </c>
      <c r="E278" s="17">
        <f t="shared" si="175"/>
        <v>46.492271105826397</v>
      </c>
      <c r="F278" s="17">
        <f t="shared" si="175"/>
        <v>46.492271105826397</v>
      </c>
      <c r="G278" s="17">
        <f t="shared" si="175"/>
        <v>48.473748473748472</v>
      </c>
      <c r="H278" s="17">
        <f t="shared" si="175"/>
        <v>50.188205771643666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72"/>
        <v>1.1912031965836656</v>
      </c>
      <c r="M278" s="17">
        <f t="shared" si="172"/>
        <v>1.2066994674376381</v>
      </c>
      <c r="N278" s="17">
        <f t="shared" si="172"/>
        <v>1.2265738610178878</v>
      </c>
      <c r="O278" s="17">
        <f t="shared" si="172"/>
        <v>1.2265738610178878</v>
      </c>
      <c r="P278" s="17">
        <f t="shared" si="172"/>
        <v>1.2453422578096831</v>
      </c>
      <c r="Q278" s="17">
        <f t="shared" si="172"/>
        <v>1.2605927154499608</v>
      </c>
    </row>
    <row r="279" spans="1:17">
      <c r="A279" s="9">
        <v>5</v>
      </c>
      <c r="B279" s="15" t="s">
        <v>179</v>
      </c>
      <c r="C279" s="17">
        <f t="shared" ref="C279:H279" si="176">C291/C301*1000</f>
        <v>20.42648709315376</v>
      </c>
      <c r="D279" s="17">
        <f t="shared" si="176"/>
        <v>20.943613348676639</v>
      </c>
      <c r="E279" s="17">
        <f t="shared" si="176"/>
        <v>21.640903686087988</v>
      </c>
      <c r="F279" s="17">
        <f t="shared" si="176"/>
        <v>21.640903686087988</v>
      </c>
      <c r="G279" s="17">
        <f t="shared" si="176"/>
        <v>22.222222222222221</v>
      </c>
      <c r="H279" s="17">
        <f t="shared" si="176"/>
        <v>23.839397741530743</v>
      </c>
      <c r="I279" s="18">
        <f>Показатели!$E$6</f>
        <v>8</v>
      </c>
      <c r="J279" s="9">
        <v>5</v>
      </c>
      <c r="K279" s="15" t="s">
        <v>179</v>
      </c>
      <c r="L279" s="17">
        <f t="shared" si="172"/>
        <v>1.4194055659546896</v>
      </c>
      <c r="M279" s="17">
        <f t="shared" si="172"/>
        <v>1.4273299600841833</v>
      </c>
      <c r="N279" s="17">
        <f t="shared" si="172"/>
        <v>1.4374795700743699</v>
      </c>
      <c r="O279" s="17">
        <f t="shared" si="172"/>
        <v>1.4374795700743699</v>
      </c>
      <c r="P279" s="17">
        <f t="shared" si="172"/>
        <v>1.4455048694951895</v>
      </c>
      <c r="Q279" s="17">
        <f t="shared" si="172"/>
        <v>1.4659716392707711</v>
      </c>
    </row>
    <row r="280" spans="1:17">
      <c r="A280" s="9">
        <v>6</v>
      </c>
      <c r="B280" s="15" t="s">
        <v>180</v>
      </c>
      <c r="C280" s="17">
        <f t="shared" ref="C280:H280" si="177">(C292-C293)/C292*100</f>
        <v>5.4370507767215432</v>
      </c>
      <c r="D280" s="17">
        <f t="shared" si="177"/>
        <v>-0.6082395845414339</v>
      </c>
      <c r="E280" s="17">
        <f t="shared" si="177"/>
        <v>6.1981900834588339</v>
      </c>
      <c r="F280" s="17">
        <f t="shared" si="177"/>
        <v>-1.8417116115662757</v>
      </c>
      <c r="G280" s="17">
        <f t="shared" si="177"/>
        <v>2.0087212823515164</v>
      </c>
      <c r="H280" s="17">
        <f t="shared" si="177"/>
        <v>-2.7222496743183147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78">(ATAN((C280+2.4)/10)+3.1415/2)/3.1415*1.75</f>
        <v>1.2452912752912215</v>
      </c>
      <c r="M280" s="17">
        <f t="shared" si="178"/>
        <v>0.97376357361289845</v>
      </c>
      <c r="N280" s="17">
        <f t="shared" si="178"/>
        <v>1.2706047025680653</v>
      </c>
      <c r="O280" s="17">
        <f t="shared" si="178"/>
        <v>0.90606769096937601</v>
      </c>
      <c r="P280" s="17">
        <f t="shared" si="178"/>
        <v>1.1063115685526435</v>
      </c>
      <c r="Q280" s="17">
        <f t="shared" si="178"/>
        <v>0.85705501050126409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-9.5124851367419723</v>
      </c>
      <c r="F281" s="17">
        <f>(F295-F294)/F301*1000</f>
        <v>-10.701545778834721</v>
      </c>
      <c r="G281" s="17">
        <f>(G295-G294)/G301*1000</f>
        <v>-14.652014652014651</v>
      </c>
      <c r="H281" s="17">
        <f>(H295-H294)/H301*1000</f>
        <v>-10.037641154328732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79">(ATAN(E281/10)+3.1415/2)/3.1415*1.75</f>
        <v>0.45140218333823506</v>
      </c>
      <c r="O281" s="17">
        <f t="shared" si="179"/>
        <v>0.41861639469797463</v>
      </c>
      <c r="P281" s="17">
        <f t="shared" si="179"/>
        <v>0.33358785953657705</v>
      </c>
      <c r="Q281" s="17">
        <f t="shared" si="179"/>
        <v>0.4364406506510643</v>
      </c>
    </row>
    <row r="282" spans="1:17">
      <c r="A282" s="9">
        <v>8</v>
      </c>
      <c r="B282" s="15" t="s">
        <v>182</v>
      </c>
      <c r="C282" s="17">
        <f t="shared" ref="C282:H282" si="180">(C296-C297)/C301*1000</f>
        <v>-13.468013468013467</v>
      </c>
      <c r="D282" s="17">
        <f t="shared" si="180"/>
        <v>-16.11047180667434</v>
      </c>
      <c r="E282" s="17">
        <f t="shared" si="180"/>
        <v>9.5124851367419723</v>
      </c>
      <c r="F282" s="17">
        <f t="shared" si="180"/>
        <v>-15.457788347205707</v>
      </c>
      <c r="G282" s="17">
        <f t="shared" si="180"/>
        <v>-12.210012210012209</v>
      </c>
      <c r="H282" s="17">
        <f t="shared" si="180"/>
        <v>1.2547051442910915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0.35575858171342373</v>
      </c>
      <c r="M282" s="17">
        <f>(ATAN(D282/10)+3.1415/2)/3.1415*1.75</f>
        <v>0.30942673256726427</v>
      </c>
      <c r="N282" s="17">
        <f t="shared" si="179"/>
        <v>1.2985978166617649</v>
      </c>
      <c r="O282" s="17">
        <f t="shared" si="179"/>
        <v>0.31984240717552931</v>
      </c>
      <c r="P282" s="17">
        <f t="shared" si="179"/>
        <v>0.38223870813720684</v>
      </c>
      <c r="Q282" s="17">
        <f t="shared" si="179"/>
        <v>0.94453109215573505</v>
      </c>
    </row>
    <row r="283" spans="1:17">
      <c r="A283" s="9">
        <v>9</v>
      </c>
      <c r="B283" s="15" t="s">
        <v>183</v>
      </c>
      <c r="C283" s="17">
        <f t="shared" ref="C283:H283" si="181">C298/C301*1000</f>
        <v>2.244668911335578</v>
      </c>
      <c r="D283" s="17">
        <f t="shared" si="181"/>
        <v>2.3014959723820483</v>
      </c>
      <c r="E283" s="17">
        <f t="shared" si="181"/>
        <v>2.3781212841854931</v>
      </c>
      <c r="F283" s="17">
        <f t="shared" si="181"/>
        <v>2.3781212841854931</v>
      </c>
      <c r="G283" s="17">
        <f t="shared" si="181"/>
        <v>2.4420024420024422</v>
      </c>
      <c r="H283" s="17">
        <f t="shared" si="181"/>
        <v>2.509410288582183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82">IF(C283/$I283&gt;1,2^((1-$I283/C283)/LN(10/3)),2^(-LOG($I283/C283,10/3)))</f>
        <v>1.2104521846827456</v>
      </c>
      <c r="M283" s="17">
        <f t="shared" si="182"/>
        <v>1.2220054501308566</v>
      </c>
      <c r="N283" s="17">
        <f t="shared" si="182"/>
        <v>1.2368692273521187</v>
      </c>
      <c r="O283" s="17">
        <f t="shared" si="182"/>
        <v>1.2368692273521187</v>
      </c>
      <c r="P283" s="17">
        <f t="shared" si="182"/>
        <v>1.2486746325461657</v>
      </c>
      <c r="Q283" s="17">
        <f t="shared" si="182"/>
        <v>1.2605927154499608</v>
      </c>
    </row>
    <row r="284" spans="1:17">
      <c r="A284" s="9">
        <v>10</v>
      </c>
      <c r="B284" s="15" t="s">
        <v>184</v>
      </c>
      <c r="C284" s="17">
        <f t="shared" ref="C284" si="183">C299/C301*100</f>
        <v>0.11223344556677892</v>
      </c>
      <c r="D284" s="17">
        <f>D299/D301*100+0.000001</f>
        <v>9.9999999999999995E-7</v>
      </c>
      <c r="E284" s="17">
        <f t="shared" ref="E284:H284" si="184">E299/E301*100+0.000001</f>
        <v>9.9999999999999995E-7</v>
      </c>
      <c r="F284" s="17">
        <f t="shared" si="184"/>
        <v>9.9999999999999995E-7</v>
      </c>
      <c r="G284" s="17">
        <f t="shared" si="184"/>
        <v>9.9999999999999995E-7</v>
      </c>
      <c r="H284" s="17">
        <f t="shared" si="184"/>
        <v>9.9999999999999995E-7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82"/>
        <v>1.376074496938581</v>
      </c>
      <c r="M284" s="17">
        <f t="shared" si="182"/>
        <v>1.9711731094690325E-3</v>
      </c>
      <c r="N284" s="17">
        <f t="shared" si="182"/>
        <v>1.9711731094690325E-3</v>
      </c>
      <c r="O284" s="17">
        <f t="shared" si="182"/>
        <v>1.9711731094690325E-3</v>
      </c>
      <c r="P284" s="17">
        <f t="shared" si="182"/>
        <v>1.9711731094690325E-3</v>
      </c>
      <c r="Q284" s="17">
        <f t="shared" si="182"/>
        <v>1.9711731094690325E-3</v>
      </c>
    </row>
    <row r="285" spans="1:17">
      <c r="A285" s="9">
        <v>11</v>
      </c>
      <c r="B285" s="15" t="s">
        <v>185</v>
      </c>
      <c r="C285" s="17">
        <f t="shared" ref="C285:H285" si="185">C300/C301*1000</f>
        <v>3.3670033670033668</v>
      </c>
      <c r="D285" s="17">
        <f t="shared" si="185"/>
        <v>3.4522439585730722</v>
      </c>
      <c r="E285" s="17">
        <f t="shared" si="185"/>
        <v>3.5671819262782405</v>
      </c>
      <c r="F285" s="17">
        <f t="shared" si="185"/>
        <v>3.5671819262782405</v>
      </c>
      <c r="G285" s="17">
        <f t="shared" si="185"/>
        <v>3.6630036630036629</v>
      </c>
      <c r="H285" s="17">
        <f t="shared" si="185"/>
        <v>3.7641154328732749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82"/>
        <v>0.796405448762322</v>
      </c>
      <c r="M285" s="17">
        <f t="shared" si="182"/>
        <v>0.80795153854250035</v>
      </c>
      <c r="N285" s="17">
        <f t="shared" si="182"/>
        <v>0.82333045360820944</v>
      </c>
      <c r="O285" s="17">
        <f t="shared" si="182"/>
        <v>0.82333045360820944</v>
      </c>
      <c r="P285" s="17">
        <f t="shared" si="182"/>
        <v>0.83599154218532234</v>
      </c>
      <c r="Q285" s="17">
        <f t="shared" si="182"/>
        <v>0.84920015953166206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2</v>
      </c>
      <c r="D287" s="17">
        <v>2</v>
      </c>
      <c r="E287" s="17">
        <v>2</v>
      </c>
      <c r="F287" s="17">
        <v>2</v>
      </c>
      <c r="G287" s="17">
        <v>2</v>
      </c>
      <c r="H287" s="17">
        <v>2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1</v>
      </c>
      <c r="D288" s="17">
        <v>1</v>
      </c>
      <c r="E288" s="17">
        <v>1</v>
      </c>
      <c r="F288" s="17">
        <v>1</v>
      </c>
      <c r="G288" s="17">
        <v>1</v>
      </c>
      <c r="H288" s="17">
        <v>1</v>
      </c>
      <c r="K288" s="15" t="s">
        <v>187</v>
      </c>
      <c r="L288" s="17">
        <f t="shared" ref="L288:L293" si="186">L275</f>
        <v>0.63060230554600638</v>
      </c>
      <c r="M288" s="17">
        <f t="shared" ref="M288:M293" si="187">N275</f>
        <v>0.65192181077922728</v>
      </c>
      <c r="N288" s="17">
        <f t="shared" ref="N288:N298" si="188">P275</f>
        <v>0.66194699538821977</v>
      </c>
      <c r="O288" s="17">
        <f>Q275</f>
        <v>0.67240571910064684</v>
      </c>
    </row>
    <row r="289" spans="1:17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K289" s="15" t="s">
        <v>190</v>
      </c>
      <c r="L289" s="17">
        <f t="shared" si="186"/>
        <v>0.48110545720819664</v>
      </c>
      <c r="M289" s="17">
        <f t="shared" si="187"/>
        <v>0.49737074869615011</v>
      </c>
      <c r="N289" s="17">
        <f t="shared" si="188"/>
        <v>0.5050192634295837</v>
      </c>
      <c r="O289" s="17">
        <f t="shared" ref="O289:O298" si="189">Q276</f>
        <v>0.51299853817886443</v>
      </c>
    </row>
    <row r="290" spans="1:17">
      <c r="A290" s="9">
        <v>4</v>
      </c>
      <c r="B290" s="10" t="s">
        <v>191</v>
      </c>
      <c r="C290" s="17">
        <v>38.4</v>
      </c>
      <c r="D290" s="17">
        <v>38.700000000000003</v>
      </c>
      <c r="E290" s="17">
        <v>39.1</v>
      </c>
      <c r="F290" s="17">
        <v>39.1</v>
      </c>
      <c r="G290" s="17">
        <v>39.700000000000003</v>
      </c>
      <c r="H290" s="17">
        <v>40</v>
      </c>
      <c r="K290" s="15" t="s">
        <v>192</v>
      </c>
      <c r="L290" s="17">
        <f t="shared" si="186"/>
        <v>8.8737830999390996E-4</v>
      </c>
      <c r="M290" s="17">
        <f t="shared" si="187"/>
        <v>8.8737830999390996E-4</v>
      </c>
      <c r="N290" s="17">
        <f t="shared" si="188"/>
        <v>8.8737830999390996E-4</v>
      </c>
      <c r="O290" s="17">
        <f t="shared" si="189"/>
        <v>8.8737830999390996E-4</v>
      </c>
    </row>
    <row r="291" spans="1:17">
      <c r="A291" s="9">
        <v>5</v>
      </c>
      <c r="B291" s="10" t="s">
        <v>193</v>
      </c>
      <c r="C291" s="17">
        <v>18.2</v>
      </c>
      <c r="D291" s="17">
        <v>18.2</v>
      </c>
      <c r="E291" s="17">
        <v>18.2</v>
      </c>
      <c r="F291" s="17">
        <v>18.2</v>
      </c>
      <c r="G291" s="17">
        <v>18.2</v>
      </c>
      <c r="H291" s="17">
        <v>19</v>
      </c>
      <c r="K291" s="15" t="s">
        <v>194</v>
      </c>
      <c r="L291" s="17">
        <f t="shared" si="186"/>
        <v>1.1912031965836656</v>
      </c>
      <c r="M291" s="17">
        <f t="shared" si="187"/>
        <v>1.2265738610178878</v>
      </c>
      <c r="N291" s="17">
        <f t="shared" si="188"/>
        <v>1.2453422578096831</v>
      </c>
      <c r="O291" s="17">
        <f t="shared" si="189"/>
        <v>1.2605927154499608</v>
      </c>
    </row>
    <row r="292" spans="1:17">
      <c r="A292" s="9">
        <v>6</v>
      </c>
      <c r="B292" s="10" t="s">
        <v>195</v>
      </c>
      <c r="C292" s="17">
        <v>6038.2</v>
      </c>
      <c r="D292" s="17">
        <v>7760.1</v>
      </c>
      <c r="E292" s="17">
        <v>7105.3</v>
      </c>
      <c r="F292" s="17">
        <v>7286.7</v>
      </c>
      <c r="G292" s="17">
        <v>9906.7999999999993</v>
      </c>
      <c r="H292" s="17">
        <v>11130.5</v>
      </c>
      <c r="K292" s="15" t="s">
        <v>196</v>
      </c>
      <c r="L292" s="17">
        <f t="shared" si="186"/>
        <v>1.4194055659546896</v>
      </c>
      <c r="M292" s="17">
        <f t="shared" si="187"/>
        <v>1.4374795700743699</v>
      </c>
      <c r="N292" s="17">
        <f t="shared" si="188"/>
        <v>1.4455048694951895</v>
      </c>
      <c r="O292" s="17">
        <f t="shared" si="189"/>
        <v>1.4659716392707711</v>
      </c>
    </row>
    <row r="293" spans="1:17">
      <c r="A293" s="9">
        <v>7</v>
      </c>
      <c r="B293" s="10" t="s">
        <v>197</v>
      </c>
      <c r="C293" s="17">
        <v>5709.9</v>
      </c>
      <c r="D293" s="17">
        <v>7807.3</v>
      </c>
      <c r="E293" s="17">
        <v>6664.9</v>
      </c>
      <c r="F293" s="17">
        <v>7420.9</v>
      </c>
      <c r="G293" s="17">
        <v>9707.7999999999993</v>
      </c>
      <c r="H293" s="17">
        <v>11433.5</v>
      </c>
      <c r="K293" s="15" t="s">
        <v>198</v>
      </c>
      <c r="L293" s="17">
        <f t="shared" si="186"/>
        <v>1.2452912752912215</v>
      </c>
      <c r="M293" s="17">
        <f t="shared" si="187"/>
        <v>1.2706047025680653</v>
      </c>
      <c r="N293" s="17">
        <f t="shared" si="188"/>
        <v>1.1063115685526435</v>
      </c>
      <c r="O293" s="17">
        <f t="shared" si="189"/>
        <v>0.85705501050126409</v>
      </c>
    </row>
    <row r="294" spans="1:17">
      <c r="A294" s="9">
        <v>8</v>
      </c>
      <c r="B294" s="10" t="s">
        <v>199</v>
      </c>
      <c r="C294" s="17"/>
      <c r="D294" s="17"/>
      <c r="E294" s="17">
        <v>9</v>
      </c>
      <c r="F294" s="17">
        <v>11</v>
      </c>
      <c r="G294" s="17">
        <v>15</v>
      </c>
      <c r="H294" s="17">
        <v>11</v>
      </c>
      <c r="K294" s="15" t="s">
        <v>200</v>
      </c>
      <c r="L294" s="17">
        <f>N281</f>
        <v>0.45140218333823506</v>
      </c>
      <c r="M294" s="17">
        <f>O281</f>
        <v>0.41861639469797463</v>
      </c>
      <c r="N294" s="17">
        <f t="shared" si="188"/>
        <v>0.33358785953657705</v>
      </c>
      <c r="O294" s="17">
        <f t="shared" si="189"/>
        <v>0.4364406506510643</v>
      </c>
    </row>
    <row r="295" spans="1:17">
      <c r="A295" s="9">
        <v>9</v>
      </c>
      <c r="B295" s="10" t="s">
        <v>201</v>
      </c>
      <c r="C295" s="17"/>
      <c r="D295" s="17"/>
      <c r="E295" s="17">
        <v>1</v>
      </c>
      <c r="F295" s="17">
        <v>2</v>
      </c>
      <c r="G295" s="17">
        <v>3</v>
      </c>
      <c r="H295" s="17">
        <v>3</v>
      </c>
      <c r="K295" s="15" t="s">
        <v>202</v>
      </c>
      <c r="L295" s="17">
        <f>L282</f>
        <v>0.35575858171342373</v>
      </c>
      <c r="M295" s="17">
        <f>N282</f>
        <v>1.2985978166617649</v>
      </c>
      <c r="N295" s="17">
        <f t="shared" si="188"/>
        <v>0.38223870813720684</v>
      </c>
      <c r="O295" s="17">
        <f t="shared" si="189"/>
        <v>0.94453109215573505</v>
      </c>
    </row>
    <row r="296" spans="1:17">
      <c r="A296" s="9">
        <v>10</v>
      </c>
      <c r="B296" s="10" t="s">
        <v>203</v>
      </c>
      <c r="C296" s="17">
        <v>12</v>
      </c>
      <c r="D296" s="17">
        <v>16</v>
      </c>
      <c r="E296" s="17">
        <v>28</v>
      </c>
      <c r="F296" s="17">
        <v>16</v>
      </c>
      <c r="G296" s="17">
        <v>28</v>
      </c>
      <c r="H296" s="17">
        <v>30</v>
      </c>
      <c r="K296" s="15" t="s">
        <v>204</v>
      </c>
      <c r="L296" s="17">
        <f>L283</f>
        <v>1.2104521846827456</v>
      </c>
      <c r="M296" s="17">
        <f>N283</f>
        <v>1.2368692273521187</v>
      </c>
      <c r="N296" s="17">
        <f t="shared" si="188"/>
        <v>1.2486746325461657</v>
      </c>
      <c r="O296" s="17">
        <f t="shared" si="189"/>
        <v>1.2605927154499608</v>
      </c>
    </row>
    <row r="297" spans="1:17">
      <c r="A297" s="9">
        <v>11</v>
      </c>
      <c r="B297" s="10" t="s">
        <v>205</v>
      </c>
      <c r="C297" s="17">
        <v>24</v>
      </c>
      <c r="D297" s="17">
        <v>30</v>
      </c>
      <c r="E297" s="17">
        <v>20</v>
      </c>
      <c r="F297" s="17">
        <v>29</v>
      </c>
      <c r="G297" s="17">
        <v>38</v>
      </c>
      <c r="H297" s="17">
        <v>29</v>
      </c>
      <c r="K297" s="15" t="s">
        <v>206</v>
      </c>
      <c r="L297" s="17">
        <f>L284</f>
        <v>1.376074496938581</v>
      </c>
      <c r="M297" s="17">
        <f>N284</f>
        <v>1.9711731094690325E-3</v>
      </c>
      <c r="N297" s="17">
        <f t="shared" si="188"/>
        <v>1.9711731094690325E-3</v>
      </c>
      <c r="O297" s="17">
        <f t="shared" si="189"/>
        <v>1.9711731094690325E-3</v>
      </c>
    </row>
    <row r="298" spans="1:17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>L285</f>
        <v>0.796405448762322</v>
      </c>
      <c r="M298" s="17">
        <f>N285</f>
        <v>0.82333045360820944</v>
      </c>
      <c r="N298" s="17">
        <f t="shared" si="188"/>
        <v>0.83599154218532234</v>
      </c>
      <c r="O298" s="17">
        <f t="shared" si="189"/>
        <v>0.84920015953166206</v>
      </c>
    </row>
    <row r="299" spans="1:17">
      <c r="A299" s="9">
        <v>13</v>
      </c>
      <c r="B299" s="10" t="s">
        <v>209</v>
      </c>
      <c r="C299" s="17">
        <v>1</v>
      </c>
      <c r="D299" s="17"/>
      <c r="E299" s="17"/>
      <c r="F299" s="17"/>
      <c r="G299" s="17"/>
      <c r="H299" s="17"/>
    </row>
    <row r="300" spans="1:17">
      <c r="A300" s="9">
        <v>14</v>
      </c>
      <c r="B300" s="10" t="s">
        <v>211</v>
      </c>
      <c r="C300" s="17">
        <v>3</v>
      </c>
      <c r="D300" s="17">
        <v>3</v>
      </c>
      <c r="E300" s="17">
        <v>3</v>
      </c>
      <c r="F300" s="17">
        <v>3</v>
      </c>
      <c r="G300" s="21">
        <v>3</v>
      </c>
      <c r="H300" s="21">
        <v>3</v>
      </c>
    </row>
    <row r="301" spans="1:17">
      <c r="A301" s="9">
        <v>15</v>
      </c>
      <c r="B301" s="10" t="s">
        <v>213</v>
      </c>
      <c r="C301" s="17">
        <v>891</v>
      </c>
      <c r="D301" s="17">
        <v>869</v>
      </c>
      <c r="E301" s="17">
        <v>841</v>
      </c>
      <c r="F301" s="17">
        <v>841</v>
      </c>
      <c r="G301" s="17">
        <v>819</v>
      </c>
      <c r="H301" s="17">
        <v>797</v>
      </c>
    </row>
    <row r="303" spans="1:17" ht="16">
      <c r="A303" s="20" t="s">
        <v>462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H305" si="190">C317/C331*1000</f>
        <v>6.3424947145877377</v>
      </c>
      <c r="D305" s="17">
        <f t="shared" si="190"/>
        <v>3.218884120171674</v>
      </c>
      <c r="E305" s="17">
        <f t="shared" si="190"/>
        <v>3.303964757709251</v>
      </c>
      <c r="F305" s="17">
        <f t="shared" si="190"/>
        <v>3.3185840707964602</v>
      </c>
      <c r="G305" s="17">
        <f t="shared" si="190"/>
        <v>3.3745781777277841</v>
      </c>
      <c r="H305" s="17">
        <f t="shared" si="190"/>
        <v>3.3821871476888385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191">IF(C305/$I305&gt;1,2^((1-$I305/C305)/LN(10/3)),2^(-LOG($I305/C305,10/3)))</f>
        <v>1.1295959728750442</v>
      </c>
      <c r="M305" s="17">
        <f t="shared" si="191"/>
        <v>0.77604293764474497</v>
      </c>
      <c r="N305" s="17">
        <f t="shared" si="191"/>
        <v>0.78778672328888255</v>
      </c>
      <c r="O305" s="17">
        <f t="shared" si="191"/>
        <v>0.78979166615855456</v>
      </c>
      <c r="P305" s="17">
        <f t="shared" si="191"/>
        <v>0.79743646176406624</v>
      </c>
      <c r="Q305" s="17">
        <f t="shared" si="191"/>
        <v>0.79847113611501208</v>
      </c>
    </row>
    <row r="306" spans="1:17">
      <c r="A306" s="9">
        <v>2</v>
      </c>
      <c r="B306" s="15" t="s">
        <v>176</v>
      </c>
      <c r="C306" s="17">
        <f t="shared" ref="C306:H306" si="192">C318/C331*1000</f>
        <v>2.1141649048625792</v>
      </c>
      <c r="D306" s="17">
        <f t="shared" si="192"/>
        <v>2.1459227467811157</v>
      </c>
      <c r="E306" s="17">
        <f t="shared" si="192"/>
        <v>2.2026431718061676</v>
      </c>
      <c r="F306" s="17">
        <f t="shared" si="192"/>
        <v>2.2123893805309733</v>
      </c>
      <c r="G306" s="17">
        <f t="shared" si="192"/>
        <v>2.2497187851518561</v>
      </c>
      <c r="H306" s="17">
        <f t="shared" si="192"/>
        <v>2.254791431792559</v>
      </c>
      <c r="I306" s="18">
        <f>Показатели!$E$3</f>
        <v>4</v>
      </c>
      <c r="J306" s="9">
        <v>2</v>
      </c>
      <c r="K306" s="15" t="s">
        <v>176</v>
      </c>
      <c r="L306" s="17">
        <f t="shared" si="191"/>
        <v>0.69274260054818892</v>
      </c>
      <c r="M306" s="17">
        <f t="shared" si="191"/>
        <v>0.69871455447705511</v>
      </c>
      <c r="N306" s="17">
        <f t="shared" si="191"/>
        <v>0.70928813688619508</v>
      </c>
      <c r="O306" s="17">
        <f t="shared" si="191"/>
        <v>0.71109329829670465</v>
      </c>
      <c r="P306" s="17">
        <f t="shared" si="191"/>
        <v>0.71797633233575486</v>
      </c>
      <c r="Q306" s="17">
        <f t="shared" si="191"/>
        <v>0.71890790711477937</v>
      </c>
    </row>
    <row r="307" spans="1:17">
      <c r="A307" s="9">
        <v>3</v>
      </c>
      <c r="B307" s="15" t="s">
        <v>177</v>
      </c>
      <c r="C307" s="17">
        <f t="shared" ref="C307:H307" si="193">C319/C331*1000+0.00001</f>
        <v>1.0000000000000001E-5</v>
      </c>
      <c r="D307" s="17">
        <f t="shared" si="193"/>
        <v>1.0000000000000001E-5</v>
      </c>
      <c r="E307" s="17">
        <f t="shared" si="193"/>
        <v>1.0000000000000001E-5</v>
      </c>
      <c r="F307" s="17">
        <f t="shared" si="193"/>
        <v>1.0000000000000001E-5</v>
      </c>
      <c r="G307" s="17">
        <f t="shared" si="193"/>
        <v>1.0000000000000001E-5</v>
      </c>
      <c r="H307" s="17">
        <f t="shared" si="193"/>
        <v>1.0000000000000001E-5</v>
      </c>
      <c r="I307" s="18">
        <f>Показатели!$E$4</f>
        <v>2</v>
      </c>
      <c r="J307" s="9">
        <v>3</v>
      </c>
      <c r="K307" s="15" t="s">
        <v>177</v>
      </c>
      <c r="L307" s="17">
        <f t="shared" si="191"/>
        <v>8.8737830999390996E-4</v>
      </c>
      <c r="M307" s="17">
        <f t="shared" si="191"/>
        <v>8.8737830999390996E-4</v>
      </c>
      <c r="N307" s="17">
        <f t="shared" si="191"/>
        <v>8.8737830999390996E-4</v>
      </c>
      <c r="O307" s="17">
        <f t="shared" si="191"/>
        <v>8.8737830999390996E-4</v>
      </c>
      <c r="P307" s="17">
        <f t="shared" si="191"/>
        <v>8.8737830999390996E-4</v>
      </c>
      <c r="Q307" s="17">
        <f t="shared" si="191"/>
        <v>8.8737830999390996E-4</v>
      </c>
    </row>
    <row r="308" spans="1:17">
      <c r="A308" s="9">
        <v>4</v>
      </c>
      <c r="B308" s="15" t="s">
        <v>178</v>
      </c>
      <c r="C308" s="17">
        <f t="shared" ref="C308:H308" si="194">C320/C331*1000</f>
        <v>34.249471458773776</v>
      </c>
      <c r="D308" s="17">
        <f t="shared" si="194"/>
        <v>34.763948497854074</v>
      </c>
      <c r="E308" s="17">
        <f t="shared" si="194"/>
        <v>35.903083700440526</v>
      </c>
      <c r="F308" s="17">
        <f t="shared" si="194"/>
        <v>36.17256637168142</v>
      </c>
      <c r="G308" s="17">
        <f t="shared" si="194"/>
        <v>37.00787401574803</v>
      </c>
      <c r="H308" s="17">
        <f t="shared" si="194"/>
        <v>37.655016910935736</v>
      </c>
      <c r="I308" s="18">
        <f>Показатели!$E$5</f>
        <v>30</v>
      </c>
      <c r="J308" s="9">
        <v>4</v>
      </c>
      <c r="K308" s="15" t="s">
        <v>178</v>
      </c>
      <c r="L308" s="17">
        <f t="shared" si="191"/>
        <v>1.0740445861664085</v>
      </c>
      <c r="M308" s="17">
        <f t="shared" si="191"/>
        <v>1.0820901586317349</v>
      </c>
      <c r="N308" s="17">
        <f t="shared" si="191"/>
        <v>1.0992825125123773</v>
      </c>
      <c r="O308" s="17">
        <f t="shared" si="191"/>
        <v>1.1032292440254452</v>
      </c>
      <c r="P308" s="17">
        <f t="shared" si="191"/>
        <v>1.1151831855221783</v>
      </c>
      <c r="Q308" s="17">
        <f t="shared" si="191"/>
        <v>1.1241637223000711</v>
      </c>
    </row>
    <row r="309" spans="1:17">
      <c r="A309" s="9">
        <v>5</v>
      </c>
      <c r="B309" s="15" t="s">
        <v>179</v>
      </c>
      <c r="C309" s="17">
        <f t="shared" ref="C309:H309" si="195">C321/C331*1000</f>
        <v>23.572938689217761</v>
      </c>
      <c r="D309" s="17">
        <f t="shared" si="195"/>
        <v>26.180257510729614</v>
      </c>
      <c r="E309" s="17">
        <f t="shared" si="195"/>
        <v>27.533039647577091</v>
      </c>
      <c r="F309" s="17">
        <f t="shared" si="195"/>
        <v>27.654867256637168</v>
      </c>
      <c r="G309" s="17">
        <f t="shared" si="195"/>
        <v>17.435320584926885</v>
      </c>
      <c r="H309" s="17">
        <f t="shared" si="195"/>
        <v>17.474633596392334</v>
      </c>
      <c r="I309" s="18">
        <f>Показатели!$E$6</f>
        <v>8</v>
      </c>
      <c r="J309" s="9">
        <v>5</v>
      </c>
      <c r="K309" s="15" t="s">
        <v>179</v>
      </c>
      <c r="L309" s="17">
        <f t="shared" si="191"/>
        <v>1.4627736891598546</v>
      </c>
      <c r="M309" s="17">
        <f t="shared" si="191"/>
        <v>1.491515530084732</v>
      </c>
      <c r="N309" s="17">
        <f t="shared" si="191"/>
        <v>1.5044635881744373</v>
      </c>
      <c r="O309" s="17">
        <f t="shared" si="191"/>
        <v>1.5055726620210448</v>
      </c>
      <c r="P309" s="17">
        <f t="shared" si="191"/>
        <v>1.3655476556622854</v>
      </c>
      <c r="Q309" s="17">
        <f t="shared" si="191"/>
        <v>1.3663594256370777</v>
      </c>
    </row>
    <row r="310" spans="1:17">
      <c r="A310" s="9">
        <v>6</v>
      </c>
      <c r="B310" s="15" t="s">
        <v>180</v>
      </c>
      <c r="C310" s="17">
        <f t="shared" ref="C310:H310" si="196">(C322-C323)/C322*100</f>
        <v>3.6948560778085504</v>
      </c>
      <c r="D310" s="17">
        <f t="shared" si="196"/>
        <v>3.0119444574899363</v>
      </c>
      <c r="E310" s="17">
        <f t="shared" si="196"/>
        <v>-1.4300702122508331</v>
      </c>
      <c r="F310" s="17">
        <f t="shared" si="196"/>
        <v>6.9110616068055393</v>
      </c>
      <c r="G310" s="17">
        <f t="shared" si="196"/>
        <v>-0.46816189739623243</v>
      </c>
      <c r="H310" s="17">
        <f t="shared" si="196"/>
        <v>-6.8768894770250428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197">(ATAN((C310+2.4)/10)+3.1415/2)/3.1415*1.75</f>
        <v>1.1799144705588247</v>
      </c>
      <c r="M310" s="17">
        <f t="shared" si="197"/>
        <v>1.1513332063337158</v>
      </c>
      <c r="N310" s="17">
        <f t="shared" si="197"/>
        <v>0.92886230154794691</v>
      </c>
      <c r="O310" s="17">
        <f t="shared" si="197"/>
        <v>1.2926477888587533</v>
      </c>
      <c r="P310" s="17">
        <f t="shared" si="197"/>
        <v>0.98130520148944056</v>
      </c>
      <c r="Q310" s="17">
        <f t="shared" si="197"/>
        <v>0.64051705048927743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-8.8105726872246706</v>
      </c>
      <c r="F311" s="17">
        <f>(F325-F324)/F331*1000</f>
        <v>-5.5309734513274336</v>
      </c>
      <c r="G311" s="17">
        <f>(G325-G324)/G331*1000</f>
        <v>-11.248593925759279</v>
      </c>
      <c r="H311" s="17">
        <f>(H325-H324)/H331*1000</f>
        <v>-12.401352874859075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198">(ATAN(E311/10)+3.1415/2)/3.1415*1.75</f>
        <v>0.47266411825148685</v>
      </c>
      <c r="O311" s="17">
        <f t="shared" si="198"/>
        <v>0.59356384664280704</v>
      </c>
      <c r="P311" s="17">
        <f t="shared" si="198"/>
        <v>0.4047912268021428</v>
      </c>
      <c r="Q311" s="17">
        <f t="shared" si="198"/>
        <v>0.37799936178522575</v>
      </c>
    </row>
    <row r="312" spans="1:17">
      <c r="A312" s="9">
        <v>8</v>
      </c>
      <c r="B312" s="15" t="s">
        <v>182</v>
      </c>
      <c r="C312" s="17">
        <f t="shared" ref="C312:H312" si="199">(C326-C327)/C331*1000</f>
        <v>-2.1141649048625792</v>
      </c>
      <c r="D312" s="17">
        <f t="shared" si="199"/>
        <v>-19.313304721030043</v>
      </c>
      <c r="E312" s="17">
        <f t="shared" si="199"/>
        <v>4.4052863436123353</v>
      </c>
      <c r="F312" s="17">
        <f t="shared" si="199"/>
        <v>-11.061946902654867</v>
      </c>
      <c r="G312" s="17">
        <f t="shared" si="199"/>
        <v>8.9988751406074243</v>
      </c>
      <c r="H312" s="17">
        <f t="shared" si="199"/>
        <v>-25.930101465614431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0.75893766665263773</v>
      </c>
      <c r="M312" s="17">
        <f>(ATAN(D312/10)+3.1415/2)/3.1415*1.75</f>
        <v>0.26611929084031777</v>
      </c>
      <c r="N312" s="17">
        <f t="shared" si="198"/>
        <v>1.1061513411497075</v>
      </c>
      <c r="O312" s="17">
        <f t="shared" si="198"/>
        <v>0.40942386646112189</v>
      </c>
      <c r="P312" s="17">
        <f t="shared" si="198"/>
        <v>1.2831864284321393</v>
      </c>
      <c r="Q312" s="17">
        <f t="shared" si="198"/>
        <v>0.20501453358231586</v>
      </c>
    </row>
    <row r="313" spans="1:17">
      <c r="A313" s="9">
        <v>9</v>
      </c>
      <c r="B313" s="15" t="s">
        <v>183</v>
      </c>
      <c r="C313" s="17">
        <f t="shared" ref="C313:H313" si="200">C328/C331*1000</f>
        <v>1.0570824524312896</v>
      </c>
      <c r="D313" s="17">
        <f t="shared" si="200"/>
        <v>1.0729613733905579</v>
      </c>
      <c r="E313" s="17">
        <f t="shared" si="200"/>
        <v>1.1013215859030838</v>
      </c>
      <c r="F313" s="17">
        <f t="shared" si="200"/>
        <v>1.1061946902654867</v>
      </c>
      <c r="G313" s="17">
        <f t="shared" si="200"/>
        <v>1.124859392575928</v>
      </c>
      <c r="H313" s="17">
        <f t="shared" si="200"/>
        <v>1.1273957158962795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201">IF(C313/$I313&gt;1,2^((1-$I313/C313)/LN(10/3)),2^(-LOG($I313/C313,10/3)))</f>
        <v>0.81752530732981998</v>
      </c>
      <c r="M313" s="17">
        <f t="shared" si="201"/>
        <v>0.82457298054522832</v>
      </c>
      <c r="N313" s="17">
        <f t="shared" si="201"/>
        <v>0.83705116681783365</v>
      </c>
      <c r="O313" s="17">
        <f t="shared" si="201"/>
        <v>0.83918148930087266</v>
      </c>
      <c r="P313" s="17">
        <f t="shared" si="201"/>
        <v>0.8473043541480515</v>
      </c>
      <c r="Q313" s="17">
        <f t="shared" si="201"/>
        <v>0.84840373212324771</v>
      </c>
    </row>
    <row r="314" spans="1:17">
      <c r="A314" s="9">
        <v>10</v>
      </c>
      <c r="B314" s="15" t="s">
        <v>184</v>
      </c>
      <c r="C314" s="17">
        <f t="shared" ref="C314:H314" si="202">C329/C331*100</f>
        <v>0.10570824524312897</v>
      </c>
      <c r="D314" s="17">
        <f t="shared" si="202"/>
        <v>0.1072961373390558</v>
      </c>
      <c r="E314" s="17">
        <f t="shared" si="202"/>
        <v>0.11013215859030838</v>
      </c>
      <c r="F314" s="17">
        <f t="shared" si="202"/>
        <v>0.11061946902654868</v>
      </c>
      <c r="G314" s="17">
        <f t="shared" si="202"/>
        <v>0.11248593925759282</v>
      </c>
      <c r="H314" s="17">
        <f t="shared" si="202"/>
        <v>0.11273957158962795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201"/>
        <v>1.354459755762994</v>
      </c>
      <c r="M314" s="17">
        <f t="shared" si="201"/>
        <v>1.3599292646267962</v>
      </c>
      <c r="N314" s="17">
        <f t="shared" si="201"/>
        <v>1.3693570002779965</v>
      </c>
      <c r="O314" s="17">
        <f t="shared" si="201"/>
        <v>1.3709346316014532</v>
      </c>
      <c r="P314" s="17">
        <f t="shared" si="201"/>
        <v>1.3768669540212566</v>
      </c>
      <c r="Q314" s="17">
        <f t="shared" si="201"/>
        <v>1.3776598674660179</v>
      </c>
    </row>
    <row r="315" spans="1:17">
      <c r="A315" s="9">
        <v>11</v>
      </c>
      <c r="B315" s="15" t="s">
        <v>185</v>
      </c>
      <c r="C315" s="17">
        <f t="shared" ref="C315:H315" si="203">C330/C331*1000</f>
        <v>3.1712473572938689</v>
      </c>
      <c r="D315" s="17">
        <f t="shared" si="203"/>
        <v>3.218884120171674</v>
      </c>
      <c r="E315" s="17">
        <f t="shared" si="203"/>
        <v>4.4052863436123353</v>
      </c>
      <c r="F315" s="17">
        <f t="shared" si="203"/>
        <v>3.3185840707964602</v>
      </c>
      <c r="G315" s="17">
        <f t="shared" si="203"/>
        <v>3.3745781777277841</v>
      </c>
      <c r="H315" s="17">
        <f t="shared" si="203"/>
        <v>3.3821871476888385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201"/>
        <v>0.76941005352813296</v>
      </c>
      <c r="M315" s="17">
        <f t="shared" si="201"/>
        <v>0.77604293764474497</v>
      </c>
      <c r="N315" s="17">
        <f t="shared" si="201"/>
        <v>0.92968958825031112</v>
      </c>
      <c r="O315" s="17">
        <f t="shared" si="201"/>
        <v>0.78979166615855456</v>
      </c>
      <c r="P315" s="17">
        <f t="shared" si="201"/>
        <v>0.79743646176406624</v>
      </c>
      <c r="Q315" s="17">
        <f t="shared" si="201"/>
        <v>0.79847113611501208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6</v>
      </c>
      <c r="D317" s="17">
        <v>3</v>
      </c>
      <c r="E317" s="17">
        <v>3</v>
      </c>
      <c r="F317" s="17">
        <v>3</v>
      </c>
      <c r="G317" s="17">
        <v>3</v>
      </c>
      <c r="H317" s="17">
        <v>3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2</v>
      </c>
      <c r="D318" s="17">
        <v>2</v>
      </c>
      <c r="E318" s="17">
        <v>2</v>
      </c>
      <c r="F318" s="17">
        <v>2</v>
      </c>
      <c r="G318" s="17">
        <v>2</v>
      </c>
      <c r="H318" s="17">
        <v>2</v>
      </c>
      <c r="K318" s="15" t="s">
        <v>187</v>
      </c>
      <c r="L318" s="17">
        <f t="shared" ref="L318:L323" si="204">L305</f>
        <v>1.1295959728750442</v>
      </c>
      <c r="M318" s="17">
        <f t="shared" ref="M318:M323" si="205">N305</f>
        <v>0.78778672328888255</v>
      </c>
      <c r="N318" s="17">
        <f t="shared" ref="N318:N328" si="206">P305</f>
        <v>0.79743646176406624</v>
      </c>
      <c r="O318" s="17">
        <f>Q305</f>
        <v>0.79847113611501208</v>
      </c>
    </row>
    <row r="319" spans="1:17">
      <c r="A319" s="9">
        <v>3</v>
      </c>
      <c r="B319" s="10" t="s">
        <v>189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K319" s="15" t="s">
        <v>190</v>
      </c>
      <c r="L319" s="17">
        <f t="shared" si="204"/>
        <v>0.69274260054818892</v>
      </c>
      <c r="M319" s="17">
        <f t="shared" si="205"/>
        <v>0.70928813688619508</v>
      </c>
      <c r="N319" s="17">
        <f t="shared" si="206"/>
        <v>0.71797633233575486</v>
      </c>
      <c r="O319" s="17">
        <f t="shared" ref="O319:O328" si="207">Q306</f>
        <v>0.71890790711477937</v>
      </c>
    </row>
    <row r="320" spans="1:17">
      <c r="A320" s="9">
        <v>4</v>
      </c>
      <c r="B320" s="10" t="s">
        <v>191</v>
      </c>
      <c r="C320" s="17">
        <v>32.4</v>
      </c>
      <c r="D320" s="17">
        <v>32.4</v>
      </c>
      <c r="E320" s="17">
        <v>32.6</v>
      </c>
      <c r="F320" s="17">
        <v>32.700000000000003</v>
      </c>
      <c r="G320" s="17">
        <v>32.9</v>
      </c>
      <c r="H320" s="17">
        <v>33.4</v>
      </c>
      <c r="K320" s="15" t="s">
        <v>192</v>
      </c>
      <c r="L320" s="17">
        <f t="shared" si="204"/>
        <v>8.8737830999390996E-4</v>
      </c>
      <c r="M320" s="17">
        <f t="shared" si="205"/>
        <v>8.8737830999390996E-4</v>
      </c>
      <c r="N320" s="17">
        <f t="shared" si="206"/>
        <v>8.8737830999390996E-4</v>
      </c>
      <c r="O320" s="17">
        <f t="shared" si="207"/>
        <v>8.8737830999390996E-4</v>
      </c>
    </row>
    <row r="321" spans="1:17">
      <c r="A321" s="9">
        <v>5</v>
      </c>
      <c r="B321" s="10" t="s">
        <v>193</v>
      </c>
      <c r="C321" s="17">
        <v>22.3</v>
      </c>
      <c r="D321" s="17">
        <v>24.4</v>
      </c>
      <c r="E321" s="17">
        <v>25</v>
      </c>
      <c r="F321" s="17">
        <v>25</v>
      </c>
      <c r="G321" s="17">
        <v>15.5</v>
      </c>
      <c r="H321" s="17">
        <v>15.5</v>
      </c>
      <c r="K321" s="15" t="s">
        <v>194</v>
      </c>
      <c r="L321" s="17">
        <f t="shared" si="204"/>
        <v>1.0740445861664085</v>
      </c>
      <c r="M321" s="17">
        <f t="shared" si="205"/>
        <v>1.0992825125123773</v>
      </c>
      <c r="N321" s="17">
        <f t="shared" si="206"/>
        <v>1.1151831855221783</v>
      </c>
      <c r="O321" s="17">
        <f t="shared" si="207"/>
        <v>1.1241637223000711</v>
      </c>
    </row>
    <row r="322" spans="1:17">
      <c r="A322" s="9">
        <v>6</v>
      </c>
      <c r="B322" s="10" t="s">
        <v>195</v>
      </c>
      <c r="C322" s="17">
        <v>7618.7</v>
      </c>
      <c r="D322" s="17">
        <v>6387.9</v>
      </c>
      <c r="E322" s="17">
        <v>6195.5</v>
      </c>
      <c r="F322" s="17">
        <v>7676.1</v>
      </c>
      <c r="G322" s="17">
        <v>9697.5</v>
      </c>
      <c r="H322" s="17">
        <v>9294.9</v>
      </c>
      <c r="K322" s="15" t="s">
        <v>196</v>
      </c>
      <c r="L322" s="17">
        <f t="shared" si="204"/>
        <v>1.4627736891598546</v>
      </c>
      <c r="M322" s="17">
        <f t="shared" si="205"/>
        <v>1.5044635881744373</v>
      </c>
      <c r="N322" s="17">
        <f t="shared" si="206"/>
        <v>1.3655476556622854</v>
      </c>
      <c r="O322" s="17">
        <f t="shared" si="207"/>
        <v>1.3663594256370777</v>
      </c>
    </row>
    <row r="323" spans="1:17">
      <c r="A323" s="9">
        <v>7</v>
      </c>
      <c r="B323" s="10" t="s">
        <v>197</v>
      </c>
      <c r="C323" s="17">
        <v>7337.2</v>
      </c>
      <c r="D323" s="17">
        <v>6195.5</v>
      </c>
      <c r="E323" s="17">
        <v>6284.1</v>
      </c>
      <c r="F323" s="17">
        <v>7145.6</v>
      </c>
      <c r="G323" s="17">
        <v>9742.9</v>
      </c>
      <c r="H323" s="17">
        <v>9934.1</v>
      </c>
      <c r="K323" s="15" t="s">
        <v>198</v>
      </c>
      <c r="L323" s="17">
        <f t="shared" si="204"/>
        <v>1.1799144705588247</v>
      </c>
      <c r="M323" s="17">
        <f t="shared" si="205"/>
        <v>0.92886230154794691</v>
      </c>
      <c r="N323" s="17">
        <f t="shared" si="206"/>
        <v>0.98130520148944056</v>
      </c>
      <c r="O323" s="17">
        <f t="shared" si="207"/>
        <v>0.64051705048927743</v>
      </c>
    </row>
    <row r="324" spans="1:17">
      <c r="A324" s="9">
        <v>8</v>
      </c>
      <c r="B324" s="10" t="s">
        <v>199</v>
      </c>
      <c r="C324" s="17"/>
      <c r="D324" s="17"/>
      <c r="E324" s="17">
        <v>14</v>
      </c>
      <c r="F324" s="17">
        <v>10</v>
      </c>
      <c r="G324" s="17">
        <v>14</v>
      </c>
      <c r="H324" s="17">
        <v>14</v>
      </c>
      <c r="K324" s="15" t="s">
        <v>200</v>
      </c>
      <c r="L324" s="17">
        <f>N311</f>
        <v>0.47266411825148685</v>
      </c>
      <c r="M324" s="17">
        <f>O311</f>
        <v>0.59356384664280704</v>
      </c>
      <c r="N324" s="17">
        <f t="shared" si="206"/>
        <v>0.4047912268021428</v>
      </c>
      <c r="O324" s="17">
        <f t="shared" si="207"/>
        <v>0.37799936178522575</v>
      </c>
    </row>
    <row r="325" spans="1:17">
      <c r="A325" s="9">
        <v>9</v>
      </c>
      <c r="B325" s="10" t="s">
        <v>201</v>
      </c>
      <c r="C325" s="17"/>
      <c r="D325" s="17"/>
      <c r="E325" s="17">
        <v>6</v>
      </c>
      <c r="F325" s="17">
        <v>5</v>
      </c>
      <c r="G325" s="17">
        <v>4</v>
      </c>
      <c r="H325" s="17">
        <v>3</v>
      </c>
      <c r="K325" s="15" t="s">
        <v>202</v>
      </c>
      <c r="L325" s="17">
        <f>L312</f>
        <v>0.75893766665263773</v>
      </c>
      <c r="M325" s="17">
        <f>N312</f>
        <v>1.1061513411497075</v>
      </c>
      <c r="N325" s="17">
        <f t="shared" si="206"/>
        <v>1.2831864284321393</v>
      </c>
      <c r="O325" s="17">
        <f t="shared" si="207"/>
        <v>0.20501453358231586</v>
      </c>
    </row>
    <row r="326" spans="1:17">
      <c r="A326" s="9">
        <v>10</v>
      </c>
      <c r="B326" s="10" t="s">
        <v>203</v>
      </c>
      <c r="C326" s="17">
        <v>24</v>
      </c>
      <c r="D326" s="17">
        <v>24</v>
      </c>
      <c r="E326" s="17">
        <v>32</v>
      </c>
      <c r="F326" s="17">
        <v>27</v>
      </c>
      <c r="G326" s="17">
        <v>39</v>
      </c>
      <c r="H326" s="17">
        <v>29</v>
      </c>
      <c r="K326" s="15" t="s">
        <v>204</v>
      </c>
      <c r="L326" s="17">
        <f>L313</f>
        <v>0.81752530732981998</v>
      </c>
      <c r="M326" s="17">
        <f>N313</f>
        <v>0.83705116681783365</v>
      </c>
      <c r="N326" s="17">
        <f t="shared" si="206"/>
        <v>0.8473043541480515</v>
      </c>
      <c r="O326" s="17">
        <f t="shared" si="207"/>
        <v>0.84840373212324771</v>
      </c>
    </row>
    <row r="327" spans="1:17">
      <c r="A327" s="9">
        <v>11</v>
      </c>
      <c r="B327" s="10" t="s">
        <v>205</v>
      </c>
      <c r="C327" s="17">
        <v>26</v>
      </c>
      <c r="D327" s="17">
        <v>42</v>
      </c>
      <c r="E327" s="17">
        <v>28</v>
      </c>
      <c r="F327" s="17">
        <v>37</v>
      </c>
      <c r="G327" s="17">
        <v>31</v>
      </c>
      <c r="H327" s="17">
        <v>52</v>
      </c>
      <c r="K327" s="15" t="s">
        <v>206</v>
      </c>
      <c r="L327" s="17">
        <f>L314</f>
        <v>1.354459755762994</v>
      </c>
      <c r="M327" s="17">
        <f>N314</f>
        <v>1.3693570002779965</v>
      </c>
      <c r="N327" s="17">
        <f t="shared" si="206"/>
        <v>1.3768669540212566</v>
      </c>
      <c r="O327" s="17">
        <f t="shared" si="207"/>
        <v>1.3776598674660179</v>
      </c>
    </row>
    <row r="328" spans="1:17">
      <c r="A328" s="9">
        <v>12</v>
      </c>
      <c r="B328" s="10" t="s">
        <v>207</v>
      </c>
      <c r="C328" s="17">
        <v>1</v>
      </c>
      <c r="D328" s="17">
        <v>1</v>
      </c>
      <c r="E328" s="17">
        <v>1</v>
      </c>
      <c r="F328" s="17">
        <v>1</v>
      </c>
      <c r="G328" s="17">
        <v>1</v>
      </c>
      <c r="H328" s="17">
        <v>1</v>
      </c>
      <c r="K328" s="15" t="s">
        <v>208</v>
      </c>
      <c r="L328" s="17">
        <f>L315</f>
        <v>0.76941005352813296</v>
      </c>
      <c r="M328" s="17">
        <f>N315</f>
        <v>0.92968958825031112</v>
      </c>
      <c r="N328" s="17">
        <f t="shared" si="206"/>
        <v>0.79743646176406624</v>
      </c>
      <c r="O328" s="17">
        <f t="shared" si="207"/>
        <v>0.79847113611501208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7">
      <c r="A330" s="9">
        <v>14</v>
      </c>
      <c r="B330" s="10" t="s">
        <v>211</v>
      </c>
      <c r="C330" s="17">
        <v>3</v>
      </c>
      <c r="D330" s="17">
        <v>3</v>
      </c>
      <c r="E330" s="17">
        <v>4</v>
      </c>
      <c r="F330" s="17">
        <v>3</v>
      </c>
      <c r="G330" s="21">
        <v>3</v>
      </c>
      <c r="H330" s="21">
        <v>3</v>
      </c>
    </row>
    <row r="331" spans="1:17">
      <c r="A331" s="9">
        <v>15</v>
      </c>
      <c r="B331" s="10" t="s">
        <v>213</v>
      </c>
      <c r="C331" s="17">
        <v>946</v>
      </c>
      <c r="D331" s="17">
        <v>932</v>
      </c>
      <c r="E331" s="17">
        <v>908</v>
      </c>
      <c r="F331" s="17">
        <v>904</v>
      </c>
      <c r="G331" s="17">
        <v>889</v>
      </c>
      <c r="H331" s="17">
        <v>887</v>
      </c>
    </row>
    <row r="333" spans="1:17" ht="16">
      <c r="A333" s="20" t="s">
        <v>463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H335" si="208">C347/C361*1000</f>
        <v>6.9013112491373363</v>
      </c>
      <c r="D335" s="17">
        <f t="shared" si="208"/>
        <v>6.4011379800853483</v>
      </c>
      <c r="E335" s="17">
        <f t="shared" si="208"/>
        <v>6.5837600585223113</v>
      </c>
      <c r="F335" s="17">
        <f t="shared" si="208"/>
        <v>6.8441064638783269</v>
      </c>
      <c r="G335" s="17">
        <f t="shared" si="208"/>
        <v>7.0257611241217797</v>
      </c>
      <c r="H335" s="17">
        <f t="shared" si="208"/>
        <v>6.4360418342719221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209">IF(C335/$I335&gt;1,2^((1-$I335/C335)/LN(10/3)),2^(-LOG($I335/C335,10/3)))</f>
        <v>1.1718807478621103</v>
      </c>
      <c r="M335" s="17">
        <f t="shared" si="209"/>
        <v>1.1343025585383277</v>
      </c>
      <c r="N335" s="17">
        <f t="shared" si="209"/>
        <v>1.1485403057419474</v>
      </c>
      <c r="O335" s="17">
        <f t="shared" si="209"/>
        <v>1.1678023519828269</v>
      </c>
      <c r="P335" s="17">
        <f t="shared" si="209"/>
        <v>1.180571093080921</v>
      </c>
      <c r="Q335" s="17">
        <f t="shared" si="209"/>
        <v>1.1370722712537955</v>
      </c>
    </row>
    <row r="336" spans="1:17">
      <c r="A336" s="9">
        <v>2</v>
      </c>
      <c r="B336" s="15" t="s">
        <v>176</v>
      </c>
      <c r="C336" s="17">
        <f t="shared" ref="C336:H336" si="210">C348/C361*1000</f>
        <v>2.0703933747412009</v>
      </c>
      <c r="D336" s="17">
        <f t="shared" si="210"/>
        <v>2.1337126600284497</v>
      </c>
      <c r="E336" s="17">
        <f t="shared" si="210"/>
        <v>2.1945866861741039</v>
      </c>
      <c r="F336" s="17">
        <f t="shared" si="210"/>
        <v>2.2813688212927756</v>
      </c>
      <c r="G336" s="17">
        <f t="shared" si="210"/>
        <v>2.3419203747072599</v>
      </c>
      <c r="H336" s="17">
        <f t="shared" si="210"/>
        <v>2.4135156878519708</v>
      </c>
      <c r="I336" s="18">
        <f>Показатели!$E$3</f>
        <v>4</v>
      </c>
      <c r="J336" s="9">
        <v>2</v>
      </c>
      <c r="K336" s="15" t="s">
        <v>176</v>
      </c>
      <c r="L336" s="17">
        <f t="shared" si="209"/>
        <v>0.68444875829699336</v>
      </c>
      <c r="M336" s="17">
        <f t="shared" si="209"/>
        <v>0.69642295578877356</v>
      </c>
      <c r="N336" s="17">
        <f t="shared" si="209"/>
        <v>0.70779338052186536</v>
      </c>
      <c r="O336" s="17">
        <f t="shared" si="209"/>
        <v>0.72377429489275036</v>
      </c>
      <c r="P336" s="17">
        <f t="shared" si="209"/>
        <v>0.73477245325206741</v>
      </c>
      <c r="Q336" s="17">
        <f t="shared" si="209"/>
        <v>0.74762202810833178</v>
      </c>
    </row>
    <row r="337" spans="1:17">
      <c r="A337" s="9">
        <v>3</v>
      </c>
      <c r="B337" s="15" t="s">
        <v>177</v>
      </c>
      <c r="C337" s="17">
        <f t="shared" ref="C337:H337" si="211">C349/C361*1000+0.00001</f>
        <v>1.0000000000000001E-5</v>
      </c>
      <c r="D337" s="17">
        <f t="shared" si="211"/>
        <v>1.0000000000000001E-5</v>
      </c>
      <c r="E337" s="17">
        <f t="shared" si="211"/>
        <v>0.14631577907827362</v>
      </c>
      <c r="F337" s="17">
        <f t="shared" si="211"/>
        <v>1.0000000000000001E-5</v>
      </c>
      <c r="G337" s="17">
        <f t="shared" si="211"/>
        <v>1.0000000000000001E-5</v>
      </c>
      <c r="H337" s="17">
        <f t="shared" si="211"/>
        <v>1.0000000000000001E-5</v>
      </c>
      <c r="I337" s="18">
        <f>Показатели!$E$4</f>
        <v>2</v>
      </c>
      <c r="J337" s="9">
        <v>3</v>
      </c>
      <c r="K337" s="15" t="s">
        <v>177</v>
      </c>
      <c r="L337" s="17">
        <f t="shared" si="209"/>
        <v>8.8737830999390996E-4</v>
      </c>
      <c r="M337" s="17">
        <f t="shared" si="209"/>
        <v>8.8737830999390996E-4</v>
      </c>
      <c r="N337" s="17">
        <f t="shared" si="209"/>
        <v>0.22188924536523005</v>
      </c>
      <c r="O337" s="17">
        <f t="shared" si="209"/>
        <v>8.8737830999390996E-4</v>
      </c>
      <c r="P337" s="17">
        <f t="shared" si="209"/>
        <v>8.8737830999390996E-4</v>
      </c>
      <c r="Q337" s="17">
        <f t="shared" si="209"/>
        <v>8.8737830999390996E-4</v>
      </c>
    </row>
    <row r="338" spans="1:17">
      <c r="A338" s="9">
        <v>4</v>
      </c>
      <c r="B338" s="15" t="s">
        <v>178</v>
      </c>
      <c r="C338" s="17">
        <f t="shared" ref="C338:H338" si="212">C350/C361*1000</f>
        <v>40.993788819875775</v>
      </c>
      <c r="D338" s="17">
        <f t="shared" si="212"/>
        <v>42.318634423897585</v>
      </c>
      <c r="E338" s="17">
        <f t="shared" si="212"/>
        <v>43.306510607168988</v>
      </c>
      <c r="F338" s="17">
        <f t="shared" si="212"/>
        <v>45.095057034220531</v>
      </c>
      <c r="G338" s="17">
        <f t="shared" si="212"/>
        <v>46.13583138173302</v>
      </c>
      <c r="H338" s="17">
        <f t="shared" si="212"/>
        <v>47.54625905068383</v>
      </c>
      <c r="I338" s="18">
        <f>Показатели!$E$5</f>
        <v>30</v>
      </c>
      <c r="J338" s="9">
        <v>4</v>
      </c>
      <c r="K338" s="15" t="s">
        <v>178</v>
      </c>
      <c r="L338" s="17">
        <f t="shared" si="209"/>
        <v>1.1669537674531967</v>
      </c>
      <c r="M338" s="17">
        <f t="shared" si="209"/>
        <v>1.1824478754685366</v>
      </c>
      <c r="N338" s="17">
        <f t="shared" si="209"/>
        <v>1.1935078193172384</v>
      </c>
      <c r="O338" s="17">
        <f t="shared" si="209"/>
        <v>1.2125366774407556</v>
      </c>
      <c r="P338" s="17">
        <f t="shared" si="209"/>
        <v>1.2230585185162897</v>
      </c>
      <c r="Q338" s="17">
        <f t="shared" si="209"/>
        <v>1.2367165177856005</v>
      </c>
    </row>
    <row r="339" spans="1:17">
      <c r="A339" s="9">
        <v>5</v>
      </c>
      <c r="B339" s="15" t="s">
        <v>179</v>
      </c>
      <c r="C339" s="17">
        <f t="shared" ref="C339:H339" si="213">C351/C361*1000</f>
        <v>14.492753623188406</v>
      </c>
      <c r="D339" s="17">
        <f t="shared" si="213"/>
        <v>14.935988620199145</v>
      </c>
      <c r="E339" s="17">
        <f t="shared" si="213"/>
        <v>15.362106803218726</v>
      </c>
      <c r="F339" s="17">
        <f t="shared" si="213"/>
        <v>15.96958174904943</v>
      </c>
      <c r="G339" s="17">
        <f t="shared" si="213"/>
        <v>16.393442622950822</v>
      </c>
      <c r="H339" s="17">
        <f t="shared" si="213"/>
        <v>16.894609814963797</v>
      </c>
      <c r="I339" s="18">
        <f>Показатели!$E$6</f>
        <v>8</v>
      </c>
      <c r="J339" s="9">
        <v>5</v>
      </c>
      <c r="K339" s="15" t="s">
        <v>179</v>
      </c>
      <c r="L339" s="17">
        <f t="shared" si="209"/>
        <v>1.2942366421628158</v>
      </c>
      <c r="M339" s="17">
        <f t="shared" si="209"/>
        <v>1.3065000480323499</v>
      </c>
      <c r="N339" s="17">
        <f t="shared" si="209"/>
        <v>1.3177231318683047</v>
      </c>
      <c r="O339" s="17">
        <f t="shared" si="209"/>
        <v>1.332837355244948</v>
      </c>
      <c r="P339" s="17">
        <f t="shared" si="209"/>
        <v>1.3428133405598874</v>
      </c>
      <c r="Q339" s="17">
        <f t="shared" si="209"/>
        <v>1.3540513585238605</v>
      </c>
    </row>
    <row r="340" spans="1:17">
      <c r="A340" s="9">
        <v>6</v>
      </c>
      <c r="B340" s="15" t="s">
        <v>180</v>
      </c>
      <c r="C340" s="17">
        <f t="shared" ref="C340:H340" si="214">(C352-C353)/C352*100</f>
        <v>9.207876482434548</v>
      </c>
      <c r="D340" s="17">
        <f t="shared" si="214"/>
        <v>-9.7032344114704898</v>
      </c>
      <c r="E340" s="17">
        <f t="shared" si="214"/>
        <v>2.9849285574476414</v>
      </c>
      <c r="F340" s="17">
        <f t="shared" si="214"/>
        <v>6.4662861220121295</v>
      </c>
      <c r="G340" s="17">
        <f t="shared" si="214"/>
        <v>1.7938173567782192</v>
      </c>
      <c r="H340" s="17">
        <f t="shared" si="214"/>
        <v>-8.3949510792441568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215">(ATAN((C340+2.4)/10)+3.1415/2)/3.1415*1.75</f>
        <v>1.3538882762532352</v>
      </c>
      <c r="M340" s="17">
        <f t="shared" si="215"/>
        <v>0.5236136344438912</v>
      </c>
      <c r="N340" s="17">
        <f t="shared" si="215"/>
        <v>1.1501678757565597</v>
      </c>
      <c r="O340" s="17">
        <f t="shared" si="215"/>
        <v>1.2790783063256284</v>
      </c>
      <c r="P340" s="17">
        <f t="shared" si="215"/>
        <v>1.0962093136486208</v>
      </c>
      <c r="Q340" s="17">
        <f t="shared" si="215"/>
        <v>0.57416145043620637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-19.019751280175569</v>
      </c>
      <c r="F341" s="17">
        <f>(F355-F354)/F361*1000</f>
        <v>-28.136882129277566</v>
      </c>
      <c r="G341" s="17">
        <f>(G355-G354)/G361*1000</f>
        <v>-15.612802498048399</v>
      </c>
      <c r="H341" s="17">
        <f>(H355-H354)/H361*1000</f>
        <v>-8.0450522928399035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216">(ATAN(E341/10)+3.1415/2)/3.1415*1.75</f>
        <v>0.26961837860191701</v>
      </c>
      <c r="O341" s="17">
        <f t="shared" si="216"/>
        <v>0.19019982593595508</v>
      </c>
      <c r="P341" s="17">
        <f t="shared" si="216"/>
        <v>0.31731262616471556</v>
      </c>
      <c r="Q341" s="17">
        <f t="shared" si="216"/>
        <v>0.49760273619941658</v>
      </c>
    </row>
    <row r="342" spans="1:17">
      <c r="A342" s="9">
        <v>8</v>
      </c>
      <c r="B342" s="15" t="s">
        <v>182</v>
      </c>
      <c r="C342" s="17">
        <f t="shared" ref="C342:H342" si="217">(C356-C357)/C361*1000</f>
        <v>-13.802622498274673</v>
      </c>
      <c r="D342" s="17">
        <f t="shared" si="217"/>
        <v>-0.71123755334281658</v>
      </c>
      <c r="E342" s="17">
        <f t="shared" si="217"/>
        <v>-19.019751280175569</v>
      </c>
      <c r="F342" s="17">
        <f t="shared" si="217"/>
        <v>2.2813688212927756</v>
      </c>
      <c r="G342" s="17">
        <f t="shared" si="217"/>
        <v>-14.051522248243559</v>
      </c>
      <c r="H342" s="17">
        <f t="shared" si="217"/>
        <v>4.8270313757039416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0.34923908733631609</v>
      </c>
      <c r="M342" s="17">
        <f>(ATAN(D342/10)+3.1415/2)/3.1415*1.75</f>
        <v>0.83544649642337732</v>
      </c>
      <c r="N342" s="17">
        <f t="shared" si="216"/>
        <v>0.26961837860191701</v>
      </c>
      <c r="O342" s="17">
        <f t="shared" si="216"/>
        <v>0.99994724736622642</v>
      </c>
      <c r="P342" s="17">
        <f t="shared" si="216"/>
        <v>0.34452231660022764</v>
      </c>
      <c r="Q342" s="17">
        <f t="shared" si="216"/>
        <v>1.1255174526182194</v>
      </c>
    </row>
    <row r="343" spans="1:17">
      <c r="A343" s="9">
        <v>9</v>
      </c>
      <c r="B343" s="15" t="s">
        <v>183</v>
      </c>
      <c r="C343" s="17">
        <f t="shared" ref="C343:H343" si="218">C358/C361*1000</f>
        <v>4.1407867494824018</v>
      </c>
      <c r="D343" s="17">
        <f t="shared" si="218"/>
        <v>4.2674253200568995</v>
      </c>
      <c r="E343" s="17">
        <f t="shared" si="218"/>
        <v>3.6576444769568397</v>
      </c>
      <c r="F343" s="17">
        <f t="shared" si="218"/>
        <v>4.5627376425855513</v>
      </c>
      <c r="G343" s="17">
        <f t="shared" si="218"/>
        <v>4.6838407494145198</v>
      </c>
      <c r="H343" s="17">
        <f t="shared" si="218"/>
        <v>4.8270313757039416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219">IF(C343/$I343&gt;1,2^((1-$I343/C343)/LN(10/3)),2^(-LOG($I343/C343,10/3)))</f>
        <v>1.4436336290012861</v>
      </c>
      <c r="M343" s="17">
        <f t="shared" si="219"/>
        <v>1.4525959159730046</v>
      </c>
      <c r="N343" s="17">
        <f t="shared" si="219"/>
        <v>1.4044071373119933</v>
      </c>
      <c r="O343" s="17">
        <f t="shared" si="219"/>
        <v>1.4717465080528127</v>
      </c>
      <c r="P343" s="17">
        <f t="shared" si="219"/>
        <v>1.4789662851095369</v>
      </c>
      <c r="Q343" s="17">
        <f t="shared" si="219"/>
        <v>1.4870773681848481</v>
      </c>
    </row>
    <row r="344" spans="1:17">
      <c r="A344" s="9">
        <v>10</v>
      </c>
      <c r="B344" s="15" t="s">
        <v>184</v>
      </c>
      <c r="C344" s="17">
        <f t="shared" ref="C344:H344" si="220">C359/C361*100</f>
        <v>6.901311249137336E-2</v>
      </c>
      <c r="D344" s="17">
        <f t="shared" si="220"/>
        <v>7.1123755334281655E-2</v>
      </c>
      <c r="E344" s="17">
        <f t="shared" si="220"/>
        <v>7.3152889539136803E-2</v>
      </c>
      <c r="F344" s="17">
        <f t="shared" si="220"/>
        <v>7.6045627376425853E-2</v>
      </c>
      <c r="G344" s="17">
        <f t="shared" si="220"/>
        <v>7.8064012490242002E-2</v>
      </c>
      <c r="H344" s="17">
        <f t="shared" si="220"/>
        <v>8.0450522928399035E-2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219"/>
        <v>1.1718807478621103</v>
      </c>
      <c r="M344" s="17">
        <f t="shared" si="219"/>
        <v>1.1864763247284433</v>
      </c>
      <c r="N344" s="17">
        <f t="shared" si="219"/>
        <v>1.1998713195661972</v>
      </c>
      <c r="O344" s="17">
        <f t="shared" si="219"/>
        <v>1.2179668474245489</v>
      </c>
      <c r="P344" s="17">
        <f t="shared" si="219"/>
        <v>1.2299458364108364</v>
      </c>
      <c r="Q344" s="17">
        <f t="shared" si="219"/>
        <v>1.243473594461425</v>
      </c>
    </row>
    <row r="345" spans="1:17">
      <c r="A345" s="9">
        <v>11</v>
      </c>
      <c r="B345" s="15" t="s">
        <v>185</v>
      </c>
      <c r="C345" s="17">
        <f t="shared" ref="C345:H345" si="221">C360/C361*1000</f>
        <v>3.4506556245686681</v>
      </c>
      <c r="D345" s="17">
        <f t="shared" si="221"/>
        <v>3.5561877667140824</v>
      </c>
      <c r="E345" s="17">
        <f t="shared" si="221"/>
        <v>3.6576444769568397</v>
      </c>
      <c r="F345" s="17">
        <f t="shared" si="221"/>
        <v>3.8022813688212929</v>
      </c>
      <c r="G345" s="17">
        <f t="shared" si="221"/>
        <v>3.9032006245120998</v>
      </c>
      <c r="H345" s="17">
        <f t="shared" si="221"/>
        <v>4.0225261464199518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219"/>
        <v>0.8077375074601596</v>
      </c>
      <c r="M345" s="17">
        <f t="shared" si="219"/>
        <v>0.82186859955230029</v>
      </c>
      <c r="N345" s="17">
        <f t="shared" si="219"/>
        <v>0.83528716218586085</v>
      </c>
      <c r="O345" s="17">
        <f t="shared" si="219"/>
        <v>0.85414669518142194</v>
      </c>
      <c r="P345" s="17">
        <f t="shared" si="219"/>
        <v>0.86712593564627505</v>
      </c>
      <c r="Q345" s="17">
        <f t="shared" si="219"/>
        <v>0.88229008554136223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</row>
    <row r="347" spans="1:17">
      <c r="A347" s="9">
        <v>1</v>
      </c>
      <c r="B347" s="10" t="s">
        <v>187</v>
      </c>
      <c r="C347" s="17">
        <v>10</v>
      </c>
      <c r="D347" s="17">
        <v>9</v>
      </c>
      <c r="E347" s="17">
        <v>9</v>
      </c>
      <c r="F347" s="17">
        <v>9</v>
      </c>
      <c r="G347" s="17">
        <v>9</v>
      </c>
      <c r="H347" s="17">
        <v>8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3</v>
      </c>
      <c r="D348" s="17">
        <v>3</v>
      </c>
      <c r="E348" s="17">
        <v>3</v>
      </c>
      <c r="F348" s="17">
        <v>3</v>
      </c>
      <c r="G348" s="17">
        <v>3</v>
      </c>
      <c r="H348" s="17">
        <v>3</v>
      </c>
      <c r="K348" s="15" t="s">
        <v>187</v>
      </c>
      <c r="L348" s="17">
        <f t="shared" ref="L348:L353" si="222">L335</f>
        <v>1.1718807478621103</v>
      </c>
      <c r="M348" s="17">
        <f t="shared" ref="M348:M353" si="223">N335</f>
        <v>1.1485403057419474</v>
      </c>
      <c r="N348" s="17">
        <f t="shared" ref="N348:O358" si="224">P335</f>
        <v>1.180571093080921</v>
      </c>
      <c r="O348" s="17">
        <f t="shared" si="224"/>
        <v>1.1370722712537955</v>
      </c>
    </row>
    <row r="349" spans="1:17">
      <c r="A349" s="9">
        <v>3</v>
      </c>
      <c r="B349" s="10" t="s">
        <v>189</v>
      </c>
      <c r="C349" s="17">
        <v>0</v>
      </c>
      <c r="D349" s="17">
        <v>0</v>
      </c>
      <c r="E349" s="17">
        <v>0.2</v>
      </c>
      <c r="F349" s="17">
        <v>0</v>
      </c>
      <c r="G349" s="17">
        <v>0</v>
      </c>
      <c r="H349" s="17">
        <v>0</v>
      </c>
      <c r="K349" s="15" t="s">
        <v>190</v>
      </c>
      <c r="L349" s="17">
        <f t="shared" si="222"/>
        <v>0.68444875829699336</v>
      </c>
      <c r="M349" s="17">
        <f t="shared" si="223"/>
        <v>0.70779338052186536</v>
      </c>
      <c r="N349" s="17">
        <f t="shared" si="224"/>
        <v>0.73477245325206741</v>
      </c>
      <c r="O349" s="17">
        <f t="shared" si="224"/>
        <v>0.74762202810833178</v>
      </c>
    </row>
    <row r="350" spans="1:17">
      <c r="A350" s="9">
        <v>4</v>
      </c>
      <c r="B350" s="10" t="s">
        <v>191</v>
      </c>
      <c r="C350" s="17">
        <v>59.4</v>
      </c>
      <c r="D350" s="17">
        <v>59.5</v>
      </c>
      <c r="E350" s="17">
        <v>59.2</v>
      </c>
      <c r="F350" s="17">
        <v>59.3</v>
      </c>
      <c r="G350" s="17">
        <v>59.1</v>
      </c>
      <c r="H350" s="17">
        <v>59.1</v>
      </c>
      <c r="K350" s="15" t="s">
        <v>192</v>
      </c>
      <c r="L350" s="17">
        <f t="shared" si="222"/>
        <v>8.8737830999390996E-4</v>
      </c>
      <c r="M350" s="17">
        <f t="shared" si="223"/>
        <v>0.22188924536523005</v>
      </c>
      <c r="N350" s="17">
        <f t="shared" si="224"/>
        <v>8.8737830999390996E-4</v>
      </c>
      <c r="O350" s="17">
        <f t="shared" si="224"/>
        <v>8.8737830999390996E-4</v>
      </c>
    </row>
    <row r="351" spans="1:17">
      <c r="A351" s="9">
        <v>5</v>
      </c>
      <c r="B351" s="10" t="s">
        <v>193</v>
      </c>
      <c r="C351" s="17">
        <v>21</v>
      </c>
      <c r="D351" s="17">
        <v>21</v>
      </c>
      <c r="E351" s="17">
        <v>21</v>
      </c>
      <c r="F351" s="17">
        <v>21</v>
      </c>
      <c r="G351" s="17">
        <v>21</v>
      </c>
      <c r="H351" s="17">
        <v>21</v>
      </c>
      <c r="K351" s="15" t="s">
        <v>194</v>
      </c>
      <c r="L351" s="17">
        <f t="shared" si="222"/>
        <v>1.1669537674531967</v>
      </c>
      <c r="M351" s="17">
        <f t="shared" si="223"/>
        <v>1.1935078193172384</v>
      </c>
      <c r="N351" s="17">
        <f t="shared" si="224"/>
        <v>1.2230585185162897</v>
      </c>
      <c r="O351" s="17">
        <f t="shared" si="224"/>
        <v>1.2367165177856005</v>
      </c>
    </row>
    <row r="352" spans="1:17">
      <c r="A352" s="9">
        <v>6</v>
      </c>
      <c r="B352" s="10" t="s">
        <v>195</v>
      </c>
      <c r="C352" s="17">
        <v>8938</v>
      </c>
      <c r="D352" s="17">
        <v>8997</v>
      </c>
      <c r="E352" s="17">
        <v>10218</v>
      </c>
      <c r="F352" s="17">
        <v>11212</v>
      </c>
      <c r="G352" s="17">
        <v>14104</v>
      </c>
      <c r="H352" s="17">
        <v>13389</v>
      </c>
      <c r="K352" s="15" t="s">
        <v>196</v>
      </c>
      <c r="L352" s="17">
        <f t="shared" si="222"/>
        <v>1.2942366421628158</v>
      </c>
      <c r="M352" s="17">
        <f t="shared" si="223"/>
        <v>1.3177231318683047</v>
      </c>
      <c r="N352" s="17">
        <f t="shared" si="224"/>
        <v>1.3428133405598874</v>
      </c>
      <c r="O352" s="17">
        <f t="shared" si="224"/>
        <v>1.3540513585238605</v>
      </c>
    </row>
    <row r="353" spans="1:17">
      <c r="A353" s="9">
        <v>7</v>
      </c>
      <c r="B353" s="10" t="s">
        <v>197</v>
      </c>
      <c r="C353" s="17">
        <v>8115</v>
      </c>
      <c r="D353" s="17">
        <v>9870</v>
      </c>
      <c r="E353" s="17">
        <v>9913</v>
      </c>
      <c r="F353" s="17">
        <v>10487</v>
      </c>
      <c r="G353" s="17">
        <v>13851</v>
      </c>
      <c r="H353" s="17">
        <v>14513</v>
      </c>
      <c r="K353" s="15" t="s">
        <v>198</v>
      </c>
      <c r="L353" s="17">
        <f t="shared" si="222"/>
        <v>1.3538882762532352</v>
      </c>
      <c r="M353" s="17">
        <f t="shared" si="223"/>
        <v>1.1501678757565597</v>
      </c>
      <c r="N353" s="17">
        <f t="shared" si="224"/>
        <v>1.0962093136486208</v>
      </c>
      <c r="O353" s="17">
        <f t="shared" si="224"/>
        <v>0.57416145043620637</v>
      </c>
    </row>
    <row r="354" spans="1:17">
      <c r="A354" s="9">
        <v>8</v>
      </c>
      <c r="B354" s="10" t="s">
        <v>199</v>
      </c>
      <c r="C354" s="17"/>
      <c r="D354" s="17"/>
      <c r="E354" s="17">
        <v>36</v>
      </c>
      <c r="F354" s="17">
        <v>41</v>
      </c>
      <c r="G354" s="17">
        <v>28</v>
      </c>
      <c r="H354" s="17">
        <v>19</v>
      </c>
      <c r="K354" s="15" t="s">
        <v>200</v>
      </c>
      <c r="L354" s="17">
        <f>N341</f>
        <v>0.26961837860191701</v>
      </c>
      <c r="M354" s="17">
        <f>O341</f>
        <v>0.19019982593595508</v>
      </c>
      <c r="N354" s="17">
        <f t="shared" si="224"/>
        <v>0.31731262616471556</v>
      </c>
      <c r="O354" s="17">
        <f t="shared" si="224"/>
        <v>0.49760273619941658</v>
      </c>
    </row>
    <row r="355" spans="1:17">
      <c r="A355" s="9">
        <v>9</v>
      </c>
      <c r="B355" s="10" t="s">
        <v>201</v>
      </c>
      <c r="C355" s="17"/>
      <c r="D355" s="17"/>
      <c r="E355" s="17">
        <v>10</v>
      </c>
      <c r="F355" s="17">
        <v>4</v>
      </c>
      <c r="G355" s="17">
        <v>8</v>
      </c>
      <c r="H355" s="17">
        <v>9</v>
      </c>
      <c r="K355" s="15" t="s">
        <v>202</v>
      </c>
      <c r="L355" s="17">
        <f>L342</f>
        <v>0.34923908733631609</v>
      </c>
      <c r="M355" s="17">
        <f>N342</f>
        <v>0.26961837860191701</v>
      </c>
      <c r="N355" s="17">
        <f t="shared" si="224"/>
        <v>0.34452231660022764</v>
      </c>
      <c r="O355" s="17">
        <f t="shared" si="224"/>
        <v>1.1255174526182194</v>
      </c>
    </row>
    <row r="356" spans="1:17">
      <c r="A356" s="9">
        <v>10</v>
      </c>
      <c r="B356" s="10" t="s">
        <v>203</v>
      </c>
      <c r="C356" s="17">
        <v>49</v>
      </c>
      <c r="D356" s="17">
        <v>46</v>
      </c>
      <c r="E356" s="17">
        <v>36</v>
      </c>
      <c r="F356" s="17">
        <v>62</v>
      </c>
      <c r="G356" s="17">
        <v>46</v>
      </c>
      <c r="H356" s="17">
        <v>52</v>
      </c>
      <c r="K356" s="15" t="s">
        <v>204</v>
      </c>
      <c r="L356" s="17">
        <f>L343</f>
        <v>1.4436336290012861</v>
      </c>
      <c r="M356" s="17">
        <f>N343</f>
        <v>1.4044071373119933</v>
      </c>
      <c r="N356" s="17">
        <f t="shared" si="224"/>
        <v>1.4789662851095369</v>
      </c>
      <c r="O356" s="17">
        <f t="shared" si="224"/>
        <v>1.4870773681848481</v>
      </c>
    </row>
    <row r="357" spans="1:17">
      <c r="A357" s="9">
        <v>11</v>
      </c>
      <c r="B357" s="10" t="s">
        <v>205</v>
      </c>
      <c r="C357" s="17">
        <v>69</v>
      </c>
      <c r="D357" s="17">
        <v>47</v>
      </c>
      <c r="E357" s="17">
        <v>62</v>
      </c>
      <c r="F357" s="17">
        <v>59</v>
      </c>
      <c r="G357" s="17">
        <v>64</v>
      </c>
      <c r="H357" s="17">
        <v>46</v>
      </c>
      <c r="K357" s="15" t="s">
        <v>206</v>
      </c>
      <c r="L357" s="17">
        <f>L344</f>
        <v>1.1718807478621103</v>
      </c>
      <c r="M357" s="17">
        <f>N344</f>
        <v>1.1998713195661972</v>
      </c>
      <c r="N357" s="17">
        <f t="shared" si="224"/>
        <v>1.2299458364108364</v>
      </c>
      <c r="O357" s="17">
        <f t="shared" si="224"/>
        <v>1.243473594461425</v>
      </c>
    </row>
    <row r="358" spans="1:17">
      <c r="A358" s="9">
        <v>12</v>
      </c>
      <c r="B358" s="10" t="s">
        <v>207</v>
      </c>
      <c r="C358" s="17">
        <v>6</v>
      </c>
      <c r="D358" s="17">
        <v>6</v>
      </c>
      <c r="E358" s="17">
        <v>5</v>
      </c>
      <c r="F358" s="17">
        <v>6</v>
      </c>
      <c r="G358" s="17">
        <v>6</v>
      </c>
      <c r="H358" s="17">
        <v>6</v>
      </c>
      <c r="K358" s="15" t="s">
        <v>208</v>
      </c>
      <c r="L358" s="17">
        <f>L345</f>
        <v>0.8077375074601596</v>
      </c>
      <c r="M358" s="17">
        <f>N345</f>
        <v>0.83528716218586085</v>
      </c>
      <c r="N358" s="17">
        <f t="shared" si="224"/>
        <v>0.86712593564627505</v>
      </c>
      <c r="O358" s="17">
        <f t="shared" si="224"/>
        <v>0.88229008554136223</v>
      </c>
    </row>
    <row r="359" spans="1:17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</row>
    <row r="360" spans="1:17">
      <c r="A360" s="9">
        <v>14</v>
      </c>
      <c r="B360" s="10" t="s">
        <v>211</v>
      </c>
      <c r="C360" s="17">
        <v>5</v>
      </c>
      <c r="D360" s="17">
        <v>5</v>
      </c>
      <c r="E360" s="17">
        <v>5</v>
      </c>
      <c r="F360" s="17">
        <v>5</v>
      </c>
      <c r="G360" s="21">
        <v>5</v>
      </c>
      <c r="H360" s="21">
        <v>5</v>
      </c>
    </row>
    <row r="361" spans="1:17">
      <c r="A361" s="9">
        <v>15</v>
      </c>
      <c r="B361" s="10" t="s">
        <v>213</v>
      </c>
      <c r="C361" s="17">
        <v>1449</v>
      </c>
      <c r="D361" s="17">
        <v>1406</v>
      </c>
      <c r="E361" s="17">
        <v>1367</v>
      </c>
      <c r="F361" s="17">
        <v>1315</v>
      </c>
      <c r="G361" s="17">
        <v>1281</v>
      </c>
      <c r="H361" s="17">
        <v>1243</v>
      </c>
    </row>
    <row r="363" spans="1:17" ht="16">
      <c r="A363" s="20" t="s">
        <v>464</v>
      </c>
    </row>
    <row r="364" spans="1:17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8" t="s">
        <v>174</v>
      </c>
      <c r="J364" s="9" t="s">
        <v>2</v>
      </c>
      <c r="K364" s="14" t="s">
        <v>173</v>
      </c>
      <c r="L364" s="17">
        <v>2014</v>
      </c>
      <c r="M364" s="17">
        <v>2015</v>
      </c>
      <c r="N364" s="17">
        <v>2016</v>
      </c>
      <c r="O364" s="17">
        <v>2017</v>
      </c>
      <c r="P364" s="17">
        <v>2018</v>
      </c>
      <c r="Q364" s="17">
        <v>2019</v>
      </c>
    </row>
    <row r="365" spans="1:17">
      <c r="A365" s="9">
        <v>1</v>
      </c>
      <c r="B365" s="15" t="s">
        <v>175</v>
      </c>
      <c r="C365" s="17">
        <f t="shared" ref="C365:H365" si="225">C377/C391*1000</f>
        <v>7.5973409306742647</v>
      </c>
      <c r="D365" s="17">
        <f t="shared" si="225"/>
        <v>7.8817733990147776</v>
      </c>
      <c r="E365" s="17">
        <f t="shared" si="225"/>
        <v>8.097165991902834</v>
      </c>
      <c r="F365" s="17">
        <f t="shared" si="225"/>
        <v>7.2239422084623319</v>
      </c>
      <c r="G365" s="17">
        <f t="shared" si="225"/>
        <v>7.291666666666667</v>
      </c>
      <c r="H365" s="17">
        <f t="shared" si="225"/>
        <v>6.4585575888051672</v>
      </c>
      <c r="I365" s="18">
        <f>Показатели!$E$2</f>
        <v>5</v>
      </c>
      <c r="J365" s="9">
        <v>1</v>
      </c>
      <c r="K365" s="15" t="s">
        <v>175</v>
      </c>
      <c r="L365" s="17">
        <f t="shared" ref="L365:Q369" si="226">IF(C365/$I365&gt;1,2^((1-$I365/C365)/LN(10/3)),2^(-LOG($I365/C365,10/3)))</f>
        <v>1.2175286738966693</v>
      </c>
      <c r="M365" s="17">
        <f t="shared" si="226"/>
        <v>1.234290606573234</v>
      </c>
      <c r="N365" s="17">
        <f t="shared" si="226"/>
        <v>1.246340447956336</v>
      </c>
      <c r="O365" s="17">
        <f t="shared" si="226"/>
        <v>1.1939157849954758</v>
      </c>
      <c r="P365" s="17">
        <f t="shared" si="226"/>
        <v>1.1983426967958597</v>
      </c>
      <c r="Q365" s="17">
        <f t="shared" si="226"/>
        <v>1.1388466143247404</v>
      </c>
    </row>
    <row r="366" spans="1:17">
      <c r="A366" s="9">
        <v>2</v>
      </c>
      <c r="B366" s="15" t="s">
        <v>176</v>
      </c>
      <c r="C366" s="17">
        <f t="shared" ref="C366:H366" si="227">C378/C391*1000</f>
        <v>2.8490028490028489</v>
      </c>
      <c r="D366" s="17">
        <f t="shared" si="227"/>
        <v>1.9704433497536944</v>
      </c>
      <c r="E366" s="17">
        <f t="shared" si="227"/>
        <v>4.048582995951417</v>
      </c>
      <c r="F366" s="17">
        <f t="shared" si="227"/>
        <v>4.1279669762641893</v>
      </c>
      <c r="G366" s="17">
        <f t="shared" si="227"/>
        <v>2.0833333333333335</v>
      </c>
      <c r="H366" s="17">
        <f t="shared" si="227"/>
        <v>2.1528525296017222</v>
      </c>
      <c r="I366" s="18">
        <f>Показатели!$E$3</f>
        <v>4</v>
      </c>
      <c r="J366" s="9">
        <v>2</v>
      </c>
      <c r="K366" s="15" t="s">
        <v>176</v>
      </c>
      <c r="L366" s="17">
        <f t="shared" si="226"/>
        <v>0.82254241798416583</v>
      </c>
      <c r="M366" s="17">
        <f t="shared" si="226"/>
        <v>0.66522630393914672</v>
      </c>
      <c r="N366" s="17">
        <f t="shared" si="226"/>
        <v>1.006932519136418</v>
      </c>
      <c r="O366" s="17">
        <f t="shared" si="226"/>
        <v>1.0180074291762753</v>
      </c>
      <c r="P366" s="17">
        <f t="shared" si="226"/>
        <v>0.68690830593622487</v>
      </c>
      <c r="Q366" s="17">
        <f t="shared" si="226"/>
        <v>0.70001268077579737</v>
      </c>
    </row>
    <row r="367" spans="1:17">
      <c r="A367" s="9">
        <v>3</v>
      </c>
      <c r="B367" s="15" t="s">
        <v>177</v>
      </c>
      <c r="C367" s="17">
        <f t="shared" ref="C367:H367" si="228">C379/C391*1000+0.00001</f>
        <v>1.0000000000000001E-5</v>
      </c>
      <c r="D367" s="17">
        <f t="shared" si="228"/>
        <v>1.0000000000000001E-5</v>
      </c>
      <c r="E367" s="17">
        <f t="shared" si="228"/>
        <v>1.0000000000000001E-5</v>
      </c>
      <c r="F367" s="17">
        <f t="shared" si="228"/>
        <v>1.0000000000000001E-5</v>
      </c>
      <c r="G367" s="17">
        <f t="shared" si="228"/>
        <v>1.0000000000000001E-5</v>
      </c>
      <c r="H367" s="17">
        <f t="shared" si="228"/>
        <v>1.0000000000000001E-5</v>
      </c>
      <c r="I367" s="18">
        <f>Показатели!$E$4</f>
        <v>2</v>
      </c>
      <c r="J367" s="9">
        <v>3</v>
      </c>
      <c r="K367" s="15" t="s">
        <v>177</v>
      </c>
      <c r="L367" s="17">
        <f t="shared" si="226"/>
        <v>8.8737830999390996E-4</v>
      </c>
      <c r="M367" s="17">
        <f t="shared" si="226"/>
        <v>8.8737830999390996E-4</v>
      </c>
      <c r="N367" s="17">
        <f t="shared" si="226"/>
        <v>8.8737830999390996E-4</v>
      </c>
      <c r="O367" s="17">
        <f t="shared" si="226"/>
        <v>8.8737830999390996E-4</v>
      </c>
      <c r="P367" s="17">
        <f t="shared" si="226"/>
        <v>8.8737830999390996E-4</v>
      </c>
      <c r="Q367" s="17">
        <f t="shared" si="226"/>
        <v>8.8737830999390996E-4</v>
      </c>
    </row>
    <row r="368" spans="1:17">
      <c r="A368" s="9">
        <v>4</v>
      </c>
      <c r="B368" s="15" t="s">
        <v>178</v>
      </c>
      <c r="C368" s="17">
        <f t="shared" ref="C368:H368" si="229">C380/C391*1000</f>
        <v>31.054131054131055</v>
      </c>
      <c r="D368" s="17">
        <f t="shared" si="229"/>
        <v>32.216748768472904</v>
      </c>
      <c r="E368" s="17">
        <f t="shared" si="229"/>
        <v>33.299595141700401</v>
      </c>
      <c r="F368" s="17">
        <f t="shared" si="229"/>
        <v>34.262125902992786</v>
      </c>
      <c r="G368" s="17">
        <f t="shared" si="229"/>
        <v>34.687499999999993</v>
      </c>
      <c r="H368" s="17">
        <f t="shared" si="229"/>
        <v>35.952637244348757</v>
      </c>
      <c r="I368" s="18">
        <f>Показатели!$E$5</f>
        <v>30</v>
      </c>
      <c r="J368" s="9">
        <v>4</v>
      </c>
      <c r="K368" s="15" t="s">
        <v>178</v>
      </c>
      <c r="L368" s="17">
        <f t="shared" si="226"/>
        <v>1.0197348831390833</v>
      </c>
      <c r="M368" s="17">
        <f t="shared" si="226"/>
        <v>1.0404086102345849</v>
      </c>
      <c r="N368" s="17">
        <f t="shared" si="226"/>
        <v>1.0587052451296901</v>
      </c>
      <c r="O368" s="17">
        <f t="shared" si="226"/>
        <v>1.0742446495868001</v>
      </c>
      <c r="P368" s="17">
        <f t="shared" si="226"/>
        <v>1.0809059653337274</v>
      </c>
      <c r="Q368" s="17">
        <f t="shared" si="226"/>
        <v>1.100011626716437</v>
      </c>
    </row>
    <row r="369" spans="1:17">
      <c r="A369" s="9">
        <v>5</v>
      </c>
      <c r="B369" s="15" t="s">
        <v>179</v>
      </c>
      <c r="C369" s="17">
        <f t="shared" ref="C369:H369" si="230">C381/C391*1000</f>
        <v>19.943019943019944</v>
      </c>
      <c r="D369" s="17">
        <f t="shared" si="230"/>
        <v>20.689655172413794</v>
      </c>
      <c r="E369" s="17">
        <f t="shared" si="230"/>
        <v>21.25506072874494</v>
      </c>
      <c r="F369" s="17">
        <f t="shared" si="230"/>
        <v>21.671826625386998</v>
      </c>
      <c r="G369" s="17">
        <f t="shared" si="230"/>
        <v>21.875</v>
      </c>
      <c r="H369" s="17">
        <f t="shared" si="230"/>
        <v>23.681377825618945</v>
      </c>
      <c r="I369" s="18">
        <f>Показатели!$E$6</f>
        <v>8</v>
      </c>
      <c r="J369" s="9">
        <v>5</v>
      </c>
      <c r="K369" s="15" t="s">
        <v>179</v>
      </c>
      <c r="L369" s="17">
        <f t="shared" si="226"/>
        <v>1.4116680560057187</v>
      </c>
      <c r="M369" s="17">
        <f t="shared" si="226"/>
        <v>1.4234823197558422</v>
      </c>
      <c r="N369" s="17">
        <f t="shared" si="226"/>
        <v>1.4319367009155519</v>
      </c>
      <c r="O369" s="17">
        <f t="shared" si="226"/>
        <v>1.4379161625572645</v>
      </c>
      <c r="P369" s="17">
        <f t="shared" si="226"/>
        <v>1.4407572476757908</v>
      </c>
      <c r="Q369" s="17">
        <f t="shared" si="226"/>
        <v>1.4640829782769524</v>
      </c>
    </row>
    <row r="370" spans="1:17">
      <c r="A370" s="9">
        <v>6</v>
      </c>
      <c r="B370" s="15" t="s">
        <v>180</v>
      </c>
      <c r="C370" s="17">
        <f t="shared" ref="C370:H370" si="231">(C382-C383)/C382*100</f>
        <v>6.6750856936676888</v>
      </c>
      <c r="D370" s="17">
        <f t="shared" si="231"/>
        <v>-4.5214954232232945</v>
      </c>
      <c r="E370" s="17">
        <f t="shared" si="231"/>
        <v>8.6444749485243619</v>
      </c>
      <c r="F370" s="17">
        <f t="shared" si="231"/>
        <v>-7.7733065057008677</v>
      </c>
      <c r="G370" s="17">
        <f t="shared" si="231"/>
        <v>5.7837987761540663</v>
      </c>
      <c r="H370" s="17">
        <f t="shared" si="231"/>
        <v>-8.4350711651365753</v>
      </c>
      <c r="I370" s="18">
        <f>Показатели!$E$7</f>
        <v>0</v>
      </c>
      <c r="J370" s="9">
        <v>6</v>
      </c>
      <c r="K370" s="15" t="s">
        <v>180</v>
      </c>
      <c r="L370" s="17">
        <f t="shared" ref="L370:Q370" si="232">(ATAN((C370+2.4)/10)+3.1415/2)/3.1415*1.75</f>
        <v>1.2855233328039672</v>
      </c>
      <c r="M370" s="17">
        <f t="shared" si="232"/>
        <v>0.75854684298357389</v>
      </c>
      <c r="N370" s="17">
        <f t="shared" si="232"/>
        <v>1.340138056668744</v>
      </c>
      <c r="O370" s="17">
        <f t="shared" si="232"/>
        <v>0.60033425090232351</v>
      </c>
      <c r="P370" s="17">
        <f t="shared" si="232"/>
        <v>1.2570576931932611</v>
      </c>
      <c r="Q370" s="17">
        <f t="shared" si="232"/>
        <v>0.5725203000039043</v>
      </c>
    </row>
    <row r="371" spans="1:17">
      <c r="A371" s="9">
        <v>7</v>
      </c>
      <c r="B371" s="15" t="s">
        <v>181</v>
      </c>
      <c r="C371" s="17"/>
      <c r="D371" s="17"/>
      <c r="E371" s="17">
        <f>(E385-E384)/E391*1000</f>
        <v>-4.048582995951417</v>
      </c>
      <c r="F371" s="17">
        <f>(F385-F384)/F391*1000</f>
        <v>-17.543859649122805</v>
      </c>
      <c r="G371" s="17">
        <f>(G385-G384)/G391*1000</f>
        <v>-9.375</v>
      </c>
      <c r="H371" s="17">
        <f>(H385-H384)/H391*1000</f>
        <v>-20.45209903121636</v>
      </c>
      <c r="I371" s="18">
        <f>Показатели!$E$8</f>
        <v>2.4</v>
      </c>
      <c r="J371" s="9">
        <v>7</v>
      </c>
      <c r="K371" s="15" t="s">
        <v>181</v>
      </c>
      <c r="L371" s="17"/>
      <c r="M371" s="17"/>
      <c r="N371" s="17">
        <f t="shared" ref="N371:Q372" si="233">(ATAN(E371/10)+3.1415/2)/3.1415*1.75</f>
        <v>0.6607064489963238</v>
      </c>
      <c r="O371" s="17">
        <f t="shared" si="233"/>
        <v>0.28856878972089539</v>
      </c>
      <c r="P371" s="17">
        <f t="shared" si="233"/>
        <v>0.45545050400005094</v>
      </c>
      <c r="Q371" s="17">
        <f t="shared" si="233"/>
        <v>0.25330582668341284</v>
      </c>
    </row>
    <row r="372" spans="1:17">
      <c r="A372" s="9">
        <v>8</v>
      </c>
      <c r="B372" s="15" t="s">
        <v>182</v>
      </c>
      <c r="C372" s="17">
        <f t="shared" ref="C372:H372" si="234">(C386-C387)/C391*1000</f>
        <v>-22.792022792022792</v>
      </c>
      <c r="D372" s="17">
        <f t="shared" si="234"/>
        <v>-9.8522167487684733</v>
      </c>
      <c r="E372" s="17">
        <f t="shared" si="234"/>
        <v>-15.182186234817813</v>
      </c>
      <c r="F372" s="17">
        <f t="shared" si="234"/>
        <v>8.2559339525283786</v>
      </c>
      <c r="G372" s="17">
        <f t="shared" si="234"/>
        <v>-22.916666666666664</v>
      </c>
      <c r="H372" s="17">
        <f t="shared" si="234"/>
        <v>-36.598493003229279</v>
      </c>
      <c r="I372" s="18">
        <f>Показатели!$E$9</f>
        <v>2.4</v>
      </c>
      <c r="J372" s="9">
        <v>8</v>
      </c>
      <c r="K372" s="15" t="s">
        <v>182</v>
      </c>
      <c r="L372" s="17">
        <f>(ATAN(C372/10)+3.1415/2)/3.1415*1.75</f>
        <v>0.23029521674608694</v>
      </c>
      <c r="M372" s="17">
        <f>(ATAN(D372/10)+3.1415/2)/3.1415*1.75</f>
        <v>0.44163385921029941</v>
      </c>
      <c r="N372" s="17">
        <f t="shared" si="233"/>
        <v>0.32442952641185169</v>
      </c>
      <c r="O372" s="17">
        <f t="shared" si="233"/>
        <v>1.2594557658793084</v>
      </c>
      <c r="P372" s="17">
        <f t="shared" si="233"/>
        <v>0.22917948562244467</v>
      </c>
      <c r="Q372" s="17">
        <f t="shared" si="233"/>
        <v>0.14855559320407538</v>
      </c>
    </row>
    <row r="373" spans="1:17">
      <c r="A373" s="9">
        <v>9</v>
      </c>
      <c r="B373" s="15" t="s">
        <v>183</v>
      </c>
      <c r="C373" s="17">
        <f t="shared" ref="C373:H373" si="235">C388/C391*1000</f>
        <v>3.7986704653371324</v>
      </c>
      <c r="D373" s="17">
        <f t="shared" si="235"/>
        <v>2.9556650246305423</v>
      </c>
      <c r="E373" s="17">
        <f t="shared" si="235"/>
        <v>4.048582995951417</v>
      </c>
      <c r="F373" s="17">
        <f t="shared" si="235"/>
        <v>3.0959752321981426</v>
      </c>
      <c r="G373" s="17">
        <f t="shared" si="235"/>
        <v>3.125</v>
      </c>
      <c r="H373" s="17">
        <f t="shared" si="235"/>
        <v>3.2292787944025836</v>
      </c>
      <c r="I373" s="18">
        <f>Показатели!$E$10</f>
        <v>1.5</v>
      </c>
      <c r="J373" s="9">
        <v>9</v>
      </c>
      <c r="K373" s="15" t="s">
        <v>183</v>
      </c>
      <c r="L373" s="17">
        <f t="shared" ref="L373:Q375" si="236">IF(C373/$I373&gt;1,2^((1-$I373/C373)/LN(10/3)),2^(-LOG($I373/C373,10/3)))</f>
        <v>1.4167712758079634</v>
      </c>
      <c r="M373" s="17">
        <f t="shared" si="236"/>
        <v>1.3278225849083816</v>
      </c>
      <c r="N373" s="17">
        <f t="shared" si="236"/>
        <v>1.4367931147039781</v>
      </c>
      <c r="O373" s="17">
        <f t="shared" si="236"/>
        <v>1.3455218484340337</v>
      </c>
      <c r="P373" s="17">
        <f t="shared" si="236"/>
        <v>1.3490122447545139</v>
      </c>
      <c r="Q373" s="17">
        <f t="shared" si="236"/>
        <v>1.3611041727297799</v>
      </c>
    </row>
    <row r="374" spans="1:17">
      <c r="A374" s="9">
        <v>10</v>
      </c>
      <c r="B374" s="15" t="s">
        <v>184</v>
      </c>
      <c r="C374" s="17">
        <f t="shared" ref="C374:H374" si="237">C389/C391*100</f>
        <v>0.18993352326685661</v>
      </c>
      <c r="D374" s="17">
        <f t="shared" si="237"/>
        <v>9.852216748768472E-2</v>
      </c>
      <c r="E374" s="17">
        <f t="shared" si="237"/>
        <v>0.10121457489878542</v>
      </c>
      <c r="F374" s="17">
        <f t="shared" si="237"/>
        <v>0.10319917440660474</v>
      </c>
      <c r="G374" s="17">
        <f t="shared" si="237"/>
        <v>0.10416666666666667</v>
      </c>
      <c r="H374" s="17">
        <f t="shared" si="237"/>
        <v>0.1076426264800861</v>
      </c>
      <c r="I374" s="18">
        <f>Показатели!$E$11</f>
        <v>0.05</v>
      </c>
      <c r="J374" s="9">
        <v>10</v>
      </c>
      <c r="K374" s="15" t="s">
        <v>184</v>
      </c>
      <c r="L374" s="17">
        <f t="shared" si="236"/>
        <v>1.528304936119552</v>
      </c>
      <c r="M374" s="17">
        <f t="shared" si="236"/>
        <v>1.3278225849083816</v>
      </c>
      <c r="N374" s="17">
        <f t="shared" si="236"/>
        <v>1.3381828627660479</v>
      </c>
      <c r="O374" s="17">
        <f t="shared" si="236"/>
        <v>1.3455218484340337</v>
      </c>
      <c r="P374" s="17">
        <f t="shared" si="236"/>
        <v>1.3490122447545139</v>
      </c>
      <c r="Q374" s="17">
        <f t="shared" si="236"/>
        <v>1.3611041727297799</v>
      </c>
    </row>
    <row r="375" spans="1:17">
      <c r="A375" s="9">
        <v>11</v>
      </c>
      <c r="B375" s="15" t="s">
        <v>185</v>
      </c>
      <c r="C375" s="17">
        <f t="shared" ref="C375:H375" si="238">C390/C391*1000</f>
        <v>4.7483380816714149</v>
      </c>
      <c r="D375" s="17">
        <f t="shared" si="238"/>
        <v>5.9113300492610845</v>
      </c>
      <c r="E375" s="17">
        <f t="shared" si="238"/>
        <v>6.0728744939271255</v>
      </c>
      <c r="F375" s="17">
        <f t="shared" si="238"/>
        <v>5.1599587203302377</v>
      </c>
      <c r="G375" s="17">
        <f t="shared" si="238"/>
        <v>5.208333333333333</v>
      </c>
      <c r="H375" s="17">
        <f t="shared" si="238"/>
        <v>5.3821313240043063</v>
      </c>
      <c r="I375" s="18">
        <f>Показатели!$E$12</f>
        <v>5</v>
      </c>
      <c r="J375" s="9">
        <v>11</v>
      </c>
      <c r="K375" s="15" t="s">
        <v>185</v>
      </c>
      <c r="L375" s="17">
        <f t="shared" si="236"/>
        <v>0.97070577516409162</v>
      </c>
      <c r="M375" s="17">
        <f t="shared" si="236"/>
        <v>1.0928143222031783</v>
      </c>
      <c r="N375" s="17">
        <f t="shared" si="236"/>
        <v>1.1070623108508195</v>
      </c>
      <c r="O375" s="17">
        <f t="shared" si="236"/>
        <v>1.0180074291762755</v>
      </c>
      <c r="P375" s="17">
        <f t="shared" si="236"/>
        <v>1.0232958726190162</v>
      </c>
      <c r="Q375" s="17">
        <f t="shared" si="236"/>
        <v>1.0417228005715784</v>
      </c>
    </row>
    <row r="376" spans="1:17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17">
        <v>2019</v>
      </c>
    </row>
    <row r="377" spans="1:17">
      <c r="A377" s="9">
        <v>1</v>
      </c>
      <c r="B377" s="10" t="s">
        <v>187</v>
      </c>
      <c r="C377" s="17">
        <v>8</v>
      </c>
      <c r="D377" s="17">
        <v>8</v>
      </c>
      <c r="E377" s="17">
        <v>8</v>
      </c>
      <c r="F377" s="17">
        <v>7</v>
      </c>
      <c r="G377" s="17">
        <v>7</v>
      </c>
      <c r="H377" s="17">
        <v>6</v>
      </c>
      <c r="L377" s="17">
        <v>2014</v>
      </c>
      <c r="M377" s="17">
        <v>2016</v>
      </c>
      <c r="N377" s="17">
        <v>2018</v>
      </c>
      <c r="O377" s="17">
        <v>2019</v>
      </c>
    </row>
    <row r="378" spans="1:17">
      <c r="A378" s="9">
        <v>2</v>
      </c>
      <c r="B378" s="10" t="s">
        <v>188</v>
      </c>
      <c r="C378" s="17">
        <v>3</v>
      </c>
      <c r="D378" s="17">
        <v>2</v>
      </c>
      <c r="E378" s="17">
        <v>4</v>
      </c>
      <c r="F378" s="17">
        <v>4</v>
      </c>
      <c r="G378" s="17">
        <v>2</v>
      </c>
      <c r="H378" s="17">
        <v>2</v>
      </c>
      <c r="K378" s="15" t="s">
        <v>187</v>
      </c>
      <c r="L378" s="17">
        <f>L365</f>
        <v>1.2175286738966693</v>
      </c>
      <c r="M378" s="17">
        <f>N365</f>
        <v>1.246340447956336</v>
      </c>
      <c r="N378" s="17">
        <f>P365</f>
        <v>1.1983426967958597</v>
      </c>
      <c r="O378" s="17">
        <f>Q365</f>
        <v>1.1388466143247404</v>
      </c>
    </row>
    <row r="379" spans="1:17">
      <c r="A379" s="9">
        <v>3</v>
      </c>
      <c r="B379" s="10" t="s">
        <v>189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K379" s="15" t="s">
        <v>190</v>
      </c>
      <c r="L379" s="17">
        <f t="shared" ref="L379:L388" si="239">L366</f>
        <v>0.82254241798416583</v>
      </c>
      <c r="M379" s="17">
        <f t="shared" ref="M379:M388" si="240">N366</f>
        <v>1.006932519136418</v>
      </c>
      <c r="N379" s="17">
        <f t="shared" ref="N379:N388" si="241">P366</f>
        <v>0.68690830593622487</v>
      </c>
      <c r="O379" s="17">
        <f t="shared" ref="O379:O388" si="242">Q366</f>
        <v>0.70001268077579737</v>
      </c>
    </row>
    <row r="380" spans="1:17">
      <c r="A380" s="9">
        <v>4</v>
      </c>
      <c r="B380" s="10" t="s">
        <v>191</v>
      </c>
      <c r="C380" s="17">
        <v>32.700000000000003</v>
      </c>
      <c r="D380" s="17">
        <v>32.700000000000003</v>
      </c>
      <c r="E380" s="17">
        <v>32.9</v>
      </c>
      <c r="F380" s="17">
        <v>33.200000000000003</v>
      </c>
      <c r="G380" s="17">
        <v>33.299999999999997</v>
      </c>
      <c r="H380" s="17">
        <v>33.4</v>
      </c>
      <c r="K380" s="15" t="s">
        <v>192</v>
      </c>
      <c r="L380" s="17">
        <f t="shared" si="239"/>
        <v>8.8737830999390996E-4</v>
      </c>
      <c r="M380" s="17">
        <f t="shared" si="240"/>
        <v>8.8737830999390996E-4</v>
      </c>
      <c r="N380" s="17">
        <f t="shared" si="241"/>
        <v>8.8737830999390996E-4</v>
      </c>
      <c r="O380" s="17">
        <f t="shared" si="242"/>
        <v>8.8737830999390996E-4</v>
      </c>
    </row>
    <row r="381" spans="1:17">
      <c r="A381" s="9">
        <v>5</v>
      </c>
      <c r="B381" s="10" t="s">
        <v>193</v>
      </c>
      <c r="C381" s="17">
        <v>21</v>
      </c>
      <c r="D381" s="17">
        <v>21</v>
      </c>
      <c r="E381" s="17">
        <v>21</v>
      </c>
      <c r="F381" s="17">
        <v>21</v>
      </c>
      <c r="G381" s="17">
        <v>21</v>
      </c>
      <c r="H381" s="17">
        <v>22</v>
      </c>
      <c r="K381" s="15" t="s">
        <v>194</v>
      </c>
      <c r="L381" s="17">
        <f t="shared" si="239"/>
        <v>1.0197348831390833</v>
      </c>
      <c r="M381" s="17">
        <f t="shared" si="240"/>
        <v>1.0587052451296901</v>
      </c>
      <c r="N381" s="17">
        <f t="shared" si="241"/>
        <v>1.0809059653337274</v>
      </c>
      <c r="O381" s="17">
        <f t="shared" si="242"/>
        <v>1.100011626716437</v>
      </c>
    </row>
    <row r="382" spans="1:17">
      <c r="A382" s="9">
        <v>6</v>
      </c>
      <c r="B382" s="10" t="s">
        <v>195</v>
      </c>
      <c r="C382" s="17">
        <v>7760.2</v>
      </c>
      <c r="D382" s="17">
        <v>7778.4</v>
      </c>
      <c r="E382" s="17">
        <v>8742</v>
      </c>
      <c r="F382" s="17">
        <v>8946</v>
      </c>
      <c r="G382" s="17">
        <v>11537.4</v>
      </c>
      <c r="H382" s="17">
        <v>11360.9</v>
      </c>
      <c r="K382" s="15" t="s">
        <v>196</v>
      </c>
      <c r="L382" s="17">
        <f t="shared" si="239"/>
        <v>1.4116680560057187</v>
      </c>
      <c r="M382" s="17">
        <f t="shared" si="240"/>
        <v>1.4319367009155519</v>
      </c>
      <c r="N382" s="17">
        <f t="shared" si="241"/>
        <v>1.4407572476757908</v>
      </c>
      <c r="O382" s="17">
        <f t="shared" si="242"/>
        <v>1.4640829782769524</v>
      </c>
    </row>
    <row r="383" spans="1:17">
      <c r="A383" s="9">
        <v>7</v>
      </c>
      <c r="B383" s="10" t="s">
        <v>197</v>
      </c>
      <c r="C383" s="17">
        <v>7242.2</v>
      </c>
      <c r="D383" s="17">
        <v>8130.1</v>
      </c>
      <c r="E383" s="17">
        <v>7986.3</v>
      </c>
      <c r="F383" s="17">
        <v>9641.4</v>
      </c>
      <c r="G383" s="17">
        <v>10870.1</v>
      </c>
      <c r="H383" s="17">
        <v>12319.2</v>
      </c>
      <c r="K383" s="15" t="s">
        <v>198</v>
      </c>
      <c r="L383" s="17">
        <f t="shared" si="239"/>
        <v>1.2855233328039672</v>
      </c>
      <c r="M383" s="17">
        <f t="shared" si="240"/>
        <v>1.340138056668744</v>
      </c>
      <c r="N383" s="17">
        <f t="shared" si="241"/>
        <v>1.2570576931932611</v>
      </c>
      <c r="O383" s="17">
        <f t="shared" si="242"/>
        <v>0.5725203000039043</v>
      </c>
    </row>
    <row r="384" spans="1:17">
      <c r="A384" s="9">
        <v>8</v>
      </c>
      <c r="B384" s="10" t="s">
        <v>199</v>
      </c>
      <c r="C384" s="17"/>
      <c r="D384" s="17"/>
      <c r="E384" s="17">
        <v>16</v>
      </c>
      <c r="F384" s="17">
        <v>20</v>
      </c>
      <c r="G384" s="17">
        <v>20</v>
      </c>
      <c r="H384" s="17">
        <v>20</v>
      </c>
      <c r="K384" s="15" t="s">
        <v>200</v>
      </c>
      <c r="L384" s="17">
        <f>N371</f>
        <v>0.6607064489963238</v>
      </c>
      <c r="M384" s="17">
        <f>O371</f>
        <v>0.28856878972089539</v>
      </c>
      <c r="N384" s="17">
        <f t="shared" si="241"/>
        <v>0.45545050400005094</v>
      </c>
      <c r="O384" s="17">
        <f t="shared" si="242"/>
        <v>0.25330582668341284</v>
      </c>
    </row>
    <row r="385" spans="1:15">
      <c r="A385" s="9">
        <v>9</v>
      </c>
      <c r="B385" s="10" t="s">
        <v>201</v>
      </c>
      <c r="C385" s="17"/>
      <c r="D385" s="17"/>
      <c r="E385" s="17">
        <v>12</v>
      </c>
      <c r="F385" s="17">
        <v>3</v>
      </c>
      <c r="G385" s="17">
        <v>11</v>
      </c>
      <c r="H385" s="17">
        <v>1</v>
      </c>
      <c r="K385" s="15" t="s">
        <v>202</v>
      </c>
      <c r="L385" s="17">
        <f t="shared" si="239"/>
        <v>0.23029521674608694</v>
      </c>
      <c r="M385" s="17">
        <f t="shared" si="240"/>
        <v>0.32442952641185169</v>
      </c>
      <c r="N385" s="17">
        <f t="shared" si="241"/>
        <v>0.22917948562244467</v>
      </c>
      <c r="O385" s="17">
        <f t="shared" si="242"/>
        <v>0.14855559320407538</v>
      </c>
    </row>
    <row r="386" spans="1:15">
      <c r="A386" s="9">
        <v>10</v>
      </c>
      <c r="B386" s="10" t="s">
        <v>203</v>
      </c>
      <c r="C386" s="17">
        <v>12</v>
      </c>
      <c r="D386" s="17">
        <v>26</v>
      </c>
      <c r="E386" s="17">
        <v>25</v>
      </c>
      <c r="F386" s="17">
        <v>36</v>
      </c>
      <c r="G386" s="17">
        <v>27</v>
      </c>
      <c r="H386" s="17">
        <v>16</v>
      </c>
      <c r="K386" s="15" t="s">
        <v>204</v>
      </c>
      <c r="L386" s="17">
        <f t="shared" si="239"/>
        <v>1.4167712758079634</v>
      </c>
      <c r="M386" s="17">
        <f t="shared" si="240"/>
        <v>1.4367931147039781</v>
      </c>
      <c r="N386" s="17">
        <f t="shared" si="241"/>
        <v>1.3490122447545139</v>
      </c>
      <c r="O386" s="17">
        <f t="shared" si="242"/>
        <v>1.3611041727297799</v>
      </c>
    </row>
    <row r="387" spans="1:15">
      <c r="A387" s="9">
        <v>11</v>
      </c>
      <c r="B387" s="10" t="s">
        <v>205</v>
      </c>
      <c r="C387" s="17">
        <v>36</v>
      </c>
      <c r="D387" s="17">
        <v>36</v>
      </c>
      <c r="E387" s="17">
        <v>40</v>
      </c>
      <c r="F387" s="17">
        <v>28</v>
      </c>
      <c r="G387" s="17">
        <v>49</v>
      </c>
      <c r="H387" s="17">
        <v>50</v>
      </c>
      <c r="K387" s="15" t="s">
        <v>206</v>
      </c>
      <c r="L387" s="17">
        <f t="shared" si="239"/>
        <v>1.528304936119552</v>
      </c>
      <c r="M387" s="17">
        <f t="shared" si="240"/>
        <v>1.3381828627660479</v>
      </c>
      <c r="N387" s="17">
        <f t="shared" si="241"/>
        <v>1.3490122447545139</v>
      </c>
      <c r="O387" s="17">
        <f t="shared" si="242"/>
        <v>1.3611041727297799</v>
      </c>
    </row>
    <row r="388" spans="1:15">
      <c r="A388" s="9">
        <v>12</v>
      </c>
      <c r="B388" s="10" t="s">
        <v>207</v>
      </c>
      <c r="C388" s="17">
        <v>4</v>
      </c>
      <c r="D388" s="17">
        <v>3</v>
      </c>
      <c r="E388" s="17">
        <v>4</v>
      </c>
      <c r="F388" s="17">
        <v>3</v>
      </c>
      <c r="G388" s="17">
        <v>3</v>
      </c>
      <c r="H388" s="17">
        <v>3</v>
      </c>
      <c r="K388" s="15" t="s">
        <v>208</v>
      </c>
      <c r="L388" s="17">
        <f t="shared" si="239"/>
        <v>0.97070577516409162</v>
      </c>
      <c r="M388" s="17">
        <f t="shared" si="240"/>
        <v>1.1070623108508195</v>
      </c>
      <c r="N388" s="17">
        <f t="shared" si="241"/>
        <v>1.0232958726190162</v>
      </c>
      <c r="O388" s="17">
        <f t="shared" si="242"/>
        <v>1.0417228005715784</v>
      </c>
    </row>
    <row r="389" spans="1:15">
      <c r="A389" s="9">
        <v>13</v>
      </c>
      <c r="B389" s="10" t="s">
        <v>209</v>
      </c>
      <c r="C389" s="17">
        <v>2</v>
      </c>
      <c r="D389" s="17">
        <v>1</v>
      </c>
      <c r="E389" s="17">
        <v>1</v>
      </c>
      <c r="F389" s="17">
        <v>1</v>
      </c>
      <c r="G389" s="21">
        <v>1</v>
      </c>
      <c r="H389" s="21">
        <v>1</v>
      </c>
    </row>
    <row r="390" spans="1:15">
      <c r="A390" s="9">
        <v>14</v>
      </c>
      <c r="B390" s="10" t="s">
        <v>211</v>
      </c>
      <c r="C390" s="17">
        <v>5</v>
      </c>
      <c r="D390" s="17">
        <v>6</v>
      </c>
      <c r="E390" s="17">
        <v>6</v>
      </c>
      <c r="F390" s="17">
        <v>5</v>
      </c>
      <c r="G390" s="21">
        <v>5</v>
      </c>
      <c r="H390" s="21">
        <v>5</v>
      </c>
    </row>
    <row r="391" spans="1:15">
      <c r="A391" s="9">
        <v>15</v>
      </c>
      <c r="B391" s="10" t="s">
        <v>213</v>
      </c>
      <c r="C391" s="17">
        <v>1053</v>
      </c>
      <c r="D391" s="17">
        <v>1015</v>
      </c>
      <c r="E391" s="17">
        <v>988</v>
      </c>
      <c r="F391" s="17">
        <v>969</v>
      </c>
      <c r="G391" s="17">
        <v>960</v>
      </c>
      <c r="H391" s="17">
        <v>929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301"/>
  <sheetViews>
    <sheetView topLeftCell="A295" zoomScale="85" zoomScaleNormal="85" workbookViewId="0">
      <selection activeCell="A274" sqref="A274"/>
    </sheetView>
  </sheetViews>
  <sheetFormatPr baseColWidth="10" defaultColWidth="8.83203125" defaultRowHeight="15"/>
  <cols>
    <col min="2" max="2" width="73" customWidth="1"/>
    <col min="8" max="8" width="9.5" bestFit="1" customWidth="1"/>
    <col min="11" max="11" width="73.33203125" customWidth="1"/>
  </cols>
  <sheetData>
    <row r="1" spans="1:17" ht="16">
      <c r="A1" s="20" t="s">
        <v>465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8.5458491589799248</v>
      </c>
      <c r="D5" s="17">
        <f t="shared" si="0"/>
        <v>8.7869842795359379</v>
      </c>
      <c r="E5" s="17">
        <f t="shared" si="0"/>
        <v>9.0552683620719563</v>
      </c>
      <c r="F5" s="17">
        <f t="shared" si="0"/>
        <v>9.2722183344996498</v>
      </c>
      <c r="G5" s="17">
        <f t="shared" si="0"/>
        <v>9.002941906213449</v>
      </c>
      <c r="H5" s="17">
        <f t="shared" si="0"/>
        <v>8.8799770839301058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1.26982197672486</v>
      </c>
      <c r="M5" s="17">
        <f t="shared" si="1"/>
        <v>1.2816142030568618</v>
      </c>
      <c r="N5" s="17">
        <f t="shared" si="1"/>
        <v>1.2941138898093671</v>
      </c>
      <c r="O5" s="17">
        <f t="shared" si="1"/>
        <v>1.3037753338563762</v>
      </c>
      <c r="P5" s="17">
        <f t="shared" si="1"/>
        <v>1.2917250573669343</v>
      </c>
      <c r="Q5" s="17">
        <f t="shared" si="1"/>
        <v>1.286018523606695</v>
      </c>
    </row>
    <row r="6" spans="1:17">
      <c r="A6" s="9">
        <v>2</v>
      </c>
      <c r="B6" s="15" t="s">
        <v>176</v>
      </c>
      <c r="C6" s="17">
        <f t="shared" ref="C6:H6" si="2">C18/C31*1000</f>
        <v>2.9503526858383071</v>
      </c>
      <c r="D6" s="17">
        <f t="shared" si="2"/>
        <v>3.2951191048259765</v>
      </c>
      <c r="E6" s="17">
        <f t="shared" si="2"/>
        <v>3.3306734205322139</v>
      </c>
      <c r="F6" s="17">
        <f t="shared" si="2"/>
        <v>3.3589923023093071</v>
      </c>
      <c r="G6" s="17">
        <f t="shared" si="2"/>
        <v>3.4026867047105944</v>
      </c>
      <c r="H6" s="17">
        <f t="shared" si="2"/>
        <v>3.5090232025207677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0.83926340624543294</v>
      </c>
      <c r="M6" s="17">
        <f t="shared" si="1"/>
        <v>0.89439850378354635</v>
      </c>
      <c r="N6" s="17">
        <f t="shared" si="1"/>
        <v>0.89994183569964903</v>
      </c>
      <c r="O6" s="17">
        <f t="shared" si="1"/>
        <v>0.90433913849035563</v>
      </c>
      <c r="P6" s="17">
        <f t="shared" si="1"/>
        <v>0.91109318650381366</v>
      </c>
      <c r="Q6" s="17">
        <f t="shared" si="1"/>
        <v>0.9273780977397319</v>
      </c>
    </row>
    <row r="7" spans="1:17">
      <c r="A7" s="9">
        <v>3</v>
      </c>
      <c r="B7" s="15" t="s">
        <v>177</v>
      </c>
      <c r="C7" s="17">
        <f>C19/C31*1000+0.00001</f>
        <v>1.2208455941399892</v>
      </c>
      <c r="D7" s="17">
        <f>D19/D31*1000+0.00001</f>
        <v>1.2123392373172239</v>
      </c>
      <c r="E7" s="17">
        <f>E19/E31*1000+0.00001</f>
        <v>1.2281958238212536</v>
      </c>
      <c r="F7" s="17">
        <f>F19/F31*1000+0.00001</f>
        <v>1.1371688523442969</v>
      </c>
      <c r="G7" s="17">
        <f>G19/G31*1000</f>
        <v>1.0633395952220608</v>
      </c>
      <c r="H7" s="17">
        <f>H19/H31*1000</f>
        <v>2.3596390718991693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0.75263437860552029</v>
      </c>
      <c r="M7" s="17">
        <f t="shared" si="1"/>
        <v>0.7496108137705374</v>
      </c>
      <c r="N7" s="17">
        <f t="shared" si="1"/>
        <v>0.75523980940648294</v>
      </c>
      <c r="O7" s="17">
        <f t="shared" si="1"/>
        <v>0.72248923014893651</v>
      </c>
      <c r="P7" s="17">
        <f t="shared" si="1"/>
        <v>0.69510038291512555</v>
      </c>
      <c r="Q7" s="17">
        <f t="shared" si="1"/>
        <v>1.0917113978807047</v>
      </c>
    </row>
    <row r="8" spans="1:17">
      <c r="A8" s="9">
        <v>4</v>
      </c>
      <c r="B8" s="15" t="s">
        <v>178</v>
      </c>
      <c r="C8" s="17">
        <f t="shared" ref="C8:H8" si="3">C20/C31*1000</f>
        <v>30.215680954964732</v>
      </c>
      <c r="D8" s="17">
        <f t="shared" si="3"/>
        <v>30.627445596210617</v>
      </c>
      <c r="E8" s="17">
        <f t="shared" si="3"/>
        <v>30.853832009159355</v>
      </c>
      <c r="F8" s="17">
        <f t="shared" si="3"/>
        <v>29.954513645906228</v>
      </c>
      <c r="G8" s="17">
        <f t="shared" si="3"/>
        <v>30.407967958033534</v>
      </c>
      <c r="H8" s="17">
        <f t="shared" si="3"/>
        <v>30.915210541392156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1.004117948075409</v>
      </c>
      <c r="M8" s="17">
        <f t="shared" si="1"/>
        <v>1.01186417954987</v>
      </c>
      <c r="N8" s="17">
        <f t="shared" si="1"/>
        <v>1.016059658382243</v>
      </c>
      <c r="O8" s="17">
        <f t="shared" si="1"/>
        <v>0.9991268106566229</v>
      </c>
      <c r="P8" s="17">
        <f t="shared" si="1"/>
        <v>1.0077539997856748</v>
      </c>
      <c r="Q8" s="17">
        <f t="shared" si="1"/>
        <v>1.017189521374178</v>
      </c>
    </row>
    <row r="9" spans="1:17">
      <c r="A9" s="9">
        <v>5</v>
      </c>
      <c r="B9" s="15" t="s">
        <v>179</v>
      </c>
      <c r="C9" s="17">
        <f t="shared" ref="C9:H9" si="4">C21/C31*1000</f>
        <v>4.9240368963646226</v>
      </c>
      <c r="D9" s="17">
        <f t="shared" si="4"/>
        <v>4.9975973089860641</v>
      </c>
      <c r="E9" s="17">
        <f t="shared" si="4"/>
        <v>5.1764216077438165</v>
      </c>
      <c r="F9" s="17">
        <f t="shared" si="4"/>
        <v>5.2834149755073474</v>
      </c>
      <c r="G9" s="17">
        <f t="shared" si="4"/>
        <v>5.3804983518236273</v>
      </c>
      <c r="H9" s="17">
        <f t="shared" si="4"/>
        <v>5.6717272987682614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0.75623532186584252</v>
      </c>
      <c r="M9" s="17">
        <f t="shared" si="1"/>
        <v>0.76271897475487682</v>
      </c>
      <c r="N9" s="17">
        <f t="shared" si="1"/>
        <v>0.77831394654338615</v>
      </c>
      <c r="O9" s="17">
        <f t="shared" si="1"/>
        <v>0.78753543131176373</v>
      </c>
      <c r="P9" s="17">
        <f t="shared" si="1"/>
        <v>0.79583446359434018</v>
      </c>
      <c r="Q9" s="17">
        <f t="shared" si="1"/>
        <v>0.82035632445564188</v>
      </c>
    </row>
    <row r="10" spans="1:17">
      <c r="A10" s="9">
        <v>6</v>
      </c>
      <c r="B10" s="15" t="s">
        <v>180</v>
      </c>
      <c r="C10" s="17">
        <f t="shared" ref="C10:H10" si="5">(C22-C23)/C22*100</f>
        <v>-1.9817182778355318</v>
      </c>
      <c r="D10" s="17">
        <f t="shared" si="5"/>
        <v>0.22301504215108564</v>
      </c>
      <c r="E10" s="17">
        <f t="shared" si="5"/>
        <v>-1.257145031926679</v>
      </c>
      <c r="F10" s="17">
        <f t="shared" si="5"/>
        <v>-0.55599231761137391</v>
      </c>
      <c r="G10" s="17">
        <f t="shared" si="5"/>
        <v>-1.4996832781021965</v>
      </c>
      <c r="H10" s="17">
        <f t="shared" si="5"/>
        <v>-0.19009730564240129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0.89828717377112288</v>
      </c>
      <c r="M10" s="17">
        <f t="shared" si="6"/>
        <v>1.0178981657148491</v>
      </c>
      <c r="N10" s="17">
        <f t="shared" si="6"/>
        <v>0.93838871138664848</v>
      </c>
      <c r="O10" s="17">
        <f t="shared" si="6"/>
        <v>0.97658094199862566</v>
      </c>
      <c r="P10" s="17">
        <f t="shared" si="6"/>
        <v>0.9250180759710519</v>
      </c>
      <c r="Q10" s="17">
        <f t="shared" si="6"/>
        <v>0.99615729990976654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-10.304270894771538</v>
      </c>
      <c r="F11" s="17">
        <f>(F25-F24)/F31*1000</f>
        <v>-9.2722183344996498</v>
      </c>
      <c r="G11" s="17">
        <f>(G25-G24)/G31*1000</f>
        <v>-9.1092758657356541</v>
      </c>
      <c r="H11" s="17">
        <f>(H25-H24)/H31*1000</f>
        <v>-9.273847035233457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0.42913988371912187</v>
      </c>
      <c r="O11" s="17">
        <f t="shared" si="7"/>
        <v>0.45851345545607652</v>
      </c>
      <c r="P11" s="17">
        <f t="shared" si="7"/>
        <v>0.4634340123257481</v>
      </c>
      <c r="Q11" s="17">
        <f t="shared" si="7"/>
        <v>0.45846467400643776</v>
      </c>
    </row>
    <row r="12" spans="1:17">
      <c r="A12" s="9">
        <v>8</v>
      </c>
      <c r="B12" s="15" t="s">
        <v>182</v>
      </c>
      <c r="C12" s="17">
        <f t="shared" ref="C12:H12" si="8">(C26-C27)/C31*1000</f>
        <v>-2.2721106890938687</v>
      </c>
      <c r="D12" s="17">
        <f t="shared" si="8"/>
        <v>0.37756573076130984</v>
      </c>
      <c r="E12" s="17">
        <f t="shared" si="8"/>
        <v>1.8735037990493704</v>
      </c>
      <c r="F12" s="17">
        <f t="shared" si="8"/>
        <v>-3.568929321203639</v>
      </c>
      <c r="G12" s="17">
        <f t="shared" si="8"/>
        <v>-0.9924502888739235</v>
      </c>
      <c r="H12" s="17">
        <f t="shared" si="8"/>
        <v>-2.1125751933543397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0.75054306916913527</v>
      </c>
      <c r="M12" s="17">
        <f>(ATAN(D12/10)+3.1415/2)/3.1415*1.75</f>
        <v>0.89602264276692167</v>
      </c>
      <c r="N12" s="17">
        <f t="shared" si="7"/>
        <v>0.97816917491254707</v>
      </c>
      <c r="O12" s="17">
        <f t="shared" si="7"/>
        <v>0.68403900291201247</v>
      </c>
      <c r="P12" s="17">
        <f t="shared" si="7"/>
        <v>0.81989513733880004</v>
      </c>
      <c r="Q12" s="17">
        <f t="shared" si="7"/>
        <v>0.75902243680270298</v>
      </c>
    </row>
    <row r="13" spans="1:17">
      <c r="A13" s="9">
        <v>9</v>
      </c>
      <c r="B13" s="15" t="s">
        <v>183</v>
      </c>
      <c r="C13" s="17">
        <f t="shared" ref="C13:H13" si="9">C28/C31*1000</f>
        <v>1.0512750949538796</v>
      </c>
      <c r="D13" s="17">
        <f t="shared" si="9"/>
        <v>1.2699938216516784</v>
      </c>
      <c r="E13" s="17">
        <f t="shared" si="9"/>
        <v>1.2836970474967906</v>
      </c>
      <c r="F13" s="17">
        <f t="shared" si="9"/>
        <v>1.2946116165150456</v>
      </c>
      <c r="G13" s="17">
        <f t="shared" si="9"/>
        <v>1.3114521674405415</v>
      </c>
      <c r="H13" s="17">
        <f t="shared" si="9"/>
        <v>1.3248352907476368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0.81493657668147013</v>
      </c>
      <c r="M13" s="17">
        <f t="shared" si="10"/>
        <v>0.90861864614413534</v>
      </c>
      <c r="N13" s="17">
        <f t="shared" si="10"/>
        <v>0.91425011211755736</v>
      </c>
      <c r="O13" s="17">
        <f t="shared" si="10"/>
        <v>0.91871732811968165</v>
      </c>
      <c r="P13" s="17">
        <f t="shared" si="10"/>
        <v>0.92557875950180057</v>
      </c>
      <c r="Q13" s="17">
        <f t="shared" si="10"/>
        <v>0.93100489352269211</v>
      </c>
    </row>
    <row r="14" spans="1:17">
      <c r="A14" s="9">
        <v>10</v>
      </c>
      <c r="B14" s="15" t="s">
        <v>184</v>
      </c>
      <c r="C14" s="17">
        <f t="shared" ref="C14:H14" si="11">C29/C31*100</f>
        <v>5.4259359739555077E-2</v>
      </c>
      <c r="D14" s="17">
        <f t="shared" si="11"/>
        <v>5.491865174709961E-2</v>
      </c>
      <c r="E14" s="17">
        <f t="shared" si="11"/>
        <v>5.5511223675536896E-2</v>
      </c>
      <c r="F14" s="17">
        <f t="shared" si="11"/>
        <v>5.5983205038488457E-2</v>
      </c>
      <c r="G14" s="17">
        <f t="shared" si="11"/>
        <v>5.6711445078509913E-2</v>
      </c>
      <c r="H14" s="17">
        <f t="shared" si="11"/>
        <v>5.7290174735032943E-2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1.046230554174558</v>
      </c>
      <c r="M14" s="17">
        <f t="shared" si="10"/>
        <v>1.052915119660685</v>
      </c>
      <c r="N14" s="17">
        <f t="shared" si="10"/>
        <v>1.0588229513711498</v>
      </c>
      <c r="O14" s="17">
        <f t="shared" si="10"/>
        <v>1.0634620980760179</v>
      </c>
      <c r="P14" s="17">
        <f t="shared" si="10"/>
        <v>1.0705071053201185</v>
      </c>
      <c r="Q14" s="17">
        <f t="shared" si="10"/>
        <v>1.0760102016234041</v>
      </c>
    </row>
    <row r="15" spans="1:17">
      <c r="A15" s="9">
        <v>11</v>
      </c>
      <c r="B15" s="15" t="s">
        <v>185</v>
      </c>
      <c r="C15" s="17">
        <f t="shared" ref="C15:H15" si="12">C30/C31*1000</f>
        <v>4.2729245794899624</v>
      </c>
      <c r="D15" s="17">
        <f t="shared" si="12"/>
        <v>5.0113269719228395</v>
      </c>
      <c r="E15" s="17">
        <f t="shared" si="12"/>
        <v>3.8510911424903722</v>
      </c>
      <c r="F15" s="17">
        <f t="shared" si="12"/>
        <v>3.8838348495451367</v>
      </c>
      <c r="G15" s="17">
        <f t="shared" si="12"/>
        <v>3.9343565023216245</v>
      </c>
      <c r="H15" s="17">
        <f t="shared" si="12"/>
        <v>3.9745058722429105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0.91350377431779883</v>
      </c>
      <c r="M15" s="17">
        <f t="shared" si="10"/>
        <v>1.00130212437135</v>
      </c>
      <c r="N15" s="17">
        <f t="shared" si="10"/>
        <v>0.86044214337536173</v>
      </c>
      <c r="O15" s="17">
        <f t="shared" si="10"/>
        <v>0.864646442462496</v>
      </c>
      <c r="P15" s="17">
        <f t="shared" si="10"/>
        <v>0.87110404596377322</v>
      </c>
      <c r="Q15" s="17">
        <f t="shared" si="10"/>
        <v>0.8762108261821141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</f>
        <v>252</v>
      </c>
      <c r="D17" s="17">
        <f t="shared" ref="D17:H17" si="13">D47+D77+D107+D137+D167+D197+D227+D257+D287</f>
        <v>256</v>
      </c>
      <c r="E17" s="17">
        <f t="shared" si="13"/>
        <v>261</v>
      </c>
      <c r="F17" s="17">
        <f t="shared" si="13"/>
        <v>265</v>
      </c>
      <c r="G17" s="17">
        <f t="shared" si="13"/>
        <v>254</v>
      </c>
      <c r="H17" s="17">
        <f t="shared" si="13"/>
        <v>248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</f>
        <v>87</v>
      </c>
      <c r="D18" s="17">
        <f t="shared" si="14"/>
        <v>96</v>
      </c>
      <c r="E18" s="17">
        <f t="shared" si="14"/>
        <v>96</v>
      </c>
      <c r="F18" s="17">
        <f t="shared" si="14"/>
        <v>96</v>
      </c>
      <c r="G18" s="17">
        <f t="shared" si="14"/>
        <v>96</v>
      </c>
      <c r="H18" s="17">
        <f t="shared" si="14"/>
        <v>98</v>
      </c>
      <c r="K18" s="15" t="s">
        <v>187</v>
      </c>
      <c r="L18" s="17">
        <f t="shared" ref="L18:L23" si="15">L5</f>
        <v>1.26982197672486</v>
      </c>
      <c r="M18" s="17">
        <f t="shared" ref="M18:M23" si="16">N5</f>
        <v>1.2941138898093671</v>
      </c>
      <c r="N18" s="17">
        <f t="shared" ref="N18:N28" si="17">P5</f>
        <v>1.2917250573669343</v>
      </c>
      <c r="O18" s="17">
        <f>Q5</f>
        <v>1.286018523606695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</f>
        <v>36</v>
      </c>
      <c r="D19" s="17">
        <f t="shared" si="18"/>
        <v>35.32</v>
      </c>
      <c r="E19" s="17">
        <f t="shared" si="18"/>
        <v>35.399999999999991</v>
      </c>
      <c r="F19" s="17">
        <f t="shared" si="18"/>
        <v>32.5</v>
      </c>
      <c r="G19" s="17">
        <f t="shared" si="18"/>
        <v>30</v>
      </c>
      <c r="H19" s="17">
        <f t="shared" si="18"/>
        <v>65.900000000000006</v>
      </c>
      <c r="K19" s="15" t="s">
        <v>190</v>
      </c>
      <c r="L19" s="17">
        <f t="shared" si="15"/>
        <v>0.83926340624543294</v>
      </c>
      <c r="M19" s="17">
        <f t="shared" si="16"/>
        <v>0.89994183569964903</v>
      </c>
      <c r="N19" s="17">
        <f t="shared" si="17"/>
        <v>0.91109318650381366</v>
      </c>
      <c r="O19" s="17">
        <f t="shared" ref="O19:O28" si="19">Q6</f>
        <v>0.9273780977397319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</f>
        <v>891</v>
      </c>
      <c r="D20" s="17">
        <f t="shared" si="20"/>
        <v>892.30000000000007</v>
      </c>
      <c r="E20" s="17">
        <f t="shared" si="20"/>
        <v>889.30000000000007</v>
      </c>
      <c r="F20" s="17">
        <f t="shared" si="20"/>
        <v>856.1</v>
      </c>
      <c r="G20" s="17">
        <f t="shared" si="20"/>
        <v>857.90000000000009</v>
      </c>
      <c r="H20" s="17">
        <f t="shared" si="20"/>
        <v>863.40000000000009</v>
      </c>
      <c r="K20" s="15" t="s">
        <v>192</v>
      </c>
      <c r="L20" s="17">
        <f t="shared" si="15"/>
        <v>0.75263437860552029</v>
      </c>
      <c r="M20" s="17">
        <f t="shared" si="16"/>
        <v>0.75523980940648294</v>
      </c>
      <c r="N20" s="17">
        <f t="shared" si="17"/>
        <v>0.69510038291512555</v>
      </c>
      <c r="O20" s="17">
        <f t="shared" si="19"/>
        <v>1.0917113978807047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</f>
        <v>145.19999999999999</v>
      </c>
      <c r="D21" s="17">
        <f t="shared" si="21"/>
        <v>145.6</v>
      </c>
      <c r="E21" s="17">
        <f t="shared" si="21"/>
        <v>149.20000000000002</v>
      </c>
      <c r="F21" s="17">
        <f t="shared" si="21"/>
        <v>151</v>
      </c>
      <c r="G21" s="17">
        <f t="shared" si="21"/>
        <v>151.80000000000001</v>
      </c>
      <c r="H21" s="17">
        <f t="shared" si="21"/>
        <v>158.4</v>
      </c>
      <c r="K21" s="15" t="s">
        <v>194</v>
      </c>
      <c r="L21" s="17">
        <f t="shared" si="15"/>
        <v>1.004117948075409</v>
      </c>
      <c r="M21" s="17">
        <f t="shared" si="16"/>
        <v>1.016059658382243</v>
      </c>
      <c r="N21" s="17">
        <f t="shared" si="17"/>
        <v>1.0077539997856748</v>
      </c>
      <c r="O21" s="17">
        <f t="shared" si="19"/>
        <v>1.017189521374178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</f>
        <v>823336</v>
      </c>
      <c r="D22" s="17">
        <f t="shared" si="22"/>
        <v>798556</v>
      </c>
      <c r="E22" s="17">
        <f t="shared" si="22"/>
        <v>761980.5</v>
      </c>
      <c r="F22" s="17">
        <f t="shared" si="22"/>
        <v>807457.20000000007</v>
      </c>
      <c r="G22" s="17">
        <f t="shared" si="22"/>
        <v>981934</v>
      </c>
      <c r="H22" s="17">
        <f t="shared" si="22"/>
        <v>1081972.2000000002</v>
      </c>
      <c r="K22" s="15" t="s">
        <v>196</v>
      </c>
      <c r="L22" s="17">
        <f t="shared" si="15"/>
        <v>0.75623532186584252</v>
      </c>
      <c r="M22" s="17">
        <f t="shared" si="16"/>
        <v>0.77831394654338615</v>
      </c>
      <c r="N22" s="17">
        <f t="shared" si="17"/>
        <v>0.79583446359434018</v>
      </c>
      <c r="O22" s="17">
        <f t="shared" si="19"/>
        <v>0.82035632445564188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</f>
        <v>839652.2</v>
      </c>
      <c r="D23" s="17">
        <f t="shared" si="23"/>
        <v>796775.1</v>
      </c>
      <c r="E23" s="17">
        <f t="shared" si="23"/>
        <v>771559.70000000007</v>
      </c>
      <c r="F23" s="17">
        <f t="shared" si="23"/>
        <v>811946.6</v>
      </c>
      <c r="G23" s="17">
        <f t="shared" si="23"/>
        <v>996659.9</v>
      </c>
      <c r="H23" s="17">
        <f t="shared" si="23"/>
        <v>1084029</v>
      </c>
      <c r="K23" s="15" t="s">
        <v>198</v>
      </c>
      <c r="L23" s="17">
        <f t="shared" si="15"/>
        <v>0.89828717377112288</v>
      </c>
      <c r="M23" s="17">
        <f t="shared" si="16"/>
        <v>0.93838871138664848</v>
      </c>
      <c r="N23" s="17">
        <f t="shared" si="17"/>
        <v>0.9250180759710519</v>
      </c>
      <c r="O23" s="17">
        <f t="shared" si="19"/>
        <v>0.99615729990976654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</f>
        <v>0</v>
      </c>
      <c r="D24" s="17">
        <f t="shared" si="24"/>
        <v>0</v>
      </c>
      <c r="E24" s="17">
        <f t="shared" si="24"/>
        <v>558</v>
      </c>
      <c r="F24" s="17">
        <f t="shared" si="24"/>
        <v>484</v>
      </c>
      <c r="G24" s="17">
        <f t="shared" si="24"/>
        <v>477</v>
      </c>
      <c r="H24" s="17">
        <f t="shared" si="24"/>
        <v>473</v>
      </c>
      <c r="K24" s="15" t="s">
        <v>200</v>
      </c>
      <c r="L24" s="17">
        <f>N11</f>
        <v>0.42913988371912187</v>
      </c>
      <c r="M24" s="17">
        <f>O11</f>
        <v>0.45851345545607652</v>
      </c>
      <c r="N24" s="17">
        <f t="shared" si="17"/>
        <v>0.4634340123257481</v>
      </c>
      <c r="O24" s="17">
        <f t="shared" si="19"/>
        <v>0.45846467400643776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</f>
        <v>0</v>
      </c>
      <c r="D25" s="17">
        <f t="shared" si="25"/>
        <v>0</v>
      </c>
      <c r="E25" s="17">
        <f t="shared" si="25"/>
        <v>261</v>
      </c>
      <c r="F25" s="17">
        <f t="shared" si="25"/>
        <v>219</v>
      </c>
      <c r="G25" s="17">
        <f t="shared" si="25"/>
        <v>220</v>
      </c>
      <c r="H25" s="17">
        <f t="shared" si="25"/>
        <v>214</v>
      </c>
      <c r="K25" s="15" t="s">
        <v>202</v>
      </c>
      <c r="L25" s="17">
        <f>L12</f>
        <v>0.75054306916913527</v>
      </c>
      <c r="M25" s="17">
        <f>N12</f>
        <v>0.97816917491254707</v>
      </c>
      <c r="N25" s="17">
        <f t="shared" si="17"/>
        <v>0.81989513733880004</v>
      </c>
      <c r="O25" s="17">
        <f t="shared" si="19"/>
        <v>0.75902243680270298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</f>
        <v>929</v>
      </c>
      <c r="D26" s="17">
        <f t="shared" si="26"/>
        <v>886</v>
      </c>
      <c r="E26" s="17">
        <f t="shared" si="26"/>
        <v>869</v>
      </c>
      <c r="F26" s="17">
        <f t="shared" si="26"/>
        <v>856</v>
      </c>
      <c r="G26" s="17">
        <f t="shared" si="26"/>
        <v>887</v>
      </c>
      <c r="H26" s="17">
        <f t="shared" si="26"/>
        <v>829</v>
      </c>
      <c r="K26" s="15" t="s">
        <v>204</v>
      </c>
      <c r="L26" s="17">
        <f>L13</f>
        <v>0.81493657668147013</v>
      </c>
      <c r="M26" s="17">
        <f>N13</f>
        <v>0.91425011211755736</v>
      </c>
      <c r="N26" s="17">
        <f t="shared" si="17"/>
        <v>0.92557875950180057</v>
      </c>
      <c r="O26" s="17">
        <f t="shared" si="19"/>
        <v>0.93100489352269211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</f>
        <v>996</v>
      </c>
      <c r="D27" s="17">
        <f t="shared" si="27"/>
        <v>875</v>
      </c>
      <c r="E27" s="17">
        <f t="shared" si="27"/>
        <v>815</v>
      </c>
      <c r="F27" s="17">
        <f t="shared" si="27"/>
        <v>958</v>
      </c>
      <c r="G27" s="17">
        <f t="shared" si="27"/>
        <v>915</v>
      </c>
      <c r="H27" s="17">
        <f t="shared" si="27"/>
        <v>888</v>
      </c>
      <c r="K27" s="15" t="s">
        <v>206</v>
      </c>
      <c r="L27" s="17">
        <f>L14</f>
        <v>1.046230554174558</v>
      </c>
      <c r="M27" s="17">
        <f>N14</f>
        <v>1.0588229513711498</v>
      </c>
      <c r="N27" s="17">
        <f t="shared" si="17"/>
        <v>1.0705071053201185</v>
      </c>
      <c r="O27" s="17">
        <f t="shared" si="19"/>
        <v>1.0760102016234041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</f>
        <v>31</v>
      </c>
      <c r="D28" s="17">
        <f t="shared" si="28"/>
        <v>37</v>
      </c>
      <c r="E28" s="17">
        <f t="shared" si="28"/>
        <v>37</v>
      </c>
      <c r="F28" s="17">
        <f t="shared" si="28"/>
        <v>37</v>
      </c>
      <c r="G28" s="17">
        <f t="shared" si="28"/>
        <v>37</v>
      </c>
      <c r="H28" s="17">
        <f t="shared" si="28"/>
        <v>37</v>
      </c>
      <c r="K28" s="15" t="s">
        <v>208</v>
      </c>
      <c r="L28" s="17">
        <f>L15</f>
        <v>0.91350377431779883</v>
      </c>
      <c r="M28" s="17">
        <f>N15</f>
        <v>0.86044214337536173</v>
      </c>
      <c r="N28" s="17">
        <f t="shared" si="17"/>
        <v>0.87110404596377322</v>
      </c>
      <c r="O28" s="17">
        <f t="shared" si="19"/>
        <v>0.8762108261821141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</f>
        <v>16</v>
      </c>
      <c r="D29" s="17">
        <f t="shared" si="29"/>
        <v>16</v>
      </c>
      <c r="E29" s="17">
        <f t="shared" si="29"/>
        <v>16</v>
      </c>
      <c r="F29" s="17">
        <f t="shared" si="29"/>
        <v>16</v>
      </c>
      <c r="G29" s="17">
        <f t="shared" si="29"/>
        <v>16</v>
      </c>
      <c r="H29" s="17">
        <f t="shared" si="29"/>
        <v>16</v>
      </c>
      <c r="M29" t="s">
        <v>210</v>
      </c>
      <c r="N29" s="52">
        <f>AVERAGE(N18:N28)</f>
        <v>0.88882220241701648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</f>
        <v>126</v>
      </c>
      <c r="D30" s="17">
        <f t="shared" si="30"/>
        <v>146</v>
      </c>
      <c r="E30" s="17">
        <f t="shared" si="30"/>
        <v>111</v>
      </c>
      <c r="F30" s="17">
        <f t="shared" si="30"/>
        <v>111</v>
      </c>
      <c r="G30" s="17">
        <f t="shared" si="30"/>
        <v>111</v>
      </c>
      <c r="H30" s="17">
        <f t="shared" si="30"/>
        <v>111</v>
      </c>
      <c r="M30" t="s">
        <v>212</v>
      </c>
      <c r="N30" s="52">
        <f>STDEV(N18:N28)</f>
        <v>0.21091157339944794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</f>
        <v>29488</v>
      </c>
      <c r="D31" s="17">
        <f t="shared" si="31"/>
        <v>29134</v>
      </c>
      <c r="E31" s="17">
        <f t="shared" si="31"/>
        <v>28823</v>
      </c>
      <c r="F31" s="17">
        <f t="shared" si="31"/>
        <v>28580</v>
      </c>
      <c r="G31" s="17">
        <f t="shared" si="31"/>
        <v>28213</v>
      </c>
      <c r="H31" s="17">
        <f t="shared" si="31"/>
        <v>27928</v>
      </c>
    </row>
    <row r="33" spans="1:17" ht="16">
      <c r="A33" s="20" t="s">
        <v>466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4.6972860125260958</v>
      </c>
      <c r="D35" s="17">
        <f t="shared" si="32"/>
        <v>4.7518479408658925</v>
      </c>
      <c r="E35" s="17">
        <f t="shared" si="32"/>
        <v>4.7468354430379751</v>
      </c>
      <c r="F35" s="17">
        <f t="shared" si="32"/>
        <v>4.9099836333878883</v>
      </c>
      <c r="G35" s="17">
        <f t="shared" si="32"/>
        <v>4.9889135254988908</v>
      </c>
      <c r="H35" s="17">
        <f t="shared" si="32"/>
        <v>5.0476724621424571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0.964683471839753</v>
      </c>
      <c r="M35" s="17">
        <f t="shared" si="33"/>
        <v>0.9711188001977068</v>
      </c>
      <c r="N35" s="17">
        <f t="shared" si="33"/>
        <v>0.97052891155871601</v>
      </c>
      <c r="O35" s="17">
        <f t="shared" si="33"/>
        <v>0.98959528819654552</v>
      </c>
      <c r="P35" s="17">
        <f t="shared" si="33"/>
        <v>0.9987228653349749</v>
      </c>
      <c r="Q35" s="17">
        <f t="shared" si="33"/>
        <v>1.0054521329194839</v>
      </c>
    </row>
    <row r="36" spans="1:17">
      <c r="A36" s="9">
        <v>2</v>
      </c>
      <c r="B36" s="15" t="s">
        <v>176</v>
      </c>
      <c r="C36" s="17">
        <f t="shared" ref="C36:H36" si="34">C48/C61*1000</f>
        <v>4.6972860125260958</v>
      </c>
      <c r="D36" s="17">
        <f t="shared" si="34"/>
        <v>4.7518479408658925</v>
      </c>
      <c r="E36" s="17">
        <f t="shared" si="34"/>
        <v>4.7468354430379751</v>
      </c>
      <c r="F36" s="17">
        <f t="shared" si="34"/>
        <v>4.9099836333878883</v>
      </c>
      <c r="G36" s="17">
        <f t="shared" si="34"/>
        <v>4.9889135254988908</v>
      </c>
      <c r="H36" s="17">
        <f t="shared" si="34"/>
        <v>5.0476724621424571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1.0892201017362568</v>
      </c>
      <c r="M36" s="17">
        <f t="shared" si="33"/>
        <v>1.0953688617019242</v>
      </c>
      <c r="N36" s="17">
        <f t="shared" si="33"/>
        <v>1.0948084521454464</v>
      </c>
      <c r="O36" s="17">
        <f t="shared" si="33"/>
        <v>1.1125998506331589</v>
      </c>
      <c r="P36" s="17">
        <f t="shared" si="33"/>
        <v>1.1208864351749692</v>
      </c>
      <c r="Q36" s="17">
        <f t="shared" si="33"/>
        <v>1.1269255669454956</v>
      </c>
    </row>
    <row r="37" spans="1:17">
      <c r="A37" s="9">
        <v>3</v>
      </c>
      <c r="B37" s="15" t="s">
        <v>177</v>
      </c>
      <c r="C37" s="17">
        <f t="shared" ref="C37:H37" si="35">C49/C61*1000+0.00001</f>
        <v>1.0000000000000001E-5</v>
      </c>
      <c r="D37" s="17">
        <f t="shared" si="35"/>
        <v>1.0000000000000001E-5</v>
      </c>
      <c r="E37" s="17">
        <f t="shared" si="35"/>
        <v>1.0000000000000001E-5</v>
      </c>
      <c r="F37" s="17">
        <f t="shared" si="35"/>
        <v>1.0000000000000001E-5</v>
      </c>
      <c r="G37" s="17">
        <f t="shared" si="35"/>
        <v>1.0000000000000001E-5</v>
      </c>
      <c r="H37" s="17">
        <f t="shared" si="35"/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8.8737830999390996E-4</v>
      </c>
      <c r="M37" s="17">
        <f t="shared" si="33"/>
        <v>8.8737830999390996E-4</v>
      </c>
      <c r="N37" s="17">
        <f t="shared" si="33"/>
        <v>8.8737830999390996E-4</v>
      </c>
      <c r="O37" s="17">
        <f t="shared" si="33"/>
        <v>8.8737830999390996E-4</v>
      </c>
      <c r="P37" s="17">
        <f t="shared" si="33"/>
        <v>8.8737830999390996E-4</v>
      </c>
      <c r="Q37" s="17">
        <f t="shared" si="33"/>
        <v>8.8737830999390996E-4</v>
      </c>
    </row>
    <row r="38" spans="1:17">
      <c r="A38" s="9">
        <v>4</v>
      </c>
      <c r="B38" s="15" t="s">
        <v>178</v>
      </c>
      <c r="C38" s="17">
        <f t="shared" ref="C38:H38" si="36">C50/C61*1000</f>
        <v>35.647181628392481</v>
      </c>
      <c r="D38" s="17">
        <f t="shared" si="36"/>
        <v>35.37486800422387</v>
      </c>
      <c r="E38" s="17">
        <f t="shared" si="36"/>
        <v>33.544303797468352</v>
      </c>
      <c r="F38" s="17">
        <f t="shared" si="36"/>
        <v>28.150572831423897</v>
      </c>
      <c r="G38" s="17">
        <f t="shared" si="36"/>
        <v>28.492239467849224</v>
      </c>
      <c r="H38" s="17">
        <f t="shared" si="36"/>
        <v>28.939988782950085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1.0954927976987507</v>
      </c>
      <c r="M38" s="17">
        <f t="shared" si="33"/>
        <v>1.0914144968854531</v>
      </c>
      <c r="N38" s="17">
        <f t="shared" si="33"/>
        <v>1.0627187018789352</v>
      </c>
      <c r="O38" s="17">
        <f t="shared" si="33"/>
        <v>0.96403019273297275</v>
      </c>
      <c r="P38" s="17">
        <f t="shared" si="33"/>
        <v>0.97074914429808923</v>
      </c>
      <c r="Q38" s="17">
        <f t="shared" si="33"/>
        <v>0.97950270259183148</v>
      </c>
    </row>
    <row r="39" spans="1:17">
      <c r="A39" s="9">
        <v>5</v>
      </c>
      <c r="B39" s="15" t="s">
        <v>179</v>
      </c>
      <c r="C39" s="17">
        <f t="shared" ref="C39:H39" si="37">C51/C61*1000</f>
        <v>4.5407098121085587</v>
      </c>
      <c r="D39" s="17">
        <f t="shared" si="37"/>
        <v>4.5934530095036958</v>
      </c>
      <c r="E39" s="17">
        <f t="shared" si="37"/>
        <v>4.5886075949367084</v>
      </c>
      <c r="F39" s="17">
        <f t="shared" si="37"/>
        <v>4.7463175122749588</v>
      </c>
      <c r="G39" s="17">
        <f t="shared" si="37"/>
        <v>4.8226164079822613</v>
      </c>
      <c r="H39" s="17">
        <f t="shared" si="37"/>
        <v>5.9450364554122261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0.72176055324442012</v>
      </c>
      <c r="M39" s="17">
        <f t="shared" si="33"/>
        <v>0.72657536171946147</v>
      </c>
      <c r="N39" s="17">
        <f t="shared" si="33"/>
        <v>0.72613401659138666</v>
      </c>
      <c r="O39" s="17">
        <f t="shared" si="33"/>
        <v>0.74039917086446871</v>
      </c>
      <c r="P39" s="17">
        <f t="shared" si="33"/>
        <v>0.74722827628352395</v>
      </c>
      <c r="Q39" s="17">
        <f t="shared" si="33"/>
        <v>0.84288768193154762</v>
      </c>
    </row>
    <row r="40" spans="1:17">
      <c r="A40" s="9">
        <v>6</v>
      </c>
      <c r="B40" s="15" t="s">
        <v>180</v>
      </c>
      <c r="C40" s="17">
        <f t="shared" ref="C40:H40" si="38">(C52-C53)/C52*100</f>
        <v>-4.5363908275174474</v>
      </c>
      <c r="D40" s="17">
        <f t="shared" si="38"/>
        <v>-4.5127626568890138</v>
      </c>
      <c r="E40" s="17">
        <f t="shared" si="38"/>
        <v>5.8723515563693436</v>
      </c>
      <c r="F40" s="17">
        <f t="shared" si="38"/>
        <v>6.8965517241379306</v>
      </c>
      <c r="G40" s="17">
        <f t="shared" si="38"/>
        <v>1.8401498793344284</v>
      </c>
      <c r="H40" s="17">
        <f t="shared" si="38"/>
        <v>1.0607056496595844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9">(ATAN((C40+2.4)/10)+3.1415/2)/3.1415*1.75</f>
        <v>0.75775305905847401</v>
      </c>
      <c r="M40" s="17">
        <f t="shared" si="39"/>
        <v>0.75901244016957314</v>
      </c>
      <c r="N40" s="17">
        <f t="shared" si="39"/>
        <v>1.2599991874276719</v>
      </c>
      <c r="O40" s="17">
        <f t="shared" si="39"/>
        <v>1.2922145329625323</v>
      </c>
      <c r="P40" s="17">
        <f t="shared" si="39"/>
        <v>1.0984006257577963</v>
      </c>
      <c r="Q40" s="17">
        <f t="shared" si="39"/>
        <v>1.0605952176066493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-12.658227848101266</v>
      </c>
      <c r="F41" s="17">
        <f>(F55-F54)/F61*1000</f>
        <v>-12.547735951991271</v>
      </c>
      <c r="G41" s="17">
        <f>(G55-G54)/G61*1000</f>
        <v>-12.195121951219512</v>
      </c>
      <c r="H41" s="17">
        <f>(H55-H54)/H61*1000</f>
        <v>-14.582164890633763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40">(ATAN(E41/10)+3.1415/2)/3.1415*1.75</f>
        <v>0.37243121820232933</v>
      </c>
      <c r="O41" s="17">
        <f t="shared" si="40"/>
        <v>0.37480921155313035</v>
      </c>
      <c r="P41" s="17">
        <f t="shared" si="40"/>
        <v>0.38257196090611501</v>
      </c>
      <c r="Q41" s="17">
        <f t="shared" si="40"/>
        <v>0.33482839360301758</v>
      </c>
    </row>
    <row r="42" spans="1:17">
      <c r="A42" s="9">
        <v>8</v>
      </c>
      <c r="B42" s="15" t="s">
        <v>182</v>
      </c>
      <c r="C42" s="17">
        <f t="shared" ref="C42:H42" si="41">(C56-C57)/C61*1000</f>
        <v>8.3507306889352808</v>
      </c>
      <c r="D42" s="17">
        <f t="shared" si="41"/>
        <v>15.839493136219639</v>
      </c>
      <c r="E42" s="17">
        <f t="shared" si="41"/>
        <v>-20.569620253164555</v>
      </c>
      <c r="F42" s="17">
        <f t="shared" si="41"/>
        <v>-3.2733224222585928</v>
      </c>
      <c r="G42" s="17">
        <f t="shared" si="41"/>
        <v>0.55432372505543237</v>
      </c>
      <c r="H42" s="17">
        <f t="shared" si="41"/>
        <v>-6.1693774537296697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1.2625814810643698</v>
      </c>
      <c r="M42" s="17">
        <f>(ATAN(D42/10)+3.1415/2)/3.1415*1.75</f>
        <v>1.4363233834408069</v>
      </c>
      <c r="N42" s="17">
        <f t="shared" si="40"/>
        <v>0.25204853594858578</v>
      </c>
      <c r="O42" s="17">
        <f t="shared" si="40"/>
        <v>0.69878010592920126</v>
      </c>
      <c r="P42" s="17">
        <f t="shared" si="40"/>
        <v>0.90584751732316016</v>
      </c>
      <c r="Q42" s="17">
        <f t="shared" si="40"/>
        <v>0.56706867374395409</v>
      </c>
    </row>
    <row r="43" spans="1:17">
      <c r="A43" s="9">
        <v>9</v>
      </c>
      <c r="B43" s="15" t="s">
        <v>183</v>
      </c>
      <c r="C43" s="17">
        <f t="shared" ref="C43:H43" si="42">C58/C61*1000</f>
        <v>2.0876826722338202</v>
      </c>
      <c r="D43" s="17">
        <f t="shared" si="42"/>
        <v>2.1119324181626187</v>
      </c>
      <c r="E43" s="17">
        <f t="shared" si="42"/>
        <v>2.109704641350211</v>
      </c>
      <c r="F43" s="17">
        <f t="shared" si="42"/>
        <v>2.1822149481723949</v>
      </c>
      <c r="G43" s="17">
        <f t="shared" si="42"/>
        <v>2.2172949002217295</v>
      </c>
      <c r="H43" s="17">
        <f t="shared" si="42"/>
        <v>2.2434099831744252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3">IF(C43/$I43&gt;1,2^((1-$I43/C43)/LN(10/3)),2^(-LOG($I43/C43,10/3)))</f>
        <v>1.1759357749671409</v>
      </c>
      <c r="M43" s="17">
        <f t="shared" si="43"/>
        <v>1.1815343579496576</v>
      </c>
      <c r="N43" s="17">
        <f t="shared" si="43"/>
        <v>1.1810242963315309</v>
      </c>
      <c r="O43" s="17">
        <f t="shared" si="43"/>
        <v>1.1971975078669048</v>
      </c>
      <c r="P43" s="17">
        <f t="shared" si="43"/>
        <v>1.2047165774558215</v>
      </c>
      <c r="Q43" s="17">
        <f t="shared" si="43"/>
        <v>1.2101908838399946</v>
      </c>
    </row>
    <row r="44" spans="1:17">
      <c r="A44" s="9">
        <v>10</v>
      </c>
      <c r="B44" s="15" t="s">
        <v>184</v>
      </c>
      <c r="C44" s="17">
        <f t="shared" ref="C44:H44" si="44">C59/C61*100</f>
        <v>0.10438413361169101</v>
      </c>
      <c r="D44" s="17">
        <f t="shared" si="44"/>
        <v>0.10559662090813093</v>
      </c>
      <c r="E44" s="17">
        <f t="shared" si="44"/>
        <v>0.10548523206751054</v>
      </c>
      <c r="F44" s="17">
        <f t="shared" si="44"/>
        <v>0.10911074740861974</v>
      </c>
      <c r="G44" s="17">
        <f t="shared" si="44"/>
        <v>0.11086474501108648</v>
      </c>
      <c r="H44" s="17">
        <f t="shared" si="44"/>
        <v>0.11217049915872125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3"/>
        <v>1.3497891171624758</v>
      </c>
      <c r="M44" s="17">
        <f t="shared" si="43"/>
        <v>1.3540699193630217</v>
      </c>
      <c r="N44" s="17">
        <f t="shared" si="43"/>
        <v>1.353680195164551</v>
      </c>
      <c r="O44" s="17">
        <f t="shared" si="43"/>
        <v>1.3660105591145706</v>
      </c>
      <c r="P44" s="17">
        <f t="shared" si="43"/>
        <v>1.371724128726147</v>
      </c>
      <c r="Q44" s="17">
        <f t="shared" si="43"/>
        <v>1.3758764539437043</v>
      </c>
    </row>
    <row r="45" spans="1:17">
      <c r="A45" s="9">
        <v>11</v>
      </c>
      <c r="B45" s="15" t="s">
        <v>185</v>
      </c>
      <c r="C45" s="17">
        <f t="shared" ref="C45:H45" si="45">C60/C61*1000</f>
        <v>4.1753653444676404</v>
      </c>
      <c r="D45" s="17">
        <f t="shared" si="45"/>
        <v>4.2238648363252373</v>
      </c>
      <c r="E45" s="17">
        <f t="shared" si="45"/>
        <v>2.6371308016877637</v>
      </c>
      <c r="F45" s="17">
        <f t="shared" si="45"/>
        <v>2.7277686852154939</v>
      </c>
      <c r="G45" s="17">
        <f t="shared" si="45"/>
        <v>2.7716186252771622</v>
      </c>
      <c r="H45" s="17">
        <f t="shared" si="45"/>
        <v>2.8042624789680315</v>
      </c>
      <c r="I45" s="18">
        <f>Показатели!$E$12</f>
        <v>5</v>
      </c>
      <c r="J45" s="9">
        <v>11</v>
      </c>
      <c r="K45" s="15" t="s">
        <v>185</v>
      </c>
      <c r="L45" s="17">
        <f t="shared" si="43"/>
        <v>0.90143720604283295</v>
      </c>
      <c r="M45" s="17">
        <f t="shared" si="43"/>
        <v>0.90745062348420247</v>
      </c>
      <c r="N45" s="17">
        <f t="shared" si="43"/>
        <v>0.69190082392572061</v>
      </c>
      <c r="O45" s="17">
        <f t="shared" si="43"/>
        <v>0.70549345527124685</v>
      </c>
      <c r="P45" s="17">
        <f t="shared" si="43"/>
        <v>0.71200060623533523</v>
      </c>
      <c r="Q45" s="17">
        <f t="shared" si="43"/>
        <v>0.7168164973547102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9</v>
      </c>
      <c r="D47" s="17">
        <v>9</v>
      </c>
      <c r="E47" s="17">
        <v>9</v>
      </c>
      <c r="F47" s="17">
        <v>9</v>
      </c>
      <c r="G47" s="17">
        <v>9</v>
      </c>
      <c r="H47" s="17">
        <v>9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9</v>
      </c>
      <c r="D48" s="17">
        <v>9</v>
      </c>
      <c r="E48" s="17">
        <v>9</v>
      </c>
      <c r="F48" s="17">
        <v>9</v>
      </c>
      <c r="G48" s="17">
        <v>9</v>
      </c>
      <c r="H48" s="17">
        <v>9</v>
      </c>
      <c r="K48" s="15" t="s">
        <v>187</v>
      </c>
      <c r="L48" s="17">
        <f t="shared" ref="L48:L53" si="46">L35</f>
        <v>0.964683471839753</v>
      </c>
      <c r="M48" s="17">
        <f t="shared" ref="M48:M53" si="47">N35</f>
        <v>0.97052891155871601</v>
      </c>
      <c r="N48" s="17">
        <f t="shared" ref="N48:N58" si="48">P35</f>
        <v>0.9987228653349749</v>
      </c>
      <c r="O48" s="17">
        <f>Q35</f>
        <v>1.0054521329194839</v>
      </c>
    </row>
    <row r="49" spans="1:17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K49" s="15" t="s">
        <v>190</v>
      </c>
      <c r="L49" s="17">
        <f t="shared" si="46"/>
        <v>1.0892201017362568</v>
      </c>
      <c r="M49" s="17">
        <f t="shared" si="47"/>
        <v>1.0948084521454464</v>
      </c>
      <c r="N49" s="17">
        <f t="shared" si="48"/>
        <v>1.1208864351749692</v>
      </c>
      <c r="O49" s="17">
        <f t="shared" ref="O49:O58" si="49">Q36</f>
        <v>1.1269255669454956</v>
      </c>
    </row>
    <row r="50" spans="1:17">
      <c r="A50" s="9">
        <v>4</v>
      </c>
      <c r="B50" s="10" t="s">
        <v>191</v>
      </c>
      <c r="C50" s="17">
        <v>68.3</v>
      </c>
      <c r="D50" s="17">
        <v>67</v>
      </c>
      <c r="E50" s="17">
        <v>63.6</v>
      </c>
      <c r="F50" s="17">
        <v>51.6</v>
      </c>
      <c r="G50" s="17">
        <v>51.4</v>
      </c>
      <c r="H50" s="17">
        <v>51.6</v>
      </c>
      <c r="K50" s="15" t="s">
        <v>192</v>
      </c>
      <c r="L50" s="17">
        <f t="shared" si="46"/>
        <v>8.8737830999390996E-4</v>
      </c>
      <c r="M50" s="17">
        <f t="shared" si="47"/>
        <v>8.8737830999390996E-4</v>
      </c>
      <c r="N50" s="17">
        <f t="shared" si="48"/>
        <v>8.8737830999390996E-4</v>
      </c>
      <c r="O50" s="17">
        <f t="shared" si="49"/>
        <v>8.8737830999390996E-4</v>
      </c>
    </row>
    <row r="51" spans="1:17">
      <c r="A51" s="9">
        <v>5</v>
      </c>
      <c r="B51" s="10" t="s">
        <v>193</v>
      </c>
      <c r="C51" s="17">
        <v>8.6999999999999993</v>
      </c>
      <c r="D51" s="17">
        <v>8.6999999999999993</v>
      </c>
      <c r="E51" s="17">
        <v>8.6999999999999993</v>
      </c>
      <c r="F51" s="17">
        <v>8.6999999999999993</v>
      </c>
      <c r="G51" s="17">
        <v>8.6999999999999993</v>
      </c>
      <c r="H51" s="17">
        <v>10.6</v>
      </c>
      <c r="K51" s="15" t="s">
        <v>194</v>
      </c>
      <c r="L51" s="17">
        <f t="shared" si="46"/>
        <v>1.0954927976987507</v>
      </c>
      <c r="M51" s="17">
        <f t="shared" si="47"/>
        <v>1.0627187018789352</v>
      </c>
      <c r="N51" s="17">
        <f t="shared" si="48"/>
        <v>0.97074914429808923</v>
      </c>
      <c r="O51" s="17">
        <f t="shared" si="49"/>
        <v>0.97950270259183148</v>
      </c>
    </row>
    <row r="52" spans="1:17">
      <c r="A52" s="9">
        <v>6</v>
      </c>
      <c r="B52" s="10" t="s">
        <v>195</v>
      </c>
      <c r="C52" s="17">
        <v>8024</v>
      </c>
      <c r="D52" s="17">
        <v>7091</v>
      </c>
      <c r="E52" s="17">
        <v>7646</v>
      </c>
      <c r="F52" s="17">
        <v>9135</v>
      </c>
      <c r="G52" s="17">
        <v>12596.8</v>
      </c>
      <c r="H52" s="17">
        <v>16583.3</v>
      </c>
      <c r="K52" s="15" t="s">
        <v>196</v>
      </c>
      <c r="L52" s="17">
        <f t="shared" si="46"/>
        <v>0.72176055324442012</v>
      </c>
      <c r="M52" s="17">
        <f t="shared" si="47"/>
        <v>0.72613401659138666</v>
      </c>
      <c r="N52" s="17">
        <f t="shared" si="48"/>
        <v>0.74722827628352395</v>
      </c>
      <c r="O52" s="17">
        <f t="shared" si="49"/>
        <v>0.84288768193154762</v>
      </c>
    </row>
    <row r="53" spans="1:17">
      <c r="A53" s="9">
        <v>7</v>
      </c>
      <c r="B53" s="10" t="s">
        <v>197</v>
      </c>
      <c r="C53" s="17">
        <v>8388</v>
      </c>
      <c r="D53" s="17">
        <v>7411</v>
      </c>
      <c r="E53" s="17">
        <v>7197</v>
      </c>
      <c r="F53" s="17">
        <v>8505</v>
      </c>
      <c r="G53" s="17">
        <v>12365</v>
      </c>
      <c r="H53" s="17">
        <v>16407.400000000001</v>
      </c>
      <c r="K53" s="15" t="s">
        <v>198</v>
      </c>
      <c r="L53" s="17">
        <f t="shared" si="46"/>
        <v>0.75775305905847401</v>
      </c>
      <c r="M53" s="17">
        <f t="shared" si="47"/>
        <v>1.2599991874276719</v>
      </c>
      <c r="N53" s="17">
        <f t="shared" si="48"/>
        <v>1.0984006257577963</v>
      </c>
      <c r="O53" s="17">
        <f t="shared" si="49"/>
        <v>1.0605952176066493</v>
      </c>
    </row>
    <row r="54" spans="1:17">
      <c r="A54" s="9">
        <v>8</v>
      </c>
      <c r="B54" s="10" t="s">
        <v>199</v>
      </c>
      <c r="C54" s="17"/>
      <c r="D54" s="17"/>
      <c r="E54" s="17">
        <v>36</v>
      </c>
      <c r="F54" s="17">
        <v>37</v>
      </c>
      <c r="G54" s="17">
        <v>34</v>
      </c>
      <c r="H54" s="17">
        <v>38</v>
      </c>
      <c r="K54" s="15" t="s">
        <v>200</v>
      </c>
      <c r="L54" s="17">
        <f>N41</f>
        <v>0.37243121820232933</v>
      </c>
      <c r="M54" s="17">
        <f>O41</f>
        <v>0.37480921155313035</v>
      </c>
      <c r="N54" s="17">
        <f t="shared" si="48"/>
        <v>0.38257196090611501</v>
      </c>
      <c r="O54" s="17">
        <f t="shared" si="49"/>
        <v>0.33482839360301758</v>
      </c>
    </row>
    <row r="55" spans="1:17">
      <c r="A55" s="9">
        <v>9</v>
      </c>
      <c r="B55" s="10" t="s">
        <v>201</v>
      </c>
      <c r="C55" s="17"/>
      <c r="D55" s="17"/>
      <c r="E55" s="17">
        <v>12</v>
      </c>
      <c r="F55" s="17">
        <v>14</v>
      </c>
      <c r="G55" s="17">
        <v>12</v>
      </c>
      <c r="H55" s="17">
        <v>12</v>
      </c>
      <c r="K55" s="15" t="s">
        <v>202</v>
      </c>
      <c r="L55" s="17">
        <f>L42</f>
        <v>1.2625814810643698</v>
      </c>
      <c r="M55" s="17">
        <f>N42</f>
        <v>0.25204853594858578</v>
      </c>
      <c r="N55" s="17">
        <f t="shared" si="48"/>
        <v>0.90584751732316016</v>
      </c>
      <c r="O55" s="17">
        <f t="shared" si="49"/>
        <v>0.56706867374395409</v>
      </c>
    </row>
    <row r="56" spans="1:17">
      <c r="A56" s="9">
        <v>10</v>
      </c>
      <c r="B56" s="10" t="s">
        <v>203</v>
      </c>
      <c r="C56" s="17">
        <v>79</v>
      </c>
      <c r="D56" s="17">
        <v>82</v>
      </c>
      <c r="E56" s="17">
        <v>58</v>
      </c>
      <c r="F56" s="17">
        <v>86</v>
      </c>
      <c r="G56" s="17">
        <v>88</v>
      </c>
      <c r="H56" s="17">
        <v>64</v>
      </c>
      <c r="K56" s="15" t="s">
        <v>204</v>
      </c>
      <c r="L56" s="17">
        <f>L43</f>
        <v>1.1759357749671409</v>
      </c>
      <c r="M56" s="17">
        <f>N43</f>
        <v>1.1810242963315309</v>
      </c>
      <c r="N56" s="17">
        <f t="shared" si="48"/>
        <v>1.2047165774558215</v>
      </c>
      <c r="O56" s="17">
        <f t="shared" si="49"/>
        <v>1.2101908838399946</v>
      </c>
    </row>
    <row r="57" spans="1:17">
      <c r="A57" s="9">
        <v>11</v>
      </c>
      <c r="B57" s="10" t="s">
        <v>205</v>
      </c>
      <c r="C57" s="17">
        <v>63</v>
      </c>
      <c r="D57" s="17">
        <v>52</v>
      </c>
      <c r="E57" s="17">
        <v>97</v>
      </c>
      <c r="F57" s="17">
        <v>92</v>
      </c>
      <c r="G57" s="17">
        <v>87</v>
      </c>
      <c r="H57" s="17">
        <v>75</v>
      </c>
      <c r="K57" s="15" t="s">
        <v>206</v>
      </c>
      <c r="L57" s="17">
        <f>L44</f>
        <v>1.3497891171624758</v>
      </c>
      <c r="M57" s="17">
        <f>N44</f>
        <v>1.353680195164551</v>
      </c>
      <c r="N57" s="17">
        <f t="shared" si="48"/>
        <v>1.371724128726147</v>
      </c>
      <c r="O57" s="17">
        <f t="shared" si="49"/>
        <v>1.3758764539437043</v>
      </c>
    </row>
    <row r="58" spans="1:17">
      <c r="A58" s="9">
        <v>12</v>
      </c>
      <c r="B58" s="10" t="s">
        <v>207</v>
      </c>
      <c r="C58" s="17">
        <v>4</v>
      </c>
      <c r="D58" s="17">
        <v>4</v>
      </c>
      <c r="E58" s="17">
        <v>4</v>
      </c>
      <c r="F58" s="17">
        <v>4</v>
      </c>
      <c r="G58" s="17">
        <v>4</v>
      </c>
      <c r="H58" s="17">
        <v>4</v>
      </c>
      <c r="K58" s="15" t="s">
        <v>208</v>
      </c>
      <c r="L58" s="17">
        <f>L45</f>
        <v>0.90143720604283295</v>
      </c>
      <c r="M58" s="17">
        <f>N45</f>
        <v>0.69190082392572061</v>
      </c>
      <c r="N58" s="17">
        <f t="shared" si="48"/>
        <v>0.71200060623533523</v>
      </c>
      <c r="O58" s="17">
        <f t="shared" si="49"/>
        <v>0.7168164973547102</v>
      </c>
    </row>
    <row r="59" spans="1:17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8</v>
      </c>
      <c r="D60" s="17">
        <v>8</v>
      </c>
      <c r="E60" s="17">
        <v>5</v>
      </c>
      <c r="F60" s="17">
        <v>5</v>
      </c>
      <c r="G60" s="21">
        <v>5</v>
      </c>
      <c r="H60" s="21">
        <v>5</v>
      </c>
    </row>
    <row r="61" spans="1:17">
      <c r="A61" s="9">
        <v>15</v>
      </c>
      <c r="B61" s="10" t="s">
        <v>213</v>
      </c>
      <c r="C61" s="17">
        <v>1916</v>
      </c>
      <c r="D61" s="17">
        <v>1894</v>
      </c>
      <c r="E61" s="17">
        <v>1896</v>
      </c>
      <c r="F61" s="17">
        <v>1833</v>
      </c>
      <c r="G61" s="17">
        <v>1804</v>
      </c>
      <c r="H61" s="17">
        <v>1783</v>
      </c>
    </row>
    <row r="63" spans="1:17" ht="16">
      <c r="A63" s="20" t="s">
        <v>467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50">C77/C91*1000</f>
        <v>5.9582919563058594</v>
      </c>
      <c r="D65" s="17">
        <f t="shared" si="50"/>
        <v>6.0180541624874619</v>
      </c>
      <c r="E65" s="17">
        <f t="shared" si="50"/>
        <v>4.0080160320641278</v>
      </c>
      <c r="F65" s="17">
        <f t="shared" si="50"/>
        <v>4.166666666666667</v>
      </c>
      <c r="G65" s="17">
        <f t="shared" si="50"/>
        <v>3.2467532467532472</v>
      </c>
      <c r="H65" s="17">
        <f t="shared" si="50"/>
        <v>3.3632286995515699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1">IF(C65/$I65&gt;1,2^((1-$I65/C65)/LN(10/3)),2^(-LOG($I65/C65,10/3)))</f>
        <v>1.0970167243034228</v>
      </c>
      <c r="M65" s="17">
        <f t="shared" si="51"/>
        <v>1.1022924595971462</v>
      </c>
      <c r="N65" s="17">
        <f t="shared" si="51"/>
        <v>0.8804563997277155</v>
      </c>
      <c r="O65" s="17">
        <f t="shared" si="51"/>
        <v>0.90035553522028322</v>
      </c>
      <c r="P65" s="17">
        <f t="shared" si="51"/>
        <v>0.7799040941530937</v>
      </c>
      <c r="Q65" s="17">
        <f t="shared" si="51"/>
        <v>0.79589130865727697</v>
      </c>
    </row>
    <row r="66" spans="1:17">
      <c r="A66" s="9">
        <v>2</v>
      </c>
      <c r="B66" s="15" t="s">
        <v>176</v>
      </c>
      <c r="C66" s="17">
        <f t="shared" ref="C66:H66" si="52">C78/C91*1000</f>
        <v>3.972194637537239</v>
      </c>
      <c r="D66" s="17">
        <f t="shared" si="52"/>
        <v>4.0120361083249749</v>
      </c>
      <c r="E66" s="17">
        <f t="shared" si="52"/>
        <v>4.0080160320641278</v>
      </c>
      <c r="F66" s="17">
        <f t="shared" si="52"/>
        <v>4.166666666666667</v>
      </c>
      <c r="G66" s="17">
        <f t="shared" si="52"/>
        <v>4.329004329004329</v>
      </c>
      <c r="H66" s="17">
        <f t="shared" si="52"/>
        <v>4.4843049327354256</v>
      </c>
      <c r="I66" s="18">
        <f>Показатели!$E$3</f>
        <v>4</v>
      </c>
      <c r="J66" s="9">
        <v>2</v>
      </c>
      <c r="K66" s="15" t="s">
        <v>176</v>
      </c>
      <c r="L66" s="17">
        <f t="shared" si="51"/>
        <v>0.9959920763314799</v>
      </c>
      <c r="M66" s="17">
        <f t="shared" si="51"/>
        <v>1.001728642309982</v>
      </c>
      <c r="N66" s="17">
        <f t="shared" si="51"/>
        <v>1.001152096438793</v>
      </c>
      <c r="O66" s="17">
        <f t="shared" si="51"/>
        <v>1.0232958726190164</v>
      </c>
      <c r="P66" s="17">
        <f t="shared" si="51"/>
        <v>1.0447258064648879</v>
      </c>
      <c r="Q66" s="17">
        <f t="shared" si="51"/>
        <v>1.0641511056126425</v>
      </c>
    </row>
    <row r="67" spans="1:17">
      <c r="A67" s="9">
        <v>3</v>
      </c>
      <c r="B67" s="15" t="s">
        <v>177</v>
      </c>
      <c r="C67" s="17">
        <f t="shared" ref="C67:H67" si="53">C79/C91*1000+0.00001</f>
        <v>1.0000000000000001E-5</v>
      </c>
      <c r="D67" s="17">
        <f t="shared" si="53"/>
        <v>1.0000000000000001E-5</v>
      </c>
      <c r="E67" s="17">
        <f t="shared" si="53"/>
        <v>1.0000000000000001E-5</v>
      </c>
      <c r="F67" s="17">
        <f t="shared" si="53"/>
        <v>1.0000000000000001E-5</v>
      </c>
      <c r="G67" s="17">
        <f t="shared" si="53"/>
        <v>1.0000000000000001E-5</v>
      </c>
      <c r="H67" s="17">
        <f t="shared" si="53"/>
        <v>2.5784853363228701</v>
      </c>
      <c r="I67" s="18">
        <f>Показатели!$E$4</f>
        <v>2</v>
      </c>
      <c r="J67" s="9">
        <v>3</v>
      </c>
      <c r="K67" s="15" t="s">
        <v>177</v>
      </c>
      <c r="L67" s="17">
        <f t="shared" si="51"/>
        <v>8.8737830999390996E-4</v>
      </c>
      <c r="M67" s="17">
        <f t="shared" si="51"/>
        <v>8.8737830999390996E-4</v>
      </c>
      <c r="N67" s="17">
        <f t="shared" si="51"/>
        <v>8.8737830999390996E-4</v>
      </c>
      <c r="O67" s="17">
        <f t="shared" si="51"/>
        <v>8.8737830999390996E-4</v>
      </c>
      <c r="P67" s="17">
        <f t="shared" si="51"/>
        <v>8.8737830999390996E-4</v>
      </c>
      <c r="Q67" s="17">
        <f t="shared" si="51"/>
        <v>1.1378750241179345</v>
      </c>
    </row>
    <row r="68" spans="1:17">
      <c r="A68" s="9">
        <v>4</v>
      </c>
      <c r="B68" s="15" t="s">
        <v>178</v>
      </c>
      <c r="C68" s="17">
        <f t="shared" ref="C68:H68" si="54">C80/C91*1000</f>
        <v>25.322740814299902</v>
      </c>
      <c r="D68" s="17">
        <f t="shared" si="54"/>
        <v>25.576730190571713</v>
      </c>
      <c r="E68" s="17">
        <f t="shared" si="54"/>
        <v>25.551102204408817</v>
      </c>
      <c r="F68" s="17">
        <f t="shared" si="54"/>
        <v>26.5625</v>
      </c>
      <c r="G68" s="17">
        <f t="shared" si="54"/>
        <v>27.597402597402596</v>
      </c>
      <c r="H68" s="17">
        <f t="shared" si="54"/>
        <v>28.923766816143502</v>
      </c>
      <c r="I68" s="18">
        <f>Показатели!$E$5</f>
        <v>30</v>
      </c>
      <c r="J68" s="9">
        <v>4</v>
      </c>
      <c r="K68" s="15" t="s">
        <v>178</v>
      </c>
      <c r="L68" s="17">
        <f t="shared" si="51"/>
        <v>0.90702902402470376</v>
      </c>
      <c r="M68" s="17">
        <f t="shared" si="51"/>
        <v>0.91225556207727376</v>
      </c>
      <c r="N68" s="17">
        <f t="shared" si="51"/>
        <v>0.91172919694433119</v>
      </c>
      <c r="O68" s="17">
        <f t="shared" si="51"/>
        <v>0.9323351268099509</v>
      </c>
      <c r="P68" s="17">
        <f t="shared" si="51"/>
        <v>0.95307816143950597</v>
      </c>
      <c r="Q68" s="17">
        <f t="shared" si="51"/>
        <v>0.97918656857707509</v>
      </c>
    </row>
    <row r="69" spans="1:17">
      <c r="A69" s="9">
        <v>5</v>
      </c>
      <c r="B69" s="15" t="s">
        <v>179</v>
      </c>
      <c r="C69" s="17">
        <f t="shared" ref="C69:H69" si="55">C81/C91*1000</f>
        <v>2.184707050645482</v>
      </c>
      <c r="D69" s="17">
        <f t="shared" si="55"/>
        <v>2.4072216649949851</v>
      </c>
      <c r="E69" s="17">
        <f t="shared" si="55"/>
        <v>2.4048096192384767</v>
      </c>
      <c r="F69" s="17">
        <f t="shared" si="55"/>
        <v>2.5</v>
      </c>
      <c r="G69" s="17">
        <f t="shared" si="55"/>
        <v>2.5974025974025974</v>
      </c>
      <c r="H69" s="17">
        <f t="shared" si="55"/>
        <v>3.0269058295964126</v>
      </c>
      <c r="I69" s="18">
        <f>Показатели!$E$6</f>
        <v>8</v>
      </c>
      <c r="J69" s="9">
        <v>5</v>
      </c>
      <c r="K69" s="15" t="s">
        <v>179</v>
      </c>
      <c r="L69" s="17">
        <f t="shared" si="51"/>
        <v>0.47366400668260511</v>
      </c>
      <c r="M69" s="17">
        <f t="shared" si="51"/>
        <v>0.50086562135939927</v>
      </c>
      <c r="N69" s="17">
        <f t="shared" si="51"/>
        <v>0.50057662536931413</v>
      </c>
      <c r="O69" s="17">
        <f t="shared" si="51"/>
        <v>0.51189012379549037</v>
      </c>
      <c r="P69" s="17">
        <f t="shared" si="51"/>
        <v>0.5232788983456329</v>
      </c>
      <c r="Q69" s="17">
        <f t="shared" si="51"/>
        <v>0.57147224443816225</v>
      </c>
    </row>
    <row r="70" spans="1:17">
      <c r="A70" s="9">
        <v>6</v>
      </c>
      <c r="B70" s="15" t="s">
        <v>180</v>
      </c>
      <c r="C70" s="17">
        <f t="shared" ref="C70:H70" si="56">(C82-C83)/C82*100</f>
        <v>-8.1344537815126046</v>
      </c>
      <c r="D70" s="17">
        <f t="shared" si="56"/>
        <v>1.4514328247115742</v>
      </c>
      <c r="E70" s="17">
        <f t="shared" si="56"/>
        <v>6.6341246949190147</v>
      </c>
      <c r="F70" s="17">
        <f t="shared" si="56"/>
        <v>-2.5731487517736076</v>
      </c>
      <c r="G70" s="17">
        <f t="shared" si="56"/>
        <v>6.0628907108974959</v>
      </c>
      <c r="H70" s="17">
        <f t="shared" si="56"/>
        <v>-3.5380438770269333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7">(ATAN((C70+2.4)/10)+3.1415/2)/3.1415*1.75</f>
        <v>0.58495892984983278</v>
      </c>
      <c r="M70" s="17">
        <f t="shared" si="57"/>
        <v>1.0797935186775929</v>
      </c>
      <c r="N70" s="17">
        <f t="shared" si="57"/>
        <v>1.2842695159365671</v>
      </c>
      <c r="O70" s="17">
        <f t="shared" si="57"/>
        <v>0.86535556136483494</v>
      </c>
      <c r="P70" s="17">
        <f t="shared" si="57"/>
        <v>1.266242249583162</v>
      </c>
      <c r="Q70" s="17">
        <f t="shared" si="57"/>
        <v>0.81187585363675441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-22.044088176352705</v>
      </c>
      <c r="F71" s="17">
        <f>(F85-F84)/F91*1000</f>
        <v>-21.875</v>
      </c>
      <c r="G71" s="17">
        <f>(G85-G84)/G91*1000</f>
        <v>-18.398268398268399</v>
      </c>
      <c r="H71" s="17">
        <f>(H85-H84)/H91*1000</f>
        <v>-14.573991031390134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8">(ATAN(E71/10)+3.1415/2)/3.1415*1.75</f>
        <v>0.23721091723271562</v>
      </c>
      <c r="O71" s="17">
        <f t="shared" si="58"/>
        <v>0.23882873663519325</v>
      </c>
      <c r="P71" s="17">
        <f t="shared" si="58"/>
        <v>0.27731246597702719</v>
      </c>
      <c r="Q71" s="17">
        <f t="shared" si="58"/>
        <v>0.33497409034518766</v>
      </c>
    </row>
    <row r="72" spans="1:17">
      <c r="A72" s="9">
        <v>8</v>
      </c>
      <c r="B72" s="15" t="s">
        <v>182</v>
      </c>
      <c r="C72" s="17">
        <f t="shared" ref="C72:H72" si="59">(C86-C87)/C91*1000</f>
        <v>0.99304865938430975</v>
      </c>
      <c r="D72" s="17">
        <f t="shared" si="59"/>
        <v>18.054162487462388</v>
      </c>
      <c r="E72" s="17">
        <f t="shared" si="59"/>
        <v>-16.032064128256511</v>
      </c>
      <c r="F72" s="17">
        <f t="shared" si="59"/>
        <v>-15.625</v>
      </c>
      <c r="G72" s="17">
        <f t="shared" si="59"/>
        <v>-16.233766233766232</v>
      </c>
      <c r="H72" s="17">
        <f t="shared" si="59"/>
        <v>11.210762331838565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0.93013787010745563</v>
      </c>
      <c r="M72" s="17">
        <f>(ATAN(D72/10)+3.1415/2)/3.1415*1.75</f>
        <v>1.4682521214899873</v>
      </c>
      <c r="N72" s="17">
        <f t="shared" si="58"/>
        <v>0.31064581010762921</v>
      </c>
      <c r="O72" s="17">
        <f t="shared" si="58"/>
        <v>0.31711507640779546</v>
      </c>
      <c r="P72" s="17">
        <f t="shared" si="58"/>
        <v>0.30752699311327963</v>
      </c>
      <c r="Q72" s="17">
        <f t="shared" si="58"/>
        <v>1.3442767119513741</v>
      </c>
    </row>
    <row r="73" spans="1:17">
      <c r="A73" s="9">
        <v>9</v>
      </c>
      <c r="B73" s="15" t="s">
        <v>183</v>
      </c>
      <c r="C73" s="17">
        <f t="shared" ref="C73:H73" si="60">C88/C91*1000</f>
        <v>0.99304865938430975</v>
      </c>
      <c r="D73" s="17">
        <f t="shared" si="60"/>
        <v>2.0060180541624875</v>
      </c>
      <c r="E73" s="17">
        <f t="shared" si="60"/>
        <v>2.0040080160320639</v>
      </c>
      <c r="F73" s="17">
        <f t="shared" si="60"/>
        <v>2.0833333333333335</v>
      </c>
      <c r="G73" s="17">
        <f t="shared" si="60"/>
        <v>2.1645021645021645</v>
      </c>
      <c r="H73" s="17">
        <f t="shared" si="60"/>
        <v>2.2421524663677128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61">IF(C73/$I73&gt;1,2^((1-$I73/C73)/LN(10/3)),2^(-LOG($I73/C73,10/3)))</f>
        <v>0.7886371202209429</v>
      </c>
      <c r="M73" s="17">
        <f t="shared" si="61"/>
        <v>1.1562991569607006</v>
      </c>
      <c r="N73" s="17">
        <f t="shared" si="61"/>
        <v>1.1557999892343713</v>
      </c>
      <c r="O73" s="17">
        <f t="shared" si="61"/>
        <v>1.1749207046306607</v>
      </c>
      <c r="P73" s="17">
        <f t="shared" si="61"/>
        <v>1.1933267670359116</v>
      </c>
      <c r="Q73" s="17">
        <f t="shared" si="61"/>
        <v>1.2099296394043708</v>
      </c>
    </row>
    <row r="74" spans="1:17">
      <c r="A74" s="9">
        <v>10</v>
      </c>
      <c r="B74" s="15" t="s">
        <v>184</v>
      </c>
      <c r="C74" s="17">
        <f t="shared" ref="C74:H74" si="62">C89/C91*100</f>
        <v>9.9304865938430978E-2</v>
      </c>
      <c r="D74" s="17">
        <f t="shared" si="62"/>
        <v>0.10030090270812438</v>
      </c>
      <c r="E74" s="17">
        <f t="shared" si="62"/>
        <v>0.1002004008016032</v>
      </c>
      <c r="F74" s="17">
        <f t="shared" si="62"/>
        <v>0.10416666666666667</v>
      </c>
      <c r="G74" s="17">
        <f t="shared" si="62"/>
        <v>0.10822510822510822</v>
      </c>
      <c r="H74" s="17">
        <f t="shared" si="62"/>
        <v>0.11210762331838565</v>
      </c>
      <c r="I74" s="18">
        <f>Показатели!$E$11</f>
        <v>0.05</v>
      </c>
      <c r="J74" s="9">
        <v>10</v>
      </c>
      <c r="K74" s="15" t="s">
        <v>184</v>
      </c>
      <c r="L74" s="17">
        <f t="shared" si="61"/>
        <v>1.3308839067049372</v>
      </c>
      <c r="M74" s="17">
        <f t="shared" si="61"/>
        <v>1.3347204860837827</v>
      </c>
      <c r="N74" s="17">
        <f t="shared" si="61"/>
        <v>1.3343363309790994</v>
      </c>
      <c r="O74" s="17">
        <f t="shared" si="61"/>
        <v>1.3490122447545139</v>
      </c>
      <c r="P74" s="17">
        <f t="shared" si="61"/>
        <v>1.3630646090221195</v>
      </c>
      <c r="Q74" s="17">
        <f t="shared" si="61"/>
        <v>1.3756784394509383</v>
      </c>
    </row>
    <row r="75" spans="1:17">
      <c r="A75" s="9">
        <v>11</v>
      </c>
      <c r="B75" s="15" t="s">
        <v>185</v>
      </c>
      <c r="C75" s="17">
        <f t="shared" ref="C75:H75" si="63">C90/C91*1000</f>
        <v>3.972194637537239</v>
      </c>
      <c r="D75" s="17">
        <f t="shared" si="63"/>
        <v>3.009027081243731</v>
      </c>
      <c r="E75" s="17">
        <f t="shared" si="63"/>
        <v>2.0040080160320639</v>
      </c>
      <c r="F75" s="17">
        <f t="shared" si="63"/>
        <v>2.0833333333333335</v>
      </c>
      <c r="G75" s="17">
        <f t="shared" si="63"/>
        <v>2.1645021645021645</v>
      </c>
      <c r="H75" s="17">
        <f t="shared" si="63"/>
        <v>2.2421524663677128</v>
      </c>
      <c r="I75" s="18">
        <f>Показатели!$E$12</f>
        <v>5</v>
      </c>
      <c r="J75" s="9">
        <v>11</v>
      </c>
      <c r="K75" s="15" t="s">
        <v>185</v>
      </c>
      <c r="L75" s="17">
        <f t="shared" si="61"/>
        <v>0.87591744524344251</v>
      </c>
      <c r="M75" s="17">
        <f t="shared" si="61"/>
        <v>0.74649895104448494</v>
      </c>
      <c r="N75" s="17">
        <f t="shared" si="61"/>
        <v>0.59074475739377497</v>
      </c>
      <c r="O75" s="17">
        <f t="shared" si="61"/>
        <v>0.6040961396683977</v>
      </c>
      <c r="P75" s="17">
        <f t="shared" si="61"/>
        <v>0.61753635744459268</v>
      </c>
      <c r="Q75" s="17">
        <f t="shared" si="61"/>
        <v>0.63019520394201944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6</v>
      </c>
      <c r="D77" s="17">
        <v>6</v>
      </c>
      <c r="E77" s="17">
        <v>4</v>
      </c>
      <c r="F77" s="17">
        <v>4</v>
      </c>
      <c r="G77" s="17">
        <v>3</v>
      </c>
      <c r="H77" s="17">
        <v>3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4</v>
      </c>
      <c r="K78" s="15" t="s">
        <v>187</v>
      </c>
      <c r="L78" s="17">
        <f t="shared" ref="L78:L83" si="64">L65</f>
        <v>1.0970167243034228</v>
      </c>
      <c r="M78" s="17">
        <f t="shared" ref="M78:M83" si="65">N65</f>
        <v>0.8804563997277155</v>
      </c>
      <c r="N78" s="17">
        <f t="shared" ref="N78:N88" si="66">P65</f>
        <v>0.7799040941530937</v>
      </c>
      <c r="O78" s="17">
        <f>Q65</f>
        <v>0.79589130865727697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2.2999999999999998</v>
      </c>
      <c r="K79" s="15" t="s">
        <v>190</v>
      </c>
      <c r="L79" s="17">
        <f t="shared" si="64"/>
        <v>0.9959920763314799</v>
      </c>
      <c r="M79" s="17">
        <f t="shared" si="65"/>
        <v>1.001152096438793</v>
      </c>
      <c r="N79" s="17">
        <f t="shared" si="66"/>
        <v>1.0447258064648879</v>
      </c>
      <c r="O79" s="17">
        <f t="shared" ref="O79:O88" si="67">Q66</f>
        <v>1.0641511056126425</v>
      </c>
    </row>
    <row r="80" spans="1:17">
      <c r="A80" s="9">
        <v>4</v>
      </c>
      <c r="B80" s="10" t="s">
        <v>191</v>
      </c>
      <c r="C80" s="17">
        <v>25.5</v>
      </c>
      <c r="D80" s="17">
        <v>25.5</v>
      </c>
      <c r="E80" s="17">
        <v>25.5</v>
      </c>
      <c r="F80" s="17">
        <v>25.5</v>
      </c>
      <c r="G80" s="17">
        <v>25.5</v>
      </c>
      <c r="H80" s="17">
        <v>25.8</v>
      </c>
      <c r="K80" s="15" t="s">
        <v>192</v>
      </c>
      <c r="L80" s="17">
        <f t="shared" si="64"/>
        <v>8.8737830999390996E-4</v>
      </c>
      <c r="M80" s="17">
        <f t="shared" si="65"/>
        <v>8.8737830999390996E-4</v>
      </c>
      <c r="N80" s="17">
        <f t="shared" si="66"/>
        <v>8.8737830999390996E-4</v>
      </c>
      <c r="O80" s="17">
        <f t="shared" si="67"/>
        <v>1.1378750241179345</v>
      </c>
    </row>
    <row r="81" spans="1:17">
      <c r="A81" s="9">
        <v>5</v>
      </c>
      <c r="B81" s="10" t="s">
        <v>193</v>
      </c>
      <c r="C81" s="17">
        <v>2.2000000000000002</v>
      </c>
      <c r="D81" s="17">
        <v>2.4</v>
      </c>
      <c r="E81" s="17">
        <v>2.4</v>
      </c>
      <c r="F81" s="17">
        <v>2.4</v>
      </c>
      <c r="G81" s="17">
        <v>2.4</v>
      </c>
      <c r="H81" s="17">
        <v>2.7</v>
      </c>
      <c r="K81" s="15" t="s">
        <v>194</v>
      </c>
      <c r="L81" s="17">
        <f t="shared" si="64"/>
        <v>0.90702902402470376</v>
      </c>
      <c r="M81" s="17">
        <f t="shared" si="65"/>
        <v>0.91172919694433119</v>
      </c>
      <c r="N81" s="17">
        <f t="shared" si="66"/>
        <v>0.95307816143950597</v>
      </c>
      <c r="O81" s="17">
        <f t="shared" si="67"/>
        <v>0.97918656857707509</v>
      </c>
    </row>
    <row r="82" spans="1:17">
      <c r="A82" s="9">
        <v>6</v>
      </c>
      <c r="B82" s="10" t="s">
        <v>195</v>
      </c>
      <c r="C82" s="17">
        <v>2975</v>
      </c>
      <c r="D82" s="17">
        <v>4030.5</v>
      </c>
      <c r="E82" s="17">
        <v>4507</v>
      </c>
      <c r="F82" s="17">
        <v>5215.3999999999996</v>
      </c>
      <c r="G82" s="17">
        <v>6366.6</v>
      </c>
      <c r="H82" s="17">
        <v>6814.5</v>
      </c>
      <c r="K82" s="15" t="s">
        <v>196</v>
      </c>
      <c r="L82" s="17">
        <f t="shared" si="64"/>
        <v>0.47366400668260511</v>
      </c>
      <c r="M82" s="17">
        <f t="shared" si="65"/>
        <v>0.50057662536931413</v>
      </c>
      <c r="N82" s="17">
        <f t="shared" si="66"/>
        <v>0.5232788983456329</v>
      </c>
      <c r="O82" s="17">
        <f t="shared" si="67"/>
        <v>0.57147224443816225</v>
      </c>
    </row>
    <row r="83" spans="1:17">
      <c r="A83" s="9">
        <v>7</v>
      </c>
      <c r="B83" s="10" t="s">
        <v>197</v>
      </c>
      <c r="C83" s="17">
        <v>3217</v>
      </c>
      <c r="D83" s="17">
        <v>3972</v>
      </c>
      <c r="E83" s="17">
        <v>4208</v>
      </c>
      <c r="F83" s="17">
        <v>5349.6</v>
      </c>
      <c r="G83" s="17">
        <v>5980.6</v>
      </c>
      <c r="H83" s="17">
        <v>7055.6</v>
      </c>
      <c r="K83" s="15" t="s">
        <v>198</v>
      </c>
      <c r="L83" s="17">
        <f t="shared" si="64"/>
        <v>0.58495892984983278</v>
      </c>
      <c r="M83" s="17">
        <f t="shared" si="65"/>
        <v>1.2842695159365671</v>
      </c>
      <c r="N83" s="17">
        <f t="shared" si="66"/>
        <v>1.266242249583162</v>
      </c>
      <c r="O83" s="17">
        <f t="shared" si="67"/>
        <v>0.81187585363675441</v>
      </c>
    </row>
    <row r="84" spans="1:17">
      <c r="A84" s="9">
        <v>8</v>
      </c>
      <c r="B84" s="10" t="s">
        <v>199</v>
      </c>
      <c r="C84" s="17"/>
      <c r="D84" s="17"/>
      <c r="E84" s="17">
        <v>24</v>
      </c>
      <c r="F84" s="17">
        <v>25</v>
      </c>
      <c r="G84" s="17">
        <v>24</v>
      </c>
      <c r="H84" s="17">
        <v>19</v>
      </c>
      <c r="K84" s="15" t="s">
        <v>200</v>
      </c>
      <c r="L84" s="17">
        <f>N71</f>
        <v>0.23721091723271562</v>
      </c>
      <c r="M84" s="17">
        <f>O71</f>
        <v>0.23882873663519325</v>
      </c>
      <c r="N84" s="17">
        <f t="shared" si="66"/>
        <v>0.27731246597702719</v>
      </c>
      <c r="O84" s="17">
        <f t="shared" si="67"/>
        <v>0.33497409034518766</v>
      </c>
    </row>
    <row r="85" spans="1:17">
      <c r="A85" s="9">
        <v>9</v>
      </c>
      <c r="B85" s="10" t="s">
        <v>201</v>
      </c>
      <c r="C85" s="17"/>
      <c r="D85" s="17"/>
      <c r="E85" s="17">
        <v>2</v>
      </c>
      <c r="F85" s="17">
        <v>4</v>
      </c>
      <c r="G85" s="17">
        <v>7</v>
      </c>
      <c r="H85" s="17">
        <v>6</v>
      </c>
      <c r="K85" s="15" t="s">
        <v>202</v>
      </c>
      <c r="L85" s="17">
        <f>L72</f>
        <v>0.93013787010745563</v>
      </c>
      <c r="M85" s="17">
        <f>N72</f>
        <v>0.31064581010762921</v>
      </c>
      <c r="N85" s="17">
        <f t="shared" si="66"/>
        <v>0.30752699311327963</v>
      </c>
      <c r="O85" s="17">
        <f t="shared" si="67"/>
        <v>1.3442767119513741</v>
      </c>
    </row>
    <row r="86" spans="1:17">
      <c r="A86" s="9">
        <v>10</v>
      </c>
      <c r="B86" s="10" t="s">
        <v>203</v>
      </c>
      <c r="C86" s="17">
        <v>38</v>
      </c>
      <c r="D86" s="17">
        <v>58</v>
      </c>
      <c r="E86" s="17">
        <v>33</v>
      </c>
      <c r="F86" s="17">
        <v>28</v>
      </c>
      <c r="G86" s="17">
        <v>33</v>
      </c>
      <c r="H86" s="17">
        <v>41</v>
      </c>
      <c r="K86" s="15" t="s">
        <v>204</v>
      </c>
      <c r="L86" s="17">
        <f>L73</f>
        <v>0.7886371202209429</v>
      </c>
      <c r="M86" s="17">
        <f>N73</f>
        <v>1.1557999892343713</v>
      </c>
      <c r="N86" s="17">
        <f t="shared" si="66"/>
        <v>1.1933267670359116</v>
      </c>
      <c r="O86" s="17">
        <f t="shared" si="67"/>
        <v>1.2099296394043708</v>
      </c>
    </row>
    <row r="87" spans="1:17">
      <c r="A87" s="9">
        <v>11</v>
      </c>
      <c r="B87" s="10" t="s">
        <v>205</v>
      </c>
      <c r="C87" s="17">
        <v>37</v>
      </c>
      <c r="D87" s="17">
        <v>40</v>
      </c>
      <c r="E87" s="17">
        <v>49</v>
      </c>
      <c r="F87" s="17">
        <v>43</v>
      </c>
      <c r="G87" s="17">
        <v>48</v>
      </c>
      <c r="H87" s="17">
        <v>31</v>
      </c>
      <c r="K87" s="15" t="s">
        <v>206</v>
      </c>
      <c r="L87" s="17">
        <f>L74</f>
        <v>1.3308839067049372</v>
      </c>
      <c r="M87" s="17">
        <f>N74</f>
        <v>1.3343363309790994</v>
      </c>
      <c r="N87" s="17">
        <f t="shared" si="66"/>
        <v>1.3630646090221195</v>
      </c>
      <c r="O87" s="17">
        <f t="shared" si="67"/>
        <v>1.3756784394509383</v>
      </c>
    </row>
    <row r="88" spans="1:17">
      <c r="A88" s="9">
        <v>12</v>
      </c>
      <c r="B88" s="10" t="s">
        <v>207</v>
      </c>
      <c r="C88" s="17">
        <v>1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K88" s="15" t="s">
        <v>208</v>
      </c>
      <c r="L88" s="17">
        <f>L75</f>
        <v>0.87591744524344251</v>
      </c>
      <c r="M88" s="17">
        <f>N75</f>
        <v>0.59074475739377497</v>
      </c>
      <c r="N88" s="17">
        <f t="shared" si="66"/>
        <v>0.61753635744459268</v>
      </c>
      <c r="O88" s="17">
        <f t="shared" si="67"/>
        <v>0.63019520394201944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4</v>
      </c>
      <c r="D90" s="17">
        <v>3</v>
      </c>
      <c r="E90" s="17">
        <v>2</v>
      </c>
      <c r="F90" s="17">
        <v>2</v>
      </c>
      <c r="G90" s="21">
        <v>2</v>
      </c>
      <c r="H90" s="21">
        <v>2</v>
      </c>
    </row>
    <row r="91" spans="1:17">
      <c r="A91" s="9">
        <v>15</v>
      </c>
      <c r="B91" s="10" t="s">
        <v>213</v>
      </c>
      <c r="C91" s="17">
        <v>1007</v>
      </c>
      <c r="D91" s="17">
        <v>997</v>
      </c>
      <c r="E91" s="17">
        <v>998</v>
      </c>
      <c r="F91" s="17">
        <v>960</v>
      </c>
      <c r="G91" s="17">
        <v>924</v>
      </c>
      <c r="H91" s="17">
        <v>892</v>
      </c>
    </row>
    <row r="93" spans="1:17" ht="16">
      <c r="A93" s="20" t="s">
        <v>468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8">C107/C121*1000</f>
        <v>3.8071065989847717</v>
      </c>
      <c r="D95" s="17">
        <f t="shared" si="68"/>
        <v>3.9447731755424065</v>
      </c>
      <c r="E95" s="17">
        <f t="shared" si="68"/>
        <v>3.9787798408488064</v>
      </c>
      <c r="F95" s="17">
        <f t="shared" si="68"/>
        <v>4.123711340206186</v>
      </c>
      <c r="G95" s="17">
        <f t="shared" si="68"/>
        <v>4.2553191489361701</v>
      </c>
      <c r="H95" s="17">
        <f t="shared" si="68"/>
        <v>4.3352601156069364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9">IF(C95/$I95&gt;1,2^((1-$I95/C95)/LN(10/3)),2^(-LOG($I95/C95,10/3)))</f>
        <v>0.85477057102096454</v>
      </c>
      <c r="M95" s="17">
        <f t="shared" si="69"/>
        <v>0.87243110563907</v>
      </c>
      <c r="N95" s="17">
        <f t="shared" si="69"/>
        <v>0.8767531598288304</v>
      </c>
      <c r="O95" s="17">
        <f t="shared" si="69"/>
        <v>0.89499997960895461</v>
      </c>
      <c r="P95" s="17">
        <f t="shared" si="69"/>
        <v>0.91133496816762383</v>
      </c>
      <c r="Q95" s="17">
        <f t="shared" si="69"/>
        <v>0.92115256378593946</v>
      </c>
    </row>
    <row r="96" spans="1:17">
      <c r="A96" s="9">
        <v>2</v>
      </c>
      <c r="B96" s="15" t="s">
        <v>176</v>
      </c>
      <c r="C96" s="17">
        <f t="shared" ref="C96:H96" si="70">C108/C121*1000</f>
        <v>1.2690355329949237</v>
      </c>
      <c r="D96" s="17">
        <f t="shared" si="70"/>
        <v>1.3149243918474689</v>
      </c>
      <c r="E96" s="17">
        <f t="shared" si="70"/>
        <v>1.3262599469496021</v>
      </c>
      <c r="F96" s="17">
        <f t="shared" si="70"/>
        <v>1.3745704467353952</v>
      </c>
      <c r="G96" s="17">
        <f t="shared" si="70"/>
        <v>1.4184397163120568</v>
      </c>
      <c r="H96" s="17">
        <f t="shared" si="70"/>
        <v>1.445086705202312</v>
      </c>
      <c r="I96" s="18">
        <f>Показатели!$E$3</f>
        <v>4</v>
      </c>
      <c r="J96" s="9">
        <v>2</v>
      </c>
      <c r="K96" s="15" t="s">
        <v>176</v>
      </c>
      <c r="L96" s="17">
        <f t="shared" si="69"/>
        <v>0.51636360225591671</v>
      </c>
      <c r="M96" s="17">
        <f t="shared" si="69"/>
        <v>0.52703226304319428</v>
      </c>
      <c r="N96" s="17">
        <f t="shared" si="69"/>
        <v>0.52964319929466619</v>
      </c>
      <c r="O96" s="17">
        <f t="shared" si="69"/>
        <v>0.54066603268506408</v>
      </c>
      <c r="P96" s="17">
        <f t="shared" si="69"/>
        <v>0.55053393621488378</v>
      </c>
      <c r="Q96" s="17">
        <f t="shared" si="69"/>
        <v>0.55646470782873347</v>
      </c>
    </row>
    <row r="97" spans="1:17">
      <c r="A97" s="9">
        <v>3</v>
      </c>
      <c r="B97" s="15" t="s">
        <v>177</v>
      </c>
      <c r="C97" s="17">
        <f t="shared" ref="C97:H97" si="71">C109/C121*1000+0.00001</f>
        <v>1.0000000000000001E-5</v>
      </c>
      <c r="D97" s="17">
        <f t="shared" si="71"/>
        <v>1.0000000000000001E-5</v>
      </c>
      <c r="E97" s="17">
        <f t="shared" si="71"/>
        <v>6.6322997347480109E-2</v>
      </c>
      <c r="F97" s="17">
        <f t="shared" si="71"/>
        <v>1.0000000000000001E-5</v>
      </c>
      <c r="G97" s="17">
        <f t="shared" si="71"/>
        <v>1.0000000000000001E-5</v>
      </c>
      <c r="H97" s="17">
        <f t="shared" si="71"/>
        <v>1.8063683815028901</v>
      </c>
      <c r="I97" s="18">
        <f>Показатели!$E$4</f>
        <v>2</v>
      </c>
      <c r="J97" s="9">
        <v>3</v>
      </c>
      <c r="K97" s="15" t="s">
        <v>177</v>
      </c>
      <c r="L97" s="17">
        <f t="shared" si="69"/>
        <v>8.8737830999390996E-4</v>
      </c>
      <c r="M97" s="17">
        <f t="shared" si="69"/>
        <v>8.8737830999390996E-4</v>
      </c>
      <c r="N97" s="17">
        <f t="shared" si="69"/>
        <v>0.14070335708172552</v>
      </c>
      <c r="O97" s="17">
        <f t="shared" si="69"/>
        <v>8.8737830999390996E-4</v>
      </c>
      <c r="P97" s="17">
        <f t="shared" si="69"/>
        <v>8.8737830999390996E-4</v>
      </c>
      <c r="Q97" s="17">
        <f t="shared" si="69"/>
        <v>0.94306080550131821</v>
      </c>
    </row>
    <row r="98" spans="1:17">
      <c r="A98" s="9">
        <v>4</v>
      </c>
      <c r="B98" s="15" t="s">
        <v>178</v>
      </c>
      <c r="C98" s="17">
        <f t="shared" ref="C98:H98" si="72">C110/C121*1000</f>
        <v>43.591370558375637</v>
      </c>
      <c r="D98" s="17">
        <f t="shared" si="72"/>
        <v>45.036160420775808</v>
      </c>
      <c r="E98" s="17">
        <f t="shared" si="72"/>
        <v>44.96021220159151</v>
      </c>
      <c r="F98" s="17">
        <f t="shared" si="72"/>
        <v>36.63230240549828</v>
      </c>
      <c r="G98" s="17">
        <f t="shared" si="72"/>
        <v>37.730496453900713</v>
      </c>
      <c r="H98" s="17">
        <f t="shared" si="72"/>
        <v>38.367052023121389</v>
      </c>
      <c r="I98" s="18">
        <f>Показатели!$E$5</f>
        <v>30</v>
      </c>
      <c r="J98" s="9">
        <v>4</v>
      </c>
      <c r="K98" s="15" t="s">
        <v>178</v>
      </c>
      <c r="L98" s="17">
        <f t="shared" si="69"/>
        <v>1.1966223960784264</v>
      </c>
      <c r="M98" s="17">
        <f t="shared" si="69"/>
        <v>1.2119294992143042</v>
      </c>
      <c r="N98" s="17">
        <f t="shared" si="69"/>
        <v>1.2111446348431802</v>
      </c>
      <c r="O98" s="17">
        <f t="shared" si="69"/>
        <v>1.1098599943732521</v>
      </c>
      <c r="P98" s="17">
        <f t="shared" si="69"/>
        <v>1.1251957058277586</v>
      </c>
      <c r="Q98" s="17">
        <f t="shared" si="69"/>
        <v>1.1337738572147888</v>
      </c>
    </row>
    <row r="99" spans="1:17">
      <c r="A99" s="9">
        <v>5</v>
      </c>
      <c r="B99" s="15" t="s">
        <v>179</v>
      </c>
      <c r="C99" s="17">
        <f t="shared" ref="C99:H99" si="73">C111/C121*1000</f>
        <v>3.3629441624365484</v>
      </c>
      <c r="D99" s="17">
        <f t="shared" si="73"/>
        <v>3.4845496383957921</v>
      </c>
      <c r="E99" s="17">
        <f t="shared" si="73"/>
        <v>3.5145888594164454</v>
      </c>
      <c r="F99" s="17">
        <f t="shared" si="73"/>
        <v>3.6426116838487972</v>
      </c>
      <c r="G99" s="17">
        <f t="shared" si="73"/>
        <v>3.7588652482269502</v>
      </c>
      <c r="H99" s="17">
        <f t="shared" si="73"/>
        <v>4.4797687861271678</v>
      </c>
      <c r="I99" s="18">
        <f>Показатели!$E$6</f>
        <v>8</v>
      </c>
      <c r="J99" s="9">
        <v>5</v>
      </c>
      <c r="K99" s="15" t="s">
        <v>179</v>
      </c>
      <c r="L99" s="17">
        <f t="shared" si="69"/>
        <v>0.60717983102436945</v>
      </c>
      <c r="M99" s="17">
        <f t="shared" si="69"/>
        <v>0.6197248586478793</v>
      </c>
      <c r="N99" s="17">
        <f t="shared" si="69"/>
        <v>0.62279499725768472</v>
      </c>
      <c r="O99" s="17">
        <f t="shared" si="69"/>
        <v>0.63575648812604102</v>
      </c>
      <c r="P99" s="17">
        <f t="shared" si="69"/>
        <v>0.64735992409949905</v>
      </c>
      <c r="Q99" s="17">
        <f t="shared" si="69"/>
        <v>0.71616773622801622</v>
      </c>
    </row>
    <row r="100" spans="1:17">
      <c r="A100" s="9">
        <v>6</v>
      </c>
      <c r="B100" s="15" t="s">
        <v>180</v>
      </c>
      <c r="C100" s="17">
        <f t="shared" ref="C100:H100" si="74">(C112-C113)/C112*100</f>
        <v>-1.7675635946435195</v>
      </c>
      <c r="D100" s="17">
        <f t="shared" si="74"/>
        <v>9.0787856993017559</v>
      </c>
      <c r="E100" s="17">
        <f t="shared" si="74"/>
        <v>-5.2868885814275277</v>
      </c>
      <c r="F100" s="17">
        <f t="shared" si="74"/>
        <v>-3.2873316008005555</v>
      </c>
      <c r="G100" s="17">
        <f t="shared" si="74"/>
        <v>0.12454992187323083</v>
      </c>
      <c r="H100" s="17">
        <f t="shared" si="74"/>
        <v>-1.3251615040583071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5">(ATAN((C100+2.4)/10)+3.1415/2)/3.1415*1.75</f>
        <v>0.91018356341911422</v>
      </c>
      <c r="M100" s="17">
        <f t="shared" si="75"/>
        <v>1.350805225337572</v>
      </c>
      <c r="N100" s="17">
        <f t="shared" si="75"/>
        <v>0.71843999797642399</v>
      </c>
      <c r="O100" s="17">
        <f t="shared" si="75"/>
        <v>0.82569953826258047</v>
      </c>
      <c r="P100" s="17">
        <f t="shared" si="75"/>
        <v>1.0127538868256973</v>
      </c>
      <c r="Q100" s="17">
        <f t="shared" si="75"/>
        <v>0.93464582844050859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-25.862068965517242</v>
      </c>
      <c r="F101" s="17">
        <f>(F115-F114)/F121*1000</f>
        <v>-26.116838487972508</v>
      </c>
      <c r="G101" s="17">
        <f>(G115-G114)/G121*1000</f>
        <v>-16.312056737588652</v>
      </c>
      <c r="H101" s="17">
        <f>(H115-H114)/H121*1000</f>
        <v>-26.01156069364162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6">(ATAN(E101/10)+3.1415/2)/3.1415*1.75</f>
        <v>0.20550632945063815</v>
      </c>
      <c r="O101" s="17">
        <f t="shared" si="76"/>
        <v>0.20367611817009224</v>
      </c>
      <c r="P101" s="17">
        <f t="shared" si="76"/>
        <v>0.30633149940385418</v>
      </c>
      <c r="Q101" s="17">
        <f t="shared" si="76"/>
        <v>0.20442862540805276</v>
      </c>
    </row>
    <row r="102" spans="1:17">
      <c r="A102" s="9">
        <v>8</v>
      </c>
      <c r="B102" s="15" t="s">
        <v>182</v>
      </c>
      <c r="C102" s="17">
        <f t="shared" ref="C102:H102" si="77">(C116-C117)/C121*1000</f>
        <v>-6.9796954314720816</v>
      </c>
      <c r="D102" s="17">
        <f t="shared" si="77"/>
        <v>16.436554898093359</v>
      </c>
      <c r="E102" s="17">
        <f t="shared" si="77"/>
        <v>-9.2838196286472154</v>
      </c>
      <c r="F102" s="17">
        <f t="shared" si="77"/>
        <v>-4.8109965635738838</v>
      </c>
      <c r="G102" s="17">
        <f t="shared" si="77"/>
        <v>-2.1276595744680851</v>
      </c>
      <c r="H102" s="17">
        <f t="shared" si="77"/>
        <v>-0.72254335260115599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0.53554961089024511</v>
      </c>
      <c r="M102" s="17">
        <f>(ATAN(D102/10)+3.1415/2)/3.1415*1.75</f>
        <v>1.445552496307126</v>
      </c>
      <c r="N102" s="17">
        <f t="shared" si="76"/>
        <v>0.45816615613919831</v>
      </c>
      <c r="O102" s="17">
        <f t="shared" si="76"/>
        <v>0.62520743959038994</v>
      </c>
      <c r="P102" s="17">
        <f t="shared" si="76"/>
        <v>0.75821829371960148</v>
      </c>
      <c r="Q102" s="17">
        <f t="shared" si="76"/>
        <v>0.83481991726153815</v>
      </c>
    </row>
    <row r="103" spans="1:17">
      <c r="A103" s="9">
        <v>9</v>
      </c>
      <c r="B103" s="15" t="s">
        <v>183</v>
      </c>
      <c r="C103" s="17">
        <f t="shared" ref="C103:H103" si="78">C118/C121*1000</f>
        <v>0.63451776649746183</v>
      </c>
      <c r="D103" s="17">
        <f t="shared" si="78"/>
        <v>1.9723865877712032</v>
      </c>
      <c r="E103" s="17">
        <f t="shared" si="78"/>
        <v>1.9893899204244032</v>
      </c>
      <c r="F103" s="17">
        <f t="shared" si="78"/>
        <v>2.061855670103093</v>
      </c>
      <c r="G103" s="17">
        <f t="shared" si="78"/>
        <v>2.1276595744680851</v>
      </c>
      <c r="H103" s="17">
        <f t="shared" si="78"/>
        <v>2.1676300578034682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9">IF(C103/$I103&gt;1,2^((1-$I103/C103)/LN(10/3)),2^(-LOG($I103/C103,10/3)))</f>
        <v>0.60937541923096439</v>
      </c>
      <c r="M103" s="17">
        <f t="shared" si="79"/>
        <v>1.1478425487992259</v>
      </c>
      <c r="N103" s="17">
        <f t="shared" si="79"/>
        <v>1.1521460042616951</v>
      </c>
      <c r="O103" s="17">
        <f t="shared" si="79"/>
        <v>1.1698584809951709</v>
      </c>
      <c r="P103" s="17">
        <f t="shared" si="79"/>
        <v>1.185110962608847</v>
      </c>
      <c r="Q103" s="17">
        <f t="shared" si="79"/>
        <v>1.1940139829174556</v>
      </c>
    </row>
    <row r="104" spans="1:17">
      <c r="A104" s="9">
        <v>10</v>
      </c>
      <c r="B104" s="15" t="s">
        <v>184</v>
      </c>
      <c r="C104" s="17">
        <f t="shared" ref="C104:H104" si="80">C119/C121*100</f>
        <v>6.3451776649746189E-2</v>
      </c>
      <c r="D104" s="17">
        <f t="shared" si="80"/>
        <v>6.5746219592373437E-2</v>
      </c>
      <c r="E104" s="17">
        <f t="shared" si="80"/>
        <v>6.6312997347480099E-2</v>
      </c>
      <c r="F104" s="17">
        <f t="shared" si="80"/>
        <v>6.8728522336769765E-2</v>
      </c>
      <c r="G104" s="17">
        <f t="shared" si="80"/>
        <v>7.0921985815602842E-2</v>
      </c>
      <c r="H104" s="17">
        <f t="shared" si="80"/>
        <v>7.2254335260115599E-2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9"/>
        <v>1.1298127694102336</v>
      </c>
      <c r="M104" s="17">
        <f t="shared" si="79"/>
        <v>1.1478425487992259</v>
      </c>
      <c r="N104" s="17">
        <f t="shared" si="79"/>
        <v>1.1521460042616951</v>
      </c>
      <c r="O104" s="17">
        <f t="shared" si="79"/>
        <v>1.1698584809951706</v>
      </c>
      <c r="P104" s="17">
        <f t="shared" si="79"/>
        <v>1.185110962608847</v>
      </c>
      <c r="Q104" s="17">
        <f t="shared" si="79"/>
        <v>1.1940139829174556</v>
      </c>
    </row>
    <row r="105" spans="1:17">
      <c r="A105" s="9">
        <v>11</v>
      </c>
      <c r="B105" s="15" t="s">
        <v>185</v>
      </c>
      <c r="C105" s="17">
        <f t="shared" ref="C105:H105" si="81">C120/C121*1000</f>
        <v>3.8071065989847717</v>
      </c>
      <c r="D105" s="17">
        <f t="shared" si="81"/>
        <v>3.9447731755424065</v>
      </c>
      <c r="E105" s="17">
        <f t="shared" si="81"/>
        <v>2.6525198938992043</v>
      </c>
      <c r="F105" s="17">
        <f t="shared" si="81"/>
        <v>2.7491408934707904</v>
      </c>
      <c r="G105" s="17">
        <f t="shared" si="81"/>
        <v>2.8368794326241136</v>
      </c>
      <c r="H105" s="17">
        <f t="shared" si="81"/>
        <v>2.8901734104046239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9"/>
        <v>0.85477057102096454</v>
      </c>
      <c r="M105" s="17">
        <f t="shared" si="79"/>
        <v>0.87243110563907</v>
      </c>
      <c r="N105" s="17">
        <f t="shared" si="79"/>
        <v>0.69422247781206237</v>
      </c>
      <c r="O105" s="17">
        <f t="shared" si="79"/>
        <v>0.70867050380197838</v>
      </c>
      <c r="P105" s="17">
        <f t="shared" si="79"/>
        <v>0.72160472149495491</v>
      </c>
      <c r="Q105" s="17">
        <f t="shared" si="79"/>
        <v>0.72937839813346783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6</v>
      </c>
      <c r="D107" s="17">
        <v>6</v>
      </c>
      <c r="E107" s="17">
        <v>6</v>
      </c>
      <c r="F107" s="17">
        <v>6</v>
      </c>
      <c r="G107" s="17">
        <v>6</v>
      </c>
      <c r="H107" s="17">
        <v>6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K108" s="15" t="s">
        <v>187</v>
      </c>
      <c r="L108" s="17">
        <f t="shared" ref="L108:L113" si="82">L95</f>
        <v>0.85477057102096454</v>
      </c>
      <c r="M108" s="17">
        <f t="shared" ref="M108:M113" si="83">N95</f>
        <v>0.8767531598288304</v>
      </c>
      <c r="N108" s="17">
        <f t="shared" ref="N108:N118" si="84">P95</f>
        <v>0.91133496816762383</v>
      </c>
      <c r="O108" s="17">
        <f>Q95</f>
        <v>0.92115256378593946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0.1</v>
      </c>
      <c r="F109" s="17">
        <v>0</v>
      </c>
      <c r="G109" s="17">
        <v>0</v>
      </c>
      <c r="H109" s="17">
        <v>2.5</v>
      </c>
      <c r="K109" s="15" t="s">
        <v>190</v>
      </c>
      <c r="L109" s="17">
        <f t="shared" si="82"/>
        <v>0.51636360225591671</v>
      </c>
      <c r="M109" s="17">
        <f t="shared" si="83"/>
        <v>0.52964319929466619</v>
      </c>
      <c r="N109" s="17">
        <f t="shared" si="84"/>
        <v>0.55053393621488378</v>
      </c>
      <c r="O109" s="17">
        <f t="shared" ref="O109:O118" si="85">Q96</f>
        <v>0.55646470782873347</v>
      </c>
    </row>
    <row r="110" spans="1:17">
      <c r="A110" s="9">
        <v>4</v>
      </c>
      <c r="B110" s="10" t="s">
        <v>191</v>
      </c>
      <c r="C110" s="17">
        <v>68.7</v>
      </c>
      <c r="D110" s="17">
        <v>68.5</v>
      </c>
      <c r="E110" s="17">
        <v>67.8</v>
      </c>
      <c r="F110" s="17">
        <v>53.3</v>
      </c>
      <c r="G110" s="17">
        <v>53.2</v>
      </c>
      <c r="H110" s="17">
        <v>53.1</v>
      </c>
      <c r="K110" s="15" t="s">
        <v>192</v>
      </c>
      <c r="L110" s="17">
        <f t="shared" si="82"/>
        <v>8.8737830999390996E-4</v>
      </c>
      <c r="M110" s="17">
        <f t="shared" si="83"/>
        <v>0.14070335708172552</v>
      </c>
      <c r="N110" s="17">
        <f t="shared" si="84"/>
        <v>8.8737830999390996E-4</v>
      </c>
      <c r="O110" s="17">
        <f t="shared" si="85"/>
        <v>0.94306080550131821</v>
      </c>
    </row>
    <row r="111" spans="1:17">
      <c r="A111" s="9">
        <v>5</v>
      </c>
      <c r="B111" s="10" t="s">
        <v>193</v>
      </c>
      <c r="C111" s="17">
        <v>5.3</v>
      </c>
      <c r="D111" s="17">
        <v>5.3</v>
      </c>
      <c r="E111" s="17">
        <v>5.3</v>
      </c>
      <c r="F111" s="17">
        <v>5.3</v>
      </c>
      <c r="G111" s="17">
        <v>5.3</v>
      </c>
      <c r="H111" s="17">
        <v>6.2</v>
      </c>
      <c r="K111" s="15" t="s">
        <v>194</v>
      </c>
      <c r="L111" s="17">
        <f t="shared" si="82"/>
        <v>1.1966223960784264</v>
      </c>
      <c r="M111" s="17">
        <f t="shared" si="83"/>
        <v>1.2111446348431802</v>
      </c>
      <c r="N111" s="17">
        <f t="shared" si="84"/>
        <v>1.1251957058277586</v>
      </c>
      <c r="O111" s="17">
        <f t="shared" si="85"/>
        <v>1.1337738572147888</v>
      </c>
    </row>
    <row r="112" spans="1:17">
      <c r="A112" s="9">
        <v>6</v>
      </c>
      <c r="B112" s="10" t="s">
        <v>195</v>
      </c>
      <c r="C112" s="17">
        <v>5578.3</v>
      </c>
      <c r="D112" s="17">
        <v>6673.8</v>
      </c>
      <c r="E112" s="17">
        <v>6143.5</v>
      </c>
      <c r="F112" s="17">
        <v>6695.4</v>
      </c>
      <c r="G112" s="17">
        <v>8831.7999999999993</v>
      </c>
      <c r="H112" s="17">
        <v>10866.6</v>
      </c>
      <c r="K112" s="15" t="s">
        <v>196</v>
      </c>
      <c r="L112" s="17">
        <f t="shared" si="82"/>
        <v>0.60717983102436945</v>
      </c>
      <c r="M112" s="17">
        <f t="shared" si="83"/>
        <v>0.62279499725768472</v>
      </c>
      <c r="N112" s="17">
        <f t="shared" si="84"/>
        <v>0.64735992409949905</v>
      </c>
      <c r="O112" s="17">
        <f t="shared" si="85"/>
        <v>0.71616773622801622</v>
      </c>
    </row>
    <row r="113" spans="1:17">
      <c r="A113" s="9">
        <v>7</v>
      </c>
      <c r="B113" s="10" t="s">
        <v>197</v>
      </c>
      <c r="C113" s="17">
        <v>5676.9</v>
      </c>
      <c r="D113" s="17">
        <v>6067.9</v>
      </c>
      <c r="E113" s="17">
        <v>6468.3</v>
      </c>
      <c r="F113" s="17">
        <v>6915.5</v>
      </c>
      <c r="G113" s="17">
        <v>8820.7999999999993</v>
      </c>
      <c r="H113" s="17">
        <v>11010.6</v>
      </c>
      <c r="K113" s="15" t="s">
        <v>198</v>
      </c>
      <c r="L113" s="17">
        <f t="shared" si="82"/>
        <v>0.91018356341911422</v>
      </c>
      <c r="M113" s="17">
        <f t="shared" si="83"/>
        <v>0.71843999797642399</v>
      </c>
      <c r="N113" s="17">
        <f t="shared" si="84"/>
        <v>1.0127538868256973</v>
      </c>
      <c r="O113" s="17">
        <f t="shared" si="85"/>
        <v>0.93464582844050859</v>
      </c>
    </row>
    <row r="114" spans="1:17">
      <c r="A114" s="9">
        <v>8</v>
      </c>
      <c r="B114" s="10" t="s">
        <v>199</v>
      </c>
      <c r="C114" s="17"/>
      <c r="D114" s="17"/>
      <c r="E114" s="17">
        <v>51</v>
      </c>
      <c r="F114" s="17">
        <v>45</v>
      </c>
      <c r="G114" s="17">
        <v>30</v>
      </c>
      <c r="H114" s="17">
        <v>47</v>
      </c>
      <c r="K114" s="15" t="s">
        <v>200</v>
      </c>
      <c r="L114" s="17">
        <f>N101</f>
        <v>0.20550632945063815</v>
      </c>
      <c r="M114" s="17">
        <f>O101</f>
        <v>0.20367611817009224</v>
      </c>
      <c r="N114" s="17">
        <f t="shared" si="84"/>
        <v>0.30633149940385418</v>
      </c>
      <c r="O114" s="17">
        <f t="shared" si="85"/>
        <v>0.20442862540805276</v>
      </c>
    </row>
    <row r="115" spans="1:17">
      <c r="A115" s="9">
        <v>9</v>
      </c>
      <c r="B115" s="10" t="s">
        <v>201</v>
      </c>
      <c r="C115" s="17"/>
      <c r="D115" s="17"/>
      <c r="E115" s="17">
        <v>12</v>
      </c>
      <c r="F115" s="17">
        <v>7</v>
      </c>
      <c r="G115" s="17">
        <v>7</v>
      </c>
      <c r="H115" s="17">
        <v>11</v>
      </c>
      <c r="K115" s="15" t="s">
        <v>202</v>
      </c>
      <c r="L115" s="17">
        <f>L102</f>
        <v>0.53554961089024511</v>
      </c>
      <c r="M115" s="17">
        <f>N102</f>
        <v>0.45816615613919831</v>
      </c>
      <c r="N115" s="17">
        <f t="shared" si="84"/>
        <v>0.75821829371960148</v>
      </c>
      <c r="O115" s="17">
        <f t="shared" si="85"/>
        <v>0.83481991726153815</v>
      </c>
    </row>
    <row r="116" spans="1:17">
      <c r="A116" s="9">
        <v>10</v>
      </c>
      <c r="B116" s="10" t="s">
        <v>203</v>
      </c>
      <c r="C116" s="17">
        <v>61</v>
      </c>
      <c r="D116" s="17">
        <v>73</v>
      </c>
      <c r="E116" s="17">
        <v>58</v>
      </c>
      <c r="F116" s="17">
        <v>57</v>
      </c>
      <c r="G116" s="17">
        <v>46</v>
      </c>
      <c r="H116" s="17">
        <v>56</v>
      </c>
      <c r="K116" s="15" t="s">
        <v>204</v>
      </c>
      <c r="L116" s="17">
        <f>L103</f>
        <v>0.60937541923096439</v>
      </c>
      <c r="M116" s="17">
        <f>N103</f>
        <v>1.1521460042616951</v>
      </c>
      <c r="N116" s="17">
        <f t="shared" si="84"/>
        <v>1.185110962608847</v>
      </c>
      <c r="O116" s="17">
        <f t="shared" si="85"/>
        <v>1.1940139829174556</v>
      </c>
    </row>
    <row r="117" spans="1:17">
      <c r="A117" s="9">
        <v>11</v>
      </c>
      <c r="B117" s="10" t="s">
        <v>205</v>
      </c>
      <c r="C117" s="17">
        <v>72</v>
      </c>
      <c r="D117" s="17">
        <v>48</v>
      </c>
      <c r="E117" s="17">
        <v>72</v>
      </c>
      <c r="F117" s="17">
        <v>64</v>
      </c>
      <c r="G117" s="17">
        <v>49</v>
      </c>
      <c r="H117" s="17">
        <v>57</v>
      </c>
      <c r="K117" s="15" t="s">
        <v>206</v>
      </c>
      <c r="L117" s="17">
        <f>L104</f>
        <v>1.1298127694102336</v>
      </c>
      <c r="M117" s="17">
        <f>N104</f>
        <v>1.1521460042616951</v>
      </c>
      <c r="N117" s="17">
        <f t="shared" si="84"/>
        <v>1.185110962608847</v>
      </c>
      <c r="O117" s="17">
        <f t="shared" si="85"/>
        <v>1.1940139829174556</v>
      </c>
    </row>
    <row r="118" spans="1:17">
      <c r="A118" s="9">
        <v>12</v>
      </c>
      <c r="B118" s="10" t="s">
        <v>207</v>
      </c>
      <c r="C118" s="17">
        <v>1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K118" s="15" t="s">
        <v>208</v>
      </c>
      <c r="L118" s="17">
        <f>L105</f>
        <v>0.85477057102096454</v>
      </c>
      <c r="M118" s="17">
        <f>N105</f>
        <v>0.69422247781206237</v>
      </c>
      <c r="N118" s="17">
        <f t="shared" si="84"/>
        <v>0.72160472149495491</v>
      </c>
      <c r="O118" s="17">
        <f t="shared" si="85"/>
        <v>0.72937839813346783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6</v>
      </c>
      <c r="D120" s="17">
        <v>6</v>
      </c>
      <c r="E120" s="17">
        <v>4</v>
      </c>
      <c r="F120" s="17">
        <v>4</v>
      </c>
      <c r="G120" s="21">
        <v>4</v>
      </c>
      <c r="H120" s="21">
        <v>4</v>
      </c>
    </row>
    <row r="121" spans="1:17">
      <c r="A121" s="9">
        <v>15</v>
      </c>
      <c r="B121" s="10" t="s">
        <v>213</v>
      </c>
      <c r="C121" s="17">
        <v>1576</v>
      </c>
      <c r="D121" s="17">
        <v>1521</v>
      </c>
      <c r="E121" s="17">
        <v>1508</v>
      </c>
      <c r="F121" s="17">
        <v>1455</v>
      </c>
      <c r="G121" s="17">
        <v>1410</v>
      </c>
      <c r="H121" s="17">
        <v>1384</v>
      </c>
    </row>
    <row r="123" spans="1:17" ht="16">
      <c r="A123" s="20" t="s">
        <v>403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6">C137/C151*1000</f>
        <v>5.8548009367681502</v>
      </c>
      <c r="D125" s="17">
        <f t="shared" si="86"/>
        <v>6.0024009603841542</v>
      </c>
      <c r="E125" s="17">
        <f t="shared" si="86"/>
        <v>4.8250904704463204</v>
      </c>
      <c r="F125" s="17">
        <f t="shared" si="86"/>
        <v>4.9937578027465666</v>
      </c>
      <c r="G125" s="17">
        <f t="shared" si="86"/>
        <v>5.1150895140664963</v>
      </c>
      <c r="H125" s="17">
        <f t="shared" si="86"/>
        <v>3.9525691699604741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7">IF(C125/$I125&gt;1,2^((1-$I125/C125)/LN(10/3)),2^(-LOG($I125/C125,10/3)))</f>
        <v>1.0876883123851642</v>
      </c>
      <c r="M125" s="17">
        <f t="shared" si="87"/>
        <v>1.1009183325620238</v>
      </c>
      <c r="N125" s="17">
        <f t="shared" si="87"/>
        <v>0.9797083395608418</v>
      </c>
      <c r="O125" s="17">
        <f t="shared" si="87"/>
        <v>0.99928106216078716</v>
      </c>
      <c r="P125" s="17">
        <f t="shared" si="87"/>
        <v>1.0130378860874705</v>
      </c>
      <c r="Q125" s="17">
        <f t="shared" si="87"/>
        <v>0.87342332446341275</v>
      </c>
    </row>
    <row r="126" spans="1:17">
      <c r="A126" s="9">
        <v>2</v>
      </c>
      <c r="B126" s="15" t="s">
        <v>176</v>
      </c>
      <c r="C126" s="17">
        <f t="shared" ref="C126:H126" si="88">C138/C151*1000</f>
        <v>4.6838407494145198</v>
      </c>
      <c r="D126" s="17">
        <f t="shared" si="88"/>
        <v>4.8019207683073226</v>
      </c>
      <c r="E126" s="17">
        <f t="shared" si="88"/>
        <v>4.8250904704463204</v>
      </c>
      <c r="F126" s="17">
        <f t="shared" si="88"/>
        <v>4.9937578027465666</v>
      </c>
      <c r="G126" s="17">
        <f t="shared" si="88"/>
        <v>5.1150895140664963</v>
      </c>
      <c r="H126" s="17">
        <f t="shared" si="88"/>
        <v>5.2700922266139658</v>
      </c>
      <c r="I126" s="18">
        <f>Показатели!$E$3</f>
        <v>4</v>
      </c>
      <c r="J126" s="9">
        <v>2</v>
      </c>
      <c r="K126" s="15" t="s">
        <v>176</v>
      </c>
      <c r="L126" s="17">
        <f t="shared" si="87"/>
        <v>1.0876883123851642</v>
      </c>
      <c r="M126" s="17">
        <f t="shared" si="87"/>
        <v>1.1009183325620235</v>
      </c>
      <c r="N126" s="17">
        <f t="shared" si="87"/>
        <v>1.1034565220204688</v>
      </c>
      <c r="O126" s="17">
        <f t="shared" si="87"/>
        <v>1.1213884576560218</v>
      </c>
      <c r="P126" s="17">
        <f t="shared" si="87"/>
        <v>1.1337222298326579</v>
      </c>
      <c r="Q126" s="17">
        <f t="shared" si="87"/>
        <v>1.1488342250184325</v>
      </c>
    </row>
    <row r="127" spans="1:17">
      <c r="A127" s="9">
        <v>3</v>
      </c>
      <c r="B127" s="15" t="s">
        <v>177</v>
      </c>
      <c r="C127" s="17">
        <f t="shared" ref="C127:H127" si="89">C139/C151*1000+0.00001</f>
        <v>1.0000000000000001E-5</v>
      </c>
      <c r="D127" s="17">
        <f t="shared" si="89"/>
        <v>1.0000000000000001E-5</v>
      </c>
      <c r="E127" s="17">
        <f t="shared" si="89"/>
        <v>0.12063726176115804</v>
      </c>
      <c r="F127" s="17">
        <f t="shared" si="89"/>
        <v>1.0000000000000001E-5</v>
      </c>
      <c r="G127" s="17">
        <f t="shared" si="89"/>
        <v>1.0000000000000001E-5</v>
      </c>
      <c r="H127" s="17">
        <f t="shared" si="89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7"/>
        <v>8.8737830999390996E-4</v>
      </c>
      <c r="M127" s="17">
        <f t="shared" si="87"/>
        <v>8.8737830999390996E-4</v>
      </c>
      <c r="N127" s="17">
        <f t="shared" si="87"/>
        <v>0.19855718999246336</v>
      </c>
      <c r="O127" s="17">
        <f t="shared" si="87"/>
        <v>8.8737830999390996E-4</v>
      </c>
      <c r="P127" s="17">
        <f t="shared" si="87"/>
        <v>8.8737830999390996E-4</v>
      </c>
      <c r="Q127" s="17">
        <f t="shared" si="87"/>
        <v>8.8737830999390996E-4</v>
      </c>
    </row>
    <row r="128" spans="1:17">
      <c r="A128" s="9">
        <v>4</v>
      </c>
      <c r="B128" s="15" t="s">
        <v>178</v>
      </c>
      <c r="C128" s="17">
        <f t="shared" ref="C128:H128" si="90">C140/C151*1000</f>
        <v>28.103044496487119</v>
      </c>
      <c r="D128" s="17">
        <f t="shared" si="90"/>
        <v>28.45138055222089</v>
      </c>
      <c r="E128" s="17">
        <f t="shared" si="90"/>
        <v>28.588661037394449</v>
      </c>
      <c r="F128" s="17">
        <f t="shared" si="90"/>
        <v>29.58801498127341</v>
      </c>
      <c r="G128" s="17">
        <f t="shared" si="90"/>
        <v>30.434782608695652</v>
      </c>
      <c r="H128" s="17">
        <f t="shared" si="90"/>
        <v>31.357048748353101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7"/>
        <v>0.96309280248287898</v>
      </c>
      <c r="M128" s="17">
        <f t="shared" si="87"/>
        <v>0.96994745102107371</v>
      </c>
      <c r="N128" s="17">
        <f t="shared" si="87"/>
        <v>0.97263910168659773</v>
      </c>
      <c r="O128" s="17">
        <f t="shared" si="87"/>
        <v>0.99207059426295485</v>
      </c>
      <c r="P128" s="17">
        <f t="shared" si="87"/>
        <v>1.0082584377698742</v>
      </c>
      <c r="Q128" s="17">
        <f t="shared" si="87"/>
        <v>1.0252284523949271</v>
      </c>
    </row>
    <row r="129" spans="1:17">
      <c r="A129" s="9">
        <v>5</v>
      </c>
      <c r="B129" s="15" t="s">
        <v>179</v>
      </c>
      <c r="C129" s="17">
        <f t="shared" ref="C129:H129" si="91">C141/C151*1000</f>
        <v>7.8454332552693202</v>
      </c>
      <c r="D129" s="17">
        <f t="shared" si="91"/>
        <v>8.043217286914766</v>
      </c>
      <c r="E129" s="17">
        <f t="shared" si="91"/>
        <v>8.0820265379975886</v>
      </c>
      <c r="F129" s="17">
        <f t="shared" si="91"/>
        <v>8.3645443196005012</v>
      </c>
      <c r="G129" s="17">
        <f t="shared" si="91"/>
        <v>8.5677749360613813</v>
      </c>
      <c r="H129" s="17">
        <f t="shared" si="91"/>
        <v>8.8274044795783926</v>
      </c>
      <c r="I129" s="18">
        <f>Показатели!$E$6</f>
        <v>8</v>
      </c>
      <c r="J129" s="9">
        <v>5</v>
      </c>
      <c r="K129" s="15" t="s">
        <v>179</v>
      </c>
      <c r="L129" s="17">
        <f t="shared" si="87"/>
        <v>0.98883065409821524</v>
      </c>
      <c r="M129" s="17">
        <f t="shared" si="87"/>
        <v>1.0030981923631535</v>
      </c>
      <c r="N129" s="17">
        <f t="shared" si="87"/>
        <v>1.0058601984549549</v>
      </c>
      <c r="O129" s="17">
        <f t="shared" si="87"/>
        <v>1.0254083610456091</v>
      </c>
      <c r="P129" s="17">
        <f t="shared" si="87"/>
        <v>1.0388890993500866</v>
      </c>
      <c r="Q129" s="17">
        <f t="shared" si="87"/>
        <v>1.0554452272465575</v>
      </c>
    </row>
    <row r="130" spans="1:17">
      <c r="A130" s="9">
        <v>6</v>
      </c>
      <c r="B130" s="15" t="s">
        <v>180</v>
      </c>
      <c r="C130" s="17">
        <f t="shared" ref="C130:H130" si="92">(C142-C143)/C142*100</f>
        <v>0.59360730593607303</v>
      </c>
      <c r="D130" s="17">
        <f t="shared" si="92"/>
        <v>13.072693952351862</v>
      </c>
      <c r="E130" s="17">
        <f t="shared" si="92"/>
        <v>-12.709470550062996</v>
      </c>
      <c r="F130" s="17">
        <f t="shared" si="92"/>
        <v>2.7344524486154254</v>
      </c>
      <c r="G130" s="17">
        <f t="shared" si="92"/>
        <v>-1.1091310476899825</v>
      </c>
      <c r="H130" s="17">
        <f t="shared" si="92"/>
        <v>-7.9349771095256854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3">(ATAN((C130+2.4)/10)+3.1415/2)/3.1415*1.75</f>
        <v>1.037031787323242</v>
      </c>
      <c r="M130" s="17">
        <f t="shared" si="93"/>
        <v>1.4304024024512936</v>
      </c>
      <c r="N130" s="17">
        <f t="shared" si="93"/>
        <v>0.42899943416485181</v>
      </c>
      <c r="O130" s="17">
        <f t="shared" si="93"/>
        <v>1.1392385013588029</v>
      </c>
      <c r="P130" s="17">
        <f t="shared" si="93"/>
        <v>0.94651351169310394</v>
      </c>
      <c r="Q130" s="17">
        <f t="shared" si="93"/>
        <v>0.5933930934386592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-25.331724969843187</v>
      </c>
      <c r="F131" s="17">
        <f>(F145-F144)/F151*1000</f>
        <v>-3.7453183520599249</v>
      </c>
      <c r="G131" s="17">
        <f>(G145-G144)/G151*1000</f>
        <v>-19.181585677749361</v>
      </c>
      <c r="H131" s="17">
        <f>(H145-H144)/H151*1000</f>
        <v>-11.857707509881422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4">(ATAN(E131/10)+3.1415/2)/3.1415*1.75</f>
        <v>0.20941860383042638</v>
      </c>
      <c r="O131" s="17">
        <f t="shared" si="94"/>
        <v>0.67537234371820554</v>
      </c>
      <c r="P131" s="17">
        <f t="shared" si="94"/>
        <v>0.26767893631460693</v>
      </c>
      <c r="Q131" s="17">
        <f t="shared" si="94"/>
        <v>0.39025564791853284</v>
      </c>
    </row>
    <row r="132" spans="1:17">
      <c r="A132" s="9">
        <v>8</v>
      </c>
      <c r="B132" s="15" t="s">
        <v>182</v>
      </c>
      <c r="C132" s="17">
        <f t="shared" ref="C132:H132" si="95">(C146-C147)/C151*1000</f>
        <v>-14.051522248243559</v>
      </c>
      <c r="D132" s="17">
        <f t="shared" si="95"/>
        <v>16.806722689075631</v>
      </c>
      <c r="E132" s="17">
        <f t="shared" si="95"/>
        <v>-8.443908323281061</v>
      </c>
      <c r="F132" s="17">
        <f t="shared" si="95"/>
        <v>-19.975031210986266</v>
      </c>
      <c r="G132" s="17">
        <f t="shared" si="95"/>
        <v>-10.230179028132993</v>
      </c>
      <c r="H132" s="17">
        <f t="shared" si="95"/>
        <v>-7.9051383399209483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0.34452231660022764</v>
      </c>
      <c r="M132" s="17">
        <f>(ATAN(D132/10)+3.1415/2)/3.1415*1.75</f>
        <v>1.4510329347128796</v>
      </c>
      <c r="N132" s="17">
        <f t="shared" si="94"/>
        <v>0.4843744719979089</v>
      </c>
      <c r="O132" s="17">
        <f t="shared" si="94"/>
        <v>0.25853160117528362</v>
      </c>
      <c r="P132" s="17">
        <f t="shared" si="94"/>
        <v>0.43114915448152585</v>
      </c>
      <c r="Q132" s="17">
        <f t="shared" si="94"/>
        <v>0.50236677643298988</v>
      </c>
    </row>
    <row r="133" spans="1:17">
      <c r="A133" s="9">
        <v>9</v>
      </c>
      <c r="B133" s="15" t="s">
        <v>183</v>
      </c>
      <c r="C133" s="17">
        <f t="shared" ref="C133:H133" si="96">C148/C151*1000</f>
        <v>1.1709601873536299</v>
      </c>
      <c r="D133" s="17">
        <f t="shared" si="96"/>
        <v>2.4009603841536613</v>
      </c>
      <c r="E133" s="17">
        <f t="shared" si="96"/>
        <v>2.4125452352231602</v>
      </c>
      <c r="F133" s="17">
        <f t="shared" si="96"/>
        <v>2.4968789013732833</v>
      </c>
      <c r="G133" s="17">
        <f t="shared" si="96"/>
        <v>2.5575447570332481</v>
      </c>
      <c r="H133" s="17">
        <f t="shared" si="96"/>
        <v>2.6350461133069829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7">IF(C133/$I133&gt;1,2^((1-$I133/C133)/LN(10/3)),2^(-LOG($I133/C133,10/3)))</f>
        <v>0.86712593564627505</v>
      </c>
      <c r="M133" s="17">
        <f t="shared" si="97"/>
        <v>1.2411491323266146</v>
      </c>
      <c r="N133" s="17">
        <f t="shared" si="97"/>
        <v>1.2432946352297518</v>
      </c>
      <c r="O133" s="17">
        <f t="shared" si="97"/>
        <v>1.2584173619544701</v>
      </c>
      <c r="P133" s="17">
        <f t="shared" si="97"/>
        <v>1.2687838353024372</v>
      </c>
      <c r="Q133" s="17">
        <f t="shared" si="97"/>
        <v>1.2814470455825653</v>
      </c>
    </row>
    <row r="134" spans="1:17">
      <c r="A134" s="9">
        <v>10</v>
      </c>
      <c r="B134" s="15" t="s">
        <v>184</v>
      </c>
      <c r="C134" s="17">
        <f t="shared" ref="C134:H134" si="98">C149/C151*100</f>
        <v>0.117096018735363</v>
      </c>
      <c r="D134" s="17">
        <f t="shared" si="98"/>
        <v>0.12004801920768307</v>
      </c>
      <c r="E134" s="17">
        <f t="shared" si="98"/>
        <v>0.12062726176115801</v>
      </c>
      <c r="F134" s="17">
        <f t="shared" si="98"/>
        <v>0.12484394506866417</v>
      </c>
      <c r="G134" s="17">
        <f t="shared" si="98"/>
        <v>0.12787723785166241</v>
      </c>
      <c r="H134" s="17">
        <f t="shared" si="98"/>
        <v>0.13175230566534915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7"/>
        <v>1.390809061087587</v>
      </c>
      <c r="M134" s="17">
        <f t="shared" si="97"/>
        <v>1.399241999259125</v>
      </c>
      <c r="N134" s="17">
        <f t="shared" si="97"/>
        <v>1.4008540609834812</v>
      </c>
      <c r="O134" s="17">
        <f t="shared" si="97"/>
        <v>1.4121906160676843</v>
      </c>
      <c r="P134" s="17">
        <f t="shared" si="97"/>
        <v>1.4199354818705257</v>
      </c>
      <c r="Q134" s="17">
        <f t="shared" si="97"/>
        <v>1.4293676971592124</v>
      </c>
    </row>
    <row r="135" spans="1:17">
      <c r="A135" s="9">
        <v>11</v>
      </c>
      <c r="B135" s="15" t="s">
        <v>185</v>
      </c>
      <c r="C135" s="17">
        <f t="shared" ref="C135:H135" si="99">C150/C151*1000</f>
        <v>3.5128805620608898</v>
      </c>
      <c r="D135" s="17">
        <f t="shared" si="99"/>
        <v>3.601440576230492</v>
      </c>
      <c r="E135" s="17">
        <f t="shared" si="99"/>
        <v>2.4125452352231602</v>
      </c>
      <c r="F135" s="17">
        <f t="shared" si="99"/>
        <v>2.4968789013732833</v>
      </c>
      <c r="G135" s="17">
        <f t="shared" si="99"/>
        <v>2.5575447570332481</v>
      </c>
      <c r="H135" s="17">
        <f t="shared" si="99"/>
        <v>2.6350461133069829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7"/>
        <v>0.81609144888779539</v>
      </c>
      <c r="M135" s="17">
        <f t="shared" si="97"/>
        <v>0.82787349030593305</v>
      </c>
      <c r="N135" s="17">
        <f t="shared" si="97"/>
        <v>0.65733813230219074</v>
      </c>
      <c r="O135" s="17">
        <f t="shared" si="97"/>
        <v>0.67047050690633481</v>
      </c>
      <c r="P135" s="17">
        <f t="shared" si="97"/>
        <v>0.67980125789890389</v>
      </c>
      <c r="Q135" s="17">
        <f t="shared" si="97"/>
        <v>0.69158587875088795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5</v>
      </c>
      <c r="D137" s="17">
        <v>5</v>
      </c>
      <c r="E137" s="17">
        <v>4</v>
      </c>
      <c r="F137" s="17">
        <v>4</v>
      </c>
      <c r="G137" s="17">
        <v>4</v>
      </c>
      <c r="H137" s="17">
        <v>3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K138" s="15" t="s">
        <v>187</v>
      </c>
      <c r="L138" s="17">
        <f t="shared" ref="L138:L143" si="100">L125</f>
        <v>1.0876883123851642</v>
      </c>
      <c r="M138" s="17">
        <f t="shared" ref="M138:M143" si="101">N125</f>
        <v>0.9797083395608418</v>
      </c>
      <c r="N138" s="17">
        <f t="shared" ref="N138:N148" si="102">P125</f>
        <v>1.0130378860874705</v>
      </c>
      <c r="O138" s="17">
        <f>Q125</f>
        <v>0.87342332446341275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0.1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100"/>
        <v>1.0876883123851642</v>
      </c>
      <c r="M139" s="17">
        <f t="shared" si="101"/>
        <v>1.1034565220204688</v>
      </c>
      <c r="N139" s="17">
        <f t="shared" si="102"/>
        <v>1.1337222298326579</v>
      </c>
      <c r="O139" s="17">
        <f t="shared" ref="O139:O148" si="103">Q126</f>
        <v>1.1488342250184325</v>
      </c>
    </row>
    <row r="140" spans="1:17">
      <c r="A140" s="9">
        <v>4</v>
      </c>
      <c r="B140" s="10" t="s">
        <v>191</v>
      </c>
      <c r="C140" s="17">
        <v>24</v>
      </c>
      <c r="D140" s="17">
        <v>23.7</v>
      </c>
      <c r="E140" s="17">
        <v>23.7</v>
      </c>
      <c r="F140" s="17">
        <v>23.7</v>
      </c>
      <c r="G140" s="17">
        <v>23.8</v>
      </c>
      <c r="H140" s="17">
        <v>23.8</v>
      </c>
      <c r="K140" s="15" t="s">
        <v>192</v>
      </c>
      <c r="L140" s="17">
        <f t="shared" si="100"/>
        <v>8.8737830999390996E-4</v>
      </c>
      <c r="M140" s="17">
        <f t="shared" si="101"/>
        <v>0.19855718999246336</v>
      </c>
      <c r="N140" s="17">
        <f t="shared" si="102"/>
        <v>8.8737830999390996E-4</v>
      </c>
      <c r="O140" s="17">
        <f t="shared" si="103"/>
        <v>8.8737830999390996E-4</v>
      </c>
    </row>
    <row r="141" spans="1:17">
      <c r="A141" s="9">
        <v>5</v>
      </c>
      <c r="B141" s="10" t="s">
        <v>193</v>
      </c>
      <c r="C141" s="17">
        <v>6.7</v>
      </c>
      <c r="D141" s="17">
        <v>6.7</v>
      </c>
      <c r="E141" s="17">
        <v>6.7</v>
      </c>
      <c r="F141" s="17">
        <v>6.7</v>
      </c>
      <c r="G141" s="17">
        <v>6.7</v>
      </c>
      <c r="H141" s="17">
        <v>6.7</v>
      </c>
      <c r="K141" s="15" t="s">
        <v>194</v>
      </c>
      <c r="L141" s="17">
        <f t="shared" si="100"/>
        <v>0.96309280248287898</v>
      </c>
      <c r="M141" s="17">
        <f t="shared" si="101"/>
        <v>0.97263910168659773</v>
      </c>
      <c r="N141" s="17">
        <f t="shared" si="102"/>
        <v>1.0082584377698742</v>
      </c>
      <c r="O141" s="17">
        <f t="shared" si="103"/>
        <v>1.0252284523949271</v>
      </c>
    </row>
    <row r="142" spans="1:17">
      <c r="A142" s="9">
        <v>6</v>
      </c>
      <c r="B142" s="10" t="s">
        <v>195</v>
      </c>
      <c r="C142" s="17">
        <v>4380</v>
      </c>
      <c r="D142" s="17">
        <v>4911</v>
      </c>
      <c r="E142" s="17">
        <v>5239.3999999999996</v>
      </c>
      <c r="F142" s="17">
        <v>6052.4</v>
      </c>
      <c r="G142" s="17">
        <v>7519.4</v>
      </c>
      <c r="H142" s="17">
        <v>8606.2000000000007</v>
      </c>
      <c r="K142" s="15" t="s">
        <v>196</v>
      </c>
      <c r="L142" s="17">
        <f t="shared" si="100"/>
        <v>0.98883065409821524</v>
      </c>
      <c r="M142" s="17">
        <f t="shared" si="101"/>
        <v>1.0058601984549549</v>
      </c>
      <c r="N142" s="17">
        <f t="shared" si="102"/>
        <v>1.0388890993500866</v>
      </c>
      <c r="O142" s="17">
        <f t="shared" si="103"/>
        <v>1.0554452272465575</v>
      </c>
    </row>
    <row r="143" spans="1:17">
      <c r="A143" s="9">
        <v>7</v>
      </c>
      <c r="B143" s="10" t="s">
        <v>197</v>
      </c>
      <c r="C143" s="17">
        <v>4354</v>
      </c>
      <c r="D143" s="17">
        <v>4269</v>
      </c>
      <c r="E143" s="17">
        <v>5905.3</v>
      </c>
      <c r="F143" s="17">
        <v>5886.9</v>
      </c>
      <c r="G143" s="17">
        <v>7602.8</v>
      </c>
      <c r="H143" s="17">
        <v>9289.1</v>
      </c>
      <c r="K143" s="15" t="s">
        <v>198</v>
      </c>
      <c r="L143" s="17">
        <f t="shared" si="100"/>
        <v>1.037031787323242</v>
      </c>
      <c r="M143" s="17">
        <f t="shared" si="101"/>
        <v>0.42899943416485181</v>
      </c>
      <c r="N143" s="17">
        <f t="shared" si="102"/>
        <v>0.94651351169310394</v>
      </c>
      <c r="O143" s="17">
        <f t="shared" si="103"/>
        <v>0.5933930934386592</v>
      </c>
    </row>
    <row r="144" spans="1:17">
      <c r="A144" s="9">
        <v>8</v>
      </c>
      <c r="B144" s="10" t="s">
        <v>199</v>
      </c>
      <c r="C144" s="17"/>
      <c r="D144" s="17"/>
      <c r="E144" s="17">
        <v>22</v>
      </c>
      <c r="F144" s="17">
        <v>13</v>
      </c>
      <c r="G144" s="17">
        <v>17</v>
      </c>
      <c r="H144" s="17">
        <v>16</v>
      </c>
      <c r="K144" s="15" t="s">
        <v>200</v>
      </c>
      <c r="L144" s="17">
        <f>N131</f>
        <v>0.20941860383042638</v>
      </c>
      <c r="M144" s="17">
        <f>O131</f>
        <v>0.67537234371820554</v>
      </c>
      <c r="N144" s="17">
        <f t="shared" si="102"/>
        <v>0.26767893631460693</v>
      </c>
      <c r="O144" s="17">
        <f t="shared" si="103"/>
        <v>0.39025564791853284</v>
      </c>
    </row>
    <row r="145" spans="1:17">
      <c r="A145" s="9">
        <v>9</v>
      </c>
      <c r="B145" s="10" t="s">
        <v>201</v>
      </c>
      <c r="C145" s="17"/>
      <c r="D145" s="17"/>
      <c r="E145" s="17">
        <v>1</v>
      </c>
      <c r="F145" s="17">
        <v>10</v>
      </c>
      <c r="G145" s="17">
        <v>2</v>
      </c>
      <c r="H145" s="17">
        <v>7</v>
      </c>
      <c r="K145" s="15" t="s">
        <v>202</v>
      </c>
      <c r="L145" s="17">
        <f>L132</f>
        <v>0.34452231660022764</v>
      </c>
      <c r="M145" s="17">
        <f>N132</f>
        <v>0.4843744719979089</v>
      </c>
      <c r="N145" s="17">
        <f t="shared" si="102"/>
        <v>0.43114915448152585</v>
      </c>
      <c r="O145" s="17">
        <f t="shared" si="103"/>
        <v>0.50236677643298988</v>
      </c>
    </row>
    <row r="146" spans="1:17">
      <c r="A146" s="9">
        <v>10</v>
      </c>
      <c r="B146" s="10" t="s">
        <v>203</v>
      </c>
      <c r="C146" s="17">
        <v>26</v>
      </c>
      <c r="D146" s="17">
        <v>32</v>
      </c>
      <c r="E146" s="17">
        <v>19</v>
      </c>
      <c r="F146" s="17">
        <v>34</v>
      </c>
      <c r="G146" s="17">
        <v>28</v>
      </c>
      <c r="H146" s="17">
        <v>19</v>
      </c>
      <c r="K146" s="15" t="s">
        <v>204</v>
      </c>
      <c r="L146" s="17">
        <f>L133</f>
        <v>0.86712593564627505</v>
      </c>
      <c r="M146" s="17">
        <f>N133</f>
        <v>1.2432946352297518</v>
      </c>
      <c r="N146" s="17">
        <f t="shared" si="102"/>
        <v>1.2687838353024372</v>
      </c>
      <c r="O146" s="17">
        <f t="shared" si="103"/>
        <v>1.2814470455825653</v>
      </c>
    </row>
    <row r="147" spans="1:17">
      <c r="A147" s="9">
        <v>11</v>
      </c>
      <c r="B147" s="10" t="s">
        <v>205</v>
      </c>
      <c r="C147" s="17">
        <v>38</v>
      </c>
      <c r="D147" s="17">
        <v>18</v>
      </c>
      <c r="E147" s="17">
        <v>26</v>
      </c>
      <c r="F147" s="17">
        <v>50</v>
      </c>
      <c r="G147" s="17">
        <v>36</v>
      </c>
      <c r="H147" s="17">
        <v>25</v>
      </c>
      <c r="K147" s="15" t="s">
        <v>206</v>
      </c>
      <c r="L147" s="17">
        <f>L134</f>
        <v>1.390809061087587</v>
      </c>
      <c r="M147" s="17">
        <f>N134</f>
        <v>1.4008540609834812</v>
      </c>
      <c r="N147" s="17">
        <f t="shared" si="102"/>
        <v>1.4199354818705257</v>
      </c>
      <c r="O147" s="17">
        <f t="shared" si="103"/>
        <v>1.4293676971592124</v>
      </c>
    </row>
    <row r="148" spans="1:17">
      <c r="A148" s="9">
        <v>12</v>
      </c>
      <c r="B148" s="10" t="s">
        <v>207</v>
      </c>
      <c r="C148" s="17">
        <v>1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K148" s="15" t="s">
        <v>208</v>
      </c>
      <c r="L148" s="17">
        <f>L135</f>
        <v>0.81609144888779539</v>
      </c>
      <c r="M148" s="17">
        <f>N135</f>
        <v>0.65733813230219074</v>
      </c>
      <c r="N148" s="17">
        <f t="shared" si="102"/>
        <v>0.67980125789890389</v>
      </c>
      <c r="O148" s="17">
        <f t="shared" si="103"/>
        <v>0.69158587875088795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3</v>
      </c>
      <c r="D150" s="17">
        <v>3</v>
      </c>
      <c r="E150" s="17">
        <v>2</v>
      </c>
      <c r="F150" s="17">
        <v>2</v>
      </c>
      <c r="G150" s="21">
        <v>2</v>
      </c>
      <c r="H150" s="21">
        <v>2</v>
      </c>
    </row>
    <row r="151" spans="1:17">
      <c r="A151" s="9">
        <v>15</v>
      </c>
      <c r="B151" s="10" t="s">
        <v>213</v>
      </c>
      <c r="C151" s="17">
        <v>854</v>
      </c>
      <c r="D151" s="17">
        <v>833</v>
      </c>
      <c r="E151" s="17">
        <v>829</v>
      </c>
      <c r="F151" s="17">
        <v>801</v>
      </c>
      <c r="G151" s="17">
        <v>782</v>
      </c>
      <c r="H151" s="17">
        <v>759</v>
      </c>
    </row>
    <row r="153" spans="1:17" ht="16">
      <c r="A153" s="20" t="s">
        <v>469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4">C167/C181*1000</f>
        <v>6.971070059254096</v>
      </c>
      <c r="D155" s="17">
        <f t="shared" si="104"/>
        <v>4.983980064079744</v>
      </c>
      <c r="E155" s="17">
        <f t="shared" si="104"/>
        <v>5.1150895140664963</v>
      </c>
      <c r="F155" s="17">
        <f t="shared" si="104"/>
        <v>5.1986632008911995</v>
      </c>
      <c r="G155" s="17">
        <f t="shared" si="104"/>
        <v>4.5095828635851181</v>
      </c>
      <c r="H155" s="17">
        <f t="shared" si="104"/>
        <v>4.2868277474668748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5">IF(C155/$I155&gt;1,2^((1-$I155/C155)/LN(10/3)),2^(-LOG($I155/C155,10/3)))</f>
        <v>1.1767823367881263</v>
      </c>
      <c r="M155" s="17">
        <f t="shared" si="105"/>
        <v>0.99815415557942533</v>
      </c>
      <c r="N155" s="17">
        <f t="shared" si="105"/>
        <v>1.0130378860874705</v>
      </c>
      <c r="O155" s="17">
        <f t="shared" si="105"/>
        <v>1.0222443980895397</v>
      </c>
      <c r="P155" s="17">
        <f t="shared" si="105"/>
        <v>0.94229856866007378</v>
      </c>
      <c r="Q155" s="17">
        <f t="shared" si="105"/>
        <v>0.91521382213418034</v>
      </c>
    </row>
    <row r="156" spans="1:17">
      <c r="A156" s="9">
        <v>2</v>
      </c>
      <c r="B156" s="15" t="s">
        <v>176</v>
      </c>
      <c r="C156" s="17">
        <f t="shared" ref="C156:H156" si="106">C168/C181*1000</f>
        <v>4.8797490414778668</v>
      </c>
      <c r="D156" s="17">
        <f t="shared" si="106"/>
        <v>4.983980064079744</v>
      </c>
      <c r="E156" s="17">
        <f t="shared" si="106"/>
        <v>5.1150895140664963</v>
      </c>
      <c r="F156" s="17">
        <f t="shared" si="106"/>
        <v>5.1986632008911995</v>
      </c>
      <c r="G156" s="17">
        <f t="shared" si="106"/>
        <v>5.2611800075159714</v>
      </c>
      <c r="H156" s="17">
        <f t="shared" si="106"/>
        <v>5.4559625876851134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5"/>
        <v>1.1093713306777664</v>
      </c>
      <c r="M156" s="17">
        <f t="shared" si="105"/>
        <v>1.1203743990083188</v>
      </c>
      <c r="N156" s="17">
        <f t="shared" si="105"/>
        <v>1.1337222298326579</v>
      </c>
      <c r="O156" s="17">
        <f t="shared" si="105"/>
        <v>1.141957401314676</v>
      </c>
      <c r="P156" s="17">
        <f t="shared" si="105"/>
        <v>1.1479841644040896</v>
      </c>
      <c r="Q156" s="17">
        <f t="shared" si="105"/>
        <v>1.1660641438706265</v>
      </c>
    </row>
    <row r="157" spans="1:17">
      <c r="A157" s="9">
        <v>3</v>
      </c>
      <c r="B157" s="15" t="s">
        <v>177</v>
      </c>
      <c r="C157" s="17">
        <f t="shared" ref="C157:H157" si="107">C169/C181*1000+0.00001</f>
        <v>1.0000000000000001E-5</v>
      </c>
      <c r="D157" s="17">
        <f t="shared" si="107"/>
        <v>1.0000000000000001E-5</v>
      </c>
      <c r="E157" s="17">
        <f t="shared" si="107"/>
        <v>3.654635367190355E-2</v>
      </c>
      <c r="F157" s="17">
        <f t="shared" si="107"/>
        <v>1.0000000000000001E-5</v>
      </c>
      <c r="G157" s="17">
        <f t="shared" si="107"/>
        <v>1.0000000000000001E-5</v>
      </c>
      <c r="H157" s="17">
        <f t="shared" si="107"/>
        <v>2.5721066484801245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5"/>
        <v>8.8737830999390996E-4</v>
      </c>
      <c r="M157" s="17">
        <f t="shared" si="105"/>
        <v>8.8737830999390996E-4</v>
      </c>
      <c r="N157" s="17">
        <f t="shared" si="105"/>
        <v>9.9838356888753421E-2</v>
      </c>
      <c r="O157" s="17">
        <f t="shared" si="105"/>
        <v>8.8737830999390996E-4</v>
      </c>
      <c r="P157" s="17">
        <f t="shared" si="105"/>
        <v>8.8737830999390996E-4</v>
      </c>
      <c r="Q157" s="17">
        <f t="shared" si="105"/>
        <v>1.136615604068705</v>
      </c>
    </row>
    <row r="158" spans="1:17">
      <c r="A158" s="9">
        <v>4</v>
      </c>
      <c r="B158" s="15" t="s">
        <v>178</v>
      </c>
      <c r="C158" s="17">
        <f t="shared" ref="C158:H158" si="108">C170/C181*1000</f>
        <v>34.158243290345062</v>
      </c>
      <c r="D158" s="17">
        <f t="shared" si="108"/>
        <v>34.709861160555356</v>
      </c>
      <c r="E158" s="17">
        <f t="shared" si="108"/>
        <v>35.549872122762146</v>
      </c>
      <c r="F158" s="17">
        <f t="shared" si="108"/>
        <v>34.236910508726325</v>
      </c>
      <c r="G158" s="17">
        <f t="shared" si="108"/>
        <v>34.573468620819241</v>
      </c>
      <c r="H158" s="17">
        <f t="shared" si="108"/>
        <v>35.736554949337496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5"/>
        <v>1.0725990149969733</v>
      </c>
      <c r="M158" s="17">
        <f t="shared" si="105"/>
        <v>1.0812527469546342</v>
      </c>
      <c r="N158" s="17">
        <f t="shared" si="105"/>
        <v>1.0940408745407901</v>
      </c>
      <c r="O158" s="17">
        <f t="shared" si="105"/>
        <v>1.0738458914944851</v>
      </c>
      <c r="P158" s="17">
        <f t="shared" si="105"/>
        <v>1.0791323076056325</v>
      </c>
      <c r="Q158" s="17">
        <f t="shared" si="105"/>
        <v>1.0968210259868816</v>
      </c>
    </row>
    <row r="159" spans="1:17">
      <c r="A159" s="9">
        <v>5</v>
      </c>
      <c r="B159" s="15" t="s">
        <v>179</v>
      </c>
      <c r="C159" s="17">
        <f t="shared" ref="C159:H159" si="109">C171/C181*1000</f>
        <v>7.5984663645869643</v>
      </c>
      <c r="D159" s="17">
        <f t="shared" si="109"/>
        <v>7.7607689569241725</v>
      </c>
      <c r="E159" s="17">
        <f t="shared" si="109"/>
        <v>8.7321885275849471</v>
      </c>
      <c r="F159" s="17">
        <f t="shared" si="109"/>
        <v>9.3575937616041589</v>
      </c>
      <c r="G159" s="17">
        <f t="shared" si="109"/>
        <v>9.7707628711010894</v>
      </c>
      <c r="H159" s="17">
        <f t="shared" si="109"/>
        <v>11.145752143413874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5"/>
        <v>0.97078855815858156</v>
      </c>
      <c r="M159" s="17">
        <f t="shared" si="105"/>
        <v>0.98267304221389251</v>
      </c>
      <c r="N159" s="17">
        <f t="shared" si="105"/>
        <v>1.0494576208556241</v>
      </c>
      <c r="O159" s="17">
        <f t="shared" si="105"/>
        <v>1.0871119633086304</v>
      </c>
      <c r="P159" s="17">
        <f t="shared" si="105"/>
        <v>1.1099750859453212</v>
      </c>
      <c r="Q159" s="17">
        <f t="shared" si="105"/>
        <v>1.1764353503661042</v>
      </c>
    </row>
    <row r="160" spans="1:17">
      <c r="A160" s="9">
        <v>6</v>
      </c>
      <c r="B160" s="15" t="s">
        <v>180</v>
      </c>
      <c r="C160" s="17">
        <f t="shared" ref="C160:H160" si="110">(C172-C173)/C172*100</f>
        <v>2.6057491090894795</v>
      </c>
      <c r="D160" s="17">
        <f t="shared" si="110"/>
        <v>7.3125427705543169</v>
      </c>
      <c r="E160" s="17">
        <f t="shared" si="110"/>
        <v>5.4218789890222139</v>
      </c>
      <c r="F160" s="17">
        <f t="shared" si="110"/>
        <v>-0.53920215979177155</v>
      </c>
      <c r="G160" s="17">
        <f t="shared" si="110"/>
        <v>-0.36900567783918892</v>
      </c>
      <c r="H160" s="17">
        <f t="shared" si="110"/>
        <v>2.1535849666744515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11">(ATAN((C160+2.4)/10)+3.1415/2)/3.1415*1.75</f>
        <v>1.1335350965835269</v>
      </c>
      <c r="M160" s="17">
        <f t="shared" si="111"/>
        <v>1.3043901963241924</v>
      </c>
      <c r="N160" s="17">
        <f t="shared" si="111"/>
        <v>1.2447673106263504</v>
      </c>
      <c r="O160" s="17">
        <f t="shared" si="111"/>
        <v>0.97748522275959893</v>
      </c>
      <c r="P160" s="17">
        <f t="shared" si="111"/>
        <v>0.98662008541097346</v>
      </c>
      <c r="Q160" s="17">
        <f t="shared" si="111"/>
        <v>1.1130318132276282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-21.191085129704057</v>
      </c>
      <c r="F161" s="17">
        <f>(F175-F174)/F181*1000</f>
        <v>-14.481990345339769</v>
      </c>
      <c r="G161" s="17">
        <f>(G175-G174)/G181*1000</f>
        <v>-19.165727170236753</v>
      </c>
      <c r="H161" s="17">
        <f>(H175-H174)/H181*1000</f>
        <v>-14.809041309431022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12">(ATAN(E161/10)+3.1415/2)/3.1415*1.75</f>
        <v>0.24558871669431409</v>
      </c>
      <c r="O161" s="17">
        <f t="shared" si="112"/>
        <v>0.33662166863899917</v>
      </c>
      <c r="P161" s="17">
        <f t="shared" si="112"/>
        <v>0.26786784929905766</v>
      </c>
      <c r="Q161" s="17">
        <f t="shared" si="112"/>
        <v>0.33082832509222454</v>
      </c>
    </row>
    <row r="162" spans="1:17">
      <c r="A162" s="9">
        <v>8</v>
      </c>
      <c r="B162" s="15" t="s">
        <v>182</v>
      </c>
      <c r="C162" s="17">
        <f t="shared" ref="C162:H162" si="113">(C176-C177)/C181*1000</f>
        <v>-5.2283025444405711</v>
      </c>
      <c r="D162" s="17">
        <f t="shared" si="113"/>
        <v>-3.2039871840512641</v>
      </c>
      <c r="E162" s="17">
        <f t="shared" si="113"/>
        <v>5.1150895140664963</v>
      </c>
      <c r="F162" s="17">
        <f t="shared" si="113"/>
        <v>2.5993316004455997</v>
      </c>
      <c r="G162" s="17">
        <f t="shared" si="113"/>
        <v>-16.535137166478766</v>
      </c>
      <c r="H162" s="17">
        <f t="shared" si="113"/>
        <v>-9.3530787217459093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0.60663998976504552</v>
      </c>
      <c r="M162" s="17">
        <f>(ATAN(D162/10)+3.1415/2)/3.1415*1.75</f>
        <v>0.70227581618921953</v>
      </c>
      <c r="N162" s="17">
        <f t="shared" si="112"/>
        <v>1.1383842314964336</v>
      </c>
      <c r="O162" s="17">
        <f t="shared" si="112"/>
        <v>1.0166630709059263</v>
      </c>
      <c r="P162" s="17">
        <f t="shared" si="112"/>
        <v>0.30297039673115045</v>
      </c>
      <c r="Q162" s="17">
        <f t="shared" si="112"/>
        <v>0.45610113812190634</v>
      </c>
    </row>
    <row r="163" spans="1:17">
      <c r="A163" s="9">
        <v>9</v>
      </c>
      <c r="B163" s="15" t="s">
        <v>183</v>
      </c>
      <c r="C163" s="17">
        <f t="shared" ref="C163:H163" si="114">C178/C181*1000</f>
        <v>0.34855350296270476</v>
      </c>
      <c r="D163" s="17">
        <f t="shared" si="114"/>
        <v>2.135991456034176</v>
      </c>
      <c r="E163" s="17">
        <f t="shared" si="114"/>
        <v>2.1921812203142128</v>
      </c>
      <c r="F163" s="17">
        <f t="shared" si="114"/>
        <v>2.2279985146676569</v>
      </c>
      <c r="G163" s="17">
        <f t="shared" si="114"/>
        <v>2.254791431792559</v>
      </c>
      <c r="H163" s="17">
        <f t="shared" si="114"/>
        <v>2.3382696804364773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5">IF(C163/$I163&gt;1,2^((1-$I163/C163)/LN(10/3)),2^(-LOG($I163/C163,10/3)))</f>
        <v>0.43161669723431229</v>
      </c>
      <c r="M163" s="17">
        <f t="shared" si="115"/>
        <v>1.1869887409724951</v>
      </c>
      <c r="N163" s="17">
        <f t="shared" si="115"/>
        <v>1.1993533419867188</v>
      </c>
      <c r="O163" s="17">
        <f t="shared" si="115"/>
        <v>1.2069728075852544</v>
      </c>
      <c r="P163" s="17">
        <f t="shared" si="115"/>
        <v>1.2125446235433983</v>
      </c>
      <c r="Q163" s="17">
        <f t="shared" si="115"/>
        <v>1.2292379399168984</v>
      </c>
    </row>
    <row r="164" spans="1:17">
      <c r="A164" s="9">
        <v>10</v>
      </c>
      <c r="B164" s="15" t="s">
        <v>184</v>
      </c>
      <c r="C164" s="17">
        <f t="shared" ref="C164:H164" si="116">C179/C181*100</f>
        <v>3.4855350296270481E-2</v>
      </c>
      <c r="D164" s="17">
        <f t="shared" si="116"/>
        <v>3.55998576005696E-2</v>
      </c>
      <c r="E164" s="17">
        <f t="shared" si="116"/>
        <v>3.653635367190354E-2</v>
      </c>
      <c r="F164" s="17">
        <f t="shared" si="116"/>
        <v>3.7133308577794281E-2</v>
      </c>
      <c r="G164" s="17">
        <f t="shared" si="116"/>
        <v>3.7579857196542651E-2</v>
      </c>
      <c r="H164" s="17">
        <f t="shared" si="116"/>
        <v>3.8971161340607949E-2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5"/>
        <v>0.81242800227763645</v>
      </c>
      <c r="M164" s="17">
        <f t="shared" si="115"/>
        <v>0.82237382164068196</v>
      </c>
      <c r="N164" s="17">
        <f t="shared" si="115"/>
        <v>0.8347599419467695</v>
      </c>
      <c r="O164" s="17">
        <f t="shared" si="115"/>
        <v>0.842585050705284</v>
      </c>
      <c r="P164" s="17">
        <f t="shared" si="115"/>
        <v>0.84840373212324749</v>
      </c>
      <c r="Q164" s="17">
        <f t="shared" si="115"/>
        <v>0.86634747259965461</v>
      </c>
    </row>
    <row r="165" spans="1:17">
      <c r="A165" s="9">
        <v>11</v>
      </c>
      <c r="B165" s="15" t="s">
        <v>185</v>
      </c>
      <c r="C165" s="17">
        <f t="shared" ref="C165:H165" si="117">C180/C181*1000</f>
        <v>5.9254095503659814</v>
      </c>
      <c r="D165" s="17">
        <f t="shared" si="117"/>
        <v>4.2719829120683519</v>
      </c>
      <c r="E165" s="17">
        <f t="shared" si="117"/>
        <v>2.5575447570332481</v>
      </c>
      <c r="F165" s="17">
        <f t="shared" si="117"/>
        <v>2.5993316004455997</v>
      </c>
      <c r="G165" s="17">
        <f t="shared" si="117"/>
        <v>2.6305900037579857</v>
      </c>
      <c r="H165" s="17">
        <f t="shared" si="117"/>
        <v>2.7279812938425567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5"/>
        <v>1.0940795249666893</v>
      </c>
      <c r="M165" s="17">
        <f t="shared" si="115"/>
        <v>0.91338786676029926</v>
      </c>
      <c r="N165" s="17">
        <f t="shared" si="115"/>
        <v>0.67980125789890389</v>
      </c>
      <c r="O165" s="17">
        <f t="shared" si="115"/>
        <v>0.68617377113286193</v>
      </c>
      <c r="P165" s="17">
        <f t="shared" si="115"/>
        <v>0.69091231541185516</v>
      </c>
      <c r="Q165" s="17">
        <f t="shared" si="115"/>
        <v>0.70552511213857083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20</v>
      </c>
      <c r="D167" s="17">
        <v>14</v>
      </c>
      <c r="E167" s="17">
        <v>14</v>
      </c>
      <c r="F167" s="17">
        <v>14</v>
      </c>
      <c r="G167" s="17">
        <v>12</v>
      </c>
      <c r="H167" s="17">
        <v>11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14</v>
      </c>
      <c r="D168" s="17">
        <v>14</v>
      </c>
      <c r="E168" s="17">
        <v>14</v>
      </c>
      <c r="F168" s="17">
        <v>14</v>
      </c>
      <c r="G168" s="17">
        <v>14</v>
      </c>
      <c r="H168" s="17">
        <v>14</v>
      </c>
      <c r="K168" s="15" t="s">
        <v>187</v>
      </c>
      <c r="L168" s="17">
        <f t="shared" ref="L168:L173" si="118">L155</f>
        <v>1.1767823367881263</v>
      </c>
      <c r="M168" s="17">
        <f t="shared" ref="M168:M173" si="119">N155</f>
        <v>1.0130378860874705</v>
      </c>
      <c r="N168" s="17">
        <f t="shared" ref="N168:N178" si="120">P155</f>
        <v>0.94229856866007378</v>
      </c>
      <c r="O168" s="17">
        <f>Q155</f>
        <v>0.91521382213418034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0.1</v>
      </c>
      <c r="F169" s="17">
        <v>0</v>
      </c>
      <c r="G169" s="17">
        <v>0</v>
      </c>
      <c r="H169" s="17">
        <v>6.6</v>
      </c>
      <c r="K169" s="15" t="s">
        <v>190</v>
      </c>
      <c r="L169" s="17">
        <f t="shared" si="118"/>
        <v>1.1093713306777664</v>
      </c>
      <c r="M169" s="17">
        <f t="shared" si="119"/>
        <v>1.1337222298326579</v>
      </c>
      <c r="N169" s="17">
        <f t="shared" si="120"/>
        <v>1.1479841644040896</v>
      </c>
      <c r="O169" s="17">
        <f t="shared" ref="O169:O178" si="121">Q156</f>
        <v>1.1660641438706265</v>
      </c>
    </row>
    <row r="170" spans="1:17">
      <c r="A170" s="9">
        <v>4</v>
      </c>
      <c r="B170" s="10" t="s">
        <v>191</v>
      </c>
      <c r="C170" s="17">
        <v>98</v>
      </c>
      <c r="D170" s="17">
        <v>97.5</v>
      </c>
      <c r="E170" s="17">
        <v>97.3</v>
      </c>
      <c r="F170" s="17">
        <v>92.2</v>
      </c>
      <c r="G170" s="17">
        <v>92</v>
      </c>
      <c r="H170" s="17">
        <v>91.7</v>
      </c>
      <c r="K170" s="15" t="s">
        <v>192</v>
      </c>
      <c r="L170" s="17">
        <f t="shared" si="118"/>
        <v>8.8737830999390996E-4</v>
      </c>
      <c r="M170" s="17">
        <f t="shared" si="119"/>
        <v>9.9838356888753421E-2</v>
      </c>
      <c r="N170" s="17">
        <f t="shared" si="120"/>
        <v>8.8737830999390996E-4</v>
      </c>
      <c r="O170" s="17">
        <f t="shared" si="121"/>
        <v>1.136615604068705</v>
      </c>
    </row>
    <row r="171" spans="1:17">
      <c r="A171" s="9">
        <v>5</v>
      </c>
      <c r="B171" s="10" t="s">
        <v>193</v>
      </c>
      <c r="C171" s="17">
        <v>21.8</v>
      </c>
      <c r="D171" s="17">
        <v>21.8</v>
      </c>
      <c r="E171" s="17">
        <v>23.9</v>
      </c>
      <c r="F171" s="17">
        <v>25.2</v>
      </c>
      <c r="G171" s="17">
        <v>26</v>
      </c>
      <c r="H171" s="17">
        <v>28.6</v>
      </c>
      <c r="K171" s="15" t="s">
        <v>194</v>
      </c>
      <c r="L171" s="17">
        <f t="shared" si="118"/>
        <v>1.0725990149969733</v>
      </c>
      <c r="M171" s="17">
        <f t="shared" si="119"/>
        <v>1.0940408745407901</v>
      </c>
      <c r="N171" s="17">
        <f t="shared" si="120"/>
        <v>1.0791323076056325</v>
      </c>
      <c r="O171" s="17">
        <f t="shared" si="121"/>
        <v>1.0968210259868816</v>
      </c>
    </row>
    <row r="172" spans="1:17">
      <c r="A172" s="9">
        <v>6</v>
      </c>
      <c r="B172" s="10" t="s">
        <v>195</v>
      </c>
      <c r="C172" s="17">
        <v>11420.9</v>
      </c>
      <c r="D172" s="17">
        <v>13297.7</v>
      </c>
      <c r="E172" s="17">
        <v>12534.4</v>
      </c>
      <c r="F172" s="17">
        <v>13408.7</v>
      </c>
      <c r="G172" s="17">
        <v>18563.400000000001</v>
      </c>
      <c r="H172" s="17">
        <v>22265.200000000001</v>
      </c>
      <c r="K172" s="15" t="s">
        <v>196</v>
      </c>
      <c r="L172" s="17">
        <f t="shared" si="118"/>
        <v>0.97078855815858156</v>
      </c>
      <c r="M172" s="17">
        <f t="shared" si="119"/>
        <v>1.0494576208556241</v>
      </c>
      <c r="N172" s="17">
        <f t="shared" si="120"/>
        <v>1.1099750859453212</v>
      </c>
      <c r="O172" s="17">
        <f t="shared" si="121"/>
        <v>1.1764353503661042</v>
      </c>
    </row>
    <row r="173" spans="1:17">
      <c r="A173" s="9">
        <v>7</v>
      </c>
      <c r="B173" s="10" t="s">
        <v>197</v>
      </c>
      <c r="C173" s="17">
        <v>11123.3</v>
      </c>
      <c r="D173" s="17">
        <v>12325.3</v>
      </c>
      <c r="E173" s="17">
        <v>11854.8</v>
      </c>
      <c r="F173" s="17">
        <v>13481</v>
      </c>
      <c r="G173" s="17">
        <v>18631.900000000001</v>
      </c>
      <c r="H173" s="17">
        <v>21785.7</v>
      </c>
      <c r="K173" s="15" t="s">
        <v>198</v>
      </c>
      <c r="L173" s="17">
        <f t="shared" si="118"/>
        <v>1.1335350965835269</v>
      </c>
      <c r="M173" s="17">
        <f t="shared" si="119"/>
        <v>1.2447673106263504</v>
      </c>
      <c r="N173" s="17">
        <f t="shared" si="120"/>
        <v>0.98662008541097346</v>
      </c>
      <c r="O173" s="17">
        <f t="shared" si="121"/>
        <v>1.1130318132276282</v>
      </c>
    </row>
    <row r="174" spans="1:17">
      <c r="A174" s="9">
        <v>8</v>
      </c>
      <c r="B174" s="10" t="s">
        <v>199</v>
      </c>
      <c r="C174" s="17"/>
      <c r="D174" s="17"/>
      <c r="E174" s="17">
        <v>67</v>
      </c>
      <c r="F174" s="17">
        <v>49</v>
      </c>
      <c r="G174" s="17">
        <v>68</v>
      </c>
      <c r="H174" s="17">
        <v>49</v>
      </c>
      <c r="K174" s="15" t="s">
        <v>200</v>
      </c>
      <c r="L174" s="17">
        <f>N161</f>
        <v>0.24558871669431409</v>
      </c>
      <c r="M174" s="17">
        <f>O161</f>
        <v>0.33662166863899917</v>
      </c>
      <c r="N174" s="17">
        <f t="shared" si="120"/>
        <v>0.26786784929905766</v>
      </c>
      <c r="O174" s="17">
        <f t="shared" si="121"/>
        <v>0.33082832509222454</v>
      </c>
    </row>
    <row r="175" spans="1:17">
      <c r="A175" s="9">
        <v>9</v>
      </c>
      <c r="B175" s="10" t="s">
        <v>201</v>
      </c>
      <c r="C175" s="17"/>
      <c r="D175" s="17"/>
      <c r="E175" s="17">
        <v>9</v>
      </c>
      <c r="F175" s="17">
        <v>10</v>
      </c>
      <c r="G175" s="17">
        <v>17</v>
      </c>
      <c r="H175" s="17">
        <v>11</v>
      </c>
      <c r="K175" s="15" t="s">
        <v>202</v>
      </c>
      <c r="L175" s="17">
        <f>L162</f>
        <v>0.60663998976504552</v>
      </c>
      <c r="M175" s="17">
        <f>N162</f>
        <v>1.1383842314964336</v>
      </c>
      <c r="N175" s="17">
        <f t="shared" si="120"/>
        <v>0.30297039673115045</v>
      </c>
      <c r="O175" s="17">
        <f t="shared" si="121"/>
        <v>0.45610113812190634</v>
      </c>
    </row>
    <row r="176" spans="1:17">
      <c r="A176" s="9">
        <v>10</v>
      </c>
      <c r="B176" s="10" t="s">
        <v>203</v>
      </c>
      <c r="C176" s="17">
        <v>95</v>
      </c>
      <c r="D176" s="17">
        <v>93</v>
      </c>
      <c r="E176" s="17">
        <v>89</v>
      </c>
      <c r="F176" s="17">
        <v>104</v>
      </c>
      <c r="G176" s="17">
        <v>93</v>
      </c>
      <c r="H176" s="17">
        <v>68</v>
      </c>
      <c r="K176" s="15" t="s">
        <v>204</v>
      </c>
      <c r="L176" s="17">
        <f>L163</f>
        <v>0.43161669723431229</v>
      </c>
      <c r="M176" s="17">
        <f>N163</f>
        <v>1.1993533419867188</v>
      </c>
      <c r="N176" s="17">
        <f t="shared" si="120"/>
        <v>1.2125446235433983</v>
      </c>
      <c r="O176" s="17">
        <f t="shared" si="121"/>
        <v>1.2292379399168984</v>
      </c>
    </row>
    <row r="177" spans="1:17">
      <c r="A177" s="9">
        <v>11</v>
      </c>
      <c r="B177" s="10" t="s">
        <v>205</v>
      </c>
      <c r="C177" s="17">
        <v>110</v>
      </c>
      <c r="D177" s="17">
        <v>102</v>
      </c>
      <c r="E177" s="17">
        <v>75</v>
      </c>
      <c r="F177" s="17">
        <v>97</v>
      </c>
      <c r="G177" s="17">
        <v>137</v>
      </c>
      <c r="H177" s="17">
        <v>92</v>
      </c>
      <c r="K177" s="15" t="s">
        <v>206</v>
      </c>
      <c r="L177" s="17">
        <f>L164</f>
        <v>0.81242800227763645</v>
      </c>
      <c r="M177" s="17">
        <f>N164</f>
        <v>0.8347599419467695</v>
      </c>
      <c r="N177" s="17">
        <f t="shared" si="120"/>
        <v>0.84840373212324749</v>
      </c>
      <c r="O177" s="17">
        <f t="shared" si="121"/>
        <v>0.86634747259965461</v>
      </c>
    </row>
    <row r="178" spans="1:17">
      <c r="A178" s="9">
        <v>12</v>
      </c>
      <c r="B178" s="10" t="s">
        <v>207</v>
      </c>
      <c r="C178" s="17">
        <v>1</v>
      </c>
      <c r="D178" s="17">
        <v>6</v>
      </c>
      <c r="E178" s="17">
        <v>6</v>
      </c>
      <c r="F178" s="17">
        <v>6</v>
      </c>
      <c r="G178" s="17">
        <v>6</v>
      </c>
      <c r="H178" s="17">
        <v>6</v>
      </c>
      <c r="K178" s="15" t="s">
        <v>208</v>
      </c>
      <c r="L178" s="17">
        <f>L165</f>
        <v>1.0940795249666893</v>
      </c>
      <c r="M178" s="17">
        <f>N165</f>
        <v>0.67980125789890389</v>
      </c>
      <c r="N178" s="17">
        <f t="shared" si="120"/>
        <v>0.69091231541185516</v>
      </c>
      <c r="O178" s="17">
        <f t="shared" si="121"/>
        <v>0.70552511213857083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17</v>
      </c>
      <c r="D180" s="17">
        <v>12</v>
      </c>
      <c r="E180" s="17">
        <v>7</v>
      </c>
      <c r="F180" s="17">
        <v>7</v>
      </c>
      <c r="G180" s="21">
        <v>7</v>
      </c>
      <c r="H180" s="21">
        <v>7</v>
      </c>
    </row>
    <row r="181" spans="1:17">
      <c r="A181" s="9">
        <v>15</v>
      </c>
      <c r="B181" s="10" t="s">
        <v>213</v>
      </c>
      <c r="C181" s="17">
        <v>2869</v>
      </c>
      <c r="D181" s="17">
        <v>2809</v>
      </c>
      <c r="E181" s="17">
        <v>2737</v>
      </c>
      <c r="F181" s="17">
        <v>2693</v>
      </c>
      <c r="G181" s="17">
        <v>2661</v>
      </c>
      <c r="H181" s="17">
        <v>2566</v>
      </c>
    </row>
    <row r="183" spans="1:17" ht="16">
      <c r="A183" s="20" t="s">
        <v>470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22">C197/C211*1000</f>
        <v>4.6487603305785123</v>
      </c>
      <c r="D185" s="17">
        <f t="shared" si="122"/>
        <v>4.1841004184100417</v>
      </c>
      <c r="E185" s="17">
        <f t="shared" si="122"/>
        <v>4.7796070100902819</v>
      </c>
      <c r="F185" s="17">
        <f t="shared" si="122"/>
        <v>4.8622366288492707</v>
      </c>
      <c r="G185" s="17">
        <f t="shared" si="122"/>
        <v>4.3644298963447898</v>
      </c>
      <c r="H185" s="17">
        <f t="shared" si="122"/>
        <v>4.3980208905992306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23">IF(C185/$I185&gt;1,2^((1-$I185/C185)/LN(10/3)),2^(-LOG($I185/C185,10/3)))</f>
        <v>0.95893339449308623</v>
      </c>
      <c r="M185" s="17">
        <f t="shared" si="123"/>
        <v>0.90252244098943113</v>
      </c>
      <c r="N185" s="17">
        <f t="shared" si="123"/>
        <v>0.97438081896504247</v>
      </c>
      <c r="O185" s="17">
        <f t="shared" si="123"/>
        <v>0.98404351579859073</v>
      </c>
      <c r="P185" s="17">
        <f t="shared" si="123"/>
        <v>0.92471576195225713</v>
      </c>
      <c r="Q185" s="17">
        <f t="shared" si="123"/>
        <v>0.92880653407420943</v>
      </c>
    </row>
    <row r="186" spans="1:17">
      <c r="A186" s="9">
        <v>2</v>
      </c>
      <c r="B186" s="15" t="s">
        <v>176</v>
      </c>
      <c r="C186" s="17">
        <f t="shared" ref="C186:H186" si="124">C198/C211*1000</f>
        <v>2.5826446280991737</v>
      </c>
      <c r="D186" s="17">
        <f t="shared" si="124"/>
        <v>2.6150627615062758</v>
      </c>
      <c r="E186" s="17">
        <f t="shared" si="124"/>
        <v>2.6553372278279341</v>
      </c>
      <c r="F186" s="17">
        <f t="shared" si="124"/>
        <v>2.7012425715829282</v>
      </c>
      <c r="G186" s="17">
        <f t="shared" si="124"/>
        <v>2.7277686852154939</v>
      </c>
      <c r="H186" s="17">
        <f t="shared" si="124"/>
        <v>2.7487630566245187</v>
      </c>
      <c r="I186" s="18">
        <f>Показатели!$E$3</f>
        <v>4</v>
      </c>
      <c r="J186" s="9">
        <v>2</v>
      </c>
      <c r="K186" s="15" t="s">
        <v>176</v>
      </c>
      <c r="L186" s="17">
        <f t="shared" si="123"/>
        <v>0.77734985302582305</v>
      </c>
      <c r="M186" s="17">
        <f t="shared" si="123"/>
        <v>0.78295255479843018</v>
      </c>
      <c r="N186" s="17">
        <f t="shared" si="123"/>
        <v>0.78987215458697613</v>
      </c>
      <c r="O186" s="17">
        <f t="shared" si="123"/>
        <v>0.79770512401585125</v>
      </c>
      <c r="P186" s="17">
        <f t="shared" si="123"/>
        <v>0.80220561329108853</v>
      </c>
      <c r="Q186" s="17">
        <f t="shared" si="123"/>
        <v>0.80575442309183898</v>
      </c>
    </row>
    <row r="187" spans="1:17">
      <c r="A187" s="9">
        <v>3</v>
      </c>
      <c r="B187" s="15" t="s">
        <v>177</v>
      </c>
      <c r="C187" s="17">
        <f t="shared" ref="C187:H187" si="125">C199/C211*1000+0.00001</f>
        <v>1.0000000000000001E-5</v>
      </c>
      <c r="D187" s="17">
        <f t="shared" si="125"/>
        <v>1.0000000000000001E-5</v>
      </c>
      <c r="E187" s="17">
        <f t="shared" si="125"/>
        <v>1.0000000000000001E-5</v>
      </c>
      <c r="F187" s="17">
        <f t="shared" si="125"/>
        <v>1.0000000000000001E-5</v>
      </c>
      <c r="G187" s="17">
        <f t="shared" si="125"/>
        <v>1.0000000000000001E-5</v>
      </c>
      <c r="H187" s="17">
        <f t="shared" si="125"/>
        <v>2.1440451841671244</v>
      </c>
      <c r="I187" s="18">
        <f>Показатели!$E$4</f>
        <v>2</v>
      </c>
      <c r="J187" s="9">
        <v>3</v>
      </c>
      <c r="K187" s="15" t="s">
        <v>177</v>
      </c>
      <c r="L187" s="17">
        <f t="shared" si="123"/>
        <v>8.8737830999390996E-4</v>
      </c>
      <c r="M187" s="17">
        <f t="shared" si="123"/>
        <v>8.8737830999390996E-4</v>
      </c>
      <c r="N187" s="17">
        <f t="shared" si="123"/>
        <v>8.8737830999390996E-4</v>
      </c>
      <c r="O187" s="17">
        <f t="shared" si="123"/>
        <v>8.8737830999390996E-4</v>
      </c>
      <c r="P187" s="17">
        <f t="shared" si="123"/>
        <v>8.8737830999390996E-4</v>
      </c>
      <c r="Q187" s="17">
        <f t="shared" si="123"/>
        <v>1.0394366187179793</v>
      </c>
    </row>
    <row r="188" spans="1:17">
      <c r="A188" s="9">
        <v>4</v>
      </c>
      <c r="B188" s="15" t="s">
        <v>178</v>
      </c>
      <c r="C188" s="17">
        <f t="shared" ref="C188:H188" si="126">C200/C211*1000</f>
        <v>39.721074380165291</v>
      </c>
      <c r="D188" s="17">
        <f t="shared" si="126"/>
        <v>40.271966527196653</v>
      </c>
      <c r="E188" s="17">
        <f t="shared" si="126"/>
        <v>40.892193308550183</v>
      </c>
      <c r="F188" s="17">
        <f t="shared" si="126"/>
        <v>40.032414910858996</v>
      </c>
      <c r="G188" s="17">
        <f t="shared" si="126"/>
        <v>40.58919803600655</v>
      </c>
      <c r="H188" s="17">
        <f t="shared" si="126"/>
        <v>40.956569543705335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23"/>
        <v>1.1513061758037095</v>
      </c>
      <c r="M188" s="17">
        <f t="shared" si="123"/>
        <v>1.1581745803646055</v>
      </c>
      <c r="N188" s="17">
        <f t="shared" si="123"/>
        <v>1.1657328889012317</v>
      </c>
      <c r="O188" s="17">
        <f t="shared" si="123"/>
        <v>1.1552061190624683</v>
      </c>
      <c r="P188" s="17">
        <f t="shared" si="123"/>
        <v>1.1620631970826396</v>
      </c>
      <c r="Q188" s="17">
        <f t="shared" si="123"/>
        <v>1.1665070562531663</v>
      </c>
    </row>
    <row r="189" spans="1:17">
      <c r="A189" s="9">
        <v>5</v>
      </c>
      <c r="B189" s="15" t="s">
        <v>179</v>
      </c>
      <c r="C189" s="17">
        <f t="shared" ref="C189:H189" si="127">C201/C211*1000</f>
        <v>2.5826446280991737</v>
      </c>
      <c r="D189" s="17">
        <f t="shared" si="127"/>
        <v>2.6150627615062758</v>
      </c>
      <c r="E189" s="17">
        <f t="shared" si="127"/>
        <v>2.8146574614976099</v>
      </c>
      <c r="F189" s="17">
        <f t="shared" si="127"/>
        <v>2.863317125877904</v>
      </c>
      <c r="G189" s="17">
        <f t="shared" si="127"/>
        <v>2.8914348063284234</v>
      </c>
      <c r="H189" s="17">
        <f t="shared" si="127"/>
        <v>2.9136888400219902</v>
      </c>
      <c r="I189" s="18">
        <f>Показатели!$E$6</f>
        <v>8</v>
      </c>
      <c r="J189" s="9">
        <v>5</v>
      </c>
      <c r="K189" s="15" t="s">
        <v>179</v>
      </c>
      <c r="L189" s="17">
        <f t="shared" si="123"/>
        <v>0.52156512290425805</v>
      </c>
      <c r="M189" s="17">
        <f t="shared" si="123"/>
        <v>0.52532427179616459</v>
      </c>
      <c r="N189" s="17">
        <f t="shared" si="123"/>
        <v>0.54804703597160354</v>
      </c>
      <c r="O189" s="17">
        <f t="shared" si="123"/>
        <v>0.55348188470430248</v>
      </c>
      <c r="P189" s="17">
        <f t="shared" si="123"/>
        <v>0.5566045163775325</v>
      </c>
      <c r="Q189" s="17">
        <f t="shared" si="123"/>
        <v>0.55906683218551956</v>
      </c>
    </row>
    <row r="190" spans="1:17">
      <c r="A190" s="9">
        <v>6</v>
      </c>
      <c r="B190" s="15" t="s">
        <v>180</v>
      </c>
      <c r="C190" s="17">
        <f t="shared" ref="C190:H190" si="128">(C202-C203)/C202*100</f>
        <v>-2.8626641380800346</v>
      </c>
      <c r="D190" s="17">
        <f t="shared" si="128"/>
        <v>6.4870153348788735</v>
      </c>
      <c r="E190" s="17">
        <f t="shared" si="128"/>
        <v>-3.8442139966293927</v>
      </c>
      <c r="F190" s="17">
        <f t="shared" si="128"/>
        <v>11.049567944408095</v>
      </c>
      <c r="G190" s="17">
        <f t="shared" si="128"/>
        <v>0.70325275581878111</v>
      </c>
      <c r="H190" s="17">
        <f t="shared" si="128"/>
        <v>-2.2231905996039929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9">(ATAN((C190+2.4)/10)+3.1415/2)/3.1415*1.75</f>
        <v>0.84924525651398453</v>
      </c>
      <c r="M190" s="17">
        <f t="shared" si="129"/>
        <v>1.2797241518691667</v>
      </c>
      <c r="N190" s="17">
        <f t="shared" si="129"/>
        <v>0.79510123937378407</v>
      </c>
      <c r="O190" s="17">
        <f t="shared" si="129"/>
        <v>1.3938759321797503</v>
      </c>
      <c r="P190" s="17">
        <f t="shared" si="129"/>
        <v>1.0426203087416999</v>
      </c>
      <c r="Q190" s="17">
        <f t="shared" si="129"/>
        <v>0.88484829584377211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-23.366967604885822</v>
      </c>
      <c r="F191" s="17">
        <f>(F205-F204)/F211*1000</f>
        <v>-18.368449486763911</v>
      </c>
      <c r="G191" s="17">
        <f>(G205-G204)/G211*1000</f>
        <v>-12.547735951991271</v>
      </c>
      <c r="H191" s="17">
        <f>(H205-H204)/H211*1000</f>
        <v>-15.942825728422209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30">(ATAN(E191/10)+3.1415/2)/3.1415*1.75</f>
        <v>0.2252323159823873</v>
      </c>
      <c r="O191" s="17">
        <f t="shared" si="130"/>
        <v>0.27769175518848138</v>
      </c>
      <c r="P191" s="17">
        <f t="shared" si="130"/>
        <v>0.37480921155313035</v>
      </c>
      <c r="Q191" s="17">
        <f t="shared" si="130"/>
        <v>0.31204376927398292</v>
      </c>
    </row>
    <row r="192" spans="1:17">
      <c r="A192" s="9">
        <v>8</v>
      </c>
      <c r="B192" s="15" t="s">
        <v>182</v>
      </c>
      <c r="C192" s="17">
        <f t="shared" ref="C192:H192" si="131">(C206-C207)/C211*1000</f>
        <v>4.1322314049586781</v>
      </c>
      <c r="D192" s="17">
        <f t="shared" si="131"/>
        <v>5.2301255230125516</v>
      </c>
      <c r="E192" s="17">
        <f t="shared" si="131"/>
        <v>6.3728093467870419</v>
      </c>
      <c r="F192" s="17">
        <f t="shared" si="131"/>
        <v>8.6439762290653697</v>
      </c>
      <c r="G192" s="17">
        <f t="shared" si="131"/>
        <v>4.9099836333878883</v>
      </c>
      <c r="H192" s="17">
        <f t="shared" si="131"/>
        <v>1.0995052226498077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1.0932853616705493</v>
      </c>
      <c r="M192" s="17">
        <f>(ATAN(D192/10)+3.1415/2)/3.1415*1.75</f>
        <v>1.1434397549194077</v>
      </c>
      <c r="N192" s="17">
        <f t="shared" si="130"/>
        <v>1.1910650109726835</v>
      </c>
      <c r="O192" s="17">
        <f t="shared" si="130"/>
        <v>1.2720678244284671</v>
      </c>
      <c r="P192" s="17">
        <f t="shared" si="130"/>
        <v>1.1292529696518452</v>
      </c>
      <c r="Q192" s="17">
        <f t="shared" si="130"/>
        <v>0.93600385819629883</v>
      </c>
    </row>
    <row r="193" spans="1:17">
      <c r="A193" s="9">
        <v>9</v>
      </c>
      <c r="B193" s="15" t="s">
        <v>183</v>
      </c>
      <c r="C193" s="17">
        <f t="shared" ref="C193:H193" si="132">C208/C211*1000</f>
        <v>0.51652892561983477</v>
      </c>
      <c r="D193" s="17">
        <f t="shared" si="132"/>
        <v>2.6150627615062758</v>
      </c>
      <c r="E193" s="17">
        <f t="shared" si="132"/>
        <v>2.6553372278279341</v>
      </c>
      <c r="F193" s="17">
        <f t="shared" si="132"/>
        <v>2.7012425715829282</v>
      </c>
      <c r="G193" s="17">
        <f t="shared" si="132"/>
        <v>2.7277686852154939</v>
      </c>
      <c r="H193" s="17">
        <f t="shared" si="132"/>
        <v>2.7487630566245187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33">IF(C193/$I193&gt;1,2^((1-$I193/C193)/LN(10/3)),2^(-LOG($I193/C193,10/3)))</f>
        <v>0.54130887180489395</v>
      </c>
      <c r="M193" s="17">
        <f t="shared" si="133"/>
        <v>1.2782418465565653</v>
      </c>
      <c r="N193" s="17">
        <f t="shared" si="133"/>
        <v>1.2846602816641695</v>
      </c>
      <c r="O193" s="17">
        <f t="shared" si="133"/>
        <v>1.2917801016543691</v>
      </c>
      <c r="P193" s="17">
        <f t="shared" si="133"/>
        <v>1.2958023269382821</v>
      </c>
      <c r="Q193" s="17">
        <f t="shared" si="133"/>
        <v>1.2989393809766712</v>
      </c>
    </row>
    <row r="194" spans="1:17">
      <c r="A194" s="9">
        <v>10</v>
      </c>
      <c r="B194" s="15" t="s">
        <v>184</v>
      </c>
      <c r="C194" s="17">
        <f t="shared" ref="C194:H194" si="134">C209/C211*100</f>
        <v>5.1652892561983473E-2</v>
      </c>
      <c r="D194" s="17">
        <f t="shared" si="134"/>
        <v>5.2301255230125521E-2</v>
      </c>
      <c r="E194" s="17">
        <f t="shared" si="134"/>
        <v>5.3106744556558678E-2</v>
      </c>
      <c r="F194" s="17">
        <f t="shared" si="134"/>
        <v>5.4024851431658562E-2</v>
      </c>
      <c r="G194" s="17">
        <f t="shared" si="134"/>
        <v>5.4555373704309872E-2</v>
      </c>
      <c r="H194" s="17">
        <f t="shared" si="134"/>
        <v>5.4975261132490384E-2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33"/>
        <v>1.0185936817369194</v>
      </c>
      <c r="M194" s="17">
        <f t="shared" si="133"/>
        <v>1.0256551019277951</v>
      </c>
      <c r="N194" s="17">
        <f t="shared" si="133"/>
        <v>1.0342529964608305</v>
      </c>
      <c r="O194" s="17">
        <f t="shared" si="133"/>
        <v>1.0438239968605945</v>
      </c>
      <c r="P194" s="17">
        <f t="shared" si="133"/>
        <v>1.0492465547058154</v>
      </c>
      <c r="Q194" s="17">
        <f t="shared" si="133"/>
        <v>1.0534835675124783</v>
      </c>
    </row>
    <row r="195" spans="1:17">
      <c r="A195" s="9">
        <v>11</v>
      </c>
      <c r="B195" s="15" t="s">
        <v>185</v>
      </c>
      <c r="C195" s="17">
        <f t="shared" ref="C195:H195" si="135">C210/C211*1000</f>
        <v>4.6487603305785123</v>
      </c>
      <c r="D195" s="17">
        <f t="shared" si="135"/>
        <v>4.1841004184100417</v>
      </c>
      <c r="E195" s="17">
        <f t="shared" si="135"/>
        <v>2.6553372278279341</v>
      </c>
      <c r="F195" s="17">
        <f t="shared" si="135"/>
        <v>2.7012425715829282</v>
      </c>
      <c r="G195" s="17">
        <f t="shared" si="135"/>
        <v>2.7277686852154939</v>
      </c>
      <c r="H195" s="17">
        <f t="shared" si="135"/>
        <v>2.7487630566245187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33"/>
        <v>0.95893339449308623</v>
      </c>
      <c r="M195" s="17">
        <f t="shared" si="133"/>
        <v>0.90252244098943113</v>
      </c>
      <c r="N195" s="17">
        <f t="shared" si="133"/>
        <v>0.6946468914321926</v>
      </c>
      <c r="O195" s="17">
        <f t="shared" si="133"/>
        <v>0.70153553516124856</v>
      </c>
      <c r="P195" s="17">
        <f t="shared" si="133"/>
        <v>0.70549345527124685</v>
      </c>
      <c r="Q195" s="17">
        <f t="shared" si="133"/>
        <v>0.70861442830727495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9</v>
      </c>
      <c r="D197" s="17">
        <v>8</v>
      </c>
      <c r="E197" s="17">
        <v>9</v>
      </c>
      <c r="F197" s="17">
        <v>9</v>
      </c>
      <c r="G197" s="17">
        <v>8</v>
      </c>
      <c r="H197" s="17">
        <v>8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K198" s="15" t="s">
        <v>187</v>
      </c>
      <c r="L198" s="17">
        <f t="shared" ref="L198:L203" si="136">L185</f>
        <v>0.95893339449308623</v>
      </c>
      <c r="M198" s="17">
        <f t="shared" ref="M198:M203" si="137">N185</f>
        <v>0.97438081896504247</v>
      </c>
      <c r="N198" s="17">
        <f t="shared" ref="N198:O208" si="138">P185</f>
        <v>0.92471576195225713</v>
      </c>
      <c r="O198" s="17">
        <f t="shared" si="138"/>
        <v>0.92880653407420943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3.9</v>
      </c>
      <c r="K199" s="15" t="s">
        <v>190</v>
      </c>
      <c r="L199" s="17">
        <f t="shared" si="136"/>
        <v>0.77734985302582305</v>
      </c>
      <c r="M199" s="17">
        <f t="shared" si="137"/>
        <v>0.78987215458697613</v>
      </c>
      <c r="N199" s="17">
        <f t="shared" si="138"/>
        <v>0.80220561329108853</v>
      </c>
      <c r="O199" s="17">
        <f t="shared" si="138"/>
        <v>0.80575442309183898</v>
      </c>
    </row>
    <row r="200" spans="1:17">
      <c r="A200" s="9">
        <v>4</v>
      </c>
      <c r="B200" s="10" t="s">
        <v>191</v>
      </c>
      <c r="C200" s="17">
        <v>76.900000000000006</v>
      </c>
      <c r="D200" s="17">
        <v>77</v>
      </c>
      <c r="E200" s="17">
        <v>77</v>
      </c>
      <c r="F200" s="17">
        <v>74.099999999999994</v>
      </c>
      <c r="G200" s="17">
        <v>74.400000000000006</v>
      </c>
      <c r="H200" s="17">
        <v>74.5</v>
      </c>
      <c r="K200" s="15" t="s">
        <v>192</v>
      </c>
      <c r="L200" s="17">
        <f t="shared" si="136"/>
        <v>8.8737830999390996E-4</v>
      </c>
      <c r="M200" s="17">
        <f t="shared" si="137"/>
        <v>8.8737830999390996E-4</v>
      </c>
      <c r="N200" s="17">
        <f t="shared" si="138"/>
        <v>8.8737830999390996E-4</v>
      </c>
      <c r="O200" s="17">
        <f t="shared" si="138"/>
        <v>1.0394366187179793</v>
      </c>
    </row>
    <row r="201" spans="1:17">
      <c r="A201" s="9">
        <v>5</v>
      </c>
      <c r="B201" s="10" t="s">
        <v>193</v>
      </c>
      <c r="C201" s="17">
        <v>5</v>
      </c>
      <c r="D201" s="17">
        <v>5</v>
      </c>
      <c r="E201" s="17">
        <v>5.3</v>
      </c>
      <c r="F201" s="17">
        <v>5.3</v>
      </c>
      <c r="G201" s="17">
        <v>5.3</v>
      </c>
      <c r="H201" s="17">
        <v>5.3</v>
      </c>
      <c r="K201" s="15" t="s">
        <v>194</v>
      </c>
      <c r="L201" s="17">
        <f t="shared" si="136"/>
        <v>1.1513061758037095</v>
      </c>
      <c r="M201" s="17">
        <f t="shared" si="137"/>
        <v>1.1657328889012317</v>
      </c>
      <c r="N201" s="17">
        <f t="shared" si="138"/>
        <v>1.1620631970826396</v>
      </c>
      <c r="O201" s="17">
        <f t="shared" si="138"/>
        <v>1.1665070562531663</v>
      </c>
    </row>
    <row r="202" spans="1:17">
      <c r="A202" s="9">
        <v>6</v>
      </c>
      <c r="B202" s="10" t="s">
        <v>195</v>
      </c>
      <c r="C202" s="17">
        <v>8331.4</v>
      </c>
      <c r="D202" s="17">
        <v>9403.4</v>
      </c>
      <c r="E202" s="17">
        <v>8129.1</v>
      </c>
      <c r="F202" s="17">
        <v>8864.6</v>
      </c>
      <c r="G202" s="17">
        <v>11802.3</v>
      </c>
      <c r="H202" s="17">
        <v>13080.3</v>
      </c>
      <c r="K202" s="15" t="s">
        <v>196</v>
      </c>
      <c r="L202" s="17">
        <f t="shared" si="136"/>
        <v>0.52156512290425805</v>
      </c>
      <c r="M202" s="17">
        <f t="shared" si="137"/>
        <v>0.54804703597160354</v>
      </c>
      <c r="N202" s="17">
        <f t="shared" si="138"/>
        <v>0.5566045163775325</v>
      </c>
      <c r="O202" s="17">
        <f t="shared" si="138"/>
        <v>0.55906683218551956</v>
      </c>
    </row>
    <row r="203" spans="1:17">
      <c r="A203" s="9">
        <v>7</v>
      </c>
      <c r="B203" s="10" t="s">
        <v>197</v>
      </c>
      <c r="C203" s="17">
        <v>8569.9</v>
      </c>
      <c r="D203" s="17">
        <v>8793.4</v>
      </c>
      <c r="E203" s="17">
        <v>8441.6</v>
      </c>
      <c r="F203" s="17">
        <v>7885.1</v>
      </c>
      <c r="G203" s="17">
        <v>11719.3</v>
      </c>
      <c r="H203" s="17">
        <v>13371.1</v>
      </c>
      <c r="K203" s="15" t="s">
        <v>198</v>
      </c>
      <c r="L203" s="17">
        <f t="shared" si="136"/>
        <v>0.84924525651398453</v>
      </c>
      <c r="M203" s="17">
        <f t="shared" si="137"/>
        <v>0.79510123937378407</v>
      </c>
      <c r="N203" s="17">
        <f t="shared" si="138"/>
        <v>1.0426203087416999</v>
      </c>
      <c r="O203" s="17">
        <f t="shared" si="138"/>
        <v>0.88484829584377211</v>
      </c>
    </row>
    <row r="204" spans="1:17">
      <c r="A204" s="9">
        <v>8</v>
      </c>
      <c r="B204" s="10" t="s">
        <v>199</v>
      </c>
      <c r="C204" s="17"/>
      <c r="D204" s="17"/>
      <c r="E204" s="17">
        <v>55</v>
      </c>
      <c r="F204" s="17">
        <v>43</v>
      </c>
      <c r="G204" s="17">
        <v>33</v>
      </c>
      <c r="H204" s="17">
        <v>39</v>
      </c>
      <c r="K204" s="15" t="s">
        <v>200</v>
      </c>
      <c r="L204" s="17">
        <f>N191</f>
        <v>0.2252323159823873</v>
      </c>
      <c r="M204" s="17">
        <f>O191</f>
        <v>0.27769175518848138</v>
      </c>
      <c r="N204" s="17">
        <f t="shared" si="138"/>
        <v>0.37480921155313035</v>
      </c>
      <c r="O204" s="17">
        <f t="shared" si="138"/>
        <v>0.31204376927398292</v>
      </c>
    </row>
    <row r="205" spans="1:17">
      <c r="A205" s="9">
        <v>9</v>
      </c>
      <c r="B205" s="10" t="s">
        <v>201</v>
      </c>
      <c r="C205" s="17"/>
      <c r="D205" s="17"/>
      <c r="E205" s="17">
        <v>11</v>
      </c>
      <c r="F205" s="17">
        <v>9</v>
      </c>
      <c r="G205" s="17">
        <v>10</v>
      </c>
      <c r="H205" s="17">
        <v>10</v>
      </c>
      <c r="K205" s="15" t="s">
        <v>202</v>
      </c>
      <c r="L205" s="17">
        <f>L192</f>
        <v>1.0932853616705493</v>
      </c>
      <c r="M205" s="17">
        <f>N192</f>
        <v>1.1910650109726835</v>
      </c>
      <c r="N205" s="17">
        <f t="shared" si="138"/>
        <v>1.1292529696518452</v>
      </c>
      <c r="O205" s="17">
        <f t="shared" si="138"/>
        <v>0.93600385819629883</v>
      </c>
    </row>
    <row r="206" spans="1:17">
      <c r="A206" s="9">
        <v>10</v>
      </c>
      <c r="B206" s="10" t="s">
        <v>203</v>
      </c>
      <c r="C206" s="17">
        <v>84</v>
      </c>
      <c r="D206" s="17">
        <v>81</v>
      </c>
      <c r="E206" s="17">
        <v>100</v>
      </c>
      <c r="F206" s="17">
        <v>97</v>
      </c>
      <c r="G206" s="17">
        <v>82</v>
      </c>
      <c r="H206" s="17">
        <v>58</v>
      </c>
      <c r="K206" s="15" t="s">
        <v>204</v>
      </c>
      <c r="L206" s="17">
        <f>L193</f>
        <v>0.54130887180489395</v>
      </c>
      <c r="M206" s="17">
        <f>N193</f>
        <v>1.2846602816641695</v>
      </c>
      <c r="N206" s="17">
        <f t="shared" si="138"/>
        <v>1.2958023269382821</v>
      </c>
      <c r="O206" s="17">
        <f t="shared" si="138"/>
        <v>1.2989393809766712</v>
      </c>
    </row>
    <row r="207" spans="1:17">
      <c r="A207" s="9">
        <v>11</v>
      </c>
      <c r="B207" s="10" t="s">
        <v>205</v>
      </c>
      <c r="C207" s="17">
        <v>76</v>
      </c>
      <c r="D207" s="17">
        <v>71</v>
      </c>
      <c r="E207" s="17">
        <v>88</v>
      </c>
      <c r="F207" s="17">
        <v>81</v>
      </c>
      <c r="G207" s="17">
        <v>73</v>
      </c>
      <c r="H207" s="17">
        <v>56</v>
      </c>
      <c r="K207" s="15" t="s">
        <v>206</v>
      </c>
      <c r="L207" s="17">
        <f>L194</f>
        <v>1.0185936817369194</v>
      </c>
      <c r="M207" s="17">
        <f>N194</f>
        <v>1.0342529964608305</v>
      </c>
      <c r="N207" s="17">
        <f t="shared" si="138"/>
        <v>1.0492465547058154</v>
      </c>
      <c r="O207" s="17">
        <f t="shared" si="138"/>
        <v>1.0534835675124783</v>
      </c>
    </row>
    <row r="208" spans="1:17">
      <c r="A208" s="9">
        <v>12</v>
      </c>
      <c r="B208" s="10" t="s">
        <v>207</v>
      </c>
      <c r="C208" s="17">
        <v>1</v>
      </c>
      <c r="D208" s="17">
        <v>5</v>
      </c>
      <c r="E208" s="17">
        <v>5</v>
      </c>
      <c r="F208" s="17">
        <v>5</v>
      </c>
      <c r="G208" s="17">
        <v>5</v>
      </c>
      <c r="H208" s="17">
        <v>5</v>
      </c>
      <c r="K208" s="15" t="s">
        <v>208</v>
      </c>
      <c r="L208" s="17">
        <f>L195</f>
        <v>0.95893339449308623</v>
      </c>
      <c r="M208" s="17">
        <f>N195</f>
        <v>0.6946468914321926</v>
      </c>
      <c r="N208" s="17">
        <f t="shared" si="138"/>
        <v>0.70549345527124685</v>
      </c>
      <c r="O208" s="17">
        <f t="shared" si="138"/>
        <v>0.70861442830727495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9</v>
      </c>
      <c r="D210" s="17">
        <v>8</v>
      </c>
      <c r="E210" s="17">
        <v>5</v>
      </c>
      <c r="F210" s="17">
        <v>5</v>
      </c>
      <c r="G210" s="21">
        <v>5</v>
      </c>
      <c r="H210" s="21">
        <v>5</v>
      </c>
    </row>
    <row r="211" spans="1:17">
      <c r="A211" s="9">
        <v>15</v>
      </c>
      <c r="B211" s="10" t="s">
        <v>213</v>
      </c>
      <c r="C211" s="17">
        <v>1936</v>
      </c>
      <c r="D211" s="17">
        <v>1912</v>
      </c>
      <c r="E211" s="17">
        <v>1883</v>
      </c>
      <c r="F211" s="17">
        <v>1851</v>
      </c>
      <c r="G211" s="17">
        <v>1833</v>
      </c>
      <c r="H211" s="17">
        <v>1819</v>
      </c>
    </row>
    <row r="213" spans="1:17" ht="16">
      <c r="A213" s="20" t="s">
        <v>471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9">C227/C241*1000</f>
        <v>12.834645669291339</v>
      </c>
      <c r="D215" s="17">
        <f t="shared" si="139"/>
        <v>13.479226133840786</v>
      </c>
      <c r="E215" s="17">
        <f t="shared" si="139"/>
        <v>13.928914505283382</v>
      </c>
      <c r="F215" s="17">
        <f t="shared" si="139"/>
        <v>14.124970074215945</v>
      </c>
      <c r="G215" s="17">
        <f t="shared" si="139"/>
        <v>14.126334376755759</v>
      </c>
      <c r="H215" s="17">
        <f t="shared" si="139"/>
        <v>13.838892888568914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40">IF(C215/$I215&gt;1,2^((1-$I215/C215)/LN(10/3)),2^(-LOG($I215/C215,10/3)))</f>
        <v>1.4211045085623522</v>
      </c>
      <c r="M215" s="17">
        <f t="shared" si="140"/>
        <v>1.4364282261742829</v>
      </c>
      <c r="N215" s="17">
        <f t="shared" si="140"/>
        <v>1.4463660237117153</v>
      </c>
      <c r="O215" s="17">
        <f t="shared" si="140"/>
        <v>1.4505208646941787</v>
      </c>
      <c r="P215" s="17">
        <f t="shared" si="140"/>
        <v>1.4505494143391335</v>
      </c>
      <c r="Q215" s="17">
        <f t="shared" si="140"/>
        <v>1.4444229319895048</v>
      </c>
    </row>
    <row r="216" spans="1:17">
      <c r="A216" s="9">
        <v>2</v>
      </c>
      <c r="B216" s="15" t="s">
        <v>176</v>
      </c>
      <c r="C216" s="17">
        <f t="shared" ref="C216:H216" si="141">C228/C241*1000</f>
        <v>2.4409448818897639</v>
      </c>
      <c r="D216" s="17">
        <f t="shared" si="141"/>
        <v>3.1715826197272441</v>
      </c>
      <c r="E216" s="17">
        <f t="shared" si="141"/>
        <v>3.202049311559398</v>
      </c>
      <c r="F216" s="17">
        <f t="shared" si="141"/>
        <v>3.1920836325911739</v>
      </c>
      <c r="G216" s="17">
        <f t="shared" si="141"/>
        <v>3.2105305401717632</v>
      </c>
      <c r="H216" s="17">
        <f t="shared" si="141"/>
        <v>3.3597312215022801</v>
      </c>
      <c r="I216" s="18">
        <f>Показатели!$E$3</f>
        <v>4</v>
      </c>
      <c r="J216" s="9">
        <v>2</v>
      </c>
      <c r="K216" s="15" t="s">
        <v>176</v>
      </c>
      <c r="L216" s="17">
        <f t="shared" si="140"/>
        <v>0.75250192998975696</v>
      </c>
      <c r="M216" s="17">
        <f t="shared" si="140"/>
        <v>0.87493742919937523</v>
      </c>
      <c r="N216" s="17">
        <f t="shared" si="140"/>
        <v>0.87976638394096274</v>
      </c>
      <c r="O216" s="17">
        <f t="shared" si="140"/>
        <v>0.87818898300318637</v>
      </c>
      <c r="P216" s="17">
        <f t="shared" si="140"/>
        <v>0.88110718119136078</v>
      </c>
      <c r="Q216" s="17">
        <f t="shared" si="140"/>
        <v>0.90445366546374584</v>
      </c>
    </row>
    <row r="217" spans="1:17">
      <c r="A217" s="9">
        <v>3</v>
      </c>
      <c r="B217" s="15" t="s">
        <v>177</v>
      </c>
      <c r="C217" s="17">
        <f>C229/C241*1000+0.00001</f>
        <v>2.8346556692913389</v>
      </c>
      <c r="D217" s="17">
        <f>D229/D241*1000+0.00001</f>
        <v>2.8005174532191566</v>
      </c>
      <c r="E217" s="17">
        <f>E229/E241*1000+0.00001</f>
        <v>2.7457672846621839</v>
      </c>
      <c r="F217" s="17">
        <f>F229/F241*1000+0.00001</f>
        <v>2.5217560697470276</v>
      </c>
      <c r="G217" s="17">
        <f>G229/G241*1000</f>
        <v>2.3196083152740989</v>
      </c>
      <c r="H217" s="17">
        <f>H229/H241*1000</f>
        <v>2.7277817774578033</v>
      </c>
      <c r="I217" s="18">
        <f>Показатели!$E$4</f>
        <v>2</v>
      </c>
      <c r="J217" s="9">
        <v>3</v>
      </c>
      <c r="K217" s="15" t="s">
        <v>177</v>
      </c>
      <c r="L217" s="17">
        <f t="shared" si="140"/>
        <v>1.1847336719702226</v>
      </c>
      <c r="M217" s="17">
        <f t="shared" si="140"/>
        <v>1.1788819057500446</v>
      </c>
      <c r="N217" s="17">
        <f t="shared" si="140"/>
        <v>1.1692566225409995</v>
      </c>
      <c r="O217" s="17">
        <f t="shared" si="140"/>
        <v>1.1265015481903813</v>
      </c>
      <c r="P217" s="17">
        <f t="shared" si="140"/>
        <v>1.082556514064043</v>
      </c>
      <c r="Q217" s="17">
        <f t="shared" si="140"/>
        <v>1.1660281455639923</v>
      </c>
    </row>
    <row r="218" spans="1:17">
      <c r="A218" s="9">
        <v>4</v>
      </c>
      <c r="B218" s="15" t="s">
        <v>178</v>
      </c>
      <c r="C218" s="17">
        <f t="shared" ref="C218:H218" si="142">C230/C241*1000</f>
        <v>28.968503937007874</v>
      </c>
      <c r="D218" s="17">
        <f t="shared" si="142"/>
        <v>29.392641928322231</v>
      </c>
      <c r="E218" s="17">
        <f t="shared" si="142"/>
        <v>29.779058597502402</v>
      </c>
      <c r="F218" s="17">
        <f t="shared" si="142"/>
        <v>29.925784055542255</v>
      </c>
      <c r="G218" s="17">
        <f t="shared" si="142"/>
        <v>30.2672766674693</v>
      </c>
      <c r="H218" s="17">
        <f t="shared" si="142"/>
        <v>30.493560515158787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40"/>
        <v>0.98005822430681511</v>
      </c>
      <c r="M218" s="17">
        <f t="shared" si="140"/>
        <v>0.98829391556793078</v>
      </c>
      <c r="N218" s="17">
        <f t="shared" si="140"/>
        <v>0.99575336425380157</v>
      </c>
      <c r="O218" s="17">
        <f t="shared" si="140"/>
        <v>0.99857500651751341</v>
      </c>
      <c r="P218" s="17">
        <f t="shared" si="140"/>
        <v>1.0050968388956185</v>
      </c>
      <c r="Q218" s="17">
        <f t="shared" si="140"/>
        <v>1.0093619451170426</v>
      </c>
    </row>
    <row r="219" spans="1:17">
      <c r="A219" s="9">
        <v>5</v>
      </c>
      <c r="B219" s="15" t="s">
        <v>179</v>
      </c>
      <c r="C219" s="17">
        <f t="shared" ref="C219:H219" si="143">C231/C241*1000</f>
        <v>4.0472440944881889</v>
      </c>
      <c r="D219" s="17">
        <f t="shared" si="143"/>
        <v>4.0754836663495082</v>
      </c>
      <c r="E219" s="17">
        <f t="shared" si="143"/>
        <v>4.1466538584694197</v>
      </c>
      <c r="F219" s="17">
        <f t="shared" si="143"/>
        <v>4.1337483042055698</v>
      </c>
      <c r="G219" s="17">
        <f t="shared" si="143"/>
        <v>4.1576370495224335</v>
      </c>
      <c r="H219" s="17">
        <f t="shared" si="143"/>
        <v>4.1996640268778496</v>
      </c>
      <c r="I219" s="18">
        <f>Показатели!$E$6</f>
        <v>8</v>
      </c>
      <c r="J219" s="9">
        <v>5</v>
      </c>
      <c r="K219" s="15" t="s">
        <v>179</v>
      </c>
      <c r="L219" s="17">
        <f t="shared" si="140"/>
        <v>0.67550385981860017</v>
      </c>
      <c r="M219" s="17">
        <f t="shared" si="140"/>
        <v>0.67821339083836552</v>
      </c>
      <c r="N219" s="17">
        <f t="shared" si="140"/>
        <v>0.68500692064957236</v>
      </c>
      <c r="O219" s="17">
        <f t="shared" si="140"/>
        <v>0.68377871896019249</v>
      </c>
      <c r="P219" s="17">
        <f t="shared" si="140"/>
        <v>0.68605089711022815</v>
      </c>
      <c r="Q219" s="17">
        <f t="shared" si="140"/>
        <v>0.69003489270436669</v>
      </c>
    </row>
    <row r="220" spans="1:17">
      <c r="A220" s="9">
        <v>6</v>
      </c>
      <c r="B220" s="15" t="s">
        <v>180</v>
      </c>
      <c r="C220" s="17">
        <f t="shared" ref="C220:H220" si="144">(C232-C233)/C232*100</f>
        <v>-1.9765740720472178</v>
      </c>
      <c r="D220" s="17">
        <f t="shared" si="144"/>
        <v>-0.15418623217060284</v>
      </c>
      <c r="E220" s="17">
        <f t="shared" si="144"/>
        <v>-1.4414425723099971</v>
      </c>
      <c r="F220" s="17">
        <f t="shared" si="144"/>
        <v>-0.86166919194003011</v>
      </c>
      <c r="G220" s="17">
        <f t="shared" si="144"/>
        <v>-1.5508731983654327</v>
      </c>
      <c r="H220" s="17">
        <f t="shared" si="144"/>
        <v>-0.41907425169782919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5">(ATAN((C220+2.4)/10)+3.1415/2)/3.1415*1.75</f>
        <v>0.89857322958297359</v>
      </c>
      <c r="M220" s="17">
        <f t="shared" si="145"/>
        <v>0.99806316133017003</v>
      </c>
      <c r="N220" s="17">
        <f t="shared" si="145"/>
        <v>0.92823463024078512</v>
      </c>
      <c r="O220" s="17">
        <f t="shared" si="145"/>
        <v>0.96002752691213566</v>
      </c>
      <c r="P220" s="17">
        <f t="shared" si="145"/>
        <v>0.9221881555673076</v>
      </c>
      <c r="Q220" s="17">
        <f t="shared" si="145"/>
        <v>0.98393886548537435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-1.6810758885686838</v>
      </c>
      <c r="F221" s="17">
        <f>(F235-F234)/F241*1000</f>
        <v>-3.1920836325911739</v>
      </c>
      <c r="G221" s="17">
        <f>(G235-G234)/G241*1000</f>
        <v>-1.6855285335901757</v>
      </c>
      <c r="H221" s="17">
        <f>(H235-H234)/H241*1000</f>
        <v>-4.0796736261099111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6">(ATAN(E221/10)+3.1415/2)/3.1415*1.75</f>
        <v>0.78222168619214727</v>
      </c>
      <c r="O221" s="17">
        <f t="shared" si="146"/>
        <v>0.70287738848230352</v>
      </c>
      <c r="P221" s="17">
        <f t="shared" si="146"/>
        <v>0.78198048224672456</v>
      </c>
      <c r="Q221" s="17">
        <f t="shared" si="146"/>
        <v>0.65922003232636617</v>
      </c>
    </row>
    <row r="222" spans="1:17">
      <c r="A222" s="9">
        <v>8</v>
      </c>
      <c r="B222" s="15" t="s">
        <v>182</v>
      </c>
      <c r="C222" s="17">
        <f t="shared" ref="C222:H222" si="147">(C236-C237)/C241*1000</f>
        <v>-3.0708661417322833</v>
      </c>
      <c r="D222" s="17">
        <f t="shared" si="147"/>
        <v>-5.6295591500158579</v>
      </c>
      <c r="E222" s="17">
        <f t="shared" si="147"/>
        <v>4.8030739673390972</v>
      </c>
      <c r="F222" s="17">
        <f t="shared" si="147"/>
        <v>-2.5536669060729391</v>
      </c>
      <c r="G222" s="17">
        <f t="shared" si="147"/>
        <v>5.0565856007705277</v>
      </c>
      <c r="H222" s="17">
        <f t="shared" si="147"/>
        <v>0.23998080153587714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0.70902684247326064</v>
      </c>
      <c r="M222" s="17">
        <f>(ATAN(D222/10)+3.1415/2)/3.1415*1.75</f>
        <v>0.58937608775396422</v>
      </c>
      <c r="N222" s="17">
        <f t="shared" si="146"/>
        <v>1.1244340649326434</v>
      </c>
      <c r="O222" s="17">
        <f t="shared" si="146"/>
        <v>0.73572236415562009</v>
      </c>
      <c r="P222" s="17">
        <f t="shared" si="146"/>
        <v>1.1357949564846517</v>
      </c>
      <c r="Q222" s="17">
        <f t="shared" si="146"/>
        <v>0.88836577462628918</v>
      </c>
    </row>
    <row r="223" spans="1:17">
      <c r="A223" s="9">
        <v>9</v>
      </c>
      <c r="B223" s="15" t="s">
        <v>183</v>
      </c>
      <c r="C223" s="17">
        <f t="shared" ref="C223:H223" si="148">C238/C241*1000</f>
        <v>1.3385826771653542</v>
      </c>
      <c r="D223" s="17">
        <f t="shared" si="148"/>
        <v>0.3171582619727244</v>
      </c>
      <c r="E223" s="17">
        <f t="shared" si="148"/>
        <v>0.32020493115593979</v>
      </c>
      <c r="F223" s="17">
        <f t="shared" si="148"/>
        <v>0.31920836325911739</v>
      </c>
      <c r="G223" s="17">
        <f t="shared" si="148"/>
        <v>0.32105305401717632</v>
      </c>
      <c r="H223" s="17">
        <f t="shared" si="148"/>
        <v>0.31997440204783617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9">IF(C223/$I223&gt;1,2^((1-$I223/C223)/LN(10/3)),2^(-LOG($I223/C223,10/3)))</f>
        <v>0.93655455653997155</v>
      </c>
      <c r="M223" s="17">
        <f t="shared" si="149"/>
        <v>0.40878753221284475</v>
      </c>
      <c r="N223" s="17">
        <f t="shared" si="149"/>
        <v>0.41104371239910958</v>
      </c>
      <c r="O223" s="17">
        <f t="shared" si="149"/>
        <v>0.4103067204552926</v>
      </c>
      <c r="P223" s="17">
        <f t="shared" si="149"/>
        <v>0.41167015856645373</v>
      </c>
      <c r="Q223" s="17">
        <f t="shared" si="149"/>
        <v>0.41087331581086206</v>
      </c>
    </row>
    <row r="224" spans="1:17">
      <c r="A224" s="9">
        <v>10</v>
      </c>
      <c r="B224" s="15" t="s">
        <v>184</v>
      </c>
      <c r="C224" s="17">
        <f t="shared" ref="C224:H224" si="150">C239/C241*100</f>
        <v>3.1496062992125984E-2</v>
      </c>
      <c r="D224" s="17">
        <f t="shared" si="150"/>
        <v>3.1715826197272437E-2</v>
      </c>
      <c r="E224" s="17">
        <f t="shared" si="150"/>
        <v>3.2020493115593976E-2</v>
      </c>
      <c r="F224" s="17">
        <f t="shared" si="150"/>
        <v>3.1920836325911736E-2</v>
      </c>
      <c r="G224" s="17">
        <f t="shared" si="150"/>
        <v>3.2105305401717632E-2</v>
      </c>
      <c r="H224" s="17">
        <f t="shared" si="150"/>
        <v>3.1997440204783616E-2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9"/>
        <v>0.76638282419570536</v>
      </c>
      <c r="M224" s="17">
        <f t="shared" si="149"/>
        <v>0.76945688218218566</v>
      </c>
      <c r="N224" s="17">
        <f t="shared" si="149"/>
        <v>0.77370366867874796</v>
      </c>
      <c r="O224" s="17">
        <f t="shared" si="149"/>
        <v>0.77231643575553954</v>
      </c>
      <c r="P224" s="17">
        <f t="shared" si="149"/>
        <v>0.77488282233876882</v>
      </c>
      <c r="Q224" s="17">
        <f t="shared" si="149"/>
        <v>0.77338293280205028</v>
      </c>
    </row>
    <row r="225" spans="1:17">
      <c r="A225" s="9">
        <v>11</v>
      </c>
      <c r="B225" s="15" t="s">
        <v>185</v>
      </c>
      <c r="C225" s="17">
        <f t="shared" ref="C225:H225" si="151">C240/C241*1000</f>
        <v>4.6456692913385824</v>
      </c>
      <c r="D225" s="17">
        <f t="shared" si="151"/>
        <v>6.8981921979067549</v>
      </c>
      <c r="E225" s="17">
        <f t="shared" si="151"/>
        <v>6.0838936919628557</v>
      </c>
      <c r="F225" s="17">
        <f t="shared" si="151"/>
        <v>6.0649589019232302</v>
      </c>
      <c r="G225" s="17">
        <f t="shared" si="151"/>
        <v>6.1000080263263508</v>
      </c>
      <c r="H225" s="17">
        <f t="shared" si="151"/>
        <v>6.079513638908888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9"/>
        <v>0.9585662594296529</v>
      </c>
      <c r="M225" s="17">
        <f t="shared" si="149"/>
        <v>1.1716597557064294</v>
      </c>
      <c r="N225" s="17">
        <f t="shared" si="149"/>
        <v>1.1080131594246305</v>
      </c>
      <c r="O225" s="17">
        <f t="shared" si="149"/>
        <v>1.1063776464339727</v>
      </c>
      <c r="P225" s="17">
        <f t="shared" si="149"/>
        <v>1.1093989432796161</v>
      </c>
      <c r="Q225" s="17">
        <f t="shared" si="149"/>
        <v>1.1076355188900566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163</v>
      </c>
      <c r="D227" s="17">
        <v>170</v>
      </c>
      <c r="E227" s="17">
        <v>174</v>
      </c>
      <c r="F227" s="17">
        <v>177</v>
      </c>
      <c r="G227" s="17">
        <v>176</v>
      </c>
      <c r="H227" s="17">
        <v>173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31</v>
      </c>
      <c r="D228" s="17">
        <v>40</v>
      </c>
      <c r="E228" s="17">
        <v>40</v>
      </c>
      <c r="F228" s="17">
        <v>40</v>
      </c>
      <c r="G228" s="17">
        <v>40</v>
      </c>
      <c r="H228" s="17">
        <v>42</v>
      </c>
      <c r="K228" s="15" t="s">
        <v>187</v>
      </c>
      <c r="L228" s="17">
        <f t="shared" ref="L228:L233" si="152">L215</f>
        <v>1.4211045085623522</v>
      </c>
      <c r="M228" s="17">
        <f t="shared" ref="M228:M233" si="153">N215</f>
        <v>1.4463660237117153</v>
      </c>
      <c r="N228" s="17">
        <f t="shared" ref="N228:N238" si="154">P215</f>
        <v>1.4505494143391335</v>
      </c>
      <c r="O228" s="17">
        <f>Q215</f>
        <v>1.4444229319895048</v>
      </c>
    </row>
    <row r="229" spans="1:17">
      <c r="A229" s="9">
        <v>3</v>
      </c>
      <c r="B229" s="10" t="s">
        <v>189</v>
      </c>
      <c r="C229" s="17">
        <v>36</v>
      </c>
      <c r="D229" s="17">
        <v>35.32</v>
      </c>
      <c r="E229" s="17">
        <v>34.299999999999997</v>
      </c>
      <c r="F229" s="17">
        <v>31.6</v>
      </c>
      <c r="G229" s="17">
        <v>28.9</v>
      </c>
      <c r="H229" s="17">
        <v>34.1</v>
      </c>
      <c r="K229" s="15" t="s">
        <v>190</v>
      </c>
      <c r="L229" s="17">
        <f t="shared" si="152"/>
        <v>0.75250192998975696</v>
      </c>
      <c r="M229" s="17">
        <f t="shared" si="153"/>
        <v>0.87976638394096274</v>
      </c>
      <c r="N229" s="17">
        <f t="shared" si="154"/>
        <v>0.88110718119136078</v>
      </c>
      <c r="O229" s="17">
        <f t="shared" ref="O229:O238" si="155">Q216</f>
        <v>0.90445366546374584</v>
      </c>
    </row>
    <row r="230" spans="1:17">
      <c r="A230" s="9">
        <v>4</v>
      </c>
      <c r="B230" s="10" t="s">
        <v>191</v>
      </c>
      <c r="C230" s="17">
        <v>367.9</v>
      </c>
      <c r="D230" s="17">
        <v>370.7</v>
      </c>
      <c r="E230" s="17">
        <v>372</v>
      </c>
      <c r="F230" s="17">
        <v>375</v>
      </c>
      <c r="G230" s="17">
        <v>377.1</v>
      </c>
      <c r="H230" s="17">
        <v>381.2</v>
      </c>
      <c r="K230" s="15" t="s">
        <v>192</v>
      </c>
      <c r="L230" s="17">
        <f t="shared" si="152"/>
        <v>1.1847336719702226</v>
      </c>
      <c r="M230" s="17">
        <f t="shared" si="153"/>
        <v>1.1692566225409995</v>
      </c>
      <c r="N230" s="17">
        <f t="shared" si="154"/>
        <v>1.082556514064043</v>
      </c>
      <c r="O230" s="17">
        <f t="shared" si="155"/>
        <v>1.1660281455639923</v>
      </c>
    </row>
    <row r="231" spans="1:17">
      <c r="A231" s="9">
        <v>5</v>
      </c>
      <c r="B231" s="10" t="s">
        <v>193</v>
      </c>
      <c r="C231" s="17">
        <v>51.4</v>
      </c>
      <c r="D231" s="17">
        <v>51.4</v>
      </c>
      <c r="E231" s="17">
        <v>51.8</v>
      </c>
      <c r="F231" s="17">
        <v>51.8</v>
      </c>
      <c r="G231" s="17">
        <v>51.8</v>
      </c>
      <c r="H231" s="17">
        <v>52.5</v>
      </c>
      <c r="K231" s="15" t="s">
        <v>194</v>
      </c>
      <c r="L231" s="17">
        <f t="shared" si="152"/>
        <v>0.98005822430681511</v>
      </c>
      <c r="M231" s="17">
        <f t="shared" si="153"/>
        <v>0.99575336425380157</v>
      </c>
      <c r="N231" s="17">
        <f t="shared" si="154"/>
        <v>1.0050968388956185</v>
      </c>
      <c r="O231" s="17">
        <f t="shared" si="155"/>
        <v>1.0093619451170426</v>
      </c>
    </row>
    <row r="232" spans="1:17">
      <c r="A232" s="9">
        <v>6</v>
      </c>
      <c r="B232" s="10" t="s">
        <v>195</v>
      </c>
      <c r="C232" s="17">
        <v>767474.4</v>
      </c>
      <c r="D232" s="17">
        <v>737160.5</v>
      </c>
      <c r="E232" s="17">
        <v>701047.7</v>
      </c>
      <c r="F232" s="17">
        <v>738995.9</v>
      </c>
      <c r="G232" s="17">
        <v>889969.6</v>
      </c>
      <c r="H232" s="17">
        <v>974385.8</v>
      </c>
      <c r="K232" s="15" t="s">
        <v>196</v>
      </c>
      <c r="L232" s="17">
        <f t="shared" si="152"/>
        <v>0.67550385981860017</v>
      </c>
      <c r="M232" s="17">
        <f t="shared" si="153"/>
        <v>0.68500692064957236</v>
      </c>
      <c r="N232" s="17">
        <f t="shared" si="154"/>
        <v>0.68605089711022815</v>
      </c>
      <c r="O232" s="17">
        <f t="shared" si="155"/>
        <v>0.69003489270436669</v>
      </c>
    </row>
    <row r="233" spans="1:17">
      <c r="A233" s="9">
        <v>7</v>
      </c>
      <c r="B233" s="10" t="s">
        <v>197</v>
      </c>
      <c r="C233" s="17">
        <v>782644.1</v>
      </c>
      <c r="D233" s="17">
        <v>738297.1</v>
      </c>
      <c r="E233" s="17">
        <v>711152.9</v>
      </c>
      <c r="F233" s="17">
        <v>745363.6</v>
      </c>
      <c r="G233" s="17">
        <v>903771.9</v>
      </c>
      <c r="H233" s="17">
        <v>978469.2</v>
      </c>
      <c r="K233" s="15" t="s">
        <v>198</v>
      </c>
      <c r="L233" s="17">
        <f t="shared" si="152"/>
        <v>0.89857322958297359</v>
      </c>
      <c r="M233" s="17">
        <f t="shared" si="153"/>
        <v>0.92823463024078512</v>
      </c>
      <c r="N233" s="17">
        <f t="shared" si="154"/>
        <v>0.9221881555673076</v>
      </c>
      <c r="O233" s="17">
        <f t="shared" si="155"/>
        <v>0.98393886548537435</v>
      </c>
    </row>
    <row r="234" spans="1:17">
      <c r="A234" s="9">
        <v>8</v>
      </c>
      <c r="B234" s="10" t="s">
        <v>199</v>
      </c>
      <c r="C234" s="17"/>
      <c r="D234" s="17"/>
      <c r="E234" s="17">
        <v>177</v>
      </c>
      <c r="F234" s="17">
        <v>161</v>
      </c>
      <c r="G234" s="17">
        <v>149</v>
      </c>
      <c r="H234" s="17">
        <v>173</v>
      </c>
      <c r="K234" s="15" t="s">
        <v>200</v>
      </c>
      <c r="L234" s="17">
        <f>N221</f>
        <v>0.78222168619214727</v>
      </c>
      <c r="M234" s="17">
        <f>O221</f>
        <v>0.70287738848230352</v>
      </c>
      <c r="N234" s="17">
        <f t="shared" si="154"/>
        <v>0.78198048224672456</v>
      </c>
      <c r="O234" s="17">
        <f t="shared" si="155"/>
        <v>0.65922003232636617</v>
      </c>
    </row>
    <row r="235" spans="1:17">
      <c r="A235" s="9">
        <v>9</v>
      </c>
      <c r="B235" s="10" t="s">
        <v>201</v>
      </c>
      <c r="C235" s="17"/>
      <c r="D235" s="17"/>
      <c r="E235" s="17">
        <v>156</v>
      </c>
      <c r="F235" s="17">
        <v>121</v>
      </c>
      <c r="G235" s="17">
        <v>128</v>
      </c>
      <c r="H235" s="17">
        <v>122</v>
      </c>
      <c r="K235" s="15" t="s">
        <v>202</v>
      </c>
      <c r="L235" s="17">
        <f>L222</f>
        <v>0.70902684247326064</v>
      </c>
      <c r="M235" s="17">
        <f>N222</f>
        <v>1.1244340649326434</v>
      </c>
      <c r="N235" s="17">
        <f t="shared" si="154"/>
        <v>1.1357949564846517</v>
      </c>
      <c r="O235" s="17">
        <f t="shared" si="155"/>
        <v>0.88836577462628918</v>
      </c>
    </row>
    <row r="236" spans="1:17">
      <c r="A236" s="9">
        <v>10</v>
      </c>
      <c r="B236" s="10" t="s">
        <v>203</v>
      </c>
      <c r="C236" s="17">
        <v>333</v>
      </c>
      <c r="D236" s="17">
        <v>266</v>
      </c>
      <c r="E236" s="17">
        <v>309</v>
      </c>
      <c r="F236" s="17">
        <v>285</v>
      </c>
      <c r="G236" s="17">
        <v>323</v>
      </c>
      <c r="H236" s="17">
        <v>353</v>
      </c>
      <c r="K236" s="15" t="s">
        <v>204</v>
      </c>
      <c r="L236" s="17">
        <f>L223</f>
        <v>0.93655455653997155</v>
      </c>
      <c r="M236" s="17">
        <f>N223</f>
        <v>0.41104371239910958</v>
      </c>
      <c r="N236" s="17">
        <f t="shared" si="154"/>
        <v>0.41167015856645373</v>
      </c>
      <c r="O236" s="17">
        <f t="shared" si="155"/>
        <v>0.41087331581086206</v>
      </c>
    </row>
    <row r="237" spans="1:17">
      <c r="A237" s="9">
        <v>11</v>
      </c>
      <c r="B237" s="10" t="s">
        <v>205</v>
      </c>
      <c r="C237" s="17">
        <v>372</v>
      </c>
      <c r="D237" s="17">
        <v>337</v>
      </c>
      <c r="E237" s="17">
        <v>249</v>
      </c>
      <c r="F237" s="17">
        <v>317</v>
      </c>
      <c r="G237" s="17">
        <v>260</v>
      </c>
      <c r="H237" s="17">
        <v>350</v>
      </c>
      <c r="K237" s="15" t="s">
        <v>206</v>
      </c>
      <c r="L237" s="17">
        <f>L224</f>
        <v>0.76638282419570536</v>
      </c>
      <c r="M237" s="17">
        <f>N224</f>
        <v>0.77370366867874796</v>
      </c>
      <c r="N237" s="17">
        <f t="shared" si="154"/>
        <v>0.77488282233876882</v>
      </c>
      <c r="O237" s="17">
        <f t="shared" si="155"/>
        <v>0.77338293280205028</v>
      </c>
    </row>
    <row r="238" spans="1:17">
      <c r="A238" s="9">
        <v>12</v>
      </c>
      <c r="B238" s="10" t="s">
        <v>207</v>
      </c>
      <c r="C238" s="17">
        <v>17</v>
      </c>
      <c r="D238" s="17">
        <v>4</v>
      </c>
      <c r="E238" s="17">
        <v>4</v>
      </c>
      <c r="F238" s="17">
        <v>4</v>
      </c>
      <c r="G238" s="17">
        <v>4</v>
      </c>
      <c r="H238" s="17">
        <v>4</v>
      </c>
      <c r="K238" s="15" t="s">
        <v>208</v>
      </c>
      <c r="L238" s="17">
        <f>L225</f>
        <v>0.9585662594296529</v>
      </c>
      <c r="M238" s="17">
        <f>N225</f>
        <v>1.1080131594246305</v>
      </c>
      <c r="N238" s="17">
        <f t="shared" si="154"/>
        <v>1.1093989432796161</v>
      </c>
      <c r="O238" s="17">
        <f t="shared" si="155"/>
        <v>1.1076355188900566</v>
      </c>
    </row>
    <row r="239" spans="1:17">
      <c r="A239" s="9">
        <v>13</v>
      </c>
      <c r="B239" s="10" t="s">
        <v>209</v>
      </c>
      <c r="C239" s="17">
        <v>4</v>
      </c>
      <c r="D239" s="17">
        <v>4</v>
      </c>
      <c r="E239" s="17">
        <v>4</v>
      </c>
      <c r="F239" s="17">
        <v>4</v>
      </c>
      <c r="G239" s="21">
        <v>4</v>
      </c>
      <c r="H239" s="21">
        <v>4</v>
      </c>
    </row>
    <row r="240" spans="1:17">
      <c r="A240" s="9">
        <v>14</v>
      </c>
      <c r="B240" s="10" t="s">
        <v>211</v>
      </c>
      <c r="C240" s="17">
        <v>59</v>
      </c>
      <c r="D240" s="17">
        <v>87</v>
      </c>
      <c r="E240" s="17">
        <v>76</v>
      </c>
      <c r="F240" s="17">
        <v>76</v>
      </c>
      <c r="G240" s="21">
        <v>76</v>
      </c>
      <c r="H240" s="21">
        <v>76</v>
      </c>
    </row>
    <row r="241" spans="1:17">
      <c r="A241" s="9">
        <v>15</v>
      </c>
      <c r="B241" s="10" t="s">
        <v>213</v>
      </c>
      <c r="C241" s="17">
        <v>12700</v>
      </c>
      <c r="D241" s="17">
        <v>12612</v>
      </c>
      <c r="E241" s="17">
        <v>12492</v>
      </c>
      <c r="F241" s="17">
        <v>12531</v>
      </c>
      <c r="G241" s="17">
        <v>12459</v>
      </c>
      <c r="H241" s="17">
        <v>12501</v>
      </c>
    </row>
    <row r="243" spans="1:17" ht="16">
      <c r="A243" s="20" t="s">
        <v>472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6">C257/C271*1000</f>
        <v>6.6166740185266875</v>
      </c>
      <c r="D245" s="17">
        <f t="shared" si="156"/>
        <v>6.8274920345926269</v>
      </c>
      <c r="E245" s="17">
        <f t="shared" si="156"/>
        <v>6.934812760055479</v>
      </c>
      <c r="F245" s="17">
        <f t="shared" si="156"/>
        <v>7.009345794392523</v>
      </c>
      <c r="G245" s="17">
        <f t="shared" si="156"/>
        <v>6.2200956937799043</v>
      </c>
      <c r="H245" s="17">
        <f t="shared" si="156"/>
        <v>6.3352826510721245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7">IF(C245/$I245&gt;1,2^((1-$I245/C245)/LN(10/3)),2^(-LOG($I245/C245,10/3)))</f>
        <v>1.1510410184300257</v>
      </c>
      <c r="M245" s="17">
        <f t="shared" si="157"/>
        <v>1.1666077221048401</v>
      </c>
      <c r="N245" s="17">
        <f t="shared" si="157"/>
        <v>1.1742444779035632</v>
      </c>
      <c r="O245" s="17">
        <f t="shared" si="157"/>
        <v>1.1794388456693017</v>
      </c>
      <c r="P245" s="17">
        <f t="shared" si="157"/>
        <v>1.1195524796544734</v>
      </c>
      <c r="Q245" s="17">
        <f t="shared" si="157"/>
        <v>1.1290124966448536</v>
      </c>
    </row>
    <row r="246" spans="1:17">
      <c r="A246" s="9">
        <v>2</v>
      </c>
      <c r="B246" s="15" t="s">
        <v>176</v>
      </c>
      <c r="C246" s="17">
        <f t="shared" ref="C246:H246" si="158">C258/C271*1000</f>
        <v>4.852227613586237</v>
      </c>
      <c r="D246" s="17">
        <f t="shared" si="158"/>
        <v>5.006827492034593</v>
      </c>
      <c r="E246" s="17">
        <f t="shared" si="158"/>
        <v>5.0855293573740177</v>
      </c>
      <c r="F246" s="17">
        <f t="shared" si="158"/>
        <v>5.1401869158878508</v>
      </c>
      <c r="G246" s="17">
        <f t="shared" si="158"/>
        <v>5.2631578947368416</v>
      </c>
      <c r="H246" s="17">
        <f t="shared" si="158"/>
        <v>5.3606237816764128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7"/>
        <v>1.1064058376075872</v>
      </c>
      <c r="M246" s="17">
        <f t="shared" si="157"/>
        <v>1.1227391655507741</v>
      </c>
      <c r="N246" s="17">
        <f t="shared" si="157"/>
        <v>1.1307592776815156</v>
      </c>
      <c r="O246" s="17">
        <f t="shared" si="157"/>
        <v>1.1362171087324002</v>
      </c>
      <c r="P246" s="17">
        <f t="shared" si="157"/>
        <v>1.1481730123894438</v>
      </c>
      <c r="Q246" s="17">
        <f t="shared" si="157"/>
        <v>1.1573435680362132</v>
      </c>
    </row>
    <row r="247" spans="1:17">
      <c r="A247" s="9">
        <v>3</v>
      </c>
      <c r="B247" s="15" t="s">
        <v>177</v>
      </c>
      <c r="C247" s="17">
        <f t="shared" ref="C247:H247" si="159">C259/C271*1000+0.00001</f>
        <v>1.0000000000000001E-5</v>
      </c>
      <c r="D247" s="17">
        <f t="shared" si="159"/>
        <v>1.0000000000000001E-5</v>
      </c>
      <c r="E247" s="17">
        <f t="shared" si="159"/>
        <v>1.0000000000000001E-5</v>
      </c>
      <c r="F247" s="17">
        <f t="shared" si="159"/>
        <v>1.0000000000000001E-5</v>
      </c>
      <c r="G247" s="17">
        <f t="shared" si="159"/>
        <v>1.0000000000000001E-5</v>
      </c>
      <c r="H247" s="17">
        <f t="shared" si="159"/>
        <v>2.6803218908382065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7"/>
        <v>8.8737830999390996E-4</v>
      </c>
      <c r="M247" s="17">
        <f t="shared" si="157"/>
        <v>8.8737830999390996E-4</v>
      </c>
      <c r="N247" s="17">
        <f t="shared" si="157"/>
        <v>8.8737830999390996E-4</v>
      </c>
      <c r="O247" s="17">
        <f t="shared" si="157"/>
        <v>8.8737830999390996E-4</v>
      </c>
      <c r="P247" s="17">
        <f t="shared" si="157"/>
        <v>8.8737830999390996E-4</v>
      </c>
      <c r="Q247" s="17">
        <f t="shared" si="157"/>
        <v>1.1573454229731259</v>
      </c>
    </row>
    <row r="248" spans="1:17">
      <c r="A248" s="9">
        <v>4</v>
      </c>
      <c r="B248" s="15" t="s">
        <v>178</v>
      </c>
      <c r="C248" s="17">
        <f t="shared" ref="C248:H248" si="160">C260/C271*1000</f>
        <v>28.319364799294224</v>
      </c>
      <c r="D248" s="17">
        <f t="shared" si="160"/>
        <v>28.311333636777423</v>
      </c>
      <c r="E248" s="17">
        <f t="shared" si="160"/>
        <v>28.75635691169672</v>
      </c>
      <c r="F248" s="17">
        <f t="shared" si="160"/>
        <v>29.065420560747665</v>
      </c>
      <c r="G248" s="17">
        <f t="shared" si="160"/>
        <v>29.760765550239235</v>
      </c>
      <c r="H248" s="17">
        <f t="shared" si="160"/>
        <v>30.311890838206629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7"/>
        <v>0.96735382334214604</v>
      </c>
      <c r="M248" s="17">
        <f t="shared" si="157"/>
        <v>0.96719587496303161</v>
      </c>
      <c r="N248" s="17">
        <f t="shared" si="157"/>
        <v>0.97591967545022296</v>
      </c>
      <c r="O248" s="17">
        <f t="shared" si="157"/>
        <v>0.98194458620190206</v>
      </c>
      <c r="P248" s="17">
        <f t="shared" si="157"/>
        <v>0.99540116188929106</v>
      </c>
      <c r="Q248" s="17">
        <f t="shared" si="157"/>
        <v>1.0059413527643732</v>
      </c>
    </row>
    <row r="249" spans="1:17">
      <c r="A249" s="9">
        <v>5</v>
      </c>
      <c r="B249" s="15" t="s">
        <v>179</v>
      </c>
      <c r="C249" s="17">
        <f t="shared" ref="C249:H249" si="161">C261/C271*1000</f>
        <v>10.93956771063079</v>
      </c>
      <c r="D249" s="17">
        <f t="shared" si="161"/>
        <v>11.28812016385981</v>
      </c>
      <c r="E249" s="17">
        <f t="shared" si="161"/>
        <v>11.465557096625059</v>
      </c>
      <c r="F249" s="17">
        <f t="shared" si="161"/>
        <v>11.588785046728972</v>
      </c>
      <c r="G249" s="17">
        <f t="shared" si="161"/>
        <v>11.866028708133973</v>
      </c>
      <c r="H249" s="17">
        <f t="shared" si="161"/>
        <v>12.085769980506823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7"/>
        <v>1.1673084554999473</v>
      </c>
      <c r="M249" s="17">
        <f t="shared" si="157"/>
        <v>1.1825825947423465</v>
      </c>
      <c r="N249" s="17">
        <f t="shared" si="157"/>
        <v>1.1900734144906437</v>
      </c>
      <c r="O249" s="17">
        <f t="shared" si="157"/>
        <v>1.1951676209533937</v>
      </c>
      <c r="P249" s="17">
        <f t="shared" si="157"/>
        <v>1.2063173380767651</v>
      </c>
      <c r="Q249" s="17">
        <f t="shared" si="157"/>
        <v>1.2148606370192714</v>
      </c>
    </row>
    <row r="250" spans="1:17">
      <c r="A250" s="9">
        <v>6</v>
      </c>
      <c r="B250" s="15" t="s">
        <v>180</v>
      </c>
      <c r="C250" s="17">
        <f t="shared" ref="C250:H250" si="162">(C262-C263)/C262*100</f>
        <v>-0.89759797724399493</v>
      </c>
      <c r="D250" s="17">
        <f t="shared" si="162"/>
        <v>-1.7061450026842555</v>
      </c>
      <c r="E250" s="17">
        <f t="shared" si="162"/>
        <v>16.731700437214982</v>
      </c>
      <c r="F250" s="17">
        <f t="shared" si="162"/>
        <v>-11.440727630746155</v>
      </c>
      <c r="G250" s="17">
        <f t="shared" si="162"/>
        <v>-4.6086119136057233</v>
      </c>
      <c r="H250" s="17">
        <f t="shared" si="162"/>
        <v>9.4958498218109462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63">(ATAN((C250+2.4)/10)+3.1415/2)/3.1415*1.75</f>
        <v>0.95807130286883901</v>
      </c>
      <c r="M250" s="17">
        <f t="shared" si="163"/>
        <v>0.91358994918382141</v>
      </c>
      <c r="N250" s="17">
        <f t="shared" si="163"/>
        <v>1.4817259800564881</v>
      </c>
      <c r="O250" s="17">
        <f t="shared" si="163"/>
        <v>0.46552802243395019</v>
      </c>
      <c r="P250" s="17">
        <f t="shared" si="163"/>
        <v>0.75391125797339009</v>
      </c>
      <c r="Q250" s="17">
        <f t="shared" si="163"/>
        <v>1.3606257803474355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-15.256588072122053</v>
      </c>
      <c r="F251" s="17">
        <f>(F265-F264)/F271*1000</f>
        <v>-13.084112149532711</v>
      </c>
      <c r="G251" s="17">
        <f>(G265-G264)/G271*1000</f>
        <v>-18.18181818181818</v>
      </c>
      <c r="H251" s="17">
        <f>(H265-H264)/H271*1000</f>
        <v>-13.157894736842104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4">(ATAN(E251/10)+3.1415/2)/3.1415*1.75</f>
        <v>0.32317975020828954</v>
      </c>
      <c r="O251" s="17">
        <f t="shared" si="164"/>
        <v>0.3635003866495819</v>
      </c>
      <c r="P251" s="17">
        <f t="shared" si="164"/>
        <v>0.28008739367585156</v>
      </c>
      <c r="Q251" s="17">
        <f t="shared" si="164"/>
        <v>0.3619902004073976</v>
      </c>
    </row>
    <row r="252" spans="1:17">
      <c r="A252" s="9">
        <v>8</v>
      </c>
      <c r="B252" s="15" t="s">
        <v>182</v>
      </c>
      <c r="C252" s="17">
        <f t="shared" ref="C252:H252" si="165">(C266-C267)/C271*1000</f>
        <v>-15.880017644464047</v>
      </c>
      <c r="D252" s="17">
        <f t="shared" si="165"/>
        <v>3.1861629494765586</v>
      </c>
      <c r="E252" s="17">
        <f t="shared" si="165"/>
        <v>4.6232085067036524</v>
      </c>
      <c r="F252" s="17">
        <f t="shared" si="165"/>
        <v>-10.280373831775702</v>
      </c>
      <c r="G252" s="17">
        <f t="shared" si="165"/>
        <v>0</v>
      </c>
      <c r="H252" s="17">
        <f t="shared" si="165"/>
        <v>-0.97465886939571145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0.31303444009543846</v>
      </c>
      <c r="M252" s="17">
        <f>(ATAN(D252/10)+3.1415/2)/3.1415*1.75</f>
        <v>1.0468232420911852</v>
      </c>
      <c r="N252" s="17">
        <f t="shared" si="164"/>
        <v>1.1162357188034</v>
      </c>
      <c r="O252" s="17">
        <f t="shared" si="164"/>
        <v>0.42978631444881588</v>
      </c>
      <c r="P252" s="17">
        <f t="shared" si="164"/>
        <v>0.875</v>
      </c>
      <c r="Q252" s="17">
        <f t="shared" si="164"/>
        <v>0.82087672793628119</v>
      </c>
    </row>
    <row r="253" spans="1:17">
      <c r="A253" s="9">
        <v>9</v>
      </c>
      <c r="B253" s="15" t="s">
        <v>183</v>
      </c>
      <c r="C253" s="17">
        <f t="shared" ref="C253:H253" si="166">C268/C271*1000</f>
        <v>0.44111160123511245</v>
      </c>
      <c r="D253" s="17">
        <f t="shared" si="166"/>
        <v>2.7309968138370504</v>
      </c>
      <c r="E253" s="17">
        <f t="shared" si="166"/>
        <v>2.7739251040221915</v>
      </c>
      <c r="F253" s="17">
        <f t="shared" si="166"/>
        <v>2.8037383177570092</v>
      </c>
      <c r="G253" s="17">
        <f t="shared" si="166"/>
        <v>2.8708133971291865</v>
      </c>
      <c r="H253" s="17">
        <f t="shared" si="166"/>
        <v>2.9239766081871341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7">IF(C253/$I253&gt;1,2^((1-$I253/C253)/LN(10/3)),2^(-LOG($I253/C253,10/3)))</f>
        <v>0.49429017243613904</v>
      </c>
      <c r="M253" s="17">
        <f t="shared" si="167"/>
        <v>1.2962873274072959</v>
      </c>
      <c r="N253" s="17">
        <f t="shared" si="167"/>
        <v>1.3026463746033512</v>
      </c>
      <c r="O253" s="17">
        <f t="shared" si="167"/>
        <v>1.3069657624298423</v>
      </c>
      <c r="P253" s="17">
        <f t="shared" si="167"/>
        <v>1.3164052112476972</v>
      </c>
      <c r="Q253" s="17">
        <f t="shared" si="167"/>
        <v>1.3236247619140682</v>
      </c>
    </row>
    <row r="254" spans="1:17">
      <c r="A254" s="9">
        <v>10</v>
      </c>
      <c r="B254" s="15" t="s">
        <v>184</v>
      </c>
      <c r="C254" s="17">
        <f t="shared" ref="C254:H254" si="168">C269/C271*100</f>
        <v>0.13233348037053375</v>
      </c>
      <c r="D254" s="17">
        <f t="shared" si="168"/>
        <v>0.13654984069185253</v>
      </c>
      <c r="E254" s="17">
        <f t="shared" si="168"/>
        <v>0.13869625520110956</v>
      </c>
      <c r="F254" s="17">
        <f t="shared" si="168"/>
        <v>0.14018691588785046</v>
      </c>
      <c r="G254" s="17">
        <f t="shared" si="168"/>
        <v>0.14354066985645933</v>
      </c>
      <c r="H254" s="17">
        <f t="shared" si="168"/>
        <v>0.14619883040935672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7"/>
        <v>1.4307398733269747</v>
      </c>
      <c r="M254" s="17">
        <f t="shared" si="167"/>
        <v>1.4403820610453153</v>
      </c>
      <c r="N254" s="17">
        <f t="shared" si="167"/>
        <v>1.4450888287733674</v>
      </c>
      <c r="O254" s="17">
        <f t="shared" si="167"/>
        <v>1.448281536966405</v>
      </c>
      <c r="P254" s="17">
        <f t="shared" si="167"/>
        <v>1.4552465629779032</v>
      </c>
      <c r="Q254" s="17">
        <f t="shared" si="167"/>
        <v>1.4605623762418687</v>
      </c>
    </row>
    <row r="255" spans="1:17">
      <c r="A255" s="9">
        <v>11</v>
      </c>
      <c r="B255" s="15" t="s">
        <v>185</v>
      </c>
      <c r="C255" s="17">
        <f t="shared" ref="C255:H255" si="169">C270/C271*1000</f>
        <v>4.852227613586237</v>
      </c>
      <c r="D255" s="17">
        <f t="shared" si="169"/>
        <v>5.006827492034593</v>
      </c>
      <c r="E255" s="17">
        <f t="shared" si="169"/>
        <v>2.3116042533518262</v>
      </c>
      <c r="F255" s="17">
        <f t="shared" si="169"/>
        <v>2.3364485981308412</v>
      </c>
      <c r="G255" s="17">
        <f t="shared" si="169"/>
        <v>2.3923444976076556</v>
      </c>
      <c r="H255" s="17">
        <f t="shared" si="169"/>
        <v>2.4366471734892787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7"/>
        <v>0.9828767917532818</v>
      </c>
      <c r="M255" s="17">
        <f t="shared" si="167"/>
        <v>1.0007853763955135</v>
      </c>
      <c r="N255" s="17">
        <f t="shared" si="167"/>
        <v>0.64136076053585767</v>
      </c>
      <c r="O255" s="17">
        <f t="shared" si="167"/>
        <v>0.6453202476115486</v>
      </c>
      <c r="P255" s="17">
        <f t="shared" si="167"/>
        <v>0.65416372093643127</v>
      </c>
      <c r="Q255" s="17">
        <f t="shared" si="167"/>
        <v>0.6611108739404834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15</v>
      </c>
      <c r="D257" s="17">
        <v>15</v>
      </c>
      <c r="E257" s="17">
        <v>15</v>
      </c>
      <c r="F257" s="17">
        <v>15</v>
      </c>
      <c r="G257" s="17">
        <v>13</v>
      </c>
      <c r="H257" s="17">
        <v>13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11</v>
      </c>
      <c r="D258" s="17">
        <v>11</v>
      </c>
      <c r="E258" s="17">
        <v>11</v>
      </c>
      <c r="F258" s="17">
        <v>11</v>
      </c>
      <c r="G258" s="17">
        <v>11</v>
      </c>
      <c r="H258" s="17">
        <v>11</v>
      </c>
      <c r="K258" s="15" t="s">
        <v>187</v>
      </c>
      <c r="L258" s="17">
        <f t="shared" ref="L258:L263" si="170">L245</f>
        <v>1.1510410184300257</v>
      </c>
      <c r="M258" s="17">
        <f t="shared" ref="M258:M263" si="171">N245</f>
        <v>1.1742444779035632</v>
      </c>
      <c r="N258" s="17">
        <f t="shared" ref="N258:N268" si="172">P245</f>
        <v>1.1195524796544734</v>
      </c>
      <c r="O258" s="17">
        <f>Q245</f>
        <v>1.1290124966448536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5.5</v>
      </c>
      <c r="K259" s="15" t="s">
        <v>190</v>
      </c>
      <c r="L259" s="17">
        <f t="shared" si="170"/>
        <v>1.1064058376075872</v>
      </c>
      <c r="M259" s="17">
        <f t="shared" si="171"/>
        <v>1.1307592776815156</v>
      </c>
      <c r="N259" s="17">
        <f t="shared" si="172"/>
        <v>1.1481730123894438</v>
      </c>
      <c r="O259" s="17">
        <f t="shared" ref="O259:O268" si="173">Q246</f>
        <v>1.1573435680362132</v>
      </c>
    </row>
    <row r="260" spans="1:15">
      <c r="A260" s="9">
        <v>4</v>
      </c>
      <c r="B260" s="10" t="s">
        <v>191</v>
      </c>
      <c r="C260" s="17">
        <v>64.2</v>
      </c>
      <c r="D260" s="17">
        <v>62.2</v>
      </c>
      <c r="E260" s="17">
        <v>62.2</v>
      </c>
      <c r="F260" s="17">
        <v>62.2</v>
      </c>
      <c r="G260" s="17">
        <v>62.2</v>
      </c>
      <c r="H260" s="17">
        <v>62.2</v>
      </c>
      <c r="K260" s="15" t="s">
        <v>192</v>
      </c>
      <c r="L260" s="17">
        <f t="shared" si="170"/>
        <v>8.8737830999390996E-4</v>
      </c>
      <c r="M260" s="17">
        <f t="shared" si="171"/>
        <v>8.8737830999390996E-4</v>
      </c>
      <c r="N260" s="17">
        <f t="shared" si="172"/>
        <v>8.8737830999390996E-4</v>
      </c>
      <c r="O260" s="17">
        <f t="shared" si="173"/>
        <v>1.1573454229731259</v>
      </c>
    </row>
    <row r="261" spans="1:15">
      <c r="A261" s="9">
        <v>5</v>
      </c>
      <c r="B261" s="10" t="s">
        <v>193</v>
      </c>
      <c r="C261" s="17">
        <v>24.8</v>
      </c>
      <c r="D261" s="17">
        <v>24.8</v>
      </c>
      <c r="E261" s="17">
        <v>24.8</v>
      </c>
      <c r="F261" s="17">
        <v>24.8</v>
      </c>
      <c r="G261" s="17">
        <v>24.8</v>
      </c>
      <c r="H261" s="17">
        <v>24.8</v>
      </c>
      <c r="K261" s="15" t="s">
        <v>194</v>
      </c>
      <c r="L261" s="17">
        <f t="shared" si="170"/>
        <v>0.96735382334214604</v>
      </c>
      <c r="M261" s="17">
        <f t="shared" si="171"/>
        <v>0.97591967545022296</v>
      </c>
      <c r="N261" s="17">
        <f t="shared" si="172"/>
        <v>0.99540116188929106</v>
      </c>
      <c r="O261" s="17">
        <f t="shared" si="173"/>
        <v>1.0059413527643732</v>
      </c>
    </row>
    <row r="262" spans="1:15">
      <c r="A262" s="9">
        <v>6</v>
      </c>
      <c r="B262" s="10" t="s">
        <v>195</v>
      </c>
      <c r="C262" s="17">
        <v>7910</v>
      </c>
      <c r="D262" s="17">
        <v>7637.1</v>
      </c>
      <c r="E262" s="17">
        <v>8508.4</v>
      </c>
      <c r="F262" s="17">
        <v>8531.7999999999993</v>
      </c>
      <c r="G262" s="17">
        <v>13811.1</v>
      </c>
      <c r="H262" s="17">
        <v>13216.3</v>
      </c>
      <c r="K262" s="15" t="s">
        <v>196</v>
      </c>
      <c r="L262" s="17">
        <f t="shared" si="170"/>
        <v>1.1673084554999473</v>
      </c>
      <c r="M262" s="17">
        <f t="shared" si="171"/>
        <v>1.1900734144906437</v>
      </c>
      <c r="N262" s="17">
        <f t="shared" si="172"/>
        <v>1.2063173380767651</v>
      </c>
      <c r="O262" s="17">
        <f t="shared" si="173"/>
        <v>1.2148606370192714</v>
      </c>
    </row>
    <row r="263" spans="1:15">
      <c r="A263" s="9">
        <v>7</v>
      </c>
      <c r="B263" s="10" t="s">
        <v>197</v>
      </c>
      <c r="C263" s="17">
        <v>7981</v>
      </c>
      <c r="D263" s="17">
        <v>7767.4</v>
      </c>
      <c r="E263" s="17">
        <v>7084.8</v>
      </c>
      <c r="F263" s="17">
        <v>9507.9</v>
      </c>
      <c r="G263" s="17">
        <v>14447.6</v>
      </c>
      <c r="H263" s="17">
        <v>11961.3</v>
      </c>
      <c r="K263" s="15" t="s">
        <v>198</v>
      </c>
      <c r="L263" s="17">
        <f t="shared" si="170"/>
        <v>0.95807130286883901</v>
      </c>
      <c r="M263" s="17">
        <f t="shared" si="171"/>
        <v>1.4817259800564881</v>
      </c>
      <c r="N263" s="17">
        <f t="shared" si="172"/>
        <v>0.75391125797339009</v>
      </c>
      <c r="O263" s="17">
        <f t="shared" si="173"/>
        <v>1.3606257803474355</v>
      </c>
    </row>
    <row r="264" spans="1:15">
      <c r="A264" s="9">
        <v>8</v>
      </c>
      <c r="B264" s="10" t="s">
        <v>199</v>
      </c>
      <c r="C264" s="17"/>
      <c r="D264" s="17"/>
      <c r="E264" s="17">
        <v>49</v>
      </c>
      <c r="F264" s="17">
        <v>40</v>
      </c>
      <c r="G264" s="17">
        <v>49</v>
      </c>
      <c r="H264" s="17">
        <v>34</v>
      </c>
      <c r="K264" s="15" t="s">
        <v>200</v>
      </c>
      <c r="L264" s="17">
        <f>N251</f>
        <v>0.32317975020828954</v>
      </c>
      <c r="M264" s="17">
        <f>O251</f>
        <v>0.3635003866495819</v>
      </c>
      <c r="N264" s="17">
        <f t="shared" si="172"/>
        <v>0.28008739367585156</v>
      </c>
      <c r="O264" s="17">
        <f t="shared" si="173"/>
        <v>0.3619902004073976</v>
      </c>
    </row>
    <row r="265" spans="1:15">
      <c r="A265" s="9">
        <v>9</v>
      </c>
      <c r="B265" s="10" t="s">
        <v>201</v>
      </c>
      <c r="C265" s="17"/>
      <c r="D265" s="17"/>
      <c r="E265" s="17">
        <v>16</v>
      </c>
      <c r="F265" s="17">
        <v>12</v>
      </c>
      <c r="G265" s="17">
        <v>11</v>
      </c>
      <c r="H265" s="17">
        <v>7</v>
      </c>
      <c r="K265" s="15" t="s">
        <v>202</v>
      </c>
      <c r="L265" s="17">
        <f>L252</f>
        <v>0.31303444009543846</v>
      </c>
      <c r="M265" s="17">
        <f>N252</f>
        <v>1.1162357188034</v>
      </c>
      <c r="N265" s="17">
        <f t="shared" si="172"/>
        <v>0.875</v>
      </c>
      <c r="O265" s="17">
        <f t="shared" si="173"/>
        <v>0.82087672793628119</v>
      </c>
    </row>
    <row r="266" spans="1:15">
      <c r="A266" s="9">
        <v>10</v>
      </c>
      <c r="B266" s="10" t="s">
        <v>203</v>
      </c>
      <c r="C266" s="17">
        <v>60</v>
      </c>
      <c r="D266" s="17">
        <v>87</v>
      </c>
      <c r="E266" s="17">
        <v>64</v>
      </c>
      <c r="F266" s="17">
        <v>55</v>
      </c>
      <c r="G266" s="17">
        <v>81</v>
      </c>
      <c r="H266" s="17">
        <v>68</v>
      </c>
      <c r="K266" s="15" t="s">
        <v>204</v>
      </c>
      <c r="L266" s="17">
        <f>L253</f>
        <v>0.49429017243613904</v>
      </c>
      <c r="M266" s="17">
        <f>N253</f>
        <v>1.3026463746033512</v>
      </c>
      <c r="N266" s="17">
        <f t="shared" si="172"/>
        <v>1.3164052112476972</v>
      </c>
      <c r="O266" s="17">
        <f>Q253</f>
        <v>1.3236247619140682</v>
      </c>
    </row>
    <row r="267" spans="1:15">
      <c r="A267" s="9">
        <v>11</v>
      </c>
      <c r="B267" s="10" t="s">
        <v>205</v>
      </c>
      <c r="C267" s="17">
        <v>96</v>
      </c>
      <c r="D267" s="17">
        <v>80</v>
      </c>
      <c r="E267" s="17">
        <v>54</v>
      </c>
      <c r="F267" s="17">
        <v>77</v>
      </c>
      <c r="G267" s="17">
        <v>81</v>
      </c>
      <c r="H267" s="17">
        <v>70</v>
      </c>
      <c r="K267" s="15" t="s">
        <v>206</v>
      </c>
      <c r="L267" s="17">
        <f>L254</f>
        <v>1.4307398733269747</v>
      </c>
      <c r="M267" s="17">
        <f>N254</f>
        <v>1.4450888287733674</v>
      </c>
      <c r="N267" s="17">
        <f t="shared" si="172"/>
        <v>1.4552465629779032</v>
      </c>
      <c r="O267" s="17">
        <f t="shared" si="173"/>
        <v>1.4605623762418687</v>
      </c>
    </row>
    <row r="268" spans="1:15">
      <c r="A268" s="9">
        <v>12</v>
      </c>
      <c r="B268" s="10" t="s">
        <v>207</v>
      </c>
      <c r="C268" s="17">
        <v>1</v>
      </c>
      <c r="D268" s="17">
        <v>6</v>
      </c>
      <c r="E268" s="17">
        <v>6</v>
      </c>
      <c r="F268" s="17">
        <v>6</v>
      </c>
      <c r="G268" s="17">
        <v>6</v>
      </c>
      <c r="H268" s="17">
        <v>6</v>
      </c>
      <c r="K268" s="15" t="s">
        <v>208</v>
      </c>
      <c r="L268" s="17">
        <f>L255</f>
        <v>0.9828767917532818</v>
      </c>
      <c r="M268" s="17">
        <f>N255</f>
        <v>0.64136076053585767</v>
      </c>
      <c r="N268" s="17">
        <f t="shared" si="172"/>
        <v>0.65416372093643127</v>
      </c>
      <c r="O268" s="17">
        <f t="shared" si="173"/>
        <v>0.6611108739404834</v>
      </c>
    </row>
    <row r="269" spans="1:15">
      <c r="A269" s="9">
        <v>13</v>
      </c>
      <c r="B269" s="10" t="s">
        <v>209</v>
      </c>
      <c r="C269" s="17">
        <v>3</v>
      </c>
      <c r="D269" s="17">
        <v>3</v>
      </c>
      <c r="E269" s="17">
        <v>3</v>
      </c>
      <c r="F269" s="17">
        <v>3</v>
      </c>
      <c r="G269" s="21">
        <v>3</v>
      </c>
      <c r="H269" s="21">
        <v>3</v>
      </c>
    </row>
    <row r="270" spans="1:15">
      <c r="A270" s="9">
        <v>14</v>
      </c>
      <c r="B270" s="10" t="s">
        <v>211</v>
      </c>
      <c r="C270" s="17">
        <v>11</v>
      </c>
      <c r="D270" s="17">
        <v>11</v>
      </c>
      <c r="E270" s="17">
        <v>5</v>
      </c>
      <c r="F270" s="17">
        <v>5</v>
      </c>
      <c r="G270" s="21">
        <v>5</v>
      </c>
      <c r="H270" s="21">
        <v>5</v>
      </c>
    </row>
    <row r="271" spans="1:15">
      <c r="A271" s="9">
        <v>15</v>
      </c>
      <c r="B271" s="10" t="s">
        <v>213</v>
      </c>
      <c r="C271" s="17">
        <v>2267</v>
      </c>
      <c r="D271" s="17">
        <v>2197</v>
      </c>
      <c r="E271" s="17">
        <v>2163</v>
      </c>
      <c r="F271" s="17">
        <v>2140</v>
      </c>
      <c r="G271" s="17">
        <v>2090</v>
      </c>
      <c r="H271" s="17">
        <v>2052</v>
      </c>
    </row>
    <row r="273" spans="1:17" ht="16">
      <c r="A273" s="20" t="s">
        <v>473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74">C287/C301*1000</f>
        <v>4.3548017419206966</v>
      </c>
      <c r="D275" s="17">
        <f t="shared" si="174"/>
        <v>5.2764395503555859</v>
      </c>
      <c r="E275" s="17">
        <f t="shared" si="174"/>
        <v>6.0227009497336113</v>
      </c>
      <c r="F275" s="17">
        <f t="shared" si="174"/>
        <v>6.2557924003707139</v>
      </c>
      <c r="G275" s="17">
        <f t="shared" si="174"/>
        <v>5.4117647058823533</v>
      </c>
      <c r="H275" s="17">
        <f t="shared" si="174"/>
        <v>5.2732502396931924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75">IF(C275/$I275&gt;1,2^((1-$I275/C275)/LN(10/3)),2^(-LOG($I275/C275,10/3)))</f>
        <v>0.92354076704896448</v>
      </c>
      <c r="M275" s="17">
        <f t="shared" si="175"/>
        <v>1.0306220436597837</v>
      </c>
      <c r="N275" s="17">
        <f t="shared" si="175"/>
        <v>1.1026993347439911</v>
      </c>
      <c r="O275" s="17">
        <f t="shared" si="175"/>
        <v>1.1225128466781344</v>
      </c>
      <c r="P275" s="17">
        <f t="shared" si="175"/>
        <v>1.0447781091683026</v>
      </c>
      <c r="Q275" s="17">
        <f t="shared" si="175"/>
        <v>1.0302820396450729</v>
      </c>
    </row>
    <row r="276" spans="1:17">
      <c r="A276" s="9">
        <v>2</v>
      </c>
      <c r="B276" s="15" t="s">
        <v>176</v>
      </c>
      <c r="C276" s="17">
        <f t="shared" ref="C276:H276" si="176">C288/C301*1000</f>
        <v>1.6044006417602568</v>
      </c>
      <c r="D276" s="17">
        <f t="shared" si="176"/>
        <v>1.6058729066299609</v>
      </c>
      <c r="E276" s="17">
        <f t="shared" si="176"/>
        <v>1.6214964095436646</v>
      </c>
      <c r="F276" s="17">
        <f t="shared" si="176"/>
        <v>1.6218721037998145</v>
      </c>
      <c r="G276" s="17">
        <f t="shared" si="176"/>
        <v>1.6470588235294119</v>
      </c>
      <c r="H276" s="17">
        <f t="shared" si="176"/>
        <v>1.6778523489932886</v>
      </c>
      <c r="I276" s="18">
        <f>Показатели!$E$3</f>
        <v>4</v>
      </c>
      <c r="J276" s="9">
        <v>2</v>
      </c>
      <c r="K276" s="15" t="s">
        <v>176</v>
      </c>
      <c r="L276" s="17">
        <f t="shared" si="175"/>
        <v>0.59099805914820425</v>
      </c>
      <c r="M276" s="17">
        <f t="shared" si="175"/>
        <v>0.59131022359986185</v>
      </c>
      <c r="N276" s="17">
        <f t="shared" si="175"/>
        <v>0.59461542754084973</v>
      </c>
      <c r="O276" s="17">
        <f t="shared" si="175"/>
        <v>0.59469474013886503</v>
      </c>
      <c r="P276" s="17">
        <f t="shared" si="175"/>
        <v>0.59999424450742367</v>
      </c>
      <c r="Q276" s="17">
        <f t="shared" si="175"/>
        <v>0.60642697592588901</v>
      </c>
    </row>
    <row r="277" spans="1:17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1.0000000000000001E-5</v>
      </c>
      <c r="E277" s="17">
        <f>E289/E301*1000+0.00001</f>
        <v>0.18532387537641884</v>
      </c>
      <c r="F277" s="17">
        <f>F289/F301*1000+0.00001</f>
        <v>0.20853641334569048</v>
      </c>
      <c r="G277" s="17">
        <f>G289/G301*1000</f>
        <v>0.25882352941176473</v>
      </c>
      <c r="H277" s="17">
        <f>H289/H301*1000</f>
        <v>2.6366251198465962</v>
      </c>
      <c r="I277" s="18">
        <f>Показатели!$E$4</f>
        <v>2</v>
      </c>
      <c r="J277" s="9">
        <v>3</v>
      </c>
      <c r="K277" s="15" t="s">
        <v>177</v>
      </c>
      <c r="L277" s="17">
        <f t="shared" si="175"/>
        <v>8.8737830999390996E-4</v>
      </c>
      <c r="M277" s="17">
        <f t="shared" si="175"/>
        <v>8.8737830999390996E-4</v>
      </c>
      <c r="N277" s="17">
        <f t="shared" si="175"/>
        <v>0.25423066284491297</v>
      </c>
      <c r="O277" s="17">
        <f t="shared" si="175"/>
        <v>0.27210323857614516</v>
      </c>
      <c r="P277" s="17">
        <f t="shared" si="175"/>
        <v>0.30814030942787241</v>
      </c>
      <c r="Q277" s="17">
        <f t="shared" si="175"/>
        <v>1.1491349020781725</v>
      </c>
    </row>
    <row r="278" spans="1:17">
      <c r="A278" s="9">
        <v>4</v>
      </c>
      <c r="B278" s="15" t="s">
        <v>178</v>
      </c>
      <c r="C278" s="17">
        <f t="shared" ref="C278:H278" si="177">C290/C301*1000</f>
        <v>22.347008938803576</v>
      </c>
      <c r="D278" s="17">
        <f t="shared" si="177"/>
        <v>22.986923606331729</v>
      </c>
      <c r="E278" s="17">
        <f t="shared" si="177"/>
        <v>23.210562890896458</v>
      </c>
      <c r="F278" s="17">
        <f t="shared" si="177"/>
        <v>22.822057460611678</v>
      </c>
      <c r="G278" s="17">
        <f t="shared" si="177"/>
        <v>23.129411764705882</v>
      </c>
      <c r="H278" s="17">
        <f t="shared" si="177"/>
        <v>23.849472674976031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75"/>
        <v>0.84404339404788731</v>
      </c>
      <c r="M278" s="17">
        <f t="shared" si="175"/>
        <v>0.85787477087471387</v>
      </c>
      <c r="N278" s="17">
        <f t="shared" si="175"/>
        <v>0.86266997136407297</v>
      </c>
      <c r="O278" s="17">
        <f t="shared" si="175"/>
        <v>0.85432707933110719</v>
      </c>
      <c r="P278" s="17">
        <f t="shared" si="175"/>
        <v>0.86093223103427485</v>
      </c>
      <c r="Q278" s="17">
        <f t="shared" si="175"/>
        <v>0.87626238557482361</v>
      </c>
    </row>
    <row r="279" spans="1:17">
      <c r="A279" s="9">
        <v>5</v>
      </c>
      <c r="B279" s="15" t="s">
        <v>179</v>
      </c>
      <c r="C279" s="17">
        <f t="shared" ref="C279:H279" si="178">C291/C301*1000</f>
        <v>4.4235617694247082</v>
      </c>
      <c r="D279" s="17">
        <f t="shared" si="178"/>
        <v>4.4735030970406058</v>
      </c>
      <c r="E279" s="17">
        <f t="shared" si="178"/>
        <v>4.7023395876766276</v>
      </c>
      <c r="F279" s="17">
        <f t="shared" si="178"/>
        <v>4.8192771084337354</v>
      </c>
      <c r="G279" s="17">
        <f t="shared" si="178"/>
        <v>4.8941176470588239</v>
      </c>
      <c r="H279" s="17">
        <f t="shared" si="178"/>
        <v>5.0335570469798654</v>
      </c>
      <c r="I279" s="18">
        <f>Показатели!$E$6</f>
        <v>8</v>
      </c>
      <c r="J279" s="9">
        <v>5</v>
      </c>
      <c r="K279" s="15" t="s">
        <v>179</v>
      </c>
      <c r="L279" s="17">
        <f t="shared" si="175"/>
        <v>0.71098069353775439</v>
      </c>
      <c r="M279" s="17">
        <f t="shared" si="175"/>
        <v>0.71559088249783354</v>
      </c>
      <c r="N279" s="17">
        <f t="shared" si="175"/>
        <v>0.73644177725534365</v>
      </c>
      <c r="O279" s="17">
        <f t="shared" si="175"/>
        <v>0.74693035704312616</v>
      </c>
      <c r="P279" s="17">
        <f t="shared" si="175"/>
        <v>0.75358647895406605</v>
      </c>
      <c r="Q279" s="17">
        <f t="shared" si="175"/>
        <v>0.76587374270010555</v>
      </c>
    </row>
    <row r="280" spans="1:17">
      <c r="A280" s="9">
        <v>6</v>
      </c>
      <c r="B280" s="15" t="s">
        <v>180</v>
      </c>
      <c r="C280" s="17">
        <f t="shared" ref="C280:H280" si="179">(C292-C293)/C292*100</f>
        <v>-6.2966031483015747</v>
      </c>
      <c r="D280" s="17">
        <f t="shared" si="179"/>
        <v>5.7358400191593821</v>
      </c>
      <c r="E280" s="17">
        <f t="shared" si="179"/>
        <v>-12.425531914893618</v>
      </c>
      <c r="F280" s="17">
        <f t="shared" si="179"/>
        <v>14.26406516385679</v>
      </c>
      <c r="G280" s="17">
        <f t="shared" si="179"/>
        <v>-6.7906678425398868</v>
      </c>
      <c r="H280" s="17">
        <f t="shared" si="179"/>
        <v>9.1308654203293305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80">(ATAN((C280+2.4)/10)+3.1415/2)/3.1415*1.75</f>
        <v>0.66801858987613494</v>
      </c>
      <c r="M280" s="17">
        <f t="shared" si="180"/>
        <v>1.2554539330028536</v>
      </c>
      <c r="N280" s="17">
        <f t="shared" si="180"/>
        <v>0.43677686488724737</v>
      </c>
      <c r="O280" s="17">
        <f t="shared" si="180"/>
        <v>1.4489420409972735</v>
      </c>
      <c r="P280" s="17">
        <f t="shared" si="180"/>
        <v>0.64453101287441927</v>
      </c>
      <c r="Q280" s="17">
        <f t="shared" si="180"/>
        <v>1.3520537781470672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-8.1074820477183227</v>
      </c>
      <c r="F281" s="17">
        <f>(F295-F294)/F301*1000</f>
        <v>-9.0361445783132535</v>
      </c>
      <c r="G281" s="17">
        <f>(G295-G294)/G301*1000</f>
        <v>-11.058823529411764</v>
      </c>
      <c r="H281" s="17">
        <f>(H295-H294)/H301*1000</f>
        <v>-7.1907957813998085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81">(ATAN(E281/10)+3.1415/2)/3.1415*1.75</f>
        <v>0.49549791853705066</v>
      </c>
      <c r="O281" s="17">
        <f t="shared" si="181"/>
        <v>0.46566853554062981</v>
      </c>
      <c r="P281" s="17">
        <f t="shared" si="181"/>
        <v>0.40950212336483172</v>
      </c>
      <c r="Q281" s="17">
        <f t="shared" si="181"/>
        <v>0.52772033525980899</v>
      </c>
    </row>
    <row r="282" spans="1:17">
      <c r="A282" s="9">
        <v>8</v>
      </c>
      <c r="B282" s="15" t="s">
        <v>182</v>
      </c>
      <c r="C282" s="17">
        <f t="shared" ref="C282:H282" si="182">(C296-C297)/C301*1000</f>
        <v>4.8132019252807696</v>
      </c>
      <c r="D282" s="17">
        <f t="shared" si="182"/>
        <v>-2.9823353980270704</v>
      </c>
      <c r="E282" s="17">
        <f t="shared" si="182"/>
        <v>7.8758397034977987</v>
      </c>
      <c r="F282" s="17">
        <f t="shared" si="182"/>
        <v>-6.2557924003707139</v>
      </c>
      <c r="G282" s="17">
        <f t="shared" si="182"/>
        <v>-7.2941176470588234</v>
      </c>
      <c r="H282" s="17">
        <f t="shared" si="182"/>
        <v>-7.1907957813998085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1.1248923130003436</v>
      </c>
      <c r="M282" s="17">
        <f>(ATAN(D282/10)+3.1415/2)/3.1415*1.75</f>
        <v>0.71354465912405218</v>
      </c>
      <c r="N282" s="17">
        <f t="shared" si="181"/>
        <v>1.2466273636231477</v>
      </c>
      <c r="O282" s="17">
        <f t="shared" si="181"/>
        <v>0.56359540239486561</v>
      </c>
      <c r="P282" s="17">
        <f t="shared" si="181"/>
        <v>0.52394498115455601</v>
      </c>
      <c r="Q282" s="17">
        <f t="shared" si="181"/>
        <v>0.52772033525980899</v>
      </c>
    </row>
    <row r="283" spans="1:17">
      <c r="A283" s="9">
        <v>9</v>
      </c>
      <c r="B283" s="15" t="s">
        <v>183</v>
      </c>
      <c r="C283" s="17">
        <f t="shared" ref="C283:H283" si="183">C298/C301*1000</f>
        <v>0.91680036672014675</v>
      </c>
      <c r="D283" s="17">
        <f t="shared" si="183"/>
        <v>1.1470520761642578</v>
      </c>
      <c r="E283" s="17">
        <f t="shared" si="183"/>
        <v>1.1582117211026177</v>
      </c>
      <c r="F283" s="17">
        <f t="shared" si="183"/>
        <v>1.1584800741427246</v>
      </c>
      <c r="G283" s="17">
        <f t="shared" si="183"/>
        <v>1.1764705882352939</v>
      </c>
      <c r="H283" s="17">
        <f t="shared" si="183"/>
        <v>1.1984659635666348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84">IF(C283/$I283&gt;1,2^((1-$I283/C283)/LN(10/3)),2^(-LOG($I283/C283,10/3)))</f>
        <v>0.75318609491998467</v>
      </c>
      <c r="M283" s="17">
        <f t="shared" si="184"/>
        <v>0.8568885391114186</v>
      </c>
      <c r="N283" s="17">
        <f t="shared" si="184"/>
        <v>0.86167822693250196</v>
      </c>
      <c r="O283" s="17">
        <f t="shared" si="184"/>
        <v>0.86179316162081643</v>
      </c>
      <c r="P283" s="17">
        <f t="shared" si="184"/>
        <v>0.86947286066059082</v>
      </c>
      <c r="Q283" s="17">
        <f t="shared" si="184"/>
        <v>0.87879475906124327</v>
      </c>
    </row>
    <row r="284" spans="1:17">
      <c r="A284" s="9">
        <v>10</v>
      </c>
      <c r="B284" s="15" t="s">
        <v>184</v>
      </c>
      <c r="C284" s="17">
        <f t="shared" ref="C284:H284" si="185">C299/C301*100</f>
        <v>4.5840018336007336E-2</v>
      </c>
      <c r="D284" s="17">
        <f t="shared" si="185"/>
        <v>4.5882083046570314E-2</v>
      </c>
      <c r="E284" s="17">
        <f t="shared" si="185"/>
        <v>4.63284688441047E-2</v>
      </c>
      <c r="F284" s="17">
        <f t="shared" si="185"/>
        <v>4.6339202965708988E-2</v>
      </c>
      <c r="G284" s="17">
        <f t="shared" si="185"/>
        <v>4.7058823529411764E-2</v>
      </c>
      <c r="H284" s="17">
        <f t="shared" si="185"/>
        <v>4.7938638542665384E-2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84"/>
        <v>0.95121997596713337</v>
      </c>
      <c r="M284" s="17">
        <f t="shared" si="184"/>
        <v>0.95172240919446349</v>
      </c>
      <c r="N284" s="17">
        <f t="shared" si="184"/>
        <v>0.95704218303237476</v>
      </c>
      <c r="O284" s="17">
        <f t="shared" si="184"/>
        <v>0.95716983781297882</v>
      </c>
      <c r="P284" s="17">
        <f t="shared" si="184"/>
        <v>0.96569946720865485</v>
      </c>
      <c r="Q284" s="17">
        <f t="shared" si="184"/>
        <v>0.97605304203104049</v>
      </c>
    </row>
    <row r="285" spans="1:17">
      <c r="A285" s="9">
        <v>11</v>
      </c>
      <c r="B285" s="15" t="s">
        <v>185</v>
      </c>
      <c r="C285" s="17">
        <f t="shared" ref="C285:H285" si="186">C300/C301*1000</f>
        <v>2.06280082512033</v>
      </c>
      <c r="D285" s="17">
        <f t="shared" si="186"/>
        <v>1.8352833218628124</v>
      </c>
      <c r="E285" s="17">
        <f t="shared" si="186"/>
        <v>1.1582117211026177</v>
      </c>
      <c r="F285" s="17">
        <f t="shared" si="186"/>
        <v>1.1584800741427246</v>
      </c>
      <c r="G285" s="17">
        <f t="shared" si="186"/>
        <v>1.1764705882352939</v>
      </c>
      <c r="H285" s="17">
        <f t="shared" si="186"/>
        <v>1.1984659635666348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84"/>
        <v>0.6006612766629994</v>
      </c>
      <c r="M285" s="17">
        <f t="shared" si="184"/>
        <v>0.56157738419268532</v>
      </c>
      <c r="N285" s="17">
        <f t="shared" si="184"/>
        <v>0.43083911346625109</v>
      </c>
      <c r="O285" s="17">
        <f t="shared" si="184"/>
        <v>0.43089658081040821</v>
      </c>
      <c r="P285" s="17">
        <f t="shared" si="184"/>
        <v>0.43473643033029546</v>
      </c>
      <c r="Q285" s="17">
        <f t="shared" si="184"/>
        <v>0.43939737953062163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19</v>
      </c>
      <c r="D287" s="17">
        <v>23</v>
      </c>
      <c r="E287" s="17">
        <v>26</v>
      </c>
      <c r="F287" s="17">
        <v>27</v>
      </c>
      <c r="G287" s="17">
        <v>23</v>
      </c>
      <c r="H287" s="17">
        <v>22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7</v>
      </c>
      <c r="D288" s="17">
        <v>7</v>
      </c>
      <c r="E288" s="17">
        <v>7</v>
      </c>
      <c r="F288" s="17">
        <v>7</v>
      </c>
      <c r="G288" s="17">
        <v>7</v>
      </c>
      <c r="H288" s="17">
        <v>7</v>
      </c>
      <c r="K288" s="15" t="s">
        <v>187</v>
      </c>
      <c r="L288" s="17">
        <f>L275</f>
        <v>0.92354076704896448</v>
      </c>
      <c r="M288" s="17">
        <f>N275</f>
        <v>1.1026993347439911</v>
      </c>
      <c r="N288" s="17">
        <f>P275</f>
        <v>1.0447781091683026</v>
      </c>
      <c r="O288" s="17">
        <f>Q275</f>
        <v>1.0302820396450729</v>
      </c>
    </row>
    <row r="289" spans="1:15">
      <c r="A289" s="9">
        <v>3</v>
      </c>
      <c r="B289" s="10" t="s">
        <v>189</v>
      </c>
      <c r="C289" s="17">
        <v>0</v>
      </c>
      <c r="D289" s="17">
        <v>0</v>
      </c>
      <c r="E289" s="17">
        <v>0.8</v>
      </c>
      <c r="F289" s="17">
        <v>0.9</v>
      </c>
      <c r="G289" s="17">
        <v>1.1000000000000001</v>
      </c>
      <c r="H289" s="17">
        <v>11</v>
      </c>
      <c r="K289" s="15" t="s">
        <v>190</v>
      </c>
      <c r="L289" s="17">
        <f t="shared" ref="L289:L298" si="187">L276</f>
        <v>0.59099805914820425</v>
      </c>
      <c r="M289" s="17">
        <f t="shared" ref="M289:M298" si="188">N276</f>
        <v>0.59461542754084973</v>
      </c>
      <c r="N289" s="17">
        <f t="shared" ref="N289:N298" si="189">P276</f>
        <v>0.59999424450742367</v>
      </c>
      <c r="O289" s="17">
        <f t="shared" ref="O289:O298" si="190">Q276</f>
        <v>0.60642697592588901</v>
      </c>
    </row>
    <row r="290" spans="1:15">
      <c r="A290" s="9">
        <v>4</v>
      </c>
      <c r="B290" s="10" t="s">
        <v>191</v>
      </c>
      <c r="C290" s="17">
        <v>97.5</v>
      </c>
      <c r="D290" s="17">
        <v>100.2</v>
      </c>
      <c r="E290" s="17">
        <v>100.2</v>
      </c>
      <c r="F290" s="17">
        <v>98.5</v>
      </c>
      <c r="G290" s="17">
        <v>98.3</v>
      </c>
      <c r="H290" s="17">
        <v>99.5</v>
      </c>
      <c r="K290" s="15" t="s">
        <v>192</v>
      </c>
      <c r="L290" s="17">
        <f t="shared" si="187"/>
        <v>8.8737830999390996E-4</v>
      </c>
      <c r="M290" s="17">
        <f t="shared" si="188"/>
        <v>0.25423066284491297</v>
      </c>
      <c r="N290" s="17">
        <f t="shared" si="189"/>
        <v>0.30814030942787241</v>
      </c>
      <c r="O290" s="17">
        <f t="shared" si="190"/>
        <v>1.1491349020781725</v>
      </c>
    </row>
    <row r="291" spans="1:15">
      <c r="A291" s="9">
        <v>5</v>
      </c>
      <c r="B291" s="10" t="s">
        <v>193</v>
      </c>
      <c r="C291" s="17">
        <v>19.3</v>
      </c>
      <c r="D291" s="17">
        <v>19.5</v>
      </c>
      <c r="E291" s="17">
        <v>20.3</v>
      </c>
      <c r="F291" s="17">
        <v>20.8</v>
      </c>
      <c r="G291" s="17">
        <v>20.8</v>
      </c>
      <c r="H291" s="17">
        <v>21</v>
      </c>
      <c r="K291" s="15" t="s">
        <v>194</v>
      </c>
      <c r="L291" s="17">
        <f t="shared" si="187"/>
        <v>0.84404339404788731</v>
      </c>
      <c r="M291" s="17">
        <f t="shared" si="188"/>
        <v>0.86266997136407297</v>
      </c>
      <c r="N291" s="17">
        <f t="shared" si="189"/>
        <v>0.86093223103427485</v>
      </c>
      <c r="O291" s="17">
        <f t="shared" si="190"/>
        <v>0.87626238557482361</v>
      </c>
    </row>
    <row r="292" spans="1:15">
      <c r="A292" s="9">
        <v>6</v>
      </c>
      <c r="B292" s="10" t="s">
        <v>195</v>
      </c>
      <c r="C292" s="17">
        <v>7242</v>
      </c>
      <c r="D292" s="17">
        <v>8351</v>
      </c>
      <c r="E292" s="17">
        <v>8225</v>
      </c>
      <c r="F292" s="17">
        <v>10558</v>
      </c>
      <c r="G292" s="17">
        <v>12473</v>
      </c>
      <c r="H292" s="17">
        <v>16154</v>
      </c>
      <c r="K292" s="15" t="s">
        <v>196</v>
      </c>
      <c r="L292" s="17">
        <f t="shared" si="187"/>
        <v>0.71098069353775439</v>
      </c>
      <c r="M292" s="17">
        <f t="shared" si="188"/>
        <v>0.73644177725534365</v>
      </c>
      <c r="N292" s="17">
        <f t="shared" si="189"/>
        <v>0.75358647895406605</v>
      </c>
      <c r="O292" s="17">
        <f t="shared" si="190"/>
        <v>0.76587374270010555</v>
      </c>
    </row>
    <row r="293" spans="1:15">
      <c r="A293" s="9">
        <v>7</v>
      </c>
      <c r="B293" s="10" t="s">
        <v>197</v>
      </c>
      <c r="C293" s="17">
        <v>7698</v>
      </c>
      <c r="D293" s="17">
        <v>7872</v>
      </c>
      <c r="E293" s="17">
        <v>9247</v>
      </c>
      <c r="F293" s="17">
        <v>9052</v>
      </c>
      <c r="G293" s="17">
        <v>13320</v>
      </c>
      <c r="H293" s="17">
        <v>14679</v>
      </c>
      <c r="K293" s="15" t="s">
        <v>198</v>
      </c>
      <c r="L293" s="17">
        <f t="shared" si="187"/>
        <v>0.66801858987613494</v>
      </c>
      <c r="M293" s="17">
        <f t="shared" si="188"/>
        <v>0.43677686488724737</v>
      </c>
      <c r="N293" s="17">
        <f t="shared" si="189"/>
        <v>0.64453101287441927</v>
      </c>
      <c r="O293" s="17">
        <f t="shared" si="190"/>
        <v>1.3520537781470672</v>
      </c>
    </row>
    <row r="294" spans="1:15">
      <c r="A294" s="9">
        <v>8</v>
      </c>
      <c r="B294" s="10" t="s">
        <v>199</v>
      </c>
      <c r="C294" s="17"/>
      <c r="D294" s="17"/>
      <c r="E294" s="17">
        <v>77</v>
      </c>
      <c r="F294" s="17">
        <v>71</v>
      </c>
      <c r="G294" s="17">
        <v>73</v>
      </c>
      <c r="H294" s="17">
        <v>58</v>
      </c>
      <c r="K294" s="15" t="s">
        <v>200</v>
      </c>
      <c r="L294" s="17">
        <f>N281</f>
        <v>0.49549791853705066</v>
      </c>
      <c r="M294" s="17">
        <f>O281</f>
        <v>0.46566853554062981</v>
      </c>
      <c r="N294" s="17">
        <f t="shared" si="189"/>
        <v>0.40950212336483172</v>
      </c>
      <c r="O294" s="17">
        <f t="shared" si="190"/>
        <v>0.52772033525980899</v>
      </c>
    </row>
    <row r="295" spans="1:15">
      <c r="A295" s="9">
        <v>9</v>
      </c>
      <c r="B295" s="10" t="s">
        <v>201</v>
      </c>
      <c r="C295" s="17"/>
      <c r="D295" s="17"/>
      <c r="E295" s="17">
        <v>42</v>
      </c>
      <c r="F295" s="17">
        <v>32</v>
      </c>
      <c r="G295" s="17">
        <v>26</v>
      </c>
      <c r="H295" s="17">
        <v>28</v>
      </c>
      <c r="K295" s="15" t="s">
        <v>202</v>
      </c>
      <c r="L295" s="17">
        <f t="shared" si="187"/>
        <v>1.1248923130003436</v>
      </c>
      <c r="M295" s="17">
        <f t="shared" si="188"/>
        <v>1.2466273636231477</v>
      </c>
      <c r="N295" s="17">
        <f t="shared" si="189"/>
        <v>0.52394498115455601</v>
      </c>
      <c r="O295" s="17">
        <f t="shared" si="190"/>
        <v>0.52772033525980899</v>
      </c>
    </row>
    <row r="296" spans="1:15">
      <c r="A296" s="9">
        <v>10</v>
      </c>
      <c r="B296" s="10" t="s">
        <v>203</v>
      </c>
      <c r="C296" s="17">
        <v>153</v>
      </c>
      <c r="D296" s="17">
        <v>114</v>
      </c>
      <c r="E296" s="17">
        <v>139</v>
      </c>
      <c r="F296" s="17">
        <v>110</v>
      </c>
      <c r="G296" s="17">
        <v>113</v>
      </c>
      <c r="H296" s="17">
        <v>102</v>
      </c>
      <c r="K296" s="15" t="s">
        <v>204</v>
      </c>
      <c r="L296" s="17">
        <f t="shared" si="187"/>
        <v>0.75318609491998467</v>
      </c>
      <c r="M296" s="17">
        <f t="shared" si="188"/>
        <v>0.86167822693250196</v>
      </c>
      <c r="N296" s="17">
        <f t="shared" si="189"/>
        <v>0.86947286066059082</v>
      </c>
      <c r="O296" s="17">
        <f t="shared" si="190"/>
        <v>0.87879475906124327</v>
      </c>
    </row>
    <row r="297" spans="1:15">
      <c r="A297" s="9">
        <v>11</v>
      </c>
      <c r="B297" s="10" t="s">
        <v>205</v>
      </c>
      <c r="C297" s="17">
        <v>132</v>
      </c>
      <c r="D297" s="17">
        <v>127</v>
      </c>
      <c r="E297" s="17">
        <v>105</v>
      </c>
      <c r="F297" s="17">
        <v>137</v>
      </c>
      <c r="G297" s="17">
        <v>144</v>
      </c>
      <c r="H297" s="17">
        <v>132</v>
      </c>
      <c r="K297" s="15" t="s">
        <v>206</v>
      </c>
      <c r="L297" s="17">
        <f t="shared" si="187"/>
        <v>0.95121997596713337</v>
      </c>
      <c r="M297" s="17">
        <f t="shared" si="188"/>
        <v>0.95704218303237476</v>
      </c>
      <c r="N297" s="17">
        <f t="shared" si="189"/>
        <v>0.96569946720865485</v>
      </c>
      <c r="O297" s="17">
        <f>Q284</f>
        <v>0.97605304203104049</v>
      </c>
    </row>
    <row r="298" spans="1:15">
      <c r="A298" s="9">
        <v>12</v>
      </c>
      <c r="B298" s="10" t="s">
        <v>207</v>
      </c>
      <c r="C298" s="17">
        <v>4</v>
      </c>
      <c r="D298" s="17">
        <v>5</v>
      </c>
      <c r="E298" s="17">
        <v>5</v>
      </c>
      <c r="F298" s="17">
        <v>5</v>
      </c>
      <c r="G298" s="17">
        <v>5</v>
      </c>
      <c r="H298" s="17">
        <v>5</v>
      </c>
      <c r="K298" s="15" t="s">
        <v>208</v>
      </c>
      <c r="L298" s="17">
        <f t="shared" si="187"/>
        <v>0.6006612766629994</v>
      </c>
      <c r="M298" s="17">
        <f t="shared" si="188"/>
        <v>0.43083911346625109</v>
      </c>
      <c r="N298" s="17">
        <f t="shared" si="189"/>
        <v>0.43473643033029546</v>
      </c>
      <c r="O298" s="17">
        <f t="shared" si="190"/>
        <v>0.43939737953062163</v>
      </c>
    </row>
    <row r="299" spans="1:15">
      <c r="A299" s="9">
        <v>13</v>
      </c>
      <c r="B299" s="10" t="s">
        <v>209</v>
      </c>
      <c r="C299" s="17">
        <v>2</v>
      </c>
      <c r="D299" s="17">
        <v>2</v>
      </c>
      <c r="E299" s="17">
        <v>2</v>
      </c>
      <c r="F299" s="17">
        <v>2</v>
      </c>
      <c r="G299" s="21">
        <v>2</v>
      </c>
      <c r="H299" s="21">
        <v>2</v>
      </c>
    </row>
    <row r="300" spans="1:15">
      <c r="A300" s="9">
        <v>14</v>
      </c>
      <c r="B300" s="10" t="s">
        <v>211</v>
      </c>
      <c r="C300" s="17">
        <v>9</v>
      </c>
      <c r="D300" s="17">
        <v>8</v>
      </c>
      <c r="E300" s="17">
        <v>5</v>
      </c>
      <c r="F300" s="17">
        <v>5</v>
      </c>
      <c r="G300" s="21">
        <v>5</v>
      </c>
      <c r="H300" s="21">
        <v>5</v>
      </c>
    </row>
    <row r="301" spans="1:15">
      <c r="A301" s="9">
        <v>15</v>
      </c>
      <c r="B301" s="10" t="s">
        <v>213</v>
      </c>
      <c r="C301" s="17">
        <v>4363</v>
      </c>
      <c r="D301" s="17">
        <v>4359</v>
      </c>
      <c r="E301" s="17">
        <v>4317</v>
      </c>
      <c r="F301" s="17">
        <v>4316</v>
      </c>
      <c r="G301" s="17">
        <v>4250</v>
      </c>
      <c r="H301" s="17">
        <v>4172</v>
      </c>
    </row>
  </sheetData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361"/>
  <sheetViews>
    <sheetView topLeftCell="A358" zoomScale="70" zoomScaleNormal="70" workbookViewId="0">
      <selection activeCell="A334" sqref="A334"/>
    </sheetView>
  </sheetViews>
  <sheetFormatPr baseColWidth="10" defaultColWidth="8.83203125" defaultRowHeight="15"/>
  <cols>
    <col min="2" max="2" width="73" customWidth="1"/>
    <col min="6" max="6" width="10.5" bestFit="1" customWidth="1"/>
    <col min="8" max="8" width="10.6640625" bestFit="1" customWidth="1"/>
    <col min="11" max="11" width="73.33203125" customWidth="1"/>
  </cols>
  <sheetData>
    <row r="1" spans="1:17" ht="16">
      <c r="A1" s="20" t="s">
        <v>474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6.7976847489567911</v>
      </c>
      <c r="D5" s="17">
        <f t="shared" si="0"/>
        <v>6.9142563751497521</v>
      </c>
      <c r="E5" s="17">
        <f t="shared" si="0"/>
        <v>7.0036751958948757</v>
      </c>
      <c r="F5" s="17">
        <f t="shared" si="0"/>
        <v>7.0552897209318566</v>
      </c>
      <c r="G5" s="17">
        <f t="shared" si="0"/>
        <v>7.0781426953567381</v>
      </c>
      <c r="H5" s="17">
        <f t="shared" si="0"/>
        <v>7.2022759191904644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1.1644529445022755</v>
      </c>
      <c r="M5" s="17">
        <f t="shared" si="1"/>
        <v>1.1727962534156553</v>
      </c>
      <c r="N5" s="17">
        <f t="shared" si="1"/>
        <v>1.1790467361100605</v>
      </c>
      <c r="O5" s="17">
        <f t="shared" si="1"/>
        <v>1.182597272633646</v>
      </c>
      <c r="P5" s="17">
        <f t="shared" si="1"/>
        <v>1.1841561441078434</v>
      </c>
      <c r="Q5" s="17">
        <f t="shared" si="1"/>
        <v>1.1924854665879157</v>
      </c>
    </row>
    <row r="6" spans="1:17">
      <c r="A6" s="9">
        <v>2</v>
      </c>
      <c r="B6" s="15" t="s">
        <v>176</v>
      </c>
      <c r="C6" s="17">
        <f t="shared" ref="C6:H6" si="2">C18/C31*1000</f>
        <v>2.0527661865661599</v>
      </c>
      <c r="D6" s="17">
        <f t="shared" si="2"/>
        <v>2.1564264932397741</v>
      </c>
      <c r="E6" s="17">
        <f t="shared" si="2"/>
        <v>2.1496428819083282</v>
      </c>
      <c r="F6" s="17">
        <f t="shared" si="2"/>
        <v>2.1654849638503721</v>
      </c>
      <c r="G6" s="17">
        <f t="shared" si="2"/>
        <v>3.0436013590033979</v>
      </c>
      <c r="H6" s="17">
        <f t="shared" si="2"/>
        <v>3.0969786452518995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0.68108777174738644</v>
      </c>
      <c r="M6" s="17">
        <f t="shared" si="1"/>
        <v>0.70068148296187982</v>
      </c>
      <c r="N6" s="17">
        <f t="shared" si="1"/>
        <v>0.69941165207981881</v>
      </c>
      <c r="O6" s="17">
        <f t="shared" si="1"/>
        <v>0.70237450739545382</v>
      </c>
      <c r="P6" s="17">
        <f t="shared" si="1"/>
        <v>0.85443381338137747</v>
      </c>
      <c r="Q6" s="17">
        <f t="shared" si="1"/>
        <v>0.86302890502341845</v>
      </c>
    </row>
    <row r="7" spans="1:17">
      <c r="A7" s="9">
        <v>3</v>
      </c>
      <c r="B7" s="15" t="s">
        <v>177</v>
      </c>
      <c r="C7" s="17">
        <f>C19/C31*1000+0.00001</f>
        <v>1.8273084250908602</v>
      </c>
      <c r="D7" s="17">
        <f>D19/D31*1000+0.00001</f>
        <v>2.1153617028923501</v>
      </c>
      <c r="E7" s="17">
        <f>E19/E31*1000+0.00001</f>
        <v>2.9748383752860406</v>
      </c>
      <c r="F7" s="17">
        <f>F19/F31*1000+0.00001</f>
        <v>2.6405045688240021</v>
      </c>
      <c r="G7" s="17">
        <f>G19/G31*1000</f>
        <v>2.0668176670441674</v>
      </c>
      <c r="H7" s="17">
        <f>H19/H31*1000</f>
        <v>3.4138787856962791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0.94933931056197285</v>
      </c>
      <c r="M7" s="17">
        <f t="shared" si="1"/>
        <v>1.0318949097435777</v>
      </c>
      <c r="N7" s="17">
        <f t="shared" si="1"/>
        <v>1.207629341912914</v>
      </c>
      <c r="O7" s="17">
        <f t="shared" si="1"/>
        <v>1.1498724391638011</v>
      </c>
      <c r="P7" s="17">
        <f t="shared" si="1"/>
        <v>1.0187864960391544</v>
      </c>
      <c r="Q7" s="17">
        <f t="shared" si="1"/>
        <v>1.2692631938719412</v>
      </c>
    </row>
    <row r="8" spans="1:17">
      <c r="A8" s="9">
        <v>4</v>
      </c>
      <c r="B8" s="15" t="s">
        <v>178</v>
      </c>
      <c r="C8" s="17">
        <f t="shared" ref="C8:H8" si="3">C20/C31*1000</f>
        <v>29.394938753533449</v>
      </c>
      <c r="D8" s="17">
        <f t="shared" si="3"/>
        <v>30.131781619031315</v>
      </c>
      <c r="E8" s="17">
        <f t="shared" si="3"/>
        <v>30.517994591221136</v>
      </c>
      <c r="F8" s="17">
        <f t="shared" si="3"/>
        <v>30.742901051308024</v>
      </c>
      <c r="G8" s="17">
        <f t="shared" si="3"/>
        <v>31.352633069082668</v>
      </c>
      <c r="H8" s="17">
        <f t="shared" si="3"/>
        <v>32.186971082862186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0.98833837634296429</v>
      </c>
      <c r="M8" s="17">
        <f t="shared" si="1"/>
        <v>1.0025210745125142</v>
      </c>
      <c r="N8" s="17">
        <f t="shared" si="1"/>
        <v>1.0098197782670526</v>
      </c>
      <c r="O8" s="17">
        <f t="shared" si="1"/>
        <v>1.0140093956786973</v>
      </c>
      <c r="P8" s="17">
        <f t="shared" si="1"/>
        <v>1.0251489240097253</v>
      </c>
      <c r="Q8" s="17">
        <f t="shared" si="1"/>
        <v>1.0398927222635868</v>
      </c>
    </row>
    <row r="9" spans="1:17">
      <c r="A9" s="9">
        <v>5</v>
      </c>
      <c r="B9" s="15" t="s">
        <v>179</v>
      </c>
      <c r="C9" s="17">
        <f t="shared" ref="C9:H9" si="4">C21/C31*1000</f>
        <v>5.5491990846681905</v>
      </c>
      <c r="D9" s="17">
        <f t="shared" si="4"/>
        <v>6.1475269553311653</v>
      </c>
      <c r="E9" s="17">
        <f t="shared" si="4"/>
        <v>6.2929061784897016</v>
      </c>
      <c r="F9" s="17">
        <f t="shared" si="4"/>
        <v>6.6501344696308182</v>
      </c>
      <c r="G9" s="17">
        <f t="shared" si="4"/>
        <v>7.0073612684031712</v>
      </c>
      <c r="H9" s="17">
        <f t="shared" si="4"/>
        <v>7.1626634016349167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0.81010597958226493</v>
      </c>
      <c r="M9" s="17">
        <f t="shared" si="1"/>
        <v>0.8592984631091698</v>
      </c>
      <c r="N9" s="17">
        <f t="shared" si="1"/>
        <v>0.87093958136935434</v>
      </c>
      <c r="O9" s="17">
        <f t="shared" si="1"/>
        <v>0.89906943937473527</v>
      </c>
      <c r="P9" s="17">
        <f t="shared" si="1"/>
        <v>0.92656494933336053</v>
      </c>
      <c r="Q9" s="17">
        <f t="shared" si="1"/>
        <v>0.93833239373514299</v>
      </c>
    </row>
    <row r="10" spans="1:17">
      <c r="A10" s="9">
        <v>6</v>
      </c>
      <c r="B10" s="15" t="s">
        <v>180</v>
      </c>
      <c r="C10" s="17">
        <f t="shared" ref="C10:H10" si="5">(C22-C23)/C22*100</f>
        <v>1.2317100271742234</v>
      </c>
      <c r="D10" s="17">
        <f t="shared" si="5"/>
        <v>4.1909410930712276</v>
      </c>
      <c r="E10" s="17">
        <f t="shared" si="5"/>
        <v>4.1234358720907043</v>
      </c>
      <c r="F10" s="17">
        <f t="shared" si="5"/>
        <v>-2.0942283843439928</v>
      </c>
      <c r="G10" s="17">
        <f t="shared" si="5"/>
        <v>-4.4092781409285635</v>
      </c>
      <c r="H10" s="17">
        <f t="shared" si="5"/>
        <v>-1.7435846221056348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1.0690569401392276</v>
      </c>
      <c r="M10" s="17">
        <f t="shared" si="6"/>
        <v>1.1996213653556054</v>
      </c>
      <c r="N10" s="17">
        <f t="shared" si="6"/>
        <v>1.1969916272261492</v>
      </c>
      <c r="O10" s="17">
        <f t="shared" si="6"/>
        <v>0.89202796926901007</v>
      </c>
      <c r="P10" s="17">
        <f t="shared" si="6"/>
        <v>0.76454220071713463</v>
      </c>
      <c r="Q10" s="17">
        <f t="shared" si="6"/>
        <v>0.91151380808792204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-8.4252132307052214</v>
      </c>
      <c r="F11" s="17">
        <f>(F25-F24)/F31*1000</f>
        <v>-7.8586147881666726</v>
      </c>
      <c r="G11" s="17">
        <f>(G25-G24)/G31*1000</f>
        <v>-10.369479048697622</v>
      </c>
      <c r="H11" s="17">
        <f>(H25-H24)/H31*1000</f>
        <v>-9.8671180092909356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0.48498298872247014</v>
      </c>
      <c r="O11" s="17">
        <f t="shared" si="7"/>
        <v>0.50396532874487998</v>
      </c>
      <c r="P11" s="17">
        <f t="shared" si="7"/>
        <v>0.42738379646159841</v>
      </c>
      <c r="Q11" s="17">
        <f t="shared" si="7"/>
        <v>0.44121295002585853</v>
      </c>
    </row>
    <row r="12" spans="1:17">
      <c r="A12" s="9">
        <v>8</v>
      </c>
      <c r="B12" s="15" t="s">
        <v>182</v>
      </c>
      <c r="C12" s="17">
        <f t="shared" ref="C12:H12" si="8">(C26-C27)/C31*1000</f>
        <v>-3.7017095167586485</v>
      </c>
      <c r="D12" s="17">
        <f t="shared" si="8"/>
        <v>-5.3054937532089683</v>
      </c>
      <c r="E12" s="17">
        <f t="shared" si="8"/>
        <v>1.1094931003397823</v>
      </c>
      <c r="F12" s="17">
        <f t="shared" si="8"/>
        <v>-5.2390765254444478</v>
      </c>
      <c r="G12" s="17">
        <f t="shared" si="8"/>
        <v>-6.8657984144960365</v>
      </c>
      <c r="H12" s="17">
        <f t="shared" si="8"/>
        <v>-0.21606827757571395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0.67750581403695076</v>
      </c>
      <c r="M12" s="17">
        <f>(ATAN(D12/10)+3.1415/2)/3.1415*1.75</f>
        <v>0.60327378168513324</v>
      </c>
      <c r="N12" s="17">
        <f t="shared" si="7"/>
        <v>0.9365535359784567</v>
      </c>
      <c r="O12" s="17">
        <f t="shared" si="7"/>
        <v>0.60616886415457483</v>
      </c>
      <c r="P12" s="17">
        <f t="shared" si="7"/>
        <v>0.53983879199314821</v>
      </c>
      <c r="Q12" s="17">
        <f t="shared" si="7"/>
        <v>0.86296560051218829</v>
      </c>
    </row>
    <row r="13" spans="1:17">
      <c r="A13" s="9">
        <v>9</v>
      </c>
      <c r="B13" s="15" t="s">
        <v>183</v>
      </c>
      <c r="C13" s="17">
        <f t="shared" ref="C13:H13" si="9">C28/C31*1000</f>
        <v>1.1441647597254005</v>
      </c>
      <c r="D13" s="17">
        <f t="shared" si="9"/>
        <v>1.1295567345541673</v>
      </c>
      <c r="E13" s="17">
        <f t="shared" si="9"/>
        <v>1.1094931003397823</v>
      </c>
      <c r="F13" s="17">
        <f t="shared" si="9"/>
        <v>1.1875240124340749</v>
      </c>
      <c r="G13" s="17">
        <f t="shared" si="9"/>
        <v>1.2386749716874292</v>
      </c>
      <c r="H13" s="17">
        <f t="shared" si="9"/>
        <v>1.2603982858583311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0.85564609605591591</v>
      </c>
      <c r="M13" s="17">
        <f t="shared" si="10"/>
        <v>0.84933960533136532</v>
      </c>
      <c r="N13" s="17">
        <f t="shared" si="10"/>
        <v>0.84062116059143999</v>
      </c>
      <c r="O13" s="17">
        <f t="shared" si="10"/>
        <v>0.87416658892513988</v>
      </c>
      <c r="P13" s="17">
        <f t="shared" si="10"/>
        <v>0.89565021021736324</v>
      </c>
      <c r="Q13" s="17">
        <f t="shared" si="10"/>
        <v>0.90465991408847557</v>
      </c>
    </row>
    <row r="14" spans="1:17">
      <c r="A14" s="9">
        <v>10</v>
      </c>
      <c r="B14" s="15" t="s">
        <v>184</v>
      </c>
      <c r="C14" s="17">
        <f t="shared" ref="C14:H14" si="11">C29/C31*100</f>
        <v>5.7208237986270026E-2</v>
      </c>
      <c r="D14" s="17">
        <f t="shared" si="11"/>
        <v>5.1343487934280334E-2</v>
      </c>
      <c r="E14" s="17">
        <f t="shared" si="11"/>
        <v>4.854032313986547E-2</v>
      </c>
      <c r="F14" s="17">
        <f t="shared" si="11"/>
        <v>4.5405329887185215E-2</v>
      </c>
      <c r="G14" s="17">
        <f t="shared" si="11"/>
        <v>4.6007927519818796E-2</v>
      </c>
      <c r="H14" s="17">
        <f t="shared" si="11"/>
        <v>4.681479347473802E-2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1.0752361339583749</v>
      </c>
      <c r="M14" s="17">
        <f t="shared" si="10"/>
        <v>1.0151786282960165</v>
      </c>
      <c r="N14" s="17">
        <f t="shared" si="10"/>
        <v>0.98308723623969307</v>
      </c>
      <c r="O14" s="17">
        <f t="shared" si="10"/>
        <v>0.94601642520228579</v>
      </c>
      <c r="P14" s="17">
        <f t="shared" si="10"/>
        <v>0.95322436674097011</v>
      </c>
      <c r="Q14" s="17">
        <f t="shared" si="10"/>
        <v>0.96281323209163028</v>
      </c>
    </row>
    <row r="15" spans="1:17">
      <c r="A15" s="9">
        <v>11</v>
      </c>
      <c r="B15" s="15" t="s">
        <v>185</v>
      </c>
      <c r="C15" s="17">
        <f t="shared" ref="C15:H15" si="12">C30/C31*1000</f>
        <v>5.8217795127204202</v>
      </c>
      <c r="D15" s="17">
        <f t="shared" si="12"/>
        <v>3.6625021393119974</v>
      </c>
      <c r="E15" s="17">
        <f t="shared" si="12"/>
        <v>3.0511060259344012</v>
      </c>
      <c r="F15" s="17">
        <f t="shared" si="12"/>
        <v>3.1434459152666689</v>
      </c>
      <c r="G15" s="17">
        <f t="shared" si="12"/>
        <v>3.1143827859569653</v>
      </c>
      <c r="H15" s="17">
        <f t="shared" si="12"/>
        <v>3.1329900248478522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1.0846592673054312</v>
      </c>
      <c r="M15" s="17">
        <f t="shared" si="10"/>
        <v>0.83592564340398401</v>
      </c>
      <c r="N15" s="17">
        <f t="shared" si="10"/>
        <v>0.75249127006145711</v>
      </c>
      <c r="O15" s="17">
        <f t="shared" si="10"/>
        <v>0.7655194751963097</v>
      </c>
      <c r="P15" s="17">
        <f t="shared" si="10"/>
        <v>0.76143669362533317</v>
      </c>
      <c r="Q15" s="17">
        <f t="shared" si="10"/>
        <v>0.76405248608965537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C47+C77+C107+C137+C167+C197+C227+C257+C287+C317+C347</f>
        <v>202</v>
      </c>
      <c r="D17" s="17">
        <f t="shared" ref="D17:H17" si="13">D47+D77+D107+D137+D167+D197+D227+D257+D287+D317+D347</f>
        <v>202</v>
      </c>
      <c r="E17" s="17">
        <f t="shared" si="13"/>
        <v>202</v>
      </c>
      <c r="F17" s="17">
        <f t="shared" si="13"/>
        <v>202</v>
      </c>
      <c r="G17" s="17">
        <f t="shared" si="13"/>
        <v>200</v>
      </c>
      <c r="H17" s="17">
        <f t="shared" si="13"/>
        <v>200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C48+C78+C108+C138+C168+C198+C228+C258+C288+C318+C348</f>
        <v>61</v>
      </c>
      <c r="D18" s="17">
        <f t="shared" si="14"/>
        <v>63</v>
      </c>
      <c r="E18" s="17">
        <f t="shared" si="14"/>
        <v>62</v>
      </c>
      <c r="F18" s="17">
        <f t="shared" si="14"/>
        <v>62</v>
      </c>
      <c r="G18" s="17">
        <f t="shared" si="14"/>
        <v>86</v>
      </c>
      <c r="H18" s="17">
        <f t="shared" si="14"/>
        <v>86</v>
      </c>
      <c r="K18" s="15" t="s">
        <v>187</v>
      </c>
      <c r="L18" s="17">
        <f t="shared" ref="L18:L23" si="15">L5</f>
        <v>1.1644529445022755</v>
      </c>
      <c r="M18" s="17">
        <f t="shared" ref="M18:M23" si="16">N5</f>
        <v>1.1790467361100605</v>
      </c>
      <c r="N18" s="17">
        <f t="shared" ref="N18:N28" si="17">P5</f>
        <v>1.1841561441078434</v>
      </c>
      <c r="O18" s="17">
        <f>Q5</f>
        <v>1.1924854665879157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C49+C79+C109+C139+C169+C199+C229+C259+C289+C319+C349</f>
        <v>54.3</v>
      </c>
      <c r="D19" s="17">
        <f t="shared" si="18"/>
        <v>61.8</v>
      </c>
      <c r="E19" s="17">
        <f t="shared" si="18"/>
        <v>85.799999999999983</v>
      </c>
      <c r="F19" s="17">
        <f t="shared" si="18"/>
        <v>75.599999999999994</v>
      </c>
      <c r="G19" s="17">
        <f t="shared" si="18"/>
        <v>58.399999999999991</v>
      </c>
      <c r="H19" s="17">
        <f t="shared" si="18"/>
        <v>94.799999999999983</v>
      </c>
      <c r="K19" s="15" t="s">
        <v>190</v>
      </c>
      <c r="L19" s="17">
        <f t="shared" si="15"/>
        <v>0.68108777174738644</v>
      </c>
      <c r="M19" s="17">
        <f t="shared" si="16"/>
        <v>0.69941165207981881</v>
      </c>
      <c r="N19" s="17">
        <f t="shared" si="17"/>
        <v>0.85443381338137747</v>
      </c>
      <c r="O19" s="17">
        <f t="shared" ref="O19:O28" si="19">Q6</f>
        <v>0.86302890502341845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C50+C80+C110+C140+C170+C200+C230+C260+C290+C320+C350</f>
        <v>873.5</v>
      </c>
      <c r="D20" s="17">
        <f t="shared" si="20"/>
        <v>880.29999999999984</v>
      </c>
      <c r="E20" s="17">
        <f t="shared" si="20"/>
        <v>880.19999999999993</v>
      </c>
      <c r="F20" s="17">
        <f t="shared" si="20"/>
        <v>880.2</v>
      </c>
      <c r="G20" s="17">
        <f t="shared" si="20"/>
        <v>885.89999999999986</v>
      </c>
      <c r="H20" s="17">
        <f t="shared" si="20"/>
        <v>893.80000000000007</v>
      </c>
      <c r="K20" s="15" t="s">
        <v>192</v>
      </c>
      <c r="L20" s="17">
        <f t="shared" si="15"/>
        <v>0.94933931056197285</v>
      </c>
      <c r="M20" s="17">
        <f t="shared" si="16"/>
        <v>1.207629341912914</v>
      </c>
      <c r="N20" s="17">
        <f t="shared" si="17"/>
        <v>1.0187864960391544</v>
      </c>
      <c r="O20" s="17">
        <f t="shared" si="19"/>
        <v>1.2692631938719412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C51+C81+C111+C141+C171+C201+C231+C261+C291+C321+C351</f>
        <v>164.89999999999995</v>
      </c>
      <c r="D21" s="17">
        <f t="shared" si="21"/>
        <v>179.6</v>
      </c>
      <c r="E21" s="17">
        <f t="shared" si="21"/>
        <v>181.49999999999997</v>
      </c>
      <c r="F21" s="17">
        <f t="shared" si="21"/>
        <v>190.39999999999995</v>
      </c>
      <c r="G21" s="17">
        <f t="shared" si="21"/>
        <v>198</v>
      </c>
      <c r="H21" s="17">
        <f t="shared" si="21"/>
        <v>198.9</v>
      </c>
      <c r="K21" s="15" t="s">
        <v>194</v>
      </c>
      <c r="L21" s="17">
        <f t="shared" si="15"/>
        <v>0.98833837634296429</v>
      </c>
      <c r="M21" s="17">
        <f t="shared" si="16"/>
        <v>1.0098197782670526</v>
      </c>
      <c r="N21" s="17">
        <f t="shared" si="17"/>
        <v>1.0251489240097253</v>
      </c>
      <c r="O21" s="17">
        <f t="shared" si="19"/>
        <v>1.0398927222635868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C52+C82+C112+C142+C172+C202+C232+C262+C292+C322+C352</f>
        <v>923374.79999999993</v>
      </c>
      <c r="D22" s="17">
        <f t="shared" si="22"/>
        <v>990274</v>
      </c>
      <c r="E22" s="17">
        <f t="shared" si="22"/>
        <v>983143.7</v>
      </c>
      <c r="F22" s="17">
        <f t="shared" si="22"/>
        <v>1038430.2</v>
      </c>
      <c r="G22" s="17">
        <f t="shared" si="22"/>
        <v>1091986</v>
      </c>
      <c r="H22" s="17">
        <f t="shared" si="22"/>
        <v>1227608.8999999999</v>
      </c>
      <c r="K22" s="15" t="s">
        <v>196</v>
      </c>
      <c r="L22" s="17">
        <f t="shared" si="15"/>
        <v>0.81010597958226493</v>
      </c>
      <c r="M22" s="17">
        <f t="shared" si="16"/>
        <v>0.87093958136935434</v>
      </c>
      <c r="N22" s="17">
        <f t="shared" si="17"/>
        <v>0.92656494933336053</v>
      </c>
      <c r="O22" s="17">
        <f t="shared" si="19"/>
        <v>0.93833239373514299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C53+C83+C113+C143+C173+C203+C233+C263+C293+C323+C353</f>
        <v>912001.5</v>
      </c>
      <c r="D23" s="17">
        <f t="shared" si="23"/>
        <v>948772.19999999984</v>
      </c>
      <c r="E23" s="17">
        <f t="shared" si="23"/>
        <v>942604.40000000014</v>
      </c>
      <c r="F23" s="17">
        <f t="shared" si="23"/>
        <v>1060177.3</v>
      </c>
      <c r="G23" s="17">
        <f t="shared" si="23"/>
        <v>1140134.7000000002</v>
      </c>
      <c r="H23" s="17">
        <f t="shared" si="23"/>
        <v>1249013.3</v>
      </c>
      <c r="K23" s="15" t="s">
        <v>198</v>
      </c>
      <c r="L23" s="17">
        <f t="shared" si="15"/>
        <v>1.0690569401392276</v>
      </c>
      <c r="M23" s="17">
        <f t="shared" si="16"/>
        <v>1.1969916272261492</v>
      </c>
      <c r="N23" s="17">
        <f t="shared" si="17"/>
        <v>0.76454220071713463</v>
      </c>
      <c r="O23" s="17">
        <f t="shared" si="19"/>
        <v>0.91151380808792204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C54+C84+C114+C144+C174+C204+C234+C264+C294+C324+C354</f>
        <v>0</v>
      </c>
      <c r="D24" s="17">
        <f t="shared" si="24"/>
        <v>0</v>
      </c>
      <c r="E24" s="17">
        <f t="shared" si="24"/>
        <v>546</v>
      </c>
      <c r="F24" s="17">
        <f t="shared" si="24"/>
        <v>532</v>
      </c>
      <c r="G24" s="17">
        <f t="shared" si="24"/>
        <v>531</v>
      </c>
      <c r="H24" s="17">
        <f t="shared" si="24"/>
        <v>485</v>
      </c>
      <c r="K24" s="15" t="s">
        <v>200</v>
      </c>
      <c r="L24" s="17">
        <f>N11</f>
        <v>0.48498298872247014</v>
      </c>
      <c r="M24" s="17">
        <f>O11</f>
        <v>0.50396532874487998</v>
      </c>
      <c r="N24" s="17">
        <f t="shared" si="17"/>
        <v>0.42738379646159841</v>
      </c>
      <c r="O24" s="17">
        <f t="shared" si="19"/>
        <v>0.44121295002585853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C55+C85+C115+C145+C175+C205+C235+C265+C295+C325+C355</f>
        <v>0</v>
      </c>
      <c r="D25" s="17">
        <f t="shared" si="25"/>
        <v>0</v>
      </c>
      <c r="E25" s="17">
        <f t="shared" si="25"/>
        <v>303</v>
      </c>
      <c r="F25" s="17">
        <f t="shared" si="25"/>
        <v>307</v>
      </c>
      <c r="G25" s="17">
        <f t="shared" si="25"/>
        <v>238</v>
      </c>
      <c r="H25" s="17">
        <f t="shared" si="25"/>
        <v>211</v>
      </c>
      <c r="K25" s="15" t="s">
        <v>202</v>
      </c>
      <c r="L25" s="17">
        <f>L12</f>
        <v>0.67750581403695076</v>
      </c>
      <c r="M25" s="17">
        <f>N12</f>
        <v>0.9365535359784567</v>
      </c>
      <c r="N25" s="17">
        <f t="shared" si="17"/>
        <v>0.53983879199314821</v>
      </c>
      <c r="O25" s="17">
        <f t="shared" si="19"/>
        <v>0.86296560051218829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C56+C86+C116+C146+C176+C206+C236+C266+C296+C326+C356</f>
        <v>570</v>
      </c>
      <c r="D26" s="17">
        <f t="shared" si="26"/>
        <v>703</v>
      </c>
      <c r="E26" s="17">
        <f t="shared" si="26"/>
        <v>839</v>
      </c>
      <c r="F26" s="17">
        <f t="shared" si="26"/>
        <v>566</v>
      </c>
      <c r="G26" s="17">
        <f t="shared" si="26"/>
        <v>573</v>
      </c>
      <c r="H26" s="17">
        <f t="shared" si="26"/>
        <v>699</v>
      </c>
      <c r="K26" s="15" t="s">
        <v>204</v>
      </c>
      <c r="L26" s="17">
        <f>L13</f>
        <v>0.85564609605591591</v>
      </c>
      <c r="M26" s="17">
        <f>N13</f>
        <v>0.84062116059143999</v>
      </c>
      <c r="N26" s="17">
        <f t="shared" si="17"/>
        <v>0.89565021021736324</v>
      </c>
      <c r="O26" s="17">
        <f t="shared" si="19"/>
        <v>0.90465991408847557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C57+C87+C117+C147+C177+C207+C237+C267+C297+C327+C357</f>
        <v>680</v>
      </c>
      <c r="D27" s="17">
        <f t="shared" si="27"/>
        <v>858</v>
      </c>
      <c r="E27" s="17">
        <f t="shared" si="27"/>
        <v>807</v>
      </c>
      <c r="F27" s="17">
        <f t="shared" si="27"/>
        <v>716</v>
      </c>
      <c r="G27" s="17">
        <f t="shared" si="27"/>
        <v>767</v>
      </c>
      <c r="H27" s="17">
        <f t="shared" si="27"/>
        <v>705</v>
      </c>
      <c r="K27" s="15" t="s">
        <v>206</v>
      </c>
      <c r="L27" s="17">
        <f>L14</f>
        <v>1.0752361339583749</v>
      </c>
      <c r="M27" s="17">
        <f>N14</f>
        <v>0.98308723623969307</v>
      </c>
      <c r="N27" s="17">
        <f t="shared" si="17"/>
        <v>0.95322436674097011</v>
      </c>
      <c r="O27" s="17">
        <f t="shared" si="19"/>
        <v>0.96281323209163028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C58+C88+C118+C148+C178+C208+C238+C268+C298+C328+C358</f>
        <v>34</v>
      </c>
      <c r="D28" s="17">
        <f t="shared" si="28"/>
        <v>33</v>
      </c>
      <c r="E28" s="17">
        <f t="shared" si="28"/>
        <v>32</v>
      </c>
      <c r="F28" s="17">
        <f t="shared" si="28"/>
        <v>34</v>
      </c>
      <c r="G28" s="17">
        <f t="shared" si="28"/>
        <v>35</v>
      </c>
      <c r="H28" s="17">
        <f t="shared" si="28"/>
        <v>35</v>
      </c>
      <c r="K28" s="15" t="s">
        <v>208</v>
      </c>
      <c r="L28" s="17">
        <f>L15</f>
        <v>1.0846592673054312</v>
      </c>
      <c r="M28" s="17">
        <f>N15</f>
        <v>0.75249127006145711</v>
      </c>
      <c r="N28" s="17">
        <f t="shared" si="17"/>
        <v>0.76143669362533317</v>
      </c>
      <c r="O28" s="17">
        <f t="shared" si="19"/>
        <v>0.76405248608965537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C59+C89+C119+C149+C179+C209+C239+C269+C299+C329+C359</f>
        <v>17</v>
      </c>
      <c r="D29" s="17">
        <f t="shared" si="29"/>
        <v>15</v>
      </c>
      <c r="E29" s="17">
        <f t="shared" si="29"/>
        <v>14</v>
      </c>
      <c r="F29" s="17">
        <f t="shared" si="29"/>
        <v>13</v>
      </c>
      <c r="G29" s="17">
        <f t="shared" si="29"/>
        <v>13</v>
      </c>
      <c r="H29" s="17">
        <f t="shared" si="29"/>
        <v>13</v>
      </c>
      <c r="M29" t="s">
        <v>210</v>
      </c>
      <c r="N29" s="52">
        <f>AVERAGE(N18:N28)</f>
        <v>0.85010603514790983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C60+C90+C120+C150+C180+C210+C240+C270+C300+C330+C360</f>
        <v>173</v>
      </c>
      <c r="D30" s="17">
        <f t="shared" si="30"/>
        <v>107</v>
      </c>
      <c r="E30" s="17">
        <f t="shared" si="30"/>
        <v>88</v>
      </c>
      <c r="F30" s="17">
        <f t="shared" si="30"/>
        <v>90</v>
      </c>
      <c r="G30" s="17">
        <f t="shared" si="30"/>
        <v>88</v>
      </c>
      <c r="H30" s="17">
        <f t="shared" si="30"/>
        <v>87</v>
      </c>
      <c r="M30" t="s">
        <v>212</v>
      </c>
      <c r="N30" s="52">
        <f>STDEV(N18:N28)</f>
        <v>0.21895164276233117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C61+C91+C121+C151+C181+C211+C241+C271+C301+C331+C361</f>
        <v>29716</v>
      </c>
      <c r="D31" s="17">
        <f t="shared" si="31"/>
        <v>29215</v>
      </c>
      <c r="E31" s="17">
        <f t="shared" si="31"/>
        <v>28842</v>
      </c>
      <c r="F31" s="17">
        <f t="shared" si="31"/>
        <v>28631</v>
      </c>
      <c r="G31" s="17">
        <f t="shared" si="31"/>
        <v>28256</v>
      </c>
      <c r="H31" s="17">
        <f t="shared" si="31"/>
        <v>27769</v>
      </c>
    </row>
    <row r="32" spans="1:15" ht="16">
      <c r="A32" s="20"/>
    </row>
    <row r="33" spans="1:17" ht="16">
      <c r="A33" s="20" t="s">
        <v>475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7.518796992481203</v>
      </c>
      <c r="D35" s="17">
        <f t="shared" si="32"/>
        <v>7.5897635496740294</v>
      </c>
      <c r="E35" s="17">
        <f t="shared" si="32"/>
        <v>7.6463091853739833</v>
      </c>
      <c r="F35" s="17">
        <f t="shared" si="32"/>
        <v>7.629481097471511</v>
      </c>
      <c r="G35" s="17">
        <f t="shared" si="32"/>
        <v>7.6362203172726382</v>
      </c>
      <c r="H35" s="17">
        <f t="shared" si="32"/>
        <v>7.7410977376017582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1.2127191566331825</v>
      </c>
      <c r="M35" s="17">
        <f t="shared" si="33"/>
        <v>1.2170681999000905</v>
      </c>
      <c r="N35" s="17">
        <f t="shared" si="33"/>
        <v>1.2204865920634453</v>
      </c>
      <c r="O35" s="17">
        <f t="shared" si="33"/>
        <v>1.2194735688007645</v>
      </c>
      <c r="P35" s="17">
        <f t="shared" si="33"/>
        <v>1.219879693737836</v>
      </c>
      <c r="Q35" s="17">
        <f t="shared" si="33"/>
        <v>1.2261257553595986</v>
      </c>
    </row>
    <row r="36" spans="1:17">
      <c r="A36" s="9">
        <v>2</v>
      </c>
      <c r="B36" s="15" t="s">
        <v>176</v>
      </c>
      <c r="C36" s="17">
        <f t="shared" ref="C36:H36" si="34">C48/C61*1000</f>
        <v>1.8315018315018314</v>
      </c>
      <c r="D36" s="17">
        <f t="shared" si="34"/>
        <v>1.8974408874185074</v>
      </c>
      <c r="E36" s="17">
        <f t="shared" si="34"/>
        <v>1.9115772963434958</v>
      </c>
      <c r="F36" s="17">
        <f t="shared" si="34"/>
        <v>1.9073702743678778</v>
      </c>
      <c r="G36" s="17">
        <f t="shared" si="34"/>
        <v>2.4140309390087693</v>
      </c>
      <c r="H36" s="17">
        <f t="shared" si="34"/>
        <v>2.4471857364031364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0.63780308062307245</v>
      </c>
      <c r="M36" s="17">
        <f t="shared" si="33"/>
        <v>0.6509237787337766</v>
      </c>
      <c r="N36" s="17">
        <f t="shared" si="33"/>
        <v>0.65371134523760199</v>
      </c>
      <c r="O36" s="17">
        <f t="shared" si="33"/>
        <v>0.65288267707637793</v>
      </c>
      <c r="P36" s="17">
        <f t="shared" si="33"/>
        <v>0.74771391214260396</v>
      </c>
      <c r="Q36" s="17">
        <f t="shared" si="33"/>
        <v>0.7536089797754546</v>
      </c>
    </row>
    <row r="37" spans="1:17">
      <c r="A37" s="9">
        <v>3</v>
      </c>
      <c r="B37" s="15" t="s">
        <v>177</v>
      </c>
      <c r="C37" s="17">
        <f>C49/C61*1000+0.00001</f>
        <v>2.5448335974551766</v>
      </c>
      <c r="D37" s="17">
        <f>D49/D61*1000+0.00001</f>
        <v>2.3401870944828258</v>
      </c>
      <c r="E37" s="17">
        <f>E49/E61*1000+0.00001</f>
        <v>3.9015882766395449</v>
      </c>
      <c r="F37" s="17">
        <f>F49/F61*1000+0.00001</f>
        <v>3.081146597055803</v>
      </c>
      <c r="G37" s="17">
        <f>G49/G61*1000</f>
        <v>2.2169671888856044</v>
      </c>
      <c r="H37" s="17">
        <f>H49/H61*1000</f>
        <v>3.3960944913349644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1.13117563553662</v>
      </c>
      <c r="M37" s="17">
        <f t="shared" si="33"/>
        <v>1.0872922986527807</v>
      </c>
      <c r="N37" s="17">
        <f t="shared" si="33"/>
        <v>1.3239206530982994</v>
      </c>
      <c r="O37" s="17">
        <f t="shared" si="33"/>
        <v>1.2238648800405589</v>
      </c>
      <c r="P37" s="17">
        <f t="shared" si="33"/>
        <v>1.0579609978760924</v>
      </c>
      <c r="Q37" s="17">
        <f t="shared" si="33"/>
        <v>1.2670233602150041</v>
      </c>
    </row>
    <row r="38" spans="1:17">
      <c r="A38" s="9">
        <v>4</v>
      </c>
      <c r="B38" s="15" t="s">
        <v>178</v>
      </c>
      <c r="C38" s="17">
        <f t="shared" ref="C38:H38" si="35">C50/C61*1000</f>
        <v>22.329863119336803</v>
      </c>
      <c r="D38" s="17">
        <f t="shared" si="35"/>
        <v>22.759560182932763</v>
      </c>
      <c r="E38" s="17">
        <f t="shared" si="35"/>
        <v>23.22811489069699</v>
      </c>
      <c r="F38" s="17">
        <f t="shared" si="35"/>
        <v>23.343277742456106</v>
      </c>
      <c r="G38" s="17">
        <f t="shared" si="35"/>
        <v>23.652576608532861</v>
      </c>
      <c r="H38" s="17">
        <f t="shared" si="35"/>
        <v>24.262098586625385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0.84367050200882443</v>
      </c>
      <c r="M38" s="17">
        <f t="shared" si="33"/>
        <v>0.85297938371140458</v>
      </c>
      <c r="N38" s="17">
        <f t="shared" si="33"/>
        <v>0.86304548416462767</v>
      </c>
      <c r="O38" s="17">
        <f t="shared" si="33"/>
        <v>0.86550633315796488</v>
      </c>
      <c r="P38" s="17">
        <f t="shared" si="33"/>
        <v>0.8720901947880958</v>
      </c>
      <c r="Q38" s="17">
        <f t="shared" si="33"/>
        <v>0.88495873022018579</v>
      </c>
    </row>
    <row r="39" spans="1:17">
      <c r="A39" s="9">
        <v>5</v>
      </c>
      <c r="B39" s="15" t="s">
        <v>179</v>
      </c>
      <c r="C39" s="17">
        <f t="shared" ref="C39:H39" si="36">C51/C61*1000</f>
        <v>3.1472913051860418</v>
      </c>
      <c r="D39" s="17">
        <f t="shared" si="36"/>
        <v>3.6781161817651062</v>
      </c>
      <c r="E39" s="17">
        <f t="shared" si="36"/>
        <v>3.7055190667581606</v>
      </c>
      <c r="F39" s="17">
        <f t="shared" si="36"/>
        <v>3.6973639164669629</v>
      </c>
      <c r="G39" s="17">
        <f t="shared" si="36"/>
        <v>3.7245048773278153</v>
      </c>
      <c r="H39" s="17">
        <f t="shared" si="36"/>
        <v>3.7756579933076959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0.58444903946815785</v>
      </c>
      <c r="M39" s="17">
        <f t="shared" si="33"/>
        <v>0.63931669541429137</v>
      </c>
      <c r="N39" s="17">
        <f t="shared" si="33"/>
        <v>0.64205455484376239</v>
      </c>
      <c r="O39" s="17">
        <f t="shared" si="33"/>
        <v>0.64124066325193985</v>
      </c>
      <c r="P39" s="17">
        <f t="shared" si="33"/>
        <v>0.64394641766692895</v>
      </c>
      <c r="Q39" s="17">
        <f t="shared" si="33"/>
        <v>0.64902336972363273</v>
      </c>
    </row>
    <row r="40" spans="1:17">
      <c r="A40" s="9">
        <v>6</v>
      </c>
      <c r="B40" s="15" t="s">
        <v>180</v>
      </c>
      <c r="C40" s="17">
        <f t="shared" ref="C40:H40" si="37">(C52-C53)/C52*100</f>
        <v>1.1272706158873165</v>
      </c>
      <c r="D40" s="17">
        <f t="shared" si="37"/>
        <v>4.512971765561316</v>
      </c>
      <c r="E40" s="17">
        <f t="shared" si="37"/>
        <v>4.1062855951388695</v>
      </c>
      <c r="F40" s="17">
        <f t="shared" si="37"/>
        <v>-2.6191284627184999</v>
      </c>
      <c r="G40" s="17">
        <f t="shared" si="37"/>
        <v>-4.3003985861532801</v>
      </c>
      <c r="H40" s="17">
        <f t="shared" si="37"/>
        <v>-2.054579271961364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1.0638998431353555</v>
      </c>
      <c r="M40" s="17">
        <f t="shared" si="38"/>
        <v>1.2119432295859081</v>
      </c>
      <c r="N40" s="17">
        <f t="shared" si="38"/>
        <v>1.1963209249601499</v>
      </c>
      <c r="O40" s="17">
        <f t="shared" si="38"/>
        <v>0.86279521090648448</v>
      </c>
      <c r="P40" s="17">
        <f t="shared" si="38"/>
        <v>0.77038413873929512</v>
      </c>
      <c r="Q40" s="17">
        <f t="shared" si="38"/>
        <v>0.89423431579820978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-2.5487697284579944</v>
      </c>
      <c r="F41" s="17">
        <f>(F55-F54)/F61*1000</f>
        <v>-3.1300435271677998</v>
      </c>
      <c r="G41" s="17">
        <f>(G55-G54)/G61*1000</f>
        <v>-7.1928268794955166</v>
      </c>
      <c r="H41" s="17">
        <f>(H55-H54)/H61*1000</f>
        <v>-7.1417869450132354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0.73597849488690636</v>
      </c>
      <c r="O41" s="17">
        <f t="shared" si="39"/>
        <v>0.70601941851160166</v>
      </c>
      <c r="P41" s="17">
        <f t="shared" si="39"/>
        <v>0.52764576203995572</v>
      </c>
      <c r="Q41" s="17">
        <f t="shared" si="39"/>
        <v>0.5295240867732236</v>
      </c>
    </row>
    <row r="42" spans="1:17">
      <c r="A42" s="9">
        <v>8</v>
      </c>
      <c r="B42" s="15" t="s">
        <v>182</v>
      </c>
      <c r="C42" s="17">
        <f t="shared" ref="C42:H42" si="40">(C56-C57)/C61*1000</f>
        <v>1.4459224985540775</v>
      </c>
      <c r="D42" s="17">
        <f t="shared" si="40"/>
        <v>-5.1571470273426101</v>
      </c>
      <c r="E42" s="17">
        <f t="shared" si="40"/>
        <v>4.7544358396235662</v>
      </c>
      <c r="F42" s="17">
        <f t="shared" si="40"/>
        <v>-4.1570890595197341</v>
      </c>
      <c r="G42" s="17">
        <f t="shared" si="40"/>
        <v>-6.3553059414720661</v>
      </c>
      <c r="H42" s="17">
        <f t="shared" si="40"/>
        <v>4.2451181141687053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0.95499198743428837</v>
      </c>
      <c r="M42" s="17">
        <f>(ATAN(D42/10)+3.1415/2)/3.1415*1.75</f>
        <v>0.6097619503350562</v>
      </c>
      <c r="N42" s="17">
        <f t="shared" si="39"/>
        <v>1.122228345716487</v>
      </c>
      <c r="O42" s="17">
        <f t="shared" si="39"/>
        <v>0.65553291937797065</v>
      </c>
      <c r="P42" s="17">
        <f t="shared" si="39"/>
        <v>0.559628963380846</v>
      </c>
      <c r="Q42" s="17">
        <f t="shared" si="39"/>
        <v>1.0986351681221471</v>
      </c>
    </row>
    <row r="43" spans="1:17">
      <c r="A43" s="9">
        <v>9</v>
      </c>
      <c r="B43" s="15" t="s">
        <v>183</v>
      </c>
      <c r="C43" s="17">
        <f t="shared" ref="C43:H43" si="41">C58/C61*1000</f>
        <v>0.53017158280316168</v>
      </c>
      <c r="D43" s="17">
        <f t="shared" si="41"/>
        <v>0.53517563491291231</v>
      </c>
      <c r="E43" s="17">
        <f t="shared" si="41"/>
        <v>0.49014802470346047</v>
      </c>
      <c r="F43" s="17">
        <f t="shared" si="41"/>
        <v>0.58688316134396246</v>
      </c>
      <c r="G43" s="17">
        <f t="shared" si="41"/>
        <v>0.64045718790028572</v>
      </c>
      <c r="H43" s="17">
        <f t="shared" si="41"/>
        <v>0.64925335863756684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0.54949442812512173</v>
      </c>
      <c r="M43" s="17">
        <f t="shared" si="42"/>
        <v>0.55247439113326335</v>
      </c>
      <c r="N43" s="17">
        <f t="shared" si="42"/>
        <v>0.52521555464727265</v>
      </c>
      <c r="O43" s="17">
        <f t="shared" si="42"/>
        <v>0.58260292948891113</v>
      </c>
      <c r="P43" s="17">
        <f t="shared" si="42"/>
        <v>0.61265285829560723</v>
      </c>
      <c r="Q43" s="17">
        <f t="shared" si="42"/>
        <v>0.61748308811540908</v>
      </c>
    </row>
    <row r="44" spans="1:17">
      <c r="A44" s="9">
        <v>10</v>
      </c>
      <c r="B44" s="15" t="s">
        <v>184</v>
      </c>
      <c r="C44" s="17">
        <f t="shared" ref="C44:H44" si="43">C59/C61*100</f>
        <v>2.8918449971081547E-2</v>
      </c>
      <c r="D44" s="17">
        <f t="shared" si="43"/>
        <v>2.9191398267977037E-2</v>
      </c>
      <c r="E44" s="17">
        <f t="shared" si="43"/>
        <v>2.9408881482207626E-2</v>
      </c>
      <c r="F44" s="17">
        <f t="shared" si="43"/>
        <v>2.9344158067198124E-2</v>
      </c>
      <c r="G44" s="17">
        <f t="shared" si="43"/>
        <v>2.9559562518474729E-2</v>
      </c>
      <c r="H44" s="17">
        <f t="shared" si="43"/>
        <v>2.996553962942616E-2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0.72962123432469173</v>
      </c>
      <c r="M44" s="17">
        <f t="shared" si="42"/>
        <v>0.73357804294177043</v>
      </c>
      <c r="N44" s="17">
        <f t="shared" si="42"/>
        <v>0.73671957448087644</v>
      </c>
      <c r="O44" s="17">
        <f t="shared" si="42"/>
        <v>0.73578568208391815</v>
      </c>
      <c r="P44" s="17">
        <f t="shared" si="42"/>
        <v>0.73889037502040156</v>
      </c>
      <c r="Q44" s="17">
        <f t="shared" si="42"/>
        <v>0.74471587681095375</v>
      </c>
    </row>
    <row r="45" spans="1:17">
      <c r="A45" s="9">
        <v>11</v>
      </c>
      <c r="B45" s="15" t="s">
        <v>185</v>
      </c>
      <c r="C45" s="17">
        <f t="shared" ref="C45:H45" si="44">C60/C61*1000</f>
        <v>4.6751494119915176</v>
      </c>
      <c r="D45" s="17">
        <f t="shared" si="44"/>
        <v>3.3083584703707305</v>
      </c>
      <c r="E45" s="17">
        <f t="shared" si="44"/>
        <v>2.3527105185766102</v>
      </c>
      <c r="F45" s="17">
        <f t="shared" si="44"/>
        <v>2.7876950163838217</v>
      </c>
      <c r="G45" s="17">
        <f t="shared" si="44"/>
        <v>2.7096265641935169</v>
      </c>
      <c r="H45" s="17">
        <f t="shared" si="44"/>
        <v>2.7468411326973983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0.96206352496060443</v>
      </c>
      <c r="M45" s="17">
        <f t="shared" si="42"/>
        <v>0.78838968707167545</v>
      </c>
      <c r="N45" s="17">
        <f t="shared" si="42"/>
        <v>0.64790227038448733</v>
      </c>
      <c r="O45" s="17">
        <f t="shared" si="42"/>
        <v>0.71437531841625912</v>
      </c>
      <c r="P45" s="17">
        <f t="shared" si="42"/>
        <v>0.70278827281532708</v>
      </c>
      <c r="Q45" s="17">
        <f t="shared" si="42"/>
        <v>0.70832914123109414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156</v>
      </c>
      <c r="D47" s="17">
        <v>156</v>
      </c>
      <c r="E47" s="17">
        <v>156</v>
      </c>
      <c r="F47" s="17">
        <v>156</v>
      </c>
      <c r="G47" s="17">
        <v>155</v>
      </c>
      <c r="H47" s="17">
        <v>155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38</v>
      </c>
      <c r="D48" s="17">
        <v>39</v>
      </c>
      <c r="E48" s="17">
        <v>39</v>
      </c>
      <c r="F48" s="17">
        <v>39</v>
      </c>
      <c r="G48" s="17">
        <v>49</v>
      </c>
      <c r="H48" s="17">
        <v>49</v>
      </c>
      <c r="K48" s="15" t="s">
        <v>187</v>
      </c>
      <c r="L48" s="17">
        <f t="shared" ref="L48:L53" si="45">L35</f>
        <v>1.2127191566331825</v>
      </c>
      <c r="M48" s="17">
        <f t="shared" ref="M48:M53" si="46">N35</f>
        <v>1.2204865920634453</v>
      </c>
      <c r="N48" s="17">
        <f t="shared" ref="N48:N58" si="47">P35</f>
        <v>1.219879693737836</v>
      </c>
      <c r="O48" s="17">
        <f>Q35</f>
        <v>1.2261257553595986</v>
      </c>
    </row>
    <row r="49" spans="1:17">
      <c r="A49" s="9">
        <v>3</v>
      </c>
      <c r="B49" s="10" t="s">
        <v>189</v>
      </c>
      <c r="C49" s="17">
        <v>52.8</v>
      </c>
      <c r="D49" s="17">
        <v>48.1</v>
      </c>
      <c r="E49" s="17">
        <v>79.599999999999994</v>
      </c>
      <c r="F49" s="17">
        <v>63</v>
      </c>
      <c r="G49" s="17">
        <v>45</v>
      </c>
      <c r="H49" s="17">
        <v>68</v>
      </c>
      <c r="K49" s="15" t="s">
        <v>190</v>
      </c>
      <c r="L49" s="17">
        <f t="shared" si="45"/>
        <v>0.63780308062307245</v>
      </c>
      <c r="M49" s="17">
        <f t="shared" si="46"/>
        <v>0.65371134523760199</v>
      </c>
      <c r="N49" s="17">
        <f t="shared" si="47"/>
        <v>0.74771391214260396</v>
      </c>
      <c r="O49" s="17">
        <f t="shared" ref="O49:O58" si="48">Q36</f>
        <v>0.7536089797754546</v>
      </c>
    </row>
    <row r="50" spans="1:17">
      <c r="A50" s="9">
        <v>4</v>
      </c>
      <c r="B50" s="10" t="s">
        <v>191</v>
      </c>
      <c r="C50" s="17">
        <v>463.3</v>
      </c>
      <c r="D50" s="17">
        <v>467.8</v>
      </c>
      <c r="E50" s="17">
        <v>473.9</v>
      </c>
      <c r="F50" s="17">
        <v>477.3</v>
      </c>
      <c r="G50" s="17">
        <v>480.1</v>
      </c>
      <c r="H50" s="17">
        <v>485.8</v>
      </c>
      <c r="K50" s="15" t="s">
        <v>192</v>
      </c>
      <c r="L50" s="17">
        <f t="shared" si="45"/>
        <v>1.13117563553662</v>
      </c>
      <c r="M50" s="17">
        <f t="shared" si="46"/>
        <v>1.3239206530982994</v>
      </c>
      <c r="N50" s="17">
        <f t="shared" si="47"/>
        <v>1.0579609978760924</v>
      </c>
      <c r="O50" s="17">
        <f t="shared" si="48"/>
        <v>1.2670233602150041</v>
      </c>
    </row>
    <row r="51" spans="1:17">
      <c r="A51" s="9">
        <v>5</v>
      </c>
      <c r="B51" s="10" t="s">
        <v>193</v>
      </c>
      <c r="C51" s="17">
        <v>65.3</v>
      </c>
      <c r="D51" s="17">
        <v>75.599999999999994</v>
      </c>
      <c r="E51" s="17">
        <v>75.599999999999994</v>
      </c>
      <c r="F51" s="17">
        <v>75.599999999999994</v>
      </c>
      <c r="G51" s="17">
        <v>75.599999999999994</v>
      </c>
      <c r="H51" s="17">
        <v>75.599999999999994</v>
      </c>
      <c r="K51" s="15" t="s">
        <v>194</v>
      </c>
      <c r="L51" s="17">
        <f t="shared" si="45"/>
        <v>0.84367050200882443</v>
      </c>
      <c r="M51" s="17">
        <f t="shared" si="46"/>
        <v>0.86304548416462767</v>
      </c>
      <c r="N51" s="17">
        <f t="shared" si="47"/>
        <v>0.8720901947880958</v>
      </c>
      <c r="O51" s="17">
        <f t="shared" si="48"/>
        <v>0.88495873022018579</v>
      </c>
    </row>
    <row r="52" spans="1:17">
      <c r="A52" s="9">
        <v>6</v>
      </c>
      <c r="B52" s="10" t="s">
        <v>195</v>
      </c>
      <c r="C52" s="17">
        <v>838742.7</v>
      </c>
      <c r="D52" s="17">
        <v>912651.4</v>
      </c>
      <c r="E52" s="17">
        <v>898770.9</v>
      </c>
      <c r="F52" s="17">
        <v>940969.5</v>
      </c>
      <c r="G52" s="17">
        <v>996798.3</v>
      </c>
      <c r="H52" s="17">
        <v>1128036.3</v>
      </c>
      <c r="K52" s="15" t="s">
        <v>196</v>
      </c>
      <c r="L52" s="17">
        <f t="shared" si="45"/>
        <v>0.58444903946815785</v>
      </c>
      <c r="M52" s="17">
        <f t="shared" si="46"/>
        <v>0.64205455484376239</v>
      </c>
      <c r="N52" s="17">
        <f t="shared" si="47"/>
        <v>0.64394641766692895</v>
      </c>
      <c r="O52" s="17">
        <f t="shared" si="48"/>
        <v>0.64902336972363273</v>
      </c>
    </row>
    <row r="53" spans="1:17">
      <c r="A53" s="9">
        <v>7</v>
      </c>
      <c r="B53" s="10" t="s">
        <v>197</v>
      </c>
      <c r="C53" s="17">
        <v>829287.8</v>
      </c>
      <c r="D53" s="17">
        <v>871463.7</v>
      </c>
      <c r="E53" s="17">
        <v>861864.8</v>
      </c>
      <c r="F53" s="17">
        <v>965614.7</v>
      </c>
      <c r="G53" s="17">
        <v>1039664.6</v>
      </c>
      <c r="H53" s="17">
        <v>1151212.7</v>
      </c>
      <c r="K53" s="15" t="s">
        <v>198</v>
      </c>
      <c r="L53" s="17">
        <f t="shared" si="45"/>
        <v>1.0638998431353555</v>
      </c>
      <c r="M53" s="17">
        <f t="shared" si="46"/>
        <v>1.1963209249601499</v>
      </c>
      <c r="N53" s="17">
        <f t="shared" si="47"/>
        <v>0.77038413873929512</v>
      </c>
      <c r="O53" s="17">
        <f t="shared" si="48"/>
        <v>0.89423431579820978</v>
      </c>
    </row>
    <row r="54" spans="1:17">
      <c r="A54" s="9">
        <v>8</v>
      </c>
      <c r="B54" s="10" t="s">
        <v>199</v>
      </c>
      <c r="C54" s="17"/>
      <c r="D54" s="17"/>
      <c r="E54" s="17">
        <v>306</v>
      </c>
      <c r="F54" s="17">
        <v>320</v>
      </c>
      <c r="G54" s="17">
        <v>339</v>
      </c>
      <c r="H54" s="17">
        <v>323</v>
      </c>
      <c r="K54" s="15" t="s">
        <v>200</v>
      </c>
      <c r="L54" s="17">
        <f>N41</f>
        <v>0.73597849488690636</v>
      </c>
      <c r="M54" s="17">
        <f>O41</f>
        <v>0.70601941851160166</v>
      </c>
      <c r="N54" s="17">
        <f t="shared" si="47"/>
        <v>0.52764576203995572</v>
      </c>
      <c r="O54" s="17">
        <f t="shared" si="48"/>
        <v>0.5295240867732236</v>
      </c>
    </row>
    <row r="55" spans="1:17">
      <c r="A55" s="9">
        <v>9</v>
      </c>
      <c r="B55" s="10" t="s">
        <v>201</v>
      </c>
      <c r="C55" s="17"/>
      <c r="D55" s="17"/>
      <c r="E55" s="17">
        <v>254</v>
      </c>
      <c r="F55" s="17">
        <v>256</v>
      </c>
      <c r="G55" s="17">
        <v>193</v>
      </c>
      <c r="H55" s="17">
        <v>180</v>
      </c>
      <c r="K55" s="15" t="s">
        <v>202</v>
      </c>
      <c r="L55" s="17">
        <f>L42</f>
        <v>0.95499198743428837</v>
      </c>
      <c r="M55" s="17">
        <f>N42</f>
        <v>1.122228345716487</v>
      </c>
      <c r="N55" s="17">
        <f t="shared" si="47"/>
        <v>0.559628963380846</v>
      </c>
      <c r="O55" s="17">
        <f t="shared" si="48"/>
        <v>1.0986351681221471</v>
      </c>
    </row>
    <row r="56" spans="1:17">
      <c r="A56" s="9">
        <v>10</v>
      </c>
      <c r="B56" s="10" t="s">
        <v>203</v>
      </c>
      <c r="C56" s="17">
        <v>382</v>
      </c>
      <c r="D56" s="17">
        <v>410</v>
      </c>
      <c r="E56" s="17">
        <v>513</v>
      </c>
      <c r="F56" s="17">
        <v>341</v>
      </c>
      <c r="G56" s="17">
        <v>343</v>
      </c>
      <c r="H56" s="17">
        <v>462</v>
      </c>
      <c r="K56" s="15" t="s">
        <v>204</v>
      </c>
      <c r="L56" s="17">
        <f>L43</f>
        <v>0.54949442812512173</v>
      </c>
      <c r="M56" s="17">
        <f>N43</f>
        <v>0.52521555464727265</v>
      </c>
      <c r="N56" s="17">
        <f t="shared" si="47"/>
        <v>0.61265285829560723</v>
      </c>
      <c r="O56" s="17">
        <f t="shared" si="48"/>
        <v>0.61748308811540908</v>
      </c>
    </row>
    <row r="57" spans="1:17">
      <c r="A57" s="9">
        <v>11</v>
      </c>
      <c r="B57" s="10" t="s">
        <v>205</v>
      </c>
      <c r="C57" s="17">
        <v>352</v>
      </c>
      <c r="D57" s="17">
        <v>516</v>
      </c>
      <c r="E57" s="17">
        <v>416</v>
      </c>
      <c r="F57" s="17">
        <v>426</v>
      </c>
      <c r="G57" s="17">
        <v>472</v>
      </c>
      <c r="H57" s="17">
        <v>377</v>
      </c>
      <c r="K57" s="15" t="s">
        <v>206</v>
      </c>
      <c r="L57" s="17">
        <f>L44</f>
        <v>0.72962123432469173</v>
      </c>
      <c r="M57" s="17">
        <f>N44</f>
        <v>0.73671957448087644</v>
      </c>
      <c r="N57" s="17">
        <f t="shared" si="47"/>
        <v>0.73889037502040156</v>
      </c>
      <c r="O57" s="17">
        <f t="shared" si="48"/>
        <v>0.74471587681095375</v>
      </c>
    </row>
    <row r="58" spans="1:17">
      <c r="A58" s="9">
        <v>12</v>
      </c>
      <c r="B58" s="10" t="s">
        <v>207</v>
      </c>
      <c r="C58" s="17">
        <v>11</v>
      </c>
      <c r="D58" s="17">
        <v>11</v>
      </c>
      <c r="E58" s="17">
        <v>10</v>
      </c>
      <c r="F58" s="17">
        <v>12</v>
      </c>
      <c r="G58" s="17">
        <v>13</v>
      </c>
      <c r="H58" s="17">
        <v>13</v>
      </c>
      <c r="K58" s="15" t="s">
        <v>208</v>
      </c>
      <c r="L58" s="17">
        <f>L45</f>
        <v>0.96206352496060443</v>
      </c>
      <c r="M58" s="17">
        <f>N45</f>
        <v>0.64790227038448733</v>
      </c>
      <c r="N58" s="17">
        <f t="shared" si="47"/>
        <v>0.70278827281532708</v>
      </c>
      <c r="O58" s="17">
        <f t="shared" si="48"/>
        <v>0.70832914123109414</v>
      </c>
    </row>
    <row r="59" spans="1:17">
      <c r="A59" s="9">
        <v>13</v>
      </c>
      <c r="B59" s="10" t="s">
        <v>209</v>
      </c>
      <c r="C59" s="17">
        <v>6</v>
      </c>
      <c r="D59" s="17">
        <v>6</v>
      </c>
      <c r="E59" s="17">
        <v>6</v>
      </c>
      <c r="F59" s="17">
        <v>6</v>
      </c>
      <c r="G59" s="21">
        <v>6</v>
      </c>
      <c r="H59" s="21">
        <v>6</v>
      </c>
    </row>
    <row r="60" spans="1:17">
      <c r="A60" s="9">
        <v>14</v>
      </c>
      <c r="B60" s="10" t="s">
        <v>211</v>
      </c>
      <c r="C60" s="17">
        <v>97</v>
      </c>
      <c r="D60" s="17">
        <v>68</v>
      </c>
      <c r="E60" s="17">
        <v>48</v>
      </c>
      <c r="F60" s="17">
        <v>57</v>
      </c>
      <c r="G60" s="21">
        <v>55</v>
      </c>
      <c r="H60" s="21">
        <v>55</v>
      </c>
    </row>
    <row r="61" spans="1:17">
      <c r="A61" s="9">
        <v>15</v>
      </c>
      <c r="B61" s="10" t="s">
        <v>213</v>
      </c>
      <c r="C61" s="17">
        <v>20748</v>
      </c>
      <c r="D61" s="17">
        <v>20554</v>
      </c>
      <c r="E61" s="17">
        <v>20402</v>
      </c>
      <c r="F61" s="17">
        <v>20447</v>
      </c>
      <c r="G61" s="17">
        <v>20298</v>
      </c>
      <c r="H61" s="17">
        <v>20023</v>
      </c>
    </row>
    <row r="63" spans="1:17" ht="16">
      <c r="A63" s="20" t="s">
        <v>476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4.5484080571799872</v>
      </c>
      <c r="D65" s="17">
        <f t="shared" si="49"/>
        <v>4.704301075268817</v>
      </c>
      <c r="E65" s="17">
        <f t="shared" si="49"/>
        <v>4.7978067169294034</v>
      </c>
      <c r="F65" s="17">
        <f t="shared" si="49"/>
        <v>5.0614605929139556</v>
      </c>
      <c r="G65" s="17">
        <f t="shared" si="49"/>
        <v>4.4709388971684056</v>
      </c>
      <c r="H65" s="17">
        <f t="shared" si="49"/>
        <v>4.6296296296296298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0.94696069320299081</v>
      </c>
      <c r="M65" s="17">
        <f t="shared" si="50"/>
        <v>0.96551263626341033</v>
      </c>
      <c r="N65" s="17">
        <f t="shared" si="50"/>
        <v>0.97651513823793923</v>
      </c>
      <c r="O65" s="17">
        <f t="shared" si="50"/>
        <v>1.0070153379434024</v>
      </c>
      <c r="P65" s="17">
        <f t="shared" si="50"/>
        <v>0.93764126395724301</v>
      </c>
      <c r="Q65" s="17">
        <f t="shared" si="50"/>
        <v>0.95665949809447459</v>
      </c>
    </row>
    <row r="66" spans="1:17">
      <c r="A66" s="9">
        <v>2</v>
      </c>
      <c r="B66" s="15" t="s">
        <v>176</v>
      </c>
      <c r="C66" s="17">
        <f t="shared" ref="C66:H66" si="51">C78/C91*1000</f>
        <v>1.2995451591942819</v>
      </c>
      <c r="D66" s="17">
        <f t="shared" si="51"/>
        <v>1.3440860215053765</v>
      </c>
      <c r="E66" s="17">
        <f t="shared" si="51"/>
        <v>1.3708019191226868</v>
      </c>
      <c r="F66" s="17">
        <f t="shared" si="51"/>
        <v>1.4461315979754157</v>
      </c>
      <c r="G66" s="17">
        <f t="shared" si="51"/>
        <v>2.9806259314456036</v>
      </c>
      <c r="H66" s="17">
        <f t="shared" si="51"/>
        <v>3.0864197530864197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0.52347462209895357</v>
      </c>
      <c r="M66" s="17">
        <f t="shared" si="50"/>
        <v>0.53373003338736369</v>
      </c>
      <c r="N66" s="17">
        <f t="shared" si="50"/>
        <v>0.5398121554908466</v>
      </c>
      <c r="O66" s="17">
        <f t="shared" si="50"/>
        <v>0.55669631800112196</v>
      </c>
      <c r="P66" s="17">
        <f t="shared" si="50"/>
        <v>0.84421050205484638</v>
      </c>
      <c r="Q66" s="17">
        <f t="shared" si="50"/>
        <v>0.86133367443041819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0.67170294037011646</v>
      </c>
      <c r="F67" s="17">
        <f>F79/F91*1000+0.00001</f>
        <v>1.1569152783803327</v>
      </c>
      <c r="G67" s="17">
        <f>G79/G91*1000</f>
        <v>1.7883755588673622</v>
      </c>
      <c r="H67" s="17">
        <f>H79/H91*1000</f>
        <v>2.8317901234567904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8.8737830999390996E-4</v>
      </c>
      <c r="N67" s="17">
        <f t="shared" si="50"/>
        <v>0.53357452679794959</v>
      </c>
      <c r="O67" s="17">
        <f t="shared" si="50"/>
        <v>0.7296856091014905</v>
      </c>
      <c r="P67" s="17">
        <f t="shared" si="50"/>
        <v>0.93764126395724301</v>
      </c>
      <c r="Q67" s="17">
        <f t="shared" si="50"/>
        <v>1.184246798351283</v>
      </c>
    </row>
    <row r="68" spans="1:17">
      <c r="A68" s="9">
        <v>4</v>
      </c>
      <c r="B68" s="15" t="s">
        <v>178</v>
      </c>
      <c r="C68" s="17">
        <f t="shared" ref="C68:H68" si="52">C80/C91*1000</f>
        <v>39.6361273554256</v>
      </c>
      <c r="D68" s="17">
        <f t="shared" si="52"/>
        <v>41.061827956989248</v>
      </c>
      <c r="E68" s="17">
        <f t="shared" si="52"/>
        <v>36.5318711446196</v>
      </c>
      <c r="F68" s="17">
        <f t="shared" si="52"/>
        <v>34.490238611713664</v>
      </c>
      <c r="G68" s="17">
        <f t="shared" si="52"/>
        <v>35.767511177347245</v>
      </c>
      <c r="H68" s="17">
        <f t="shared" si="52"/>
        <v>37.345679012345677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1.1502337814935102</v>
      </c>
      <c r="M68" s="17">
        <f t="shared" si="50"/>
        <v>1.1677687301912327</v>
      </c>
      <c r="N68" s="17">
        <f t="shared" si="50"/>
        <v>1.108422356225198</v>
      </c>
      <c r="O68" s="17">
        <f t="shared" si="50"/>
        <v>1.0778321865940241</v>
      </c>
      <c r="P68" s="17">
        <f t="shared" si="50"/>
        <v>1.0972799103628159</v>
      </c>
      <c r="Q68" s="17">
        <f t="shared" si="50"/>
        <v>1.1199008257919461</v>
      </c>
    </row>
    <row r="69" spans="1:17">
      <c r="A69" s="9">
        <v>5</v>
      </c>
      <c r="B69" s="15" t="s">
        <v>179</v>
      </c>
      <c r="C69" s="17">
        <f t="shared" ref="C69:H69" si="53">C81/C91*1000</f>
        <v>17.413905133203379</v>
      </c>
      <c r="D69" s="17">
        <f t="shared" si="53"/>
        <v>18.010752688172044</v>
      </c>
      <c r="E69" s="17">
        <f t="shared" si="53"/>
        <v>18.368745716244003</v>
      </c>
      <c r="F69" s="17">
        <f t="shared" si="53"/>
        <v>19.37816341287057</v>
      </c>
      <c r="G69" s="17">
        <f t="shared" si="53"/>
        <v>19.970193740685545</v>
      </c>
      <c r="H69" s="17">
        <f t="shared" si="53"/>
        <v>20.679012345679013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1.3651041121624752</v>
      </c>
      <c r="M69" s="17">
        <f t="shared" si="50"/>
        <v>1.3771213466571415</v>
      </c>
      <c r="N69" s="17">
        <f t="shared" si="50"/>
        <v>1.3840017968670624</v>
      </c>
      <c r="O69" s="17">
        <f t="shared" si="50"/>
        <v>1.4021968562651217</v>
      </c>
      <c r="P69" s="17">
        <f t="shared" si="50"/>
        <v>1.4121117430366215</v>
      </c>
      <c r="Q69" s="17">
        <f t="shared" si="50"/>
        <v>1.4233192400509602</v>
      </c>
    </row>
    <row r="70" spans="1:17">
      <c r="A70" s="9">
        <v>6</v>
      </c>
      <c r="B70" s="15" t="s">
        <v>180</v>
      </c>
      <c r="C70" s="17">
        <f t="shared" ref="C70:H70" si="54">(C82-C83)/C82*100</f>
        <v>3.0300218087327817</v>
      </c>
      <c r="D70" s="17">
        <f t="shared" si="54"/>
        <v>2.7828237931434314</v>
      </c>
      <c r="E70" s="17">
        <f t="shared" si="54"/>
        <v>4.9195625396588474</v>
      </c>
      <c r="F70" s="17">
        <f t="shared" si="54"/>
        <v>0.95693779904305787</v>
      </c>
      <c r="G70" s="17">
        <f t="shared" si="54"/>
        <v>-9.6001518100904697</v>
      </c>
      <c r="H70" s="17">
        <f t="shared" si="54"/>
        <v>2.4532037437005019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5">(ATAN((C70+2.4)/10)+3.1415/2)/3.1415*1.75</f>
        <v>1.1521115025771778</v>
      </c>
      <c r="M70" s="17">
        <f t="shared" si="55"/>
        <v>1.1413667174433604</v>
      </c>
      <c r="N70" s="17">
        <f t="shared" si="55"/>
        <v>1.226979088838797</v>
      </c>
      <c r="O70" s="17">
        <f t="shared" si="55"/>
        <v>1.055416532609714</v>
      </c>
      <c r="P70" s="17">
        <f t="shared" si="55"/>
        <v>0.52737694122673429</v>
      </c>
      <c r="Q70" s="17">
        <f t="shared" si="55"/>
        <v>1.1266986832566068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-31.528444139821797</v>
      </c>
      <c r="F71" s="17">
        <f>(F85-F84)/F91*1000</f>
        <v>-24.584237165582067</v>
      </c>
      <c r="G71" s="17">
        <f>(G85-G84)/G91*1000</f>
        <v>-20.864381520119228</v>
      </c>
      <c r="H71" s="17">
        <f>(H85-H84)/H91*1000</f>
        <v>-27.777777777777775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6">(ATAN(E71/10)+3.1415/2)/3.1415*1.75</f>
        <v>0.1710676900784556</v>
      </c>
      <c r="O71" s="17">
        <f t="shared" si="56"/>
        <v>0.21517956332581054</v>
      </c>
      <c r="P71" s="17">
        <f t="shared" si="56"/>
        <v>0.24894562209021892</v>
      </c>
      <c r="Q71" s="17">
        <f t="shared" si="56"/>
        <v>0.19246894608528642</v>
      </c>
    </row>
    <row r="72" spans="1:17">
      <c r="A72" s="9">
        <v>8</v>
      </c>
      <c r="B72" s="15" t="s">
        <v>182</v>
      </c>
      <c r="C72" s="17">
        <f t="shared" ref="C72:H72" si="57">(C86-C87)/C91*1000</f>
        <v>-12.995451591942819</v>
      </c>
      <c r="D72" s="17">
        <f t="shared" si="57"/>
        <v>-0.67204301075268824</v>
      </c>
      <c r="E72" s="17">
        <f t="shared" si="57"/>
        <v>-20.562028786840301</v>
      </c>
      <c r="F72" s="17">
        <f t="shared" si="57"/>
        <v>-5.0614605929139556</v>
      </c>
      <c r="G72" s="17">
        <f t="shared" si="57"/>
        <v>-13.412816691505217</v>
      </c>
      <c r="H72" s="17">
        <f t="shared" si="57"/>
        <v>-30.092592592592592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0.36532937744319122</v>
      </c>
      <c r="M72" s="17">
        <f>(ATAN(D72/10)+3.1415/2)/3.1415*1.75</f>
        <v>0.83761946515633356</v>
      </c>
      <c r="N72" s="17">
        <f t="shared" si="56"/>
        <v>0.25212940156285812</v>
      </c>
      <c r="O72" s="17">
        <f t="shared" si="56"/>
        <v>0.61398881797170446</v>
      </c>
      <c r="P72" s="17">
        <f t="shared" si="56"/>
        <v>0.35685419776169075</v>
      </c>
      <c r="Q72" s="17">
        <f t="shared" si="56"/>
        <v>0.17869378225449567</v>
      </c>
    </row>
    <row r="73" spans="1:17">
      <c r="A73" s="9">
        <v>9</v>
      </c>
      <c r="B73" s="15" t="s">
        <v>183</v>
      </c>
      <c r="C73" s="17">
        <f t="shared" ref="C73:H73" si="58">C88/C91*1000</f>
        <v>2.5990903183885639</v>
      </c>
      <c r="D73" s="17">
        <f t="shared" si="58"/>
        <v>2.0161290322580645</v>
      </c>
      <c r="E73" s="17">
        <f t="shared" si="58"/>
        <v>2.0562028786840303</v>
      </c>
      <c r="F73" s="17">
        <f t="shared" si="58"/>
        <v>2.1691973969631237</v>
      </c>
      <c r="G73" s="17">
        <f t="shared" si="58"/>
        <v>2.2354694485842028</v>
      </c>
      <c r="H73" s="17">
        <f t="shared" si="58"/>
        <v>2.3148148148148149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9">IF(C73/$I73&gt;1,2^((1-$I73/C73)/LN(10/3)),2^(-LOG($I73/C73,10/3)))</f>
        <v>1.2756504114843534</v>
      </c>
      <c r="M73" s="17">
        <f t="shared" si="59"/>
        <v>1.1587982311687774</v>
      </c>
      <c r="N73" s="17">
        <f t="shared" si="59"/>
        <v>1.1685122422022434</v>
      </c>
      <c r="O73" s="17">
        <f t="shared" si="59"/>
        <v>1.1943577392523104</v>
      </c>
      <c r="P73" s="17">
        <f t="shared" si="59"/>
        <v>1.2085372878988339</v>
      </c>
      <c r="Q73" s="17">
        <f t="shared" si="59"/>
        <v>1.2246465333524155</v>
      </c>
    </row>
    <row r="74" spans="1:17">
      <c r="A74" s="9">
        <v>10</v>
      </c>
      <c r="B74" s="15" t="s">
        <v>184</v>
      </c>
      <c r="C74" s="17">
        <f t="shared" ref="C74:H74" si="60">C89/C91*100</f>
        <v>6.4977257959714096E-2</v>
      </c>
      <c r="D74" s="17">
        <f t="shared" si="60"/>
        <v>6.7204301075268827E-2</v>
      </c>
      <c r="E74" s="17">
        <f t="shared" si="60"/>
        <v>6.8540095956134348E-2</v>
      </c>
      <c r="F74" s="17">
        <f t="shared" si="60"/>
        <v>7.230657989877079E-2</v>
      </c>
      <c r="G74" s="17">
        <f t="shared" si="60"/>
        <v>7.4515648286140088E-2</v>
      </c>
      <c r="H74" s="17">
        <f t="shared" si="60"/>
        <v>7.716049382716049E-2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9"/>
        <v>1.1419104420030164</v>
      </c>
      <c r="M74" s="17">
        <f t="shared" si="59"/>
        <v>1.1587982311687774</v>
      </c>
      <c r="N74" s="17">
        <f t="shared" si="59"/>
        <v>1.1685122422022434</v>
      </c>
      <c r="O74" s="17">
        <f t="shared" si="59"/>
        <v>1.1943577392523104</v>
      </c>
      <c r="P74" s="17">
        <f t="shared" si="59"/>
        <v>1.2085372878988339</v>
      </c>
      <c r="Q74" s="17">
        <f t="shared" si="59"/>
        <v>1.2246465333524155</v>
      </c>
    </row>
    <row r="75" spans="1:17">
      <c r="A75" s="9">
        <v>11</v>
      </c>
      <c r="B75" s="15" t="s">
        <v>185</v>
      </c>
      <c r="C75" s="17">
        <f t="shared" ref="C75:H75" si="61">C90/C91*1000</f>
        <v>13.64522417153996</v>
      </c>
      <c r="D75" s="17">
        <f t="shared" si="61"/>
        <v>6.0483870967741931</v>
      </c>
      <c r="E75" s="17">
        <f t="shared" si="61"/>
        <v>6.16860863605209</v>
      </c>
      <c r="F75" s="17">
        <f t="shared" si="61"/>
        <v>5.7845263919016627</v>
      </c>
      <c r="G75" s="17">
        <f t="shared" si="61"/>
        <v>5.9612518628912072</v>
      </c>
      <c r="H75" s="17">
        <f t="shared" si="61"/>
        <v>6.1728395061728394</v>
      </c>
      <c r="I75" s="18">
        <f>Показатели!$E$12</f>
        <v>5</v>
      </c>
      <c r="J75" s="9">
        <v>11</v>
      </c>
      <c r="K75" s="15" t="s">
        <v>185</v>
      </c>
      <c r="L75" s="17">
        <f t="shared" si="59"/>
        <v>1.4401648923906512</v>
      </c>
      <c r="M75" s="17">
        <f t="shared" si="59"/>
        <v>1.104939834088748</v>
      </c>
      <c r="N75" s="17">
        <f t="shared" si="59"/>
        <v>1.1152363097973597</v>
      </c>
      <c r="O75" s="17">
        <f t="shared" si="59"/>
        <v>1.0812108490509518</v>
      </c>
      <c r="P75" s="17">
        <f t="shared" si="59"/>
        <v>1.0972799103628159</v>
      </c>
      <c r="Q75" s="17">
        <f t="shared" si="59"/>
        <v>1.1155930669050769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7</v>
      </c>
      <c r="D77" s="17">
        <v>7</v>
      </c>
      <c r="E77" s="17">
        <v>7</v>
      </c>
      <c r="F77" s="17">
        <v>7</v>
      </c>
      <c r="G77" s="17">
        <v>6</v>
      </c>
      <c r="H77" s="17">
        <v>6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2</v>
      </c>
      <c r="D78" s="17">
        <v>2</v>
      </c>
      <c r="E78" s="17">
        <v>2</v>
      </c>
      <c r="F78" s="17">
        <v>2</v>
      </c>
      <c r="G78" s="17">
        <v>4</v>
      </c>
      <c r="H78" s="17">
        <v>4</v>
      </c>
      <c r="K78" s="15" t="s">
        <v>187</v>
      </c>
      <c r="L78" s="17">
        <f t="shared" ref="L78:L83" si="62">L65</f>
        <v>0.94696069320299081</v>
      </c>
      <c r="M78" s="17">
        <f t="shared" ref="M78:M83" si="63">N65</f>
        <v>0.97651513823793923</v>
      </c>
      <c r="N78" s="17">
        <f t="shared" ref="N78:N88" si="64">P65</f>
        <v>0.93764126395724301</v>
      </c>
      <c r="O78" s="17">
        <f>Q65</f>
        <v>0.95665949809447459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0.98</v>
      </c>
      <c r="F79" s="17">
        <v>1.6</v>
      </c>
      <c r="G79" s="17">
        <v>2.4</v>
      </c>
      <c r="H79" s="17">
        <v>3.67</v>
      </c>
      <c r="K79" s="15" t="s">
        <v>190</v>
      </c>
      <c r="L79" s="17">
        <f t="shared" si="62"/>
        <v>0.52347462209895357</v>
      </c>
      <c r="M79" s="17">
        <f t="shared" si="63"/>
        <v>0.5398121554908466</v>
      </c>
      <c r="N79" s="17">
        <f t="shared" si="64"/>
        <v>0.84421050205484638</v>
      </c>
      <c r="O79" s="17">
        <f t="shared" ref="O79:O88" si="65">Q66</f>
        <v>0.86133367443041819</v>
      </c>
    </row>
    <row r="80" spans="1:17">
      <c r="A80" s="9">
        <v>4</v>
      </c>
      <c r="B80" s="10" t="s">
        <v>191</v>
      </c>
      <c r="C80" s="17">
        <v>61</v>
      </c>
      <c r="D80" s="17">
        <v>61.1</v>
      </c>
      <c r="E80" s="17">
        <v>53.3</v>
      </c>
      <c r="F80" s="17">
        <v>47.7</v>
      </c>
      <c r="G80" s="17">
        <v>48</v>
      </c>
      <c r="H80" s="17">
        <v>48.4</v>
      </c>
      <c r="K80" s="15" t="s">
        <v>192</v>
      </c>
      <c r="L80" s="17">
        <f t="shared" si="62"/>
        <v>8.8737830999390996E-4</v>
      </c>
      <c r="M80" s="17">
        <f t="shared" si="63"/>
        <v>0.53357452679794959</v>
      </c>
      <c r="N80" s="17">
        <f t="shared" si="64"/>
        <v>0.93764126395724301</v>
      </c>
      <c r="O80" s="17">
        <f t="shared" si="65"/>
        <v>1.184246798351283</v>
      </c>
    </row>
    <row r="81" spans="1:17">
      <c r="A81" s="9">
        <v>5</v>
      </c>
      <c r="B81" s="10" t="s">
        <v>193</v>
      </c>
      <c r="C81" s="17">
        <v>26.8</v>
      </c>
      <c r="D81" s="17">
        <v>26.8</v>
      </c>
      <c r="E81" s="17">
        <v>26.8</v>
      </c>
      <c r="F81" s="17">
        <v>26.8</v>
      </c>
      <c r="G81" s="17">
        <v>26.8</v>
      </c>
      <c r="H81" s="17">
        <v>26.8</v>
      </c>
      <c r="K81" s="15" t="s">
        <v>194</v>
      </c>
      <c r="L81" s="17">
        <f t="shared" si="62"/>
        <v>1.1502337814935102</v>
      </c>
      <c r="M81" s="17">
        <f t="shared" si="63"/>
        <v>1.108422356225198</v>
      </c>
      <c r="N81" s="17">
        <f t="shared" si="64"/>
        <v>1.0972799103628159</v>
      </c>
      <c r="O81" s="17">
        <f t="shared" si="65"/>
        <v>1.1199008257919461</v>
      </c>
    </row>
    <row r="82" spans="1:17">
      <c r="A82" s="9">
        <v>6</v>
      </c>
      <c r="B82" s="10" t="s">
        <v>195</v>
      </c>
      <c r="C82" s="17">
        <v>12930.6</v>
      </c>
      <c r="D82" s="17">
        <v>12936.5</v>
      </c>
      <c r="E82" s="17">
        <v>16074.6</v>
      </c>
      <c r="F82" s="17">
        <v>16490.099999999999</v>
      </c>
      <c r="G82" s="17">
        <v>16336.2</v>
      </c>
      <c r="H82" s="17">
        <v>16668</v>
      </c>
      <c r="K82" s="15" t="s">
        <v>196</v>
      </c>
      <c r="L82" s="17">
        <f t="shared" si="62"/>
        <v>1.3651041121624752</v>
      </c>
      <c r="M82" s="17">
        <f t="shared" si="63"/>
        <v>1.3840017968670624</v>
      </c>
      <c r="N82" s="17">
        <f t="shared" si="64"/>
        <v>1.4121117430366215</v>
      </c>
      <c r="O82" s="17">
        <f t="shared" si="65"/>
        <v>1.4233192400509602</v>
      </c>
    </row>
    <row r="83" spans="1:17">
      <c r="A83" s="9">
        <v>7</v>
      </c>
      <c r="B83" s="10" t="s">
        <v>197</v>
      </c>
      <c r="C83" s="17">
        <v>12538.8</v>
      </c>
      <c r="D83" s="17">
        <v>12576.5</v>
      </c>
      <c r="E83" s="17">
        <v>15283.8</v>
      </c>
      <c r="F83" s="17">
        <v>16332.3</v>
      </c>
      <c r="G83" s="17">
        <v>17904.5</v>
      </c>
      <c r="H83" s="17">
        <v>16259.1</v>
      </c>
      <c r="K83" s="15" t="s">
        <v>198</v>
      </c>
      <c r="L83" s="17">
        <f t="shared" si="62"/>
        <v>1.1521115025771778</v>
      </c>
      <c r="M83" s="17">
        <f t="shared" si="63"/>
        <v>1.226979088838797</v>
      </c>
      <c r="N83" s="17">
        <f t="shared" si="64"/>
        <v>0.52737694122673429</v>
      </c>
      <c r="O83" s="17">
        <f t="shared" si="65"/>
        <v>1.1266986832566068</v>
      </c>
    </row>
    <row r="84" spans="1:17">
      <c r="A84" s="9">
        <v>8</v>
      </c>
      <c r="B84" s="10" t="s">
        <v>199</v>
      </c>
      <c r="C84" s="17"/>
      <c r="D84" s="17"/>
      <c r="E84" s="17">
        <v>56</v>
      </c>
      <c r="F84" s="17">
        <v>39</v>
      </c>
      <c r="G84" s="17">
        <v>35</v>
      </c>
      <c r="H84" s="17">
        <v>43</v>
      </c>
      <c r="K84" s="15" t="s">
        <v>200</v>
      </c>
      <c r="L84" s="17">
        <f>N71</f>
        <v>0.1710676900784556</v>
      </c>
      <c r="M84" s="17">
        <f>O71</f>
        <v>0.21517956332581054</v>
      </c>
      <c r="N84" s="17">
        <f t="shared" si="64"/>
        <v>0.24894562209021892</v>
      </c>
      <c r="O84" s="17">
        <f t="shared" si="65"/>
        <v>0.19246894608528642</v>
      </c>
    </row>
    <row r="85" spans="1:17">
      <c r="A85" s="9">
        <v>9</v>
      </c>
      <c r="B85" s="10" t="s">
        <v>201</v>
      </c>
      <c r="C85" s="17"/>
      <c r="D85" s="17"/>
      <c r="E85" s="17">
        <v>10</v>
      </c>
      <c r="F85" s="17">
        <v>5</v>
      </c>
      <c r="G85" s="17">
        <v>7</v>
      </c>
      <c r="H85" s="17">
        <v>7</v>
      </c>
      <c r="K85" s="15" t="s">
        <v>202</v>
      </c>
      <c r="L85" s="17">
        <f>L72</f>
        <v>0.36532937744319122</v>
      </c>
      <c r="M85" s="17">
        <f>N72</f>
        <v>0.25212940156285812</v>
      </c>
      <c r="N85" s="17">
        <f t="shared" si="64"/>
        <v>0.35685419776169075</v>
      </c>
      <c r="O85" s="17">
        <f t="shared" si="65"/>
        <v>0.17869378225449567</v>
      </c>
    </row>
    <row r="86" spans="1:17">
      <c r="A86" s="9">
        <v>10</v>
      </c>
      <c r="B86" s="10" t="s">
        <v>203</v>
      </c>
      <c r="C86" s="17">
        <v>27</v>
      </c>
      <c r="D86" s="17">
        <v>40</v>
      </c>
      <c r="E86" s="17">
        <v>41</v>
      </c>
      <c r="F86" s="17">
        <v>36</v>
      </c>
      <c r="G86" s="17">
        <v>27</v>
      </c>
      <c r="H86" s="17">
        <v>30</v>
      </c>
      <c r="K86" s="15" t="s">
        <v>204</v>
      </c>
      <c r="L86" s="17">
        <f>L73</f>
        <v>1.2756504114843534</v>
      </c>
      <c r="M86" s="17">
        <f>N73</f>
        <v>1.1685122422022434</v>
      </c>
      <c r="N86" s="17">
        <f t="shared" si="64"/>
        <v>1.2085372878988339</v>
      </c>
      <c r="O86" s="17">
        <f t="shared" si="65"/>
        <v>1.2246465333524155</v>
      </c>
    </row>
    <row r="87" spans="1:17">
      <c r="A87" s="9">
        <v>11</v>
      </c>
      <c r="B87" s="10" t="s">
        <v>205</v>
      </c>
      <c r="C87" s="17">
        <v>47</v>
      </c>
      <c r="D87" s="17">
        <v>41</v>
      </c>
      <c r="E87" s="17">
        <v>71</v>
      </c>
      <c r="F87" s="17">
        <v>43</v>
      </c>
      <c r="G87" s="17">
        <v>45</v>
      </c>
      <c r="H87" s="17">
        <v>69</v>
      </c>
      <c r="K87" s="15" t="s">
        <v>206</v>
      </c>
      <c r="L87" s="17">
        <f>L74</f>
        <v>1.1419104420030164</v>
      </c>
      <c r="M87" s="17">
        <f>N74</f>
        <v>1.1685122422022434</v>
      </c>
      <c r="N87" s="17">
        <f t="shared" si="64"/>
        <v>1.2085372878988339</v>
      </c>
      <c r="O87" s="17">
        <f t="shared" si="65"/>
        <v>1.2246465333524155</v>
      </c>
    </row>
    <row r="88" spans="1:17">
      <c r="A88" s="9">
        <v>12</v>
      </c>
      <c r="B88" s="10" t="s">
        <v>207</v>
      </c>
      <c r="C88" s="17">
        <v>4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K88" s="15" t="s">
        <v>208</v>
      </c>
      <c r="L88" s="17">
        <f>L75</f>
        <v>1.4401648923906512</v>
      </c>
      <c r="M88" s="17">
        <f>N75</f>
        <v>1.1152363097973597</v>
      </c>
      <c r="N88" s="17">
        <f t="shared" si="64"/>
        <v>1.0972799103628159</v>
      </c>
      <c r="O88" s="17">
        <f t="shared" si="65"/>
        <v>1.1155930669050769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21</v>
      </c>
      <c r="D90" s="17">
        <v>9</v>
      </c>
      <c r="E90" s="17">
        <v>9</v>
      </c>
      <c r="F90" s="17">
        <v>8</v>
      </c>
      <c r="G90" s="21">
        <v>8</v>
      </c>
      <c r="H90" s="21">
        <v>8</v>
      </c>
    </row>
    <row r="91" spans="1:17">
      <c r="A91" s="9">
        <v>15</v>
      </c>
      <c r="B91" s="10" t="s">
        <v>213</v>
      </c>
      <c r="C91" s="17">
        <v>1539</v>
      </c>
      <c r="D91" s="17">
        <v>1488</v>
      </c>
      <c r="E91" s="17">
        <v>1459</v>
      </c>
      <c r="F91" s="17">
        <v>1383</v>
      </c>
      <c r="G91" s="17">
        <v>1342</v>
      </c>
      <c r="H91" s="17">
        <v>1296</v>
      </c>
    </row>
    <row r="93" spans="1:17" ht="16">
      <c r="A93" s="20" t="s">
        <v>477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6">C107/C121*1000</f>
        <v>3.6319612590799033</v>
      </c>
      <c r="D95" s="17">
        <f t="shared" si="66"/>
        <v>3.8510911424903722</v>
      </c>
      <c r="E95" s="17">
        <f t="shared" si="66"/>
        <v>3.8910505836575875</v>
      </c>
      <c r="F95" s="17">
        <f t="shared" si="66"/>
        <v>4.1379310344827589</v>
      </c>
      <c r="G95" s="17">
        <f t="shared" si="66"/>
        <v>4.3415340086830687</v>
      </c>
      <c r="H95" s="17">
        <f t="shared" si="66"/>
        <v>4.4117647058823533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7">IF(C95/$I95&gt;1,2^((1-$I95/C95)/LN(10/3)),2^(-LOG($I95/C95,10/3)))</f>
        <v>0.83190541490427705</v>
      </c>
      <c r="M95" s="17">
        <f t="shared" si="67"/>
        <v>0.86044214337536173</v>
      </c>
      <c r="N95" s="17">
        <f t="shared" si="67"/>
        <v>0.86557091934695829</v>
      </c>
      <c r="O95" s="17">
        <f t="shared" si="67"/>
        <v>0.89677546260844798</v>
      </c>
      <c r="P95" s="17">
        <f t="shared" si="67"/>
        <v>0.92191979990794026</v>
      </c>
      <c r="Q95" s="17">
        <f t="shared" si="67"/>
        <v>0.93047645722828698</v>
      </c>
    </row>
    <row r="96" spans="1:17">
      <c r="A96" s="9">
        <v>2</v>
      </c>
      <c r="B96" s="15" t="s">
        <v>176</v>
      </c>
      <c r="C96" s="17">
        <f t="shared" ref="C96:H96" si="68">C108/C121*1000</f>
        <v>2.4213075060532687</v>
      </c>
      <c r="D96" s="17">
        <f t="shared" si="68"/>
        <v>2.5673940949935812</v>
      </c>
      <c r="E96" s="17">
        <f t="shared" si="68"/>
        <v>2.5940337224383918</v>
      </c>
      <c r="F96" s="17">
        <f t="shared" si="68"/>
        <v>2.7586206896551722</v>
      </c>
      <c r="G96" s="17">
        <f t="shared" si="68"/>
        <v>4.3415340086830687</v>
      </c>
      <c r="H96" s="17">
        <f t="shared" si="68"/>
        <v>4.4117647058823533</v>
      </c>
      <c r="I96" s="18">
        <f>Показатели!$E$3</f>
        <v>4</v>
      </c>
      <c r="J96" s="9">
        <v>2</v>
      </c>
      <c r="K96" s="15" t="s">
        <v>176</v>
      </c>
      <c r="L96" s="17">
        <f t="shared" si="67"/>
        <v>0.74901064508879212</v>
      </c>
      <c r="M96" s="17">
        <f t="shared" si="67"/>
        <v>0.77470384652481139</v>
      </c>
      <c r="N96" s="17">
        <f t="shared" si="67"/>
        <v>0.7793215683597432</v>
      </c>
      <c r="O96" s="17">
        <f t="shared" si="67"/>
        <v>0.8074167516092462</v>
      </c>
      <c r="P96" s="17">
        <f t="shared" si="67"/>
        <v>1.0463309477146543</v>
      </c>
      <c r="Q96" s="17">
        <f t="shared" si="67"/>
        <v>1.0552034092284166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1.1553373427471119</v>
      </c>
      <c r="E97" s="17">
        <f>E109/E121*1000+0.00001</f>
        <v>1.0376234889753568</v>
      </c>
      <c r="F97" s="17">
        <f>F109/F121*1000+0.00001</f>
        <v>1.103458275862069</v>
      </c>
      <c r="G97" s="17">
        <f>G109/G121*1000</f>
        <v>1.1577424023154848</v>
      </c>
      <c r="H97" s="17">
        <f>H109/H121*1000</f>
        <v>3.9264705882352944</v>
      </c>
      <c r="I97" s="18">
        <f>Показатели!$E$4</f>
        <v>2</v>
      </c>
      <c r="J97" s="9">
        <v>3</v>
      </c>
      <c r="K97" s="15" t="s">
        <v>177</v>
      </c>
      <c r="L97" s="17">
        <f t="shared" si="67"/>
        <v>8.8737830999390996E-4</v>
      </c>
      <c r="M97" s="17">
        <f t="shared" si="67"/>
        <v>0.72911247266937795</v>
      </c>
      <c r="N97" s="17">
        <f t="shared" si="67"/>
        <v>0.68537206359198444</v>
      </c>
      <c r="O97" s="17">
        <f t="shared" si="67"/>
        <v>0.71008005489445902</v>
      </c>
      <c r="P97" s="17">
        <f t="shared" si="67"/>
        <v>0.72998590385581552</v>
      </c>
      <c r="Q97" s="17">
        <f t="shared" si="67"/>
        <v>1.3263989529151001</v>
      </c>
    </row>
    <row r="98" spans="1:17">
      <c r="A98" s="9">
        <v>4</v>
      </c>
      <c r="B98" s="15" t="s">
        <v>178</v>
      </c>
      <c r="C98" s="17">
        <f t="shared" ref="C98:H98" si="69">C110/C121*1000</f>
        <v>38.7409200968523</v>
      </c>
      <c r="D98" s="17">
        <f t="shared" si="69"/>
        <v>41.84852374839538</v>
      </c>
      <c r="E98" s="17">
        <f t="shared" si="69"/>
        <v>43.190661478599218</v>
      </c>
      <c r="F98" s="17">
        <f t="shared" si="69"/>
        <v>45.931034482758612</v>
      </c>
      <c r="G98" s="17">
        <f t="shared" si="69"/>
        <v>48.480463096960925</v>
      </c>
      <c r="H98" s="17">
        <f t="shared" si="69"/>
        <v>49.264705882352942</v>
      </c>
      <c r="I98" s="18">
        <f>Показатели!$E$5</f>
        <v>30</v>
      </c>
      <c r="J98" s="9">
        <v>4</v>
      </c>
      <c r="K98" s="15" t="s">
        <v>178</v>
      </c>
      <c r="L98" s="17">
        <f t="shared" si="67"/>
        <v>1.1387100281516442</v>
      </c>
      <c r="M98" s="17">
        <f t="shared" si="67"/>
        <v>1.1770390224697049</v>
      </c>
      <c r="N98" s="17">
        <f t="shared" si="67"/>
        <v>1.1922317544262706</v>
      </c>
      <c r="O98" s="17">
        <f t="shared" si="67"/>
        <v>1.2210186899870361</v>
      </c>
      <c r="P98" s="17">
        <f t="shared" si="67"/>
        <v>1.2454037157162261</v>
      </c>
      <c r="Q98" s="17">
        <f t="shared" si="67"/>
        <v>1.2524867631429102</v>
      </c>
    </row>
    <row r="99" spans="1:17">
      <c r="A99" s="9">
        <v>5</v>
      </c>
      <c r="B99" s="15" t="s">
        <v>179</v>
      </c>
      <c r="C99" s="17">
        <f t="shared" ref="C99:H99" si="70">C111/C121*1000</f>
        <v>13.559322033898304</v>
      </c>
      <c r="D99" s="17">
        <f t="shared" si="70"/>
        <v>14.890885750962772</v>
      </c>
      <c r="E99" s="17">
        <f t="shared" si="70"/>
        <v>15.693904020752269</v>
      </c>
      <c r="F99" s="17">
        <f t="shared" si="70"/>
        <v>16.689655172413794</v>
      </c>
      <c r="G99" s="17">
        <f t="shared" si="70"/>
        <v>18.958031837916064</v>
      </c>
      <c r="H99" s="17">
        <f t="shared" si="70"/>
        <v>19.264705882352942</v>
      </c>
      <c r="I99" s="18">
        <f>Показатели!$E$6</f>
        <v>8</v>
      </c>
      <c r="J99" s="9">
        <v>5</v>
      </c>
      <c r="K99" s="15" t="s">
        <v>179</v>
      </c>
      <c r="L99" s="17">
        <f t="shared" si="67"/>
        <v>1.2662297994742522</v>
      </c>
      <c r="M99" s="17">
        <f t="shared" si="67"/>
        <v>1.305280342298355</v>
      </c>
      <c r="N99" s="17">
        <f t="shared" si="67"/>
        <v>1.3261021095400749</v>
      </c>
      <c r="O99" s="17">
        <f t="shared" si="67"/>
        <v>1.349525829303565</v>
      </c>
      <c r="P99" s="17">
        <f t="shared" si="67"/>
        <v>1.3948306484290314</v>
      </c>
      <c r="Q99" s="17">
        <f t="shared" si="67"/>
        <v>1.4002354743401355</v>
      </c>
    </row>
    <row r="100" spans="1:17">
      <c r="A100" s="9">
        <v>6</v>
      </c>
      <c r="B100" s="15" t="s">
        <v>180</v>
      </c>
      <c r="C100" s="17">
        <f t="shared" ref="C100:H100" si="71">(C112-C113)/C112*100</f>
        <v>0.40957876169691987</v>
      </c>
      <c r="D100" s="17">
        <f t="shared" si="71"/>
        <v>-1.4922191430398635</v>
      </c>
      <c r="E100" s="17">
        <f t="shared" si="71"/>
        <v>7.893859053841112</v>
      </c>
      <c r="F100" s="17">
        <f t="shared" si="71"/>
        <v>-3.7830343500650816</v>
      </c>
      <c r="G100" s="17">
        <f t="shared" si="71"/>
        <v>-4.451736813319596</v>
      </c>
      <c r="H100" s="17">
        <f t="shared" si="71"/>
        <v>15.200866245939466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2">(ATAN((C100+2.4)/10)+3.1415/2)/3.1415*1.75</f>
        <v>1.0275765591275765</v>
      </c>
      <c r="M100" s="17">
        <f t="shared" si="72"/>
        <v>0.92543050134235416</v>
      </c>
      <c r="N100" s="17">
        <f t="shared" si="72"/>
        <v>1.3205786591864663</v>
      </c>
      <c r="O100" s="17">
        <f t="shared" si="72"/>
        <v>0.79844252535916183</v>
      </c>
      <c r="P100" s="17">
        <f t="shared" si="72"/>
        <v>0.76227066087077566</v>
      </c>
      <c r="Q100" s="17">
        <f t="shared" si="72"/>
        <v>1.4622080449621608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-32.425421530479902</v>
      </c>
      <c r="F101" s="17">
        <f>(F115-F114)/F121*1000</f>
        <v>-33.103448275862071</v>
      </c>
      <c r="G101" s="17">
        <f>(G115-G114)/G121*1000</f>
        <v>-24.602026049204053</v>
      </c>
      <c r="H101" s="17">
        <f>(H115-H114)/H121*1000</f>
        <v>-13.235294117647058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3">(ATAN(E101/10)+3.1415/2)/3.1415*1.75</f>
        <v>0.16661568823050948</v>
      </c>
      <c r="O101" s="17">
        <f t="shared" si="73"/>
        <v>0.16339684826067893</v>
      </c>
      <c r="P101" s="17">
        <f t="shared" si="73"/>
        <v>0.21503896822378674</v>
      </c>
      <c r="Q101" s="17">
        <f t="shared" si="73"/>
        <v>0.36041748089909159</v>
      </c>
    </row>
    <row r="102" spans="1:17">
      <c r="A102" s="9">
        <v>8</v>
      </c>
      <c r="B102" s="15" t="s">
        <v>182</v>
      </c>
      <c r="C102" s="17">
        <f t="shared" ref="C102:H102" si="74">(C116-C117)/C121*1000</f>
        <v>-29.055690072639226</v>
      </c>
      <c r="D102" s="17">
        <f t="shared" si="74"/>
        <v>21.822849807445444</v>
      </c>
      <c r="E102" s="17">
        <f t="shared" si="74"/>
        <v>-27.237354085603112</v>
      </c>
      <c r="F102" s="17">
        <f t="shared" si="74"/>
        <v>-13.793103448275861</v>
      </c>
      <c r="G102" s="17">
        <f t="shared" si="74"/>
        <v>8.6830680173661374</v>
      </c>
      <c r="H102" s="17">
        <f t="shared" si="74"/>
        <v>4.4117647058823533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0.18462170600563063</v>
      </c>
      <c r="M102" s="17">
        <f>(ATAN(D102/10)+3.1415/2)/3.1415*1.75</f>
        <v>1.5106681116834488</v>
      </c>
      <c r="N102" s="17">
        <f t="shared" si="73"/>
        <v>0.19598337688292813</v>
      </c>
      <c r="O102" s="17">
        <f t="shared" si="73"/>
        <v>0.34942169810329954</v>
      </c>
      <c r="P102" s="17">
        <f t="shared" si="73"/>
        <v>1.2733117895991397</v>
      </c>
      <c r="Q102" s="17">
        <f t="shared" si="73"/>
        <v>1.1064534992508541</v>
      </c>
    </row>
    <row r="103" spans="1:17">
      <c r="A103" s="9">
        <v>9</v>
      </c>
      <c r="B103" s="15" t="s">
        <v>183</v>
      </c>
      <c r="C103" s="17">
        <f t="shared" ref="C103:H103" si="75">C118/C121*1000</f>
        <v>3.6319612590799033</v>
      </c>
      <c r="D103" s="17">
        <f t="shared" si="75"/>
        <v>3.8510911424903722</v>
      </c>
      <c r="E103" s="17">
        <f t="shared" si="75"/>
        <v>3.8910505836575875</v>
      </c>
      <c r="F103" s="17">
        <f t="shared" si="75"/>
        <v>4.1379310344827589</v>
      </c>
      <c r="G103" s="17">
        <f t="shared" si="75"/>
        <v>4.3415340086830687</v>
      </c>
      <c r="H103" s="17">
        <f t="shared" si="75"/>
        <v>4.4117647058823533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6">IF(C103/$I103&gt;1,2^((1-$I103/C103)/LN(10/3)),2^(-LOG($I103/C103,10/3)))</f>
        <v>1.4020643259804617</v>
      </c>
      <c r="M103" s="17">
        <f t="shared" si="76"/>
        <v>1.4211622322220019</v>
      </c>
      <c r="N103" s="17">
        <f t="shared" si="76"/>
        <v>1.4244387504612539</v>
      </c>
      <c r="O103" s="17">
        <f t="shared" si="76"/>
        <v>1.4434258629769698</v>
      </c>
      <c r="P103" s="17">
        <f t="shared" si="76"/>
        <v>1.4576222941455901</v>
      </c>
      <c r="Q103" s="17">
        <f t="shared" si="76"/>
        <v>1.4622450849541722</v>
      </c>
    </row>
    <row r="104" spans="1:17">
      <c r="A104" s="9">
        <v>10</v>
      </c>
      <c r="B104" s="15" t="s">
        <v>184</v>
      </c>
      <c r="C104" s="17">
        <f t="shared" ref="C104:H104" si="77">C119/C121*100</f>
        <v>0.12106537530266344</v>
      </c>
      <c r="D104" s="17">
        <f t="shared" si="77"/>
        <v>0.12836970474967907</v>
      </c>
      <c r="E104" s="17">
        <f t="shared" si="77"/>
        <v>0.12970168612191957</v>
      </c>
      <c r="F104" s="17">
        <f t="shared" si="77"/>
        <v>0.13793103448275862</v>
      </c>
      <c r="G104" s="17">
        <f t="shared" si="77"/>
        <v>0.14471780028943559</v>
      </c>
      <c r="H104" s="17">
        <f t="shared" si="77"/>
        <v>0.14705882352941177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6"/>
        <v>1.4020643259804617</v>
      </c>
      <c r="M104" s="17">
        <f t="shared" si="76"/>
        <v>1.4211622322220019</v>
      </c>
      <c r="N104" s="17">
        <f t="shared" si="76"/>
        <v>1.4244387504612537</v>
      </c>
      <c r="O104" s="17">
        <f t="shared" si="76"/>
        <v>1.4434258629769698</v>
      </c>
      <c r="P104" s="17">
        <f t="shared" si="76"/>
        <v>1.4576222941455899</v>
      </c>
      <c r="Q104" s="17">
        <f t="shared" si="76"/>
        <v>1.4622450849541722</v>
      </c>
    </row>
    <row r="105" spans="1:17">
      <c r="A105" s="9">
        <v>11</v>
      </c>
      <c r="B105" s="15" t="s">
        <v>185</v>
      </c>
      <c r="C105" s="17">
        <f t="shared" ref="C105:H105" si="78">C120/C121*1000</f>
        <v>10.895883777239709</v>
      </c>
      <c r="D105" s="17">
        <f t="shared" si="78"/>
        <v>6.4184852374839538</v>
      </c>
      <c r="E105" s="17">
        <f t="shared" si="78"/>
        <v>6.4850843060959793</v>
      </c>
      <c r="F105" s="17">
        <f t="shared" si="78"/>
        <v>5.5172413793103443</v>
      </c>
      <c r="G105" s="17">
        <f t="shared" si="78"/>
        <v>5.7887120115774238</v>
      </c>
      <c r="H105" s="17">
        <f t="shared" si="78"/>
        <v>5.8823529411764701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6"/>
        <v>1.3655082069161175</v>
      </c>
      <c r="M105" s="17">
        <f t="shared" si="76"/>
        <v>1.1356820300469139</v>
      </c>
      <c r="N105" s="17">
        <f t="shared" si="76"/>
        <v>1.140924742408473</v>
      </c>
      <c r="O105" s="17">
        <f t="shared" si="76"/>
        <v>1.0554565638257718</v>
      </c>
      <c r="P105" s="17">
        <f t="shared" si="76"/>
        <v>1.0815999634777964</v>
      </c>
      <c r="Q105" s="17">
        <f t="shared" si="76"/>
        <v>1.090195999764795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3</v>
      </c>
      <c r="H108" s="17">
        <v>3</v>
      </c>
      <c r="K108" s="15" t="s">
        <v>187</v>
      </c>
      <c r="L108" s="17">
        <f t="shared" ref="L108:L113" si="79">L95</f>
        <v>0.83190541490427705</v>
      </c>
      <c r="M108" s="17">
        <f t="shared" ref="M108:M113" si="80">N95</f>
        <v>0.86557091934695829</v>
      </c>
      <c r="N108" s="17">
        <f t="shared" ref="N108:N118" si="81">P95</f>
        <v>0.92191979990794026</v>
      </c>
      <c r="O108" s="17">
        <f>Q95</f>
        <v>0.93047645722828698</v>
      </c>
    </row>
    <row r="109" spans="1:17">
      <c r="A109" s="9">
        <v>3</v>
      </c>
      <c r="B109" s="10" t="s">
        <v>189</v>
      </c>
      <c r="C109" s="17">
        <v>0</v>
      </c>
      <c r="D109" s="17">
        <v>0.9</v>
      </c>
      <c r="E109" s="17">
        <v>0.8</v>
      </c>
      <c r="F109" s="17">
        <v>0.8</v>
      </c>
      <c r="G109" s="17">
        <v>0.8</v>
      </c>
      <c r="H109" s="17">
        <v>2.67</v>
      </c>
      <c r="K109" s="15" t="s">
        <v>190</v>
      </c>
      <c r="L109" s="17">
        <f t="shared" si="79"/>
        <v>0.74901064508879212</v>
      </c>
      <c r="M109" s="17">
        <f t="shared" si="80"/>
        <v>0.7793215683597432</v>
      </c>
      <c r="N109" s="17">
        <f t="shared" si="81"/>
        <v>1.0463309477146543</v>
      </c>
      <c r="O109" s="17">
        <f t="shared" ref="O109:O118" si="82">Q96</f>
        <v>1.0552034092284166</v>
      </c>
    </row>
    <row r="110" spans="1:17">
      <c r="A110" s="9">
        <v>4</v>
      </c>
      <c r="B110" s="10" t="s">
        <v>191</v>
      </c>
      <c r="C110" s="17">
        <v>32</v>
      </c>
      <c r="D110" s="17">
        <v>32.6</v>
      </c>
      <c r="E110" s="17">
        <v>33.299999999999997</v>
      </c>
      <c r="F110" s="17">
        <v>33.299999999999997</v>
      </c>
      <c r="G110" s="17">
        <v>33.5</v>
      </c>
      <c r="H110" s="17">
        <v>33.5</v>
      </c>
      <c r="K110" s="15" t="s">
        <v>192</v>
      </c>
      <c r="L110" s="17">
        <f t="shared" si="79"/>
        <v>8.8737830999390996E-4</v>
      </c>
      <c r="M110" s="17">
        <f t="shared" si="80"/>
        <v>0.68537206359198444</v>
      </c>
      <c r="N110" s="17">
        <f t="shared" si="81"/>
        <v>0.72998590385581552</v>
      </c>
      <c r="O110" s="17">
        <f t="shared" si="82"/>
        <v>1.3263989529151001</v>
      </c>
    </row>
    <row r="111" spans="1:17">
      <c r="A111" s="9">
        <v>5</v>
      </c>
      <c r="B111" s="10" t="s">
        <v>193</v>
      </c>
      <c r="C111" s="17">
        <v>11.2</v>
      </c>
      <c r="D111" s="17">
        <v>11.6</v>
      </c>
      <c r="E111" s="17">
        <v>12.1</v>
      </c>
      <c r="F111" s="17">
        <v>12.1</v>
      </c>
      <c r="G111" s="17">
        <v>13.1</v>
      </c>
      <c r="H111" s="17">
        <v>13.1</v>
      </c>
      <c r="K111" s="15" t="s">
        <v>194</v>
      </c>
      <c r="L111" s="17">
        <f t="shared" si="79"/>
        <v>1.1387100281516442</v>
      </c>
      <c r="M111" s="17">
        <f t="shared" si="80"/>
        <v>1.1922317544262706</v>
      </c>
      <c r="N111" s="17">
        <f t="shared" si="81"/>
        <v>1.2454037157162261</v>
      </c>
      <c r="O111" s="17">
        <f t="shared" si="82"/>
        <v>1.2524867631429102</v>
      </c>
    </row>
    <row r="112" spans="1:17">
      <c r="A112" s="9">
        <v>6</v>
      </c>
      <c r="B112" s="10" t="s">
        <v>195</v>
      </c>
      <c r="C112" s="17">
        <v>26759.200000000001</v>
      </c>
      <c r="D112" s="17">
        <v>7505.6</v>
      </c>
      <c r="E112" s="17">
        <v>8694.1</v>
      </c>
      <c r="F112" s="17">
        <v>10602.6</v>
      </c>
      <c r="G112" s="17">
        <v>7862.1</v>
      </c>
      <c r="H112" s="17">
        <v>9142.9</v>
      </c>
      <c r="K112" s="15" t="s">
        <v>196</v>
      </c>
      <c r="L112" s="17">
        <f t="shared" si="79"/>
        <v>1.2662297994742522</v>
      </c>
      <c r="M112" s="17">
        <f t="shared" si="80"/>
        <v>1.3261021095400749</v>
      </c>
      <c r="N112" s="17">
        <f t="shared" si="81"/>
        <v>1.3948306484290314</v>
      </c>
      <c r="O112" s="17">
        <f t="shared" si="82"/>
        <v>1.4002354743401355</v>
      </c>
    </row>
    <row r="113" spans="1:17">
      <c r="A113" s="9">
        <v>7</v>
      </c>
      <c r="B113" s="10" t="s">
        <v>197</v>
      </c>
      <c r="C113" s="17">
        <v>26649.599999999999</v>
      </c>
      <c r="D113" s="17">
        <v>7617.6</v>
      </c>
      <c r="E113" s="17">
        <v>8007.8</v>
      </c>
      <c r="F113" s="17">
        <v>11003.7</v>
      </c>
      <c r="G113" s="17">
        <v>8212.1</v>
      </c>
      <c r="H113" s="17">
        <v>7753.1</v>
      </c>
      <c r="K113" s="15" t="s">
        <v>198</v>
      </c>
      <c r="L113" s="17">
        <f t="shared" si="79"/>
        <v>1.0275765591275765</v>
      </c>
      <c r="M113" s="17">
        <f t="shared" si="80"/>
        <v>1.3205786591864663</v>
      </c>
      <c r="N113" s="17">
        <f t="shared" si="81"/>
        <v>0.76227066087077566</v>
      </c>
      <c r="O113" s="17">
        <f t="shared" si="82"/>
        <v>1.4622080449621608</v>
      </c>
    </row>
    <row r="114" spans="1:17">
      <c r="A114" s="9">
        <v>8</v>
      </c>
      <c r="B114" s="10" t="s">
        <v>199</v>
      </c>
      <c r="C114" s="17"/>
      <c r="D114" s="17"/>
      <c r="E114" s="17">
        <v>31</v>
      </c>
      <c r="F114" s="17">
        <v>30</v>
      </c>
      <c r="G114" s="17">
        <v>21</v>
      </c>
      <c r="H114" s="17">
        <v>13</v>
      </c>
      <c r="K114" s="15" t="s">
        <v>200</v>
      </c>
      <c r="L114" s="17">
        <f>N101</f>
        <v>0.16661568823050948</v>
      </c>
      <c r="M114" s="17">
        <f>O101</f>
        <v>0.16339684826067893</v>
      </c>
      <c r="N114" s="17">
        <f t="shared" si="81"/>
        <v>0.21503896822378674</v>
      </c>
      <c r="O114" s="17">
        <f t="shared" si="82"/>
        <v>0.36041748089909159</v>
      </c>
    </row>
    <row r="115" spans="1:17">
      <c r="A115" s="9">
        <v>9</v>
      </c>
      <c r="B115" s="10" t="s">
        <v>201</v>
      </c>
      <c r="C115" s="17"/>
      <c r="D115" s="17"/>
      <c r="E115" s="17">
        <v>6</v>
      </c>
      <c r="F115" s="17">
        <v>6</v>
      </c>
      <c r="G115" s="17">
        <v>4</v>
      </c>
      <c r="H115" s="17">
        <v>4</v>
      </c>
      <c r="K115" s="15" t="s">
        <v>202</v>
      </c>
      <c r="L115" s="17">
        <f>L102</f>
        <v>0.18462170600563063</v>
      </c>
      <c r="M115" s="17">
        <f>N102</f>
        <v>0.19598337688292813</v>
      </c>
      <c r="N115" s="17">
        <f t="shared" si="81"/>
        <v>1.2733117895991397</v>
      </c>
      <c r="O115" s="17">
        <f t="shared" si="82"/>
        <v>1.1064534992508541</v>
      </c>
    </row>
    <row r="116" spans="1:17">
      <c r="A116" s="9">
        <v>10</v>
      </c>
      <c r="B116" s="10" t="s">
        <v>203</v>
      </c>
      <c r="C116" s="17">
        <v>10</v>
      </c>
      <c r="D116" s="17">
        <v>37</v>
      </c>
      <c r="E116" s="17">
        <v>27</v>
      </c>
      <c r="F116" s="17">
        <v>16</v>
      </c>
      <c r="G116" s="17">
        <v>19</v>
      </c>
      <c r="H116" s="17">
        <v>28</v>
      </c>
      <c r="K116" s="15" t="s">
        <v>204</v>
      </c>
      <c r="L116" s="17">
        <f>L103</f>
        <v>1.4020643259804617</v>
      </c>
      <c r="M116" s="17">
        <f>N103</f>
        <v>1.4244387504612539</v>
      </c>
      <c r="N116" s="17">
        <f t="shared" si="81"/>
        <v>1.4576222941455901</v>
      </c>
      <c r="O116" s="17">
        <f t="shared" si="82"/>
        <v>1.4622450849541722</v>
      </c>
    </row>
    <row r="117" spans="1:17">
      <c r="A117" s="9">
        <v>11</v>
      </c>
      <c r="B117" s="10" t="s">
        <v>205</v>
      </c>
      <c r="C117" s="17">
        <v>34</v>
      </c>
      <c r="D117" s="17">
        <v>20</v>
      </c>
      <c r="E117" s="17">
        <v>48</v>
      </c>
      <c r="F117" s="17">
        <v>26</v>
      </c>
      <c r="G117" s="17">
        <v>13</v>
      </c>
      <c r="H117" s="17">
        <v>25</v>
      </c>
      <c r="K117" s="15" t="s">
        <v>206</v>
      </c>
      <c r="L117" s="17">
        <f>L104</f>
        <v>1.4020643259804617</v>
      </c>
      <c r="M117" s="17">
        <f>N104</f>
        <v>1.4244387504612537</v>
      </c>
      <c r="N117" s="17">
        <f t="shared" si="81"/>
        <v>1.4576222941455899</v>
      </c>
      <c r="O117" s="17">
        <f t="shared" si="82"/>
        <v>1.4622450849541722</v>
      </c>
    </row>
    <row r="118" spans="1:17">
      <c r="A118" s="9">
        <v>12</v>
      </c>
      <c r="B118" s="10" t="s">
        <v>207</v>
      </c>
      <c r="C118" s="17">
        <v>3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K118" s="15" t="s">
        <v>208</v>
      </c>
      <c r="L118" s="17">
        <f>L105</f>
        <v>1.3655082069161175</v>
      </c>
      <c r="M118" s="17">
        <f>N105</f>
        <v>1.140924742408473</v>
      </c>
      <c r="N118" s="17">
        <f t="shared" si="81"/>
        <v>1.0815999634777964</v>
      </c>
      <c r="O118" s="17">
        <f t="shared" si="82"/>
        <v>1.090195999764795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9</v>
      </c>
      <c r="D120" s="17">
        <v>5</v>
      </c>
      <c r="E120" s="17">
        <v>5</v>
      </c>
      <c r="F120" s="17">
        <v>4</v>
      </c>
      <c r="G120" s="21">
        <v>4</v>
      </c>
      <c r="H120" s="21">
        <v>4</v>
      </c>
    </row>
    <row r="121" spans="1:17">
      <c r="A121" s="9">
        <v>15</v>
      </c>
      <c r="B121" s="10" t="s">
        <v>213</v>
      </c>
      <c r="C121" s="17">
        <v>826</v>
      </c>
      <c r="D121" s="17">
        <v>779</v>
      </c>
      <c r="E121" s="17">
        <v>771</v>
      </c>
      <c r="F121" s="17">
        <v>725</v>
      </c>
      <c r="G121" s="17">
        <v>691</v>
      </c>
      <c r="H121" s="17">
        <v>680</v>
      </c>
    </row>
    <row r="123" spans="1:17" ht="16">
      <c r="A123" s="20" t="s">
        <v>280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3">C137/C151*1000</f>
        <v>7.4074074074074074</v>
      </c>
      <c r="D125" s="17">
        <f t="shared" si="83"/>
        <v>7.6433121019108281</v>
      </c>
      <c r="E125" s="17">
        <f t="shared" si="83"/>
        <v>7.8431372549019605</v>
      </c>
      <c r="F125" s="17">
        <f t="shared" si="83"/>
        <v>8.0753701211305522</v>
      </c>
      <c r="G125" s="17">
        <f t="shared" si="83"/>
        <v>8.2758620689655178</v>
      </c>
      <c r="H125" s="17">
        <f t="shared" si="83"/>
        <v>8.5227272727272716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4">IF(C125/$I125&gt;1,2^((1-$I125/C125)/LN(10/3)),2^(-LOG($I125/C125,10/3)))</f>
        <v>1.2057573898756058</v>
      </c>
      <c r="M125" s="17">
        <f t="shared" si="84"/>
        <v>1.2203064375550503</v>
      </c>
      <c r="N125" s="17">
        <f t="shared" si="84"/>
        <v>1.2320719728226426</v>
      </c>
      <c r="O125" s="17">
        <f t="shared" si="84"/>
        <v>1.2451451232914637</v>
      </c>
      <c r="P125" s="17">
        <f t="shared" si="84"/>
        <v>1.255944447855762</v>
      </c>
      <c r="Q125" s="17">
        <f t="shared" si="84"/>
        <v>1.2686620978147702</v>
      </c>
    </row>
    <row r="126" spans="1:17">
      <c r="A126" s="9">
        <v>2</v>
      </c>
      <c r="B126" s="15" t="s">
        <v>176</v>
      </c>
      <c r="C126" s="17">
        <f t="shared" ref="C126:H126" si="85">C138/C151*1000</f>
        <v>2.4691358024691357</v>
      </c>
      <c r="D126" s="17">
        <f t="shared" si="85"/>
        <v>2.5477707006369426</v>
      </c>
      <c r="E126" s="17">
        <f t="shared" si="85"/>
        <v>2.6143790849673203</v>
      </c>
      <c r="F126" s="17">
        <f t="shared" si="85"/>
        <v>2.6917900403768504</v>
      </c>
      <c r="G126" s="17">
        <f t="shared" si="85"/>
        <v>4.1379310344827589</v>
      </c>
      <c r="H126" s="17">
        <f t="shared" si="85"/>
        <v>4.2613636363636358</v>
      </c>
      <c r="I126" s="18">
        <f>Показатели!$E$3</f>
        <v>4</v>
      </c>
      <c r="J126" s="9">
        <v>2</v>
      </c>
      <c r="K126" s="15" t="s">
        <v>176</v>
      </c>
      <c r="L126" s="17">
        <f t="shared" si="84"/>
        <v>0.75749316639959419</v>
      </c>
      <c r="M126" s="17">
        <f t="shared" si="84"/>
        <v>0.77128930596374712</v>
      </c>
      <c r="N126" s="17">
        <f t="shared" si="84"/>
        <v>0.78283470281957701</v>
      </c>
      <c r="O126" s="17">
        <f t="shared" si="84"/>
        <v>0.79609685566134147</v>
      </c>
      <c r="P126" s="17">
        <f t="shared" si="84"/>
        <v>1.0193758770264274</v>
      </c>
      <c r="Q126" s="17">
        <f t="shared" si="84"/>
        <v>1.0359414437256962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1.6560609554140129</v>
      </c>
      <c r="E127" s="17">
        <f>E139/E151*1000+0.00001</f>
        <v>1.0457616339869282</v>
      </c>
      <c r="F127" s="17">
        <f>F139/F151*1000+0.00001</f>
        <v>1.0767260161507404</v>
      </c>
      <c r="G127" s="17">
        <f>G139/G151*1000</f>
        <v>1.7931034482758621</v>
      </c>
      <c r="H127" s="17">
        <f>H139/H151*1000</f>
        <v>6.5340909090909083</v>
      </c>
      <c r="I127" s="18">
        <f>Показатели!$E$4</f>
        <v>2</v>
      </c>
      <c r="J127" s="9">
        <v>3</v>
      </c>
      <c r="K127" s="15" t="s">
        <v>177</v>
      </c>
      <c r="L127" s="17">
        <f t="shared" si="84"/>
        <v>8.8737830999390996E-4</v>
      </c>
      <c r="M127" s="17">
        <f t="shared" si="84"/>
        <v>0.89705258880914085</v>
      </c>
      <c r="N127" s="17">
        <f t="shared" si="84"/>
        <v>0.68846164964421974</v>
      </c>
      <c r="O127" s="17">
        <f t="shared" si="84"/>
        <v>0.70012489964796809</v>
      </c>
      <c r="P127" s="17">
        <f t="shared" si="84"/>
        <v>0.93906756351918863</v>
      </c>
      <c r="Q127" s="17">
        <f t="shared" si="84"/>
        <v>1.4910749273031461</v>
      </c>
    </row>
    <row r="128" spans="1:17">
      <c r="A128" s="9">
        <v>4</v>
      </c>
      <c r="B128" s="15" t="s">
        <v>178</v>
      </c>
      <c r="C128" s="17">
        <f t="shared" ref="C128:H128" si="86">C140/C151*1000</f>
        <v>63.086419753086417</v>
      </c>
      <c r="D128" s="17">
        <f t="shared" si="86"/>
        <v>65.350318471337573</v>
      </c>
      <c r="E128" s="17">
        <f t="shared" si="86"/>
        <v>67.450980392156865</v>
      </c>
      <c r="F128" s="17">
        <f t="shared" si="86"/>
        <v>69.582772543741598</v>
      </c>
      <c r="G128" s="17">
        <f t="shared" si="86"/>
        <v>72.137931034482747</v>
      </c>
      <c r="H128" s="17">
        <f t="shared" si="86"/>
        <v>75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4"/>
        <v>1.352481981617087</v>
      </c>
      <c r="M128" s="17">
        <f t="shared" si="84"/>
        <v>1.3653702935652385</v>
      </c>
      <c r="N128" s="17">
        <f t="shared" si="84"/>
        <v>1.3766549731311204</v>
      </c>
      <c r="O128" s="17">
        <f t="shared" si="84"/>
        <v>1.3874971031747332</v>
      </c>
      <c r="P128" s="17">
        <f t="shared" si="84"/>
        <v>1.3997496138661334</v>
      </c>
      <c r="Q128" s="17">
        <f t="shared" si="84"/>
        <v>1.4125971854020816</v>
      </c>
    </row>
    <row r="129" spans="1:17">
      <c r="A129" s="9">
        <v>5</v>
      </c>
      <c r="B129" s="15" t="s">
        <v>179</v>
      </c>
      <c r="C129" s="17">
        <f t="shared" ref="C129:H129" si="87">C141/C151*1000</f>
        <v>16.172839506172838</v>
      </c>
      <c r="D129" s="17">
        <f t="shared" si="87"/>
        <v>16.687898089171973</v>
      </c>
      <c r="E129" s="17">
        <f t="shared" si="87"/>
        <v>17.124183006535947</v>
      </c>
      <c r="F129" s="17">
        <f t="shared" si="87"/>
        <v>17.631224764468371</v>
      </c>
      <c r="G129" s="17">
        <f t="shared" si="87"/>
        <v>22.206896551724139</v>
      </c>
      <c r="H129" s="17">
        <f t="shared" si="87"/>
        <v>23.721590909090907</v>
      </c>
      <c r="I129" s="18">
        <f>Показатели!$E$6</f>
        <v>8</v>
      </c>
      <c r="J129" s="9">
        <v>5</v>
      </c>
      <c r="K129" s="15" t="s">
        <v>179</v>
      </c>
      <c r="L129" s="17">
        <f t="shared" si="84"/>
        <v>1.3376771902673565</v>
      </c>
      <c r="M129" s="17">
        <f t="shared" si="84"/>
        <v>1.3494866174838993</v>
      </c>
      <c r="N129" s="17">
        <f t="shared" si="84"/>
        <v>1.3590091804277149</v>
      </c>
      <c r="O129" s="17">
        <f t="shared" si="84"/>
        <v>1.3695616285037946</v>
      </c>
      <c r="P129" s="17">
        <f t="shared" si="84"/>
        <v>1.4452981262166846</v>
      </c>
      <c r="Q129" s="17">
        <f t="shared" si="84"/>
        <v>1.4645657620380792</v>
      </c>
    </row>
    <row r="130" spans="1:17">
      <c r="A130" s="9">
        <v>6</v>
      </c>
      <c r="B130" s="15" t="s">
        <v>180</v>
      </c>
      <c r="C130" s="17">
        <f t="shared" ref="C130:H130" si="88">(C142-C143)/C142*100</f>
        <v>1.5654245363280588</v>
      </c>
      <c r="D130" s="17">
        <f t="shared" si="88"/>
        <v>1.3919645681746282</v>
      </c>
      <c r="E130" s="17">
        <f t="shared" si="88"/>
        <v>5.7045419314834911</v>
      </c>
      <c r="F130" s="17">
        <f t="shared" si="88"/>
        <v>9.6031145236292854</v>
      </c>
      <c r="G130" s="17">
        <f t="shared" si="88"/>
        <v>-6.5676832530765115</v>
      </c>
      <c r="H130" s="17">
        <f t="shared" si="88"/>
        <v>-4.7717574033363501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89">(ATAN((C130+2.4)/10)+3.1415/2)/3.1415*1.75</f>
        <v>1.0853020286729107</v>
      </c>
      <c r="M130" s="17">
        <f t="shared" si="89"/>
        <v>1.0769029676906552</v>
      </c>
      <c r="N130" s="17">
        <f t="shared" si="89"/>
        <v>1.2544032435643704</v>
      </c>
      <c r="O130" s="17">
        <f t="shared" si="89"/>
        <v>1.3630868795335598</v>
      </c>
      <c r="P130" s="17">
        <f t="shared" si="89"/>
        <v>0.65502990938429284</v>
      </c>
      <c r="Q130" s="17">
        <f t="shared" si="89"/>
        <v>0.74527615581786788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-18.300653594771244</v>
      </c>
      <c r="F131" s="17">
        <f>(F145-F144)/F151*1000</f>
        <v>-14.804845222072679</v>
      </c>
      <c r="G131" s="17">
        <f>(G145-G144)/G151*1000</f>
        <v>-16.551724137931036</v>
      </c>
      <c r="H131" s="17">
        <f>(H145-H144)/H151*1000</f>
        <v>-12.78409090909091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0">(ATAN(E131/10)+3.1415/2)/3.1415*1.75</f>
        <v>0.27855764678688028</v>
      </c>
      <c r="O131" s="17">
        <f t="shared" si="90"/>
        <v>0.3309015435591689</v>
      </c>
      <c r="P131" s="17">
        <f t="shared" si="90"/>
        <v>0.30272313189774214</v>
      </c>
      <c r="Q131" s="17">
        <f t="shared" si="90"/>
        <v>0.36975336613056431</v>
      </c>
    </row>
    <row r="132" spans="1:17">
      <c r="A132" s="9">
        <v>8</v>
      </c>
      <c r="B132" s="15" t="s">
        <v>182</v>
      </c>
      <c r="C132" s="17">
        <f t="shared" ref="C132:H132" si="91">(C146-C147)/C151*1000</f>
        <v>-4.9382716049382713</v>
      </c>
      <c r="D132" s="17">
        <f t="shared" si="91"/>
        <v>-2.5477707006369426</v>
      </c>
      <c r="E132" s="17">
        <f t="shared" si="91"/>
        <v>-10.457516339869281</v>
      </c>
      <c r="F132" s="17">
        <f t="shared" si="91"/>
        <v>-9.4212651413189779</v>
      </c>
      <c r="G132" s="17">
        <f t="shared" si="91"/>
        <v>-12.413793103448276</v>
      </c>
      <c r="H132" s="17">
        <f t="shared" si="91"/>
        <v>4.2613636363636358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0.61947874576287298</v>
      </c>
      <c r="M132" s="17">
        <f>(ATAN(D132/10)+3.1415/2)/3.1415*1.75</f>
        <v>0.73603075312074073</v>
      </c>
      <c r="N132" s="17">
        <f t="shared" si="90"/>
        <v>0.42503099056695232</v>
      </c>
      <c r="O132" s="17">
        <f t="shared" si="90"/>
        <v>0.45408199549064099</v>
      </c>
      <c r="P132" s="17">
        <f t="shared" si="90"/>
        <v>0.37772647355395855</v>
      </c>
      <c r="Q132" s="17">
        <f t="shared" si="90"/>
        <v>1.0994015077671206</v>
      </c>
    </row>
    <row r="133" spans="1:17">
      <c r="A133" s="9">
        <v>9</v>
      </c>
      <c r="B133" s="15" t="s">
        <v>183</v>
      </c>
      <c r="C133" s="17">
        <f t="shared" ref="C133:H133" si="92">C148/C151*1000</f>
        <v>1.2345679012345678</v>
      </c>
      <c r="D133" s="17">
        <f t="shared" si="92"/>
        <v>1.2738853503184713</v>
      </c>
      <c r="E133" s="17">
        <f t="shared" si="92"/>
        <v>1.3071895424836601</v>
      </c>
      <c r="F133" s="17">
        <f t="shared" si="92"/>
        <v>1.3458950201884252</v>
      </c>
      <c r="G133" s="17">
        <f t="shared" si="92"/>
        <v>1.3793103448275861</v>
      </c>
      <c r="H133" s="17">
        <f t="shared" si="92"/>
        <v>1.4204545454545454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3">IF(C133/$I133&gt;1,2^((1-$I133/C133)/LN(10/3)),2^(-LOG($I133/C133,10/3)))</f>
        <v>0.89393929746924605</v>
      </c>
      <c r="M133" s="17">
        <f t="shared" si="93"/>
        <v>0.91022051538225446</v>
      </c>
      <c r="N133" s="17">
        <f t="shared" si="93"/>
        <v>0.9238455676099333</v>
      </c>
      <c r="O133" s="17">
        <f t="shared" si="93"/>
        <v>0.93949661255684258</v>
      </c>
      <c r="P133" s="17">
        <f t="shared" si="93"/>
        <v>0.95285554472938294</v>
      </c>
      <c r="Q133" s="17">
        <f t="shared" si="93"/>
        <v>0.96911717081547577</v>
      </c>
    </row>
    <row r="134" spans="1:17">
      <c r="A134" s="9">
        <v>10</v>
      </c>
      <c r="B134" s="15" t="s">
        <v>184</v>
      </c>
      <c r="C134" s="17">
        <f t="shared" ref="C134:H134" si="94">C149/C151*100</f>
        <v>0.12345679012345678</v>
      </c>
      <c r="D134" s="17">
        <f t="shared" si="94"/>
        <v>0.12738853503184713</v>
      </c>
      <c r="E134" s="17">
        <f t="shared" si="94"/>
        <v>0.13071895424836599</v>
      </c>
      <c r="F134" s="17">
        <f t="shared" si="94"/>
        <v>0.13458950201884254</v>
      </c>
      <c r="G134" s="17">
        <f t="shared" si="94"/>
        <v>0.13793103448275862</v>
      </c>
      <c r="H134" s="17">
        <f t="shared" si="94"/>
        <v>0.14204545454545456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3"/>
        <v>1.4085367538071263</v>
      </c>
      <c r="M134" s="17">
        <f t="shared" si="93"/>
        <v>1.4187097904526396</v>
      </c>
      <c r="N134" s="17">
        <f t="shared" si="93"/>
        <v>1.426901095553279</v>
      </c>
      <c r="O134" s="17">
        <f t="shared" si="93"/>
        <v>1.4359661670626238</v>
      </c>
      <c r="P134" s="17">
        <f t="shared" si="93"/>
        <v>1.4434258629769698</v>
      </c>
      <c r="Q134" s="17">
        <f t="shared" si="93"/>
        <v>1.4521778343282099</v>
      </c>
    </row>
    <row r="135" spans="1:17">
      <c r="A135" s="9">
        <v>11</v>
      </c>
      <c r="B135" s="15" t="s">
        <v>185</v>
      </c>
      <c r="C135" s="17">
        <f t="shared" ref="C135:H135" si="95">C150/C151*1000</f>
        <v>4.9382716049382713</v>
      </c>
      <c r="D135" s="17">
        <f t="shared" si="95"/>
        <v>3.8216560509554141</v>
      </c>
      <c r="E135" s="17">
        <f t="shared" si="95"/>
        <v>3.9215686274509802</v>
      </c>
      <c r="F135" s="17">
        <f t="shared" si="95"/>
        <v>4.0376850605652761</v>
      </c>
      <c r="G135" s="17">
        <f t="shared" si="95"/>
        <v>4.1379310344827589</v>
      </c>
      <c r="H135" s="17">
        <f t="shared" si="95"/>
        <v>2.8409090909090908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3"/>
        <v>0.99287366212563211</v>
      </c>
      <c r="M135" s="17">
        <f t="shared" si="93"/>
        <v>0.8566497075791748</v>
      </c>
      <c r="N135" s="17">
        <f t="shared" si="93"/>
        <v>0.86947286066059082</v>
      </c>
      <c r="O135" s="17">
        <f t="shared" si="93"/>
        <v>0.88420276715083057</v>
      </c>
      <c r="P135" s="17">
        <f t="shared" si="93"/>
        <v>0.89677546260844798</v>
      </c>
      <c r="Q135" s="17">
        <f t="shared" si="93"/>
        <v>0.72219465721109988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6</v>
      </c>
      <c r="D137" s="17">
        <v>6</v>
      </c>
      <c r="E137" s="17">
        <v>6</v>
      </c>
      <c r="F137" s="17">
        <v>6</v>
      </c>
      <c r="G137" s="17">
        <v>6</v>
      </c>
      <c r="H137" s="17">
        <v>6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3</v>
      </c>
      <c r="H138" s="17">
        <v>3</v>
      </c>
      <c r="K138" s="15" t="s">
        <v>187</v>
      </c>
      <c r="L138" s="17">
        <f t="shared" ref="L138:L143" si="96">L125</f>
        <v>1.2057573898756058</v>
      </c>
      <c r="M138" s="17">
        <f t="shared" ref="M138:M143" si="97">N125</f>
        <v>1.2320719728226426</v>
      </c>
      <c r="N138" s="17">
        <f t="shared" ref="N138:N148" si="98">P125</f>
        <v>1.255944447855762</v>
      </c>
      <c r="O138" s="17">
        <f>Q125</f>
        <v>1.2686620978147702</v>
      </c>
    </row>
    <row r="139" spans="1:17">
      <c r="A139" s="9">
        <v>3</v>
      </c>
      <c r="B139" s="10" t="s">
        <v>189</v>
      </c>
      <c r="C139" s="17">
        <v>0</v>
      </c>
      <c r="D139" s="17">
        <v>1.3</v>
      </c>
      <c r="E139" s="17">
        <v>0.8</v>
      </c>
      <c r="F139" s="17">
        <v>0.8</v>
      </c>
      <c r="G139" s="17">
        <v>1.3</v>
      </c>
      <c r="H139" s="17">
        <v>4.5999999999999996</v>
      </c>
      <c r="K139" s="15" t="s">
        <v>190</v>
      </c>
      <c r="L139" s="17">
        <f t="shared" si="96"/>
        <v>0.75749316639959419</v>
      </c>
      <c r="M139" s="17">
        <f t="shared" si="97"/>
        <v>0.78283470281957701</v>
      </c>
      <c r="N139" s="17">
        <f t="shared" si="98"/>
        <v>1.0193758770264274</v>
      </c>
      <c r="O139" s="17">
        <f t="shared" ref="O139:O148" si="99">Q126</f>
        <v>1.0359414437256962</v>
      </c>
    </row>
    <row r="140" spans="1:17">
      <c r="A140" s="9">
        <v>4</v>
      </c>
      <c r="B140" s="10" t="s">
        <v>191</v>
      </c>
      <c r="C140" s="17">
        <v>51.1</v>
      </c>
      <c r="D140" s="17">
        <v>51.3</v>
      </c>
      <c r="E140" s="17">
        <v>51.6</v>
      </c>
      <c r="F140" s="17">
        <v>51.7</v>
      </c>
      <c r="G140" s="17">
        <v>52.3</v>
      </c>
      <c r="H140" s="17">
        <v>52.8</v>
      </c>
      <c r="K140" s="15" t="s">
        <v>192</v>
      </c>
      <c r="L140" s="17">
        <f t="shared" si="96"/>
        <v>8.8737830999390996E-4</v>
      </c>
      <c r="M140" s="17">
        <f t="shared" si="97"/>
        <v>0.68846164964421974</v>
      </c>
      <c r="N140" s="17">
        <f t="shared" si="98"/>
        <v>0.93906756351918863</v>
      </c>
      <c r="O140" s="17">
        <f t="shared" si="99"/>
        <v>1.4910749273031461</v>
      </c>
    </row>
    <row r="141" spans="1:17">
      <c r="A141" s="9">
        <v>5</v>
      </c>
      <c r="B141" s="10" t="s">
        <v>193</v>
      </c>
      <c r="C141" s="17">
        <v>13.1</v>
      </c>
      <c r="D141" s="17">
        <v>13.1</v>
      </c>
      <c r="E141" s="17">
        <v>13.1</v>
      </c>
      <c r="F141" s="17">
        <v>13.1</v>
      </c>
      <c r="G141" s="17">
        <v>16.100000000000001</v>
      </c>
      <c r="H141" s="17">
        <v>16.7</v>
      </c>
      <c r="K141" s="15" t="s">
        <v>194</v>
      </c>
      <c r="L141" s="17">
        <f t="shared" si="96"/>
        <v>1.352481981617087</v>
      </c>
      <c r="M141" s="17">
        <f t="shared" si="97"/>
        <v>1.3766549731311204</v>
      </c>
      <c r="N141" s="17">
        <f t="shared" si="98"/>
        <v>1.3997496138661334</v>
      </c>
      <c r="O141" s="17">
        <f t="shared" si="99"/>
        <v>1.4125971854020816</v>
      </c>
    </row>
    <row r="142" spans="1:17">
      <c r="A142" s="9">
        <v>6</v>
      </c>
      <c r="B142" s="10" t="s">
        <v>195</v>
      </c>
      <c r="C142" s="17">
        <v>5877</v>
      </c>
      <c r="D142" s="17">
        <v>6322</v>
      </c>
      <c r="E142" s="17">
        <v>6451</v>
      </c>
      <c r="F142" s="17">
        <v>9247</v>
      </c>
      <c r="G142" s="17">
        <v>7476</v>
      </c>
      <c r="H142" s="17">
        <v>7733</v>
      </c>
      <c r="K142" s="15" t="s">
        <v>196</v>
      </c>
      <c r="L142" s="17">
        <f t="shared" si="96"/>
        <v>1.3376771902673565</v>
      </c>
      <c r="M142" s="17">
        <f t="shared" si="97"/>
        <v>1.3590091804277149</v>
      </c>
      <c r="N142" s="17">
        <f t="shared" si="98"/>
        <v>1.4452981262166846</v>
      </c>
      <c r="O142" s="17">
        <f t="shared" si="99"/>
        <v>1.4645657620380792</v>
      </c>
    </row>
    <row r="143" spans="1:17">
      <c r="A143" s="9">
        <v>7</v>
      </c>
      <c r="B143" s="10" t="s">
        <v>197</v>
      </c>
      <c r="C143" s="17">
        <v>5785</v>
      </c>
      <c r="D143" s="17">
        <v>6234</v>
      </c>
      <c r="E143" s="17">
        <v>6083</v>
      </c>
      <c r="F143" s="17">
        <v>8359</v>
      </c>
      <c r="G143" s="17">
        <v>7967</v>
      </c>
      <c r="H143" s="17">
        <v>8102</v>
      </c>
      <c r="K143" s="15" t="s">
        <v>198</v>
      </c>
      <c r="L143" s="17">
        <f t="shared" si="96"/>
        <v>1.0853020286729107</v>
      </c>
      <c r="M143" s="17">
        <f t="shared" si="97"/>
        <v>1.2544032435643704</v>
      </c>
      <c r="N143" s="17">
        <f t="shared" si="98"/>
        <v>0.65502990938429284</v>
      </c>
      <c r="O143" s="17">
        <f t="shared" si="99"/>
        <v>0.74527615581786788</v>
      </c>
    </row>
    <row r="144" spans="1:17">
      <c r="A144" s="9">
        <v>8</v>
      </c>
      <c r="B144" s="10" t="s">
        <v>199</v>
      </c>
      <c r="C144" s="17"/>
      <c r="D144" s="17"/>
      <c r="E144" s="17">
        <v>18</v>
      </c>
      <c r="F144" s="17">
        <v>18</v>
      </c>
      <c r="G144" s="17">
        <v>22</v>
      </c>
      <c r="H144" s="17">
        <v>12</v>
      </c>
      <c r="K144" s="15" t="s">
        <v>200</v>
      </c>
      <c r="L144" s="17">
        <f>N131</f>
        <v>0.27855764678688028</v>
      </c>
      <c r="M144" s="17">
        <f>O131</f>
        <v>0.3309015435591689</v>
      </c>
      <c r="N144" s="17">
        <f t="shared" si="98"/>
        <v>0.30272313189774214</v>
      </c>
      <c r="O144" s="17">
        <f t="shared" si="99"/>
        <v>0.36975336613056431</v>
      </c>
    </row>
    <row r="145" spans="1:17">
      <c r="A145" s="9">
        <v>9</v>
      </c>
      <c r="B145" s="10" t="s">
        <v>201</v>
      </c>
      <c r="C145" s="17"/>
      <c r="D145" s="17"/>
      <c r="E145" s="17">
        <v>4</v>
      </c>
      <c r="F145" s="17">
        <v>7</v>
      </c>
      <c r="G145" s="17">
        <v>10</v>
      </c>
      <c r="H145" s="17">
        <v>3</v>
      </c>
      <c r="K145" s="15" t="s">
        <v>202</v>
      </c>
      <c r="L145" s="17">
        <f>L132</f>
        <v>0.61947874576287298</v>
      </c>
      <c r="M145" s="17">
        <f>N132</f>
        <v>0.42503099056695232</v>
      </c>
      <c r="N145" s="17">
        <f t="shared" si="98"/>
        <v>0.37772647355395855</v>
      </c>
      <c r="O145" s="17">
        <f t="shared" si="99"/>
        <v>1.0994015077671206</v>
      </c>
    </row>
    <row r="146" spans="1:17">
      <c r="A146" s="9">
        <v>10</v>
      </c>
      <c r="B146" s="10" t="s">
        <v>203</v>
      </c>
      <c r="C146" s="17">
        <v>17</v>
      </c>
      <c r="D146" s="17">
        <v>35</v>
      </c>
      <c r="E146" s="17">
        <v>36</v>
      </c>
      <c r="F146" s="17">
        <v>27</v>
      </c>
      <c r="G146" s="17">
        <v>26</v>
      </c>
      <c r="H146" s="17">
        <v>35</v>
      </c>
      <c r="K146" s="15" t="s">
        <v>204</v>
      </c>
      <c r="L146" s="17">
        <f>L133</f>
        <v>0.89393929746924605</v>
      </c>
      <c r="M146" s="17">
        <f>N133</f>
        <v>0.9238455676099333</v>
      </c>
      <c r="N146" s="17">
        <f t="shared" si="98"/>
        <v>0.95285554472938294</v>
      </c>
      <c r="O146" s="17">
        <f t="shared" si="99"/>
        <v>0.96911717081547577</v>
      </c>
    </row>
    <row r="147" spans="1:17">
      <c r="A147" s="9">
        <v>11</v>
      </c>
      <c r="B147" s="10" t="s">
        <v>205</v>
      </c>
      <c r="C147" s="17">
        <v>21</v>
      </c>
      <c r="D147" s="17">
        <v>37</v>
      </c>
      <c r="E147" s="17">
        <v>44</v>
      </c>
      <c r="F147" s="17">
        <v>34</v>
      </c>
      <c r="G147" s="17">
        <v>35</v>
      </c>
      <c r="H147" s="17">
        <v>32</v>
      </c>
      <c r="K147" s="15" t="s">
        <v>206</v>
      </c>
      <c r="L147" s="17">
        <f>L134</f>
        <v>1.4085367538071263</v>
      </c>
      <c r="M147" s="17">
        <f>N134</f>
        <v>1.426901095553279</v>
      </c>
      <c r="N147" s="17">
        <f t="shared" si="98"/>
        <v>1.4434258629769698</v>
      </c>
      <c r="O147" s="17">
        <f t="shared" si="99"/>
        <v>1.4521778343282099</v>
      </c>
    </row>
    <row r="148" spans="1:17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K148" s="15" t="s">
        <v>208</v>
      </c>
      <c r="L148" s="17">
        <f>L135</f>
        <v>0.99287366212563211</v>
      </c>
      <c r="M148" s="17">
        <f>N135</f>
        <v>0.86947286066059082</v>
      </c>
      <c r="N148" s="17">
        <f t="shared" si="98"/>
        <v>0.89677546260844798</v>
      </c>
      <c r="O148" s="17">
        <f t="shared" si="99"/>
        <v>0.72219465721109988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4</v>
      </c>
      <c r="D150" s="17">
        <v>3</v>
      </c>
      <c r="E150" s="17">
        <v>3</v>
      </c>
      <c r="F150" s="17">
        <v>3</v>
      </c>
      <c r="G150" s="21">
        <v>3</v>
      </c>
      <c r="H150" s="21">
        <v>2</v>
      </c>
    </row>
    <row r="151" spans="1:17">
      <c r="A151" s="9">
        <v>15</v>
      </c>
      <c r="B151" s="10" t="s">
        <v>213</v>
      </c>
      <c r="C151" s="17">
        <v>810</v>
      </c>
      <c r="D151" s="17">
        <v>785</v>
      </c>
      <c r="E151" s="17">
        <v>765</v>
      </c>
      <c r="F151" s="17">
        <v>743</v>
      </c>
      <c r="G151" s="17">
        <v>725</v>
      </c>
      <c r="H151" s="17">
        <v>704</v>
      </c>
    </row>
    <row r="153" spans="1:17" ht="16">
      <c r="A153" s="20" t="s">
        <v>478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0">C167/C181*1000</f>
        <v>6.3965884861407245</v>
      </c>
      <c r="D155" s="17">
        <f t="shared" si="100"/>
        <v>5.6625141562853907</v>
      </c>
      <c r="E155" s="17">
        <f t="shared" si="100"/>
        <v>5.9241706161137433</v>
      </c>
      <c r="F155" s="17">
        <f t="shared" si="100"/>
        <v>6.25</v>
      </c>
      <c r="G155" s="17">
        <f t="shared" si="100"/>
        <v>6.4102564102564097</v>
      </c>
      <c r="H155" s="17">
        <f t="shared" si="100"/>
        <v>6.587615283267457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1">IF(C155/$I155&gt;1,2^((1-$I155/C155)/LN(10/3)),2^(-LOG($I155/C155,10/3)))</f>
        <v>1.1339398182954332</v>
      </c>
      <c r="M155" s="17">
        <f t="shared" si="101"/>
        <v>1.0696792606882066</v>
      </c>
      <c r="N155" s="17">
        <f t="shared" si="101"/>
        <v>1.0939683753558327</v>
      </c>
      <c r="O155" s="17">
        <f t="shared" si="101"/>
        <v>1.122034245531371</v>
      </c>
      <c r="P155" s="17">
        <f t="shared" si="101"/>
        <v>1.1350283871762288</v>
      </c>
      <c r="Q155" s="17">
        <f t="shared" si="101"/>
        <v>1.1488342250184325</v>
      </c>
    </row>
    <row r="156" spans="1:17">
      <c r="A156" s="9">
        <v>2</v>
      </c>
      <c r="B156" s="15" t="s">
        <v>176</v>
      </c>
      <c r="C156" s="17">
        <f t="shared" ref="C156:H156" si="102">C168/C181*1000</f>
        <v>2.1321961620469083</v>
      </c>
      <c r="D156" s="17">
        <f t="shared" si="102"/>
        <v>2.2650056625141564</v>
      </c>
      <c r="E156" s="17">
        <f t="shared" si="102"/>
        <v>2.3696682464454977</v>
      </c>
      <c r="F156" s="17">
        <f t="shared" si="102"/>
        <v>2.5</v>
      </c>
      <c r="G156" s="17">
        <f t="shared" si="102"/>
        <v>3.8461538461538463</v>
      </c>
      <c r="H156" s="17">
        <f t="shared" si="102"/>
        <v>3.9525691699604741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1"/>
        <v>0.69613795027441705</v>
      </c>
      <c r="M156" s="17">
        <f t="shared" si="101"/>
        <v>0.72078102309323555</v>
      </c>
      <c r="N156" s="17">
        <f t="shared" si="101"/>
        <v>0.73977201953417304</v>
      </c>
      <c r="O156" s="17">
        <f t="shared" si="101"/>
        <v>0.76293006380880879</v>
      </c>
      <c r="P156" s="17">
        <f t="shared" si="101"/>
        <v>0.97767300331637197</v>
      </c>
      <c r="Q156" s="17">
        <f t="shared" si="101"/>
        <v>0.99315605046190392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2.3706682464454974E-2</v>
      </c>
      <c r="F157" s="17">
        <f>F169/F181*1000+0.00001</f>
        <v>2.5000100000000001</v>
      </c>
      <c r="G157" s="17">
        <f>G169/G181*1000</f>
        <v>2.3076923076923079</v>
      </c>
      <c r="H157" s="17">
        <f>H169/H181*1000</f>
        <v>3.7681159420289854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1"/>
        <v>8.8737830999390996E-4</v>
      </c>
      <c r="M157" s="17">
        <f t="shared" si="101"/>
        <v>8.8737830999390996E-4</v>
      </c>
      <c r="N157" s="17">
        <f t="shared" si="101"/>
        <v>7.7817645248861395E-2</v>
      </c>
      <c r="O157" s="17">
        <f t="shared" si="101"/>
        <v>1.1220363126411301</v>
      </c>
      <c r="P157" s="17">
        <f t="shared" si="101"/>
        <v>1.0797852934369536</v>
      </c>
      <c r="Q157" s="17">
        <f t="shared" si="101"/>
        <v>1.310153050742018</v>
      </c>
    </row>
    <row r="158" spans="1:17">
      <c r="A158" s="9">
        <v>4</v>
      </c>
      <c r="B158" s="15" t="s">
        <v>178</v>
      </c>
      <c r="C158" s="17">
        <f t="shared" ref="C158:H158" si="103">C170/C181*1000</f>
        <v>60.34115138592751</v>
      </c>
      <c r="D158" s="17">
        <f t="shared" si="103"/>
        <v>64.326160815402034</v>
      </c>
      <c r="E158" s="17">
        <f t="shared" si="103"/>
        <v>68.127962085308056</v>
      </c>
      <c r="F158" s="17">
        <f t="shared" si="103"/>
        <v>72.875</v>
      </c>
      <c r="G158" s="17">
        <f t="shared" si="103"/>
        <v>76.15384615384616</v>
      </c>
      <c r="H158" s="17">
        <f t="shared" si="103"/>
        <v>78.787878787878782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1"/>
        <v>1.3357404586804569</v>
      </c>
      <c r="M158" s="17">
        <f t="shared" si="101"/>
        <v>1.3596370742093058</v>
      </c>
      <c r="N158" s="17">
        <f t="shared" si="101"/>
        <v>1.3801622580154218</v>
      </c>
      <c r="O158" s="17">
        <f t="shared" si="101"/>
        <v>1.4031433042082078</v>
      </c>
      <c r="P158" s="17">
        <f t="shared" si="101"/>
        <v>1.4175346166926148</v>
      </c>
      <c r="Q158" s="17">
        <f t="shared" si="101"/>
        <v>1.4283236149985905</v>
      </c>
    </row>
    <row r="159" spans="1:17">
      <c r="A159" s="9">
        <v>5</v>
      </c>
      <c r="B159" s="15" t="s">
        <v>179</v>
      </c>
      <c r="C159" s="17">
        <f t="shared" ref="C159:H159" si="104">C171/C181*1000</f>
        <v>14.925373134328359</v>
      </c>
      <c r="D159" s="17">
        <f t="shared" si="104"/>
        <v>17.667044167610417</v>
      </c>
      <c r="E159" s="17">
        <f t="shared" si="104"/>
        <v>19.549763033175356</v>
      </c>
      <c r="F159" s="17">
        <f t="shared" si="104"/>
        <v>20.625</v>
      </c>
      <c r="G159" s="17">
        <f t="shared" si="104"/>
        <v>21.53846153846154</v>
      </c>
      <c r="H159" s="17">
        <f t="shared" si="104"/>
        <v>22.134387351778656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1"/>
        <v>1.3062135370443559</v>
      </c>
      <c r="M159" s="17">
        <f t="shared" si="101"/>
        <v>1.3702871784783834</v>
      </c>
      <c r="N159" s="17">
        <f t="shared" si="101"/>
        <v>1.4051252068368854</v>
      </c>
      <c r="O159" s="17">
        <f t="shared" si="101"/>
        <v>1.4224893057180497</v>
      </c>
      <c r="P159" s="17">
        <f t="shared" si="101"/>
        <v>1.4360252189639737</v>
      </c>
      <c r="Q159" s="17">
        <f t="shared" si="101"/>
        <v>1.4443164993793951</v>
      </c>
    </row>
    <row r="160" spans="1:17">
      <c r="A160" s="9">
        <v>6</v>
      </c>
      <c r="B160" s="15" t="s">
        <v>180</v>
      </c>
      <c r="C160" s="17">
        <f t="shared" ref="C160:H160" si="105">(C172-C173)/C172*100</f>
        <v>-0.46682653876898189</v>
      </c>
      <c r="D160" s="17">
        <f t="shared" si="105"/>
        <v>4.1375933406781735</v>
      </c>
      <c r="E160" s="17">
        <f t="shared" si="105"/>
        <v>6.474374845258728</v>
      </c>
      <c r="F160" s="17">
        <f t="shared" si="105"/>
        <v>2.8328924162257496</v>
      </c>
      <c r="G160" s="17">
        <f t="shared" si="105"/>
        <v>-4.1764705882352944</v>
      </c>
      <c r="H160" s="17">
        <f t="shared" si="105"/>
        <v>1.2094064949608063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6">(ATAN((C160+2.4)/10)+3.1415/2)/3.1415*1.75</f>
        <v>0.98137691076806421</v>
      </c>
      <c r="M160" s="17">
        <f t="shared" si="106"/>
        <v>1.1975444960082773</v>
      </c>
      <c r="N160" s="17">
        <f t="shared" si="106"/>
        <v>1.2793304791670459</v>
      </c>
      <c r="O160" s="17">
        <f t="shared" si="106"/>
        <v>1.1435607675533017</v>
      </c>
      <c r="P160" s="17">
        <f t="shared" si="106"/>
        <v>0.77706188452462865</v>
      </c>
      <c r="Q160" s="17">
        <f t="shared" si="106"/>
        <v>1.0679584920789833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-27.251184834123222</v>
      </c>
      <c r="F161" s="17">
        <f>(F175-F174)/F181*1000</f>
        <v>-13.75</v>
      </c>
      <c r="G161" s="17">
        <f>(G175-G174)/G181*1000</f>
        <v>-12.820512820512819</v>
      </c>
      <c r="H161" s="17">
        <f>(H175-H174)/H181*1000</f>
        <v>-22.397891963109355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7">(ATAN(E161/10)+3.1415/2)/3.1415*1.75</f>
        <v>0.19589190122160871</v>
      </c>
      <c r="O161" s="17">
        <f t="shared" si="107"/>
        <v>0.35025065393472504</v>
      </c>
      <c r="P161" s="17">
        <f t="shared" si="107"/>
        <v>0.36898454315357171</v>
      </c>
      <c r="Q161" s="17">
        <f t="shared" si="107"/>
        <v>0.23389150489005131</v>
      </c>
    </row>
    <row r="162" spans="1:17">
      <c r="A162" s="9">
        <v>8</v>
      </c>
      <c r="B162" s="15" t="s">
        <v>182</v>
      </c>
      <c r="C162" s="17">
        <f t="shared" ref="C162:H162" si="108">(C176-C177)/C181*1000</f>
        <v>-39.445628997867807</v>
      </c>
      <c r="D162" s="17">
        <f t="shared" si="108"/>
        <v>-19.252548131370329</v>
      </c>
      <c r="E162" s="17">
        <f t="shared" si="108"/>
        <v>-24.881516587677726</v>
      </c>
      <c r="F162" s="17">
        <f t="shared" si="108"/>
        <v>-11.25</v>
      </c>
      <c r="G162" s="17">
        <f t="shared" si="108"/>
        <v>-14.102564102564102</v>
      </c>
      <c r="H162" s="17">
        <f t="shared" si="108"/>
        <v>11.857707509881422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0.13828226986797354</v>
      </c>
      <c r="M162" s="17">
        <f>(ATAN(D162/10)+3.1415/2)/3.1415*1.75</f>
        <v>0.26683660314313168</v>
      </c>
      <c r="N162" s="17">
        <f t="shared" si="107"/>
        <v>0.21285270174674914</v>
      </c>
      <c r="O162" s="17">
        <f t="shared" si="107"/>
        <v>0.40475665265062893</v>
      </c>
      <c r="P162" s="17">
        <f t="shared" si="107"/>
        <v>0.34356869958235359</v>
      </c>
      <c r="Q162" s="17">
        <f t="shared" si="107"/>
        <v>1.3597443520814672</v>
      </c>
    </row>
    <row r="163" spans="1:17">
      <c r="A163" s="9">
        <v>9</v>
      </c>
      <c r="B163" s="15" t="s">
        <v>183</v>
      </c>
      <c r="C163" s="17">
        <f t="shared" ref="C163:H163" si="109">C178/C181*1000</f>
        <v>3.1982942430703623</v>
      </c>
      <c r="D163" s="17">
        <f t="shared" si="109"/>
        <v>3.3975084937712343</v>
      </c>
      <c r="E163" s="17">
        <f t="shared" si="109"/>
        <v>3.5545023696682461</v>
      </c>
      <c r="F163" s="17">
        <f t="shared" si="109"/>
        <v>3.75</v>
      </c>
      <c r="G163" s="17">
        <f t="shared" si="109"/>
        <v>3.8461538461538463</v>
      </c>
      <c r="H163" s="17">
        <f t="shared" si="109"/>
        <v>3.9525691699604741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0">IF(C163/$I163&gt;1,2^((1-$I163/C163)/LN(10/3)),2^(-LOG($I163/C163,10/3)))</f>
        <v>1.357582490095127</v>
      </c>
      <c r="M163" s="17">
        <f t="shared" si="110"/>
        <v>1.3792470644931938</v>
      </c>
      <c r="N163" s="17">
        <f t="shared" si="110"/>
        <v>1.394818388525388</v>
      </c>
      <c r="O163" s="17">
        <f t="shared" si="110"/>
        <v>1.4125971854020816</v>
      </c>
      <c r="P163" s="17">
        <f t="shared" si="110"/>
        <v>1.4207531977224319</v>
      </c>
      <c r="Q163" s="17">
        <f t="shared" si="110"/>
        <v>1.4293676971592124</v>
      </c>
    </row>
    <row r="164" spans="1:17">
      <c r="A164" s="9">
        <v>10</v>
      </c>
      <c r="B164" s="15" t="s">
        <v>184</v>
      </c>
      <c r="C164" s="17">
        <f t="shared" ref="C164:H164" si="111">C179/C181*100</f>
        <v>0.10660980810234541</v>
      </c>
      <c r="D164" s="17">
        <f t="shared" si="111"/>
        <v>0.11325028312570783</v>
      </c>
      <c r="E164" s="17">
        <f t="shared" si="111"/>
        <v>0.11848341232227488</v>
      </c>
      <c r="F164" s="17">
        <f t="shared" si="111"/>
        <v>0.125</v>
      </c>
      <c r="G164" s="17">
        <f t="shared" si="111"/>
        <v>0.12820512820512819</v>
      </c>
      <c r="H164" s="17">
        <f t="shared" si="111"/>
        <v>0.13175230566534915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0"/>
        <v>1.357582490095127</v>
      </c>
      <c r="M164" s="17">
        <f t="shared" si="110"/>
        <v>1.3792470644931938</v>
      </c>
      <c r="N164" s="17">
        <f t="shared" si="110"/>
        <v>1.394818388525388</v>
      </c>
      <c r="O164" s="17">
        <f t="shared" si="110"/>
        <v>1.4125971854020816</v>
      </c>
      <c r="P164" s="17">
        <f t="shared" si="110"/>
        <v>1.4207531977224317</v>
      </c>
      <c r="Q164" s="17">
        <f t="shared" si="110"/>
        <v>1.4293676971592124</v>
      </c>
    </row>
    <row r="165" spans="1:17">
      <c r="A165" s="9">
        <v>11</v>
      </c>
      <c r="B165" s="15" t="s">
        <v>185</v>
      </c>
      <c r="C165" s="17">
        <f t="shared" ref="C165:H165" si="112">C180/C181*1000</f>
        <v>12.793176972281449</v>
      </c>
      <c r="D165" s="17">
        <f t="shared" si="112"/>
        <v>5.6625141562853907</v>
      </c>
      <c r="E165" s="17">
        <f t="shared" si="112"/>
        <v>4.7393364928909953</v>
      </c>
      <c r="F165" s="17">
        <f t="shared" si="112"/>
        <v>3.75</v>
      </c>
      <c r="G165" s="17">
        <f t="shared" si="112"/>
        <v>3.8461538461538463</v>
      </c>
      <c r="H165" s="17">
        <f t="shared" si="112"/>
        <v>3.9525691699604741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0"/>
        <v>1.4200717351553913</v>
      </c>
      <c r="M165" s="17">
        <f t="shared" si="110"/>
        <v>1.0696792606882066</v>
      </c>
      <c r="N165" s="17">
        <f t="shared" si="110"/>
        <v>0.96964591464776884</v>
      </c>
      <c r="O165" s="17">
        <f t="shared" si="110"/>
        <v>0.84736532843344869</v>
      </c>
      <c r="P165" s="17">
        <f t="shared" si="110"/>
        <v>0.85980687969183367</v>
      </c>
      <c r="Q165" s="17">
        <f t="shared" si="110"/>
        <v>0.87342332446341275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6</v>
      </c>
      <c r="D167" s="17">
        <v>5</v>
      </c>
      <c r="E167" s="17">
        <v>5</v>
      </c>
      <c r="F167" s="17">
        <v>5</v>
      </c>
      <c r="G167" s="17">
        <v>5</v>
      </c>
      <c r="H167" s="17">
        <v>5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3</v>
      </c>
      <c r="H168" s="17">
        <v>3</v>
      </c>
      <c r="K168" s="15" t="s">
        <v>187</v>
      </c>
      <c r="L168" s="17">
        <f t="shared" ref="L168:L173" si="113">L155</f>
        <v>1.1339398182954332</v>
      </c>
      <c r="M168" s="17">
        <f t="shared" ref="M168:M173" si="114">N155</f>
        <v>1.0939683753558327</v>
      </c>
      <c r="N168" s="17">
        <f t="shared" ref="N168:N178" si="115">P155</f>
        <v>1.1350283871762288</v>
      </c>
      <c r="O168" s="17">
        <f>Q155</f>
        <v>1.1488342250184325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0.02</v>
      </c>
      <c r="F169" s="17">
        <v>2</v>
      </c>
      <c r="G169" s="17">
        <v>1.8</v>
      </c>
      <c r="H169" s="17">
        <v>2.86</v>
      </c>
      <c r="K169" s="15" t="s">
        <v>190</v>
      </c>
      <c r="L169" s="17">
        <f t="shared" si="113"/>
        <v>0.69613795027441705</v>
      </c>
      <c r="M169" s="17">
        <f t="shared" si="114"/>
        <v>0.73977201953417304</v>
      </c>
      <c r="N169" s="17">
        <f t="shared" si="115"/>
        <v>0.97767300331637197</v>
      </c>
      <c r="O169" s="17">
        <f t="shared" ref="O169:O178" si="116">Q156</f>
        <v>0.99315605046190392</v>
      </c>
    </row>
    <row r="170" spans="1:17">
      <c r="A170" s="9">
        <v>4</v>
      </c>
      <c r="B170" s="10" t="s">
        <v>191</v>
      </c>
      <c r="C170" s="17">
        <v>56.6</v>
      </c>
      <c r="D170" s="17">
        <v>56.8</v>
      </c>
      <c r="E170" s="17">
        <v>57.5</v>
      </c>
      <c r="F170" s="17">
        <v>58.3</v>
      </c>
      <c r="G170" s="17">
        <v>59.4</v>
      </c>
      <c r="H170" s="17">
        <v>59.8</v>
      </c>
      <c r="K170" s="15" t="s">
        <v>192</v>
      </c>
      <c r="L170" s="17">
        <f t="shared" si="113"/>
        <v>8.8737830999390996E-4</v>
      </c>
      <c r="M170" s="17">
        <f t="shared" si="114"/>
        <v>7.7817645248861395E-2</v>
      </c>
      <c r="N170" s="17">
        <f t="shared" si="115"/>
        <v>1.0797852934369536</v>
      </c>
      <c r="O170" s="17">
        <f t="shared" si="116"/>
        <v>1.310153050742018</v>
      </c>
    </row>
    <row r="171" spans="1:17">
      <c r="A171" s="9">
        <v>5</v>
      </c>
      <c r="B171" s="10" t="s">
        <v>193</v>
      </c>
      <c r="C171" s="17">
        <v>14</v>
      </c>
      <c r="D171" s="17">
        <v>15.6</v>
      </c>
      <c r="E171" s="17">
        <v>16.5</v>
      </c>
      <c r="F171" s="17">
        <v>16.5</v>
      </c>
      <c r="G171" s="17">
        <v>16.8</v>
      </c>
      <c r="H171" s="17">
        <v>16.8</v>
      </c>
      <c r="K171" s="15" t="s">
        <v>194</v>
      </c>
      <c r="L171" s="17">
        <f t="shared" si="113"/>
        <v>1.3357404586804569</v>
      </c>
      <c r="M171" s="17">
        <f t="shared" si="114"/>
        <v>1.3801622580154218</v>
      </c>
      <c r="N171" s="17">
        <f t="shared" si="115"/>
        <v>1.4175346166926148</v>
      </c>
      <c r="O171" s="17">
        <f t="shared" si="116"/>
        <v>1.4283236149985905</v>
      </c>
    </row>
    <row r="172" spans="1:17">
      <c r="A172" s="9">
        <v>6</v>
      </c>
      <c r="B172" s="10" t="s">
        <v>195</v>
      </c>
      <c r="C172" s="17">
        <v>6255</v>
      </c>
      <c r="D172" s="17">
        <v>8169</v>
      </c>
      <c r="E172" s="17">
        <v>8078</v>
      </c>
      <c r="F172" s="17">
        <v>9072</v>
      </c>
      <c r="G172" s="17">
        <v>10200</v>
      </c>
      <c r="H172" s="17">
        <v>8930</v>
      </c>
      <c r="K172" s="15" t="s">
        <v>196</v>
      </c>
      <c r="L172" s="17">
        <f t="shared" si="113"/>
        <v>1.3062135370443559</v>
      </c>
      <c r="M172" s="17">
        <f t="shared" si="114"/>
        <v>1.4051252068368854</v>
      </c>
      <c r="N172" s="17">
        <f t="shared" si="115"/>
        <v>1.4360252189639737</v>
      </c>
      <c r="O172" s="17">
        <f t="shared" si="116"/>
        <v>1.4443164993793951</v>
      </c>
    </row>
    <row r="173" spans="1:17">
      <c r="A173" s="9">
        <v>7</v>
      </c>
      <c r="B173" s="10" t="s">
        <v>197</v>
      </c>
      <c r="C173" s="17">
        <v>6284.2</v>
      </c>
      <c r="D173" s="17">
        <v>7831</v>
      </c>
      <c r="E173" s="17">
        <v>7555</v>
      </c>
      <c r="F173" s="17">
        <v>8815</v>
      </c>
      <c r="G173" s="17">
        <v>10626</v>
      </c>
      <c r="H173" s="17">
        <v>8822</v>
      </c>
      <c r="K173" s="15" t="s">
        <v>198</v>
      </c>
      <c r="L173" s="17">
        <f t="shared" si="113"/>
        <v>0.98137691076806421</v>
      </c>
      <c r="M173" s="17">
        <f t="shared" si="114"/>
        <v>1.2793304791670459</v>
      </c>
      <c r="N173" s="17">
        <f t="shared" si="115"/>
        <v>0.77706188452462865</v>
      </c>
      <c r="O173" s="17">
        <f t="shared" si="116"/>
        <v>1.0679584920789833</v>
      </c>
    </row>
    <row r="174" spans="1:17">
      <c r="A174" s="9">
        <v>8</v>
      </c>
      <c r="B174" s="10" t="s">
        <v>199</v>
      </c>
      <c r="C174" s="17"/>
      <c r="D174" s="17"/>
      <c r="E174" s="17">
        <v>24</v>
      </c>
      <c r="F174" s="17">
        <v>14</v>
      </c>
      <c r="G174" s="17">
        <v>16</v>
      </c>
      <c r="H174" s="17">
        <v>19</v>
      </c>
      <c r="K174" s="15" t="s">
        <v>200</v>
      </c>
      <c r="L174" s="17">
        <f>N161</f>
        <v>0.19589190122160871</v>
      </c>
      <c r="M174" s="17">
        <f>O161</f>
        <v>0.35025065393472504</v>
      </c>
      <c r="N174" s="17">
        <f t="shared" si="115"/>
        <v>0.36898454315357171</v>
      </c>
      <c r="O174" s="17">
        <f t="shared" si="116"/>
        <v>0.23389150489005131</v>
      </c>
    </row>
    <row r="175" spans="1:17">
      <c r="A175" s="9">
        <v>9</v>
      </c>
      <c r="B175" s="10" t="s">
        <v>201</v>
      </c>
      <c r="C175" s="17"/>
      <c r="D175" s="17"/>
      <c r="E175" s="17">
        <v>1</v>
      </c>
      <c r="F175" s="17">
        <v>3</v>
      </c>
      <c r="G175" s="17">
        <v>6</v>
      </c>
      <c r="H175" s="17">
        <v>2</v>
      </c>
      <c r="K175" s="15" t="s">
        <v>202</v>
      </c>
      <c r="L175" s="17">
        <f>L162</f>
        <v>0.13828226986797354</v>
      </c>
      <c r="M175" s="17">
        <f>N162</f>
        <v>0.21285270174674914</v>
      </c>
      <c r="N175" s="17">
        <f t="shared" si="115"/>
        <v>0.34356869958235359</v>
      </c>
      <c r="O175" s="17">
        <f t="shared" si="116"/>
        <v>1.3597443520814672</v>
      </c>
    </row>
    <row r="176" spans="1:17">
      <c r="A176" s="9">
        <v>10</v>
      </c>
      <c r="B176" s="10" t="s">
        <v>203</v>
      </c>
      <c r="C176" s="17">
        <v>27</v>
      </c>
      <c r="D176" s="17">
        <v>42</v>
      </c>
      <c r="E176" s="17">
        <v>38</v>
      </c>
      <c r="F176" s="17">
        <v>42</v>
      </c>
      <c r="G176" s="17">
        <v>55</v>
      </c>
      <c r="H176" s="17">
        <v>42</v>
      </c>
      <c r="K176" s="15" t="s">
        <v>204</v>
      </c>
      <c r="L176" s="17">
        <f>L163</f>
        <v>1.357582490095127</v>
      </c>
      <c r="M176" s="17">
        <f>N163</f>
        <v>1.394818388525388</v>
      </c>
      <c r="N176" s="17">
        <f t="shared" si="115"/>
        <v>1.4207531977224319</v>
      </c>
      <c r="O176" s="17">
        <f t="shared" si="116"/>
        <v>1.4293676971592124</v>
      </c>
    </row>
    <row r="177" spans="1:17">
      <c r="A177" s="9">
        <v>11</v>
      </c>
      <c r="B177" s="10" t="s">
        <v>205</v>
      </c>
      <c r="C177" s="17">
        <v>64</v>
      </c>
      <c r="D177" s="17">
        <v>59</v>
      </c>
      <c r="E177" s="17">
        <v>59</v>
      </c>
      <c r="F177" s="17">
        <v>51</v>
      </c>
      <c r="G177" s="17">
        <v>66</v>
      </c>
      <c r="H177" s="17">
        <v>33</v>
      </c>
      <c r="K177" s="15" t="s">
        <v>206</v>
      </c>
      <c r="L177" s="17">
        <f>L164</f>
        <v>1.357582490095127</v>
      </c>
      <c r="M177" s="17">
        <f>N164</f>
        <v>1.394818388525388</v>
      </c>
      <c r="N177" s="17">
        <f t="shared" si="115"/>
        <v>1.4207531977224317</v>
      </c>
      <c r="O177" s="17">
        <f t="shared" si="116"/>
        <v>1.4293676971592124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1.4200717351553913</v>
      </c>
      <c r="M178" s="17">
        <f>N165</f>
        <v>0.96964591464776884</v>
      </c>
      <c r="N178" s="17">
        <f t="shared" si="115"/>
        <v>0.85980687969183367</v>
      </c>
      <c r="O178" s="17">
        <f t="shared" si="116"/>
        <v>0.87342332446341275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12</v>
      </c>
      <c r="D180" s="17">
        <v>5</v>
      </c>
      <c r="E180" s="17">
        <v>4</v>
      </c>
      <c r="F180" s="17">
        <v>3</v>
      </c>
      <c r="G180" s="21">
        <v>3</v>
      </c>
      <c r="H180" s="21">
        <v>3</v>
      </c>
    </row>
    <row r="181" spans="1:17">
      <c r="A181" s="9">
        <v>15</v>
      </c>
      <c r="B181" s="10" t="s">
        <v>213</v>
      </c>
      <c r="C181" s="17">
        <v>938</v>
      </c>
      <c r="D181" s="17">
        <v>883</v>
      </c>
      <c r="E181" s="17">
        <v>844</v>
      </c>
      <c r="F181" s="17">
        <v>800</v>
      </c>
      <c r="G181" s="17">
        <v>780</v>
      </c>
      <c r="H181" s="17">
        <v>759</v>
      </c>
    </row>
    <row r="183" spans="1:17" ht="16">
      <c r="A183" s="20" t="s">
        <v>479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7">C197/C211*1000</f>
        <v>4.511278195488722</v>
      </c>
      <c r="D185" s="17">
        <f t="shared" si="117"/>
        <v>6.2111801242236018</v>
      </c>
      <c r="E185" s="17">
        <f t="shared" si="117"/>
        <v>6.3897763578274756</v>
      </c>
      <c r="F185" s="17">
        <f t="shared" si="117"/>
        <v>6.3291139240506329</v>
      </c>
      <c r="G185" s="17">
        <f t="shared" si="117"/>
        <v>6.430868167202572</v>
      </c>
      <c r="H185" s="17">
        <f t="shared" si="117"/>
        <v>6.666666666666667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8">IF(C185/$I185&gt;1,2^((1-$I185/C185)/LN(10/3)),2^(-LOG($I185/C185,10/3)))</f>
        <v>0.94250249862638991</v>
      </c>
      <c r="M185" s="17">
        <f t="shared" si="118"/>
        <v>1.1188090208542592</v>
      </c>
      <c r="N185" s="17">
        <f t="shared" si="118"/>
        <v>1.1333959254217914</v>
      </c>
      <c r="O185" s="17">
        <f t="shared" si="118"/>
        <v>1.1285126140464574</v>
      </c>
      <c r="P185" s="17">
        <f t="shared" si="118"/>
        <v>1.1366632002108499</v>
      </c>
      <c r="Q185" s="17">
        <f t="shared" si="118"/>
        <v>1.1548023001522369</v>
      </c>
    </row>
    <row r="186" spans="1:17">
      <c r="A186" s="9">
        <v>2</v>
      </c>
      <c r="B186" s="15" t="s">
        <v>176</v>
      </c>
      <c r="C186" s="17">
        <f t="shared" ref="C186:H186" si="119">C198/C211*1000</f>
        <v>3.0075187969924815</v>
      </c>
      <c r="D186" s="17">
        <f t="shared" si="119"/>
        <v>4.658385093167702</v>
      </c>
      <c r="E186" s="17">
        <f t="shared" si="119"/>
        <v>4.7923322683706067</v>
      </c>
      <c r="F186" s="17">
        <f t="shared" si="119"/>
        <v>4.7468354430379751</v>
      </c>
      <c r="G186" s="17">
        <f t="shared" si="119"/>
        <v>8.0385852090032142</v>
      </c>
      <c r="H186" s="17">
        <f t="shared" si="119"/>
        <v>8.3333333333333339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8"/>
        <v>0.84858734159721749</v>
      </c>
      <c r="M186" s="17">
        <f t="shared" si="118"/>
        <v>1.0847699665725299</v>
      </c>
      <c r="N186" s="17">
        <f t="shared" si="118"/>
        <v>1.0998624775273262</v>
      </c>
      <c r="O186" s="17">
        <f t="shared" si="118"/>
        <v>1.0948084521454464</v>
      </c>
      <c r="P186" s="17">
        <f t="shared" si="118"/>
        <v>1.3354122440009755</v>
      </c>
      <c r="Q186" s="17">
        <f t="shared" si="118"/>
        <v>1.3490122447545139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1.708084534161491</v>
      </c>
      <c r="E187" s="17">
        <f>E199/E211*1000+0.00001</f>
        <v>1.4377096805111822</v>
      </c>
      <c r="F187" s="17">
        <f>F199/F211*1000+0.00001</f>
        <v>1.8987441772151898</v>
      </c>
      <c r="G187" s="17">
        <f>G199/G211*1000</f>
        <v>1.9292604501607717</v>
      </c>
      <c r="H187" s="17">
        <f>H199/H211*1000</f>
        <v>3.5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8"/>
        <v>8.8737830999390996E-4</v>
      </c>
      <c r="M187" s="17">
        <f t="shared" si="118"/>
        <v>0.9131697783036592</v>
      </c>
      <c r="N187" s="17">
        <f t="shared" si="118"/>
        <v>0.82692467977001982</v>
      </c>
      <c r="O187" s="17">
        <f t="shared" si="118"/>
        <v>0.97053185430356581</v>
      </c>
      <c r="P187" s="17">
        <f t="shared" si="118"/>
        <v>0.97948161829959524</v>
      </c>
      <c r="Q187" s="17">
        <f t="shared" si="118"/>
        <v>1.2798408111723039</v>
      </c>
    </row>
    <row r="188" spans="1:17">
      <c r="A188" s="9">
        <v>4</v>
      </c>
      <c r="B188" s="15" t="s">
        <v>178</v>
      </c>
      <c r="C188" s="17">
        <f t="shared" ref="C188:H188" si="120">C200/C211*1000</f>
        <v>51.578947368421048</v>
      </c>
      <c r="D188" s="17">
        <f t="shared" si="120"/>
        <v>53.260869565217391</v>
      </c>
      <c r="E188" s="17">
        <f t="shared" si="120"/>
        <v>54.952076677316292</v>
      </c>
      <c r="F188" s="17">
        <f t="shared" si="120"/>
        <v>54.905063291139243</v>
      </c>
      <c r="G188" s="17">
        <f t="shared" si="120"/>
        <v>55.948553054662376</v>
      </c>
      <c r="H188" s="17">
        <f t="shared" si="120"/>
        <v>58.333333333333336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8"/>
        <v>1.272344223552581</v>
      </c>
      <c r="M188" s="17">
        <f t="shared" si="118"/>
        <v>1.2858698708484164</v>
      </c>
      <c r="N188" s="17">
        <f t="shared" si="118"/>
        <v>1.29876721964052</v>
      </c>
      <c r="O188" s="17">
        <f t="shared" si="118"/>
        <v>1.2984177351191535</v>
      </c>
      <c r="P188" s="17">
        <f t="shared" si="118"/>
        <v>1.3060579582678611</v>
      </c>
      <c r="Q188" s="17">
        <f t="shared" si="118"/>
        <v>1.3226453679738728</v>
      </c>
    </row>
    <row r="189" spans="1:17">
      <c r="A189" s="9">
        <v>5</v>
      </c>
      <c r="B189" s="15" t="s">
        <v>179</v>
      </c>
      <c r="C189" s="17">
        <f t="shared" ref="C189:H189" si="121">C201/C211*1000</f>
        <v>6.9172932330827068</v>
      </c>
      <c r="D189" s="17">
        <f t="shared" si="121"/>
        <v>7.7639751552795033</v>
      </c>
      <c r="E189" s="17">
        <f t="shared" si="121"/>
        <v>7.9872204472843444</v>
      </c>
      <c r="F189" s="17">
        <f t="shared" si="121"/>
        <v>7.9113924050632916</v>
      </c>
      <c r="G189" s="17">
        <f t="shared" si="121"/>
        <v>7.07395498392283</v>
      </c>
      <c r="H189" s="17">
        <f t="shared" si="121"/>
        <v>7.3333333333333339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8"/>
        <v>0.91968966461062729</v>
      </c>
      <c r="M189" s="17">
        <f t="shared" si="118"/>
        <v>0.98290674581377624</v>
      </c>
      <c r="N189" s="17">
        <f t="shared" si="118"/>
        <v>0.99908001295202498</v>
      </c>
      <c r="O189" s="17">
        <f t="shared" si="118"/>
        <v>0.99360832936978705</v>
      </c>
      <c r="P189" s="17">
        <f t="shared" si="118"/>
        <v>0.93162425449123942</v>
      </c>
      <c r="Q189" s="17">
        <f t="shared" si="118"/>
        <v>0.95114011032546242</v>
      </c>
    </row>
    <row r="190" spans="1:17">
      <c r="A190" s="9">
        <v>6</v>
      </c>
      <c r="B190" s="15" t="s">
        <v>180</v>
      </c>
      <c r="C190" s="17">
        <f t="shared" ref="C190:H190" si="122">(C202-C203)/C202*100</f>
        <v>3.7439261962874184</v>
      </c>
      <c r="D190" s="17">
        <f t="shared" si="122"/>
        <v>0.51692096262865028</v>
      </c>
      <c r="E190" s="17">
        <f t="shared" si="122"/>
        <v>-0.41068501540069136</v>
      </c>
      <c r="F190" s="17">
        <f t="shared" si="122"/>
        <v>5.5284170972287514</v>
      </c>
      <c r="G190" s="17">
        <f t="shared" si="122"/>
        <v>1.3245726003891958</v>
      </c>
      <c r="H190" s="17">
        <f t="shared" si="122"/>
        <v>-5.4273609019923663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3">(ATAN((C190+2.4)/10)+3.1415/2)/3.1415*1.75</f>
        <v>1.1819032336327999</v>
      </c>
      <c r="M190" s="17">
        <f t="shared" si="123"/>
        <v>1.033103041122704</v>
      </c>
      <c r="N190" s="17">
        <f t="shared" si="123"/>
        <v>0.98438847732788204</v>
      </c>
      <c r="O190" s="17">
        <f t="shared" si="123"/>
        <v>1.2484303717137637</v>
      </c>
      <c r="P190" s="17">
        <f t="shared" si="123"/>
        <v>1.0736134729814071</v>
      </c>
      <c r="Q190" s="17">
        <f t="shared" si="123"/>
        <v>0.7112441887718044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-4.7923322683706067</v>
      </c>
      <c r="F191" s="17">
        <f>(F205-F204)/F211*1000</f>
        <v>-12.658227848101266</v>
      </c>
      <c r="G191" s="17">
        <f>(G205-G204)/G211*1000</f>
        <v>-14.469453376205788</v>
      </c>
      <c r="H191" s="17">
        <f>(H205-H204)/H211*1000</f>
        <v>-15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4">(ATAN(E191/10)+3.1415/2)/3.1415*1.75</f>
        <v>0.62605234837642953</v>
      </c>
      <c r="O191" s="17">
        <f t="shared" si="124"/>
        <v>0.37243121820232933</v>
      </c>
      <c r="P191" s="17">
        <f t="shared" si="124"/>
        <v>0.33684728346842191</v>
      </c>
      <c r="Q191" s="17">
        <f t="shared" si="124"/>
        <v>0.32752617676815987</v>
      </c>
    </row>
    <row r="192" spans="1:17">
      <c r="A192" s="9">
        <v>8</v>
      </c>
      <c r="B192" s="15" t="s">
        <v>182</v>
      </c>
      <c r="C192" s="17">
        <f t="shared" ref="C192:H192" si="125">(C206-C207)/C211*1000</f>
        <v>-22.556390977443609</v>
      </c>
      <c r="D192" s="17">
        <f t="shared" si="125"/>
        <v>-23.291925465838506</v>
      </c>
      <c r="E192" s="17">
        <f t="shared" si="125"/>
        <v>14.376996805111821</v>
      </c>
      <c r="F192" s="17">
        <f t="shared" si="125"/>
        <v>-3.1645569620253164</v>
      </c>
      <c r="G192" s="17">
        <f t="shared" si="125"/>
        <v>-20.90032154340836</v>
      </c>
      <c r="H192" s="17">
        <f t="shared" si="125"/>
        <v>-6.666666666666667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0.23243263541333084</v>
      </c>
      <c r="M192" s="17">
        <f>(ATAN(D192/10)+3.1415/2)/3.1415*1.75</f>
        <v>0.22588116507353587</v>
      </c>
      <c r="N192" s="17">
        <f t="shared" si="124"/>
        <v>1.4114806703230971</v>
      </c>
      <c r="O192" s="17">
        <f t="shared" si="124"/>
        <v>0.70427009756891323</v>
      </c>
      <c r="P192" s="17">
        <f t="shared" si="124"/>
        <v>0.24857215191880014</v>
      </c>
      <c r="Q192" s="17">
        <f t="shared" si="124"/>
        <v>0.54744801648631436</v>
      </c>
    </row>
    <row r="193" spans="1:17">
      <c r="A193" s="9">
        <v>9</v>
      </c>
      <c r="B193" s="15" t="s">
        <v>183</v>
      </c>
      <c r="C193" s="17">
        <f t="shared" ref="C193:H193" si="126">C208/C211*1000</f>
        <v>1.5037593984962407</v>
      </c>
      <c r="D193" s="17">
        <f t="shared" si="126"/>
        <v>1.5527950310559004</v>
      </c>
      <c r="E193" s="17">
        <f t="shared" si="126"/>
        <v>1.5974440894568689</v>
      </c>
      <c r="F193" s="17">
        <f t="shared" si="126"/>
        <v>1.5822784810126582</v>
      </c>
      <c r="G193" s="17">
        <f t="shared" si="126"/>
        <v>1.607717041800643</v>
      </c>
      <c r="H193" s="17">
        <f t="shared" si="126"/>
        <v>1.6666666666666667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7">IF(C193/$I193&gt;1,2^((1-$I193/C193)/LN(10/3)),2^(-LOG($I193/C193,10/3)))</f>
        <v>1.0014403278835062</v>
      </c>
      <c r="M193" s="17">
        <f t="shared" si="127"/>
        <v>1.0197671998902256</v>
      </c>
      <c r="N193" s="17">
        <f t="shared" si="127"/>
        <v>1.0357426598902328</v>
      </c>
      <c r="O193" s="17">
        <f t="shared" si="127"/>
        <v>1.0303898908381652</v>
      </c>
      <c r="P193" s="17">
        <f t="shared" si="127"/>
        <v>1.0393266120691158</v>
      </c>
      <c r="Q193" s="17">
        <f t="shared" si="127"/>
        <v>1.0592611790919986</v>
      </c>
    </row>
    <row r="194" spans="1:17">
      <c r="A194" s="9">
        <v>10</v>
      </c>
      <c r="B194" s="15" t="s">
        <v>184</v>
      </c>
      <c r="C194" s="17">
        <f t="shared" ref="C194" si="128">C209/C211*100</f>
        <v>0.15037593984962408</v>
      </c>
      <c r="D194" s="17">
        <f>D209/D211*100+0.00001</f>
        <v>1.0000000000000001E-5</v>
      </c>
      <c r="E194" s="17">
        <f t="shared" ref="E194:H194" si="129">E209/E211*100+0.00001</f>
        <v>1.0000000000000001E-5</v>
      </c>
      <c r="F194" s="17">
        <f t="shared" si="129"/>
        <v>1.0000000000000001E-5</v>
      </c>
      <c r="G194" s="17">
        <f t="shared" si="129"/>
        <v>1.0000000000000001E-5</v>
      </c>
      <c r="H194" s="17">
        <f t="shared" si="129"/>
        <v>1.0000000000000001E-5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7"/>
        <v>1.4685725269056442</v>
      </c>
      <c r="M194" s="17">
        <f t="shared" si="127"/>
        <v>7.4206407756275796E-3</v>
      </c>
      <c r="N194" s="17">
        <f t="shared" si="127"/>
        <v>7.4206407756275796E-3</v>
      </c>
      <c r="O194" s="17">
        <f t="shared" si="127"/>
        <v>7.4206407756275796E-3</v>
      </c>
      <c r="P194" s="17">
        <f t="shared" si="127"/>
        <v>7.4206407756275796E-3</v>
      </c>
      <c r="Q194" s="17">
        <f t="shared" si="127"/>
        <v>7.4206407756275796E-3</v>
      </c>
    </row>
    <row r="195" spans="1:17">
      <c r="A195" s="9">
        <v>11</v>
      </c>
      <c r="B195" s="15" t="s">
        <v>185</v>
      </c>
      <c r="C195" s="17">
        <f t="shared" ref="C195:H195" si="130">C210/C211*1000</f>
        <v>6.015037593984963</v>
      </c>
      <c r="D195" s="17">
        <f t="shared" si="130"/>
        <v>4.658385093167702</v>
      </c>
      <c r="E195" s="17">
        <f t="shared" si="130"/>
        <v>6.3897763578274756</v>
      </c>
      <c r="F195" s="17">
        <f t="shared" si="130"/>
        <v>4.7468354430379751</v>
      </c>
      <c r="G195" s="17">
        <f t="shared" si="130"/>
        <v>4.8231511254019299</v>
      </c>
      <c r="H195" s="17">
        <f t="shared" si="130"/>
        <v>5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7"/>
        <v>1.1020280712619546</v>
      </c>
      <c r="M195" s="17">
        <f t="shared" si="127"/>
        <v>0.96007590313118263</v>
      </c>
      <c r="N195" s="17">
        <f t="shared" si="127"/>
        <v>1.1333959254217914</v>
      </c>
      <c r="O195" s="17">
        <f t="shared" si="127"/>
        <v>0.97052891155871601</v>
      </c>
      <c r="P195" s="17">
        <f t="shared" si="127"/>
        <v>0.97948161829959524</v>
      </c>
      <c r="Q195" s="17">
        <f t="shared" si="127"/>
        <v>1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3</v>
      </c>
      <c r="D197" s="17">
        <v>4</v>
      </c>
      <c r="E197" s="17">
        <v>4</v>
      </c>
      <c r="F197" s="17">
        <v>4</v>
      </c>
      <c r="G197" s="17">
        <v>4</v>
      </c>
      <c r="H197" s="17">
        <v>4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2</v>
      </c>
      <c r="D198" s="17">
        <v>3</v>
      </c>
      <c r="E198" s="17">
        <v>3</v>
      </c>
      <c r="F198" s="17">
        <v>3</v>
      </c>
      <c r="G198" s="17">
        <v>5</v>
      </c>
      <c r="H198" s="17">
        <v>5</v>
      </c>
      <c r="K198" s="15" t="s">
        <v>187</v>
      </c>
      <c r="L198" s="17">
        <f t="shared" ref="L198:L203" si="131">L185</f>
        <v>0.94250249862638991</v>
      </c>
      <c r="M198" s="17">
        <f t="shared" ref="M198:M203" si="132">N185</f>
        <v>1.1333959254217914</v>
      </c>
      <c r="N198" s="17">
        <f t="shared" ref="N198:N208" si="133">P185</f>
        <v>1.1366632002108499</v>
      </c>
      <c r="O198" s="17">
        <f>Q185</f>
        <v>1.1548023001522369</v>
      </c>
    </row>
    <row r="199" spans="1:17">
      <c r="A199" s="9">
        <v>3</v>
      </c>
      <c r="B199" s="10" t="s">
        <v>189</v>
      </c>
      <c r="C199" s="17">
        <v>0</v>
      </c>
      <c r="D199" s="17">
        <v>1.1000000000000001</v>
      </c>
      <c r="E199" s="17">
        <v>0.9</v>
      </c>
      <c r="F199" s="17">
        <v>1.2</v>
      </c>
      <c r="G199" s="17">
        <v>1.2</v>
      </c>
      <c r="H199" s="17">
        <v>2.1</v>
      </c>
      <c r="K199" s="15" t="s">
        <v>190</v>
      </c>
      <c r="L199" s="17">
        <f t="shared" si="131"/>
        <v>0.84858734159721749</v>
      </c>
      <c r="M199" s="17">
        <f t="shared" si="132"/>
        <v>1.0998624775273262</v>
      </c>
      <c r="N199" s="17">
        <f t="shared" si="133"/>
        <v>1.3354122440009755</v>
      </c>
      <c r="O199" s="17">
        <f t="shared" ref="O199:O208" si="134">Q186</f>
        <v>1.3490122447545139</v>
      </c>
    </row>
    <row r="200" spans="1:17">
      <c r="A200" s="9">
        <v>4</v>
      </c>
      <c r="B200" s="10" t="s">
        <v>191</v>
      </c>
      <c r="C200" s="17">
        <v>34.299999999999997</v>
      </c>
      <c r="D200" s="17">
        <v>34.299999999999997</v>
      </c>
      <c r="E200" s="17">
        <v>34.4</v>
      </c>
      <c r="F200" s="17">
        <v>34.700000000000003</v>
      </c>
      <c r="G200" s="17">
        <v>34.799999999999997</v>
      </c>
      <c r="H200" s="17">
        <v>35</v>
      </c>
      <c r="K200" s="15" t="s">
        <v>192</v>
      </c>
      <c r="L200" s="17">
        <f t="shared" si="131"/>
        <v>8.8737830999390996E-4</v>
      </c>
      <c r="M200" s="17">
        <f t="shared" si="132"/>
        <v>0.82692467977001982</v>
      </c>
      <c r="N200" s="17">
        <f t="shared" si="133"/>
        <v>0.97948161829959524</v>
      </c>
      <c r="O200" s="17">
        <f t="shared" si="134"/>
        <v>1.2798408111723039</v>
      </c>
    </row>
    <row r="201" spans="1:17">
      <c r="A201" s="9">
        <v>5</v>
      </c>
      <c r="B201" s="10" t="s">
        <v>193</v>
      </c>
      <c r="C201" s="17">
        <v>4.5999999999999996</v>
      </c>
      <c r="D201" s="17">
        <v>5</v>
      </c>
      <c r="E201" s="17">
        <v>5</v>
      </c>
      <c r="F201" s="17">
        <v>5</v>
      </c>
      <c r="G201" s="17">
        <v>4.4000000000000004</v>
      </c>
      <c r="H201" s="17">
        <v>4.4000000000000004</v>
      </c>
      <c r="K201" s="15" t="s">
        <v>194</v>
      </c>
      <c r="L201" s="17">
        <f t="shared" si="131"/>
        <v>1.272344223552581</v>
      </c>
      <c r="M201" s="17">
        <f t="shared" si="132"/>
        <v>1.29876721964052</v>
      </c>
      <c r="N201" s="17">
        <f t="shared" si="133"/>
        <v>1.3060579582678611</v>
      </c>
      <c r="O201" s="17">
        <f t="shared" si="134"/>
        <v>1.3226453679738728</v>
      </c>
    </row>
    <row r="202" spans="1:17">
      <c r="A202" s="9">
        <v>6</v>
      </c>
      <c r="B202" s="10" t="s">
        <v>195</v>
      </c>
      <c r="C202" s="17">
        <v>4465.8999999999996</v>
      </c>
      <c r="D202" s="17">
        <v>6403.3</v>
      </c>
      <c r="E202" s="17">
        <v>5551.7</v>
      </c>
      <c r="F202" s="17">
        <v>6387</v>
      </c>
      <c r="G202" s="17">
        <v>9557.7999999999993</v>
      </c>
      <c r="H202" s="17">
        <v>8567.7000000000007</v>
      </c>
      <c r="K202" s="15" t="s">
        <v>196</v>
      </c>
      <c r="L202" s="17">
        <f t="shared" si="131"/>
        <v>0.91968966461062729</v>
      </c>
      <c r="M202" s="17">
        <f t="shared" si="132"/>
        <v>0.99908001295202498</v>
      </c>
      <c r="N202" s="17">
        <f t="shared" si="133"/>
        <v>0.93162425449123942</v>
      </c>
      <c r="O202" s="17">
        <f t="shared" si="134"/>
        <v>0.95114011032546242</v>
      </c>
    </row>
    <row r="203" spans="1:17">
      <c r="A203" s="9">
        <v>7</v>
      </c>
      <c r="B203" s="10" t="s">
        <v>197</v>
      </c>
      <c r="C203" s="17">
        <v>4298.7</v>
      </c>
      <c r="D203" s="17">
        <v>6370.2</v>
      </c>
      <c r="E203" s="17">
        <v>5574.5</v>
      </c>
      <c r="F203" s="17">
        <v>6033.9</v>
      </c>
      <c r="G203" s="17">
        <v>9431.2000000000007</v>
      </c>
      <c r="H203" s="17">
        <v>9032.7000000000007</v>
      </c>
      <c r="K203" s="15" t="s">
        <v>198</v>
      </c>
      <c r="L203" s="17">
        <f t="shared" si="131"/>
        <v>1.1819032336327999</v>
      </c>
      <c r="M203" s="17">
        <f t="shared" si="132"/>
        <v>0.98438847732788204</v>
      </c>
      <c r="N203" s="17">
        <f t="shared" si="133"/>
        <v>1.0736134729814071</v>
      </c>
      <c r="O203" s="17">
        <f t="shared" si="134"/>
        <v>0.7112441887718044</v>
      </c>
    </row>
    <row r="204" spans="1:17">
      <c r="A204" s="9">
        <v>8</v>
      </c>
      <c r="B204" s="10" t="s">
        <v>199</v>
      </c>
      <c r="C204" s="17"/>
      <c r="D204" s="17"/>
      <c r="E204" s="17">
        <v>8</v>
      </c>
      <c r="F204" s="17">
        <v>12</v>
      </c>
      <c r="G204" s="17">
        <v>13</v>
      </c>
      <c r="H204" s="17">
        <v>10</v>
      </c>
      <c r="K204" s="15" t="s">
        <v>200</v>
      </c>
      <c r="L204" s="17">
        <f>N191</f>
        <v>0.62605234837642953</v>
      </c>
      <c r="M204" s="17">
        <f>O191</f>
        <v>0.37243121820232933</v>
      </c>
      <c r="N204" s="17">
        <f t="shared" si="133"/>
        <v>0.33684728346842191</v>
      </c>
      <c r="O204" s="17">
        <f t="shared" si="134"/>
        <v>0.32752617676815987</v>
      </c>
    </row>
    <row r="205" spans="1:17">
      <c r="A205" s="9">
        <v>9</v>
      </c>
      <c r="B205" s="10" t="s">
        <v>201</v>
      </c>
      <c r="C205" s="17"/>
      <c r="D205" s="17"/>
      <c r="E205" s="17">
        <v>5</v>
      </c>
      <c r="F205" s="17">
        <v>4</v>
      </c>
      <c r="G205" s="17">
        <v>4</v>
      </c>
      <c r="H205" s="17">
        <v>1</v>
      </c>
      <c r="K205" s="15" t="s">
        <v>202</v>
      </c>
      <c r="L205" s="17">
        <f>L192</f>
        <v>0.23243263541333084</v>
      </c>
      <c r="M205" s="17">
        <f>N192</f>
        <v>1.4114806703230971</v>
      </c>
      <c r="N205" s="17">
        <f t="shared" si="133"/>
        <v>0.24857215191880014</v>
      </c>
      <c r="O205" s="17">
        <f t="shared" si="134"/>
        <v>0.54744801648631436</v>
      </c>
    </row>
    <row r="206" spans="1:17">
      <c r="A206" s="9">
        <v>10</v>
      </c>
      <c r="B206" s="10" t="s">
        <v>203</v>
      </c>
      <c r="C206" s="17">
        <v>24</v>
      </c>
      <c r="D206" s="17">
        <v>28</v>
      </c>
      <c r="E206" s="17">
        <v>30</v>
      </c>
      <c r="F206" s="17">
        <v>28</v>
      </c>
      <c r="G206" s="17">
        <v>18</v>
      </c>
      <c r="H206" s="17">
        <v>26</v>
      </c>
      <c r="K206" s="15" t="s">
        <v>204</v>
      </c>
      <c r="L206" s="17">
        <f>L193</f>
        <v>1.0014403278835062</v>
      </c>
      <c r="M206" s="17">
        <f>N193</f>
        <v>1.0357426598902328</v>
      </c>
      <c r="N206" s="17">
        <f t="shared" si="133"/>
        <v>1.0393266120691158</v>
      </c>
      <c r="O206" s="17">
        <f t="shared" si="134"/>
        <v>1.0592611790919986</v>
      </c>
    </row>
    <row r="207" spans="1:17">
      <c r="A207" s="9">
        <v>11</v>
      </c>
      <c r="B207" s="10" t="s">
        <v>205</v>
      </c>
      <c r="C207" s="17">
        <v>39</v>
      </c>
      <c r="D207" s="17">
        <v>43</v>
      </c>
      <c r="E207" s="17">
        <v>21</v>
      </c>
      <c r="F207" s="17">
        <v>30</v>
      </c>
      <c r="G207" s="17">
        <v>31</v>
      </c>
      <c r="H207" s="17">
        <v>30</v>
      </c>
      <c r="K207" s="15" t="s">
        <v>206</v>
      </c>
      <c r="L207" s="17">
        <f>L194</f>
        <v>1.4685725269056442</v>
      </c>
      <c r="M207" s="17">
        <f>N194</f>
        <v>7.4206407756275796E-3</v>
      </c>
      <c r="N207" s="17">
        <f t="shared" si="133"/>
        <v>7.4206407756275796E-3</v>
      </c>
      <c r="O207" s="17">
        <f t="shared" si="134"/>
        <v>7.4206407756275796E-3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>L195</f>
        <v>1.1020280712619546</v>
      </c>
      <c r="M208" s="17">
        <f>N195</f>
        <v>1.1333959254217914</v>
      </c>
      <c r="N208" s="17">
        <f t="shared" si="133"/>
        <v>0.97948161829959524</v>
      </c>
      <c r="O208" s="17">
        <f t="shared" si="134"/>
        <v>1</v>
      </c>
    </row>
    <row r="209" spans="1:17">
      <c r="A209" s="9">
        <v>13</v>
      </c>
      <c r="B209" s="10" t="s">
        <v>209</v>
      </c>
      <c r="C209" s="17">
        <v>1</v>
      </c>
      <c r="D209" s="17"/>
      <c r="E209" s="17"/>
      <c r="F209" s="17"/>
      <c r="G209" s="17"/>
      <c r="H209" s="17"/>
    </row>
    <row r="210" spans="1:17">
      <c r="A210" s="9">
        <v>14</v>
      </c>
      <c r="B210" s="10" t="s">
        <v>211</v>
      </c>
      <c r="C210" s="17">
        <v>4</v>
      </c>
      <c r="D210" s="17">
        <v>3</v>
      </c>
      <c r="E210" s="17">
        <v>4</v>
      </c>
      <c r="F210" s="17">
        <v>3</v>
      </c>
      <c r="G210" s="21">
        <v>3</v>
      </c>
      <c r="H210" s="21">
        <v>3</v>
      </c>
    </row>
    <row r="211" spans="1:17">
      <c r="A211" s="9">
        <v>15</v>
      </c>
      <c r="B211" s="10" t="s">
        <v>213</v>
      </c>
      <c r="C211" s="17">
        <v>665</v>
      </c>
      <c r="D211" s="17">
        <v>644</v>
      </c>
      <c r="E211" s="17">
        <v>626</v>
      </c>
      <c r="F211" s="17">
        <v>632</v>
      </c>
      <c r="G211" s="17">
        <v>622</v>
      </c>
      <c r="H211" s="17">
        <v>600</v>
      </c>
    </row>
    <row r="213" spans="1:17" ht="16">
      <c r="A213" s="20" t="s">
        <v>275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5">C227/C241*1000</f>
        <v>6.5061808718282368</v>
      </c>
      <c r="D215" s="17">
        <f t="shared" si="135"/>
        <v>6.5963060686015833</v>
      </c>
      <c r="E215" s="17">
        <f t="shared" si="135"/>
        <v>6.7385444743935317</v>
      </c>
      <c r="F215" s="17">
        <f t="shared" si="135"/>
        <v>6.8493150684931505</v>
      </c>
      <c r="G215" s="17">
        <f t="shared" si="135"/>
        <v>7.0224719101123592</v>
      </c>
      <c r="H215" s="17">
        <f t="shared" si="135"/>
        <v>7.1428571428571423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6">IF(C215/$I215&gt;1,2^((1-$I215/C215)/LN(10/3)),2^(-LOG($I215/C215,10/3)))</f>
        <v>1.1425680481279461</v>
      </c>
      <c r="M215" s="17">
        <f t="shared" si="136"/>
        <v>1.1494958184281363</v>
      </c>
      <c r="N215" s="17">
        <f t="shared" si="136"/>
        <v>1.1601332784841869</v>
      </c>
      <c r="O215" s="17">
        <f t="shared" si="136"/>
        <v>1.1681759246380738</v>
      </c>
      <c r="P215" s="17">
        <f t="shared" si="136"/>
        <v>1.1803445566764348</v>
      </c>
      <c r="Q215" s="17">
        <f t="shared" si="136"/>
        <v>1.188527317903161</v>
      </c>
    </row>
    <row r="216" spans="1:17">
      <c r="A216" s="9">
        <v>2</v>
      </c>
      <c r="B216" s="15" t="s">
        <v>176</v>
      </c>
      <c r="C216" s="17">
        <f t="shared" ref="C216:H216" si="137">C228/C241*1000</f>
        <v>3.9037085230969422</v>
      </c>
      <c r="D216" s="17">
        <f t="shared" si="137"/>
        <v>3.9577836411609502</v>
      </c>
      <c r="E216" s="17">
        <f t="shared" si="137"/>
        <v>4.0431266846361185</v>
      </c>
      <c r="F216" s="17">
        <f t="shared" si="137"/>
        <v>4.10958904109589</v>
      </c>
      <c r="G216" s="17">
        <f t="shared" si="137"/>
        <v>4.9157303370786511</v>
      </c>
      <c r="H216" s="17">
        <f t="shared" si="137"/>
        <v>5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6"/>
        <v>0.98606925092608555</v>
      </c>
      <c r="M216" s="17">
        <f t="shared" si="136"/>
        <v>0.99391016199719051</v>
      </c>
      <c r="N216" s="17">
        <f t="shared" si="136"/>
        <v>1.0061598719793963</v>
      </c>
      <c r="O216" s="17">
        <f t="shared" si="136"/>
        <v>1.0154708979758347</v>
      </c>
      <c r="P216" s="17">
        <f t="shared" si="136"/>
        <v>1.1132100581452573</v>
      </c>
      <c r="Q216" s="17">
        <f t="shared" si="136"/>
        <v>1.122034245531371</v>
      </c>
    </row>
    <row r="217" spans="1:17">
      <c r="A217" s="9">
        <v>3</v>
      </c>
      <c r="B217" s="15" t="s">
        <v>177</v>
      </c>
      <c r="C217" s="17">
        <f>C229/C241*1000+0.00001</f>
        <v>6.5071808718282373E-2</v>
      </c>
      <c r="D217" s="17">
        <f>D229/D241*1000+0.00001</f>
        <v>0.52771448548812661</v>
      </c>
      <c r="E217" s="17">
        <f>E229/E241*1000+0.00001</f>
        <v>0.5390935579514825</v>
      </c>
      <c r="F217" s="17">
        <f>F229/F241*1000+0.00001</f>
        <v>1.5753524657534246</v>
      </c>
      <c r="G217" s="17">
        <f>G229/G241*1000</f>
        <v>1.6853932584269664</v>
      </c>
      <c r="H217" s="17">
        <f>H229/H241*1000</f>
        <v>3.157142857142857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6"/>
        <v>0.13916901505980028</v>
      </c>
      <c r="M217" s="17">
        <f t="shared" si="136"/>
        <v>0.46437893891593413</v>
      </c>
      <c r="N217" s="17">
        <f t="shared" si="136"/>
        <v>0.47011769968636347</v>
      </c>
      <c r="O217" s="17">
        <f t="shared" si="136"/>
        <v>0.87161695495670621</v>
      </c>
      <c r="P217" s="17">
        <f t="shared" si="136"/>
        <v>0.90616587978685359</v>
      </c>
      <c r="Q217" s="17">
        <f t="shared" si="136"/>
        <v>1.2349237992426176</v>
      </c>
    </row>
    <row r="218" spans="1:17">
      <c r="A218" s="9">
        <v>4</v>
      </c>
      <c r="B218" s="15" t="s">
        <v>178</v>
      </c>
      <c r="C218" s="17">
        <f t="shared" ref="C218:H218" si="138">C230/C241*1000</f>
        <v>41.704619388418998</v>
      </c>
      <c r="D218" s="17">
        <f t="shared" si="138"/>
        <v>42.282321899736147</v>
      </c>
      <c r="E218" s="17">
        <f t="shared" si="138"/>
        <v>43.598382749326149</v>
      </c>
      <c r="F218" s="17">
        <f t="shared" si="138"/>
        <v>44.109589041095894</v>
      </c>
      <c r="G218" s="17">
        <f t="shared" si="138"/>
        <v>45.575842696629216</v>
      </c>
      <c r="H218" s="17">
        <f t="shared" si="138"/>
        <v>46.571428571428577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6"/>
        <v>1.1753639972676364</v>
      </c>
      <c r="M218" s="17">
        <f t="shared" si="136"/>
        <v>1.1820334924972331</v>
      </c>
      <c r="N218" s="17">
        <f t="shared" si="136"/>
        <v>1.1966986538014881</v>
      </c>
      <c r="O218" s="17">
        <f t="shared" si="136"/>
        <v>1.2022055257802988</v>
      </c>
      <c r="P218" s="17">
        <f t="shared" si="136"/>
        <v>1.2174456479940328</v>
      </c>
      <c r="Q218" s="17">
        <f t="shared" si="136"/>
        <v>1.2273485946732812</v>
      </c>
    </row>
    <row r="219" spans="1:17">
      <c r="A219" s="9">
        <v>5</v>
      </c>
      <c r="B219" s="15" t="s">
        <v>179</v>
      </c>
      <c r="C219" s="17">
        <f t="shared" ref="C219:H219" si="139">C231/C241*1000</f>
        <v>8.5230969420949894</v>
      </c>
      <c r="D219" s="17">
        <f t="shared" si="139"/>
        <v>8.6411609498680733</v>
      </c>
      <c r="E219" s="17">
        <f t="shared" si="139"/>
        <v>8.8274932614555262</v>
      </c>
      <c r="F219" s="17">
        <f t="shared" si="139"/>
        <v>12.397260273972604</v>
      </c>
      <c r="G219" s="17">
        <f t="shared" si="139"/>
        <v>13.132022471910112</v>
      </c>
      <c r="H219" s="17">
        <f t="shared" si="139"/>
        <v>13.571428571428571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6"/>
        <v>1.0359657252817032</v>
      </c>
      <c r="M219" s="17">
        <f t="shared" si="136"/>
        <v>1.0436428110572789</v>
      </c>
      <c r="N219" s="17">
        <f t="shared" si="136"/>
        <v>1.0554507657127929</v>
      </c>
      <c r="O219" s="17">
        <f t="shared" si="136"/>
        <v>1.2265489160614651</v>
      </c>
      <c r="P219" s="17">
        <f t="shared" si="136"/>
        <v>1.2523118152282735</v>
      </c>
      <c r="Q219" s="17">
        <f t="shared" si="136"/>
        <v>1.2666135363295401</v>
      </c>
    </row>
    <row r="220" spans="1:17">
      <c r="A220" s="9">
        <v>6</v>
      </c>
      <c r="B220" s="15" t="s">
        <v>180</v>
      </c>
      <c r="C220" s="17">
        <f t="shared" ref="C220:H220" si="140">(C232-C233)/C232*100</f>
        <v>3.8508344923504869</v>
      </c>
      <c r="D220" s="17">
        <f t="shared" si="140"/>
        <v>-1.9261754204147039</v>
      </c>
      <c r="E220" s="17">
        <f t="shared" si="140"/>
        <v>2.7666399358460305</v>
      </c>
      <c r="F220" s="17">
        <f t="shared" si="140"/>
        <v>4.1072070991725624</v>
      </c>
      <c r="G220" s="17">
        <f t="shared" si="140"/>
        <v>-7.9237647673128384</v>
      </c>
      <c r="H220" s="17">
        <f t="shared" si="140"/>
        <v>2.6042219157738411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1">(ATAN((C220+2.4)/10)+3.1415/2)/3.1415*1.75</f>
        <v>1.1862060521026101</v>
      </c>
      <c r="M220" s="17">
        <f t="shared" si="141"/>
        <v>0.90137508544221911</v>
      </c>
      <c r="N220" s="17">
        <f t="shared" si="141"/>
        <v>1.1406556027841686</v>
      </c>
      <c r="O220" s="17">
        <f t="shared" si="141"/>
        <v>1.1963569893122825</v>
      </c>
      <c r="P220" s="17">
        <f t="shared" si="141"/>
        <v>0.5938714379642438</v>
      </c>
      <c r="Q220" s="17">
        <f t="shared" si="141"/>
        <v>1.1334670648214327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-18.867924528301884</v>
      </c>
      <c r="F221" s="17">
        <f>(F235-F234)/F241*1000</f>
        <v>-18.493150684931507</v>
      </c>
      <c r="G221" s="17">
        <f>(G235-G234)/G241*1000</f>
        <v>-13.342696629213483</v>
      </c>
      <c r="H221" s="17">
        <f>(H235-H234)/H241*1000</f>
        <v>-7.1428571428571423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2">(ATAN(E221/10)+3.1415/2)/3.1415*1.75</f>
        <v>0.27146154456247462</v>
      </c>
      <c r="O221" s="17">
        <f t="shared" si="142"/>
        <v>0.27611187788490721</v>
      </c>
      <c r="P221" s="17">
        <f t="shared" si="142"/>
        <v>0.35825441536781172</v>
      </c>
      <c r="Q221" s="17">
        <f t="shared" si="142"/>
        <v>0.5294846091135007</v>
      </c>
    </row>
    <row r="222" spans="1:17">
      <c r="A222" s="9">
        <v>8</v>
      </c>
      <c r="B222" s="15" t="s">
        <v>182</v>
      </c>
      <c r="C222" s="17">
        <f t="shared" ref="C222:H222" si="143">(C236-C237)/C241*1000</f>
        <v>1.3012361743656475</v>
      </c>
      <c r="D222" s="17">
        <f t="shared" si="143"/>
        <v>-5.9366754617414248</v>
      </c>
      <c r="E222" s="17">
        <f t="shared" si="143"/>
        <v>2.6954177897574128</v>
      </c>
      <c r="F222" s="17">
        <f t="shared" si="143"/>
        <v>-6.1643835616438354</v>
      </c>
      <c r="G222" s="17">
        <f t="shared" si="143"/>
        <v>-3.5112359550561796</v>
      </c>
      <c r="H222" s="17">
        <f t="shared" si="143"/>
        <v>-16.428571428571427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0.94708148623555199</v>
      </c>
      <c r="M222" s="17">
        <f>(ATAN(D222/10)+3.1415/2)/3.1415*1.75</f>
        <v>0.5765556330956767</v>
      </c>
      <c r="N222" s="17">
        <f t="shared" si="142"/>
        <v>1.0216650399227243</v>
      </c>
      <c r="O222" s="17">
        <f t="shared" si="142"/>
        <v>0.56727021564201674</v>
      </c>
      <c r="P222" s="17">
        <f t="shared" si="142"/>
        <v>0.68689494579775079</v>
      </c>
      <c r="Q222" s="17">
        <f t="shared" si="142"/>
        <v>0.30456769048706483</v>
      </c>
    </row>
    <row r="223" spans="1:17">
      <c r="A223" s="9">
        <v>9</v>
      </c>
      <c r="B223" s="15" t="s">
        <v>183</v>
      </c>
      <c r="C223" s="17">
        <f t="shared" ref="C223:H223" si="144">C238/C241*1000</f>
        <v>3.2530904359141184</v>
      </c>
      <c r="D223" s="17">
        <f t="shared" si="144"/>
        <v>3.2981530343007917</v>
      </c>
      <c r="E223" s="17">
        <f t="shared" si="144"/>
        <v>3.3692722371967658</v>
      </c>
      <c r="F223" s="17">
        <f t="shared" si="144"/>
        <v>3.4246575342465753</v>
      </c>
      <c r="G223" s="17">
        <f t="shared" si="144"/>
        <v>3.5112359550561796</v>
      </c>
      <c r="H223" s="17">
        <f t="shared" si="144"/>
        <v>3.5714285714285712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5">IF(C223/$I223&gt;1,2^((1-$I223/C223)/LN(10/3)),2^(-LOG($I223/C223,10/3)))</f>
        <v>1.3637710571097656</v>
      </c>
      <c r="M223" s="17">
        <f t="shared" si="145"/>
        <v>1.3687264562033699</v>
      </c>
      <c r="N223" s="17">
        <f t="shared" si="145"/>
        <v>1.3763121861609957</v>
      </c>
      <c r="O223" s="17">
        <f t="shared" si="145"/>
        <v>1.3820290606364667</v>
      </c>
      <c r="P223" s="17">
        <f t="shared" si="145"/>
        <v>1.3906489279222969</v>
      </c>
      <c r="Q223" s="17">
        <f t="shared" si="145"/>
        <v>1.3964253538235714</v>
      </c>
    </row>
    <row r="224" spans="1:17">
      <c r="A224" s="9">
        <v>10</v>
      </c>
      <c r="B224" s="15" t="s">
        <v>184</v>
      </c>
      <c r="C224" s="17">
        <f t="shared" ref="C224:H224" si="146">C239/C241*100</f>
        <v>0.13012361743656475</v>
      </c>
      <c r="D224" s="17">
        <f t="shared" si="146"/>
        <v>6.5963060686015831E-2</v>
      </c>
      <c r="E224" s="17">
        <f t="shared" si="146"/>
        <v>6.7385444743935319E-2</v>
      </c>
      <c r="F224" s="17">
        <f t="shared" si="146"/>
        <v>6.8493150684931503E-2</v>
      </c>
      <c r="G224" s="17">
        <f t="shared" si="146"/>
        <v>7.02247191011236E-2</v>
      </c>
      <c r="H224" s="17">
        <f t="shared" si="146"/>
        <v>7.1428571428571425E-2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5"/>
        <v>1.4254642107696673</v>
      </c>
      <c r="M224" s="17">
        <f t="shared" si="145"/>
        <v>1.1494958184281363</v>
      </c>
      <c r="N224" s="17">
        <f t="shared" si="145"/>
        <v>1.1601332784841869</v>
      </c>
      <c r="O224" s="17">
        <f t="shared" si="145"/>
        <v>1.1681759246380738</v>
      </c>
      <c r="P224" s="17">
        <f t="shared" si="145"/>
        <v>1.1803445566764348</v>
      </c>
      <c r="Q224" s="17">
        <f t="shared" si="145"/>
        <v>1.188527317903161</v>
      </c>
    </row>
    <row r="225" spans="1:17">
      <c r="A225" s="9">
        <v>11</v>
      </c>
      <c r="B225" s="15" t="s">
        <v>185</v>
      </c>
      <c r="C225" s="17">
        <f t="shared" ref="C225:H225" si="147">C240/C241*1000</f>
        <v>9.7592713077423561</v>
      </c>
      <c r="D225" s="17">
        <f t="shared" si="147"/>
        <v>4.6174142480211087</v>
      </c>
      <c r="E225" s="17">
        <f t="shared" si="147"/>
        <v>4.7169811320754711</v>
      </c>
      <c r="F225" s="17">
        <f t="shared" si="147"/>
        <v>4.10958904109589</v>
      </c>
      <c r="G225" s="17">
        <f t="shared" si="147"/>
        <v>4.213483146067416</v>
      </c>
      <c r="H225" s="17">
        <f t="shared" si="147"/>
        <v>4.2857142857142856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5"/>
        <v>1.3241328812879907</v>
      </c>
      <c r="M225" s="17">
        <f t="shared" si="145"/>
        <v>0.955205478394068</v>
      </c>
      <c r="N225" s="17">
        <f t="shared" si="145"/>
        <v>0.96701006012267365</v>
      </c>
      <c r="O225" s="17">
        <f t="shared" si="145"/>
        <v>0.89323408460646503</v>
      </c>
      <c r="P225" s="17">
        <f t="shared" si="145"/>
        <v>0.90616587978685359</v>
      </c>
      <c r="Q225" s="17">
        <f t="shared" si="145"/>
        <v>0.91507695645476772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10</v>
      </c>
      <c r="D227" s="17">
        <v>10</v>
      </c>
      <c r="E227" s="17">
        <v>10</v>
      </c>
      <c r="F227" s="17">
        <v>10</v>
      </c>
      <c r="G227" s="17">
        <v>10</v>
      </c>
      <c r="H227" s="17">
        <v>10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6</v>
      </c>
      <c r="D228" s="17">
        <v>6</v>
      </c>
      <c r="E228" s="17">
        <v>6</v>
      </c>
      <c r="F228" s="17">
        <v>6</v>
      </c>
      <c r="G228" s="17">
        <v>7</v>
      </c>
      <c r="H228" s="17">
        <v>7</v>
      </c>
      <c r="K228" s="15" t="s">
        <v>187</v>
      </c>
      <c r="L228" s="17">
        <f t="shared" ref="L228:L233" si="148">L215</f>
        <v>1.1425680481279461</v>
      </c>
      <c r="M228" s="17">
        <f t="shared" ref="M228:M233" si="149">N215</f>
        <v>1.1601332784841869</v>
      </c>
      <c r="N228" s="17">
        <f t="shared" ref="N228:N238" si="150">P215</f>
        <v>1.1803445566764348</v>
      </c>
      <c r="O228" s="17">
        <f>Q215</f>
        <v>1.188527317903161</v>
      </c>
    </row>
    <row r="229" spans="1:17">
      <c r="A229" s="9">
        <v>3</v>
      </c>
      <c r="B229" s="10" t="s">
        <v>189</v>
      </c>
      <c r="C229" s="17">
        <v>0.1</v>
      </c>
      <c r="D229" s="17">
        <v>0.8</v>
      </c>
      <c r="E229" s="17">
        <v>0.8</v>
      </c>
      <c r="F229" s="17">
        <v>2.2999999999999998</v>
      </c>
      <c r="G229" s="17">
        <v>2.4</v>
      </c>
      <c r="H229" s="17">
        <v>4.42</v>
      </c>
      <c r="K229" s="15" t="s">
        <v>190</v>
      </c>
      <c r="L229" s="17">
        <f t="shared" si="148"/>
        <v>0.98606925092608555</v>
      </c>
      <c r="M229" s="17">
        <f t="shared" si="149"/>
        <v>1.0061598719793963</v>
      </c>
      <c r="N229" s="17">
        <f t="shared" si="150"/>
        <v>1.1132100581452573</v>
      </c>
      <c r="O229" s="17">
        <f t="shared" ref="O229:O238" si="151">Q216</f>
        <v>1.122034245531371</v>
      </c>
    </row>
    <row r="230" spans="1:17">
      <c r="A230" s="9">
        <v>4</v>
      </c>
      <c r="B230" s="10" t="s">
        <v>191</v>
      </c>
      <c r="C230" s="17">
        <v>64.099999999999994</v>
      </c>
      <c r="D230" s="17">
        <v>64.099999999999994</v>
      </c>
      <c r="E230" s="17">
        <v>64.7</v>
      </c>
      <c r="F230" s="17">
        <v>64.400000000000006</v>
      </c>
      <c r="G230" s="17">
        <v>64.900000000000006</v>
      </c>
      <c r="H230" s="17">
        <v>65.2</v>
      </c>
      <c r="K230" s="15" t="s">
        <v>192</v>
      </c>
      <c r="L230" s="17">
        <f t="shared" si="148"/>
        <v>0.13916901505980028</v>
      </c>
      <c r="M230" s="17">
        <f t="shared" si="149"/>
        <v>0.47011769968636347</v>
      </c>
      <c r="N230" s="17">
        <f t="shared" si="150"/>
        <v>0.90616587978685359</v>
      </c>
      <c r="O230" s="17">
        <f t="shared" si="151"/>
        <v>1.2349237992426176</v>
      </c>
    </row>
    <row r="231" spans="1:17">
      <c r="A231" s="9">
        <v>5</v>
      </c>
      <c r="B231" s="10" t="s">
        <v>193</v>
      </c>
      <c r="C231" s="17">
        <v>13.1</v>
      </c>
      <c r="D231" s="17">
        <v>13.1</v>
      </c>
      <c r="E231" s="17">
        <v>13.1</v>
      </c>
      <c r="F231" s="17">
        <v>18.100000000000001</v>
      </c>
      <c r="G231" s="17">
        <v>18.7</v>
      </c>
      <c r="H231" s="17">
        <v>19</v>
      </c>
      <c r="K231" s="15" t="s">
        <v>194</v>
      </c>
      <c r="L231" s="17">
        <f t="shared" si="148"/>
        <v>1.1753639972676364</v>
      </c>
      <c r="M231" s="17">
        <f t="shared" si="149"/>
        <v>1.1966986538014881</v>
      </c>
      <c r="N231" s="17">
        <f t="shared" si="150"/>
        <v>1.2174456479940328</v>
      </c>
      <c r="O231" s="17">
        <f t="shared" si="151"/>
        <v>1.2273485946732812</v>
      </c>
    </row>
    <row r="232" spans="1:17">
      <c r="A232" s="9">
        <v>6</v>
      </c>
      <c r="B232" s="10" t="s">
        <v>195</v>
      </c>
      <c r="C232" s="17">
        <v>11504</v>
      </c>
      <c r="D232" s="17">
        <v>12350.9</v>
      </c>
      <c r="E232" s="17">
        <v>14964</v>
      </c>
      <c r="F232" s="17">
        <v>16678</v>
      </c>
      <c r="G232" s="17">
        <v>15321</v>
      </c>
      <c r="H232" s="17">
        <v>18854</v>
      </c>
      <c r="K232" s="15" t="s">
        <v>196</v>
      </c>
      <c r="L232" s="17">
        <f t="shared" si="148"/>
        <v>1.0359657252817032</v>
      </c>
      <c r="M232" s="17">
        <f t="shared" si="149"/>
        <v>1.0554507657127929</v>
      </c>
      <c r="N232" s="17">
        <f t="shared" si="150"/>
        <v>1.2523118152282735</v>
      </c>
      <c r="O232" s="17">
        <f t="shared" si="151"/>
        <v>1.2666135363295401</v>
      </c>
    </row>
    <row r="233" spans="1:17">
      <c r="A233" s="9">
        <v>7</v>
      </c>
      <c r="B233" s="10" t="s">
        <v>197</v>
      </c>
      <c r="C233" s="17">
        <v>11061</v>
      </c>
      <c r="D233" s="17">
        <v>12588.8</v>
      </c>
      <c r="E233" s="17">
        <v>14550</v>
      </c>
      <c r="F233" s="17">
        <v>15993</v>
      </c>
      <c r="G233" s="17">
        <v>16535</v>
      </c>
      <c r="H233" s="17">
        <v>18363</v>
      </c>
      <c r="K233" s="15" t="s">
        <v>198</v>
      </c>
      <c r="L233" s="17">
        <f t="shared" si="148"/>
        <v>1.1862060521026101</v>
      </c>
      <c r="M233" s="17">
        <f t="shared" si="149"/>
        <v>1.1406556027841686</v>
      </c>
      <c r="N233" s="17">
        <f t="shared" si="150"/>
        <v>0.5938714379642438</v>
      </c>
      <c r="O233" s="17">
        <f t="shared" si="151"/>
        <v>1.1334670648214327</v>
      </c>
    </row>
    <row r="234" spans="1:17">
      <c r="A234" s="9">
        <v>8</v>
      </c>
      <c r="B234" s="10" t="s">
        <v>199</v>
      </c>
      <c r="C234" s="17"/>
      <c r="D234" s="17"/>
      <c r="E234" s="17">
        <v>35</v>
      </c>
      <c r="F234" s="17">
        <v>36</v>
      </c>
      <c r="G234" s="17">
        <v>27</v>
      </c>
      <c r="H234" s="17">
        <v>17</v>
      </c>
      <c r="K234" s="15" t="s">
        <v>200</v>
      </c>
      <c r="L234" s="17">
        <f>N221</f>
        <v>0.27146154456247462</v>
      </c>
      <c r="M234" s="17">
        <f>O221</f>
        <v>0.27611187788490721</v>
      </c>
      <c r="N234" s="17">
        <f t="shared" si="150"/>
        <v>0.35825441536781172</v>
      </c>
      <c r="O234" s="17">
        <f t="shared" si="151"/>
        <v>0.5294846091135007</v>
      </c>
    </row>
    <row r="235" spans="1:17">
      <c r="A235" s="9">
        <v>9</v>
      </c>
      <c r="B235" s="10" t="s">
        <v>201</v>
      </c>
      <c r="C235" s="17"/>
      <c r="D235" s="17"/>
      <c r="E235" s="17">
        <v>7</v>
      </c>
      <c r="F235" s="17">
        <v>9</v>
      </c>
      <c r="G235" s="17">
        <v>8</v>
      </c>
      <c r="H235" s="17">
        <v>7</v>
      </c>
      <c r="K235" s="15" t="s">
        <v>202</v>
      </c>
      <c r="L235" s="17">
        <f>L222</f>
        <v>0.94708148623555199</v>
      </c>
      <c r="M235" s="17">
        <f>N222</f>
        <v>1.0216650399227243</v>
      </c>
      <c r="N235" s="17">
        <f t="shared" si="150"/>
        <v>0.68689494579775079</v>
      </c>
      <c r="O235" s="17">
        <f t="shared" si="151"/>
        <v>0.30456769048706483</v>
      </c>
    </row>
    <row r="236" spans="1:17">
      <c r="A236" s="9">
        <v>10</v>
      </c>
      <c r="B236" s="10" t="s">
        <v>203</v>
      </c>
      <c r="C236" s="17">
        <v>46</v>
      </c>
      <c r="D236" s="17">
        <v>46</v>
      </c>
      <c r="E236" s="17">
        <v>60</v>
      </c>
      <c r="F236" s="17">
        <v>30</v>
      </c>
      <c r="G236" s="17">
        <v>26</v>
      </c>
      <c r="H236" s="17">
        <v>27</v>
      </c>
      <c r="K236" s="15" t="s">
        <v>204</v>
      </c>
      <c r="L236" s="17">
        <f>L223</f>
        <v>1.3637710571097656</v>
      </c>
      <c r="M236" s="17">
        <f>N223</f>
        <v>1.3763121861609957</v>
      </c>
      <c r="N236" s="17">
        <f t="shared" si="150"/>
        <v>1.3906489279222969</v>
      </c>
      <c r="O236" s="17">
        <f t="shared" si="151"/>
        <v>1.3964253538235714</v>
      </c>
    </row>
    <row r="237" spans="1:17">
      <c r="A237" s="9">
        <v>11</v>
      </c>
      <c r="B237" s="10" t="s">
        <v>205</v>
      </c>
      <c r="C237" s="17">
        <v>44</v>
      </c>
      <c r="D237" s="17">
        <v>55</v>
      </c>
      <c r="E237" s="17">
        <v>56</v>
      </c>
      <c r="F237" s="17">
        <v>39</v>
      </c>
      <c r="G237" s="17">
        <v>31</v>
      </c>
      <c r="H237" s="17">
        <v>50</v>
      </c>
      <c r="K237" s="15" t="s">
        <v>206</v>
      </c>
      <c r="L237" s="17">
        <f>L224</f>
        <v>1.4254642107696673</v>
      </c>
      <c r="M237" s="17">
        <f>N224</f>
        <v>1.1601332784841869</v>
      </c>
      <c r="N237" s="17">
        <f t="shared" si="150"/>
        <v>1.1803445566764348</v>
      </c>
      <c r="O237" s="17">
        <f t="shared" si="151"/>
        <v>1.188527317903161</v>
      </c>
    </row>
    <row r="238" spans="1:17">
      <c r="A238" s="9">
        <v>12</v>
      </c>
      <c r="B238" s="10" t="s">
        <v>207</v>
      </c>
      <c r="C238" s="17">
        <v>5</v>
      </c>
      <c r="D238" s="17">
        <v>5</v>
      </c>
      <c r="E238" s="17">
        <v>5</v>
      </c>
      <c r="F238" s="17">
        <v>5</v>
      </c>
      <c r="G238" s="17">
        <v>5</v>
      </c>
      <c r="H238" s="17">
        <v>5</v>
      </c>
      <c r="K238" s="15" t="s">
        <v>208</v>
      </c>
      <c r="L238" s="17">
        <f>L225</f>
        <v>1.3241328812879907</v>
      </c>
      <c r="M238" s="17">
        <f>N225</f>
        <v>0.96701006012267365</v>
      </c>
      <c r="N238" s="17">
        <f t="shared" si="150"/>
        <v>0.90616587978685359</v>
      </c>
      <c r="O238" s="17">
        <f t="shared" si="151"/>
        <v>0.91507695645476772</v>
      </c>
    </row>
    <row r="239" spans="1:17">
      <c r="A239" s="9">
        <v>13</v>
      </c>
      <c r="B239" s="10" t="s">
        <v>209</v>
      </c>
      <c r="C239" s="17">
        <v>2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15</v>
      </c>
      <c r="D240" s="17">
        <v>7</v>
      </c>
      <c r="E240" s="17">
        <v>7</v>
      </c>
      <c r="F240" s="17">
        <v>6</v>
      </c>
      <c r="G240" s="21">
        <v>6</v>
      </c>
      <c r="H240" s="21">
        <v>6</v>
      </c>
    </row>
    <row r="241" spans="1:17">
      <c r="A241" s="9">
        <v>15</v>
      </c>
      <c r="B241" s="10" t="s">
        <v>213</v>
      </c>
      <c r="C241" s="17">
        <v>1537</v>
      </c>
      <c r="D241" s="17">
        <v>1516</v>
      </c>
      <c r="E241" s="17">
        <v>1484</v>
      </c>
      <c r="F241" s="17">
        <v>1460</v>
      </c>
      <c r="G241" s="17">
        <v>1424</v>
      </c>
      <c r="H241" s="17">
        <v>1400</v>
      </c>
    </row>
    <row r="243" spans="1:17" ht="16">
      <c r="A243" s="20" t="s">
        <v>480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2">C257/C271*1000</f>
        <v>2.3557126030624262</v>
      </c>
      <c r="D245" s="17">
        <f t="shared" si="152"/>
        <v>2.4183796856106405</v>
      </c>
      <c r="E245" s="17">
        <f t="shared" si="152"/>
        <v>2.4721878862793569</v>
      </c>
      <c r="F245" s="17">
        <f t="shared" si="152"/>
        <v>2.5062656641604009</v>
      </c>
      <c r="G245" s="17">
        <f t="shared" si="152"/>
        <v>2.512562814070352</v>
      </c>
      <c r="H245" s="17">
        <f t="shared" si="152"/>
        <v>2.5445292620865141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3">IF(C245/$I245&gt;1,2^((1-$I245/C245)/LN(10/3)),2^(-LOG($I245/C245,10/3)))</f>
        <v>0.64837810408319163</v>
      </c>
      <c r="M245" s="17">
        <f t="shared" si="153"/>
        <v>0.65825287612400518</v>
      </c>
      <c r="N245" s="17">
        <f t="shared" si="153"/>
        <v>0.66664539330443817</v>
      </c>
      <c r="O245" s="17">
        <f t="shared" si="153"/>
        <v>0.67192048334172383</v>
      </c>
      <c r="P245" s="17">
        <f t="shared" si="153"/>
        <v>0.67289191514908397</v>
      </c>
      <c r="Q245" s="17">
        <f t="shared" si="153"/>
        <v>0.67780738284283726</v>
      </c>
    </row>
    <row r="246" spans="1:17">
      <c r="A246" s="9">
        <v>2</v>
      </c>
      <c r="B246" s="15" t="s">
        <v>176</v>
      </c>
      <c r="C246" s="17">
        <f t="shared" ref="C246:H246" si="154">C258/C271*1000</f>
        <v>1.1778563015312131</v>
      </c>
      <c r="D246" s="17">
        <f t="shared" si="154"/>
        <v>1.2091898428053203</v>
      </c>
      <c r="E246" s="17">
        <f t="shared" si="154"/>
        <v>1.2360939431396785</v>
      </c>
      <c r="F246" s="17">
        <f t="shared" si="154"/>
        <v>1.2531328320802004</v>
      </c>
      <c r="G246" s="17">
        <f t="shared" si="154"/>
        <v>3.7688442211055273</v>
      </c>
      <c r="H246" s="17">
        <f t="shared" si="154"/>
        <v>3.8167938931297707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3"/>
        <v>0.4946671483204238</v>
      </c>
      <c r="M246" s="17">
        <f t="shared" si="153"/>
        <v>0.50220090878361923</v>
      </c>
      <c r="N246" s="17">
        <f t="shared" si="153"/>
        <v>0.50860381245160347</v>
      </c>
      <c r="O246" s="17">
        <f t="shared" si="153"/>
        <v>0.51262833723034706</v>
      </c>
      <c r="P246" s="17">
        <f t="shared" si="153"/>
        <v>0.96631047187406549</v>
      </c>
      <c r="Q246" s="17">
        <f t="shared" si="153"/>
        <v>0.97336935874682595</v>
      </c>
    </row>
    <row r="247" spans="1:17">
      <c r="A247" s="9">
        <v>3</v>
      </c>
      <c r="B247" s="15" t="s">
        <v>177</v>
      </c>
      <c r="C247" s="17">
        <f>C259/C271*1000+0.00001</f>
        <v>1.6490088221436985</v>
      </c>
      <c r="D247" s="17">
        <f>D259/D271*1000+0.00001</f>
        <v>10.761799600967352</v>
      </c>
      <c r="E247" s="17">
        <f>E259/E271*1000+0.00001</f>
        <v>1.6069321260815823</v>
      </c>
      <c r="F247" s="17">
        <f>F259/F271*1000+0.00001</f>
        <v>1.6290826817042607</v>
      </c>
      <c r="G247" s="17">
        <f>G259/G271*1000</f>
        <v>1.6331658291457287</v>
      </c>
      <c r="H247" s="17">
        <f>H259/H271*1000</f>
        <v>2.9007633587786255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3"/>
        <v>0.89485136687915934</v>
      </c>
      <c r="M247" s="17">
        <f t="shared" si="153"/>
        <v>1.5979539163149337</v>
      </c>
      <c r="N247" s="17">
        <f t="shared" si="153"/>
        <v>0.88163379611976223</v>
      </c>
      <c r="O247" s="17">
        <f t="shared" si="153"/>
        <v>0.88861002192656668</v>
      </c>
      <c r="P247" s="17">
        <f t="shared" si="153"/>
        <v>0.8898915886415264</v>
      </c>
      <c r="Q247" s="17">
        <f t="shared" si="153"/>
        <v>1.1957518705776458</v>
      </c>
    </row>
    <row r="248" spans="1:17">
      <c r="A248" s="9">
        <v>4</v>
      </c>
      <c r="B248" s="15" t="s">
        <v>178</v>
      </c>
      <c r="C248" s="17">
        <f t="shared" ref="C248:H248" si="155">C260/C271*1000</f>
        <v>22.850412249705535</v>
      </c>
      <c r="D248" s="17">
        <f t="shared" si="155"/>
        <v>23.458282950423218</v>
      </c>
      <c r="E248" s="17">
        <f t="shared" si="155"/>
        <v>24.103831891223734</v>
      </c>
      <c r="F248" s="17">
        <f t="shared" si="155"/>
        <v>24.686716791979947</v>
      </c>
      <c r="G248" s="17">
        <f t="shared" si="155"/>
        <v>24.748743718592962</v>
      </c>
      <c r="H248" s="17">
        <f t="shared" si="155"/>
        <v>25.063613231552161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3"/>
        <v>0.85493800752509019</v>
      </c>
      <c r="M248" s="17">
        <f t="shared" si="153"/>
        <v>0.86795867845794838</v>
      </c>
      <c r="N248" s="17">
        <f t="shared" si="153"/>
        <v>0.88163063748032222</v>
      </c>
      <c r="O248" s="17">
        <f t="shared" si="153"/>
        <v>0.89384255381223343</v>
      </c>
      <c r="P248" s="17">
        <f t="shared" si="153"/>
        <v>0.89513483036737984</v>
      </c>
      <c r="Q248" s="17">
        <f t="shared" si="153"/>
        <v>0.90167377999831644</v>
      </c>
    </row>
    <row r="249" spans="1:17">
      <c r="A249" s="9">
        <v>5</v>
      </c>
      <c r="B249" s="15" t="s">
        <v>179</v>
      </c>
      <c r="C249" s="17">
        <f t="shared" ref="C249:H249" si="156">C261/C271*1000</f>
        <v>5.4181389870435801</v>
      </c>
      <c r="D249" s="17">
        <f t="shared" si="156"/>
        <v>7.1342200725513916</v>
      </c>
      <c r="E249" s="17">
        <f t="shared" si="156"/>
        <v>7.2929542645241039</v>
      </c>
      <c r="F249" s="17">
        <f t="shared" si="156"/>
        <v>11.904761904761903</v>
      </c>
      <c r="G249" s="17">
        <f t="shared" si="156"/>
        <v>11.93467336683417</v>
      </c>
      <c r="H249" s="17">
        <f t="shared" si="156"/>
        <v>12.086513994910941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3"/>
        <v>0.79903500235544322</v>
      </c>
      <c r="M249" s="17">
        <f t="shared" si="153"/>
        <v>0.93618536540583897</v>
      </c>
      <c r="N249" s="17">
        <f t="shared" si="153"/>
        <v>0.94812143442767527</v>
      </c>
      <c r="O249" s="17">
        <f t="shared" si="153"/>
        <v>1.2078417131153183</v>
      </c>
      <c r="P249" s="17">
        <f t="shared" si="153"/>
        <v>1.2090134382724842</v>
      </c>
      <c r="Q249" s="17">
        <f t="shared" si="153"/>
        <v>1.2148891364565879</v>
      </c>
    </row>
    <row r="250" spans="1:17">
      <c r="A250" s="9">
        <v>6</v>
      </c>
      <c r="B250" s="15" t="s">
        <v>180</v>
      </c>
      <c r="C250" s="17">
        <f t="shared" ref="C250:H250" si="157">(C262-C263)/C262*100</f>
        <v>2.9576856649395507</v>
      </c>
      <c r="D250" s="17">
        <f t="shared" si="157"/>
        <v>-1.0734812140787493</v>
      </c>
      <c r="E250" s="17">
        <f t="shared" si="157"/>
        <v>1.6969285593076533</v>
      </c>
      <c r="F250" s="17">
        <f t="shared" si="157"/>
        <v>1.5396169733383402</v>
      </c>
      <c r="G250" s="17">
        <f t="shared" si="157"/>
        <v>-0.92010249242953646</v>
      </c>
      <c r="H250" s="17">
        <f t="shared" si="157"/>
        <v>-0.76247689463955637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58">(ATAN((C250+2.4)/10)+3.1415/2)/3.1415*1.75</f>
        <v>1.1489900892127003</v>
      </c>
      <c r="M250" s="17">
        <f t="shared" si="158"/>
        <v>0.94846597541905375</v>
      </c>
      <c r="N250" s="17">
        <f t="shared" si="158"/>
        <v>1.0916035186913511</v>
      </c>
      <c r="O250" s="17">
        <f t="shared" si="158"/>
        <v>1.0840586430864261</v>
      </c>
      <c r="P250" s="17">
        <f t="shared" si="158"/>
        <v>0.95684493823316763</v>
      </c>
      <c r="Q250" s="17">
        <f t="shared" si="158"/>
        <v>0.96541717983738562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-9.8887515451174277</v>
      </c>
      <c r="F251" s="17">
        <f>(F265-F264)/F271*1000</f>
        <v>-1.2531328320802004</v>
      </c>
      <c r="G251" s="17">
        <f>(G265-G264)/G271*1000</f>
        <v>-8.7939698492462313</v>
      </c>
      <c r="H251" s="17">
        <f>(H265-H264)/H271*1000</f>
        <v>-8.905852417302798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59">(ATAN(E251/10)+3.1415/2)/3.1415*1.75</f>
        <v>0.44060299239042072</v>
      </c>
      <c r="O251" s="17">
        <f t="shared" si="159"/>
        <v>0.80555513904420062</v>
      </c>
      <c r="P251" s="17">
        <f t="shared" si="159"/>
        <v>0.47318523374617549</v>
      </c>
      <c r="Q251" s="17">
        <f t="shared" si="159"/>
        <v>0.46969010626888152</v>
      </c>
    </row>
    <row r="252" spans="1:17">
      <c r="A252" s="9">
        <v>8</v>
      </c>
      <c r="B252" s="15" t="s">
        <v>182</v>
      </c>
      <c r="C252" s="17">
        <f t="shared" ref="C252:H252" si="160">(C266-C267)/C271*1000</f>
        <v>-25.91283863368669</v>
      </c>
      <c r="D252" s="17">
        <f t="shared" si="160"/>
        <v>-4.8367593712212811</v>
      </c>
      <c r="E252" s="17">
        <f t="shared" si="160"/>
        <v>-3.7082818294190361</v>
      </c>
      <c r="F252" s="17">
        <f t="shared" si="160"/>
        <v>-1.2531328320802004</v>
      </c>
      <c r="G252" s="17">
        <f t="shared" si="160"/>
        <v>-3.7688442211055273</v>
      </c>
      <c r="H252" s="17">
        <f t="shared" si="160"/>
        <v>-25.445292620865139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0.20513911099302093</v>
      </c>
      <c r="M252" s="17">
        <f>(ATAN(D252/10)+3.1415/2)/3.1415*1.75</f>
        <v>0.62404321319531131</v>
      </c>
      <c r="N252" s="17">
        <f t="shared" si="159"/>
        <v>0.67718388834555254</v>
      </c>
      <c r="O252" s="17">
        <f t="shared" si="159"/>
        <v>0.80555513904420062</v>
      </c>
      <c r="P252" s="17">
        <f t="shared" si="159"/>
        <v>0.67422392218884453</v>
      </c>
      <c r="Q252" s="17">
        <f t="shared" si="159"/>
        <v>0.20856893846177038</v>
      </c>
    </row>
    <row r="253" spans="1:17">
      <c r="A253" s="9">
        <v>9</v>
      </c>
      <c r="B253" s="15" t="s">
        <v>183</v>
      </c>
      <c r="C253" s="17">
        <f t="shared" ref="C253:H253" si="161">C268/C271*1000</f>
        <v>1.1778563015312131</v>
      </c>
      <c r="D253" s="17">
        <f t="shared" si="161"/>
        <v>1.2091898428053203</v>
      </c>
      <c r="E253" s="17">
        <f t="shared" si="161"/>
        <v>1.2360939431396785</v>
      </c>
      <c r="F253" s="17">
        <f t="shared" si="161"/>
        <v>1.2531328320802004</v>
      </c>
      <c r="G253" s="17">
        <f t="shared" si="161"/>
        <v>1.256281407035176</v>
      </c>
      <c r="H253" s="17">
        <f t="shared" si="161"/>
        <v>1.272264631043257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2">IF(C253/$I253&gt;1,2^((1-$I253/C253)/LN(10/3)),2^(-LOG($I253/C253,10/3)))</f>
        <v>0.87006231294249881</v>
      </c>
      <c r="M253" s="17">
        <f t="shared" si="162"/>
        <v>0.88331332642908</v>
      </c>
      <c r="N253" s="17">
        <f t="shared" si="162"/>
        <v>0.89457529357977861</v>
      </c>
      <c r="O253" s="17">
        <f t="shared" si="162"/>
        <v>0.90165396728871039</v>
      </c>
      <c r="P253" s="17">
        <f t="shared" si="162"/>
        <v>0.90295753722707639</v>
      </c>
      <c r="Q253" s="17">
        <f t="shared" si="162"/>
        <v>0.909553631641567</v>
      </c>
    </row>
    <row r="254" spans="1:17">
      <c r="A254" s="9">
        <v>10</v>
      </c>
      <c r="B254" s="15" t="s">
        <v>184</v>
      </c>
      <c r="C254" s="17">
        <f t="shared" ref="C254:H254" si="163">C269/C271*100</f>
        <v>0.11778563015312131</v>
      </c>
      <c r="D254" s="17">
        <f t="shared" si="163"/>
        <v>0.12091898428053204</v>
      </c>
      <c r="E254" s="17">
        <f t="shared" si="163"/>
        <v>0.12360939431396785</v>
      </c>
      <c r="F254" s="17">
        <f t="shared" si="163"/>
        <v>0.12531328320802004</v>
      </c>
      <c r="G254" s="17">
        <f t="shared" si="163"/>
        <v>0.12562814070351758</v>
      </c>
      <c r="H254" s="17">
        <f t="shared" si="163"/>
        <v>0.1272264631043257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2"/>
        <v>1.3928122821589046</v>
      </c>
      <c r="M254" s="17">
        <f t="shared" si="162"/>
        <v>1.4016607881809482</v>
      </c>
      <c r="N254" s="17">
        <f t="shared" si="162"/>
        <v>1.4089422711954687</v>
      </c>
      <c r="O254" s="17">
        <f t="shared" si="162"/>
        <v>1.4134106752582121</v>
      </c>
      <c r="P254" s="17">
        <f t="shared" si="162"/>
        <v>1.4142246335888324</v>
      </c>
      <c r="Q254" s="17">
        <f t="shared" si="162"/>
        <v>1.4183014618072423</v>
      </c>
    </row>
    <row r="255" spans="1:17">
      <c r="A255" s="9">
        <v>11</v>
      </c>
      <c r="B255" s="15" t="s">
        <v>185</v>
      </c>
      <c r="C255" s="17">
        <f t="shared" ref="C255:H255" si="164">C270/C271*1000</f>
        <v>4.7114252061248525</v>
      </c>
      <c r="D255" s="17">
        <f t="shared" si="164"/>
        <v>3.6275695284159615</v>
      </c>
      <c r="E255" s="17">
        <f t="shared" si="164"/>
        <v>3.7082818294190361</v>
      </c>
      <c r="F255" s="17">
        <f t="shared" si="164"/>
        <v>2.5062656641604009</v>
      </c>
      <c r="G255" s="17">
        <f t="shared" si="164"/>
        <v>2.512562814070352</v>
      </c>
      <c r="H255" s="17">
        <f t="shared" si="164"/>
        <v>2.5445292620865141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2"/>
        <v>0.96635415556103321</v>
      </c>
      <c r="M255" s="17">
        <f t="shared" si="162"/>
        <v>0.8313261347097648</v>
      </c>
      <c r="N255" s="17">
        <f t="shared" si="162"/>
        <v>0.84192528151361445</v>
      </c>
      <c r="O255" s="17">
        <f t="shared" si="162"/>
        <v>0.67192048334172383</v>
      </c>
      <c r="P255" s="17">
        <f t="shared" si="162"/>
        <v>0.67289191514908397</v>
      </c>
      <c r="Q255" s="17">
        <f t="shared" si="162"/>
        <v>0.67780738284283726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2</v>
      </c>
      <c r="D257" s="17">
        <v>2</v>
      </c>
      <c r="E257" s="17">
        <v>2</v>
      </c>
      <c r="F257" s="17">
        <v>2</v>
      </c>
      <c r="G257" s="17">
        <v>2</v>
      </c>
      <c r="H257" s="17">
        <v>2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1</v>
      </c>
      <c r="D258" s="17">
        <v>1</v>
      </c>
      <c r="E258" s="17">
        <v>1</v>
      </c>
      <c r="F258" s="17">
        <v>1</v>
      </c>
      <c r="G258" s="17">
        <v>3</v>
      </c>
      <c r="H258" s="17">
        <v>3</v>
      </c>
      <c r="K258" s="15" t="s">
        <v>187</v>
      </c>
      <c r="L258" s="17">
        <f t="shared" ref="L258:L263" si="165">L245</f>
        <v>0.64837810408319163</v>
      </c>
      <c r="M258" s="17">
        <f t="shared" ref="M258:M263" si="166">N245</f>
        <v>0.66664539330443817</v>
      </c>
      <c r="N258" s="17">
        <f t="shared" ref="N258:O268" si="167">P245</f>
        <v>0.67289191514908397</v>
      </c>
      <c r="O258" s="17">
        <f t="shared" si="167"/>
        <v>0.67780738284283726</v>
      </c>
    </row>
    <row r="259" spans="1:15">
      <c r="A259" s="9">
        <v>3</v>
      </c>
      <c r="B259" s="10" t="s">
        <v>189</v>
      </c>
      <c r="C259" s="17">
        <v>1.4</v>
      </c>
      <c r="D259" s="17">
        <v>8.9</v>
      </c>
      <c r="E259" s="17">
        <v>1.3</v>
      </c>
      <c r="F259" s="17">
        <v>1.3</v>
      </c>
      <c r="G259" s="17">
        <v>1.3</v>
      </c>
      <c r="H259" s="17">
        <v>2.2799999999999998</v>
      </c>
      <c r="K259" s="15" t="s">
        <v>190</v>
      </c>
      <c r="L259" s="17">
        <f t="shared" si="165"/>
        <v>0.4946671483204238</v>
      </c>
      <c r="M259" s="17">
        <f t="shared" si="166"/>
        <v>0.50860381245160347</v>
      </c>
      <c r="N259" s="17">
        <f t="shared" si="167"/>
        <v>0.96631047187406549</v>
      </c>
      <c r="O259" s="17">
        <f t="shared" si="167"/>
        <v>0.97336935874682595</v>
      </c>
    </row>
    <row r="260" spans="1:15">
      <c r="A260" s="9">
        <v>4</v>
      </c>
      <c r="B260" s="10" t="s">
        <v>191</v>
      </c>
      <c r="C260" s="17">
        <v>19.399999999999999</v>
      </c>
      <c r="D260" s="17">
        <v>19.399999999999999</v>
      </c>
      <c r="E260" s="17">
        <v>19.5</v>
      </c>
      <c r="F260" s="17">
        <v>19.7</v>
      </c>
      <c r="G260" s="17">
        <v>19.7</v>
      </c>
      <c r="H260" s="17">
        <v>19.7</v>
      </c>
      <c r="K260" s="15" t="s">
        <v>192</v>
      </c>
      <c r="L260" s="17">
        <f t="shared" si="165"/>
        <v>0.89485136687915934</v>
      </c>
      <c r="M260" s="17">
        <f t="shared" si="166"/>
        <v>0.88163379611976223</v>
      </c>
      <c r="N260" s="17">
        <f t="shared" si="167"/>
        <v>0.8898915886415264</v>
      </c>
      <c r="O260" s="17">
        <f t="shared" si="167"/>
        <v>1.1957518705776458</v>
      </c>
    </row>
    <row r="261" spans="1:15">
      <c r="A261" s="9">
        <v>5</v>
      </c>
      <c r="B261" s="10" t="s">
        <v>193</v>
      </c>
      <c r="C261" s="17">
        <v>4.5999999999999996</v>
      </c>
      <c r="D261" s="17">
        <v>5.9</v>
      </c>
      <c r="E261" s="17">
        <v>5.9</v>
      </c>
      <c r="F261" s="17">
        <v>9.5</v>
      </c>
      <c r="G261" s="17">
        <v>9.5</v>
      </c>
      <c r="H261" s="17">
        <v>9.5</v>
      </c>
      <c r="K261" s="15" t="s">
        <v>194</v>
      </c>
      <c r="L261" s="17">
        <f t="shared" si="165"/>
        <v>0.85493800752509019</v>
      </c>
      <c r="M261" s="17">
        <f t="shared" si="166"/>
        <v>0.88163063748032222</v>
      </c>
      <c r="N261" s="17">
        <f t="shared" si="167"/>
        <v>0.89513483036737984</v>
      </c>
      <c r="O261" s="17">
        <f t="shared" si="167"/>
        <v>0.90167377999831644</v>
      </c>
    </row>
    <row r="262" spans="1:15">
      <c r="A262" s="9">
        <v>6</v>
      </c>
      <c r="B262" s="10" t="s">
        <v>195</v>
      </c>
      <c r="C262" s="17">
        <v>4632</v>
      </c>
      <c r="D262" s="17">
        <v>8421.2000000000007</v>
      </c>
      <c r="E262" s="17">
        <v>5893</v>
      </c>
      <c r="F262" s="17">
        <v>7989</v>
      </c>
      <c r="G262" s="17">
        <v>8586</v>
      </c>
      <c r="H262" s="17">
        <v>8656</v>
      </c>
      <c r="K262" s="15" t="s">
        <v>196</v>
      </c>
      <c r="L262" s="17">
        <f t="shared" si="165"/>
        <v>0.79903500235544322</v>
      </c>
      <c r="M262" s="17">
        <f t="shared" si="166"/>
        <v>0.94812143442767527</v>
      </c>
      <c r="N262" s="17">
        <f t="shared" si="167"/>
        <v>1.2090134382724842</v>
      </c>
      <c r="O262" s="17">
        <f t="shared" si="167"/>
        <v>1.2148891364565879</v>
      </c>
    </row>
    <row r="263" spans="1:15">
      <c r="A263" s="9">
        <v>7</v>
      </c>
      <c r="B263" s="10" t="s">
        <v>197</v>
      </c>
      <c r="C263" s="17">
        <v>4495</v>
      </c>
      <c r="D263" s="17">
        <v>8511.6</v>
      </c>
      <c r="E263" s="17">
        <v>5793</v>
      </c>
      <c r="F263" s="17">
        <v>7866</v>
      </c>
      <c r="G263" s="17">
        <v>8665</v>
      </c>
      <c r="H263" s="17">
        <v>8722</v>
      </c>
      <c r="K263" s="15" t="s">
        <v>198</v>
      </c>
      <c r="L263" s="17">
        <f t="shared" si="165"/>
        <v>1.1489900892127003</v>
      </c>
      <c r="M263" s="17">
        <f t="shared" si="166"/>
        <v>1.0916035186913511</v>
      </c>
      <c r="N263" s="17">
        <f t="shared" si="167"/>
        <v>0.95684493823316763</v>
      </c>
      <c r="O263" s="17">
        <f t="shared" si="167"/>
        <v>0.96541717983738562</v>
      </c>
    </row>
    <row r="264" spans="1:15">
      <c r="A264" s="9">
        <v>8</v>
      </c>
      <c r="B264" s="10" t="s">
        <v>199</v>
      </c>
      <c r="C264" s="17"/>
      <c r="D264" s="17"/>
      <c r="E264" s="17">
        <v>17</v>
      </c>
      <c r="F264" s="17">
        <v>12</v>
      </c>
      <c r="G264" s="17">
        <v>11</v>
      </c>
      <c r="H264" s="17">
        <v>11</v>
      </c>
      <c r="K264" s="15" t="s">
        <v>200</v>
      </c>
      <c r="L264" s="17">
        <f>N251</f>
        <v>0.44060299239042072</v>
      </c>
      <c r="M264" s="17">
        <f>O251</f>
        <v>0.80555513904420062</v>
      </c>
      <c r="N264" s="17">
        <f t="shared" si="167"/>
        <v>0.47318523374617549</v>
      </c>
      <c r="O264" s="17">
        <f t="shared" si="167"/>
        <v>0.46969010626888152</v>
      </c>
    </row>
    <row r="265" spans="1:15">
      <c r="A265" s="9">
        <v>9</v>
      </c>
      <c r="B265" s="10" t="s">
        <v>201</v>
      </c>
      <c r="C265" s="17"/>
      <c r="D265" s="17"/>
      <c r="E265" s="17">
        <v>9</v>
      </c>
      <c r="F265" s="17">
        <v>11</v>
      </c>
      <c r="G265" s="17">
        <v>4</v>
      </c>
      <c r="H265" s="17">
        <v>4</v>
      </c>
      <c r="K265" s="15" t="s">
        <v>202</v>
      </c>
      <c r="L265" s="17">
        <f>L252</f>
        <v>0.20513911099302093</v>
      </c>
      <c r="M265" s="17">
        <f>N252</f>
        <v>0.67718388834555254</v>
      </c>
      <c r="N265" s="17">
        <f t="shared" si="167"/>
        <v>0.67422392218884453</v>
      </c>
      <c r="O265" s="17">
        <f t="shared" si="167"/>
        <v>0.20856893846177038</v>
      </c>
    </row>
    <row r="266" spans="1:15">
      <c r="A266" s="9">
        <v>10</v>
      </c>
      <c r="B266" s="10" t="s">
        <v>203</v>
      </c>
      <c r="C266" s="17">
        <v>9</v>
      </c>
      <c r="D266" s="17">
        <v>15</v>
      </c>
      <c r="E266" s="17">
        <v>17</v>
      </c>
      <c r="F266" s="17">
        <v>13</v>
      </c>
      <c r="G266" s="17">
        <v>22</v>
      </c>
      <c r="H266" s="17">
        <v>15</v>
      </c>
      <c r="K266" s="15" t="s">
        <v>204</v>
      </c>
      <c r="L266" s="17">
        <f>L253</f>
        <v>0.87006231294249881</v>
      </c>
      <c r="M266" s="17">
        <f>N253</f>
        <v>0.89457529357977861</v>
      </c>
      <c r="N266" s="17">
        <f t="shared" si="167"/>
        <v>0.90295753722707639</v>
      </c>
      <c r="O266" s="17">
        <f t="shared" si="167"/>
        <v>0.909553631641567</v>
      </c>
    </row>
    <row r="267" spans="1:15">
      <c r="A267" s="9">
        <v>11</v>
      </c>
      <c r="B267" s="10" t="s">
        <v>205</v>
      </c>
      <c r="C267" s="17">
        <v>31</v>
      </c>
      <c r="D267" s="17">
        <v>19</v>
      </c>
      <c r="E267" s="17">
        <v>20</v>
      </c>
      <c r="F267" s="17">
        <v>14</v>
      </c>
      <c r="G267" s="17">
        <v>25</v>
      </c>
      <c r="H267" s="17">
        <v>35</v>
      </c>
      <c r="K267" s="15" t="s">
        <v>206</v>
      </c>
      <c r="L267" s="17">
        <f>L254</f>
        <v>1.3928122821589046</v>
      </c>
      <c r="M267" s="17">
        <f>N254</f>
        <v>1.4089422711954687</v>
      </c>
      <c r="N267" s="17">
        <f t="shared" si="167"/>
        <v>1.4142246335888324</v>
      </c>
      <c r="O267" s="17">
        <f t="shared" si="167"/>
        <v>1.4183014618072423</v>
      </c>
    </row>
    <row r="268" spans="1:15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K268" s="15" t="s">
        <v>208</v>
      </c>
      <c r="L268" s="17">
        <f>L255</f>
        <v>0.96635415556103321</v>
      </c>
      <c r="M268" s="17">
        <f>N255</f>
        <v>0.84192528151361445</v>
      </c>
      <c r="N268" s="17">
        <f t="shared" si="167"/>
        <v>0.67289191514908397</v>
      </c>
      <c r="O268" s="17">
        <f t="shared" si="167"/>
        <v>0.67780738284283726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4</v>
      </c>
      <c r="D270" s="17">
        <v>3</v>
      </c>
      <c r="E270" s="17">
        <v>3</v>
      </c>
      <c r="F270" s="17">
        <v>2</v>
      </c>
      <c r="G270" s="21">
        <v>2</v>
      </c>
      <c r="H270" s="21">
        <v>2</v>
      </c>
    </row>
    <row r="271" spans="1:15">
      <c r="A271" s="9">
        <v>15</v>
      </c>
      <c r="B271" s="10" t="s">
        <v>213</v>
      </c>
      <c r="C271" s="17">
        <v>849</v>
      </c>
      <c r="D271" s="17">
        <v>827</v>
      </c>
      <c r="E271" s="17">
        <v>809</v>
      </c>
      <c r="F271" s="17">
        <v>798</v>
      </c>
      <c r="G271" s="17">
        <v>796</v>
      </c>
      <c r="H271" s="17">
        <v>786</v>
      </c>
    </row>
    <row r="273" spans="1:17" ht="16">
      <c r="A273" s="20" t="s">
        <v>481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68">C287/C301*1000</f>
        <v>6.7873303167420813</v>
      </c>
      <c r="D275" s="17">
        <f t="shared" si="168"/>
        <v>7.0588235294117654</v>
      </c>
      <c r="E275" s="17">
        <f t="shared" si="168"/>
        <v>7.4441687344913152</v>
      </c>
      <c r="F275" s="17">
        <f t="shared" si="168"/>
        <v>7.9155672823219003</v>
      </c>
      <c r="G275" s="17">
        <f t="shared" si="168"/>
        <v>8.1743869209809255</v>
      </c>
      <c r="H275" s="17">
        <f t="shared" si="168"/>
        <v>8.7463556851311957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69">IF(C275/$I275&gt;1,2^((1-$I275/C275)/LN(10/3)),2^(-LOG($I275/C275,10/3)))</f>
        <v>1.1637009290884195</v>
      </c>
      <c r="M275" s="17">
        <f t="shared" si="169"/>
        <v>1.1828388497801843</v>
      </c>
      <c r="N275" s="17">
        <f t="shared" si="169"/>
        <v>1.2080735268830272</v>
      </c>
      <c r="O275" s="17">
        <f t="shared" si="169"/>
        <v>1.2362166538796999</v>
      </c>
      <c r="P275" s="17">
        <f t="shared" si="169"/>
        <v>1.2505331280588259</v>
      </c>
      <c r="Q275" s="17">
        <f t="shared" si="169"/>
        <v>1.2796653885159444</v>
      </c>
    </row>
    <row r="276" spans="1:17">
      <c r="A276" s="9">
        <v>2</v>
      </c>
      <c r="B276" s="15" t="s">
        <v>176</v>
      </c>
      <c r="C276" s="17">
        <f t="shared" ref="C276:H276" si="170">C288/C301*1000</f>
        <v>4.5248868778280551</v>
      </c>
      <c r="D276" s="17">
        <f t="shared" si="170"/>
        <v>4.7058823529411757</v>
      </c>
      <c r="E276" s="17">
        <f>E288/E301*1000+0.000001</f>
        <v>9.9999999999999995E-7</v>
      </c>
      <c r="F276" s="17">
        <f>F288/F301*1000+0.000001</f>
        <v>9.9999999999999995E-7</v>
      </c>
      <c r="G276" s="17">
        <f t="shared" si="170"/>
        <v>2.7247956403269753</v>
      </c>
      <c r="H276" s="17">
        <f t="shared" si="170"/>
        <v>2.9154518950437316</v>
      </c>
      <c r="I276" s="18">
        <f>Показатели!$E$3</f>
        <v>4</v>
      </c>
      <c r="J276" s="9">
        <v>2</v>
      </c>
      <c r="K276" s="15" t="s">
        <v>176</v>
      </c>
      <c r="L276" s="17">
        <f t="shared" si="169"/>
        <v>1.0690636057740932</v>
      </c>
      <c r="M276" s="17">
        <f t="shared" si="169"/>
        <v>1.090195999764795</v>
      </c>
      <c r="N276" s="17">
        <f t="shared" si="169"/>
        <v>1.5815545948871381E-4</v>
      </c>
      <c r="O276" s="17">
        <f t="shared" si="169"/>
        <v>1.5815545948871381E-4</v>
      </c>
      <c r="P276" s="17">
        <f t="shared" si="169"/>
        <v>0.80170212559235432</v>
      </c>
      <c r="Q276" s="17">
        <f t="shared" si="169"/>
        <v>0.83353329503718099</v>
      </c>
    </row>
    <row r="277" spans="1:17">
      <c r="A277" s="9">
        <v>3</v>
      </c>
      <c r="B277" s="15" t="s">
        <v>177</v>
      </c>
      <c r="C277" s="17">
        <f t="shared" ref="C277:H277" si="171">C289/C301*1000+0.00001</f>
        <v>1.0000000000000001E-5</v>
      </c>
      <c r="D277" s="17">
        <f t="shared" si="171"/>
        <v>1.0000000000000001E-5</v>
      </c>
      <c r="E277" s="17">
        <f t="shared" si="171"/>
        <v>1.0000000000000001E-5</v>
      </c>
      <c r="F277" s="17">
        <f t="shared" si="171"/>
        <v>1.8469756992084432</v>
      </c>
      <c r="G277" s="17">
        <f t="shared" si="171"/>
        <v>1.0000000000000001E-5</v>
      </c>
      <c r="H277" s="17">
        <f t="shared" si="171"/>
        <v>1.7492811370262391</v>
      </c>
      <c r="I277" s="18">
        <f>Показатели!$E$4</f>
        <v>2</v>
      </c>
      <c r="J277" s="9">
        <v>3</v>
      </c>
      <c r="K277" s="15" t="s">
        <v>177</v>
      </c>
      <c r="L277" s="17">
        <f t="shared" si="169"/>
        <v>8.8737830999390996E-4</v>
      </c>
      <c r="M277" s="17">
        <f t="shared" si="169"/>
        <v>8.8737830999390996E-4</v>
      </c>
      <c r="N277" s="17">
        <f t="shared" si="169"/>
        <v>8.8737830999390996E-4</v>
      </c>
      <c r="O277" s="17">
        <f t="shared" si="169"/>
        <v>0.95520845585628877</v>
      </c>
      <c r="P277" s="17">
        <f t="shared" si="169"/>
        <v>8.8737830999390996E-4</v>
      </c>
      <c r="Q277" s="17">
        <f t="shared" si="169"/>
        <v>0.92578543223832732</v>
      </c>
    </row>
    <row r="278" spans="1:17">
      <c r="A278" s="9">
        <v>4</v>
      </c>
      <c r="B278" s="15" t="s">
        <v>178</v>
      </c>
      <c r="C278" s="17">
        <f t="shared" ref="C278:H278" si="172">C290/C301*1000</f>
        <v>46.380090497737555</v>
      </c>
      <c r="D278" s="17">
        <f t="shared" si="172"/>
        <v>50.352941176470587</v>
      </c>
      <c r="E278" s="17">
        <f t="shared" si="172"/>
        <v>50.620347394540936</v>
      </c>
      <c r="F278" s="17">
        <f t="shared" si="172"/>
        <v>53.298153034300789</v>
      </c>
      <c r="G278" s="17">
        <f t="shared" si="172"/>
        <v>54.768392370572208</v>
      </c>
      <c r="H278" s="17">
        <f t="shared" si="172"/>
        <v>58.600583090379011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69"/>
        <v>1.2254722352633092</v>
      </c>
      <c r="M278" s="17">
        <f t="shared" si="169"/>
        <v>1.262012785505962</v>
      </c>
      <c r="N278" s="17">
        <f t="shared" si="169"/>
        <v>1.264301590829527</v>
      </c>
      <c r="O278" s="17">
        <f t="shared" si="169"/>
        <v>1.2861615948897691</v>
      </c>
      <c r="P278" s="17">
        <f t="shared" si="169"/>
        <v>1.297398890959031</v>
      </c>
      <c r="Q278" s="17">
        <f t="shared" si="169"/>
        <v>1.3244325355950439</v>
      </c>
    </row>
    <row r="279" spans="1:17">
      <c r="A279" s="9">
        <v>5</v>
      </c>
      <c r="B279" s="15" t="s">
        <v>179</v>
      </c>
      <c r="C279" s="17">
        <f t="shared" ref="C279:H279" si="173">C291/C301*1000</f>
        <v>9.5022624434389158</v>
      </c>
      <c r="D279" s="17">
        <f t="shared" si="173"/>
        <v>10.823529411764707</v>
      </c>
      <c r="E279" s="17">
        <f t="shared" si="173"/>
        <v>11.910669975186105</v>
      </c>
      <c r="F279" s="17">
        <f t="shared" si="173"/>
        <v>13.456464379947228</v>
      </c>
      <c r="G279" s="17">
        <f t="shared" si="173"/>
        <v>14.441416893732971</v>
      </c>
      <c r="H279" s="17">
        <f t="shared" si="173"/>
        <v>15.451895043731778</v>
      </c>
      <c r="I279" s="18">
        <f>Показатели!$E$6</f>
        <v>8</v>
      </c>
      <c r="J279" s="9">
        <v>5</v>
      </c>
      <c r="K279" s="15" t="s">
        <v>179</v>
      </c>
      <c r="L279" s="17">
        <f t="shared" si="169"/>
        <v>1.0952887856343043</v>
      </c>
      <c r="M279" s="17">
        <f t="shared" si="169"/>
        <v>1.1620514681950884</v>
      </c>
      <c r="N279" s="17">
        <f t="shared" si="169"/>
        <v>1.2080735268830272</v>
      </c>
      <c r="O279" s="17">
        <f t="shared" si="169"/>
        <v>1.2629464636785632</v>
      </c>
      <c r="P279" s="17">
        <f t="shared" si="169"/>
        <v>1.2927753580754149</v>
      </c>
      <c r="Q279" s="17">
        <f t="shared" si="169"/>
        <v>1.3200208049186566</v>
      </c>
    </row>
    <row r="280" spans="1:17">
      <c r="A280" s="9">
        <v>6</v>
      </c>
      <c r="B280" s="15" t="s">
        <v>180</v>
      </c>
      <c r="C280" s="17">
        <f t="shared" ref="C280:H280" si="174">(C292-C293)/C292*100</f>
        <v>4.9681971243786434</v>
      </c>
      <c r="D280" s="17">
        <f t="shared" si="174"/>
        <v>1.51015036782909E-2</v>
      </c>
      <c r="E280" s="17">
        <f t="shared" si="174"/>
        <v>1.4599915226298685</v>
      </c>
      <c r="F280" s="17">
        <f t="shared" si="174"/>
        <v>-0.69390560223469044</v>
      </c>
      <c r="G280" s="17">
        <f t="shared" si="174"/>
        <v>5.5357106819236783</v>
      </c>
      <c r="H280" s="17">
        <f t="shared" si="174"/>
        <v>-4.1112701984045819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75">(ATAN((C280+2.4)/10)+3.1415/2)/3.1415*1.75</f>
        <v>1.2287391019242004</v>
      </c>
      <c r="M280" s="17">
        <f t="shared" si="175"/>
        <v>1.0070075406728463</v>
      </c>
      <c r="N280" s="17">
        <f t="shared" si="175"/>
        <v>1.080208582825148</v>
      </c>
      <c r="O280" s="17">
        <f t="shared" si="175"/>
        <v>0.96913313177179172</v>
      </c>
      <c r="P280" s="17">
        <f t="shared" si="175"/>
        <v>1.2486797587751024</v>
      </c>
      <c r="Q280" s="17">
        <f t="shared" si="175"/>
        <v>0.78058672479493574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-37.220843672456574</v>
      </c>
      <c r="F281" s="17">
        <f>(F295-F294)/F301*1000</f>
        <v>-26.385224274406333</v>
      </c>
      <c r="G281" s="17">
        <f>(G295-G294)/G301*1000</f>
        <v>-43.596730245231605</v>
      </c>
      <c r="H281" s="17">
        <f>(H295-H294)/H301*1000</f>
        <v>-34.985422740524783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76">(ATAN(E281/10)+3.1415/2)/3.1415*1.75</f>
        <v>0.14618466290030729</v>
      </c>
      <c r="O281" s="17">
        <f t="shared" si="176"/>
        <v>0.20178147457186385</v>
      </c>
      <c r="P281" s="17">
        <f t="shared" si="176"/>
        <v>0.12557684792923102</v>
      </c>
      <c r="Q281" s="17">
        <f t="shared" si="176"/>
        <v>0.15506475740036973</v>
      </c>
    </row>
    <row r="282" spans="1:17">
      <c r="A282" s="9">
        <v>8</v>
      </c>
      <c r="B282" s="15" t="s">
        <v>182</v>
      </c>
      <c r="C282" s="17">
        <f t="shared" ref="C282:H282" si="177">(C296-C297)/C301*1000</f>
        <v>-6.7873303167420813</v>
      </c>
      <c r="D282" s="17">
        <f t="shared" si="177"/>
        <v>-14.117647058823531</v>
      </c>
      <c r="E282" s="17">
        <f t="shared" si="177"/>
        <v>-22.332506203473944</v>
      </c>
      <c r="F282" s="17">
        <f t="shared" si="177"/>
        <v>-5.2770448548812663</v>
      </c>
      <c r="G282" s="17">
        <f t="shared" si="177"/>
        <v>-21.798365122615802</v>
      </c>
      <c r="H282" s="17">
        <f t="shared" si="177"/>
        <v>-17.492711370262391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0.54282042840095235</v>
      </c>
      <c r="M282" s="17">
        <f>(ATAN(D282/10)+3.1415/2)/3.1415*1.75</f>
        <v>0.34328778244534641</v>
      </c>
      <c r="N282" s="17">
        <f t="shared" si="176"/>
        <v>0.23449836309409905</v>
      </c>
      <c r="O282" s="17">
        <f t="shared" si="176"/>
        <v>0.6045119076099339</v>
      </c>
      <c r="P282" s="17">
        <f t="shared" si="176"/>
        <v>0.23956880595787006</v>
      </c>
      <c r="Q282" s="17">
        <f t="shared" si="176"/>
        <v>0.28926904293768357</v>
      </c>
    </row>
    <row r="283" spans="1:17">
      <c r="A283" s="9">
        <v>9</v>
      </c>
      <c r="B283" s="15" t="s">
        <v>183</v>
      </c>
      <c r="C283" s="17">
        <f t="shared" ref="C283:H283" si="178">C298/C301*1000</f>
        <v>4.5248868778280551</v>
      </c>
      <c r="D283" s="17">
        <f t="shared" si="178"/>
        <v>4.7058823529411757</v>
      </c>
      <c r="E283" s="17">
        <f t="shared" si="178"/>
        <v>4.9627791563275432</v>
      </c>
      <c r="F283" s="17">
        <f t="shared" si="178"/>
        <v>5.2770448548812663</v>
      </c>
      <c r="G283" s="17">
        <f t="shared" si="178"/>
        <v>5.4495912806539506</v>
      </c>
      <c r="H283" s="17">
        <f t="shared" si="178"/>
        <v>5.8309037900874632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79">IF(C283/$I283&gt;1,2^((1-$I283/C283)/LN(10/3)),2^(-LOG($I283/C283,10/3)))</f>
        <v>1.4694182519757319</v>
      </c>
      <c r="M283" s="17">
        <f t="shared" si="179"/>
        <v>1.4802440350025738</v>
      </c>
      <c r="N283" s="17">
        <f t="shared" si="179"/>
        <v>1.4943723520734795</v>
      </c>
      <c r="O283" s="17">
        <f t="shared" si="179"/>
        <v>1.509938900653323</v>
      </c>
      <c r="P283" s="17">
        <f t="shared" si="179"/>
        <v>1.5177828772778954</v>
      </c>
      <c r="Q283" s="17">
        <f t="shared" si="179"/>
        <v>1.5335932881570971</v>
      </c>
    </row>
    <row r="284" spans="1:17">
      <c r="A284" s="9">
        <v>10</v>
      </c>
      <c r="B284" s="15" t="s">
        <v>184</v>
      </c>
      <c r="C284" s="17">
        <f t="shared" ref="C284:D284" si="180">C299/C301*100</f>
        <v>0.22624434389140274</v>
      </c>
      <c r="D284" s="17">
        <f t="shared" si="180"/>
        <v>0.23529411764705879</v>
      </c>
      <c r="E284" s="17">
        <f>E299/E301*100+0.000001</f>
        <v>9.9999999999999995E-7</v>
      </c>
      <c r="F284" s="17">
        <f t="shared" ref="F284:H284" si="181">F299/F301*100+0.000001</f>
        <v>9.9999999999999995E-7</v>
      </c>
      <c r="G284" s="17">
        <f t="shared" si="181"/>
        <v>9.9999999999999995E-7</v>
      </c>
      <c r="H284" s="17">
        <f t="shared" si="181"/>
        <v>9.9999999999999995E-7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79"/>
        <v>1.5659352737559793</v>
      </c>
      <c r="M284" s="17">
        <f t="shared" si="179"/>
        <v>1.5736171017745395</v>
      </c>
      <c r="N284" s="17">
        <f t="shared" si="179"/>
        <v>1.9711731094690325E-3</v>
      </c>
      <c r="O284" s="17">
        <f t="shared" si="179"/>
        <v>1.9711731094690325E-3</v>
      </c>
      <c r="P284" s="17">
        <f t="shared" si="179"/>
        <v>1.9711731094690325E-3</v>
      </c>
      <c r="Q284" s="17">
        <f t="shared" si="179"/>
        <v>1.9711731094690325E-3</v>
      </c>
    </row>
    <row r="285" spans="1:17">
      <c r="A285" s="9">
        <v>11</v>
      </c>
      <c r="B285" s="15" t="s">
        <v>185</v>
      </c>
      <c r="C285" s="17">
        <f t="shared" ref="C285:H285" si="182">C300/C301*1000</f>
        <v>4.5248868778280551</v>
      </c>
      <c r="D285" s="17">
        <f t="shared" si="182"/>
        <v>2.3529411764705879</v>
      </c>
      <c r="E285" s="17">
        <f t="shared" si="182"/>
        <v>2.4813895781637716</v>
      </c>
      <c r="F285" s="17">
        <f t="shared" si="182"/>
        <v>2.6385224274406331</v>
      </c>
      <c r="G285" s="17">
        <f t="shared" si="182"/>
        <v>2.7247956403269753</v>
      </c>
      <c r="H285" s="17">
        <f t="shared" si="182"/>
        <v>2.9154518950437316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79"/>
        <v>0.94413829840690611</v>
      </c>
      <c r="M285" s="17">
        <f t="shared" si="179"/>
        <v>0.64793883904745109</v>
      </c>
      <c r="N285" s="17">
        <f t="shared" si="179"/>
        <v>0.66807279900210392</v>
      </c>
      <c r="O285" s="17">
        <f t="shared" si="179"/>
        <v>0.69211100558122318</v>
      </c>
      <c r="P285" s="17">
        <f t="shared" si="179"/>
        <v>0.70505066695066998</v>
      </c>
      <c r="Q285" s="17">
        <f t="shared" si="179"/>
        <v>0.73304434007497743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3</v>
      </c>
      <c r="D287" s="17">
        <v>3</v>
      </c>
      <c r="E287" s="17">
        <v>3</v>
      </c>
      <c r="F287" s="17">
        <v>3</v>
      </c>
      <c r="G287" s="17">
        <v>3</v>
      </c>
      <c r="H287" s="17">
        <v>3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2</v>
      </c>
      <c r="D288" s="17">
        <v>2</v>
      </c>
      <c r="E288" s="17"/>
      <c r="F288" s="17"/>
      <c r="G288" s="17">
        <v>1</v>
      </c>
      <c r="H288" s="17">
        <v>1</v>
      </c>
      <c r="K288" s="15" t="s">
        <v>187</v>
      </c>
      <c r="L288" s="17">
        <f t="shared" ref="L288:L293" si="183">L275</f>
        <v>1.1637009290884195</v>
      </c>
      <c r="M288" s="17">
        <f t="shared" ref="M288:M293" si="184">N275</f>
        <v>1.2080735268830272</v>
      </c>
      <c r="N288" s="17">
        <f t="shared" ref="N288:N298" si="185">P275</f>
        <v>1.2505331280588259</v>
      </c>
      <c r="O288" s="17">
        <f>Q275</f>
        <v>1.2796653885159444</v>
      </c>
    </row>
    <row r="289" spans="1:17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0.7</v>
      </c>
      <c r="G289" s="17">
        <v>0</v>
      </c>
      <c r="H289" s="17">
        <v>0.6</v>
      </c>
      <c r="K289" s="15" t="s">
        <v>190</v>
      </c>
      <c r="L289" s="17">
        <f t="shared" si="183"/>
        <v>1.0690636057740932</v>
      </c>
      <c r="M289" s="17">
        <f t="shared" si="184"/>
        <v>1.5815545948871381E-4</v>
      </c>
      <c r="N289" s="17">
        <f t="shared" si="185"/>
        <v>0.80170212559235432</v>
      </c>
      <c r="O289" s="17">
        <f t="shared" ref="O289:O298" si="186">Q276</f>
        <v>0.83353329503718099</v>
      </c>
    </row>
    <row r="290" spans="1:17">
      <c r="A290" s="9">
        <v>4</v>
      </c>
      <c r="B290" s="10" t="s">
        <v>191</v>
      </c>
      <c r="C290" s="17">
        <v>20.5</v>
      </c>
      <c r="D290" s="17">
        <v>21.4</v>
      </c>
      <c r="E290" s="17">
        <v>20.399999999999999</v>
      </c>
      <c r="F290" s="17">
        <v>20.2</v>
      </c>
      <c r="G290" s="17">
        <v>20.100000000000001</v>
      </c>
      <c r="H290" s="17">
        <v>20.100000000000001</v>
      </c>
      <c r="K290" s="15" t="s">
        <v>192</v>
      </c>
      <c r="L290" s="17">
        <f t="shared" si="183"/>
        <v>8.8737830999390996E-4</v>
      </c>
      <c r="M290" s="17">
        <f t="shared" si="184"/>
        <v>8.8737830999390996E-4</v>
      </c>
      <c r="N290" s="17">
        <f t="shared" si="185"/>
        <v>8.8737830999390996E-4</v>
      </c>
      <c r="O290" s="17">
        <f t="shared" si="186"/>
        <v>0.92578543223832732</v>
      </c>
    </row>
    <row r="291" spans="1:17">
      <c r="A291" s="9">
        <v>5</v>
      </c>
      <c r="B291" s="10" t="s">
        <v>193</v>
      </c>
      <c r="C291" s="17">
        <v>4.2</v>
      </c>
      <c r="D291" s="17">
        <v>4.5999999999999996</v>
      </c>
      <c r="E291" s="17">
        <v>4.8</v>
      </c>
      <c r="F291" s="17">
        <v>5.0999999999999996</v>
      </c>
      <c r="G291" s="17">
        <v>5.3</v>
      </c>
      <c r="H291" s="17">
        <v>5.3</v>
      </c>
      <c r="K291" s="15" t="s">
        <v>194</v>
      </c>
      <c r="L291" s="17">
        <f t="shared" si="183"/>
        <v>1.2254722352633092</v>
      </c>
      <c r="M291" s="17">
        <f t="shared" si="184"/>
        <v>1.264301590829527</v>
      </c>
      <c r="N291" s="17">
        <f t="shared" si="185"/>
        <v>1.297398890959031</v>
      </c>
      <c r="O291" s="17">
        <f t="shared" si="186"/>
        <v>1.3244325355950439</v>
      </c>
    </row>
    <row r="292" spans="1:17">
      <c r="A292" s="9">
        <v>6</v>
      </c>
      <c r="B292" s="10" t="s">
        <v>195</v>
      </c>
      <c r="C292" s="17">
        <v>3741.8</v>
      </c>
      <c r="D292" s="17">
        <v>4635.3</v>
      </c>
      <c r="E292" s="17">
        <v>4246.6000000000004</v>
      </c>
      <c r="F292" s="17">
        <v>4510.7</v>
      </c>
      <c r="G292" s="17">
        <v>4955.1000000000004</v>
      </c>
      <c r="H292" s="17">
        <v>4889</v>
      </c>
      <c r="K292" s="15" t="s">
        <v>196</v>
      </c>
      <c r="L292" s="17">
        <f t="shared" si="183"/>
        <v>1.0952887856343043</v>
      </c>
      <c r="M292" s="17">
        <f t="shared" si="184"/>
        <v>1.2080735268830272</v>
      </c>
      <c r="N292" s="17">
        <f t="shared" si="185"/>
        <v>1.2927753580754149</v>
      </c>
      <c r="O292" s="17">
        <f t="shared" si="186"/>
        <v>1.3200208049186566</v>
      </c>
    </row>
    <row r="293" spans="1:17">
      <c r="A293" s="9">
        <v>7</v>
      </c>
      <c r="B293" s="10" t="s">
        <v>197</v>
      </c>
      <c r="C293" s="17">
        <v>3555.9</v>
      </c>
      <c r="D293" s="17">
        <v>4634.6000000000004</v>
      </c>
      <c r="E293" s="17">
        <v>4184.6000000000004</v>
      </c>
      <c r="F293" s="17">
        <v>4542</v>
      </c>
      <c r="G293" s="17">
        <v>4680.8</v>
      </c>
      <c r="H293" s="17">
        <v>5090</v>
      </c>
      <c r="K293" s="15" t="s">
        <v>198</v>
      </c>
      <c r="L293" s="17">
        <f t="shared" si="183"/>
        <v>1.2287391019242004</v>
      </c>
      <c r="M293" s="17">
        <f t="shared" si="184"/>
        <v>1.080208582825148</v>
      </c>
      <c r="N293" s="17">
        <f t="shared" si="185"/>
        <v>1.2486797587751024</v>
      </c>
      <c r="O293" s="17">
        <f t="shared" si="186"/>
        <v>0.78058672479493574</v>
      </c>
    </row>
    <row r="294" spans="1:17">
      <c r="A294" s="9">
        <v>8</v>
      </c>
      <c r="B294" s="10" t="s">
        <v>199</v>
      </c>
      <c r="C294" s="17"/>
      <c r="D294" s="17"/>
      <c r="E294" s="17">
        <v>15</v>
      </c>
      <c r="F294" s="17">
        <v>11</v>
      </c>
      <c r="G294" s="17">
        <v>16</v>
      </c>
      <c r="H294" s="17">
        <v>13</v>
      </c>
      <c r="K294" s="15" t="s">
        <v>200</v>
      </c>
      <c r="L294" s="17">
        <f>N281</f>
        <v>0.14618466290030729</v>
      </c>
      <c r="M294" s="17">
        <f>O281</f>
        <v>0.20178147457186385</v>
      </c>
      <c r="N294" s="17">
        <f t="shared" si="185"/>
        <v>0.12557684792923102</v>
      </c>
      <c r="O294" s="17">
        <f t="shared" si="186"/>
        <v>0.15506475740036973</v>
      </c>
    </row>
    <row r="295" spans="1:17">
      <c r="A295" s="9">
        <v>9</v>
      </c>
      <c r="B295" s="10" t="s">
        <v>201</v>
      </c>
      <c r="C295" s="17"/>
      <c r="D295" s="17"/>
      <c r="E295" s="17"/>
      <c r="F295" s="17">
        <v>1</v>
      </c>
      <c r="G295" s="17"/>
      <c r="H295" s="17">
        <v>1</v>
      </c>
      <c r="K295" s="15" t="s">
        <v>202</v>
      </c>
      <c r="L295" s="17">
        <f>L282</f>
        <v>0.54282042840095235</v>
      </c>
      <c r="M295" s="17">
        <f>N282</f>
        <v>0.23449836309409905</v>
      </c>
      <c r="N295" s="17">
        <f t="shared" si="185"/>
        <v>0.23956880595787006</v>
      </c>
      <c r="O295" s="17">
        <f t="shared" si="186"/>
        <v>0.28926904293768357</v>
      </c>
    </row>
    <row r="296" spans="1:17">
      <c r="A296" s="9">
        <v>10</v>
      </c>
      <c r="B296" s="10" t="s">
        <v>203</v>
      </c>
      <c r="C296" s="17">
        <v>7</v>
      </c>
      <c r="D296" s="17">
        <v>9</v>
      </c>
      <c r="E296" s="17">
        <v>21</v>
      </c>
      <c r="F296" s="17">
        <v>4</v>
      </c>
      <c r="G296" s="17">
        <v>5</v>
      </c>
      <c r="H296" s="17">
        <v>5</v>
      </c>
      <c r="K296" s="15" t="s">
        <v>204</v>
      </c>
      <c r="L296" s="17">
        <f>L283</f>
        <v>1.4694182519757319</v>
      </c>
      <c r="M296" s="17">
        <f>N283</f>
        <v>1.4943723520734795</v>
      </c>
      <c r="N296" s="17">
        <f t="shared" si="185"/>
        <v>1.5177828772778954</v>
      </c>
      <c r="O296" s="17">
        <f t="shared" si="186"/>
        <v>1.5335932881570971</v>
      </c>
    </row>
    <row r="297" spans="1:17">
      <c r="A297" s="9">
        <v>11</v>
      </c>
      <c r="B297" s="10" t="s">
        <v>205</v>
      </c>
      <c r="C297" s="17">
        <v>10</v>
      </c>
      <c r="D297" s="17">
        <v>15</v>
      </c>
      <c r="E297" s="17">
        <v>30</v>
      </c>
      <c r="F297" s="17">
        <v>6</v>
      </c>
      <c r="G297" s="17">
        <v>13</v>
      </c>
      <c r="H297" s="17">
        <v>11</v>
      </c>
      <c r="K297" s="15" t="s">
        <v>206</v>
      </c>
      <c r="L297" s="17">
        <f>L284</f>
        <v>1.5659352737559793</v>
      </c>
      <c r="M297" s="17">
        <f>N284</f>
        <v>1.9711731094690325E-3</v>
      </c>
      <c r="N297" s="17">
        <f t="shared" si="185"/>
        <v>1.9711731094690325E-3</v>
      </c>
      <c r="O297" s="17">
        <f t="shared" si="186"/>
        <v>1.9711731094690325E-3</v>
      </c>
    </row>
    <row r="298" spans="1:17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>L285</f>
        <v>0.94413829840690611</v>
      </c>
      <c r="M298" s="17">
        <f>N285</f>
        <v>0.66807279900210392</v>
      </c>
      <c r="N298" s="17">
        <f t="shared" si="185"/>
        <v>0.70505066695066998</v>
      </c>
      <c r="O298" s="17">
        <f t="shared" si="186"/>
        <v>0.73304434007497743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/>
      <c r="F299" s="17"/>
      <c r="G299" s="17"/>
      <c r="H299" s="17"/>
    </row>
    <row r="300" spans="1:17">
      <c r="A300" s="9">
        <v>14</v>
      </c>
      <c r="B300" s="10" t="s">
        <v>211</v>
      </c>
      <c r="C300" s="17">
        <v>2</v>
      </c>
      <c r="D300" s="17">
        <v>1</v>
      </c>
      <c r="E300" s="17">
        <v>1</v>
      </c>
      <c r="F300" s="17">
        <v>1</v>
      </c>
      <c r="G300" s="21">
        <v>1</v>
      </c>
      <c r="H300" s="21">
        <v>1</v>
      </c>
    </row>
    <row r="301" spans="1:17">
      <c r="A301" s="9">
        <v>15</v>
      </c>
      <c r="B301" s="10" t="s">
        <v>213</v>
      </c>
      <c r="C301" s="17">
        <v>442</v>
      </c>
      <c r="D301" s="17">
        <v>425</v>
      </c>
      <c r="E301" s="17">
        <v>403</v>
      </c>
      <c r="F301" s="17">
        <v>379</v>
      </c>
      <c r="G301" s="17">
        <v>367</v>
      </c>
      <c r="H301" s="17">
        <v>343</v>
      </c>
    </row>
    <row r="303" spans="1:17" ht="16">
      <c r="A303" s="20" t="s">
        <v>482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H305" si="187">C317/C331*1000</f>
        <v>3.2119914346895073</v>
      </c>
      <c r="D305" s="17">
        <f t="shared" si="187"/>
        <v>3.3482142857142856</v>
      </c>
      <c r="E305" s="17">
        <f t="shared" si="187"/>
        <v>3.3898305084745761</v>
      </c>
      <c r="F305" s="17">
        <f t="shared" si="187"/>
        <v>3.386004514672686</v>
      </c>
      <c r="G305" s="17">
        <f t="shared" si="187"/>
        <v>3.500583430571762</v>
      </c>
      <c r="H305" s="17">
        <f t="shared" si="187"/>
        <v>3.5842293906810037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188">IF(C305/$I305&gt;1,2^((1-$I305/C305)/LN(10/3)),2^(-LOG($I305/C305,10/3)))</f>
        <v>0.7750857984629197</v>
      </c>
      <c r="M305" s="17">
        <f t="shared" si="188"/>
        <v>0.79384379640242364</v>
      </c>
      <c r="N305" s="17">
        <f t="shared" si="188"/>
        <v>0.79950949311704667</v>
      </c>
      <c r="O305" s="17">
        <f t="shared" si="188"/>
        <v>0.79898985294656033</v>
      </c>
      <c r="P305" s="17">
        <f t="shared" si="188"/>
        <v>0.81444552034452322</v>
      </c>
      <c r="Q305" s="17">
        <f t="shared" si="188"/>
        <v>0.82559341932454877</v>
      </c>
    </row>
    <row r="306" spans="1:17">
      <c r="A306" s="9">
        <v>2</v>
      </c>
      <c r="B306" s="15" t="s">
        <v>176</v>
      </c>
      <c r="C306" s="17">
        <f t="shared" ref="C306:H306" si="189">C318/C331*1000</f>
        <v>2.1413276231263385</v>
      </c>
      <c r="D306" s="17">
        <f t="shared" si="189"/>
        <v>2.2321428571428572</v>
      </c>
      <c r="E306" s="17">
        <f t="shared" si="189"/>
        <v>4.5197740112994351</v>
      </c>
      <c r="F306" s="17">
        <f t="shared" si="189"/>
        <v>4.5146726862302478</v>
      </c>
      <c r="G306" s="17">
        <f t="shared" si="189"/>
        <v>7.001166861143524</v>
      </c>
      <c r="H306" s="17">
        <f t="shared" si="189"/>
        <v>7.1684587813620073</v>
      </c>
      <c r="I306" s="18">
        <f>Показатели!$E$3</f>
        <v>4</v>
      </c>
      <c r="J306" s="9">
        <v>2</v>
      </c>
      <c r="K306" s="15" t="s">
        <v>176</v>
      </c>
      <c r="L306" s="17">
        <f t="shared" si="188"/>
        <v>0.69785278891672264</v>
      </c>
      <c r="M306" s="17">
        <f t="shared" si="188"/>
        <v>0.71474165619120567</v>
      </c>
      <c r="N306" s="17">
        <f t="shared" si="188"/>
        <v>1.0684483052007503</v>
      </c>
      <c r="O306" s="17">
        <f t="shared" si="188"/>
        <v>1.0678333587642364</v>
      </c>
      <c r="P306" s="17">
        <f t="shared" si="188"/>
        <v>1.2799109869680405</v>
      </c>
      <c r="Q306" s="17">
        <f t="shared" si="188"/>
        <v>1.2897736733714797</v>
      </c>
    </row>
    <row r="307" spans="1:17">
      <c r="A307" s="9">
        <v>3</v>
      </c>
      <c r="B307" s="15" t="s">
        <v>177</v>
      </c>
      <c r="C307" s="17">
        <f>C319/C331*1000+0.00001</f>
        <v>1.0000000000000001E-5</v>
      </c>
      <c r="D307" s="17">
        <f>D319/D331*1000+0.00001</f>
        <v>1.0000000000000001E-5</v>
      </c>
      <c r="E307" s="17">
        <f>E319/E331*1000+0.00001</f>
        <v>1.0000000000000001E-5</v>
      </c>
      <c r="F307" s="17">
        <f>F319/F331*1000+0.00001</f>
        <v>1.3544118058690746</v>
      </c>
      <c r="G307" s="17">
        <f>G319/G331*1000</f>
        <v>1.750291715285881</v>
      </c>
      <c r="H307" s="17">
        <f>H319/H331*1000</f>
        <v>2.7479091995221028</v>
      </c>
      <c r="I307" s="18">
        <f>Показатели!$E$4</f>
        <v>2</v>
      </c>
      <c r="J307" s="9">
        <v>3</v>
      </c>
      <c r="K307" s="15" t="s">
        <v>177</v>
      </c>
      <c r="L307" s="17">
        <f t="shared" si="188"/>
        <v>8.8737830999390996E-4</v>
      </c>
      <c r="M307" s="17">
        <f t="shared" si="188"/>
        <v>8.8737830999390996E-4</v>
      </c>
      <c r="N307" s="17">
        <f t="shared" si="188"/>
        <v>8.8737830999390996E-4</v>
      </c>
      <c r="O307" s="17">
        <f t="shared" si="188"/>
        <v>0.79899324921370229</v>
      </c>
      <c r="P307" s="17">
        <f t="shared" si="188"/>
        <v>0.92609330853247673</v>
      </c>
      <c r="Q307" s="17">
        <f t="shared" si="188"/>
        <v>1.1696388797622845</v>
      </c>
    </row>
    <row r="308" spans="1:17">
      <c r="A308" s="9">
        <v>4</v>
      </c>
      <c r="B308" s="15" t="s">
        <v>178</v>
      </c>
      <c r="C308" s="17">
        <f t="shared" ref="C308:H308" si="190">C320/C331*1000</f>
        <v>31.049250535331904</v>
      </c>
      <c r="D308" s="17">
        <f t="shared" si="190"/>
        <v>32.366071428571431</v>
      </c>
      <c r="E308" s="17">
        <f t="shared" si="190"/>
        <v>32.768361581920907</v>
      </c>
      <c r="F308" s="17">
        <f t="shared" si="190"/>
        <v>34.198645598194133</v>
      </c>
      <c r="G308" s="17">
        <f t="shared" si="190"/>
        <v>35.355892648774798</v>
      </c>
      <c r="H308" s="17">
        <f t="shared" si="190"/>
        <v>36.200716845878141</v>
      </c>
      <c r="I308" s="18">
        <f>Показатели!$E$5</f>
        <v>30</v>
      </c>
      <c r="J308" s="9">
        <v>4</v>
      </c>
      <c r="K308" s="15" t="s">
        <v>178</v>
      </c>
      <c r="L308" s="17">
        <f t="shared" si="188"/>
        <v>1.0196457387900539</v>
      </c>
      <c r="M308" s="17">
        <f t="shared" si="188"/>
        <v>1.0429850808025709</v>
      </c>
      <c r="N308" s="17">
        <f t="shared" si="188"/>
        <v>1.0498403764052848</v>
      </c>
      <c r="O308" s="17">
        <f t="shared" si="188"/>
        <v>1.0732399277186713</v>
      </c>
      <c r="P308" s="17">
        <f t="shared" si="188"/>
        <v>1.09112854290741</v>
      </c>
      <c r="Q308" s="17">
        <f t="shared" si="188"/>
        <v>1.1036389437336427</v>
      </c>
    </row>
    <row r="309" spans="1:17">
      <c r="A309" s="9">
        <v>5</v>
      </c>
      <c r="B309" s="15" t="s">
        <v>179</v>
      </c>
      <c r="C309" s="17">
        <f t="shared" ref="C309:H309" si="191">C321/C331*1000</f>
        <v>4.1755888650963602</v>
      </c>
      <c r="D309" s="17">
        <f t="shared" si="191"/>
        <v>4.3526785714285712</v>
      </c>
      <c r="E309" s="17">
        <f t="shared" si="191"/>
        <v>4.406779661016949</v>
      </c>
      <c r="F309" s="17">
        <f t="shared" si="191"/>
        <v>4.4018058690744919</v>
      </c>
      <c r="G309" s="17">
        <f t="shared" si="191"/>
        <v>8.1680280046674447</v>
      </c>
      <c r="H309" s="17">
        <f t="shared" si="191"/>
        <v>8.3632019115890088</v>
      </c>
      <c r="I309" s="18">
        <f>Показатели!$E$6</f>
        <v>8</v>
      </c>
      <c r="J309" s="9">
        <v>5</v>
      </c>
      <c r="K309" s="15" t="s">
        <v>179</v>
      </c>
      <c r="L309" s="17">
        <f t="shared" si="188"/>
        <v>0.68775474079779375</v>
      </c>
      <c r="M309" s="17">
        <f t="shared" si="188"/>
        <v>0.70439922330070237</v>
      </c>
      <c r="N309" s="17">
        <f t="shared" si="188"/>
        <v>0.7094265503180881</v>
      </c>
      <c r="O309" s="17">
        <f t="shared" si="188"/>
        <v>0.70896545944083311</v>
      </c>
      <c r="P309" s="17">
        <f t="shared" si="188"/>
        <v>1.0119137235161335</v>
      </c>
      <c r="Q309" s="17">
        <f t="shared" si="188"/>
        <v>1.0253177364461652</v>
      </c>
    </row>
    <row r="310" spans="1:17">
      <c r="A310" s="9">
        <v>6</v>
      </c>
      <c r="B310" s="15" t="s">
        <v>180</v>
      </c>
      <c r="C310" s="17">
        <f t="shared" ref="C310:H310" si="192">(C322-C323)/C322*100</f>
        <v>5.7045636509207371</v>
      </c>
      <c r="D310" s="17">
        <f t="shared" si="192"/>
        <v>-0.57815464895635671</v>
      </c>
      <c r="E310" s="17">
        <f t="shared" si="192"/>
        <v>3.4383126264085524</v>
      </c>
      <c r="F310" s="17">
        <f t="shared" si="192"/>
        <v>4.43213296398892</v>
      </c>
      <c r="G310" s="17">
        <f t="shared" si="192"/>
        <v>-8.4616261831451709</v>
      </c>
      <c r="H310" s="17">
        <f t="shared" si="192"/>
        <v>3.4176349965823651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193">(ATAN((C310+2.4)/10)+3.1415/2)/3.1415*1.75</f>
        <v>1.254403973811014</v>
      </c>
      <c r="M310" s="17">
        <f t="shared" si="193"/>
        <v>0.97538649914527542</v>
      </c>
      <c r="N310" s="17">
        <f t="shared" si="193"/>
        <v>1.1693753907015689</v>
      </c>
      <c r="O310" s="17">
        <f t="shared" si="193"/>
        <v>1.2088846543686598</v>
      </c>
      <c r="P310" s="17">
        <f t="shared" si="193"/>
        <v>0.57143724011627517</v>
      </c>
      <c r="Q310" s="17">
        <f t="shared" si="193"/>
        <v>1.1685155668457536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-16.949152542372882</v>
      </c>
      <c r="F311" s="17">
        <f>(F325-F324)/F331*1000</f>
        <v>-27.088036117381488</v>
      </c>
      <c r="G311" s="17">
        <f>(G325-G324)/G331*1000</f>
        <v>-28.004667444574096</v>
      </c>
      <c r="H311" s="17">
        <f>(H325-H324)/H331*1000</f>
        <v>-21.505376344086024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194">(ATAN(E311/10)+3.1415/2)/3.1415*1.75</f>
        <v>0.29690549766657287</v>
      </c>
      <c r="O311" s="17">
        <f t="shared" si="194"/>
        <v>0.19697619320136284</v>
      </c>
      <c r="P311" s="17">
        <f t="shared" si="194"/>
        <v>0.19102926595459593</v>
      </c>
      <c r="Q311" s="17">
        <f t="shared" si="194"/>
        <v>0.24243827967871195</v>
      </c>
    </row>
    <row r="312" spans="1:17">
      <c r="A312" s="9">
        <v>8</v>
      </c>
      <c r="B312" s="15" t="s">
        <v>182</v>
      </c>
      <c r="C312" s="17">
        <f t="shared" ref="C312:H312" si="195">(C326-C327)/C331*1000</f>
        <v>-14.98929336188437</v>
      </c>
      <c r="D312" s="17">
        <f t="shared" si="195"/>
        <v>0</v>
      </c>
      <c r="E312" s="17">
        <f t="shared" si="195"/>
        <v>18.07909604519774</v>
      </c>
      <c r="F312" s="17">
        <f t="shared" si="195"/>
        <v>-5.6433408577878108</v>
      </c>
      <c r="G312" s="17">
        <f t="shared" si="195"/>
        <v>4.6674445740956818</v>
      </c>
      <c r="H312" s="17">
        <f t="shared" si="195"/>
        <v>-2.3894862604540021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0.3277097821438138</v>
      </c>
      <c r="M312" s="17">
        <f>(ATAN(D312/10)+3.1415/2)/3.1415*1.75</f>
        <v>0.875</v>
      </c>
      <c r="N312" s="17">
        <f t="shared" si="194"/>
        <v>1.4685778569199159</v>
      </c>
      <c r="O312" s="17">
        <f t="shared" si="194"/>
        <v>0.58879346304983804</v>
      </c>
      <c r="P312" s="17">
        <f t="shared" si="194"/>
        <v>1.1182625545267009</v>
      </c>
      <c r="Q312" s="17">
        <f t="shared" si="194"/>
        <v>0.74434152352676675</v>
      </c>
    </row>
    <row r="313" spans="1:17">
      <c r="A313" s="9">
        <v>9</v>
      </c>
      <c r="B313" s="15" t="s">
        <v>183</v>
      </c>
      <c r="C313" s="17">
        <f t="shared" ref="C313:H313" si="196">C328/C331*1000</f>
        <v>2.1413276231263385</v>
      </c>
      <c r="D313" s="17">
        <f t="shared" si="196"/>
        <v>2.2321428571428572</v>
      </c>
      <c r="E313" s="17">
        <f t="shared" si="196"/>
        <v>2.2598870056497176</v>
      </c>
      <c r="F313" s="17">
        <f t="shared" si="196"/>
        <v>2.2573363431151239</v>
      </c>
      <c r="G313" s="17">
        <f t="shared" si="196"/>
        <v>2.3337222870478409</v>
      </c>
      <c r="H313" s="17">
        <f t="shared" si="196"/>
        <v>2.3894862604540021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197">IF(C313/$I313&gt;1,2^((1-$I313/C313)/LN(10/3)),2^(-LOG($I313/C313,10/3)))</f>
        <v>1.1881852396620698</v>
      </c>
      <c r="M313" s="17">
        <f t="shared" si="197"/>
        <v>1.2078417131153185</v>
      </c>
      <c r="N313" s="17">
        <f t="shared" si="197"/>
        <v>1.2135921989875678</v>
      </c>
      <c r="O313" s="17">
        <f t="shared" si="197"/>
        <v>1.2130682981829941</v>
      </c>
      <c r="P313" s="17">
        <f t="shared" si="197"/>
        <v>1.2283536422211319</v>
      </c>
      <c r="Q313" s="17">
        <f t="shared" si="197"/>
        <v>1.2390073318304344</v>
      </c>
    </row>
    <row r="314" spans="1:17">
      <c r="A314" s="9">
        <v>10</v>
      </c>
      <c r="B314" s="15" t="s">
        <v>184</v>
      </c>
      <c r="C314" s="17">
        <f t="shared" ref="C314:H314" si="198">C329/C331*100</f>
        <v>0.10706638115631692</v>
      </c>
      <c r="D314" s="17">
        <f t="shared" si="198"/>
        <v>0.11160714285714285</v>
      </c>
      <c r="E314" s="17">
        <f t="shared" si="198"/>
        <v>0.11299435028248588</v>
      </c>
      <c r="F314" s="17">
        <f t="shared" si="198"/>
        <v>0.11286681715575619</v>
      </c>
      <c r="G314" s="17">
        <f t="shared" si="198"/>
        <v>0.11668611435239205</v>
      </c>
      <c r="H314" s="17">
        <f t="shared" si="198"/>
        <v>0.11947431302270012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197"/>
        <v>1.3591465560473335</v>
      </c>
      <c r="M314" s="17">
        <f t="shared" si="197"/>
        <v>1.3740953490926864</v>
      </c>
      <c r="N314" s="17">
        <f t="shared" si="197"/>
        <v>1.3784532375356762</v>
      </c>
      <c r="O314" s="17">
        <f t="shared" si="197"/>
        <v>1.3780564954063033</v>
      </c>
      <c r="P314" s="17">
        <f t="shared" si="197"/>
        <v>1.3896085116599133</v>
      </c>
      <c r="Q314" s="17">
        <f t="shared" si="197"/>
        <v>1.397631792648071</v>
      </c>
    </row>
    <row r="315" spans="1:17">
      <c r="A315" s="9">
        <v>11</v>
      </c>
      <c r="B315" s="15" t="s">
        <v>185</v>
      </c>
      <c r="C315" s="17">
        <f t="shared" ref="C315:H315" si="199">C330/C331*1000</f>
        <v>3.2119914346895073</v>
      </c>
      <c r="D315" s="17">
        <f t="shared" si="199"/>
        <v>2.2321428571428572</v>
      </c>
      <c r="E315" s="17">
        <f t="shared" si="199"/>
        <v>3.3898305084745761</v>
      </c>
      <c r="F315" s="17">
        <f t="shared" si="199"/>
        <v>2.2573363431151239</v>
      </c>
      <c r="G315" s="17">
        <f t="shared" si="199"/>
        <v>2.3337222870478409</v>
      </c>
      <c r="H315" s="17">
        <f t="shared" si="199"/>
        <v>2.3894862604540021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197"/>
        <v>0.7750857984629197</v>
      </c>
      <c r="M315" s="17">
        <f t="shared" si="197"/>
        <v>0.62857396195962123</v>
      </c>
      <c r="N315" s="17">
        <f t="shared" si="197"/>
        <v>0.79950949311704667</v>
      </c>
      <c r="O315" s="17">
        <f t="shared" si="197"/>
        <v>0.63264866426891087</v>
      </c>
      <c r="P315" s="17">
        <f t="shared" si="197"/>
        <v>0.6448866261136651</v>
      </c>
      <c r="Q315" s="17">
        <f t="shared" si="197"/>
        <v>0.65371365110416857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3</v>
      </c>
      <c r="D317" s="17">
        <v>3</v>
      </c>
      <c r="E317" s="17">
        <v>3</v>
      </c>
      <c r="F317" s="17">
        <v>3</v>
      </c>
      <c r="G317" s="17">
        <v>3</v>
      </c>
      <c r="H317" s="17">
        <v>3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2</v>
      </c>
      <c r="D318" s="17">
        <v>2</v>
      </c>
      <c r="E318" s="17">
        <v>4</v>
      </c>
      <c r="F318" s="17">
        <v>4</v>
      </c>
      <c r="G318" s="17">
        <v>6</v>
      </c>
      <c r="H318" s="17">
        <v>6</v>
      </c>
      <c r="K318" s="15" t="s">
        <v>187</v>
      </c>
      <c r="L318" s="17">
        <f t="shared" ref="L318:L323" si="200">L305</f>
        <v>0.7750857984629197</v>
      </c>
      <c r="M318" s="17">
        <f t="shared" ref="M318:M323" si="201">N305</f>
        <v>0.79950949311704667</v>
      </c>
      <c r="N318" s="17">
        <f t="shared" ref="N318:N328" si="202">P305</f>
        <v>0.81444552034452322</v>
      </c>
      <c r="O318" s="17">
        <f>Q305</f>
        <v>0.82559341932454877</v>
      </c>
    </row>
    <row r="319" spans="1:17">
      <c r="A319" s="9">
        <v>3</v>
      </c>
      <c r="B319" s="10" t="s">
        <v>189</v>
      </c>
      <c r="C319" s="17">
        <v>0</v>
      </c>
      <c r="D319" s="17">
        <v>0</v>
      </c>
      <c r="E319" s="17">
        <v>0</v>
      </c>
      <c r="F319" s="17">
        <v>1.2</v>
      </c>
      <c r="G319" s="17">
        <v>1.5</v>
      </c>
      <c r="H319" s="17">
        <v>2.2999999999999998</v>
      </c>
      <c r="K319" s="15" t="s">
        <v>190</v>
      </c>
      <c r="L319" s="17">
        <f t="shared" si="200"/>
        <v>0.69785278891672264</v>
      </c>
      <c r="M319" s="17">
        <f t="shared" si="201"/>
        <v>1.0684483052007503</v>
      </c>
      <c r="N319" s="17">
        <f t="shared" si="202"/>
        <v>1.2799109869680405</v>
      </c>
      <c r="O319" s="17">
        <f t="shared" ref="O319:O328" si="203">Q306</f>
        <v>1.2897736733714797</v>
      </c>
    </row>
    <row r="320" spans="1:17">
      <c r="A320" s="9">
        <v>4</v>
      </c>
      <c r="B320" s="10" t="s">
        <v>191</v>
      </c>
      <c r="C320" s="17">
        <v>29</v>
      </c>
      <c r="D320" s="17">
        <v>29</v>
      </c>
      <c r="E320" s="17">
        <v>29</v>
      </c>
      <c r="F320" s="17">
        <v>30.3</v>
      </c>
      <c r="G320" s="17">
        <v>30.3</v>
      </c>
      <c r="H320" s="17">
        <v>30.3</v>
      </c>
      <c r="K320" s="15" t="s">
        <v>192</v>
      </c>
      <c r="L320" s="17">
        <f t="shared" si="200"/>
        <v>8.8737830999390996E-4</v>
      </c>
      <c r="M320" s="17">
        <f t="shared" si="201"/>
        <v>8.8737830999390996E-4</v>
      </c>
      <c r="N320" s="17">
        <f t="shared" si="202"/>
        <v>0.92609330853247673</v>
      </c>
      <c r="O320" s="17">
        <f t="shared" si="203"/>
        <v>1.1696388797622845</v>
      </c>
    </row>
    <row r="321" spans="1:17">
      <c r="A321" s="9">
        <v>5</v>
      </c>
      <c r="B321" s="10" t="s">
        <v>193</v>
      </c>
      <c r="C321" s="17">
        <v>3.9</v>
      </c>
      <c r="D321" s="17">
        <v>3.9</v>
      </c>
      <c r="E321" s="17">
        <v>3.9</v>
      </c>
      <c r="F321" s="17">
        <v>3.9</v>
      </c>
      <c r="G321" s="17">
        <v>7</v>
      </c>
      <c r="H321" s="17">
        <v>7</v>
      </c>
      <c r="K321" s="15" t="s">
        <v>194</v>
      </c>
      <c r="L321" s="17">
        <f t="shared" si="200"/>
        <v>1.0196457387900539</v>
      </c>
      <c r="M321" s="17">
        <f t="shared" si="201"/>
        <v>1.0498403764052848</v>
      </c>
      <c r="N321" s="17">
        <f t="shared" si="202"/>
        <v>1.09112854290741</v>
      </c>
      <c r="O321" s="17">
        <f t="shared" si="203"/>
        <v>1.1036389437336427</v>
      </c>
    </row>
    <row r="322" spans="1:17">
      <c r="A322" s="9">
        <v>6</v>
      </c>
      <c r="B322" s="10" t="s">
        <v>195</v>
      </c>
      <c r="C322" s="17">
        <v>4996</v>
      </c>
      <c r="D322" s="17">
        <v>6745.6</v>
      </c>
      <c r="E322" s="17">
        <v>6922</v>
      </c>
      <c r="F322" s="17">
        <v>9025</v>
      </c>
      <c r="G322" s="17">
        <v>8769</v>
      </c>
      <c r="H322" s="17">
        <v>10241</v>
      </c>
      <c r="K322" s="15" t="s">
        <v>196</v>
      </c>
      <c r="L322" s="17">
        <f t="shared" si="200"/>
        <v>0.68775474079779375</v>
      </c>
      <c r="M322" s="17">
        <f t="shared" si="201"/>
        <v>0.7094265503180881</v>
      </c>
      <c r="N322" s="17">
        <f t="shared" si="202"/>
        <v>1.0119137235161335</v>
      </c>
      <c r="O322" s="17">
        <f t="shared" si="203"/>
        <v>1.0253177364461652</v>
      </c>
    </row>
    <row r="323" spans="1:17">
      <c r="A323" s="9">
        <v>7</v>
      </c>
      <c r="B323" s="10" t="s">
        <v>197</v>
      </c>
      <c r="C323" s="17">
        <v>4711</v>
      </c>
      <c r="D323" s="17">
        <v>6784.6</v>
      </c>
      <c r="E323" s="17">
        <v>6684</v>
      </c>
      <c r="F323" s="17">
        <v>8625</v>
      </c>
      <c r="G323" s="17">
        <v>9511</v>
      </c>
      <c r="H323" s="17">
        <v>9891</v>
      </c>
      <c r="K323" s="15" t="s">
        <v>198</v>
      </c>
      <c r="L323" s="17">
        <f t="shared" si="200"/>
        <v>1.254403973811014</v>
      </c>
      <c r="M323" s="17">
        <f t="shared" si="201"/>
        <v>1.1693753907015689</v>
      </c>
      <c r="N323" s="17">
        <f t="shared" si="202"/>
        <v>0.57143724011627517</v>
      </c>
      <c r="O323" s="17">
        <f t="shared" si="203"/>
        <v>1.1685155668457536</v>
      </c>
    </row>
    <row r="324" spans="1:17">
      <c r="A324" s="9">
        <v>8</v>
      </c>
      <c r="B324" s="10" t="s">
        <v>199</v>
      </c>
      <c r="C324" s="17"/>
      <c r="D324" s="17"/>
      <c r="E324" s="17">
        <v>20</v>
      </c>
      <c r="F324" s="17">
        <v>29</v>
      </c>
      <c r="G324" s="17">
        <v>25</v>
      </c>
      <c r="H324" s="17">
        <v>19</v>
      </c>
      <c r="K324" s="15" t="s">
        <v>200</v>
      </c>
      <c r="L324" s="17">
        <f>N311</f>
        <v>0.29690549766657287</v>
      </c>
      <c r="M324" s="17">
        <f>O311</f>
        <v>0.19697619320136284</v>
      </c>
      <c r="N324" s="17">
        <f t="shared" si="202"/>
        <v>0.19102926595459593</v>
      </c>
      <c r="O324" s="17">
        <f t="shared" si="203"/>
        <v>0.24243827967871195</v>
      </c>
    </row>
    <row r="325" spans="1:17">
      <c r="A325" s="9">
        <v>9</v>
      </c>
      <c r="B325" s="10" t="s">
        <v>201</v>
      </c>
      <c r="C325" s="17"/>
      <c r="D325" s="17"/>
      <c r="E325" s="17">
        <v>5</v>
      </c>
      <c r="F325" s="17">
        <v>5</v>
      </c>
      <c r="G325" s="17">
        <v>1</v>
      </c>
      <c r="H325" s="17">
        <v>1</v>
      </c>
      <c r="K325" s="15" t="s">
        <v>202</v>
      </c>
      <c r="L325" s="17">
        <f>L312</f>
        <v>0.3277097821438138</v>
      </c>
      <c r="M325" s="17">
        <f>N312</f>
        <v>1.4685778569199159</v>
      </c>
      <c r="N325" s="17">
        <f t="shared" si="202"/>
        <v>1.1182625545267009</v>
      </c>
      <c r="O325" s="17">
        <f t="shared" si="203"/>
        <v>0.74434152352676675</v>
      </c>
    </row>
    <row r="326" spans="1:17">
      <c r="A326" s="9">
        <v>10</v>
      </c>
      <c r="B326" s="10" t="s">
        <v>203</v>
      </c>
      <c r="C326" s="17">
        <v>14</v>
      </c>
      <c r="D326" s="17">
        <v>32</v>
      </c>
      <c r="E326" s="17">
        <v>44</v>
      </c>
      <c r="F326" s="17">
        <v>19</v>
      </c>
      <c r="G326" s="17">
        <v>20</v>
      </c>
      <c r="H326" s="17">
        <v>22</v>
      </c>
      <c r="K326" s="15" t="s">
        <v>204</v>
      </c>
      <c r="L326" s="17">
        <f>L313</f>
        <v>1.1881852396620698</v>
      </c>
      <c r="M326" s="17">
        <f>N313</f>
        <v>1.2135921989875678</v>
      </c>
      <c r="N326" s="17">
        <f t="shared" si="202"/>
        <v>1.2283536422211319</v>
      </c>
      <c r="O326" s="17">
        <f t="shared" si="203"/>
        <v>1.2390073318304344</v>
      </c>
    </row>
    <row r="327" spans="1:17">
      <c r="A327" s="9">
        <v>11</v>
      </c>
      <c r="B327" s="10" t="s">
        <v>205</v>
      </c>
      <c r="C327" s="17">
        <v>28</v>
      </c>
      <c r="D327" s="17">
        <v>32</v>
      </c>
      <c r="E327" s="17">
        <v>28</v>
      </c>
      <c r="F327" s="17">
        <v>24</v>
      </c>
      <c r="G327" s="17">
        <v>16</v>
      </c>
      <c r="H327" s="17">
        <v>24</v>
      </c>
      <c r="K327" s="15" t="s">
        <v>206</v>
      </c>
      <c r="L327" s="17">
        <f>L314</f>
        <v>1.3591465560473335</v>
      </c>
      <c r="M327" s="17">
        <f>N314</f>
        <v>1.3784532375356762</v>
      </c>
      <c r="N327" s="17">
        <f t="shared" si="202"/>
        <v>1.3896085116599133</v>
      </c>
      <c r="O327" s="17">
        <f t="shared" si="203"/>
        <v>1.397631792648071</v>
      </c>
    </row>
    <row r="328" spans="1:17">
      <c r="A328" s="9">
        <v>12</v>
      </c>
      <c r="B328" s="10" t="s">
        <v>207</v>
      </c>
      <c r="C328" s="17">
        <v>2</v>
      </c>
      <c r="D328" s="17">
        <v>2</v>
      </c>
      <c r="E328" s="17">
        <v>2</v>
      </c>
      <c r="F328" s="17">
        <v>2</v>
      </c>
      <c r="G328" s="17">
        <v>2</v>
      </c>
      <c r="H328" s="17">
        <v>2</v>
      </c>
      <c r="K328" s="15" t="s">
        <v>208</v>
      </c>
      <c r="L328" s="17">
        <f>L315</f>
        <v>0.7750857984629197</v>
      </c>
      <c r="M328" s="17">
        <f>N315</f>
        <v>0.79950949311704667</v>
      </c>
      <c r="N328" s="17">
        <f t="shared" si="202"/>
        <v>0.6448866261136651</v>
      </c>
      <c r="O328" s="17">
        <f t="shared" si="203"/>
        <v>0.65371365110416857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7">
      <c r="A330" s="9">
        <v>14</v>
      </c>
      <c r="B330" s="10" t="s">
        <v>211</v>
      </c>
      <c r="C330" s="17">
        <v>3</v>
      </c>
      <c r="D330" s="17">
        <v>2</v>
      </c>
      <c r="E330" s="17">
        <v>3</v>
      </c>
      <c r="F330" s="17">
        <v>2</v>
      </c>
      <c r="G330" s="21">
        <v>2</v>
      </c>
      <c r="H330" s="21">
        <v>2</v>
      </c>
    </row>
    <row r="331" spans="1:17">
      <c r="A331" s="9">
        <v>15</v>
      </c>
      <c r="B331" s="10" t="s">
        <v>213</v>
      </c>
      <c r="C331" s="17">
        <v>934</v>
      </c>
      <c r="D331" s="17">
        <v>896</v>
      </c>
      <c r="E331" s="17">
        <v>885</v>
      </c>
      <c r="F331" s="17">
        <v>886</v>
      </c>
      <c r="G331" s="17">
        <v>857</v>
      </c>
      <c r="H331" s="17">
        <v>837</v>
      </c>
    </row>
    <row r="333" spans="1:17" ht="16">
      <c r="A333" s="20" t="s">
        <v>483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H335" si="204">C347/C361*1000</f>
        <v>7.009345794392523</v>
      </c>
      <c r="D335" s="17">
        <f t="shared" si="204"/>
        <v>7.1770334928229671</v>
      </c>
      <c r="E335" s="17">
        <f t="shared" si="204"/>
        <v>7.6142131979695433</v>
      </c>
      <c r="F335" s="17">
        <f t="shared" si="204"/>
        <v>7.9365079365079358</v>
      </c>
      <c r="G335" s="17">
        <f t="shared" si="204"/>
        <v>8.4745762711864412</v>
      </c>
      <c r="H335" s="17">
        <f t="shared" si="204"/>
        <v>8.7976539589442826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205">IF(C335/$I335&gt;1,2^((1-$I335/C335)/LN(10/3)),2^(-LOG($I335/C335,10/3)))</f>
        <v>1.1794388456693017</v>
      </c>
      <c r="M335" s="17">
        <f t="shared" si="205"/>
        <v>1.1908103576990943</v>
      </c>
      <c r="N335" s="17">
        <f t="shared" si="205"/>
        <v>1.2185513241054577</v>
      </c>
      <c r="O335" s="17">
        <f t="shared" si="205"/>
        <v>1.2374034073190117</v>
      </c>
      <c r="P335" s="17">
        <f t="shared" si="205"/>
        <v>1.2662297994742522</v>
      </c>
      <c r="Q335" s="17">
        <f t="shared" si="205"/>
        <v>1.2821234952531246</v>
      </c>
    </row>
    <row r="336" spans="1:17">
      <c r="A336" s="9">
        <v>2</v>
      </c>
      <c r="B336" s="15" t="s">
        <v>176</v>
      </c>
      <c r="C336" s="17">
        <f t="shared" ref="C336:H336" si="206">C348/C361*1000</f>
        <v>4.6728971962616823</v>
      </c>
      <c r="D336" s="17">
        <f t="shared" si="206"/>
        <v>4.7846889952153111</v>
      </c>
      <c r="E336" s="17">
        <f t="shared" si="206"/>
        <v>2.5380710659898473</v>
      </c>
      <c r="F336" s="17">
        <f t="shared" si="206"/>
        <v>2.6455026455026456</v>
      </c>
      <c r="G336" s="17">
        <f t="shared" si="206"/>
        <v>5.6497175141242941</v>
      </c>
      <c r="H336" s="17">
        <f t="shared" si="206"/>
        <v>5.8651026392961878</v>
      </c>
      <c r="I336" s="18">
        <f>Показатели!$E$3</f>
        <v>4</v>
      </c>
      <c r="J336" s="9">
        <v>2</v>
      </c>
      <c r="K336" s="15" t="s">
        <v>176</v>
      </c>
      <c r="L336" s="17">
        <f t="shared" si="205"/>
        <v>1.0864366326097601</v>
      </c>
      <c r="M336" s="17">
        <f t="shared" si="205"/>
        <v>1.0990185226443268</v>
      </c>
      <c r="N336" s="17">
        <f t="shared" si="205"/>
        <v>0.76959741496212764</v>
      </c>
      <c r="O336" s="17">
        <f t="shared" si="205"/>
        <v>0.78818659728978879</v>
      </c>
      <c r="P336" s="17">
        <f t="shared" si="205"/>
        <v>1.1830658648992867</v>
      </c>
      <c r="Q336" s="17">
        <f t="shared" si="205"/>
        <v>1.2009079459353511</v>
      </c>
    </row>
    <row r="337" spans="1:17">
      <c r="A337" s="9">
        <v>3</v>
      </c>
      <c r="B337" s="15" t="s">
        <v>177</v>
      </c>
      <c r="C337" s="17">
        <f>C349/C361*1000+0.00001</f>
        <v>1.0000000000000001E-5</v>
      </c>
      <c r="D337" s="17">
        <f>D349/D361*1000+0.00001</f>
        <v>1.6746511483253588</v>
      </c>
      <c r="E337" s="17">
        <f>E349/E361*1000+0.00001</f>
        <v>1.5228526395939086</v>
      </c>
      <c r="F337" s="17">
        <f>F349/F361*1000+0.00001</f>
        <v>1.8518618518518517</v>
      </c>
      <c r="G337" s="17">
        <f>G349/G361*1000</f>
        <v>1.9774011299435028</v>
      </c>
      <c r="H337" s="17">
        <f>H349/H361*1000</f>
        <v>3.8123167155425222</v>
      </c>
      <c r="I337" s="18">
        <f>Показатели!$E$4</f>
        <v>2</v>
      </c>
      <c r="J337" s="9">
        <v>3</v>
      </c>
      <c r="K337" s="15" t="s">
        <v>177</v>
      </c>
      <c r="L337" s="17">
        <f t="shared" si="205"/>
        <v>8.8737830999390996E-4</v>
      </c>
      <c r="M337" s="17">
        <f t="shared" si="205"/>
        <v>0.90283626924233029</v>
      </c>
      <c r="N337" s="17">
        <f t="shared" si="205"/>
        <v>0.85477380251018686</v>
      </c>
      <c r="O337" s="17">
        <f t="shared" si="205"/>
        <v>0.95666247222095657</v>
      </c>
      <c r="P337" s="17">
        <f t="shared" si="205"/>
        <v>0.99347904930681408</v>
      </c>
      <c r="Q337" s="17">
        <f t="shared" si="205"/>
        <v>1.3148029870374809</v>
      </c>
    </row>
    <row r="338" spans="1:17">
      <c r="A338" s="9">
        <v>4</v>
      </c>
      <c r="B338" s="15" t="s">
        <v>178</v>
      </c>
      <c r="C338" s="17">
        <f t="shared" ref="C338:H338" si="207">C350/C361*1000</f>
        <v>98.598130841121502</v>
      </c>
      <c r="D338" s="17">
        <f t="shared" si="207"/>
        <v>101.67464114832536</v>
      </c>
      <c r="E338" s="17">
        <f t="shared" si="207"/>
        <v>108.12182741116752</v>
      </c>
      <c r="F338" s="17">
        <f t="shared" si="207"/>
        <v>112.6984126984127</v>
      </c>
      <c r="G338" s="17">
        <f t="shared" si="207"/>
        <v>120.90395480225988</v>
      </c>
      <c r="H338" s="17">
        <f t="shared" si="207"/>
        <v>126.68621700879767</v>
      </c>
      <c r="I338" s="18">
        <f>Показатели!$E$5</f>
        <v>30</v>
      </c>
      <c r="J338" s="9">
        <v>4</v>
      </c>
      <c r="K338" s="15" t="s">
        <v>178</v>
      </c>
      <c r="L338" s="17">
        <f t="shared" si="205"/>
        <v>1.4926394359477162</v>
      </c>
      <c r="M338" s="17">
        <f t="shared" si="205"/>
        <v>1.5005719977800618</v>
      </c>
      <c r="N338" s="17">
        <f t="shared" si="205"/>
        <v>1.5158487997208343</v>
      </c>
      <c r="O338" s="17">
        <f t="shared" si="205"/>
        <v>1.5257139950992704</v>
      </c>
      <c r="P338" s="17">
        <f t="shared" si="205"/>
        <v>1.5416659042319427</v>
      </c>
      <c r="Q338" s="17">
        <f t="shared" si="205"/>
        <v>1.5517506467906084</v>
      </c>
    </row>
    <row r="339" spans="1:17">
      <c r="A339" s="9">
        <v>5</v>
      </c>
      <c r="B339" s="15" t="s">
        <v>179</v>
      </c>
      <c r="C339" s="17">
        <f t="shared" ref="C339:H339" si="208">C351/C361*1000</f>
        <v>9.5794392523364476</v>
      </c>
      <c r="D339" s="17">
        <f t="shared" si="208"/>
        <v>10.526315789473685</v>
      </c>
      <c r="E339" s="17">
        <f t="shared" si="208"/>
        <v>11.928934010152284</v>
      </c>
      <c r="F339" s="17">
        <f t="shared" si="208"/>
        <v>12.433862433862434</v>
      </c>
      <c r="G339" s="17">
        <f t="shared" si="208"/>
        <v>13.276836158192092</v>
      </c>
      <c r="H339" s="17">
        <f t="shared" si="208"/>
        <v>13.782991202346043</v>
      </c>
      <c r="I339" s="18">
        <f>Показатели!$E$6</f>
        <v>8</v>
      </c>
      <c r="J339" s="9">
        <v>5</v>
      </c>
      <c r="K339" s="15" t="s">
        <v>179</v>
      </c>
      <c r="L339" s="17">
        <f t="shared" si="205"/>
        <v>1.0995742249697518</v>
      </c>
      <c r="M339" s="17">
        <f t="shared" si="205"/>
        <v>1.148173012389444</v>
      </c>
      <c r="N339" s="17">
        <f t="shared" si="205"/>
        <v>1.2087889774121976</v>
      </c>
      <c r="O339" s="17">
        <f t="shared" si="205"/>
        <v>1.2278910506931628</v>
      </c>
      <c r="P339" s="17">
        <f t="shared" si="205"/>
        <v>1.2571116423421611</v>
      </c>
      <c r="Q339" s="17">
        <f t="shared" si="205"/>
        <v>1.2732287588776525</v>
      </c>
    </row>
    <row r="340" spans="1:17">
      <c r="A340" s="9">
        <v>6</v>
      </c>
      <c r="B340" s="15" t="s">
        <v>180</v>
      </c>
      <c r="C340" s="17">
        <f t="shared" ref="C340:H340" si="209">(C352-C353)/C352*100</f>
        <v>3.9215121304673519</v>
      </c>
      <c r="D340" s="17">
        <f t="shared" si="209"/>
        <v>-0.63873028162200096</v>
      </c>
      <c r="E340" s="17">
        <f t="shared" si="209"/>
        <v>6.3205206860679208</v>
      </c>
      <c r="F340" s="17">
        <f t="shared" si="209"/>
        <v>6.2552786454493097</v>
      </c>
      <c r="G340" s="17">
        <f t="shared" si="209"/>
        <v>-13.274553024736713</v>
      </c>
      <c r="H340" s="17">
        <f t="shared" si="209"/>
        <v>2.1269733491767133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210">(ATAN((C340+2.4)/10)+3.1415/2)/3.1415*1.75</f>
        <v>1.1890280666401511</v>
      </c>
      <c r="M340" s="17">
        <f t="shared" si="210"/>
        <v>0.97211702888043583</v>
      </c>
      <c r="N340" s="17">
        <f t="shared" si="210"/>
        <v>1.2744990876110449</v>
      </c>
      <c r="O340" s="17">
        <f t="shared" si="210"/>
        <v>1.2724279807079188</v>
      </c>
      <c r="P340" s="17">
        <f t="shared" si="210"/>
        <v>0.41416239799776072</v>
      </c>
      <c r="Q340" s="17">
        <f t="shared" si="210"/>
        <v>1.1118027506828416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-35.532994923857871</v>
      </c>
      <c r="F341" s="17">
        <f>(F355-F354)/F361*1000</f>
        <v>-29.100529100529098</v>
      </c>
      <c r="G341" s="17">
        <f>(G355-G354)/G361*1000</f>
        <v>-14.124293785310734</v>
      </c>
      <c r="H341" s="17">
        <f>(H355-H354)/H361*1000</f>
        <v>-11.730205278592376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211">(ATAN(E341/10)+3.1415/2)/3.1415*1.75</f>
        <v>0.15279374402303414</v>
      </c>
      <c r="O341" s="17">
        <f t="shared" si="211"/>
        <v>0.18435753868406621</v>
      </c>
      <c r="P341" s="17">
        <f t="shared" si="211"/>
        <v>0.34316411528567176</v>
      </c>
      <c r="Q341" s="17">
        <f t="shared" si="211"/>
        <v>0.39322626837964575</v>
      </c>
    </row>
    <row r="342" spans="1:17">
      <c r="A342" s="9">
        <v>8</v>
      </c>
      <c r="B342" s="15" t="s">
        <v>182</v>
      </c>
      <c r="C342" s="17">
        <f t="shared" ref="C342:H342" si="212">(C356-C357)/C361*1000</f>
        <v>-7.009345794392523</v>
      </c>
      <c r="D342" s="17">
        <f t="shared" si="212"/>
        <v>-28.708133971291868</v>
      </c>
      <c r="E342" s="17">
        <f t="shared" si="212"/>
        <v>-5.0761421319796947</v>
      </c>
      <c r="F342" s="17">
        <f t="shared" si="212"/>
        <v>-34.391534391534393</v>
      </c>
      <c r="G342" s="17">
        <f t="shared" si="212"/>
        <v>-22.598870056497177</v>
      </c>
      <c r="H342" s="17">
        <f t="shared" si="212"/>
        <v>-35.19061583577713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0.53444051688023508</v>
      </c>
      <c r="M342" s="17">
        <f>(ATAN(D342/10)+3.1415/2)/3.1415*1.75</f>
        <v>0.18669430087639077</v>
      </c>
      <c r="N342" s="17">
        <f t="shared" si="211"/>
        <v>0.61333814564011058</v>
      </c>
      <c r="O342" s="17">
        <f t="shared" si="211"/>
        <v>0.15760333780055341</v>
      </c>
      <c r="P342" s="17">
        <f t="shared" si="211"/>
        <v>0.23204455212020575</v>
      </c>
      <c r="Q342" s="17">
        <f t="shared" si="211"/>
        <v>0.15420607296607591</v>
      </c>
    </row>
    <row r="343" spans="1:17">
      <c r="A343" s="9">
        <v>9</v>
      </c>
      <c r="B343" s="15" t="s">
        <v>183</v>
      </c>
      <c r="C343" s="17">
        <f t="shared" ref="C343:H343" si="213">C358/C361*1000</f>
        <v>2.3364485981308412</v>
      </c>
      <c r="D343" s="17">
        <f t="shared" si="213"/>
        <v>2.3923444976076556</v>
      </c>
      <c r="E343" s="17">
        <f t="shared" si="213"/>
        <v>2.5380710659898473</v>
      </c>
      <c r="F343" s="17">
        <f t="shared" si="213"/>
        <v>2.6455026455026456</v>
      </c>
      <c r="G343" s="17">
        <f t="shared" si="213"/>
        <v>2.8248587570621471</v>
      </c>
      <c r="H343" s="17">
        <f t="shared" si="213"/>
        <v>2.9325513196480939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214">IF(C343/$I343&gt;1,2^((1-$I343/C343)/LN(10/3)),2^(-LOG($I343/C343,10/3)))</f>
        <v>1.2288841444710257</v>
      </c>
      <c r="M343" s="17">
        <f t="shared" si="214"/>
        <v>1.2395424352034194</v>
      </c>
      <c r="N343" s="17">
        <f t="shared" si="214"/>
        <v>1.2655010197109224</v>
      </c>
      <c r="O343" s="17">
        <f t="shared" si="214"/>
        <v>1.2831080595367401</v>
      </c>
      <c r="P343" s="17">
        <f t="shared" si="214"/>
        <v>1.3099789984007868</v>
      </c>
      <c r="Q343" s="17">
        <f t="shared" si="214"/>
        <v>1.3247683048162864</v>
      </c>
    </row>
    <row r="344" spans="1:17">
      <c r="A344" s="9">
        <v>10</v>
      </c>
      <c r="B344" s="15" t="s">
        <v>184</v>
      </c>
      <c r="C344" s="17">
        <f t="shared" ref="C344:E344" si="215">C359/C361*100</f>
        <v>0.23364485981308408</v>
      </c>
      <c r="D344" s="17">
        <f t="shared" si="215"/>
        <v>0.23923444976076555</v>
      </c>
      <c r="E344" s="17">
        <f t="shared" si="215"/>
        <v>0.25380710659898476</v>
      </c>
      <c r="F344" s="17">
        <f>F359/F361*100+0.0000001</f>
        <v>9.9999999999999995E-8</v>
      </c>
      <c r="G344" s="17">
        <f>G359/G361*100+0.0000001</f>
        <v>9.9999999999999995E-8</v>
      </c>
      <c r="H344" s="17">
        <f>H359/H361*100+0.0000001</f>
        <v>9.9999999999999995E-8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214"/>
        <v>1.5722587520457596</v>
      </c>
      <c r="M344" s="17">
        <f t="shared" si="214"/>
        <v>1.5767911500076845</v>
      </c>
      <c r="N344" s="17">
        <f t="shared" si="214"/>
        <v>1.5877222848292474</v>
      </c>
      <c r="O344" s="17">
        <f t="shared" si="214"/>
        <v>5.2361023056869389E-4</v>
      </c>
      <c r="P344" s="17">
        <f t="shared" si="214"/>
        <v>5.2361023056869389E-4</v>
      </c>
      <c r="Q344" s="17">
        <f t="shared" si="214"/>
        <v>5.2361023056869389E-4</v>
      </c>
    </row>
    <row r="345" spans="1:17">
      <c r="A345" s="9">
        <v>11</v>
      </c>
      <c r="B345" s="15" t="s">
        <v>185</v>
      </c>
      <c r="C345" s="17">
        <f t="shared" ref="C345:H345" si="216">C360/C361*1000</f>
        <v>4.6728971962616823</v>
      </c>
      <c r="D345" s="17">
        <f t="shared" si="216"/>
        <v>2.3923444976076556</v>
      </c>
      <c r="E345" s="17">
        <f t="shared" si="216"/>
        <v>2.5380710659898473</v>
      </c>
      <c r="F345" s="17">
        <f t="shared" si="216"/>
        <v>2.6455026455026456</v>
      </c>
      <c r="G345" s="17">
        <f t="shared" si="216"/>
        <v>2.8248587570621471</v>
      </c>
      <c r="H345" s="17">
        <f t="shared" si="216"/>
        <v>2.9325513196480939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214"/>
        <v>0.96179667237356525</v>
      </c>
      <c r="M345" s="17">
        <f t="shared" si="214"/>
        <v>0.65416372093643127</v>
      </c>
      <c r="N345" s="17">
        <f t="shared" si="214"/>
        <v>0.67681643016930304</v>
      </c>
      <c r="O345" s="17">
        <f t="shared" si="214"/>
        <v>0.69316454124422555</v>
      </c>
      <c r="P345" s="17">
        <f t="shared" si="214"/>
        <v>0.71984279758909597</v>
      </c>
      <c r="Q345" s="17">
        <f t="shared" si="214"/>
        <v>0.73551649365208394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</row>
    <row r="347" spans="1:17">
      <c r="A347" s="9">
        <v>1</v>
      </c>
      <c r="B347" s="10" t="s">
        <v>187</v>
      </c>
      <c r="C347" s="17">
        <v>3</v>
      </c>
      <c r="D347" s="17">
        <v>3</v>
      </c>
      <c r="E347" s="17">
        <v>3</v>
      </c>
      <c r="F347" s="17">
        <v>3</v>
      </c>
      <c r="G347" s="17">
        <v>3</v>
      </c>
      <c r="H347" s="17">
        <v>3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2</v>
      </c>
      <c r="D348" s="17">
        <v>2</v>
      </c>
      <c r="E348" s="17">
        <v>1</v>
      </c>
      <c r="F348" s="17">
        <v>1</v>
      </c>
      <c r="G348" s="17">
        <v>2</v>
      </c>
      <c r="H348" s="17">
        <v>2</v>
      </c>
      <c r="K348" s="15" t="s">
        <v>187</v>
      </c>
      <c r="L348" s="17">
        <f>L335</f>
        <v>1.1794388456693017</v>
      </c>
      <c r="M348" s="17">
        <f>N335</f>
        <v>1.2185513241054577</v>
      </c>
      <c r="N348" s="17">
        <f>P335</f>
        <v>1.2662297994742522</v>
      </c>
      <c r="O348" s="17">
        <f>Q335</f>
        <v>1.2821234952531246</v>
      </c>
    </row>
    <row r="349" spans="1:17">
      <c r="A349" s="9">
        <v>3</v>
      </c>
      <c r="B349" s="10" t="s">
        <v>189</v>
      </c>
      <c r="C349" s="17">
        <v>0</v>
      </c>
      <c r="D349" s="17">
        <v>0.7</v>
      </c>
      <c r="E349" s="17">
        <v>0.6</v>
      </c>
      <c r="F349" s="17">
        <v>0.7</v>
      </c>
      <c r="G349" s="17">
        <v>0.7</v>
      </c>
      <c r="H349" s="17">
        <v>1.3</v>
      </c>
      <c r="K349" s="15" t="s">
        <v>190</v>
      </c>
      <c r="L349" s="17">
        <f t="shared" ref="L349:L358" si="217">L336</f>
        <v>1.0864366326097601</v>
      </c>
      <c r="M349" s="17">
        <f t="shared" ref="M349:M358" si="218">N336</f>
        <v>0.76959741496212764</v>
      </c>
      <c r="N349" s="17">
        <f t="shared" ref="N349:N358" si="219">P336</f>
        <v>1.1830658648992867</v>
      </c>
      <c r="O349" s="17">
        <f t="shared" ref="O349:O358" si="220">Q336</f>
        <v>1.2009079459353511</v>
      </c>
    </row>
    <row r="350" spans="1:17">
      <c r="A350" s="9">
        <v>4</v>
      </c>
      <c r="B350" s="10" t="s">
        <v>191</v>
      </c>
      <c r="C350" s="17">
        <v>42.2</v>
      </c>
      <c r="D350" s="17">
        <v>42.5</v>
      </c>
      <c r="E350" s="17">
        <v>42.6</v>
      </c>
      <c r="F350" s="17">
        <v>42.6</v>
      </c>
      <c r="G350" s="17">
        <v>42.8</v>
      </c>
      <c r="H350" s="17">
        <v>43.2</v>
      </c>
      <c r="K350" s="15" t="s">
        <v>192</v>
      </c>
      <c r="L350" s="17">
        <f t="shared" si="217"/>
        <v>8.8737830999390996E-4</v>
      </c>
      <c r="M350" s="17">
        <f t="shared" si="218"/>
        <v>0.85477380251018686</v>
      </c>
      <c r="N350" s="17">
        <f t="shared" si="219"/>
        <v>0.99347904930681408</v>
      </c>
      <c r="O350" s="17">
        <f t="shared" si="220"/>
        <v>1.3148029870374809</v>
      </c>
    </row>
    <row r="351" spans="1:17">
      <c r="A351" s="9">
        <v>5</v>
      </c>
      <c r="B351" s="10" t="s">
        <v>193</v>
      </c>
      <c r="C351" s="17">
        <v>4.0999999999999996</v>
      </c>
      <c r="D351" s="17">
        <v>4.4000000000000004</v>
      </c>
      <c r="E351" s="17">
        <v>4.7</v>
      </c>
      <c r="F351" s="17">
        <v>4.7</v>
      </c>
      <c r="G351" s="17">
        <v>4.7</v>
      </c>
      <c r="H351" s="17">
        <v>4.7</v>
      </c>
      <c r="K351" s="15" t="s">
        <v>194</v>
      </c>
      <c r="L351" s="17">
        <f t="shared" si="217"/>
        <v>1.4926394359477162</v>
      </c>
      <c r="M351" s="17">
        <f t="shared" si="218"/>
        <v>1.5158487997208343</v>
      </c>
      <c r="N351" s="17">
        <f t="shared" si="219"/>
        <v>1.5416659042319427</v>
      </c>
      <c r="O351" s="17">
        <f t="shared" si="220"/>
        <v>1.5517506467906084</v>
      </c>
    </row>
    <row r="352" spans="1:17">
      <c r="A352" s="9">
        <v>6</v>
      </c>
      <c r="B352" s="10" t="s">
        <v>195</v>
      </c>
      <c r="C352" s="17">
        <v>3470.6</v>
      </c>
      <c r="D352" s="17">
        <v>4133.2</v>
      </c>
      <c r="E352" s="17">
        <v>7497.8</v>
      </c>
      <c r="F352" s="17">
        <v>7459.3</v>
      </c>
      <c r="G352" s="17">
        <v>6124.5</v>
      </c>
      <c r="H352" s="17">
        <v>5891</v>
      </c>
      <c r="K352" s="15" t="s">
        <v>196</v>
      </c>
      <c r="L352" s="17">
        <f t="shared" si="217"/>
        <v>1.0995742249697518</v>
      </c>
      <c r="M352" s="17">
        <f t="shared" si="218"/>
        <v>1.2087889774121976</v>
      </c>
      <c r="N352" s="17">
        <f t="shared" si="219"/>
        <v>1.2571116423421611</v>
      </c>
      <c r="O352" s="17">
        <f t="shared" si="220"/>
        <v>1.2732287588776525</v>
      </c>
    </row>
    <row r="353" spans="1:15">
      <c r="A353" s="9">
        <v>7</v>
      </c>
      <c r="B353" s="10" t="s">
        <v>197</v>
      </c>
      <c r="C353" s="17">
        <v>3334.5</v>
      </c>
      <c r="D353" s="17">
        <v>4159.6000000000004</v>
      </c>
      <c r="E353" s="17">
        <v>7023.9</v>
      </c>
      <c r="F353" s="17">
        <v>6992.7</v>
      </c>
      <c r="G353" s="17">
        <v>6937.5</v>
      </c>
      <c r="H353" s="17">
        <v>5765.7</v>
      </c>
      <c r="K353" s="15" t="s">
        <v>198</v>
      </c>
      <c r="L353" s="17">
        <f t="shared" si="217"/>
        <v>1.1890280666401511</v>
      </c>
      <c r="M353" s="17">
        <f t="shared" si="218"/>
        <v>1.2744990876110449</v>
      </c>
      <c r="N353" s="17">
        <f t="shared" si="219"/>
        <v>0.41416239799776072</v>
      </c>
      <c r="O353" s="17">
        <f t="shared" si="220"/>
        <v>1.1118027506828416</v>
      </c>
    </row>
    <row r="354" spans="1:15">
      <c r="A354" s="9">
        <v>8</v>
      </c>
      <c r="B354" s="10" t="s">
        <v>199</v>
      </c>
      <c r="C354" s="17"/>
      <c r="D354" s="17"/>
      <c r="E354" s="17">
        <v>16</v>
      </c>
      <c r="F354" s="17">
        <v>11</v>
      </c>
      <c r="G354" s="17">
        <v>6</v>
      </c>
      <c r="H354" s="17">
        <v>5</v>
      </c>
      <c r="K354" s="15" t="s">
        <v>200</v>
      </c>
      <c r="L354" s="17">
        <f>N341</f>
        <v>0.15279374402303414</v>
      </c>
      <c r="M354" s="17">
        <f>O341</f>
        <v>0.18435753868406621</v>
      </c>
      <c r="N354" s="17">
        <f t="shared" si="219"/>
        <v>0.34316411528567176</v>
      </c>
      <c r="O354" s="17">
        <f t="shared" si="220"/>
        <v>0.39322626837964575</v>
      </c>
    </row>
    <row r="355" spans="1:15">
      <c r="A355" s="9">
        <v>9</v>
      </c>
      <c r="B355" s="10" t="s">
        <v>201</v>
      </c>
      <c r="C355" s="17"/>
      <c r="D355" s="17"/>
      <c r="E355" s="17">
        <v>2</v>
      </c>
      <c r="F355" s="17"/>
      <c r="G355" s="17">
        <v>1</v>
      </c>
      <c r="H355" s="17">
        <v>1</v>
      </c>
      <c r="K355" s="15" t="s">
        <v>202</v>
      </c>
      <c r="L355" s="17">
        <f t="shared" si="217"/>
        <v>0.53444051688023508</v>
      </c>
      <c r="M355" s="17">
        <f t="shared" si="218"/>
        <v>0.61333814564011058</v>
      </c>
      <c r="N355" s="17">
        <f t="shared" si="219"/>
        <v>0.23204455212020575</v>
      </c>
      <c r="O355" s="17">
        <f t="shared" si="220"/>
        <v>0.15420607296607591</v>
      </c>
    </row>
    <row r="356" spans="1:15">
      <c r="A356" s="9">
        <v>10</v>
      </c>
      <c r="B356" s="10" t="s">
        <v>203</v>
      </c>
      <c r="C356" s="17">
        <v>7</v>
      </c>
      <c r="D356" s="17">
        <v>9</v>
      </c>
      <c r="E356" s="17">
        <v>12</v>
      </c>
      <c r="F356" s="17">
        <v>10</v>
      </c>
      <c r="G356" s="17">
        <v>12</v>
      </c>
      <c r="H356" s="17">
        <v>7</v>
      </c>
      <c r="K356" s="15" t="s">
        <v>204</v>
      </c>
      <c r="L356" s="17">
        <f t="shared" si="217"/>
        <v>1.2288841444710257</v>
      </c>
      <c r="M356" s="17">
        <f t="shared" si="218"/>
        <v>1.2655010197109224</v>
      </c>
      <c r="N356" s="17">
        <f t="shared" si="219"/>
        <v>1.3099789984007868</v>
      </c>
      <c r="O356" s="17">
        <f t="shared" si="220"/>
        <v>1.3247683048162864</v>
      </c>
    </row>
    <row r="357" spans="1:15">
      <c r="A357" s="9">
        <v>11</v>
      </c>
      <c r="B357" s="10" t="s">
        <v>205</v>
      </c>
      <c r="C357" s="17">
        <v>10</v>
      </c>
      <c r="D357" s="17">
        <v>21</v>
      </c>
      <c r="E357" s="17">
        <v>14</v>
      </c>
      <c r="F357" s="17">
        <v>23</v>
      </c>
      <c r="G357" s="17">
        <v>20</v>
      </c>
      <c r="H357" s="17">
        <v>19</v>
      </c>
      <c r="K357" s="15" t="s">
        <v>206</v>
      </c>
      <c r="L357" s="17">
        <f t="shared" si="217"/>
        <v>1.5722587520457596</v>
      </c>
      <c r="M357" s="17">
        <f t="shared" si="218"/>
        <v>1.5877222848292474</v>
      </c>
      <c r="N357" s="17">
        <f t="shared" si="219"/>
        <v>5.2361023056869389E-4</v>
      </c>
      <c r="O357" s="17">
        <f t="shared" si="220"/>
        <v>5.2361023056869389E-4</v>
      </c>
    </row>
    <row r="358" spans="1:15">
      <c r="A358" s="9">
        <v>12</v>
      </c>
      <c r="B358" s="10" t="s">
        <v>207</v>
      </c>
      <c r="C358" s="17">
        <v>1</v>
      </c>
      <c r="D358" s="17">
        <v>1</v>
      </c>
      <c r="E358" s="17">
        <v>1</v>
      </c>
      <c r="F358" s="17">
        <v>1</v>
      </c>
      <c r="G358" s="17">
        <v>1</v>
      </c>
      <c r="H358" s="17">
        <v>1</v>
      </c>
      <c r="K358" s="15" t="s">
        <v>208</v>
      </c>
      <c r="L358" s="17">
        <f t="shared" si="217"/>
        <v>0.96179667237356525</v>
      </c>
      <c r="M358" s="17">
        <f t="shared" si="218"/>
        <v>0.67681643016930304</v>
      </c>
      <c r="N358" s="17">
        <f t="shared" si="219"/>
        <v>0.71984279758909597</v>
      </c>
      <c r="O358" s="17">
        <f t="shared" si="220"/>
        <v>0.73551649365208394</v>
      </c>
    </row>
    <row r="359" spans="1:15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/>
      <c r="G359" s="17"/>
      <c r="H359" s="17"/>
    </row>
    <row r="360" spans="1:15">
      <c r="A360" s="9">
        <v>14</v>
      </c>
      <c r="B360" s="10" t="s">
        <v>211</v>
      </c>
      <c r="C360" s="17">
        <v>2</v>
      </c>
      <c r="D360" s="17">
        <v>1</v>
      </c>
      <c r="E360" s="17">
        <v>1</v>
      </c>
      <c r="F360" s="17">
        <v>1</v>
      </c>
      <c r="G360" s="21">
        <v>1</v>
      </c>
      <c r="H360" s="21">
        <v>1</v>
      </c>
    </row>
    <row r="361" spans="1:15">
      <c r="A361" s="9">
        <v>15</v>
      </c>
      <c r="B361" s="10" t="s">
        <v>213</v>
      </c>
      <c r="C361" s="17">
        <v>428</v>
      </c>
      <c r="D361" s="17">
        <v>418</v>
      </c>
      <c r="E361" s="17">
        <v>394</v>
      </c>
      <c r="F361" s="17">
        <v>378</v>
      </c>
      <c r="G361" s="17">
        <v>354</v>
      </c>
      <c r="H361" s="17">
        <v>341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241"/>
  <sheetViews>
    <sheetView topLeftCell="A142" zoomScaleNormal="100" workbookViewId="0">
      <selection activeCell="C159" sqref="C159"/>
    </sheetView>
  </sheetViews>
  <sheetFormatPr baseColWidth="10" defaultColWidth="8.83203125" defaultRowHeight="15"/>
  <cols>
    <col min="2" max="2" width="73.5" customWidth="1"/>
    <col min="3" max="3" width="10.5" bestFit="1" customWidth="1"/>
    <col min="4" max="8" width="9.5" bestFit="1" customWidth="1"/>
    <col min="11" max="11" width="73.5" customWidth="1"/>
  </cols>
  <sheetData>
    <row r="1" spans="1:17" ht="16">
      <c r="A1" s="20" t="s">
        <v>484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10.822510822510822</v>
      </c>
      <c r="D5" s="17">
        <f t="shared" si="0"/>
        <v>12.141583207573055</v>
      </c>
      <c r="E5" s="17">
        <f t="shared" si="0"/>
        <v>11.697120708748615</v>
      </c>
      <c r="F5" s="17">
        <f t="shared" si="0"/>
        <v>9.7026385592628781</v>
      </c>
      <c r="G5" s="17">
        <f t="shared" si="0"/>
        <v>9.3694963015146193</v>
      </c>
      <c r="H5" s="17">
        <f t="shared" si="0"/>
        <v>9.4434110745457147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1.3630646090221195</v>
      </c>
      <c r="M5" s="17">
        <f t="shared" si="1"/>
        <v>1.403026901805529</v>
      </c>
      <c r="N5" s="17">
        <f t="shared" si="1"/>
        <v>1.3904442875226268</v>
      </c>
      <c r="O5" s="17">
        <f t="shared" si="1"/>
        <v>1.3218551789913617</v>
      </c>
      <c r="P5" s="17">
        <f t="shared" si="1"/>
        <v>1.3079845017375031</v>
      </c>
      <c r="Q5" s="17">
        <f t="shared" si="1"/>
        <v>1.3111336258573378</v>
      </c>
    </row>
    <row r="6" spans="1:17">
      <c r="A6" s="9">
        <v>2</v>
      </c>
      <c r="B6" s="15" t="s">
        <v>176</v>
      </c>
      <c r="C6" s="17">
        <f t="shared" ref="C6:H6" si="2">C18/C31*1000</f>
        <v>2.2321428571428572</v>
      </c>
      <c r="D6" s="17">
        <f t="shared" si="2"/>
        <v>2.0578954589106875</v>
      </c>
      <c r="E6" s="17">
        <f t="shared" si="2"/>
        <v>2.0764119601328903</v>
      </c>
      <c r="F6" s="17">
        <f t="shared" si="2"/>
        <v>2.0940946530783191</v>
      </c>
      <c r="G6" s="17">
        <f t="shared" si="2"/>
        <v>2.1134202183867559</v>
      </c>
      <c r="H6" s="17">
        <f t="shared" si="2"/>
        <v>2.1462297896694809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0.71474165619120567</v>
      </c>
      <c r="M6" s="17">
        <f t="shared" si="1"/>
        <v>0.68206703203162722</v>
      </c>
      <c r="N6" s="17">
        <f t="shared" si="1"/>
        <v>0.68559354280197427</v>
      </c>
      <c r="O6" s="17">
        <f t="shared" si="1"/>
        <v>0.68894881875277847</v>
      </c>
      <c r="P6" s="17">
        <f t="shared" si="1"/>
        <v>0.69260210979411996</v>
      </c>
      <c r="Q6" s="17">
        <f t="shared" si="1"/>
        <v>0.69877210911836096</v>
      </c>
    </row>
    <row r="7" spans="1:17">
      <c r="A7" s="9">
        <v>3</v>
      </c>
      <c r="B7" s="15" t="s">
        <v>177</v>
      </c>
      <c r="C7" s="17">
        <f>C19/C31*1000+0.00001</f>
        <v>0.1758758008658009</v>
      </c>
      <c r="D7" s="17">
        <f>D19/D31*1000+0.00001</f>
        <v>0.18453462614899163</v>
      </c>
      <c r="E7" s="17">
        <f>E19/E31*1000+0.00001</f>
        <v>0.18619493909191584</v>
      </c>
      <c r="F7" s="17">
        <f>F19/F31*1000+0.00001</f>
        <v>0.82368723021080559</v>
      </c>
      <c r="G7" s="17">
        <f>G19/G31*1000</f>
        <v>0.85241282141599162</v>
      </c>
      <c r="H7" s="17">
        <f>H19/H31*1000</f>
        <v>2.1247674917727859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0.24668605786187989</v>
      </c>
      <c r="M7" s="17">
        <f t="shared" si="1"/>
        <v>0.25360676642868035</v>
      </c>
      <c r="N7" s="17">
        <f t="shared" si="1"/>
        <v>0.25491792585751211</v>
      </c>
      <c r="O7" s="17">
        <f t="shared" si="1"/>
        <v>0.6000604382386806</v>
      </c>
      <c r="P7" s="17">
        <f t="shared" si="1"/>
        <v>0.61202062375733168</v>
      </c>
      <c r="Q7" s="17">
        <f t="shared" si="1"/>
        <v>1.0343843216374233</v>
      </c>
    </row>
    <row r="8" spans="1:17">
      <c r="A8" s="9">
        <v>4</v>
      </c>
      <c r="B8" s="15" t="s">
        <v>178</v>
      </c>
      <c r="C8" s="17">
        <f t="shared" ref="C8:H8" si="3">C20/C31*1000</f>
        <v>35.234036796536799</v>
      </c>
      <c r="D8" s="17">
        <f t="shared" si="3"/>
        <v>36.020030182466733</v>
      </c>
      <c r="E8" s="17">
        <f t="shared" si="3"/>
        <v>36.489479512735329</v>
      </c>
      <c r="F8" s="17">
        <f t="shared" si="3"/>
        <v>34.203546000279211</v>
      </c>
      <c r="G8" s="17">
        <f t="shared" si="3"/>
        <v>35.0475519549137</v>
      </c>
      <c r="H8" s="17">
        <f t="shared" si="3"/>
        <v>35.870653884675917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1.0892866629458802</v>
      </c>
      <c r="M8" s="17">
        <f t="shared" si="1"/>
        <v>1.1010007765201326</v>
      </c>
      <c r="N8" s="17">
        <f t="shared" si="1"/>
        <v>1.1078137216752175</v>
      </c>
      <c r="O8" s="17">
        <f t="shared" si="1"/>
        <v>1.0733175871575853</v>
      </c>
      <c r="P8" s="17">
        <f t="shared" si="1"/>
        <v>1.0864492051377903</v>
      </c>
      <c r="Q8" s="17">
        <f t="shared" si="1"/>
        <v>1.0988045230115098</v>
      </c>
    </row>
    <row r="9" spans="1:17">
      <c r="A9" s="9">
        <v>5</v>
      </c>
      <c r="B9" s="15" t="s">
        <v>179</v>
      </c>
      <c r="C9" s="17">
        <f t="shared" ref="C9:H9" si="4">C21/C31*1000</f>
        <v>5.6682900432900434</v>
      </c>
      <c r="D9" s="17">
        <f t="shared" si="4"/>
        <v>5.9747564823706947</v>
      </c>
      <c r="E9" s="17">
        <f t="shared" si="4"/>
        <v>6.2278516057585822</v>
      </c>
      <c r="F9" s="17">
        <f t="shared" si="4"/>
        <v>6.8965517241379315</v>
      </c>
      <c r="G9" s="17">
        <f t="shared" si="4"/>
        <v>7.1363156040859455</v>
      </c>
      <c r="H9" s="17">
        <f t="shared" si="4"/>
        <v>7.5547288596365725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0.82007006250030201</v>
      </c>
      <c r="M9" s="17">
        <f t="shared" si="1"/>
        <v>0.84531101681893961</v>
      </c>
      <c r="N9" s="17">
        <f t="shared" si="1"/>
        <v>0.86574465407875567</v>
      </c>
      <c r="O9" s="17">
        <f t="shared" si="1"/>
        <v>0.91810100514279314</v>
      </c>
      <c r="P9" s="17">
        <f t="shared" si="1"/>
        <v>0.93634366918087408</v>
      </c>
      <c r="Q9" s="17">
        <f t="shared" si="1"/>
        <v>0.96756754171626003</v>
      </c>
    </row>
    <row r="10" spans="1:17">
      <c r="A10" s="9">
        <v>6</v>
      </c>
      <c r="B10" s="15" t="s">
        <v>180</v>
      </c>
      <c r="C10" s="17">
        <f t="shared" ref="C10:H10" si="5">(C22-C23)/C22*100</f>
        <v>0.32106904656830421</v>
      </c>
      <c r="D10" s="17">
        <f t="shared" si="5"/>
        <v>0.76248498074479831</v>
      </c>
      <c r="E10" s="17">
        <f t="shared" si="5"/>
        <v>1.6681154409360275</v>
      </c>
      <c r="F10" s="17">
        <f t="shared" si="5"/>
        <v>2.4476524363554506</v>
      </c>
      <c r="G10" s="17">
        <f t="shared" si="5"/>
        <v>2.4165311408264172</v>
      </c>
      <c r="H10" s="17">
        <f t="shared" si="5"/>
        <v>1.5698679888532912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1.0229963211290249</v>
      </c>
      <c r="M10" s="17">
        <f t="shared" si="6"/>
        <v>1.0456249812730594</v>
      </c>
      <c r="N10" s="17">
        <f t="shared" si="6"/>
        <v>1.0902277571659778</v>
      </c>
      <c r="O10" s="17">
        <f t="shared" si="6"/>
        <v>1.1264483401818826</v>
      </c>
      <c r="P10" s="17">
        <f t="shared" si="6"/>
        <v>1.1250428670124537</v>
      </c>
      <c r="Q10" s="17">
        <f t="shared" si="6"/>
        <v>1.0855158887553511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-9.3438538205980066</v>
      </c>
      <c r="F11" s="17">
        <f>(F25-F24)/F31*1000</f>
        <v>-8.7951975429289408</v>
      </c>
      <c r="G11" s="17">
        <f>(G25-G24)/G31*1000</f>
        <v>-9.9330750264177521</v>
      </c>
      <c r="H11" s="17">
        <f>(H25-H24)/H31*1000</f>
        <v>-11.589640864215196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0.45637536337868106</v>
      </c>
      <c r="O11" s="17">
        <f t="shared" si="7"/>
        <v>0.47314667057091525</v>
      </c>
      <c r="P11" s="17">
        <f t="shared" si="7"/>
        <v>0.4393574051796274</v>
      </c>
      <c r="Q11" s="17">
        <f t="shared" si="7"/>
        <v>0.39654485638576598</v>
      </c>
    </row>
    <row r="12" spans="1:17">
      <c r="A12" s="9">
        <v>8</v>
      </c>
      <c r="B12" s="15" t="s">
        <v>182</v>
      </c>
      <c r="C12" s="17">
        <f t="shared" ref="C12:H12" si="8">(C26-C27)/C31*1000</f>
        <v>-7.1699134199134198</v>
      </c>
      <c r="D12" s="17">
        <f t="shared" si="8"/>
        <v>-0.20578954589106874</v>
      </c>
      <c r="E12" s="17">
        <f t="shared" si="8"/>
        <v>0.89977851605758585</v>
      </c>
      <c r="F12" s="17">
        <f t="shared" si="8"/>
        <v>-0.34901577551305318</v>
      </c>
      <c r="G12" s="17">
        <f t="shared" si="8"/>
        <v>-5.3539978865797817</v>
      </c>
      <c r="H12" s="17">
        <f t="shared" si="8"/>
        <v>-3.4339676634711691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0.52848787915388096</v>
      </c>
      <c r="M12" s="17">
        <f>(ATAN(D12/10)+3.1415/2)/3.1415*1.75</f>
        <v>0.86353793154778291</v>
      </c>
      <c r="N12" s="17">
        <f t="shared" si="7"/>
        <v>0.92498833566683736</v>
      </c>
      <c r="O12" s="17">
        <f t="shared" si="7"/>
        <v>0.85556566009601975</v>
      </c>
      <c r="P12" s="17">
        <f t="shared" si="7"/>
        <v>0.60116954932098743</v>
      </c>
      <c r="Q12" s="17">
        <f t="shared" si="7"/>
        <v>0.69073603679572004</v>
      </c>
    </row>
    <row r="13" spans="1:17">
      <c r="A13" s="9">
        <v>9</v>
      </c>
      <c r="B13" s="15" t="s">
        <v>183</v>
      </c>
      <c r="C13" s="17">
        <f t="shared" ref="C13:H13" si="9">C28/C31*1000</f>
        <v>2.7056277056277054</v>
      </c>
      <c r="D13" s="17">
        <f t="shared" si="9"/>
        <v>2.7438606118809163</v>
      </c>
      <c r="E13" s="17">
        <f t="shared" si="9"/>
        <v>2.7685492801771874</v>
      </c>
      <c r="F13" s="17">
        <f t="shared" si="9"/>
        <v>2.7921262041044255</v>
      </c>
      <c r="G13" s="17">
        <f t="shared" si="9"/>
        <v>2.7474462839027827</v>
      </c>
      <c r="H13" s="17">
        <f t="shared" si="9"/>
        <v>2.6470167405923593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1.292449604461817</v>
      </c>
      <c r="M13" s="17">
        <f t="shared" si="10"/>
        <v>1.298210460082369</v>
      </c>
      <c r="N13" s="17">
        <f t="shared" si="10"/>
        <v>1.3018591596070301</v>
      </c>
      <c r="O13" s="17">
        <f t="shared" si="10"/>
        <v>1.3052926509432059</v>
      </c>
      <c r="P13" s="17">
        <f t="shared" si="10"/>
        <v>1.298743811741798</v>
      </c>
      <c r="Q13" s="17">
        <f t="shared" si="10"/>
        <v>1.2833476624449143</v>
      </c>
    </row>
    <row r="14" spans="1:17">
      <c r="A14" s="9">
        <v>10</v>
      </c>
      <c r="B14" s="15" t="s">
        <v>184</v>
      </c>
      <c r="C14" s="17">
        <f t="shared" ref="C14:H14" si="11">C29/C31*100</f>
        <v>6.764069264069264E-2</v>
      </c>
      <c r="D14" s="17">
        <f t="shared" si="11"/>
        <v>6.173686376732062E-2</v>
      </c>
      <c r="E14" s="17">
        <f t="shared" si="11"/>
        <v>6.229235880398671E-2</v>
      </c>
      <c r="F14" s="17">
        <f t="shared" si="11"/>
        <v>6.2822839592349564E-2</v>
      </c>
      <c r="G14" s="17">
        <f t="shared" si="11"/>
        <v>6.3402606551602667E-2</v>
      </c>
      <c r="H14" s="17">
        <f t="shared" si="11"/>
        <v>6.4386893690084421E-2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1.1620049291361019</v>
      </c>
      <c r="M14" s="17">
        <f t="shared" si="10"/>
        <v>1.1156644320203759</v>
      </c>
      <c r="N14" s="17">
        <f t="shared" si="10"/>
        <v>1.120312970388849</v>
      </c>
      <c r="O14" s="17">
        <f t="shared" si="10"/>
        <v>1.1246930607985983</v>
      </c>
      <c r="P14" s="17">
        <f t="shared" si="10"/>
        <v>1.129415340874192</v>
      </c>
      <c r="Q14" s="17">
        <f t="shared" si="10"/>
        <v>1.1372814088579617</v>
      </c>
    </row>
    <row r="15" spans="1:17">
      <c r="A15" s="9">
        <v>11</v>
      </c>
      <c r="B15" s="15" t="s">
        <v>185</v>
      </c>
      <c r="C15" s="17">
        <f t="shared" ref="C15:H15" si="12">C30/C31*1000</f>
        <v>7.9139610389610384</v>
      </c>
      <c r="D15" s="17">
        <f t="shared" si="12"/>
        <v>8.0943888050487036</v>
      </c>
      <c r="E15" s="17">
        <f t="shared" si="12"/>
        <v>7.7519379844961236</v>
      </c>
      <c r="F15" s="17">
        <f t="shared" si="12"/>
        <v>7.3991344408767272</v>
      </c>
      <c r="G15" s="17">
        <f t="shared" si="12"/>
        <v>7.4674181049665371</v>
      </c>
      <c r="H15" s="17">
        <f t="shared" si="12"/>
        <v>7.5833452568321649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1.2361254123109309</v>
      </c>
      <c r="M15" s="17">
        <f t="shared" si="10"/>
        <v>1.2461884362657891</v>
      </c>
      <c r="N15" s="17">
        <f t="shared" si="10"/>
        <v>1.2267635091647413</v>
      </c>
      <c r="O15" s="17">
        <f t="shared" si="10"/>
        <v>1.2052335983227871</v>
      </c>
      <c r="P15" s="17">
        <f t="shared" si="10"/>
        <v>1.2095288456653186</v>
      </c>
      <c r="Q15" s="17">
        <f t="shared" si="10"/>
        <v>1.2166775799200704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52">
        <v>2019</v>
      </c>
    </row>
    <row r="17" spans="1:15">
      <c r="A17" s="9">
        <v>1</v>
      </c>
      <c r="B17" s="10" t="s">
        <v>187</v>
      </c>
      <c r="C17" s="17">
        <f t="shared" ref="C17:H31" si="13">C47+C77+C107+C137+C167+C197+C227</f>
        <v>160</v>
      </c>
      <c r="D17" s="17">
        <f t="shared" si="13"/>
        <v>177</v>
      </c>
      <c r="E17" s="17">
        <f t="shared" si="13"/>
        <v>169</v>
      </c>
      <c r="F17" s="17">
        <f t="shared" si="13"/>
        <v>139</v>
      </c>
      <c r="G17" s="17">
        <f t="shared" si="13"/>
        <v>133</v>
      </c>
      <c r="H17" s="17">
        <f t="shared" si="13"/>
        <v>132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si="13"/>
        <v>33</v>
      </c>
      <c r="D18" s="17">
        <f t="shared" si="13"/>
        <v>30</v>
      </c>
      <c r="E18" s="17">
        <f t="shared" si="13"/>
        <v>30</v>
      </c>
      <c r="F18" s="17">
        <f t="shared" si="13"/>
        <v>30</v>
      </c>
      <c r="G18" s="17">
        <f t="shared" si="13"/>
        <v>30</v>
      </c>
      <c r="H18" s="17">
        <f t="shared" si="13"/>
        <v>30</v>
      </c>
      <c r="K18" s="15" t="s">
        <v>187</v>
      </c>
      <c r="L18" s="17">
        <f t="shared" ref="L18:L23" si="14">L5</f>
        <v>1.3630646090221195</v>
      </c>
      <c r="M18" s="17">
        <f t="shared" ref="M18:M23" si="15">N5</f>
        <v>1.3904442875226268</v>
      </c>
      <c r="N18" s="17">
        <f t="shared" ref="N18:N28" si="16">P5</f>
        <v>1.3079845017375031</v>
      </c>
      <c r="O18" s="17">
        <f>Q5</f>
        <v>1.3111336258573378</v>
      </c>
    </row>
    <row r="19" spans="1:15">
      <c r="A19" s="9">
        <v>3</v>
      </c>
      <c r="B19" s="10" t="s">
        <v>189</v>
      </c>
      <c r="C19" s="17">
        <f t="shared" si="13"/>
        <v>2.6</v>
      </c>
      <c r="D19" s="17">
        <f t="shared" si="13"/>
        <v>2.69</v>
      </c>
      <c r="E19" s="17">
        <f t="shared" si="13"/>
        <v>2.69</v>
      </c>
      <c r="F19" s="17">
        <f t="shared" si="13"/>
        <v>11.8</v>
      </c>
      <c r="G19" s="17">
        <f t="shared" si="13"/>
        <v>12.100000000000001</v>
      </c>
      <c r="H19" s="17">
        <f t="shared" si="13"/>
        <v>29.7</v>
      </c>
      <c r="K19" s="15" t="s">
        <v>190</v>
      </c>
      <c r="L19" s="17">
        <f t="shared" si="14"/>
        <v>0.71474165619120567</v>
      </c>
      <c r="M19" s="17">
        <f t="shared" si="15"/>
        <v>0.68559354280197427</v>
      </c>
      <c r="N19" s="17">
        <f t="shared" si="16"/>
        <v>0.69260210979411996</v>
      </c>
      <c r="O19" s="17">
        <f t="shared" ref="O19:O28" si="17">Q6</f>
        <v>0.69877210911836096</v>
      </c>
    </row>
    <row r="20" spans="1:15">
      <c r="A20" s="9">
        <v>4</v>
      </c>
      <c r="B20" s="10" t="s">
        <v>191</v>
      </c>
      <c r="C20" s="17">
        <f t="shared" si="13"/>
        <v>520.9</v>
      </c>
      <c r="D20" s="17">
        <f t="shared" si="13"/>
        <v>525.1</v>
      </c>
      <c r="E20" s="17">
        <f t="shared" si="13"/>
        <v>527.20000000000005</v>
      </c>
      <c r="F20" s="17">
        <f t="shared" si="13"/>
        <v>489.99999999999994</v>
      </c>
      <c r="G20" s="17">
        <f t="shared" si="13"/>
        <v>497.5</v>
      </c>
      <c r="H20" s="17">
        <f t="shared" si="13"/>
        <v>501.4</v>
      </c>
      <c r="K20" s="15" t="s">
        <v>192</v>
      </c>
      <c r="L20" s="17">
        <f t="shared" si="14"/>
        <v>0.24668605786187989</v>
      </c>
      <c r="M20" s="17">
        <f t="shared" si="15"/>
        <v>0.25491792585751211</v>
      </c>
      <c r="N20" s="17">
        <f t="shared" si="16"/>
        <v>0.61202062375733168</v>
      </c>
      <c r="O20" s="17">
        <f t="shared" si="17"/>
        <v>1.0343843216374233</v>
      </c>
    </row>
    <row r="21" spans="1:15">
      <c r="A21" s="9">
        <v>5</v>
      </c>
      <c r="B21" s="10" t="s">
        <v>193</v>
      </c>
      <c r="C21" s="17">
        <f t="shared" si="13"/>
        <v>83.800000000000011</v>
      </c>
      <c r="D21" s="17">
        <f t="shared" si="13"/>
        <v>87.1</v>
      </c>
      <c r="E21" s="17">
        <f t="shared" si="13"/>
        <v>89.98</v>
      </c>
      <c r="F21" s="17">
        <f t="shared" si="13"/>
        <v>98.800000000000011</v>
      </c>
      <c r="G21" s="17">
        <f t="shared" si="13"/>
        <v>101.3</v>
      </c>
      <c r="H21" s="17">
        <f t="shared" si="13"/>
        <v>105.60000000000001</v>
      </c>
      <c r="K21" s="15" t="s">
        <v>194</v>
      </c>
      <c r="L21" s="17">
        <f t="shared" si="14"/>
        <v>1.0892866629458802</v>
      </c>
      <c r="M21" s="17">
        <f t="shared" si="15"/>
        <v>1.1078137216752175</v>
      </c>
      <c r="N21" s="17">
        <f t="shared" si="16"/>
        <v>1.0864492051377903</v>
      </c>
      <c r="O21" s="17">
        <f t="shared" si="17"/>
        <v>1.0988045230115098</v>
      </c>
    </row>
    <row r="22" spans="1:15">
      <c r="A22" s="9">
        <v>6</v>
      </c>
      <c r="B22" s="10" t="s">
        <v>195</v>
      </c>
      <c r="C22" s="17">
        <f t="shared" si="13"/>
        <v>553120.9</v>
      </c>
      <c r="D22" s="17">
        <f t="shared" si="13"/>
        <v>569768.6</v>
      </c>
      <c r="E22" s="17">
        <f t="shared" si="13"/>
        <v>522625.7</v>
      </c>
      <c r="F22" s="17">
        <f t="shared" si="13"/>
        <v>599717.5</v>
      </c>
      <c r="G22" s="17">
        <f t="shared" si="13"/>
        <v>664080</v>
      </c>
      <c r="H22" s="17">
        <f t="shared" si="13"/>
        <v>852950.70000000007</v>
      </c>
      <c r="K22" s="15" t="s">
        <v>196</v>
      </c>
      <c r="L22" s="17">
        <f t="shared" si="14"/>
        <v>0.82007006250030201</v>
      </c>
      <c r="M22" s="17">
        <f t="shared" si="15"/>
        <v>0.86574465407875567</v>
      </c>
      <c r="N22" s="17">
        <f t="shared" si="16"/>
        <v>0.93634366918087408</v>
      </c>
      <c r="O22" s="17">
        <f t="shared" si="17"/>
        <v>0.96756754171626003</v>
      </c>
    </row>
    <row r="23" spans="1:15">
      <c r="A23" s="9">
        <v>7</v>
      </c>
      <c r="B23" s="10" t="s">
        <v>197</v>
      </c>
      <c r="C23" s="17">
        <f t="shared" si="13"/>
        <v>551345</v>
      </c>
      <c r="D23" s="17">
        <f t="shared" si="13"/>
        <v>565424.20000000007</v>
      </c>
      <c r="E23" s="17">
        <f t="shared" si="13"/>
        <v>513907.7</v>
      </c>
      <c r="F23" s="17">
        <f t="shared" si="13"/>
        <v>585038.5</v>
      </c>
      <c r="G23" s="17">
        <f t="shared" si="13"/>
        <v>648032.29999999993</v>
      </c>
      <c r="H23" s="17">
        <f t="shared" si="13"/>
        <v>839560.5</v>
      </c>
      <c r="K23" s="15" t="s">
        <v>198</v>
      </c>
      <c r="L23" s="17">
        <f t="shared" si="14"/>
        <v>1.0229963211290249</v>
      </c>
      <c r="M23" s="17">
        <f t="shared" si="15"/>
        <v>1.0902277571659778</v>
      </c>
      <c r="N23" s="17">
        <f t="shared" si="16"/>
        <v>1.1250428670124537</v>
      </c>
      <c r="O23" s="17">
        <f t="shared" si="17"/>
        <v>1.0855158887553511</v>
      </c>
    </row>
    <row r="24" spans="1:15">
      <c r="A24" s="9">
        <v>8</v>
      </c>
      <c r="B24" s="10" t="s">
        <v>199</v>
      </c>
      <c r="C24" s="17">
        <f t="shared" si="13"/>
        <v>0</v>
      </c>
      <c r="D24" s="17">
        <f t="shared" si="13"/>
        <v>0</v>
      </c>
      <c r="E24" s="17">
        <f t="shared" si="13"/>
        <v>269</v>
      </c>
      <c r="F24" s="17">
        <f t="shared" si="13"/>
        <v>263</v>
      </c>
      <c r="G24" s="17">
        <f t="shared" si="13"/>
        <v>261</v>
      </c>
      <c r="H24" s="17">
        <f t="shared" si="13"/>
        <v>256</v>
      </c>
      <c r="K24" s="15" t="s">
        <v>200</v>
      </c>
      <c r="L24" s="17">
        <f>N11</f>
        <v>0.45637536337868106</v>
      </c>
      <c r="M24" s="17">
        <f>O11</f>
        <v>0.47314667057091525</v>
      </c>
      <c r="N24" s="17">
        <f t="shared" si="16"/>
        <v>0.4393574051796274</v>
      </c>
      <c r="O24" s="17">
        <f t="shared" si="17"/>
        <v>0.39654485638576598</v>
      </c>
    </row>
    <row r="25" spans="1:15">
      <c r="A25" s="9">
        <v>9</v>
      </c>
      <c r="B25" s="10" t="s">
        <v>201</v>
      </c>
      <c r="C25" s="17">
        <f t="shared" si="13"/>
        <v>0</v>
      </c>
      <c r="D25" s="17">
        <f t="shared" si="13"/>
        <v>0</v>
      </c>
      <c r="E25" s="17">
        <f t="shared" si="13"/>
        <v>134</v>
      </c>
      <c r="F25" s="17">
        <f t="shared" si="13"/>
        <v>137</v>
      </c>
      <c r="G25" s="17">
        <f t="shared" si="13"/>
        <v>120</v>
      </c>
      <c r="H25" s="17">
        <f t="shared" si="13"/>
        <v>94</v>
      </c>
      <c r="K25" s="15" t="s">
        <v>202</v>
      </c>
      <c r="L25" s="17">
        <f>L12</f>
        <v>0.52848787915388096</v>
      </c>
      <c r="M25" s="17">
        <f>N12</f>
        <v>0.92498833566683736</v>
      </c>
      <c r="N25" s="17">
        <f t="shared" si="16"/>
        <v>0.60116954932098743</v>
      </c>
      <c r="O25" s="17">
        <f t="shared" si="17"/>
        <v>0.69073603679572004</v>
      </c>
    </row>
    <row r="26" spans="1:15">
      <c r="A26" s="9">
        <v>10</v>
      </c>
      <c r="B26" s="10" t="s">
        <v>203</v>
      </c>
      <c r="C26" s="17">
        <f t="shared" si="13"/>
        <v>535</v>
      </c>
      <c r="D26" s="17">
        <f t="shared" si="13"/>
        <v>565</v>
      </c>
      <c r="E26" s="17">
        <f t="shared" si="13"/>
        <v>501</v>
      </c>
      <c r="F26" s="17">
        <f t="shared" si="13"/>
        <v>461</v>
      </c>
      <c r="G26" s="17">
        <f t="shared" si="13"/>
        <v>483</v>
      </c>
      <c r="H26" s="17">
        <f t="shared" si="13"/>
        <v>399</v>
      </c>
      <c r="K26" s="15" t="s">
        <v>204</v>
      </c>
      <c r="L26" s="17">
        <f>L13</f>
        <v>1.292449604461817</v>
      </c>
      <c r="M26" s="17">
        <f>N13</f>
        <v>1.3018591596070301</v>
      </c>
      <c r="N26" s="17">
        <f t="shared" si="16"/>
        <v>1.298743811741798</v>
      </c>
      <c r="O26" s="17">
        <f t="shared" si="17"/>
        <v>1.2833476624449143</v>
      </c>
    </row>
    <row r="27" spans="1:15">
      <c r="A27" s="9">
        <v>11</v>
      </c>
      <c r="B27" s="10" t="s">
        <v>205</v>
      </c>
      <c r="C27" s="17">
        <f t="shared" si="13"/>
        <v>641</v>
      </c>
      <c r="D27" s="17">
        <f t="shared" si="13"/>
        <v>568</v>
      </c>
      <c r="E27" s="17">
        <f t="shared" si="13"/>
        <v>488</v>
      </c>
      <c r="F27" s="17">
        <f t="shared" si="13"/>
        <v>466</v>
      </c>
      <c r="G27" s="17">
        <f t="shared" si="13"/>
        <v>559</v>
      </c>
      <c r="H27" s="17">
        <f t="shared" si="13"/>
        <v>447</v>
      </c>
      <c r="K27" s="15" t="s">
        <v>206</v>
      </c>
      <c r="L27" s="17">
        <f>L14</f>
        <v>1.1620049291361019</v>
      </c>
      <c r="M27" s="17">
        <f>N14</f>
        <v>1.120312970388849</v>
      </c>
      <c r="N27" s="17">
        <f t="shared" si="16"/>
        <v>1.129415340874192</v>
      </c>
      <c r="O27" s="17">
        <f t="shared" si="17"/>
        <v>1.1372814088579617</v>
      </c>
    </row>
    <row r="28" spans="1:15">
      <c r="A28" s="9">
        <v>12</v>
      </c>
      <c r="B28" s="10" t="s">
        <v>207</v>
      </c>
      <c r="C28" s="17">
        <f t="shared" si="13"/>
        <v>40</v>
      </c>
      <c r="D28" s="17">
        <f t="shared" si="13"/>
        <v>40</v>
      </c>
      <c r="E28" s="17">
        <f t="shared" si="13"/>
        <v>40</v>
      </c>
      <c r="F28" s="17">
        <f t="shared" si="13"/>
        <v>40</v>
      </c>
      <c r="G28" s="17">
        <f t="shared" si="13"/>
        <v>39</v>
      </c>
      <c r="H28" s="17">
        <f t="shared" si="13"/>
        <v>37</v>
      </c>
      <c r="K28" s="15" t="s">
        <v>208</v>
      </c>
      <c r="L28" s="17">
        <f>L15</f>
        <v>1.2361254123109309</v>
      </c>
      <c r="M28" s="17">
        <f>N15</f>
        <v>1.2267635091647413</v>
      </c>
      <c r="N28" s="17">
        <f t="shared" si="16"/>
        <v>1.2095288456653186</v>
      </c>
      <c r="O28" s="17">
        <f t="shared" si="17"/>
        <v>1.2166775799200704</v>
      </c>
    </row>
    <row r="29" spans="1:15">
      <c r="A29" s="9">
        <v>13</v>
      </c>
      <c r="B29" s="10" t="s">
        <v>209</v>
      </c>
      <c r="C29" s="17">
        <f t="shared" si="13"/>
        <v>10</v>
      </c>
      <c r="D29" s="17">
        <f t="shared" si="13"/>
        <v>9</v>
      </c>
      <c r="E29" s="17">
        <f t="shared" si="13"/>
        <v>9</v>
      </c>
      <c r="F29" s="17">
        <f t="shared" si="13"/>
        <v>9</v>
      </c>
      <c r="G29" s="17">
        <f t="shared" si="13"/>
        <v>9</v>
      </c>
      <c r="H29" s="17">
        <f t="shared" si="13"/>
        <v>9</v>
      </c>
      <c r="M29" t="s">
        <v>210</v>
      </c>
      <c r="N29" s="52">
        <f>AVERAGE(N18:N28)</f>
        <v>0.94896890267290857</v>
      </c>
    </row>
    <row r="30" spans="1:15">
      <c r="A30" s="9">
        <v>14</v>
      </c>
      <c r="B30" s="10" t="s">
        <v>211</v>
      </c>
      <c r="C30" s="17">
        <f t="shared" si="13"/>
        <v>117</v>
      </c>
      <c r="D30" s="17">
        <f t="shared" si="13"/>
        <v>118</v>
      </c>
      <c r="E30" s="17">
        <f t="shared" si="13"/>
        <v>112</v>
      </c>
      <c r="F30" s="17">
        <f t="shared" si="13"/>
        <v>106</v>
      </c>
      <c r="G30" s="17">
        <f t="shared" si="13"/>
        <v>106</v>
      </c>
      <c r="H30" s="17">
        <f t="shared" si="13"/>
        <v>106</v>
      </c>
      <c r="M30" t="s">
        <v>212</v>
      </c>
      <c r="N30" s="52">
        <f>STDEV(N18:N28)</f>
        <v>0.31010896521495335</v>
      </c>
    </row>
    <row r="31" spans="1:15">
      <c r="A31" s="9">
        <v>15</v>
      </c>
      <c r="B31" s="10" t="s">
        <v>213</v>
      </c>
      <c r="C31" s="17">
        <f t="shared" si="13"/>
        <v>14784</v>
      </c>
      <c r="D31" s="17">
        <f t="shared" si="13"/>
        <v>14578</v>
      </c>
      <c r="E31" s="17">
        <f t="shared" si="13"/>
        <v>14448</v>
      </c>
      <c r="F31" s="17">
        <f t="shared" si="13"/>
        <v>14326</v>
      </c>
      <c r="G31" s="17">
        <f t="shared" si="13"/>
        <v>14195</v>
      </c>
      <c r="H31" s="17">
        <f t="shared" si="13"/>
        <v>13978</v>
      </c>
    </row>
    <row r="33" spans="1:17" ht="16">
      <c r="A33" s="20" t="s">
        <v>485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18">C47/C61*1000</f>
        <v>4.4365572315882877</v>
      </c>
      <c r="D35" s="17">
        <f t="shared" si="18"/>
        <v>6.3463281958295559</v>
      </c>
      <c r="E35" s="17">
        <f t="shared" si="18"/>
        <v>6.4516129032258061</v>
      </c>
      <c r="F35" s="17">
        <f t="shared" si="18"/>
        <v>6.5055762081784385</v>
      </c>
      <c r="G35" s="17">
        <f t="shared" si="18"/>
        <v>6.6037735849056602</v>
      </c>
      <c r="H35" s="17">
        <f t="shared" si="18"/>
        <v>6.7961165048543686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19">IF(C35/$I35&gt;1,2^((1-$I35/C35)/LN(10/3)),2^(-LOG($I35/C35,10/3)))</f>
        <v>0.93348326680204241</v>
      </c>
      <c r="M35" s="17">
        <f t="shared" si="19"/>
        <v>1.1299056949478441</v>
      </c>
      <c r="N35" s="17">
        <f t="shared" si="19"/>
        <v>1.138300367912269</v>
      </c>
      <c r="O35" s="17">
        <f t="shared" si="19"/>
        <v>1.1425210637054077</v>
      </c>
      <c r="P35" s="17">
        <f t="shared" si="19"/>
        <v>1.15006320173018</v>
      </c>
      <c r="Q35" s="17">
        <f t="shared" si="19"/>
        <v>1.1643391630845517</v>
      </c>
    </row>
    <row r="36" spans="1:17">
      <c r="A36" s="9">
        <v>2</v>
      </c>
      <c r="B36" s="15" t="s">
        <v>176</v>
      </c>
      <c r="C36" s="17">
        <f t="shared" ref="C36:H36" si="20">C48/C61*1000</f>
        <v>1.7746228926353151</v>
      </c>
      <c r="D36" s="17">
        <f t="shared" si="20"/>
        <v>1.813236627379873</v>
      </c>
      <c r="E36" s="17">
        <f t="shared" si="20"/>
        <v>1.8433179723502304</v>
      </c>
      <c r="F36" s="17">
        <f t="shared" si="20"/>
        <v>1.8587360594795539</v>
      </c>
      <c r="G36" s="17">
        <f t="shared" si="20"/>
        <v>1.8867924528301887</v>
      </c>
      <c r="H36" s="17">
        <f t="shared" si="20"/>
        <v>1.941747572815534</v>
      </c>
      <c r="I36" s="18">
        <f>Показатели!$E$3</f>
        <v>4</v>
      </c>
      <c r="J36" s="9">
        <v>2</v>
      </c>
      <c r="K36" s="15" t="s">
        <v>176</v>
      </c>
      <c r="L36" s="17">
        <f t="shared" si="19"/>
        <v>0.62632328659165759</v>
      </c>
      <c r="M36" s="17">
        <f t="shared" si="19"/>
        <v>0.6341333449810026</v>
      </c>
      <c r="N36" s="17">
        <f t="shared" si="19"/>
        <v>0.64016884074842917</v>
      </c>
      <c r="O36" s="17">
        <f t="shared" si="19"/>
        <v>0.64324610859415687</v>
      </c>
      <c r="P36" s="17">
        <f t="shared" si="19"/>
        <v>0.64881818513803946</v>
      </c>
      <c r="Q36" s="17">
        <f t="shared" si="19"/>
        <v>0.65963154702691063</v>
      </c>
    </row>
    <row r="37" spans="1:17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9.0761831368993649E-3</v>
      </c>
      <c r="E37" s="17">
        <f>E49/E61*1000+0.00001</f>
        <v>9.2265898617511517E-3</v>
      </c>
      <c r="F37" s="17">
        <f>F49/F61*1000+0.00001</f>
        <v>1.0223148327137548</v>
      </c>
      <c r="G37" s="17">
        <f>G49/G61*1000</f>
        <v>1.1320754716981132</v>
      </c>
      <c r="H37" s="17">
        <f>H49/H61*1000</f>
        <v>1.2621359223300972</v>
      </c>
      <c r="I37" s="18">
        <f>Показатели!$E$4</f>
        <v>2</v>
      </c>
      <c r="J37" s="9">
        <v>3</v>
      </c>
      <c r="K37" s="15" t="s">
        <v>177</v>
      </c>
      <c r="L37" s="17">
        <f t="shared" si="19"/>
        <v>8.8737830999390996E-4</v>
      </c>
      <c r="M37" s="17">
        <f t="shared" si="19"/>
        <v>4.4773695078705572E-2</v>
      </c>
      <c r="N37" s="17">
        <f t="shared" si="19"/>
        <v>4.5199370130287818E-2</v>
      </c>
      <c r="O37" s="17">
        <f t="shared" si="19"/>
        <v>0.6795322472474381</v>
      </c>
      <c r="P37" s="17">
        <f t="shared" si="19"/>
        <v>0.72062441975135749</v>
      </c>
      <c r="Q37" s="17">
        <f t="shared" si="19"/>
        <v>0.76718570484494331</v>
      </c>
    </row>
    <row r="38" spans="1:17">
      <c r="A38" s="9">
        <v>4</v>
      </c>
      <c r="B38" s="15" t="s">
        <v>178</v>
      </c>
      <c r="C38" s="17">
        <f t="shared" ref="C38:H38" si="21">C50/C61*1000</f>
        <v>37.888198757763973</v>
      </c>
      <c r="D38" s="17">
        <f t="shared" si="21"/>
        <v>38.803263825929278</v>
      </c>
      <c r="E38" s="17">
        <f t="shared" si="21"/>
        <v>39.63133640552995</v>
      </c>
      <c r="F38" s="17">
        <f t="shared" si="21"/>
        <v>38.940520446096649</v>
      </c>
      <c r="G38" s="17">
        <f t="shared" si="21"/>
        <v>39.622641509433961</v>
      </c>
      <c r="H38" s="17">
        <f t="shared" si="21"/>
        <v>40.873786407766993</v>
      </c>
      <c r="I38" s="18">
        <f>Показатели!$E$5</f>
        <v>30</v>
      </c>
      <c r="J38" s="9">
        <v>4</v>
      </c>
      <c r="K38" s="15" t="s">
        <v>178</v>
      </c>
      <c r="L38" s="17">
        <f t="shared" si="19"/>
        <v>1.1273416255355317</v>
      </c>
      <c r="M38" s="17">
        <f t="shared" si="19"/>
        <v>1.1395259589389317</v>
      </c>
      <c r="N38" s="17">
        <f t="shared" si="19"/>
        <v>1.1501731921265756</v>
      </c>
      <c r="O38" s="17">
        <f t="shared" si="19"/>
        <v>1.1413151564255337</v>
      </c>
      <c r="P38" s="17">
        <f t="shared" si="19"/>
        <v>1.15006320173018</v>
      </c>
      <c r="Q38" s="17">
        <f t="shared" si="19"/>
        <v>1.1655111799737536</v>
      </c>
    </row>
    <row r="39" spans="1:17">
      <c r="A39" s="9">
        <v>5</v>
      </c>
      <c r="B39" s="15" t="s">
        <v>179</v>
      </c>
      <c r="C39" s="17">
        <f t="shared" ref="C39:H39" si="22">C51/C61*1000</f>
        <v>3.9929015084294583</v>
      </c>
      <c r="D39" s="17">
        <f t="shared" si="22"/>
        <v>4.0797824116047146</v>
      </c>
      <c r="E39" s="17">
        <f t="shared" si="22"/>
        <v>4.1474654377880187</v>
      </c>
      <c r="F39" s="17">
        <f t="shared" si="22"/>
        <v>6.4126394052044615</v>
      </c>
      <c r="G39" s="17">
        <f t="shared" si="22"/>
        <v>7.1698113207547172</v>
      </c>
      <c r="H39" s="17">
        <f t="shared" si="22"/>
        <v>8.0582524271844669</v>
      </c>
      <c r="I39" s="18">
        <f>Показатели!$E$6</f>
        <v>8</v>
      </c>
      <c r="J39" s="9">
        <v>5</v>
      </c>
      <c r="K39" s="15" t="s">
        <v>179</v>
      </c>
      <c r="L39" s="17">
        <f t="shared" si="19"/>
        <v>0.67026712293769619</v>
      </c>
      <c r="M39" s="17">
        <f t="shared" si="19"/>
        <v>0.67862514742547897</v>
      </c>
      <c r="N39" s="17">
        <f t="shared" si="19"/>
        <v>0.68508410315990487</v>
      </c>
      <c r="O39" s="17">
        <f t="shared" si="19"/>
        <v>0.88044167805818085</v>
      </c>
      <c r="P39" s="17">
        <f t="shared" si="19"/>
        <v>0.93887138120890024</v>
      </c>
      <c r="Q39" s="17">
        <f t="shared" si="19"/>
        <v>1.0041704793998505</v>
      </c>
    </row>
    <row r="40" spans="1:17">
      <c r="A40" s="9">
        <v>6</v>
      </c>
      <c r="B40" s="15" t="s">
        <v>180</v>
      </c>
      <c r="C40" s="17">
        <f t="shared" ref="C40:H40" si="23">(C52-C53)/C52*100</f>
        <v>3.051490610122443</v>
      </c>
      <c r="D40" s="17">
        <f t="shared" si="23"/>
        <v>-0.95481049562682208</v>
      </c>
      <c r="E40" s="17">
        <f t="shared" si="23"/>
        <v>3.6504945831370703</v>
      </c>
      <c r="F40" s="17">
        <f t="shared" si="23"/>
        <v>6.2591050988553567</v>
      </c>
      <c r="G40" s="17">
        <f t="shared" si="23"/>
        <v>-3.7583512358648865</v>
      </c>
      <c r="H40" s="17">
        <f t="shared" si="23"/>
        <v>4.6355322919000272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24">(ATAN((C40+2.4)/10)+3.1415/2)/3.1415*1.75</f>
        <v>1.1530342814531476</v>
      </c>
      <c r="M40" s="17">
        <f t="shared" si="24"/>
        <v>0.9549519911292117</v>
      </c>
      <c r="N40" s="17">
        <f t="shared" si="24"/>
        <v>1.1781090620132602</v>
      </c>
      <c r="O40" s="17">
        <f t="shared" si="24"/>
        <v>1.2725498210159554</v>
      </c>
      <c r="P40" s="17">
        <f t="shared" si="24"/>
        <v>0.79979216218946503</v>
      </c>
      <c r="Q40" s="17">
        <f t="shared" si="24"/>
        <v>1.2165364414305266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-12.903225806451612</v>
      </c>
      <c r="F41" s="17">
        <f>(F55-F54)/F61*1000</f>
        <v>-10.223048327137546</v>
      </c>
      <c r="G41" s="17">
        <f>(G55-G54)/G61*1000</f>
        <v>-21.69811320754717</v>
      </c>
      <c r="H41" s="17">
        <f>(H55-H54)/H61*1000</f>
        <v>-9.7087378640776691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25">(ATAN(E41/10)+3.1415/2)/3.1415*1.75</f>
        <v>0.36724862253427737</v>
      </c>
      <c r="O41" s="17">
        <f t="shared" si="25"/>
        <v>0.43134331563596523</v>
      </c>
      <c r="P41" s="17">
        <f t="shared" si="25"/>
        <v>0.24054346155976694</v>
      </c>
      <c r="Q41" s="17">
        <f t="shared" si="25"/>
        <v>0.44571889241368046</v>
      </c>
    </row>
    <row r="42" spans="1:17">
      <c r="A42" s="9">
        <v>8</v>
      </c>
      <c r="B42" s="15" t="s">
        <v>182</v>
      </c>
      <c r="C42" s="17">
        <f t="shared" ref="C42:H42" si="26">(C56-C57)/C61*1000</f>
        <v>0.88731144631765757</v>
      </c>
      <c r="D42" s="17">
        <f t="shared" si="26"/>
        <v>-3.626473254759746</v>
      </c>
      <c r="E42" s="17">
        <f t="shared" si="26"/>
        <v>4.6082949308755756</v>
      </c>
      <c r="F42" s="17">
        <f t="shared" si="26"/>
        <v>-4.6468401486988853</v>
      </c>
      <c r="G42" s="17">
        <f t="shared" si="26"/>
        <v>-6.6037735849056602</v>
      </c>
      <c r="H42" s="17">
        <f t="shared" si="26"/>
        <v>-11.650485436893204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0.92429934778494283</v>
      </c>
      <c r="M42" s="17">
        <f>(ATAN(D42/10)+3.1415/2)/3.1415*1.75</f>
        <v>0.68120082975272234</v>
      </c>
      <c r="N42" s="17">
        <f t="shared" si="25"/>
        <v>1.1155508561840002</v>
      </c>
      <c r="O42" s="17">
        <f t="shared" si="25"/>
        <v>0.63268065944042073</v>
      </c>
      <c r="P42" s="17">
        <f t="shared" si="25"/>
        <v>0.54988057189717265</v>
      </c>
      <c r="Q42" s="17">
        <f t="shared" si="25"/>
        <v>0.39510271478356385</v>
      </c>
    </row>
    <row r="43" spans="1:17">
      <c r="A43" s="9">
        <v>9</v>
      </c>
      <c r="B43" s="15" t="s">
        <v>183</v>
      </c>
      <c r="C43" s="17">
        <f t="shared" ref="C43:H43" si="27">C58/C61*1000</f>
        <v>1.7746228926353151</v>
      </c>
      <c r="D43" s="17">
        <f t="shared" si="27"/>
        <v>1.813236627379873</v>
      </c>
      <c r="E43" s="17">
        <f t="shared" si="27"/>
        <v>1.8433179723502304</v>
      </c>
      <c r="F43" s="17">
        <f t="shared" si="27"/>
        <v>1.8587360594795539</v>
      </c>
      <c r="G43" s="17">
        <f t="shared" si="27"/>
        <v>1.8867924528301887</v>
      </c>
      <c r="H43" s="17">
        <f t="shared" si="27"/>
        <v>1.941747572815534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28">IF(C43/$I43&gt;1,2^((1-$I43/C43)/LN(10/3)),2^(-LOG($I43/C43,10/3)))</f>
        <v>1.0931813888155102</v>
      </c>
      <c r="M43" s="17">
        <f t="shared" si="28"/>
        <v>1.1045688192453933</v>
      </c>
      <c r="N43" s="17">
        <f t="shared" si="28"/>
        <v>1.1131871693249609</v>
      </c>
      <c r="O43" s="17">
        <f t="shared" si="28"/>
        <v>1.1175215282812516</v>
      </c>
      <c r="P43" s="17">
        <f t="shared" si="28"/>
        <v>1.1252687676614206</v>
      </c>
      <c r="Q43" s="17">
        <f t="shared" si="28"/>
        <v>1.1399398936719785</v>
      </c>
    </row>
    <row r="44" spans="1:17">
      <c r="A44" s="9">
        <v>10</v>
      </c>
      <c r="B44" s="15" t="s">
        <v>184</v>
      </c>
      <c r="C44" s="17">
        <f t="shared" ref="C44:H44" si="29">C59/C61*100</f>
        <v>8.8731144631765749E-2</v>
      </c>
      <c r="D44" s="17">
        <f t="shared" si="29"/>
        <v>9.0661831368993653E-2</v>
      </c>
      <c r="E44" s="17">
        <f t="shared" si="29"/>
        <v>9.2165898617511524E-2</v>
      </c>
      <c r="F44" s="17">
        <f t="shared" si="29"/>
        <v>9.2936802973977689E-2</v>
      </c>
      <c r="G44" s="17">
        <f t="shared" si="29"/>
        <v>9.4339622641509441E-2</v>
      </c>
      <c r="H44" s="17">
        <f t="shared" si="29"/>
        <v>9.7087378640776698E-2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28"/>
        <v>1.2856961394862487</v>
      </c>
      <c r="M44" s="17">
        <f t="shared" si="28"/>
        <v>1.2946092525768558</v>
      </c>
      <c r="N44" s="17">
        <f t="shared" si="28"/>
        <v>1.3013346139214599</v>
      </c>
      <c r="O44" s="17">
        <f t="shared" si="28"/>
        <v>1.3047103848563066</v>
      </c>
      <c r="P44" s="17">
        <f t="shared" si="28"/>
        <v>1.3107333922491928</v>
      </c>
      <c r="Q44" s="17">
        <f t="shared" si="28"/>
        <v>1.3221015733996315</v>
      </c>
    </row>
    <row r="45" spans="1:17">
      <c r="A45" s="9">
        <v>11</v>
      </c>
      <c r="B45" s="15" t="s">
        <v>185</v>
      </c>
      <c r="C45" s="17">
        <f t="shared" ref="C45:H45" si="30">C60/C61*1000</f>
        <v>7.9858030168589167</v>
      </c>
      <c r="D45" s="17">
        <f t="shared" si="30"/>
        <v>8.1595648232094291</v>
      </c>
      <c r="E45" s="17">
        <f t="shared" si="30"/>
        <v>8.2949308755760374</v>
      </c>
      <c r="F45" s="17">
        <f t="shared" si="30"/>
        <v>6.5055762081784385</v>
      </c>
      <c r="G45" s="17">
        <f t="shared" si="30"/>
        <v>6.6037735849056602</v>
      </c>
      <c r="H45" s="17">
        <f t="shared" si="30"/>
        <v>6.7961165048543686</v>
      </c>
      <c r="I45" s="18">
        <f>Показатели!$E$12</f>
        <v>5</v>
      </c>
      <c r="J45" s="9">
        <v>11</v>
      </c>
      <c r="K45" s="15" t="s">
        <v>185</v>
      </c>
      <c r="L45" s="17">
        <f t="shared" si="28"/>
        <v>1.240176931059737</v>
      </c>
      <c r="M45" s="17">
        <f t="shared" si="28"/>
        <v>1.2497334363795303</v>
      </c>
      <c r="N45" s="17">
        <f t="shared" si="28"/>
        <v>1.2569491107484152</v>
      </c>
      <c r="O45" s="17">
        <f t="shared" si="28"/>
        <v>1.1425210637054077</v>
      </c>
      <c r="P45" s="17">
        <f t="shared" si="28"/>
        <v>1.15006320173018</v>
      </c>
      <c r="Q45" s="17">
        <f t="shared" si="28"/>
        <v>1.1643391630845517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5</v>
      </c>
      <c r="D47" s="17">
        <v>7</v>
      </c>
      <c r="E47" s="17">
        <v>7</v>
      </c>
      <c r="F47" s="17">
        <v>7</v>
      </c>
      <c r="G47" s="17">
        <v>7</v>
      </c>
      <c r="H47" s="17">
        <v>7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2</v>
      </c>
      <c r="D48" s="17">
        <v>2</v>
      </c>
      <c r="E48" s="17">
        <v>2</v>
      </c>
      <c r="F48" s="17">
        <v>2</v>
      </c>
      <c r="G48" s="17">
        <v>2</v>
      </c>
      <c r="H48" s="17">
        <v>2</v>
      </c>
      <c r="K48" s="15" t="s">
        <v>187</v>
      </c>
      <c r="L48" s="17">
        <f t="shared" ref="L48:L53" si="31">L35</f>
        <v>0.93348326680204241</v>
      </c>
      <c r="M48" s="17">
        <f t="shared" ref="M48:M53" si="32">N35</f>
        <v>1.138300367912269</v>
      </c>
      <c r="N48" s="17">
        <f t="shared" ref="N48:N58" si="33">P35</f>
        <v>1.15006320173018</v>
      </c>
      <c r="O48" s="17">
        <f>Q35</f>
        <v>1.1643391630845517</v>
      </c>
    </row>
    <row r="49" spans="1:17">
      <c r="A49" s="9">
        <v>3</v>
      </c>
      <c r="B49" s="10" t="s">
        <v>189</v>
      </c>
      <c r="C49" s="17">
        <v>0</v>
      </c>
      <c r="D49" s="17">
        <v>0.01</v>
      </c>
      <c r="E49" s="17">
        <v>0.01</v>
      </c>
      <c r="F49" s="17">
        <v>1.1000000000000001</v>
      </c>
      <c r="G49" s="17">
        <v>1.2</v>
      </c>
      <c r="H49" s="17">
        <v>1.3</v>
      </c>
      <c r="K49" s="15" t="s">
        <v>190</v>
      </c>
      <c r="L49" s="17">
        <f t="shared" si="31"/>
        <v>0.62632328659165759</v>
      </c>
      <c r="M49" s="17">
        <f t="shared" si="32"/>
        <v>0.64016884074842917</v>
      </c>
      <c r="N49" s="17">
        <f t="shared" si="33"/>
        <v>0.64881818513803946</v>
      </c>
      <c r="O49" s="17">
        <f t="shared" ref="O49:O58" si="34">Q36</f>
        <v>0.65963154702691063</v>
      </c>
    </row>
    <row r="50" spans="1:17">
      <c r="A50" s="9">
        <v>4</v>
      </c>
      <c r="B50" s="10" t="s">
        <v>191</v>
      </c>
      <c r="C50" s="17">
        <v>42.7</v>
      </c>
      <c r="D50" s="17">
        <v>42.8</v>
      </c>
      <c r="E50" s="17">
        <v>43</v>
      </c>
      <c r="F50" s="17">
        <v>41.9</v>
      </c>
      <c r="G50" s="17">
        <v>42</v>
      </c>
      <c r="H50" s="17">
        <v>42.1</v>
      </c>
      <c r="K50" s="15" t="s">
        <v>192</v>
      </c>
      <c r="L50" s="17">
        <f t="shared" si="31"/>
        <v>8.8737830999390996E-4</v>
      </c>
      <c r="M50" s="17">
        <f t="shared" si="32"/>
        <v>4.5199370130287818E-2</v>
      </c>
      <c r="N50" s="17">
        <f t="shared" si="33"/>
        <v>0.72062441975135749</v>
      </c>
      <c r="O50" s="17">
        <f t="shared" si="34"/>
        <v>0.76718570484494331</v>
      </c>
    </row>
    <row r="51" spans="1:17">
      <c r="A51" s="9">
        <v>5</v>
      </c>
      <c r="B51" s="10" t="s">
        <v>193</v>
      </c>
      <c r="C51" s="17">
        <v>4.5</v>
      </c>
      <c r="D51" s="17">
        <v>4.5</v>
      </c>
      <c r="E51" s="17">
        <v>4.5</v>
      </c>
      <c r="F51" s="17">
        <v>6.9</v>
      </c>
      <c r="G51" s="17">
        <v>7.6</v>
      </c>
      <c r="H51" s="17">
        <v>8.3000000000000007</v>
      </c>
      <c r="K51" s="15" t="s">
        <v>194</v>
      </c>
      <c r="L51" s="17">
        <f t="shared" si="31"/>
        <v>1.1273416255355317</v>
      </c>
      <c r="M51" s="17">
        <f t="shared" si="32"/>
        <v>1.1501731921265756</v>
      </c>
      <c r="N51" s="17">
        <f t="shared" si="33"/>
        <v>1.15006320173018</v>
      </c>
      <c r="O51" s="17">
        <f t="shared" si="34"/>
        <v>1.1655111799737536</v>
      </c>
    </row>
    <row r="52" spans="1:17">
      <c r="A52" s="9">
        <v>6</v>
      </c>
      <c r="B52" s="10" t="s">
        <v>195</v>
      </c>
      <c r="C52" s="17">
        <v>5692.3</v>
      </c>
      <c r="D52" s="17">
        <v>6860</v>
      </c>
      <c r="E52" s="17">
        <v>7218.2</v>
      </c>
      <c r="F52" s="17">
        <v>7688</v>
      </c>
      <c r="G52" s="17">
        <v>8471.7999999999993</v>
      </c>
      <c r="H52" s="17">
        <v>9819.7999999999993</v>
      </c>
      <c r="K52" s="15" t="s">
        <v>196</v>
      </c>
      <c r="L52" s="17">
        <f t="shared" si="31"/>
        <v>0.67026712293769619</v>
      </c>
      <c r="M52" s="17">
        <f t="shared" si="32"/>
        <v>0.68508410315990487</v>
      </c>
      <c r="N52" s="17">
        <f t="shared" si="33"/>
        <v>0.93887138120890024</v>
      </c>
      <c r="O52" s="17">
        <f t="shared" si="34"/>
        <v>1.0041704793998505</v>
      </c>
    </row>
    <row r="53" spans="1:17">
      <c r="A53" s="9">
        <v>7</v>
      </c>
      <c r="B53" s="10" t="s">
        <v>197</v>
      </c>
      <c r="C53" s="17">
        <v>5518.6</v>
      </c>
      <c r="D53" s="17">
        <v>6925.5</v>
      </c>
      <c r="E53" s="17">
        <v>6954.7</v>
      </c>
      <c r="F53" s="17">
        <v>7206.8</v>
      </c>
      <c r="G53" s="17">
        <v>8790.2000000000007</v>
      </c>
      <c r="H53" s="17">
        <v>9364.6</v>
      </c>
      <c r="K53" s="15" t="s">
        <v>198</v>
      </c>
      <c r="L53" s="17">
        <f t="shared" si="31"/>
        <v>1.1530342814531476</v>
      </c>
      <c r="M53" s="17">
        <f t="shared" si="32"/>
        <v>1.1781090620132602</v>
      </c>
      <c r="N53" s="17">
        <f t="shared" si="33"/>
        <v>0.79979216218946503</v>
      </c>
      <c r="O53" s="17">
        <f t="shared" si="34"/>
        <v>1.2165364414305266</v>
      </c>
    </row>
    <row r="54" spans="1:17">
      <c r="A54" s="9">
        <v>8</v>
      </c>
      <c r="B54" s="10" t="s">
        <v>199</v>
      </c>
      <c r="C54" s="17"/>
      <c r="D54" s="17"/>
      <c r="E54" s="17">
        <v>19</v>
      </c>
      <c r="F54" s="17">
        <v>23</v>
      </c>
      <c r="G54" s="17">
        <v>31</v>
      </c>
      <c r="H54" s="17">
        <v>15</v>
      </c>
      <c r="K54" s="15" t="s">
        <v>200</v>
      </c>
      <c r="L54" s="17">
        <f>N41</f>
        <v>0.36724862253427737</v>
      </c>
      <c r="M54" s="17">
        <f>O41</f>
        <v>0.43134331563596523</v>
      </c>
      <c r="N54" s="17">
        <f t="shared" si="33"/>
        <v>0.24054346155976694</v>
      </c>
      <c r="O54" s="17">
        <f t="shared" si="34"/>
        <v>0.44571889241368046</v>
      </c>
    </row>
    <row r="55" spans="1:17">
      <c r="A55" s="9">
        <v>9</v>
      </c>
      <c r="B55" s="10" t="s">
        <v>201</v>
      </c>
      <c r="C55" s="17"/>
      <c r="D55" s="17"/>
      <c r="E55" s="17">
        <v>5</v>
      </c>
      <c r="F55" s="17">
        <v>12</v>
      </c>
      <c r="G55" s="17">
        <v>8</v>
      </c>
      <c r="H55" s="17">
        <v>5</v>
      </c>
      <c r="K55" s="15" t="s">
        <v>202</v>
      </c>
      <c r="L55" s="17">
        <f>L42</f>
        <v>0.92429934778494283</v>
      </c>
      <c r="M55" s="17">
        <f>N42</f>
        <v>1.1155508561840002</v>
      </c>
      <c r="N55" s="17">
        <f t="shared" si="33"/>
        <v>0.54988057189717265</v>
      </c>
      <c r="O55" s="17">
        <f t="shared" si="34"/>
        <v>0.39510271478356385</v>
      </c>
    </row>
    <row r="56" spans="1:17">
      <c r="A56" s="9">
        <v>10</v>
      </c>
      <c r="B56" s="10" t="s">
        <v>203</v>
      </c>
      <c r="C56" s="17">
        <v>40</v>
      </c>
      <c r="D56" s="17">
        <v>43</v>
      </c>
      <c r="E56" s="17">
        <v>38</v>
      </c>
      <c r="F56" s="17">
        <v>28</v>
      </c>
      <c r="G56" s="17">
        <v>26</v>
      </c>
      <c r="H56" s="17">
        <v>20</v>
      </c>
      <c r="K56" s="15" t="s">
        <v>204</v>
      </c>
      <c r="L56" s="17">
        <f>L43</f>
        <v>1.0931813888155102</v>
      </c>
      <c r="M56" s="17">
        <f>N43</f>
        <v>1.1131871693249609</v>
      </c>
      <c r="N56" s="17">
        <f t="shared" si="33"/>
        <v>1.1252687676614206</v>
      </c>
      <c r="O56" s="17">
        <f t="shared" si="34"/>
        <v>1.1399398936719785</v>
      </c>
    </row>
    <row r="57" spans="1:17">
      <c r="A57" s="9">
        <v>11</v>
      </c>
      <c r="B57" s="10" t="s">
        <v>205</v>
      </c>
      <c r="C57" s="17">
        <v>39</v>
      </c>
      <c r="D57" s="17">
        <v>47</v>
      </c>
      <c r="E57" s="17">
        <v>33</v>
      </c>
      <c r="F57" s="17">
        <v>33</v>
      </c>
      <c r="G57" s="17">
        <v>33</v>
      </c>
      <c r="H57" s="17">
        <v>32</v>
      </c>
      <c r="K57" s="15" t="s">
        <v>206</v>
      </c>
      <c r="L57" s="17">
        <f>L44</f>
        <v>1.2856961394862487</v>
      </c>
      <c r="M57" s="17">
        <f>N44</f>
        <v>1.3013346139214599</v>
      </c>
      <c r="N57" s="17">
        <f t="shared" si="33"/>
        <v>1.3107333922491928</v>
      </c>
      <c r="O57" s="17">
        <f t="shared" si="34"/>
        <v>1.3221015733996315</v>
      </c>
    </row>
    <row r="58" spans="1:17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17">
        <v>2</v>
      </c>
      <c r="H58" s="17">
        <v>2</v>
      </c>
      <c r="K58" s="15" t="s">
        <v>208</v>
      </c>
      <c r="L58" s="17">
        <f>L45</f>
        <v>1.240176931059737</v>
      </c>
      <c r="M58" s="17">
        <f>N45</f>
        <v>1.2569491107484152</v>
      </c>
      <c r="N58" s="17">
        <f t="shared" si="33"/>
        <v>1.15006320173018</v>
      </c>
      <c r="O58" s="17">
        <f t="shared" si="34"/>
        <v>1.1643391630845517</v>
      </c>
    </row>
    <row r="59" spans="1:17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9</v>
      </c>
      <c r="D60" s="17">
        <v>9</v>
      </c>
      <c r="E60" s="17">
        <v>9</v>
      </c>
      <c r="F60" s="17">
        <v>7</v>
      </c>
      <c r="G60" s="21">
        <v>7</v>
      </c>
      <c r="H60" s="21">
        <v>7</v>
      </c>
    </row>
    <row r="61" spans="1:17">
      <c r="A61" s="9">
        <v>15</v>
      </c>
      <c r="B61" s="10" t="s">
        <v>213</v>
      </c>
      <c r="C61" s="17">
        <v>1127</v>
      </c>
      <c r="D61" s="17">
        <v>1103</v>
      </c>
      <c r="E61" s="17">
        <v>1085</v>
      </c>
      <c r="F61" s="17">
        <v>1076</v>
      </c>
      <c r="G61" s="17">
        <v>1060</v>
      </c>
      <c r="H61" s="17">
        <v>1030</v>
      </c>
    </row>
    <row r="63" spans="1:17" ht="16">
      <c r="A63" s="20" t="s">
        <v>486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35">C77/C91*1000</f>
        <v>6.6006600660066006</v>
      </c>
      <c r="D65" s="17">
        <f t="shared" si="35"/>
        <v>6.8143100511073254</v>
      </c>
      <c r="E65" s="17">
        <f t="shared" si="35"/>
        <v>7.1684587813620073</v>
      </c>
      <c r="F65" s="17">
        <f t="shared" si="35"/>
        <v>5.454545454545455</v>
      </c>
      <c r="G65" s="17">
        <f t="shared" si="35"/>
        <v>5.5865921787709496</v>
      </c>
      <c r="H65" s="17">
        <f t="shared" si="35"/>
        <v>5.8479532163742682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36">IF(C65/$I65&gt;1,2^((1-$I65/C65)/LN(10/3)),2^(-LOG($I65/C65,10/3)))</f>
        <v>1.1498267579942778</v>
      </c>
      <c r="M65" s="17">
        <f t="shared" si="36"/>
        <v>1.1656566264157984</v>
      </c>
      <c r="N65" s="17">
        <f t="shared" si="36"/>
        <v>1.1902391869394457</v>
      </c>
      <c r="O65" s="17">
        <f t="shared" si="36"/>
        <v>1.0491458814185628</v>
      </c>
      <c r="P65" s="17">
        <f t="shared" si="36"/>
        <v>1.0623147434006823</v>
      </c>
      <c r="Q65" s="17">
        <f t="shared" si="36"/>
        <v>1.0870622923442477</v>
      </c>
    </row>
    <row r="66" spans="1:17">
      <c r="A66" s="9">
        <v>2</v>
      </c>
      <c r="B66" s="15" t="s">
        <v>176</v>
      </c>
      <c r="C66" s="17">
        <f t="shared" ref="C66:H66" si="37">C78/C91*1000</f>
        <v>3.3003300330033003</v>
      </c>
      <c r="D66" s="17">
        <f t="shared" si="37"/>
        <v>3.4071550255536627</v>
      </c>
      <c r="E66" s="17">
        <f t="shared" si="37"/>
        <v>3.5842293906810037</v>
      </c>
      <c r="F66" s="17">
        <f t="shared" si="37"/>
        <v>3.6363636363636362</v>
      </c>
      <c r="G66" s="17">
        <f t="shared" si="37"/>
        <v>3.7243947858472999</v>
      </c>
      <c r="H66" s="17">
        <f t="shared" si="37"/>
        <v>3.8986354775828458</v>
      </c>
      <c r="I66" s="18">
        <f>Показатели!$E$3</f>
        <v>4</v>
      </c>
      <c r="J66" s="9">
        <v>2</v>
      </c>
      <c r="K66" s="15" t="s">
        <v>176</v>
      </c>
      <c r="L66" s="17">
        <f t="shared" si="36"/>
        <v>0.89521252964915832</v>
      </c>
      <c r="M66" s="17">
        <f t="shared" si="36"/>
        <v>0.91178179605385712</v>
      </c>
      <c r="N66" s="17">
        <f t="shared" si="36"/>
        <v>0.93876941072925801</v>
      </c>
      <c r="O66" s="17">
        <f t="shared" si="36"/>
        <v>0.94660663076462881</v>
      </c>
      <c r="P66" s="17">
        <f t="shared" si="36"/>
        <v>0.95973275944251812</v>
      </c>
      <c r="Q66" s="17">
        <f t="shared" si="36"/>
        <v>0.98533130020226778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5.1117325383304942E-2</v>
      </c>
      <c r="E67" s="17">
        <f>E79/E91*1000+0.00001</f>
        <v>5.3773440860215058E-2</v>
      </c>
      <c r="F67" s="17">
        <f>F79/F91*1000+0.00001</f>
        <v>2.0000100000000001</v>
      </c>
      <c r="G67" s="17">
        <f>G79/G91*1000</f>
        <v>2.0484171322160147</v>
      </c>
      <c r="H67" s="17">
        <f>H79/H91*1000</f>
        <v>2.1442495126705654</v>
      </c>
      <c r="I67" s="18">
        <f>Показатели!$E$4</f>
        <v>2</v>
      </c>
      <c r="J67" s="9">
        <v>3</v>
      </c>
      <c r="K67" s="15" t="s">
        <v>177</v>
      </c>
      <c r="L67" s="17">
        <f t="shared" si="36"/>
        <v>8.8737830999390996E-4</v>
      </c>
      <c r="M67" s="17">
        <f t="shared" si="36"/>
        <v>0.12111367906093663</v>
      </c>
      <c r="N67" s="17">
        <f t="shared" si="36"/>
        <v>0.12469780048235025</v>
      </c>
      <c r="O67" s="17">
        <f t="shared" si="36"/>
        <v>1.0000028785729627</v>
      </c>
      <c r="P67" s="17">
        <f t="shared" si="36"/>
        <v>1.0137008560773755</v>
      </c>
      <c r="Q67" s="17">
        <f t="shared" si="36"/>
        <v>1.0394898133250698</v>
      </c>
    </row>
    <row r="68" spans="1:17">
      <c r="A68" s="9">
        <v>4</v>
      </c>
      <c r="B68" s="15" t="s">
        <v>178</v>
      </c>
      <c r="C68" s="17">
        <f t="shared" ref="C68:H68" si="38">C80/C91*1000</f>
        <v>31.683168316831683</v>
      </c>
      <c r="D68" s="17">
        <f t="shared" si="38"/>
        <v>32.708688245315166</v>
      </c>
      <c r="E68" s="17">
        <f t="shared" si="38"/>
        <v>34.408602150537632</v>
      </c>
      <c r="F68" s="17">
        <f t="shared" si="38"/>
        <v>34.36363636363636</v>
      </c>
      <c r="G68" s="17">
        <f t="shared" si="38"/>
        <v>35.009310986964621</v>
      </c>
      <c r="H68" s="17">
        <f t="shared" si="38"/>
        <v>36.84210526315789</v>
      </c>
      <c r="I68" s="18">
        <f>Показатели!$E$5</f>
        <v>30</v>
      </c>
      <c r="J68" s="9">
        <v>4</v>
      </c>
      <c r="K68" s="15" t="s">
        <v>178</v>
      </c>
      <c r="L68" s="17">
        <f t="shared" si="36"/>
        <v>1.0310574711889213</v>
      </c>
      <c r="M68" s="17">
        <f t="shared" si="36"/>
        <v>1.0488313396496327</v>
      </c>
      <c r="N68" s="17">
        <f t="shared" si="36"/>
        <v>1.0765523805318065</v>
      </c>
      <c r="O68" s="17">
        <f t="shared" si="36"/>
        <v>1.0758455120149533</v>
      </c>
      <c r="P68" s="17">
        <f t="shared" si="36"/>
        <v>1.0858645359504795</v>
      </c>
      <c r="Q68" s="17">
        <f t="shared" si="36"/>
        <v>1.1128438934894043</v>
      </c>
    </row>
    <row r="69" spans="1:17">
      <c r="A69" s="9">
        <v>5</v>
      </c>
      <c r="B69" s="15" t="s">
        <v>179</v>
      </c>
      <c r="C69" s="17">
        <f t="shared" ref="C69:H69" si="39">C81/C91*1000</f>
        <v>6.4356435643564351</v>
      </c>
      <c r="D69" s="17">
        <f t="shared" si="39"/>
        <v>6.6439522998296416</v>
      </c>
      <c r="E69" s="17">
        <f t="shared" si="39"/>
        <v>7.8853046594982086</v>
      </c>
      <c r="F69" s="17">
        <f t="shared" si="39"/>
        <v>8</v>
      </c>
      <c r="G69" s="17">
        <f t="shared" si="39"/>
        <v>8.1936685288640589</v>
      </c>
      <c r="H69" s="17">
        <f t="shared" si="39"/>
        <v>13.060428849902534</v>
      </c>
      <c r="I69" s="18">
        <f>Показатели!$E$6</f>
        <v>8</v>
      </c>
      <c r="J69" s="9">
        <v>5</v>
      </c>
      <c r="K69" s="15" t="s">
        <v>179</v>
      </c>
      <c r="L69" s="17">
        <f t="shared" si="36"/>
        <v>0.88225865263578718</v>
      </c>
      <c r="M69" s="17">
        <f t="shared" si="36"/>
        <v>0.8985881589476592</v>
      </c>
      <c r="N69" s="17">
        <f t="shared" si="36"/>
        <v>0.99172072138450984</v>
      </c>
      <c r="O69" s="17">
        <f t="shared" si="36"/>
        <v>1</v>
      </c>
      <c r="P69" s="17">
        <f t="shared" si="36"/>
        <v>1.0137008560773755</v>
      </c>
      <c r="Q69" s="17">
        <f t="shared" si="36"/>
        <v>1.2499064606096817</v>
      </c>
    </row>
    <row r="70" spans="1:17">
      <c r="A70" s="9">
        <v>6</v>
      </c>
      <c r="B70" s="15" t="s">
        <v>180</v>
      </c>
      <c r="C70" s="17">
        <f t="shared" ref="C70:H70" si="40">(C82-C83)/C82*100</f>
        <v>1.6221206259891017</v>
      </c>
      <c r="D70" s="17">
        <f t="shared" si="40"/>
        <v>4.062082155612521E-2</v>
      </c>
      <c r="E70" s="17">
        <f t="shared" si="40"/>
        <v>2.1451135405123765</v>
      </c>
      <c r="F70" s="17">
        <f t="shared" si="40"/>
        <v>1.2673992673992673</v>
      </c>
      <c r="G70" s="17">
        <f t="shared" si="40"/>
        <v>2.0658408323606494</v>
      </c>
      <c r="H70" s="17">
        <f t="shared" si="40"/>
        <v>0.84948172202415384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41">(ATAN((C70+2.4)/10)+3.1415/2)/3.1415*1.75</f>
        <v>1.0880258716321083</v>
      </c>
      <c r="M70" s="17">
        <f t="shared" si="41"/>
        <v>1.0083499854478715</v>
      </c>
      <c r="N70" s="17">
        <f t="shared" si="41"/>
        <v>1.1126408260200027</v>
      </c>
      <c r="O70" s="17">
        <f t="shared" si="41"/>
        <v>1.0708113634272327</v>
      </c>
      <c r="P70" s="17">
        <f t="shared" si="41"/>
        <v>1.1089700247288501</v>
      </c>
      <c r="Q70" s="17">
        <f t="shared" si="41"/>
        <v>1.0500195092550253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-12.544802867383513</v>
      </c>
      <c r="F71" s="17">
        <f>(F85-F84)/F91*1000</f>
        <v>-12.727272727272728</v>
      </c>
      <c r="G71" s="17">
        <f>(G85-G84)/G91*1000</f>
        <v>-16.759776536312849</v>
      </c>
      <c r="H71" s="17">
        <f>(H85-H84)/H91*1000</f>
        <v>-23.391812865497073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42">(ATAN(E71/10)+3.1415/2)/3.1415*1.75</f>
        <v>0.37487268645802241</v>
      </c>
      <c r="O71" s="17">
        <f t="shared" si="42"/>
        <v>0.37095817078541243</v>
      </c>
      <c r="P71" s="17">
        <f t="shared" si="42"/>
        <v>0.29965224560345483</v>
      </c>
      <c r="Q71" s="17">
        <f t="shared" si="42"/>
        <v>0.22501826773054776</v>
      </c>
    </row>
    <row r="72" spans="1:17">
      <c r="A72" s="9">
        <v>8</v>
      </c>
      <c r="B72" s="15" t="s">
        <v>182</v>
      </c>
      <c r="C72" s="17">
        <f>(C86-C87)/C91*1000</f>
        <v>-18.151815181518153</v>
      </c>
      <c r="D72" s="17">
        <f>(D86-D87)/D91*1000</f>
        <v>-32.36797274275979</v>
      </c>
      <c r="E72" s="17">
        <f>(E86-E87)/E91*1000</f>
        <v>-1.7921146953405018</v>
      </c>
      <c r="F72" s="17">
        <f>(F86-F87)/F91*1000</f>
        <v>-10.90909090909091</v>
      </c>
      <c r="G72" s="17">
        <f>(G86-G87)/G91*1000</f>
        <v>-27.932960893854748</v>
      </c>
      <c r="H72" s="17">
        <f>(H86-H87)/H91*1000+0.00001</f>
        <v>1.0000000000000001E-5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0.28047604827678585</v>
      </c>
      <c r="M72" s="17">
        <f>(ATAN(D72/10)+3.1415/2)/3.1415*1.75</f>
        <v>0.16689407960793259</v>
      </c>
      <c r="N72" s="17">
        <f t="shared" si="42"/>
        <v>0.77621730491514862</v>
      </c>
      <c r="O72" s="17">
        <f t="shared" si="42"/>
        <v>0.41328239602714834</v>
      </c>
      <c r="P72" s="17">
        <f t="shared" si="42"/>
        <v>0.1914820242741565</v>
      </c>
      <c r="Q72" s="17">
        <f t="shared" si="42"/>
        <v>0.87500055705872981</v>
      </c>
    </row>
    <row r="73" spans="1:17">
      <c r="A73" s="9">
        <v>9</v>
      </c>
      <c r="B73" s="15" t="s">
        <v>183</v>
      </c>
      <c r="C73" s="17">
        <f t="shared" ref="C73:H73" si="43">C88/C91*1000</f>
        <v>3.3003300330033003</v>
      </c>
      <c r="D73" s="17">
        <f t="shared" si="43"/>
        <v>3.4071550255536627</v>
      </c>
      <c r="E73" s="17">
        <f t="shared" si="43"/>
        <v>3.5842293906810037</v>
      </c>
      <c r="F73" s="17">
        <f t="shared" si="43"/>
        <v>3.6363636363636362</v>
      </c>
      <c r="G73" s="17">
        <f t="shared" si="43"/>
        <v>3.7243947858472999</v>
      </c>
      <c r="H73" s="17">
        <f t="shared" si="43"/>
        <v>3.8986354775828458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44">IF(C73/$I73&gt;1,2^((1-$I73/C73)/LN(10/3)),2^(-LOG($I73/C73,10/3)))</f>
        <v>1.3689628761993782</v>
      </c>
      <c r="M73" s="17">
        <f t="shared" si="44"/>
        <v>1.380239991089494</v>
      </c>
      <c r="N73" s="17">
        <f t="shared" si="44"/>
        <v>1.397631792648071</v>
      </c>
      <c r="O73" s="17">
        <f t="shared" si="44"/>
        <v>1.4024679799584092</v>
      </c>
      <c r="P73" s="17">
        <f t="shared" si="44"/>
        <v>1.4103625016685823</v>
      </c>
      <c r="Q73" s="17">
        <f t="shared" si="44"/>
        <v>1.4250539380879936</v>
      </c>
    </row>
    <row r="74" spans="1:17">
      <c r="A74" s="9">
        <v>10</v>
      </c>
      <c r="B74" s="15" t="s">
        <v>184</v>
      </c>
      <c r="C74" s="17">
        <f t="shared" ref="C74:H74" si="45">C89/C91*100</f>
        <v>0.16501650165016502</v>
      </c>
      <c r="D74" s="17">
        <f t="shared" si="45"/>
        <v>0.17035775127768313</v>
      </c>
      <c r="E74" s="17">
        <f t="shared" si="45"/>
        <v>0.17921146953405018</v>
      </c>
      <c r="F74" s="17">
        <f t="shared" si="45"/>
        <v>0.18181818181818182</v>
      </c>
      <c r="G74" s="17">
        <f t="shared" si="45"/>
        <v>0.18621973929236499</v>
      </c>
      <c r="H74" s="17">
        <f t="shared" si="45"/>
        <v>0.19493177387914229</v>
      </c>
      <c r="I74" s="18">
        <f>Показатели!$E$11</f>
        <v>0.05</v>
      </c>
      <c r="J74" s="9">
        <v>10</v>
      </c>
      <c r="K74" s="15" t="s">
        <v>184</v>
      </c>
      <c r="L74" s="17">
        <f t="shared" si="44"/>
        <v>1.4937272400842649</v>
      </c>
      <c r="M74" s="17">
        <f t="shared" si="44"/>
        <v>1.5019192765479503</v>
      </c>
      <c r="N74" s="17">
        <f t="shared" si="44"/>
        <v>1.5145096137018539</v>
      </c>
      <c r="O74" s="17">
        <f t="shared" si="44"/>
        <v>1.5180013462150785</v>
      </c>
      <c r="P74" s="17">
        <f t="shared" si="44"/>
        <v>1.5236925894890265</v>
      </c>
      <c r="Q74" s="17">
        <f t="shared" si="44"/>
        <v>1.5342556175236777</v>
      </c>
    </row>
    <row r="75" spans="1:17">
      <c r="A75" s="9">
        <v>11</v>
      </c>
      <c r="B75" s="15" t="s">
        <v>185</v>
      </c>
      <c r="C75" s="17">
        <f t="shared" ref="C75:H75" si="46">C90/C91*1000</f>
        <v>11.55115511551155</v>
      </c>
      <c r="D75" s="17">
        <f t="shared" si="46"/>
        <v>11.925042589437821</v>
      </c>
      <c r="E75" s="17">
        <f t="shared" si="46"/>
        <v>14.336917562724015</v>
      </c>
      <c r="F75" s="17">
        <f t="shared" si="46"/>
        <v>14.545454545454545</v>
      </c>
      <c r="G75" s="17">
        <f t="shared" si="46"/>
        <v>14.8975791433892</v>
      </c>
      <c r="H75" s="17">
        <f t="shared" si="46"/>
        <v>15.594541910331383</v>
      </c>
      <c r="I75" s="18">
        <f>Показатели!$E$12</f>
        <v>5</v>
      </c>
      <c r="J75" s="9">
        <v>11</v>
      </c>
      <c r="K75" s="15" t="s">
        <v>185</v>
      </c>
      <c r="L75" s="17">
        <f t="shared" si="44"/>
        <v>1.386127075359443</v>
      </c>
      <c r="M75" s="17">
        <f t="shared" si="44"/>
        <v>1.3969997185668106</v>
      </c>
      <c r="N75" s="17">
        <f t="shared" si="44"/>
        <v>1.4548975174839154</v>
      </c>
      <c r="O75" s="17">
        <f t="shared" si="44"/>
        <v>1.4590915946575824</v>
      </c>
      <c r="P75" s="17">
        <f t="shared" si="44"/>
        <v>1.4659327720893696</v>
      </c>
      <c r="Q75" s="17">
        <f t="shared" si="44"/>
        <v>1.4786470200104362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4</v>
      </c>
      <c r="D77" s="17">
        <v>4</v>
      </c>
      <c r="E77" s="17">
        <v>4</v>
      </c>
      <c r="F77" s="17">
        <v>3</v>
      </c>
      <c r="G77" s="17">
        <v>3</v>
      </c>
      <c r="H77" s="17">
        <v>3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2</v>
      </c>
      <c r="D78" s="17">
        <v>2</v>
      </c>
      <c r="E78" s="17">
        <v>2</v>
      </c>
      <c r="F78" s="17">
        <v>2</v>
      </c>
      <c r="G78" s="17">
        <v>2</v>
      </c>
      <c r="H78" s="17">
        <v>2</v>
      </c>
      <c r="K78" s="15" t="s">
        <v>187</v>
      </c>
      <c r="L78" s="17">
        <f t="shared" ref="L78:L83" si="47">L65</f>
        <v>1.1498267579942778</v>
      </c>
      <c r="M78" s="17">
        <f t="shared" ref="M78:M83" si="48">N65</f>
        <v>1.1902391869394457</v>
      </c>
      <c r="N78" s="17">
        <f t="shared" ref="N78:N88" si="49">P65</f>
        <v>1.0623147434006823</v>
      </c>
      <c r="O78" s="17">
        <f>Q65</f>
        <v>1.0870622923442477</v>
      </c>
    </row>
    <row r="79" spans="1:17">
      <c r="A79" s="9">
        <v>3</v>
      </c>
      <c r="B79" s="10" t="s">
        <v>189</v>
      </c>
      <c r="C79" s="17">
        <v>0</v>
      </c>
      <c r="D79" s="17">
        <v>0.03</v>
      </c>
      <c r="E79" s="17">
        <v>0.03</v>
      </c>
      <c r="F79" s="17">
        <v>1.1000000000000001</v>
      </c>
      <c r="G79" s="17">
        <v>1.1000000000000001</v>
      </c>
      <c r="H79" s="17">
        <v>1.1000000000000001</v>
      </c>
      <c r="K79" s="15" t="s">
        <v>190</v>
      </c>
      <c r="L79" s="17">
        <f t="shared" si="47"/>
        <v>0.89521252964915832</v>
      </c>
      <c r="M79" s="17">
        <f t="shared" si="48"/>
        <v>0.93876941072925801</v>
      </c>
      <c r="N79" s="17">
        <f t="shared" si="49"/>
        <v>0.95973275944251812</v>
      </c>
      <c r="O79" s="17">
        <f t="shared" ref="O79:O88" si="50">Q66</f>
        <v>0.98533130020226778</v>
      </c>
    </row>
    <row r="80" spans="1:17">
      <c r="A80" s="9">
        <v>4</v>
      </c>
      <c r="B80" s="10" t="s">
        <v>191</v>
      </c>
      <c r="C80" s="17">
        <v>19.2</v>
      </c>
      <c r="D80" s="17">
        <v>19.2</v>
      </c>
      <c r="E80" s="17">
        <v>19.2</v>
      </c>
      <c r="F80" s="17">
        <v>18.899999999999999</v>
      </c>
      <c r="G80" s="17">
        <v>18.8</v>
      </c>
      <c r="H80" s="17">
        <v>18.899999999999999</v>
      </c>
      <c r="K80" s="15" t="s">
        <v>192</v>
      </c>
      <c r="L80" s="17">
        <f t="shared" si="47"/>
        <v>8.8737830999390996E-4</v>
      </c>
      <c r="M80" s="17">
        <f t="shared" si="48"/>
        <v>0.12469780048235025</v>
      </c>
      <c r="N80" s="17">
        <f t="shared" si="49"/>
        <v>1.0137008560773755</v>
      </c>
      <c r="O80" s="17">
        <f t="shared" si="50"/>
        <v>1.0394898133250698</v>
      </c>
    </row>
    <row r="81" spans="1:17">
      <c r="A81" s="9">
        <v>5</v>
      </c>
      <c r="B81" s="10" t="s">
        <v>193</v>
      </c>
      <c r="C81" s="17">
        <v>3.9</v>
      </c>
      <c r="D81" s="17">
        <v>3.9</v>
      </c>
      <c r="E81" s="17">
        <v>4.4000000000000004</v>
      </c>
      <c r="F81" s="17">
        <v>4.4000000000000004</v>
      </c>
      <c r="G81" s="17">
        <v>4.4000000000000004</v>
      </c>
      <c r="H81" s="17">
        <v>6.7</v>
      </c>
      <c r="K81" s="15" t="s">
        <v>194</v>
      </c>
      <c r="L81" s="17">
        <f t="shared" si="47"/>
        <v>1.0310574711889213</v>
      </c>
      <c r="M81" s="17">
        <f t="shared" si="48"/>
        <v>1.0765523805318065</v>
      </c>
      <c r="N81" s="17">
        <f t="shared" si="49"/>
        <v>1.0858645359504795</v>
      </c>
      <c r="O81" s="17">
        <f t="shared" si="50"/>
        <v>1.1128438934894043</v>
      </c>
    </row>
    <row r="82" spans="1:17">
      <c r="A82" s="9">
        <v>6</v>
      </c>
      <c r="B82" s="10" t="s">
        <v>195</v>
      </c>
      <c r="C82" s="17">
        <v>4549.6000000000004</v>
      </c>
      <c r="D82" s="17">
        <v>5908.3</v>
      </c>
      <c r="E82" s="17">
        <v>6046.3</v>
      </c>
      <c r="F82" s="17">
        <v>6825</v>
      </c>
      <c r="G82" s="17">
        <v>7967.7</v>
      </c>
      <c r="H82" s="17">
        <v>8499.2999999999993</v>
      </c>
      <c r="K82" s="15" t="s">
        <v>196</v>
      </c>
      <c r="L82" s="17">
        <f t="shared" si="47"/>
        <v>0.88225865263578718</v>
      </c>
      <c r="M82" s="17">
        <f t="shared" si="48"/>
        <v>0.99172072138450984</v>
      </c>
      <c r="N82" s="17">
        <f t="shared" si="49"/>
        <v>1.0137008560773755</v>
      </c>
      <c r="O82" s="17">
        <f t="shared" si="50"/>
        <v>1.2499064606096817</v>
      </c>
    </row>
    <row r="83" spans="1:17">
      <c r="A83" s="9">
        <v>7</v>
      </c>
      <c r="B83" s="10" t="s">
        <v>197</v>
      </c>
      <c r="C83" s="17">
        <v>4475.8</v>
      </c>
      <c r="D83" s="17">
        <v>5905.9</v>
      </c>
      <c r="E83" s="17">
        <v>5916.6</v>
      </c>
      <c r="F83" s="17">
        <v>6738.5</v>
      </c>
      <c r="G83" s="17">
        <v>7803.1</v>
      </c>
      <c r="H83" s="17">
        <v>8427.1</v>
      </c>
      <c r="K83" s="15" t="s">
        <v>198</v>
      </c>
      <c r="L83" s="17">
        <f t="shared" si="47"/>
        <v>1.0880258716321083</v>
      </c>
      <c r="M83" s="17">
        <f t="shared" si="48"/>
        <v>1.1126408260200027</v>
      </c>
      <c r="N83" s="17">
        <f t="shared" si="49"/>
        <v>1.1089700247288501</v>
      </c>
      <c r="O83" s="17">
        <f t="shared" si="50"/>
        <v>1.0500195092550253</v>
      </c>
    </row>
    <row r="84" spans="1:17">
      <c r="A84" s="9">
        <v>8</v>
      </c>
      <c r="B84" s="10" t="s">
        <v>199</v>
      </c>
      <c r="C84" s="17"/>
      <c r="D84" s="17"/>
      <c r="E84" s="17">
        <v>11</v>
      </c>
      <c r="F84" s="17">
        <v>12</v>
      </c>
      <c r="G84" s="17">
        <v>10</v>
      </c>
      <c r="H84" s="17">
        <v>14</v>
      </c>
      <c r="K84" s="15" t="s">
        <v>200</v>
      </c>
      <c r="L84" s="17">
        <f>N71</f>
        <v>0.37487268645802241</v>
      </c>
      <c r="M84" s="17">
        <f>O71</f>
        <v>0.37095817078541243</v>
      </c>
      <c r="N84" s="17">
        <f t="shared" si="49"/>
        <v>0.29965224560345483</v>
      </c>
      <c r="O84" s="17">
        <f t="shared" si="50"/>
        <v>0.22501826773054776</v>
      </c>
    </row>
    <row r="85" spans="1:17">
      <c r="A85" s="9">
        <v>9</v>
      </c>
      <c r="B85" s="10" t="s">
        <v>201</v>
      </c>
      <c r="C85" s="17"/>
      <c r="D85" s="17"/>
      <c r="E85" s="17">
        <v>4</v>
      </c>
      <c r="F85" s="17">
        <v>5</v>
      </c>
      <c r="G85" s="17">
        <v>1</v>
      </c>
      <c r="H85" s="17">
        <v>2</v>
      </c>
      <c r="K85" s="15" t="s">
        <v>202</v>
      </c>
      <c r="L85" s="17">
        <f>L72</f>
        <v>0.28047604827678585</v>
      </c>
      <c r="M85" s="17">
        <f>N72</f>
        <v>0.77621730491514862</v>
      </c>
      <c r="N85" s="17">
        <f t="shared" si="49"/>
        <v>0.1914820242741565</v>
      </c>
      <c r="O85" s="17">
        <f t="shared" si="50"/>
        <v>0.87500055705872981</v>
      </c>
    </row>
    <row r="86" spans="1:17">
      <c r="A86" s="9">
        <v>10</v>
      </c>
      <c r="B86" s="10" t="s">
        <v>203</v>
      </c>
      <c r="C86" s="17">
        <v>19</v>
      </c>
      <c r="D86" s="17">
        <v>16</v>
      </c>
      <c r="E86" s="17">
        <v>19</v>
      </c>
      <c r="F86" s="17">
        <v>18</v>
      </c>
      <c r="G86" s="17">
        <v>30</v>
      </c>
      <c r="H86" s="17">
        <v>15</v>
      </c>
      <c r="K86" s="15" t="s">
        <v>204</v>
      </c>
      <c r="L86" s="17">
        <f>L73</f>
        <v>1.3689628761993782</v>
      </c>
      <c r="M86" s="17">
        <f>N73</f>
        <v>1.397631792648071</v>
      </c>
      <c r="N86" s="17">
        <f t="shared" si="49"/>
        <v>1.4103625016685823</v>
      </c>
      <c r="O86" s="17">
        <f t="shared" si="50"/>
        <v>1.4250539380879936</v>
      </c>
    </row>
    <row r="87" spans="1:17">
      <c r="A87" s="9">
        <v>11</v>
      </c>
      <c r="B87" s="10" t="s">
        <v>205</v>
      </c>
      <c r="C87" s="17">
        <v>30</v>
      </c>
      <c r="D87" s="17">
        <v>35</v>
      </c>
      <c r="E87" s="17">
        <v>20</v>
      </c>
      <c r="F87" s="17">
        <v>24</v>
      </c>
      <c r="G87" s="17">
        <v>45</v>
      </c>
      <c r="H87" s="17">
        <v>15</v>
      </c>
      <c r="K87" s="15" t="s">
        <v>206</v>
      </c>
      <c r="L87" s="17">
        <f>L74</f>
        <v>1.4937272400842649</v>
      </c>
      <c r="M87" s="17">
        <f>N74</f>
        <v>1.5145096137018539</v>
      </c>
      <c r="N87" s="17">
        <f t="shared" si="49"/>
        <v>1.5236925894890265</v>
      </c>
      <c r="O87" s="17">
        <f t="shared" si="50"/>
        <v>1.5342556175236777</v>
      </c>
    </row>
    <row r="88" spans="1:17">
      <c r="A88" s="9">
        <v>12</v>
      </c>
      <c r="B88" s="10" t="s">
        <v>207</v>
      </c>
      <c r="C88" s="17">
        <v>2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K88" s="15" t="s">
        <v>208</v>
      </c>
      <c r="L88" s="17">
        <f>L75</f>
        <v>1.386127075359443</v>
      </c>
      <c r="M88" s="17">
        <f>N75</f>
        <v>1.4548975174839154</v>
      </c>
      <c r="N88" s="17">
        <f t="shared" si="49"/>
        <v>1.4659327720893696</v>
      </c>
      <c r="O88" s="17">
        <f t="shared" si="50"/>
        <v>1.4786470200104362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7</v>
      </c>
      <c r="D90" s="17">
        <v>7</v>
      </c>
      <c r="E90" s="17">
        <v>8</v>
      </c>
      <c r="F90" s="17">
        <v>8</v>
      </c>
      <c r="G90" s="21">
        <v>8</v>
      </c>
      <c r="H90" s="21">
        <v>8</v>
      </c>
    </row>
    <row r="91" spans="1:17">
      <c r="A91" s="9">
        <v>15</v>
      </c>
      <c r="B91" s="10" t="s">
        <v>213</v>
      </c>
      <c r="C91" s="17">
        <v>606</v>
      </c>
      <c r="D91" s="17">
        <v>587</v>
      </c>
      <c r="E91" s="17">
        <v>558</v>
      </c>
      <c r="F91" s="17">
        <v>550</v>
      </c>
      <c r="G91" s="17">
        <v>537</v>
      </c>
      <c r="H91" s="17">
        <v>513</v>
      </c>
    </row>
    <row r="93" spans="1:17" ht="16">
      <c r="A93" s="20" t="s">
        <v>487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51">C107/C121*1000</f>
        <v>8.0336648814078035</v>
      </c>
      <c r="D95" s="17">
        <f t="shared" si="51"/>
        <v>8.5903943771964073</v>
      </c>
      <c r="E95" s="17">
        <f t="shared" si="51"/>
        <v>8.2579630357845062</v>
      </c>
      <c r="F95" s="17">
        <f t="shared" si="51"/>
        <v>7.5908909308829404</v>
      </c>
      <c r="G95" s="17">
        <f t="shared" si="51"/>
        <v>5.7400574005740062</v>
      </c>
      <c r="H95" s="17">
        <f t="shared" si="51"/>
        <v>5.9121621621621623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52">IF(C95/$I95&gt;1,2^((1-$I95/C95)/LN(10/3)),2^(-LOG($I95/C95,10/3)))</f>
        <v>1.2428430907358385</v>
      </c>
      <c r="M95" s="17">
        <f t="shared" si="52"/>
        <v>1.2720418783714467</v>
      </c>
      <c r="N95" s="17">
        <f t="shared" si="52"/>
        <v>1.2549979297775824</v>
      </c>
      <c r="O95" s="17">
        <f t="shared" si="52"/>
        <v>1.2171367575195924</v>
      </c>
      <c r="P95" s="17">
        <f t="shared" si="52"/>
        <v>1.077050540584845</v>
      </c>
      <c r="Q95" s="17">
        <f t="shared" si="52"/>
        <v>1.0928892237452297</v>
      </c>
    </row>
    <row r="96" spans="1:17">
      <c r="A96" s="9">
        <v>2</v>
      </c>
      <c r="B96" s="15" t="s">
        <v>176</v>
      </c>
      <c r="C96" s="17">
        <f t="shared" ref="C96:H96" si="53">C108/C121*1000</f>
        <v>2.2953328232593728</v>
      </c>
      <c r="D96" s="17">
        <f t="shared" si="53"/>
        <v>1.5618898867629833</v>
      </c>
      <c r="E96" s="17">
        <f t="shared" si="53"/>
        <v>1.5729453401494298</v>
      </c>
      <c r="F96" s="17">
        <f t="shared" si="53"/>
        <v>1.5980823012385137</v>
      </c>
      <c r="G96" s="17">
        <f t="shared" si="53"/>
        <v>1.6400164001640016</v>
      </c>
      <c r="H96" s="17">
        <f t="shared" si="53"/>
        <v>1.6891891891891893</v>
      </c>
      <c r="I96" s="18">
        <f>Показатели!$E$3</f>
        <v>4</v>
      </c>
      <c r="J96" s="9">
        <v>2</v>
      </c>
      <c r="K96" s="15" t="s">
        <v>176</v>
      </c>
      <c r="L96" s="17">
        <f t="shared" si="52"/>
        <v>0.72632149859517192</v>
      </c>
      <c r="M96" s="17">
        <f t="shared" si="52"/>
        <v>0.58193142294803435</v>
      </c>
      <c r="N96" s="17">
        <f t="shared" si="52"/>
        <v>0.58429928446592794</v>
      </c>
      <c r="O96" s="17">
        <f t="shared" si="52"/>
        <v>0.58965699857225418</v>
      </c>
      <c r="P96" s="17">
        <f t="shared" si="52"/>
        <v>0.59851594155414101</v>
      </c>
      <c r="Q96" s="17">
        <f t="shared" si="52"/>
        <v>0.60878259255957845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1.1724174150722372E-2</v>
      </c>
      <c r="E97" s="17">
        <f>E109/E121*1000+0.00001</f>
        <v>1.1807090051120723E-2</v>
      </c>
      <c r="F97" s="17">
        <f>F109/F121*1000+0.00001</f>
        <v>0.83900320815021967</v>
      </c>
      <c r="G97" s="17">
        <f>G109/G121*1000</f>
        <v>0.9020090200902009</v>
      </c>
      <c r="H97" s="17">
        <f>H109/H121*1000</f>
        <v>0.97128378378378377</v>
      </c>
      <c r="I97" s="18">
        <f>Показатели!$E$4</f>
        <v>2</v>
      </c>
      <c r="J97" s="9">
        <v>3</v>
      </c>
      <c r="K97" s="15" t="s">
        <v>177</v>
      </c>
      <c r="L97" s="17">
        <f t="shared" si="52"/>
        <v>8.8737830999390996E-4</v>
      </c>
      <c r="M97" s="17">
        <f t="shared" si="52"/>
        <v>5.1883652735077161E-2</v>
      </c>
      <c r="N97" s="17">
        <f t="shared" si="52"/>
        <v>5.2094585965277329E-2</v>
      </c>
      <c r="O97" s="17">
        <f t="shared" si="52"/>
        <v>0.60645903386412769</v>
      </c>
      <c r="P97" s="17">
        <f t="shared" si="52"/>
        <v>0.63227524729114271</v>
      </c>
      <c r="Q97" s="17">
        <f t="shared" si="52"/>
        <v>0.65979190464717019</v>
      </c>
    </row>
    <row r="98" spans="1:17">
      <c r="A98" s="9">
        <v>4</v>
      </c>
      <c r="B98" s="15" t="s">
        <v>178</v>
      </c>
      <c r="C98" s="17">
        <f t="shared" ref="C98:H98" si="54">C110/C121*1000</f>
        <v>26.625860749808719</v>
      </c>
      <c r="D98" s="17">
        <f t="shared" si="54"/>
        <v>27.333073018352206</v>
      </c>
      <c r="E98" s="17">
        <f t="shared" si="54"/>
        <v>27.487219819111289</v>
      </c>
      <c r="F98" s="17">
        <f t="shared" si="54"/>
        <v>28.006392329204953</v>
      </c>
      <c r="G98" s="17">
        <f t="shared" si="54"/>
        <v>30.463304633046331</v>
      </c>
      <c r="H98" s="17">
        <f t="shared" si="54"/>
        <v>31.376689189189193</v>
      </c>
      <c r="I98" s="18">
        <f>Показатели!$E$5</f>
        <v>30</v>
      </c>
      <c r="J98" s="9">
        <v>4</v>
      </c>
      <c r="K98" s="15" t="s">
        <v>178</v>
      </c>
      <c r="L98" s="17">
        <f t="shared" si="52"/>
        <v>0.93361483991710636</v>
      </c>
      <c r="M98" s="17">
        <f t="shared" si="52"/>
        <v>0.94781192400868475</v>
      </c>
      <c r="N98" s="17">
        <f t="shared" si="52"/>
        <v>0.95088560292697166</v>
      </c>
      <c r="O98" s="17">
        <f t="shared" si="52"/>
        <v>0.96118447717250066</v>
      </c>
      <c r="P98" s="17">
        <f t="shared" si="52"/>
        <v>1.0087942966280907</v>
      </c>
      <c r="Q98" s="17">
        <f t="shared" si="52"/>
        <v>1.0255819890863378</v>
      </c>
    </row>
    <row r="99" spans="1:17">
      <c r="A99" s="9">
        <v>5</v>
      </c>
      <c r="B99" s="15" t="s">
        <v>179</v>
      </c>
      <c r="C99" s="17">
        <f t="shared" ref="C99:H99" si="55">C111/C121*1000</f>
        <v>4.0168324407039018</v>
      </c>
      <c r="D99" s="17">
        <f t="shared" si="55"/>
        <v>4.451386177274502</v>
      </c>
      <c r="E99" s="17">
        <f t="shared" si="55"/>
        <v>4.7109712937475425</v>
      </c>
      <c r="F99" s="17">
        <f t="shared" si="55"/>
        <v>4.9540551338393932</v>
      </c>
      <c r="G99" s="17">
        <f t="shared" si="55"/>
        <v>5.2070520705207048</v>
      </c>
      <c r="H99" s="17">
        <f t="shared" si="55"/>
        <v>5.5320945945945947</v>
      </c>
      <c r="I99" s="18">
        <f>Показатели!$E$6</f>
        <v>8</v>
      </c>
      <c r="J99" s="9">
        <v>5</v>
      </c>
      <c r="K99" s="15" t="s">
        <v>179</v>
      </c>
      <c r="L99" s="17">
        <f t="shared" si="52"/>
        <v>0.67257693559437226</v>
      </c>
      <c r="M99" s="17">
        <f t="shared" si="52"/>
        <v>0.71355193138080741</v>
      </c>
      <c r="N99" s="17">
        <f t="shared" si="52"/>
        <v>0.73721974367335408</v>
      </c>
      <c r="O99" s="17">
        <f t="shared" si="52"/>
        <v>0.75888607467352565</v>
      </c>
      <c r="P99" s="17">
        <f t="shared" si="52"/>
        <v>0.78096210230476493</v>
      </c>
      <c r="Q99" s="17">
        <f t="shared" si="52"/>
        <v>0.80866746339920481</v>
      </c>
    </row>
    <row r="100" spans="1:17">
      <c r="A100" s="9">
        <v>6</v>
      </c>
      <c r="B100" s="15" t="s">
        <v>180</v>
      </c>
      <c r="C100" s="17">
        <f t="shared" ref="C100:H100" si="56">(C112-C113)/C112*100</f>
        <v>1.9180100479834348</v>
      </c>
      <c r="D100" s="17">
        <f t="shared" si="56"/>
        <v>7.6045192571581252E-2</v>
      </c>
      <c r="E100" s="17">
        <f t="shared" si="56"/>
        <v>2.8485999434320579</v>
      </c>
      <c r="F100" s="17">
        <f t="shared" si="56"/>
        <v>-3.0445641628996634</v>
      </c>
      <c r="G100" s="17">
        <f t="shared" si="56"/>
        <v>3.0266198907949038</v>
      </c>
      <c r="H100" s="17">
        <f t="shared" si="56"/>
        <v>3.5687076466578453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57">(ATAN((C100+2.4)/10)+3.1415/2)/3.1415*1.75</f>
        <v>1.1020666238577272</v>
      </c>
      <c r="M100" s="17">
        <f t="shared" si="57"/>
        <v>1.0102108688110332</v>
      </c>
      <c r="N100" s="17">
        <f t="shared" si="57"/>
        <v>1.1442472294129022</v>
      </c>
      <c r="O100" s="17">
        <f t="shared" si="57"/>
        <v>0.83914359240935332</v>
      </c>
      <c r="P100" s="17">
        <f t="shared" si="57"/>
        <v>1.1519651275970584</v>
      </c>
      <c r="Q100" s="17">
        <f t="shared" si="57"/>
        <v>1.1747618896868846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-17.302398741643728</v>
      </c>
      <c r="F101" s="17">
        <f>(F115-F114)/F121*1000</f>
        <v>-14.382740711146624</v>
      </c>
      <c r="G101" s="17">
        <f>(G115-G114)/G121*1000</f>
        <v>-13.530135301353015</v>
      </c>
      <c r="H101" s="17">
        <f>(H115-H114)/H121*1000</f>
        <v>-22.381756756756758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58">(ATAN(E101/10)+3.1415/2)/3.1415*1.75</f>
        <v>0.29190185913684674</v>
      </c>
      <c r="O101" s="17">
        <f t="shared" si="58"/>
        <v>0.33841503061812561</v>
      </c>
      <c r="P101" s="17">
        <f t="shared" si="58"/>
        <v>0.35453241213751635</v>
      </c>
      <c r="Q101" s="17">
        <f t="shared" si="58"/>
        <v>0.23404098426826814</v>
      </c>
    </row>
    <row r="102" spans="1:17">
      <c r="A102" s="9">
        <v>8</v>
      </c>
      <c r="B102" s="15" t="s">
        <v>182</v>
      </c>
      <c r="C102" s="17">
        <f t="shared" ref="C102:H102" si="59">(C116-C117)/C121*1000</f>
        <v>-7.2685539403213468</v>
      </c>
      <c r="D102" s="17">
        <f t="shared" si="59"/>
        <v>2.3428348301444748</v>
      </c>
      <c r="E102" s="17">
        <f t="shared" si="59"/>
        <v>1.5729453401494298</v>
      </c>
      <c r="F102" s="17">
        <f t="shared" si="59"/>
        <v>-11.186576108669597</v>
      </c>
      <c r="G102" s="17">
        <f t="shared" si="59"/>
        <v>-15.580155801558016</v>
      </c>
      <c r="H102" s="17">
        <f t="shared" si="59"/>
        <v>-11.402027027027026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0.52487562342114591</v>
      </c>
      <c r="M102" s="17">
        <f>(ATAN(D102/10)+3.1415/2)/3.1415*1.75</f>
        <v>1.003197504181057</v>
      </c>
      <c r="N102" s="17">
        <f t="shared" si="58"/>
        <v>0.96191019713401127</v>
      </c>
      <c r="O102" s="17">
        <f t="shared" si="58"/>
        <v>0.40632100504592006</v>
      </c>
      <c r="P102" s="17">
        <f t="shared" si="58"/>
        <v>0.31784244779151183</v>
      </c>
      <c r="Q102" s="17">
        <f t="shared" si="58"/>
        <v>0.40104676128243055</v>
      </c>
    </row>
    <row r="103" spans="1:17">
      <c r="A103" s="9">
        <v>9</v>
      </c>
      <c r="B103" s="15" t="s">
        <v>183</v>
      </c>
      <c r="C103" s="17">
        <f t="shared" ref="C103:H103" si="60">C118/C121*1000</f>
        <v>4.973221117061974</v>
      </c>
      <c r="D103" s="17">
        <f t="shared" si="60"/>
        <v>5.0761421319796947</v>
      </c>
      <c r="E103" s="17">
        <f t="shared" si="60"/>
        <v>5.1120723554856466</v>
      </c>
      <c r="F103" s="17">
        <f t="shared" si="60"/>
        <v>5.1937674790251691</v>
      </c>
      <c r="G103" s="17">
        <f t="shared" si="60"/>
        <v>4.9200492004920049</v>
      </c>
      <c r="H103" s="17">
        <f t="shared" si="60"/>
        <v>5.0675675675675675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61">IF(C103/$I103&gt;1,2^((1-$I103/C103)/LN(10/3)),2^(-LOG($I103/C103,10/3)))</f>
        <v>1.4949184336731935</v>
      </c>
      <c r="M103" s="17">
        <f t="shared" si="61"/>
        <v>1.5001909119407935</v>
      </c>
      <c r="N103" s="17">
        <f t="shared" si="61"/>
        <v>1.5019857918610302</v>
      </c>
      <c r="O103" s="17">
        <f t="shared" si="61"/>
        <v>1.5059821060764687</v>
      </c>
      <c r="P103" s="17">
        <f t="shared" si="61"/>
        <v>1.4921156782470473</v>
      </c>
      <c r="Q103" s="17">
        <f t="shared" si="61"/>
        <v>1.4997591316520889</v>
      </c>
    </row>
    <row r="104" spans="1:17">
      <c r="A104" s="9">
        <v>10</v>
      </c>
      <c r="B104" s="15" t="s">
        <v>184</v>
      </c>
      <c r="C104" s="17">
        <f t="shared" ref="C104:H104" si="62">C119/C121*100</f>
        <v>0.11476664116296864</v>
      </c>
      <c r="D104" s="17">
        <f t="shared" si="62"/>
        <v>7.8094494338149162E-2</v>
      </c>
      <c r="E104" s="17">
        <f t="shared" si="62"/>
        <v>7.8647267007471489E-2</v>
      </c>
      <c r="F104" s="17">
        <f t="shared" si="62"/>
        <v>7.9904115061925685E-2</v>
      </c>
      <c r="G104" s="17">
        <f t="shared" si="62"/>
        <v>8.2000820008200082E-2</v>
      </c>
      <c r="H104" s="17">
        <f t="shared" si="62"/>
        <v>8.4459459459459457E-2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61"/>
        <v>1.3838868414764414</v>
      </c>
      <c r="M104" s="17">
        <f t="shared" si="61"/>
        <v>1.2301228742228296</v>
      </c>
      <c r="N104" s="17">
        <f t="shared" si="61"/>
        <v>1.2333139159431279</v>
      </c>
      <c r="O104" s="17">
        <f t="shared" si="61"/>
        <v>1.240434787765075</v>
      </c>
      <c r="P104" s="17">
        <f t="shared" si="61"/>
        <v>1.2519137990806881</v>
      </c>
      <c r="Q104" s="17">
        <f t="shared" si="61"/>
        <v>1.2647726593974775</v>
      </c>
    </row>
    <row r="105" spans="1:17">
      <c r="A105" s="9">
        <v>11</v>
      </c>
      <c r="B105" s="15" t="s">
        <v>185</v>
      </c>
      <c r="C105" s="17">
        <f t="shared" ref="C105:H105" si="63">C120/C121*1000</f>
        <v>12.24177505738332</v>
      </c>
      <c r="D105" s="17">
        <f t="shared" si="63"/>
        <v>12.885591565794611</v>
      </c>
      <c r="E105" s="17">
        <f t="shared" si="63"/>
        <v>11.403853716083367</v>
      </c>
      <c r="F105" s="17">
        <f t="shared" si="63"/>
        <v>11.586096683979225</v>
      </c>
      <c r="G105" s="17">
        <f t="shared" si="63"/>
        <v>11.890118901189012</v>
      </c>
      <c r="H105" s="17">
        <f t="shared" si="63"/>
        <v>12.246621621621621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61"/>
        <v>1.4057519794869653</v>
      </c>
      <c r="M105" s="17">
        <f t="shared" si="61"/>
        <v>1.422365227680223</v>
      </c>
      <c r="N105" s="17">
        <f t="shared" si="61"/>
        <v>1.3816724327715442</v>
      </c>
      <c r="O105" s="17">
        <f t="shared" si="61"/>
        <v>1.3871692125007451</v>
      </c>
      <c r="P105" s="17">
        <f t="shared" si="61"/>
        <v>1.3960095819476084</v>
      </c>
      <c r="Q105" s="17">
        <f t="shared" si="61"/>
        <v>1.4058828015452804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21</v>
      </c>
      <c r="D107" s="17">
        <v>22</v>
      </c>
      <c r="E107" s="17">
        <v>21</v>
      </c>
      <c r="F107" s="17">
        <v>19</v>
      </c>
      <c r="G107" s="17">
        <v>14</v>
      </c>
      <c r="H107" s="17">
        <v>14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6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K108" s="15" t="s">
        <v>187</v>
      </c>
      <c r="L108" s="17">
        <f t="shared" ref="L108:L113" si="64">L95</f>
        <v>1.2428430907358385</v>
      </c>
      <c r="M108" s="17">
        <f t="shared" ref="M108:M113" si="65">N95</f>
        <v>1.2549979297775824</v>
      </c>
      <c r="N108" s="17">
        <f t="shared" ref="N108:N118" si="66">P95</f>
        <v>1.077050540584845</v>
      </c>
      <c r="O108" s="17">
        <f>Q95</f>
        <v>1.0928892237452297</v>
      </c>
    </row>
    <row r="109" spans="1:17">
      <c r="A109" s="9">
        <v>3</v>
      </c>
      <c r="B109" s="10" t="s">
        <v>189</v>
      </c>
      <c r="C109" s="17">
        <v>0</v>
      </c>
      <c r="D109" s="17">
        <v>0.03</v>
      </c>
      <c r="E109" s="17">
        <v>0.03</v>
      </c>
      <c r="F109" s="17">
        <v>2.1</v>
      </c>
      <c r="G109" s="17">
        <v>2.2000000000000002</v>
      </c>
      <c r="H109" s="17">
        <v>2.2999999999999998</v>
      </c>
      <c r="K109" s="15" t="s">
        <v>190</v>
      </c>
      <c r="L109" s="17">
        <f t="shared" si="64"/>
        <v>0.72632149859517192</v>
      </c>
      <c r="M109" s="17">
        <f t="shared" si="65"/>
        <v>0.58429928446592794</v>
      </c>
      <c r="N109" s="17">
        <f t="shared" si="66"/>
        <v>0.59851594155414101</v>
      </c>
      <c r="O109" s="17">
        <f t="shared" ref="O109:O118" si="67">Q96</f>
        <v>0.60878259255957845</v>
      </c>
    </row>
    <row r="110" spans="1:17">
      <c r="A110" s="9">
        <v>4</v>
      </c>
      <c r="B110" s="10" t="s">
        <v>191</v>
      </c>
      <c r="C110" s="17">
        <v>69.599999999999994</v>
      </c>
      <c r="D110" s="17">
        <v>70</v>
      </c>
      <c r="E110" s="17">
        <v>69.900000000000006</v>
      </c>
      <c r="F110" s="17">
        <v>70.099999999999994</v>
      </c>
      <c r="G110" s="17">
        <v>74.3</v>
      </c>
      <c r="H110" s="17">
        <v>74.3</v>
      </c>
      <c r="K110" s="15" t="s">
        <v>192</v>
      </c>
      <c r="L110" s="17">
        <f t="shared" si="64"/>
        <v>8.8737830999390996E-4</v>
      </c>
      <c r="M110" s="17">
        <f t="shared" si="65"/>
        <v>5.2094585965277329E-2</v>
      </c>
      <c r="N110" s="17">
        <f t="shared" si="66"/>
        <v>0.63227524729114271</v>
      </c>
      <c r="O110" s="17">
        <f t="shared" si="67"/>
        <v>0.65979190464717019</v>
      </c>
    </row>
    <row r="111" spans="1:17">
      <c r="A111" s="9">
        <v>5</v>
      </c>
      <c r="B111" s="10" t="s">
        <v>193</v>
      </c>
      <c r="C111" s="17">
        <v>10.5</v>
      </c>
      <c r="D111" s="17">
        <v>11.4</v>
      </c>
      <c r="E111" s="17">
        <v>11.98</v>
      </c>
      <c r="F111" s="17">
        <v>12.4</v>
      </c>
      <c r="G111" s="17">
        <v>12.7</v>
      </c>
      <c r="H111" s="17">
        <v>13.1</v>
      </c>
      <c r="K111" s="15" t="s">
        <v>194</v>
      </c>
      <c r="L111" s="17">
        <f t="shared" si="64"/>
        <v>0.93361483991710636</v>
      </c>
      <c r="M111" s="17">
        <f t="shared" si="65"/>
        <v>0.95088560292697166</v>
      </c>
      <c r="N111" s="17">
        <f>P98</f>
        <v>1.0087942966280907</v>
      </c>
      <c r="O111" s="17">
        <f t="shared" si="67"/>
        <v>1.0255819890863378</v>
      </c>
    </row>
    <row r="112" spans="1:17">
      <c r="A112" s="9">
        <v>6</v>
      </c>
      <c r="B112" s="10" t="s">
        <v>195</v>
      </c>
      <c r="C112" s="17">
        <v>15067.7</v>
      </c>
      <c r="D112" s="17">
        <v>17489.599999999999</v>
      </c>
      <c r="E112" s="17">
        <v>17324.3</v>
      </c>
      <c r="F112" s="17">
        <v>19378.8</v>
      </c>
      <c r="G112" s="17">
        <v>21720.6</v>
      </c>
      <c r="H112" s="17">
        <v>24939</v>
      </c>
      <c r="K112" s="15" t="s">
        <v>196</v>
      </c>
      <c r="L112" s="17">
        <f t="shared" si="64"/>
        <v>0.67257693559437226</v>
      </c>
      <c r="M112" s="17">
        <f t="shared" si="65"/>
        <v>0.73721974367335408</v>
      </c>
      <c r="N112" s="17">
        <f t="shared" si="66"/>
        <v>0.78096210230476493</v>
      </c>
      <c r="O112" s="17">
        <f t="shared" si="67"/>
        <v>0.80866746339920481</v>
      </c>
    </row>
    <row r="113" spans="1:17">
      <c r="A113" s="9">
        <v>7</v>
      </c>
      <c r="B113" s="10" t="s">
        <v>197</v>
      </c>
      <c r="C113" s="17">
        <v>14778.7</v>
      </c>
      <c r="D113" s="17">
        <v>17476.3</v>
      </c>
      <c r="E113" s="17">
        <v>16830.8</v>
      </c>
      <c r="F113" s="17">
        <v>19968.8</v>
      </c>
      <c r="G113" s="17">
        <v>21063.200000000001</v>
      </c>
      <c r="H113" s="17">
        <v>24049</v>
      </c>
      <c r="K113" s="15" t="s">
        <v>198</v>
      </c>
      <c r="L113" s="17">
        <f t="shared" si="64"/>
        <v>1.1020666238577272</v>
      </c>
      <c r="M113" s="17">
        <f t="shared" si="65"/>
        <v>1.1442472294129022</v>
      </c>
      <c r="N113" s="17">
        <f t="shared" si="66"/>
        <v>1.1519651275970584</v>
      </c>
      <c r="O113" s="17">
        <f t="shared" si="67"/>
        <v>1.1747618896868846</v>
      </c>
    </row>
    <row r="114" spans="1:17">
      <c r="A114" s="9">
        <v>8</v>
      </c>
      <c r="B114" s="10" t="s">
        <v>199</v>
      </c>
      <c r="C114" s="17"/>
      <c r="D114" s="17"/>
      <c r="E114" s="17">
        <v>64</v>
      </c>
      <c r="F114" s="17">
        <v>55</v>
      </c>
      <c r="G114" s="17">
        <v>48</v>
      </c>
      <c r="H114" s="17">
        <v>66</v>
      </c>
      <c r="K114" s="15" t="s">
        <v>200</v>
      </c>
      <c r="L114" s="17">
        <f>N101</f>
        <v>0.29190185913684674</v>
      </c>
      <c r="M114" s="17">
        <f>O101</f>
        <v>0.33841503061812561</v>
      </c>
      <c r="N114" s="17">
        <f t="shared" si="66"/>
        <v>0.35453241213751635</v>
      </c>
      <c r="O114" s="17">
        <f t="shared" si="67"/>
        <v>0.23404098426826814</v>
      </c>
    </row>
    <row r="115" spans="1:17">
      <c r="A115" s="9">
        <v>9</v>
      </c>
      <c r="B115" s="10" t="s">
        <v>201</v>
      </c>
      <c r="C115" s="17"/>
      <c r="D115" s="17"/>
      <c r="E115" s="17">
        <v>20</v>
      </c>
      <c r="F115" s="17">
        <v>19</v>
      </c>
      <c r="G115" s="17">
        <v>15</v>
      </c>
      <c r="H115" s="17">
        <v>13</v>
      </c>
      <c r="K115" s="15" t="s">
        <v>202</v>
      </c>
      <c r="L115" s="17">
        <f>L102</f>
        <v>0.52487562342114591</v>
      </c>
      <c r="M115" s="17">
        <f>N102</f>
        <v>0.96191019713401127</v>
      </c>
      <c r="N115" s="17">
        <f t="shared" si="66"/>
        <v>0.31784244779151183</v>
      </c>
      <c r="O115" s="17">
        <f t="shared" si="67"/>
        <v>0.40104676128243055</v>
      </c>
    </row>
    <row r="116" spans="1:17">
      <c r="A116" s="9">
        <v>10</v>
      </c>
      <c r="B116" s="10" t="s">
        <v>203</v>
      </c>
      <c r="C116" s="17">
        <v>79</v>
      </c>
      <c r="D116" s="17">
        <v>99</v>
      </c>
      <c r="E116" s="17">
        <v>95</v>
      </c>
      <c r="F116" s="17">
        <v>49</v>
      </c>
      <c r="G116" s="17">
        <v>64</v>
      </c>
      <c r="H116" s="17">
        <v>55</v>
      </c>
      <c r="K116" s="15" t="s">
        <v>204</v>
      </c>
      <c r="L116" s="17">
        <f>L103</f>
        <v>1.4949184336731935</v>
      </c>
      <c r="M116" s="17">
        <f>N103</f>
        <v>1.5019857918610302</v>
      </c>
      <c r="N116" s="17">
        <f t="shared" si="66"/>
        <v>1.4921156782470473</v>
      </c>
      <c r="O116" s="17">
        <f t="shared" si="67"/>
        <v>1.4997591316520889</v>
      </c>
    </row>
    <row r="117" spans="1:17">
      <c r="A117" s="9">
        <v>11</v>
      </c>
      <c r="B117" s="10" t="s">
        <v>205</v>
      </c>
      <c r="C117" s="17">
        <v>98</v>
      </c>
      <c r="D117" s="17">
        <v>93</v>
      </c>
      <c r="E117" s="17">
        <v>91</v>
      </c>
      <c r="F117" s="17">
        <v>77</v>
      </c>
      <c r="G117" s="17">
        <v>102</v>
      </c>
      <c r="H117" s="17">
        <v>82</v>
      </c>
      <c r="K117" s="15" t="s">
        <v>206</v>
      </c>
      <c r="L117" s="17">
        <f>L104</f>
        <v>1.3838868414764414</v>
      </c>
      <c r="M117" s="17">
        <f>N104</f>
        <v>1.2333139159431279</v>
      </c>
      <c r="N117" s="17">
        <f t="shared" si="66"/>
        <v>1.2519137990806881</v>
      </c>
      <c r="O117" s="17">
        <f t="shared" si="67"/>
        <v>1.2647726593974775</v>
      </c>
    </row>
    <row r="118" spans="1:17">
      <c r="A118" s="9">
        <v>12</v>
      </c>
      <c r="B118" s="10" t="s">
        <v>207</v>
      </c>
      <c r="C118" s="17">
        <v>13</v>
      </c>
      <c r="D118" s="17">
        <v>13</v>
      </c>
      <c r="E118" s="17">
        <v>13</v>
      </c>
      <c r="F118" s="17">
        <v>13</v>
      </c>
      <c r="G118" s="17">
        <v>12</v>
      </c>
      <c r="H118" s="17">
        <v>12</v>
      </c>
      <c r="K118" s="15" t="s">
        <v>208</v>
      </c>
      <c r="L118" s="17">
        <f>L105</f>
        <v>1.4057519794869653</v>
      </c>
      <c r="M118" s="17">
        <f>N105</f>
        <v>1.3816724327715442</v>
      </c>
      <c r="N118" s="17">
        <f t="shared" si="66"/>
        <v>1.3960095819476084</v>
      </c>
      <c r="O118" s="17">
        <f t="shared" si="67"/>
        <v>1.4058828015452804</v>
      </c>
    </row>
    <row r="119" spans="1:17">
      <c r="A119" s="9">
        <v>13</v>
      </c>
      <c r="B119" s="10" t="s">
        <v>209</v>
      </c>
      <c r="C119" s="17">
        <v>3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</row>
    <row r="120" spans="1:17">
      <c r="A120" s="9">
        <v>14</v>
      </c>
      <c r="B120" s="10" t="s">
        <v>211</v>
      </c>
      <c r="C120" s="17">
        <v>32</v>
      </c>
      <c r="D120" s="17">
        <v>33</v>
      </c>
      <c r="E120" s="17">
        <v>29</v>
      </c>
      <c r="F120" s="17">
        <v>29</v>
      </c>
      <c r="G120" s="21">
        <v>29</v>
      </c>
      <c r="H120" s="21">
        <v>29</v>
      </c>
    </row>
    <row r="121" spans="1:17">
      <c r="A121" s="9">
        <v>15</v>
      </c>
      <c r="B121" s="10" t="s">
        <v>213</v>
      </c>
      <c r="C121" s="17">
        <v>2614</v>
      </c>
      <c r="D121" s="17">
        <v>2561</v>
      </c>
      <c r="E121" s="17">
        <v>2543</v>
      </c>
      <c r="F121" s="17">
        <v>2503</v>
      </c>
      <c r="G121" s="17">
        <v>2439</v>
      </c>
      <c r="H121" s="17">
        <v>2368</v>
      </c>
    </row>
    <row r="123" spans="1:17" ht="16">
      <c r="A123" s="20" t="s">
        <v>488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68">C137/C151*1000</f>
        <v>5.8823529411764701</v>
      </c>
      <c r="D125" s="17">
        <f t="shared" si="68"/>
        <v>5.982905982905983</v>
      </c>
      <c r="E125" s="17">
        <f t="shared" si="68"/>
        <v>6.0501296456352636</v>
      </c>
      <c r="F125" s="17">
        <f t="shared" si="68"/>
        <v>5.1903114186851207</v>
      </c>
      <c r="G125" s="17">
        <f t="shared" si="68"/>
        <v>4.4208664898320071</v>
      </c>
      <c r="H125" s="17">
        <f t="shared" si="68"/>
        <v>3.6730945821854912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69">IF(C125/$I125&gt;1,2^((1-$I125/C125)/LN(10/3)),2^(-LOG($I125/C125,10/3)))</f>
        <v>1.090195999764795</v>
      </c>
      <c r="M125" s="17">
        <f t="shared" si="69"/>
        <v>1.0991993155858184</v>
      </c>
      <c r="N125" s="17">
        <f t="shared" si="69"/>
        <v>1.1050913045298123</v>
      </c>
      <c r="O125" s="17">
        <f t="shared" si="69"/>
        <v>1.021333994151048</v>
      </c>
      <c r="P125" s="17">
        <f t="shared" si="69"/>
        <v>0.93158114214223364</v>
      </c>
      <c r="Q125" s="17">
        <f t="shared" si="69"/>
        <v>0.83731664779630299</v>
      </c>
    </row>
    <row r="126" spans="1:17">
      <c r="A126" s="9">
        <v>2</v>
      </c>
      <c r="B126" s="15" t="s">
        <v>176</v>
      </c>
      <c r="C126" s="17">
        <f t="shared" ref="C126:H126" si="70">C138/C151*1000</f>
        <v>3.3613445378151261</v>
      </c>
      <c r="D126" s="17">
        <f t="shared" si="70"/>
        <v>3.4188034188034186</v>
      </c>
      <c r="E126" s="17">
        <f t="shared" si="70"/>
        <v>3.4572169403630078</v>
      </c>
      <c r="F126" s="17">
        <f t="shared" si="70"/>
        <v>3.4602076124567476</v>
      </c>
      <c r="G126" s="17">
        <f t="shared" si="70"/>
        <v>3.5366931918656053</v>
      </c>
      <c r="H126" s="17">
        <f t="shared" si="70"/>
        <v>3.6730945821854912</v>
      </c>
      <c r="I126" s="18">
        <f>Показатели!$E$3</f>
        <v>4</v>
      </c>
      <c r="J126" s="9">
        <v>2</v>
      </c>
      <c r="K126" s="15" t="s">
        <v>176</v>
      </c>
      <c r="L126" s="17">
        <f t="shared" si="69"/>
        <v>0.90470368034762649</v>
      </c>
      <c r="M126" s="17">
        <f t="shared" si="69"/>
        <v>0.91357512205766644</v>
      </c>
      <c r="N126" s="17">
        <f t="shared" si="69"/>
        <v>0.91947077776139119</v>
      </c>
      <c r="O126" s="17">
        <f t="shared" si="69"/>
        <v>0.91992861299077267</v>
      </c>
      <c r="P126" s="17">
        <f t="shared" si="69"/>
        <v>0.93158114214223342</v>
      </c>
      <c r="Q126" s="17">
        <f t="shared" si="69"/>
        <v>0.95209971112491409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3.4198034188034195E-2</v>
      </c>
      <c r="E127" s="17">
        <f>E139/E151*1000+0.00001</f>
        <v>3.4582169403630084E-2</v>
      </c>
      <c r="F127" s="17">
        <f>F139/F151*1000+0.00001</f>
        <v>1.2975878546712802</v>
      </c>
      <c r="G127" s="17">
        <f>G139/G151*1000</f>
        <v>1.3262599469496021</v>
      </c>
      <c r="H127" s="17">
        <f>H139/H151*1000</f>
        <v>1.4692378328741966</v>
      </c>
      <c r="I127" s="18">
        <f>Показатели!$E$4</f>
        <v>2</v>
      </c>
      <c r="J127" s="9">
        <v>3</v>
      </c>
      <c r="K127" s="15" t="s">
        <v>177</v>
      </c>
      <c r="L127" s="17">
        <f t="shared" si="69"/>
        <v>8.8737830999390996E-4</v>
      </c>
      <c r="M127" s="17">
        <f t="shared" si="69"/>
        <v>9.6093072817247827E-2</v>
      </c>
      <c r="N127" s="17">
        <f t="shared" si="69"/>
        <v>9.6713017897438358E-2</v>
      </c>
      <c r="O127" s="17">
        <f t="shared" si="69"/>
        <v>0.77951906987531672</v>
      </c>
      <c r="P127" s="17">
        <f t="shared" si="69"/>
        <v>0.78938956047376097</v>
      </c>
      <c r="Q127" s="17">
        <f t="shared" si="69"/>
        <v>0.83731664779630299</v>
      </c>
    </row>
    <row r="128" spans="1:17">
      <c r="A128" s="9">
        <v>4</v>
      </c>
      <c r="B128" s="15" t="s">
        <v>178</v>
      </c>
      <c r="C128" s="17">
        <f t="shared" ref="C128:H128" si="71">C140/C151*1000</f>
        <v>34.537815126050418</v>
      </c>
      <c r="D128" s="17">
        <f t="shared" si="71"/>
        <v>35.299145299145295</v>
      </c>
      <c r="E128" s="17">
        <f t="shared" si="71"/>
        <v>35.609334485738984</v>
      </c>
      <c r="F128" s="17">
        <f t="shared" si="71"/>
        <v>35.640138408304502</v>
      </c>
      <c r="G128" s="17">
        <f t="shared" si="71"/>
        <v>36.604774535809014</v>
      </c>
      <c r="H128" s="17">
        <f t="shared" si="71"/>
        <v>38.016528925619831</v>
      </c>
      <c r="I128" s="18">
        <f>Показатели!$E$5</f>
        <v>30</v>
      </c>
      <c r="J128" s="9">
        <v>4</v>
      </c>
      <c r="K128" s="15" t="s">
        <v>178</v>
      </c>
      <c r="L128" s="17">
        <f t="shared" si="69"/>
        <v>1.0785759461317508</v>
      </c>
      <c r="M128" s="17">
        <f t="shared" si="69"/>
        <v>1.0902719883670156</v>
      </c>
      <c r="N128" s="17">
        <f t="shared" si="69"/>
        <v>1.0949288071983845</v>
      </c>
      <c r="O128" s="17">
        <f t="shared" si="69"/>
        <v>1.0953879097837598</v>
      </c>
      <c r="P128" s="17">
        <f t="shared" si="69"/>
        <v>1.1094665422471814</v>
      </c>
      <c r="Q128" s="17">
        <f t="shared" si="69"/>
        <v>1.1290777150452596</v>
      </c>
    </row>
    <row r="129" spans="1:17">
      <c r="A129" s="9">
        <v>5</v>
      </c>
      <c r="B129" s="15" t="s">
        <v>179</v>
      </c>
      <c r="C129" s="17">
        <f t="shared" ref="C129:H129" si="72">C141/C151*1000</f>
        <v>4.0336134453781511</v>
      </c>
      <c r="D129" s="17">
        <f t="shared" si="72"/>
        <v>4.1025641025641022</v>
      </c>
      <c r="E129" s="17">
        <f t="shared" si="72"/>
        <v>4.1486603284356089</v>
      </c>
      <c r="F129" s="17">
        <f t="shared" si="72"/>
        <v>4.757785467128028</v>
      </c>
      <c r="G129" s="17">
        <f t="shared" si="72"/>
        <v>5.1282051282051286</v>
      </c>
      <c r="H129" s="17">
        <f t="shared" si="72"/>
        <v>5.6932966023875116</v>
      </c>
      <c r="I129" s="18">
        <f>Показатели!$E$6</f>
        <v>8</v>
      </c>
      <c r="J129" s="9">
        <v>5</v>
      </c>
      <c r="K129" s="15" t="s">
        <v>179</v>
      </c>
      <c r="L129" s="17">
        <f t="shared" si="69"/>
        <v>0.67419315639251998</v>
      </c>
      <c r="M129" s="17">
        <f t="shared" si="69"/>
        <v>0.68080423294517189</v>
      </c>
      <c r="N129" s="17">
        <f t="shared" si="69"/>
        <v>0.68519772753819752</v>
      </c>
      <c r="O129" s="17">
        <f t="shared" si="69"/>
        <v>0.74142856451542227</v>
      </c>
      <c r="P129" s="17">
        <f t="shared" si="69"/>
        <v>0.77413188335102268</v>
      </c>
      <c r="Q129" s="17">
        <f t="shared" si="69"/>
        <v>0.82215098458205049</v>
      </c>
    </row>
    <row r="130" spans="1:17">
      <c r="A130" s="9">
        <v>6</v>
      </c>
      <c r="B130" s="15" t="s">
        <v>180</v>
      </c>
      <c r="C130" s="17">
        <f t="shared" ref="C130:H130" si="73">(C142-C143)/C142*100</f>
        <v>1.0070611970410159</v>
      </c>
      <c r="D130" s="17">
        <f t="shared" si="73"/>
        <v>-1.6059742241134597E-2</v>
      </c>
      <c r="E130" s="17">
        <f t="shared" si="73"/>
        <v>1.9379683885356447</v>
      </c>
      <c r="F130" s="17">
        <f t="shared" si="73"/>
        <v>-0.56016998261541429</v>
      </c>
      <c r="G130" s="17">
        <f t="shared" si="73"/>
        <v>1.194181835013121</v>
      </c>
      <c r="H130" s="17">
        <f t="shared" si="73"/>
        <v>-0.93404597581858761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74">(ATAN((C130+2.4)/10)+3.1415/2)/3.1415*1.75</f>
        <v>1.0579221110838151</v>
      </c>
      <c r="M130" s="17">
        <f t="shared" si="74"/>
        <v>1.0053661818299584</v>
      </c>
      <c r="N130" s="17">
        <f t="shared" si="74"/>
        <v>1.1030030196385925</v>
      </c>
      <c r="O130" s="17">
        <f t="shared" si="74"/>
        <v>0.97635585787572687</v>
      </c>
      <c r="P130" s="17">
        <f t="shared" si="74"/>
        <v>1.0672077786461451</v>
      </c>
      <c r="Q130" s="17">
        <f t="shared" si="74"/>
        <v>0.95608469792308215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-8.6430423509075194</v>
      </c>
      <c r="F131" s="17">
        <f>(F145-F144)/F151*1000</f>
        <v>-16.435986159169548</v>
      </c>
      <c r="G131" s="17">
        <f>(G145-G144)/G151*1000</f>
        <v>-21.220159151193634</v>
      </c>
      <c r="H131" s="17">
        <f>(H145-H144)/H151*1000</f>
        <v>-20.202020202020204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75">(ATAN(E131/10)+3.1415/2)/3.1415*1.75</f>
        <v>0.47796195201408165</v>
      </c>
      <c r="O131" s="17">
        <f t="shared" si="75"/>
        <v>0.30445606292929644</v>
      </c>
      <c r="P131" s="17">
        <f t="shared" si="75"/>
        <v>0.2452940727371366</v>
      </c>
      <c r="Q131" s="17">
        <f t="shared" si="75"/>
        <v>0.25602045308359056</v>
      </c>
    </row>
    <row r="132" spans="1:17">
      <c r="A132" s="9">
        <v>8</v>
      </c>
      <c r="B132" s="15" t="s">
        <v>182</v>
      </c>
      <c r="C132" s="17">
        <f t="shared" ref="C132:H132" si="76">(C146-C147)/C151*1000</f>
        <v>-6.7226890756302522</v>
      </c>
      <c r="D132" s="17">
        <f t="shared" si="76"/>
        <v>0</v>
      </c>
      <c r="E132" s="17">
        <f t="shared" si="76"/>
        <v>7.7787381158167674</v>
      </c>
      <c r="F132" s="17">
        <f t="shared" si="76"/>
        <v>-5.1903114186851207</v>
      </c>
      <c r="G132" s="17">
        <f t="shared" si="76"/>
        <v>-15.915119363395226</v>
      </c>
      <c r="H132" s="17">
        <f t="shared" si="76"/>
        <v>-21.120293847566575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0.54529306116282339</v>
      </c>
      <c r="M132" s="17">
        <f>(ATAN(D132/10)+3.1415/2)/3.1415*1.75</f>
        <v>0.875</v>
      </c>
      <c r="N132" s="17">
        <f t="shared" si="75"/>
        <v>1.2432731989170172</v>
      </c>
      <c r="O132" s="17">
        <f t="shared" si="75"/>
        <v>0.60830459609029497</v>
      </c>
      <c r="P132" s="17">
        <f t="shared" si="75"/>
        <v>0.31248009028736246</v>
      </c>
      <c r="Q132" s="17">
        <f t="shared" si="75"/>
        <v>0.24630890698717436</v>
      </c>
    </row>
    <row r="133" spans="1:17">
      <c r="A133" s="9">
        <v>9</v>
      </c>
      <c r="B133" s="15" t="s">
        <v>183</v>
      </c>
      <c r="C133" s="17">
        <f t="shared" ref="C133:H133" si="77">C148/C151*1000</f>
        <v>5.8823529411764701</v>
      </c>
      <c r="D133" s="17">
        <f t="shared" si="77"/>
        <v>5.982905982905983</v>
      </c>
      <c r="E133" s="17">
        <f t="shared" si="77"/>
        <v>6.0501296456352636</v>
      </c>
      <c r="F133" s="17">
        <f t="shared" si="77"/>
        <v>6.0553633217993079</v>
      </c>
      <c r="G133" s="17">
        <f t="shared" si="77"/>
        <v>6.18921308576481</v>
      </c>
      <c r="H133" s="17">
        <f t="shared" si="77"/>
        <v>4.5913682277318637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78">IF(C133/$I133&gt;1,2^((1-$I133/C133)/LN(10/3)),2^(-LOG($I133/C133,10/3)))</f>
        <v>1.5355811345222192</v>
      </c>
      <c r="M133" s="17">
        <f t="shared" si="78"/>
        <v>1.5393746394848962</v>
      </c>
      <c r="N133" s="17">
        <f t="shared" si="78"/>
        <v>1.5418454417237801</v>
      </c>
      <c r="O133" s="17">
        <f t="shared" si="78"/>
        <v>1.542035667617623</v>
      </c>
      <c r="P133" s="17">
        <f t="shared" si="78"/>
        <v>1.546798949989858</v>
      </c>
      <c r="Q133" s="17">
        <f t="shared" si="78"/>
        <v>1.47348451683101</v>
      </c>
    </row>
    <row r="134" spans="1:17">
      <c r="A134" s="9">
        <v>10</v>
      </c>
      <c r="B134" s="15" t="s">
        <v>184</v>
      </c>
      <c r="C134" s="17">
        <f t="shared" ref="C134:H134" si="79">C149/C151*100</f>
        <v>0.16806722689075632</v>
      </c>
      <c r="D134" s="17">
        <f t="shared" si="79"/>
        <v>0.17094017094017094</v>
      </c>
      <c r="E134" s="17">
        <f t="shared" si="79"/>
        <v>0.17286084701815038</v>
      </c>
      <c r="F134" s="17">
        <f t="shared" si="79"/>
        <v>0.17301038062283738</v>
      </c>
      <c r="G134" s="17">
        <f t="shared" si="79"/>
        <v>0.17683465959328026</v>
      </c>
      <c r="H134" s="17">
        <f t="shared" si="79"/>
        <v>0.18365472910927455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78"/>
        <v>1.4984645362848821</v>
      </c>
      <c r="M134" s="17">
        <f t="shared" si="78"/>
        <v>1.5027842054242251</v>
      </c>
      <c r="N134" s="17">
        <f t="shared" si="78"/>
        <v>1.505598665742746</v>
      </c>
      <c r="O134" s="17">
        <f t="shared" si="78"/>
        <v>1.5058153808903827</v>
      </c>
      <c r="P134" s="17">
        <f t="shared" si="78"/>
        <v>1.511243409274126</v>
      </c>
      <c r="Q134" s="17">
        <f t="shared" si="78"/>
        <v>1.520406580976924</v>
      </c>
    </row>
    <row r="135" spans="1:17">
      <c r="A135" s="9">
        <v>11</v>
      </c>
      <c r="B135" s="15" t="s">
        <v>185</v>
      </c>
      <c r="C135" s="17">
        <f t="shared" ref="C135:H135" si="80">C150/C151*1000</f>
        <v>8.4033613445378155</v>
      </c>
      <c r="D135" s="17">
        <f t="shared" si="80"/>
        <v>8.5470085470085486</v>
      </c>
      <c r="E135" s="17">
        <f t="shared" si="80"/>
        <v>7.7787381158167674</v>
      </c>
      <c r="F135" s="17">
        <f t="shared" si="80"/>
        <v>4.3252595155709344</v>
      </c>
      <c r="G135" s="17">
        <f t="shared" si="80"/>
        <v>4.4208664898320071</v>
      </c>
      <c r="H135" s="17">
        <f t="shared" si="80"/>
        <v>4.5913682277318637</v>
      </c>
      <c r="I135" s="55">
        <f>Показатели!$E$12</f>
        <v>5</v>
      </c>
      <c r="J135" s="9">
        <v>11</v>
      </c>
      <c r="K135" s="15" t="s">
        <v>185</v>
      </c>
      <c r="L135" s="17">
        <f t="shared" si="78"/>
        <v>1.2625900927429978</v>
      </c>
      <c r="M135" s="17">
        <f t="shared" si="78"/>
        <v>1.2698799984984257</v>
      </c>
      <c r="N135" s="17">
        <f t="shared" si="78"/>
        <v>1.2283339983883532</v>
      </c>
      <c r="O135" s="17">
        <f t="shared" si="78"/>
        <v>0.91992861299077267</v>
      </c>
      <c r="P135" s="17">
        <f t="shared" si="78"/>
        <v>0.93158114214223364</v>
      </c>
      <c r="Q135" s="17">
        <f t="shared" si="78"/>
        <v>0.95209971112491387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7</v>
      </c>
      <c r="D137" s="17">
        <v>7</v>
      </c>
      <c r="E137" s="17">
        <v>7</v>
      </c>
      <c r="F137" s="17">
        <v>6</v>
      </c>
      <c r="G137" s="17">
        <v>5</v>
      </c>
      <c r="H137" s="17">
        <v>4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K138" s="15" t="s">
        <v>187</v>
      </c>
      <c r="L138" s="17">
        <f t="shared" ref="L138:L143" si="81">L125</f>
        <v>1.090195999764795</v>
      </c>
      <c r="M138" s="17">
        <f t="shared" ref="M138:M143" si="82">N125</f>
        <v>1.1050913045298123</v>
      </c>
      <c r="N138" s="17">
        <f t="shared" ref="N138:N148" si="83">P125</f>
        <v>0.93158114214223364</v>
      </c>
      <c r="O138" s="17">
        <f>Q125</f>
        <v>0.83731664779630299</v>
      </c>
    </row>
    <row r="139" spans="1:17">
      <c r="A139" s="9">
        <v>3</v>
      </c>
      <c r="B139" s="10" t="s">
        <v>189</v>
      </c>
      <c r="C139" s="17">
        <v>0</v>
      </c>
      <c r="D139" s="17">
        <v>0.04</v>
      </c>
      <c r="E139" s="17">
        <v>0.04</v>
      </c>
      <c r="F139" s="17">
        <v>1.5</v>
      </c>
      <c r="G139" s="17">
        <v>1.5</v>
      </c>
      <c r="H139" s="17">
        <v>1.6</v>
      </c>
      <c r="K139" s="15" t="s">
        <v>190</v>
      </c>
      <c r="L139" s="17">
        <f t="shared" si="81"/>
        <v>0.90470368034762649</v>
      </c>
      <c r="M139" s="17">
        <f t="shared" si="82"/>
        <v>0.91947077776139119</v>
      </c>
      <c r="N139" s="17">
        <f t="shared" si="83"/>
        <v>0.93158114214223342</v>
      </c>
      <c r="O139" s="17">
        <f t="shared" ref="O139:O148" si="84">Q126</f>
        <v>0.95209971112491409</v>
      </c>
    </row>
    <row r="140" spans="1:17">
      <c r="A140" s="9">
        <v>4</v>
      </c>
      <c r="B140" s="10" t="s">
        <v>191</v>
      </c>
      <c r="C140" s="17">
        <v>41.1</v>
      </c>
      <c r="D140" s="17">
        <v>41.3</v>
      </c>
      <c r="E140" s="17">
        <v>41.2</v>
      </c>
      <c r="F140" s="17">
        <v>41.2</v>
      </c>
      <c r="G140" s="17">
        <v>41.4</v>
      </c>
      <c r="H140" s="17">
        <v>41.4</v>
      </c>
      <c r="K140" s="15" t="s">
        <v>192</v>
      </c>
      <c r="L140" s="17">
        <f t="shared" si="81"/>
        <v>8.8737830999390996E-4</v>
      </c>
      <c r="M140" s="17">
        <f t="shared" si="82"/>
        <v>9.6713017897438358E-2</v>
      </c>
      <c r="N140" s="17">
        <f t="shared" si="83"/>
        <v>0.78938956047376097</v>
      </c>
      <c r="O140" s="17">
        <f t="shared" si="84"/>
        <v>0.83731664779630299</v>
      </c>
    </row>
    <row r="141" spans="1:17">
      <c r="A141" s="9">
        <v>5</v>
      </c>
      <c r="B141" s="10" t="s">
        <v>193</v>
      </c>
      <c r="C141" s="17">
        <v>4.8</v>
      </c>
      <c r="D141" s="17">
        <v>4.8</v>
      </c>
      <c r="E141" s="17">
        <v>4.8</v>
      </c>
      <c r="F141" s="17">
        <v>5.5</v>
      </c>
      <c r="G141" s="17">
        <v>5.8</v>
      </c>
      <c r="H141" s="17">
        <v>6.2</v>
      </c>
      <c r="K141" s="15" t="s">
        <v>194</v>
      </c>
      <c r="L141" s="17">
        <f t="shared" si="81"/>
        <v>1.0785759461317508</v>
      </c>
      <c r="M141" s="17">
        <f t="shared" si="82"/>
        <v>1.0949288071983845</v>
      </c>
      <c r="N141" s="17">
        <f t="shared" si="83"/>
        <v>1.1094665422471814</v>
      </c>
      <c r="O141" s="17">
        <f t="shared" si="84"/>
        <v>1.1290777150452596</v>
      </c>
    </row>
    <row r="142" spans="1:17">
      <c r="A142" s="9">
        <v>6</v>
      </c>
      <c r="B142" s="10" t="s">
        <v>195</v>
      </c>
      <c r="C142" s="17">
        <v>5948</v>
      </c>
      <c r="D142" s="17">
        <v>7472.1</v>
      </c>
      <c r="E142" s="17">
        <v>7218.9</v>
      </c>
      <c r="F142" s="17">
        <v>7765.5</v>
      </c>
      <c r="G142" s="17">
        <v>8641.9</v>
      </c>
      <c r="H142" s="17">
        <v>9635.5</v>
      </c>
      <c r="K142" s="15" t="s">
        <v>196</v>
      </c>
      <c r="L142" s="17">
        <f t="shared" si="81"/>
        <v>0.67419315639251998</v>
      </c>
      <c r="M142" s="17">
        <f t="shared" si="82"/>
        <v>0.68519772753819752</v>
      </c>
      <c r="N142" s="17">
        <f t="shared" si="83"/>
        <v>0.77413188335102268</v>
      </c>
      <c r="O142" s="17">
        <f t="shared" si="84"/>
        <v>0.82215098458205049</v>
      </c>
    </row>
    <row r="143" spans="1:17">
      <c r="A143" s="9">
        <v>7</v>
      </c>
      <c r="B143" s="10" t="s">
        <v>197</v>
      </c>
      <c r="C143" s="17">
        <v>5888.1</v>
      </c>
      <c r="D143" s="17">
        <v>7473.3</v>
      </c>
      <c r="E143" s="17">
        <v>7079</v>
      </c>
      <c r="F143" s="17">
        <v>7809</v>
      </c>
      <c r="G143" s="17">
        <v>8538.7000000000007</v>
      </c>
      <c r="H143" s="17">
        <v>9725.5</v>
      </c>
      <c r="K143" s="15" t="s">
        <v>198</v>
      </c>
      <c r="L143" s="17">
        <f t="shared" si="81"/>
        <v>1.0579221110838151</v>
      </c>
      <c r="M143" s="17">
        <f t="shared" si="82"/>
        <v>1.1030030196385925</v>
      </c>
      <c r="N143" s="17">
        <f t="shared" si="83"/>
        <v>1.0672077786461451</v>
      </c>
      <c r="O143" s="17">
        <f t="shared" si="84"/>
        <v>0.95608469792308215</v>
      </c>
    </row>
    <row r="144" spans="1:17">
      <c r="A144" s="9">
        <v>8</v>
      </c>
      <c r="B144" s="10" t="s">
        <v>199</v>
      </c>
      <c r="C144" s="17"/>
      <c r="D144" s="17"/>
      <c r="E144" s="17">
        <v>18</v>
      </c>
      <c r="F144" s="17">
        <v>31</v>
      </c>
      <c r="G144" s="17">
        <v>32</v>
      </c>
      <c r="H144" s="17">
        <v>29</v>
      </c>
      <c r="K144" s="15" t="s">
        <v>200</v>
      </c>
      <c r="L144" s="17">
        <f>N131</f>
        <v>0.47796195201408165</v>
      </c>
      <c r="M144" s="17">
        <f>O131</f>
        <v>0.30445606292929644</v>
      </c>
      <c r="N144" s="17">
        <f t="shared" si="83"/>
        <v>0.2452940727371366</v>
      </c>
      <c r="O144" s="17">
        <f t="shared" si="84"/>
        <v>0.25602045308359056</v>
      </c>
    </row>
    <row r="145" spans="1:17">
      <c r="A145" s="9">
        <v>9</v>
      </c>
      <c r="B145" s="10" t="s">
        <v>201</v>
      </c>
      <c r="C145" s="17"/>
      <c r="D145" s="17"/>
      <c r="E145" s="17">
        <v>8</v>
      </c>
      <c r="F145" s="17">
        <v>12</v>
      </c>
      <c r="G145" s="17">
        <v>8</v>
      </c>
      <c r="H145" s="17">
        <v>7</v>
      </c>
      <c r="K145" s="15" t="s">
        <v>202</v>
      </c>
      <c r="L145" s="17">
        <f>L132</f>
        <v>0.54529306116282339</v>
      </c>
      <c r="M145" s="17">
        <f>N132</f>
        <v>1.2432731989170172</v>
      </c>
      <c r="N145" s="17">
        <f t="shared" si="83"/>
        <v>0.31248009028736246</v>
      </c>
      <c r="O145" s="17">
        <f t="shared" si="84"/>
        <v>0.24630890698717436</v>
      </c>
    </row>
    <row r="146" spans="1:17">
      <c r="A146" s="9">
        <v>10</v>
      </c>
      <c r="B146" s="10" t="s">
        <v>203</v>
      </c>
      <c r="C146" s="17">
        <v>55</v>
      </c>
      <c r="D146" s="17">
        <v>54</v>
      </c>
      <c r="E146" s="17">
        <v>60</v>
      </c>
      <c r="F146" s="17">
        <v>43</v>
      </c>
      <c r="G146" s="17">
        <v>35</v>
      </c>
      <c r="H146" s="17">
        <v>18</v>
      </c>
      <c r="K146" s="15" t="s">
        <v>204</v>
      </c>
      <c r="L146" s="17">
        <f>L133</f>
        <v>1.5355811345222192</v>
      </c>
      <c r="M146" s="17">
        <f>N133</f>
        <v>1.5418454417237801</v>
      </c>
      <c r="N146" s="17">
        <f t="shared" si="83"/>
        <v>1.546798949989858</v>
      </c>
      <c r="O146" s="17">
        <f t="shared" si="84"/>
        <v>1.47348451683101</v>
      </c>
    </row>
    <row r="147" spans="1:17">
      <c r="A147" s="9">
        <v>11</v>
      </c>
      <c r="B147" s="10" t="s">
        <v>205</v>
      </c>
      <c r="C147" s="17">
        <v>63</v>
      </c>
      <c r="D147" s="17">
        <v>54</v>
      </c>
      <c r="E147" s="17">
        <v>51</v>
      </c>
      <c r="F147" s="17">
        <v>49</v>
      </c>
      <c r="G147" s="17">
        <v>53</v>
      </c>
      <c r="H147" s="17">
        <v>41</v>
      </c>
      <c r="K147" s="15" t="s">
        <v>206</v>
      </c>
      <c r="L147" s="17">
        <f>L134</f>
        <v>1.4984645362848821</v>
      </c>
      <c r="M147" s="17">
        <f>N134</f>
        <v>1.505598665742746</v>
      </c>
      <c r="N147" s="17">
        <f t="shared" si="83"/>
        <v>1.511243409274126</v>
      </c>
      <c r="O147" s="17">
        <f t="shared" si="84"/>
        <v>1.520406580976924</v>
      </c>
    </row>
    <row r="148" spans="1:17">
      <c r="A148" s="9">
        <v>12</v>
      </c>
      <c r="B148" s="10" t="s">
        <v>207</v>
      </c>
      <c r="C148" s="17">
        <v>7</v>
      </c>
      <c r="D148" s="17">
        <v>7</v>
      </c>
      <c r="E148" s="17">
        <v>7</v>
      </c>
      <c r="F148" s="17">
        <v>7</v>
      </c>
      <c r="G148" s="17">
        <v>7</v>
      </c>
      <c r="H148" s="17">
        <v>5</v>
      </c>
      <c r="K148" s="15" t="s">
        <v>208</v>
      </c>
      <c r="L148" s="17">
        <f>L135</f>
        <v>1.2625900927429978</v>
      </c>
      <c r="M148" s="17">
        <f>N135</f>
        <v>1.2283339983883532</v>
      </c>
      <c r="N148" s="17">
        <f t="shared" si="83"/>
        <v>0.93158114214223364</v>
      </c>
      <c r="O148" s="17">
        <f t="shared" si="84"/>
        <v>0.95209971112491387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</row>
    <row r="150" spans="1:17">
      <c r="A150" s="9">
        <v>14</v>
      </c>
      <c r="B150" s="10" t="s">
        <v>211</v>
      </c>
      <c r="C150" s="17">
        <v>10</v>
      </c>
      <c r="D150" s="17">
        <v>10</v>
      </c>
      <c r="E150" s="17">
        <v>9</v>
      </c>
      <c r="F150" s="17">
        <v>5</v>
      </c>
      <c r="G150" s="21">
        <v>5</v>
      </c>
      <c r="H150" s="21">
        <v>5</v>
      </c>
    </row>
    <row r="151" spans="1:17">
      <c r="A151" s="9">
        <v>15</v>
      </c>
      <c r="B151" s="10" t="s">
        <v>213</v>
      </c>
      <c r="C151" s="17">
        <v>1190</v>
      </c>
      <c r="D151" s="17">
        <v>1170</v>
      </c>
      <c r="E151" s="17">
        <v>1157</v>
      </c>
      <c r="F151" s="17">
        <v>1156</v>
      </c>
      <c r="G151" s="17">
        <v>1131</v>
      </c>
      <c r="H151" s="17">
        <v>1089</v>
      </c>
    </row>
    <row r="153" spans="1:17" ht="16">
      <c r="A153" s="20" t="s">
        <v>489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85">C167/C181*1000</f>
        <v>6.756756756756757</v>
      </c>
      <c r="D155" s="17">
        <f t="shared" si="85"/>
        <v>6.8027210884353737</v>
      </c>
      <c r="E155" s="17">
        <f t="shared" si="85"/>
        <v>7.2115384615384617</v>
      </c>
      <c r="F155" s="17">
        <f t="shared" si="85"/>
        <v>4.9875311720698257</v>
      </c>
      <c r="G155" s="17">
        <f t="shared" si="85"/>
        <v>5.0890585241730282</v>
      </c>
      <c r="H155" s="17">
        <f t="shared" si="85"/>
        <v>5.1413881748071972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86">IF(C155/$I155&gt;1,2^((1-$I155/C155)/LN(10/3)),2^(-LOG($I155/C155,10/3)))</f>
        <v>1.1614698639028538</v>
      </c>
      <c r="M155" s="17">
        <f t="shared" si="86"/>
        <v>1.1648180682853326</v>
      </c>
      <c r="N155" s="17">
        <f t="shared" si="86"/>
        <v>1.1930977829816978</v>
      </c>
      <c r="O155" s="17">
        <f t="shared" si="86"/>
        <v>0.99856353721710134</v>
      </c>
      <c r="P155" s="17">
        <f t="shared" si="86"/>
        <v>1.0101259653488026</v>
      </c>
      <c r="Q155" s="17">
        <f t="shared" si="86"/>
        <v>1.0159582011083161</v>
      </c>
    </row>
    <row r="156" spans="1:17">
      <c r="A156" s="9">
        <v>2</v>
      </c>
      <c r="B156" s="15" t="s">
        <v>176</v>
      </c>
      <c r="C156" s="17">
        <f>C168/C181*1000+0.000001</f>
        <v>9.9999999999999995E-7</v>
      </c>
      <c r="D156" s="17">
        <f t="shared" ref="D156:H156" si="87">D168/D181*1000+0.000001</f>
        <v>9.9999999999999995E-7</v>
      </c>
      <c r="E156" s="17">
        <f t="shared" si="87"/>
        <v>9.9999999999999995E-7</v>
      </c>
      <c r="F156" s="17">
        <f t="shared" si="87"/>
        <v>9.9999999999999995E-7</v>
      </c>
      <c r="G156" s="17">
        <f t="shared" si="87"/>
        <v>9.9999999999999995E-7</v>
      </c>
      <c r="H156" s="17">
        <f t="shared" si="87"/>
        <v>9.9999999999999995E-7</v>
      </c>
      <c r="I156" s="18">
        <f>Показатели!$E$3</f>
        <v>4</v>
      </c>
      <c r="J156" s="9">
        <v>2</v>
      </c>
      <c r="K156" s="15" t="s">
        <v>176</v>
      </c>
      <c r="L156" s="17">
        <f t="shared" si="86"/>
        <v>1.5815545948871381E-4</v>
      </c>
      <c r="M156" s="17">
        <f t="shared" si="86"/>
        <v>1.5815545948871381E-4</v>
      </c>
      <c r="N156" s="17">
        <f t="shared" si="86"/>
        <v>1.5815545948871381E-4</v>
      </c>
      <c r="O156" s="17">
        <f t="shared" si="86"/>
        <v>1.5815545948871381E-4</v>
      </c>
      <c r="P156" s="17">
        <f t="shared" si="86"/>
        <v>1.5815545948871381E-4</v>
      </c>
      <c r="Q156" s="17">
        <f t="shared" si="86"/>
        <v>1.5815545948871381E-4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0.13606442176870748</v>
      </c>
      <c r="E157" s="17">
        <f>E169/E181*1000+0.00001</f>
        <v>0.14424076923076923</v>
      </c>
      <c r="F157" s="17">
        <f>F169/F181*1000+0.00001</f>
        <v>2.7431521446384042</v>
      </c>
      <c r="G157" s="17">
        <f>G169/G181*1000</f>
        <v>2.7989821882951658</v>
      </c>
      <c r="H157" s="17">
        <f>H169/H181*1000</f>
        <v>3.0848329048843186</v>
      </c>
      <c r="I157" s="18">
        <f>Показатели!$E$4</f>
        <v>2</v>
      </c>
      <c r="J157" s="9">
        <v>3</v>
      </c>
      <c r="K157" s="15" t="s">
        <v>177</v>
      </c>
      <c r="L157" s="17">
        <f t="shared" si="86"/>
        <v>8.8737830999390996E-4</v>
      </c>
      <c r="M157" s="17">
        <f t="shared" si="86"/>
        <v>0.21280134074567006</v>
      </c>
      <c r="N157" s="17">
        <f t="shared" si="86"/>
        <v>0.22007210903919489</v>
      </c>
      <c r="O157" s="17">
        <f t="shared" si="86"/>
        <v>1.168789271584844</v>
      </c>
      <c r="P157" s="17">
        <f t="shared" si="86"/>
        <v>1.1786160751197747</v>
      </c>
      <c r="Q157" s="17">
        <f t="shared" si="86"/>
        <v>1.2244115394379802</v>
      </c>
    </row>
    <row r="158" spans="1:17">
      <c r="A158" s="9">
        <v>4</v>
      </c>
      <c r="B158" s="15" t="s">
        <v>178</v>
      </c>
      <c r="C158" s="17">
        <f>C170/C181*1000</f>
        <v>60.36036036036036</v>
      </c>
      <c r="D158" s="17">
        <f t="shared" ref="D158:H158" si="88">D170/D181*1000</f>
        <v>63.945578231292515</v>
      </c>
      <c r="E158" s="17">
        <f t="shared" si="88"/>
        <v>68.02884615384616</v>
      </c>
      <c r="F158" s="17">
        <f t="shared" si="88"/>
        <v>72.568578553615964</v>
      </c>
      <c r="G158" s="17">
        <f t="shared" si="88"/>
        <v>75.82697201017811</v>
      </c>
      <c r="H158" s="17">
        <f t="shared" si="88"/>
        <v>77.120822622107966</v>
      </c>
      <c r="I158" s="18">
        <f>Показатели!$E$5</f>
        <v>30</v>
      </c>
      <c r="J158" s="9">
        <v>4</v>
      </c>
      <c r="K158" s="15" t="s">
        <v>178</v>
      </c>
      <c r="L158" s="17">
        <f t="shared" si="86"/>
        <v>1.3358621362877816</v>
      </c>
      <c r="M158" s="17">
        <f t="shared" si="86"/>
        <v>1.3574660891317336</v>
      </c>
      <c r="N158" s="17">
        <f t="shared" si="86"/>
        <v>1.3796525693855757</v>
      </c>
      <c r="O158" s="17">
        <f t="shared" si="86"/>
        <v>1.4017398225194737</v>
      </c>
      <c r="P158" s="17">
        <f t="shared" si="86"/>
        <v>1.4161494040644789</v>
      </c>
      <c r="Q158" s="17">
        <f t="shared" si="86"/>
        <v>1.4215713844825046</v>
      </c>
    </row>
    <row r="159" spans="1:17">
      <c r="A159" s="9">
        <v>5</v>
      </c>
      <c r="B159" s="15" t="s">
        <v>179</v>
      </c>
      <c r="C159" s="17">
        <f t="shared" ref="C159:H159" si="89">C171/C181*1000</f>
        <v>25.225225225225223</v>
      </c>
      <c r="D159" s="17">
        <f t="shared" si="89"/>
        <v>25.396825396825395</v>
      </c>
      <c r="E159" s="17">
        <f t="shared" si="89"/>
        <v>28.36538461538462</v>
      </c>
      <c r="F159" s="17">
        <f t="shared" si="89"/>
        <v>29.42643391521197</v>
      </c>
      <c r="G159" s="17">
        <f t="shared" si="89"/>
        <v>30.025445292620866</v>
      </c>
      <c r="H159" s="17">
        <f t="shared" si="89"/>
        <v>30.33419023136247</v>
      </c>
      <c r="I159" s="18">
        <f>Показатели!$E$6</f>
        <v>8</v>
      </c>
      <c r="J159" s="9">
        <v>5</v>
      </c>
      <c r="K159" s="15" t="s">
        <v>179</v>
      </c>
      <c r="L159" s="17">
        <f t="shared" si="86"/>
        <v>1.4816142777718133</v>
      </c>
      <c r="M159" s="17">
        <f t="shared" si="86"/>
        <v>1.4834432414252943</v>
      </c>
      <c r="N159" s="17">
        <f t="shared" si="86"/>
        <v>1.5118665805574956</v>
      </c>
      <c r="O159" s="17">
        <f t="shared" si="86"/>
        <v>1.520744137200859</v>
      </c>
      <c r="P159" s="17">
        <f t="shared" si="86"/>
        <v>1.5255001293266117</v>
      </c>
      <c r="Q159" s="17">
        <f t="shared" si="86"/>
        <v>1.5278837002140824</v>
      </c>
    </row>
    <row r="160" spans="1:17">
      <c r="A160" s="9">
        <v>6</v>
      </c>
      <c r="B160" s="15" t="s">
        <v>180</v>
      </c>
      <c r="C160" s="17">
        <f t="shared" ref="C160:H160" si="90">(C172-C173)/C172*100</f>
        <v>6.4236798913351061</v>
      </c>
      <c r="D160" s="17">
        <f t="shared" si="90"/>
        <v>-6.7449169087186371</v>
      </c>
      <c r="E160" s="17">
        <f t="shared" si="90"/>
        <v>1.6126920391061375</v>
      </c>
      <c r="F160" s="17">
        <f t="shared" si="90"/>
        <v>-2.4656181677128171</v>
      </c>
      <c r="G160" s="17">
        <f t="shared" si="90"/>
        <v>0.13923698134224449</v>
      </c>
      <c r="H160" s="17">
        <f t="shared" si="90"/>
        <v>1.4061497170196706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91">(ATAN((C160+2.4)/10)+3.1415/2)/3.1415*1.75</f>
        <v>1.277746673490568</v>
      </c>
      <c r="M160" s="17">
        <f t="shared" si="91"/>
        <v>0.64667129295122039</v>
      </c>
      <c r="N160" s="17">
        <f t="shared" si="91"/>
        <v>1.0875736332412771</v>
      </c>
      <c r="O160" s="17">
        <f t="shared" si="91"/>
        <v>0.87134473514502586</v>
      </c>
      <c r="P160" s="17">
        <f t="shared" si="91"/>
        <v>1.0135227540747354</v>
      </c>
      <c r="Q160" s="17">
        <f t="shared" si="91"/>
        <v>1.0775935002998911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-16.826923076923077</v>
      </c>
      <c r="F161" s="17">
        <f>(F175-F174)/F181*1000</f>
        <v>-4.9875311720698257</v>
      </c>
      <c r="G161" s="17">
        <f>(G175-G174)/G181*1000</f>
        <v>-12.72264631043257</v>
      </c>
      <c r="H161" s="17">
        <f>(H175-H174)/H181*1000</f>
        <v>-5.1413881748071972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92">(ATAN(E161/10)+3.1415/2)/3.1415*1.75</f>
        <v>0.29867310912883371</v>
      </c>
      <c r="O161" s="17">
        <f t="shared" si="92"/>
        <v>0.61727699845767003</v>
      </c>
      <c r="P161" s="17">
        <f t="shared" si="92"/>
        <v>0.37105656497849077</v>
      </c>
      <c r="Q161" s="17">
        <f t="shared" si="92"/>
        <v>0.61045582925389041</v>
      </c>
    </row>
    <row r="162" spans="1:17">
      <c r="A162" s="9">
        <v>8</v>
      </c>
      <c r="B162" s="15" t="s">
        <v>182</v>
      </c>
      <c r="C162" s="17">
        <f t="shared" ref="C162:H162" si="93">(C176-C177)/C181*1000</f>
        <v>-2.2522522522522523</v>
      </c>
      <c r="D162" s="17">
        <f t="shared" si="93"/>
        <v>-24.943310657596374</v>
      </c>
      <c r="E162" s="17">
        <f t="shared" si="93"/>
        <v>-19.230769230769234</v>
      </c>
      <c r="F162" s="17">
        <f t="shared" si="93"/>
        <v>-14.962593516209475</v>
      </c>
      <c r="G162" s="17">
        <f t="shared" si="93"/>
        <v>2.5445292620865141</v>
      </c>
      <c r="H162" s="17">
        <f t="shared" si="93"/>
        <v>-20.565552699228789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0.75159544546257862</v>
      </c>
      <c r="M162" s="17">
        <f>(ATAN(D162/10)+3.1415/2)/3.1415*1.75</f>
        <v>0.21237502191152857</v>
      </c>
      <c r="N162" s="17">
        <f t="shared" si="92"/>
        <v>0.26709460101734028</v>
      </c>
      <c r="O162" s="17">
        <f t="shared" si="92"/>
        <v>0.32816844250575111</v>
      </c>
      <c r="P162" s="17">
        <f t="shared" si="92"/>
        <v>1.0137996729876293</v>
      </c>
      <c r="Q162" s="17">
        <f t="shared" si="92"/>
        <v>0.25209185823308472</v>
      </c>
    </row>
    <row r="163" spans="1:17">
      <c r="A163" s="9">
        <v>9</v>
      </c>
      <c r="B163" s="15" t="s">
        <v>183</v>
      </c>
      <c r="C163" s="17">
        <f t="shared" ref="C163:H163" si="94">C178/C181*1000</f>
        <v>4.5045045045045047</v>
      </c>
      <c r="D163" s="17">
        <f t="shared" si="94"/>
        <v>4.5351473922902494</v>
      </c>
      <c r="E163" s="17">
        <f t="shared" si="94"/>
        <v>4.8076923076923084</v>
      </c>
      <c r="F163" s="17">
        <f t="shared" si="94"/>
        <v>4.9875311720698257</v>
      </c>
      <c r="G163" s="17">
        <f t="shared" si="94"/>
        <v>5.0890585241730282</v>
      </c>
      <c r="H163" s="17">
        <f t="shared" si="94"/>
        <v>5.1413881748071972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95">IF(C163/$I163&gt;1,2^((1-$I163/C163)/LN(10/3)),2^(-LOG($I163/C163,10/3)))</f>
        <v>1.468149846922314</v>
      </c>
      <c r="M163" s="17">
        <f t="shared" si="95"/>
        <v>1.4700528653817688</v>
      </c>
      <c r="N163" s="17">
        <f t="shared" si="95"/>
        <v>1.4860075841768789</v>
      </c>
      <c r="O163" s="17">
        <f t="shared" si="95"/>
        <v>1.4956634120065178</v>
      </c>
      <c r="P163" s="17">
        <f t="shared" si="95"/>
        <v>1.5008388154652343</v>
      </c>
      <c r="Q163" s="17">
        <f t="shared" si="95"/>
        <v>1.5034332289421108</v>
      </c>
    </row>
    <row r="164" spans="1:17">
      <c r="A164" s="9">
        <v>10</v>
      </c>
      <c r="B164" s="15" t="s">
        <v>184</v>
      </c>
      <c r="C164" s="17">
        <f>C179/C181*100+0.0000001</f>
        <v>9.9999999999999995E-8</v>
      </c>
      <c r="D164" s="17">
        <f t="shared" ref="D164:H164" si="96">D179/D181*100+0.0000001</f>
        <v>9.9999999999999995E-8</v>
      </c>
      <c r="E164" s="17">
        <f t="shared" si="96"/>
        <v>9.9999999999999995E-8</v>
      </c>
      <c r="F164" s="17">
        <f t="shared" si="96"/>
        <v>9.9999999999999995E-8</v>
      </c>
      <c r="G164" s="17">
        <f t="shared" si="96"/>
        <v>9.9999999999999995E-8</v>
      </c>
      <c r="H164" s="17">
        <f t="shared" si="96"/>
        <v>9.9999999999999995E-8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95"/>
        <v>5.2361023056869389E-4</v>
      </c>
      <c r="M164" s="17">
        <f t="shared" si="95"/>
        <v>5.2361023056869389E-4</v>
      </c>
      <c r="N164" s="17">
        <f t="shared" si="95"/>
        <v>5.2361023056869389E-4</v>
      </c>
      <c r="O164" s="17">
        <f t="shared" si="95"/>
        <v>5.2361023056869389E-4</v>
      </c>
      <c r="P164" s="17">
        <f t="shared" si="95"/>
        <v>5.2361023056869389E-4</v>
      </c>
      <c r="Q164" s="17">
        <f t="shared" si="95"/>
        <v>5.2361023056869389E-4</v>
      </c>
    </row>
    <row r="165" spans="1:17">
      <c r="A165" s="9">
        <v>11</v>
      </c>
      <c r="B165" s="15" t="s">
        <v>185</v>
      </c>
      <c r="C165" s="17">
        <f t="shared" ref="C165:H165" si="97">C180/C181*1000</f>
        <v>13.513513513513514</v>
      </c>
      <c r="D165" s="17">
        <f t="shared" si="97"/>
        <v>13.605442176870747</v>
      </c>
      <c r="E165" s="17">
        <f t="shared" si="97"/>
        <v>12.01923076923077</v>
      </c>
      <c r="F165" s="17">
        <f t="shared" si="97"/>
        <v>12.468827930174564</v>
      </c>
      <c r="G165" s="17">
        <f t="shared" si="97"/>
        <v>12.72264631043257</v>
      </c>
      <c r="H165" s="17">
        <f t="shared" si="97"/>
        <v>12.853470437017995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95"/>
        <v>1.4372067670917401</v>
      </c>
      <c r="M165" s="17">
        <f t="shared" si="95"/>
        <v>1.4392768160727463</v>
      </c>
      <c r="N165" s="17">
        <f t="shared" si="95"/>
        <v>1.3996448406898969</v>
      </c>
      <c r="O165" s="17">
        <f t="shared" si="95"/>
        <v>1.4117841637508102</v>
      </c>
      <c r="P165" s="17">
        <f t="shared" si="95"/>
        <v>1.4183014618072423</v>
      </c>
      <c r="Q165" s="17">
        <f t="shared" si="95"/>
        <v>1.4215713844825046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3</v>
      </c>
      <c r="D167" s="17">
        <v>3</v>
      </c>
      <c r="E167" s="17">
        <v>3</v>
      </c>
      <c r="F167" s="17">
        <v>2</v>
      </c>
      <c r="G167" s="17">
        <v>2</v>
      </c>
      <c r="H167" s="17">
        <v>2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/>
      <c r="D168" s="17"/>
      <c r="E168" s="17"/>
      <c r="F168" s="17"/>
      <c r="G168" s="17"/>
      <c r="H168" s="17"/>
      <c r="K168" s="15" t="s">
        <v>187</v>
      </c>
      <c r="L168" s="17">
        <f t="shared" ref="L168:L173" si="98">L155</f>
        <v>1.1614698639028538</v>
      </c>
      <c r="M168" s="17">
        <f t="shared" ref="M168:M173" si="99">N155</f>
        <v>1.1930977829816978</v>
      </c>
      <c r="N168" s="17">
        <f t="shared" ref="N168:N178" si="100">P155</f>
        <v>1.0101259653488026</v>
      </c>
      <c r="O168" s="17">
        <f>Q155</f>
        <v>1.0159582011083161</v>
      </c>
    </row>
    <row r="169" spans="1:17">
      <c r="A169" s="9">
        <v>3</v>
      </c>
      <c r="B169" s="10" t="s">
        <v>189</v>
      </c>
      <c r="C169" s="17">
        <v>0</v>
      </c>
      <c r="D169" s="17">
        <v>0.06</v>
      </c>
      <c r="E169" s="17">
        <v>0.06</v>
      </c>
      <c r="F169" s="17">
        <v>1.1000000000000001</v>
      </c>
      <c r="G169" s="17">
        <v>1.1000000000000001</v>
      </c>
      <c r="H169" s="17">
        <v>1.2</v>
      </c>
      <c r="K169" s="15" t="s">
        <v>190</v>
      </c>
      <c r="L169" s="17">
        <f t="shared" si="98"/>
        <v>1.5815545948871381E-4</v>
      </c>
      <c r="M169" s="17">
        <f t="shared" si="99"/>
        <v>1.5815545948871381E-4</v>
      </c>
      <c r="N169" s="17">
        <f t="shared" si="100"/>
        <v>1.5815545948871381E-4</v>
      </c>
      <c r="O169" s="17">
        <f t="shared" ref="O169:O178" si="101">Q156</f>
        <v>1.5815545948871381E-4</v>
      </c>
    </row>
    <row r="170" spans="1:17">
      <c r="A170" s="9">
        <v>4</v>
      </c>
      <c r="B170" s="10" t="s">
        <v>191</v>
      </c>
      <c r="C170" s="17">
        <v>26.8</v>
      </c>
      <c r="D170" s="17">
        <v>28.2</v>
      </c>
      <c r="E170" s="17">
        <v>28.3</v>
      </c>
      <c r="F170" s="17">
        <v>29.1</v>
      </c>
      <c r="G170" s="17">
        <v>29.8</v>
      </c>
      <c r="H170" s="17">
        <v>30</v>
      </c>
      <c r="K170" s="15" t="s">
        <v>192</v>
      </c>
      <c r="L170" s="17">
        <f t="shared" si="98"/>
        <v>8.8737830999390996E-4</v>
      </c>
      <c r="M170" s="17">
        <f t="shared" si="99"/>
        <v>0.22007210903919489</v>
      </c>
      <c r="N170" s="17">
        <f t="shared" si="100"/>
        <v>1.1786160751197747</v>
      </c>
      <c r="O170" s="17">
        <f t="shared" si="101"/>
        <v>1.2244115394379802</v>
      </c>
    </row>
    <row r="171" spans="1:17">
      <c r="A171" s="9">
        <v>5</v>
      </c>
      <c r="B171" s="10" t="s">
        <v>193</v>
      </c>
      <c r="C171" s="17">
        <v>11.2</v>
      </c>
      <c r="D171" s="17">
        <v>11.2</v>
      </c>
      <c r="E171" s="17">
        <v>11.8</v>
      </c>
      <c r="F171" s="17">
        <v>11.8</v>
      </c>
      <c r="G171" s="17">
        <v>11.8</v>
      </c>
      <c r="H171" s="17">
        <v>11.8</v>
      </c>
      <c r="K171" s="15" t="s">
        <v>194</v>
      </c>
      <c r="L171" s="17">
        <f t="shared" si="98"/>
        <v>1.3358621362877816</v>
      </c>
      <c r="M171" s="17">
        <f t="shared" si="99"/>
        <v>1.3796525693855757</v>
      </c>
      <c r="N171" s="17">
        <f t="shared" si="100"/>
        <v>1.4161494040644789</v>
      </c>
      <c r="O171" s="17">
        <f t="shared" si="101"/>
        <v>1.4215713844825046</v>
      </c>
    </row>
    <row r="172" spans="1:17">
      <c r="A172" s="9">
        <v>6</v>
      </c>
      <c r="B172" s="10" t="s">
        <v>195</v>
      </c>
      <c r="C172" s="17">
        <v>3533.8</v>
      </c>
      <c r="D172" s="17">
        <v>4200.2</v>
      </c>
      <c r="E172" s="17">
        <v>4582.3999999999996</v>
      </c>
      <c r="F172" s="17">
        <v>7089.5</v>
      </c>
      <c r="G172" s="17">
        <v>5745.6</v>
      </c>
      <c r="H172" s="17">
        <v>6855.6</v>
      </c>
      <c r="K172" s="15" t="s">
        <v>196</v>
      </c>
      <c r="L172" s="17">
        <f t="shared" si="98"/>
        <v>1.4816142777718133</v>
      </c>
      <c r="M172" s="17">
        <f t="shared" si="99"/>
        <v>1.5118665805574956</v>
      </c>
      <c r="N172" s="17">
        <f t="shared" si="100"/>
        <v>1.5255001293266117</v>
      </c>
      <c r="O172" s="17">
        <f t="shared" si="101"/>
        <v>1.5278837002140824</v>
      </c>
    </row>
    <row r="173" spans="1:17">
      <c r="A173" s="9">
        <v>7</v>
      </c>
      <c r="B173" s="10" t="s">
        <v>197</v>
      </c>
      <c r="C173" s="17">
        <v>3306.8</v>
      </c>
      <c r="D173" s="17">
        <v>4483.5</v>
      </c>
      <c r="E173" s="17">
        <v>4508.5</v>
      </c>
      <c r="F173" s="17">
        <v>7264.3</v>
      </c>
      <c r="G173" s="17">
        <v>5737.6</v>
      </c>
      <c r="H173" s="17">
        <v>6759.2</v>
      </c>
      <c r="K173" s="15" t="s">
        <v>198</v>
      </c>
      <c r="L173" s="17">
        <f t="shared" si="98"/>
        <v>1.277746673490568</v>
      </c>
      <c r="M173" s="17">
        <f t="shared" si="99"/>
        <v>1.0875736332412771</v>
      </c>
      <c r="N173" s="17">
        <f t="shared" si="100"/>
        <v>1.0135227540747354</v>
      </c>
      <c r="O173" s="17">
        <f t="shared" si="101"/>
        <v>1.0775935002998911</v>
      </c>
    </row>
    <row r="174" spans="1:17">
      <c r="A174" s="9">
        <v>8</v>
      </c>
      <c r="B174" s="10" t="s">
        <v>199</v>
      </c>
      <c r="C174" s="17"/>
      <c r="D174" s="17"/>
      <c r="E174" s="17">
        <v>8</v>
      </c>
      <c r="F174" s="17">
        <v>6</v>
      </c>
      <c r="G174" s="17">
        <v>5</v>
      </c>
      <c r="H174" s="17">
        <v>4</v>
      </c>
      <c r="K174" s="15" t="s">
        <v>200</v>
      </c>
      <c r="L174" s="17">
        <f>N161</f>
        <v>0.29867310912883371</v>
      </c>
      <c r="M174" s="17">
        <f>O161</f>
        <v>0.61727699845767003</v>
      </c>
      <c r="N174" s="17">
        <f t="shared" si="100"/>
        <v>0.37105656497849077</v>
      </c>
      <c r="O174" s="17">
        <f t="shared" si="101"/>
        <v>0.61045582925389041</v>
      </c>
    </row>
    <row r="175" spans="1:17">
      <c r="A175" s="9">
        <v>9</v>
      </c>
      <c r="B175" s="10" t="s">
        <v>201</v>
      </c>
      <c r="C175" s="17"/>
      <c r="D175" s="17"/>
      <c r="E175" s="17">
        <v>1</v>
      </c>
      <c r="F175" s="17">
        <v>4</v>
      </c>
      <c r="G175" s="17"/>
      <c r="H175" s="17">
        <v>2</v>
      </c>
      <c r="K175" s="15" t="s">
        <v>202</v>
      </c>
      <c r="L175" s="17">
        <f>L162</f>
        <v>0.75159544546257862</v>
      </c>
      <c r="M175" s="17">
        <f>N162</f>
        <v>0.26709460101734028</v>
      </c>
      <c r="N175" s="17">
        <f t="shared" si="100"/>
        <v>1.0137996729876293</v>
      </c>
      <c r="O175" s="17">
        <f t="shared" si="101"/>
        <v>0.25209185823308472</v>
      </c>
    </row>
    <row r="176" spans="1:17">
      <c r="A176" s="9">
        <v>10</v>
      </c>
      <c r="B176" s="10" t="s">
        <v>203</v>
      </c>
      <c r="C176" s="17">
        <v>26</v>
      </c>
      <c r="D176" s="17">
        <v>15</v>
      </c>
      <c r="E176" s="17">
        <v>22</v>
      </c>
      <c r="F176" s="17">
        <v>21</v>
      </c>
      <c r="G176" s="17">
        <v>24</v>
      </c>
      <c r="H176" s="17">
        <v>11</v>
      </c>
      <c r="K176" s="15" t="s">
        <v>204</v>
      </c>
      <c r="L176" s="17">
        <f>L163</f>
        <v>1.468149846922314</v>
      </c>
      <c r="M176" s="17">
        <f>N163</f>
        <v>1.4860075841768789</v>
      </c>
      <c r="N176" s="17">
        <f t="shared" si="100"/>
        <v>1.5008388154652343</v>
      </c>
      <c r="O176" s="17">
        <f t="shared" si="101"/>
        <v>1.5034332289421108</v>
      </c>
    </row>
    <row r="177" spans="1:17">
      <c r="A177" s="9">
        <v>11</v>
      </c>
      <c r="B177" s="10" t="s">
        <v>205</v>
      </c>
      <c r="C177" s="17">
        <v>27</v>
      </c>
      <c r="D177" s="17">
        <v>26</v>
      </c>
      <c r="E177" s="17">
        <v>30</v>
      </c>
      <c r="F177" s="17">
        <v>27</v>
      </c>
      <c r="G177" s="17">
        <v>23</v>
      </c>
      <c r="H177" s="17">
        <v>19</v>
      </c>
      <c r="K177" s="15" t="s">
        <v>206</v>
      </c>
      <c r="L177" s="17">
        <f>L164</f>
        <v>5.2361023056869389E-4</v>
      </c>
      <c r="M177" s="17">
        <f>N164</f>
        <v>5.2361023056869389E-4</v>
      </c>
      <c r="N177" s="17">
        <f t="shared" si="100"/>
        <v>5.2361023056869389E-4</v>
      </c>
      <c r="O177" s="17">
        <f t="shared" si="101"/>
        <v>5.2361023056869389E-4</v>
      </c>
    </row>
    <row r="178" spans="1:17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K178" s="15" t="s">
        <v>208</v>
      </c>
      <c r="L178" s="17">
        <f>L165</f>
        <v>1.4372067670917401</v>
      </c>
      <c r="M178" s="17">
        <f>N165</f>
        <v>1.3996448406898969</v>
      </c>
      <c r="N178" s="17">
        <f t="shared" si="100"/>
        <v>1.4183014618072423</v>
      </c>
      <c r="O178" s="17">
        <f t="shared" si="101"/>
        <v>1.4215713844825046</v>
      </c>
    </row>
    <row r="179" spans="1:17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</row>
    <row r="180" spans="1:17">
      <c r="A180" s="9">
        <v>14</v>
      </c>
      <c r="B180" s="10" t="s">
        <v>211</v>
      </c>
      <c r="C180" s="17">
        <v>6</v>
      </c>
      <c r="D180" s="17">
        <v>6</v>
      </c>
      <c r="E180" s="17">
        <v>5</v>
      </c>
      <c r="F180" s="17">
        <v>5</v>
      </c>
      <c r="G180" s="21">
        <v>5</v>
      </c>
      <c r="H180" s="21">
        <v>5</v>
      </c>
    </row>
    <row r="181" spans="1:17">
      <c r="A181" s="9">
        <v>15</v>
      </c>
      <c r="B181" s="10" t="s">
        <v>213</v>
      </c>
      <c r="C181" s="17">
        <v>444</v>
      </c>
      <c r="D181" s="17">
        <v>441</v>
      </c>
      <c r="E181" s="17">
        <v>416</v>
      </c>
      <c r="F181" s="17">
        <v>401</v>
      </c>
      <c r="G181" s="17">
        <v>393</v>
      </c>
      <c r="H181" s="17">
        <v>389</v>
      </c>
    </row>
    <row r="183" spans="1:17" ht="16">
      <c r="A183" s="20" t="s">
        <v>490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02">C197/C211*1000</f>
        <v>5.8873002523128681</v>
      </c>
      <c r="D185" s="17">
        <f t="shared" si="102"/>
        <v>7.0175438596491233</v>
      </c>
      <c r="E185" s="17">
        <f t="shared" si="102"/>
        <v>3.6396724294813469</v>
      </c>
      <c r="F185" s="17">
        <f t="shared" si="102"/>
        <v>4.6641791044776113</v>
      </c>
      <c r="G185" s="17">
        <f t="shared" si="102"/>
        <v>4.7755491881566385</v>
      </c>
      <c r="H185" s="17">
        <f t="shared" si="102"/>
        <v>4.8216007714561231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03">IF(C185/$I185&gt;1,2^((1-$I185/C185)/LN(10/3)),2^(-LOG($I185/C185,10/3)))</f>
        <v>1.0906444090863323</v>
      </c>
      <c r="M185" s="17">
        <f t="shared" si="103"/>
        <v>1.1800048335722644</v>
      </c>
      <c r="N185" s="17">
        <f t="shared" si="103"/>
        <v>0.83292181891868367</v>
      </c>
      <c r="O185" s="17">
        <f t="shared" si="103"/>
        <v>0.96076319905030616</v>
      </c>
      <c r="P185" s="17">
        <f t="shared" si="103"/>
        <v>0.97390447951680326</v>
      </c>
      <c r="Q185" s="17">
        <f t="shared" si="103"/>
        <v>0.97930034464880278</v>
      </c>
    </row>
    <row r="186" spans="1:17">
      <c r="A186" s="9">
        <v>2</v>
      </c>
      <c r="B186" s="15" t="s">
        <v>176</v>
      </c>
      <c r="C186" s="17">
        <f t="shared" ref="C186:H186" si="104">C198/C211*1000</f>
        <v>1.6820857863751051</v>
      </c>
      <c r="D186" s="17">
        <f t="shared" si="104"/>
        <v>1.7543859649122808</v>
      </c>
      <c r="E186" s="17">
        <f t="shared" si="104"/>
        <v>1.8198362147406735</v>
      </c>
      <c r="F186" s="17">
        <f t="shared" si="104"/>
        <v>1.8656716417910448</v>
      </c>
      <c r="G186" s="17">
        <f t="shared" si="104"/>
        <v>1.9102196752626552</v>
      </c>
      <c r="H186" s="17">
        <f t="shared" si="104"/>
        <v>1.9286403085824495</v>
      </c>
      <c r="I186" s="18">
        <f>Показатели!$E$3</f>
        <v>4</v>
      </c>
      <c r="J186" s="9">
        <v>2</v>
      </c>
      <c r="K186" s="15" t="s">
        <v>176</v>
      </c>
      <c r="L186" s="17">
        <f t="shared" si="103"/>
        <v>0.60730740515306092</v>
      </c>
      <c r="M186" s="17">
        <f t="shared" si="103"/>
        <v>0.62220135370239216</v>
      </c>
      <c r="N186" s="17">
        <f t="shared" si="103"/>
        <v>0.6354610964553804</v>
      </c>
      <c r="O186" s="17">
        <f t="shared" si="103"/>
        <v>0.6446268357085736</v>
      </c>
      <c r="P186" s="17">
        <f t="shared" si="103"/>
        <v>0.65344401568866706</v>
      </c>
      <c r="Q186" s="17">
        <f t="shared" si="103"/>
        <v>0.65706438694080227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1.7553859649122806E-2</v>
      </c>
      <c r="E187" s="17">
        <f>E199/E211*1000+0.00001</f>
        <v>1.8208362147406731E-2</v>
      </c>
      <c r="F187" s="17">
        <f>F199/F211*1000+0.00001</f>
        <v>1.1194129850746271</v>
      </c>
      <c r="G187" s="17">
        <f>G199/G211*1000</f>
        <v>1.241642788920726</v>
      </c>
      <c r="H187" s="17">
        <f>H199/H211*1000</f>
        <v>1.253616200578592</v>
      </c>
      <c r="I187" s="18">
        <f>Показатели!$E$4</f>
        <v>2</v>
      </c>
      <c r="J187" s="9">
        <v>3</v>
      </c>
      <c r="K187" s="15" t="s">
        <v>177</v>
      </c>
      <c r="L187" s="17">
        <f t="shared" si="103"/>
        <v>8.8737830999390996E-4</v>
      </c>
      <c r="M187" s="17">
        <f t="shared" si="103"/>
        <v>6.5455797996506165E-2</v>
      </c>
      <c r="N187" s="17">
        <f t="shared" si="103"/>
        <v>6.6849938989470489E-2</v>
      </c>
      <c r="O187" s="17">
        <f t="shared" si="103"/>
        <v>0.715972886094001</v>
      </c>
      <c r="P187" s="17">
        <f t="shared" si="103"/>
        <v>0.75998928494602203</v>
      </c>
      <c r="Q187" s="17">
        <f t="shared" si="103"/>
        <v>0.76419996450400929</v>
      </c>
    </row>
    <row r="188" spans="1:17">
      <c r="A188" s="9">
        <v>4</v>
      </c>
      <c r="B188" s="15" t="s">
        <v>178</v>
      </c>
      <c r="C188" s="17">
        <f t="shared" ref="C188:H188" si="105">C200/C211*1000</f>
        <v>25.063078216989069</v>
      </c>
      <c r="D188" s="17">
        <f t="shared" si="105"/>
        <v>26.403508771929825</v>
      </c>
      <c r="E188" s="17">
        <f t="shared" si="105"/>
        <v>27.388535031847134</v>
      </c>
      <c r="F188" s="17">
        <f t="shared" si="105"/>
        <v>28.35820895522388</v>
      </c>
      <c r="G188" s="17">
        <f t="shared" si="105"/>
        <v>28.939828080229226</v>
      </c>
      <c r="H188" s="17">
        <f t="shared" si="105"/>
        <v>29.122468659594986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03"/>
        <v>0.9016626989176828</v>
      </c>
      <c r="M188" s="17">
        <f t="shared" si="103"/>
        <v>0.9291182255619167</v>
      </c>
      <c r="N188" s="17">
        <f t="shared" si="103"/>
        <v>0.94891867855796819</v>
      </c>
      <c r="O188" s="17">
        <f t="shared" si="103"/>
        <v>0.96811750086574555</v>
      </c>
      <c r="P188" s="17">
        <f t="shared" si="103"/>
        <v>0.97949957118275821</v>
      </c>
      <c r="Q188" s="17">
        <f t="shared" si="103"/>
        <v>0.98305370898771749</v>
      </c>
    </row>
    <row r="189" spans="1:17">
      <c r="A189" s="9">
        <v>5</v>
      </c>
      <c r="B189" s="15" t="s">
        <v>179</v>
      </c>
      <c r="C189" s="17">
        <f t="shared" ref="C189:H189" si="106">C201/C211*1000</f>
        <v>6.0555088309503784</v>
      </c>
      <c r="D189" s="17">
        <f t="shared" si="106"/>
        <v>6.3157894736842106</v>
      </c>
      <c r="E189" s="17">
        <f t="shared" si="106"/>
        <v>6.9153776160145579</v>
      </c>
      <c r="F189" s="17">
        <f t="shared" si="106"/>
        <v>11.287313432835822</v>
      </c>
      <c r="G189" s="17">
        <f t="shared" si="106"/>
        <v>11.938872970391595</v>
      </c>
      <c r="H189" s="17">
        <f t="shared" si="106"/>
        <v>12.246865959498553</v>
      </c>
      <c r="I189" s="18">
        <f>Показатели!$E$6</f>
        <v>8</v>
      </c>
      <c r="J189" s="9">
        <v>5</v>
      </c>
      <c r="K189" s="15" t="s">
        <v>179</v>
      </c>
      <c r="L189" s="17">
        <f t="shared" si="103"/>
        <v>0.85186976879221732</v>
      </c>
      <c r="M189" s="17">
        <f t="shared" si="103"/>
        <v>0.87276150236810601</v>
      </c>
      <c r="N189" s="17">
        <f t="shared" si="103"/>
        <v>0.9195430260738634</v>
      </c>
      <c r="O189" s="17">
        <f t="shared" si="103"/>
        <v>1.1825481089291687</v>
      </c>
      <c r="P189" s="17">
        <f t="shared" si="103"/>
        <v>1.2091775704770196</v>
      </c>
      <c r="Q189" s="17">
        <f t="shared" si="103"/>
        <v>1.2209658331877771</v>
      </c>
    </row>
    <row r="190" spans="1:17">
      <c r="A190" s="9">
        <v>6</v>
      </c>
      <c r="B190" s="15" t="s">
        <v>180</v>
      </c>
      <c r="C190" s="17">
        <f t="shared" ref="C190:H190" si="107">(C202-C203)/C202*100</f>
        <v>0.91518081276089369</v>
      </c>
      <c r="D190" s="17">
        <f t="shared" si="107"/>
        <v>6.0574935145306819E-2</v>
      </c>
      <c r="E190" s="17">
        <f t="shared" si="107"/>
        <v>3.5021801651359126</v>
      </c>
      <c r="F190" s="17">
        <f t="shared" si="107"/>
        <v>-0.98123220652864918</v>
      </c>
      <c r="G190" s="17">
        <f t="shared" si="107"/>
        <v>1.2137702590796211</v>
      </c>
      <c r="H190" s="17">
        <f t="shared" si="107"/>
        <v>8.6638499861893958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08">(ATAN((C190+2.4)/10)+3.1415/2)/3.1415*1.75</f>
        <v>1.0533233783064624</v>
      </c>
      <c r="M190" s="17">
        <f t="shared" si="108"/>
        <v>1.0093985742310687</v>
      </c>
      <c r="N190" s="17">
        <f t="shared" si="108"/>
        <v>1.1720213840902938</v>
      </c>
      <c r="O190" s="17">
        <f t="shared" si="108"/>
        <v>0.95350972206281659</v>
      </c>
      <c r="P190" s="17">
        <f t="shared" si="108"/>
        <v>1.0681735306580245</v>
      </c>
      <c r="Q190" s="17">
        <f t="shared" si="108"/>
        <v>1.3406238038548868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-21.838034576888081</v>
      </c>
      <c r="F191" s="17">
        <f>(F205-F204)/F211*1000</f>
        <v>-15.858208955223882</v>
      </c>
      <c r="G191" s="17">
        <f>(G205-G204)/G211*1000</f>
        <v>-15.281757402101242</v>
      </c>
      <c r="H191" s="17">
        <f>(H205-H204)/H211*1000</f>
        <v>-5.785920925747349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09">(ATAN(E191/10)+3.1415/2)/3.1415*1.75</f>
        <v>0.23918517871763023</v>
      </c>
      <c r="O191" s="17">
        <f t="shared" si="109"/>
        <v>0.31337974226417242</v>
      </c>
      <c r="P191" s="17">
        <f t="shared" si="109"/>
        <v>0.32275889178186823</v>
      </c>
      <c r="Q191" s="17">
        <f t="shared" si="109"/>
        <v>0.58280618365249715</v>
      </c>
    </row>
    <row r="192" spans="1:17">
      <c r="A192" s="9">
        <v>8</v>
      </c>
      <c r="B192" s="15" t="s">
        <v>182</v>
      </c>
      <c r="C192" s="17">
        <f t="shared" ref="C192:H192" si="110">(C206-C207)/C211*1000</f>
        <v>-29.436501261564342</v>
      </c>
      <c r="D192" s="17">
        <f t="shared" si="110"/>
        <v>-6.1403508771929829</v>
      </c>
      <c r="E192" s="17">
        <f t="shared" si="110"/>
        <v>-2.7297543221110101</v>
      </c>
      <c r="F192" s="17">
        <f t="shared" si="110"/>
        <v>-7.4626865671641793</v>
      </c>
      <c r="G192" s="17">
        <f t="shared" si="110"/>
        <v>5.7306590257879657</v>
      </c>
      <c r="H192" s="17">
        <f t="shared" si="110"/>
        <v>3.857280617164899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0.18240110986447761</v>
      </c>
      <c r="M192" s="17">
        <f>(ATAN(D192/10)+3.1415/2)/3.1415*1.75</f>
        <v>0.56824137701848176</v>
      </c>
      <c r="N192" s="17">
        <f t="shared" si="109"/>
        <v>0.72655331078588448</v>
      </c>
      <c r="O192" s="17">
        <f t="shared" si="109"/>
        <v>0.51786476348735155</v>
      </c>
      <c r="P192" s="17">
        <f t="shared" si="109"/>
        <v>1.1648819653214355</v>
      </c>
      <c r="Q192" s="17">
        <f t="shared" si="109"/>
        <v>1.0800771400759952</v>
      </c>
    </row>
    <row r="193" spans="1:17">
      <c r="A193" s="9">
        <v>9</v>
      </c>
      <c r="B193" s="15" t="s">
        <v>183</v>
      </c>
      <c r="C193" s="17">
        <f t="shared" ref="C193:H193" si="111">C208/C211*1000</f>
        <v>2.523128679562658</v>
      </c>
      <c r="D193" s="17">
        <f t="shared" si="111"/>
        <v>2.6315789473684208</v>
      </c>
      <c r="E193" s="17">
        <f t="shared" si="111"/>
        <v>2.7297543221110101</v>
      </c>
      <c r="F193" s="17">
        <f t="shared" si="111"/>
        <v>2.7985074626865671</v>
      </c>
      <c r="G193" s="17">
        <f t="shared" si="111"/>
        <v>2.8653295128939829</v>
      </c>
      <c r="H193" s="17">
        <f t="shared" si="111"/>
        <v>2.8929604628736745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12">IF(C193/$I193&gt;1,2^((1-$I193/C193)/LN(10/3)),2^(-LOG($I193/C193,10/3)))</f>
        <v>1.262953592123168</v>
      </c>
      <c r="M193" s="17">
        <f t="shared" si="112"/>
        <v>1.2808938522291806</v>
      </c>
      <c r="N193" s="17">
        <f t="shared" si="112"/>
        <v>1.2961007672863782</v>
      </c>
      <c r="O193" s="17">
        <f t="shared" si="112"/>
        <v>1.3062135370443559</v>
      </c>
      <c r="P193" s="17">
        <f t="shared" si="112"/>
        <v>1.3156475529784815</v>
      </c>
      <c r="Q193" s="17">
        <f t="shared" si="112"/>
        <v>1.319440210058604</v>
      </c>
    </row>
    <row r="194" spans="1:17">
      <c r="A194" s="9">
        <v>10</v>
      </c>
      <c r="B194" s="15" t="s">
        <v>184</v>
      </c>
      <c r="C194" s="17">
        <f t="shared" ref="C194:H194" si="113">C209/C211*100</f>
        <v>8.4104289318755257E-2</v>
      </c>
      <c r="D194" s="17">
        <f t="shared" si="113"/>
        <v>8.771929824561403E-2</v>
      </c>
      <c r="E194" s="17">
        <f t="shared" si="113"/>
        <v>9.0991810737033677E-2</v>
      </c>
      <c r="F194" s="17">
        <f t="shared" si="113"/>
        <v>9.3283582089552231E-2</v>
      </c>
      <c r="G194" s="17">
        <f t="shared" si="113"/>
        <v>9.5510983763132759E-2</v>
      </c>
      <c r="H194" s="17">
        <f t="shared" si="113"/>
        <v>9.643201542912247E-2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12"/>
        <v>1.262953592123168</v>
      </c>
      <c r="M194" s="17">
        <f t="shared" si="112"/>
        <v>1.2808938522291806</v>
      </c>
      <c r="N194" s="17">
        <f t="shared" si="112"/>
        <v>1.2961007672863782</v>
      </c>
      <c r="O194" s="17">
        <f t="shared" si="112"/>
        <v>1.3062135370443559</v>
      </c>
      <c r="P194" s="17">
        <f t="shared" si="112"/>
        <v>1.3156475529784815</v>
      </c>
      <c r="Q194" s="17">
        <f t="shared" si="112"/>
        <v>1.319440210058604</v>
      </c>
    </row>
    <row r="195" spans="1:17">
      <c r="A195" s="9">
        <v>11</v>
      </c>
      <c r="B195" s="15" t="s">
        <v>185</v>
      </c>
      <c r="C195" s="17">
        <f t="shared" ref="C195:H195" si="114">C210/C211*1000</f>
        <v>6.7283431455004203</v>
      </c>
      <c r="D195" s="17">
        <f t="shared" si="114"/>
        <v>7.0175438596491233</v>
      </c>
      <c r="E195" s="17">
        <f t="shared" si="114"/>
        <v>7.2793448589626939</v>
      </c>
      <c r="F195" s="17">
        <f t="shared" si="114"/>
        <v>7.4626865671641793</v>
      </c>
      <c r="G195" s="17">
        <f t="shared" si="114"/>
        <v>7.6408787010506209</v>
      </c>
      <c r="H195" s="17">
        <f t="shared" si="114"/>
        <v>7.714561234329798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12"/>
        <v>1.1593821252239509</v>
      </c>
      <c r="M195" s="17">
        <f t="shared" si="112"/>
        <v>1.1800048335722644</v>
      </c>
      <c r="N195" s="17">
        <f t="shared" si="112"/>
        <v>1.1975421807378173</v>
      </c>
      <c r="O195" s="17">
        <f t="shared" si="112"/>
        <v>1.2092332632516245</v>
      </c>
      <c r="P195" s="17">
        <f t="shared" si="112"/>
        <v>1.2201600815978795</v>
      </c>
      <c r="Q195" s="17">
        <f t="shared" si="112"/>
        <v>1.2245584053496981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7</v>
      </c>
      <c r="D197" s="17">
        <v>8</v>
      </c>
      <c r="E197" s="17">
        <v>4</v>
      </c>
      <c r="F197" s="17">
        <v>5</v>
      </c>
      <c r="G197" s="17">
        <v>5</v>
      </c>
      <c r="H197" s="17">
        <v>5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2</v>
      </c>
      <c r="G198" s="17">
        <v>2</v>
      </c>
      <c r="H198" s="17">
        <v>2</v>
      </c>
      <c r="K198" s="15" t="s">
        <v>187</v>
      </c>
      <c r="L198" s="17">
        <f t="shared" ref="L198:L203" si="115">L185</f>
        <v>1.0906444090863323</v>
      </c>
      <c r="M198" s="17">
        <f t="shared" ref="M198:M203" si="116">N185</f>
        <v>0.83292181891868367</v>
      </c>
      <c r="N198" s="17">
        <f t="shared" ref="N198:N208" si="117">P185</f>
        <v>0.97390447951680326</v>
      </c>
      <c r="O198" s="17">
        <f>Q185</f>
        <v>0.97930034464880278</v>
      </c>
    </row>
    <row r="199" spans="1:17">
      <c r="A199" s="9">
        <v>3</v>
      </c>
      <c r="B199" s="10" t="s">
        <v>189</v>
      </c>
      <c r="C199" s="17">
        <v>0</v>
      </c>
      <c r="D199" s="17">
        <v>0.02</v>
      </c>
      <c r="E199" s="17">
        <v>0.02</v>
      </c>
      <c r="F199" s="17">
        <v>1.2</v>
      </c>
      <c r="G199" s="17">
        <v>1.3</v>
      </c>
      <c r="H199" s="17">
        <v>1.3</v>
      </c>
      <c r="K199" s="15" t="s">
        <v>190</v>
      </c>
      <c r="L199" s="17">
        <f t="shared" si="115"/>
        <v>0.60730740515306092</v>
      </c>
      <c r="M199" s="17">
        <f t="shared" si="116"/>
        <v>0.6354610964553804</v>
      </c>
      <c r="N199" s="17">
        <f t="shared" si="117"/>
        <v>0.65344401568866706</v>
      </c>
      <c r="O199" s="17">
        <f t="shared" ref="O199:O208" si="118">Q186</f>
        <v>0.65706438694080227</v>
      </c>
    </row>
    <row r="200" spans="1:17">
      <c r="A200" s="9">
        <v>4</v>
      </c>
      <c r="B200" s="10" t="s">
        <v>191</v>
      </c>
      <c r="C200" s="17">
        <v>29.8</v>
      </c>
      <c r="D200" s="17">
        <v>30.1</v>
      </c>
      <c r="E200" s="17">
        <v>30.1</v>
      </c>
      <c r="F200" s="17">
        <v>30.4</v>
      </c>
      <c r="G200" s="17">
        <v>30.3</v>
      </c>
      <c r="H200" s="17">
        <v>30.2</v>
      </c>
      <c r="K200" s="15" t="s">
        <v>192</v>
      </c>
      <c r="L200" s="17">
        <f t="shared" si="115"/>
        <v>8.8737830999390996E-4</v>
      </c>
      <c r="M200" s="17">
        <f t="shared" si="116"/>
        <v>6.6849938989470489E-2</v>
      </c>
      <c r="N200" s="17">
        <f t="shared" si="117"/>
        <v>0.75998928494602203</v>
      </c>
      <c r="O200" s="17">
        <f t="shared" si="118"/>
        <v>0.76419996450400929</v>
      </c>
    </row>
    <row r="201" spans="1:17">
      <c r="A201" s="9">
        <v>5</v>
      </c>
      <c r="B201" s="10" t="s">
        <v>193</v>
      </c>
      <c r="C201" s="17">
        <v>7.2</v>
      </c>
      <c r="D201" s="17">
        <v>7.2</v>
      </c>
      <c r="E201" s="17">
        <v>7.6</v>
      </c>
      <c r="F201" s="17">
        <v>12.1</v>
      </c>
      <c r="G201" s="17">
        <v>12.5</v>
      </c>
      <c r="H201" s="17">
        <v>12.7</v>
      </c>
      <c r="K201" s="15" t="s">
        <v>194</v>
      </c>
      <c r="L201" s="17">
        <f t="shared" si="115"/>
        <v>0.9016626989176828</v>
      </c>
      <c r="M201" s="17">
        <f t="shared" si="116"/>
        <v>0.94891867855796819</v>
      </c>
      <c r="N201" s="17">
        <f t="shared" si="117"/>
        <v>0.97949957118275821</v>
      </c>
      <c r="O201" s="17">
        <f t="shared" si="118"/>
        <v>0.98305370898771749</v>
      </c>
    </row>
    <row r="202" spans="1:17">
      <c r="A202" s="9">
        <v>6</v>
      </c>
      <c r="B202" s="10" t="s">
        <v>195</v>
      </c>
      <c r="C202" s="17">
        <v>6971.3</v>
      </c>
      <c r="D202" s="17">
        <v>7593.9</v>
      </c>
      <c r="E202" s="17">
        <v>6467.4</v>
      </c>
      <c r="F202" s="17">
        <v>7235.8</v>
      </c>
      <c r="G202" s="17">
        <v>8453</v>
      </c>
      <c r="H202" s="17">
        <v>9775.1</v>
      </c>
      <c r="K202" s="15" t="s">
        <v>196</v>
      </c>
      <c r="L202" s="17">
        <f t="shared" si="115"/>
        <v>0.85186976879221732</v>
      </c>
      <c r="M202" s="17">
        <f t="shared" si="116"/>
        <v>0.9195430260738634</v>
      </c>
      <c r="N202" s="17">
        <f t="shared" si="117"/>
        <v>1.2091775704770196</v>
      </c>
      <c r="O202" s="17">
        <f t="shared" si="118"/>
        <v>1.2209658331877771</v>
      </c>
    </row>
    <row r="203" spans="1:17">
      <c r="A203" s="9">
        <v>7</v>
      </c>
      <c r="B203" s="10" t="s">
        <v>197</v>
      </c>
      <c r="C203" s="17">
        <v>6907.5</v>
      </c>
      <c r="D203" s="17">
        <v>7589.3</v>
      </c>
      <c r="E203" s="17">
        <v>6240.9</v>
      </c>
      <c r="F203" s="17">
        <v>7306.8</v>
      </c>
      <c r="G203" s="17">
        <v>8350.4</v>
      </c>
      <c r="H203" s="17">
        <v>8928.2000000000007</v>
      </c>
      <c r="K203" s="15" t="s">
        <v>198</v>
      </c>
      <c r="L203" s="17">
        <f t="shared" si="115"/>
        <v>1.0533233783064624</v>
      </c>
      <c r="M203" s="17">
        <f t="shared" si="116"/>
        <v>1.1720213840902938</v>
      </c>
      <c r="N203" s="17">
        <f t="shared" si="117"/>
        <v>1.0681735306580245</v>
      </c>
      <c r="O203" s="17">
        <f t="shared" si="118"/>
        <v>1.3406238038548868</v>
      </c>
    </row>
    <row r="204" spans="1:17">
      <c r="A204" s="9">
        <v>8</v>
      </c>
      <c r="B204" s="10" t="s">
        <v>199</v>
      </c>
      <c r="C204" s="17"/>
      <c r="D204" s="17"/>
      <c r="E204" s="17">
        <v>32</v>
      </c>
      <c r="F204" s="17">
        <v>22</v>
      </c>
      <c r="G204" s="17">
        <v>26</v>
      </c>
      <c r="H204" s="17">
        <v>15</v>
      </c>
      <c r="K204" s="15" t="s">
        <v>200</v>
      </c>
      <c r="L204" s="17">
        <f>N191</f>
        <v>0.23918517871763023</v>
      </c>
      <c r="M204" s="17">
        <f>O191</f>
        <v>0.31337974226417242</v>
      </c>
      <c r="N204" s="17">
        <f t="shared" si="117"/>
        <v>0.32275889178186823</v>
      </c>
      <c r="O204" s="17">
        <f t="shared" si="118"/>
        <v>0.58280618365249715</v>
      </c>
    </row>
    <row r="205" spans="1:17">
      <c r="A205" s="9">
        <v>9</v>
      </c>
      <c r="B205" s="10" t="s">
        <v>201</v>
      </c>
      <c r="C205" s="17"/>
      <c r="D205" s="17"/>
      <c r="E205" s="17">
        <v>8</v>
      </c>
      <c r="F205" s="17">
        <v>5</v>
      </c>
      <c r="G205" s="17">
        <v>10</v>
      </c>
      <c r="H205" s="17">
        <v>9</v>
      </c>
      <c r="K205" s="15" t="s">
        <v>202</v>
      </c>
      <c r="L205" s="17">
        <f>L192</f>
        <v>0.18240110986447761</v>
      </c>
      <c r="M205" s="17">
        <f>N192</f>
        <v>0.72655331078588448</v>
      </c>
      <c r="N205" s="17">
        <f t="shared" si="117"/>
        <v>1.1648819653214355</v>
      </c>
      <c r="O205" s="17">
        <f t="shared" si="118"/>
        <v>1.0800771400759952</v>
      </c>
    </row>
    <row r="206" spans="1:17">
      <c r="A206" s="9">
        <v>10</v>
      </c>
      <c r="B206" s="10" t="s">
        <v>203</v>
      </c>
      <c r="C206" s="17">
        <v>46</v>
      </c>
      <c r="D206" s="17">
        <v>46</v>
      </c>
      <c r="E206" s="17">
        <v>36</v>
      </c>
      <c r="F206" s="17">
        <v>44</v>
      </c>
      <c r="G206" s="17">
        <v>52</v>
      </c>
      <c r="H206" s="17">
        <v>47</v>
      </c>
      <c r="K206" s="15" t="s">
        <v>204</v>
      </c>
      <c r="L206" s="17">
        <f>L193</f>
        <v>1.262953592123168</v>
      </c>
      <c r="M206" s="17">
        <f>N193</f>
        <v>1.2961007672863782</v>
      </c>
      <c r="N206" s="17">
        <f t="shared" si="117"/>
        <v>1.3156475529784815</v>
      </c>
      <c r="O206" s="17">
        <f t="shared" si="118"/>
        <v>1.319440210058604</v>
      </c>
    </row>
    <row r="207" spans="1:17">
      <c r="A207" s="9">
        <v>11</v>
      </c>
      <c r="B207" s="10" t="s">
        <v>205</v>
      </c>
      <c r="C207" s="17">
        <v>81</v>
      </c>
      <c r="D207" s="17">
        <v>53</v>
      </c>
      <c r="E207" s="17">
        <v>39</v>
      </c>
      <c r="F207" s="17">
        <v>52</v>
      </c>
      <c r="G207" s="17">
        <v>46</v>
      </c>
      <c r="H207" s="17">
        <v>43</v>
      </c>
      <c r="K207" s="15" t="s">
        <v>206</v>
      </c>
      <c r="L207" s="17">
        <f>L194</f>
        <v>1.262953592123168</v>
      </c>
      <c r="M207" s="17">
        <f>N194</f>
        <v>1.2961007672863782</v>
      </c>
      <c r="N207" s="17">
        <f t="shared" si="117"/>
        <v>1.3156475529784815</v>
      </c>
      <c r="O207" s="17">
        <f t="shared" si="118"/>
        <v>1.319440210058604</v>
      </c>
    </row>
    <row r="208" spans="1:17">
      <c r="A208" s="9">
        <v>12</v>
      </c>
      <c r="B208" s="10" t="s">
        <v>207</v>
      </c>
      <c r="C208" s="17">
        <v>3</v>
      </c>
      <c r="D208" s="17">
        <v>3</v>
      </c>
      <c r="E208" s="17">
        <v>3</v>
      </c>
      <c r="F208" s="17">
        <v>3</v>
      </c>
      <c r="G208" s="17">
        <v>3</v>
      </c>
      <c r="H208" s="17">
        <v>3</v>
      </c>
      <c r="K208" s="15" t="s">
        <v>208</v>
      </c>
      <c r="L208" s="17">
        <f>L195</f>
        <v>1.1593821252239509</v>
      </c>
      <c r="M208" s="17">
        <f>N195</f>
        <v>1.1975421807378173</v>
      </c>
      <c r="N208" s="17">
        <f t="shared" si="117"/>
        <v>1.2201600815978795</v>
      </c>
      <c r="O208" s="17">
        <f t="shared" si="118"/>
        <v>1.2245584053496981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8</v>
      </c>
      <c r="D210" s="17">
        <v>8</v>
      </c>
      <c r="E210" s="17">
        <v>8</v>
      </c>
      <c r="F210" s="17">
        <v>8</v>
      </c>
      <c r="G210" s="21">
        <v>8</v>
      </c>
      <c r="H210" s="21">
        <v>8</v>
      </c>
    </row>
    <row r="211" spans="1:17">
      <c r="A211" s="9">
        <v>15</v>
      </c>
      <c r="B211" s="10" t="s">
        <v>213</v>
      </c>
      <c r="C211" s="17">
        <v>1189</v>
      </c>
      <c r="D211" s="17">
        <v>1140</v>
      </c>
      <c r="E211" s="17">
        <v>1099</v>
      </c>
      <c r="F211" s="17">
        <v>1072</v>
      </c>
      <c r="G211" s="17">
        <v>1047</v>
      </c>
      <c r="H211" s="17">
        <v>1037</v>
      </c>
    </row>
    <row r="213" spans="1:17" ht="16">
      <c r="A213" s="20" t="s">
        <v>491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19">C227/C241*1000</f>
        <v>14.841082216968742</v>
      </c>
      <c r="D215" s="17">
        <f t="shared" si="119"/>
        <v>16.631467793030623</v>
      </c>
      <c r="E215" s="17">
        <f t="shared" si="119"/>
        <v>16.205533596837945</v>
      </c>
      <c r="F215" s="17">
        <f t="shared" si="119"/>
        <v>12.817124735729386</v>
      </c>
      <c r="G215" s="17">
        <f t="shared" si="119"/>
        <v>12.783342119135478</v>
      </c>
      <c r="H215" s="17">
        <f t="shared" si="119"/>
        <v>12.84427966101695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20">IF(C215/$I215&gt;1,2^((1-$I215/C215)/LN(10/3)),2^(-LOG($I215/C215,10/3)))</f>
        <v>1.4648548765490319</v>
      </c>
      <c r="M215" s="17">
        <f t="shared" si="120"/>
        <v>1.4957625076352812</v>
      </c>
      <c r="N215" s="17">
        <f t="shared" si="120"/>
        <v>1.4889735582427455</v>
      </c>
      <c r="O215" s="17">
        <f t="shared" si="120"/>
        <v>1.4206688753525691</v>
      </c>
      <c r="P215" s="17">
        <f t="shared" si="120"/>
        <v>1.4198259268564135</v>
      </c>
      <c r="Q215" s="17">
        <f t="shared" si="120"/>
        <v>1.4213435944644484</v>
      </c>
    </row>
    <row r="216" spans="1:17">
      <c r="A216" s="9">
        <v>2</v>
      </c>
      <c r="B216" s="15" t="s">
        <v>176</v>
      </c>
      <c r="C216" s="17">
        <f t="shared" ref="C216:H216" si="121">C228/C241*1000</f>
        <v>2.232729183083793</v>
      </c>
      <c r="D216" s="17">
        <f t="shared" si="121"/>
        <v>2.1119324181626187</v>
      </c>
      <c r="E216" s="17">
        <f t="shared" si="121"/>
        <v>2.108036890645586</v>
      </c>
      <c r="F216" s="17">
        <f t="shared" si="121"/>
        <v>2.1141649048625792</v>
      </c>
      <c r="G216" s="17">
        <f t="shared" si="121"/>
        <v>2.1085925144965736</v>
      </c>
      <c r="H216" s="17">
        <f t="shared" si="121"/>
        <v>2.1186440677966103</v>
      </c>
      <c r="I216" s="18">
        <f>Показатели!$E$3</f>
        <v>4</v>
      </c>
      <c r="J216" s="9">
        <v>2</v>
      </c>
      <c r="K216" s="15" t="s">
        <v>176</v>
      </c>
      <c r="L216" s="17">
        <f t="shared" si="120"/>
        <v>0.71484973755174486</v>
      </c>
      <c r="M216" s="17">
        <f t="shared" si="120"/>
        <v>0.69232136207814587</v>
      </c>
      <c r="N216" s="17">
        <f t="shared" si="120"/>
        <v>0.69158587875088795</v>
      </c>
      <c r="O216" s="17">
        <f t="shared" si="120"/>
        <v>0.69274260054818892</v>
      </c>
      <c r="P216" s="17">
        <f t="shared" si="120"/>
        <v>0.69169081687421474</v>
      </c>
      <c r="Q216" s="17">
        <f t="shared" si="120"/>
        <v>0.69358718608185854</v>
      </c>
    </row>
    <row r="217" spans="1:17">
      <c r="A217" s="9">
        <v>3</v>
      </c>
      <c r="B217" s="15" t="s">
        <v>177</v>
      </c>
      <c r="C217" s="17">
        <f>C229/C241*1000+0.00001</f>
        <v>0.34148622800105072</v>
      </c>
      <c r="D217" s="17">
        <f>D229/D241*1000+0.00001</f>
        <v>0.32999944033790918</v>
      </c>
      <c r="E217" s="17">
        <f>E229/E241*1000+0.00001</f>
        <v>0.32939076416337287</v>
      </c>
      <c r="F217" s="17">
        <f>F229/F241*1000+0.00001</f>
        <v>0.48891063424947157</v>
      </c>
      <c r="G217" s="17">
        <f>G229/G241*1000</f>
        <v>0.4876120189773327</v>
      </c>
      <c r="H217" s="17">
        <f>H229/H241*1000</f>
        <v>2.7674788135593218</v>
      </c>
      <c r="I217" s="18">
        <f>Показатели!$E$4</f>
        <v>2</v>
      </c>
      <c r="J217" s="9">
        <v>3</v>
      </c>
      <c r="K217" s="15" t="s">
        <v>177</v>
      </c>
      <c r="L217" s="17">
        <f t="shared" si="120"/>
        <v>0.36144914622654983</v>
      </c>
      <c r="M217" s="17">
        <f t="shared" si="120"/>
        <v>0.35439865061495746</v>
      </c>
      <c r="N217" s="17">
        <f t="shared" si="120"/>
        <v>0.35402216880855442</v>
      </c>
      <c r="O217" s="17">
        <f t="shared" si="120"/>
        <v>0.44440226458916671</v>
      </c>
      <c r="P217" s="17">
        <f t="shared" si="120"/>
        <v>0.44372230825300807</v>
      </c>
      <c r="Q217" s="17">
        <f t="shared" si="120"/>
        <v>1.173109680838595</v>
      </c>
    </row>
    <row r="218" spans="1:17">
      <c r="A218" s="9">
        <v>4</v>
      </c>
      <c r="B218" s="15" t="s">
        <v>178</v>
      </c>
      <c r="C218" s="17">
        <f t="shared" ref="C218:H218" si="122">C230/C241*1000</f>
        <v>38.311006041502488</v>
      </c>
      <c r="D218" s="17">
        <f t="shared" si="122"/>
        <v>38.740760295670533</v>
      </c>
      <c r="E218" s="17">
        <f t="shared" si="122"/>
        <v>38.932806324110672</v>
      </c>
      <c r="F218" s="17">
        <f t="shared" si="122"/>
        <v>34.143763213530654</v>
      </c>
      <c r="G218" s="17">
        <f t="shared" si="122"/>
        <v>34.383236689509751</v>
      </c>
      <c r="H218" s="17">
        <f t="shared" si="122"/>
        <v>35.023834745762713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20"/>
        <v>1.1330274497499784</v>
      </c>
      <c r="M218" s="17">
        <f t="shared" si="120"/>
        <v>1.1387079341129578</v>
      </c>
      <c r="N218" s="17">
        <f t="shared" si="120"/>
        <v>1.1412148599709044</v>
      </c>
      <c r="O218" s="17">
        <f t="shared" si="120"/>
        <v>1.0723690377758921</v>
      </c>
      <c r="P218" s="17">
        <f t="shared" si="120"/>
        <v>1.07615380212235</v>
      </c>
      <c r="Q218" s="17">
        <f t="shared" si="120"/>
        <v>1.0860867041430438</v>
      </c>
    </row>
    <row r="219" spans="1:17">
      <c r="A219" s="9">
        <v>5</v>
      </c>
      <c r="B219" s="15" t="s">
        <v>179</v>
      </c>
      <c r="C219" s="17">
        <f t="shared" ref="C219:H219" si="123">C231/C241*1000</f>
        <v>5.4767533490937748</v>
      </c>
      <c r="D219" s="17">
        <f t="shared" si="123"/>
        <v>5.8210137275607181</v>
      </c>
      <c r="E219" s="17">
        <f t="shared" si="123"/>
        <v>5.9156785243741767</v>
      </c>
      <c r="F219" s="17">
        <f t="shared" si="123"/>
        <v>6.0385835095137423</v>
      </c>
      <c r="G219" s="17">
        <f t="shared" si="123"/>
        <v>6.1280969952556665</v>
      </c>
      <c r="H219" s="17">
        <f t="shared" si="123"/>
        <v>6.1970338983050839</v>
      </c>
      <c r="I219" s="18">
        <f>Показатели!$E$6</f>
        <v>8</v>
      </c>
      <c r="J219" s="9">
        <v>5</v>
      </c>
      <c r="K219" s="15" t="s">
        <v>179</v>
      </c>
      <c r="L219" s="17">
        <f t="shared" si="120"/>
        <v>0.80400019086854657</v>
      </c>
      <c r="M219" s="17">
        <f t="shared" si="120"/>
        <v>0.83271905722825879</v>
      </c>
      <c r="N219" s="17">
        <f t="shared" si="120"/>
        <v>0.8404888202131674</v>
      </c>
      <c r="O219" s="17">
        <f t="shared" si="120"/>
        <v>0.85049817329411181</v>
      </c>
      <c r="P219" s="17">
        <f t="shared" si="120"/>
        <v>0.85773381810049842</v>
      </c>
      <c r="Q219" s="17">
        <f t="shared" si="120"/>
        <v>0.86327567498954894</v>
      </c>
    </row>
    <row r="220" spans="1:17">
      <c r="A220" s="9">
        <v>6</v>
      </c>
      <c r="B220" s="15" t="s">
        <v>180</v>
      </c>
      <c r="C220" s="17">
        <f t="shared" ref="C220:H220" si="124">(C232-C233)/C232*100</f>
        <v>0.17379206982502904</v>
      </c>
      <c r="D220" s="17">
        <f t="shared" si="124"/>
        <v>0.89844294365437338</v>
      </c>
      <c r="E220" s="17">
        <f t="shared" si="124"/>
        <v>1.5600456088019414</v>
      </c>
      <c r="F220" s="17">
        <f t="shared" si="124"/>
        <v>2.7569685153555485</v>
      </c>
      <c r="G220" s="17">
        <f t="shared" si="124"/>
        <v>2.5420035902403644</v>
      </c>
      <c r="H220" s="17">
        <f t="shared" si="124"/>
        <v>1.4193420083877692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25">(ATAN((C220+2.4)/10)+3.1415/2)/3.1415*1.75</f>
        <v>1.0153295839088801</v>
      </c>
      <c r="M220" s="17">
        <f t="shared" si="125"/>
        <v>1.0524828884237383</v>
      </c>
      <c r="N220" s="17">
        <f t="shared" si="125"/>
        <v>1.0850430577270853</v>
      </c>
      <c r="O220" s="17">
        <f t="shared" si="125"/>
        <v>1.1402301945783728</v>
      </c>
      <c r="P220" s="17">
        <f t="shared" si="125"/>
        <v>1.130688364535372</v>
      </c>
      <c r="Q220" s="17">
        <f t="shared" si="125"/>
        <v>1.0782351164262136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-3.8208168642951255</v>
      </c>
      <c r="F221" s="17">
        <f>(F235-F234)/F241*1000</f>
        <v>-4.4926004228329806</v>
      </c>
      <c r="G221" s="17">
        <f>(G235-G234)/G241*1000</f>
        <v>-4.085397996837111</v>
      </c>
      <c r="H221" s="17">
        <f>(H235-H234)/H241*1000</f>
        <v>-7.5476694915254239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26">(ATAN(E221/10)+3.1415/2)/3.1415*1.75</f>
        <v>0.67169318798082345</v>
      </c>
      <c r="O221" s="17">
        <f t="shared" si="126"/>
        <v>0.63978840965992845</v>
      </c>
      <c r="P221" s="17">
        <f t="shared" si="126"/>
        <v>0.65894670671086131</v>
      </c>
      <c r="Q221" s="17">
        <f t="shared" si="126"/>
        <v>0.51483647348097961</v>
      </c>
    </row>
    <row r="222" spans="1:17">
      <c r="A222" s="9">
        <v>8</v>
      </c>
      <c r="B222" s="15" t="s">
        <v>182</v>
      </c>
      <c r="C222" s="17">
        <f t="shared" ref="C222:H222" si="127">(C236-C237)/C241*1000</f>
        <v>-4.3341213553979516</v>
      </c>
      <c r="D222" s="17">
        <f t="shared" si="127"/>
        <v>4.2238648363252373</v>
      </c>
      <c r="E222" s="17">
        <f t="shared" si="127"/>
        <v>0.92226613965744397</v>
      </c>
      <c r="F222" s="17">
        <f t="shared" si="127"/>
        <v>7.1353065539112048</v>
      </c>
      <c r="G222" s="17">
        <f t="shared" si="127"/>
        <v>-0.65893516078017922</v>
      </c>
      <c r="H222" s="17">
        <f t="shared" si="127"/>
        <v>2.3834745762711864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0.64717736758390687</v>
      </c>
      <c r="M222" s="17">
        <f>(ATAN(D222/10)+3.1415/2)/3.1415*1.75</f>
        <v>1.0976312479732546</v>
      </c>
      <c r="N222" s="17">
        <f t="shared" si="126"/>
        <v>0.92623071657912237</v>
      </c>
      <c r="O222" s="17">
        <f t="shared" si="126"/>
        <v>1.2202367779608934</v>
      </c>
      <c r="P222" s="17">
        <f t="shared" si="126"/>
        <v>0.83834642973021656</v>
      </c>
      <c r="Q222" s="17">
        <f t="shared" si="126"/>
        <v>1.0053416353804043</v>
      </c>
    </row>
    <row r="223" spans="1:17">
      <c r="A223" s="9">
        <v>9</v>
      </c>
      <c r="B223" s="15" t="s">
        <v>183</v>
      </c>
      <c r="C223" s="17">
        <f t="shared" ref="C223:H223" si="128">C238/C241*1000</f>
        <v>1.4447071184659837</v>
      </c>
      <c r="D223" s="17">
        <f t="shared" si="128"/>
        <v>1.4519535374868004</v>
      </c>
      <c r="E223" s="17">
        <f t="shared" si="128"/>
        <v>1.4492753623188406</v>
      </c>
      <c r="F223" s="17">
        <f t="shared" si="128"/>
        <v>1.4534883720930232</v>
      </c>
      <c r="G223" s="17">
        <f t="shared" si="128"/>
        <v>1.4496573537163944</v>
      </c>
      <c r="H223" s="17">
        <f t="shared" si="128"/>
        <v>1.4565677966101696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29">IF(C223/$I223&gt;1,2^((1-$I223/C223)/LN(10/3)),2^(-LOG($I223/C223,10/3)))</f>
        <v>0.97860905256604058</v>
      </c>
      <c r="M223" s="17">
        <f t="shared" si="129"/>
        <v>0.9814319843046263</v>
      </c>
      <c r="N223" s="17">
        <f t="shared" si="129"/>
        <v>0.98038936609171012</v>
      </c>
      <c r="O223" s="17">
        <f t="shared" si="129"/>
        <v>0.98202913026915195</v>
      </c>
      <c r="P223" s="17">
        <f t="shared" si="129"/>
        <v>0.98053812595417722</v>
      </c>
      <c r="Q223" s="17">
        <f t="shared" si="129"/>
        <v>0.98322641133200428</v>
      </c>
    </row>
    <row r="224" spans="1:17">
      <c r="A224" s="9">
        <v>10</v>
      </c>
      <c r="B224" s="15" t="s">
        <v>184</v>
      </c>
      <c r="C224" s="17">
        <f t="shared" ref="C224:H224" si="130">C239/C241*100</f>
        <v>2.6267402153926978E-2</v>
      </c>
      <c r="D224" s="17">
        <f t="shared" si="130"/>
        <v>2.6399155227032733E-2</v>
      </c>
      <c r="E224" s="17">
        <f t="shared" si="130"/>
        <v>2.6350461133069828E-2</v>
      </c>
      <c r="F224" s="17">
        <f t="shared" si="130"/>
        <v>2.6427061310782242E-2</v>
      </c>
      <c r="G224" s="17">
        <f t="shared" si="130"/>
        <v>2.6357406431207171E-2</v>
      </c>
      <c r="H224" s="17">
        <f t="shared" si="130"/>
        <v>2.6483050847457626E-2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29"/>
        <v>0.69033001068796673</v>
      </c>
      <c r="M224" s="17">
        <f t="shared" si="129"/>
        <v>0.69232136207814587</v>
      </c>
      <c r="N224" s="17">
        <f t="shared" si="129"/>
        <v>0.69158587875088795</v>
      </c>
      <c r="O224" s="17">
        <f t="shared" si="129"/>
        <v>0.69274260054818892</v>
      </c>
      <c r="P224" s="17">
        <f t="shared" si="129"/>
        <v>0.69169081687421474</v>
      </c>
      <c r="Q224" s="17">
        <f t="shared" si="129"/>
        <v>0.69358718608185854</v>
      </c>
    </row>
    <row r="225" spans="1:17">
      <c r="A225" s="9">
        <v>11</v>
      </c>
      <c r="B225" s="15" t="s">
        <v>185</v>
      </c>
      <c r="C225" s="17">
        <f t="shared" ref="C225:H225" si="131">C240/C241*1000</f>
        <v>5.9101654846335698</v>
      </c>
      <c r="D225" s="17">
        <f t="shared" si="131"/>
        <v>5.9398099260823649</v>
      </c>
      <c r="E225" s="17">
        <f t="shared" si="131"/>
        <v>5.7971014492753623</v>
      </c>
      <c r="F225" s="17">
        <f t="shared" si="131"/>
        <v>5.8139534883720927</v>
      </c>
      <c r="G225" s="17">
        <f t="shared" si="131"/>
        <v>5.7986294148655775</v>
      </c>
      <c r="H225" s="17">
        <f t="shared" si="131"/>
        <v>5.8262711864406782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29"/>
        <v>1.0927094686683445</v>
      </c>
      <c r="M225" s="17">
        <f t="shared" si="129"/>
        <v>1.0953688617019242</v>
      </c>
      <c r="N225" s="17">
        <f t="shared" si="129"/>
        <v>1.0823786124943084</v>
      </c>
      <c r="O225" s="17">
        <f t="shared" si="129"/>
        <v>1.0839375925903947</v>
      </c>
      <c r="P225" s="17">
        <f t="shared" si="129"/>
        <v>1.0825202452556657</v>
      </c>
      <c r="Q225" s="17">
        <f t="shared" si="129"/>
        <v>1.0850728064726329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113</v>
      </c>
      <c r="D227" s="17">
        <v>126</v>
      </c>
      <c r="E227" s="17">
        <v>123</v>
      </c>
      <c r="F227" s="17">
        <v>97</v>
      </c>
      <c r="G227" s="17">
        <v>97</v>
      </c>
      <c r="H227" s="17">
        <v>97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17</v>
      </c>
      <c r="D228" s="17">
        <v>16</v>
      </c>
      <c r="E228" s="17">
        <v>16</v>
      </c>
      <c r="F228" s="17">
        <v>16</v>
      </c>
      <c r="G228" s="17">
        <v>16</v>
      </c>
      <c r="H228" s="17">
        <v>16</v>
      </c>
      <c r="K228" s="15" t="s">
        <v>187</v>
      </c>
      <c r="L228" s="17">
        <f>L215</f>
        <v>1.4648548765490319</v>
      </c>
      <c r="M228" s="17">
        <f>N215</f>
        <v>1.4889735582427455</v>
      </c>
      <c r="N228" s="17">
        <f>P215</f>
        <v>1.4198259268564135</v>
      </c>
      <c r="O228" s="17">
        <f>Q215</f>
        <v>1.4213435944644484</v>
      </c>
    </row>
    <row r="229" spans="1:17">
      <c r="A229" s="9">
        <v>3</v>
      </c>
      <c r="B229" s="10" t="s">
        <v>189</v>
      </c>
      <c r="C229" s="17">
        <v>2.6</v>
      </c>
      <c r="D229" s="17">
        <v>2.5</v>
      </c>
      <c r="E229" s="17">
        <v>2.5</v>
      </c>
      <c r="F229" s="17">
        <v>3.7</v>
      </c>
      <c r="G229" s="17">
        <v>3.7</v>
      </c>
      <c r="H229" s="17">
        <v>20.9</v>
      </c>
      <c r="K229" s="15" t="s">
        <v>190</v>
      </c>
      <c r="L229" s="17">
        <f t="shared" ref="L229:L238" si="132">L216</f>
        <v>0.71484973755174486</v>
      </c>
      <c r="M229" s="17">
        <f t="shared" ref="M229:M238" si="133">N216</f>
        <v>0.69158587875088795</v>
      </c>
      <c r="N229" s="17">
        <f t="shared" ref="N229:N238" si="134">P216</f>
        <v>0.69169081687421474</v>
      </c>
      <c r="O229" s="17">
        <f t="shared" ref="O229:O238" si="135">Q216</f>
        <v>0.69358718608185854</v>
      </c>
    </row>
    <row r="230" spans="1:17">
      <c r="A230" s="9">
        <v>4</v>
      </c>
      <c r="B230" s="10" t="s">
        <v>191</v>
      </c>
      <c r="C230" s="17">
        <v>291.7</v>
      </c>
      <c r="D230" s="17">
        <v>293.5</v>
      </c>
      <c r="E230" s="17">
        <v>295.5</v>
      </c>
      <c r="F230" s="17">
        <v>258.39999999999998</v>
      </c>
      <c r="G230" s="17">
        <v>260.89999999999998</v>
      </c>
      <c r="H230" s="17">
        <v>264.5</v>
      </c>
      <c r="K230" s="15" t="s">
        <v>192</v>
      </c>
      <c r="L230" s="17">
        <f t="shared" si="132"/>
        <v>0.36144914622654983</v>
      </c>
      <c r="M230" s="17">
        <f t="shared" si="133"/>
        <v>0.35402216880855442</v>
      </c>
      <c r="N230" s="17">
        <f t="shared" si="134"/>
        <v>0.44372230825300807</v>
      </c>
      <c r="O230" s="17">
        <f t="shared" si="135"/>
        <v>1.173109680838595</v>
      </c>
    </row>
    <row r="231" spans="1:17">
      <c r="A231" s="9">
        <v>5</v>
      </c>
      <c r="B231" s="10" t="s">
        <v>193</v>
      </c>
      <c r="C231" s="17">
        <v>41.7</v>
      </c>
      <c r="D231" s="17">
        <v>44.1</v>
      </c>
      <c r="E231" s="17">
        <v>44.9</v>
      </c>
      <c r="F231" s="17">
        <v>45.7</v>
      </c>
      <c r="G231" s="17">
        <v>46.5</v>
      </c>
      <c r="H231" s="17">
        <v>46.8</v>
      </c>
      <c r="K231" s="15" t="s">
        <v>194</v>
      </c>
      <c r="L231" s="17">
        <f t="shared" si="132"/>
        <v>1.1330274497499784</v>
      </c>
      <c r="M231" s="17">
        <f t="shared" si="133"/>
        <v>1.1412148599709044</v>
      </c>
      <c r="N231" s="17">
        <f t="shared" si="134"/>
        <v>1.07615380212235</v>
      </c>
      <c r="O231" s="17">
        <f t="shared" si="135"/>
        <v>1.0860867041430438</v>
      </c>
    </row>
    <row r="232" spans="1:17">
      <c r="A232" s="9">
        <v>6</v>
      </c>
      <c r="B232" s="10" t="s">
        <v>195</v>
      </c>
      <c r="C232" s="17">
        <v>511358.2</v>
      </c>
      <c r="D232" s="17">
        <v>520244.5</v>
      </c>
      <c r="E232" s="17">
        <v>473768.2</v>
      </c>
      <c r="F232" s="17">
        <v>543734.9</v>
      </c>
      <c r="G232" s="17">
        <v>603079.4</v>
      </c>
      <c r="H232" s="17">
        <v>783426.4</v>
      </c>
      <c r="K232" s="15" t="s">
        <v>196</v>
      </c>
      <c r="L232" s="17">
        <f t="shared" si="132"/>
        <v>0.80400019086854657</v>
      </c>
      <c r="M232" s="17">
        <f t="shared" si="133"/>
        <v>0.8404888202131674</v>
      </c>
      <c r="N232" s="17">
        <f t="shared" si="134"/>
        <v>0.85773381810049842</v>
      </c>
      <c r="O232" s="17">
        <f t="shared" si="135"/>
        <v>0.86327567498954894</v>
      </c>
    </row>
    <row r="233" spans="1:17">
      <c r="A233" s="9">
        <v>7</v>
      </c>
      <c r="B233" s="10" t="s">
        <v>197</v>
      </c>
      <c r="C233" s="17">
        <v>510469.5</v>
      </c>
      <c r="D233" s="17">
        <v>515570.4</v>
      </c>
      <c r="E233" s="17">
        <v>466377.2</v>
      </c>
      <c r="F233" s="17">
        <v>528744.30000000005</v>
      </c>
      <c r="G233" s="17">
        <v>587749.1</v>
      </c>
      <c r="H233" s="17">
        <v>772306.9</v>
      </c>
      <c r="K233" s="15" t="s">
        <v>198</v>
      </c>
      <c r="L233" s="17">
        <f t="shared" si="132"/>
        <v>1.0153295839088801</v>
      </c>
      <c r="M233" s="17">
        <f t="shared" si="133"/>
        <v>1.0850430577270853</v>
      </c>
      <c r="N233" s="17">
        <f t="shared" si="134"/>
        <v>1.130688364535372</v>
      </c>
      <c r="O233" s="17">
        <f t="shared" si="135"/>
        <v>1.0782351164262136</v>
      </c>
    </row>
    <row r="234" spans="1:17">
      <c r="A234" s="9">
        <v>8</v>
      </c>
      <c r="B234" s="10" t="s">
        <v>199</v>
      </c>
      <c r="C234" s="17"/>
      <c r="D234" s="17"/>
      <c r="E234" s="17">
        <v>117</v>
      </c>
      <c r="F234" s="17">
        <v>114</v>
      </c>
      <c r="G234" s="17">
        <v>109</v>
      </c>
      <c r="H234" s="17">
        <v>113</v>
      </c>
      <c r="K234" s="15" t="s">
        <v>200</v>
      </c>
      <c r="L234" s="17">
        <f>N221</f>
        <v>0.67169318798082345</v>
      </c>
      <c r="M234" s="17">
        <f>O221</f>
        <v>0.63978840965992845</v>
      </c>
      <c r="N234" s="17">
        <f t="shared" si="134"/>
        <v>0.65894670671086131</v>
      </c>
      <c r="O234" s="17">
        <f t="shared" si="135"/>
        <v>0.51483647348097961</v>
      </c>
    </row>
    <row r="235" spans="1:17">
      <c r="A235" s="9">
        <v>9</v>
      </c>
      <c r="B235" s="10" t="s">
        <v>201</v>
      </c>
      <c r="C235" s="17"/>
      <c r="D235" s="17"/>
      <c r="E235" s="17">
        <v>88</v>
      </c>
      <c r="F235" s="17">
        <v>80</v>
      </c>
      <c r="G235" s="17">
        <v>78</v>
      </c>
      <c r="H235" s="17">
        <v>56</v>
      </c>
      <c r="K235" s="15" t="s">
        <v>202</v>
      </c>
      <c r="L235" s="17">
        <f t="shared" si="132"/>
        <v>0.64717736758390687</v>
      </c>
      <c r="M235" s="17">
        <f t="shared" si="133"/>
        <v>0.92623071657912237</v>
      </c>
      <c r="N235" s="17">
        <f t="shared" si="134"/>
        <v>0.83834642973021656</v>
      </c>
      <c r="O235" s="17">
        <f t="shared" si="135"/>
        <v>1.0053416353804043</v>
      </c>
    </row>
    <row r="236" spans="1:17">
      <c r="A236" s="9">
        <v>10</v>
      </c>
      <c r="B236" s="10" t="s">
        <v>203</v>
      </c>
      <c r="C236" s="17">
        <v>270</v>
      </c>
      <c r="D236" s="17">
        <v>292</v>
      </c>
      <c r="E236" s="17">
        <v>231</v>
      </c>
      <c r="F236" s="17">
        <v>258</v>
      </c>
      <c r="G236" s="17">
        <v>252</v>
      </c>
      <c r="H236" s="17">
        <v>233</v>
      </c>
      <c r="K236" s="15" t="s">
        <v>204</v>
      </c>
      <c r="L236" s="17">
        <f t="shared" si="132"/>
        <v>0.97860905256604058</v>
      </c>
      <c r="M236" s="17">
        <f t="shared" si="133"/>
        <v>0.98038936609171012</v>
      </c>
      <c r="N236" s="17">
        <f t="shared" si="134"/>
        <v>0.98053812595417722</v>
      </c>
      <c r="O236" s="17">
        <f t="shared" si="135"/>
        <v>0.98322641133200428</v>
      </c>
    </row>
    <row r="237" spans="1:17">
      <c r="A237" s="9">
        <v>11</v>
      </c>
      <c r="B237" s="10" t="s">
        <v>205</v>
      </c>
      <c r="C237" s="17">
        <v>303</v>
      </c>
      <c r="D237" s="17">
        <v>260</v>
      </c>
      <c r="E237" s="17">
        <v>224</v>
      </c>
      <c r="F237" s="17">
        <v>204</v>
      </c>
      <c r="G237" s="17">
        <v>257</v>
      </c>
      <c r="H237" s="17">
        <v>215</v>
      </c>
      <c r="K237" s="15" t="s">
        <v>206</v>
      </c>
      <c r="L237" s="17">
        <f t="shared" si="132"/>
        <v>0.69033001068796673</v>
      </c>
      <c r="M237" s="17">
        <f t="shared" si="133"/>
        <v>0.69158587875088795</v>
      </c>
      <c r="N237" s="17">
        <f t="shared" si="134"/>
        <v>0.69169081687421474</v>
      </c>
      <c r="O237" s="17">
        <f t="shared" si="135"/>
        <v>0.69358718608185854</v>
      </c>
    </row>
    <row r="238" spans="1:17">
      <c r="A238" s="9">
        <v>12</v>
      </c>
      <c r="B238" s="10" t="s">
        <v>207</v>
      </c>
      <c r="C238" s="17">
        <v>11</v>
      </c>
      <c r="D238" s="17">
        <v>11</v>
      </c>
      <c r="E238" s="17">
        <v>11</v>
      </c>
      <c r="F238" s="17">
        <v>11</v>
      </c>
      <c r="G238" s="17">
        <v>11</v>
      </c>
      <c r="H238" s="17">
        <v>11</v>
      </c>
      <c r="K238" s="15" t="s">
        <v>208</v>
      </c>
      <c r="L238" s="17">
        <f t="shared" si="132"/>
        <v>1.0927094686683445</v>
      </c>
      <c r="M238" s="17">
        <f t="shared" si="133"/>
        <v>1.0823786124943084</v>
      </c>
      <c r="N238" s="17">
        <f t="shared" si="134"/>
        <v>1.0825202452556657</v>
      </c>
      <c r="O238" s="17">
        <f t="shared" si="135"/>
        <v>1.0850728064726329</v>
      </c>
    </row>
    <row r="239" spans="1:17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</row>
    <row r="240" spans="1:17">
      <c r="A240" s="9">
        <v>14</v>
      </c>
      <c r="B240" s="10" t="s">
        <v>211</v>
      </c>
      <c r="C240" s="17">
        <v>45</v>
      </c>
      <c r="D240" s="17">
        <v>45</v>
      </c>
      <c r="E240" s="17">
        <v>44</v>
      </c>
      <c r="F240" s="17">
        <v>44</v>
      </c>
      <c r="G240" s="21">
        <v>44</v>
      </c>
      <c r="H240" s="21">
        <v>44</v>
      </c>
    </row>
    <row r="241" spans="1:8">
      <c r="A241" s="9">
        <v>15</v>
      </c>
      <c r="B241" s="10" t="s">
        <v>213</v>
      </c>
      <c r="C241" s="17">
        <v>7614</v>
      </c>
      <c r="D241" s="17">
        <v>7576</v>
      </c>
      <c r="E241" s="17">
        <v>7590</v>
      </c>
      <c r="F241" s="17">
        <v>7568</v>
      </c>
      <c r="G241" s="17">
        <v>7588</v>
      </c>
      <c r="H241" s="17">
        <v>7552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Q301"/>
  <sheetViews>
    <sheetView topLeftCell="A234" zoomScale="70" zoomScaleNormal="70" workbookViewId="0">
      <selection activeCell="B242" sqref="B242"/>
    </sheetView>
  </sheetViews>
  <sheetFormatPr baseColWidth="10" defaultColWidth="8.83203125" defaultRowHeight="15"/>
  <cols>
    <col min="2" max="2" width="73.33203125" customWidth="1"/>
    <col min="11" max="11" width="72.83203125" customWidth="1"/>
  </cols>
  <sheetData>
    <row r="1" spans="1:17" ht="16">
      <c r="A1" s="20" t="s">
        <v>492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7.6735817104149024</v>
      </c>
      <c r="D5" s="17">
        <f t="shared" si="0"/>
        <v>8.0274001926576037</v>
      </c>
      <c r="E5" s="17">
        <f t="shared" si="0"/>
        <v>8.0404194056608898</v>
      </c>
      <c r="F5" s="17">
        <f t="shared" si="0"/>
        <v>8.0582845788718398</v>
      </c>
      <c r="G5" s="17">
        <f t="shared" si="0"/>
        <v>8.8149966525329173</v>
      </c>
      <c r="H5" s="17">
        <f t="shared" si="0"/>
        <v>9.0637842706749989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1.2221206887419591</v>
      </c>
      <c r="M5" s="17">
        <f t="shared" si="1"/>
        <v>1.2424955983898949</v>
      </c>
      <c r="N5" s="17">
        <f t="shared" si="1"/>
        <v>1.2432172554310088</v>
      </c>
      <c r="O5" s="17">
        <f t="shared" si="1"/>
        <v>1.2442044076130621</v>
      </c>
      <c r="P5" s="17">
        <f t="shared" si="1"/>
        <v>1.2829491071896013</v>
      </c>
      <c r="Q5" s="17">
        <f t="shared" si="1"/>
        <v>1.2945004670224536</v>
      </c>
    </row>
    <row r="6" spans="1:17">
      <c r="A6" s="9">
        <v>2</v>
      </c>
      <c r="B6" s="15" t="s">
        <v>176</v>
      </c>
      <c r="C6" s="17">
        <f t="shared" ref="C6:H6" si="2">C18/C31*1000</f>
        <v>4.1807790008467398</v>
      </c>
      <c r="D6" s="17">
        <f t="shared" si="2"/>
        <v>4.38831210531949</v>
      </c>
      <c r="E6" s="17">
        <f t="shared" si="2"/>
        <v>4.5091541261476618</v>
      </c>
      <c r="F6" s="17">
        <f t="shared" si="2"/>
        <v>4.6362733193509218</v>
      </c>
      <c r="G6" s="17">
        <f t="shared" si="2"/>
        <v>4.6864539165364878</v>
      </c>
      <c r="H6" s="17">
        <f t="shared" si="2"/>
        <v>4.7852277205427018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1.025206729040935</v>
      </c>
      <c r="M6" s="17">
        <f t="shared" si="1"/>
        <v>1.0522638616514661</v>
      </c>
      <c r="N6" s="17">
        <f t="shared" si="1"/>
        <v>1.0671669493351612</v>
      </c>
      <c r="O6" s="17">
        <f t="shared" si="1"/>
        <v>1.0822154205791426</v>
      </c>
      <c r="P6" s="17">
        <f t="shared" si="1"/>
        <v>1.0879865438650578</v>
      </c>
      <c r="Q6" s="17">
        <f t="shared" si="1"/>
        <v>1.0990780746816247</v>
      </c>
    </row>
    <row r="7" spans="1:17">
      <c r="A7" s="9">
        <v>3</v>
      </c>
      <c r="B7" s="15" t="s">
        <v>177</v>
      </c>
      <c r="C7" s="17">
        <f>C19/C31*1000+0.00001</f>
        <v>1.1642775698560541</v>
      </c>
      <c r="D7" s="17">
        <f>D19/D31*1000+0.00001</f>
        <v>1.5412708369902601</v>
      </c>
      <c r="E7" s="17">
        <f>E19/E31*1000+0.00001</f>
        <v>1.5754975862443639</v>
      </c>
      <c r="F7" s="17">
        <f>F19/F31*1000+0.00001</f>
        <v>1.6282250347720499</v>
      </c>
      <c r="G7" s="17">
        <f>G19/G31*1000</f>
        <v>1.6960499888417764</v>
      </c>
      <c r="H7" s="17">
        <f>H19/H31*1000</f>
        <v>5.6296796712267081E-7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0.73235536210827457</v>
      </c>
      <c r="M7" s="17">
        <f t="shared" si="1"/>
        <v>0.86071043101094458</v>
      </c>
      <c r="N7" s="17">
        <f t="shared" si="1"/>
        <v>0.87166317996190634</v>
      </c>
      <c r="O7" s="17">
        <f t="shared" si="1"/>
        <v>0.88834066142266677</v>
      </c>
      <c r="P7" s="17">
        <f t="shared" si="1"/>
        <v>0.90946014090339455</v>
      </c>
      <c r="Q7" s="17">
        <f t="shared" si="1"/>
        <v>1.6933294869343044E-4</v>
      </c>
    </row>
    <row r="8" spans="1:17">
      <c r="A8" s="9">
        <v>4</v>
      </c>
      <c r="B8" s="15" t="s">
        <v>178</v>
      </c>
      <c r="C8" s="17">
        <f t="shared" ref="C8:H8" si="3">C20/C31*1000</f>
        <v>28.445173581710417</v>
      </c>
      <c r="D8" s="17">
        <f t="shared" si="3"/>
        <v>28.941453494594889</v>
      </c>
      <c r="E8" s="17">
        <f t="shared" si="3"/>
        <v>29.461617862769593</v>
      </c>
      <c r="F8" s="17">
        <f t="shared" si="3"/>
        <v>30.064024726791033</v>
      </c>
      <c r="G8" s="17">
        <f t="shared" si="3"/>
        <v>30.612586476232988</v>
      </c>
      <c r="H8" s="17">
        <f t="shared" si="3"/>
        <v>31.149017620897368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0.96982562124985228</v>
      </c>
      <c r="M8" s="17">
        <f t="shared" si="1"/>
        <v>0.97953124322052687</v>
      </c>
      <c r="N8" s="17">
        <f t="shared" si="1"/>
        <v>0.98962847480166016</v>
      </c>
      <c r="O8" s="17">
        <f t="shared" si="1"/>
        <v>1.0012268053443931</v>
      </c>
      <c r="P8" s="17">
        <f t="shared" si="1"/>
        <v>1.0115872462944326</v>
      </c>
      <c r="Q8" s="17">
        <f t="shared" si="1"/>
        <v>1.0214640076216004</v>
      </c>
    </row>
    <row r="9" spans="1:17">
      <c r="A9" s="9">
        <v>5</v>
      </c>
      <c r="B9" s="15" t="s">
        <v>179</v>
      </c>
      <c r="C9" s="17">
        <f t="shared" ref="C9:H9" si="4">C21/C31*1000</f>
        <v>6.456392887383573</v>
      </c>
      <c r="D9" s="17">
        <f t="shared" si="4"/>
        <v>6.5931713582361118</v>
      </c>
      <c r="E9" s="17">
        <f t="shared" si="4"/>
        <v>5.0741565708697784</v>
      </c>
      <c r="F9" s="17">
        <f t="shared" si="4"/>
        <v>5.3372336902527886</v>
      </c>
      <c r="G9" s="17">
        <f t="shared" si="4"/>
        <v>5.4452131220709674</v>
      </c>
      <c r="H9" s="17">
        <f t="shared" si="4"/>
        <v>5.5564938355007598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0.88389516754711617</v>
      </c>
      <c r="M9" s="17">
        <f t="shared" si="1"/>
        <v>0.89462766008270844</v>
      </c>
      <c r="N9" s="17">
        <f t="shared" si="1"/>
        <v>0.76942409127809808</v>
      </c>
      <c r="O9" s="17">
        <f t="shared" si="1"/>
        <v>0.79214396219021943</v>
      </c>
      <c r="P9" s="17">
        <f t="shared" si="1"/>
        <v>0.80133125413068595</v>
      </c>
      <c r="Q9" s="17">
        <f t="shared" si="1"/>
        <v>0.81071890795260459</v>
      </c>
    </row>
    <row r="10" spans="1:17">
      <c r="A10" s="9">
        <v>6</v>
      </c>
      <c r="B10" s="15" t="s">
        <v>180</v>
      </c>
      <c r="C10" s="17">
        <f t="shared" ref="C10:H10" si="5">(C22-C23)/C22*100</f>
        <v>0.14270004591176391</v>
      </c>
      <c r="D10" s="17">
        <f t="shared" si="5"/>
        <v>-2.1159301489127293</v>
      </c>
      <c r="E10" s="17">
        <f t="shared" si="5"/>
        <v>-0.12582589989149714</v>
      </c>
      <c r="F10" s="17">
        <f t="shared" si="5"/>
        <v>1.4527750802464143</v>
      </c>
      <c r="G10" s="17">
        <f t="shared" si="5"/>
        <v>0.11511961457051441</v>
      </c>
      <c r="H10" s="17">
        <f t="shared" si="5"/>
        <v>-1.1474767843388216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1.0137039670543697</v>
      </c>
      <c r="M10" s="17">
        <f t="shared" si="6"/>
        <v>0.89082010458011274</v>
      </c>
      <c r="N10" s="17">
        <f t="shared" si="6"/>
        <v>0.99956622739619128</v>
      </c>
      <c r="O10" s="17">
        <f t="shared" si="6"/>
        <v>1.0798586287085605</v>
      </c>
      <c r="P10" s="17">
        <f t="shared" si="6"/>
        <v>1.0122599276244124</v>
      </c>
      <c r="Q10" s="17">
        <f t="shared" si="6"/>
        <v>0.94441142652055721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-11.517357527027761</v>
      </c>
      <c r="F11" s="17">
        <f>(F25-F24)/F31*1000</f>
        <v>-8.9965779887404782</v>
      </c>
      <c r="G11" s="17">
        <f>(G25-G24)/G31*1000</f>
        <v>-11.883508145503235</v>
      </c>
      <c r="H11" s="17">
        <f>(H25-H24)/H31*1000</f>
        <v>-12.047514496425153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0.39826944024692135</v>
      </c>
      <c r="O11" s="17">
        <f t="shared" si="7"/>
        <v>0.46688428636594048</v>
      </c>
      <c r="P11" s="17">
        <f t="shared" si="7"/>
        <v>0.38965906021417557</v>
      </c>
      <c r="Q11" s="17">
        <f t="shared" si="7"/>
        <v>0.38590197626813372</v>
      </c>
    </row>
    <row r="12" spans="1:17">
      <c r="A12" s="9">
        <v>8</v>
      </c>
      <c r="B12" s="15" t="s">
        <v>182</v>
      </c>
      <c r="C12" s="17">
        <f t="shared" ref="C12:H12" si="8">(C26-C27)/C31*1000</f>
        <v>-1.375952582557155</v>
      </c>
      <c r="D12" s="17">
        <f t="shared" si="8"/>
        <v>-5.3516001284384025</v>
      </c>
      <c r="E12" s="17">
        <f t="shared" si="8"/>
        <v>-4.1831911772695172</v>
      </c>
      <c r="F12" s="17">
        <f t="shared" si="8"/>
        <v>-1.7110056297604592</v>
      </c>
      <c r="G12" s="17">
        <f t="shared" si="8"/>
        <v>2.9011381388083017</v>
      </c>
      <c r="H12" s="17">
        <f t="shared" si="8"/>
        <v>5.1793052975285709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0.79882965431293829</v>
      </c>
      <c r="M12" s="17">
        <f>(ATAN(D12/10)+3.1415/2)/3.1415*1.75</f>
        <v>0.60127337105383516</v>
      </c>
      <c r="N12" s="17">
        <f t="shared" si="7"/>
        <v>0.65429427884656077</v>
      </c>
      <c r="O12" s="17">
        <f t="shared" si="7"/>
        <v>0.7806010435695101</v>
      </c>
      <c r="P12" s="17">
        <f t="shared" si="7"/>
        <v>1.0322924418418544</v>
      </c>
      <c r="Q12" s="17">
        <f t="shared" si="7"/>
        <v>1.1412121955498196</v>
      </c>
    </row>
    <row r="13" spans="1:17">
      <c r="A13" s="9">
        <v>9</v>
      </c>
      <c r="B13" s="15" t="s">
        <v>183</v>
      </c>
      <c r="C13" s="17">
        <f t="shared" ref="C13:H13" si="9">C28/C31*1000</f>
        <v>1.1642675698560541</v>
      </c>
      <c r="D13" s="17">
        <f t="shared" si="9"/>
        <v>1.1773520282564487</v>
      </c>
      <c r="E13" s="17">
        <f t="shared" si="9"/>
        <v>1.1951974792198621</v>
      </c>
      <c r="F13" s="17">
        <f t="shared" si="9"/>
        <v>1.2142620598300033</v>
      </c>
      <c r="G13" s="17">
        <f t="shared" si="9"/>
        <v>1.2274045971881276</v>
      </c>
      <c r="H13" s="17">
        <f t="shared" si="9"/>
        <v>1.2385295276698756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0.8642691837243679</v>
      </c>
      <c r="M13" s="17">
        <f t="shared" si="10"/>
        <v>0.8698478401362032</v>
      </c>
      <c r="N13" s="17">
        <f t="shared" si="10"/>
        <v>0.87741415716839743</v>
      </c>
      <c r="O13" s="17">
        <f t="shared" si="10"/>
        <v>0.88544460899205513</v>
      </c>
      <c r="P13" s="17">
        <f t="shared" si="10"/>
        <v>0.89094943687303596</v>
      </c>
      <c r="Q13" s="17">
        <f t="shared" si="10"/>
        <v>0.89558966267292373</v>
      </c>
    </row>
    <row r="14" spans="1:17">
      <c r="A14" s="9">
        <v>10</v>
      </c>
      <c r="B14" s="15" t="s">
        <v>184</v>
      </c>
      <c r="C14" s="17">
        <f t="shared" ref="C14:H14" si="11">C29/C31*100</f>
        <v>6.8797629127857751E-2</v>
      </c>
      <c r="D14" s="17">
        <f t="shared" si="11"/>
        <v>5.8867601412822428E-2</v>
      </c>
      <c r="E14" s="17">
        <f t="shared" si="11"/>
        <v>5.4327158146357357E-2</v>
      </c>
      <c r="F14" s="17">
        <f t="shared" si="11"/>
        <v>5.5193729992272872E-2</v>
      </c>
      <c r="G14" s="17">
        <f t="shared" si="11"/>
        <v>5.5791118054005807E-2</v>
      </c>
      <c r="H14" s="17">
        <f t="shared" si="11"/>
        <v>5.6296796712267075E-2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1.1703507627333345</v>
      </c>
      <c r="M14" s="17">
        <f t="shared" si="10"/>
        <v>1.0905954827445095</v>
      </c>
      <c r="N14" s="17">
        <f t="shared" si="10"/>
        <v>1.0469234657218669</v>
      </c>
      <c r="O14" s="17">
        <f t="shared" si="10"/>
        <v>1.0556692606225704</v>
      </c>
      <c r="P14" s="17">
        <f t="shared" si="10"/>
        <v>1.0615810861242747</v>
      </c>
      <c r="Q14" s="17">
        <f t="shared" si="10"/>
        <v>1.0665124221669533</v>
      </c>
    </row>
    <row r="15" spans="1:17">
      <c r="A15" s="9">
        <v>11</v>
      </c>
      <c r="B15" s="15" t="s">
        <v>185</v>
      </c>
      <c r="C15" s="17">
        <f t="shared" ref="C15:H15" si="12">C30/C31*1000</f>
        <v>3.2811176968670619</v>
      </c>
      <c r="D15" s="17">
        <f t="shared" si="12"/>
        <v>3.0504120732098898</v>
      </c>
      <c r="E15" s="17">
        <f t="shared" si="12"/>
        <v>3.0423208561960124</v>
      </c>
      <c r="F15" s="17">
        <f t="shared" si="12"/>
        <v>2.262942929683188</v>
      </c>
      <c r="G15" s="17">
        <f t="shared" si="12"/>
        <v>2.2874358402142381</v>
      </c>
      <c r="H15" s="17">
        <f t="shared" si="12"/>
        <v>2.3081686652029498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0.7846458450522249</v>
      </c>
      <c r="M15" s="17">
        <f t="shared" si="10"/>
        <v>0.75239273205041757</v>
      </c>
      <c r="N15" s="17">
        <f t="shared" si="10"/>
        <v>0.75124311463734494</v>
      </c>
      <c r="O15" s="17">
        <f t="shared" si="10"/>
        <v>0.63355282370134103</v>
      </c>
      <c r="P15" s="17">
        <f t="shared" si="10"/>
        <v>0.63749163502004735</v>
      </c>
      <c r="Q15" s="17">
        <f t="shared" si="10"/>
        <v>0.64081180674877591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</f>
        <v>145</v>
      </c>
      <c r="D17" s="17">
        <f t="shared" ref="D17:H17" si="13">D47+D77+D107+D137+D167+D197+D227+D257+D287</f>
        <v>150</v>
      </c>
      <c r="E17" s="17">
        <f t="shared" si="13"/>
        <v>148</v>
      </c>
      <c r="F17" s="17">
        <f t="shared" si="13"/>
        <v>146</v>
      </c>
      <c r="G17" s="17">
        <f t="shared" si="13"/>
        <v>158</v>
      </c>
      <c r="H17" s="17">
        <f t="shared" si="13"/>
        <v>161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</f>
        <v>79</v>
      </c>
      <c r="D18" s="17">
        <f t="shared" si="14"/>
        <v>82</v>
      </c>
      <c r="E18" s="17">
        <f t="shared" si="14"/>
        <v>83</v>
      </c>
      <c r="F18" s="17">
        <f t="shared" si="14"/>
        <v>84</v>
      </c>
      <c r="G18" s="17">
        <f t="shared" si="14"/>
        <v>84</v>
      </c>
      <c r="H18" s="17">
        <f t="shared" si="14"/>
        <v>85</v>
      </c>
      <c r="K18" s="15" t="s">
        <v>187</v>
      </c>
      <c r="L18" s="17">
        <f t="shared" ref="L18:L23" si="15">L5</f>
        <v>1.2221206887419591</v>
      </c>
      <c r="M18" s="17">
        <f t="shared" ref="M18:M23" si="16">N5</f>
        <v>1.2432172554310088</v>
      </c>
      <c r="N18" s="17">
        <f t="shared" ref="N18:N28" si="17">P5</f>
        <v>1.2829491071896013</v>
      </c>
      <c r="O18" s="17">
        <f>Q5</f>
        <v>1.2945004670224536</v>
      </c>
    </row>
    <row r="19" spans="1:15">
      <c r="A19" s="9">
        <v>3</v>
      </c>
      <c r="B19" s="10" t="s">
        <v>189</v>
      </c>
      <c r="C19" s="17">
        <f t="shared" ref="C19:G19" si="18">C49+C79+C109+C139+C169+C199+C229+C259+C289</f>
        <v>22</v>
      </c>
      <c r="D19" s="17">
        <f t="shared" si="18"/>
        <v>28.8</v>
      </c>
      <c r="E19" s="17">
        <f t="shared" si="18"/>
        <v>29.000000000000004</v>
      </c>
      <c r="F19" s="17">
        <f t="shared" si="18"/>
        <v>29.5</v>
      </c>
      <c r="G19" s="17">
        <f t="shared" si="18"/>
        <v>30.4</v>
      </c>
      <c r="H19" s="17">
        <f>H49+H79+H109+H139+H169+H199+H229+H259+H289+0.00001</f>
        <v>1.0000000000000001E-5</v>
      </c>
      <c r="K19" s="15" t="s">
        <v>190</v>
      </c>
      <c r="L19" s="17">
        <f t="shared" si="15"/>
        <v>1.025206729040935</v>
      </c>
      <c r="M19" s="17">
        <f t="shared" si="16"/>
        <v>1.0671669493351612</v>
      </c>
      <c r="N19" s="17">
        <f t="shared" si="17"/>
        <v>1.0879865438650578</v>
      </c>
      <c r="O19" s="17">
        <f t="shared" ref="O19:O28" si="19">Q6</f>
        <v>1.0990780746816247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</f>
        <v>537.5</v>
      </c>
      <c r="D20" s="17">
        <f t="shared" si="20"/>
        <v>540.80000000000007</v>
      </c>
      <c r="E20" s="17">
        <f t="shared" si="20"/>
        <v>542.29999999999995</v>
      </c>
      <c r="F20" s="17">
        <f t="shared" si="20"/>
        <v>544.69999999999993</v>
      </c>
      <c r="G20" s="17">
        <f t="shared" si="20"/>
        <v>548.70000000000005</v>
      </c>
      <c r="H20" s="17">
        <f t="shared" si="20"/>
        <v>553.29999999999995</v>
      </c>
      <c r="K20" s="15" t="s">
        <v>192</v>
      </c>
      <c r="L20" s="17">
        <f t="shared" si="15"/>
        <v>0.73235536210827457</v>
      </c>
      <c r="M20" s="17">
        <f t="shared" si="16"/>
        <v>0.87166317996190634</v>
      </c>
      <c r="N20" s="17">
        <f t="shared" si="17"/>
        <v>0.90946014090339455</v>
      </c>
      <c r="O20" s="17">
        <f t="shared" si="19"/>
        <v>1.6933294869343044E-4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</f>
        <v>122</v>
      </c>
      <c r="D21" s="17">
        <f t="shared" si="21"/>
        <v>123.19999999999999</v>
      </c>
      <c r="E21" s="17">
        <f t="shared" si="21"/>
        <v>93.4</v>
      </c>
      <c r="F21" s="17">
        <f t="shared" si="21"/>
        <v>96.700000000000017</v>
      </c>
      <c r="G21" s="17">
        <f t="shared" si="21"/>
        <v>97.600000000000009</v>
      </c>
      <c r="H21" s="17">
        <f t="shared" si="21"/>
        <v>98.7</v>
      </c>
      <c r="K21" s="15" t="s">
        <v>194</v>
      </c>
      <c r="L21" s="17">
        <f t="shared" si="15"/>
        <v>0.96982562124985228</v>
      </c>
      <c r="M21" s="17">
        <f t="shared" si="16"/>
        <v>0.98962847480166016</v>
      </c>
      <c r="N21" s="17">
        <f t="shared" si="17"/>
        <v>1.0115872462944326</v>
      </c>
      <c r="O21" s="17">
        <f t="shared" si="19"/>
        <v>1.0214640076216004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</f>
        <v>553889.10000000009</v>
      </c>
      <c r="D22" s="17">
        <f t="shared" si="22"/>
        <v>502119.6</v>
      </c>
      <c r="E22" s="17">
        <f t="shared" si="22"/>
        <v>522626.89999999997</v>
      </c>
      <c r="F22" s="17">
        <f t="shared" si="22"/>
        <v>593546.79999999993</v>
      </c>
      <c r="G22" s="17">
        <f t="shared" si="22"/>
        <v>623699.1</v>
      </c>
      <c r="H22" s="17">
        <f t="shared" si="22"/>
        <v>739500.8</v>
      </c>
      <c r="K22" s="15" t="s">
        <v>196</v>
      </c>
      <c r="L22" s="17">
        <f t="shared" si="15"/>
        <v>0.88389516754711617</v>
      </c>
      <c r="M22" s="17">
        <f t="shared" si="16"/>
        <v>0.76942409127809808</v>
      </c>
      <c r="N22" s="17">
        <f t="shared" si="17"/>
        <v>0.80133125413068595</v>
      </c>
      <c r="O22" s="17">
        <f t="shared" si="19"/>
        <v>0.81071890795260459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</f>
        <v>553098.69999999984</v>
      </c>
      <c r="D23" s="17">
        <f t="shared" si="23"/>
        <v>512744.1</v>
      </c>
      <c r="E23" s="17">
        <f t="shared" si="23"/>
        <v>523284.5</v>
      </c>
      <c r="F23" s="17">
        <f t="shared" si="23"/>
        <v>584923.89999999991</v>
      </c>
      <c r="G23" s="17">
        <f t="shared" si="23"/>
        <v>622981.10000000021</v>
      </c>
      <c r="H23" s="17">
        <f t="shared" si="23"/>
        <v>747986.39999999991</v>
      </c>
      <c r="K23" s="15" t="s">
        <v>198</v>
      </c>
      <c r="L23" s="17">
        <f t="shared" si="15"/>
        <v>1.0137039670543697</v>
      </c>
      <c r="M23" s="17">
        <f t="shared" si="16"/>
        <v>0.99956622739619128</v>
      </c>
      <c r="N23" s="17">
        <f t="shared" si="17"/>
        <v>1.0122599276244124</v>
      </c>
      <c r="O23" s="17">
        <f t="shared" si="19"/>
        <v>0.94441142652055721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</f>
        <v>0</v>
      </c>
      <c r="D24" s="17">
        <f t="shared" si="24"/>
        <v>0</v>
      </c>
      <c r="E24" s="17">
        <f t="shared" si="24"/>
        <v>365</v>
      </c>
      <c r="F24" s="17">
        <f t="shared" si="24"/>
        <v>314</v>
      </c>
      <c r="G24" s="17">
        <f t="shared" si="24"/>
        <v>330</v>
      </c>
      <c r="H24" s="17">
        <f t="shared" si="24"/>
        <v>349</v>
      </c>
      <c r="K24" s="15" t="s">
        <v>200</v>
      </c>
      <c r="L24" s="17">
        <f>N11</f>
        <v>0.39826944024692135</v>
      </c>
      <c r="M24" s="17">
        <f>O11</f>
        <v>0.46688428636594048</v>
      </c>
      <c r="N24" s="17">
        <f t="shared" si="17"/>
        <v>0.38965906021417557</v>
      </c>
      <c r="O24" s="17">
        <f t="shared" si="19"/>
        <v>0.38590197626813372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</f>
        <v>0</v>
      </c>
      <c r="D25" s="17">
        <f t="shared" si="25"/>
        <v>0</v>
      </c>
      <c r="E25" s="17">
        <f t="shared" si="25"/>
        <v>153</v>
      </c>
      <c r="F25" s="17">
        <f t="shared" si="25"/>
        <v>151</v>
      </c>
      <c r="G25" s="17">
        <f t="shared" si="25"/>
        <v>117</v>
      </c>
      <c r="H25" s="17">
        <f t="shared" si="25"/>
        <v>135</v>
      </c>
      <c r="K25" s="15" t="s">
        <v>202</v>
      </c>
      <c r="L25" s="17">
        <f>L12</f>
        <v>0.79882965431293829</v>
      </c>
      <c r="M25" s="17">
        <f>N12</f>
        <v>0.65429427884656077</v>
      </c>
      <c r="N25" s="17">
        <f t="shared" si="17"/>
        <v>1.0322924418418544</v>
      </c>
      <c r="O25" s="17">
        <f t="shared" si="19"/>
        <v>1.1412121955498196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</f>
        <v>463</v>
      </c>
      <c r="D26" s="17">
        <f t="shared" si="26"/>
        <v>350</v>
      </c>
      <c r="E26" s="17">
        <f t="shared" si="26"/>
        <v>367</v>
      </c>
      <c r="F26" s="17">
        <f t="shared" si="26"/>
        <v>398</v>
      </c>
      <c r="G26" s="17">
        <f t="shared" si="26"/>
        <v>490</v>
      </c>
      <c r="H26" s="17">
        <f t="shared" si="26"/>
        <v>540</v>
      </c>
      <c r="K26" s="15" t="s">
        <v>204</v>
      </c>
      <c r="L26" s="17">
        <f>L13</f>
        <v>0.8642691837243679</v>
      </c>
      <c r="M26" s="17">
        <f>N13</f>
        <v>0.87741415716839743</v>
      </c>
      <c r="N26" s="17">
        <f t="shared" si="17"/>
        <v>0.89094943687303596</v>
      </c>
      <c r="O26" s="17">
        <f t="shared" si="19"/>
        <v>0.89558966267292373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</f>
        <v>489</v>
      </c>
      <c r="D27" s="17">
        <f t="shared" si="27"/>
        <v>450</v>
      </c>
      <c r="E27" s="17">
        <f t="shared" si="27"/>
        <v>444</v>
      </c>
      <c r="F27" s="17">
        <f t="shared" si="27"/>
        <v>429</v>
      </c>
      <c r="G27" s="17">
        <f t="shared" si="27"/>
        <v>438</v>
      </c>
      <c r="H27" s="17">
        <f t="shared" si="27"/>
        <v>448</v>
      </c>
      <c r="K27" s="15" t="s">
        <v>206</v>
      </c>
      <c r="L27" s="17">
        <f>L14</f>
        <v>1.1703507627333345</v>
      </c>
      <c r="M27" s="17">
        <f>N14</f>
        <v>1.0469234657218669</v>
      </c>
      <c r="N27" s="17">
        <f t="shared" si="17"/>
        <v>1.0615810861242747</v>
      </c>
      <c r="O27" s="17">
        <f t="shared" si="19"/>
        <v>1.0665124221669533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</f>
        <v>22</v>
      </c>
      <c r="D28" s="17">
        <f t="shared" si="28"/>
        <v>22</v>
      </c>
      <c r="E28" s="17">
        <f t="shared" si="28"/>
        <v>22</v>
      </c>
      <c r="F28" s="17">
        <f t="shared" si="28"/>
        <v>22</v>
      </c>
      <c r="G28" s="17">
        <f t="shared" si="28"/>
        <v>22</v>
      </c>
      <c r="H28" s="17">
        <f t="shared" si="28"/>
        <v>22</v>
      </c>
      <c r="K28" s="15" t="s">
        <v>208</v>
      </c>
      <c r="L28" s="17">
        <f>L15</f>
        <v>0.7846458450522249</v>
      </c>
      <c r="M28" s="17">
        <f>N15</f>
        <v>0.75124311463734494</v>
      </c>
      <c r="N28" s="17">
        <f t="shared" si="17"/>
        <v>0.63749163502004735</v>
      </c>
      <c r="O28" s="17">
        <f t="shared" si="19"/>
        <v>0.64081180674877591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</f>
        <v>13</v>
      </c>
      <c r="D29" s="17">
        <f t="shared" si="29"/>
        <v>11</v>
      </c>
      <c r="E29" s="17">
        <f t="shared" si="29"/>
        <v>10</v>
      </c>
      <c r="F29" s="17">
        <f t="shared" si="29"/>
        <v>10</v>
      </c>
      <c r="G29" s="17">
        <f t="shared" si="29"/>
        <v>10</v>
      </c>
      <c r="H29" s="17">
        <f t="shared" si="29"/>
        <v>10</v>
      </c>
      <c r="M29" t="s">
        <v>210</v>
      </c>
      <c r="N29" s="52">
        <f>AVERAGE(N18:N28)</f>
        <v>0.91977708000736125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</f>
        <v>62</v>
      </c>
      <c r="D30" s="17">
        <f t="shared" si="30"/>
        <v>57</v>
      </c>
      <c r="E30" s="17">
        <f t="shared" si="30"/>
        <v>56</v>
      </c>
      <c r="F30" s="17">
        <f t="shared" si="30"/>
        <v>41</v>
      </c>
      <c r="G30" s="17">
        <f t="shared" si="30"/>
        <v>41</v>
      </c>
      <c r="H30" s="17">
        <f t="shared" si="30"/>
        <v>41</v>
      </c>
      <c r="M30" t="s">
        <v>212</v>
      </c>
      <c r="N30" s="52">
        <f>STDEV(N18:N28)</f>
        <v>0.24199497615971705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</f>
        <v>18896</v>
      </c>
      <c r="D31" s="17">
        <f t="shared" si="31"/>
        <v>18686</v>
      </c>
      <c r="E31" s="17">
        <f t="shared" si="31"/>
        <v>18407</v>
      </c>
      <c r="F31" s="17">
        <f t="shared" si="31"/>
        <v>18118</v>
      </c>
      <c r="G31" s="17">
        <f t="shared" si="31"/>
        <v>17924</v>
      </c>
      <c r="H31" s="17">
        <f t="shared" si="31"/>
        <v>17763</v>
      </c>
    </row>
    <row r="32" spans="1:15" ht="16">
      <c r="A32" s="20"/>
    </row>
    <row r="33" spans="1:17" ht="16">
      <c r="A33" s="20" t="s">
        <v>493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10.640841702534672</v>
      </c>
      <c r="D35" s="17">
        <f t="shared" si="32"/>
        <v>11.137724550898204</v>
      </c>
      <c r="E35" s="17">
        <f t="shared" si="32"/>
        <v>10.97708082026538</v>
      </c>
      <c r="F35" s="17">
        <f t="shared" si="32"/>
        <v>10.913059294288832</v>
      </c>
      <c r="G35" s="17">
        <f t="shared" si="32"/>
        <v>12.793956378701109</v>
      </c>
      <c r="H35" s="17">
        <f t="shared" si="32"/>
        <v>13.424456919697338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1.3568889027947142</v>
      </c>
      <c r="M35" s="17">
        <f t="shared" si="33"/>
        <v>1.3733639986039943</v>
      </c>
      <c r="N35" s="17">
        <f t="shared" si="33"/>
        <v>1.3681792962411699</v>
      </c>
      <c r="O35" s="17">
        <f t="shared" si="33"/>
        <v>1.3660760969377506</v>
      </c>
      <c r="P35" s="17">
        <f t="shared" si="33"/>
        <v>1.4200912009776496</v>
      </c>
      <c r="Q35" s="17">
        <f t="shared" si="33"/>
        <v>1.4351772519453083</v>
      </c>
    </row>
    <row r="36" spans="1:17">
      <c r="A36" s="9">
        <v>2</v>
      </c>
      <c r="B36" s="15" t="s">
        <v>176</v>
      </c>
      <c r="C36" s="17">
        <f t="shared" ref="C36:H36" si="34">C48/C61*1000</f>
        <v>3.4672405547584888</v>
      </c>
      <c r="D36" s="17">
        <f t="shared" si="34"/>
        <v>3.7125748502994012</v>
      </c>
      <c r="E36" s="17">
        <f t="shared" si="34"/>
        <v>3.6188178528347406</v>
      </c>
      <c r="F36" s="17">
        <f t="shared" si="34"/>
        <v>3.7589426458105977</v>
      </c>
      <c r="G36" s="17">
        <f t="shared" si="34"/>
        <v>3.777263311806994</v>
      </c>
      <c r="H36" s="17">
        <f t="shared" si="34"/>
        <v>3.9052965584574078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0.92100460906904291</v>
      </c>
      <c r="M36" s="17">
        <f t="shared" si="33"/>
        <v>0.95797802565217749</v>
      </c>
      <c r="N36" s="17">
        <f t="shared" si="33"/>
        <v>0.94397436869934082</v>
      </c>
      <c r="O36" s="17">
        <f t="shared" si="33"/>
        <v>0.964848079671076</v>
      </c>
      <c r="P36" s="17">
        <f t="shared" si="33"/>
        <v>0.96755262984400503</v>
      </c>
      <c r="Q36" s="17">
        <f t="shared" si="33"/>
        <v>0.98630017090651401</v>
      </c>
    </row>
    <row r="37" spans="1:17">
      <c r="A37" s="9">
        <v>3</v>
      </c>
      <c r="B37" s="15" t="s">
        <v>177</v>
      </c>
      <c r="C37" s="17">
        <f>C49/C61*1000+0.00001</f>
        <v>2.6303304208512674</v>
      </c>
      <c r="D37" s="17">
        <f>D49/D61*1000+0.00001</f>
        <v>2.2850399401197605</v>
      </c>
      <c r="E37" s="17">
        <f>E49/E61*1000+0.00001</f>
        <v>2.3281161519903502</v>
      </c>
      <c r="F37" s="17">
        <f>F49/F61*1000+0.00001</f>
        <v>2.376631801867346</v>
      </c>
      <c r="G37" s="17">
        <f>G49/G61*1000</f>
        <v>1.7424150115754844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1.1479345762531006</v>
      </c>
      <c r="M37" s="17">
        <f t="shared" si="33"/>
        <v>1.0744575358427306</v>
      </c>
      <c r="N37" s="17">
        <f t="shared" si="33"/>
        <v>1.0845220598668961</v>
      </c>
      <c r="O37" s="17">
        <f t="shared" si="33"/>
        <v>1.0955269740962694</v>
      </c>
      <c r="P37" s="17">
        <f t="shared" si="33"/>
        <v>0.92369164089223355</v>
      </c>
      <c r="Q37" s="17">
        <f t="shared" si="33"/>
        <v>8.8737830999390996E-4</v>
      </c>
    </row>
    <row r="38" spans="1:17">
      <c r="A38" s="9">
        <v>4</v>
      </c>
      <c r="B38" s="15" t="s">
        <v>178</v>
      </c>
      <c r="C38" s="17">
        <f t="shared" ref="C38:H38" si="35">C50/C61*1000</f>
        <v>26.386896221903395</v>
      </c>
      <c r="D38" s="17">
        <f t="shared" si="35"/>
        <v>26.778443113772457</v>
      </c>
      <c r="E38" s="17">
        <f t="shared" si="35"/>
        <v>27.092882991556088</v>
      </c>
      <c r="F38" s="17">
        <f t="shared" si="35"/>
        <v>27.452406935855464</v>
      </c>
      <c r="G38" s="17">
        <f t="shared" si="35"/>
        <v>27.890824905568415</v>
      </c>
      <c r="H38" s="17">
        <f t="shared" si="35"/>
        <v>28.191359531364412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0.92878162688715116</v>
      </c>
      <c r="M38" s="17">
        <f t="shared" si="33"/>
        <v>0.93669129340090385</v>
      </c>
      <c r="N38" s="17">
        <f t="shared" si="33"/>
        <v>0.94300784978573027</v>
      </c>
      <c r="O38" s="17">
        <f t="shared" si="33"/>
        <v>0.95019207656363591</v>
      </c>
      <c r="P38" s="17">
        <f t="shared" si="33"/>
        <v>0.95889901227793062</v>
      </c>
      <c r="Q38" s="17">
        <f t="shared" si="33"/>
        <v>0.96483408404397464</v>
      </c>
    </row>
    <row r="39" spans="1:17">
      <c r="A39" s="9">
        <v>5</v>
      </c>
      <c r="B39" s="15" t="s">
        <v>179</v>
      </c>
      <c r="C39" s="17">
        <f t="shared" ref="C39:H39" si="36">C51/C61*1000</f>
        <v>5.9660449545671925</v>
      </c>
      <c r="D39" s="17">
        <f t="shared" si="36"/>
        <v>5.9760479041916161</v>
      </c>
      <c r="E39" s="17">
        <f t="shared" si="36"/>
        <v>4.3667068757539207</v>
      </c>
      <c r="F39" s="17">
        <f t="shared" si="36"/>
        <v>4.3894749605917305</v>
      </c>
      <c r="G39" s="17">
        <f t="shared" si="36"/>
        <v>4.4108687705617164</v>
      </c>
      <c r="H39" s="17">
        <f t="shared" si="36"/>
        <v>4.4178667317549429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0.8446012203462232</v>
      </c>
      <c r="M39" s="17">
        <f t="shared" si="33"/>
        <v>0.84541620169799003</v>
      </c>
      <c r="N39" s="17">
        <f t="shared" si="33"/>
        <v>0.70570533299436966</v>
      </c>
      <c r="O39" s="17">
        <f t="shared" si="33"/>
        <v>0.70782137939948897</v>
      </c>
      <c r="P39" s="17">
        <f t="shared" si="33"/>
        <v>0.70980546215240325</v>
      </c>
      <c r="Q39" s="17">
        <f t="shared" si="33"/>
        <v>0.71045357320729419</v>
      </c>
    </row>
    <row r="40" spans="1:17">
      <c r="A40" s="9">
        <v>6</v>
      </c>
      <c r="B40" s="15" t="s">
        <v>180</v>
      </c>
      <c r="C40" s="17">
        <f t="shared" ref="C40:H40" si="37">(C52-C53)/C52*100</f>
        <v>5.8887038927057836E-2</v>
      </c>
      <c r="D40" s="17">
        <f t="shared" si="37"/>
        <v>-2.4179714924972195</v>
      </c>
      <c r="E40" s="17">
        <f t="shared" si="37"/>
        <v>-0.53822708881053904</v>
      </c>
      <c r="F40" s="17">
        <f t="shared" si="37"/>
        <v>1.1905940259754324</v>
      </c>
      <c r="G40" s="17">
        <f t="shared" si="37"/>
        <v>0.30855981647398739</v>
      </c>
      <c r="H40" s="17">
        <f t="shared" si="37"/>
        <v>-0.84849036013095336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1.009309912762876</v>
      </c>
      <c r="M40" s="17">
        <f t="shared" si="38"/>
        <v>0.87399888339928111</v>
      </c>
      <c r="N40" s="17">
        <f t="shared" si="38"/>
        <v>0.97753772119287174</v>
      </c>
      <c r="O40" s="17">
        <f t="shared" si="38"/>
        <v>1.0670307611631755</v>
      </c>
      <c r="P40" s="17">
        <f t="shared" si="38"/>
        <v>1.0223473166486945</v>
      </c>
      <c r="Q40" s="17">
        <f t="shared" si="38"/>
        <v>0.96074455136352122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-5.5488540410132687</v>
      </c>
      <c r="F41" s="17">
        <f>(F55-F54)/F61*1000</f>
        <v>-2.7888929307627017</v>
      </c>
      <c r="G41" s="17">
        <f>(G55-G54)/G61*1000</f>
        <v>-4.5083465334470576</v>
      </c>
      <c r="H41" s="17">
        <f>(H55-H54)/H61*1000</f>
        <v>-5.1257017329753483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0.59280170039206448</v>
      </c>
      <c r="O41" s="17">
        <f t="shared" si="39"/>
        <v>0.72349203111904936</v>
      </c>
      <c r="P41" s="17">
        <f t="shared" si="39"/>
        <v>0.63905899618414119</v>
      </c>
      <c r="Q41" s="17">
        <f t="shared" si="39"/>
        <v>0.61114740361319642</v>
      </c>
    </row>
    <row r="42" spans="1:17">
      <c r="A42" s="9">
        <v>8</v>
      </c>
      <c r="B42" s="15" t="s">
        <v>182</v>
      </c>
      <c r="C42" s="17">
        <f t="shared" ref="C42:H42" si="40">(C56-C57)/C61*1000</f>
        <v>1.4347202295552368</v>
      </c>
      <c r="D42" s="17">
        <f t="shared" si="40"/>
        <v>-4.7904191616766463</v>
      </c>
      <c r="E42" s="17">
        <f t="shared" si="40"/>
        <v>0.36188178528347409</v>
      </c>
      <c r="F42" s="17">
        <f t="shared" si="40"/>
        <v>-2.0613556444767798</v>
      </c>
      <c r="G42" s="17">
        <f t="shared" si="40"/>
        <v>2.9243328865602534</v>
      </c>
      <c r="H42" s="17">
        <f t="shared" si="40"/>
        <v>5.1257017329753483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0.95438063792131356</v>
      </c>
      <c r="M42" s="17">
        <f>(ATAN(D42/10)+3.1415/2)/3.1415*1.75</f>
        <v>0.6261390217945203</v>
      </c>
      <c r="N42" s="17">
        <f t="shared" si="39"/>
        <v>0.89515014773283774</v>
      </c>
      <c r="O42" s="17">
        <f t="shared" si="39"/>
        <v>0.76175657804570063</v>
      </c>
      <c r="P42" s="17">
        <f t="shared" si="39"/>
        <v>1.0334834773585244</v>
      </c>
      <c r="Q42" s="17">
        <f t="shared" si="39"/>
        <v>1.1388525963868037</v>
      </c>
    </row>
    <row r="43" spans="1:17">
      <c r="A43" s="9">
        <v>9</v>
      </c>
      <c r="B43" s="15" t="s">
        <v>183</v>
      </c>
      <c r="C43" s="17">
        <f t="shared" ref="C43:H43" si="41">C58/C61*1000</f>
        <v>0.11956001912960307</v>
      </c>
      <c r="D43" s="17">
        <f t="shared" si="41"/>
        <v>0.11976047904191617</v>
      </c>
      <c r="E43" s="17">
        <f t="shared" si="41"/>
        <v>0.12062726176115803</v>
      </c>
      <c r="F43" s="17">
        <f t="shared" si="41"/>
        <v>0.12125621438098702</v>
      </c>
      <c r="G43" s="17">
        <f t="shared" si="41"/>
        <v>0.12184720360667722</v>
      </c>
      <c r="H43" s="17">
        <f t="shared" si="41"/>
        <v>0.12204051745179399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0.23311607734496428</v>
      </c>
      <c r="M43" s="17">
        <f t="shared" si="42"/>
        <v>0.23334101812323521</v>
      </c>
      <c r="N43" s="17">
        <f t="shared" si="42"/>
        <v>0.23431182210081156</v>
      </c>
      <c r="O43" s="17">
        <f t="shared" si="42"/>
        <v>0.23501440243519781</v>
      </c>
      <c r="P43" s="17">
        <f t="shared" si="42"/>
        <v>0.23567316753629391</v>
      </c>
      <c r="Q43" s="17">
        <f t="shared" si="42"/>
        <v>0.23588835661748012</v>
      </c>
    </row>
    <row r="44" spans="1:17">
      <c r="A44" s="9">
        <v>10</v>
      </c>
      <c r="B44" s="15" t="s">
        <v>184</v>
      </c>
      <c r="C44" s="17">
        <f t="shared" ref="C44:H44" si="43">C59/C61*100</f>
        <v>2.3912003825920614E-2</v>
      </c>
      <c r="D44" s="17">
        <f t="shared" si="43"/>
        <v>2.3952095808383235E-2</v>
      </c>
      <c r="E44" s="17">
        <f t="shared" si="43"/>
        <v>2.4125452352231604E-2</v>
      </c>
      <c r="F44" s="17">
        <f t="shared" si="43"/>
        <v>2.4251242876197406E-2</v>
      </c>
      <c r="G44" s="17">
        <f t="shared" si="43"/>
        <v>2.4369440721335445E-2</v>
      </c>
      <c r="H44" s="17">
        <f t="shared" si="43"/>
        <v>2.4408103490358799E-2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0.65398359125739181</v>
      </c>
      <c r="M44" s="17">
        <f t="shared" si="42"/>
        <v>0.6546146398734688</v>
      </c>
      <c r="N44" s="17">
        <f t="shared" si="42"/>
        <v>0.65733813230219074</v>
      </c>
      <c r="O44" s="17">
        <f t="shared" si="42"/>
        <v>0.6593091504124039</v>
      </c>
      <c r="P44" s="17">
        <f t="shared" si="42"/>
        <v>0.66115724931453312</v>
      </c>
      <c r="Q44" s="17">
        <f t="shared" si="42"/>
        <v>0.66176094053015533</v>
      </c>
    </row>
    <row r="45" spans="1:17">
      <c r="A45" s="9">
        <v>11</v>
      </c>
      <c r="B45" s="15" t="s">
        <v>185</v>
      </c>
      <c r="C45" s="17">
        <f t="shared" ref="C45:H45" si="44">C60/C61*1000</f>
        <v>0.11956001912960307</v>
      </c>
      <c r="D45" s="17">
        <f t="shared" si="44"/>
        <v>0.11976047904191617</v>
      </c>
      <c r="E45" s="17">
        <f t="shared" si="44"/>
        <v>0.12062726176115803</v>
      </c>
      <c r="F45" s="17">
        <f t="shared" si="44"/>
        <v>0.24251242876197404</v>
      </c>
      <c r="G45" s="17">
        <f t="shared" si="44"/>
        <v>0.24369440721335445</v>
      </c>
      <c r="H45" s="17">
        <f t="shared" si="44"/>
        <v>0.24408103490358798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0.11655803867248209</v>
      </c>
      <c r="M45" s="17">
        <f t="shared" si="42"/>
        <v>0.11667050906161754</v>
      </c>
      <c r="N45" s="17">
        <f t="shared" si="42"/>
        <v>0.11715591105040583</v>
      </c>
      <c r="O45" s="17">
        <f t="shared" si="42"/>
        <v>0.17513480404391249</v>
      </c>
      <c r="P45" s="17">
        <f t="shared" si="42"/>
        <v>0.17562572160341502</v>
      </c>
      <c r="Q45" s="17">
        <f t="shared" si="42"/>
        <v>0.17578608240332949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89</v>
      </c>
      <c r="D47" s="17">
        <v>93</v>
      </c>
      <c r="E47" s="17">
        <v>91</v>
      </c>
      <c r="F47" s="17">
        <v>90</v>
      </c>
      <c r="G47" s="17">
        <v>105</v>
      </c>
      <c r="H47" s="17">
        <v>110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29</v>
      </c>
      <c r="D48" s="17">
        <v>31</v>
      </c>
      <c r="E48" s="17">
        <v>30</v>
      </c>
      <c r="F48" s="17">
        <v>31</v>
      </c>
      <c r="G48" s="17">
        <v>31</v>
      </c>
      <c r="H48" s="17">
        <v>32</v>
      </c>
      <c r="K48" s="15" t="s">
        <v>187</v>
      </c>
      <c r="L48" s="17">
        <f t="shared" ref="L48:L53" si="45">L35</f>
        <v>1.3568889027947142</v>
      </c>
      <c r="M48" s="17">
        <f t="shared" ref="M48:M53" si="46">N35</f>
        <v>1.3681792962411699</v>
      </c>
      <c r="N48" s="17">
        <f t="shared" ref="N48:N58" si="47">P35</f>
        <v>1.4200912009776496</v>
      </c>
      <c r="O48" s="17">
        <f>Q36</f>
        <v>0.98630017090651401</v>
      </c>
    </row>
    <row r="49" spans="1:17">
      <c r="A49" s="9">
        <v>3</v>
      </c>
      <c r="B49" s="10" t="s">
        <v>189</v>
      </c>
      <c r="C49" s="17">
        <v>22</v>
      </c>
      <c r="D49" s="17">
        <v>19.079999999999998</v>
      </c>
      <c r="E49" s="17">
        <v>19.3</v>
      </c>
      <c r="F49" s="17">
        <v>19.600000000000001</v>
      </c>
      <c r="G49" s="17">
        <v>14.3</v>
      </c>
      <c r="H49" s="17">
        <v>0</v>
      </c>
      <c r="K49" s="15" t="s">
        <v>190</v>
      </c>
      <c r="L49" s="17">
        <f t="shared" si="45"/>
        <v>0.92100460906904291</v>
      </c>
      <c r="M49" s="17">
        <f t="shared" si="46"/>
        <v>0.94397436869934082</v>
      </c>
      <c r="N49" s="17">
        <f t="shared" si="47"/>
        <v>0.96755262984400503</v>
      </c>
      <c r="O49" s="17">
        <f t="shared" ref="O49:O58" si="48">Q37</f>
        <v>8.8737830999390996E-4</v>
      </c>
    </row>
    <row r="50" spans="1:17">
      <c r="A50" s="9">
        <v>4</v>
      </c>
      <c r="B50" s="10" t="s">
        <v>191</v>
      </c>
      <c r="C50" s="17">
        <v>220.7</v>
      </c>
      <c r="D50" s="17">
        <v>223.6</v>
      </c>
      <c r="E50" s="17">
        <v>224.6</v>
      </c>
      <c r="F50" s="17">
        <v>226.4</v>
      </c>
      <c r="G50" s="17">
        <v>228.9</v>
      </c>
      <c r="H50" s="17">
        <v>231</v>
      </c>
      <c r="K50" s="15" t="s">
        <v>192</v>
      </c>
      <c r="L50" s="17">
        <f t="shared" si="45"/>
        <v>1.1479345762531006</v>
      </c>
      <c r="M50" s="17">
        <f t="shared" si="46"/>
        <v>1.0845220598668961</v>
      </c>
      <c r="N50" s="17">
        <f t="shared" si="47"/>
        <v>0.92369164089223355</v>
      </c>
      <c r="O50" s="17">
        <f t="shared" si="48"/>
        <v>0.96483408404397464</v>
      </c>
    </row>
    <row r="51" spans="1:17">
      <c r="A51" s="9">
        <v>5</v>
      </c>
      <c r="B51" s="10" t="s">
        <v>193</v>
      </c>
      <c r="C51" s="17">
        <v>49.9</v>
      </c>
      <c r="D51" s="17">
        <v>49.9</v>
      </c>
      <c r="E51" s="17">
        <v>36.200000000000003</v>
      </c>
      <c r="F51" s="17">
        <v>36.200000000000003</v>
      </c>
      <c r="G51" s="17">
        <v>36.200000000000003</v>
      </c>
      <c r="H51" s="17">
        <v>36.200000000000003</v>
      </c>
      <c r="K51" s="15" t="s">
        <v>194</v>
      </c>
      <c r="L51" s="17">
        <f t="shared" si="45"/>
        <v>0.92878162688715116</v>
      </c>
      <c r="M51" s="17">
        <f t="shared" si="46"/>
        <v>0.94300784978573027</v>
      </c>
      <c r="N51" s="17">
        <f t="shared" si="47"/>
        <v>0.95889901227793062</v>
      </c>
      <c r="O51" s="17">
        <f t="shared" si="48"/>
        <v>0.71045357320729419</v>
      </c>
    </row>
    <row r="52" spans="1:17">
      <c r="A52" s="9">
        <v>6</v>
      </c>
      <c r="B52" s="10" t="s">
        <v>195</v>
      </c>
      <c r="C52" s="17">
        <v>504695.1</v>
      </c>
      <c r="D52" s="17">
        <v>460489.3</v>
      </c>
      <c r="E52" s="17">
        <v>472793</v>
      </c>
      <c r="F52" s="17">
        <v>540503.30000000005</v>
      </c>
      <c r="G52" s="17">
        <v>566502.80000000005</v>
      </c>
      <c r="H52" s="17">
        <v>681752</v>
      </c>
      <c r="K52" s="15" t="s">
        <v>196</v>
      </c>
      <c r="L52" s="17">
        <f t="shared" si="45"/>
        <v>0.8446012203462232</v>
      </c>
      <c r="M52" s="17">
        <f t="shared" si="46"/>
        <v>0.70570533299436966</v>
      </c>
      <c r="N52" s="17">
        <f t="shared" si="47"/>
        <v>0.70980546215240325</v>
      </c>
      <c r="O52" s="17">
        <f t="shared" si="48"/>
        <v>0.96074455136352122</v>
      </c>
    </row>
    <row r="53" spans="1:17">
      <c r="A53" s="9">
        <v>7</v>
      </c>
      <c r="B53" s="10" t="s">
        <v>197</v>
      </c>
      <c r="C53" s="17">
        <v>504397.9</v>
      </c>
      <c r="D53" s="17">
        <v>471623.8</v>
      </c>
      <c r="E53" s="17">
        <v>475337.7</v>
      </c>
      <c r="F53" s="17">
        <v>534068.1</v>
      </c>
      <c r="G53" s="17">
        <v>564754.80000000005</v>
      </c>
      <c r="H53" s="17">
        <v>687536.6</v>
      </c>
      <c r="K53" s="15" t="s">
        <v>198</v>
      </c>
      <c r="L53" s="17">
        <f t="shared" si="45"/>
        <v>1.009309912762876</v>
      </c>
      <c r="M53" s="17">
        <f t="shared" si="46"/>
        <v>0.97753772119287174</v>
      </c>
      <c r="N53" s="17">
        <f t="shared" si="47"/>
        <v>1.0223473166486945</v>
      </c>
      <c r="O53" s="17">
        <f t="shared" si="48"/>
        <v>0.61114740361319642</v>
      </c>
    </row>
    <row r="54" spans="1:17">
      <c r="A54" s="9">
        <v>8</v>
      </c>
      <c r="B54" s="10" t="s">
        <v>199</v>
      </c>
      <c r="C54" s="17"/>
      <c r="D54" s="17"/>
      <c r="E54" s="17">
        <v>145</v>
      </c>
      <c r="F54" s="17">
        <v>126</v>
      </c>
      <c r="G54" s="17">
        <v>108</v>
      </c>
      <c r="H54" s="17">
        <v>125</v>
      </c>
      <c r="K54" s="15" t="s">
        <v>200</v>
      </c>
      <c r="L54" s="17">
        <f>N41</f>
        <v>0.59280170039206448</v>
      </c>
      <c r="M54" s="17">
        <f>O41</f>
        <v>0.72349203111904936</v>
      </c>
      <c r="N54" s="17">
        <f t="shared" si="47"/>
        <v>0.63905899618414119</v>
      </c>
      <c r="O54" s="17">
        <f t="shared" si="48"/>
        <v>1.1388525963868037</v>
      </c>
    </row>
    <row r="55" spans="1:17">
      <c r="A55" s="9">
        <v>9</v>
      </c>
      <c r="B55" s="10" t="s">
        <v>201</v>
      </c>
      <c r="C55" s="17"/>
      <c r="D55" s="17"/>
      <c r="E55" s="17">
        <v>99</v>
      </c>
      <c r="F55" s="17">
        <v>103</v>
      </c>
      <c r="G55" s="17">
        <v>71</v>
      </c>
      <c r="H55" s="17">
        <v>83</v>
      </c>
      <c r="K55" s="15" t="s">
        <v>202</v>
      </c>
      <c r="L55" s="17">
        <f>L42</f>
        <v>0.95438063792131356</v>
      </c>
      <c r="M55" s="17">
        <f>N42</f>
        <v>0.89515014773283774</v>
      </c>
      <c r="N55" s="17">
        <f t="shared" si="47"/>
        <v>1.0334834773585244</v>
      </c>
      <c r="O55" s="17">
        <f t="shared" si="48"/>
        <v>0.23588835661748012</v>
      </c>
    </row>
    <row r="56" spans="1:17">
      <c r="A56" s="9">
        <v>10</v>
      </c>
      <c r="B56" s="10" t="s">
        <v>203</v>
      </c>
      <c r="C56" s="17">
        <v>161</v>
      </c>
      <c r="D56" s="17">
        <v>96</v>
      </c>
      <c r="E56" s="17">
        <v>117</v>
      </c>
      <c r="F56" s="17">
        <v>109</v>
      </c>
      <c r="G56" s="17">
        <v>163</v>
      </c>
      <c r="H56" s="17">
        <v>198</v>
      </c>
      <c r="K56" s="15" t="s">
        <v>204</v>
      </c>
      <c r="L56" s="17">
        <f>L43</f>
        <v>0.23311607734496428</v>
      </c>
      <c r="M56" s="17">
        <f>N43</f>
        <v>0.23431182210081156</v>
      </c>
      <c r="N56" s="17">
        <f t="shared" si="47"/>
        <v>0.23567316753629391</v>
      </c>
      <c r="O56" s="17">
        <f t="shared" si="48"/>
        <v>0.66176094053015533</v>
      </c>
    </row>
    <row r="57" spans="1:17">
      <c r="A57" s="9">
        <v>11</v>
      </c>
      <c r="B57" s="10" t="s">
        <v>205</v>
      </c>
      <c r="C57" s="17">
        <v>149</v>
      </c>
      <c r="D57" s="17">
        <v>136</v>
      </c>
      <c r="E57" s="17">
        <v>114</v>
      </c>
      <c r="F57" s="17">
        <v>126</v>
      </c>
      <c r="G57" s="17">
        <v>139</v>
      </c>
      <c r="H57" s="17">
        <v>156</v>
      </c>
      <c r="K57" s="15" t="s">
        <v>206</v>
      </c>
      <c r="L57" s="17">
        <f>L44</f>
        <v>0.65398359125739181</v>
      </c>
      <c r="M57" s="17">
        <f>N44</f>
        <v>0.65733813230219074</v>
      </c>
      <c r="N57" s="17">
        <f t="shared" si="47"/>
        <v>0.66115724931453312</v>
      </c>
      <c r="O57" s="17">
        <f t="shared" si="48"/>
        <v>0.17578608240332949</v>
      </c>
    </row>
    <row r="58" spans="1:17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0.11655803867248209</v>
      </c>
      <c r="M58" s="17">
        <f>N45</f>
        <v>0.11715591105040583</v>
      </c>
      <c r="N58" s="17">
        <f t="shared" si="47"/>
        <v>0.17562572160341502</v>
      </c>
      <c r="O58" s="17">
        <f t="shared" si="48"/>
        <v>0</v>
      </c>
    </row>
    <row r="59" spans="1:17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1</v>
      </c>
      <c r="D60" s="17">
        <v>1</v>
      </c>
      <c r="E60" s="17">
        <v>1</v>
      </c>
      <c r="F60" s="17">
        <v>2</v>
      </c>
      <c r="G60" s="21">
        <v>2</v>
      </c>
      <c r="H60" s="21">
        <v>2</v>
      </c>
    </row>
    <row r="61" spans="1:17">
      <c r="A61" s="9">
        <v>15</v>
      </c>
      <c r="B61" s="10" t="s">
        <v>213</v>
      </c>
      <c r="C61" s="17">
        <v>8364</v>
      </c>
      <c r="D61" s="17">
        <v>8350</v>
      </c>
      <c r="E61" s="17">
        <v>8290</v>
      </c>
      <c r="F61" s="17">
        <v>8247</v>
      </c>
      <c r="G61" s="17">
        <v>8207</v>
      </c>
      <c r="H61" s="17">
        <v>8194</v>
      </c>
    </row>
    <row r="63" spans="1:17" ht="16">
      <c r="A63" s="20" t="s">
        <v>494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5.4671968190854878</v>
      </c>
      <c r="D65" s="17">
        <f t="shared" si="49"/>
        <v>5.5837563451776644</v>
      </c>
      <c r="E65" s="17">
        <f t="shared" si="49"/>
        <v>5.6642636457260549</v>
      </c>
      <c r="F65" s="17">
        <f t="shared" si="49"/>
        <v>6.2860136196961767</v>
      </c>
      <c r="G65" s="17">
        <f t="shared" si="49"/>
        <v>5.8666666666666671</v>
      </c>
      <c r="H65" s="17">
        <f t="shared" si="49"/>
        <v>5.333333333333333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1.0504278989823594</v>
      </c>
      <c r="M65" s="17">
        <f t="shared" si="50"/>
        <v>1.0620367832821735</v>
      </c>
      <c r="N65" s="17">
        <f t="shared" si="50"/>
        <v>1.069847228097859</v>
      </c>
      <c r="O65" s="17">
        <f t="shared" si="50"/>
        <v>1.1249988683860197</v>
      </c>
      <c r="P65" s="17">
        <f t="shared" si="50"/>
        <v>1.0887704689914723</v>
      </c>
      <c r="Q65" s="17">
        <f t="shared" si="50"/>
        <v>1.0366374876400017</v>
      </c>
    </row>
    <row r="66" spans="1:17">
      <c r="A66" s="9">
        <v>2</v>
      </c>
      <c r="B66" s="15" t="s">
        <v>176</v>
      </c>
      <c r="C66" s="17">
        <f t="shared" ref="C66:H66" si="51">C78/C91*1000</f>
        <v>2.982107355864811</v>
      </c>
      <c r="D66" s="17">
        <f t="shared" si="51"/>
        <v>3.5532994923857868</v>
      </c>
      <c r="E66" s="17">
        <f t="shared" si="51"/>
        <v>4.1194644696189497</v>
      </c>
      <c r="F66" s="17">
        <f t="shared" si="51"/>
        <v>4.1906757464641178</v>
      </c>
      <c r="G66" s="17">
        <f t="shared" si="51"/>
        <v>4.2666666666666666</v>
      </c>
      <c r="H66" s="17">
        <f t="shared" si="51"/>
        <v>4.2666666666666666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0.84445204022690101</v>
      </c>
      <c r="M66" s="17">
        <f t="shared" si="50"/>
        <v>0.93409692484504814</v>
      </c>
      <c r="N66" s="17">
        <f t="shared" si="50"/>
        <v>1.01683593611544</v>
      </c>
      <c r="O66" s="17">
        <f t="shared" si="50"/>
        <v>1.0265412145525221</v>
      </c>
      <c r="P66" s="17">
        <f t="shared" si="50"/>
        <v>1.0366374876400017</v>
      </c>
      <c r="Q66" s="17">
        <f t="shared" si="50"/>
        <v>1.0366374876400017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0.68528918781725889</v>
      </c>
      <c r="E67" s="17">
        <f>E79/E91*1000+0.00001</f>
        <v>0.66942297631307923</v>
      </c>
      <c r="F67" s="17">
        <f>F79/F91*1000+0.00001</f>
        <v>0.94291204295442632</v>
      </c>
      <c r="G67" s="17">
        <f>G79/G91*1000</f>
        <v>1.4933333333333332</v>
      </c>
      <c r="H67" s="17">
        <f>H79/H91*1000+0.00001</f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0.53976147348569925</v>
      </c>
      <c r="N67" s="17">
        <f t="shared" si="50"/>
        <v>0.53253108617881695</v>
      </c>
      <c r="O67" s="17">
        <f t="shared" si="50"/>
        <v>0.64862645300339217</v>
      </c>
      <c r="P67" s="17">
        <f t="shared" si="50"/>
        <v>0.84519509173086682</v>
      </c>
      <c r="Q67" s="17">
        <f t="shared" si="50"/>
        <v>8.8737830999390996E-4</v>
      </c>
    </row>
    <row r="68" spans="1:17">
      <c r="A68" s="9">
        <v>4</v>
      </c>
      <c r="B68" s="15" t="s">
        <v>178</v>
      </c>
      <c r="C68" s="17">
        <f t="shared" ref="C68:H68" si="52">C80/C91*1000</f>
        <v>25.695825049701789</v>
      </c>
      <c r="D68" s="17">
        <f t="shared" si="52"/>
        <v>26.243654822335028</v>
      </c>
      <c r="E68" s="17">
        <f t="shared" si="52"/>
        <v>26.725025746652932</v>
      </c>
      <c r="F68" s="17">
        <f t="shared" si="52"/>
        <v>27.344159245678366</v>
      </c>
      <c r="G68" s="17">
        <f t="shared" si="52"/>
        <v>27.946666666666665</v>
      </c>
      <c r="H68" s="17">
        <f t="shared" si="52"/>
        <v>28.533333333333335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0.91469868337971927</v>
      </c>
      <c r="M68" s="17">
        <f t="shared" si="50"/>
        <v>0.92587557215744898</v>
      </c>
      <c r="N68" s="17">
        <f t="shared" si="50"/>
        <v>0.93561510987096874</v>
      </c>
      <c r="O68" s="17">
        <f t="shared" si="50"/>
        <v>0.94803322782703847</v>
      </c>
      <c r="P68" s="17">
        <f t="shared" si="50"/>
        <v>0.96000384130485195</v>
      </c>
      <c r="Q68" s="17">
        <f t="shared" si="50"/>
        <v>0.97155495568449446</v>
      </c>
    </row>
    <row r="69" spans="1:17">
      <c r="A69" s="9">
        <v>5</v>
      </c>
      <c r="B69" s="15" t="s">
        <v>179</v>
      </c>
      <c r="C69" s="17">
        <f t="shared" ref="C69:H69" si="53">C81/C91*1000</f>
        <v>7.6540755467196826</v>
      </c>
      <c r="D69" s="17">
        <f t="shared" si="53"/>
        <v>7.8172588832487317</v>
      </c>
      <c r="E69" s="17">
        <f t="shared" si="53"/>
        <v>7.9299691040164779</v>
      </c>
      <c r="F69" s="17">
        <f t="shared" si="53"/>
        <v>8.0670508119434263</v>
      </c>
      <c r="G69" s="17">
        <f t="shared" si="53"/>
        <v>8.2133333333333329</v>
      </c>
      <c r="H69" s="17">
        <f t="shared" si="53"/>
        <v>8.48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0.97487251874472791</v>
      </c>
      <c r="M69" s="17">
        <f t="shared" si="50"/>
        <v>0.9867846838242873</v>
      </c>
      <c r="N69" s="17">
        <f t="shared" si="50"/>
        <v>0.99495085775579917</v>
      </c>
      <c r="O69" s="17">
        <f t="shared" si="50"/>
        <v>1.0047966445327339</v>
      </c>
      <c r="P69" s="17">
        <f t="shared" si="50"/>
        <v>1.0150660446786597</v>
      </c>
      <c r="Q69" s="17">
        <f t="shared" si="50"/>
        <v>1.0331245298121186</v>
      </c>
    </row>
    <row r="70" spans="1:17">
      <c r="A70" s="9">
        <v>6</v>
      </c>
      <c r="B70" s="15" t="s">
        <v>180</v>
      </c>
      <c r="C70" s="17">
        <f t="shared" ref="C70:H70" si="54">(C82-C83)/C82*100</f>
        <v>-0.90866178900165739</v>
      </c>
      <c r="D70" s="17">
        <f t="shared" si="54"/>
        <v>0.74413936482901488</v>
      </c>
      <c r="E70" s="17">
        <f t="shared" si="54"/>
        <v>1.355833675283822</v>
      </c>
      <c r="F70" s="17">
        <f t="shared" si="54"/>
        <v>9.1247826446965288</v>
      </c>
      <c r="G70" s="17">
        <f t="shared" si="54"/>
        <v>-1.9603245321952691</v>
      </c>
      <c r="H70" s="17">
        <f t="shared" si="54"/>
        <v>-4.5071659073652421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5">(ATAN((C70+2.4)/10)+3.1415/2)/3.1415*1.75</f>
        <v>0.95746849037065673</v>
      </c>
      <c r="M70" s="17">
        <f t="shared" si="55"/>
        <v>1.0446954497219021</v>
      </c>
      <c r="N70" s="17">
        <f t="shared" si="55"/>
        <v>1.0751411844346423</v>
      </c>
      <c r="O70" s="17">
        <f t="shared" si="55"/>
        <v>1.351908282301415</v>
      </c>
      <c r="P70" s="17">
        <f t="shared" si="55"/>
        <v>0.89947674152424917</v>
      </c>
      <c r="Q70" s="17">
        <f t="shared" si="55"/>
        <v>0.75931092364818875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-14.933058702368692</v>
      </c>
      <c r="F71" s="17">
        <f>(F85-F84)/F91*1000</f>
        <v>-18.858040859088529</v>
      </c>
      <c r="G71" s="17">
        <f>(G85-G84)/G91*1000</f>
        <v>-19.733333333333331</v>
      </c>
      <c r="H71" s="17">
        <f>(H85-H84)/H91*1000</f>
        <v>-14.933333333333334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6">(ATAN(E71/10)+3.1415/2)/3.1415*1.75</f>
        <v>0.32867712291949119</v>
      </c>
      <c r="O71" s="17">
        <f t="shared" si="56"/>
        <v>0.27158233521794434</v>
      </c>
      <c r="P71" s="17">
        <f t="shared" si="56"/>
        <v>0.26125612437974011</v>
      </c>
      <c r="Q71" s="17">
        <f t="shared" si="56"/>
        <v>0.3286723865289724</v>
      </c>
    </row>
    <row r="72" spans="1:17">
      <c r="A72" s="9">
        <v>8</v>
      </c>
      <c r="B72" s="15" t="s">
        <v>182</v>
      </c>
      <c r="C72" s="17">
        <f t="shared" ref="C72:H72" si="57">(C86-C87)/C91*1000</f>
        <v>-6.4612326043737571</v>
      </c>
      <c r="D72" s="17">
        <f t="shared" si="57"/>
        <v>-3.0456852791878171</v>
      </c>
      <c r="E72" s="17">
        <f t="shared" si="57"/>
        <v>-2.0597322348094749</v>
      </c>
      <c r="F72" s="17">
        <f t="shared" si="57"/>
        <v>1.0476689366160294</v>
      </c>
      <c r="G72" s="17">
        <f t="shared" si="57"/>
        <v>19.733333333333331</v>
      </c>
      <c r="H72" s="17">
        <f t="shared" si="57"/>
        <v>1.6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0.55544599426449226</v>
      </c>
      <c r="M72" s="17">
        <f>(ATAN(D72/10)+3.1415/2)/3.1415*1.75</f>
        <v>0.71030958811288214</v>
      </c>
      <c r="N72" s="17">
        <f t="shared" si="56"/>
        <v>0.76184332822338419</v>
      </c>
      <c r="O72" s="17">
        <f t="shared" si="56"/>
        <v>0.93314918142757708</v>
      </c>
      <c r="P72" s="17">
        <f t="shared" si="56"/>
        <v>1.4887438756202598</v>
      </c>
      <c r="Q72" s="17">
        <f t="shared" si="56"/>
        <v>0.96338029884647547</v>
      </c>
    </row>
    <row r="73" spans="1:17">
      <c r="A73" s="9">
        <v>9</v>
      </c>
      <c r="B73" s="15" t="s">
        <v>183</v>
      </c>
      <c r="C73" s="17">
        <f t="shared" ref="C73:H73" si="58">C88/C91*1000</f>
        <v>2.4850894632206759</v>
      </c>
      <c r="D73" s="17">
        <f t="shared" si="58"/>
        <v>2.5380710659898473</v>
      </c>
      <c r="E73" s="17">
        <f t="shared" si="58"/>
        <v>2.5746652935118437</v>
      </c>
      <c r="F73" s="17">
        <f t="shared" si="58"/>
        <v>2.6191723415400734</v>
      </c>
      <c r="G73" s="17">
        <f t="shared" si="58"/>
        <v>2.6666666666666665</v>
      </c>
      <c r="H73" s="17">
        <f t="shared" si="58"/>
        <v>2.6666666666666665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9">IF(C73/$I73&gt;1,2^((1-$I73/C73)/LN(10/3)),2^(-LOG($I73/C73,10/3)))</f>
        <v>1.2563542533011922</v>
      </c>
      <c r="M73" s="17">
        <f t="shared" si="59"/>
        <v>1.2655010197109224</v>
      </c>
      <c r="N73" s="17">
        <f t="shared" si="59"/>
        <v>1.2716358297704742</v>
      </c>
      <c r="O73" s="17">
        <f t="shared" si="59"/>
        <v>1.2789043327674701</v>
      </c>
      <c r="P73" s="17">
        <f t="shared" si="59"/>
        <v>1.2864365492636052</v>
      </c>
      <c r="Q73" s="17">
        <f t="shared" si="59"/>
        <v>1.2864365492636052</v>
      </c>
    </row>
    <row r="74" spans="1:17">
      <c r="A74" s="9">
        <v>10</v>
      </c>
      <c r="B74" s="15" t="s">
        <v>184</v>
      </c>
      <c r="C74" s="17">
        <f t="shared" ref="C74:H74" si="60">C89/C91*100</f>
        <v>9.940357852882703E-2</v>
      </c>
      <c r="D74" s="17">
        <f t="shared" si="60"/>
        <v>0.10152284263959391</v>
      </c>
      <c r="E74" s="17">
        <f t="shared" si="60"/>
        <v>0.10298661174047373</v>
      </c>
      <c r="F74" s="17">
        <f t="shared" si="60"/>
        <v>0.10476689366160294</v>
      </c>
      <c r="G74" s="17">
        <f t="shared" si="60"/>
        <v>0.10666666666666667</v>
      </c>
      <c r="H74" s="17">
        <f t="shared" si="60"/>
        <v>0.10666666666666667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9"/>
        <v>1.3312670678575129</v>
      </c>
      <c r="M74" s="17">
        <f t="shared" si="59"/>
        <v>1.3393389831096816</v>
      </c>
      <c r="N74" s="17">
        <f t="shared" si="59"/>
        <v>1.3447474320566399</v>
      </c>
      <c r="O74" s="17">
        <f t="shared" si="59"/>
        <v>1.351149720556712</v>
      </c>
      <c r="P74" s="17">
        <f t="shared" si="59"/>
        <v>1.357777899865648</v>
      </c>
      <c r="Q74" s="17">
        <f t="shared" si="59"/>
        <v>1.357777899865648</v>
      </c>
    </row>
    <row r="75" spans="1:17">
      <c r="A75" s="9">
        <v>11</v>
      </c>
      <c r="B75" s="15" t="s">
        <v>185</v>
      </c>
      <c r="C75" s="17">
        <f t="shared" ref="C75:H75" si="61">C90/C91*1000</f>
        <v>7.9522862823061624</v>
      </c>
      <c r="D75" s="17">
        <f t="shared" si="61"/>
        <v>7.6142131979695433</v>
      </c>
      <c r="E75" s="17">
        <f t="shared" si="61"/>
        <v>7.7239958805355311</v>
      </c>
      <c r="F75" s="17">
        <f t="shared" si="61"/>
        <v>4.1906757464641178</v>
      </c>
      <c r="G75" s="17">
        <f t="shared" si="61"/>
        <v>4.2666666666666666</v>
      </c>
      <c r="H75" s="17">
        <f t="shared" si="61"/>
        <v>4.2666666666666666</v>
      </c>
      <c r="I75" s="18">
        <f>Показатели!$E$12</f>
        <v>5</v>
      </c>
      <c r="J75" s="9">
        <v>11</v>
      </c>
      <c r="K75" s="15" t="s">
        <v>185</v>
      </c>
      <c r="L75" s="17">
        <f t="shared" si="59"/>
        <v>1.238294219984204</v>
      </c>
      <c r="M75" s="17">
        <f t="shared" si="59"/>
        <v>1.2185513241054577</v>
      </c>
      <c r="N75" s="17">
        <f t="shared" si="59"/>
        <v>1.2251166564928315</v>
      </c>
      <c r="O75" s="17">
        <f t="shared" si="59"/>
        <v>0.90333871772268814</v>
      </c>
      <c r="P75" s="17">
        <f t="shared" si="59"/>
        <v>0.91273329955738614</v>
      </c>
      <c r="Q75" s="17">
        <f t="shared" si="59"/>
        <v>0.91273329955738614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11</v>
      </c>
      <c r="D77" s="17">
        <v>11</v>
      </c>
      <c r="E77" s="17">
        <v>11</v>
      </c>
      <c r="F77" s="17">
        <v>12</v>
      </c>
      <c r="G77" s="17">
        <v>11</v>
      </c>
      <c r="H77" s="17">
        <v>10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6</v>
      </c>
      <c r="D78" s="17">
        <v>7</v>
      </c>
      <c r="E78" s="17">
        <v>8</v>
      </c>
      <c r="F78" s="17">
        <v>8</v>
      </c>
      <c r="G78" s="17">
        <v>8</v>
      </c>
      <c r="H78" s="17">
        <v>8</v>
      </c>
      <c r="K78" s="15" t="s">
        <v>187</v>
      </c>
      <c r="L78" s="17">
        <f t="shared" ref="L78:L83" si="62">L65</f>
        <v>1.0504278989823594</v>
      </c>
      <c r="M78" s="17">
        <f t="shared" ref="M78:M83" si="63">N65</f>
        <v>1.069847228097859</v>
      </c>
      <c r="N78" s="17">
        <f t="shared" ref="N78:N88" si="64">P65</f>
        <v>1.0887704689914723</v>
      </c>
      <c r="O78" s="17">
        <f>Q65</f>
        <v>1.0366374876400017</v>
      </c>
    </row>
    <row r="79" spans="1:17">
      <c r="A79" s="9">
        <v>3</v>
      </c>
      <c r="B79" s="10" t="s">
        <v>189</v>
      </c>
      <c r="C79" s="17">
        <v>0</v>
      </c>
      <c r="D79" s="17">
        <v>1.35</v>
      </c>
      <c r="E79" s="17">
        <v>1.3</v>
      </c>
      <c r="F79" s="17">
        <v>1.8</v>
      </c>
      <c r="G79" s="17">
        <v>2.8</v>
      </c>
      <c r="H79" s="17">
        <v>0</v>
      </c>
      <c r="K79" s="15" t="s">
        <v>190</v>
      </c>
      <c r="L79" s="17">
        <f t="shared" si="62"/>
        <v>0.84445204022690101</v>
      </c>
      <c r="M79" s="17">
        <f t="shared" si="63"/>
        <v>1.01683593611544</v>
      </c>
      <c r="N79" s="17">
        <f t="shared" si="64"/>
        <v>1.0366374876400017</v>
      </c>
      <c r="O79" s="17">
        <f t="shared" ref="O79:O88" si="65">Q66</f>
        <v>1.0366374876400017</v>
      </c>
    </row>
    <row r="80" spans="1:17">
      <c r="A80" s="9">
        <v>4</v>
      </c>
      <c r="B80" s="10" t="s">
        <v>191</v>
      </c>
      <c r="C80" s="17">
        <v>51.7</v>
      </c>
      <c r="D80" s="17">
        <v>51.7</v>
      </c>
      <c r="E80" s="17">
        <v>51.9</v>
      </c>
      <c r="F80" s="17">
        <v>52.2</v>
      </c>
      <c r="G80" s="17">
        <v>52.4</v>
      </c>
      <c r="H80" s="17">
        <v>53.5</v>
      </c>
      <c r="K80" s="15" t="s">
        <v>192</v>
      </c>
      <c r="L80" s="17">
        <f t="shared" si="62"/>
        <v>8.8737830999390996E-4</v>
      </c>
      <c r="M80" s="17">
        <f t="shared" si="63"/>
        <v>0.53253108617881695</v>
      </c>
      <c r="N80" s="17">
        <f t="shared" si="64"/>
        <v>0.84519509173086682</v>
      </c>
      <c r="O80" s="17">
        <f t="shared" si="65"/>
        <v>8.8737830999390996E-4</v>
      </c>
    </row>
    <row r="81" spans="1:17">
      <c r="A81" s="9">
        <v>5</v>
      </c>
      <c r="B81" s="10" t="s">
        <v>193</v>
      </c>
      <c r="C81" s="17">
        <v>15.4</v>
      </c>
      <c r="D81" s="17">
        <v>15.4</v>
      </c>
      <c r="E81" s="17">
        <v>15.4</v>
      </c>
      <c r="F81" s="17">
        <v>15.4</v>
      </c>
      <c r="G81" s="17">
        <v>15.4</v>
      </c>
      <c r="H81" s="17">
        <v>15.9</v>
      </c>
      <c r="K81" s="15" t="s">
        <v>194</v>
      </c>
      <c r="L81" s="17">
        <f t="shared" si="62"/>
        <v>0.91469868337971927</v>
      </c>
      <c r="M81" s="17">
        <f t="shared" si="63"/>
        <v>0.93561510987096874</v>
      </c>
      <c r="N81" s="17">
        <f t="shared" si="64"/>
        <v>0.96000384130485195</v>
      </c>
      <c r="O81" s="17">
        <f t="shared" si="65"/>
        <v>0.97155495568449446</v>
      </c>
    </row>
    <row r="82" spans="1:17">
      <c r="A82" s="9">
        <v>6</v>
      </c>
      <c r="B82" s="10" t="s">
        <v>195</v>
      </c>
      <c r="C82" s="17">
        <v>6779.2</v>
      </c>
      <c r="D82" s="17">
        <v>6974.5</v>
      </c>
      <c r="E82" s="17">
        <v>5848.8</v>
      </c>
      <c r="F82" s="17">
        <v>7246.2</v>
      </c>
      <c r="G82" s="17">
        <v>8529.2000000000007</v>
      </c>
      <c r="H82" s="17">
        <v>8428.7999999999993</v>
      </c>
      <c r="K82" s="15" t="s">
        <v>196</v>
      </c>
      <c r="L82" s="17">
        <f t="shared" si="62"/>
        <v>0.97487251874472791</v>
      </c>
      <c r="M82" s="17">
        <f t="shared" si="63"/>
        <v>0.99495085775579917</v>
      </c>
      <c r="N82" s="17">
        <f t="shared" si="64"/>
        <v>1.0150660446786597</v>
      </c>
      <c r="O82" s="17">
        <f t="shared" si="65"/>
        <v>1.0331245298121186</v>
      </c>
    </row>
    <row r="83" spans="1:17">
      <c r="A83" s="9">
        <v>7</v>
      </c>
      <c r="B83" s="10" t="s">
        <v>197</v>
      </c>
      <c r="C83" s="17">
        <v>6840.8</v>
      </c>
      <c r="D83" s="17">
        <v>6922.6</v>
      </c>
      <c r="E83" s="17">
        <v>5769.5</v>
      </c>
      <c r="F83" s="17">
        <v>6585</v>
      </c>
      <c r="G83" s="17">
        <v>8696.4</v>
      </c>
      <c r="H83" s="17">
        <v>8808.7000000000007</v>
      </c>
      <c r="K83" s="15" t="s">
        <v>198</v>
      </c>
      <c r="L83" s="17">
        <f t="shared" si="62"/>
        <v>0.95746849037065673</v>
      </c>
      <c r="M83" s="17">
        <f t="shared" si="63"/>
        <v>1.0751411844346423</v>
      </c>
      <c r="N83" s="17">
        <f t="shared" si="64"/>
        <v>0.89947674152424917</v>
      </c>
      <c r="O83" s="17">
        <f t="shared" si="65"/>
        <v>0.75931092364818875</v>
      </c>
    </row>
    <row r="84" spans="1:17">
      <c r="A84" s="9">
        <v>8</v>
      </c>
      <c r="B84" s="10" t="s">
        <v>199</v>
      </c>
      <c r="C84" s="17"/>
      <c r="D84" s="17"/>
      <c r="E84" s="17">
        <v>42</v>
      </c>
      <c r="F84" s="17">
        <v>40</v>
      </c>
      <c r="G84" s="17">
        <v>45</v>
      </c>
      <c r="H84" s="17">
        <v>40</v>
      </c>
      <c r="K84" s="15" t="s">
        <v>200</v>
      </c>
      <c r="L84" s="17">
        <f>N71</f>
        <v>0.32867712291949119</v>
      </c>
      <c r="M84" s="17">
        <f>O71</f>
        <v>0.27158233521794434</v>
      </c>
      <c r="N84" s="17">
        <f t="shared" si="64"/>
        <v>0.26125612437974011</v>
      </c>
      <c r="O84" s="17">
        <f t="shared" si="65"/>
        <v>0.3286723865289724</v>
      </c>
    </row>
    <row r="85" spans="1:17">
      <c r="A85" s="9">
        <v>9</v>
      </c>
      <c r="B85" s="10" t="s">
        <v>201</v>
      </c>
      <c r="C85" s="17"/>
      <c r="D85" s="17"/>
      <c r="E85" s="17">
        <v>13</v>
      </c>
      <c r="F85" s="17">
        <v>4</v>
      </c>
      <c r="G85" s="17">
        <v>8</v>
      </c>
      <c r="H85" s="17">
        <v>12</v>
      </c>
      <c r="K85" s="15" t="s">
        <v>202</v>
      </c>
      <c r="L85" s="17">
        <f>L72</f>
        <v>0.55544599426449226</v>
      </c>
      <c r="M85" s="17">
        <f>N72</f>
        <v>0.76184332822338419</v>
      </c>
      <c r="N85" s="17">
        <f t="shared" si="64"/>
        <v>1.4887438756202598</v>
      </c>
      <c r="O85" s="17">
        <f t="shared" si="65"/>
        <v>0.96338029884647547</v>
      </c>
    </row>
    <row r="86" spans="1:17">
      <c r="A86" s="9">
        <v>10</v>
      </c>
      <c r="B86" s="10" t="s">
        <v>203</v>
      </c>
      <c r="C86" s="17">
        <v>44</v>
      </c>
      <c r="D86" s="17">
        <v>49</v>
      </c>
      <c r="E86" s="17">
        <v>54</v>
      </c>
      <c r="F86" s="17">
        <v>47</v>
      </c>
      <c r="G86" s="17">
        <v>81</v>
      </c>
      <c r="H86" s="17">
        <v>69</v>
      </c>
      <c r="K86" s="15" t="s">
        <v>204</v>
      </c>
      <c r="L86" s="17">
        <f>L73</f>
        <v>1.2563542533011922</v>
      </c>
      <c r="M86" s="17">
        <f>N73</f>
        <v>1.2716358297704742</v>
      </c>
      <c r="N86" s="17">
        <f t="shared" si="64"/>
        <v>1.2864365492636052</v>
      </c>
      <c r="O86" s="17">
        <f t="shared" si="65"/>
        <v>1.2864365492636052</v>
      </c>
    </row>
    <row r="87" spans="1:17">
      <c r="A87" s="9">
        <v>11</v>
      </c>
      <c r="B87" s="10" t="s">
        <v>205</v>
      </c>
      <c r="C87" s="17">
        <v>57</v>
      </c>
      <c r="D87" s="17">
        <v>55</v>
      </c>
      <c r="E87" s="17">
        <v>58</v>
      </c>
      <c r="F87" s="17">
        <v>45</v>
      </c>
      <c r="G87" s="17">
        <v>44</v>
      </c>
      <c r="H87" s="17">
        <v>66</v>
      </c>
      <c r="K87" s="15" t="s">
        <v>206</v>
      </c>
      <c r="L87" s="17">
        <f>L74</f>
        <v>1.3312670678575129</v>
      </c>
      <c r="M87" s="17">
        <f>N74</f>
        <v>1.3447474320566399</v>
      </c>
      <c r="N87" s="17">
        <f t="shared" si="64"/>
        <v>1.357777899865648</v>
      </c>
      <c r="O87" s="17">
        <f t="shared" si="65"/>
        <v>1.357777899865648</v>
      </c>
    </row>
    <row r="88" spans="1:17">
      <c r="A88" s="9">
        <v>12</v>
      </c>
      <c r="B88" s="10" t="s">
        <v>207</v>
      </c>
      <c r="C88" s="17">
        <v>5</v>
      </c>
      <c r="D88" s="17">
        <v>5</v>
      </c>
      <c r="E88" s="17">
        <v>5</v>
      </c>
      <c r="F88" s="17">
        <v>5</v>
      </c>
      <c r="G88" s="17">
        <v>5</v>
      </c>
      <c r="H88" s="17">
        <v>5</v>
      </c>
      <c r="K88" s="15" t="s">
        <v>208</v>
      </c>
      <c r="L88" s="17">
        <f>L75</f>
        <v>1.238294219984204</v>
      </c>
      <c r="M88" s="17">
        <f>N75</f>
        <v>1.2251166564928315</v>
      </c>
      <c r="N88" s="17">
        <f t="shared" si="64"/>
        <v>0.91273329955738614</v>
      </c>
      <c r="O88" s="17">
        <f t="shared" si="65"/>
        <v>0.91273329955738614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16</v>
      </c>
      <c r="D90" s="17">
        <v>15</v>
      </c>
      <c r="E90" s="17">
        <v>15</v>
      </c>
      <c r="F90" s="17">
        <v>8</v>
      </c>
      <c r="G90" s="21">
        <v>8</v>
      </c>
      <c r="H90" s="21">
        <v>8</v>
      </c>
    </row>
    <row r="91" spans="1:17">
      <c r="A91" s="9">
        <v>15</v>
      </c>
      <c r="B91" s="10" t="s">
        <v>213</v>
      </c>
      <c r="C91" s="17">
        <v>2012</v>
      </c>
      <c r="D91" s="17">
        <v>1970</v>
      </c>
      <c r="E91" s="17">
        <v>1942</v>
      </c>
      <c r="F91" s="17">
        <v>1909</v>
      </c>
      <c r="G91" s="17">
        <v>1875</v>
      </c>
      <c r="H91" s="17">
        <v>1875</v>
      </c>
    </row>
    <row r="93" spans="1:17" ht="16">
      <c r="A93" s="20" t="s">
        <v>495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6">C107/C121*1000</f>
        <v>3.8071065989847717</v>
      </c>
      <c r="D95" s="17">
        <f t="shared" si="66"/>
        <v>3.8809831824062098</v>
      </c>
      <c r="E95" s="17">
        <f t="shared" si="66"/>
        <v>3.9164490861618795</v>
      </c>
      <c r="F95" s="17">
        <f t="shared" si="66"/>
        <v>4.0816326530612246</v>
      </c>
      <c r="G95" s="17">
        <f t="shared" si="66"/>
        <v>4.0431266846361185</v>
      </c>
      <c r="H95" s="17">
        <f t="shared" si="66"/>
        <v>4.048582995951417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7">IF(C95/$I95&gt;1,2^((1-$I95/C95)/LN(10/3)),2^(-LOG($I95/C95,10/3)))</f>
        <v>0.85477057102096454</v>
      </c>
      <c r="M95" s="17">
        <f t="shared" si="67"/>
        <v>0.86428088716244622</v>
      </c>
      <c r="N95" s="17">
        <f t="shared" si="67"/>
        <v>0.86881919393264162</v>
      </c>
      <c r="O95" s="17">
        <f t="shared" si="67"/>
        <v>0.88973072222806293</v>
      </c>
      <c r="P95" s="17">
        <f t="shared" si="67"/>
        <v>0.88488862267819801</v>
      </c>
      <c r="Q95" s="17">
        <f t="shared" si="67"/>
        <v>0.88557593624178377</v>
      </c>
    </row>
    <row r="96" spans="1:17">
      <c r="A96" s="9">
        <v>2</v>
      </c>
      <c r="B96" s="15" t="s">
        <v>176</v>
      </c>
      <c r="C96" s="17">
        <f t="shared" ref="C96:H96" si="68">C108/C121*1000</f>
        <v>5.0761421319796947</v>
      </c>
      <c r="D96" s="17">
        <f t="shared" si="68"/>
        <v>5.17464424320828</v>
      </c>
      <c r="E96" s="17">
        <f t="shared" si="68"/>
        <v>5.2219321148825069</v>
      </c>
      <c r="F96" s="17">
        <f t="shared" si="68"/>
        <v>5.4421768707482991</v>
      </c>
      <c r="G96" s="17">
        <f t="shared" si="68"/>
        <v>5.3908355795148255</v>
      </c>
      <c r="H96" s="17">
        <f t="shared" si="68"/>
        <v>5.3981106612685554</v>
      </c>
      <c r="I96" s="18">
        <f>Показатели!$E$3</f>
        <v>4</v>
      </c>
      <c r="J96" s="9">
        <v>2</v>
      </c>
      <c r="K96" s="15" t="s">
        <v>176</v>
      </c>
      <c r="L96" s="17">
        <f t="shared" si="67"/>
        <v>1.1298127694102336</v>
      </c>
      <c r="M96" s="17">
        <f t="shared" si="67"/>
        <v>1.1396117997124178</v>
      </c>
      <c r="N96" s="17">
        <f t="shared" si="67"/>
        <v>1.1442137207464682</v>
      </c>
      <c r="O96" s="17">
        <f t="shared" si="67"/>
        <v>1.1648180682853326</v>
      </c>
      <c r="P96" s="17">
        <f t="shared" si="67"/>
        <v>1.1601332784841869</v>
      </c>
      <c r="Q96" s="17">
        <f t="shared" si="67"/>
        <v>1.1608013788199081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0.51747442432082791</v>
      </c>
      <c r="E97" s="17">
        <f>E109/E121*1000+0.00001</f>
        <v>0.52220321148825055</v>
      </c>
      <c r="F97" s="17">
        <f>F109/F121*1000+0.00001</f>
        <v>1.0884453741496598</v>
      </c>
      <c r="G97" s="17">
        <f>G109/G121*1000</f>
        <v>2.2911051212938003</v>
      </c>
      <c r="H97" s="17">
        <f>H109/H121*1000+0.00001</f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67"/>
        <v>8.8737830999390996E-4</v>
      </c>
      <c r="M97" s="17">
        <f t="shared" si="67"/>
        <v>0.4591695648790084</v>
      </c>
      <c r="N97" s="17">
        <f t="shared" si="67"/>
        <v>0.46158060067048079</v>
      </c>
      <c r="O97" s="17">
        <f t="shared" si="67"/>
        <v>0.70450197612310339</v>
      </c>
      <c r="P97" s="17">
        <f t="shared" si="67"/>
        <v>1.0758917787177864</v>
      </c>
      <c r="Q97" s="17">
        <f t="shared" si="67"/>
        <v>8.8737830999390996E-4</v>
      </c>
    </row>
    <row r="98" spans="1:17">
      <c r="A98" s="9">
        <v>4</v>
      </c>
      <c r="B98" s="15" t="s">
        <v>178</v>
      </c>
      <c r="C98" s="17">
        <f t="shared" ref="C98:H98" si="69">C110/C121*1000</f>
        <v>25.507614213197972</v>
      </c>
      <c r="D98" s="17">
        <f t="shared" si="69"/>
        <v>26.002587322121606</v>
      </c>
      <c r="E98" s="17">
        <f t="shared" si="69"/>
        <v>26.370757180156659</v>
      </c>
      <c r="F98" s="17">
        <f t="shared" si="69"/>
        <v>27.755102040816325</v>
      </c>
      <c r="G98" s="17">
        <f t="shared" si="69"/>
        <v>27.628032345013477</v>
      </c>
      <c r="H98" s="17">
        <f t="shared" si="69"/>
        <v>27.665317139001349</v>
      </c>
      <c r="I98" s="18">
        <f>Показатели!$E$5</f>
        <v>30</v>
      </c>
      <c r="J98" s="9">
        <v>4</v>
      </c>
      <c r="K98" s="15" t="s">
        <v>178</v>
      </c>
      <c r="L98" s="17">
        <f t="shared" si="67"/>
        <v>0.91083549796489061</v>
      </c>
      <c r="M98" s="17">
        <f t="shared" si="67"/>
        <v>0.92096960158544861</v>
      </c>
      <c r="N98" s="17">
        <f t="shared" si="67"/>
        <v>0.92845453618504148</v>
      </c>
      <c r="O98" s="17">
        <f t="shared" si="67"/>
        <v>0.95620981628960522</v>
      </c>
      <c r="P98" s="17">
        <f t="shared" si="67"/>
        <v>0.95368701142208867</v>
      </c>
      <c r="Q98" s="17">
        <f t="shared" si="67"/>
        <v>0.954427762293517</v>
      </c>
    </row>
    <row r="99" spans="1:17">
      <c r="A99" s="9">
        <v>5</v>
      </c>
      <c r="B99" s="15" t="s">
        <v>179</v>
      </c>
      <c r="C99" s="17">
        <f t="shared" ref="C99:H99" si="70">C111/C121*1000</f>
        <v>4.8223350253807098</v>
      </c>
      <c r="D99" s="17">
        <f t="shared" si="70"/>
        <v>4.9159120310478652</v>
      </c>
      <c r="E99" s="17">
        <f t="shared" si="70"/>
        <v>10.052219321148826</v>
      </c>
      <c r="F99" s="17">
        <f t="shared" si="70"/>
        <v>10.476190476190476</v>
      </c>
      <c r="G99" s="17">
        <f t="shared" si="70"/>
        <v>10.377358490566037</v>
      </c>
      <c r="H99" s="17">
        <f t="shared" si="70"/>
        <v>10.661268556005398</v>
      </c>
      <c r="I99" s="18">
        <f>Показатели!$E$6</f>
        <v>8</v>
      </c>
      <c r="J99" s="9">
        <v>5</v>
      </c>
      <c r="K99" s="15" t="s">
        <v>179</v>
      </c>
      <c r="L99" s="17">
        <f t="shared" si="67"/>
        <v>0.74720317580628859</v>
      </c>
      <c r="M99" s="17">
        <f t="shared" si="67"/>
        <v>0.75551667964551084</v>
      </c>
      <c r="N99" s="17">
        <f t="shared" si="67"/>
        <v>1.1247220260199113</v>
      </c>
      <c r="O99" s="17">
        <f t="shared" si="67"/>
        <v>1.1457718092468485</v>
      </c>
      <c r="P99" s="17">
        <f t="shared" si="67"/>
        <v>1.1409844575495081</v>
      </c>
      <c r="Q99" s="17">
        <f t="shared" si="67"/>
        <v>1.1545498572791137</v>
      </c>
    </row>
    <row r="100" spans="1:17">
      <c r="A100" s="9">
        <v>6</v>
      </c>
      <c r="B100" s="15" t="s">
        <v>180</v>
      </c>
      <c r="C100" s="17">
        <f t="shared" ref="C100:H100" si="71">(C112-C113)/C112*100</f>
        <v>0.98124900683298188</v>
      </c>
      <c r="D100" s="17">
        <f t="shared" si="71"/>
        <v>0.14685006608252973</v>
      </c>
      <c r="E100" s="17">
        <f t="shared" si="71"/>
        <v>3.2957335788827535</v>
      </c>
      <c r="F100" s="17">
        <f t="shared" si="71"/>
        <v>4.1530399881076256</v>
      </c>
      <c r="G100" s="17">
        <f t="shared" si="71"/>
        <v>-4.3345796981027629</v>
      </c>
      <c r="H100" s="17">
        <f t="shared" si="71"/>
        <v>1.0931835684366691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2">(ATAN((C100+2.4)/10)+3.1415/2)/3.1415*1.75</f>
        <v>1.0566327581023836</v>
      </c>
      <c r="M100" s="17">
        <f t="shared" si="72"/>
        <v>1.0139210871138586</v>
      </c>
      <c r="N100" s="17">
        <f t="shared" si="72"/>
        <v>1.1634151804077464</v>
      </c>
      <c r="O100" s="17">
        <f t="shared" si="72"/>
        <v>1.1981468916637628</v>
      </c>
      <c r="P100" s="17">
        <f t="shared" si="72"/>
        <v>0.76854757762202885</v>
      </c>
      <c r="Q100" s="17">
        <f t="shared" si="72"/>
        <v>1.0622092989976886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-16.971279373368148</v>
      </c>
      <c r="F101" s="17">
        <f>(F115-F114)/F121*1000</f>
        <v>-10.884353741496598</v>
      </c>
      <c r="G101" s="17">
        <f>(G115-G114)/G121*1000</f>
        <v>-21.563342318059302</v>
      </c>
      <c r="H101" s="17">
        <f>(H115-H114)/H121*1000</f>
        <v>-25.641025641025639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3">(ATAN(E101/10)+3.1415/2)/3.1415*1.75</f>
        <v>0.29658753091576623</v>
      </c>
      <c r="O101" s="17">
        <f t="shared" si="73"/>
        <v>0.41391237453144564</v>
      </c>
      <c r="P101" s="17">
        <f t="shared" si="73"/>
        <v>0.24186547768226346</v>
      </c>
      <c r="Q101" s="17">
        <f t="shared" si="73"/>
        <v>0.20711986546043237</v>
      </c>
    </row>
    <row r="102" spans="1:17">
      <c r="A102" s="9">
        <v>8</v>
      </c>
      <c r="B102" s="15" t="s">
        <v>182</v>
      </c>
      <c r="C102" s="17">
        <f t="shared" ref="C102:H102" si="74">(C116-C117)/C121*1000</f>
        <v>-5.0761421319796947</v>
      </c>
      <c r="D102" s="17">
        <f t="shared" si="74"/>
        <v>-1.29366106080207</v>
      </c>
      <c r="E102" s="17">
        <f t="shared" si="74"/>
        <v>-23.49869451697128</v>
      </c>
      <c r="F102" s="17">
        <f t="shared" si="74"/>
        <v>20.408163265306122</v>
      </c>
      <c r="G102" s="17">
        <f t="shared" si="74"/>
        <v>20.215633423180591</v>
      </c>
      <c r="H102" s="17">
        <f t="shared" si="74"/>
        <v>8.097165991902834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0.61333814564011058</v>
      </c>
      <c r="M102" s="17">
        <f>(ATAN(D102/10)+3.1415/2)/3.1415*1.75</f>
        <v>0.80333350618988963</v>
      </c>
      <c r="N102" s="17">
        <f t="shared" si="73"/>
        <v>0.22410182313770988</v>
      </c>
      <c r="O102" s="17">
        <f t="shared" si="73"/>
        <v>1.4962211296423449</v>
      </c>
      <c r="P102" s="17">
        <f t="shared" si="73"/>
        <v>1.4941287092630702</v>
      </c>
      <c r="Q102" s="17">
        <f t="shared" si="73"/>
        <v>1.2541551614207154</v>
      </c>
    </row>
    <row r="103" spans="1:17">
      <c r="A103" s="9">
        <v>9</v>
      </c>
      <c r="B103" s="15" t="s">
        <v>183</v>
      </c>
      <c r="C103" s="17">
        <f t="shared" ref="C103:H103" si="75">C118/C121*1000</f>
        <v>1.2690355329949237</v>
      </c>
      <c r="D103" s="17">
        <f t="shared" si="75"/>
        <v>1.29366106080207</v>
      </c>
      <c r="E103" s="17">
        <f t="shared" si="75"/>
        <v>1.3054830287206267</v>
      </c>
      <c r="F103" s="17">
        <f t="shared" si="75"/>
        <v>1.3605442176870748</v>
      </c>
      <c r="G103" s="17">
        <f t="shared" si="75"/>
        <v>1.3477088948787064</v>
      </c>
      <c r="H103" s="17">
        <f t="shared" si="75"/>
        <v>1.3495276653171389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6">IF(C103/$I103&gt;1,2^((1-$I103/C103)/LN(10/3)),2^(-LOG($I103/C103,10/3)))</f>
        <v>0.9082238665404293</v>
      </c>
      <c r="M103" s="17">
        <f t="shared" si="76"/>
        <v>0.91832891272577188</v>
      </c>
      <c r="N103" s="17">
        <f t="shared" si="76"/>
        <v>0.92315102366654778</v>
      </c>
      <c r="O103" s="17">
        <f t="shared" si="76"/>
        <v>0.94537025971377386</v>
      </c>
      <c r="P103" s="17">
        <f t="shared" si="76"/>
        <v>0.94022535823442255</v>
      </c>
      <c r="Q103" s="17">
        <f t="shared" si="76"/>
        <v>0.94095565312688667</v>
      </c>
    </row>
    <row r="104" spans="1:17">
      <c r="A104" s="9">
        <v>10</v>
      </c>
      <c r="B104" s="15" t="s">
        <v>184</v>
      </c>
      <c r="C104" s="17">
        <f t="shared" ref="C104" si="77">C119/C121*100</f>
        <v>0.12690355329949238</v>
      </c>
      <c r="D104" s="17">
        <f>D119/D121*100+0.000001</f>
        <v>9.9999999999999995E-7</v>
      </c>
      <c r="E104" s="17">
        <f t="shared" ref="E104:H104" si="78">E119/E121*100+0.000001</f>
        <v>9.9999999999999995E-7</v>
      </c>
      <c r="F104" s="17">
        <f t="shared" si="78"/>
        <v>9.9999999999999995E-7</v>
      </c>
      <c r="G104" s="17">
        <f t="shared" si="78"/>
        <v>9.9999999999999995E-7</v>
      </c>
      <c r="H104" s="17">
        <f t="shared" si="78"/>
        <v>9.9999999999999995E-7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6"/>
        <v>1.4174851570542699</v>
      </c>
      <c r="M104" s="17">
        <f t="shared" si="76"/>
        <v>1.9711731094690325E-3</v>
      </c>
      <c r="N104" s="17">
        <f t="shared" si="76"/>
        <v>1.9711731094690325E-3</v>
      </c>
      <c r="O104" s="17">
        <f t="shared" si="76"/>
        <v>1.9711731094690325E-3</v>
      </c>
      <c r="P104" s="17">
        <f t="shared" si="76"/>
        <v>1.9711731094690325E-3</v>
      </c>
      <c r="Q104" s="17">
        <f t="shared" si="76"/>
        <v>1.9711731094690325E-3</v>
      </c>
    </row>
    <row r="105" spans="1:17">
      <c r="A105" s="9">
        <v>11</v>
      </c>
      <c r="B105" s="15" t="s">
        <v>185</v>
      </c>
      <c r="C105" s="17">
        <f t="shared" ref="C105:H105" si="79">C120/C121*1000</f>
        <v>3.8071065989847717</v>
      </c>
      <c r="D105" s="17">
        <f t="shared" si="79"/>
        <v>3.8809831824062098</v>
      </c>
      <c r="E105" s="17">
        <f t="shared" si="79"/>
        <v>3.9164490861618795</v>
      </c>
      <c r="F105" s="17">
        <f t="shared" si="79"/>
        <v>2.7210884353741496</v>
      </c>
      <c r="G105" s="17">
        <f t="shared" si="79"/>
        <v>2.6954177897574128</v>
      </c>
      <c r="H105" s="17">
        <f t="shared" si="79"/>
        <v>2.6990553306342777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6"/>
        <v>0.85477057102096454</v>
      </c>
      <c r="M105" s="17">
        <f t="shared" si="76"/>
        <v>0.86428088716244622</v>
      </c>
      <c r="N105" s="17">
        <f t="shared" si="76"/>
        <v>0.86881919393264162</v>
      </c>
      <c r="O105" s="17">
        <f t="shared" si="76"/>
        <v>0.70449824975968189</v>
      </c>
      <c r="P105" s="17">
        <f t="shared" si="76"/>
        <v>0.70066422383159066</v>
      </c>
      <c r="Q105" s="17">
        <f t="shared" si="76"/>
        <v>0.70120844602206356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K108" s="15" t="s">
        <v>187</v>
      </c>
      <c r="L108" s="17">
        <f t="shared" ref="L108:L113" si="80">L95</f>
        <v>0.85477057102096454</v>
      </c>
      <c r="M108" s="17">
        <f t="shared" ref="M108:M113" si="81">N95</f>
        <v>0.86881919393264162</v>
      </c>
      <c r="N108" s="17">
        <f t="shared" ref="N108:N118" si="82">P95</f>
        <v>0.88488862267819801</v>
      </c>
      <c r="O108" s="17">
        <f>Q95</f>
        <v>0.88557593624178377</v>
      </c>
    </row>
    <row r="109" spans="1:17">
      <c r="A109" s="9">
        <v>3</v>
      </c>
      <c r="B109" s="10" t="s">
        <v>189</v>
      </c>
      <c r="C109" s="17">
        <v>0</v>
      </c>
      <c r="D109" s="17">
        <v>0.4</v>
      </c>
      <c r="E109" s="17">
        <v>0.4</v>
      </c>
      <c r="F109" s="17">
        <v>0.8</v>
      </c>
      <c r="G109" s="17">
        <v>1.7</v>
      </c>
      <c r="H109" s="17">
        <v>0</v>
      </c>
      <c r="K109" s="15" t="s">
        <v>190</v>
      </c>
      <c r="L109" s="17">
        <f t="shared" si="80"/>
        <v>1.1298127694102336</v>
      </c>
      <c r="M109" s="17">
        <f t="shared" si="81"/>
        <v>1.1442137207464682</v>
      </c>
      <c r="N109" s="17">
        <f t="shared" si="82"/>
        <v>1.1601332784841869</v>
      </c>
      <c r="O109" s="17">
        <f t="shared" ref="O109:O118" si="83">Q96</f>
        <v>1.1608013788199081</v>
      </c>
    </row>
    <row r="110" spans="1:17">
      <c r="A110" s="9">
        <v>4</v>
      </c>
      <c r="B110" s="10" t="s">
        <v>191</v>
      </c>
      <c r="C110" s="17">
        <v>20.100000000000001</v>
      </c>
      <c r="D110" s="17">
        <v>20.100000000000001</v>
      </c>
      <c r="E110" s="17">
        <v>20.2</v>
      </c>
      <c r="F110" s="17">
        <v>20.399999999999999</v>
      </c>
      <c r="G110" s="17">
        <v>20.5</v>
      </c>
      <c r="H110" s="17">
        <v>20.5</v>
      </c>
      <c r="K110" s="15" t="s">
        <v>192</v>
      </c>
      <c r="L110" s="17">
        <f t="shared" si="80"/>
        <v>8.8737830999390996E-4</v>
      </c>
      <c r="M110" s="17">
        <f t="shared" si="81"/>
        <v>0.46158060067048079</v>
      </c>
      <c r="N110" s="17">
        <f t="shared" si="82"/>
        <v>1.0758917787177864</v>
      </c>
      <c r="O110" s="17">
        <f t="shared" si="83"/>
        <v>8.8737830999390996E-4</v>
      </c>
    </row>
    <row r="111" spans="1:17">
      <c r="A111" s="9">
        <v>5</v>
      </c>
      <c r="B111" s="10" t="s">
        <v>193</v>
      </c>
      <c r="C111" s="17">
        <v>3.8</v>
      </c>
      <c r="D111" s="17">
        <v>3.8</v>
      </c>
      <c r="E111" s="17">
        <v>7.7</v>
      </c>
      <c r="F111" s="17">
        <v>7.7</v>
      </c>
      <c r="G111" s="17">
        <v>7.7</v>
      </c>
      <c r="H111" s="17">
        <v>7.9</v>
      </c>
      <c r="K111" s="15" t="s">
        <v>194</v>
      </c>
      <c r="L111" s="17">
        <f t="shared" si="80"/>
        <v>0.91083549796489061</v>
      </c>
      <c r="M111" s="17">
        <f t="shared" si="81"/>
        <v>0.92845453618504148</v>
      </c>
      <c r="N111" s="17">
        <f t="shared" si="82"/>
        <v>0.95368701142208867</v>
      </c>
      <c r="O111" s="17">
        <f t="shared" si="83"/>
        <v>0.954427762293517</v>
      </c>
    </row>
    <row r="112" spans="1:17">
      <c r="A112" s="9">
        <v>6</v>
      </c>
      <c r="B112" s="10" t="s">
        <v>195</v>
      </c>
      <c r="C112" s="17">
        <v>5034.3999999999996</v>
      </c>
      <c r="D112" s="17">
        <v>4085.8</v>
      </c>
      <c r="E112" s="17">
        <v>5212.8</v>
      </c>
      <c r="F112" s="17">
        <v>5381.6</v>
      </c>
      <c r="G112" s="17">
        <v>5054.7</v>
      </c>
      <c r="H112" s="17">
        <v>5323.9</v>
      </c>
      <c r="K112" s="15" t="s">
        <v>196</v>
      </c>
      <c r="L112" s="17">
        <f t="shared" si="80"/>
        <v>0.74720317580628859</v>
      </c>
      <c r="M112" s="17">
        <f t="shared" si="81"/>
        <v>1.1247220260199113</v>
      </c>
      <c r="N112" s="17">
        <f t="shared" si="82"/>
        <v>1.1409844575495081</v>
      </c>
      <c r="O112" s="17">
        <f t="shared" si="83"/>
        <v>1.1545498572791137</v>
      </c>
    </row>
    <row r="113" spans="1:17">
      <c r="A113" s="9">
        <v>7</v>
      </c>
      <c r="B113" s="10" t="s">
        <v>197</v>
      </c>
      <c r="C113" s="17">
        <v>4985</v>
      </c>
      <c r="D113" s="17">
        <v>4079.8</v>
      </c>
      <c r="E113" s="17">
        <v>5041</v>
      </c>
      <c r="F113" s="17">
        <v>5158.1000000000004</v>
      </c>
      <c r="G113" s="17">
        <v>5273.8</v>
      </c>
      <c r="H113" s="17">
        <v>5265.7</v>
      </c>
      <c r="K113" s="15" t="s">
        <v>198</v>
      </c>
      <c r="L113" s="17">
        <f t="shared" si="80"/>
        <v>1.0566327581023836</v>
      </c>
      <c r="M113" s="17">
        <f t="shared" si="81"/>
        <v>1.1634151804077464</v>
      </c>
      <c r="N113" s="17">
        <f t="shared" si="82"/>
        <v>0.76854757762202885</v>
      </c>
      <c r="O113" s="17">
        <f t="shared" si="83"/>
        <v>1.0622092989976886</v>
      </c>
    </row>
    <row r="114" spans="1:17">
      <c r="A114" s="9">
        <v>8</v>
      </c>
      <c r="B114" s="10" t="s">
        <v>199</v>
      </c>
      <c r="C114" s="17"/>
      <c r="D114" s="17"/>
      <c r="E114" s="17">
        <v>19</v>
      </c>
      <c r="F114" s="17">
        <v>11</v>
      </c>
      <c r="G114" s="17">
        <v>18</v>
      </c>
      <c r="H114" s="17">
        <v>21</v>
      </c>
      <c r="K114" s="15" t="s">
        <v>200</v>
      </c>
      <c r="L114" s="17">
        <f>N101</f>
        <v>0.29658753091576623</v>
      </c>
      <c r="M114" s="17">
        <f>O101</f>
        <v>0.41391237453144564</v>
      </c>
      <c r="N114" s="17">
        <f t="shared" si="82"/>
        <v>0.24186547768226346</v>
      </c>
      <c r="O114" s="17">
        <f t="shared" si="83"/>
        <v>0.20711986546043237</v>
      </c>
    </row>
    <row r="115" spans="1:17">
      <c r="A115" s="9">
        <v>9</v>
      </c>
      <c r="B115" s="10" t="s">
        <v>201</v>
      </c>
      <c r="C115" s="17"/>
      <c r="D115" s="17"/>
      <c r="E115" s="17">
        <v>6</v>
      </c>
      <c r="F115" s="17">
        <v>3</v>
      </c>
      <c r="G115" s="17">
        <v>2</v>
      </c>
      <c r="H115" s="17">
        <v>2</v>
      </c>
      <c r="K115" s="15" t="s">
        <v>202</v>
      </c>
      <c r="L115" s="17">
        <f>L102</f>
        <v>0.61333814564011058</v>
      </c>
      <c r="M115" s="17">
        <f>N102</f>
        <v>0.22410182313770988</v>
      </c>
      <c r="N115" s="17">
        <f t="shared" si="82"/>
        <v>1.4941287092630702</v>
      </c>
      <c r="O115" s="17">
        <f t="shared" si="83"/>
        <v>1.2541551614207154</v>
      </c>
    </row>
    <row r="116" spans="1:17">
      <c r="A116" s="9">
        <v>10</v>
      </c>
      <c r="B116" s="10" t="s">
        <v>203</v>
      </c>
      <c r="C116" s="17">
        <v>10</v>
      </c>
      <c r="D116" s="17">
        <v>16</v>
      </c>
      <c r="E116" s="17">
        <v>8</v>
      </c>
      <c r="F116" s="17">
        <v>21</v>
      </c>
      <c r="G116" s="17">
        <v>24</v>
      </c>
      <c r="H116" s="17">
        <v>15</v>
      </c>
      <c r="K116" s="15" t="s">
        <v>204</v>
      </c>
      <c r="L116" s="17">
        <f>L103</f>
        <v>0.9082238665404293</v>
      </c>
      <c r="M116" s="17">
        <f>N103</f>
        <v>0.92315102366654778</v>
      </c>
      <c r="N116" s="17">
        <f t="shared" si="82"/>
        <v>0.94022535823442255</v>
      </c>
      <c r="O116" s="17">
        <f t="shared" si="83"/>
        <v>0.94095565312688667</v>
      </c>
    </row>
    <row r="117" spans="1:17">
      <c r="A117" s="9">
        <v>11</v>
      </c>
      <c r="B117" s="10" t="s">
        <v>205</v>
      </c>
      <c r="C117" s="17">
        <v>14</v>
      </c>
      <c r="D117" s="17">
        <v>17</v>
      </c>
      <c r="E117" s="17">
        <v>26</v>
      </c>
      <c r="F117" s="17">
        <v>6</v>
      </c>
      <c r="G117" s="17">
        <v>9</v>
      </c>
      <c r="H117" s="17">
        <v>9</v>
      </c>
      <c r="K117" s="15" t="s">
        <v>206</v>
      </c>
      <c r="L117" s="17">
        <f>L104</f>
        <v>1.4174851570542699</v>
      </c>
      <c r="M117" s="17">
        <f>N104</f>
        <v>1.9711731094690325E-3</v>
      </c>
      <c r="N117" s="17">
        <f t="shared" si="82"/>
        <v>1.9711731094690325E-3</v>
      </c>
      <c r="O117" s="17">
        <f t="shared" si="83"/>
        <v>1.9711731094690325E-3</v>
      </c>
    </row>
    <row r="118" spans="1:17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K118" s="15" t="s">
        <v>208</v>
      </c>
      <c r="L118" s="17">
        <f>L105</f>
        <v>0.85477057102096454</v>
      </c>
      <c r="M118" s="17">
        <f>N105</f>
        <v>0.86881919393264162</v>
      </c>
      <c r="N118" s="17">
        <f t="shared" si="82"/>
        <v>0.70066422383159066</v>
      </c>
      <c r="O118" s="17">
        <f t="shared" si="83"/>
        <v>0.70120844602206356</v>
      </c>
    </row>
    <row r="119" spans="1:17">
      <c r="A119" s="9">
        <v>13</v>
      </c>
      <c r="B119" s="10" t="s">
        <v>209</v>
      </c>
      <c r="C119" s="17">
        <v>1</v>
      </c>
      <c r="D119" s="17"/>
      <c r="E119" s="17"/>
      <c r="F119" s="17"/>
      <c r="G119" s="17"/>
      <c r="H119" s="17"/>
    </row>
    <row r="120" spans="1:17">
      <c r="A120" s="9">
        <v>14</v>
      </c>
      <c r="B120" s="10" t="s">
        <v>211</v>
      </c>
      <c r="C120" s="17">
        <v>3</v>
      </c>
      <c r="D120" s="17">
        <v>3</v>
      </c>
      <c r="E120" s="17">
        <v>3</v>
      </c>
      <c r="F120" s="17">
        <v>2</v>
      </c>
      <c r="G120" s="21">
        <v>2</v>
      </c>
      <c r="H120" s="17">
        <v>2</v>
      </c>
    </row>
    <row r="121" spans="1:17">
      <c r="A121" s="9">
        <v>15</v>
      </c>
      <c r="B121" s="10" t="s">
        <v>213</v>
      </c>
      <c r="C121" s="17">
        <v>788</v>
      </c>
      <c r="D121" s="17">
        <v>773</v>
      </c>
      <c r="E121" s="17">
        <v>766</v>
      </c>
      <c r="F121" s="17">
        <v>735</v>
      </c>
      <c r="G121" s="17">
        <v>742</v>
      </c>
      <c r="H121" s="17">
        <v>741</v>
      </c>
    </row>
    <row r="123" spans="1:17" ht="16">
      <c r="A123" s="20" t="s">
        <v>496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4">C137/C151*1000</f>
        <v>5.8708414872798436</v>
      </c>
      <c r="D125" s="17">
        <f t="shared" si="84"/>
        <v>6.0422960725075532</v>
      </c>
      <c r="E125" s="17">
        <f t="shared" si="84"/>
        <v>6.1951471347444498</v>
      </c>
      <c r="F125" s="17">
        <f t="shared" si="84"/>
        <v>4.7169811320754711</v>
      </c>
      <c r="G125" s="17">
        <f t="shared" si="84"/>
        <v>4.7770700636942669</v>
      </c>
      <c r="H125" s="17">
        <f t="shared" si="84"/>
        <v>4.8648648648648649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5">IF(C125/$I125&gt;1,2^((1-$I125/C125)/LN(10/3)),2^(-LOG($I125/C125,10/3)))</f>
        <v>1.0891504281714146</v>
      </c>
      <c r="M125" s="17">
        <f t="shared" si="85"/>
        <v>1.1044098510227445</v>
      </c>
      <c r="N125" s="17">
        <f t="shared" si="85"/>
        <v>1.1174679149221682</v>
      </c>
      <c r="O125" s="17">
        <f t="shared" si="85"/>
        <v>0.96701006012267365</v>
      </c>
      <c r="P125" s="17">
        <f t="shared" si="85"/>
        <v>0.97408303210972591</v>
      </c>
      <c r="Q125" s="17">
        <f t="shared" si="85"/>
        <v>0.98434971324775888</v>
      </c>
    </row>
    <row r="126" spans="1:17">
      <c r="A126" s="9">
        <v>2</v>
      </c>
      <c r="B126" s="15" t="s">
        <v>176</v>
      </c>
      <c r="C126" s="17">
        <f t="shared" ref="C126:H126" si="86">C138/C151*1000</f>
        <v>6.8493150684931505</v>
      </c>
      <c r="D126" s="17">
        <f t="shared" si="86"/>
        <v>7.049345417925478</v>
      </c>
      <c r="E126" s="17">
        <f t="shared" si="86"/>
        <v>7.2276716572018582</v>
      </c>
      <c r="F126" s="17">
        <f t="shared" si="86"/>
        <v>7.3375262054507342</v>
      </c>
      <c r="G126" s="17">
        <f t="shared" si="86"/>
        <v>7.4309978768577496</v>
      </c>
      <c r="H126" s="17">
        <f t="shared" si="86"/>
        <v>7.5675675675675675</v>
      </c>
      <c r="I126" s="18">
        <f>Показатели!$E$3</f>
        <v>4</v>
      </c>
      <c r="J126" s="9">
        <v>2</v>
      </c>
      <c r="K126" s="15" t="s">
        <v>176</v>
      </c>
      <c r="L126" s="17">
        <f t="shared" si="85"/>
        <v>1.2706113000385653</v>
      </c>
      <c r="M126" s="17">
        <f t="shared" si="85"/>
        <v>1.2827915100200973</v>
      </c>
      <c r="N126" s="17">
        <f t="shared" si="85"/>
        <v>1.2931726318085306</v>
      </c>
      <c r="O126" s="17">
        <f t="shared" si="85"/>
        <v>1.2993560909435748</v>
      </c>
      <c r="P126" s="17">
        <f t="shared" si="85"/>
        <v>1.3044957900827034</v>
      </c>
      <c r="Q126" s="17">
        <f t="shared" si="85"/>
        <v>1.3118118514330297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0.7552970090634441</v>
      </c>
      <c r="E127" s="17">
        <f>E139/E151*1000+0.00001</f>
        <v>0.77440339184305618</v>
      </c>
      <c r="F127" s="17">
        <f>F139/F151*1000+0.00001</f>
        <v>0.99581712788259946</v>
      </c>
      <c r="G127" s="17">
        <f>G139/G151*1000</f>
        <v>1.4861995753715498</v>
      </c>
      <c r="H127" s="17">
        <f>H139/H151*1000+0.00001</f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5"/>
        <v>8.8737830999390996E-4</v>
      </c>
      <c r="M127" s="17">
        <f t="shared" si="85"/>
        <v>0.5708505061276743</v>
      </c>
      <c r="N127" s="17">
        <f t="shared" si="85"/>
        <v>0.57912007191209114</v>
      </c>
      <c r="O127" s="17">
        <f t="shared" si="85"/>
        <v>0.66933568913829544</v>
      </c>
      <c r="P127" s="17">
        <f t="shared" si="85"/>
        <v>0.84286824241745828</v>
      </c>
      <c r="Q127" s="17">
        <f t="shared" si="85"/>
        <v>8.8737830999390996E-4</v>
      </c>
    </row>
    <row r="128" spans="1:17">
      <c r="A128" s="9">
        <v>4</v>
      </c>
      <c r="B128" s="15" t="s">
        <v>178</v>
      </c>
      <c r="C128" s="17">
        <f t="shared" ref="C128:H128" si="87">C140/C151*1000</f>
        <v>25.733855185909981</v>
      </c>
      <c r="D128" s="17">
        <f t="shared" si="87"/>
        <v>26.586102719033232</v>
      </c>
      <c r="E128" s="17">
        <f t="shared" si="87"/>
        <v>27.310273618998448</v>
      </c>
      <c r="F128" s="17">
        <f t="shared" si="87"/>
        <v>27.882599580712792</v>
      </c>
      <c r="G128" s="17">
        <f t="shared" si="87"/>
        <v>28.503184713375799</v>
      </c>
      <c r="H128" s="17">
        <f t="shared" si="87"/>
        <v>29.081081081081081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5"/>
        <v>0.91547782404172395</v>
      </c>
      <c r="M128" s="17">
        <f t="shared" si="85"/>
        <v>0.93281198811288735</v>
      </c>
      <c r="N128" s="17">
        <f t="shared" si="85"/>
        <v>0.94735668153961994</v>
      </c>
      <c r="O128" s="17">
        <f t="shared" si="85"/>
        <v>0.95873619498527574</v>
      </c>
      <c r="P128" s="17">
        <f t="shared" si="85"/>
        <v>0.97096381824220435</v>
      </c>
      <c r="Q128" s="17">
        <f t="shared" si="85"/>
        <v>0.98224914819743558</v>
      </c>
    </row>
    <row r="129" spans="1:17">
      <c r="A129" s="9">
        <v>5</v>
      </c>
      <c r="B129" s="15" t="s">
        <v>179</v>
      </c>
      <c r="C129" s="17">
        <f t="shared" ref="C129:H129" si="88">C141/C151*1000</f>
        <v>5.283757338551859</v>
      </c>
      <c r="D129" s="17">
        <f t="shared" si="88"/>
        <v>5.5891238670694863</v>
      </c>
      <c r="E129" s="17">
        <f t="shared" si="88"/>
        <v>5.7305110996386164</v>
      </c>
      <c r="F129" s="17">
        <f t="shared" si="88"/>
        <v>5.8176100628930811</v>
      </c>
      <c r="G129" s="17">
        <f t="shared" si="88"/>
        <v>5.8917197452229297</v>
      </c>
      <c r="H129" s="17">
        <f t="shared" si="88"/>
        <v>6</v>
      </c>
      <c r="I129" s="18">
        <f>Показатели!$E$6</f>
        <v>8</v>
      </c>
      <c r="J129" s="9">
        <v>5</v>
      </c>
      <c r="K129" s="15" t="s">
        <v>179</v>
      </c>
      <c r="L129" s="17">
        <f t="shared" si="85"/>
        <v>0.78756481085724916</v>
      </c>
      <c r="M129" s="17">
        <f t="shared" si="85"/>
        <v>0.81345641895701848</v>
      </c>
      <c r="N129" s="17">
        <f t="shared" si="85"/>
        <v>0.8252406249662112</v>
      </c>
      <c r="O129" s="17">
        <f t="shared" si="85"/>
        <v>0.83243870157765198</v>
      </c>
      <c r="P129" s="17">
        <f t="shared" si="85"/>
        <v>0.83852738240942137</v>
      </c>
      <c r="Q129" s="17">
        <f t="shared" si="85"/>
        <v>0.84736532843344869</v>
      </c>
    </row>
    <row r="130" spans="1:17">
      <c r="A130" s="9">
        <v>6</v>
      </c>
      <c r="B130" s="15" t="s">
        <v>180</v>
      </c>
      <c r="C130" s="17">
        <f t="shared" ref="C130:H130" si="89">(C142-C143)/C142*100</f>
        <v>1.5715179751060366</v>
      </c>
      <c r="D130" s="17">
        <f t="shared" si="89"/>
        <v>3.2783002909533829</v>
      </c>
      <c r="E130" s="17">
        <f t="shared" si="89"/>
        <v>5.930716948037702</v>
      </c>
      <c r="F130" s="17">
        <f t="shared" si="89"/>
        <v>4.2610911681692381</v>
      </c>
      <c r="G130" s="17">
        <f t="shared" si="89"/>
        <v>5.7440116665034342</v>
      </c>
      <c r="H130" s="17">
        <f t="shared" si="89"/>
        <v>-6.0156812147979011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0">(ATAN((C130+2.4)/10)+3.1415/2)/3.1415*1.75</f>
        <v>1.085595284782489</v>
      </c>
      <c r="M130" s="17">
        <f t="shared" si="90"/>
        <v>1.1626813730502472</v>
      </c>
      <c r="N130" s="17">
        <f t="shared" si="90"/>
        <v>1.2619239954575296</v>
      </c>
      <c r="O130" s="17">
        <f t="shared" si="90"/>
        <v>1.2023369057089854</v>
      </c>
      <c r="P130" s="17">
        <f t="shared" si="90"/>
        <v>1.2557277289602529</v>
      </c>
      <c r="Q130" s="17">
        <f t="shared" si="90"/>
        <v>0.68173231970513282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-12.3902942694889</v>
      </c>
      <c r="F131" s="17">
        <f>(F145-F144)/F151*1000</f>
        <v>-12.054507337526205</v>
      </c>
      <c r="G131" s="17">
        <f>(G145-G144)/G151*1000</f>
        <v>-15.923566878980891</v>
      </c>
      <c r="H131" s="17">
        <f>(H145-H144)/H151*1000</f>
        <v>-16.756756756756754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1">(ATAN(E131/10)+3.1415/2)/3.1415*1.75</f>
        <v>0.37824222149597819</v>
      </c>
      <c r="O131" s="17">
        <f t="shared" si="91"/>
        <v>0.38574312649101994</v>
      </c>
      <c r="P131" s="17">
        <f t="shared" si="91"/>
        <v>0.31234694305703536</v>
      </c>
      <c r="Q131" s="17">
        <f t="shared" si="91"/>
        <v>0.29969641629914839</v>
      </c>
    </row>
    <row r="132" spans="1:17">
      <c r="A132" s="9">
        <v>8</v>
      </c>
      <c r="B132" s="15" t="s">
        <v>182</v>
      </c>
      <c r="C132" s="17">
        <f t="shared" ref="C132:H132" si="92">(C146-C147)/C151*1000</f>
        <v>-10.273972602739725</v>
      </c>
      <c r="D132" s="17">
        <f t="shared" si="92"/>
        <v>-6.545820745216516</v>
      </c>
      <c r="E132" s="17">
        <f t="shared" si="92"/>
        <v>-2.5813113061435207</v>
      </c>
      <c r="F132" s="17">
        <f t="shared" si="92"/>
        <v>-0.52410901467505244</v>
      </c>
      <c r="G132" s="17">
        <f t="shared" si="92"/>
        <v>-2.1231422505307855</v>
      </c>
      <c r="H132" s="17">
        <f t="shared" si="92"/>
        <v>2.7027027027027026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0.42995973413373906</v>
      </c>
      <c r="M132" s="17">
        <f>(ATAN(D132/10)+3.1415/2)/3.1415*1.75</f>
        <v>0.55213454164232201</v>
      </c>
      <c r="N132" s="17">
        <f t="shared" si="91"/>
        <v>0.73427764528150896</v>
      </c>
      <c r="O132" s="17">
        <f t="shared" si="91"/>
        <v>0.84583073863252312</v>
      </c>
      <c r="P132" s="17">
        <f t="shared" si="91"/>
        <v>0.75845905902850896</v>
      </c>
      <c r="Q132" s="17">
        <f t="shared" si="91"/>
        <v>1.0220432966242186</v>
      </c>
    </row>
    <row r="133" spans="1:17">
      <c r="A133" s="9">
        <v>9</v>
      </c>
      <c r="B133" s="15" t="s">
        <v>183</v>
      </c>
      <c r="C133" s="17">
        <f t="shared" ref="C133:H133" si="93">C148/C151*1000</f>
        <v>1.4677103718199609</v>
      </c>
      <c r="D133" s="17">
        <f t="shared" si="93"/>
        <v>1.5105740181268883</v>
      </c>
      <c r="E133" s="17">
        <f t="shared" si="93"/>
        <v>1.5487867836861124</v>
      </c>
      <c r="F133" s="17">
        <f t="shared" si="93"/>
        <v>1.5723270440251573</v>
      </c>
      <c r="G133" s="17">
        <f t="shared" si="93"/>
        <v>1.5923566878980893</v>
      </c>
      <c r="H133" s="17">
        <f t="shared" si="93"/>
        <v>1.6216216216216215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4">IF(C133/$I133&gt;1,2^((1-$I133/C133)/LN(10/3)),2^(-LOG($I133/C133,10/3)))</f>
        <v>0.98754970135817921</v>
      </c>
      <c r="M133" s="17">
        <f t="shared" si="94"/>
        <v>1.0040381479335434</v>
      </c>
      <c r="N133" s="17">
        <f t="shared" si="94"/>
        <v>1.0183005132671781</v>
      </c>
      <c r="O133" s="17">
        <f t="shared" si="94"/>
        <v>1.0268367555181561</v>
      </c>
      <c r="P133" s="17">
        <f t="shared" si="94"/>
        <v>1.033955320975763</v>
      </c>
      <c r="Q133" s="17">
        <f t="shared" si="94"/>
        <v>1.0441245135350452</v>
      </c>
    </row>
    <row r="134" spans="1:17">
      <c r="A134" s="9">
        <v>10</v>
      </c>
      <c r="B134" s="15" t="s">
        <v>184</v>
      </c>
      <c r="C134" s="17">
        <f t="shared" ref="C134:H134" si="95">C149/C151*100</f>
        <v>9.7847358121330719E-2</v>
      </c>
      <c r="D134" s="17">
        <f t="shared" si="95"/>
        <v>0.10070493454179255</v>
      </c>
      <c r="E134" s="17">
        <f t="shared" si="95"/>
        <v>5.1626226122870419E-2</v>
      </c>
      <c r="F134" s="17">
        <f t="shared" si="95"/>
        <v>5.2410901467505246E-2</v>
      </c>
      <c r="G134" s="17">
        <f t="shared" si="95"/>
        <v>5.3078556263269641E-2</v>
      </c>
      <c r="H134" s="17">
        <f t="shared" si="95"/>
        <v>5.4054054054054057E-2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4"/>
        <v>1.3251497052885677</v>
      </c>
      <c r="M134" s="17">
        <f t="shared" si="94"/>
        <v>1.3362582128025842</v>
      </c>
      <c r="N134" s="17">
        <f t="shared" si="94"/>
        <v>1.0183005132671781</v>
      </c>
      <c r="O134" s="17">
        <f t="shared" si="94"/>
        <v>1.0268367555181561</v>
      </c>
      <c r="P134" s="17">
        <f t="shared" si="94"/>
        <v>1.033955320975763</v>
      </c>
      <c r="Q134" s="17">
        <f t="shared" si="94"/>
        <v>1.0441245135350452</v>
      </c>
    </row>
    <row r="135" spans="1:17">
      <c r="A135" s="9">
        <v>11</v>
      </c>
      <c r="B135" s="15" t="s">
        <v>185</v>
      </c>
      <c r="C135" s="17">
        <f t="shared" ref="C135:H135" si="96">C150/C151*1000</f>
        <v>5.3816046966731896</v>
      </c>
      <c r="D135" s="17">
        <f t="shared" si="96"/>
        <v>5.0352467270896275</v>
      </c>
      <c r="E135" s="17">
        <f t="shared" si="96"/>
        <v>4.6463603510583376</v>
      </c>
      <c r="F135" s="17">
        <f t="shared" si="96"/>
        <v>3.6687631027253671</v>
      </c>
      <c r="G135" s="17">
        <f t="shared" si="96"/>
        <v>3.7154989384288748</v>
      </c>
      <c r="H135" s="17">
        <f t="shared" si="96"/>
        <v>3.7837837837837838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4"/>
        <v>1.041668280438947</v>
      </c>
      <c r="M135" s="17">
        <f t="shared" si="94"/>
        <v>1.0040381479335434</v>
      </c>
      <c r="N135" s="17">
        <f t="shared" si="94"/>
        <v>0.95864834834304935</v>
      </c>
      <c r="O135" s="17">
        <f t="shared" si="94"/>
        <v>0.83674804191003049</v>
      </c>
      <c r="P135" s="17">
        <f t="shared" si="94"/>
        <v>0.84286824241745828</v>
      </c>
      <c r="Q135" s="17">
        <f t="shared" si="94"/>
        <v>0.85175194041960078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12</v>
      </c>
      <c r="D137" s="17">
        <v>12</v>
      </c>
      <c r="E137" s="17">
        <v>12</v>
      </c>
      <c r="F137" s="17">
        <v>9</v>
      </c>
      <c r="G137" s="17">
        <v>9</v>
      </c>
      <c r="H137" s="17">
        <v>9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14</v>
      </c>
      <c r="D138" s="17">
        <v>14</v>
      </c>
      <c r="E138" s="17">
        <v>14</v>
      </c>
      <c r="F138" s="17">
        <v>14</v>
      </c>
      <c r="G138" s="17">
        <v>14</v>
      </c>
      <c r="H138" s="17">
        <v>14</v>
      </c>
      <c r="K138" s="15" t="s">
        <v>187</v>
      </c>
      <c r="L138" s="17">
        <f t="shared" ref="L138:L143" si="97">L125</f>
        <v>1.0891504281714146</v>
      </c>
      <c r="M138" s="17">
        <f t="shared" ref="M138:M143" si="98">N125</f>
        <v>1.1174679149221682</v>
      </c>
      <c r="N138" s="17">
        <f t="shared" ref="N138:N148" si="99">P125</f>
        <v>0.97408303210972591</v>
      </c>
      <c r="O138" s="17">
        <f>Q125</f>
        <v>0.98434971324775888</v>
      </c>
    </row>
    <row r="139" spans="1:17">
      <c r="A139" s="9">
        <v>3</v>
      </c>
      <c r="B139" s="10" t="s">
        <v>189</v>
      </c>
      <c r="C139" s="17">
        <v>0</v>
      </c>
      <c r="D139" s="17">
        <v>1.5</v>
      </c>
      <c r="E139" s="17">
        <v>1.5</v>
      </c>
      <c r="F139" s="17">
        <v>1.9</v>
      </c>
      <c r="G139" s="17">
        <v>2.8</v>
      </c>
      <c r="H139" s="17">
        <v>0</v>
      </c>
      <c r="K139" s="15" t="s">
        <v>190</v>
      </c>
      <c r="L139" s="17">
        <f t="shared" si="97"/>
        <v>1.2706113000385653</v>
      </c>
      <c r="M139" s="17">
        <f t="shared" si="98"/>
        <v>1.2931726318085306</v>
      </c>
      <c r="N139" s="17">
        <f t="shared" si="99"/>
        <v>1.3044957900827034</v>
      </c>
      <c r="O139" s="17">
        <f t="shared" ref="O139:O148" si="100">Q126</f>
        <v>1.3118118514330297</v>
      </c>
    </row>
    <row r="140" spans="1:17">
      <c r="A140" s="9">
        <v>4</v>
      </c>
      <c r="B140" s="10" t="s">
        <v>191</v>
      </c>
      <c r="C140" s="17">
        <v>52.6</v>
      </c>
      <c r="D140" s="17">
        <v>52.8</v>
      </c>
      <c r="E140" s="17">
        <v>52.9</v>
      </c>
      <c r="F140" s="17">
        <v>53.2</v>
      </c>
      <c r="G140" s="17">
        <v>53.7</v>
      </c>
      <c r="H140" s="17">
        <v>53.8</v>
      </c>
      <c r="K140" s="15" t="s">
        <v>192</v>
      </c>
      <c r="L140" s="17">
        <f t="shared" si="97"/>
        <v>8.8737830999390996E-4</v>
      </c>
      <c r="M140" s="17">
        <f t="shared" si="98"/>
        <v>0.57912007191209114</v>
      </c>
      <c r="N140" s="17">
        <f t="shared" si="99"/>
        <v>0.84286824241745828</v>
      </c>
      <c r="O140" s="17">
        <f t="shared" si="100"/>
        <v>8.8737830999390996E-4</v>
      </c>
    </row>
    <row r="141" spans="1:17">
      <c r="A141" s="9">
        <v>5</v>
      </c>
      <c r="B141" s="10" t="s">
        <v>193</v>
      </c>
      <c r="C141" s="17">
        <v>10.8</v>
      </c>
      <c r="D141" s="17">
        <v>11.1</v>
      </c>
      <c r="E141" s="17">
        <v>11.1</v>
      </c>
      <c r="F141" s="17">
        <v>11.1</v>
      </c>
      <c r="G141" s="17">
        <v>11.1</v>
      </c>
      <c r="H141" s="17">
        <v>11.1</v>
      </c>
      <c r="K141" s="15" t="s">
        <v>194</v>
      </c>
      <c r="L141" s="17">
        <f t="shared" si="97"/>
        <v>0.91547782404172395</v>
      </c>
      <c r="M141" s="17">
        <f t="shared" si="98"/>
        <v>0.94735668153961994</v>
      </c>
      <c r="N141" s="17">
        <f t="shared" si="99"/>
        <v>0.97096381824220435</v>
      </c>
      <c r="O141" s="17">
        <f t="shared" si="100"/>
        <v>0.98224914819743558</v>
      </c>
    </row>
    <row r="142" spans="1:17">
      <c r="A142" s="9">
        <v>6</v>
      </c>
      <c r="B142" s="10" t="s">
        <v>195</v>
      </c>
      <c r="C142" s="17">
        <v>5752.4</v>
      </c>
      <c r="D142" s="17">
        <v>5911.6</v>
      </c>
      <c r="E142" s="17">
        <v>5473.2</v>
      </c>
      <c r="F142" s="17">
        <v>7298.6</v>
      </c>
      <c r="G142" s="17">
        <v>9188.7000000000007</v>
      </c>
      <c r="H142" s="17">
        <v>8060.6</v>
      </c>
      <c r="K142" s="15" t="s">
        <v>196</v>
      </c>
      <c r="L142" s="17">
        <f t="shared" si="97"/>
        <v>0.78756481085724916</v>
      </c>
      <c r="M142" s="17">
        <f t="shared" si="98"/>
        <v>0.8252406249662112</v>
      </c>
      <c r="N142" s="17">
        <f t="shared" si="99"/>
        <v>0.83852738240942137</v>
      </c>
      <c r="O142" s="17">
        <f t="shared" si="100"/>
        <v>0.84736532843344869</v>
      </c>
    </row>
    <row r="143" spans="1:17">
      <c r="A143" s="9">
        <v>7</v>
      </c>
      <c r="B143" s="10" t="s">
        <v>197</v>
      </c>
      <c r="C143" s="17">
        <v>5662</v>
      </c>
      <c r="D143" s="17">
        <v>5717.8</v>
      </c>
      <c r="E143" s="17">
        <v>5148.6000000000004</v>
      </c>
      <c r="F143" s="17">
        <v>6987.6</v>
      </c>
      <c r="G143" s="17">
        <v>8660.9</v>
      </c>
      <c r="H143" s="17">
        <v>8545.5</v>
      </c>
      <c r="K143" s="15" t="s">
        <v>198</v>
      </c>
      <c r="L143" s="17">
        <f t="shared" si="97"/>
        <v>1.085595284782489</v>
      </c>
      <c r="M143" s="17">
        <f t="shared" si="98"/>
        <v>1.2619239954575296</v>
      </c>
      <c r="N143" s="17">
        <f t="shared" si="99"/>
        <v>1.2557277289602529</v>
      </c>
      <c r="O143" s="17">
        <f t="shared" si="100"/>
        <v>0.68173231970513282</v>
      </c>
    </row>
    <row r="144" spans="1:17">
      <c r="A144" s="9">
        <v>8</v>
      </c>
      <c r="B144" s="10" t="s">
        <v>199</v>
      </c>
      <c r="C144" s="17"/>
      <c r="D144" s="17"/>
      <c r="E144" s="17">
        <v>29</v>
      </c>
      <c r="F144" s="17">
        <v>30</v>
      </c>
      <c r="G144" s="17">
        <v>35</v>
      </c>
      <c r="H144" s="17">
        <v>43</v>
      </c>
      <c r="K144" s="15" t="s">
        <v>200</v>
      </c>
      <c r="L144" s="17">
        <f>N131</f>
        <v>0.37824222149597819</v>
      </c>
      <c r="M144" s="17">
        <f>O131</f>
        <v>0.38574312649101994</v>
      </c>
      <c r="N144" s="17">
        <f t="shared" si="99"/>
        <v>0.31234694305703536</v>
      </c>
      <c r="O144" s="17">
        <f t="shared" si="100"/>
        <v>0.29969641629914839</v>
      </c>
    </row>
    <row r="145" spans="1:17">
      <c r="A145" s="9">
        <v>9</v>
      </c>
      <c r="B145" s="10" t="s">
        <v>201</v>
      </c>
      <c r="C145" s="17"/>
      <c r="D145" s="17"/>
      <c r="E145" s="17">
        <v>5</v>
      </c>
      <c r="F145" s="17">
        <v>7</v>
      </c>
      <c r="G145" s="17">
        <v>5</v>
      </c>
      <c r="H145" s="17">
        <v>12</v>
      </c>
      <c r="K145" s="15" t="s">
        <v>202</v>
      </c>
      <c r="L145" s="17">
        <f>L132</f>
        <v>0.42995973413373906</v>
      </c>
      <c r="M145" s="17">
        <f>N132</f>
        <v>0.73427764528150896</v>
      </c>
      <c r="N145" s="17">
        <f t="shared" si="99"/>
        <v>0.75845905902850896</v>
      </c>
      <c r="O145" s="17">
        <f t="shared" si="100"/>
        <v>1.0220432966242186</v>
      </c>
    </row>
    <row r="146" spans="1:17">
      <c r="A146" s="9">
        <v>10</v>
      </c>
      <c r="B146" s="10" t="s">
        <v>203</v>
      </c>
      <c r="C146" s="17">
        <v>48</v>
      </c>
      <c r="D146" s="17">
        <v>40</v>
      </c>
      <c r="E146" s="17">
        <v>39</v>
      </c>
      <c r="F146" s="17">
        <v>45</v>
      </c>
      <c r="G146" s="17">
        <v>56</v>
      </c>
      <c r="H146" s="17">
        <v>59</v>
      </c>
      <c r="K146" s="15" t="s">
        <v>204</v>
      </c>
      <c r="L146" s="17">
        <f>L133</f>
        <v>0.98754970135817921</v>
      </c>
      <c r="M146" s="17">
        <f>N133</f>
        <v>1.0183005132671781</v>
      </c>
      <c r="N146" s="17">
        <f t="shared" si="99"/>
        <v>1.033955320975763</v>
      </c>
      <c r="O146" s="17">
        <f t="shared" si="100"/>
        <v>1.0441245135350452</v>
      </c>
    </row>
    <row r="147" spans="1:17">
      <c r="A147" s="9">
        <v>11</v>
      </c>
      <c r="B147" s="10" t="s">
        <v>205</v>
      </c>
      <c r="C147" s="17">
        <v>69</v>
      </c>
      <c r="D147" s="17">
        <v>53</v>
      </c>
      <c r="E147" s="17">
        <v>44</v>
      </c>
      <c r="F147" s="17">
        <v>46</v>
      </c>
      <c r="G147" s="17">
        <v>60</v>
      </c>
      <c r="H147" s="17">
        <v>54</v>
      </c>
      <c r="K147" s="15" t="s">
        <v>206</v>
      </c>
      <c r="L147" s="17">
        <f>L134</f>
        <v>1.3251497052885677</v>
      </c>
      <c r="M147" s="17">
        <f>N134</f>
        <v>1.0183005132671781</v>
      </c>
      <c r="N147" s="17">
        <f t="shared" si="99"/>
        <v>1.033955320975763</v>
      </c>
      <c r="O147" s="17">
        <f t="shared" si="100"/>
        <v>1.0441245135350452</v>
      </c>
    </row>
    <row r="148" spans="1:17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1.041668280438947</v>
      </c>
      <c r="M148" s="17">
        <f>N135</f>
        <v>0.95864834834304935</v>
      </c>
      <c r="N148" s="17">
        <f t="shared" si="99"/>
        <v>0.84286824241745828</v>
      </c>
      <c r="O148" s="17">
        <f t="shared" si="100"/>
        <v>0.85175194041960078</v>
      </c>
    </row>
    <row r="149" spans="1:17">
      <c r="A149" s="9">
        <v>13</v>
      </c>
      <c r="B149" s="10" t="s">
        <v>209</v>
      </c>
      <c r="C149" s="17">
        <v>2</v>
      </c>
      <c r="D149" s="17">
        <v>2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11</v>
      </c>
      <c r="D150" s="17">
        <v>10</v>
      </c>
      <c r="E150" s="17">
        <v>9</v>
      </c>
      <c r="F150" s="17">
        <v>7</v>
      </c>
      <c r="G150" s="21">
        <v>7</v>
      </c>
      <c r="H150" s="21">
        <v>7</v>
      </c>
    </row>
    <row r="151" spans="1:17">
      <c r="A151" s="9">
        <v>15</v>
      </c>
      <c r="B151" s="10" t="s">
        <v>213</v>
      </c>
      <c r="C151" s="17">
        <v>2044</v>
      </c>
      <c r="D151" s="17">
        <v>1986</v>
      </c>
      <c r="E151" s="17">
        <v>1937</v>
      </c>
      <c r="F151" s="17">
        <v>1908</v>
      </c>
      <c r="G151" s="17">
        <v>1884</v>
      </c>
      <c r="H151" s="17">
        <v>1850</v>
      </c>
    </row>
    <row r="153" spans="1:17" ht="16">
      <c r="A153" s="20" t="s">
        <v>497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1">C167/C181*1000</f>
        <v>6.5982404692082115</v>
      </c>
      <c r="D155" s="17">
        <f t="shared" si="101"/>
        <v>6.6765578635014835</v>
      </c>
      <c r="E155" s="17">
        <f t="shared" si="101"/>
        <v>6.8912710566615614</v>
      </c>
      <c r="F155" s="17">
        <f t="shared" si="101"/>
        <v>6.9930069930069934</v>
      </c>
      <c r="G155" s="17">
        <f t="shared" si="101"/>
        <v>6.294256490952006</v>
      </c>
      <c r="H155" s="17">
        <f t="shared" si="101"/>
        <v>5.5643879173290935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2">IF(C155/$I155&gt;1,2^((1-$I155/C155)/LN(10/3)),2^(-LOG($I155/C155,10/3)))</f>
        <v>1.1496428909188658</v>
      </c>
      <c r="M155" s="17">
        <f t="shared" si="102"/>
        <v>1.15554124636571</v>
      </c>
      <c r="N155" s="17">
        <f t="shared" si="102"/>
        <v>1.1711688112206406</v>
      </c>
      <c r="O155" s="17">
        <f t="shared" si="102"/>
        <v>1.1783076841594198</v>
      </c>
      <c r="P155" s="17">
        <f t="shared" si="102"/>
        <v>1.1256737379888633</v>
      </c>
      <c r="Q155" s="17">
        <f t="shared" si="102"/>
        <v>1.0601327292893374</v>
      </c>
    </row>
    <row r="156" spans="1:17">
      <c r="A156" s="9">
        <v>2</v>
      </c>
      <c r="B156" s="15" t="s">
        <v>176</v>
      </c>
      <c r="C156" s="17">
        <f t="shared" ref="C156:H156" si="103">C168/C181*1000</f>
        <v>4.3988269794721413</v>
      </c>
      <c r="D156" s="17">
        <f t="shared" si="103"/>
        <v>4.4510385756676563</v>
      </c>
      <c r="E156" s="17">
        <f t="shared" si="103"/>
        <v>4.5941807044410421</v>
      </c>
      <c r="F156" s="17">
        <f t="shared" si="103"/>
        <v>4.6620046620046622</v>
      </c>
      <c r="G156" s="17">
        <f t="shared" si="103"/>
        <v>4.7206923682140047</v>
      </c>
      <c r="H156" s="17">
        <f t="shared" si="103"/>
        <v>4.7694753577106512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2"/>
        <v>1.0535846570327125</v>
      </c>
      <c r="M156" s="17">
        <f t="shared" si="102"/>
        <v>1.0600746036394901</v>
      </c>
      <c r="N156" s="17">
        <f t="shared" si="102"/>
        <v>1.0773015529410732</v>
      </c>
      <c r="O156" s="17">
        <f t="shared" si="102"/>
        <v>1.0851863932306922</v>
      </c>
      <c r="P156" s="17">
        <f t="shared" si="102"/>
        <v>1.0918710024867762</v>
      </c>
      <c r="Q156" s="17">
        <f t="shared" si="102"/>
        <v>1.0973325551511481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1.5578735014836795</v>
      </c>
      <c r="E157" s="17">
        <f>E169/E181*1000+0.00001</f>
        <v>1.6079732465543646</v>
      </c>
      <c r="F157" s="17">
        <f>F169/F181*1000+0.00001</f>
        <v>1.1655111655011656</v>
      </c>
      <c r="G157" s="17">
        <f>G169/G181*1000</f>
        <v>1.4948859166011015</v>
      </c>
      <c r="H157" s="17">
        <f>H169/H181*1000+0.00001</f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2"/>
        <v>8.8737830999390996E-4</v>
      </c>
      <c r="M157" s="17">
        <f t="shared" si="102"/>
        <v>0.86603612426101628</v>
      </c>
      <c r="N157" s="17">
        <f t="shared" si="102"/>
        <v>0.88196260291912176</v>
      </c>
      <c r="O157" s="17">
        <f t="shared" si="102"/>
        <v>0.7328019936264023</v>
      </c>
      <c r="P157" s="17">
        <f t="shared" si="102"/>
        <v>0.84570087928879534</v>
      </c>
      <c r="Q157" s="17">
        <f t="shared" si="102"/>
        <v>8.8737830999390996E-4</v>
      </c>
    </row>
    <row r="158" spans="1:17">
      <c r="A158" s="9">
        <v>4</v>
      </c>
      <c r="B158" s="15" t="s">
        <v>178</v>
      </c>
      <c r="C158" s="17">
        <f t="shared" ref="C158:H158" si="104">C170/C181*1000</f>
        <v>29.838709677419359</v>
      </c>
      <c r="D158" s="17">
        <f t="shared" si="104"/>
        <v>30.267062314540059</v>
      </c>
      <c r="E158" s="17">
        <f t="shared" si="104"/>
        <v>31.316998468606432</v>
      </c>
      <c r="F158" s="17">
        <f t="shared" si="104"/>
        <v>32.012432012432015</v>
      </c>
      <c r="G158" s="17">
        <f t="shared" si="104"/>
        <v>32.57277734067663</v>
      </c>
      <c r="H158" s="17">
        <f t="shared" si="104"/>
        <v>33.306836248012722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2"/>
        <v>0.99690120991555231</v>
      </c>
      <c r="M158" s="17">
        <f t="shared" si="102"/>
        <v>1.005092777055044</v>
      </c>
      <c r="N158" s="17">
        <f t="shared" si="102"/>
        <v>1.0245065342114221</v>
      </c>
      <c r="O158" s="17">
        <f t="shared" si="102"/>
        <v>1.0368547954090059</v>
      </c>
      <c r="P158" s="17">
        <f t="shared" si="102"/>
        <v>1.0465230317652632</v>
      </c>
      <c r="Q158" s="17">
        <f t="shared" si="102"/>
        <v>1.0588246335423699</v>
      </c>
    </row>
    <row r="159" spans="1:17">
      <c r="A159" s="9">
        <v>5</v>
      </c>
      <c r="B159" s="15" t="s">
        <v>179</v>
      </c>
      <c r="C159" s="17">
        <f t="shared" ref="C159:H159" si="105">C171/C181*1000</f>
        <v>3.9589442815249272</v>
      </c>
      <c r="D159" s="17">
        <f t="shared" si="105"/>
        <v>4.6735905044510382</v>
      </c>
      <c r="E159" s="17">
        <f t="shared" si="105"/>
        <v>4.5176110260336912</v>
      </c>
      <c r="F159" s="17">
        <f t="shared" si="105"/>
        <v>4.5843045843045847</v>
      </c>
      <c r="G159" s="17">
        <f t="shared" si="105"/>
        <v>5.3501180173092058</v>
      </c>
      <c r="H159" s="17">
        <f t="shared" si="105"/>
        <v>5.7233704292527818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2"/>
        <v>0.66697946734503488</v>
      </c>
      <c r="M159" s="17">
        <f t="shared" si="102"/>
        <v>0.73384627290589988</v>
      </c>
      <c r="N159" s="17">
        <f t="shared" si="102"/>
        <v>0.71964444978967224</v>
      </c>
      <c r="O159" s="17">
        <f t="shared" si="102"/>
        <v>0.72574191058652715</v>
      </c>
      <c r="P159" s="17">
        <f t="shared" si="102"/>
        <v>0.79324432577344606</v>
      </c>
      <c r="Q159" s="17">
        <f t="shared" si="102"/>
        <v>0.82464845023970401</v>
      </c>
    </row>
    <row r="160" spans="1:17">
      <c r="A160" s="9">
        <v>6</v>
      </c>
      <c r="B160" s="15" t="s">
        <v>180</v>
      </c>
      <c r="C160" s="17">
        <f t="shared" ref="C160:H160" si="106">(C172-C173)/C172*100</f>
        <v>2.8013307173931556</v>
      </c>
      <c r="D160" s="17">
        <f t="shared" si="106"/>
        <v>6.5623322130971856E-2</v>
      </c>
      <c r="E160" s="17">
        <f t="shared" si="106"/>
        <v>-2.7676890463554535</v>
      </c>
      <c r="F160" s="17">
        <f t="shared" si="106"/>
        <v>16.426113894956238</v>
      </c>
      <c r="G160" s="17">
        <f t="shared" si="106"/>
        <v>-6.8431771894093689</v>
      </c>
      <c r="H160" s="17">
        <f t="shared" si="106"/>
        <v>-10.397237679774328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7">(ATAN((C160+2.4)/10)+3.1415/2)/3.1415*1.75</f>
        <v>1.1421787553197966</v>
      </c>
      <c r="M160" s="17">
        <f t="shared" si="107"/>
        <v>1.0096637134149764</v>
      </c>
      <c r="N160" s="17">
        <f t="shared" si="107"/>
        <v>0.8545267836307584</v>
      </c>
      <c r="O160" s="17">
        <f t="shared" si="107"/>
        <v>1.4780268017544775</v>
      </c>
      <c r="P160" s="17">
        <f t="shared" si="107"/>
        <v>0.64208343817263469</v>
      </c>
      <c r="Q160" s="17">
        <f t="shared" si="107"/>
        <v>0.49922350807245525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-15.313935681470138</v>
      </c>
      <c r="F161" s="17">
        <f>(F175-F174)/F181*1000</f>
        <v>-3.885003885003885</v>
      </c>
      <c r="G161" s="17">
        <f>(G175-G174)/G181*1000</f>
        <v>-14.162077104642014</v>
      </c>
      <c r="H161" s="17">
        <f>(H175-H174)/H181*1000</f>
        <v>-22.257551669316374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8">(ATAN(E161/10)+3.1415/2)/3.1415*1.75</f>
        <v>0.32222224788973181</v>
      </c>
      <c r="O161" s="17">
        <f t="shared" si="108"/>
        <v>0.66857978173528831</v>
      </c>
      <c r="P161" s="17">
        <f t="shared" si="108"/>
        <v>0.34246259999660672</v>
      </c>
      <c r="Q161" s="17">
        <f t="shared" si="108"/>
        <v>0.23519768263289353</v>
      </c>
    </row>
    <row r="162" spans="1:17">
      <c r="A162" s="9">
        <v>8</v>
      </c>
      <c r="B162" s="15" t="s">
        <v>182</v>
      </c>
      <c r="C162" s="17">
        <f t="shared" ref="C162:H162" si="109">(C176-C177)/C181*1000</f>
        <v>-2.1994134897360706</v>
      </c>
      <c r="D162" s="17">
        <f t="shared" si="109"/>
        <v>-8.1602373887240365</v>
      </c>
      <c r="E162" s="17">
        <f t="shared" si="109"/>
        <v>0.76569678407350694</v>
      </c>
      <c r="F162" s="17">
        <f t="shared" si="109"/>
        <v>-8.5470085470085486</v>
      </c>
      <c r="G162" s="17">
        <f t="shared" si="109"/>
        <v>3.9339103068450041</v>
      </c>
      <c r="H162" s="17">
        <f t="shared" si="109"/>
        <v>7.1542130365659782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0.75439992627395946</v>
      </c>
      <c r="M162" s="17">
        <f>(ATAN(D162/10)+3.1415/2)/3.1415*1.75</f>
        <v>0.49372926752352775</v>
      </c>
      <c r="N162" s="17">
        <f t="shared" si="108"/>
        <v>0.91757074125588411</v>
      </c>
      <c r="O162" s="17">
        <f t="shared" si="108"/>
        <v>0.48103869102837576</v>
      </c>
      <c r="P162" s="17">
        <f t="shared" si="108"/>
        <v>1.0837834049539252</v>
      </c>
      <c r="Q162" s="17">
        <f t="shared" si="108"/>
        <v>1.2209340430922924</v>
      </c>
    </row>
    <row r="163" spans="1:17">
      <c r="A163" s="9">
        <v>9</v>
      </c>
      <c r="B163" s="15" t="s">
        <v>183</v>
      </c>
      <c r="C163" s="17">
        <f t="shared" ref="C163:H163" si="110">C178/C181*1000</f>
        <v>2.1994134897360706</v>
      </c>
      <c r="D163" s="17">
        <f t="shared" si="110"/>
        <v>2.2255192878338281</v>
      </c>
      <c r="E163" s="17">
        <f t="shared" si="110"/>
        <v>2.297090352220521</v>
      </c>
      <c r="F163" s="17">
        <f t="shared" si="110"/>
        <v>2.3310023310023311</v>
      </c>
      <c r="G163" s="17">
        <f t="shared" si="110"/>
        <v>2.3603461841070024</v>
      </c>
      <c r="H163" s="17">
        <f t="shared" si="110"/>
        <v>2.3847376788553256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1">IF(C163/$I163&gt;1,2^((1-$I163/C163)/LN(10/3)),2^(-LOG($I163/C163,10/3)))</f>
        <v>1.2009079459353511</v>
      </c>
      <c r="M163" s="17">
        <f t="shared" si="111"/>
        <v>1.2064517643340535</v>
      </c>
      <c r="N163" s="17">
        <f t="shared" si="111"/>
        <v>1.2211263553936429</v>
      </c>
      <c r="O163" s="17">
        <f t="shared" si="111"/>
        <v>1.2278233689860225</v>
      </c>
      <c r="P163" s="17">
        <f t="shared" si="111"/>
        <v>1.2334914385548685</v>
      </c>
      <c r="Q163" s="17">
        <f t="shared" si="111"/>
        <v>1.2381160061619074</v>
      </c>
    </row>
    <row r="164" spans="1:17">
      <c r="A164" s="9">
        <v>10</v>
      </c>
      <c r="B164" s="15" t="s">
        <v>184</v>
      </c>
      <c r="C164" s="17">
        <f t="shared" ref="C164:H164" si="112">C179/C181*100</f>
        <v>7.331378299120235E-2</v>
      </c>
      <c r="D164" s="17">
        <f t="shared" si="112"/>
        <v>7.4183976261127604E-2</v>
      </c>
      <c r="E164" s="17">
        <f t="shared" si="112"/>
        <v>7.6569678407350697E-2</v>
      </c>
      <c r="F164" s="17">
        <f t="shared" si="112"/>
        <v>7.7700077700077697E-2</v>
      </c>
      <c r="G164" s="17">
        <f t="shared" si="112"/>
        <v>7.8678206136900075E-2</v>
      </c>
      <c r="H164" s="17">
        <f t="shared" si="112"/>
        <v>7.9491255961844198E-2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1"/>
        <v>1.2009079459353511</v>
      </c>
      <c r="M164" s="17">
        <f t="shared" si="111"/>
        <v>1.2064517643340535</v>
      </c>
      <c r="N164" s="17">
        <f t="shared" si="111"/>
        <v>1.2211263553936429</v>
      </c>
      <c r="O164" s="17">
        <f t="shared" si="111"/>
        <v>1.2278233689860225</v>
      </c>
      <c r="P164" s="17">
        <f t="shared" si="111"/>
        <v>1.2334914385548683</v>
      </c>
      <c r="Q164" s="17">
        <f t="shared" si="111"/>
        <v>1.2381160061619074</v>
      </c>
    </row>
    <row r="165" spans="1:17">
      <c r="A165" s="9">
        <v>11</v>
      </c>
      <c r="B165" s="15" t="s">
        <v>185</v>
      </c>
      <c r="C165" s="17">
        <f t="shared" ref="C165:H165" si="113">C180/C181*1000</f>
        <v>7.3313782991202352</v>
      </c>
      <c r="D165" s="17">
        <f t="shared" si="113"/>
        <v>7.4183976261127595</v>
      </c>
      <c r="E165" s="17">
        <f t="shared" si="113"/>
        <v>6.8912710566615614</v>
      </c>
      <c r="F165" s="17">
        <f t="shared" si="113"/>
        <v>5.439005439005439</v>
      </c>
      <c r="G165" s="17">
        <f t="shared" si="113"/>
        <v>5.5074744295830058</v>
      </c>
      <c r="H165" s="17">
        <f t="shared" si="113"/>
        <v>5.5643879173290935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1"/>
        <v>1.2009079459353511</v>
      </c>
      <c r="M165" s="17">
        <f t="shared" si="111"/>
        <v>1.2064517643340533</v>
      </c>
      <c r="N165" s="17">
        <f t="shared" si="111"/>
        <v>1.1711688112206406</v>
      </c>
      <c r="O165" s="17">
        <f t="shared" si="111"/>
        <v>1.0475651405599136</v>
      </c>
      <c r="P165" s="17">
        <f t="shared" si="111"/>
        <v>1.0544804449083682</v>
      </c>
      <c r="Q165" s="17">
        <f t="shared" si="111"/>
        <v>1.0601327292893374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9</v>
      </c>
      <c r="D167" s="17">
        <v>9</v>
      </c>
      <c r="E167" s="17">
        <v>9</v>
      </c>
      <c r="F167" s="17">
        <v>9</v>
      </c>
      <c r="G167" s="17">
        <v>8</v>
      </c>
      <c r="H167" s="17">
        <v>7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6</v>
      </c>
      <c r="D168" s="17">
        <v>6</v>
      </c>
      <c r="E168" s="17">
        <v>6</v>
      </c>
      <c r="F168" s="17">
        <v>6</v>
      </c>
      <c r="G168" s="17">
        <v>6</v>
      </c>
      <c r="H168" s="17">
        <v>6</v>
      </c>
      <c r="K168" s="15" t="s">
        <v>187</v>
      </c>
      <c r="L168" s="17">
        <f t="shared" ref="L168:L173" si="114">L155</f>
        <v>1.1496428909188658</v>
      </c>
      <c r="M168" s="17">
        <f t="shared" ref="M168:M173" si="115">N155</f>
        <v>1.1711688112206406</v>
      </c>
      <c r="N168" s="17">
        <f t="shared" ref="N168:N178" si="116">P155</f>
        <v>1.1256737379888633</v>
      </c>
      <c r="O168" s="17">
        <f>Q155</f>
        <v>1.0601327292893374</v>
      </c>
    </row>
    <row r="169" spans="1:17">
      <c r="A169" s="9">
        <v>3</v>
      </c>
      <c r="B169" s="10" t="s">
        <v>189</v>
      </c>
      <c r="C169" s="17">
        <v>0</v>
      </c>
      <c r="D169" s="17">
        <v>2.1</v>
      </c>
      <c r="E169" s="17">
        <v>2.1</v>
      </c>
      <c r="F169" s="17">
        <v>1.5</v>
      </c>
      <c r="G169" s="17">
        <v>1.9</v>
      </c>
      <c r="H169" s="17">
        <v>0</v>
      </c>
      <c r="K169" s="15" t="s">
        <v>190</v>
      </c>
      <c r="L169" s="17">
        <f t="shared" si="114"/>
        <v>1.0535846570327125</v>
      </c>
      <c r="M169" s="17">
        <f t="shared" si="115"/>
        <v>1.0773015529410732</v>
      </c>
      <c r="N169" s="17">
        <f t="shared" si="116"/>
        <v>1.0918710024867762</v>
      </c>
      <c r="O169" s="17">
        <f t="shared" ref="O169:O178" si="117">Q156</f>
        <v>1.0973325551511481</v>
      </c>
    </row>
    <row r="170" spans="1:17">
      <c r="A170" s="9">
        <v>4</v>
      </c>
      <c r="B170" s="10" t="s">
        <v>191</v>
      </c>
      <c r="C170" s="17">
        <v>40.700000000000003</v>
      </c>
      <c r="D170" s="17">
        <v>40.799999999999997</v>
      </c>
      <c r="E170" s="17">
        <v>40.9</v>
      </c>
      <c r="F170" s="17">
        <v>41.2</v>
      </c>
      <c r="G170" s="17">
        <v>41.4</v>
      </c>
      <c r="H170" s="17">
        <v>41.9</v>
      </c>
      <c r="K170" s="15" t="s">
        <v>192</v>
      </c>
      <c r="L170" s="17">
        <f t="shared" si="114"/>
        <v>8.8737830999390996E-4</v>
      </c>
      <c r="M170" s="17">
        <f t="shared" si="115"/>
        <v>0.88196260291912176</v>
      </c>
      <c r="N170" s="17">
        <f t="shared" si="116"/>
        <v>0.84570087928879534</v>
      </c>
      <c r="O170" s="17">
        <f t="shared" si="117"/>
        <v>8.8737830999390996E-4</v>
      </c>
    </row>
    <row r="171" spans="1:17">
      <c r="A171" s="9">
        <v>5</v>
      </c>
      <c r="B171" s="10" t="s">
        <v>193</v>
      </c>
      <c r="C171" s="17">
        <v>5.4</v>
      </c>
      <c r="D171" s="17">
        <v>6.3</v>
      </c>
      <c r="E171" s="17">
        <v>5.9</v>
      </c>
      <c r="F171" s="17">
        <v>5.9</v>
      </c>
      <c r="G171" s="17">
        <v>6.8</v>
      </c>
      <c r="H171" s="17">
        <v>7.2</v>
      </c>
      <c r="K171" s="15" t="s">
        <v>194</v>
      </c>
      <c r="L171" s="17">
        <f t="shared" si="114"/>
        <v>0.99690120991555231</v>
      </c>
      <c r="M171" s="17">
        <f t="shared" si="115"/>
        <v>1.0245065342114221</v>
      </c>
      <c r="N171" s="17">
        <f t="shared" si="116"/>
        <v>1.0465230317652632</v>
      </c>
      <c r="O171" s="17">
        <f t="shared" si="117"/>
        <v>1.0588246335423699</v>
      </c>
    </row>
    <row r="172" spans="1:17">
      <c r="A172" s="9">
        <v>6</v>
      </c>
      <c r="B172" s="10" t="s">
        <v>195</v>
      </c>
      <c r="C172" s="17">
        <v>5861.5</v>
      </c>
      <c r="D172" s="17">
        <v>5028.7</v>
      </c>
      <c r="E172" s="17">
        <v>6745.7</v>
      </c>
      <c r="F172" s="17">
        <v>7004.7</v>
      </c>
      <c r="G172" s="17">
        <v>7365</v>
      </c>
      <c r="H172" s="17">
        <v>6487.3</v>
      </c>
      <c r="K172" s="15" t="s">
        <v>196</v>
      </c>
      <c r="L172" s="17">
        <f t="shared" si="114"/>
        <v>0.66697946734503488</v>
      </c>
      <c r="M172" s="17">
        <f t="shared" si="115"/>
        <v>0.71964444978967224</v>
      </c>
      <c r="N172" s="17">
        <f t="shared" si="116"/>
        <v>0.79324432577344606</v>
      </c>
      <c r="O172" s="17">
        <f t="shared" si="117"/>
        <v>0.82464845023970401</v>
      </c>
    </row>
    <row r="173" spans="1:17">
      <c r="A173" s="9">
        <v>7</v>
      </c>
      <c r="B173" s="10" t="s">
        <v>197</v>
      </c>
      <c r="C173" s="17">
        <v>5697.3</v>
      </c>
      <c r="D173" s="17">
        <v>5025.3999999999996</v>
      </c>
      <c r="E173" s="17">
        <v>6932.4</v>
      </c>
      <c r="F173" s="17">
        <v>5854.1</v>
      </c>
      <c r="G173" s="17">
        <v>7869</v>
      </c>
      <c r="H173" s="17">
        <v>7161.8</v>
      </c>
      <c r="K173" s="15" t="s">
        <v>198</v>
      </c>
      <c r="L173" s="17">
        <f t="shared" si="114"/>
        <v>1.1421787553197966</v>
      </c>
      <c r="M173" s="17">
        <f t="shared" si="115"/>
        <v>0.8545267836307584</v>
      </c>
      <c r="N173" s="17">
        <f t="shared" si="116"/>
        <v>0.64208343817263469</v>
      </c>
      <c r="O173" s="17">
        <f t="shared" si="117"/>
        <v>0.49922350807245525</v>
      </c>
    </row>
    <row r="174" spans="1:17">
      <c r="A174" s="9">
        <v>8</v>
      </c>
      <c r="B174" s="10" t="s">
        <v>199</v>
      </c>
      <c r="C174" s="17"/>
      <c r="D174" s="17"/>
      <c r="E174" s="17">
        <v>28</v>
      </c>
      <c r="F174" s="17">
        <v>19</v>
      </c>
      <c r="G174" s="17">
        <v>24</v>
      </c>
      <c r="H174" s="17">
        <v>34</v>
      </c>
      <c r="K174" s="15" t="s">
        <v>200</v>
      </c>
      <c r="L174" s="17">
        <f>N161</f>
        <v>0.32222224788973181</v>
      </c>
      <c r="M174" s="17">
        <f>O161</f>
        <v>0.66857978173528831</v>
      </c>
      <c r="N174" s="17">
        <f t="shared" si="116"/>
        <v>0.34246259999660672</v>
      </c>
      <c r="O174" s="17">
        <f t="shared" si="117"/>
        <v>0.23519768263289353</v>
      </c>
    </row>
    <row r="175" spans="1:17">
      <c r="A175" s="9">
        <v>9</v>
      </c>
      <c r="B175" s="10" t="s">
        <v>201</v>
      </c>
      <c r="C175" s="17"/>
      <c r="D175" s="17"/>
      <c r="E175" s="17">
        <v>8</v>
      </c>
      <c r="F175" s="17">
        <v>14</v>
      </c>
      <c r="G175" s="17">
        <v>6</v>
      </c>
      <c r="H175" s="17">
        <v>6</v>
      </c>
      <c r="K175" s="15" t="s">
        <v>202</v>
      </c>
      <c r="L175" s="17">
        <f>L162</f>
        <v>0.75439992627395946</v>
      </c>
      <c r="M175" s="17">
        <f>N162</f>
        <v>0.91757074125588411</v>
      </c>
      <c r="N175" s="17">
        <f t="shared" si="116"/>
        <v>1.0837834049539252</v>
      </c>
      <c r="O175" s="17">
        <f t="shared" si="117"/>
        <v>1.2209340430922924</v>
      </c>
    </row>
    <row r="176" spans="1:17">
      <c r="A176" s="9">
        <v>10</v>
      </c>
      <c r="B176" s="10" t="s">
        <v>203</v>
      </c>
      <c r="C176" s="17">
        <v>34</v>
      </c>
      <c r="D176" s="17">
        <v>24</v>
      </c>
      <c r="E176" s="17">
        <v>26</v>
      </c>
      <c r="F176" s="17">
        <v>20</v>
      </c>
      <c r="G176" s="17">
        <v>34</v>
      </c>
      <c r="H176" s="17">
        <v>47</v>
      </c>
      <c r="K176" s="15" t="s">
        <v>204</v>
      </c>
      <c r="L176" s="17">
        <f>L163</f>
        <v>1.2009079459353511</v>
      </c>
      <c r="M176" s="17">
        <f>N163</f>
        <v>1.2211263553936429</v>
      </c>
      <c r="N176" s="17">
        <f t="shared" si="116"/>
        <v>1.2334914385548685</v>
      </c>
      <c r="O176" s="17">
        <f t="shared" si="117"/>
        <v>1.2381160061619074</v>
      </c>
    </row>
    <row r="177" spans="1:17">
      <c r="A177" s="9">
        <v>11</v>
      </c>
      <c r="B177" s="10" t="s">
        <v>205</v>
      </c>
      <c r="C177" s="17">
        <v>37</v>
      </c>
      <c r="D177" s="17">
        <v>35</v>
      </c>
      <c r="E177" s="17">
        <v>25</v>
      </c>
      <c r="F177" s="17">
        <v>31</v>
      </c>
      <c r="G177" s="17">
        <v>29</v>
      </c>
      <c r="H177" s="17">
        <v>38</v>
      </c>
      <c r="K177" s="15" t="s">
        <v>206</v>
      </c>
      <c r="L177" s="17">
        <f>L164</f>
        <v>1.2009079459353511</v>
      </c>
      <c r="M177" s="17">
        <f>N164</f>
        <v>1.2211263553936429</v>
      </c>
      <c r="N177" s="17">
        <f t="shared" si="116"/>
        <v>1.2334914385548683</v>
      </c>
      <c r="O177" s="17">
        <f t="shared" si="117"/>
        <v>1.2381160061619074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1.2009079459353511</v>
      </c>
      <c r="M178" s="17">
        <f>N165</f>
        <v>1.1711688112206406</v>
      </c>
      <c r="N178" s="17">
        <f t="shared" si="116"/>
        <v>1.0544804449083682</v>
      </c>
      <c r="O178" s="17">
        <f t="shared" si="117"/>
        <v>1.0601327292893374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10</v>
      </c>
      <c r="D180" s="17">
        <v>10</v>
      </c>
      <c r="E180" s="17">
        <v>9</v>
      </c>
      <c r="F180" s="17">
        <v>7</v>
      </c>
      <c r="G180" s="21">
        <v>7</v>
      </c>
      <c r="H180" s="21">
        <v>7</v>
      </c>
    </row>
    <row r="181" spans="1:17">
      <c r="A181" s="9">
        <v>15</v>
      </c>
      <c r="B181" s="10" t="s">
        <v>213</v>
      </c>
      <c r="C181" s="17">
        <v>1364</v>
      </c>
      <c r="D181" s="17">
        <v>1348</v>
      </c>
      <c r="E181" s="17">
        <v>1306</v>
      </c>
      <c r="F181" s="17">
        <v>1287</v>
      </c>
      <c r="G181" s="17">
        <v>1271</v>
      </c>
      <c r="H181" s="17">
        <v>1258</v>
      </c>
    </row>
    <row r="183" spans="1:17" ht="16">
      <c r="A183" s="20" t="s">
        <v>498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8">C197/C211*1000</f>
        <v>4.1724617524339358</v>
      </c>
      <c r="D185" s="17">
        <f t="shared" si="118"/>
        <v>4.3478260869565215</v>
      </c>
      <c r="E185" s="17">
        <f t="shared" si="118"/>
        <v>4.5248868778280551</v>
      </c>
      <c r="F185" s="17">
        <f t="shared" si="118"/>
        <v>6.0698027314112295</v>
      </c>
      <c r="G185" s="17">
        <f t="shared" si="118"/>
        <v>4.5592705167173246</v>
      </c>
      <c r="H185" s="17">
        <f t="shared" si="118"/>
        <v>4.6728971962616823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9">IF(C185/$I185&gt;1,2^((1-$I185/C185)/LN(10/3)),2^(-LOG($I185/C185,10/3)))</f>
        <v>0.90107625403404568</v>
      </c>
      <c r="M185" s="17">
        <f t="shared" si="119"/>
        <v>0.92268878758846029</v>
      </c>
      <c r="N185" s="17">
        <f t="shared" si="119"/>
        <v>0.94413829840690611</v>
      </c>
      <c r="O185" s="17">
        <f t="shared" si="119"/>
        <v>1.1067967784517081</v>
      </c>
      <c r="P185" s="17">
        <f t="shared" si="119"/>
        <v>0.94826202982842167</v>
      </c>
      <c r="Q185" s="17">
        <f t="shared" si="119"/>
        <v>0.96179667237356525</v>
      </c>
    </row>
    <row r="186" spans="1:17">
      <c r="A186" s="9">
        <v>2</v>
      </c>
      <c r="B186" s="15" t="s">
        <v>176</v>
      </c>
      <c r="C186" s="17">
        <f t="shared" ref="C186:H186" si="120">C198/C211*1000</f>
        <v>5.5632823365785811</v>
      </c>
      <c r="D186" s="17">
        <f t="shared" si="120"/>
        <v>5.7971014492753623</v>
      </c>
      <c r="E186" s="17">
        <f t="shared" si="120"/>
        <v>6.0331825037707389</v>
      </c>
      <c r="F186" s="17">
        <f t="shared" si="120"/>
        <v>6.0698027314112295</v>
      </c>
      <c r="G186" s="17">
        <f t="shared" si="120"/>
        <v>6.0790273556231007</v>
      </c>
      <c r="H186" s="17">
        <f t="shared" si="120"/>
        <v>6.2305295950155761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9"/>
        <v>1.1755973207848283</v>
      </c>
      <c r="M186" s="17">
        <f t="shared" si="119"/>
        <v>1.1953896021750441</v>
      </c>
      <c r="N186" s="17">
        <f t="shared" si="119"/>
        <v>1.2141163260547958</v>
      </c>
      <c r="O186" s="17">
        <f t="shared" si="119"/>
        <v>1.2169154957742674</v>
      </c>
      <c r="P186" s="17">
        <f t="shared" si="119"/>
        <v>1.2176162959895096</v>
      </c>
      <c r="Q186" s="17">
        <f t="shared" si="119"/>
        <v>1.2288841444710257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0.86957521739130428</v>
      </c>
      <c r="E187" s="17">
        <f>E199/E211*1000+0.00001</f>
        <v>0.90498737556561071</v>
      </c>
      <c r="F187" s="17">
        <f>F199/F211*1000+0.00001</f>
        <v>0.60699027314112286</v>
      </c>
      <c r="G187" s="17">
        <f>G199/G211*1000</f>
        <v>2.2796352583586623</v>
      </c>
      <c r="H187" s="17">
        <f>H199/H211*1000+0.00001</f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9"/>
        <v>8.8737830999390996E-4</v>
      </c>
      <c r="M187" s="17">
        <f t="shared" si="119"/>
        <v>0.61908479843495878</v>
      </c>
      <c r="N187" s="17">
        <f t="shared" si="119"/>
        <v>0.63347634066849612</v>
      </c>
      <c r="O187" s="17">
        <f t="shared" si="119"/>
        <v>0.50334543723197445</v>
      </c>
      <c r="P187" s="17">
        <f t="shared" si="119"/>
        <v>1.0731746748284798</v>
      </c>
      <c r="Q187" s="17">
        <f t="shared" si="119"/>
        <v>8.8737830999390996E-4</v>
      </c>
    </row>
    <row r="188" spans="1:17">
      <c r="A188" s="9">
        <v>4</v>
      </c>
      <c r="B188" s="15" t="s">
        <v>178</v>
      </c>
      <c r="C188" s="17">
        <f t="shared" ref="C188:H188" si="121">C200/C211*1000</f>
        <v>38.942976356050067</v>
      </c>
      <c r="D188" s="17">
        <f t="shared" si="121"/>
        <v>40.579710144927532</v>
      </c>
      <c r="E188" s="17">
        <f t="shared" si="121"/>
        <v>42.232277526395173</v>
      </c>
      <c r="F188" s="17">
        <f t="shared" si="121"/>
        <v>41.578148710166921</v>
      </c>
      <c r="G188" s="17">
        <f t="shared" si="121"/>
        <v>41.945288753799396</v>
      </c>
      <c r="H188" s="17">
        <f t="shared" si="121"/>
        <v>42.834890965732086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9"/>
        <v>1.1413470808623005</v>
      </c>
      <c r="M188" s="17">
        <f t="shared" si="119"/>
        <v>1.1619475889300701</v>
      </c>
      <c r="N188" s="17">
        <f t="shared" si="119"/>
        <v>1.181461478519545</v>
      </c>
      <c r="O188" s="17">
        <f t="shared" si="119"/>
        <v>1.1738843116725555</v>
      </c>
      <c r="P188" s="17">
        <f t="shared" si="119"/>
        <v>1.1781602213562745</v>
      </c>
      <c r="Q188" s="17">
        <f t="shared" si="119"/>
        <v>1.1882785239624083</v>
      </c>
    </row>
    <row r="189" spans="1:17">
      <c r="A189" s="9">
        <v>5</v>
      </c>
      <c r="B189" s="15" t="s">
        <v>179</v>
      </c>
      <c r="C189" s="17">
        <f t="shared" ref="C189:H189" si="122">C201/C211*1000</f>
        <v>31.988873435326845</v>
      </c>
      <c r="D189" s="17">
        <f t="shared" si="122"/>
        <v>33.333333333333336</v>
      </c>
      <c r="E189" s="17">
        <f t="shared" si="122"/>
        <v>4.9773755656108598</v>
      </c>
      <c r="F189" s="17">
        <f t="shared" si="122"/>
        <v>5.0075872534142638</v>
      </c>
      <c r="G189" s="17">
        <f t="shared" si="122"/>
        <v>5.0151975683890573</v>
      </c>
      <c r="H189" s="17">
        <f t="shared" si="122"/>
        <v>5.1401869158878508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9"/>
        <v>1.5399307063758332</v>
      </c>
      <c r="M189" s="17">
        <f t="shared" si="119"/>
        <v>1.5488994528100359</v>
      </c>
      <c r="N189" s="17">
        <f t="shared" si="119"/>
        <v>0.76094067888166361</v>
      </c>
      <c r="O189" s="17">
        <f t="shared" si="119"/>
        <v>0.76359636159568145</v>
      </c>
      <c r="P189" s="17">
        <f t="shared" si="119"/>
        <v>0.76426425445603507</v>
      </c>
      <c r="Q189" s="17">
        <f t="shared" si="119"/>
        <v>0.77517267762253572</v>
      </c>
    </row>
    <row r="190" spans="1:17">
      <c r="A190" s="9">
        <v>6</v>
      </c>
      <c r="B190" s="15" t="s">
        <v>180</v>
      </c>
      <c r="C190" s="17">
        <f t="shared" ref="C190:H190" si="123">(C202-C203)/C202*100</f>
        <v>5.7871486718353449E-3</v>
      </c>
      <c r="D190" s="17">
        <f t="shared" si="123"/>
        <v>2.6715654113633427</v>
      </c>
      <c r="E190" s="17">
        <f t="shared" si="123"/>
        <v>6.5188053746406016</v>
      </c>
      <c r="F190" s="17">
        <f t="shared" si="123"/>
        <v>-3.4021527558269149</v>
      </c>
      <c r="G190" s="17">
        <f t="shared" si="123"/>
        <v>1.7850354242267181</v>
      </c>
      <c r="H190" s="17">
        <f t="shared" si="123"/>
        <v>-3.619007487601702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4">(ATAN((C190+2.4)/10)+3.1415/2)/3.1415*1.75</f>
        <v>1.0065171682474143</v>
      </c>
      <c r="M190" s="17">
        <f t="shared" si="124"/>
        <v>1.1364591009619125</v>
      </c>
      <c r="N190" s="17">
        <f t="shared" si="124"/>
        <v>1.2807120324050665</v>
      </c>
      <c r="O190" s="17">
        <f t="shared" si="124"/>
        <v>0.819359975759679</v>
      </c>
      <c r="P190" s="17">
        <f t="shared" si="124"/>
        <v>1.0957931504622662</v>
      </c>
      <c r="Q190" s="17">
        <f t="shared" si="124"/>
        <v>0.80742751202720453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-12.066365007541478</v>
      </c>
      <c r="F191" s="17">
        <f>(F205-F204)/F211*1000</f>
        <v>-21.244309559939303</v>
      </c>
      <c r="G191" s="17">
        <f>(G205-G204)/G211*1000</f>
        <v>-18.237082066869299</v>
      </c>
      <c r="H191" s="17">
        <f>(H205-H204)/H211*1000</f>
        <v>-23.364485981308409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5">(ATAN(E191/10)+3.1415/2)/3.1415*1.75</f>
        <v>0.38547401636109524</v>
      </c>
      <c r="O191" s="17">
        <f t="shared" si="125"/>
        <v>0.24504982784237256</v>
      </c>
      <c r="P191" s="17">
        <f t="shared" si="125"/>
        <v>0.27937408498074395</v>
      </c>
      <c r="Q191" s="17">
        <f t="shared" si="125"/>
        <v>0.22525371693751584</v>
      </c>
    </row>
    <row r="192" spans="1:17">
      <c r="A192" s="9">
        <v>8</v>
      </c>
      <c r="B192" s="15" t="s">
        <v>182</v>
      </c>
      <c r="C192" s="17">
        <f t="shared" ref="C192:H192" si="126">(C206-C207)/C211*1000</f>
        <v>-15.2990264255911</v>
      </c>
      <c r="D192" s="17">
        <f t="shared" si="126"/>
        <v>-18.840579710144929</v>
      </c>
      <c r="E192" s="17">
        <f t="shared" si="126"/>
        <v>6.0331825037707389</v>
      </c>
      <c r="F192" s="17">
        <f t="shared" si="126"/>
        <v>19.726858877086492</v>
      </c>
      <c r="G192" s="17">
        <f t="shared" si="126"/>
        <v>-6.0790273556231007</v>
      </c>
      <c r="H192" s="17">
        <f t="shared" si="126"/>
        <v>1.557632398753894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0.3224706960234956</v>
      </c>
      <c r="M192" s="17">
        <f>(ATAN(D192/10)+3.1415/2)/3.1415*1.75</f>
        <v>0.27179597372918018</v>
      </c>
      <c r="N192" s="17">
        <f t="shared" si="125"/>
        <v>1.1774025729521937</v>
      </c>
      <c r="O192" s="17">
        <f t="shared" si="125"/>
        <v>1.4886701616566376</v>
      </c>
      <c r="P192" s="17">
        <f t="shared" si="125"/>
        <v>0.57072890577756175</v>
      </c>
      <c r="Q192" s="17">
        <f t="shared" si="125"/>
        <v>0.96107757678726724</v>
      </c>
    </row>
    <row r="193" spans="1:17">
      <c r="A193" s="9">
        <v>9</v>
      </c>
      <c r="B193" s="15" t="s">
        <v>183</v>
      </c>
      <c r="C193" s="17">
        <f t="shared" ref="C193:H193" si="127">C208/C211*1000</f>
        <v>1.3908205841446453</v>
      </c>
      <c r="D193" s="17">
        <f t="shared" si="127"/>
        <v>1.4492753623188406</v>
      </c>
      <c r="E193" s="17">
        <f t="shared" si="127"/>
        <v>1.5082956259426847</v>
      </c>
      <c r="F193" s="17">
        <f t="shared" si="127"/>
        <v>1.5174506828528074</v>
      </c>
      <c r="G193" s="17">
        <f t="shared" si="127"/>
        <v>1.5197568389057752</v>
      </c>
      <c r="H193" s="17">
        <f t="shared" si="127"/>
        <v>1.557632398753894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8">IF(C193/$I193&gt;1,2^((1-$I193/C193)/LN(10/3)),2^(-LOG($I193/C193,10/3)))</f>
        <v>0.95742528724294984</v>
      </c>
      <c r="M193" s="17">
        <f t="shared" si="128"/>
        <v>0.98038936609171012</v>
      </c>
      <c r="N193" s="17">
        <f t="shared" si="128"/>
        <v>1.003171460005208</v>
      </c>
      <c r="O193" s="17">
        <f t="shared" si="128"/>
        <v>1.0066427069462771</v>
      </c>
      <c r="P193" s="17">
        <f t="shared" si="128"/>
        <v>1.007512393851298</v>
      </c>
      <c r="Q193" s="17">
        <f t="shared" si="128"/>
        <v>1.0215300126182878</v>
      </c>
    </row>
    <row r="194" spans="1:17">
      <c r="A194" s="9">
        <v>10</v>
      </c>
      <c r="B194" s="15" t="s">
        <v>184</v>
      </c>
      <c r="C194" s="17">
        <f t="shared" ref="C194:H194" si="129">C209/C211*100</f>
        <v>0.13908205841446453</v>
      </c>
      <c r="D194" s="17">
        <f t="shared" si="129"/>
        <v>0.14492753623188406</v>
      </c>
      <c r="E194" s="17">
        <f t="shared" si="129"/>
        <v>0.1508295625942685</v>
      </c>
      <c r="F194" s="17">
        <f t="shared" si="129"/>
        <v>0.15174506828528073</v>
      </c>
      <c r="G194" s="17">
        <f t="shared" si="129"/>
        <v>0.1519756838905775</v>
      </c>
      <c r="H194" s="17">
        <f t="shared" si="129"/>
        <v>0.1557632398753894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8"/>
        <v>1.445921029995034</v>
      </c>
      <c r="M194" s="17">
        <f t="shared" si="128"/>
        <v>1.4580419432490399</v>
      </c>
      <c r="N194" s="17">
        <f t="shared" si="128"/>
        <v>1.4694182519757319</v>
      </c>
      <c r="O194" s="17">
        <f t="shared" si="128"/>
        <v>1.4711111635109306</v>
      </c>
      <c r="P194" s="17">
        <f t="shared" si="128"/>
        <v>1.4715346960565856</v>
      </c>
      <c r="Q194" s="17">
        <f t="shared" si="128"/>
        <v>1.4783278238312321</v>
      </c>
    </row>
    <row r="195" spans="1:17">
      <c r="A195" s="9">
        <v>11</v>
      </c>
      <c r="B195" s="15" t="s">
        <v>185</v>
      </c>
      <c r="C195" s="17">
        <f t="shared" ref="C195:H195" si="130">C210/C211*1000</f>
        <v>5.5632823365785811</v>
      </c>
      <c r="D195" s="17">
        <f t="shared" si="130"/>
        <v>5.7971014492753623</v>
      </c>
      <c r="E195" s="17">
        <f t="shared" si="130"/>
        <v>6.0331825037707389</v>
      </c>
      <c r="F195" s="17">
        <f t="shared" si="130"/>
        <v>6.0698027314112295</v>
      </c>
      <c r="G195" s="17">
        <f t="shared" si="130"/>
        <v>6.0790273556231007</v>
      </c>
      <c r="H195" s="17">
        <f t="shared" si="130"/>
        <v>6.2305295950155761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8"/>
        <v>1.0600237463101752</v>
      </c>
      <c r="M195" s="17">
        <f t="shared" si="128"/>
        <v>1.0823786124943084</v>
      </c>
      <c r="N195" s="17">
        <f t="shared" si="128"/>
        <v>1.1036153530213997</v>
      </c>
      <c r="O195" s="17">
        <f t="shared" si="128"/>
        <v>1.1067967784517081</v>
      </c>
      <c r="P195" s="17">
        <f t="shared" si="128"/>
        <v>1.1075935667765235</v>
      </c>
      <c r="Q195" s="17">
        <f t="shared" si="128"/>
        <v>1.120420472683314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3</v>
      </c>
      <c r="D197" s="17">
        <v>3</v>
      </c>
      <c r="E197" s="17">
        <v>3</v>
      </c>
      <c r="F197" s="17">
        <v>4</v>
      </c>
      <c r="G197" s="17">
        <v>3</v>
      </c>
      <c r="H197" s="17">
        <v>3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4</v>
      </c>
      <c r="D198" s="17">
        <v>4</v>
      </c>
      <c r="E198" s="17">
        <v>4</v>
      </c>
      <c r="F198" s="17">
        <v>4</v>
      </c>
      <c r="G198" s="17">
        <v>4</v>
      </c>
      <c r="H198" s="17">
        <v>4</v>
      </c>
      <c r="K198" s="15" t="s">
        <v>187</v>
      </c>
      <c r="L198" s="17">
        <f t="shared" ref="L198:L203" si="131">L185</f>
        <v>0.90107625403404568</v>
      </c>
      <c r="M198" s="17">
        <f t="shared" ref="M198:M203" si="132">N185</f>
        <v>0.94413829840690611</v>
      </c>
      <c r="N198" s="17">
        <f t="shared" ref="N198:N208" si="133">P185</f>
        <v>0.94826202982842167</v>
      </c>
      <c r="O198" s="17">
        <f>Q185</f>
        <v>0.96179667237356525</v>
      </c>
    </row>
    <row r="199" spans="1:17">
      <c r="A199" s="9">
        <v>3</v>
      </c>
      <c r="B199" s="10" t="s">
        <v>189</v>
      </c>
      <c r="C199" s="17">
        <v>0</v>
      </c>
      <c r="D199" s="17">
        <v>0.6</v>
      </c>
      <c r="E199" s="17">
        <v>0.6</v>
      </c>
      <c r="F199" s="17">
        <v>0.4</v>
      </c>
      <c r="G199" s="17">
        <v>1.5</v>
      </c>
      <c r="H199" s="17"/>
      <c r="K199" s="15" t="s">
        <v>190</v>
      </c>
      <c r="L199" s="17">
        <f t="shared" si="131"/>
        <v>1.1755973207848283</v>
      </c>
      <c r="M199" s="17">
        <f t="shared" si="132"/>
        <v>1.2141163260547958</v>
      </c>
      <c r="N199" s="17">
        <f t="shared" si="133"/>
        <v>1.2176162959895096</v>
      </c>
      <c r="O199" s="17">
        <f t="shared" ref="O199:O208" si="134">Q186</f>
        <v>1.2288841444710257</v>
      </c>
    </row>
    <row r="200" spans="1:17">
      <c r="A200" s="9">
        <v>4</v>
      </c>
      <c r="B200" s="10" t="s">
        <v>191</v>
      </c>
      <c r="C200" s="17">
        <v>28</v>
      </c>
      <c r="D200" s="17">
        <v>28</v>
      </c>
      <c r="E200" s="17">
        <v>28</v>
      </c>
      <c r="F200" s="17">
        <v>27.4</v>
      </c>
      <c r="G200" s="17">
        <v>27.6</v>
      </c>
      <c r="H200" s="17">
        <v>27.5</v>
      </c>
      <c r="K200" s="15" t="s">
        <v>192</v>
      </c>
      <c r="L200" s="17">
        <f t="shared" si="131"/>
        <v>8.8737830999390996E-4</v>
      </c>
      <c r="M200" s="17">
        <f t="shared" si="132"/>
        <v>0.63347634066849612</v>
      </c>
      <c r="N200" s="17">
        <f t="shared" si="133"/>
        <v>1.0731746748284798</v>
      </c>
      <c r="O200" s="17">
        <f t="shared" si="134"/>
        <v>8.8737830999390996E-4</v>
      </c>
    </row>
    <row r="201" spans="1:17">
      <c r="A201" s="9">
        <v>5</v>
      </c>
      <c r="B201" s="10" t="s">
        <v>193</v>
      </c>
      <c r="C201" s="17">
        <v>23</v>
      </c>
      <c r="D201" s="17">
        <v>23</v>
      </c>
      <c r="E201" s="17">
        <v>3.3</v>
      </c>
      <c r="F201" s="17">
        <v>3.3</v>
      </c>
      <c r="G201" s="17">
        <v>3.3</v>
      </c>
      <c r="H201" s="17">
        <v>3.3</v>
      </c>
      <c r="K201" s="15" t="s">
        <v>194</v>
      </c>
      <c r="L201" s="17">
        <f t="shared" si="131"/>
        <v>1.1413470808623005</v>
      </c>
      <c r="M201" s="17">
        <f t="shared" si="132"/>
        <v>1.181461478519545</v>
      </c>
      <c r="N201" s="17">
        <f t="shared" si="133"/>
        <v>1.1781602213562745</v>
      </c>
      <c r="O201" s="17">
        <f t="shared" si="134"/>
        <v>1.1882785239624083</v>
      </c>
    </row>
    <row r="202" spans="1:17">
      <c r="A202" s="9">
        <v>6</v>
      </c>
      <c r="B202" s="10" t="s">
        <v>195</v>
      </c>
      <c r="C202" s="17">
        <v>5183.8999999999996</v>
      </c>
      <c r="D202" s="17">
        <v>3810.5</v>
      </c>
      <c r="E202" s="17">
        <v>5112.8999999999996</v>
      </c>
      <c r="F202" s="17">
        <v>6010.9</v>
      </c>
      <c r="G202" s="17">
        <v>5787</v>
      </c>
      <c r="H202" s="17">
        <v>6170.2</v>
      </c>
      <c r="K202" s="15" t="s">
        <v>196</v>
      </c>
      <c r="L202" s="17">
        <f t="shared" si="131"/>
        <v>1.5399307063758332</v>
      </c>
      <c r="M202" s="17">
        <f t="shared" si="132"/>
        <v>0.76094067888166361</v>
      </c>
      <c r="N202" s="17">
        <f t="shared" si="133"/>
        <v>0.76426425445603507</v>
      </c>
      <c r="O202" s="17">
        <f t="shared" si="134"/>
        <v>0.77517267762253572</v>
      </c>
    </row>
    <row r="203" spans="1:17">
      <c r="A203" s="9">
        <v>7</v>
      </c>
      <c r="B203" s="10" t="s">
        <v>197</v>
      </c>
      <c r="C203" s="17">
        <v>5183.6000000000004</v>
      </c>
      <c r="D203" s="17">
        <v>3708.7</v>
      </c>
      <c r="E203" s="17">
        <v>4779.6000000000004</v>
      </c>
      <c r="F203" s="17">
        <v>6215.4</v>
      </c>
      <c r="G203" s="17">
        <v>5683.7</v>
      </c>
      <c r="H203" s="17">
        <v>6393.5</v>
      </c>
      <c r="K203" s="15" t="s">
        <v>198</v>
      </c>
      <c r="L203" s="17">
        <f t="shared" si="131"/>
        <v>1.0065171682474143</v>
      </c>
      <c r="M203" s="17">
        <f t="shared" si="132"/>
        <v>1.2807120324050665</v>
      </c>
      <c r="N203" s="17">
        <f t="shared" si="133"/>
        <v>1.0957931504622662</v>
      </c>
      <c r="O203" s="17">
        <f t="shared" si="134"/>
        <v>0.80742751202720453</v>
      </c>
    </row>
    <row r="204" spans="1:17">
      <c r="A204" s="9">
        <v>8</v>
      </c>
      <c r="B204" s="10" t="s">
        <v>199</v>
      </c>
      <c r="C204" s="17"/>
      <c r="D204" s="17"/>
      <c r="E204" s="17">
        <v>11</v>
      </c>
      <c r="F204" s="17">
        <v>16</v>
      </c>
      <c r="G204" s="17">
        <v>15</v>
      </c>
      <c r="H204" s="17">
        <v>17</v>
      </c>
      <c r="K204" s="15" t="s">
        <v>200</v>
      </c>
      <c r="L204" s="17">
        <f>N191</f>
        <v>0.38547401636109524</v>
      </c>
      <c r="M204" s="17">
        <f>O191</f>
        <v>0.24504982784237256</v>
      </c>
      <c r="N204" s="17">
        <f t="shared" si="133"/>
        <v>0.27937408498074395</v>
      </c>
      <c r="O204" s="17">
        <f t="shared" si="134"/>
        <v>0.22525371693751584</v>
      </c>
    </row>
    <row r="205" spans="1:17">
      <c r="A205" s="9">
        <v>9</v>
      </c>
      <c r="B205" s="10" t="s">
        <v>201</v>
      </c>
      <c r="C205" s="17"/>
      <c r="D205" s="17"/>
      <c r="E205" s="17">
        <v>3</v>
      </c>
      <c r="F205" s="17">
        <v>2</v>
      </c>
      <c r="G205" s="17">
        <v>3</v>
      </c>
      <c r="H205" s="17">
        <v>2</v>
      </c>
      <c r="K205" s="15" t="s">
        <v>202</v>
      </c>
      <c r="L205" s="17">
        <f>L192</f>
        <v>0.3224706960234956</v>
      </c>
      <c r="M205" s="17">
        <f>N192</f>
        <v>1.1774025729521937</v>
      </c>
      <c r="N205" s="17">
        <f t="shared" si="133"/>
        <v>0.57072890577756175</v>
      </c>
      <c r="O205" s="17">
        <f t="shared" si="134"/>
        <v>0.96107757678726724</v>
      </c>
    </row>
    <row r="206" spans="1:17">
      <c r="A206" s="9">
        <v>10</v>
      </c>
      <c r="B206" s="10" t="s">
        <v>203</v>
      </c>
      <c r="C206" s="17">
        <v>7</v>
      </c>
      <c r="D206" s="17">
        <v>12</v>
      </c>
      <c r="E206" s="17">
        <v>22</v>
      </c>
      <c r="F206" s="17">
        <v>21</v>
      </c>
      <c r="G206" s="17">
        <v>15</v>
      </c>
      <c r="H206" s="17">
        <v>15</v>
      </c>
      <c r="K206" s="15" t="s">
        <v>204</v>
      </c>
      <c r="L206" s="17">
        <f>L193</f>
        <v>0.95742528724294984</v>
      </c>
      <c r="M206" s="17">
        <f>N193</f>
        <v>1.003171460005208</v>
      </c>
      <c r="N206" s="17">
        <f t="shared" si="133"/>
        <v>1.007512393851298</v>
      </c>
      <c r="O206" s="17">
        <f t="shared" si="134"/>
        <v>1.0215300126182878</v>
      </c>
    </row>
    <row r="207" spans="1:17">
      <c r="A207" s="9">
        <v>11</v>
      </c>
      <c r="B207" s="10" t="s">
        <v>205</v>
      </c>
      <c r="C207" s="17">
        <v>18</v>
      </c>
      <c r="D207" s="17">
        <v>25</v>
      </c>
      <c r="E207" s="17">
        <v>18</v>
      </c>
      <c r="F207" s="17">
        <v>8</v>
      </c>
      <c r="G207" s="17">
        <v>19</v>
      </c>
      <c r="H207" s="17">
        <v>14</v>
      </c>
      <c r="K207" s="15" t="s">
        <v>206</v>
      </c>
      <c r="L207" s="17">
        <f>L194</f>
        <v>1.445921029995034</v>
      </c>
      <c r="M207" s="17">
        <f>N194</f>
        <v>1.4694182519757319</v>
      </c>
      <c r="N207" s="17">
        <f t="shared" si="133"/>
        <v>1.4715346960565856</v>
      </c>
      <c r="O207" s="17">
        <f t="shared" si="134"/>
        <v>1.4783278238312321</v>
      </c>
    </row>
    <row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>L195</f>
        <v>1.0600237463101752</v>
      </c>
      <c r="M208" s="17">
        <f>N195</f>
        <v>1.1036153530213997</v>
      </c>
      <c r="N208" s="17">
        <f t="shared" si="133"/>
        <v>1.1075935667765235</v>
      </c>
      <c r="O208" s="17">
        <f t="shared" si="134"/>
        <v>1.120420472683314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4</v>
      </c>
      <c r="D210" s="17">
        <v>4</v>
      </c>
      <c r="E210" s="17">
        <v>4</v>
      </c>
      <c r="F210" s="17">
        <v>4</v>
      </c>
      <c r="G210" s="21">
        <v>4</v>
      </c>
      <c r="H210" s="21">
        <v>4</v>
      </c>
    </row>
    <row r="211" spans="1:17">
      <c r="A211" s="9">
        <v>15</v>
      </c>
      <c r="B211" s="10" t="s">
        <v>213</v>
      </c>
      <c r="C211" s="17">
        <v>719</v>
      </c>
      <c r="D211" s="17">
        <v>690</v>
      </c>
      <c r="E211" s="17">
        <v>663</v>
      </c>
      <c r="F211" s="17">
        <v>659</v>
      </c>
      <c r="G211" s="17">
        <v>658</v>
      </c>
      <c r="H211" s="17">
        <v>642</v>
      </c>
    </row>
    <row r="213" spans="1:17" ht="16">
      <c r="A213" s="20" t="s">
        <v>499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5">C227/C241*1000</f>
        <v>3.7313432835820897</v>
      </c>
      <c r="D215" s="17">
        <f t="shared" si="135"/>
        <v>3.7174721189591078</v>
      </c>
      <c r="E215" s="17">
        <f t="shared" si="135"/>
        <v>3.7831021437578816</v>
      </c>
      <c r="F215" s="17">
        <f t="shared" si="135"/>
        <v>5.4200542005420056</v>
      </c>
      <c r="G215" s="17">
        <f t="shared" si="135"/>
        <v>4.9928673323823105</v>
      </c>
      <c r="H215" s="17">
        <f t="shared" si="135"/>
        <v>5.1357300073367567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6">IF(C215/$I215&gt;1,2^((1-$I215/C215)/LN(10/3)),2^(-LOG($I215/C215,10/3)))</f>
        <v>0.84493568452444412</v>
      </c>
      <c r="M215" s="17">
        <f t="shared" si="136"/>
        <v>0.84312591560863581</v>
      </c>
      <c r="N215" s="17">
        <f t="shared" si="136"/>
        <v>0.85166359840747963</v>
      </c>
      <c r="O215" s="17">
        <f t="shared" si="136"/>
        <v>1.0456283951857424</v>
      </c>
      <c r="P215" s="17">
        <f t="shared" si="136"/>
        <v>0.9991784721995457</v>
      </c>
      <c r="Q215" s="17">
        <f t="shared" si="136"/>
        <v>1.0153317114451168</v>
      </c>
    </row>
    <row r="216" spans="1:17">
      <c r="A216" s="9">
        <v>2</v>
      </c>
      <c r="B216" s="15" t="s">
        <v>176</v>
      </c>
      <c r="C216" s="17">
        <f t="shared" ref="C216:H216" si="137">C228/C241*1000</f>
        <v>3.1094527363184081</v>
      </c>
      <c r="D216" s="17">
        <f t="shared" si="137"/>
        <v>3.0978934324659235</v>
      </c>
      <c r="E216" s="17">
        <f t="shared" si="137"/>
        <v>3.1525851197982346</v>
      </c>
      <c r="F216" s="17">
        <f t="shared" si="137"/>
        <v>3.3875338753387534</v>
      </c>
      <c r="G216" s="17">
        <f t="shared" si="137"/>
        <v>3.566333808844508</v>
      </c>
      <c r="H216" s="17">
        <f t="shared" si="137"/>
        <v>3.6683785766691122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6"/>
        <v>0.86502846430089009</v>
      </c>
      <c r="M216" s="17">
        <f t="shared" si="136"/>
        <v>0.86317565863218138</v>
      </c>
      <c r="N216" s="17">
        <f t="shared" si="136"/>
        <v>0.87191636964183483</v>
      </c>
      <c r="O216" s="17">
        <f t="shared" si="136"/>
        <v>0.90875513373679773</v>
      </c>
      <c r="P216" s="17">
        <f t="shared" si="136"/>
        <v>0.93606807481828358</v>
      </c>
      <c r="Q216" s="17">
        <f t="shared" si="136"/>
        <v>0.95139574500612289</v>
      </c>
    </row>
    <row r="217" spans="1:17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0.9293780297397769</v>
      </c>
      <c r="E217" s="17">
        <f>E229/E241*1000+0.00001</f>
        <v>0.94578553593947035</v>
      </c>
      <c r="F217" s="17">
        <f>F229/F241*1000+0.00001</f>
        <v>1.0840208401084011</v>
      </c>
      <c r="G217" s="17">
        <f>G229/G241*1000</f>
        <v>1.5691868758915837</v>
      </c>
      <c r="H217" s="17">
        <f>H229/H241*1000+0.00001</f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6"/>
        <v>8.8737830999390996E-4</v>
      </c>
      <c r="M217" s="17">
        <f t="shared" si="136"/>
        <v>0.64325009330885285</v>
      </c>
      <c r="N217" s="17">
        <f t="shared" si="136"/>
        <v>0.6497637187139863</v>
      </c>
      <c r="O217" s="17">
        <f t="shared" si="136"/>
        <v>0.70285181260406437</v>
      </c>
      <c r="P217" s="17">
        <f t="shared" si="136"/>
        <v>0.86965136712669766</v>
      </c>
      <c r="Q217" s="17">
        <f t="shared" si="136"/>
        <v>8.8737830999390996E-4</v>
      </c>
    </row>
    <row r="218" spans="1:17">
      <c r="A218" s="9">
        <v>4</v>
      </c>
      <c r="B218" s="15" t="s">
        <v>178</v>
      </c>
      <c r="C218" s="17">
        <f t="shared" ref="C218:H218" si="138">C230/C241*1000</f>
        <v>24.626865671641792</v>
      </c>
      <c r="D218" s="17">
        <f t="shared" si="138"/>
        <v>24.535315985130111</v>
      </c>
      <c r="E218" s="17">
        <f t="shared" si="138"/>
        <v>24.96847414880202</v>
      </c>
      <c r="F218" s="17">
        <f t="shared" si="138"/>
        <v>26.829268292682926</v>
      </c>
      <c r="G218" s="17">
        <f t="shared" si="138"/>
        <v>28.245363766048502</v>
      </c>
      <c r="H218" s="17">
        <f t="shared" si="138"/>
        <v>29.20029347028613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6"/>
        <v>0.89259430164982123</v>
      </c>
      <c r="M218" s="17">
        <f t="shared" si="136"/>
        <v>0.89068245267582191</v>
      </c>
      <c r="N218" s="17">
        <f t="shared" si="136"/>
        <v>0.89970170367340607</v>
      </c>
      <c r="O218" s="17">
        <f t="shared" si="136"/>
        <v>0.93771440761091296</v>
      </c>
      <c r="P218" s="17">
        <f t="shared" si="136"/>
        <v>0.96589772940522511</v>
      </c>
      <c r="Q218" s="17">
        <f t="shared" si="136"/>
        <v>0.98456528486231032</v>
      </c>
    </row>
    <row r="219" spans="1:17">
      <c r="A219" s="9">
        <v>5</v>
      </c>
      <c r="B219" s="15" t="s">
        <v>179</v>
      </c>
      <c r="C219" s="17">
        <f t="shared" ref="C219:H219" si="139">C231/C241*1000</f>
        <v>6.5298507462686564</v>
      </c>
      <c r="D219" s="17">
        <f t="shared" si="139"/>
        <v>6.5055762081784385</v>
      </c>
      <c r="E219" s="17">
        <f t="shared" si="139"/>
        <v>6.0529634300126105</v>
      </c>
      <c r="F219" s="17">
        <f t="shared" si="139"/>
        <v>8.7398373983739841</v>
      </c>
      <c r="G219" s="17">
        <f t="shared" si="139"/>
        <v>9.2011412268188302</v>
      </c>
      <c r="H219" s="17">
        <f t="shared" si="139"/>
        <v>9.4644167278063094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6"/>
        <v>0.88967099211428502</v>
      </c>
      <c r="M219" s="17">
        <f t="shared" si="136"/>
        <v>0.8877654045810387</v>
      </c>
      <c r="N219" s="17">
        <f t="shared" si="136"/>
        <v>0.85166359840747963</v>
      </c>
      <c r="O219" s="17">
        <f t="shared" si="136"/>
        <v>1.0499421666011479</v>
      </c>
      <c r="P219" s="17">
        <f t="shared" si="136"/>
        <v>1.0780518481063335</v>
      </c>
      <c r="Q219" s="17">
        <f t="shared" si="136"/>
        <v>1.093167972250735</v>
      </c>
    </row>
    <row r="220" spans="1:17">
      <c r="A220" s="9">
        <v>6</v>
      </c>
      <c r="B220" s="15" t="s">
        <v>180</v>
      </c>
      <c r="C220" s="17">
        <f t="shared" ref="C220:H220" si="140">(C232-C233)/C232*100</f>
        <v>1.1180973928599616</v>
      </c>
      <c r="D220" s="17">
        <f t="shared" si="140"/>
        <v>6.5623322130971856E-2</v>
      </c>
      <c r="E220" s="17">
        <f t="shared" si="140"/>
        <v>4.2341422093776542</v>
      </c>
      <c r="F220" s="17">
        <f t="shared" si="140"/>
        <v>-1.8375024915288023</v>
      </c>
      <c r="G220" s="17">
        <f t="shared" si="140"/>
        <v>-1.1319729177251749</v>
      </c>
      <c r="H220" s="17">
        <f t="shared" si="140"/>
        <v>-3.1527489867269032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1">(ATAN((C220+2.4)/10)+3.1415/2)/3.1415*1.75</f>
        <v>1.0634452523076567</v>
      </c>
      <c r="M220" s="17">
        <f t="shared" si="141"/>
        <v>1.0096637134149764</v>
      </c>
      <c r="N220" s="17">
        <f t="shared" si="141"/>
        <v>1.2012957745560551</v>
      </c>
      <c r="O220" s="17">
        <f t="shared" si="141"/>
        <v>0.90630142963866112</v>
      </c>
      <c r="P220" s="17">
        <f t="shared" si="141"/>
        <v>0.94526157985561254</v>
      </c>
      <c r="Q220" s="17">
        <f t="shared" si="141"/>
        <v>0.83314639329810425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-28.373266078184109</v>
      </c>
      <c r="F221" s="17">
        <f>(F235-F234)/F241*1000</f>
        <v>-22.357723577235774</v>
      </c>
      <c r="G221" s="17">
        <f>(G235-G234)/G241*1000</f>
        <v>-22.824536376604851</v>
      </c>
      <c r="H221" s="17">
        <f>(H235-H234)/H241*1000</f>
        <v>-26.412325752017608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2">(ATAN(E221/10)+3.1415/2)/3.1415*1.75</f>
        <v>0.18873400970066473</v>
      </c>
      <c r="O221" s="17">
        <f t="shared" si="142"/>
        <v>0.23426396523660231</v>
      </c>
      <c r="P221" s="17">
        <f t="shared" si="142"/>
        <v>0.2300031905011572</v>
      </c>
      <c r="Q221" s="17">
        <f t="shared" si="142"/>
        <v>0.20159202537856533</v>
      </c>
    </row>
    <row r="222" spans="1:17">
      <c r="A222" s="9">
        <v>8</v>
      </c>
      <c r="B222" s="15" t="s">
        <v>182</v>
      </c>
      <c r="C222" s="17">
        <f t="shared" ref="C222:H222" si="143">(C236-C237)/C241*1000</f>
        <v>25.497512437810943</v>
      </c>
      <c r="D222" s="17">
        <f t="shared" si="143"/>
        <v>-1.2391573729863692</v>
      </c>
      <c r="E222" s="17">
        <f t="shared" si="143"/>
        <v>-40.983606557377044</v>
      </c>
      <c r="F222" s="17">
        <f t="shared" si="143"/>
        <v>-27.777777777777775</v>
      </c>
      <c r="G222" s="17">
        <f t="shared" si="143"/>
        <v>-4.9928673323823105</v>
      </c>
      <c r="H222" s="17">
        <f t="shared" si="143"/>
        <v>6.6030814380044021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1.5418195474354999</v>
      </c>
      <c r="M222" s="17">
        <f>(ATAN(D222/10)+3.1415/2)/3.1415*1.75</f>
        <v>0.80632174955332203</v>
      </c>
      <c r="N222" s="17">
        <f t="shared" si="142"/>
        <v>0.13329153902583796</v>
      </c>
      <c r="O222" s="17">
        <f t="shared" si="142"/>
        <v>0.19246894608528642</v>
      </c>
      <c r="P222" s="17">
        <f t="shared" si="142"/>
        <v>0.61703900766754949</v>
      </c>
      <c r="Q222" s="17">
        <f t="shared" si="142"/>
        <v>1.2000925790523509</v>
      </c>
    </row>
    <row r="223" spans="1:17">
      <c r="A223" s="9">
        <v>9</v>
      </c>
      <c r="B223" s="15" t="s">
        <v>183</v>
      </c>
      <c r="C223" s="17">
        <f t="shared" ref="C223:H223" si="144">C238/C241*1000</f>
        <v>3.1094527363184081</v>
      </c>
      <c r="D223" s="17">
        <f t="shared" si="144"/>
        <v>3.0978934324659235</v>
      </c>
      <c r="E223" s="17">
        <f t="shared" si="144"/>
        <v>3.1525851197982346</v>
      </c>
      <c r="F223" s="17">
        <f t="shared" si="144"/>
        <v>3.3875338753387534</v>
      </c>
      <c r="G223" s="17">
        <f t="shared" si="144"/>
        <v>3.566333808844508</v>
      </c>
      <c r="H223" s="17">
        <f t="shared" si="144"/>
        <v>3.6683785766691122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5">IF(C223/$I223&gt;1,2^((1-$I223/C223)/LN(10/3)),2^(-LOG($I223/C223,10/3)))</f>
        <v>1.3471495747744271</v>
      </c>
      <c r="M223" s="17">
        <f t="shared" si="145"/>
        <v>1.3457542603002575</v>
      </c>
      <c r="N223" s="17">
        <f t="shared" si="145"/>
        <v>1.3522781165794571</v>
      </c>
      <c r="O223" s="17">
        <f t="shared" si="145"/>
        <v>1.3782151785535213</v>
      </c>
      <c r="P223" s="17">
        <f t="shared" si="145"/>
        <v>1.3959430699363073</v>
      </c>
      <c r="Q223" s="17">
        <f t="shared" si="145"/>
        <v>1.4053777212163179</v>
      </c>
    </row>
    <row r="224" spans="1:17">
      <c r="A224" s="9">
        <v>10</v>
      </c>
      <c r="B224" s="15" t="s">
        <v>184</v>
      </c>
      <c r="C224" s="17">
        <f t="shared" ref="C224" si="146">C239/C241*100</f>
        <v>6.2189054726368161E-2</v>
      </c>
      <c r="D224" s="17">
        <f>D239/D241*100+0.000001</f>
        <v>9.9999999999999995E-7</v>
      </c>
      <c r="E224" s="17">
        <f t="shared" ref="E224:H224" si="147">E239/E241*100+0.000001</f>
        <v>9.9999999999999995E-7</v>
      </c>
      <c r="F224" s="17">
        <f t="shared" si="147"/>
        <v>9.9999999999999995E-7</v>
      </c>
      <c r="G224" s="17">
        <f t="shared" si="147"/>
        <v>9.9999999999999995E-7</v>
      </c>
      <c r="H224" s="17">
        <f t="shared" si="147"/>
        <v>9.9999999999999995E-7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5"/>
        <v>1.1194533232773545</v>
      </c>
      <c r="M224" s="17">
        <f t="shared" si="145"/>
        <v>1.9711731094690325E-3</v>
      </c>
      <c r="N224" s="17">
        <f t="shared" si="145"/>
        <v>1.9711731094690325E-3</v>
      </c>
      <c r="O224" s="17">
        <f t="shared" si="145"/>
        <v>1.9711731094690325E-3</v>
      </c>
      <c r="P224" s="17">
        <f t="shared" si="145"/>
        <v>1.9711731094690325E-3</v>
      </c>
      <c r="Q224" s="17">
        <f t="shared" si="145"/>
        <v>1.9711731094690325E-3</v>
      </c>
    </row>
    <row r="225" spans="1:17">
      <c r="A225" s="9">
        <v>11</v>
      </c>
      <c r="B225" s="15" t="s">
        <v>185</v>
      </c>
      <c r="C225" s="17">
        <f t="shared" ref="C225:H225" si="148">C240/C241*1000</f>
        <v>4.9751243781094523</v>
      </c>
      <c r="D225" s="17">
        <f t="shared" si="148"/>
        <v>3.0978934324659235</v>
      </c>
      <c r="E225" s="17">
        <f t="shared" si="148"/>
        <v>4.4136191677175285</v>
      </c>
      <c r="F225" s="17">
        <f t="shared" si="148"/>
        <v>3.3875338753387534</v>
      </c>
      <c r="G225" s="17">
        <f t="shared" si="148"/>
        <v>3.566333808844508</v>
      </c>
      <c r="H225" s="17">
        <f t="shared" si="148"/>
        <v>3.6683785766691122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5"/>
        <v>0.99713270790357145</v>
      </c>
      <c r="M225" s="17">
        <f t="shared" si="145"/>
        <v>0.75911308500590469</v>
      </c>
      <c r="N225" s="17">
        <f t="shared" si="145"/>
        <v>0.93070161192456735</v>
      </c>
      <c r="O225" s="17">
        <f t="shared" si="145"/>
        <v>0.79919759806370272</v>
      </c>
      <c r="P225" s="17">
        <f t="shared" si="145"/>
        <v>0.8232177505756566</v>
      </c>
      <c r="Q225" s="17">
        <f t="shared" si="145"/>
        <v>0.83669755029647086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6</v>
      </c>
      <c r="D227" s="17">
        <v>6</v>
      </c>
      <c r="E227" s="17">
        <v>6</v>
      </c>
      <c r="F227" s="17">
        <v>8</v>
      </c>
      <c r="G227" s="17">
        <v>7</v>
      </c>
      <c r="H227" s="17">
        <v>7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5</v>
      </c>
      <c r="D228" s="17">
        <v>5</v>
      </c>
      <c r="E228" s="17">
        <v>5</v>
      </c>
      <c r="F228" s="17">
        <v>5</v>
      </c>
      <c r="G228" s="17">
        <v>5</v>
      </c>
      <c r="H228" s="17">
        <v>5</v>
      </c>
      <c r="K228" s="15" t="s">
        <v>187</v>
      </c>
      <c r="L228" s="17">
        <f t="shared" ref="L228:L233" si="149">L215</f>
        <v>0.84493568452444412</v>
      </c>
      <c r="M228" s="17">
        <f t="shared" ref="M228:M233" si="150">N215</f>
        <v>0.85166359840747963</v>
      </c>
      <c r="N228" s="17">
        <f t="shared" ref="N228:N238" si="151">P215</f>
        <v>0.9991784721995457</v>
      </c>
      <c r="O228" s="17">
        <f>Q215</f>
        <v>1.0153317114451168</v>
      </c>
    </row>
    <row r="229" spans="1:17">
      <c r="A229" s="9">
        <v>3</v>
      </c>
      <c r="B229" s="10" t="s">
        <v>189</v>
      </c>
      <c r="C229" s="17">
        <v>0</v>
      </c>
      <c r="D229" s="17">
        <v>1.5</v>
      </c>
      <c r="E229" s="17">
        <v>1.5</v>
      </c>
      <c r="F229" s="17">
        <v>1.6</v>
      </c>
      <c r="G229" s="17">
        <v>2.2000000000000002</v>
      </c>
      <c r="H229" s="17">
        <v>0</v>
      </c>
      <c r="K229" s="15" t="s">
        <v>190</v>
      </c>
      <c r="L229" s="17">
        <f t="shared" si="149"/>
        <v>0.86502846430089009</v>
      </c>
      <c r="M229" s="17">
        <f t="shared" si="150"/>
        <v>0.87191636964183483</v>
      </c>
      <c r="N229" s="17">
        <f t="shared" si="151"/>
        <v>0.93606807481828358</v>
      </c>
      <c r="O229" s="17">
        <f t="shared" ref="O229:O238" si="152">Q216</f>
        <v>0.95139574500612289</v>
      </c>
    </row>
    <row r="230" spans="1:17">
      <c r="A230" s="9">
        <v>4</v>
      </c>
      <c r="B230" s="10" t="s">
        <v>191</v>
      </c>
      <c r="C230" s="17">
        <v>39.6</v>
      </c>
      <c r="D230" s="17">
        <v>39.6</v>
      </c>
      <c r="E230" s="17">
        <v>39.6</v>
      </c>
      <c r="F230" s="17">
        <v>39.6</v>
      </c>
      <c r="G230" s="17">
        <v>39.6</v>
      </c>
      <c r="H230" s="17">
        <v>39.799999999999997</v>
      </c>
      <c r="K230" s="15" t="s">
        <v>192</v>
      </c>
      <c r="L230" s="17">
        <f t="shared" si="149"/>
        <v>8.8737830999390996E-4</v>
      </c>
      <c r="M230" s="17">
        <f t="shared" si="150"/>
        <v>0.6497637187139863</v>
      </c>
      <c r="N230" s="17">
        <f t="shared" si="151"/>
        <v>0.86965136712669766</v>
      </c>
      <c r="O230" s="17">
        <f t="shared" si="152"/>
        <v>8.8737830999390996E-4</v>
      </c>
    </row>
    <row r="231" spans="1:17">
      <c r="A231" s="9">
        <v>5</v>
      </c>
      <c r="B231" s="10" t="s">
        <v>193</v>
      </c>
      <c r="C231" s="17">
        <v>10.5</v>
      </c>
      <c r="D231" s="17">
        <v>10.5</v>
      </c>
      <c r="E231" s="17">
        <v>9.6</v>
      </c>
      <c r="F231" s="17">
        <v>12.9</v>
      </c>
      <c r="G231" s="17">
        <v>12.9</v>
      </c>
      <c r="H231" s="17">
        <v>12.9</v>
      </c>
      <c r="K231" s="15" t="s">
        <v>194</v>
      </c>
      <c r="L231" s="17">
        <f t="shared" si="149"/>
        <v>0.89259430164982123</v>
      </c>
      <c r="M231" s="17">
        <f t="shared" si="150"/>
        <v>0.89970170367340607</v>
      </c>
      <c r="N231" s="17">
        <f t="shared" si="151"/>
        <v>0.96589772940522511</v>
      </c>
      <c r="O231" s="17">
        <f t="shared" si="152"/>
        <v>0.98456528486231032</v>
      </c>
    </row>
    <row r="232" spans="1:17">
      <c r="A232" s="9">
        <v>6</v>
      </c>
      <c r="B232" s="10" t="s">
        <v>195</v>
      </c>
      <c r="C232" s="17">
        <v>7602.2</v>
      </c>
      <c r="D232" s="17">
        <v>5028.7</v>
      </c>
      <c r="E232" s="17">
        <v>8027.6</v>
      </c>
      <c r="F232" s="17">
        <v>8027.2</v>
      </c>
      <c r="G232" s="17">
        <v>8463.1</v>
      </c>
      <c r="H232" s="17">
        <v>9696.2999999999993</v>
      </c>
      <c r="K232" s="15" t="s">
        <v>196</v>
      </c>
      <c r="L232" s="17">
        <f t="shared" si="149"/>
        <v>0.88967099211428502</v>
      </c>
      <c r="M232" s="17">
        <f t="shared" si="150"/>
        <v>0.85166359840747963</v>
      </c>
      <c r="N232" s="17">
        <f t="shared" si="151"/>
        <v>1.0780518481063335</v>
      </c>
      <c r="O232" s="17">
        <f t="shared" si="152"/>
        <v>1.093167972250735</v>
      </c>
    </row>
    <row r="233" spans="1:17">
      <c r="A233" s="9">
        <v>7</v>
      </c>
      <c r="B233" s="10" t="s">
        <v>197</v>
      </c>
      <c r="C233" s="17">
        <v>7517.2</v>
      </c>
      <c r="D233" s="17">
        <v>5025.3999999999996</v>
      </c>
      <c r="E233" s="17">
        <v>7687.7</v>
      </c>
      <c r="F233" s="17">
        <v>8174.7</v>
      </c>
      <c r="G233" s="17">
        <v>8558.9</v>
      </c>
      <c r="H233" s="17">
        <v>10002</v>
      </c>
      <c r="K233" s="15" t="s">
        <v>198</v>
      </c>
      <c r="L233" s="17">
        <f t="shared" si="149"/>
        <v>1.0634452523076567</v>
      </c>
      <c r="M233" s="17">
        <f t="shared" si="150"/>
        <v>1.2012957745560551</v>
      </c>
      <c r="N233" s="17">
        <f t="shared" si="151"/>
        <v>0.94526157985561254</v>
      </c>
      <c r="O233" s="17">
        <f t="shared" si="152"/>
        <v>0.83314639329810425</v>
      </c>
    </row>
    <row r="234" spans="1:17">
      <c r="A234" s="9">
        <v>8</v>
      </c>
      <c r="B234" s="10" t="s">
        <v>199</v>
      </c>
      <c r="C234" s="17"/>
      <c r="D234" s="17"/>
      <c r="E234" s="17">
        <v>48</v>
      </c>
      <c r="F234" s="17">
        <v>41</v>
      </c>
      <c r="G234" s="17">
        <v>41</v>
      </c>
      <c r="H234" s="17">
        <v>41</v>
      </c>
      <c r="K234" s="15" t="s">
        <v>200</v>
      </c>
      <c r="L234" s="17">
        <f>N221</f>
        <v>0.18873400970066473</v>
      </c>
      <c r="M234" s="17">
        <f>O221</f>
        <v>0.23426396523660231</v>
      </c>
      <c r="N234" s="17">
        <f t="shared" si="151"/>
        <v>0.2300031905011572</v>
      </c>
      <c r="O234" s="17">
        <f t="shared" si="152"/>
        <v>0.20159202537856533</v>
      </c>
    </row>
    <row r="235" spans="1:17">
      <c r="A235" s="9">
        <v>9</v>
      </c>
      <c r="B235" s="10" t="s">
        <v>201</v>
      </c>
      <c r="C235" s="17"/>
      <c r="D235" s="17"/>
      <c r="E235" s="17">
        <v>3</v>
      </c>
      <c r="F235" s="17">
        <v>8</v>
      </c>
      <c r="G235" s="17">
        <v>9</v>
      </c>
      <c r="H235" s="17">
        <v>5</v>
      </c>
      <c r="K235" s="15" t="s">
        <v>202</v>
      </c>
      <c r="L235" s="17">
        <f>L222</f>
        <v>1.5418195474354999</v>
      </c>
      <c r="M235" s="17">
        <f>N222</f>
        <v>0.13329153902583796</v>
      </c>
      <c r="N235" s="17">
        <f t="shared" si="151"/>
        <v>0.61703900766754949</v>
      </c>
      <c r="O235" s="17">
        <f t="shared" si="152"/>
        <v>1.2000925790523509</v>
      </c>
    </row>
    <row r="236" spans="1:17">
      <c r="A236" s="9">
        <v>10</v>
      </c>
      <c r="B236" s="10" t="s">
        <v>203</v>
      </c>
      <c r="C236" s="17">
        <v>110</v>
      </c>
      <c r="D236" s="17">
        <v>74</v>
      </c>
      <c r="E236" s="17">
        <v>51</v>
      </c>
      <c r="F236" s="17">
        <v>72</v>
      </c>
      <c r="G236" s="17">
        <v>55</v>
      </c>
      <c r="H236" s="17">
        <v>61</v>
      </c>
      <c r="K236" s="15" t="s">
        <v>204</v>
      </c>
      <c r="L236" s="17">
        <f>L223</f>
        <v>1.3471495747744271</v>
      </c>
      <c r="M236" s="17">
        <f>N223</f>
        <v>1.3522781165794571</v>
      </c>
      <c r="N236" s="17">
        <f t="shared" si="151"/>
        <v>1.3959430699363073</v>
      </c>
      <c r="O236" s="17">
        <f t="shared" si="152"/>
        <v>1.4053777212163179</v>
      </c>
    </row>
    <row r="237" spans="1:17">
      <c r="A237" s="9">
        <v>11</v>
      </c>
      <c r="B237" s="10" t="s">
        <v>205</v>
      </c>
      <c r="C237" s="17">
        <v>69</v>
      </c>
      <c r="D237" s="17">
        <v>76</v>
      </c>
      <c r="E237" s="17">
        <v>116</v>
      </c>
      <c r="F237" s="17">
        <v>113</v>
      </c>
      <c r="G237" s="17">
        <v>62</v>
      </c>
      <c r="H237" s="17">
        <v>52</v>
      </c>
      <c r="K237" s="15" t="s">
        <v>206</v>
      </c>
      <c r="L237" s="17">
        <f>L224</f>
        <v>1.1194533232773545</v>
      </c>
      <c r="M237" s="17">
        <f>N224</f>
        <v>1.9711731094690325E-3</v>
      </c>
      <c r="N237" s="17">
        <f t="shared" si="151"/>
        <v>1.9711731094690325E-3</v>
      </c>
      <c r="O237" s="17">
        <f t="shared" si="152"/>
        <v>1.9711731094690325E-3</v>
      </c>
    </row>
    <row r="238" spans="1:17">
      <c r="A238" s="9">
        <v>12</v>
      </c>
      <c r="B238" s="10" t="s">
        <v>207</v>
      </c>
      <c r="C238" s="17">
        <v>5</v>
      </c>
      <c r="D238" s="17">
        <v>5</v>
      </c>
      <c r="E238" s="17">
        <v>5</v>
      </c>
      <c r="F238" s="17">
        <v>5</v>
      </c>
      <c r="G238" s="17">
        <v>5</v>
      </c>
      <c r="H238" s="17">
        <v>5</v>
      </c>
      <c r="K238" s="15" t="s">
        <v>208</v>
      </c>
      <c r="L238" s="17">
        <f>L225</f>
        <v>0.99713270790357145</v>
      </c>
      <c r="M238" s="17">
        <f>N225</f>
        <v>0.93070161192456735</v>
      </c>
      <c r="N238" s="17">
        <f t="shared" si="151"/>
        <v>0.8232177505756566</v>
      </c>
      <c r="O238" s="17">
        <f t="shared" si="152"/>
        <v>0.83669755029647086</v>
      </c>
    </row>
    <row r="239" spans="1:17">
      <c r="A239" s="9">
        <v>13</v>
      </c>
      <c r="B239" s="10" t="s">
        <v>209</v>
      </c>
      <c r="C239" s="17">
        <v>1</v>
      </c>
      <c r="D239" s="17"/>
      <c r="E239" s="17"/>
      <c r="F239" s="17"/>
      <c r="G239" s="21"/>
      <c r="H239" s="21"/>
    </row>
    <row r="240" spans="1:17">
      <c r="A240" s="9">
        <v>14</v>
      </c>
      <c r="B240" s="10" t="s">
        <v>211</v>
      </c>
      <c r="C240" s="17">
        <v>8</v>
      </c>
      <c r="D240" s="17">
        <v>5</v>
      </c>
      <c r="E240" s="17">
        <v>7</v>
      </c>
      <c r="F240" s="17">
        <v>5</v>
      </c>
      <c r="G240" s="21">
        <v>5</v>
      </c>
      <c r="H240" s="21">
        <v>5</v>
      </c>
    </row>
    <row r="241" spans="1:17">
      <c r="A241" s="9">
        <v>15</v>
      </c>
      <c r="B241" s="10" t="s">
        <v>213</v>
      </c>
      <c r="C241" s="17">
        <v>1608</v>
      </c>
      <c r="D241" s="17">
        <v>1614</v>
      </c>
      <c r="E241" s="17">
        <v>1586</v>
      </c>
      <c r="F241" s="17">
        <v>1476</v>
      </c>
      <c r="G241" s="17">
        <v>1402</v>
      </c>
      <c r="H241" s="17">
        <v>1363</v>
      </c>
    </row>
    <row r="243" spans="1:17" ht="16">
      <c r="A243" s="20" t="s">
        <v>500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3">C257/C271*1000</f>
        <v>4.7801147227533463</v>
      </c>
      <c r="D245" s="17">
        <f t="shared" si="153"/>
        <v>5.9347181008902083</v>
      </c>
      <c r="E245" s="17">
        <f t="shared" si="153"/>
        <v>6.1475409836065573</v>
      </c>
      <c r="F245" s="17">
        <f t="shared" si="153"/>
        <v>6.25</v>
      </c>
      <c r="G245" s="17">
        <f t="shared" si="153"/>
        <v>6.2893081761006293</v>
      </c>
      <c r="H245" s="17">
        <f t="shared" si="153"/>
        <v>6.5146579804560263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4">IF(C245/$I245&gt;1,2^((1-$I245/C245)/LN(10/3)),2^(-LOG($I245/C245,10/3)))</f>
        <v>0.97444040624069717</v>
      </c>
      <c r="M245" s="17">
        <f t="shared" si="154"/>
        <v>1.0949135070932297</v>
      </c>
      <c r="N245" s="17">
        <f t="shared" si="154"/>
        <v>1.1134542348472733</v>
      </c>
      <c r="O245" s="17">
        <f t="shared" si="154"/>
        <v>1.122034245531371</v>
      </c>
      <c r="P245" s="17">
        <f t="shared" si="154"/>
        <v>1.1252687676614206</v>
      </c>
      <c r="Q245" s="17">
        <f t="shared" si="154"/>
        <v>1.1432260329566688</v>
      </c>
    </row>
    <row r="246" spans="1:17">
      <c r="A246" s="9">
        <v>2</v>
      </c>
      <c r="B246" s="15" t="s">
        <v>176</v>
      </c>
      <c r="C246" s="17">
        <f t="shared" ref="C246:H246" si="155">C258/C271*1000</f>
        <v>4.7801147227533463</v>
      </c>
      <c r="D246" s="17">
        <f t="shared" si="155"/>
        <v>4.9455984174085064</v>
      </c>
      <c r="E246" s="17">
        <f t="shared" si="155"/>
        <v>5.1229508196721305</v>
      </c>
      <c r="F246" s="17">
        <f t="shared" si="155"/>
        <v>5.208333333333333</v>
      </c>
      <c r="G246" s="17">
        <f t="shared" si="155"/>
        <v>5.2410901467505244</v>
      </c>
      <c r="H246" s="17">
        <f t="shared" si="155"/>
        <v>5.4288816503800215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4"/>
        <v>1.0985124605894954</v>
      </c>
      <c r="M246" s="17">
        <f t="shared" si="154"/>
        <v>1.1163640517895503</v>
      </c>
      <c r="N246" s="17">
        <f t="shared" si="154"/>
        <v>1.1345057437575135</v>
      </c>
      <c r="O246" s="17">
        <f t="shared" si="154"/>
        <v>1.1428969931907058</v>
      </c>
      <c r="P246" s="17">
        <f t="shared" si="154"/>
        <v>1.1460596882711336</v>
      </c>
      <c r="Q246" s="17">
        <f t="shared" si="154"/>
        <v>1.1636116042512814</v>
      </c>
    </row>
    <row r="247" spans="1:17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1.4836895252225522</v>
      </c>
      <c r="E247" s="17">
        <f>E259/E271*1000+0.00001</f>
        <v>1.5368952459016394</v>
      </c>
      <c r="F247" s="17">
        <f>F259/F271*1000+0.00001</f>
        <v>1.0416766666666668</v>
      </c>
      <c r="G247" s="17">
        <f>G259/G271*1000</f>
        <v>1.8867924528301887</v>
      </c>
      <c r="H247" s="17">
        <f>H259/H271*1000+0.00001</f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4"/>
        <v>8.8737830999390996E-4</v>
      </c>
      <c r="M247" s="17">
        <f t="shared" si="154"/>
        <v>0.84204840178364693</v>
      </c>
      <c r="N247" s="17">
        <f t="shared" si="154"/>
        <v>0.85930281094034755</v>
      </c>
      <c r="O247" s="17">
        <f t="shared" si="154"/>
        <v>0.68691210238811173</v>
      </c>
      <c r="P247" s="17">
        <f t="shared" si="154"/>
        <v>0.96701006012267365</v>
      </c>
      <c r="Q247" s="17">
        <f t="shared" si="154"/>
        <v>8.8737830999390996E-4</v>
      </c>
    </row>
    <row r="248" spans="1:17">
      <c r="A248" s="9">
        <v>4</v>
      </c>
      <c r="B248" s="15" t="s">
        <v>178</v>
      </c>
      <c r="C248" s="17">
        <f t="shared" ref="C248:H248" si="156">C260/C271*1000</f>
        <v>50.573613766730396</v>
      </c>
      <c r="D248" s="17">
        <f t="shared" si="156"/>
        <v>52.324431256181995</v>
      </c>
      <c r="E248" s="17">
        <f t="shared" si="156"/>
        <v>54.200819672131146</v>
      </c>
      <c r="F248" s="17">
        <f t="shared" si="156"/>
        <v>55.104166666666664</v>
      </c>
      <c r="G248" s="17">
        <f t="shared" si="156"/>
        <v>55.660377358490571</v>
      </c>
      <c r="H248" s="17">
        <f t="shared" si="156"/>
        <v>57.871878393051034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4"/>
        <v>1.2639030318050499</v>
      </c>
      <c r="M248" s="17">
        <f t="shared" si="154"/>
        <v>1.2784288274257012</v>
      </c>
      <c r="N248" s="17">
        <f t="shared" si="154"/>
        <v>1.2931215652350359</v>
      </c>
      <c r="O248" s="17">
        <f t="shared" si="154"/>
        <v>1.2998943699228567</v>
      </c>
      <c r="P248" s="17">
        <f t="shared" si="154"/>
        <v>1.3039721815355845</v>
      </c>
      <c r="Q248" s="17">
        <f t="shared" si="154"/>
        <v>1.3195264365778565</v>
      </c>
    </row>
    <row r="249" spans="1:17">
      <c r="A249" s="9">
        <v>5</v>
      </c>
      <c r="B249" s="15" t="s">
        <v>179</v>
      </c>
      <c r="C249" s="17">
        <f t="shared" ref="C249:H249" si="157">C261/C271*1000</f>
        <v>1.9120458891013383</v>
      </c>
      <c r="D249" s="17">
        <f t="shared" si="157"/>
        <v>1.9782393669634024</v>
      </c>
      <c r="E249" s="17">
        <f t="shared" si="157"/>
        <v>2.0491803278688527</v>
      </c>
      <c r="F249" s="17">
        <f t="shared" si="157"/>
        <v>2.0833333333333335</v>
      </c>
      <c r="G249" s="17">
        <f t="shared" si="157"/>
        <v>2.0964360587002098</v>
      </c>
      <c r="H249" s="17">
        <f t="shared" si="157"/>
        <v>2.1715526601520088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4"/>
        <v>0.4386714067505566</v>
      </c>
      <c r="M249" s="17">
        <f t="shared" si="154"/>
        <v>0.44735132073529438</v>
      </c>
      <c r="N249" s="17">
        <f t="shared" si="154"/>
        <v>0.4565180555065852</v>
      </c>
      <c r="O249" s="17">
        <f t="shared" si="154"/>
        <v>0.46088310638386581</v>
      </c>
      <c r="P249" s="17">
        <f t="shared" si="154"/>
        <v>0.46254967938463237</v>
      </c>
      <c r="Q249" s="17">
        <f t="shared" si="154"/>
        <v>0.47201996561677395</v>
      </c>
    </row>
    <row r="250" spans="1:17">
      <c r="A250" s="9">
        <v>6</v>
      </c>
      <c r="B250" s="15" t="s">
        <v>180</v>
      </c>
      <c r="C250" s="17">
        <f t="shared" ref="C250:H250" si="158">(C262-C263)/C262*100</f>
        <v>2.0014751240445312</v>
      </c>
      <c r="D250" s="17">
        <f t="shared" si="158"/>
        <v>0.54094427594947347</v>
      </c>
      <c r="E250" s="17">
        <f t="shared" si="158"/>
        <v>14.433659431366564</v>
      </c>
      <c r="F250" s="17">
        <f t="shared" si="158"/>
        <v>3.529581685894311</v>
      </c>
      <c r="G250" s="17">
        <f t="shared" si="158"/>
        <v>-9.0362471894801377</v>
      </c>
      <c r="H250" s="17">
        <f t="shared" si="158"/>
        <v>-10.919223031317324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59">(ATAN((C250+2.4)/10)+3.1415/2)/3.1415*1.75</f>
        <v>1.1059735140822324</v>
      </c>
      <c r="M250" s="17">
        <f t="shared" si="159"/>
        <v>1.0343355479562177</v>
      </c>
      <c r="N250" s="17">
        <f t="shared" si="159"/>
        <v>1.4514248024146406</v>
      </c>
      <c r="O250" s="17">
        <f t="shared" si="159"/>
        <v>1.1731520894720484</v>
      </c>
      <c r="P250" s="17">
        <f t="shared" si="159"/>
        <v>0.54862280965092636</v>
      </c>
      <c r="Q250" s="17">
        <f t="shared" si="159"/>
        <v>0.48193434544306024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-15.368852459016393</v>
      </c>
      <c r="F251" s="17">
        <f>(F265-F264)/F271*1000</f>
        <v>-12.5</v>
      </c>
      <c r="G251" s="17">
        <f>(G265-G264)/G271*1000</f>
        <v>-16.771488469601678</v>
      </c>
      <c r="H251" s="17">
        <f>(H265-H264)/H271*1000</f>
        <v>-16.286644951140065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0">(ATAN(E251/10)+3.1415/2)/3.1415*1.75</f>
        <v>0.32131003235149985</v>
      </c>
      <c r="O251" s="17">
        <f t="shared" si="160"/>
        <v>0.37584452554516895</v>
      </c>
      <c r="P251" s="17">
        <f t="shared" si="160"/>
        <v>0.29948104467643416</v>
      </c>
      <c r="Q251" s="17">
        <f t="shared" si="160"/>
        <v>0.30671862184868748</v>
      </c>
    </row>
    <row r="252" spans="1:17">
      <c r="A252" s="9">
        <v>8</v>
      </c>
      <c r="B252" s="15" t="s">
        <v>182</v>
      </c>
      <c r="C252" s="17">
        <f t="shared" ref="C252:H252" si="161">(C266-C267)/C271*1000</f>
        <v>-21.988527724665392</v>
      </c>
      <c r="D252" s="17">
        <f t="shared" si="161"/>
        <v>-12.858555885262117</v>
      </c>
      <c r="E252" s="17">
        <f t="shared" si="161"/>
        <v>-1.0245901639344264</v>
      </c>
      <c r="F252" s="17">
        <f t="shared" si="161"/>
        <v>6.25</v>
      </c>
      <c r="G252" s="17">
        <f t="shared" si="161"/>
        <v>-17.819706498951781</v>
      </c>
      <c r="H252" s="17">
        <f t="shared" si="161"/>
        <v>0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0.23774024035833446</v>
      </c>
      <c r="M252" s="17">
        <f>(ATAN(D252/10)+3.1415/2)/3.1415*1.75</f>
        <v>0.36818439422923122</v>
      </c>
      <c r="N252" s="17">
        <f t="shared" si="160"/>
        <v>0.81812278582345876</v>
      </c>
      <c r="O252" s="17">
        <f t="shared" si="160"/>
        <v>1.1861726251316995</v>
      </c>
      <c r="P252" s="17">
        <f t="shared" si="160"/>
        <v>0.28484482548472873</v>
      </c>
      <c r="Q252" s="17">
        <f t="shared" si="160"/>
        <v>0.875</v>
      </c>
    </row>
    <row r="253" spans="1:17">
      <c r="A253" s="9">
        <v>9</v>
      </c>
      <c r="B253" s="15" t="s">
        <v>183</v>
      </c>
      <c r="C253" s="17">
        <f t="shared" ref="C253:H253" si="162">C268/C271*1000</f>
        <v>0.95602294455066916</v>
      </c>
      <c r="D253" s="17">
        <f t="shared" si="162"/>
        <v>0.98911968348170121</v>
      </c>
      <c r="E253" s="17">
        <f t="shared" si="162"/>
        <v>1.0245901639344264</v>
      </c>
      <c r="F253" s="17">
        <f t="shared" si="162"/>
        <v>1.0416666666666667</v>
      </c>
      <c r="G253" s="17">
        <f t="shared" si="162"/>
        <v>1.0482180293501049</v>
      </c>
      <c r="H253" s="17">
        <f t="shared" si="162"/>
        <v>1.0857763300760044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3">IF(C253/$I253&gt;1,2^((1-$I253/C253)/LN(10/3)),2^(-LOG($I253/C253,10/3)))</f>
        <v>0.77157227860197186</v>
      </c>
      <c r="M253" s="17">
        <f t="shared" si="163"/>
        <v>0.78683924359721147</v>
      </c>
      <c r="N253" s="17">
        <f t="shared" si="163"/>
        <v>0.80296247006236066</v>
      </c>
      <c r="O253" s="17">
        <f t="shared" si="163"/>
        <v>0.81064008980180269</v>
      </c>
      <c r="P253" s="17">
        <f t="shared" si="163"/>
        <v>0.81357139899558661</v>
      </c>
      <c r="Q253" s="17">
        <f t="shared" si="163"/>
        <v>0.83022853737912694</v>
      </c>
    </row>
    <row r="254" spans="1:17">
      <c r="A254" s="9">
        <v>10</v>
      </c>
      <c r="B254" s="15" t="s">
        <v>184</v>
      </c>
      <c r="C254" s="17">
        <f t="shared" ref="C254:H254" si="164">C269/C271*100</f>
        <v>9.5602294455066919E-2</v>
      </c>
      <c r="D254" s="17">
        <f t="shared" si="164"/>
        <v>9.8911968348170121E-2</v>
      </c>
      <c r="E254" s="17">
        <f t="shared" si="164"/>
        <v>0.10245901639344263</v>
      </c>
      <c r="F254" s="17">
        <f t="shared" si="164"/>
        <v>0.10416666666666667</v>
      </c>
      <c r="G254" s="17">
        <f t="shared" si="164"/>
        <v>0.10482180293501049</v>
      </c>
      <c r="H254" s="17">
        <f t="shared" si="164"/>
        <v>0.10857763300760044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3"/>
        <v>1.3160263275885304</v>
      </c>
      <c r="M254" s="17">
        <f t="shared" si="163"/>
        <v>1.3293523645798035</v>
      </c>
      <c r="N254" s="17">
        <f t="shared" si="163"/>
        <v>1.3428133405598874</v>
      </c>
      <c r="O254" s="17">
        <f t="shared" si="163"/>
        <v>1.3490122447545139</v>
      </c>
      <c r="P254" s="17">
        <f t="shared" si="163"/>
        <v>1.3513442043974806</v>
      </c>
      <c r="Q254" s="17">
        <f t="shared" si="163"/>
        <v>1.3642422258994722</v>
      </c>
    </row>
    <row r="255" spans="1:17">
      <c r="A255" s="9">
        <v>11</v>
      </c>
      <c r="B255" s="15" t="s">
        <v>185</v>
      </c>
      <c r="C255" s="17">
        <f t="shared" ref="C255:H255" si="165">C270/C271*1000</f>
        <v>2.8680688336520079</v>
      </c>
      <c r="D255" s="17">
        <f t="shared" si="165"/>
        <v>2.9673590504451042</v>
      </c>
      <c r="E255" s="17">
        <f t="shared" si="165"/>
        <v>3.0737704918032787</v>
      </c>
      <c r="F255" s="17">
        <f t="shared" si="165"/>
        <v>2.0833333333333335</v>
      </c>
      <c r="G255" s="17">
        <f t="shared" si="165"/>
        <v>2.0964360587002098</v>
      </c>
      <c r="H255" s="17">
        <f t="shared" si="165"/>
        <v>2.1715526601520088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3"/>
        <v>0.72616157916743751</v>
      </c>
      <c r="M255" s="17">
        <f t="shared" si="163"/>
        <v>0.74053001063846546</v>
      </c>
      <c r="N255" s="17">
        <f t="shared" si="163"/>
        <v>0.75570430851814152</v>
      </c>
      <c r="O255" s="17">
        <f t="shared" si="163"/>
        <v>0.6040961396683977</v>
      </c>
      <c r="P255" s="17">
        <f t="shared" si="163"/>
        <v>0.6062805771153198</v>
      </c>
      <c r="Q255" s="17">
        <f t="shared" si="163"/>
        <v>0.6186936234499506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5</v>
      </c>
      <c r="D257" s="17">
        <v>6</v>
      </c>
      <c r="E257" s="17">
        <v>6</v>
      </c>
      <c r="F257" s="17">
        <v>6</v>
      </c>
      <c r="G257" s="17">
        <v>6</v>
      </c>
      <c r="H257" s="17">
        <v>6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5</v>
      </c>
      <c r="D258" s="17">
        <v>5</v>
      </c>
      <c r="E258" s="17">
        <v>5</v>
      </c>
      <c r="F258" s="17">
        <v>5</v>
      </c>
      <c r="G258" s="17">
        <v>5</v>
      </c>
      <c r="H258" s="17">
        <v>5</v>
      </c>
      <c r="K258" s="15" t="s">
        <v>187</v>
      </c>
      <c r="L258" s="17">
        <f t="shared" ref="L258:L263" si="166">L245</f>
        <v>0.97444040624069717</v>
      </c>
      <c r="M258" s="17">
        <f t="shared" ref="M258:M263" si="167">N245</f>
        <v>1.1134542348472733</v>
      </c>
      <c r="N258" s="17">
        <f t="shared" ref="N258:N268" si="168">P245</f>
        <v>1.1252687676614206</v>
      </c>
      <c r="O258" s="17">
        <f>Q245</f>
        <v>1.1432260329566688</v>
      </c>
    </row>
    <row r="259" spans="1:15">
      <c r="A259" s="9">
        <v>3</v>
      </c>
      <c r="B259" s="10" t="s">
        <v>189</v>
      </c>
      <c r="C259" s="17">
        <v>0</v>
      </c>
      <c r="D259" s="17">
        <v>1.5</v>
      </c>
      <c r="E259" s="17">
        <v>1.5</v>
      </c>
      <c r="F259" s="17">
        <v>1</v>
      </c>
      <c r="G259" s="17">
        <v>1.8</v>
      </c>
      <c r="H259" s="17">
        <v>0</v>
      </c>
      <c r="K259" s="15" t="s">
        <v>190</v>
      </c>
      <c r="L259" s="17">
        <f t="shared" si="166"/>
        <v>1.0985124605894954</v>
      </c>
      <c r="M259" s="17">
        <f t="shared" si="167"/>
        <v>1.1345057437575135</v>
      </c>
      <c r="N259" s="17">
        <f t="shared" si="168"/>
        <v>1.1460596882711336</v>
      </c>
      <c r="O259" s="17">
        <f t="shared" ref="O259:O268" si="169">Q246</f>
        <v>1.1636116042512814</v>
      </c>
    </row>
    <row r="260" spans="1:15">
      <c r="A260" s="9">
        <v>4</v>
      </c>
      <c r="B260" s="10" t="s">
        <v>191</v>
      </c>
      <c r="C260" s="17">
        <v>52.9</v>
      </c>
      <c r="D260" s="17">
        <v>52.9</v>
      </c>
      <c r="E260" s="17">
        <v>52.9</v>
      </c>
      <c r="F260" s="17">
        <v>52.9</v>
      </c>
      <c r="G260" s="17">
        <v>53.1</v>
      </c>
      <c r="H260" s="17">
        <v>53.3</v>
      </c>
      <c r="K260" s="15" t="s">
        <v>192</v>
      </c>
      <c r="L260" s="17">
        <f t="shared" si="166"/>
        <v>8.8737830999390996E-4</v>
      </c>
      <c r="M260" s="17">
        <f t="shared" si="167"/>
        <v>0.85930281094034755</v>
      </c>
      <c r="N260" s="17">
        <f t="shared" si="168"/>
        <v>0.96701006012267365</v>
      </c>
      <c r="O260" s="17">
        <f t="shared" si="169"/>
        <v>8.8737830999390996E-4</v>
      </c>
    </row>
    <row r="261" spans="1:15">
      <c r="A261" s="9">
        <v>5</v>
      </c>
      <c r="B261" s="10" t="s">
        <v>193</v>
      </c>
      <c r="C261" s="17">
        <v>2</v>
      </c>
      <c r="D261" s="17">
        <v>2</v>
      </c>
      <c r="E261" s="17">
        <v>2</v>
      </c>
      <c r="F261" s="17">
        <v>2</v>
      </c>
      <c r="G261" s="17">
        <v>2</v>
      </c>
      <c r="H261" s="17">
        <v>2</v>
      </c>
      <c r="K261" s="15" t="s">
        <v>194</v>
      </c>
      <c r="L261" s="17">
        <f t="shared" si="166"/>
        <v>1.2639030318050499</v>
      </c>
      <c r="M261" s="17">
        <f t="shared" si="167"/>
        <v>1.2931215652350359</v>
      </c>
      <c r="N261" s="17">
        <f t="shared" si="168"/>
        <v>1.3039721815355845</v>
      </c>
      <c r="O261" s="17">
        <f t="shared" si="169"/>
        <v>1.3195264365778565</v>
      </c>
    </row>
    <row r="262" spans="1:15">
      <c r="A262" s="9">
        <v>6</v>
      </c>
      <c r="B262" s="10" t="s">
        <v>195</v>
      </c>
      <c r="C262" s="17">
        <v>5965.6</v>
      </c>
      <c r="D262" s="17">
        <v>4418.2</v>
      </c>
      <c r="E262" s="17">
        <v>5233.6000000000004</v>
      </c>
      <c r="F262" s="17">
        <v>5538.9</v>
      </c>
      <c r="G262" s="17">
        <v>5870.8</v>
      </c>
      <c r="H262" s="17">
        <v>5616.7</v>
      </c>
      <c r="K262" s="15" t="s">
        <v>196</v>
      </c>
      <c r="L262" s="17">
        <f t="shared" si="166"/>
        <v>0.4386714067505566</v>
      </c>
      <c r="M262" s="17">
        <f t="shared" si="167"/>
        <v>0.4565180555065852</v>
      </c>
      <c r="N262" s="17">
        <f t="shared" si="168"/>
        <v>0.46254967938463237</v>
      </c>
      <c r="O262" s="17">
        <f t="shared" si="169"/>
        <v>0.47201996561677395</v>
      </c>
    </row>
    <row r="263" spans="1:15">
      <c r="A263" s="9">
        <v>7</v>
      </c>
      <c r="B263" s="10" t="s">
        <v>197</v>
      </c>
      <c r="C263" s="17">
        <v>5846.2</v>
      </c>
      <c r="D263" s="17">
        <v>4394.3</v>
      </c>
      <c r="E263" s="17">
        <v>4478.2</v>
      </c>
      <c r="F263" s="17">
        <v>5343.4</v>
      </c>
      <c r="G263" s="17">
        <v>6401.3</v>
      </c>
      <c r="H263" s="17">
        <v>6230</v>
      </c>
      <c r="K263" s="15" t="s">
        <v>198</v>
      </c>
      <c r="L263" s="17">
        <f t="shared" si="166"/>
        <v>1.1059735140822324</v>
      </c>
      <c r="M263" s="17">
        <f t="shared" si="167"/>
        <v>1.4514248024146406</v>
      </c>
      <c r="N263" s="17">
        <f t="shared" si="168"/>
        <v>0.54862280965092636</v>
      </c>
      <c r="O263" s="17">
        <f t="shared" si="169"/>
        <v>0.48193434544306024</v>
      </c>
    </row>
    <row r="264" spans="1:15">
      <c r="A264" s="9">
        <v>8</v>
      </c>
      <c r="B264" s="10" t="s">
        <v>199</v>
      </c>
      <c r="C264" s="17"/>
      <c r="D264" s="17"/>
      <c r="E264" s="17">
        <v>24</v>
      </c>
      <c r="F264" s="17">
        <v>16</v>
      </c>
      <c r="G264" s="17">
        <v>23</v>
      </c>
      <c r="H264" s="17">
        <v>20</v>
      </c>
      <c r="K264" s="15" t="s">
        <v>200</v>
      </c>
      <c r="L264" s="17">
        <f>N251</f>
        <v>0.32131003235149985</v>
      </c>
      <c r="M264" s="17">
        <f>O251</f>
        <v>0.37584452554516895</v>
      </c>
      <c r="N264" s="17">
        <f t="shared" si="168"/>
        <v>0.29948104467643416</v>
      </c>
      <c r="O264" s="17">
        <f t="shared" si="169"/>
        <v>0.30671862184868748</v>
      </c>
    </row>
    <row r="265" spans="1:15">
      <c r="A265" s="9">
        <v>9</v>
      </c>
      <c r="B265" s="10" t="s">
        <v>201</v>
      </c>
      <c r="C265" s="17"/>
      <c r="D265" s="17"/>
      <c r="E265" s="17">
        <v>9</v>
      </c>
      <c r="F265" s="17">
        <v>4</v>
      </c>
      <c r="G265" s="17">
        <v>7</v>
      </c>
      <c r="H265" s="17">
        <v>5</v>
      </c>
      <c r="K265" s="15" t="s">
        <v>202</v>
      </c>
      <c r="L265" s="17">
        <f>L252</f>
        <v>0.23774024035833446</v>
      </c>
      <c r="M265" s="17">
        <f>N252</f>
        <v>0.81812278582345876</v>
      </c>
      <c r="N265" s="17">
        <f t="shared" si="168"/>
        <v>0.28484482548472873</v>
      </c>
      <c r="O265" s="17">
        <f t="shared" si="169"/>
        <v>0.875</v>
      </c>
    </row>
    <row r="266" spans="1:15">
      <c r="A266" s="9">
        <v>10</v>
      </c>
      <c r="B266" s="10" t="s">
        <v>203</v>
      </c>
      <c r="C266" s="17">
        <v>17</v>
      </c>
      <c r="D266" s="17">
        <v>14</v>
      </c>
      <c r="E266" s="17">
        <v>23</v>
      </c>
      <c r="F266" s="17">
        <v>27</v>
      </c>
      <c r="G266" s="17">
        <v>23</v>
      </c>
      <c r="H266" s="17">
        <v>27</v>
      </c>
      <c r="K266" s="15" t="s">
        <v>204</v>
      </c>
      <c r="L266" s="17">
        <f>L253</f>
        <v>0.77157227860197186</v>
      </c>
      <c r="M266" s="17">
        <f>N253</f>
        <v>0.80296247006236066</v>
      </c>
      <c r="N266" s="17">
        <f t="shared" si="168"/>
        <v>0.81357139899558661</v>
      </c>
      <c r="O266" s="17">
        <f t="shared" si="169"/>
        <v>0.83022853737912694</v>
      </c>
    </row>
    <row r="267" spans="1:15">
      <c r="A267" s="9">
        <v>11</v>
      </c>
      <c r="B267" s="10" t="s">
        <v>205</v>
      </c>
      <c r="C267" s="17">
        <v>40</v>
      </c>
      <c r="D267" s="17">
        <v>27</v>
      </c>
      <c r="E267" s="17">
        <v>24</v>
      </c>
      <c r="F267" s="17">
        <v>21</v>
      </c>
      <c r="G267" s="17">
        <v>40</v>
      </c>
      <c r="H267" s="17">
        <v>27</v>
      </c>
      <c r="K267" s="15" t="s">
        <v>206</v>
      </c>
      <c r="L267" s="17">
        <f>L254</f>
        <v>1.3160263275885304</v>
      </c>
      <c r="M267" s="17">
        <f>N254</f>
        <v>1.3428133405598874</v>
      </c>
      <c r="N267" s="17">
        <f t="shared" si="168"/>
        <v>1.3513442043974806</v>
      </c>
      <c r="O267" s="17">
        <f t="shared" si="169"/>
        <v>1.3642422258994722</v>
      </c>
    </row>
    <row r="268" spans="1:15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K268" s="15" t="s">
        <v>208</v>
      </c>
      <c r="L268" s="17">
        <f>L255</f>
        <v>0.72616157916743751</v>
      </c>
      <c r="M268" s="17">
        <f>N255</f>
        <v>0.75570430851814152</v>
      </c>
      <c r="N268" s="17">
        <f t="shared" si="168"/>
        <v>0.6062805771153198</v>
      </c>
      <c r="O268" s="17">
        <f t="shared" si="169"/>
        <v>0.6186936234499506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3</v>
      </c>
      <c r="D270" s="17">
        <v>3</v>
      </c>
      <c r="E270" s="17">
        <v>3</v>
      </c>
      <c r="F270" s="17">
        <v>2</v>
      </c>
      <c r="G270" s="21">
        <v>2</v>
      </c>
      <c r="H270" s="21">
        <v>2</v>
      </c>
    </row>
    <row r="271" spans="1:15">
      <c r="A271" s="9">
        <v>15</v>
      </c>
      <c r="B271" s="10" t="s">
        <v>213</v>
      </c>
      <c r="C271" s="17">
        <v>1046</v>
      </c>
      <c r="D271" s="17">
        <v>1011</v>
      </c>
      <c r="E271" s="17">
        <v>976</v>
      </c>
      <c r="F271" s="17">
        <v>960</v>
      </c>
      <c r="G271" s="17">
        <v>954</v>
      </c>
      <c r="H271" s="17">
        <v>921</v>
      </c>
    </row>
    <row r="273" spans="1:17" ht="16">
      <c r="A273" s="20" t="s">
        <v>501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70">C287/C301*1000</f>
        <v>7.3606729758149321</v>
      </c>
      <c r="D275" s="17">
        <f t="shared" si="170"/>
        <v>7.4152542372881358</v>
      </c>
      <c r="E275" s="17">
        <f t="shared" si="170"/>
        <v>7.4388947927736453</v>
      </c>
      <c r="F275" s="17">
        <f t="shared" si="170"/>
        <v>5.3361792956243335</v>
      </c>
      <c r="G275" s="17">
        <f t="shared" si="170"/>
        <v>6.4446831364124604</v>
      </c>
      <c r="H275" s="17">
        <f t="shared" si="170"/>
        <v>6.5288356909684442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71">IF(C275/$I275&gt;1,2^((1-$I275/C275)/LN(10/3)),2^(-LOG($I275/C275,10/3)))</f>
        <v>1.2027860231108474</v>
      </c>
      <c r="M275" s="17">
        <f t="shared" si="171"/>
        <v>1.2062533308378267</v>
      </c>
      <c r="N275" s="17">
        <f t="shared" si="171"/>
        <v>1.2077423779751899</v>
      </c>
      <c r="O275" s="17">
        <f t="shared" si="171"/>
        <v>1.0369359353201986</v>
      </c>
      <c r="P275" s="17">
        <f t="shared" si="171"/>
        <v>1.1377543835062343</v>
      </c>
      <c r="Q275" s="17">
        <f t="shared" si="171"/>
        <v>1.1443235164942545</v>
      </c>
    </row>
    <row r="276" spans="1:17">
      <c r="A276" s="9">
        <v>2</v>
      </c>
      <c r="B276" s="15" t="s">
        <v>176</v>
      </c>
      <c r="C276" s="17">
        <f t="shared" ref="C276:H276" si="172">C288/C301*1000</f>
        <v>6.309148264984227</v>
      </c>
      <c r="D276" s="17">
        <f t="shared" si="172"/>
        <v>6.3559322033898313</v>
      </c>
      <c r="E276" s="17">
        <f t="shared" si="172"/>
        <v>7.4388947927736453</v>
      </c>
      <c r="F276" s="17">
        <f t="shared" si="172"/>
        <v>7.4706510138740656</v>
      </c>
      <c r="G276" s="17">
        <f t="shared" si="172"/>
        <v>7.518796992481203</v>
      </c>
      <c r="H276" s="17">
        <f t="shared" si="172"/>
        <v>7.6169749727965179</v>
      </c>
      <c r="I276" s="18">
        <f>Показатели!$E$3</f>
        <v>4</v>
      </c>
      <c r="J276" s="9">
        <v>2</v>
      </c>
      <c r="K276" s="15" t="s">
        <v>176</v>
      </c>
      <c r="L276" s="17">
        <f t="shared" si="171"/>
        <v>1.2345571109569671</v>
      </c>
      <c r="M276" s="17">
        <f t="shared" si="171"/>
        <v>1.2378784276289274</v>
      </c>
      <c r="N276" s="17">
        <f t="shared" si="171"/>
        <v>1.3049250149316083</v>
      </c>
      <c r="O276" s="17">
        <f t="shared" si="171"/>
        <v>1.3066433270922331</v>
      </c>
      <c r="P276" s="17">
        <f t="shared" si="171"/>
        <v>1.3092250387444766</v>
      </c>
      <c r="Q276" s="17">
        <f t="shared" si="171"/>
        <v>1.3144037752366988</v>
      </c>
    </row>
    <row r="277" spans="1:17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0.81568796610169492</v>
      </c>
      <c r="E277" s="17">
        <f>E289/E301*1000+0.00001</f>
        <v>0.85016940488841652</v>
      </c>
      <c r="F277" s="17">
        <f>F289/F301*1000+0.00001</f>
        <v>0.96052227321237993</v>
      </c>
      <c r="G277" s="17">
        <f>G289/G301*1000</f>
        <v>1.5037593984962405</v>
      </c>
      <c r="H277" s="17">
        <f>H289/H301*1000+0.00001</f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171"/>
        <v>8.8737830999390996E-4</v>
      </c>
      <c r="M277" s="17">
        <f t="shared" si="171"/>
        <v>0.59669850221339427</v>
      </c>
      <c r="N277" s="17">
        <f t="shared" si="171"/>
        <v>0.61109277434886189</v>
      </c>
      <c r="O277" s="17">
        <f t="shared" si="171"/>
        <v>0.65557330945792902</v>
      </c>
      <c r="P277" s="17">
        <f t="shared" si="171"/>
        <v>0.84858734159721738</v>
      </c>
      <c r="Q277" s="17">
        <f t="shared" si="171"/>
        <v>8.8737830999390996E-4</v>
      </c>
    </row>
    <row r="278" spans="1:17">
      <c r="A278" s="9">
        <v>4</v>
      </c>
      <c r="B278" s="15" t="s">
        <v>178</v>
      </c>
      <c r="C278" s="17">
        <f t="shared" ref="C278:H278" si="173">C290/C301*1000</f>
        <v>32.807570977917976</v>
      </c>
      <c r="D278" s="17">
        <f t="shared" si="173"/>
        <v>33.156779661016948</v>
      </c>
      <c r="E278" s="17">
        <f t="shared" si="173"/>
        <v>33.262486716259303</v>
      </c>
      <c r="F278" s="17">
        <f t="shared" si="173"/>
        <v>33.511205976520813</v>
      </c>
      <c r="G278" s="17">
        <f t="shared" si="173"/>
        <v>33.834586466165412</v>
      </c>
      <c r="H278" s="17">
        <f t="shared" si="173"/>
        <v>34.820457018498367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71"/>
        <v>1.0505019093126382</v>
      </c>
      <c r="M278" s="17">
        <f t="shared" si="171"/>
        <v>1.0563426785078665</v>
      </c>
      <c r="N278" s="17">
        <f t="shared" si="171"/>
        <v>1.0580928125035438</v>
      </c>
      <c r="O278" s="17">
        <f t="shared" si="171"/>
        <v>1.0621784099222609</v>
      </c>
      <c r="P278" s="17">
        <f t="shared" si="171"/>
        <v>1.0674235911152514</v>
      </c>
      <c r="Q278" s="17">
        <f t="shared" si="171"/>
        <v>1.0829629670976479</v>
      </c>
    </row>
    <row r="279" spans="1:17">
      <c r="A279" s="9">
        <v>5</v>
      </c>
      <c r="B279" s="15" t="s">
        <v>179</v>
      </c>
      <c r="C279" s="17">
        <f t="shared" ref="C279:H279" si="174">C291/C301*1000</f>
        <v>1.2618296529968454</v>
      </c>
      <c r="D279" s="17">
        <f t="shared" si="174"/>
        <v>1.271186440677966</v>
      </c>
      <c r="E279" s="17">
        <f t="shared" si="174"/>
        <v>2.3379383634431457</v>
      </c>
      <c r="F279" s="17">
        <f t="shared" si="174"/>
        <v>2.3479188900747068</v>
      </c>
      <c r="G279" s="17">
        <f t="shared" si="174"/>
        <v>2.3630504833512354</v>
      </c>
      <c r="H279" s="17">
        <f t="shared" si="174"/>
        <v>2.393906420021763</v>
      </c>
      <c r="I279" s="18">
        <f>Показатели!$E$6</f>
        <v>8</v>
      </c>
      <c r="J279" s="9">
        <v>5</v>
      </c>
      <c r="K279" s="15" t="s">
        <v>179</v>
      </c>
      <c r="L279" s="17">
        <f t="shared" si="171"/>
        <v>0.34532169619903358</v>
      </c>
      <c r="M279" s="17">
        <f t="shared" si="171"/>
        <v>0.34679359304092927</v>
      </c>
      <c r="N279" s="17">
        <f t="shared" si="171"/>
        <v>0.4925149233243844</v>
      </c>
      <c r="O279" s="17">
        <f t="shared" si="171"/>
        <v>0.49372428413213953</v>
      </c>
      <c r="P279" s="17">
        <f t="shared" si="171"/>
        <v>0.49555365806628637</v>
      </c>
      <c r="Q279" s="17">
        <f t="shared" si="171"/>
        <v>0.49926873598303934</v>
      </c>
    </row>
    <row r="280" spans="1:17">
      <c r="A280" s="9">
        <v>6</v>
      </c>
      <c r="B280" s="15" t="s">
        <v>180</v>
      </c>
      <c r="C280" s="17">
        <f t="shared" ref="C280:H280" si="175">(C292-C293)/C292*100</f>
        <v>0.65718195814564007</v>
      </c>
      <c r="D280" s="17">
        <f t="shared" si="175"/>
        <v>1.9773080363448048</v>
      </c>
      <c r="E280" s="17">
        <f t="shared" si="175"/>
        <v>0.84970596505813456</v>
      </c>
      <c r="F280" s="17">
        <f t="shared" si="175"/>
        <v>-3.2132692719655478E-2</v>
      </c>
      <c r="G280" s="17">
        <f t="shared" si="175"/>
        <v>-2.0827928161665081</v>
      </c>
      <c r="H280" s="17">
        <f t="shared" si="175"/>
        <v>-0.97426239799121606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76">(ATAN((C280+2.4)/10)+3.1415/2)/3.1415*1.75</f>
        <v>1.0402762916681232</v>
      </c>
      <c r="M280" s="17">
        <f t="shared" si="176"/>
        <v>1.1048447431311905</v>
      </c>
      <c r="N280" s="17">
        <f t="shared" si="176"/>
        <v>1.0500308077985951</v>
      </c>
      <c r="O280" s="17">
        <f t="shared" si="176"/>
        <v>1.0045186658256025</v>
      </c>
      <c r="P280" s="17">
        <f t="shared" si="176"/>
        <v>0.89266438002674542</v>
      </c>
      <c r="Q280" s="17">
        <f t="shared" si="176"/>
        <v>0.95389028331437797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-12.752391073326248</v>
      </c>
      <c r="F281" s="17">
        <f>(F295-F294)/F301*1000</f>
        <v>-9.6051227321237995</v>
      </c>
      <c r="G281" s="17">
        <f>(G295-G294)/G301*1000</f>
        <v>-16.111707841031151</v>
      </c>
      <c r="H281" s="17">
        <f>(H295-H294)/H301*1000</f>
        <v>0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77">(ATAN(E281/10)+3.1415/2)/3.1415*1.75</f>
        <v>0.37042472735605914</v>
      </c>
      <c r="O281" s="17">
        <f t="shared" si="177"/>
        <v>0.44870559771306384</v>
      </c>
      <c r="P281" s="17">
        <f t="shared" si="177"/>
        <v>0.30940758333173712</v>
      </c>
      <c r="Q281" s="17">
        <f t="shared" si="177"/>
        <v>0.875</v>
      </c>
    </row>
    <row r="282" spans="1:17">
      <c r="A282" s="9">
        <v>8</v>
      </c>
      <c r="B282" s="15" t="s">
        <v>182</v>
      </c>
      <c r="C282" s="17">
        <f t="shared" ref="C282:H282" si="178">(C296-C297)/C301*1000</f>
        <v>-4.2060988433228177</v>
      </c>
      <c r="D282" s="17">
        <f t="shared" si="178"/>
        <v>-1.0593220338983051</v>
      </c>
      <c r="E282" s="17">
        <f t="shared" si="178"/>
        <v>8.501594048884165</v>
      </c>
      <c r="F282" s="17">
        <f t="shared" si="178"/>
        <v>3.2017075773746</v>
      </c>
      <c r="G282" s="17">
        <f t="shared" si="178"/>
        <v>3.2223415682062302</v>
      </c>
      <c r="H282" s="17">
        <f t="shared" si="178"/>
        <v>18.498367791077257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0.65320912145236809</v>
      </c>
      <c r="M282" s="17">
        <f>(ATAN(D282/10)+3.1415/2)/3.1415*1.75</f>
        <v>0.81620879816578984</v>
      </c>
      <c r="N282" s="17">
        <f t="shared" si="177"/>
        <v>1.2674961163454712</v>
      </c>
      <c r="O282" s="17">
        <f t="shared" si="177"/>
        <v>1.0476090110221934</v>
      </c>
      <c r="P282" s="17">
        <f t="shared" si="177"/>
        <v>1.0486509476048527</v>
      </c>
      <c r="Q282" s="17">
        <f t="shared" si="177"/>
        <v>1.4739538601799986</v>
      </c>
    </row>
    <row r="283" spans="1:17">
      <c r="A283" s="9">
        <v>9</v>
      </c>
      <c r="B283" s="15" t="s">
        <v>183</v>
      </c>
      <c r="C283" s="17">
        <f t="shared" ref="C283:H283" si="179">C298/C301*1000</f>
        <v>2.1030494216614088</v>
      </c>
      <c r="D283" s="17">
        <f t="shared" si="179"/>
        <v>2.1186440677966103</v>
      </c>
      <c r="E283" s="17">
        <f t="shared" si="179"/>
        <v>2.1253985122210413</v>
      </c>
      <c r="F283" s="17">
        <f t="shared" si="179"/>
        <v>2.1344717182497335</v>
      </c>
      <c r="G283" s="17">
        <f t="shared" si="179"/>
        <v>2.1482277121374866</v>
      </c>
      <c r="H283" s="17">
        <f t="shared" si="179"/>
        <v>2.1762785636561479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80">IF(C283/$I283&gt;1,2^((1-$I283/C283)/LN(10/3)),2^(-LOG($I283/C283,10/3)))</f>
        <v>1.1794954322410551</v>
      </c>
      <c r="M283" s="17">
        <f t="shared" si="180"/>
        <v>1.1830658648992867</v>
      </c>
      <c r="N283" s="17">
        <f t="shared" si="180"/>
        <v>1.1845993569909647</v>
      </c>
      <c r="O283" s="17">
        <f t="shared" si="180"/>
        <v>1.1866471055598371</v>
      </c>
      <c r="P283" s="17">
        <f t="shared" si="180"/>
        <v>1.1897253674964789</v>
      </c>
      <c r="Q283" s="17">
        <f t="shared" si="180"/>
        <v>1.1959058678917367</v>
      </c>
    </row>
    <row r="284" spans="1:17">
      <c r="A284" s="9">
        <v>10</v>
      </c>
      <c r="B284" s="15" t="s">
        <v>184</v>
      </c>
      <c r="C284" s="17">
        <f t="shared" ref="C284:H284" si="181">C299/C301*100</f>
        <v>0.2103049421661409</v>
      </c>
      <c r="D284" s="17">
        <f t="shared" si="181"/>
        <v>0.21186440677966101</v>
      </c>
      <c r="E284" s="17">
        <f t="shared" si="181"/>
        <v>0.21253985122210414</v>
      </c>
      <c r="F284" s="17">
        <f t="shared" si="181"/>
        <v>0.21344717182497333</v>
      </c>
      <c r="G284" s="17">
        <f t="shared" si="181"/>
        <v>0.21482277121374865</v>
      </c>
      <c r="H284" s="17">
        <f t="shared" si="181"/>
        <v>0.2176278563656148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80"/>
        <v>1.5509071390531781</v>
      </c>
      <c r="M284" s="17">
        <f t="shared" si="180"/>
        <v>1.5524704717921298</v>
      </c>
      <c r="N284" s="17">
        <f t="shared" si="180"/>
        <v>1.5531409538502854</v>
      </c>
      <c r="O284" s="17">
        <f t="shared" si="180"/>
        <v>1.5540353803889722</v>
      </c>
      <c r="P284" s="17">
        <f t="shared" si="180"/>
        <v>1.5553779860731314</v>
      </c>
      <c r="Q284" s="17">
        <f t="shared" si="180"/>
        <v>1.558066678267872</v>
      </c>
    </row>
    <row r="285" spans="1:17">
      <c r="A285" s="9">
        <v>11</v>
      </c>
      <c r="B285" s="15" t="s">
        <v>185</v>
      </c>
      <c r="C285" s="17">
        <f t="shared" ref="C285:H285" si="182">C300/C301*1000</f>
        <v>6.309148264984227</v>
      </c>
      <c r="D285" s="17">
        <f t="shared" si="182"/>
        <v>6.3559322033898313</v>
      </c>
      <c r="E285" s="17">
        <f t="shared" si="182"/>
        <v>5.313496280552604</v>
      </c>
      <c r="F285" s="17">
        <f t="shared" si="182"/>
        <v>4.2689434364994669</v>
      </c>
      <c r="G285" s="17">
        <f t="shared" si="182"/>
        <v>4.2964554242749733</v>
      </c>
      <c r="H285" s="17">
        <f t="shared" si="182"/>
        <v>4.3525571273122958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80"/>
        <v>1.126889523643922</v>
      </c>
      <c r="M285" s="17">
        <f t="shared" si="180"/>
        <v>1.1306803717153568</v>
      </c>
      <c r="N285" s="17">
        <f t="shared" si="180"/>
        <v>1.0345507576465975</v>
      </c>
      <c r="O285" s="17">
        <f t="shared" si="180"/>
        <v>0.9130136711051744</v>
      </c>
      <c r="P285" s="17">
        <f t="shared" si="180"/>
        <v>0.91639661876466727</v>
      </c>
      <c r="Q285" s="17">
        <f t="shared" si="180"/>
        <v>0.92326668174562565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7</v>
      </c>
      <c r="D287" s="17">
        <v>7</v>
      </c>
      <c r="E287" s="17">
        <v>7</v>
      </c>
      <c r="F287" s="17">
        <v>5</v>
      </c>
      <c r="G287" s="17">
        <v>6</v>
      </c>
      <c r="H287" s="17">
        <v>6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6</v>
      </c>
      <c r="D288" s="17">
        <v>6</v>
      </c>
      <c r="E288" s="17">
        <v>7</v>
      </c>
      <c r="F288" s="17">
        <v>7</v>
      </c>
      <c r="G288" s="17">
        <v>7</v>
      </c>
      <c r="H288" s="17">
        <v>7</v>
      </c>
      <c r="K288" s="15" t="s">
        <v>187</v>
      </c>
      <c r="L288" s="17">
        <f>L275</f>
        <v>1.2027860231108474</v>
      </c>
      <c r="M288" s="17">
        <f>N275</f>
        <v>1.2077423779751899</v>
      </c>
      <c r="N288" s="17">
        <f>P275</f>
        <v>1.1377543835062343</v>
      </c>
      <c r="O288" s="17">
        <f>Q275</f>
        <v>1.1443235164942545</v>
      </c>
    </row>
    <row r="289" spans="1:15">
      <c r="A289" s="9">
        <v>3</v>
      </c>
      <c r="B289" s="10" t="s">
        <v>189</v>
      </c>
      <c r="C289" s="17">
        <v>0</v>
      </c>
      <c r="D289" s="17">
        <v>0.77</v>
      </c>
      <c r="E289" s="17">
        <v>0.8</v>
      </c>
      <c r="F289" s="17">
        <v>0.9</v>
      </c>
      <c r="G289" s="17">
        <v>1.4</v>
      </c>
      <c r="H289" s="17">
        <v>0</v>
      </c>
      <c r="K289" s="15" t="s">
        <v>190</v>
      </c>
      <c r="L289" s="17">
        <f t="shared" ref="L289:L298" si="183">L276</f>
        <v>1.2345571109569671</v>
      </c>
      <c r="M289" s="17">
        <f t="shared" ref="M289:M298" si="184">N276</f>
        <v>1.3049250149316083</v>
      </c>
      <c r="N289" s="17">
        <f t="shared" ref="N289:N298" si="185">P276</f>
        <v>1.3092250387444766</v>
      </c>
      <c r="O289" s="17">
        <f t="shared" ref="O289:O298" si="186">Q276</f>
        <v>1.3144037752366988</v>
      </c>
    </row>
    <row r="290" spans="1:15">
      <c r="A290" s="9">
        <v>4</v>
      </c>
      <c r="B290" s="10" t="s">
        <v>191</v>
      </c>
      <c r="C290" s="17">
        <v>31.2</v>
      </c>
      <c r="D290" s="17">
        <v>31.3</v>
      </c>
      <c r="E290" s="17">
        <v>31.3</v>
      </c>
      <c r="F290" s="17">
        <v>31.4</v>
      </c>
      <c r="G290" s="17">
        <v>31.5</v>
      </c>
      <c r="H290" s="17">
        <v>32</v>
      </c>
      <c r="K290" s="15" t="s">
        <v>192</v>
      </c>
      <c r="L290" s="17">
        <f t="shared" si="183"/>
        <v>8.8737830999390996E-4</v>
      </c>
      <c r="M290" s="17">
        <f t="shared" si="184"/>
        <v>0.61109277434886189</v>
      </c>
      <c r="N290" s="17">
        <f t="shared" si="185"/>
        <v>0.84858734159721738</v>
      </c>
      <c r="O290" s="17">
        <f t="shared" si="186"/>
        <v>8.8737830999390996E-4</v>
      </c>
    </row>
    <row r="291" spans="1:15">
      <c r="A291" s="9">
        <v>5</v>
      </c>
      <c r="B291" s="10" t="s">
        <v>193</v>
      </c>
      <c r="C291" s="17">
        <v>1.2</v>
      </c>
      <c r="D291" s="17">
        <v>1.2</v>
      </c>
      <c r="E291" s="17">
        <v>2.2000000000000002</v>
      </c>
      <c r="F291" s="17">
        <v>2.2000000000000002</v>
      </c>
      <c r="G291" s="17">
        <v>2.2000000000000002</v>
      </c>
      <c r="H291" s="17">
        <v>2.2000000000000002</v>
      </c>
      <c r="K291" s="15" t="s">
        <v>194</v>
      </c>
      <c r="L291" s="17">
        <f t="shared" si="183"/>
        <v>1.0505019093126382</v>
      </c>
      <c r="M291" s="17">
        <f t="shared" si="184"/>
        <v>1.0580928125035438</v>
      </c>
      <c r="N291" s="17">
        <f t="shared" si="185"/>
        <v>1.0674235911152514</v>
      </c>
      <c r="O291" s="17">
        <f t="shared" si="186"/>
        <v>1.0829629670976479</v>
      </c>
    </row>
    <row r="292" spans="1:15">
      <c r="A292" s="9">
        <v>6</v>
      </c>
      <c r="B292" s="10" t="s">
        <v>195</v>
      </c>
      <c r="C292" s="17">
        <v>7014.8</v>
      </c>
      <c r="D292" s="17">
        <v>6372.3</v>
      </c>
      <c r="E292" s="17">
        <v>8179.3</v>
      </c>
      <c r="F292" s="17">
        <v>6535.4</v>
      </c>
      <c r="G292" s="17">
        <v>6937.8</v>
      </c>
      <c r="H292" s="17">
        <v>7965</v>
      </c>
      <c r="K292" s="15" t="s">
        <v>196</v>
      </c>
      <c r="L292" s="17">
        <f t="shared" si="183"/>
        <v>0.34532169619903358</v>
      </c>
      <c r="M292" s="17">
        <f t="shared" si="184"/>
        <v>0.4925149233243844</v>
      </c>
      <c r="N292" s="17">
        <f t="shared" si="185"/>
        <v>0.49555365806628637</v>
      </c>
      <c r="O292" s="17">
        <f t="shared" si="186"/>
        <v>0.49926873598303934</v>
      </c>
    </row>
    <row r="293" spans="1:15">
      <c r="A293" s="9">
        <v>7</v>
      </c>
      <c r="B293" s="10" t="s">
        <v>197</v>
      </c>
      <c r="C293" s="17">
        <v>6968.7</v>
      </c>
      <c r="D293" s="17">
        <v>6246.3</v>
      </c>
      <c r="E293" s="17">
        <v>8109.8</v>
      </c>
      <c r="F293" s="17">
        <v>6537.5</v>
      </c>
      <c r="G293" s="17">
        <v>7082.3</v>
      </c>
      <c r="H293" s="17">
        <v>8042.6</v>
      </c>
      <c r="K293" s="15" t="s">
        <v>198</v>
      </c>
      <c r="L293" s="17">
        <f t="shared" si="183"/>
        <v>1.0402762916681232</v>
      </c>
      <c r="M293" s="17">
        <f t="shared" si="184"/>
        <v>1.0500308077985951</v>
      </c>
      <c r="N293" s="17">
        <f t="shared" si="185"/>
        <v>0.89266438002674542</v>
      </c>
      <c r="O293" s="17">
        <f t="shared" si="186"/>
        <v>0.95389028331437797</v>
      </c>
    </row>
    <row r="294" spans="1:15">
      <c r="A294" s="9">
        <v>8</v>
      </c>
      <c r="B294" s="10" t="s">
        <v>199</v>
      </c>
      <c r="C294" s="17"/>
      <c r="D294" s="17"/>
      <c r="E294" s="17">
        <v>19</v>
      </c>
      <c r="F294" s="17">
        <v>15</v>
      </c>
      <c r="G294" s="17">
        <v>21</v>
      </c>
      <c r="H294" s="17">
        <v>8</v>
      </c>
      <c r="K294" s="15" t="s">
        <v>200</v>
      </c>
      <c r="L294" s="17">
        <f>N281</f>
        <v>0.37042472735605914</v>
      </c>
      <c r="M294" s="17">
        <f>O281</f>
        <v>0.44870559771306384</v>
      </c>
      <c r="N294" s="17">
        <f t="shared" si="185"/>
        <v>0.30940758333173712</v>
      </c>
      <c r="O294" s="17">
        <f t="shared" si="186"/>
        <v>0.875</v>
      </c>
    </row>
    <row r="295" spans="1:15">
      <c r="A295" s="9">
        <v>9</v>
      </c>
      <c r="B295" s="10" t="s">
        <v>201</v>
      </c>
      <c r="C295" s="17"/>
      <c r="D295" s="17"/>
      <c r="E295" s="17">
        <v>7</v>
      </c>
      <c r="F295" s="17">
        <v>6</v>
      </c>
      <c r="G295" s="17">
        <v>6</v>
      </c>
      <c r="H295" s="17">
        <v>8</v>
      </c>
      <c r="K295" s="15" t="s">
        <v>202</v>
      </c>
      <c r="L295" s="17">
        <f t="shared" si="183"/>
        <v>0.65320912145236809</v>
      </c>
      <c r="M295" s="17">
        <f t="shared" si="184"/>
        <v>1.2674961163454712</v>
      </c>
      <c r="N295" s="17">
        <f t="shared" si="185"/>
        <v>1.0486509476048527</v>
      </c>
      <c r="O295" s="17">
        <f t="shared" si="186"/>
        <v>1.4739538601799986</v>
      </c>
    </row>
    <row r="296" spans="1:15">
      <c r="A296" s="9">
        <v>10</v>
      </c>
      <c r="B296" s="10" t="s">
        <v>203</v>
      </c>
      <c r="C296" s="17">
        <v>32</v>
      </c>
      <c r="D296" s="17">
        <v>25</v>
      </c>
      <c r="E296" s="17">
        <v>27</v>
      </c>
      <c r="F296" s="17">
        <v>36</v>
      </c>
      <c r="G296" s="17">
        <v>39</v>
      </c>
      <c r="H296" s="17">
        <v>49</v>
      </c>
      <c r="K296" s="15" t="s">
        <v>204</v>
      </c>
      <c r="L296" s="17">
        <f t="shared" si="183"/>
        <v>1.1794954322410551</v>
      </c>
      <c r="M296" s="17">
        <f t="shared" si="184"/>
        <v>1.1845993569909647</v>
      </c>
      <c r="N296" s="17">
        <f t="shared" si="185"/>
        <v>1.1897253674964789</v>
      </c>
      <c r="O296" s="17">
        <f t="shared" si="186"/>
        <v>1.1959058678917367</v>
      </c>
    </row>
    <row r="297" spans="1:15">
      <c r="A297" s="9">
        <v>11</v>
      </c>
      <c r="B297" s="10" t="s">
        <v>205</v>
      </c>
      <c r="C297" s="17">
        <v>36</v>
      </c>
      <c r="D297" s="17">
        <v>26</v>
      </c>
      <c r="E297" s="17">
        <v>19</v>
      </c>
      <c r="F297" s="17">
        <v>33</v>
      </c>
      <c r="G297" s="17">
        <v>36</v>
      </c>
      <c r="H297" s="17">
        <v>32</v>
      </c>
      <c r="K297" s="15" t="s">
        <v>206</v>
      </c>
      <c r="L297" s="17">
        <f t="shared" si="183"/>
        <v>1.5509071390531781</v>
      </c>
      <c r="M297" s="17">
        <f t="shared" si="184"/>
        <v>1.5531409538502854</v>
      </c>
      <c r="N297" s="17">
        <f t="shared" si="185"/>
        <v>1.5553779860731314</v>
      </c>
      <c r="O297" s="17">
        <f t="shared" si="186"/>
        <v>1.558066678267872</v>
      </c>
    </row>
    <row r="298" spans="1:15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 t="shared" si="183"/>
        <v>1.126889523643922</v>
      </c>
      <c r="M298" s="17">
        <f t="shared" si="184"/>
        <v>1.0345507576465975</v>
      </c>
      <c r="N298" s="17">
        <f t="shared" si="185"/>
        <v>0.91639661876466727</v>
      </c>
      <c r="O298" s="17">
        <f t="shared" si="186"/>
        <v>0.92326668174562565</v>
      </c>
    </row>
    <row r="299" spans="1:15">
      <c r="A299" s="9">
        <v>13</v>
      </c>
      <c r="B299" s="10" t="s">
        <v>209</v>
      </c>
      <c r="C299" s="17">
        <v>2</v>
      </c>
      <c r="D299" s="17">
        <v>2</v>
      </c>
      <c r="E299" s="17">
        <v>2</v>
      </c>
      <c r="F299" s="17">
        <v>2</v>
      </c>
      <c r="G299" s="21">
        <v>2</v>
      </c>
      <c r="H299" s="21">
        <v>2</v>
      </c>
    </row>
    <row r="300" spans="1:15">
      <c r="A300" s="9">
        <v>14</v>
      </c>
      <c r="B300" s="10" t="s">
        <v>211</v>
      </c>
      <c r="C300" s="17">
        <v>6</v>
      </c>
      <c r="D300" s="17">
        <v>6</v>
      </c>
      <c r="E300" s="17">
        <v>5</v>
      </c>
      <c r="F300" s="17">
        <v>4</v>
      </c>
      <c r="G300" s="21">
        <v>4</v>
      </c>
      <c r="H300" s="21">
        <v>4</v>
      </c>
    </row>
    <row r="301" spans="1:15">
      <c r="A301" s="9">
        <v>15</v>
      </c>
      <c r="B301" s="10" t="s">
        <v>213</v>
      </c>
      <c r="C301" s="17">
        <v>951</v>
      </c>
      <c r="D301" s="17">
        <v>944</v>
      </c>
      <c r="E301" s="17">
        <v>941</v>
      </c>
      <c r="F301" s="17">
        <v>937</v>
      </c>
      <c r="G301" s="17">
        <v>931</v>
      </c>
      <c r="H301" s="17">
        <v>919</v>
      </c>
    </row>
  </sheetData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211"/>
  <sheetViews>
    <sheetView topLeftCell="D16" zoomScale="70" zoomScaleNormal="70" workbookViewId="0">
      <selection activeCell="I26" sqref="I26"/>
    </sheetView>
  </sheetViews>
  <sheetFormatPr baseColWidth="10" defaultColWidth="8.83203125" defaultRowHeight="15"/>
  <cols>
    <col min="2" max="2" width="73.5" customWidth="1"/>
    <col min="3" max="3" width="10.5" bestFit="1" customWidth="1"/>
    <col min="11" max="11" width="73" customWidth="1"/>
  </cols>
  <sheetData>
    <row r="1" spans="1:17" ht="16">
      <c r="A1" s="20" t="s">
        <v>502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8.3718880810751273</v>
      </c>
      <c r="D5" s="17">
        <f t="shared" si="0"/>
        <v>7.6335877862595414</v>
      </c>
      <c r="E5" s="17">
        <f t="shared" si="0"/>
        <v>7.4804488269296154</v>
      </c>
      <c r="F5" s="17">
        <f t="shared" si="0"/>
        <v>7.5670717725292365</v>
      </c>
      <c r="G5" s="17">
        <f t="shared" si="0"/>
        <v>7.8243606212775889</v>
      </c>
      <c r="H5" s="17">
        <f t="shared" si="0"/>
        <v>9.4520220148360838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1.26096519183697</v>
      </c>
      <c r="M5" s="17">
        <f t="shared" si="1"/>
        <v>1.2197211190360806</v>
      </c>
      <c r="N5" s="17">
        <f t="shared" si="1"/>
        <v>1.2103413228899542</v>
      </c>
      <c r="O5" s="17">
        <f t="shared" si="1"/>
        <v>1.215684763601645</v>
      </c>
      <c r="P5" s="17">
        <f t="shared" si="1"/>
        <v>1.2309872901954511</v>
      </c>
      <c r="Q5" s="17">
        <f t="shared" si="1"/>
        <v>1.3114977781137409</v>
      </c>
    </row>
    <row r="6" spans="1:17">
      <c r="A6" s="9">
        <v>2</v>
      </c>
      <c r="B6" s="15" t="s">
        <v>176</v>
      </c>
      <c r="C6" s="17">
        <f t="shared" ref="C6:H6" si="2">C18/C31*1000</f>
        <v>2.9742233972240579</v>
      </c>
      <c r="D6" s="17">
        <f t="shared" si="2"/>
        <v>3.0309833857207003</v>
      </c>
      <c r="E6" s="17">
        <f t="shared" si="2"/>
        <v>3.1735237447580187</v>
      </c>
      <c r="F6" s="17">
        <f t="shared" si="2"/>
        <v>3.3249254758083011</v>
      </c>
      <c r="G6" s="17">
        <f t="shared" si="2"/>
        <v>3.6202265561135114</v>
      </c>
      <c r="H6" s="17">
        <f t="shared" si="2"/>
        <v>3.8286671452500598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0.84316601748522524</v>
      </c>
      <c r="M6" s="17">
        <f t="shared" si="1"/>
        <v>0.85239267906159821</v>
      </c>
      <c r="N6" s="17">
        <f t="shared" si="1"/>
        <v>0.87524568189624985</v>
      </c>
      <c r="O6" s="17">
        <f t="shared" si="1"/>
        <v>0.89904737172008142</v>
      </c>
      <c r="P6" s="17">
        <f t="shared" si="1"/>
        <v>0.94418590549834513</v>
      </c>
      <c r="Q6" s="17">
        <f t="shared" si="1"/>
        <v>0.97511145104462527</v>
      </c>
    </row>
    <row r="7" spans="1:17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1.6053086079928156</v>
      </c>
      <c r="E7" s="17">
        <f>E19/E31*1000+0.00001</f>
        <v>2.0628004340927122</v>
      </c>
      <c r="F7" s="17">
        <f>F19/F31*1000+0.00001</f>
        <v>3.3937270373767481</v>
      </c>
      <c r="G7" s="17">
        <f>G19/G31*1000</f>
        <v>3.0129627467009223</v>
      </c>
      <c r="H7" s="17">
        <f>H19/H31*1000</f>
        <v>3.0868628858578608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8.8737830999390996E-4</v>
      </c>
      <c r="M7" s="17">
        <f t="shared" si="1"/>
        <v>0.88112087600605982</v>
      </c>
      <c r="N7" s="17">
        <f t="shared" si="1"/>
        <v>1.0176817714375304</v>
      </c>
      <c r="O7" s="17">
        <f t="shared" si="1"/>
        <v>1.2667237221999146</v>
      </c>
      <c r="P7" s="17">
        <f t="shared" si="1"/>
        <v>1.2135583484312717</v>
      </c>
      <c r="Q7" s="17">
        <f t="shared" si="1"/>
        <v>1.2247121210984837</v>
      </c>
    </row>
    <row r="8" spans="1:17">
      <c r="A8" s="9">
        <v>4</v>
      </c>
      <c r="B8" s="15" t="s">
        <v>178</v>
      </c>
      <c r="C8" s="17">
        <f t="shared" ref="C8:H8" si="3">C20/C31*1000</f>
        <v>32.000440625688476</v>
      </c>
      <c r="D8" s="17">
        <f t="shared" si="3"/>
        <v>32.700942972608892</v>
      </c>
      <c r="E8" s="17">
        <f t="shared" si="3"/>
        <v>33.435339453700557</v>
      </c>
      <c r="F8" s="17">
        <f t="shared" si="3"/>
        <v>34.120614537950011</v>
      </c>
      <c r="G8" s="17">
        <f t="shared" si="3"/>
        <v>35.116197594301063</v>
      </c>
      <c r="H8" s="17">
        <f t="shared" si="3"/>
        <v>36.30055037090213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1.0366451917493593</v>
      </c>
      <c r="M8" s="17">
        <f t="shared" si="1"/>
        <v>1.0487001734768544</v>
      </c>
      <c r="N8" s="17">
        <f t="shared" si="1"/>
        <v>1.0609369635200334</v>
      </c>
      <c r="O8" s="17">
        <f t="shared" si="1"/>
        <v>1.0720010802386193</v>
      </c>
      <c r="P8" s="17">
        <f t="shared" si="1"/>
        <v>1.0874963251265011</v>
      </c>
      <c r="Q8" s="17">
        <f t="shared" si="1"/>
        <v>1.1050880093025892</v>
      </c>
    </row>
    <row r="9" spans="1:17">
      <c r="A9" s="9">
        <v>5</v>
      </c>
      <c r="B9" s="15" t="s">
        <v>179</v>
      </c>
      <c r="C9" s="17">
        <f t="shared" ref="C9:H9" si="4">C21/C31*1000</f>
        <v>6.2789160608063455</v>
      </c>
      <c r="D9" s="17">
        <f t="shared" si="4"/>
        <v>8.0152671755725198</v>
      </c>
      <c r="E9" s="17">
        <f t="shared" si="4"/>
        <v>8.681854244588008</v>
      </c>
      <c r="F9" s="17">
        <f t="shared" si="4"/>
        <v>9.1951387296491625</v>
      </c>
      <c r="G9" s="17">
        <f t="shared" si="4"/>
        <v>9.7278991007824374</v>
      </c>
      <c r="H9" s="17">
        <f t="shared" si="4"/>
        <v>10.289542952859536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0.86982433218310906</v>
      </c>
      <c r="M9" s="17">
        <f t="shared" si="1"/>
        <v>1.0010972046176145</v>
      </c>
      <c r="N9" s="17">
        <f t="shared" si="1"/>
        <v>1.0462533581279261</v>
      </c>
      <c r="O9" s="17">
        <f t="shared" si="1"/>
        <v>1.0776996399189309</v>
      </c>
      <c r="P9" s="17">
        <f t="shared" si="1"/>
        <v>1.1076720331273457</v>
      </c>
      <c r="Q9" s="17">
        <f t="shared" si="1"/>
        <v>1.1366708094912181</v>
      </c>
    </row>
    <row r="10" spans="1:17">
      <c r="A10" s="9">
        <v>6</v>
      </c>
      <c r="B10" s="15" t="s">
        <v>180</v>
      </c>
      <c r="C10" s="17">
        <f t="shared" ref="C10:H10" si="5">(C22-C23)/C22*100</f>
        <v>-3.4087878232562416E-2</v>
      </c>
      <c r="D10" s="17">
        <f t="shared" si="5"/>
        <v>1.0579482433669005</v>
      </c>
      <c r="E10" s="17">
        <f t="shared" si="5"/>
        <v>-1.5945691025419324</v>
      </c>
      <c r="F10" s="17">
        <f t="shared" si="5"/>
        <v>-3.6671895078002052E-2</v>
      </c>
      <c r="G10" s="17">
        <f t="shared" si="5"/>
        <v>-0.70607379590908326</v>
      </c>
      <c r="H10" s="17">
        <f t="shared" si="5"/>
        <v>-0.43305040706738268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1.0044155284385845</v>
      </c>
      <c r="M10" s="17">
        <f t="shared" si="6"/>
        <v>1.0604580309333185</v>
      </c>
      <c r="N10" s="17">
        <f t="shared" si="6"/>
        <v>0.91977058642961917</v>
      </c>
      <c r="O10" s="17">
        <f t="shared" si="6"/>
        <v>1.0042792059018559</v>
      </c>
      <c r="P10" s="17">
        <f t="shared" si="6"/>
        <v>0.96847433154974594</v>
      </c>
      <c r="Q10" s="17">
        <f t="shared" si="6"/>
        <v>0.98318950977336705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-12.694094979032075</v>
      </c>
      <c r="F11" s="17">
        <f>(F25-F24)/F31*1000</f>
        <v>-13.299701903233204</v>
      </c>
      <c r="G11" s="17">
        <f>(G25-G24)/G31*1000</f>
        <v>-12.378839191872007</v>
      </c>
      <c r="H11" s="17">
        <f>(H25-H24)/H31*1000</f>
        <v>-12.562814070351759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0.37166477190822034</v>
      </c>
      <c r="O11" s="17">
        <f t="shared" si="7"/>
        <v>0.35911764235194982</v>
      </c>
      <c r="P11" s="17">
        <f t="shared" si="7"/>
        <v>0.37849406515033834</v>
      </c>
      <c r="Q11" s="17">
        <f t="shared" si="7"/>
        <v>0.37448319216059173</v>
      </c>
    </row>
    <row r="12" spans="1:17">
      <c r="A12" s="9">
        <v>8</v>
      </c>
      <c r="B12" s="15" t="s">
        <v>182</v>
      </c>
      <c r="C12" s="17">
        <f t="shared" ref="C12:H12" si="8">(C26-C27)/C31*1000</f>
        <v>-8.3718880810751273</v>
      </c>
      <c r="D12" s="17">
        <f t="shared" si="8"/>
        <v>2.6942074539739562</v>
      </c>
      <c r="E12" s="17">
        <f t="shared" si="8"/>
        <v>1.2467414711549361</v>
      </c>
      <c r="F12" s="17">
        <f t="shared" si="8"/>
        <v>-4.9300619124054119</v>
      </c>
      <c r="G12" s="17">
        <f t="shared" si="8"/>
        <v>-11.561368679201214</v>
      </c>
      <c r="H12" s="17">
        <f t="shared" si="8"/>
        <v>15.912897822445562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0.48672486888622069</v>
      </c>
      <c r="M12" s="17">
        <f>(ATAN(D12/10)+3.1415/2)/3.1415*1.75</f>
        <v>1.0216021818724339</v>
      </c>
      <c r="N12" s="17">
        <f t="shared" si="7"/>
        <v>0.94409430156672458</v>
      </c>
      <c r="O12" s="17">
        <f t="shared" si="7"/>
        <v>0.61984653248633415</v>
      </c>
      <c r="P12" s="17">
        <f t="shared" si="7"/>
        <v>0.39721792436876835</v>
      </c>
      <c r="Q12" s="17">
        <f t="shared" si="7"/>
        <v>1.4374848776129601</v>
      </c>
    </row>
    <row r="13" spans="1:17">
      <c r="A13" s="9">
        <v>9</v>
      </c>
      <c r="B13" s="15" t="s">
        <v>183</v>
      </c>
      <c r="C13" s="17">
        <f t="shared" ref="C13:H13" si="9">C28/C31*1000</f>
        <v>1.9828155981493722</v>
      </c>
      <c r="D13" s="17">
        <f t="shared" si="9"/>
        <v>2.1329142343960488</v>
      </c>
      <c r="E13" s="17">
        <f t="shared" si="9"/>
        <v>2.0401224073444411</v>
      </c>
      <c r="F13" s="17">
        <f t="shared" si="9"/>
        <v>2.0637468470534284</v>
      </c>
      <c r="G13" s="17">
        <f t="shared" si="9"/>
        <v>2.1020670325820392</v>
      </c>
      <c r="H13" s="17">
        <f t="shared" si="9"/>
        <v>2.1536252692031588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1.1504889229862529</v>
      </c>
      <c r="M13" s="17">
        <f t="shared" si="10"/>
        <v>1.1862965819852014</v>
      </c>
      <c r="N13" s="17">
        <f t="shared" si="10"/>
        <v>1.1646504290628612</v>
      </c>
      <c r="O13" s="17">
        <f t="shared" si="10"/>
        <v>1.1703075718372624</v>
      </c>
      <c r="P13" s="17">
        <f t="shared" si="10"/>
        <v>1.1792691022420456</v>
      </c>
      <c r="Q13" s="17">
        <f t="shared" si="10"/>
        <v>1.1909246247379563</v>
      </c>
    </row>
    <row r="14" spans="1:17">
      <c r="A14" s="9">
        <v>10</v>
      </c>
      <c r="B14" s="15" t="s">
        <v>184</v>
      </c>
      <c r="C14" s="17">
        <f t="shared" ref="C14:H14" si="11">C29/C31*100</f>
        <v>5.5078211059704778E-2</v>
      </c>
      <c r="D14" s="17">
        <f t="shared" si="11"/>
        <v>4.4903457566232596E-2</v>
      </c>
      <c r="E14" s="17">
        <f t="shared" si="11"/>
        <v>4.5336053496543127E-2</v>
      </c>
      <c r="F14" s="17">
        <f t="shared" si="11"/>
        <v>4.5861041045631733E-2</v>
      </c>
      <c r="G14" s="17">
        <f t="shared" si="11"/>
        <v>4.6712600724045317E-2</v>
      </c>
      <c r="H14" s="17">
        <f t="shared" si="11"/>
        <v>4.7858339315625748E-2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1.054515135875645</v>
      </c>
      <c r="M14" s="17">
        <f t="shared" si="10"/>
        <v>0.93998227113903976</v>
      </c>
      <c r="N14" s="17">
        <f t="shared" si="10"/>
        <v>0.94518518502577753</v>
      </c>
      <c r="O14" s="17">
        <f t="shared" si="10"/>
        <v>0.95147110181120276</v>
      </c>
      <c r="P14" s="17">
        <f t="shared" si="10"/>
        <v>0.96160266436984543</v>
      </c>
      <c r="Q14" s="17">
        <f t="shared" si="10"/>
        <v>0.97511145104462527</v>
      </c>
    </row>
    <row r="15" spans="1:17">
      <c r="A15" s="9">
        <v>11</v>
      </c>
      <c r="B15" s="15" t="s">
        <v>185</v>
      </c>
      <c r="C15" s="17">
        <f t="shared" ref="C15:H15" si="12">C30/C31*1000</f>
        <v>5.3976646838510689</v>
      </c>
      <c r="D15" s="17">
        <f t="shared" si="12"/>
        <v>4.9393803322855865</v>
      </c>
      <c r="E15" s="17">
        <f t="shared" si="12"/>
        <v>5.6670066870678912</v>
      </c>
      <c r="F15" s="17">
        <f t="shared" si="12"/>
        <v>5.7326301307039662</v>
      </c>
      <c r="G15" s="17">
        <f t="shared" si="12"/>
        <v>5.8390750905056636</v>
      </c>
      <c r="H15" s="17">
        <f t="shared" si="12"/>
        <v>5.9822924144532186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1.0433274140535564</v>
      </c>
      <c r="M15" s="17">
        <f t="shared" si="10"/>
        <v>0.99300199321418436</v>
      </c>
      <c r="N15" s="17">
        <f t="shared" si="10"/>
        <v>1.070110430070113</v>
      </c>
      <c r="O15" s="17">
        <f t="shared" si="10"/>
        <v>1.0763509679106951</v>
      </c>
      <c r="P15" s="17">
        <f t="shared" si="10"/>
        <v>1.0862490049181617</v>
      </c>
      <c r="Q15" s="17">
        <f t="shared" si="10"/>
        <v>1.0991450745807714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</f>
        <v>76</v>
      </c>
      <c r="D17" s="17">
        <f t="shared" ref="D17:H17" si="13">D47+D77+D107+D137+D167+D197</f>
        <v>68</v>
      </c>
      <c r="E17" s="17">
        <f t="shared" si="13"/>
        <v>66</v>
      </c>
      <c r="F17" s="17">
        <f t="shared" si="13"/>
        <v>66</v>
      </c>
      <c r="G17" s="17">
        <f t="shared" si="13"/>
        <v>67</v>
      </c>
      <c r="H17" s="17">
        <f t="shared" si="13"/>
        <v>79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</f>
        <v>27</v>
      </c>
      <c r="D18" s="17">
        <f t="shared" si="14"/>
        <v>27</v>
      </c>
      <c r="E18" s="17">
        <f t="shared" si="14"/>
        <v>28</v>
      </c>
      <c r="F18" s="17">
        <f t="shared" si="14"/>
        <v>29</v>
      </c>
      <c r="G18" s="17">
        <f t="shared" si="14"/>
        <v>31</v>
      </c>
      <c r="H18" s="17">
        <f t="shared" si="14"/>
        <v>32</v>
      </c>
      <c r="K18" s="15" t="s">
        <v>187</v>
      </c>
      <c r="L18" s="17">
        <f t="shared" ref="L18:L23" si="15">L5</f>
        <v>1.26096519183697</v>
      </c>
      <c r="M18" s="17">
        <f t="shared" ref="M18:M23" si="16">N5</f>
        <v>1.2103413228899542</v>
      </c>
      <c r="N18" s="17">
        <f t="shared" ref="N18:N28" si="17">P5</f>
        <v>1.2309872901954511</v>
      </c>
      <c r="O18" s="17">
        <f>Q5</f>
        <v>1.3114977781137409</v>
      </c>
    </row>
    <row r="19" spans="1:15">
      <c r="A19" s="9">
        <v>3</v>
      </c>
      <c r="B19" s="10" t="s">
        <v>189</v>
      </c>
      <c r="C19" s="17">
        <f t="shared" ref="C19:H19" si="18">C49+C79+C109+C139+C169+C199</f>
        <v>0</v>
      </c>
      <c r="D19" s="17">
        <f t="shared" si="18"/>
        <v>14.3</v>
      </c>
      <c r="E19" s="17">
        <f t="shared" si="18"/>
        <v>18.2</v>
      </c>
      <c r="F19" s="17">
        <f t="shared" si="18"/>
        <v>29.599999999999998</v>
      </c>
      <c r="G19" s="17">
        <f t="shared" si="18"/>
        <v>25.8</v>
      </c>
      <c r="H19" s="17">
        <f t="shared" si="18"/>
        <v>25.8</v>
      </c>
      <c r="K19" s="15" t="s">
        <v>190</v>
      </c>
      <c r="L19" s="17">
        <f t="shared" si="15"/>
        <v>0.84316601748522524</v>
      </c>
      <c r="M19" s="17">
        <f t="shared" si="16"/>
        <v>0.87524568189624985</v>
      </c>
      <c r="N19" s="17">
        <f t="shared" si="17"/>
        <v>0.94418590549834513</v>
      </c>
      <c r="O19" s="17">
        <f t="shared" ref="O19:O28" si="19">Q6</f>
        <v>0.97511145104462527</v>
      </c>
    </row>
    <row r="20" spans="1:15">
      <c r="A20" s="9">
        <v>4</v>
      </c>
      <c r="B20" s="10" t="s">
        <v>191</v>
      </c>
      <c r="C20" s="17">
        <f t="shared" ref="C20:H20" si="20">C50+C80+C110+C140+C170+C200</f>
        <v>290.5</v>
      </c>
      <c r="D20" s="17">
        <f t="shared" si="20"/>
        <v>291.3</v>
      </c>
      <c r="E20" s="17">
        <f t="shared" si="20"/>
        <v>295</v>
      </c>
      <c r="F20" s="17">
        <f t="shared" si="20"/>
        <v>297.60000000000002</v>
      </c>
      <c r="G20" s="17">
        <f t="shared" si="20"/>
        <v>300.7</v>
      </c>
      <c r="H20" s="17">
        <f t="shared" si="20"/>
        <v>303.39999999999998</v>
      </c>
      <c r="K20" s="15" t="s">
        <v>192</v>
      </c>
      <c r="L20" s="17">
        <f t="shared" si="15"/>
        <v>8.8737830999390996E-4</v>
      </c>
      <c r="M20" s="17">
        <f t="shared" si="16"/>
        <v>1.0176817714375304</v>
      </c>
      <c r="N20" s="17">
        <f t="shared" si="17"/>
        <v>1.2135583484312717</v>
      </c>
      <c r="O20" s="17">
        <f t="shared" si="19"/>
        <v>1.2247121210984837</v>
      </c>
    </row>
    <row r="21" spans="1:15">
      <c r="A21" s="9">
        <v>5</v>
      </c>
      <c r="B21" s="10" t="s">
        <v>193</v>
      </c>
      <c r="C21" s="17">
        <f t="shared" ref="C21:H21" si="21">C51+C81+C111+C141+C171+C201</f>
        <v>57</v>
      </c>
      <c r="D21" s="17">
        <f t="shared" si="21"/>
        <v>71.400000000000006</v>
      </c>
      <c r="E21" s="17">
        <f t="shared" si="21"/>
        <v>76.600000000000009</v>
      </c>
      <c r="F21" s="17">
        <f t="shared" si="21"/>
        <v>80.2</v>
      </c>
      <c r="G21" s="17">
        <f t="shared" si="21"/>
        <v>83.300000000000011</v>
      </c>
      <c r="H21" s="17">
        <f t="shared" si="21"/>
        <v>86</v>
      </c>
      <c r="K21" s="15" t="s">
        <v>194</v>
      </c>
      <c r="L21" s="17">
        <f t="shared" si="15"/>
        <v>1.0366451917493593</v>
      </c>
      <c r="M21" s="17">
        <f t="shared" si="16"/>
        <v>1.0609369635200334</v>
      </c>
      <c r="N21" s="17">
        <f t="shared" si="17"/>
        <v>1.0874963251265011</v>
      </c>
      <c r="O21" s="17">
        <f t="shared" si="19"/>
        <v>1.1050880093025892</v>
      </c>
    </row>
    <row r="22" spans="1:15">
      <c r="A22" s="9">
        <v>6</v>
      </c>
      <c r="B22" s="10" t="s">
        <v>195</v>
      </c>
      <c r="C22" s="17">
        <f t="shared" ref="C22:H22" si="22">C52+C82+C112+C142+C172+C202</f>
        <v>440919.2</v>
      </c>
      <c r="D22" s="17">
        <f t="shared" si="22"/>
        <v>384035.8</v>
      </c>
      <c r="E22" s="17">
        <f t="shared" si="22"/>
        <v>373831.4</v>
      </c>
      <c r="F22" s="17">
        <f t="shared" si="22"/>
        <v>406305.7</v>
      </c>
      <c r="G22" s="17">
        <f t="shared" si="22"/>
        <v>439387.5</v>
      </c>
      <c r="H22" s="17">
        <f t="shared" si="22"/>
        <v>499941.8</v>
      </c>
      <c r="K22" s="15" t="s">
        <v>196</v>
      </c>
      <c r="L22" s="17">
        <f t="shared" si="15"/>
        <v>0.86982433218310906</v>
      </c>
      <c r="M22" s="17">
        <f t="shared" si="16"/>
        <v>1.0462533581279261</v>
      </c>
      <c r="N22" s="17">
        <f t="shared" si="17"/>
        <v>1.1076720331273457</v>
      </c>
      <c r="O22" s="17">
        <f t="shared" si="19"/>
        <v>1.1366708094912181</v>
      </c>
    </row>
    <row r="23" spans="1:15">
      <c r="A23" s="9">
        <v>7</v>
      </c>
      <c r="B23" s="10" t="s">
        <v>197</v>
      </c>
      <c r="C23" s="17">
        <f t="shared" ref="C23:H23" si="23">C53+C83+C113+C143+C173+C203</f>
        <v>441069.5</v>
      </c>
      <c r="D23" s="17">
        <f t="shared" si="23"/>
        <v>379972.89999999997</v>
      </c>
      <c r="E23" s="17">
        <f t="shared" si="23"/>
        <v>379792.39999999997</v>
      </c>
      <c r="F23" s="17">
        <f t="shared" si="23"/>
        <v>406454.69999999995</v>
      </c>
      <c r="G23" s="17">
        <f t="shared" si="23"/>
        <v>442489.9</v>
      </c>
      <c r="H23" s="17">
        <f t="shared" si="23"/>
        <v>502106.8</v>
      </c>
      <c r="K23" s="15" t="s">
        <v>198</v>
      </c>
      <c r="L23" s="17">
        <f t="shared" si="15"/>
        <v>1.0044155284385845</v>
      </c>
      <c r="M23" s="17">
        <f t="shared" si="16"/>
        <v>0.91977058642961917</v>
      </c>
      <c r="N23" s="17">
        <f t="shared" si="17"/>
        <v>0.96847433154974594</v>
      </c>
      <c r="O23" s="17">
        <f t="shared" si="19"/>
        <v>0.98318950977336705</v>
      </c>
    </row>
    <row r="24" spans="1:15">
      <c r="A24" s="9">
        <v>8</v>
      </c>
      <c r="B24" s="10" t="s">
        <v>199</v>
      </c>
      <c r="C24" s="17">
        <f t="shared" ref="C24:H24" si="24">C54+C84+C114+C144+C174+C204</f>
        <v>0</v>
      </c>
      <c r="D24" s="17">
        <f t="shared" si="24"/>
        <v>0</v>
      </c>
      <c r="E24" s="17">
        <f t="shared" si="24"/>
        <v>195</v>
      </c>
      <c r="F24" s="17">
        <f t="shared" si="24"/>
        <v>188</v>
      </c>
      <c r="G24" s="17">
        <f t="shared" si="24"/>
        <v>189</v>
      </c>
      <c r="H24" s="17">
        <f t="shared" si="24"/>
        <v>169</v>
      </c>
      <c r="K24" s="15" t="s">
        <v>200</v>
      </c>
      <c r="L24" s="17">
        <f>N11</f>
        <v>0.37166477190822034</v>
      </c>
      <c r="M24" s="17">
        <f>O11</f>
        <v>0.35911764235194982</v>
      </c>
      <c r="N24" s="17">
        <f t="shared" si="17"/>
        <v>0.37849406515033834</v>
      </c>
      <c r="O24" s="17">
        <f t="shared" si="19"/>
        <v>0.37448319216059173</v>
      </c>
    </row>
    <row r="25" spans="1:15">
      <c r="A25" s="9">
        <v>9</v>
      </c>
      <c r="B25" s="10" t="s">
        <v>201</v>
      </c>
      <c r="C25" s="17">
        <f t="shared" ref="C25:H25" si="25">C55+C85+C115+C145+C175+C205</f>
        <v>0</v>
      </c>
      <c r="D25" s="17">
        <f t="shared" si="25"/>
        <v>0</v>
      </c>
      <c r="E25" s="17">
        <f t="shared" si="25"/>
        <v>83</v>
      </c>
      <c r="F25" s="17">
        <f t="shared" si="25"/>
        <v>72</v>
      </c>
      <c r="G25" s="17">
        <f t="shared" si="25"/>
        <v>83</v>
      </c>
      <c r="H25" s="17">
        <f t="shared" si="25"/>
        <v>64</v>
      </c>
      <c r="K25" s="15" t="s">
        <v>202</v>
      </c>
      <c r="L25" s="17">
        <f>L12</f>
        <v>0.48672486888622069</v>
      </c>
      <c r="M25" s="17">
        <f>N12</f>
        <v>0.94409430156672458</v>
      </c>
      <c r="N25" s="17">
        <f t="shared" si="17"/>
        <v>0.39721792436876835</v>
      </c>
      <c r="O25" s="17">
        <f t="shared" si="19"/>
        <v>1.4374848776129601</v>
      </c>
    </row>
    <row r="26" spans="1:15">
      <c r="A26" s="9">
        <v>10</v>
      </c>
      <c r="B26" s="10" t="s">
        <v>203</v>
      </c>
      <c r="C26" s="17">
        <f t="shared" ref="C26:H26" si="26">C56+C86+C116+C146+C176+C206</f>
        <v>280</v>
      </c>
      <c r="D26" s="17">
        <f t="shared" si="26"/>
        <v>297</v>
      </c>
      <c r="E26" s="17">
        <f t="shared" si="26"/>
        <v>303</v>
      </c>
      <c r="F26" s="17">
        <f t="shared" si="26"/>
        <v>230</v>
      </c>
      <c r="G26" s="17">
        <f t="shared" si="26"/>
        <v>165</v>
      </c>
      <c r="H26" s="17">
        <f t="shared" si="26"/>
        <v>413</v>
      </c>
      <c r="K26" s="15" t="s">
        <v>204</v>
      </c>
      <c r="L26" s="17">
        <f>L13</f>
        <v>1.1504889229862529</v>
      </c>
      <c r="M26" s="17">
        <f>N13</f>
        <v>1.1646504290628612</v>
      </c>
      <c r="N26" s="17">
        <f t="shared" si="17"/>
        <v>1.1792691022420456</v>
      </c>
      <c r="O26" s="17">
        <f t="shared" si="19"/>
        <v>1.1909246247379563</v>
      </c>
    </row>
    <row r="27" spans="1:15">
      <c r="A27" s="9">
        <v>11</v>
      </c>
      <c r="B27" s="10" t="s">
        <v>205</v>
      </c>
      <c r="C27" s="17">
        <f t="shared" ref="C27:H27" si="27">C57+C87+C117+C147+C177+C207</f>
        <v>356</v>
      </c>
      <c r="D27" s="17">
        <f t="shared" si="27"/>
        <v>273</v>
      </c>
      <c r="E27" s="17">
        <f t="shared" si="27"/>
        <v>292</v>
      </c>
      <c r="F27" s="17">
        <f t="shared" si="27"/>
        <v>273</v>
      </c>
      <c r="G27" s="17">
        <f t="shared" si="27"/>
        <v>264</v>
      </c>
      <c r="H27" s="17">
        <f t="shared" si="27"/>
        <v>280</v>
      </c>
      <c r="K27" s="15" t="s">
        <v>206</v>
      </c>
      <c r="L27" s="17">
        <f>L14</f>
        <v>1.054515135875645</v>
      </c>
      <c r="M27" s="17">
        <f>N14</f>
        <v>0.94518518502577753</v>
      </c>
      <c r="N27" s="17">
        <f t="shared" si="17"/>
        <v>0.96160266436984543</v>
      </c>
      <c r="O27" s="17">
        <f t="shared" si="19"/>
        <v>0.97511145104462527</v>
      </c>
    </row>
    <row r="28" spans="1:15">
      <c r="A28" s="9">
        <v>12</v>
      </c>
      <c r="B28" s="10" t="s">
        <v>207</v>
      </c>
      <c r="C28" s="17">
        <f t="shared" ref="C28:H28" si="28">C58+C88+C118+C148+C178+C208</f>
        <v>18</v>
      </c>
      <c r="D28" s="17">
        <f t="shared" si="28"/>
        <v>19</v>
      </c>
      <c r="E28" s="17">
        <f t="shared" si="28"/>
        <v>18</v>
      </c>
      <c r="F28" s="17">
        <f t="shared" si="28"/>
        <v>18</v>
      </c>
      <c r="G28" s="17">
        <f t="shared" si="28"/>
        <v>18</v>
      </c>
      <c r="H28" s="17">
        <f t="shared" si="28"/>
        <v>18</v>
      </c>
      <c r="K28" s="15" t="s">
        <v>208</v>
      </c>
      <c r="L28" s="17">
        <f>L15</f>
        <v>1.0433274140535564</v>
      </c>
      <c r="M28" s="17">
        <f>N15</f>
        <v>1.070110430070113</v>
      </c>
      <c r="N28" s="17">
        <f t="shared" si="17"/>
        <v>1.0862490049181617</v>
      </c>
      <c r="O28" s="17">
        <f t="shared" si="19"/>
        <v>1.0991450745807714</v>
      </c>
    </row>
    <row r="29" spans="1:15">
      <c r="A29" s="9">
        <v>13</v>
      </c>
      <c r="B29" s="10" t="s">
        <v>209</v>
      </c>
      <c r="C29" s="17">
        <f t="shared" ref="C29:H29" si="29">C59+C89+C119+C149+C179+C209</f>
        <v>5</v>
      </c>
      <c r="D29" s="17">
        <f t="shared" si="29"/>
        <v>4</v>
      </c>
      <c r="E29" s="17">
        <f t="shared" si="29"/>
        <v>4</v>
      </c>
      <c r="F29" s="17">
        <f t="shared" si="29"/>
        <v>4</v>
      </c>
      <c r="G29" s="17">
        <f t="shared" si="29"/>
        <v>4</v>
      </c>
      <c r="H29" s="17">
        <f t="shared" si="29"/>
        <v>4</v>
      </c>
      <c r="M29" t="s">
        <v>210</v>
      </c>
      <c r="N29" s="52">
        <f>AVERAGE(N18:N28)</f>
        <v>0.95956427227071117</v>
      </c>
    </row>
    <row r="30" spans="1:15">
      <c r="A30" s="9">
        <v>14</v>
      </c>
      <c r="B30" s="10" t="s">
        <v>211</v>
      </c>
      <c r="C30" s="17">
        <f t="shared" ref="C30:H30" si="30">C60+C90+C120+C150+C180+C210</f>
        <v>49</v>
      </c>
      <c r="D30" s="17">
        <f t="shared" si="30"/>
        <v>44</v>
      </c>
      <c r="E30" s="17">
        <f t="shared" si="30"/>
        <v>50</v>
      </c>
      <c r="F30" s="17">
        <f t="shared" si="30"/>
        <v>50</v>
      </c>
      <c r="G30" s="17">
        <f t="shared" si="30"/>
        <v>50</v>
      </c>
      <c r="H30" s="17">
        <f t="shared" si="30"/>
        <v>50</v>
      </c>
      <c r="M30" t="s">
        <v>212</v>
      </c>
      <c r="N30" s="52">
        <f>STDEV(N18:N28)</f>
        <v>0.29916571279500498</v>
      </c>
    </row>
    <row r="31" spans="1:15">
      <c r="A31" s="9">
        <v>15</v>
      </c>
      <c r="B31" s="10" t="s">
        <v>213</v>
      </c>
      <c r="C31" s="17">
        <f t="shared" ref="C31:H31" si="31">C61+C91+C121+C151+C181+C211</f>
        <v>9078</v>
      </c>
      <c r="D31" s="17">
        <f t="shared" si="31"/>
        <v>8908</v>
      </c>
      <c r="E31" s="17">
        <f t="shared" si="31"/>
        <v>8823</v>
      </c>
      <c r="F31" s="17">
        <f t="shared" si="31"/>
        <v>8722</v>
      </c>
      <c r="G31" s="17">
        <f t="shared" si="31"/>
        <v>8563</v>
      </c>
      <c r="H31" s="17">
        <f t="shared" si="31"/>
        <v>8358</v>
      </c>
    </row>
    <row r="33" spans="1:17" ht="16">
      <c r="A33" s="20" t="s">
        <v>503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3.4013605442176869</v>
      </c>
      <c r="D35" s="17">
        <f t="shared" si="32"/>
        <v>2.398081534772182</v>
      </c>
      <c r="E35" s="17">
        <f t="shared" si="32"/>
        <v>3.7082818294190361</v>
      </c>
      <c r="F35" s="17">
        <f t="shared" si="32"/>
        <v>2.5316455696202533</v>
      </c>
      <c r="G35" s="17">
        <f t="shared" si="32"/>
        <v>3.8961038961038961</v>
      </c>
      <c r="H35" s="17">
        <f t="shared" si="32"/>
        <v>4.0927694406548429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0.80107398061357671</v>
      </c>
      <c r="M35" s="17">
        <f t="shared" si="33"/>
        <v>0.65506641053698067</v>
      </c>
      <c r="N35" s="17">
        <f t="shared" si="33"/>
        <v>0.84192528151361445</v>
      </c>
      <c r="O35" s="17">
        <f t="shared" si="33"/>
        <v>0.67582943268714823</v>
      </c>
      <c r="P35" s="17">
        <f t="shared" si="33"/>
        <v>0.86621791463999864</v>
      </c>
      <c r="Q35" s="17">
        <f t="shared" si="33"/>
        <v>0.89112754807033001</v>
      </c>
    </row>
    <row r="36" spans="1:17">
      <c r="A36" s="9">
        <v>2</v>
      </c>
      <c r="B36" s="15" t="s">
        <v>176</v>
      </c>
      <c r="C36" s="17">
        <f t="shared" ref="C36:H36" si="34">C48/C61*1000</f>
        <v>3.4013605442176869</v>
      </c>
      <c r="D36" s="17">
        <f t="shared" si="34"/>
        <v>3.5971223021582737</v>
      </c>
      <c r="E36" s="17">
        <f t="shared" si="34"/>
        <v>3.7082818294190361</v>
      </c>
      <c r="F36" s="17">
        <f t="shared" si="34"/>
        <v>1.2658227848101267</v>
      </c>
      <c r="G36" s="17">
        <f t="shared" si="34"/>
        <v>1.2987012987012987</v>
      </c>
      <c r="H36" s="17">
        <f t="shared" si="34"/>
        <v>2.7285129604365621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0.91088873909194823</v>
      </c>
      <c r="M36" s="17">
        <f t="shared" si="33"/>
        <v>0.94071204902884742</v>
      </c>
      <c r="N36" s="17">
        <f t="shared" si="33"/>
        <v>0.95734011670204067</v>
      </c>
      <c r="O36" s="17">
        <f t="shared" si="33"/>
        <v>0.51561059220387706</v>
      </c>
      <c r="P36" s="17">
        <f t="shared" si="33"/>
        <v>0.5232788983456329</v>
      </c>
      <c r="Q36" s="17">
        <f t="shared" si="33"/>
        <v>0.8023316204924007</v>
      </c>
    </row>
    <row r="37" spans="1:17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1.0000000000000001E-5</v>
      </c>
      <c r="E37" s="17">
        <f>E49/E61*1000+0.00001</f>
        <v>1.0000000000000001E-5</v>
      </c>
      <c r="F37" s="17">
        <f>F49/F61*1000+0.00001</f>
        <v>1.0126682278481014</v>
      </c>
      <c r="G37" s="17">
        <f>G49/G61*1000</f>
        <v>1.8181818181818179</v>
      </c>
      <c r="H37" s="17">
        <f>H49/H61*1000</f>
        <v>1.9099590723055933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8.8737830999390996E-4</v>
      </c>
      <c r="M37" s="17">
        <f t="shared" si="33"/>
        <v>8.8737830999390996E-4</v>
      </c>
      <c r="N37" s="17">
        <f t="shared" si="33"/>
        <v>8.8737830999390996E-4</v>
      </c>
      <c r="O37" s="17">
        <f t="shared" si="33"/>
        <v>0.67583327490583667</v>
      </c>
      <c r="P37" s="17">
        <f t="shared" si="33"/>
        <v>0.94660663076462881</v>
      </c>
      <c r="Q37" s="17">
        <f t="shared" si="33"/>
        <v>0.97382798439464213</v>
      </c>
    </row>
    <row r="38" spans="1:17">
      <c r="A38" s="9">
        <v>4</v>
      </c>
      <c r="B38" s="15" t="s">
        <v>178</v>
      </c>
      <c r="C38" s="17">
        <f t="shared" ref="C38:H38" si="35">C50/C61*1000</f>
        <v>70.408163265306115</v>
      </c>
      <c r="D38" s="17">
        <f t="shared" si="35"/>
        <v>74.580335731414877</v>
      </c>
      <c r="E38" s="17">
        <f t="shared" si="35"/>
        <v>60.568603213844256</v>
      </c>
      <c r="F38" s="17">
        <f t="shared" si="35"/>
        <v>62.531645569620252</v>
      </c>
      <c r="G38" s="17">
        <f t="shared" si="35"/>
        <v>65.064935064935057</v>
      </c>
      <c r="H38" s="17">
        <f t="shared" si="35"/>
        <v>69.031377899045026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1.3915403380694629</v>
      </c>
      <c r="M38" s="17">
        <f t="shared" si="33"/>
        <v>1.4107678917931945</v>
      </c>
      <c r="N38" s="17">
        <f t="shared" si="33"/>
        <v>1.3371769857917477</v>
      </c>
      <c r="O38" s="17">
        <f t="shared" si="33"/>
        <v>1.3492009175747588</v>
      </c>
      <c r="P38" s="17">
        <f t="shared" si="33"/>
        <v>1.3637884526642317</v>
      </c>
      <c r="Q38" s="17">
        <f t="shared" si="33"/>
        <v>1.3847489183197905</v>
      </c>
    </row>
    <row r="39" spans="1:17">
      <c r="A39" s="9">
        <v>5</v>
      </c>
      <c r="B39" s="15" t="s">
        <v>179</v>
      </c>
      <c r="C39" s="17">
        <f t="shared" ref="C39:H39" si="36">C51/C61*1000</f>
        <v>6.462585034013606</v>
      </c>
      <c r="D39" s="17">
        <f t="shared" si="36"/>
        <v>14.388489208633095</v>
      </c>
      <c r="E39" s="17">
        <f t="shared" si="36"/>
        <v>14.833127317676144</v>
      </c>
      <c r="F39" s="17">
        <f t="shared" si="36"/>
        <v>15.189873417721518</v>
      </c>
      <c r="G39" s="17">
        <f t="shared" si="36"/>
        <v>15.584415584415584</v>
      </c>
      <c r="H39" s="17">
        <f t="shared" si="36"/>
        <v>18.963165075034109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0.88438311437049644</v>
      </c>
      <c r="M39" s="17">
        <f t="shared" si="33"/>
        <v>1.2912596170274202</v>
      </c>
      <c r="N39" s="17">
        <f t="shared" si="33"/>
        <v>1.3037092445113108</v>
      </c>
      <c r="O39" s="17">
        <f t="shared" si="33"/>
        <v>1.3132511774538635</v>
      </c>
      <c r="P39" s="17">
        <f t="shared" si="33"/>
        <v>1.323370775350946</v>
      </c>
      <c r="Q39" s="17">
        <f t="shared" si="33"/>
        <v>1.3949223806239111</v>
      </c>
    </row>
    <row r="40" spans="1:17">
      <c r="A40" s="9">
        <v>6</v>
      </c>
      <c r="B40" s="15" t="s">
        <v>180</v>
      </c>
      <c r="C40" s="17">
        <f t="shared" ref="C40:H40" si="37">(C52-C53)/C52*100</f>
        <v>1.3755656108597285</v>
      </c>
      <c r="D40" s="17">
        <f t="shared" si="37"/>
        <v>-0.77771637911626845</v>
      </c>
      <c r="E40" s="17">
        <f t="shared" si="37"/>
        <v>3.0974037025130983</v>
      </c>
      <c r="F40" s="17">
        <f t="shared" si="37"/>
        <v>2.9401556844662542</v>
      </c>
      <c r="G40" s="17">
        <f t="shared" si="37"/>
        <v>-5.8889530037827731</v>
      </c>
      <c r="H40" s="17">
        <f t="shared" si="37"/>
        <v>0.58798646362097884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1.0761038572198707</v>
      </c>
      <c r="M40" s="17">
        <f t="shared" si="38"/>
        <v>0.96459022008273776</v>
      </c>
      <c r="N40" s="17">
        <f t="shared" si="38"/>
        <v>1.1550021486947608</v>
      </c>
      <c r="O40" s="17">
        <f t="shared" si="38"/>
        <v>1.1482308048545244</v>
      </c>
      <c r="P40" s="17">
        <f t="shared" si="38"/>
        <v>0.68800076645001706</v>
      </c>
      <c r="Q40" s="17">
        <f t="shared" si="38"/>
        <v>1.0367443814687927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-16.069221260815823</v>
      </c>
      <c r="F41" s="17">
        <f>(F55-F54)/F61*1000</f>
        <v>-22.784810126582279</v>
      </c>
      <c r="G41" s="17">
        <f>(G55-G54)/G61*1000</f>
        <v>-28.571428571428569</v>
      </c>
      <c r="H41" s="17">
        <f>(H55-H54)/H61*1000</f>
        <v>-15.006821282401091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0.31006702434656319</v>
      </c>
      <c r="O41" s="17">
        <f t="shared" si="39"/>
        <v>0.23036009323490209</v>
      </c>
      <c r="P41" s="17">
        <f t="shared" si="39"/>
        <v>0.1875218405334087</v>
      </c>
      <c r="Q41" s="17">
        <f t="shared" si="39"/>
        <v>0.32740929495495563</v>
      </c>
    </row>
    <row r="42" spans="1:17">
      <c r="A42" s="9">
        <v>8</v>
      </c>
      <c r="B42" s="15" t="s">
        <v>182</v>
      </c>
      <c r="C42" s="17">
        <f t="shared" ref="C42:H42" si="40">(C56-C57)/C61*1000</f>
        <v>-21.541950113378686</v>
      </c>
      <c r="D42" s="17">
        <f t="shared" si="40"/>
        <v>-1.199040767386091</v>
      </c>
      <c r="E42" s="17">
        <f t="shared" si="40"/>
        <v>-7.4165636588380721</v>
      </c>
      <c r="F42" s="17">
        <f t="shared" si="40"/>
        <v>-2.5316455696202533</v>
      </c>
      <c r="G42" s="17">
        <f t="shared" si="40"/>
        <v>-19.480519480519479</v>
      </c>
      <c r="H42" s="17">
        <f t="shared" si="40"/>
        <v>-10.914051841746248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0.24207657363730786</v>
      </c>
      <c r="M42" s="17">
        <f>(ATAN(D42/10)+3.1415/2)/3.1415*1.75</f>
        <v>0.80852375110647279</v>
      </c>
      <c r="N42" s="17">
        <f t="shared" si="39"/>
        <v>0.51951867455073641</v>
      </c>
      <c r="O42" s="17">
        <f t="shared" si="39"/>
        <v>0.73687458907290804</v>
      </c>
      <c r="P42" s="17">
        <f t="shared" si="39"/>
        <v>0.26416335712924649</v>
      </c>
      <c r="Q42" s="17">
        <f t="shared" si="39"/>
        <v>0.4131562433417873</v>
      </c>
    </row>
    <row r="43" spans="1:17">
      <c r="A43" s="9">
        <v>9</v>
      </c>
      <c r="B43" s="15" t="s">
        <v>183</v>
      </c>
      <c r="C43" s="17">
        <f t="shared" ref="C43:H43" si="41">C58/C61*1000</f>
        <v>3.4013605442176869</v>
      </c>
      <c r="D43" s="17">
        <f t="shared" si="41"/>
        <v>3.5971223021582737</v>
      </c>
      <c r="E43" s="17">
        <f t="shared" si="41"/>
        <v>3.7082818294190361</v>
      </c>
      <c r="F43" s="17">
        <f t="shared" si="41"/>
        <v>3.7974683544303796</v>
      </c>
      <c r="G43" s="17">
        <f t="shared" si="41"/>
        <v>3.8961038961038961</v>
      </c>
      <c r="H43" s="17">
        <f t="shared" si="41"/>
        <v>4.0927694406548429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1.3796441493871168</v>
      </c>
      <c r="M43" s="17">
        <f t="shared" si="42"/>
        <v>1.3988392737729225</v>
      </c>
      <c r="N43" s="17">
        <f t="shared" si="42"/>
        <v>1.4089422711954687</v>
      </c>
      <c r="O43" s="17">
        <f t="shared" si="42"/>
        <v>1.4166693221262732</v>
      </c>
      <c r="P43" s="17">
        <f t="shared" si="42"/>
        <v>1.4248488460305595</v>
      </c>
      <c r="Q43" s="17">
        <f t="shared" si="42"/>
        <v>1.440105670258595</v>
      </c>
    </row>
    <row r="44" spans="1:17">
      <c r="A44" s="9">
        <v>10</v>
      </c>
      <c r="B44" s="15" t="s">
        <v>184</v>
      </c>
      <c r="C44" s="17">
        <f>C59/C61*100+0.0000001</f>
        <v>9.9999999999999995E-8</v>
      </c>
      <c r="D44" s="17">
        <f t="shared" ref="D44:H44" si="43">D59/D61*100+0.0000001</f>
        <v>9.9999999999999995E-8</v>
      </c>
      <c r="E44" s="17">
        <f t="shared" si="43"/>
        <v>9.9999999999999995E-8</v>
      </c>
      <c r="F44" s="17">
        <f t="shared" si="43"/>
        <v>9.9999999999999995E-8</v>
      </c>
      <c r="G44" s="17">
        <f t="shared" si="43"/>
        <v>9.9999999999999995E-8</v>
      </c>
      <c r="H44" s="17">
        <f t="shared" si="43"/>
        <v>9.9999999999999995E-8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5.2361023056869389E-4</v>
      </c>
      <c r="M44" s="17">
        <f t="shared" si="42"/>
        <v>5.2361023056869389E-4</v>
      </c>
      <c r="N44" s="17">
        <f t="shared" si="42"/>
        <v>5.2361023056869389E-4</v>
      </c>
      <c r="O44" s="17">
        <f t="shared" si="42"/>
        <v>5.2361023056869389E-4</v>
      </c>
      <c r="P44" s="17">
        <f t="shared" si="42"/>
        <v>5.2361023056869389E-4</v>
      </c>
      <c r="Q44" s="17">
        <f t="shared" si="42"/>
        <v>5.2361023056869389E-4</v>
      </c>
    </row>
    <row r="45" spans="1:17">
      <c r="A45" s="9">
        <v>11</v>
      </c>
      <c r="B45" s="15" t="s">
        <v>185</v>
      </c>
      <c r="C45" s="17">
        <f t="shared" ref="C45:H45" si="44">C60/C61*1000</f>
        <v>4.5351473922902494</v>
      </c>
      <c r="D45" s="17">
        <f t="shared" si="44"/>
        <v>4.796163069544364</v>
      </c>
      <c r="E45" s="17">
        <f t="shared" si="44"/>
        <v>4.9443757725587139</v>
      </c>
      <c r="F45" s="17">
        <f t="shared" si="44"/>
        <v>5.0632911392405067</v>
      </c>
      <c r="G45" s="17">
        <f t="shared" si="44"/>
        <v>5.1948051948051948</v>
      </c>
      <c r="H45" s="17">
        <f t="shared" si="44"/>
        <v>5.4570259208731242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0.94537025971377386</v>
      </c>
      <c r="M45" s="17">
        <f t="shared" si="42"/>
        <v>0.97632252539737086</v>
      </c>
      <c r="N45" s="17">
        <f t="shared" si="42"/>
        <v>0.99358004542162282</v>
      </c>
      <c r="O45" s="17">
        <f t="shared" si="42"/>
        <v>1.0072224147634179</v>
      </c>
      <c r="P45" s="17">
        <f t="shared" si="42"/>
        <v>1.0218241108601056</v>
      </c>
      <c r="Q45" s="17">
        <f t="shared" si="42"/>
        <v>1.0493975827501303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3</v>
      </c>
      <c r="D47" s="17">
        <v>2</v>
      </c>
      <c r="E47" s="17">
        <v>3</v>
      </c>
      <c r="F47" s="17">
        <v>2</v>
      </c>
      <c r="G47" s="17">
        <v>3</v>
      </c>
      <c r="H47" s="17">
        <v>3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3</v>
      </c>
      <c r="D48" s="17">
        <v>3</v>
      </c>
      <c r="E48" s="17">
        <v>3</v>
      </c>
      <c r="F48" s="17">
        <v>1</v>
      </c>
      <c r="G48" s="17">
        <v>1</v>
      </c>
      <c r="H48" s="17">
        <v>2</v>
      </c>
      <c r="K48" s="15" t="s">
        <v>187</v>
      </c>
      <c r="L48" s="17">
        <f t="shared" ref="L48:L53" si="45">L35</f>
        <v>0.80107398061357671</v>
      </c>
      <c r="M48" s="17">
        <f t="shared" ref="M48:M53" si="46">N35</f>
        <v>0.84192528151361445</v>
      </c>
      <c r="N48" s="17">
        <f t="shared" ref="N48:N58" si="47">P35</f>
        <v>0.86621791463999864</v>
      </c>
      <c r="O48" s="17">
        <f>Q35</f>
        <v>0.89112754807033001</v>
      </c>
    </row>
    <row r="49" spans="1:17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0.8</v>
      </c>
      <c r="G49" s="17">
        <v>1.4</v>
      </c>
      <c r="H49" s="17">
        <v>1.4</v>
      </c>
      <c r="K49" s="15" t="s">
        <v>190</v>
      </c>
      <c r="L49" s="17">
        <f t="shared" si="45"/>
        <v>0.91088873909194823</v>
      </c>
      <c r="M49" s="17">
        <f t="shared" si="46"/>
        <v>0.95734011670204067</v>
      </c>
      <c r="N49" s="17">
        <f t="shared" si="47"/>
        <v>0.5232788983456329</v>
      </c>
      <c r="O49" s="17">
        <f t="shared" ref="O49:O58" si="48">Q36</f>
        <v>0.8023316204924007</v>
      </c>
    </row>
    <row r="50" spans="1:17">
      <c r="A50" s="9">
        <v>4</v>
      </c>
      <c r="B50" s="10" t="s">
        <v>191</v>
      </c>
      <c r="C50" s="17">
        <v>62.1</v>
      </c>
      <c r="D50" s="17">
        <v>62.2</v>
      </c>
      <c r="E50" s="17">
        <v>49</v>
      </c>
      <c r="F50" s="17">
        <v>49.4</v>
      </c>
      <c r="G50" s="17">
        <v>50.1</v>
      </c>
      <c r="H50" s="17">
        <v>50.6</v>
      </c>
      <c r="K50" s="15" t="s">
        <v>192</v>
      </c>
      <c r="L50" s="17">
        <f t="shared" si="45"/>
        <v>8.8737830999390996E-4</v>
      </c>
      <c r="M50" s="17">
        <f t="shared" si="46"/>
        <v>8.8737830999390996E-4</v>
      </c>
      <c r="N50" s="17">
        <f t="shared" si="47"/>
        <v>0.94660663076462881</v>
      </c>
      <c r="O50" s="17">
        <f t="shared" si="48"/>
        <v>0.97382798439464213</v>
      </c>
    </row>
    <row r="51" spans="1:17">
      <c r="A51" s="9">
        <v>5</v>
      </c>
      <c r="B51" s="10" t="s">
        <v>193</v>
      </c>
      <c r="C51" s="17">
        <v>5.7</v>
      </c>
      <c r="D51" s="17">
        <v>12</v>
      </c>
      <c r="E51" s="17">
        <v>12</v>
      </c>
      <c r="F51" s="17">
        <v>12</v>
      </c>
      <c r="G51" s="17">
        <v>12</v>
      </c>
      <c r="H51" s="17">
        <v>13.9</v>
      </c>
      <c r="K51" s="15" t="s">
        <v>194</v>
      </c>
      <c r="L51" s="17">
        <f t="shared" si="45"/>
        <v>1.3915403380694629</v>
      </c>
      <c r="M51" s="17">
        <f t="shared" si="46"/>
        <v>1.3371769857917477</v>
      </c>
      <c r="N51" s="17">
        <f t="shared" si="47"/>
        <v>1.3637884526642317</v>
      </c>
      <c r="O51" s="17">
        <f t="shared" si="48"/>
        <v>1.3847489183197905</v>
      </c>
    </row>
    <row r="52" spans="1:17">
      <c r="A52" s="9">
        <v>6</v>
      </c>
      <c r="B52" s="10" t="s">
        <v>195</v>
      </c>
      <c r="C52" s="17">
        <v>5525</v>
      </c>
      <c r="D52" s="17">
        <v>4886.1000000000004</v>
      </c>
      <c r="E52" s="17">
        <v>5288.3</v>
      </c>
      <c r="F52" s="17">
        <v>6050.7</v>
      </c>
      <c r="G52" s="17">
        <v>6238.8</v>
      </c>
      <c r="H52" s="17">
        <v>7092</v>
      </c>
      <c r="K52" s="15" t="s">
        <v>196</v>
      </c>
      <c r="L52" s="17">
        <f t="shared" si="45"/>
        <v>0.88438311437049644</v>
      </c>
      <c r="M52" s="17">
        <f t="shared" si="46"/>
        <v>1.3037092445113108</v>
      </c>
      <c r="N52" s="17">
        <f t="shared" si="47"/>
        <v>1.323370775350946</v>
      </c>
      <c r="O52" s="17">
        <f t="shared" si="48"/>
        <v>1.3949223806239111</v>
      </c>
    </row>
    <row r="53" spans="1:17">
      <c r="A53" s="9">
        <v>7</v>
      </c>
      <c r="B53" s="10" t="s">
        <v>197</v>
      </c>
      <c r="C53" s="17">
        <v>5449</v>
      </c>
      <c r="D53" s="17">
        <v>4924.1000000000004</v>
      </c>
      <c r="E53" s="17">
        <v>5124.5</v>
      </c>
      <c r="F53" s="17">
        <v>5872.8</v>
      </c>
      <c r="G53" s="17">
        <v>6606.2</v>
      </c>
      <c r="H53" s="17">
        <v>7050.3</v>
      </c>
      <c r="K53" s="15" t="s">
        <v>198</v>
      </c>
      <c r="L53" s="17">
        <f t="shared" si="45"/>
        <v>1.0761038572198707</v>
      </c>
      <c r="M53" s="17">
        <f t="shared" si="46"/>
        <v>1.1550021486947608</v>
      </c>
      <c r="N53" s="17">
        <f t="shared" si="47"/>
        <v>0.68800076645001706</v>
      </c>
      <c r="O53" s="17">
        <f t="shared" si="48"/>
        <v>1.0367443814687927</v>
      </c>
    </row>
    <row r="54" spans="1:17">
      <c r="A54" s="9">
        <v>8</v>
      </c>
      <c r="B54" s="10" t="s">
        <v>199</v>
      </c>
      <c r="C54" s="17"/>
      <c r="D54" s="17"/>
      <c r="E54" s="17">
        <v>20</v>
      </c>
      <c r="F54" s="17">
        <v>20</v>
      </c>
      <c r="G54" s="17">
        <v>26</v>
      </c>
      <c r="H54" s="17">
        <v>13</v>
      </c>
      <c r="K54" s="15" t="s">
        <v>200</v>
      </c>
      <c r="L54" s="17">
        <f>N41</f>
        <v>0.31006702434656319</v>
      </c>
      <c r="M54" s="17">
        <f>O41</f>
        <v>0.23036009323490209</v>
      </c>
      <c r="N54" s="17">
        <f t="shared" si="47"/>
        <v>0.1875218405334087</v>
      </c>
      <c r="O54" s="17">
        <f t="shared" si="48"/>
        <v>0.32740929495495563</v>
      </c>
    </row>
    <row r="55" spans="1:17">
      <c r="A55" s="9">
        <v>9</v>
      </c>
      <c r="B55" s="10" t="s">
        <v>201</v>
      </c>
      <c r="C55" s="17"/>
      <c r="D55" s="17"/>
      <c r="E55" s="17">
        <v>7</v>
      </c>
      <c r="F55" s="17">
        <v>2</v>
      </c>
      <c r="G55" s="17">
        <v>4</v>
      </c>
      <c r="H55" s="17">
        <v>2</v>
      </c>
      <c r="K55" s="15" t="s">
        <v>202</v>
      </c>
      <c r="L55" s="17">
        <f>L42</f>
        <v>0.24207657363730786</v>
      </c>
      <c r="M55" s="17">
        <f>N42</f>
        <v>0.51951867455073641</v>
      </c>
      <c r="N55" s="17">
        <f t="shared" si="47"/>
        <v>0.26416335712924649</v>
      </c>
      <c r="O55" s="17">
        <f t="shared" si="48"/>
        <v>0.4131562433417873</v>
      </c>
    </row>
    <row r="56" spans="1:17">
      <c r="A56" s="9">
        <v>10</v>
      </c>
      <c r="B56" s="10" t="s">
        <v>203</v>
      </c>
      <c r="C56" s="17">
        <v>20</v>
      </c>
      <c r="D56" s="17">
        <v>33</v>
      </c>
      <c r="E56" s="17">
        <v>25</v>
      </c>
      <c r="F56" s="17">
        <v>25</v>
      </c>
      <c r="G56" s="17">
        <v>13</v>
      </c>
      <c r="H56" s="17">
        <v>8</v>
      </c>
      <c r="K56" s="15" t="s">
        <v>204</v>
      </c>
      <c r="L56" s="17">
        <f>L43</f>
        <v>1.3796441493871168</v>
      </c>
      <c r="M56" s="17">
        <f>N43</f>
        <v>1.4089422711954687</v>
      </c>
      <c r="N56" s="17">
        <f t="shared" si="47"/>
        <v>1.4248488460305595</v>
      </c>
      <c r="O56" s="17">
        <f t="shared" si="48"/>
        <v>1.440105670258595</v>
      </c>
    </row>
    <row r="57" spans="1:17">
      <c r="A57" s="9">
        <v>11</v>
      </c>
      <c r="B57" s="10" t="s">
        <v>205</v>
      </c>
      <c r="C57" s="17">
        <v>39</v>
      </c>
      <c r="D57" s="17">
        <v>34</v>
      </c>
      <c r="E57" s="17">
        <v>31</v>
      </c>
      <c r="F57" s="17">
        <v>27</v>
      </c>
      <c r="G57" s="17">
        <v>28</v>
      </c>
      <c r="H57" s="17">
        <v>16</v>
      </c>
      <c r="K57" s="15" t="s">
        <v>206</v>
      </c>
      <c r="L57" s="17">
        <f>L44</f>
        <v>5.2361023056869389E-4</v>
      </c>
      <c r="M57" s="17">
        <f>N44</f>
        <v>5.2361023056869389E-4</v>
      </c>
      <c r="N57" s="17">
        <f t="shared" si="47"/>
        <v>5.2361023056869389E-4</v>
      </c>
      <c r="O57" s="17">
        <f t="shared" si="48"/>
        <v>5.2361023056869389E-4</v>
      </c>
    </row>
    <row r="58" spans="1:17">
      <c r="A58" s="9">
        <v>12</v>
      </c>
      <c r="B58" s="10" t="s">
        <v>207</v>
      </c>
      <c r="C58" s="17">
        <v>3</v>
      </c>
      <c r="D58" s="17">
        <v>3</v>
      </c>
      <c r="E58" s="17">
        <v>3</v>
      </c>
      <c r="F58" s="17">
        <v>3</v>
      </c>
      <c r="G58" s="17">
        <v>3</v>
      </c>
      <c r="H58" s="17">
        <v>3</v>
      </c>
      <c r="K58" s="15" t="s">
        <v>208</v>
      </c>
      <c r="L58" s="17">
        <f>L45</f>
        <v>0.94537025971377386</v>
      </c>
      <c r="M58" s="17">
        <f>N45</f>
        <v>0.99358004542162282</v>
      </c>
      <c r="N58" s="17">
        <f t="shared" si="47"/>
        <v>1.0218241108601056</v>
      </c>
      <c r="O58" s="17">
        <f t="shared" si="48"/>
        <v>1.0493975827501303</v>
      </c>
    </row>
    <row r="59" spans="1:17">
      <c r="A59" s="9">
        <v>13</v>
      </c>
      <c r="B59" s="10" t="s">
        <v>209</v>
      </c>
      <c r="C59" s="17"/>
      <c r="D59" s="17"/>
      <c r="E59" s="17"/>
      <c r="F59" s="17"/>
      <c r="G59" s="17"/>
      <c r="H59" s="17"/>
    </row>
    <row r="60" spans="1:17">
      <c r="A60" s="9">
        <v>14</v>
      </c>
      <c r="B60" s="10" t="s">
        <v>211</v>
      </c>
      <c r="C60" s="17">
        <v>4</v>
      </c>
      <c r="D60" s="17">
        <v>4</v>
      </c>
      <c r="E60" s="17">
        <v>4</v>
      </c>
      <c r="F60" s="17">
        <v>4</v>
      </c>
      <c r="G60" s="21">
        <v>4</v>
      </c>
      <c r="H60" s="21">
        <v>4</v>
      </c>
    </row>
    <row r="61" spans="1:17">
      <c r="A61" s="9">
        <v>15</v>
      </c>
      <c r="B61" s="10" t="s">
        <v>213</v>
      </c>
      <c r="C61" s="17">
        <v>882</v>
      </c>
      <c r="D61" s="17">
        <v>834</v>
      </c>
      <c r="E61" s="17">
        <v>809</v>
      </c>
      <c r="F61" s="17">
        <v>790</v>
      </c>
      <c r="G61" s="17">
        <v>770</v>
      </c>
      <c r="H61" s="17">
        <v>733</v>
      </c>
    </row>
    <row r="63" spans="1:17" ht="16">
      <c r="A63" s="20" t="s">
        <v>504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7.4257425742574252</v>
      </c>
      <c r="D65" s="17">
        <f t="shared" si="49"/>
        <v>7.6045627376425857</v>
      </c>
      <c r="E65" s="17">
        <f t="shared" si="49"/>
        <v>7.7519379844961236</v>
      </c>
      <c r="F65" s="17">
        <f t="shared" si="49"/>
        <v>6.4432989690721643</v>
      </c>
      <c r="G65" s="17">
        <f t="shared" si="49"/>
        <v>6.6489361702127656</v>
      </c>
      <c r="H65" s="17">
        <f t="shared" si="49"/>
        <v>6.8027210884353737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1.2069149027799335</v>
      </c>
      <c r="M65" s="17">
        <f t="shared" si="50"/>
        <v>1.2179668474245489</v>
      </c>
      <c r="N65" s="17">
        <f t="shared" si="50"/>
        <v>1.2267635091647413</v>
      </c>
      <c r="O65" s="17">
        <f t="shared" si="50"/>
        <v>1.1376452180547394</v>
      </c>
      <c r="P65" s="17">
        <f t="shared" si="50"/>
        <v>1.1534733875701746</v>
      </c>
      <c r="Q65" s="17">
        <f t="shared" si="50"/>
        <v>1.1648180682853326</v>
      </c>
    </row>
    <row r="66" spans="1:17">
      <c r="A66" s="9">
        <v>2</v>
      </c>
      <c r="B66" s="15" t="s">
        <v>176</v>
      </c>
      <c r="C66" s="17">
        <f t="shared" ref="C66:H66" si="51">C78/C91*1000</f>
        <v>3.7128712871287126</v>
      </c>
      <c r="D66" s="17">
        <f t="shared" si="51"/>
        <v>3.8022813688212929</v>
      </c>
      <c r="E66" s="17">
        <f t="shared" si="51"/>
        <v>3.8759689922480618</v>
      </c>
      <c r="F66" s="17">
        <f t="shared" si="51"/>
        <v>5.1546391752577323</v>
      </c>
      <c r="G66" s="17">
        <f t="shared" si="51"/>
        <v>5.3191489361702127</v>
      </c>
      <c r="H66" s="17">
        <f t="shared" si="51"/>
        <v>2.7210884353741496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0.95802206226593556</v>
      </c>
      <c r="M66" s="17">
        <f t="shared" si="50"/>
        <v>0.97123689572020766</v>
      </c>
      <c r="N66" s="17">
        <f t="shared" si="50"/>
        <v>0.98202913026915195</v>
      </c>
      <c r="O66" s="17">
        <f t="shared" si="50"/>
        <v>1.1376452180547396</v>
      </c>
      <c r="P66" s="17">
        <f t="shared" si="50"/>
        <v>1.1534733875701746</v>
      </c>
      <c r="Q66" s="17">
        <f t="shared" si="50"/>
        <v>0.80107398061357682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1.0000000000000001E-5</v>
      </c>
      <c r="F67" s="17">
        <f>F79/F91*1000+0.00001</f>
        <v>1.4175357731958764</v>
      </c>
      <c r="G67" s="17">
        <f>G79/G91*1000</f>
        <v>1.8617021276595744</v>
      </c>
      <c r="H67" s="17">
        <f>H79/H91*1000</f>
        <v>1.9047619047619044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8.8737830999390996E-4</v>
      </c>
      <c r="N67" s="17">
        <f t="shared" si="50"/>
        <v>8.8737830999390996E-4</v>
      </c>
      <c r="O67" s="17">
        <f t="shared" si="50"/>
        <v>0.82022439755509913</v>
      </c>
      <c r="P67" s="17">
        <f t="shared" si="50"/>
        <v>0.95958580058607312</v>
      </c>
      <c r="Q67" s="17">
        <f t="shared" si="50"/>
        <v>0.97230152715799723</v>
      </c>
    </row>
    <row r="68" spans="1:17">
      <c r="A68" s="9">
        <v>4</v>
      </c>
      <c r="B68" s="15" t="s">
        <v>178</v>
      </c>
      <c r="C68" s="17">
        <f t="shared" ref="C68:H68" si="52">C80/C91*1000</f>
        <v>38.366336633663366</v>
      </c>
      <c r="D68" s="17">
        <f t="shared" si="52"/>
        <v>39.29024081115336</v>
      </c>
      <c r="E68" s="17">
        <f t="shared" si="52"/>
        <v>42.506459948320412</v>
      </c>
      <c r="F68" s="17">
        <f t="shared" si="52"/>
        <v>42.396907216494839</v>
      </c>
      <c r="G68" s="17">
        <f t="shared" si="52"/>
        <v>44.015957446808514</v>
      </c>
      <c r="H68" s="17">
        <f t="shared" si="52"/>
        <v>45.170068027210888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1.1337643404699163</v>
      </c>
      <c r="M68" s="17">
        <f t="shared" si="50"/>
        <v>1.1458298435522387</v>
      </c>
      <c r="N68" s="17">
        <f t="shared" si="50"/>
        <v>1.184582255452078</v>
      </c>
      <c r="O68" s="17">
        <f t="shared" si="50"/>
        <v>1.183339168844008</v>
      </c>
      <c r="P68" s="17">
        <f t="shared" si="50"/>
        <v>1.2012045878297977</v>
      </c>
      <c r="Q68" s="17">
        <f t="shared" si="50"/>
        <v>1.2133081283072493</v>
      </c>
    </row>
    <row r="69" spans="1:17">
      <c r="A69" s="9">
        <v>5</v>
      </c>
      <c r="B69" s="15" t="s">
        <v>179</v>
      </c>
      <c r="C69" s="17">
        <f t="shared" ref="C69:H69" si="53">C81/C91*1000</f>
        <v>8.1683168316831694</v>
      </c>
      <c r="D69" s="17">
        <f t="shared" si="53"/>
        <v>7.7313054499366283</v>
      </c>
      <c r="E69" s="17">
        <f t="shared" si="53"/>
        <v>9.173126614987078</v>
      </c>
      <c r="F69" s="17">
        <f t="shared" si="53"/>
        <v>10.309278350515465</v>
      </c>
      <c r="G69" s="17">
        <f t="shared" si="53"/>
        <v>11.303191489361703</v>
      </c>
      <c r="H69" s="17">
        <f t="shared" si="53"/>
        <v>11.564625850340136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1.0119338994946339</v>
      </c>
      <c r="M69" s="17">
        <f t="shared" si="50"/>
        <v>0.98052349109704617</v>
      </c>
      <c r="N69" s="17">
        <f t="shared" si="50"/>
        <v>1.076405081575518</v>
      </c>
      <c r="O69" s="17">
        <f t="shared" si="50"/>
        <v>1.1376452180547396</v>
      </c>
      <c r="P69" s="17">
        <f t="shared" si="50"/>
        <v>1.1832261370974591</v>
      </c>
      <c r="Q69" s="17">
        <f t="shared" si="50"/>
        <v>1.1941757382781406</v>
      </c>
    </row>
    <row r="70" spans="1:17">
      <c r="A70" s="9">
        <v>6</v>
      </c>
      <c r="B70" s="15" t="s">
        <v>180</v>
      </c>
      <c r="C70" s="17">
        <f t="shared" ref="C70:H70" si="54">(C82-C83)/C82*100</f>
        <v>2.8594992158347305</v>
      </c>
      <c r="D70" s="17">
        <f t="shared" si="54"/>
        <v>4.7452121540231493</v>
      </c>
      <c r="E70" s="17">
        <f t="shared" si="54"/>
        <v>2.2933316970654558</v>
      </c>
      <c r="F70" s="17">
        <f t="shared" si="54"/>
        <v>8.5861939224929689</v>
      </c>
      <c r="G70" s="17">
        <f t="shared" si="54"/>
        <v>-10.484735919637957</v>
      </c>
      <c r="H70" s="17">
        <f t="shared" si="54"/>
        <v>-3.9828365275131077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5">(ATAN((C70+2.4)/10)+3.1415/2)/3.1415*1.75</f>
        <v>1.1447230362400891</v>
      </c>
      <c r="M70" s="17">
        <f t="shared" si="55"/>
        <v>1.220602248909602</v>
      </c>
      <c r="N70" s="17">
        <f t="shared" si="55"/>
        <v>1.1194454858072984</v>
      </c>
      <c r="O70" s="17">
        <f t="shared" si="55"/>
        <v>1.3386712473724671</v>
      </c>
      <c r="P70" s="17">
        <f t="shared" si="55"/>
        <v>0.49626331643760324</v>
      </c>
      <c r="Q70" s="17">
        <f t="shared" si="55"/>
        <v>0.78755219081963612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-14.211886304909561</v>
      </c>
      <c r="F71" s="17">
        <f>(F85-F84)/F91*1000</f>
        <v>-18.041237113402062</v>
      </c>
      <c r="G71" s="17">
        <f>(G85-G84)/G91*1000</f>
        <v>-15.957446808510637</v>
      </c>
      <c r="H71" s="17">
        <f>(H85-H84)/H91*1000</f>
        <v>-24.489795918367346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6">(ATAN(E71/10)+3.1415/2)/3.1415*1.75</f>
        <v>0.34154161084248025</v>
      </c>
      <c r="O71" s="17">
        <f t="shared" si="56"/>
        <v>0.28191700850012391</v>
      </c>
      <c r="P71" s="17">
        <f t="shared" si="56"/>
        <v>0.31181395427070624</v>
      </c>
      <c r="Q71" s="17">
        <f t="shared" si="56"/>
        <v>0.21592891620672564</v>
      </c>
    </row>
    <row r="72" spans="1:17">
      <c r="A72" s="9">
        <v>8</v>
      </c>
      <c r="B72" s="15" t="s">
        <v>182</v>
      </c>
      <c r="C72" s="17">
        <f t="shared" ref="C72:H72" si="57">(C86-C87)/C91*1000</f>
        <v>2.4752475247524752</v>
      </c>
      <c r="D72" s="17">
        <f t="shared" si="57"/>
        <v>1.2674271229404308</v>
      </c>
      <c r="E72" s="17">
        <f t="shared" si="57"/>
        <v>16.795865633074936</v>
      </c>
      <c r="F72" s="17">
        <f t="shared" si="57"/>
        <v>-12.886597938144329</v>
      </c>
      <c r="G72" s="17">
        <f t="shared" si="57"/>
        <v>-6.6489361702127656</v>
      </c>
      <c r="H72" s="17">
        <f t="shared" si="57"/>
        <v>2.7210884353741496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1.0101690000894608</v>
      </c>
      <c r="M72" s="17">
        <f>(ATAN(D72/10)+3.1415/2)/3.1415*1.75</f>
        <v>0.94522868722513276</v>
      </c>
      <c r="N72" s="17">
        <f t="shared" si="56"/>
        <v>1.4508747270382223</v>
      </c>
      <c r="O72" s="17">
        <f t="shared" si="56"/>
        <v>0.36759647982008925</v>
      </c>
      <c r="P72" s="17">
        <f t="shared" si="56"/>
        <v>0.54813236347607597</v>
      </c>
      <c r="Q72" s="17">
        <f t="shared" si="56"/>
        <v>1.022997326741149</v>
      </c>
    </row>
    <row r="73" spans="1:17">
      <c r="A73" s="9">
        <v>9</v>
      </c>
      <c r="B73" s="15" t="s">
        <v>183</v>
      </c>
      <c r="C73" s="17">
        <f t="shared" ref="C73:H73" si="58">C88/C91*1000</f>
        <v>3.7128712871287126</v>
      </c>
      <c r="D73" s="17">
        <f t="shared" si="58"/>
        <v>3.8022813688212929</v>
      </c>
      <c r="E73" s="17">
        <f t="shared" si="58"/>
        <v>3.8759689922480618</v>
      </c>
      <c r="F73" s="17">
        <f t="shared" si="58"/>
        <v>3.865979381443299</v>
      </c>
      <c r="G73" s="17">
        <f t="shared" si="58"/>
        <v>3.9893617021276593</v>
      </c>
      <c r="H73" s="17">
        <f t="shared" si="58"/>
        <v>5.4421768707482991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9">IF(C73/$I73&gt;1,2^((1-$I73/C73)/LN(10/3)),2^(-LOG($I73/C73,10/3)))</f>
        <v>1.4093479053321685</v>
      </c>
      <c r="M73" s="17">
        <f t="shared" si="59"/>
        <v>1.4170771808790537</v>
      </c>
      <c r="N73" s="17">
        <f t="shared" si="59"/>
        <v>1.4232091718120572</v>
      </c>
      <c r="O73" s="17">
        <f t="shared" si="59"/>
        <v>1.4223900424219318</v>
      </c>
      <c r="P73" s="17">
        <f t="shared" si="59"/>
        <v>1.4322507886104723</v>
      </c>
      <c r="Q73" s="17">
        <f t="shared" si="59"/>
        <v>1.5174552328240585</v>
      </c>
    </row>
    <row r="74" spans="1:17">
      <c r="A74" s="9">
        <v>10</v>
      </c>
      <c r="B74" s="15" t="s">
        <v>184</v>
      </c>
      <c r="C74" s="17">
        <f t="shared" ref="C74:H74" si="60">C89/C91*100</f>
        <v>0.12376237623762376</v>
      </c>
      <c r="D74" s="17">
        <f t="shared" si="60"/>
        <v>0.12674271229404308</v>
      </c>
      <c r="E74" s="17">
        <f t="shared" si="60"/>
        <v>0.12919896640826875</v>
      </c>
      <c r="F74" s="17">
        <f t="shared" si="60"/>
        <v>0.12886597938144329</v>
      </c>
      <c r="G74" s="17">
        <f t="shared" si="60"/>
        <v>0.13297872340425532</v>
      </c>
      <c r="H74" s="17">
        <f t="shared" si="60"/>
        <v>0.13605442176870747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9"/>
        <v>1.4093479053321685</v>
      </c>
      <c r="M74" s="17">
        <f t="shared" si="59"/>
        <v>1.4170771808790537</v>
      </c>
      <c r="N74" s="17">
        <f t="shared" si="59"/>
        <v>1.4232091718120572</v>
      </c>
      <c r="O74" s="17">
        <f t="shared" si="59"/>
        <v>1.4223900424219316</v>
      </c>
      <c r="P74" s="17">
        <f t="shared" si="59"/>
        <v>1.4322507886104723</v>
      </c>
      <c r="Q74" s="17">
        <f t="shared" si="59"/>
        <v>1.4392768160727463</v>
      </c>
    </row>
    <row r="75" spans="1:17">
      <c r="A75" s="9">
        <v>11</v>
      </c>
      <c r="B75" s="15" t="s">
        <v>185</v>
      </c>
      <c r="C75" s="17">
        <f t="shared" ref="C75:H75" si="61">C90/C91*1000</f>
        <v>4.9504950495049505</v>
      </c>
      <c r="D75" s="17">
        <f t="shared" si="61"/>
        <v>5.0697084917617232</v>
      </c>
      <c r="E75" s="17">
        <f t="shared" si="61"/>
        <v>7.7519379844961236</v>
      </c>
      <c r="F75" s="17">
        <f t="shared" si="61"/>
        <v>7.731958762886598</v>
      </c>
      <c r="G75" s="17">
        <f t="shared" si="61"/>
        <v>7.9787234042553186</v>
      </c>
      <c r="H75" s="17">
        <f t="shared" si="61"/>
        <v>8.1632653061224492</v>
      </c>
      <c r="I75" s="18">
        <f>Показатели!$E$12</f>
        <v>5</v>
      </c>
      <c r="J75" s="9">
        <v>11</v>
      </c>
      <c r="K75" s="15" t="s">
        <v>185</v>
      </c>
      <c r="L75" s="17">
        <f t="shared" si="59"/>
        <v>0.99428780590562316</v>
      </c>
      <c r="M75" s="17">
        <f t="shared" si="59"/>
        <v>1.007947519024833</v>
      </c>
      <c r="N75" s="17">
        <f t="shared" si="59"/>
        <v>1.2267635091647413</v>
      </c>
      <c r="O75" s="17">
        <f t="shared" si="59"/>
        <v>1.2255869601063565</v>
      </c>
      <c r="P75" s="17">
        <f t="shared" si="59"/>
        <v>1.2397803330993267</v>
      </c>
      <c r="Q75" s="17">
        <f t="shared" si="59"/>
        <v>1.2499333113440143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6</v>
      </c>
      <c r="D77" s="17">
        <v>6</v>
      </c>
      <c r="E77" s="17">
        <v>6</v>
      </c>
      <c r="F77" s="17">
        <v>5</v>
      </c>
      <c r="G77" s="17">
        <v>5</v>
      </c>
      <c r="H77" s="17">
        <v>5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3</v>
      </c>
      <c r="D78" s="17">
        <v>3</v>
      </c>
      <c r="E78" s="17">
        <v>3</v>
      </c>
      <c r="F78" s="17">
        <v>4</v>
      </c>
      <c r="G78" s="17">
        <v>4</v>
      </c>
      <c r="H78" s="17">
        <v>2</v>
      </c>
      <c r="K78" s="15" t="s">
        <v>187</v>
      </c>
      <c r="L78" s="17">
        <f t="shared" ref="L78:L83" si="62">L65</f>
        <v>1.2069149027799335</v>
      </c>
      <c r="M78" s="17">
        <f t="shared" ref="M78:M83" si="63">N65</f>
        <v>1.2267635091647413</v>
      </c>
      <c r="N78" s="17">
        <f t="shared" ref="N78:N88" si="64">P65</f>
        <v>1.1534733875701746</v>
      </c>
      <c r="O78" s="17">
        <f>Q65</f>
        <v>1.1648180682853326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1.1000000000000001</v>
      </c>
      <c r="G79" s="17">
        <v>1.4</v>
      </c>
      <c r="H79" s="17">
        <v>1.4</v>
      </c>
      <c r="K79" s="15" t="s">
        <v>190</v>
      </c>
      <c r="L79" s="17">
        <f t="shared" si="62"/>
        <v>0.95802206226593556</v>
      </c>
      <c r="M79" s="17">
        <f t="shared" si="63"/>
        <v>0.98202913026915195</v>
      </c>
      <c r="N79" s="17">
        <f t="shared" si="64"/>
        <v>1.1534733875701746</v>
      </c>
      <c r="O79" s="17">
        <f t="shared" ref="O79:O88" si="65">Q66</f>
        <v>0.80107398061357682</v>
      </c>
    </row>
    <row r="80" spans="1:17">
      <c r="A80" s="9">
        <v>4</v>
      </c>
      <c r="B80" s="10" t="s">
        <v>191</v>
      </c>
      <c r="C80" s="17">
        <v>31</v>
      </c>
      <c r="D80" s="17">
        <v>31</v>
      </c>
      <c r="E80" s="17">
        <v>32.9</v>
      </c>
      <c r="F80" s="17">
        <v>32.9</v>
      </c>
      <c r="G80" s="17">
        <v>33.1</v>
      </c>
      <c r="H80" s="17">
        <v>33.200000000000003</v>
      </c>
      <c r="K80" s="15" t="s">
        <v>192</v>
      </c>
      <c r="L80" s="17">
        <f t="shared" si="62"/>
        <v>8.8737830999390996E-4</v>
      </c>
      <c r="M80" s="17">
        <f t="shared" si="63"/>
        <v>8.8737830999390996E-4</v>
      </c>
      <c r="N80" s="17">
        <f t="shared" si="64"/>
        <v>0.95958580058607312</v>
      </c>
      <c r="O80" s="17">
        <f t="shared" si="65"/>
        <v>0.97230152715799723</v>
      </c>
    </row>
    <row r="81" spans="1:17">
      <c r="A81" s="9">
        <v>5</v>
      </c>
      <c r="B81" s="10" t="s">
        <v>193</v>
      </c>
      <c r="C81" s="17">
        <v>6.6</v>
      </c>
      <c r="D81" s="17">
        <v>6.1</v>
      </c>
      <c r="E81" s="17">
        <v>7.1</v>
      </c>
      <c r="F81" s="17">
        <v>8</v>
      </c>
      <c r="G81" s="17">
        <v>8.5</v>
      </c>
      <c r="H81" s="17">
        <v>8.5</v>
      </c>
      <c r="K81" s="15" t="s">
        <v>194</v>
      </c>
      <c r="L81" s="17">
        <f t="shared" si="62"/>
        <v>1.1337643404699163</v>
      </c>
      <c r="M81" s="17">
        <f t="shared" si="63"/>
        <v>1.184582255452078</v>
      </c>
      <c r="N81" s="17">
        <f t="shared" si="64"/>
        <v>1.2012045878297977</v>
      </c>
      <c r="O81" s="17">
        <f t="shared" si="65"/>
        <v>1.2133081283072493</v>
      </c>
    </row>
    <row r="82" spans="1:17">
      <c r="A82" s="9">
        <v>6</v>
      </c>
      <c r="B82" s="10" t="s">
        <v>195</v>
      </c>
      <c r="C82" s="17">
        <v>7396.4</v>
      </c>
      <c r="D82" s="17">
        <v>7388.5</v>
      </c>
      <c r="E82" s="17">
        <v>6518.9</v>
      </c>
      <c r="F82" s="17">
        <v>9036.6</v>
      </c>
      <c r="G82" s="17">
        <v>7645.4</v>
      </c>
      <c r="H82" s="17">
        <v>8343.2999999999993</v>
      </c>
      <c r="K82" s="15" t="s">
        <v>196</v>
      </c>
      <c r="L82" s="17">
        <f t="shared" si="62"/>
        <v>1.0119338994946339</v>
      </c>
      <c r="M82" s="17">
        <f t="shared" si="63"/>
        <v>1.076405081575518</v>
      </c>
      <c r="N82" s="17">
        <f t="shared" si="64"/>
        <v>1.1832261370974591</v>
      </c>
      <c r="O82" s="17">
        <f t="shared" si="65"/>
        <v>1.1941757382781406</v>
      </c>
    </row>
    <row r="83" spans="1:17">
      <c r="A83" s="9">
        <v>7</v>
      </c>
      <c r="B83" s="10" t="s">
        <v>197</v>
      </c>
      <c r="C83" s="17">
        <v>7184.9</v>
      </c>
      <c r="D83" s="17">
        <v>7037.9</v>
      </c>
      <c r="E83" s="17">
        <v>6369.4</v>
      </c>
      <c r="F83" s="17">
        <v>8260.7000000000007</v>
      </c>
      <c r="G83" s="17">
        <v>8447</v>
      </c>
      <c r="H83" s="17">
        <v>8675.6</v>
      </c>
      <c r="K83" s="15" t="s">
        <v>198</v>
      </c>
      <c r="L83" s="17">
        <f t="shared" si="62"/>
        <v>1.1447230362400891</v>
      </c>
      <c r="M83" s="17">
        <f t="shared" si="63"/>
        <v>1.1194454858072984</v>
      </c>
      <c r="N83" s="17">
        <f t="shared" si="64"/>
        <v>0.49626331643760324</v>
      </c>
      <c r="O83" s="17">
        <f t="shared" si="65"/>
        <v>0.78755219081963612</v>
      </c>
    </row>
    <row r="84" spans="1:17">
      <c r="A84" s="9">
        <v>8</v>
      </c>
      <c r="B84" s="10" t="s">
        <v>199</v>
      </c>
      <c r="C84" s="17"/>
      <c r="D84" s="17"/>
      <c r="E84" s="17">
        <v>18</v>
      </c>
      <c r="F84" s="17">
        <v>16</v>
      </c>
      <c r="G84" s="17">
        <v>16</v>
      </c>
      <c r="H84" s="17">
        <v>23</v>
      </c>
      <c r="K84" s="15" t="s">
        <v>200</v>
      </c>
      <c r="L84" s="17">
        <f>N71</f>
        <v>0.34154161084248025</v>
      </c>
      <c r="M84" s="17">
        <f>O71</f>
        <v>0.28191700850012391</v>
      </c>
      <c r="N84" s="17">
        <f t="shared" si="64"/>
        <v>0.31181395427070624</v>
      </c>
      <c r="O84" s="17">
        <f t="shared" si="65"/>
        <v>0.21592891620672564</v>
      </c>
    </row>
    <row r="85" spans="1:17">
      <c r="A85" s="9">
        <v>9</v>
      </c>
      <c r="B85" s="10" t="s">
        <v>201</v>
      </c>
      <c r="C85" s="17"/>
      <c r="D85" s="17"/>
      <c r="E85" s="17">
        <v>7</v>
      </c>
      <c r="F85" s="17">
        <v>2</v>
      </c>
      <c r="G85" s="17">
        <v>4</v>
      </c>
      <c r="H85" s="17">
        <v>5</v>
      </c>
      <c r="K85" s="15" t="s">
        <v>202</v>
      </c>
      <c r="L85" s="17">
        <f>L72</f>
        <v>1.0101690000894608</v>
      </c>
      <c r="M85" s="17">
        <f>N72</f>
        <v>1.4508747270382223</v>
      </c>
      <c r="N85" s="17">
        <f t="shared" si="64"/>
        <v>0.54813236347607597</v>
      </c>
      <c r="O85" s="17">
        <f t="shared" si="65"/>
        <v>1.022997326741149</v>
      </c>
    </row>
    <row r="86" spans="1:17">
      <c r="A86" s="9">
        <v>10</v>
      </c>
      <c r="B86" s="10" t="s">
        <v>203</v>
      </c>
      <c r="C86" s="17">
        <v>29</v>
      </c>
      <c r="D86" s="17">
        <v>31</v>
      </c>
      <c r="E86" s="17">
        <v>36</v>
      </c>
      <c r="F86" s="17">
        <v>14</v>
      </c>
      <c r="G86" s="17">
        <v>18</v>
      </c>
      <c r="H86" s="17">
        <v>30</v>
      </c>
      <c r="K86" s="15" t="s">
        <v>204</v>
      </c>
      <c r="L86" s="17">
        <f>L73</f>
        <v>1.4093479053321685</v>
      </c>
      <c r="M86" s="17">
        <f>N73</f>
        <v>1.4232091718120572</v>
      </c>
      <c r="N86" s="17">
        <f t="shared" si="64"/>
        <v>1.4322507886104723</v>
      </c>
      <c r="O86" s="17">
        <f t="shared" si="65"/>
        <v>1.5174552328240585</v>
      </c>
    </row>
    <row r="87" spans="1:17">
      <c r="A87" s="9">
        <v>11</v>
      </c>
      <c r="B87" s="10" t="s">
        <v>205</v>
      </c>
      <c r="C87" s="17">
        <v>27</v>
      </c>
      <c r="D87" s="17">
        <v>30</v>
      </c>
      <c r="E87" s="17">
        <v>23</v>
      </c>
      <c r="F87" s="17">
        <v>24</v>
      </c>
      <c r="G87" s="17">
        <v>23</v>
      </c>
      <c r="H87" s="17">
        <v>28</v>
      </c>
      <c r="K87" s="15" t="s">
        <v>206</v>
      </c>
      <c r="L87" s="17">
        <f>L74</f>
        <v>1.4093479053321685</v>
      </c>
      <c r="M87" s="17">
        <f>N74</f>
        <v>1.4232091718120572</v>
      </c>
      <c r="N87" s="17">
        <f t="shared" si="64"/>
        <v>1.4322507886104723</v>
      </c>
      <c r="O87" s="17">
        <f t="shared" si="65"/>
        <v>1.4392768160727463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4</v>
      </c>
      <c r="K88" s="15" t="s">
        <v>208</v>
      </c>
      <c r="L88" s="17">
        <f>L75</f>
        <v>0.99428780590562316</v>
      </c>
      <c r="M88" s="17">
        <f>N75</f>
        <v>1.2267635091647413</v>
      </c>
      <c r="N88" s="17">
        <f t="shared" si="64"/>
        <v>1.2397803330993267</v>
      </c>
      <c r="O88" s="17">
        <f t="shared" si="65"/>
        <v>1.2499333113440143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4</v>
      </c>
      <c r="D90" s="17">
        <v>4</v>
      </c>
      <c r="E90" s="17">
        <v>6</v>
      </c>
      <c r="F90" s="17">
        <v>6</v>
      </c>
      <c r="G90" s="21">
        <v>6</v>
      </c>
      <c r="H90" s="21">
        <v>6</v>
      </c>
    </row>
    <row r="91" spans="1:17">
      <c r="A91" s="9">
        <v>15</v>
      </c>
      <c r="B91" s="10" t="s">
        <v>213</v>
      </c>
      <c r="C91" s="17">
        <v>808</v>
      </c>
      <c r="D91" s="17">
        <v>789</v>
      </c>
      <c r="E91" s="17">
        <v>774</v>
      </c>
      <c r="F91" s="17">
        <v>776</v>
      </c>
      <c r="G91" s="17">
        <v>752</v>
      </c>
      <c r="H91" s="17">
        <v>735</v>
      </c>
    </row>
    <row r="93" spans="1:17" ht="16">
      <c r="A93" s="20" t="s">
        <v>505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6">C107/C121*1000</f>
        <v>4.2704626334519578</v>
      </c>
      <c r="D95" s="17">
        <f t="shared" si="66"/>
        <v>4.344677769732078</v>
      </c>
      <c r="E95" s="17">
        <f t="shared" si="66"/>
        <v>3.6873156342182889</v>
      </c>
      <c r="F95" s="17">
        <f t="shared" si="66"/>
        <v>4.5214770158251696</v>
      </c>
      <c r="G95" s="17">
        <f t="shared" si="66"/>
        <v>4.6511627906976747</v>
      </c>
      <c r="H95" s="17">
        <f t="shared" si="66"/>
        <v>4.8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7">IF(C95/$I95&gt;1,2^((1-$I95/C95)/LN(10/3)),2^(-LOG($I95/C95,10/3)))</f>
        <v>0.91320071647487855</v>
      </c>
      <c r="M95" s="17">
        <f t="shared" si="67"/>
        <v>0.92230407439506068</v>
      </c>
      <c r="N95" s="17">
        <f t="shared" si="67"/>
        <v>0.83918148930087266</v>
      </c>
      <c r="O95" s="17">
        <f t="shared" si="67"/>
        <v>0.94372862014145797</v>
      </c>
      <c r="P95" s="17">
        <f t="shared" si="67"/>
        <v>0.95921867273756101</v>
      </c>
      <c r="Q95" s="17">
        <f t="shared" si="67"/>
        <v>0.97677211721271517</v>
      </c>
    </row>
    <row r="96" spans="1:17">
      <c r="A96" s="9">
        <v>2</v>
      </c>
      <c r="B96" s="15" t="s">
        <v>176</v>
      </c>
      <c r="C96" s="17">
        <f t="shared" ref="C96:H96" si="68">C108/C121*1000</f>
        <v>2.8469750889679717</v>
      </c>
      <c r="D96" s="17">
        <f t="shared" si="68"/>
        <v>2.896451846488052</v>
      </c>
      <c r="E96" s="17">
        <f t="shared" si="68"/>
        <v>2.9498525073746311</v>
      </c>
      <c r="F96" s="17">
        <f t="shared" si="68"/>
        <v>3.7678975131876413</v>
      </c>
      <c r="G96" s="17">
        <f t="shared" si="68"/>
        <v>3.8759689922480618</v>
      </c>
      <c r="H96" s="17">
        <f t="shared" si="68"/>
        <v>4</v>
      </c>
      <c r="I96" s="18">
        <f>Показатели!$E$3</f>
        <v>4</v>
      </c>
      <c r="J96" s="9">
        <v>2</v>
      </c>
      <c r="K96" s="15" t="s">
        <v>176</v>
      </c>
      <c r="L96" s="17">
        <f t="shared" si="67"/>
        <v>0.82220531984528544</v>
      </c>
      <c r="M96" s="17">
        <f t="shared" si="67"/>
        <v>0.83040157853781271</v>
      </c>
      <c r="N96" s="17">
        <f t="shared" si="67"/>
        <v>0.83918148930087266</v>
      </c>
      <c r="O96" s="17">
        <f t="shared" si="67"/>
        <v>0.96617072038711627</v>
      </c>
      <c r="P96" s="17">
        <f t="shared" si="67"/>
        <v>0.98202913026915195</v>
      </c>
      <c r="Q96" s="17">
        <f t="shared" si="67"/>
        <v>1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1.0000000000000001E-5</v>
      </c>
      <c r="F97" s="17">
        <f>F109/F121*1000+0.00001</f>
        <v>1.1303792539562925</v>
      </c>
      <c r="G97" s="17">
        <f>G109/G121*1000</f>
        <v>2.0930232558139537</v>
      </c>
      <c r="H97" s="17">
        <f>H109/H121*1000</f>
        <v>2.16</v>
      </c>
      <c r="I97" s="18">
        <f>Показатели!$E$4</f>
        <v>2</v>
      </c>
      <c r="J97" s="9">
        <v>3</v>
      </c>
      <c r="K97" s="15" t="s">
        <v>177</v>
      </c>
      <c r="L97" s="17">
        <f t="shared" si="67"/>
        <v>8.8737830999390996E-4</v>
      </c>
      <c r="M97" s="17">
        <f t="shared" si="67"/>
        <v>8.8737830999390996E-4</v>
      </c>
      <c r="N97" s="17">
        <f t="shared" si="67"/>
        <v>8.8737830999390996E-4</v>
      </c>
      <c r="O97" s="17">
        <f t="shared" si="67"/>
        <v>0.72000260345514822</v>
      </c>
      <c r="P97" s="17">
        <f t="shared" si="67"/>
        <v>1.0259175740447724</v>
      </c>
      <c r="Q97" s="17">
        <f t="shared" si="67"/>
        <v>1.0435680693980349</v>
      </c>
    </row>
    <row r="98" spans="1:17">
      <c r="A98" s="9">
        <v>4</v>
      </c>
      <c r="B98" s="15" t="s">
        <v>178</v>
      </c>
      <c r="C98" s="17">
        <f t="shared" ref="C98:H98" si="69">C110/C121*1000</f>
        <v>31.316725978647689</v>
      </c>
      <c r="D98" s="17">
        <f t="shared" si="69"/>
        <v>31.933381607530773</v>
      </c>
      <c r="E98" s="17">
        <f t="shared" si="69"/>
        <v>39.675516224188783</v>
      </c>
      <c r="F98" s="17">
        <f t="shared" si="69"/>
        <v>40.693293142426526</v>
      </c>
      <c r="G98" s="17">
        <f t="shared" si="69"/>
        <v>41.860465116279066</v>
      </c>
      <c r="H98" s="17">
        <f t="shared" si="69"/>
        <v>43.36</v>
      </c>
      <c r="I98" s="18">
        <f>Показатели!$E$5</f>
        <v>30</v>
      </c>
      <c r="J98" s="9">
        <v>4</v>
      </c>
      <c r="K98" s="15" t="s">
        <v>178</v>
      </c>
      <c r="L98" s="17">
        <f t="shared" si="67"/>
        <v>1.024501617918522</v>
      </c>
      <c r="M98" s="17">
        <f t="shared" si="67"/>
        <v>1.0354709151557515</v>
      </c>
      <c r="N98" s="17">
        <f t="shared" si="67"/>
        <v>1.1507314839747667</v>
      </c>
      <c r="O98" s="17">
        <f t="shared" si="67"/>
        <v>1.1633287874984208</v>
      </c>
      <c r="P98" s="17">
        <f t="shared" si="67"/>
        <v>1.1771776075098221</v>
      </c>
      <c r="Q98" s="17">
        <f t="shared" si="67"/>
        <v>1.194095156300482</v>
      </c>
    </row>
    <row r="99" spans="1:17">
      <c r="A99" s="9">
        <v>5</v>
      </c>
      <c r="B99" s="15" t="s">
        <v>179</v>
      </c>
      <c r="C99" s="17">
        <f t="shared" ref="C99:H99" si="70">C111/C121*1000</f>
        <v>6.3345195729537371</v>
      </c>
      <c r="D99" s="17">
        <f t="shared" si="70"/>
        <v>6.4446053584359166</v>
      </c>
      <c r="E99" s="17">
        <f t="shared" si="70"/>
        <v>7.4483775811209441</v>
      </c>
      <c r="F99" s="17">
        <f t="shared" si="70"/>
        <v>7.6111529766390351</v>
      </c>
      <c r="G99" s="17">
        <f t="shared" si="70"/>
        <v>9.6899224806201545</v>
      </c>
      <c r="H99" s="17">
        <f t="shared" si="70"/>
        <v>9.4400000000000013</v>
      </c>
      <c r="I99" s="18">
        <f>Показатели!$E$6</f>
        <v>8</v>
      </c>
      <c r="J99" s="9">
        <v>5</v>
      </c>
      <c r="K99" s="15" t="s">
        <v>179</v>
      </c>
      <c r="L99" s="17">
        <f t="shared" si="67"/>
        <v>0.8742506709706902</v>
      </c>
      <c r="M99" s="17">
        <f t="shared" si="67"/>
        <v>0.88296575038995206</v>
      </c>
      <c r="N99" s="17">
        <f t="shared" si="67"/>
        <v>0.95970219856833205</v>
      </c>
      <c r="O99" s="17">
        <f t="shared" si="67"/>
        <v>0.97172138152403775</v>
      </c>
      <c r="P99" s="17">
        <f t="shared" si="67"/>
        <v>1.1056185835448764</v>
      </c>
      <c r="Q99" s="17">
        <f t="shared" si="67"/>
        <v>1.0917928731761704</v>
      </c>
    </row>
    <row r="100" spans="1:17">
      <c r="A100" s="9">
        <v>6</v>
      </c>
      <c r="B100" s="15" t="s">
        <v>180</v>
      </c>
      <c r="C100" s="17">
        <f t="shared" ref="C100:H100" si="71">(C112-C113)/C112*100</f>
        <v>7.3010534331767918</v>
      </c>
      <c r="D100" s="17">
        <f t="shared" si="71"/>
        <v>-4.1012915950881235</v>
      </c>
      <c r="E100" s="17">
        <f t="shared" si="71"/>
        <v>4.8836038180694361</v>
      </c>
      <c r="F100" s="17">
        <f t="shared" si="71"/>
        <v>-6.2510133710938041</v>
      </c>
      <c r="G100" s="17">
        <f t="shared" si="71"/>
        <v>3.0797504473569632</v>
      </c>
      <c r="H100" s="17">
        <f t="shared" si="71"/>
        <v>0.38171475160745372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2">(ATAN((C100+2.4)/10)+3.1415/2)/3.1415*1.75</f>
        <v>1.3040606642240837</v>
      </c>
      <c r="M100" s="17">
        <f t="shared" si="72"/>
        <v>0.78112686592501279</v>
      </c>
      <c r="N100" s="17">
        <f t="shared" si="72"/>
        <v>1.2256725388393961</v>
      </c>
      <c r="O100" s="17">
        <f t="shared" si="72"/>
        <v>0.67022682934940847</v>
      </c>
      <c r="P100" s="17">
        <f t="shared" si="72"/>
        <v>1.1542464184986672</v>
      </c>
      <c r="Q100" s="17">
        <f t="shared" si="72"/>
        <v>1.0261368901386145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-11.061946902654867</v>
      </c>
      <c r="F101" s="17">
        <f>(F115-F114)/F121*1000</f>
        <v>-24.114544084400904</v>
      </c>
      <c r="G101" s="17">
        <f>(G115-G114)/G121*1000</f>
        <v>-24.031007751937985</v>
      </c>
      <c r="H101" s="17">
        <f>(H115-H114)/H121*1000</f>
        <v>-13.6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3">(ATAN(E101/10)+3.1415/2)/3.1415*1.75</f>
        <v>0.40942386646112189</v>
      </c>
      <c r="O101" s="17">
        <f t="shared" si="73"/>
        <v>0.21895595473830604</v>
      </c>
      <c r="P101" s="17">
        <f t="shared" si="73"/>
        <v>0.21964079416808216</v>
      </c>
      <c r="Q101" s="17">
        <f t="shared" si="73"/>
        <v>0.35316208420178885</v>
      </c>
    </row>
    <row r="102" spans="1:17">
      <c r="A102" s="9">
        <v>8</v>
      </c>
      <c r="B102" s="15" t="s">
        <v>182</v>
      </c>
      <c r="C102" s="17">
        <f t="shared" ref="C102:H102" si="74">(C116-C117)/C121*1000</f>
        <v>-4.2704626334519578</v>
      </c>
      <c r="D102" s="17">
        <f t="shared" si="74"/>
        <v>-1.448225923244026</v>
      </c>
      <c r="E102" s="17">
        <f t="shared" si="74"/>
        <v>-10.32448377581121</v>
      </c>
      <c r="F102" s="17">
        <f t="shared" si="74"/>
        <v>-3.7678975131876413</v>
      </c>
      <c r="G102" s="17">
        <f t="shared" si="74"/>
        <v>-6.9767441860465116</v>
      </c>
      <c r="H102" s="17">
        <f t="shared" si="74"/>
        <v>-8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0.6501696630640339</v>
      </c>
      <c r="M102" s="17">
        <f>(ATAN(D102/10)+3.1415/2)/3.1415*1.75</f>
        <v>0.79488233010363307</v>
      </c>
      <c r="N102" s="17">
        <f t="shared" si="73"/>
        <v>0.42859431652509289</v>
      </c>
      <c r="O102" s="17">
        <f t="shared" si="73"/>
        <v>0.67427010161543688</v>
      </c>
      <c r="P102" s="17">
        <f t="shared" si="73"/>
        <v>0.53566017351381445</v>
      </c>
      <c r="Q102" s="17">
        <f t="shared" si="73"/>
        <v>0.49912966770930539</v>
      </c>
    </row>
    <row r="103" spans="1:17">
      <c r="A103" s="9">
        <v>9</v>
      </c>
      <c r="B103" s="15" t="s">
        <v>183</v>
      </c>
      <c r="C103" s="17">
        <f t="shared" ref="C103:H103" si="75">C118/C121*1000</f>
        <v>2.1352313167259789</v>
      </c>
      <c r="D103" s="17">
        <f t="shared" si="75"/>
        <v>2.896451846488052</v>
      </c>
      <c r="E103" s="17">
        <f t="shared" si="75"/>
        <v>2.2123893805309733</v>
      </c>
      <c r="F103" s="17">
        <f t="shared" si="75"/>
        <v>2.2607385079125848</v>
      </c>
      <c r="G103" s="17">
        <f t="shared" si="75"/>
        <v>2.3255813953488373</v>
      </c>
      <c r="H103" s="17">
        <f t="shared" si="75"/>
        <v>2.4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6">IF(C103/$I103&gt;1,2^((1-$I103/C103)/LN(10/3)),2^(-LOG($I103/C103,10/3)))</f>
        <v>1.1868179109733414</v>
      </c>
      <c r="M103" s="17">
        <f t="shared" si="76"/>
        <v>1.3199150602892906</v>
      </c>
      <c r="N103" s="17">
        <f t="shared" si="76"/>
        <v>1.2036766634675977</v>
      </c>
      <c r="O103" s="17">
        <f t="shared" si="76"/>
        <v>1.2137668828648576</v>
      </c>
      <c r="P103" s="17">
        <f t="shared" si="76"/>
        <v>1.2267635091647413</v>
      </c>
      <c r="Q103" s="17">
        <f t="shared" si="76"/>
        <v>1.2409705076287503</v>
      </c>
    </row>
    <row r="104" spans="1:17">
      <c r="A104" s="9">
        <v>10</v>
      </c>
      <c r="B104" s="15" t="s">
        <v>184</v>
      </c>
      <c r="C104" s="17">
        <f t="shared" ref="C104:H104" si="77">C119/C121*100</f>
        <v>7.1174377224199295E-2</v>
      </c>
      <c r="D104" s="17">
        <f t="shared" si="77"/>
        <v>7.2411296162201294E-2</v>
      </c>
      <c r="E104" s="17">
        <f t="shared" si="77"/>
        <v>7.3746312684365781E-2</v>
      </c>
      <c r="F104" s="17">
        <f t="shared" si="77"/>
        <v>7.5357950263752832E-2</v>
      </c>
      <c r="G104" s="17">
        <f t="shared" si="77"/>
        <v>7.7519379844961239E-2</v>
      </c>
      <c r="H104" s="17">
        <f t="shared" si="77"/>
        <v>0.08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6"/>
        <v>1.1868179109733414</v>
      </c>
      <c r="M104" s="17">
        <f t="shared" si="76"/>
        <v>1.1950455488526077</v>
      </c>
      <c r="N104" s="17">
        <f t="shared" si="76"/>
        <v>1.2036766634675977</v>
      </c>
      <c r="O104" s="17">
        <f t="shared" si="76"/>
        <v>1.2137668828648576</v>
      </c>
      <c r="P104" s="17">
        <f t="shared" si="76"/>
        <v>1.2267635091647413</v>
      </c>
      <c r="Q104" s="17">
        <f t="shared" si="76"/>
        <v>1.2409705076287503</v>
      </c>
    </row>
    <row r="105" spans="1:17">
      <c r="A105" s="9">
        <v>11</v>
      </c>
      <c r="B105" s="15" t="s">
        <v>185</v>
      </c>
      <c r="C105" s="17">
        <f t="shared" ref="C105:H105" si="78">C120/C121*1000</f>
        <v>2.1352313167259789</v>
      </c>
      <c r="D105" s="17">
        <f t="shared" si="78"/>
        <v>2.896451846488052</v>
      </c>
      <c r="E105" s="17">
        <f t="shared" si="78"/>
        <v>2.9498525073746311</v>
      </c>
      <c r="F105" s="17">
        <f t="shared" si="78"/>
        <v>3.0143180105501131</v>
      </c>
      <c r="G105" s="17">
        <f t="shared" si="78"/>
        <v>3.1007751937984498</v>
      </c>
      <c r="H105" s="17">
        <f t="shared" si="78"/>
        <v>3.2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6"/>
        <v>0.61271465102940514</v>
      </c>
      <c r="M105" s="17">
        <f t="shared" si="76"/>
        <v>0.73029017648217343</v>
      </c>
      <c r="N105" s="17">
        <f t="shared" si="76"/>
        <v>0.73801160036475189</v>
      </c>
      <c r="O105" s="17">
        <f t="shared" si="76"/>
        <v>0.74725435969306209</v>
      </c>
      <c r="P105" s="17">
        <f t="shared" si="76"/>
        <v>0.75951954810345257</v>
      </c>
      <c r="Q105" s="17">
        <f t="shared" si="76"/>
        <v>0.77341855215158983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6</v>
      </c>
      <c r="D107" s="17">
        <v>6</v>
      </c>
      <c r="E107" s="17">
        <v>5</v>
      </c>
      <c r="F107" s="17">
        <v>6</v>
      </c>
      <c r="G107" s="17">
        <v>6</v>
      </c>
      <c r="H107" s="17">
        <v>6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5</v>
      </c>
      <c r="G108" s="17">
        <v>5</v>
      </c>
      <c r="H108" s="17">
        <v>5</v>
      </c>
      <c r="K108" s="15" t="s">
        <v>187</v>
      </c>
      <c r="L108" s="17">
        <f t="shared" ref="L108:L113" si="79">L95</f>
        <v>0.91320071647487855</v>
      </c>
      <c r="M108" s="17">
        <f t="shared" ref="M108:M113" si="80">N95</f>
        <v>0.83918148930087266</v>
      </c>
      <c r="N108" s="17">
        <f t="shared" ref="N108:N118" si="81">P95</f>
        <v>0.95921867273756101</v>
      </c>
      <c r="O108" s="17">
        <f>Q95</f>
        <v>0.97677211721271517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1.5</v>
      </c>
      <c r="G109" s="17">
        <v>2.7</v>
      </c>
      <c r="H109" s="17">
        <v>2.7</v>
      </c>
      <c r="K109" s="15" t="s">
        <v>190</v>
      </c>
      <c r="L109" s="17">
        <f t="shared" si="79"/>
        <v>0.82220531984528544</v>
      </c>
      <c r="M109" s="17">
        <f t="shared" si="80"/>
        <v>0.83918148930087266</v>
      </c>
      <c r="N109" s="17">
        <f t="shared" si="81"/>
        <v>0.98202913026915195</v>
      </c>
      <c r="O109" s="17">
        <f t="shared" ref="O109:O118" si="82">Q96</f>
        <v>1</v>
      </c>
    </row>
    <row r="110" spans="1:17">
      <c r="A110" s="9">
        <v>4</v>
      </c>
      <c r="B110" s="10" t="s">
        <v>191</v>
      </c>
      <c r="C110" s="17">
        <v>44</v>
      </c>
      <c r="D110" s="17">
        <v>44.1</v>
      </c>
      <c r="E110" s="17">
        <v>53.8</v>
      </c>
      <c r="F110" s="17">
        <v>54</v>
      </c>
      <c r="G110" s="17">
        <v>54</v>
      </c>
      <c r="H110" s="17">
        <v>54.2</v>
      </c>
      <c r="K110" s="15" t="s">
        <v>192</v>
      </c>
      <c r="L110" s="17">
        <f t="shared" si="79"/>
        <v>8.8737830999390996E-4</v>
      </c>
      <c r="M110" s="17">
        <f t="shared" si="80"/>
        <v>8.8737830999390996E-4</v>
      </c>
      <c r="N110" s="17">
        <f t="shared" si="81"/>
        <v>1.0259175740447724</v>
      </c>
      <c r="O110" s="17">
        <f t="shared" si="82"/>
        <v>1.0435680693980349</v>
      </c>
    </row>
    <row r="111" spans="1:17">
      <c r="A111" s="9">
        <v>5</v>
      </c>
      <c r="B111" s="10" t="s">
        <v>193</v>
      </c>
      <c r="C111" s="17">
        <v>8.9</v>
      </c>
      <c r="D111" s="17">
        <v>8.9</v>
      </c>
      <c r="E111" s="17">
        <v>10.1</v>
      </c>
      <c r="F111" s="17">
        <v>10.1</v>
      </c>
      <c r="G111" s="17">
        <v>12.5</v>
      </c>
      <c r="H111" s="17">
        <v>11.8</v>
      </c>
      <c r="K111" s="15" t="s">
        <v>194</v>
      </c>
      <c r="L111" s="17">
        <f t="shared" si="79"/>
        <v>1.024501617918522</v>
      </c>
      <c r="M111" s="17">
        <f t="shared" si="80"/>
        <v>1.1507314839747667</v>
      </c>
      <c r="N111" s="17">
        <f t="shared" si="81"/>
        <v>1.1771776075098221</v>
      </c>
      <c r="O111" s="17">
        <f t="shared" si="82"/>
        <v>1.194095156300482</v>
      </c>
    </row>
    <row r="112" spans="1:17">
      <c r="A112" s="9">
        <v>6</v>
      </c>
      <c r="B112" s="10" t="s">
        <v>195</v>
      </c>
      <c r="C112" s="17">
        <v>9454.7999999999993</v>
      </c>
      <c r="D112" s="17">
        <v>7858.5</v>
      </c>
      <c r="E112" s="17">
        <v>8737.4</v>
      </c>
      <c r="F112" s="17">
        <v>9251.2999999999993</v>
      </c>
      <c r="G112" s="17">
        <v>10338.5</v>
      </c>
      <c r="H112" s="17">
        <v>10793.4</v>
      </c>
      <c r="K112" s="15" t="s">
        <v>196</v>
      </c>
      <c r="L112" s="17">
        <f t="shared" si="79"/>
        <v>0.8742506709706902</v>
      </c>
      <c r="M112" s="17">
        <f t="shared" si="80"/>
        <v>0.95970219856833205</v>
      </c>
      <c r="N112" s="17">
        <f t="shared" si="81"/>
        <v>1.1056185835448764</v>
      </c>
      <c r="O112" s="17">
        <f t="shared" si="82"/>
        <v>1.0917928731761704</v>
      </c>
    </row>
    <row r="113" spans="1:17">
      <c r="A113" s="9">
        <v>7</v>
      </c>
      <c r="B113" s="10" t="s">
        <v>197</v>
      </c>
      <c r="C113" s="17">
        <v>8764.5</v>
      </c>
      <c r="D113" s="17">
        <v>8180.8</v>
      </c>
      <c r="E113" s="17">
        <v>8310.7000000000007</v>
      </c>
      <c r="F113" s="17">
        <v>9829.6</v>
      </c>
      <c r="G113" s="17">
        <v>10020.1</v>
      </c>
      <c r="H113" s="17">
        <v>10752.2</v>
      </c>
      <c r="K113" s="15" t="s">
        <v>198</v>
      </c>
      <c r="L113" s="17">
        <f t="shared" si="79"/>
        <v>1.3040606642240837</v>
      </c>
      <c r="M113" s="17">
        <f t="shared" si="80"/>
        <v>1.2256725388393961</v>
      </c>
      <c r="N113" s="17">
        <f t="shared" si="81"/>
        <v>1.1542464184986672</v>
      </c>
      <c r="O113" s="17">
        <f t="shared" si="82"/>
        <v>1.0261368901386145</v>
      </c>
    </row>
    <row r="114" spans="1:17">
      <c r="A114" s="9">
        <v>8</v>
      </c>
      <c r="B114" s="10" t="s">
        <v>199</v>
      </c>
      <c r="C114" s="17"/>
      <c r="D114" s="17"/>
      <c r="E114" s="17">
        <v>26</v>
      </c>
      <c r="F114" s="17">
        <v>39</v>
      </c>
      <c r="G114" s="17">
        <v>40</v>
      </c>
      <c r="H114" s="17">
        <v>22</v>
      </c>
      <c r="K114" s="15" t="s">
        <v>200</v>
      </c>
      <c r="L114" s="17">
        <f>N101</f>
        <v>0.40942386646112189</v>
      </c>
      <c r="M114" s="17">
        <f>O101</f>
        <v>0.21895595473830604</v>
      </c>
      <c r="N114" s="17">
        <f t="shared" si="81"/>
        <v>0.21964079416808216</v>
      </c>
      <c r="O114" s="17">
        <f t="shared" si="82"/>
        <v>0.35316208420178885</v>
      </c>
    </row>
    <row r="115" spans="1:17">
      <c r="A115" s="9">
        <v>9</v>
      </c>
      <c r="B115" s="10" t="s">
        <v>201</v>
      </c>
      <c r="C115" s="17"/>
      <c r="D115" s="17"/>
      <c r="E115" s="17">
        <v>11</v>
      </c>
      <c r="F115" s="17">
        <v>7</v>
      </c>
      <c r="G115" s="17">
        <v>9</v>
      </c>
      <c r="H115" s="17">
        <v>5</v>
      </c>
      <c r="K115" s="15" t="s">
        <v>202</v>
      </c>
      <c r="L115" s="17">
        <f>L102</f>
        <v>0.6501696630640339</v>
      </c>
      <c r="M115" s="17">
        <f>N102</f>
        <v>0.42859431652509289</v>
      </c>
      <c r="N115" s="17">
        <f t="shared" si="81"/>
        <v>0.53566017351381445</v>
      </c>
      <c r="O115" s="17">
        <f t="shared" si="82"/>
        <v>0.49912966770930539</v>
      </c>
    </row>
    <row r="116" spans="1:17">
      <c r="A116" s="9">
        <v>10</v>
      </c>
      <c r="B116" s="10" t="s">
        <v>203</v>
      </c>
      <c r="C116" s="17">
        <v>35</v>
      </c>
      <c r="D116" s="17">
        <v>45</v>
      </c>
      <c r="E116" s="17">
        <v>47</v>
      </c>
      <c r="F116" s="17">
        <v>22</v>
      </c>
      <c r="G116" s="17">
        <v>20</v>
      </c>
      <c r="H116" s="17">
        <v>24</v>
      </c>
      <c r="K116" s="15" t="s">
        <v>204</v>
      </c>
      <c r="L116" s="17">
        <f>L103</f>
        <v>1.1868179109733414</v>
      </c>
      <c r="M116" s="17">
        <f>N103</f>
        <v>1.2036766634675977</v>
      </c>
      <c r="N116" s="17">
        <f t="shared" si="81"/>
        <v>1.2267635091647413</v>
      </c>
      <c r="O116" s="17">
        <f t="shared" si="82"/>
        <v>1.2409705076287503</v>
      </c>
    </row>
    <row r="117" spans="1:17">
      <c r="A117" s="9">
        <v>11</v>
      </c>
      <c r="B117" s="10" t="s">
        <v>205</v>
      </c>
      <c r="C117" s="17">
        <v>41</v>
      </c>
      <c r="D117" s="17">
        <v>47</v>
      </c>
      <c r="E117" s="17">
        <v>61</v>
      </c>
      <c r="F117" s="17">
        <v>27</v>
      </c>
      <c r="G117" s="17">
        <v>29</v>
      </c>
      <c r="H117" s="17">
        <v>34</v>
      </c>
      <c r="K117" s="15" t="s">
        <v>206</v>
      </c>
      <c r="L117" s="17">
        <f>L104</f>
        <v>1.1868179109733414</v>
      </c>
      <c r="M117" s="17">
        <f>N104</f>
        <v>1.2036766634675977</v>
      </c>
      <c r="N117" s="17">
        <f t="shared" si="81"/>
        <v>1.2267635091647413</v>
      </c>
      <c r="O117" s="17">
        <f t="shared" si="82"/>
        <v>1.2409705076287503</v>
      </c>
    </row>
    <row r="118" spans="1:17">
      <c r="A118" s="9">
        <v>12</v>
      </c>
      <c r="B118" s="10" t="s">
        <v>207</v>
      </c>
      <c r="C118" s="17">
        <v>3</v>
      </c>
      <c r="D118" s="17">
        <v>4</v>
      </c>
      <c r="E118" s="17">
        <v>3</v>
      </c>
      <c r="F118" s="17">
        <v>3</v>
      </c>
      <c r="G118" s="17">
        <v>3</v>
      </c>
      <c r="H118" s="17">
        <v>3</v>
      </c>
      <c r="K118" s="15" t="s">
        <v>208</v>
      </c>
      <c r="L118" s="17">
        <f>L105</f>
        <v>0.61271465102940514</v>
      </c>
      <c r="M118" s="17">
        <f>N105</f>
        <v>0.73801160036475189</v>
      </c>
      <c r="N118" s="17">
        <f t="shared" si="81"/>
        <v>0.75951954810345257</v>
      </c>
      <c r="O118" s="17">
        <f t="shared" si="82"/>
        <v>0.77341855215158983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3</v>
      </c>
      <c r="D120" s="17">
        <v>4</v>
      </c>
      <c r="E120" s="17">
        <v>4</v>
      </c>
      <c r="F120" s="17">
        <v>4</v>
      </c>
      <c r="G120" s="21">
        <v>4</v>
      </c>
      <c r="H120" s="21">
        <v>4</v>
      </c>
    </row>
    <row r="121" spans="1:17">
      <c r="A121" s="9">
        <v>15</v>
      </c>
      <c r="B121" s="10" t="s">
        <v>213</v>
      </c>
      <c r="C121" s="17">
        <v>1405</v>
      </c>
      <c r="D121" s="17">
        <v>1381</v>
      </c>
      <c r="E121" s="17">
        <v>1356</v>
      </c>
      <c r="F121" s="17">
        <v>1327</v>
      </c>
      <c r="G121" s="17">
        <v>1290</v>
      </c>
      <c r="H121" s="17">
        <v>1250</v>
      </c>
    </row>
    <row r="123" spans="1:17" ht="16">
      <c r="A123" s="20" t="s">
        <v>506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3">C137/C151*1000</f>
        <v>4.5819014891179846</v>
      </c>
      <c r="D125" s="17">
        <f t="shared" si="83"/>
        <v>4.5819014891179846</v>
      </c>
      <c r="E125" s="17">
        <f t="shared" si="83"/>
        <v>4.6136101499423301</v>
      </c>
      <c r="F125" s="17">
        <f t="shared" si="83"/>
        <v>4.7281323877068555</v>
      </c>
      <c r="G125" s="17">
        <f t="shared" si="83"/>
        <v>4.9079754601226995</v>
      </c>
      <c r="H125" s="17">
        <f t="shared" si="83"/>
        <v>7.518796992481203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4">IF(C125/$I125&gt;1,2^((1-$I125/C125)/LN(10/3)),2^(-LOG($I125/C125,10/3)))</f>
        <v>0.95096903144798794</v>
      </c>
      <c r="M125" s="17">
        <f t="shared" si="84"/>
        <v>0.95096903144798794</v>
      </c>
      <c r="N125" s="17">
        <f t="shared" si="84"/>
        <v>0.95475233632614986</v>
      </c>
      <c r="O125" s="17">
        <f t="shared" si="84"/>
        <v>0.96832553267957322</v>
      </c>
      <c r="P125" s="17">
        <f t="shared" si="84"/>
        <v>0.98936225101087727</v>
      </c>
      <c r="Q125" s="17">
        <f t="shared" si="84"/>
        <v>1.2127191566331825</v>
      </c>
    </row>
    <row r="126" spans="1:17">
      <c r="A126" s="9">
        <v>2</v>
      </c>
      <c r="B126" s="15" t="s">
        <v>176</v>
      </c>
      <c r="C126" s="17">
        <f t="shared" ref="C126:H126" si="85">C138/C151*1000</f>
        <v>5.7273768613974791</v>
      </c>
      <c r="D126" s="17">
        <f t="shared" si="85"/>
        <v>5.7273768613974791</v>
      </c>
      <c r="E126" s="17">
        <f t="shared" si="85"/>
        <v>5.7670126874279122</v>
      </c>
      <c r="F126" s="17">
        <f t="shared" si="85"/>
        <v>4.7281323877068555</v>
      </c>
      <c r="G126" s="17">
        <f t="shared" si="85"/>
        <v>3.6809815950920246</v>
      </c>
      <c r="H126" s="17">
        <f t="shared" si="85"/>
        <v>3.7593984962406015</v>
      </c>
      <c r="I126" s="18">
        <f>Показатели!$E$3</f>
        <v>4</v>
      </c>
      <c r="J126" s="9">
        <v>2</v>
      </c>
      <c r="K126" s="15" t="s">
        <v>176</v>
      </c>
      <c r="L126" s="17">
        <f t="shared" si="84"/>
        <v>1.1896226302284998</v>
      </c>
      <c r="M126" s="17">
        <f t="shared" si="84"/>
        <v>1.1896226302284998</v>
      </c>
      <c r="N126" s="17">
        <f t="shared" si="84"/>
        <v>1.192914627374879</v>
      </c>
      <c r="O126" s="17">
        <f t="shared" si="84"/>
        <v>1.0927094686683445</v>
      </c>
      <c r="P126" s="17">
        <f t="shared" si="84"/>
        <v>0.95327616250729341</v>
      </c>
      <c r="Q126" s="17">
        <f t="shared" si="84"/>
        <v>0.96491544139884322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0.59102654846335689</v>
      </c>
      <c r="G127" s="17">
        <f>G139/G151*1000</f>
        <v>2.4539877300613497</v>
      </c>
      <c r="H127" s="17">
        <f>H139/H151*1000</f>
        <v>2.5062656641604009</v>
      </c>
      <c r="I127" s="18">
        <f>Показатели!$E$4</f>
        <v>2</v>
      </c>
      <c r="J127" s="9">
        <v>3</v>
      </c>
      <c r="K127" s="15" t="s">
        <v>177</v>
      </c>
      <c r="L127" s="17">
        <f t="shared" si="84"/>
        <v>8.8737830999390996E-4</v>
      </c>
      <c r="M127" s="17">
        <f t="shared" si="84"/>
        <v>8.8737830999390996E-4</v>
      </c>
      <c r="N127" s="17">
        <f t="shared" si="84"/>
        <v>8.8737830999390996E-4</v>
      </c>
      <c r="O127" s="17">
        <f t="shared" si="84"/>
        <v>0.49568110522521436</v>
      </c>
      <c r="P127" s="17">
        <f t="shared" si="84"/>
        <v>1.1123863570356352</v>
      </c>
      <c r="Q127" s="17">
        <f t="shared" si="84"/>
        <v>1.1233269371898515</v>
      </c>
    </row>
    <row r="128" spans="1:17">
      <c r="A128" s="9">
        <v>4</v>
      </c>
      <c r="B128" s="15" t="s">
        <v>178</v>
      </c>
      <c r="C128" s="17">
        <f t="shared" ref="C128:H128" si="86">C140/C151*1000</f>
        <v>59.564719358533786</v>
      </c>
      <c r="D128" s="17">
        <f t="shared" si="86"/>
        <v>59.908361970217634</v>
      </c>
      <c r="E128" s="17">
        <f t="shared" si="86"/>
        <v>54.094579008073815</v>
      </c>
      <c r="F128" s="17">
        <f t="shared" si="86"/>
        <v>55.910165484633566</v>
      </c>
      <c r="G128" s="17">
        <f t="shared" si="86"/>
        <v>58.773006134969322</v>
      </c>
      <c r="H128" s="17">
        <f t="shared" si="86"/>
        <v>60.776942355889723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4"/>
        <v>1.3307660331537168</v>
      </c>
      <c r="M128" s="17">
        <f t="shared" si="84"/>
        <v>1.3329812866699888</v>
      </c>
      <c r="N128" s="17">
        <f t="shared" si="84"/>
        <v>1.2923125351376721</v>
      </c>
      <c r="O128" s="17">
        <f t="shared" si="84"/>
        <v>1.3057811637725469</v>
      </c>
      <c r="P128" s="17">
        <f t="shared" si="84"/>
        <v>1.3255782150343167</v>
      </c>
      <c r="Q128" s="17">
        <f t="shared" si="84"/>
        <v>1.338484708530512</v>
      </c>
    </row>
    <row r="129" spans="1:17">
      <c r="A129" s="9">
        <v>5</v>
      </c>
      <c r="B129" s="15" t="s">
        <v>179</v>
      </c>
      <c r="C129" s="17">
        <f t="shared" ref="C129:H129" si="87">C141/C151*1000</f>
        <v>12.600229095074456</v>
      </c>
      <c r="D129" s="17">
        <f t="shared" si="87"/>
        <v>16.609392898052693</v>
      </c>
      <c r="E129" s="17">
        <f t="shared" si="87"/>
        <v>19.377162629757787</v>
      </c>
      <c r="F129" s="17">
        <f t="shared" si="87"/>
        <v>23.049645390070921</v>
      </c>
      <c r="G129" s="17">
        <f t="shared" si="87"/>
        <v>23.926380368098162</v>
      </c>
      <c r="H129" s="17">
        <f t="shared" si="87"/>
        <v>25.68922305764411</v>
      </c>
      <c r="I129" s="18">
        <f>Показатели!$E$6</f>
        <v>8</v>
      </c>
      <c r="J129" s="9">
        <v>5</v>
      </c>
      <c r="K129" s="15" t="s">
        <v>179</v>
      </c>
      <c r="L129" s="17">
        <f t="shared" si="84"/>
        <v>1.2339111390385358</v>
      </c>
      <c r="M129" s="17">
        <f t="shared" si="84"/>
        <v>1.3477273693678877</v>
      </c>
      <c r="N129" s="17">
        <f t="shared" si="84"/>
        <v>1.402179643832042</v>
      </c>
      <c r="O129" s="17">
        <f t="shared" si="84"/>
        <v>1.4562995764297388</v>
      </c>
      <c r="P129" s="17">
        <f t="shared" si="84"/>
        <v>1.4670016389730709</v>
      </c>
      <c r="Q129" s="17">
        <f t="shared" si="84"/>
        <v>1.4865084603546503</v>
      </c>
    </row>
    <row r="130" spans="1:17">
      <c r="A130" s="9">
        <v>6</v>
      </c>
      <c r="B130" s="15" t="s">
        <v>180</v>
      </c>
      <c r="C130" s="17">
        <f t="shared" ref="C130:H130" si="88">(C142-C143)/C142*100</f>
        <v>8.1230514419329793</v>
      </c>
      <c r="D130" s="17">
        <f t="shared" si="88"/>
        <v>1.1384523317612605</v>
      </c>
      <c r="E130" s="17">
        <f t="shared" si="88"/>
        <v>0.97995455283233601</v>
      </c>
      <c r="F130" s="17">
        <f t="shared" si="88"/>
        <v>5.4283498632708866</v>
      </c>
      <c r="G130" s="17">
        <f t="shared" si="88"/>
        <v>-10.3338294705507</v>
      </c>
      <c r="H130" s="17">
        <f t="shared" si="88"/>
        <v>-2.4930798534664818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89">(ATAN((C130+2.4)/10)+3.1415/2)/3.1415*1.75</f>
        <v>1.3267070553431239</v>
      </c>
      <c r="M130" s="17">
        <f t="shared" si="89"/>
        <v>1.0644536136405822</v>
      </c>
      <c r="N130" s="17">
        <f t="shared" si="89"/>
        <v>1.0565680451155335</v>
      </c>
      <c r="O130" s="17">
        <f t="shared" si="89"/>
        <v>1.2449908796284865</v>
      </c>
      <c r="P130" s="17">
        <f t="shared" si="89"/>
        <v>0.50138454789610776</v>
      </c>
      <c r="Q130" s="17">
        <f t="shared" si="89"/>
        <v>0.86981505524012215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-33.448673587081885</v>
      </c>
      <c r="F131" s="17">
        <f>(F145-F144)/F151*1000</f>
        <v>-28.368794326241133</v>
      </c>
      <c r="G131" s="17">
        <f>(G145-G144)/G151*1000</f>
        <v>-28.220858895705522</v>
      </c>
      <c r="H131" s="17">
        <f>(H145-H144)/H151*1000</f>
        <v>-25.062656641604008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0">(ATAN(E131/10)+3.1415/2)/3.1415*1.75</f>
        <v>0.16180390867842415</v>
      </c>
      <c r="O131" s="17">
        <f t="shared" si="90"/>
        <v>0.18876153745181304</v>
      </c>
      <c r="P131" s="17">
        <f t="shared" si="90"/>
        <v>0.18967658746952654</v>
      </c>
      <c r="Q131" s="17">
        <f t="shared" si="90"/>
        <v>0.21145820383464625</v>
      </c>
    </row>
    <row r="132" spans="1:17">
      <c r="A132" s="9">
        <v>8</v>
      </c>
      <c r="B132" s="15" t="s">
        <v>182</v>
      </c>
      <c r="C132" s="17">
        <f t="shared" ref="C132:H132" si="91">(C146-C147)/C151*1000</f>
        <v>13.745704467353951</v>
      </c>
      <c r="D132" s="17">
        <f t="shared" si="91"/>
        <v>17.182130584192443</v>
      </c>
      <c r="E132" s="17">
        <f t="shared" si="91"/>
        <v>9.2272202998846602</v>
      </c>
      <c r="F132" s="17">
        <f t="shared" si="91"/>
        <v>-8.2742316784869967</v>
      </c>
      <c r="G132" s="17">
        <f t="shared" si="91"/>
        <v>7.3619631901840492</v>
      </c>
      <c r="H132" s="17">
        <f t="shared" si="91"/>
        <v>254.38596491228071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1.3996665489895015</v>
      </c>
      <c r="M132" s="17">
        <f>(ATAN(D132/10)+3.1415/2)/3.1415*1.75</f>
        <v>1.4564118192203999</v>
      </c>
      <c r="N132" s="17">
        <f t="shared" si="90"/>
        <v>1.2901356644518627</v>
      </c>
      <c r="O132" s="17">
        <f t="shared" si="90"/>
        <v>0.4899386365621955</v>
      </c>
      <c r="P132" s="17">
        <f t="shared" si="90"/>
        <v>1.2285139613443441</v>
      </c>
      <c r="Q132" s="17">
        <f t="shared" si="90"/>
        <v>1.7281389053080238</v>
      </c>
    </row>
    <row r="133" spans="1:17">
      <c r="A133" s="9">
        <v>9</v>
      </c>
      <c r="B133" s="15" t="s">
        <v>183</v>
      </c>
      <c r="C133" s="17">
        <f t="shared" ref="C133:H133" si="92">C148/C151*1000</f>
        <v>3.4364261168384878</v>
      </c>
      <c r="D133" s="17">
        <f t="shared" si="92"/>
        <v>4.5819014891179846</v>
      </c>
      <c r="E133" s="17">
        <f t="shared" si="92"/>
        <v>4.6136101499423301</v>
      </c>
      <c r="F133" s="17">
        <f t="shared" si="92"/>
        <v>4.7281323877068555</v>
      </c>
      <c r="G133" s="17">
        <f t="shared" si="92"/>
        <v>4.9079754601226995</v>
      </c>
      <c r="H133" s="17">
        <f t="shared" si="92"/>
        <v>3.7593984962406015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3">IF(C133/$I133&gt;1,2^((1-$I133/C133)/LN(10/3)),2^(-LOG($I133/C133,10/3)))</f>
        <v>1.3832230618129515</v>
      </c>
      <c r="M133" s="17">
        <f t="shared" si="93"/>
        <v>1.4729120191248317</v>
      </c>
      <c r="N133" s="17">
        <f t="shared" si="93"/>
        <v>1.4748212103204192</v>
      </c>
      <c r="O133" s="17">
        <f t="shared" si="93"/>
        <v>1.4815228888050143</v>
      </c>
      <c r="P133" s="17">
        <f t="shared" si="93"/>
        <v>1.4914715404510044</v>
      </c>
      <c r="Q133" s="17">
        <f t="shared" si="93"/>
        <v>1.4134106752582121</v>
      </c>
    </row>
    <row r="134" spans="1:17">
      <c r="A134" s="9">
        <v>10</v>
      </c>
      <c r="B134" s="15" t="s">
        <v>184</v>
      </c>
      <c r="C134" s="17">
        <f t="shared" ref="C134:H134" si="94">C149/C151*100</f>
        <v>0.11454753722794961</v>
      </c>
      <c r="D134" s="17">
        <f t="shared" si="94"/>
        <v>0.11454753722794961</v>
      </c>
      <c r="E134" s="17">
        <f t="shared" si="94"/>
        <v>0.11534025374855825</v>
      </c>
      <c r="F134" s="17">
        <f t="shared" si="94"/>
        <v>0.1182033096926714</v>
      </c>
      <c r="G134" s="17">
        <f t="shared" si="94"/>
        <v>0.1226993865030675</v>
      </c>
      <c r="H134" s="17">
        <f t="shared" si="94"/>
        <v>0.12531328320802004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3"/>
        <v>1.3832230618129515</v>
      </c>
      <c r="M134" s="17">
        <f t="shared" si="93"/>
        <v>1.3832230618129515</v>
      </c>
      <c r="N134" s="17">
        <f t="shared" si="93"/>
        <v>1.3856141597217444</v>
      </c>
      <c r="O134" s="17">
        <f t="shared" si="93"/>
        <v>1.3940155994775394</v>
      </c>
      <c r="P134" s="17">
        <f t="shared" si="93"/>
        <v>1.4065109169150376</v>
      </c>
      <c r="Q134" s="17">
        <f t="shared" si="93"/>
        <v>1.4134106752582121</v>
      </c>
    </row>
    <row r="135" spans="1:17">
      <c r="A135" s="9">
        <v>11</v>
      </c>
      <c r="B135" s="15" t="s">
        <v>185</v>
      </c>
      <c r="C135" s="17">
        <f t="shared" ref="C135:H135" si="95">C150/C151*1000</f>
        <v>5.7273768613974791</v>
      </c>
      <c r="D135" s="17">
        <f t="shared" si="95"/>
        <v>4.5819014891179846</v>
      </c>
      <c r="E135" s="17">
        <f t="shared" si="95"/>
        <v>2.306805074971165</v>
      </c>
      <c r="F135" s="17">
        <f t="shared" si="95"/>
        <v>2.3640661938534278</v>
      </c>
      <c r="G135" s="17">
        <f t="shared" si="95"/>
        <v>2.4539877300613497</v>
      </c>
      <c r="H135" s="17">
        <f t="shared" si="95"/>
        <v>2.5062656641604009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3"/>
        <v>1.0758553435228277</v>
      </c>
      <c r="M135" s="17">
        <f t="shared" si="93"/>
        <v>0.95096903144798794</v>
      </c>
      <c r="N135" s="17">
        <f t="shared" si="93"/>
        <v>0.6405938300505909</v>
      </c>
      <c r="O135" s="17">
        <f t="shared" si="93"/>
        <v>0.64970080523907359</v>
      </c>
      <c r="P135" s="17">
        <f t="shared" si="93"/>
        <v>0.66381545199594938</v>
      </c>
      <c r="Q135" s="17">
        <f t="shared" si="93"/>
        <v>0.67192048334172383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4</v>
      </c>
      <c r="D137" s="17">
        <v>4</v>
      </c>
      <c r="E137" s="17">
        <v>4</v>
      </c>
      <c r="F137" s="17">
        <v>4</v>
      </c>
      <c r="G137" s="17">
        <v>4</v>
      </c>
      <c r="H137" s="17">
        <v>6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5</v>
      </c>
      <c r="D138" s="17">
        <v>5</v>
      </c>
      <c r="E138" s="17">
        <v>5</v>
      </c>
      <c r="F138" s="17">
        <v>4</v>
      </c>
      <c r="G138" s="17">
        <v>3</v>
      </c>
      <c r="H138" s="17">
        <v>3</v>
      </c>
      <c r="K138" s="15" t="s">
        <v>187</v>
      </c>
      <c r="L138" s="17">
        <f t="shared" ref="L138:L143" si="96">L125</f>
        <v>0.95096903144798794</v>
      </c>
      <c r="M138" s="17">
        <f t="shared" ref="M138:M143" si="97">N125</f>
        <v>0.95475233632614986</v>
      </c>
      <c r="N138" s="17">
        <f t="shared" ref="N138:N148" si="98">P125</f>
        <v>0.98936225101087727</v>
      </c>
      <c r="O138" s="17">
        <f>Q125</f>
        <v>1.2127191566331825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0.5</v>
      </c>
      <c r="G139" s="17">
        <v>2</v>
      </c>
      <c r="H139" s="17">
        <v>2</v>
      </c>
      <c r="K139" s="15" t="s">
        <v>190</v>
      </c>
      <c r="L139" s="17">
        <f t="shared" si="96"/>
        <v>1.1896226302284998</v>
      </c>
      <c r="M139" s="17">
        <f t="shared" si="97"/>
        <v>1.192914627374879</v>
      </c>
      <c r="N139" s="17">
        <f t="shared" si="98"/>
        <v>0.95327616250729341</v>
      </c>
      <c r="O139" s="17">
        <f t="shared" ref="O139:O147" si="99">Q126</f>
        <v>0.96491544139884322</v>
      </c>
    </row>
    <row r="140" spans="1:17">
      <c r="A140" s="9">
        <v>4</v>
      </c>
      <c r="B140" s="10" t="s">
        <v>191</v>
      </c>
      <c r="C140" s="17">
        <v>52</v>
      </c>
      <c r="D140" s="17">
        <v>52.3</v>
      </c>
      <c r="E140" s="17">
        <v>46.9</v>
      </c>
      <c r="F140" s="17">
        <v>47.3</v>
      </c>
      <c r="G140" s="17">
        <v>47.9</v>
      </c>
      <c r="H140" s="17">
        <v>48.5</v>
      </c>
      <c r="K140" s="15" t="s">
        <v>192</v>
      </c>
      <c r="L140" s="17">
        <f t="shared" si="96"/>
        <v>8.8737830999390996E-4</v>
      </c>
      <c r="M140" s="17">
        <f t="shared" si="97"/>
        <v>8.8737830999390996E-4</v>
      </c>
      <c r="N140" s="17">
        <f t="shared" si="98"/>
        <v>1.1123863570356352</v>
      </c>
      <c r="O140" s="17">
        <f t="shared" si="99"/>
        <v>1.1233269371898515</v>
      </c>
    </row>
    <row r="141" spans="1:17">
      <c r="A141" s="9">
        <v>5</v>
      </c>
      <c r="B141" s="10" t="s">
        <v>193</v>
      </c>
      <c r="C141" s="17">
        <v>11</v>
      </c>
      <c r="D141" s="17">
        <v>14.5</v>
      </c>
      <c r="E141" s="17">
        <v>16.8</v>
      </c>
      <c r="F141" s="17">
        <v>19.5</v>
      </c>
      <c r="G141" s="17">
        <v>19.5</v>
      </c>
      <c r="H141" s="17">
        <v>20.5</v>
      </c>
      <c r="K141" s="15" t="s">
        <v>194</v>
      </c>
      <c r="L141" s="17">
        <f t="shared" si="96"/>
        <v>1.3307660331537168</v>
      </c>
      <c r="M141" s="17">
        <f t="shared" si="97"/>
        <v>1.2923125351376721</v>
      </c>
      <c r="N141" s="17">
        <f t="shared" si="98"/>
        <v>1.3255782150343167</v>
      </c>
      <c r="O141" s="17">
        <f t="shared" si="99"/>
        <v>1.338484708530512</v>
      </c>
    </row>
    <row r="142" spans="1:17">
      <c r="A142" s="9">
        <v>6</v>
      </c>
      <c r="B142" s="10" t="s">
        <v>195</v>
      </c>
      <c r="C142" s="17">
        <v>8211.2000000000007</v>
      </c>
      <c r="D142" s="17">
        <v>7018.3</v>
      </c>
      <c r="E142" s="17">
        <v>9857.6</v>
      </c>
      <c r="F142" s="17">
        <v>9800.4</v>
      </c>
      <c r="G142" s="17">
        <v>10346.6</v>
      </c>
      <c r="H142" s="17">
        <v>10946.3</v>
      </c>
      <c r="K142" s="15" t="s">
        <v>196</v>
      </c>
      <c r="L142" s="17">
        <f t="shared" si="96"/>
        <v>1.2339111390385358</v>
      </c>
      <c r="M142" s="17">
        <f t="shared" si="97"/>
        <v>1.402179643832042</v>
      </c>
      <c r="N142" s="17">
        <f t="shared" si="98"/>
        <v>1.4670016389730709</v>
      </c>
      <c r="O142" s="17">
        <f t="shared" si="99"/>
        <v>1.4865084603546503</v>
      </c>
    </row>
    <row r="143" spans="1:17">
      <c r="A143" s="9">
        <v>7</v>
      </c>
      <c r="B143" s="10" t="s">
        <v>197</v>
      </c>
      <c r="C143" s="17">
        <v>7544.2</v>
      </c>
      <c r="D143" s="17">
        <v>6938.4</v>
      </c>
      <c r="E143" s="17">
        <v>9761</v>
      </c>
      <c r="F143" s="17">
        <v>9268.4</v>
      </c>
      <c r="G143" s="17">
        <v>11415.8</v>
      </c>
      <c r="H143" s="17">
        <v>11219.2</v>
      </c>
      <c r="K143" s="15" t="s">
        <v>198</v>
      </c>
      <c r="L143" s="17">
        <f t="shared" si="96"/>
        <v>1.3267070553431239</v>
      </c>
      <c r="M143" s="17">
        <f t="shared" si="97"/>
        <v>1.0565680451155335</v>
      </c>
      <c r="N143" s="17">
        <f t="shared" si="98"/>
        <v>0.50138454789610776</v>
      </c>
      <c r="O143" s="17">
        <f t="shared" si="99"/>
        <v>0.86981505524012215</v>
      </c>
    </row>
    <row r="144" spans="1:17">
      <c r="A144" s="9">
        <v>8</v>
      </c>
      <c r="B144" s="10" t="s">
        <v>199</v>
      </c>
      <c r="C144" s="17"/>
      <c r="D144" s="17"/>
      <c r="E144" s="17">
        <v>34</v>
      </c>
      <c r="F144" s="17">
        <v>26</v>
      </c>
      <c r="G144" s="17">
        <v>25</v>
      </c>
      <c r="H144" s="17">
        <v>22</v>
      </c>
      <c r="K144" s="15" t="s">
        <v>200</v>
      </c>
      <c r="L144" s="17">
        <f>N131</f>
        <v>0.16180390867842415</v>
      </c>
      <c r="M144" s="17">
        <f>O131</f>
        <v>0.18876153745181304</v>
      </c>
      <c r="N144" s="17">
        <f t="shared" si="98"/>
        <v>0.18967658746952654</v>
      </c>
      <c r="O144" s="17">
        <f t="shared" si="99"/>
        <v>0.21145820383464625</v>
      </c>
    </row>
    <row r="145" spans="1:17">
      <c r="A145" s="9">
        <v>9</v>
      </c>
      <c r="B145" s="10" t="s">
        <v>201</v>
      </c>
      <c r="C145" s="17"/>
      <c r="D145" s="17"/>
      <c r="E145" s="17">
        <v>5</v>
      </c>
      <c r="F145" s="17">
        <v>2</v>
      </c>
      <c r="G145" s="17">
        <v>2</v>
      </c>
      <c r="H145" s="17">
        <v>2</v>
      </c>
      <c r="K145" s="15" t="s">
        <v>202</v>
      </c>
      <c r="L145" s="17">
        <f>L132</f>
        <v>1.3996665489895015</v>
      </c>
      <c r="M145" s="17">
        <f>N132</f>
        <v>1.2901356644518627</v>
      </c>
      <c r="N145" s="17">
        <f t="shared" si="98"/>
        <v>1.2285139613443441</v>
      </c>
      <c r="O145" s="17">
        <f t="shared" si="99"/>
        <v>1.7281389053080238</v>
      </c>
    </row>
    <row r="146" spans="1:17">
      <c r="A146" s="9">
        <v>10</v>
      </c>
      <c r="B146" s="10" t="s">
        <v>203</v>
      </c>
      <c r="C146" s="17">
        <v>45</v>
      </c>
      <c r="D146" s="17">
        <v>48</v>
      </c>
      <c r="E146" s="17">
        <v>35</v>
      </c>
      <c r="F146" s="17">
        <v>33</v>
      </c>
      <c r="G146" s="17">
        <v>29</v>
      </c>
      <c r="H146" s="17">
        <v>225</v>
      </c>
      <c r="K146" s="15" t="s">
        <v>204</v>
      </c>
      <c r="L146" s="17">
        <f>L133</f>
        <v>1.3832230618129515</v>
      </c>
      <c r="M146" s="17">
        <f>N133</f>
        <v>1.4748212103204192</v>
      </c>
      <c r="N146" s="17">
        <f t="shared" si="98"/>
        <v>1.4914715404510044</v>
      </c>
      <c r="O146" s="17">
        <f t="shared" si="99"/>
        <v>1.4134106752582121</v>
      </c>
    </row>
    <row r="147" spans="1:17">
      <c r="A147" s="9">
        <v>11</v>
      </c>
      <c r="B147" s="10" t="s">
        <v>205</v>
      </c>
      <c r="C147" s="17">
        <v>33</v>
      </c>
      <c r="D147" s="17">
        <v>33</v>
      </c>
      <c r="E147" s="17">
        <v>27</v>
      </c>
      <c r="F147" s="17">
        <v>40</v>
      </c>
      <c r="G147" s="17">
        <v>23</v>
      </c>
      <c r="H147" s="17">
        <v>22</v>
      </c>
      <c r="K147" s="15" t="s">
        <v>206</v>
      </c>
      <c r="L147" s="17">
        <f>L134</f>
        <v>1.3832230618129515</v>
      </c>
      <c r="M147" s="17">
        <f>N134</f>
        <v>1.3856141597217444</v>
      </c>
      <c r="N147" s="17">
        <f t="shared" si="98"/>
        <v>1.4065109169150376</v>
      </c>
      <c r="O147" s="17">
        <f t="shared" si="99"/>
        <v>1.4134106752582121</v>
      </c>
    </row>
    <row r="148" spans="1:17">
      <c r="A148" s="9">
        <v>12</v>
      </c>
      <c r="B148" s="10" t="s">
        <v>207</v>
      </c>
      <c r="C148" s="17">
        <v>3</v>
      </c>
      <c r="D148" s="17">
        <v>4</v>
      </c>
      <c r="E148" s="17">
        <v>4</v>
      </c>
      <c r="F148" s="17">
        <v>4</v>
      </c>
      <c r="G148" s="17">
        <v>4</v>
      </c>
      <c r="H148" s="17">
        <v>3</v>
      </c>
      <c r="K148" s="15" t="s">
        <v>208</v>
      </c>
      <c r="L148" s="17">
        <f>L135</f>
        <v>1.0758553435228277</v>
      </c>
      <c r="M148" s="17">
        <f>N135</f>
        <v>0.6405938300505909</v>
      </c>
      <c r="N148" s="17">
        <f t="shared" si="98"/>
        <v>0.66381545199594938</v>
      </c>
      <c r="O148" s="17">
        <f>Q135</f>
        <v>0.67192048334172383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5</v>
      </c>
      <c r="D150" s="17">
        <v>4</v>
      </c>
      <c r="E150" s="17">
        <v>2</v>
      </c>
      <c r="F150" s="17">
        <v>2</v>
      </c>
      <c r="G150" s="21">
        <v>2</v>
      </c>
      <c r="H150" s="21">
        <v>2</v>
      </c>
    </row>
    <row r="151" spans="1:17">
      <c r="A151" s="9">
        <v>15</v>
      </c>
      <c r="B151" s="10" t="s">
        <v>213</v>
      </c>
      <c r="C151" s="17">
        <v>873</v>
      </c>
      <c r="D151" s="17">
        <v>873</v>
      </c>
      <c r="E151" s="17">
        <v>867</v>
      </c>
      <c r="F151" s="17">
        <v>846</v>
      </c>
      <c r="G151" s="17">
        <v>815</v>
      </c>
      <c r="H151" s="17">
        <v>798</v>
      </c>
    </row>
    <row r="153" spans="1:17" ht="16">
      <c r="A153" s="20" t="s">
        <v>507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0">C167/C181*1000</f>
        <v>12.215568862275449</v>
      </c>
      <c r="D155" s="17">
        <f t="shared" si="100"/>
        <v>10.713416118821524</v>
      </c>
      <c r="E155" s="17">
        <f t="shared" si="100"/>
        <v>10.42929905408683</v>
      </c>
      <c r="F155" s="17">
        <f t="shared" si="100"/>
        <v>10.940919037199125</v>
      </c>
      <c r="G155" s="17">
        <f t="shared" si="100"/>
        <v>10.776389909380358</v>
      </c>
      <c r="H155" s="17">
        <f t="shared" si="100"/>
        <v>13.469693190321776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1">IF(C155/$I155&gt;1,2^((1-$I155/C155)/LN(10/3)),2^(-LOG($I155/C155,10/3)))</f>
        <v>1.4050430160570464</v>
      </c>
      <c r="M155" s="17">
        <f t="shared" si="101"/>
        <v>1.3593777639561242</v>
      </c>
      <c r="N155" s="17">
        <f t="shared" si="101"/>
        <v>1.349463860332585</v>
      </c>
      <c r="O155" s="17">
        <f t="shared" si="101"/>
        <v>1.3669939566869773</v>
      </c>
      <c r="P155" s="17">
        <f t="shared" si="101"/>
        <v>1.3615138488589855</v>
      </c>
      <c r="Q155" s="17">
        <f t="shared" si="101"/>
        <v>1.4362111389546617</v>
      </c>
    </row>
    <row r="156" spans="1:17">
      <c r="A156" s="9">
        <v>2</v>
      </c>
      <c r="B156" s="15" t="s">
        <v>176</v>
      </c>
      <c r="C156" s="17">
        <f t="shared" ref="C156:H156" si="102">C168/C181*1000</f>
        <v>2.3952095808383231</v>
      </c>
      <c r="D156" s="17">
        <f t="shared" si="102"/>
        <v>2.4348672997321645</v>
      </c>
      <c r="E156" s="17">
        <f t="shared" si="102"/>
        <v>2.6679602231384911</v>
      </c>
      <c r="F156" s="17">
        <f t="shared" si="102"/>
        <v>3.4038414782397277</v>
      </c>
      <c r="G156" s="17">
        <f t="shared" si="102"/>
        <v>4.1636051922605928</v>
      </c>
      <c r="H156" s="17">
        <f t="shared" si="102"/>
        <v>4.7393364928909953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1"/>
        <v>0.74435210521849249</v>
      </c>
      <c r="M156" s="17">
        <f t="shared" si="101"/>
        <v>0.75142268790274414</v>
      </c>
      <c r="N156" s="17">
        <f t="shared" si="101"/>
        <v>0.79203174360987694</v>
      </c>
      <c r="O156" s="17">
        <f t="shared" si="101"/>
        <v>0.91127118452555467</v>
      </c>
      <c r="P156" s="17">
        <f t="shared" si="101"/>
        <v>1.0228801017205393</v>
      </c>
      <c r="Q156" s="17">
        <f t="shared" si="101"/>
        <v>1.0939683753558329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3.4818702386169953</v>
      </c>
      <c r="E157" s="17">
        <f>E169/E181*1000+0.00001</f>
        <v>3.6381375770070341</v>
      </c>
      <c r="F157" s="17">
        <f>F169/F181*1000+0.00001</f>
        <v>5.8108536664235348</v>
      </c>
      <c r="G157" s="17">
        <f>G169/G181*1000</f>
        <v>4.0411462160176344</v>
      </c>
      <c r="H157" s="17">
        <f>H169/H181*1000</f>
        <v>4.1157395859316539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1"/>
        <v>8.8737830999390996E-4</v>
      </c>
      <c r="M157" s="17">
        <f t="shared" si="101"/>
        <v>1.2776503564418031</v>
      </c>
      <c r="N157" s="17">
        <f t="shared" si="101"/>
        <v>1.2959277960904612</v>
      </c>
      <c r="O157" s="17">
        <f t="shared" si="101"/>
        <v>1.4587274831807535</v>
      </c>
      <c r="P157" s="17">
        <f t="shared" si="101"/>
        <v>1.3374826695199027</v>
      </c>
      <c r="Q157" s="17">
        <f t="shared" si="101"/>
        <v>1.344407299158022</v>
      </c>
    </row>
    <row r="158" spans="1:17">
      <c r="A158" s="9">
        <v>4</v>
      </c>
      <c r="B158" s="15" t="s">
        <v>178</v>
      </c>
      <c r="C158" s="17">
        <f t="shared" ref="C158:H158" si="103">C170/C181*1000</f>
        <v>19.257485029940121</v>
      </c>
      <c r="D158" s="17">
        <f t="shared" si="103"/>
        <v>19.64937910883857</v>
      </c>
      <c r="E158" s="17">
        <f t="shared" si="103"/>
        <v>22.895949551297601</v>
      </c>
      <c r="F158" s="17">
        <f t="shared" si="103"/>
        <v>23.316314125942135</v>
      </c>
      <c r="G158" s="17">
        <f t="shared" si="103"/>
        <v>23.855008572128337</v>
      </c>
      <c r="H158" s="17">
        <f t="shared" si="103"/>
        <v>24.619605886754801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1"/>
        <v>0.77475085010985922</v>
      </c>
      <c r="M158" s="17">
        <f t="shared" si="101"/>
        <v>0.78378898846084266</v>
      </c>
      <c r="N158" s="17">
        <f t="shared" si="101"/>
        <v>0.85591847499953633</v>
      </c>
      <c r="O158" s="17">
        <f t="shared" si="101"/>
        <v>0.86493062576741497</v>
      </c>
      <c r="P158" s="17">
        <f t="shared" si="101"/>
        <v>0.87637947853947407</v>
      </c>
      <c r="Q158" s="17">
        <f t="shared" si="101"/>
        <v>0.89244280442844126</v>
      </c>
    </row>
    <row r="159" spans="1:17">
      <c r="A159" s="9">
        <v>5</v>
      </c>
      <c r="B159" s="15" t="s">
        <v>179</v>
      </c>
      <c r="C159" s="17">
        <f t="shared" ref="C159:H159" si="104">C171/C181*1000</f>
        <v>4.3113772455089823</v>
      </c>
      <c r="D159" s="17">
        <f t="shared" si="104"/>
        <v>5.5758461163866571</v>
      </c>
      <c r="E159" s="17">
        <f t="shared" si="104"/>
        <v>5.5542081008974051</v>
      </c>
      <c r="F159" s="17">
        <f t="shared" si="104"/>
        <v>5.5677121322635541</v>
      </c>
      <c r="G159" s="17">
        <f t="shared" si="104"/>
        <v>5.608621111927504</v>
      </c>
      <c r="H159" s="17">
        <f t="shared" si="104"/>
        <v>5.7869792965826887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1"/>
        <v>0.70054344249050338</v>
      </c>
      <c r="M159" s="17">
        <f t="shared" si="101"/>
        <v>0.81234329657887194</v>
      </c>
      <c r="N159" s="17">
        <f t="shared" si="101"/>
        <v>0.81052688994570066</v>
      </c>
      <c r="O159" s="17">
        <f t="shared" si="101"/>
        <v>0.81166083941129585</v>
      </c>
      <c r="P159" s="17">
        <f t="shared" si="101"/>
        <v>0.81508891299083386</v>
      </c>
      <c r="Q159" s="17">
        <f t="shared" si="101"/>
        <v>0.82991254458859343</v>
      </c>
    </row>
    <row r="160" spans="1:17">
      <c r="A160" s="9">
        <v>6</v>
      </c>
      <c r="B160" s="15" t="s">
        <v>180</v>
      </c>
      <c r="C160" s="17">
        <f t="shared" ref="C160:H160" si="105">(C172-C173)/C172*100</f>
        <v>-0.42968322093791811</v>
      </c>
      <c r="D160" s="17">
        <f t="shared" si="105"/>
        <v>1.0788580178546885</v>
      </c>
      <c r="E160" s="17">
        <f t="shared" si="105"/>
        <v>-2.0397395546370141</v>
      </c>
      <c r="F160" s="17">
        <f t="shared" si="105"/>
        <v>-0.5420170267928559</v>
      </c>
      <c r="G160" s="17">
        <f t="shared" si="105"/>
        <v>-0.19791820115904907</v>
      </c>
      <c r="H160" s="17">
        <f t="shared" si="105"/>
        <v>-0.20579460493264662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6">(ATAN((C160+2.4)/10)+3.1415/2)/3.1415*1.75</f>
        <v>0.98337008364439427</v>
      </c>
      <c r="M160" s="17">
        <f t="shared" si="106"/>
        <v>1.0614977514496022</v>
      </c>
      <c r="N160" s="17">
        <f t="shared" si="106"/>
        <v>0.89505994717393755</v>
      </c>
      <c r="O160" s="17">
        <f t="shared" si="106"/>
        <v>0.97733365822694374</v>
      </c>
      <c r="P160" s="17">
        <f t="shared" si="106"/>
        <v>0.9957418476890052</v>
      </c>
      <c r="Q160" s="17">
        <f t="shared" si="106"/>
        <v>0.99532330886495024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-5.5784622847441181</v>
      </c>
      <c r="F161" s="17">
        <f>(F175-F174)/F181*1000</f>
        <v>-5.105762217359592</v>
      </c>
      <c r="G161" s="17">
        <f>(G175-G174)/G181*1000</f>
        <v>-1.2245897624295861</v>
      </c>
      <c r="H161" s="17">
        <f>(H175-H174)/H181*1000</f>
        <v>-4.9887752556747325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7">(ATAN(E161/10)+3.1415/2)/3.1415*1.75</f>
        <v>0.59154221283539343</v>
      </c>
      <c r="O161" s="17">
        <f t="shared" si="107"/>
        <v>0.61202775693977274</v>
      </c>
      <c r="P161" s="17">
        <f t="shared" si="107"/>
        <v>0.80712112033247252</v>
      </c>
      <c r="Q161" s="17">
        <f t="shared" si="107"/>
        <v>0.6172215037146136</v>
      </c>
    </row>
    <row r="162" spans="1:17">
      <c r="A162" s="9">
        <v>8</v>
      </c>
      <c r="B162" s="15" t="s">
        <v>182</v>
      </c>
      <c r="C162" s="17">
        <f t="shared" ref="C162:H162" si="108">(C176-C177)/C181*1000</f>
        <v>-15.32934131736527</v>
      </c>
      <c r="D162" s="17">
        <f t="shared" si="108"/>
        <v>6.0871682493304116</v>
      </c>
      <c r="E162" s="17">
        <f t="shared" si="108"/>
        <v>3.1530439000727628</v>
      </c>
      <c r="F162" s="17">
        <f t="shared" si="108"/>
        <v>-2.1881838074398248</v>
      </c>
      <c r="G162" s="17">
        <f t="shared" si="108"/>
        <v>-16.899338721528288</v>
      </c>
      <c r="H162" s="17">
        <f t="shared" si="108"/>
        <v>-9.9775505113494649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0.32196588409394089</v>
      </c>
      <c r="M162" s="17">
        <f>(ATAN(D162/10)+3.1415/2)/3.1415*1.75</f>
        <v>1.1796021030479302</v>
      </c>
      <c r="N162" s="17">
        <f t="shared" si="107"/>
        <v>1.0451467448829947</v>
      </c>
      <c r="O162" s="17">
        <f t="shared" si="107"/>
        <v>0.75499676128643201</v>
      </c>
      <c r="P162" s="17">
        <f t="shared" si="107"/>
        <v>0.29762359011462697</v>
      </c>
      <c r="Q162" s="17">
        <f t="shared" si="107"/>
        <v>0.43811308319969633</v>
      </c>
    </row>
    <row r="163" spans="1:17">
      <c r="A163" s="9">
        <v>9</v>
      </c>
      <c r="B163" s="15" t="s">
        <v>183</v>
      </c>
      <c r="C163" s="17">
        <f t="shared" ref="C163:H163" si="109">C178/C181*1000</f>
        <v>0.71856287425149701</v>
      </c>
      <c r="D163" s="17">
        <f t="shared" si="109"/>
        <v>0.73046018991964934</v>
      </c>
      <c r="E163" s="17">
        <f t="shared" si="109"/>
        <v>0.72762551540140674</v>
      </c>
      <c r="F163" s="17">
        <f t="shared" si="109"/>
        <v>0.7293946024799417</v>
      </c>
      <c r="G163" s="17">
        <f t="shared" si="109"/>
        <v>0.73475385745775157</v>
      </c>
      <c r="H163" s="17">
        <f t="shared" si="109"/>
        <v>0.74831628835120978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0">IF(C163/$I163&gt;1,2^((1-$I163/C163)/LN(10/3)),2^(-LOG($I163/C163,10/3)))</f>
        <v>0.6546146398734688</v>
      </c>
      <c r="M163" s="17">
        <f t="shared" si="110"/>
        <v>0.66083280854001447</v>
      </c>
      <c r="N163" s="17">
        <f t="shared" si="110"/>
        <v>0.6593551806677781</v>
      </c>
      <c r="O163" s="17">
        <f t="shared" si="110"/>
        <v>0.66027763674422713</v>
      </c>
      <c r="P163" s="17">
        <f t="shared" si="110"/>
        <v>0.66306633888652133</v>
      </c>
      <c r="Q163" s="17">
        <f t="shared" si="110"/>
        <v>0.67008529087148594</v>
      </c>
    </row>
    <row r="164" spans="1:17">
      <c r="A164" s="9">
        <v>10</v>
      </c>
      <c r="B164" s="15" t="s">
        <v>184</v>
      </c>
      <c r="C164" s="17">
        <f t="shared" ref="C164:H164" si="111">C179/C181*100</f>
        <v>2.3952095808383235E-2</v>
      </c>
      <c r="D164" s="17">
        <f t="shared" si="111"/>
        <v>2.4348672997321647E-2</v>
      </c>
      <c r="E164" s="17">
        <f t="shared" si="111"/>
        <v>2.4254183846713559E-2</v>
      </c>
      <c r="F164" s="17">
        <f t="shared" si="111"/>
        <v>2.4313153415998056E-2</v>
      </c>
      <c r="G164" s="17">
        <f t="shared" si="111"/>
        <v>2.449179524859172E-2</v>
      </c>
      <c r="H164" s="17">
        <f t="shared" si="111"/>
        <v>2.4943876278373661E-2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0"/>
        <v>0.6546146398734688</v>
      </c>
      <c r="M164" s="17">
        <f t="shared" si="110"/>
        <v>0.66083280854001447</v>
      </c>
      <c r="N164" s="17">
        <f t="shared" si="110"/>
        <v>0.6593551806677781</v>
      </c>
      <c r="O164" s="17">
        <f t="shared" si="110"/>
        <v>0.66027763674422701</v>
      </c>
      <c r="P164" s="17">
        <f t="shared" si="110"/>
        <v>0.66306633888652133</v>
      </c>
      <c r="Q164" s="17">
        <f t="shared" si="110"/>
        <v>0.67008529087148594</v>
      </c>
    </row>
    <row r="165" spans="1:17">
      <c r="A165" s="9">
        <v>11</v>
      </c>
      <c r="B165" s="15" t="s">
        <v>185</v>
      </c>
      <c r="C165" s="17">
        <f t="shared" ref="C165:H165" si="112">C180/C181*1000</f>
        <v>6.227544910179641</v>
      </c>
      <c r="D165" s="17">
        <f t="shared" si="112"/>
        <v>6.0871682493304116</v>
      </c>
      <c r="E165" s="17">
        <f t="shared" si="112"/>
        <v>7.518796992481203</v>
      </c>
      <c r="F165" s="17">
        <f t="shared" si="112"/>
        <v>7.537077558959397</v>
      </c>
      <c r="G165" s="17">
        <f t="shared" si="112"/>
        <v>7.5924565270634341</v>
      </c>
      <c r="H165" s="17">
        <f t="shared" si="112"/>
        <v>7.7326016462958345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0"/>
        <v>1.1201724060286877</v>
      </c>
      <c r="M165" s="17">
        <f t="shared" si="110"/>
        <v>1.1082952149803382</v>
      </c>
      <c r="N165" s="17">
        <f t="shared" si="110"/>
        <v>1.2127191566331825</v>
      </c>
      <c r="O165" s="17">
        <f t="shared" si="110"/>
        <v>1.2138457805993716</v>
      </c>
      <c r="P165" s="17">
        <f t="shared" si="110"/>
        <v>1.2172319362340405</v>
      </c>
      <c r="Q165" s="17">
        <f t="shared" si="110"/>
        <v>1.2256248956832259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51</v>
      </c>
      <c r="D167" s="17">
        <v>44</v>
      </c>
      <c r="E167" s="17">
        <v>43</v>
      </c>
      <c r="F167" s="17">
        <v>45</v>
      </c>
      <c r="G167" s="17">
        <v>44</v>
      </c>
      <c r="H167" s="17">
        <v>54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10</v>
      </c>
      <c r="D168" s="17">
        <v>10</v>
      </c>
      <c r="E168" s="17">
        <v>11</v>
      </c>
      <c r="F168" s="17">
        <v>14</v>
      </c>
      <c r="G168" s="17">
        <v>17</v>
      </c>
      <c r="H168" s="17">
        <v>19</v>
      </c>
      <c r="K168" s="15" t="s">
        <v>187</v>
      </c>
      <c r="L168" s="17">
        <f t="shared" ref="L168:L173" si="113">L155</f>
        <v>1.4050430160570464</v>
      </c>
      <c r="M168" s="17">
        <f t="shared" ref="M168:M173" si="114">N155</f>
        <v>1.349463860332585</v>
      </c>
      <c r="N168" s="17">
        <f t="shared" ref="N168:N178" si="115">P155</f>
        <v>1.3615138488589855</v>
      </c>
      <c r="O168" s="17">
        <f>Q155</f>
        <v>1.4362111389546617</v>
      </c>
    </row>
    <row r="169" spans="1:17">
      <c r="A169" s="9">
        <v>3</v>
      </c>
      <c r="B169" s="10" t="s">
        <v>189</v>
      </c>
      <c r="C169" s="17">
        <v>0</v>
      </c>
      <c r="D169" s="17">
        <v>14.3</v>
      </c>
      <c r="E169" s="17">
        <v>15</v>
      </c>
      <c r="F169" s="17">
        <v>23.9</v>
      </c>
      <c r="G169" s="17">
        <v>16.5</v>
      </c>
      <c r="H169" s="17">
        <v>16.5</v>
      </c>
      <c r="K169" s="15" t="s">
        <v>190</v>
      </c>
      <c r="L169" s="17">
        <f t="shared" si="113"/>
        <v>0.74435210521849249</v>
      </c>
      <c r="M169" s="17">
        <f t="shared" si="114"/>
        <v>0.79203174360987694</v>
      </c>
      <c r="N169" s="17">
        <f t="shared" si="115"/>
        <v>1.0228801017205393</v>
      </c>
      <c r="O169" s="17">
        <f t="shared" ref="O169:O178" si="116">Q156</f>
        <v>1.0939683753558329</v>
      </c>
    </row>
    <row r="170" spans="1:17">
      <c r="A170" s="9">
        <v>4</v>
      </c>
      <c r="B170" s="10" t="s">
        <v>191</v>
      </c>
      <c r="C170" s="17">
        <v>80.400000000000006</v>
      </c>
      <c r="D170" s="17">
        <v>80.7</v>
      </c>
      <c r="E170" s="17">
        <v>94.4</v>
      </c>
      <c r="F170" s="17">
        <v>95.9</v>
      </c>
      <c r="G170" s="17">
        <v>97.4</v>
      </c>
      <c r="H170" s="17">
        <v>98.7</v>
      </c>
      <c r="K170" s="15" t="s">
        <v>192</v>
      </c>
      <c r="L170" s="17">
        <f t="shared" si="113"/>
        <v>8.8737830999390996E-4</v>
      </c>
      <c r="M170" s="17">
        <f t="shared" si="114"/>
        <v>1.2959277960904612</v>
      </c>
      <c r="N170" s="17">
        <f t="shared" si="115"/>
        <v>1.3374826695199027</v>
      </c>
      <c r="O170" s="17">
        <f t="shared" si="116"/>
        <v>1.344407299158022</v>
      </c>
    </row>
    <row r="171" spans="1:17">
      <c r="A171" s="9">
        <v>5</v>
      </c>
      <c r="B171" s="10" t="s">
        <v>193</v>
      </c>
      <c r="C171" s="17">
        <v>18</v>
      </c>
      <c r="D171" s="17">
        <v>22.9</v>
      </c>
      <c r="E171" s="17">
        <v>22.9</v>
      </c>
      <c r="F171" s="17">
        <v>22.9</v>
      </c>
      <c r="G171" s="17">
        <v>22.9</v>
      </c>
      <c r="H171" s="17">
        <v>23.2</v>
      </c>
      <c r="K171" s="15" t="s">
        <v>194</v>
      </c>
      <c r="L171" s="17">
        <f t="shared" si="113"/>
        <v>0.77475085010985922</v>
      </c>
      <c r="M171" s="17">
        <f t="shared" si="114"/>
        <v>0.85591847499953633</v>
      </c>
      <c r="N171" s="17">
        <f t="shared" si="115"/>
        <v>0.87637947853947407</v>
      </c>
      <c r="O171" s="17">
        <f t="shared" si="116"/>
        <v>0.89244280442844126</v>
      </c>
    </row>
    <row r="172" spans="1:17">
      <c r="A172" s="9">
        <v>6</v>
      </c>
      <c r="B172" s="10" t="s">
        <v>195</v>
      </c>
      <c r="C172" s="17">
        <v>406229.5</v>
      </c>
      <c r="D172" s="17">
        <v>352131.6</v>
      </c>
      <c r="E172" s="17">
        <v>338312.8</v>
      </c>
      <c r="F172" s="17">
        <v>366575.2</v>
      </c>
      <c r="G172" s="17">
        <v>399154.8</v>
      </c>
      <c r="H172" s="17">
        <v>458029.5</v>
      </c>
      <c r="K172" s="15" t="s">
        <v>196</v>
      </c>
      <c r="L172" s="17">
        <f t="shared" si="113"/>
        <v>0.70054344249050338</v>
      </c>
      <c r="M172" s="17">
        <f t="shared" si="114"/>
        <v>0.81052688994570066</v>
      </c>
      <c r="N172" s="17">
        <f t="shared" si="115"/>
        <v>0.81508891299083386</v>
      </c>
      <c r="O172" s="17">
        <f t="shared" si="116"/>
        <v>0.82991254458859343</v>
      </c>
    </row>
    <row r="173" spans="1:17">
      <c r="A173" s="9">
        <v>7</v>
      </c>
      <c r="B173" s="10" t="s">
        <v>197</v>
      </c>
      <c r="C173" s="17">
        <v>407975</v>
      </c>
      <c r="D173" s="17">
        <v>348332.6</v>
      </c>
      <c r="E173" s="17">
        <v>345213.5</v>
      </c>
      <c r="F173" s="17">
        <v>368562.1</v>
      </c>
      <c r="G173" s="17">
        <v>399944.8</v>
      </c>
      <c r="H173" s="17">
        <v>458972.1</v>
      </c>
      <c r="K173" s="15" t="s">
        <v>198</v>
      </c>
      <c r="L173" s="17">
        <f t="shared" si="113"/>
        <v>0.98337008364439427</v>
      </c>
      <c r="M173" s="17">
        <f t="shared" si="114"/>
        <v>0.89505994717393755</v>
      </c>
      <c r="N173" s="17">
        <f t="shared" si="115"/>
        <v>0.9957418476890052</v>
      </c>
      <c r="O173" s="17">
        <f t="shared" si="116"/>
        <v>0.99532330886495024</v>
      </c>
    </row>
    <row r="174" spans="1:17">
      <c r="A174" s="9">
        <v>8</v>
      </c>
      <c r="B174" s="10" t="s">
        <v>199</v>
      </c>
      <c r="C174" s="17"/>
      <c r="D174" s="17"/>
      <c r="E174" s="17">
        <v>73</v>
      </c>
      <c r="F174" s="17">
        <v>76</v>
      </c>
      <c r="G174" s="17">
        <v>60</v>
      </c>
      <c r="H174" s="17">
        <v>66</v>
      </c>
      <c r="K174" s="15" t="s">
        <v>200</v>
      </c>
      <c r="L174" s="17">
        <f>N161</f>
        <v>0.59154221283539343</v>
      </c>
      <c r="M174" s="17">
        <f>O161</f>
        <v>0.61202775693977274</v>
      </c>
      <c r="N174" s="17">
        <f t="shared" si="115"/>
        <v>0.80712112033247252</v>
      </c>
      <c r="O174" s="17">
        <f t="shared" si="116"/>
        <v>0.6172215037146136</v>
      </c>
    </row>
    <row r="175" spans="1:17">
      <c r="A175" s="9">
        <v>9</v>
      </c>
      <c r="B175" s="10" t="s">
        <v>201</v>
      </c>
      <c r="C175" s="17"/>
      <c r="D175" s="17"/>
      <c r="E175" s="17">
        <v>50</v>
      </c>
      <c r="F175" s="17">
        <v>55</v>
      </c>
      <c r="G175" s="17">
        <v>55</v>
      </c>
      <c r="H175" s="17">
        <v>46</v>
      </c>
      <c r="K175" s="15" t="s">
        <v>202</v>
      </c>
      <c r="L175" s="17">
        <f>L162</f>
        <v>0.32196588409394089</v>
      </c>
      <c r="M175" s="17">
        <f>N162</f>
        <v>1.0451467448829947</v>
      </c>
      <c r="N175" s="17">
        <f t="shared" si="115"/>
        <v>0.29762359011462697</v>
      </c>
      <c r="O175" s="17">
        <f t="shared" si="116"/>
        <v>0.43811308319969633</v>
      </c>
    </row>
    <row r="176" spans="1:17">
      <c r="A176" s="9">
        <v>10</v>
      </c>
      <c r="B176" s="10" t="s">
        <v>203</v>
      </c>
      <c r="C176" s="17">
        <v>126</v>
      </c>
      <c r="D176" s="17">
        <v>119</v>
      </c>
      <c r="E176" s="17">
        <v>134</v>
      </c>
      <c r="F176" s="17">
        <v>122</v>
      </c>
      <c r="G176" s="17">
        <v>72</v>
      </c>
      <c r="H176" s="17">
        <v>102</v>
      </c>
      <c r="K176" s="15" t="s">
        <v>204</v>
      </c>
      <c r="L176" s="17">
        <f>L163</f>
        <v>0.6546146398734688</v>
      </c>
      <c r="M176" s="17">
        <f>N163</f>
        <v>0.6593551806677781</v>
      </c>
      <c r="N176" s="17">
        <f t="shared" si="115"/>
        <v>0.66306633888652133</v>
      </c>
      <c r="O176" s="17">
        <f t="shared" si="116"/>
        <v>0.67008529087148594</v>
      </c>
    </row>
    <row r="177" spans="1:17">
      <c r="A177" s="9">
        <v>11</v>
      </c>
      <c r="B177" s="10" t="s">
        <v>205</v>
      </c>
      <c r="C177" s="17">
        <v>190</v>
      </c>
      <c r="D177" s="17">
        <v>94</v>
      </c>
      <c r="E177" s="17">
        <v>121</v>
      </c>
      <c r="F177" s="17">
        <v>131</v>
      </c>
      <c r="G177" s="17">
        <v>141</v>
      </c>
      <c r="H177" s="17">
        <v>142</v>
      </c>
      <c r="K177" s="15" t="s">
        <v>206</v>
      </c>
      <c r="L177" s="17">
        <f>L164</f>
        <v>0.6546146398734688</v>
      </c>
      <c r="M177" s="17">
        <f>N164</f>
        <v>0.6593551806677781</v>
      </c>
      <c r="N177" s="17">
        <f t="shared" si="115"/>
        <v>0.66306633888652133</v>
      </c>
      <c r="O177" s="17">
        <f t="shared" si="116"/>
        <v>0.67008529087148594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1.1201724060286877</v>
      </c>
      <c r="M178" s="17">
        <f>N165</f>
        <v>1.2127191566331825</v>
      </c>
      <c r="N178" s="17">
        <f t="shared" si="115"/>
        <v>1.2172319362340405</v>
      </c>
      <c r="O178" s="17">
        <f t="shared" si="116"/>
        <v>1.2256248956832259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26</v>
      </c>
      <c r="D180" s="17">
        <v>25</v>
      </c>
      <c r="E180" s="17">
        <v>31</v>
      </c>
      <c r="F180" s="17">
        <v>31</v>
      </c>
      <c r="G180" s="21">
        <v>31</v>
      </c>
      <c r="H180" s="21">
        <v>31</v>
      </c>
    </row>
    <row r="181" spans="1:17">
      <c r="A181" s="9">
        <v>15</v>
      </c>
      <c r="B181" s="10" t="s">
        <v>213</v>
      </c>
      <c r="C181" s="17">
        <v>4175</v>
      </c>
      <c r="D181" s="17">
        <v>4107</v>
      </c>
      <c r="E181" s="17">
        <v>4123</v>
      </c>
      <c r="F181" s="17">
        <v>4113</v>
      </c>
      <c r="G181" s="17">
        <v>4083</v>
      </c>
      <c r="H181" s="17">
        <v>4009</v>
      </c>
    </row>
    <row r="183" spans="1:17" ht="16">
      <c r="A183" s="20" t="s">
        <v>508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7">C197/C211*1000</f>
        <v>6.4171122994652405</v>
      </c>
      <c r="D185" s="17">
        <f t="shared" si="117"/>
        <v>6.4935064935064943</v>
      </c>
      <c r="E185" s="17">
        <f t="shared" si="117"/>
        <v>5.592841163310962</v>
      </c>
      <c r="F185" s="17">
        <f t="shared" si="117"/>
        <v>4.5977011494252871</v>
      </c>
      <c r="G185" s="17">
        <f t="shared" si="117"/>
        <v>5.8616647127784294</v>
      </c>
      <c r="H185" s="17">
        <f t="shared" si="117"/>
        <v>6.0024009603841542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8">IF(C185/$I185&gt;1,2^((1-$I185/C185)/LN(10/3)),2^(-LOG($I185/C185,10/3)))</f>
        <v>1.1355730634339423</v>
      </c>
      <c r="M185" s="17">
        <f t="shared" si="118"/>
        <v>1.1415817808863555</v>
      </c>
      <c r="N185" s="17">
        <f t="shared" si="118"/>
        <v>1.0629265117637408</v>
      </c>
      <c r="O185" s="17">
        <f t="shared" si="118"/>
        <v>0.95285554472938294</v>
      </c>
      <c r="P185" s="17">
        <f t="shared" si="118"/>
        <v>1.0883146929400038</v>
      </c>
      <c r="Q185" s="17">
        <f t="shared" si="118"/>
        <v>1.1009183325620238</v>
      </c>
    </row>
    <row r="186" spans="1:17">
      <c r="A186" s="9">
        <v>2</v>
      </c>
      <c r="B186" s="15" t="s">
        <v>176</v>
      </c>
      <c r="C186" s="17">
        <f t="shared" ref="C186:H186" si="119">C198/C211*1000</f>
        <v>2.1390374331550803</v>
      </c>
      <c r="D186" s="17">
        <f t="shared" si="119"/>
        <v>2.1645021645021645</v>
      </c>
      <c r="E186" s="17">
        <f t="shared" si="119"/>
        <v>2.2371364653243848</v>
      </c>
      <c r="F186" s="17">
        <f t="shared" si="119"/>
        <v>1.1494252873563218</v>
      </c>
      <c r="G186" s="17">
        <f t="shared" si="119"/>
        <v>1.1723329425556857</v>
      </c>
      <c r="H186" s="17">
        <f t="shared" si="119"/>
        <v>1.2004801920768307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8"/>
        <v>0.69742299568969635</v>
      </c>
      <c r="M186" s="17">
        <f t="shared" si="118"/>
        <v>0.70219096811169879</v>
      </c>
      <c r="N186" s="17">
        <f t="shared" si="118"/>
        <v>0.71566177606890036</v>
      </c>
      <c r="O186" s="17">
        <f t="shared" si="118"/>
        <v>0.48775734275074317</v>
      </c>
      <c r="P186" s="17">
        <f t="shared" si="118"/>
        <v>0.4933303508981598</v>
      </c>
      <c r="Q186" s="17">
        <f t="shared" si="118"/>
        <v>0.50011517962761687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3.579428344519016</v>
      </c>
      <c r="F187" s="17">
        <f>F199/F211*1000+0.00001</f>
        <v>2.0689755172413795</v>
      </c>
      <c r="G187" s="17">
        <f>G199/G211*1000</f>
        <v>2.1101992966002343</v>
      </c>
      <c r="H187" s="17">
        <f>H199/H211*1000</f>
        <v>2.1608643457382954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8"/>
        <v>8.8737830999390996E-4</v>
      </c>
      <c r="M187" s="17">
        <f t="shared" si="118"/>
        <v>8.8737830999390996E-4</v>
      </c>
      <c r="N187" s="17">
        <f t="shared" si="118"/>
        <v>1.2892180440746961</v>
      </c>
      <c r="O187" s="17">
        <f t="shared" si="118"/>
        <v>1.0193786190116614</v>
      </c>
      <c r="P187" s="17">
        <f t="shared" si="118"/>
        <v>1.0305217242952678</v>
      </c>
      <c r="Q187" s="17">
        <f t="shared" si="118"/>
        <v>1.0437906114585662</v>
      </c>
    </row>
    <row r="188" spans="1:17">
      <c r="A188" s="9">
        <v>4</v>
      </c>
      <c r="B188" s="15" t="s">
        <v>178</v>
      </c>
      <c r="C188" s="17">
        <f t="shared" ref="C188:H188" si="120">C200/C211*1000</f>
        <v>22.459893048128343</v>
      </c>
      <c r="D188" s="17">
        <f t="shared" si="120"/>
        <v>22.727272727272727</v>
      </c>
      <c r="E188" s="17">
        <f t="shared" si="120"/>
        <v>20.134228187919462</v>
      </c>
      <c r="F188" s="17">
        <f t="shared" si="120"/>
        <v>20.804597701149429</v>
      </c>
      <c r="G188" s="17">
        <f t="shared" si="120"/>
        <v>21.336459554513482</v>
      </c>
      <c r="H188" s="17">
        <f t="shared" si="120"/>
        <v>21.848739495798316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8"/>
        <v>0.8464954051619642</v>
      </c>
      <c r="M188" s="17">
        <f t="shared" si="118"/>
        <v>0.85228251968515634</v>
      </c>
      <c r="N188" s="17">
        <f t="shared" si="118"/>
        <v>0.79486574811116661</v>
      </c>
      <c r="O188" s="17">
        <f t="shared" si="118"/>
        <v>0.80999617857325701</v>
      </c>
      <c r="P188" s="17">
        <f t="shared" si="118"/>
        <v>0.82185380731880975</v>
      </c>
      <c r="Q188" s="17">
        <f t="shared" si="118"/>
        <v>0.83315685671189554</v>
      </c>
    </row>
    <row r="189" spans="1:17">
      <c r="A189" s="9">
        <v>5</v>
      </c>
      <c r="B189" s="15" t="s">
        <v>179</v>
      </c>
      <c r="C189" s="17">
        <f t="shared" ref="C189:H189" si="121">C201/C211*1000</f>
        <v>7.2727272727272725</v>
      </c>
      <c r="D189" s="17">
        <f t="shared" si="121"/>
        <v>7.5757575757575761</v>
      </c>
      <c r="E189" s="17">
        <f t="shared" si="121"/>
        <v>8.6129753914988818</v>
      </c>
      <c r="F189" s="17">
        <f t="shared" si="121"/>
        <v>8.8505747126436791</v>
      </c>
      <c r="G189" s="17">
        <f t="shared" si="121"/>
        <v>9.2614302461899189</v>
      </c>
      <c r="H189" s="17">
        <f t="shared" si="121"/>
        <v>9.7238895558223284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8"/>
        <v>0.94660663076462881</v>
      </c>
      <c r="M189" s="17">
        <f t="shared" si="118"/>
        <v>0.96911717081547577</v>
      </c>
      <c r="N189" s="17">
        <f t="shared" si="118"/>
        <v>1.0418240598172013</v>
      </c>
      <c r="O189" s="17">
        <f t="shared" si="118"/>
        <v>1.0568878640699011</v>
      </c>
      <c r="P189" s="17">
        <f t="shared" si="118"/>
        <v>1.0815704055699975</v>
      </c>
      <c r="Q189" s="17">
        <f t="shared" si="118"/>
        <v>1.1074558092839819</v>
      </c>
    </row>
    <row r="190" spans="1:17">
      <c r="A190" s="9">
        <v>6</v>
      </c>
      <c r="B190" s="15" t="s">
        <v>180</v>
      </c>
      <c r="C190" s="17">
        <f t="shared" ref="C190:H190" si="122">(C202-C203)/C202*100</f>
        <v>-1.2090778343855753</v>
      </c>
      <c r="D190" s="17">
        <f t="shared" si="122"/>
        <v>4.0754923413566697</v>
      </c>
      <c r="E190" s="17">
        <f t="shared" si="122"/>
        <v>2.0150887342662704</v>
      </c>
      <c r="F190" s="17">
        <f t="shared" si="122"/>
        <v>16.639542162210493</v>
      </c>
      <c r="G190" s="17">
        <f t="shared" si="122"/>
        <v>-6.9322315217007517</v>
      </c>
      <c r="H190" s="17">
        <f t="shared" si="122"/>
        <v>-14.778460304392786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3">(ATAN((C190+2.4)/10)+3.1415/2)/3.1415*1.75</f>
        <v>0.94103036229212067</v>
      </c>
      <c r="M190" s="17">
        <f t="shared" si="123"/>
        <v>1.1951140400848956</v>
      </c>
      <c r="N190" s="17">
        <f t="shared" si="123"/>
        <v>1.10660847956744</v>
      </c>
      <c r="O190" s="17">
        <f t="shared" si="123"/>
        <v>1.4806201851356133</v>
      </c>
      <c r="P190" s="17">
        <f t="shared" si="123"/>
        <v>0.63795420446524209</v>
      </c>
      <c r="Q190" s="17">
        <f t="shared" si="123"/>
        <v>0.37850239993570495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-23.48993288590604</v>
      </c>
      <c r="F191" s="17">
        <f>(F205-F204)/F211*1000</f>
        <v>-8.0459770114942533</v>
      </c>
      <c r="G191" s="17">
        <f>(G205-G204)/G211*1000</f>
        <v>-15.240328253223915</v>
      </c>
      <c r="H191" s="17">
        <f>(H205-H204)/H211*1000</f>
        <v>-22.809123649459785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4">(ATAN(E191/10)+3.1415/2)/3.1415*1.75</f>
        <v>0.22417668313961181</v>
      </c>
      <c r="O191" s="17">
        <f t="shared" si="124"/>
        <v>0.49757146553576709</v>
      </c>
      <c r="P191" s="17">
        <f t="shared" si="124"/>
        <v>0.32345214881187095</v>
      </c>
      <c r="Q191" s="17">
        <f t="shared" si="124"/>
        <v>0.23014153545582605</v>
      </c>
    </row>
    <row r="192" spans="1:17">
      <c r="A192" s="9">
        <v>8</v>
      </c>
      <c r="B192" s="15" t="s">
        <v>182</v>
      </c>
      <c r="C192" s="17">
        <f t="shared" ref="C192:H192" si="125">(C206-C207)/C211*1000</f>
        <v>-1.0695187165775402</v>
      </c>
      <c r="D192" s="17">
        <f t="shared" si="125"/>
        <v>-15.151515151515152</v>
      </c>
      <c r="E192" s="17">
        <f t="shared" si="125"/>
        <v>-3.3557046979865772</v>
      </c>
      <c r="F192" s="17">
        <f t="shared" si="125"/>
        <v>-11.494252873563218</v>
      </c>
      <c r="G192" s="17">
        <f t="shared" si="125"/>
        <v>-8.2063305978898011</v>
      </c>
      <c r="H192" s="17">
        <f t="shared" si="125"/>
        <v>-16.806722689075631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0.81564714656264548</v>
      </c>
      <c r="M192" s="17">
        <f>(ATAN(D192/10)+3.1415/2)/3.1415*1.75</f>
        <v>0.32494721959197165</v>
      </c>
      <c r="N192" s="17">
        <f t="shared" si="124"/>
        <v>0.69464520381887196</v>
      </c>
      <c r="O192" s="17">
        <f t="shared" si="124"/>
        <v>0.39882329407526862</v>
      </c>
      <c r="P192" s="17">
        <f t="shared" si="124"/>
        <v>0.49219143227842899</v>
      </c>
      <c r="Q192" s="17">
        <f t="shared" si="124"/>
        <v>0.29896706528712047</v>
      </c>
    </row>
    <row r="193" spans="1:17">
      <c r="A193" s="9">
        <v>9</v>
      </c>
      <c r="B193" s="15" t="s">
        <v>183</v>
      </c>
      <c r="C193" s="17">
        <f t="shared" ref="C193:H193" si="126">C208/C211*1000</f>
        <v>3.2085561497326203</v>
      </c>
      <c r="D193" s="17">
        <f t="shared" si="126"/>
        <v>2.1645021645021645</v>
      </c>
      <c r="E193" s="17">
        <f t="shared" si="126"/>
        <v>2.2371364653243848</v>
      </c>
      <c r="F193" s="17">
        <f t="shared" si="126"/>
        <v>2.2988505747126435</v>
      </c>
      <c r="G193" s="17">
        <f t="shared" si="126"/>
        <v>2.3446658851113713</v>
      </c>
      <c r="H193" s="17">
        <f t="shared" si="126"/>
        <v>2.4009603841536613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7">IF(C193/$I193&gt;1,2^((1-$I193/C193)/LN(10/3)),2^(-LOG($I193/C193,10/3)))</f>
        <v>1.3587553707070603</v>
      </c>
      <c r="M193" s="17">
        <f t="shared" si="127"/>
        <v>1.1933267670359116</v>
      </c>
      <c r="N193" s="17">
        <f t="shared" si="127"/>
        <v>1.2088852254896554</v>
      </c>
      <c r="O193" s="17">
        <f t="shared" si="127"/>
        <v>1.2214779173739296</v>
      </c>
      <c r="P193" s="17">
        <f t="shared" si="127"/>
        <v>1.2304770262986959</v>
      </c>
      <c r="Q193" s="17">
        <f t="shared" si="127"/>
        <v>1.2411491323266146</v>
      </c>
    </row>
    <row r="194" spans="1:17">
      <c r="A194" s="9">
        <v>10</v>
      </c>
      <c r="B194" s="15" t="s">
        <v>184</v>
      </c>
      <c r="C194" s="17">
        <f t="shared" ref="C194" si="128">C209/C211*100</f>
        <v>0.10695187165775401</v>
      </c>
      <c r="D194" s="17">
        <f>D209/D211*100+0.000001</f>
        <v>9.9999999999999995E-7</v>
      </c>
      <c r="E194" s="17">
        <f t="shared" ref="E194:H194" si="129">E209/E211*100+0.000001</f>
        <v>9.9999999999999995E-7</v>
      </c>
      <c r="F194" s="17">
        <f t="shared" si="129"/>
        <v>9.9999999999999995E-7</v>
      </c>
      <c r="G194" s="17">
        <f t="shared" si="129"/>
        <v>9.9999999999999995E-7</v>
      </c>
      <c r="H194" s="17">
        <f t="shared" si="129"/>
        <v>9.9999999999999995E-7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7"/>
        <v>1.3587553707070603</v>
      </c>
      <c r="M194" s="17">
        <f t="shared" si="127"/>
        <v>1.9711731094690325E-3</v>
      </c>
      <c r="N194" s="17">
        <f t="shared" si="127"/>
        <v>1.9711731094690325E-3</v>
      </c>
      <c r="O194" s="17">
        <f t="shared" si="127"/>
        <v>1.9711731094690325E-3</v>
      </c>
      <c r="P194" s="17">
        <f t="shared" si="127"/>
        <v>1.9711731094690325E-3</v>
      </c>
      <c r="Q194" s="17">
        <f t="shared" si="127"/>
        <v>1.9711731094690325E-3</v>
      </c>
    </row>
    <row r="195" spans="1:17">
      <c r="A195" s="9">
        <v>11</v>
      </c>
      <c r="B195" s="15" t="s">
        <v>185</v>
      </c>
      <c r="C195" s="17">
        <f t="shared" ref="C195:H195" si="130">C210/C211*1000</f>
        <v>7.4866310160427805</v>
      </c>
      <c r="D195" s="17">
        <f t="shared" si="130"/>
        <v>3.2467532467532472</v>
      </c>
      <c r="E195" s="17">
        <f t="shared" si="130"/>
        <v>3.3557046979865772</v>
      </c>
      <c r="F195" s="17">
        <f t="shared" si="130"/>
        <v>3.4482758620689653</v>
      </c>
      <c r="G195" s="17">
        <f t="shared" si="130"/>
        <v>3.5169988276670576</v>
      </c>
      <c r="H195" s="17">
        <f t="shared" si="130"/>
        <v>3.601440576230492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7"/>
        <v>1.2107259889362021</v>
      </c>
      <c r="M195" s="17">
        <f t="shared" si="127"/>
        <v>0.7799040941530937</v>
      </c>
      <c r="N195" s="17">
        <f t="shared" si="127"/>
        <v>0.79486574811116673</v>
      </c>
      <c r="O195" s="17">
        <f t="shared" si="127"/>
        <v>0.8074167516092462</v>
      </c>
      <c r="P195" s="17">
        <f t="shared" si="127"/>
        <v>0.81664211787375462</v>
      </c>
      <c r="Q195" s="17">
        <f t="shared" si="127"/>
        <v>0.82787349030593305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6</v>
      </c>
      <c r="D197" s="17">
        <v>6</v>
      </c>
      <c r="E197" s="17">
        <v>5</v>
      </c>
      <c r="F197" s="17">
        <v>4</v>
      </c>
      <c r="G197" s="17">
        <v>5</v>
      </c>
      <c r="H197" s="17">
        <v>5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1</v>
      </c>
      <c r="G198" s="17">
        <v>1</v>
      </c>
      <c r="H198" s="17">
        <v>1</v>
      </c>
      <c r="K198" s="15" t="s">
        <v>187</v>
      </c>
      <c r="L198" s="17">
        <f>L185</f>
        <v>1.1355730634339423</v>
      </c>
      <c r="M198" s="17">
        <f>N185</f>
        <v>1.0629265117637408</v>
      </c>
      <c r="N198" s="17">
        <f>P185</f>
        <v>1.0883146929400038</v>
      </c>
      <c r="O198" s="17">
        <f>Q185</f>
        <v>1.1009183325620238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3.2</v>
      </c>
      <c r="F199" s="17">
        <v>1.8</v>
      </c>
      <c r="G199" s="17">
        <v>1.8</v>
      </c>
      <c r="H199" s="17">
        <v>1.8</v>
      </c>
      <c r="K199" s="15" t="s">
        <v>190</v>
      </c>
      <c r="L199" s="17">
        <f t="shared" ref="L199:L208" si="131">L186</f>
        <v>0.69742299568969635</v>
      </c>
      <c r="M199" s="17">
        <f t="shared" ref="M199:M203" si="132">N186</f>
        <v>0.71566177606890036</v>
      </c>
      <c r="N199" s="17">
        <f t="shared" ref="N199:O208" si="133">P186</f>
        <v>0.4933303508981598</v>
      </c>
      <c r="O199" s="17">
        <f t="shared" si="133"/>
        <v>0.50011517962761687</v>
      </c>
    </row>
    <row r="200" spans="1:17">
      <c r="A200" s="9">
        <v>4</v>
      </c>
      <c r="B200" s="10" t="s">
        <v>191</v>
      </c>
      <c r="C200" s="17">
        <v>21</v>
      </c>
      <c r="D200" s="17">
        <v>21</v>
      </c>
      <c r="E200" s="17">
        <v>18</v>
      </c>
      <c r="F200" s="17">
        <v>18.100000000000001</v>
      </c>
      <c r="G200" s="17">
        <v>18.2</v>
      </c>
      <c r="H200" s="17">
        <v>18.2</v>
      </c>
      <c r="K200" s="15" t="s">
        <v>192</v>
      </c>
      <c r="L200" s="17">
        <f t="shared" si="131"/>
        <v>8.8737830999390996E-4</v>
      </c>
      <c r="M200" s="17">
        <f t="shared" si="132"/>
        <v>1.2892180440746961</v>
      </c>
      <c r="N200" s="17">
        <f t="shared" si="133"/>
        <v>1.0305217242952678</v>
      </c>
      <c r="O200" s="17">
        <f t="shared" si="133"/>
        <v>1.0437906114585662</v>
      </c>
    </row>
    <row r="201" spans="1:17">
      <c r="A201" s="9">
        <v>5</v>
      </c>
      <c r="B201" s="10" t="s">
        <v>193</v>
      </c>
      <c r="C201" s="17">
        <v>6.8</v>
      </c>
      <c r="D201" s="17">
        <v>7</v>
      </c>
      <c r="E201" s="17">
        <v>7.7</v>
      </c>
      <c r="F201" s="17">
        <v>7.7</v>
      </c>
      <c r="G201" s="17">
        <v>7.9</v>
      </c>
      <c r="H201" s="17">
        <v>8.1</v>
      </c>
      <c r="K201" s="15" t="s">
        <v>194</v>
      </c>
      <c r="L201" s="17">
        <f t="shared" si="131"/>
        <v>0.8464954051619642</v>
      </c>
      <c r="M201" s="17">
        <f t="shared" si="132"/>
        <v>0.79486574811116661</v>
      </c>
      <c r="N201" s="17">
        <f t="shared" si="133"/>
        <v>0.82185380731880975</v>
      </c>
      <c r="O201" s="17">
        <f t="shared" si="133"/>
        <v>0.83315685671189554</v>
      </c>
    </row>
    <row r="202" spans="1:17">
      <c r="A202" s="9">
        <v>6</v>
      </c>
      <c r="B202" s="10" t="s">
        <v>195</v>
      </c>
      <c r="C202" s="17">
        <v>4102.3</v>
      </c>
      <c r="D202" s="17">
        <v>4752.8</v>
      </c>
      <c r="E202" s="17">
        <v>5116.3999999999996</v>
      </c>
      <c r="F202" s="17">
        <v>5591.5</v>
      </c>
      <c r="G202" s="17">
        <v>5663.4</v>
      </c>
      <c r="H202" s="17">
        <v>4737.3</v>
      </c>
      <c r="K202" s="15" t="s">
        <v>196</v>
      </c>
      <c r="L202" s="17">
        <f t="shared" si="131"/>
        <v>0.94660663076462881</v>
      </c>
      <c r="M202" s="17">
        <f t="shared" si="132"/>
        <v>1.0418240598172013</v>
      </c>
      <c r="N202" s="17">
        <f t="shared" si="133"/>
        <v>1.0815704055699975</v>
      </c>
      <c r="O202" s="17">
        <f t="shared" si="133"/>
        <v>1.1074558092839819</v>
      </c>
    </row>
    <row r="203" spans="1:17">
      <c r="A203" s="9">
        <v>7</v>
      </c>
      <c r="B203" s="10" t="s">
        <v>197</v>
      </c>
      <c r="C203" s="17">
        <v>4151.8999999999996</v>
      </c>
      <c r="D203" s="17">
        <v>4559.1000000000004</v>
      </c>
      <c r="E203" s="17">
        <v>5013.3</v>
      </c>
      <c r="F203" s="17">
        <v>4661.1000000000004</v>
      </c>
      <c r="G203" s="17">
        <v>6056</v>
      </c>
      <c r="H203" s="17">
        <v>5437.4</v>
      </c>
      <c r="K203" s="15" t="s">
        <v>198</v>
      </c>
      <c r="L203" s="17">
        <f t="shared" si="131"/>
        <v>0.94103036229212067</v>
      </c>
      <c r="M203" s="17">
        <f t="shared" si="132"/>
        <v>1.10660847956744</v>
      </c>
      <c r="N203" s="17">
        <f t="shared" si="133"/>
        <v>0.63795420446524209</v>
      </c>
      <c r="O203" s="17">
        <f t="shared" si="133"/>
        <v>0.37850239993570495</v>
      </c>
    </row>
    <row r="204" spans="1:17">
      <c r="A204" s="9">
        <v>8</v>
      </c>
      <c r="B204" s="10" t="s">
        <v>199</v>
      </c>
      <c r="C204" s="17"/>
      <c r="D204" s="17"/>
      <c r="E204" s="17">
        <v>24</v>
      </c>
      <c r="F204" s="17">
        <v>11</v>
      </c>
      <c r="G204" s="17">
        <v>22</v>
      </c>
      <c r="H204" s="17">
        <v>23</v>
      </c>
      <c r="K204" s="15" t="s">
        <v>200</v>
      </c>
      <c r="L204" s="17">
        <f>N191</f>
        <v>0.22417668313961181</v>
      </c>
      <c r="M204" s="17">
        <f>O191</f>
        <v>0.49757146553576709</v>
      </c>
      <c r="N204" s="17">
        <f t="shared" si="133"/>
        <v>0.32345214881187095</v>
      </c>
      <c r="O204" s="17">
        <f t="shared" si="133"/>
        <v>0.23014153545582605</v>
      </c>
    </row>
    <row r="205" spans="1:17">
      <c r="A205" s="9">
        <v>9</v>
      </c>
      <c r="B205" s="10" t="s">
        <v>201</v>
      </c>
      <c r="C205" s="17"/>
      <c r="D205" s="17"/>
      <c r="E205" s="17">
        <v>3</v>
      </c>
      <c r="F205" s="17">
        <v>4</v>
      </c>
      <c r="G205" s="17">
        <v>9</v>
      </c>
      <c r="H205" s="17">
        <v>4</v>
      </c>
      <c r="K205" s="15" t="s">
        <v>202</v>
      </c>
      <c r="L205" s="17">
        <f t="shared" si="131"/>
        <v>0.81564714656264548</v>
      </c>
      <c r="M205" s="17">
        <f t="shared" ref="M205:M208" si="134">N192</f>
        <v>0.69464520381887196</v>
      </c>
      <c r="N205" s="17">
        <f t="shared" si="133"/>
        <v>0.49219143227842899</v>
      </c>
      <c r="O205" s="17">
        <f t="shared" si="133"/>
        <v>0.29896706528712047</v>
      </c>
    </row>
    <row r="206" spans="1:17">
      <c r="A206" s="9">
        <v>10</v>
      </c>
      <c r="B206" s="10" t="s">
        <v>203</v>
      </c>
      <c r="C206" s="17">
        <v>25</v>
      </c>
      <c r="D206" s="17">
        <v>21</v>
      </c>
      <c r="E206" s="17">
        <v>26</v>
      </c>
      <c r="F206" s="17">
        <v>14</v>
      </c>
      <c r="G206" s="17">
        <v>13</v>
      </c>
      <c r="H206" s="17">
        <v>24</v>
      </c>
      <c r="K206" s="15" t="s">
        <v>204</v>
      </c>
      <c r="L206" s="17">
        <f t="shared" si="131"/>
        <v>1.3587553707070603</v>
      </c>
      <c r="M206" s="17">
        <f t="shared" si="134"/>
        <v>1.2088852254896554</v>
      </c>
      <c r="N206" s="17">
        <f t="shared" si="133"/>
        <v>1.2304770262986959</v>
      </c>
      <c r="O206" s="17">
        <f t="shared" si="133"/>
        <v>1.2411491323266146</v>
      </c>
    </row>
    <row r="207" spans="1:17">
      <c r="A207" s="9">
        <v>11</v>
      </c>
      <c r="B207" s="10" t="s">
        <v>205</v>
      </c>
      <c r="C207" s="17">
        <v>26</v>
      </c>
      <c r="D207" s="17">
        <v>35</v>
      </c>
      <c r="E207" s="17">
        <v>29</v>
      </c>
      <c r="F207" s="17">
        <v>24</v>
      </c>
      <c r="G207" s="17">
        <v>20</v>
      </c>
      <c r="H207" s="17">
        <v>38</v>
      </c>
      <c r="K207" s="15" t="s">
        <v>206</v>
      </c>
      <c r="L207" s="17">
        <f t="shared" si="131"/>
        <v>1.3587553707070603</v>
      </c>
      <c r="M207" s="17">
        <f t="shared" si="134"/>
        <v>1.9711731094690325E-3</v>
      </c>
      <c r="N207" s="17">
        <f t="shared" si="133"/>
        <v>1.9711731094690325E-3</v>
      </c>
      <c r="O207" s="17">
        <f t="shared" si="133"/>
        <v>1.9711731094690325E-3</v>
      </c>
    </row>
    <row r="208" spans="1:17">
      <c r="A208" s="9">
        <v>12</v>
      </c>
      <c r="B208" s="10" t="s">
        <v>207</v>
      </c>
      <c r="C208" s="17">
        <v>3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K208" s="15" t="s">
        <v>208</v>
      </c>
      <c r="L208" s="17">
        <f t="shared" si="131"/>
        <v>1.2107259889362021</v>
      </c>
      <c r="M208" s="17">
        <f t="shared" si="134"/>
        <v>0.79486574811116673</v>
      </c>
      <c r="N208" s="17">
        <f t="shared" si="133"/>
        <v>0.81664211787375462</v>
      </c>
      <c r="O208" s="17">
        <f t="shared" si="133"/>
        <v>0.82787349030593305</v>
      </c>
    </row>
    <row r="209" spans="1:8">
      <c r="A209" s="9">
        <v>13</v>
      </c>
      <c r="B209" s="10" t="s">
        <v>209</v>
      </c>
      <c r="C209" s="17">
        <v>1</v>
      </c>
      <c r="D209" s="17"/>
      <c r="E209" s="17"/>
      <c r="F209" s="17"/>
      <c r="G209" s="17"/>
      <c r="H209" s="17"/>
    </row>
    <row r="210" spans="1:8">
      <c r="A210" s="9">
        <v>14</v>
      </c>
      <c r="B210" s="10" t="s">
        <v>211</v>
      </c>
      <c r="C210" s="17">
        <v>7</v>
      </c>
      <c r="D210" s="17">
        <v>3</v>
      </c>
      <c r="E210" s="17">
        <v>3</v>
      </c>
      <c r="F210" s="17">
        <v>3</v>
      </c>
      <c r="G210" s="21">
        <v>3</v>
      </c>
      <c r="H210" s="21">
        <v>3</v>
      </c>
    </row>
    <row r="211" spans="1:8">
      <c r="A211" s="9">
        <v>15</v>
      </c>
      <c r="B211" s="10" t="s">
        <v>213</v>
      </c>
      <c r="C211" s="17">
        <v>935</v>
      </c>
      <c r="D211" s="17">
        <v>924</v>
      </c>
      <c r="E211" s="17">
        <v>894</v>
      </c>
      <c r="F211" s="17">
        <v>870</v>
      </c>
      <c r="G211" s="17">
        <v>853</v>
      </c>
      <c r="H211" s="17">
        <v>833</v>
      </c>
    </row>
  </sheetData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181"/>
  <sheetViews>
    <sheetView zoomScale="70" zoomScaleNormal="70" workbookViewId="0">
      <selection activeCell="J12" sqref="J12"/>
    </sheetView>
  </sheetViews>
  <sheetFormatPr baseColWidth="10" defaultColWidth="8.83203125" defaultRowHeight="15"/>
  <cols>
    <col min="2" max="2" width="73.5" customWidth="1"/>
    <col min="11" max="11" width="73.83203125" customWidth="1"/>
  </cols>
  <sheetData>
    <row r="1" spans="1:17" ht="16">
      <c r="A1" s="20" t="s">
        <v>509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11.241387646561101</v>
      </c>
      <c r="D5" s="17">
        <f t="shared" si="0"/>
        <v>10.986297987902727</v>
      </c>
      <c r="E5" s="17">
        <f t="shared" si="0"/>
        <v>10.431066985044614</v>
      </c>
      <c r="F5" s="17">
        <f t="shared" si="0"/>
        <v>8.5220045789875343</v>
      </c>
      <c r="G5" s="17">
        <f t="shared" si="0"/>
        <v>8.250612350135361</v>
      </c>
      <c r="H5" s="17">
        <f t="shared" si="0"/>
        <v>8.5078534031413611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1.3766410998770613</v>
      </c>
      <c r="M5" s="17">
        <f t="shared" si="1"/>
        <v>1.3684803394451994</v>
      </c>
      <c r="N5" s="17">
        <f t="shared" si="1"/>
        <v>1.3495269897309474</v>
      </c>
      <c r="O5" s="17">
        <f t="shared" si="1"/>
        <v>1.2686257605300253</v>
      </c>
      <c r="P5" s="17">
        <f t="shared" si="1"/>
        <v>1.2546082363372419</v>
      </c>
      <c r="Q5" s="17">
        <f t="shared" si="1"/>
        <v>1.26791320111113</v>
      </c>
    </row>
    <row r="6" spans="1:17">
      <c r="A6" s="9">
        <v>2</v>
      </c>
      <c r="B6" s="15" t="s">
        <v>176</v>
      </c>
      <c r="C6" s="17">
        <f t="shared" ref="C6:H6" si="2">C18/C31*1000</f>
        <v>3.3845038075667837</v>
      </c>
      <c r="D6" s="17">
        <f t="shared" si="2"/>
        <v>3.5798049623503272</v>
      </c>
      <c r="E6" s="17">
        <f t="shared" si="2"/>
        <v>3.6445896694734197</v>
      </c>
      <c r="F6" s="17">
        <f t="shared" si="2"/>
        <v>3.6886288476214704</v>
      </c>
      <c r="G6" s="17">
        <f t="shared" si="2"/>
        <v>3.6096429031842208</v>
      </c>
      <c r="H6" s="17">
        <f t="shared" si="2"/>
        <v>3.6649214659685865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0.90828706806198467</v>
      </c>
      <c r="M6" s="17">
        <f t="shared" si="1"/>
        <v>0.93810207732798512</v>
      </c>
      <c r="N6" s="17">
        <f t="shared" si="1"/>
        <v>0.9478388648838233</v>
      </c>
      <c r="O6" s="17">
        <f t="shared" si="1"/>
        <v>0.95441582969600391</v>
      </c>
      <c r="P6" s="17">
        <f t="shared" si="1"/>
        <v>0.94259576399349443</v>
      </c>
      <c r="Q6" s="17">
        <f t="shared" si="1"/>
        <v>0.95087945230823223</v>
      </c>
    </row>
    <row r="7" spans="1:17">
      <c r="A7" s="9">
        <v>3</v>
      </c>
      <c r="B7" s="15" t="s">
        <v>177</v>
      </c>
      <c r="C7" s="17">
        <f>C19/C31*1000+0.00001</f>
        <v>1.0999737374592047</v>
      </c>
      <c r="D7" s="17">
        <f>D19/D31*1000+0.00001</f>
        <v>0.9505099382792247</v>
      </c>
      <c r="E7" s="17">
        <f>E19/E31*1000+0.00001</f>
        <v>1.0431166985044613</v>
      </c>
      <c r="F7" s="17">
        <f>F19/F31*1000+0.00001</f>
        <v>1.297389801577207</v>
      </c>
      <c r="G7" s="17">
        <f>G19/G31*1000</f>
        <v>1.4309655794766016</v>
      </c>
      <c r="H7" s="17">
        <f>H19/H31*1000+0.00001</f>
        <v>1.0000000000000001E-5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0.70878825062996109</v>
      </c>
      <c r="M7" s="17">
        <f t="shared" si="1"/>
        <v>0.65163035230065269</v>
      </c>
      <c r="N7" s="17">
        <f t="shared" si="1"/>
        <v>0.68745864220883057</v>
      </c>
      <c r="O7" s="17">
        <f t="shared" si="1"/>
        <v>0.77945056926345424</v>
      </c>
      <c r="P7" s="17">
        <f t="shared" si="1"/>
        <v>0.82468925254139569</v>
      </c>
      <c r="Q7" s="17">
        <f t="shared" si="1"/>
        <v>8.8737830999390996E-4</v>
      </c>
    </row>
    <row r="8" spans="1:17">
      <c r="A8" s="9">
        <v>4</v>
      </c>
      <c r="B8" s="15" t="s">
        <v>178</v>
      </c>
      <c r="C8" s="17">
        <f t="shared" ref="C8:H8" si="3">C20/C31*1000</f>
        <v>29.674845884201623</v>
      </c>
      <c r="D8" s="17">
        <f t="shared" si="3"/>
        <v>30.44068633502037</v>
      </c>
      <c r="E8" s="17">
        <f t="shared" si="3"/>
        <v>31.066985044614803</v>
      </c>
      <c r="F8" s="17">
        <f t="shared" si="3"/>
        <v>31.391503434240658</v>
      </c>
      <c r="G8" s="17">
        <f t="shared" si="3"/>
        <v>31.726182802629886</v>
      </c>
      <c r="H8" s="17">
        <f t="shared" si="3"/>
        <v>32.041884816753928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0.99374569050320916</v>
      </c>
      <c r="M8" s="17">
        <f t="shared" si="1"/>
        <v>1.0083694133378156</v>
      </c>
      <c r="N8" s="17">
        <f t="shared" si="1"/>
        <v>1.0199695689155122</v>
      </c>
      <c r="O8" s="17">
        <f t="shared" si="1"/>
        <v>1.0258484399464292</v>
      </c>
      <c r="P8" s="17">
        <f t="shared" si="1"/>
        <v>1.0318197989277118</v>
      </c>
      <c r="Q8" s="17">
        <f t="shared" si="1"/>
        <v>1.0373691298439212</v>
      </c>
    </row>
    <row r="9" spans="1:17">
      <c r="A9" s="9">
        <v>5</v>
      </c>
      <c r="B9" s="15" t="s">
        <v>179</v>
      </c>
      <c r="C9" s="17">
        <f t="shared" ref="C9:H9" si="4">C21/C31*1000</f>
        <v>14.166565937386677</v>
      </c>
      <c r="D9" s="17">
        <f t="shared" si="4"/>
        <v>14.467349709912355</v>
      </c>
      <c r="E9" s="17">
        <f t="shared" si="4"/>
        <v>16.626869423149429</v>
      </c>
      <c r="F9" s="17">
        <f t="shared" si="4"/>
        <v>15.619435258204021</v>
      </c>
      <c r="G9" s="17">
        <f t="shared" si="4"/>
        <v>15.908211937604746</v>
      </c>
      <c r="H9" s="17">
        <f t="shared" si="4"/>
        <v>16.217277486910998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1.2848008891432028</v>
      </c>
      <c r="M9" s="17">
        <f t="shared" si="1"/>
        <v>1.2935146175116219</v>
      </c>
      <c r="N9" s="17">
        <f t="shared" si="1"/>
        <v>1.3481202448727654</v>
      </c>
      <c r="O9" s="17">
        <f t="shared" si="1"/>
        <v>1.3242479386445978</v>
      </c>
      <c r="P9" s="17">
        <f t="shared" si="1"/>
        <v>1.331355266427438</v>
      </c>
      <c r="Q9" s="17">
        <f t="shared" si="1"/>
        <v>1.3387214526796385</v>
      </c>
    </row>
    <row r="10" spans="1:17">
      <c r="A10" s="9">
        <v>6</v>
      </c>
      <c r="B10" s="15" t="s">
        <v>180</v>
      </c>
      <c r="C10" s="17">
        <f t="shared" ref="C10:H10" si="5">(C22-C23)/C22*100</f>
        <v>-0.71065489762137024</v>
      </c>
      <c r="D10" s="17">
        <f t="shared" si="5"/>
        <v>-1.4399280595040844</v>
      </c>
      <c r="E10" s="17">
        <f t="shared" si="5"/>
        <v>2.6624737999007966</v>
      </c>
      <c r="F10" s="17">
        <f t="shared" si="5"/>
        <v>-1.784451442265395</v>
      </c>
      <c r="G10" s="17">
        <f t="shared" si="5"/>
        <v>0.47913261834004739</v>
      </c>
      <c r="H10" s="17">
        <f t="shared" si="5"/>
        <v>0.12659768141034949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0.96822623683906517</v>
      </c>
      <c r="M10" s="17">
        <f t="shared" si="6"/>
        <v>0.92831822815981235</v>
      </c>
      <c r="N10" s="17">
        <f t="shared" si="6"/>
        <v>1.1360561111811764</v>
      </c>
      <c r="O10" s="17">
        <f t="shared" si="6"/>
        <v>0.90924646011111609</v>
      </c>
      <c r="P10" s="17">
        <f t="shared" si="6"/>
        <v>1.0311611046921805</v>
      </c>
      <c r="Q10" s="17">
        <f t="shared" si="6"/>
        <v>1.0128611192154304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-11.185120020108082</v>
      </c>
      <c r="F11" s="17">
        <f>(F25-F24)/F31*1000</f>
        <v>-5.3421521241414398</v>
      </c>
      <c r="G11" s="17">
        <f>(G25-G24)/G31*1000</f>
        <v>-7.8638648962227657</v>
      </c>
      <c r="H11" s="17">
        <f>(H25-H24)/H31*1000</f>
        <v>-7.4607329842931938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0.4063570353998146</v>
      </c>
      <c r="O11" s="17">
        <f t="shared" si="7"/>
        <v>0.60168266654484515</v>
      </c>
      <c r="P11" s="17">
        <f t="shared" si="7"/>
        <v>0.50378457256671161</v>
      </c>
      <c r="Q11" s="17">
        <f t="shared" si="7"/>
        <v>0.51793466845760827</v>
      </c>
    </row>
    <row r="12" spans="1:17">
      <c r="A12" s="9">
        <v>8</v>
      </c>
      <c r="B12" s="15" t="s">
        <v>182</v>
      </c>
      <c r="C12" s="17">
        <f t="shared" ref="C12:H12" si="8">(C26-C27)/C31*1000</f>
        <v>-9.549135742777711</v>
      </c>
      <c r="D12" s="17">
        <f t="shared" si="8"/>
        <v>-10.492531786199235</v>
      </c>
      <c r="E12" s="17">
        <f t="shared" si="8"/>
        <v>-1.2567550584391101</v>
      </c>
      <c r="F12" s="17">
        <f t="shared" si="8"/>
        <v>-7.3772576952429407</v>
      </c>
      <c r="G12" s="17">
        <f t="shared" si="8"/>
        <v>-13.922908340853423</v>
      </c>
      <c r="H12" s="17">
        <f t="shared" si="8"/>
        <v>-5.8900523560209423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0.45033233730906941</v>
      </c>
      <c r="M12" s="17">
        <f>(ATAN(D12/10)+3.1415/2)/3.1415*1.75</f>
        <v>0.42410093618958633</v>
      </c>
      <c r="N12" s="17">
        <f t="shared" si="7"/>
        <v>0.80535648828438477</v>
      </c>
      <c r="O12" s="17">
        <f t="shared" si="7"/>
        <v>0.52093391150505008</v>
      </c>
      <c r="P12" s="17">
        <f t="shared" si="7"/>
        <v>0.34694572070503643</v>
      </c>
      <c r="Q12" s="17">
        <f t="shared" si="7"/>
        <v>0.5784799287669411</v>
      </c>
    </row>
    <row r="13" spans="1:17">
      <c r="A13" s="9">
        <v>9</v>
      </c>
      <c r="B13" s="15" t="s">
        <v>183</v>
      </c>
      <c r="C13" s="17">
        <f t="shared" ref="C13:H13" si="9">C28/C31*1000</f>
        <v>2.9010032636286716</v>
      </c>
      <c r="D13" s="17">
        <f t="shared" si="9"/>
        <v>2.7157141093692134</v>
      </c>
      <c r="E13" s="17">
        <f t="shared" si="9"/>
        <v>2.7648611285660425</v>
      </c>
      <c r="F13" s="17">
        <f t="shared" si="9"/>
        <v>2.1622996692953449</v>
      </c>
      <c r="G13" s="17">
        <f t="shared" si="9"/>
        <v>2.3204847234755706</v>
      </c>
      <c r="H13" s="17">
        <f t="shared" si="9"/>
        <v>2.3560209424083771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1.3205326210830111</v>
      </c>
      <c r="M13" s="17">
        <f t="shared" si="10"/>
        <v>1.2939826510974572</v>
      </c>
      <c r="N13" s="17">
        <f t="shared" si="10"/>
        <v>1.3013175867602493</v>
      </c>
      <c r="O13" s="17">
        <f t="shared" si="10"/>
        <v>1.1928419116237254</v>
      </c>
      <c r="P13" s="17">
        <f t="shared" si="10"/>
        <v>1.2257633705037911</v>
      </c>
      <c r="Q13" s="17">
        <f t="shared" si="10"/>
        <v>1.2326632182566535</v>
      </c>
    </row>
    <row r="14" spans="1:17">
      <c r="A14" s="9">
        <v>10</v>
      </c>
      <c r="B14" s="15" t="s">
        <v>184</v>
      </c>
      <c r="C14" s="17">
        <f t="shared" ref="C14:H14" si="11">C29/C31*100</f>
        <v>7.2525081590716786E-2</v>
      </c>
      <c r="D14" s="17">
        <f t="shared" si="11"/>
        <v>7.4064930255524006E-2</v>
      </c>
      <c r="E14" s="17">
        <f t="shared" si="11"/>
        <v>7.540530350634661E-2</v>
      </c>
      <c r="F14" s="17">
        <f t="shared" si="11"/>
        <v>7.6316458916306285E-2</v>
      </c>
      <c r="G14" s="17">
        <f t="shared" si="11"/>
        <v>7.7349490782519015E-2</v>
      </c>
      <c r="H14" s="17">
        <f t="shared" si="11"/>
        <v>7.8534031413612565E-2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1.1957911229117075</v>
      </c>
      <c r="M14" s="17">
        <f t="shared" si="10"/>
        <v>1.2056995433802364</v>
      </c>
      <c r="N14" s="17">
        <f t="shared" si="10"/>
        <v>1.2140580785374904</v>
      </c>
      <c r="O14" s="17">
        <f t="shared" si="10"/>
        <v>1.2196040890262758</v>
      </c>
      <c r="P14" s="17">
        <f t="shared" si="10"/>
        <v>1.2257633705037911</v>
      </c>
      <c r="Q14" s="17">
        <f t="shared" si="10"/>
        <v>1.2326632182566533</v>
      </c>
    </row>
    <row r="15" spans="1:17">
      <c r="A15" s="9">
        <v>11</v>
      </c>
      <c r="B15" s="15" t="s">
        <v>185</v>
      </c>
      <c r="C15" s="17">
        <f t="shared" ref="C15:H15" si="12">C30/C31*1000</f>
        <v>8.2195092469479025</v>
      </c>
      <c r="D15" s="17">
        <f t="shared" si="12"/>
        <v>10.739414887050982</v>
      </c>
      <c r="E15" s="17">
        <f t="shared" si="12"/>
        <v>7.7918813623224832</v>
      </c>
      <c r="F15" s="17">
        <f t="shared" si="12"/>
        <v>8.3948104807936907</v>
      </c>
      <c r="G15" s="17">
        <f t="shared" si="12"/>
        <v>8.5084439860770917</v>
      </c>
      <c r="H15" s="17">
        <f t="shared" si="12"/>
        <v>8.6387434554973819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1.2529529546150329</v>
      </c>
      <c r="M15" s="17">
        <f t="shared" si="10"/>
        <v>1.3602622772862454</v>
      </c>
      <c r="N15" s="17">
        <f t="shared" si="10"/>
        <v>1.2291009747596786</v>
      </c>
      <c r="O15" s="17">
        <f t="shared" si="10"/>
        <v>1.26214962769443</v>
      </c>
      <c r="P15" s="17">
        <f t="shared" si="10"/>
        <v>1.2679429783321028</v>
      </c>
      <c r="Q15" s="17">
        <f t="shared" si="10"/>
        <v>1.2744297557880289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</f>
        <v>93</v>
      </c>
      <c r="D17" s="17">
        <f t="shared" ref="D17:H17" si="13">D47+D77+D107+D137+D167</f>
        <v>89</v>
      </c>
      <c r="E17" s="17">
        <f t="shared" si="13"/>
        <v>83</v>
      </c>
      <c r="F17" s="17">
        <f t="shared" si="13"/>
        <v>67</v>
      </c>
      <c r="G17" s="17">
        <f t="shared" si="13"/>
        <v>64</v>
      </c>
      <c r="H17" s="17">
        <f t="shared" si="13"/>
        <v>65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</f>
        <v>28</v>
      </c>
      <c r="D18" s="17">
        <f t="shared" si="14"/>
        <v>29</v>
      </c>
      <c r="E18" s="17">
        <f t="shared" si="14"/>
        <v>29</v>
      </c>
      <c r="F18" s="17">
        <f t="shared" si="14"/>
        <v>29</v>
      </c>
      <c r="G18" s="17">
        <f t="shared" si="14"/>
        <v>28</v>
      </c>
      <c r="H18" s="17">
        <f t="shared" si="14"/>
        <v>28</v>
      </c>
      <c r="K18" s="15" t="s">
        <v>187</v>
      </c>
      <c r="L18" s="17">
        <f t="shared" ref="L18:L23" si="15">L5</f>
        <v>1.3766410998770613</v>
      </c>
      <c r="M18" s="17">
        <f t="shared" ref="M18:M23" si="16">N5</f>
        <v>1.3495269897309474</v>
      </c>
      <c r="N18" s="17">
        <f t="shared" ref="N18:N28" si="17">P5</f>
        <v>1.2546082363372419</v>
      </c>
      <c r="O18" s="17">
        <f>Q5</f>
        <v>1.26791320111113</v>
      </c>
    </row>
    <row r="19" spans="1:15">
      <c r="A19" s="9">
        <v>3</v>
      </c>
      <c r="B19" s="10" t="s">
        <v>189</v>
      </c>
      <c r="C19" s="17">
        <f t="shared" ref="C19:H19" si="18">C49+C79+C109+C139+C169</f>
        <v>9.1</v>
      </c>
      <c r="D19" s="17">
        <f t="shared" si="18"/>
        <v>7.7</v>
      </c>
      <c r="E19" s="17">
        <f t="shared" si="18"/>
        <v>8.2999999999999989</v>
      </c>
      <c r="F19" s="17">
        <f t="shared" si="18"/>
        <v>10.200000000000001</v>
      </c>
      <c r="G19" s="17">
        <f t="shared" si="18"/>
        <v>11.1</v>
      </c>
      <c r="H19" s="17">
        <f t="shared" si="18"/>
        <v>0</v>
      </c>
      <c r="K19" s="15" t="s">
        <v>190</v>
      </c>
      <c r="L19" s="17">
        <f t="shared" si="15"/>
        <v>0.90828706806198467</v>
      </c>
      <c r="M19" s="17">
        <f t="shared" si="16"/>
        <v>0.9478388648838233</v>
      </c>
      <c r="N19" s="17">
        <f t="shared" si="17"/>
        <v>0.94259576399349443</v>
      </c>
      <c r="O19" s="17">
        <f t="shared" ref="O19:O28" si="19">Q6</f>
        <v>0.95087945230823223</v>
      </c>
    </row>
    <row r="20" spans="1:15">
      <c r="A20" s="9">
        <v>4</v>
      </c>
      <c r="B20" s="10" t="s">
        <v>191</v>
      </c>
      <c r="C20" s="17">
        <f t="shared" ref="C20:H20" si="20">C50+C80+C110+C140+C170</f>
        <v>245.50000000000003</v>
      </c>
      <c r="D20" s="17">
        <f t="shared" si="20"/>
        <v>246.60000000000002</v>
      </c>
      <c r="E20" s="17">
        <f t="shared" si="20"/>
        <v>247.2</v>
      </c>
      <c r="F20" s="17">
        <f t="shared" si="20"/>
        <v>246.80000000000004</v>
      </c>
      <c r="G20" s="17">
        <f t="shared" si="20"/>
        <v>246.10000000000002</v>
      </c>
      <c r="H20" s="17">
        <f t="shared" si="20"/>
        <v>244.8</v>
      </c>
      <c r="K20" s="15" t="s">
        <v>192</v>
      </c>
      <c r="L20" s="17">
        <f t="shared" si="15"/>
        <v>0.70878825062996109</v>
      </c>
      <c r="M20" s="17">
        <f t="shared" si="16"/>
        <v>0.68745864220883057</v>
      </c>
      <c r="N20" s="17">
        <f t="shared" si="17"/>
        <v>0.82468925254139569</v>
      </c>
      <c r="O20" s="17">
        <f t="shared" si="19"/>
        <v>8.8737830999390996E-4</v>
      </c>
    </row>
    <row r="21" spans="1:15">
      <c r="A21" s="9">
        <v>5</v>
      </c>
      <c r="B21" s="10" t="s">
        <v>193</v>
      </c>
      <c r="C21" s="17">
        <f t="shared" ref="C21:H21" si="21">C51+C81+C111+C141+C171</f>
        <v>117.19999999999999</v>
      </c>
      <c r="D21" s="17">
        <f t="shared" si="21"/>
        <v>117.19999999999999</v>
      </c>
      <c r="E21" s="17">
        <f t="shared" si="21"/>
        <v>132.29999999999998</v>
      </c>
      <c r="F21" s="17">
        <f t="shared" si="21"/>
        <v>122.80000000000001</v>
      </c>
      <c r="G21" s="17">
        <f t="shared" si="21"/>
        <v>123.4</v>
      </c>
      <c r="H21" s="17">
        <f t="shared" si="21"/>
        <v>123.9</v>
      </c>
      <c r="K21" s="15" t="s">
        <v>194</v>
      </c>
      <c r="L21" s="17">
        <f t="shared" si="15"/>
        <v>0.99374569050320916</v>
      </c>
      <c r="M21" s="17">
        <f t="shared" si="16"/>
        <v>1.0199695689155122</v>
      </c>
      <c r="N21" s="17">
        <f t="shared" si="17"/>
        <v>1.0318197989277118</v>
      </c>
      <c r="O21" s="17">
        <f t="shared" si="19"/>
        <v>1.0373691298439212</v>
      </c>
    </row>
    <row r="22" spans="1:15">
      <c r="A22" s="9">
        <v>6</v>
      </c>
      <c r="B22" s="10" t="s">
        <v>195</v>
      </c>
      <c r="C22" s="17">
        <f t="shared" ref="C22:H22" si="22">C52+C82+C112+C142+C172</f>
        <v>367449.80000000005</v>
      </c>
      <c r="D22" s="17">
        <f t="shared" si="22"/>
        <v>295132.79999999999</v>
      </c>
      <c r="E22" s="17">
        <f t="shared" si="22"/>
        <v>391744.7</v>
      </c>
      <c r="F22" s="17">
        <f t="shared" si="22"/>
        <v>469320.7</v>
      </c>
      <c r="G22" s="17">
        <f t="shared" si="22"/>
        <v>540163.6</v>
      </c>
      <c r="H22" s="17">
        <f t="shared" si="22"/>
        <v>465964.29999999993</v>
      </c>
      <c r="K22" s="15" t="s">
        <v>196</v>
      </c>
      <c r="L22" s="17">
        <f t="shared" si="15"/>
        <v>1.2848008891432028</v>
      </c>
      <c r="M22" s="17">
        <f t="shared" si="16"/>
        <v>1.3481202448727654</v>
      </c>
      <c r="N22" s="17">
        <f t="shared" si="17"/>
        <v>1.331355266427438</v>
      </c>
      <c r="O22" s="17">
        <f t="shared" si="19"/>
        <v>1.3387214526796385</v>
      </c>
    </row>
    <row r="23" spans="1:15">
      <c r="A23" s="9">
        <v>7</v>
      </c>
      <c r="B23" s="10" t="s">
        <v>197</v>
      </c>
      <c r="C23" s="17">
        <f t="shared" ref="C23:H23" si="23">C53+C83+C113+C143+C173</f>
        <v>370061.1</v>
      </c>
      <c r="D23" s="17">
        <f t="shared" si="23"/>
        <v>299382.50000000006</v>
      </c>
      <c r="E23" s="17">
        <f t="shared" si="23"/>
        <v>381314.60000000003</v>
      </c>
      <c r="F23" s="17">
        <f t="shared" si="23"/>
        <v>477695.50000000006</v>
      </c>
      <c r="G23" s="17">
        <f t="shared" si="23"/>
        <v>537575.50000000012</v>
      </c>
      <c r="H23" s="17">
        <f t="shared" si="23"/>
        <v>465374.39999999997</v>
      </c>
      <c r="K23" s="15" t="s">
        <v>198</v>
      </c>
      <c r="L23" s="17">
        <f t="shared" si="15"/>
        <v>0.96822623683906517</v>
      </c>
      <c r="M23" s="17">
        <f t="shared" si="16"/>
        <v>1.1360561111811764</v>
      </c>
      <c r="N23" s="17">
        <f t="shared" si="17"/>
        <v>1.0311611046921805</v>
      </c>
      <c r="O23" s="17">
        <f t="shared" si="19"/>
        <v>1.0128611192154304</v>
      </c>
    </row>
    <row r="24" spans="1:15">
      <c r="A24" s="9">
        <v>8</v>
      </c>
      <c r="B24" s="10" t="s">
        <v>199</v>
      </c>
      <c r="C24" s="17">
        <f t="shared" ref="C24:H24" si="24">C54+C84+C114+C144+C174</f>
        <v>0</v>
      </c>
      <c r="D24" s="17">
        <f t="shared" si="24"/>
        <v>0</v>
      </c>
      <c r="E24" s="17">
        <f t="shared" si="24"/>
        <v>172</v>
      </c>
      <c r="F24" s="17">
        <f t="shared" si="24"/>
        <v>136</v>
      </c>
      <c r="G24" s="17">
        <f t="shared" si="24"/>
        <v>132</v>
      </c>
      <c r="H24" s="17">
        <f t="shared" si="24"/>
        <v>135</v>
      </c>
      <c r="K24" s="15" t="s">
        <v>200</v>
      </c>
      <c r="L24" s="17">
        <f>N11</f>
        <v>0.4063570353998146</v>
      </c>
      <c r="M24" s="17">
        <f>O11</f>
        <v>0.60168266654484515</v>
      </c>
      <c r="N24" s="17">
        <f t="shared" si="17"/>
        <v>0.50378457256671161</v>
      </c>
      <c r="O24" s="17">
        <f t="shared" si="19"/>
        <v>0.51793466845760827</v>
      </c>
    </row>
    <row r="25" spans="1:15">
      <c r="A25" s="9">
        <v>9</v>
      </c>
      <c r="B25" s="10" t="s">
        <v>201</v>
      </c>
      <c r="C25" s="17">
        <f t="shared" ref="C25:H25" si="25">C55+C85+C115+C145+C175</f>
        <v>0</v>
      </c>
      <c r="D25" s="17">
        <f t="shared" si="25"/>
        <v>0</v>
      </c>
      <c r="E25" s="17">
        <f t="shared" si="25"/>
        <v>83</v>
      </c>
      <c r="F25" s="17">
        <f t="shared" si="25"/>
        <v>94</v>
      </c>
      <c r="G25" s="17">
        <f t="shared" si="25"/>
        <v>71</v>
      </c>
      <c r="H25" s="17">
        <f t="shared" si="25"/>
        <v>78</v>
      </c>
      <c r="K25" s="15" t="s">
        <v>202</v>
      </c>
      <c r="L25" s="17">
        <f>L12</f>
        <v>0.45033233730906941</v>
      </c>
      <c r="M25" s="17">
        <f>N12</f>
        <v>0.80535648828438477</v>
      </c>
      <c r="N25" s="17">
        <f t="shared" si="17"/>
        <v>0.34694572070503643</v>
      </c>
      <c r="O25" s="17">
        <f t="shared" si="19"/>
        <v>0.5784799287669411</v>
      </c>
    </row>
    <row r="26" spans="1:15">
      <c r="A26" s="9">
        <v>10</v>
      </c>
      <c r="B26" s="10" t="s">
        <v>203</v>
      </c>
      <c r="C26" s="17">
        <f t="shared" ref="C26:H26" si="26">C56+C86+C116+C146+C176</f>
        <v>174</v>
      </c>
      <c r="D26" s="17">
        <f t="shared" si="26"/>
        <v>246</v>
      </c>
      <c r="E26" s="17">
        <f t="shared" si="26"/>
        <v>329</v>
      </c>
      <c r="F26" s="17">
        <f t="shared" si="26"/>
        <v>312</v>
      </c>
      <c r="G26" s="17">
        <f t="shared" si="26"/>
        <v>256</v>
      </c>
      <c r="H26" s="17">
        <f t="shared" si="26"/>
        <v>302</v>
      </c>
      <c r="K26" s="15" t="s">
        <v>204</v>
      </c>
      <c r="L26" s="17">
        <f>L13</f>
        <v>1.3205326210830111</v>
      </c>
      <c r="M26" s="17">
        <f>N13</f>
        <v>1.3013175867602493</v>
      </c>
      <c r="N26" s="17">
        <f t="shared" si="17"/>
        <v>1.2257633705037911</v>
      </c>
      <c r="O26" s="17">
        <f t="shared" si="19"/>
        <v>1.2326632182566535</v>
      </c>
    </row>
    <row r="27" spans="1:15">
      <c r="A27" s="9">
        <v>11</v>
      </c>
      <c r="B27" s="10" t="s">
        <v>205</v>
      </c>
      <c r="C27" s="17">
        <f t="shared" ref="C27:H27" si="27">C57+C87+C117+C147+C177</f>
        <v>253</v>
      </c>
      <c r="D27" s="17">
        <f t="shared" si="27"/>
        <v>331</v>
      </c>
      <c r="E27" s="17">
        <f t="shared" si="27"/>
        <v>339</v>
      </c>
      <c r="F27" s="17">
        <f t="shared" si="27"/>
        <v>370</v>
      </c>
      <c r="G27" s="17">
        <f t="shared" si="27"/>
        <v>364</v>
      </c>
      <c r="H27" s="17">
        <f t="shared" si="27"/>
        <v>347</v>
      </c>
      <c r="K27" s="15" t="s">
        <v>206</v>
      </c>
      <c r="L27" s="17">
        <f>L14</f>
        <v>1.1957911229117075</v>
      </c>
      <c r="M27" s="17">
        <f>N14</f>
        <v>1.2140580785374904</v>
      </c>
      <c r="N27" s="17">
        <f t="shared" si="17"/>
        <v>1.2257633705037911</v>
      </c>
      <c r="O27" s="17">
        <f t="shared" si="19"/>
        <v>1.2326632182566533</v>
      </c>
    </row>
    <row r="28" spans="1:15">
      <c r="A28" s="9">
        <v>12</v>
      </c>
      <c r="B28" s="10" t="s">
        <v>207</v>
      </c>
      <c r="C28" s="17">
        <f t="shared" ref="C28:H28" si="28">C58+C88+C118+C148+C178</f>
        <v>24</v>
      </c>
      <c r="D28" s="17">
        <f t="shared" si="28"/>
        <v>22</v>
      </c>
      <c r="E28" s="17">
        <f t="shared" si="28"/>
        <v>22</v>
      </c>
      <c r="F28" s="17">
        <f t="shared" si="28"/>
        <v>17</v>
      </c>
      <c r="G28" s="17">
        <f t="shared" si="28"/>
        <v>18</v>
      </c>
      <c r="H28" s="17">
        <f t="shared" si="28"/>
        <v>18</v>
      </c>
      <c r="K28" s="15" t="s">
        <v>208</v>
      </c>
      <c r="L28" s="17">
        <f>L15</f>
        <v>1.2529529546150329</v>
      </c>
      <c r="M28" s="17">
        <f>N15</f>
        <v>1.2291009747596786</v>
      </c>
      <c r="N28" s="17">
        <f t="shared" si="17"/>
        <v>1.2679429783321028</v>
      </c>
      <c r="O28" s="17">
        <f t="shared" si="19"/>
        <v>1.2744297557880289</v>
      </c>
    </row>
    <row r="29" spans="1:15">
      <c r="A29" s="9">
        <v>13</v>
      </c>
      <c r="B29" s="10" t="s">
        <v>209</v>
      </c>
      <c r="C29" s="17">
        <f t="shared" ref="C29:H29" si="29">C59+C89+C119+C149+C179</f>
        <v>6</v>
      </c>
      <c r="D29" s="17">
        <f t="shared" si="29"/>
        <v>6</v>
      </c>
      <c r="E29" s="17">
        <f t="shared" si="29"/>
        <v>6</v>
      </c>
      <c r="F29" s="17">
        <f t="shared" si="29"/>
        <v>6</v>
      </c>
      <c r="G29" s="17">
        <f t="shared" si="29"/>
        <v>6</v>
      </c>
      <c r="H29" s="17">
        <f t="shared" si="29"/>
        <v>6</v>
      </c>
      <c r="M29" t="s">
        <v>210</v>
      </c>
      <c r="N29" s="52">
        <f>AVERAGE(N18:N28)</f>
        <v>0.99876631232099056</v>
      </c>
    </row>
    <row r="30" spans="1:15">
      <c r="A30" s="9">
        <v>14</v>
      </c>
      <c r="B30" s="10" t="s">
        <v>211</v>
      </c>
      <c r="C30" s="17">
        <f t="shared" ref="C30:H30" si="30">C60+C90+C120+C150+C180</f>
        <v>68</v>
      </c>
      <c r="D30" s="17">
        <f t="shared" si="30"/>
        <v>87</v>
      </c>
      <c r="E30" s="17">
        <f t="shared" si="30"/>
        <v>62</v>
      </c>
      <c r="F30" s="17">
        <f t="shared" si="30"/>
        <v>66</v>
      </c>
      <c r="G30" s="17">
        <f t="shared" si="30"/>
        <v>66</v>
      </c>
      <c r="H30" s="17">
        <f t="shared" si="30"/>
        <v>66</v>
      </c>
      <c r="M30" t="s">
        <v>212</v>
      </c>
      <c r="N30" s="52">
        <f>STDEV(N18:N28)</f>
        <v>0.32512441064697151</v>
      </c>
    </row>
    <row r="31" spans="1:15">
      <c r="A31" s="9">
        <v>15</v>
      </c>
      <c r="B31" s="10" t="s">
        <v>213</v>
      </c>
      <c r="C31" s="17">
        <f t="shared" ref="C31:H31" si="31">C61+C91+C121+C151+C181</f>
        <v>8273</v>
      </c>
      <c r="D31" s="17">
        <f t="shared" si="31"/>
        <v>8101</v>
      </c>
      <c r="E31" s="17">
        <f t="shared" si="31"/>
        <v>7957</v>
      </c>
      <c r="F31" s="17">
        <f t="shared" si="31"/>
        <v>7862</v>
      </c>
      <c r="G31" s="17">
        <f t="shared" si="31"/>
        <v>7757</v>
      </c>
      <c r="H31" s="17">
        <f t="shared" si="31"/>
        <v>7640</v>
      </c>
    </row>
    <row r="32" spans="1:15" ht="16">
      <c r="A32" s="20"/>
    </row>
    <row r="33" spans="1:17" ht="16">
      <c r="A33" s="20" t="s">
        <v>510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13.811585240156669</v>
      </c>
      <c r="D35" s="17">
        <f t="shared" si="32"/>
        <v>13.350020859407593</v>
      </c>
      <c r="E35" s="17">
        <f t="shared" si="32"/>
        <v>13.033424427159973</v>
      </c>
      <c r="F35" s="17">
        <f t="shared" si="32"/>
        <v>9.6944151738672293</v>
      </c>
      <c r="G35" s="17">
        <f t="shared" si="32"/>
        <v>9.1024555461473327</v>
      </c>
      <c r="H35" s="17">
        <f t="shared" si="32"/>
        <v>9.4017094017094021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1.4438290183646856</v>
      </c>
      <c r="M35" s="17">
        <f t="shared" si="33"/>
        <v>1.4334623888841882</v>
      </c>
      <c r="N35" s="17">
        <f t="shared" si="33"/>
        <v>1.4259739074143811</v>
      </c>
      <c r="O35" s="17">
        <f t="shared" si="33"/>
        <v>1.321522559883336</v>
      </c>
      <c r="P35" s="17">
        <f t="shared" si="33"/>
        <v>1.2962482777182083</v>
      </c>
      <c r="Q35" s="17">
        <f t="shared" si="33"/>
        <v>1.3093620900343386</v>
      </c>
    </row>
    <row r="36" spans="1:17">
      <c r="A36" s="9">
        <v>2</v>
      </c>
      <c r="B36" s="15" t="s">
        <v>176</v>
      </c>
      <c r="C36" s="17">
        <f t="shared" ref="C36:H36" si="34">C48/C61*1000</f>
        <v>3.916718202432488</v>
      </c>
      <c r="D36" s="17">
        <f t="shared" si="34"/>
        <v>3.9632874426366289</v>
      </c>
      <c r="E36" s="17">
        <f t="shared" si="34"/>
        <v>3.9941139373554759</v>
      </c>
      <c r="F36" s="17">
        <f t="shared" si="34"/>
        <v>4.2149631190727082</v>
      </c>
      <c r="G36" s="17">
        <f t="shared" si="34"/>
        <v>4.022015241320914</v>
      </c>
      <c r="H36" s="17">
        <f t="shared" si="34"/>
        <v>4.0598290598290605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0.9879598469612566</v>
      </c>
      <c r="M36" s="17">
        <f t="shared" si="33"/>
        <v>0.99470565904198982</v>
      </c>
      <c r="N36" s="17">
        <f t="shared" si="33"/>
        <v>0.99915255929649138</v>
      </c>
      <c r="O36" s="17">
        <f t="shared" si="33"/>
        <v>1.029796848958173</v>
      </c>
      <c r="P36" s="17">
        <f t="shared" si="33"/>
        <v>1.0031562616333709</v>
      </c>
      <c r="Q36" s="17">
        <f t="shared" si="33"/>
        <v>1.0085203384689376</v>
      </c>
    </row>
    <row r="37" spans="1:17">
      <c r="A37" s="9">
        <v>3</v>
      </c>
      <c r="B37" s="15" t="s">
        <v>177</v>
      </c>
      <c r="C37" s="17">
        <f>C49/C61*1000+0.00001</f>
        <v>1.5873115873015873</v>
      </c>
      <c r="D37" s="17">
        <f>D49/D61*1000+0.00001</f>
        <v>1.6061843846474761</v>
      </c>
      <c r="E37" s="17">
        <f>E49/E61*1000+0.00001</f>
        <v>1.6186772272440615</v>
      </c>
      <c r="F37" s="17">
        <f>F49/F61*1000+0.00001</f>
        <v>1.6227708008429926</v>
      </c>
      <c r="G37" s="17">
        <f>G49/G61*1000</f>
        <v>1.6299745977984759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0.87542023702627525</v>
      </c>
      <c r="M37" s="17">
        <f t="shared" si="33"/>
        <v>0.88139758855318706</v>
      </c>
      <c r="N37" s="17">
        <f t="shared" si="33"/>
        <v>0.88533791277150031</v>
      </c>
      <c r="O37" s="17">
        <f t="shared" si="33"/>
        <v>0.88662624363605802</v>
      </c>
      <c r="P37" s="17">
        <f t="shared" si="33"/>
        <v>0.88889008150650139</v>
      </c>
      <c r="Q37" s="17">
        <f t="shared" si="33"/>
        <v>8.8737830999390996E-4</v>
      </c>
    </row>
    <row r="38" spans="1:17">
      <c r="A38" s="9">
        <v>4</v>
      </c>
      <c r="B38" s="15" t="s">
        <v>178</v>
      </c>
      <c r="C38" s="17">
        <f t="shared" ref="C38:H38" si="35">C50/C61*1000</f>
        <v>24.510410224695939</v>
      </c>
      <c r="D38" s="17">
        <f t="shared" si="35"/>
        <v>25.010429703796415</v>
      </c>
      <c r="E38" s="17">
        <f t="shared" si="35"/>
        <v>25.331091023754468</v>
      </c>
      <c r="F38" s="17">
        <f t="shared" si="35"/>
        <v>25.479452054794521</v>
      </c>
      <c r="G38" s="17">
        <f t="shared" si="35"/>
        <v>25.444538526672314</v>
      </c>
      <c r="H38" s="17">
        <f t="shared" si="35"/>
        <v>25.811965811965809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0.89016181764138613</v>
      </c>
      <c r="M38" s="17">
        <f t="shared" si="33"/>
        <v>0.90057176542444428</v>
      </c>
      <c r="N38" s="17">
        <f t="shared" si="33"/>
        <v>0.90720120543106564</v>
      </c>
      <c r="O38" s="17">
        <f t="shared" si="33"/>
        <v>0.91025640726478985</v>
      </c>
      <c r="P38" s="17">
        <f t="shared" si="33"/>
        <v>0.90953811284738295</v>
      </c>
      <c r="Q38" s="17">
        <f t="shared" si="33"/>
        <v>0.91707658134213177</v>
      </c>
    </row>
    <row r="39" spans="1:17">
      <c r="A39" s="9">
        <v>5</v>
      </c>
      <c r="B39" s="15" t="s">
        <v>179</v>
      </c>
      <c r="C39" s="17">
        <f t="shared" ref="C39:H39" si="36">C51/C61*1000</f>
        <v>8.3694083694083705</v>
      </c>
      <c r="D39" s="17">
        <f t="shared" si="36"/>
        <v>8.468919482686692</v>
      </c>
      <c r="E39" s="17">
        <f t="shared" si="36"/>
        <v>11.58293041833088</v>
      </c>
      <c r="F39" s="17">
        <f t="shared" si="36"/>
        <v>11.612223393045312</v>
      </c>
      <c r="G39" s="17">
        <f t="shared" si="36"/>
        <v>11.833192209991532</v>
      </c>
      <c r="H39" s="17">
        <f t="shared" si="36"/>
        <v>11.965811965811966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1.0257365516046635</v>
      </c>
      <c r="M39" s="17">
        <f t="shared" si="33"/>
        <v>1.0323906358315638</v>
      </c>
      <c r="N39" s="17">
        <f t="shared" si="33"/>
        <v>1.194927557002333</v>
      </c>
      <c r="O39" s="17">
        <f t="shared" si="33"/>
        <v>1.1961267465255812</v>
      </c>
      <c r="P39" s="17">
        <f t="shared" si="33"/>
        <v>1.2050187362827927</v>
      </c>
      <c r="Q39" s="17">
        <f t="shared" si="33"/>
        <v>1.2102282090780345</v>
      </c>
    </row>
    <row r="40" spans="1:17">
      <c r="A40" s="9">
        <v>6</v>
      </c>
      <c r="B40" s="15" t="s">
        <v>180</v>
      </c>
      <c r="C40" s="17">
        <f t="shared" ref="C40:H40" si="37">(C52-C53)/C52*100</f>
        <v>-0.84592529298959662</v>
      </c>
      <c r="D40" s="17">
        <f t="shared" si="37"/>
        <v>-1.6920158365371247</v>
      </c>
      <c r="E40" s="17">
        <f t="shared" si="37"/>
        <v>2.4377418528456052</v>
      </c>
      <c r="F40" s="17">
        <f t="shared" si="37"/>
        <v>-1.7800927838864156</v>
      </c>
      <c r="G40" s="17">
        <f t="shared" si="37"/>
        <v>0.46634506572437601</v>
      </c>
      <c r="H40" s="17">
        <f t="shared" si="37"/>
        <v>0.2819983163862893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0.960884076488288</v>
      </c>
      <c r="M40" s="17">
        <f t="shared" si="38"/>
        <v>0.91437317867639423</v>
      </c>
      <c r="N40" s="17">
        <f t="shared" si="38"/>
        <v>1.1260011388654521</v>
      </c>
      <c r="O40" s="17">
        <f t="shared" si="38"/>
        <v>0.90948833999343193</v>
      </c>
      <c r="P40" s="17">
        <f t="shared" si="38"/>
        <v>1.030503068273376</v>
      </c>
      <c r="Q40" s="17">
        <f t="shared" si="38"/>
        <v>1.0209678942343814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-6.3064956905612783</v>
      </c>
      <c r="F41" s="17">
        <f>(F55-F54)/F61*1000</f>
        <v>1.053740779768177</v>
      </c>
      <c r="G41" s="17">
        <f>(G55-G54)/G61*1000</f>
        <v>-4.2337002540220148</v>
      </c>
      <c r="H41" s="17">
        <f>(H55-H54)/H61*1000</f>
        <v>-2.1367521367521372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0.56157000583641592</v>
      </c>
      <c r="O41" s="17">
        <f t="shared" si="39"/>
        <v>0.93348372543987468</v>
      </c>
      <c r="P41" s="17">
        <f t="shared" si="39"/>
        <v>0.65190397562559599</v>
      </c>
      <c r="Q41" s="17">
        <f t="shared" si="39"/>
        <v>0.75773381068824652</v>
      </c>
    </row>
    <row r="42" spans="1:17">
      <c r="A42" s="9">
        <v>8</v>
      </c>
      <c r="B42" s="15" t="s">
        <v>182</v>
      </c>
      <c r="C42" s="17">
        <f t="shared" ref="C42:H42" si="40">(C56-C57)/C61*1000</f>
        <v>0</v>
      </c>
      <c r="D42" s="17">
        <f t="shared" si="40"/>
        <v>-2.7117229870671675</v>
      </c>
      <c r="E42" s="17">
        <f t="shared" si="40"/>
        <v>2.94303132226193</v>
      </c>
      <c r="F42" s="17">
        <f t="shared" si="40"/>
        <v>-4.4257112750263436</v>
      </c>
      <c r="G42" s="17">
        <f t="shared" si="40"/>
        <v>-16.088060965283656</v>
      </c>
      <c r="H42" s="17">
        <f t="shared" si="40"/>
        <v>6.4102564102564097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0.875</v>
      </c>
      <c r="M42" s="17">
        <f>(ATAN(D42/10)+3.1415/2)/3.1415*1.75</f>
        <v>0.72748853281090442</v>
      </c>
      <c r="N42" s="17">
        <f t="shared" si="39"/>
        <v>1.0344425475640397</v>
      </c>
      <c r="O42" s="17">
        <f t="shared" si="39"/>
        <v>0.64289650771203277</v>
      </c>
      <c r="P42" s="17">
        <f t="shared" si="39"/>
        <v>0.30977430024644664</v>
      </c>
      <c r="Q42" s="17">
        <f t="shared" si="39"/>
        <v>1.1925460167036424</v>
      </c>
    </row>
    <row r="43" spans="1:17">
      <c r="A43" s="9">
        <v>9</v>
      </c>
      <c r="B43" s="15" t="s">
        <v>183</v>
      </c>
      <c r="C43" s="17">
        <f t="shared" ref="C43:H43" si="41">C58/C61*1000</f>
        <v>1.8552875695732838</v>
      </c>
      <c r="D43" s="17">
        <f t="shared" si="41"/>
        <v>1.4601585314977055</v>
      </c>
      <c r="E43" s="17">
        <f t="shared" si="41"/>
        <v>1.471515661130965</v>
      </c>
      <c r="F43" s="17">
        <f t="shared" si="41"/>
        <v>0.42149631190727083</v>
      </c>
      <c r="G43" s="17">
        <f t="shared" si="41"/>
        <v>0.63505503810330222</v>
      </c>
      <c r="H43" s="17">
        <f t="shared" si="41"/>
        <v>0.64102564102564108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1.1165568812504494</v>
      </c>
      <c r="M43" s="17">
        <f t="shared" si="42"/>
        <v>0.98462113457877221</v>
      </c>
      <c r="N43" s="17">
        <f t="shared" si="42"/>
        <v>0.98902295127112227</v>
      </c>
      <c r="O43" s="17">
        <f t="shared" si="42"/>
        <v>0.4815139412058857</v>
      </c>
      <c r="P43" s="17">
        <f t="shared" si="42"/>
        <v>0.60967242564666568</v>
      </c>
      <c r="Q43" s="17">
        <f t="shared" si="42"/>
        <v>0.61296585953358473</v>
      </c>
    </row>
    <row r="44" spans="1:17">
      <c r="A44" s="9">
        <v>10</v>
      </c>
      <c r="B44" s="15" t="s">
        <v>184</v>
      </c>
      <c r="C44" s="17">
        <f t="shared" ref="C44:H44" si="43">C59/C61*100</f>
        <v>2.0614306328592041E-2</v>
      </c>
      <c r="D44" s="17">
        <f t="shared" si="43"/>
        <v>2.0859407592824362E-2</v>
      </c>
      <c r="E44" s="17">
        <f t="shared" si="43"/>
        <v>2.1021652301870929E-2</v>
      </c>
      <c r="F44" s="17">
        <f t="shared" si="43"/>
        <v>2.1074815595363543E-2</v>
      </c>
      <c r="G44" s="17">
        <f t="shared" si="43"/>
        <v>2.1168501270110076E-2</v>
      </c>
      <c r="H44" s="17">
        <f t="shared" si="43"/>
        <v>2.1367521367521368E-2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0.60043154341896432</v>
      </c>
      <c r="M44" s="17">
        <f t="shared" si="42"/>
        <v>0.60453130351721851</v>
      </c>
      <c r="N44" s="17">
        <f t="shared" si="42"/>
        <v>0.60723390240466635</v>
      </c>
      <c r="O44" s="17">
        <f t="shared" si="42"/>
        <v>0.6081175458109872</v>
      </c>
      <c r="P44" s="17">
        <f t="shared" si="42"/>
        <v>0.60967242564666568</v>
      </c>
      <c r="Q44" s="17">
        <f t="shared" si="42"/>
        <v>0.61296585953358462</v>
      </c>
    </row>
    <row r="45" spans="1:17">
      <c r="A45" s="9">
        <v>11</v>
      </c>
      <c r="B45" s="15" t="s">
        <v>185</v>
      </c>
      <c r="C45" s="17">
        <f t="shared" ref="C45:H45" si="44">C60/C61*1000</f>
        <v>7.4211502782931351</v>
      </c>
      <c r="D45" s="17">
        <f t="shared" si="44"/>
        <v>11.681268251981644</v>
      </c>
      <c r="E45" s="17">
        <f t="shared" si="44"/>
        <v>6.9371452596174059</v>
      </c>
      <c r="F45" s="17">
        <f t="shared" si="44"/>
        <v>7.1654373024236033</v>
      </c>
      <c r="G45" s="17">
        <f t="shared" si="44"/>
        <v>7.1972904318374251</v>
      </c>
      <c r="H45" s="17">
        <f t="shared" si="44"/>
        <v>7.2649572649572649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1.2066254204206142</v>
      </c>
      <c r="M45" s="17">
        <f t="shared" si="42"/>
        <v>1.389979999510329</v>
      </c>
      <c r="N45" s="17">
        <f t="shared" si="42"/>
        <v>1.1744083759075854</v>
      </c>
      <c r="O45" s="17">
        <f t="shared" si="42"/>
        <v>1.1900376626758</v>
      </c>
      <c r="P45" s="17">
        <f t="shared" si="42"/>
        <v>1.1921553703289272</v>
      </c>
      <c r="Q45" s="17">
        <f t="shared" si="42"/>
        <v>1.1966046999485982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67</v>
      </c>
      <c r="D47" s="17">
        <v>64</v>
      </c>
      <c r="E47" s="17">
        <v>62</v>
      </c>
      <c r="F47" s="17">
        <v>46</v>
      </c>
      <c r="G47" s="17">
        <v>43</v>
      </c>
      <c r="H47" s="17">
        <v>44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19</v>
      </c>
      <c r="D48" s="17">
        <v>19</v>
      </c>
      <c r="E48" s="17">
        <v>19</v>
      </c>
      <c r="F48" s="17">
        <v>20</v>
      </c>
      <c r="G48" s="17">
        <v>19</v>
      </c>
      <c r="H48" s="17">
        <v>19</v>
      </c>
      <c r="K48" s="15" t="s">
        <v>187</v>
      </c>
      <c r="L48" s="17">
        <f t="shared" ref="L48:L53" si="45">L35</f>
        <v>1.4438290183646856</v>
      </c>
      <c r="M48" s="17">
        <f t="shared" ref="M48:M53" si="46">N35</f>
        <v>1.4259739074143811</v>
      </c>
      <c r="N48" s="17">
        <f t="shared" ref="N48:N58" si="47">P35</f>
        <v>1.2962482777182083</v>
      </c>
      <c r="O48" s="17">
        <f>Q35</f>
        <v>1.3093620900343386</v>
      </c>
    </row>
    <row r="49" spans="1:17">
      <c r="A49" s="9">
        <v>3</v>
      </c>
      <c r="B49" s="10" t="s">
        <v>189</v>
      </c>
      <c r="C49" s="17">
        <v>7.7</v>
      </c>
      <c r="D49" s="17">
        <v>7.7</v>
      </c>
      <c r="E49" s="17">
        <v>7.7</v>
      </c>
      <c r="F49" s="17">
        <v>7.7</v>
      </c>
      <c r="G49" s="17">
        <v>7.7</v>
      </c>
      <c r="H49" s="17">
        <v>0</v>
      </c>
      <c r="K49" s="15" t="s">
        <v>190</v>
      </c>
      <c r="L49" s="17">
        <f t="shared" si="45"/>
        <v>0.9879598469612566</v>
      </c>
      <c r="M49" s="17">
        <f t="shared" si="46"/>
        <v>0.99915255929649138</v>
      </c>
      <c r="N49" s="17">
        <f t="shared" si="47"/>
        <v>1.0031562616333709</v>
      </c>
      <c r="O49" s="17">
        <f t="shared" ref="O49:O58" si="48">Q36</f>
        <v>1.0085203384689376</v>
      </c>
    </row>
    <row r="50" spans="1:17">
      <c r="A50" s="9">
        <v>4</v>
      </c>
      <c r="B50" s="10" t="s">
        <v>191</v>
      </c>
      <c r="C50" s="17">
        <v>118.9</v>
      </c>
      <c r="D50" s="17">
        <v>119.9</v>
      </c>
      <c r="E50" s="17">
        <v>120.5</v>
      </c>
      <c r="F50" s="17">
        <v>120.9</v>
      </c>
      <c r="G50" s="17">
        <v>120.2</v>
      </c>
      <c r="H50" s="17">
        <v>120.8</v>
      </c>
      <c r="K50" s="15" t="s">
        <v>192</v>
      </c>
      <c r="L50" s="17">
        <f t="shared" si="45"/>
        <v>0.87542023702627525</v>
      </c>
      <c r="M50" s="17">
        <f t="shared" si="46"/>
        <v>0.88533791277150031</v>
      </c>
      <c r="N50" s="17">
        <f t="shared" si="47"/>
        <v>0.88889008150650139</v>
      </c>
      <c r="O50" s="17">
        <f t="shared" si="48"/>
        <v>8.8737830999390996E-4</v>
      </c>
    </row>
    <row r="51" spans="1:17">
      <c r="A51" s="9">
        <v>5</v>
      </c>
      <c r="B51" s="10" t="s">
        <v>193</v>
      </c>
      <c r="C51" s="17">
        <v>40.6</v>
      </c>
      <c r="D51" s="17">
        <v>40.6</v>
      </c>
      <c r="E51" s="17">
        <v>55.1</v>
      </c>
      <c r="F51" s="17">
        <v>55.1</v>
      </c>
      <c r="G51" s="17">
        <v>55.9</v>
      </c>
      <c r="H51" s="17">
        <v>56</v>
      </c>
      <c r="K51" s="15" t="s">
        <v>194</v>
      </c>
      <c r="L51" s="17">
        <f t="shared" si="45"/>
        <v>0.89016181764138613</v>
      </c>
      <c r="M51" s="17">
        <f t="shared" si="46"/>
        <v>0.90720120543106564</v>
      </c>
      <c r="N51" s="17">
        <f t="shared" si="47"/>
        <v>0.90953811284738295</v>
      </c>
      <c r="O51" s="17">
        <f t="shared" si="48"/>
        <v>0.91707658134213177</v>
      </c>
    </row>
    <row r="52" spans="1:17">
      <c r="A52" s="9">
        <v>6</v>
      </c>
      <c r="B52" s="10" t="s">
        <v>195</v>
      </c>
      <c r="C52" s="17">
        <v>339628.1</v>
      </c>
      <c r="D52" s="17">
        <v>275742.09999999998</v>
      </c>
      <c r="E52" s="17">
        <v>370835</v>
      </c>
      <c r="F52" s="17">
        <v>438050.2</v>
      </c>
      <c r="G52" s="17">
        <v>506341.8</v>
      </c>
      <c r="H52" s="17">
        <v>429789.8</v>
      </c>
      <c r="K52" s="15" t="s">
        <v>196</v>
      </c>
      <c r="L52" s="17">
        <f t="shared" si="45"/>
        <v>1.0257365516046635</v>
      </c>
      <c r="M52" s="17">
        <f t="shared" si="46"/>
        <v>1.194927557002333</v>
      </c>
      <c r="N52" s="17">
        <f t="shared" si="47"/>
        <v>1.2050187362827927</v>
      </c>
      <c r="O52" s="17">
        <f t="shared" si="48"/>
        <v>1.2102282090780345</v>
      </c>
    </row>
    <row r="53" spans="1:17">
      <c r="A53" s="9">
        <v>7</v>
      </c>
      <c r="B53" s="10" t="s">
        <v>197</v>
      </c>
      <c r="C53" s="17">
        <v>342501.1</v>
      </c>
      <c r="D53" s="17">
        <v>280407.7</v>
      </c>
      <c r="E53" s="17">
        <v>361795</v>
      </c>
      <c r="F53" s="17">
        <v>445847.9</v>
      </c>
      <c r="G53" s="17">
        <v>503980.5</v>
      </c>
      <c r="H53" s="17">
        <v>428577.8</v>
      </c>
      <c r="K53" s="15" t="s">
        <v>198</v>
      </c>
      <c r="L53" s="17">
        <f t="shared" si="45"/>
        <v>0.960884076488288</v>
      </c>
      <c r="M53" s="17">
        <f t="shared" si="46"/>
        <v>1.1260011388654521</v>
      </c>
      <c r="N53" s="17">
        <f t="shared" si="47"/>
        <v>1.030503068273376</v>
      </c>
      <c r="O53" s="17">
        <f t="shared" si="48"/>
        <v>1.0209678942343814</v>
      </c>
    </row>
    <row r="54" spans="1:17">
      <c r="A54" s="9">
        <v>8</v>
      </c>
      <c r="B54" s="10" t="s">
        <v>199</v>
      </c>
      <c r="C54" s="17"/>
      <c r="D54" s="17"/>
      <c r="E54" s="17">
        <v>81</v>
      </c>
      <c r="F54" s="17">
        <v>60</v>
      </c>
      <c r="G54" s="17">
        <v>66</v>
      </c>
      <c r="H54" s="17">
        <v>61</v>
      </c>
      <c r="K54" s="15" t="s">
        <v>200</v>
      </c>
      <c r="L54" s="17">
        <f>N41</f>
        <v>0.56157000583641592</v>
      </c>
      <c r="M54" s="17">
        <f>O41</f>
        <v>0.93348372543987468</v>
      </c>
      <c r="N54" s="17">
        <f t="shared" si="47"/>
        <v>0.65190397562559599</v>
      </c>
      <c r="O54" s="17">
        <f t="shared" si="48"/>
        <v>0.75773381068824652</v>
      </c>
    </row>
    <row r="55" spans="1:17">
      <c r="A55" s="9">
        <v>9</v>
      </c>
      <c r="B55" s="10" t="s">
        <v>201</v>
      </c>
      <c r="C55" s="17"/>
      <c r="D55" s="17"/>
      <c r="E55" s="17">
        <v>51</v>
      </c>
      <c r="F55" s="17">
        <v>65</v>
      </c>
      <c r="G55" s="17">
        <v>46</v>
      </c>
      <c r="H55" s="17">
        <v>51</v>
      </c>
      <c r="K55" s="15" t="s">
        <v>202</v>
      </c>
      <c r="L55" s="17">
        <f>L42</f>
        <v>0.875</v>
      </c>
      <c r="M55" s="17">
        <f>N42</f>
        <v>1.0344425475640397</v>
      </c>
      <c r="N55" s="17">
        <f t="shared" si="47"/>
        <v>0.30977430024644664</v>
      </c>
      <c r="O55" s="17">
        <f t="shared" si="48"/>
        <v>1.1925460167036424</v>
      </c>
    </row>
    <row r="56" spans="1:17">
      <c r="A56" s="9">
        <v>10</v>
      </c>
      <c r="B56" s="10" t="s">
        <v>203</v>
      </c>
      <c r="C56" s="17">
        <v>3</v>
      </c>
      <c r="D56" s="17">
        <v>127</v>
      </c>
      <c r="E56" s="17">
        <v>181</v>
      </c>
      <c r="F56" s="17">
        <v>184</v>
      </c>
      <c r="G56" s="17">
        <v>127</v>
      </c>
      <c r="H56" s="17">
        <v>187</v>
      </c>
      <c r="K56" s="15" t="s">
        <v>204</v>
      </c>
      <c r="L56" s="17">
        <f>L43</f>
        <v>1.1165568812504494</v>
      </c>
      <c r="M56" s="17">
        <f>N43</f>
        <v>0.98902295127112227</v>
      </c>
      <c r="N56" s="17">
        <f t="shared" si="47"/>
        <v>0.60967242564666568</v>
      </c>
      <c r="O56" s="17">
        <f t="shared" si="48"/>
        <v>0.61296585953358473</v>
      </c>
    </row>
    <row r="57" spans="1:17">
      <c r="A57" s="9">
        <v>11</v>
      </c>
      <c r="B57" s="10" t="s">
        <v>205</v>
      </c>
      <c r="C57" s="17">
        <v>3</v>
      </c>
      <c r="D57" s="17">
        <v>140</v>
      </c>
      <c r="E57" s="17">
        <v>167</v>
      </c>
      <c r="F57" s="17">
        <v>205</v>
      </c>
      <c r="G57" s="17">
        <v>203</v>
      </c>
      <c r="H57" s="17">
        <v>157</v>
      </c>
      <c r="K57" s="15" t="s">
        <v>206</v>
      </c>
      <c r="L57" s="17">
        <f>L44</f>
        <v>0.60043154341896432</v>
      </c>
      <c r="M57" s="17">
        <f>N44</f>
        <v>0.60723390240466635</v>
      </c>
      <c r="N57" s="17">
        <f t="shared" si="47"/>
        <v>0.60967242564666568</v>
      </c>
      <c r="O57" s="17">
        <f t="shared" si="48"/>
        <v>0.61296585953358462</v>
      </c>
    </row>
    <row r="58" spans="1:17">
      <c r="A58" s="9">
        <v>12</v>
      </c>
      <c r="B58" s="10" t="s">
        <v>207</v>
      </c>
      <c r="C58" s="17">
        <v>9</v>
      </c>
      <c r="D58" s="17">
        <v>7</v>
      </c>
      <c r="E58" s="17">
        <v>7</v>
      </c>
      <c r="F58" s="17">
        <v>2</v>
      </c>
      <c r="G58" s="17">
        <v>3</v>
      </c>
      <c r="H58" s="17">
        <v>3</v>
      </c>
      <c r="K58" s="15" t="s">
        <v>208</v>
      </c>
      <c r="L58" s="17">
        <f>L45</f>
        <v>1.2066254204206142</v>
      </c>
      <c r="M58" s="17">
        <f>N45</f>
        <v>1.1744083759075854</v>
      </c>
      <c r="N58" s="17">
        <f t="shared" si="47"/>
        <v>1.1921553703289272</v>
      </c>
      <c r="O58" s="17">
        <f t="shared" si="48"/>
        <v>1.1966046999485982</v>
      </c>
    </row>
    <row r="59" spans="1:17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36</v>
      </c>
      <c r="D60" s="17">
        <v>56</v>
      </c>
      <c r="E60" s="17">
        <v>33</v>
      </c>
      <c r="F60" s="17">
        <v>34</v>
      </c>
      <c r="G60" s="21">
        <v>34</v>
      </c>
      <c r="H60" s="21">
        <v>34</v>
      </c>
    </row>
    <row r="61" spans="1:17">
      <c r="A61" s="9">
        <v>15</v>
      </c>
      <c r="B61" s="10" t="s">
        <v>213</v>
      </c>
      <c r="C61" s="17">
        <v>4851</v>
      </c>
      <c r="D61" s="17">
        <v>4794</v>
      </c>
      <c r="E61" s="17">
        <v>4757</v>
      </c>
      <c r="F61" s="17">
        <v>4745</v>
      </c>
      <c r="G61" s="17">
        <v>4724</v>
      </c>
      <c r="H61" s="17">
        <v>4680</v>
      </c>
    </row>
    <row r="63" spans="1:17" ht="16">
      <c r="A63" s="20" t="s">
        <v>511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9.4142259414225951</v>
      </c>
      <c r="D65" s="17">
        <f t="shared" si="49"/>
        <v>9.6359743040685224</v>
      </c>
      <c r="E65" s="17">
        <f t="shared" si="49"/>
        <v>8.8008800880087996</v>
      </c>
      <c r="F65" s="17">
        <f t="shared" si="49"/>
        <v>8.938547486033519</v>
      </c>
      <c r="G65" s="17">
        <f t="shared" si="49"/>
        <v>9.3131548311990677</v>
      </c>
      <c r="H65" s="17">
        <f t="shared" si="49"/>
        <v>9.5351609058402857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1.3098952036686282</v>
      </c>
      <c r="M65" s="17">
        <f t="shared" si="50"/>
        <v>1.3191448339138061</v>
      </c>
      <c r="N65" s="17">
        <f t="shared" si="50"/>
        <v>1.2822772836077747</v>
      </c>
      <c r="O65" s="17">
        <f t="shared" si="50"/>
        <v>1.2887530791491539</v>
      </c>
      <c r="P65" s="17">
        <f t="shared" si="50"/>
        <v>1.3055556949899774</v>
      </c>
      <c r="Q65" s="17">
        <f t="shared" si="50"/>
        <v>1.3149849597159373</v>
      </c>
    </row>
    <row r="66" spans="1:17">
      <c r="A66" s="9">
        <v>2</v>
      </c>
      <c r="B66" s="15" t="s">
        <v>176</v>
      </c>
      <c r="C66" s="17">
        <f t="shared" ref="C66:H66" si="51">C78/C91*1000</f>
        <v>2.0920502092050208</v>
      </c>
      <c r="D66" s="17">
        <f t="shared" si="51"/>
        <v>3.2119914346895073</v>
      </c>
      <c r="E66" s="17">
        <f t="shared" si="51"/>
        <v>3.3003300330033003</v>
      </c>
      <c r="F66" s="17">
        <f t="shared" si="51"/>
        <v>3.3519553072625698</v>
      </c>
      <c r="G66" s="17">
        <f t="shared" si="51"/>
        <v>3.4924330616996508</v>
      </c>
      <c r="H66" s="17">
        <f t="shared" si="51"/>
        <v>3.5756853396901072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0.68856150349294853</v>
      </c>
      <c r="M66" s="17">
        <f t="shared" si="50"/>
        <v>0.88133798217887005</v>
      </c>
      <c r="N66" s="17">
        <f t="shared" si="50"/>
        <v>0.89521252964915832</v>
      </c>
      <c r="O66" s="17">
        <f t="shared" si="50"/>
        <v>0.90324792051662028</v>
      </c>
      <c r="P66" s="17">
        <f t="shared" si="50"/>
        <v>0.92485132723442609</v>
      </c>
      <c r="Q66" s="17">
        <f t="shared" si="50"/>
        <v>0.93748040287012724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0.11002100110011001</v>
      </c>
      <c r="F67" s="17">
        <f>F79/F91*1000+0.00001</f>
        <v>0.89386474860335197</v>
      </c>
      <c r="G67" s="17">
        <f>G79/G91*1000</f>
        <v>1.280558789289872</v>
      </c>
      <c r="H67" s="17">
        <f>H79/H91*1000+0.00001</f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8.8737830999390996E-4</v>
      </c>
      <c r="N67" s="17">
        <f t="shared" si="50"/>
        <v>0.18830140820664945</v>
      </c>
      <c r="O67" s="17">
        <f t="shared" si="50"/>
        <v>0.62898225304688526</v>
      </c>
      <c r="P67" s="17">
        <f t="shared" si="50"/>
        <v>0.77361291858214531</v>
      </c>
      <c r="Q67" s="17">
        <f t="shared" si="50"/>
        <v>8.8737830999390996E-4</v>
      </c>
    </row>
    <row r="68" spans="1:17">
      <c r="A68" s="9">
        <v>4</v>
      </c>
      <c r="B68" s="15" t="s">
        <v>178</v>
      </c>
      <c r="C68" s="17">
        <f t="shared" ref="C68:H68" si="52">C80/C91*1000</f>
        <v>36.297071129707113</v>
      </c>
      <c r="D68" s="17">
        <f t="shared" si="52"/>
        <v>37.152034261241973</v>
      </c>
      <c r="E68" s="17">
        <f t="shared" si="52"/>
        <v>38.173817381738175</v>
      </c>
      <c r="F68" s="17">
        <f t="shared" si="52"/>
        <v>38.770949720670394</v>
      </c>
      <c r="G68" s="17">
        <f t="shared" si="52"/>
        <v>40.395809080325968</v>
      </c>
      <c r="H68" s="17">
        <f t="shared" si="52"/>
        <v>41.358760429082245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1.1050376109028719</v>
      </c>
      <c r="M68" s="17">
        <f t="shared" si="50"/>
        <v>1.1172045206534051</v>
      </c>
      <c r="N68" s="17">
        <f t="shared" si="50"/>
        <v>1.1311932451903637</v>
      </c>
      <c r="O68" s="17">
        <f t="shared" si="50"/>
        <v>1.1391032989408021</v>
      </c>
      <c r="P68" s="17">
        <f t="shared" si="50"/>
        <v>1.159698353643003</v>
      </c>
      <c r="Q68" s="17">
        <f t="shared" si="50"/>
        <v>1.1713005187345027</v>
      </c>
    </row>
    <row r="69" spans="1:17">
      <c r="A69" s="9">
        <v>5</v>
      </c>
      <c r="B69" s="15" t="s">
        <v>179</v>
      </c>
      <c r="C69" s="17">
        <f t="shared" ref="C69:H69" si="53">C81/C91*1000</f>
        <v>13.284518828451882</v>
      </c>
      <c r="D69" s="17">
        <f t="shared" si="53"/>
        <v>13.597430406852247</v>
      </c>
      <c r="E69" s="17">
        <f t="shared" si="53"/>
        <v>13.971397139713972</v>
      </c>
      <c r="F69" s="17">
        <f t="shared" si="53"/>
        <v>14.189944134078212</v>
      </c>
      <c r="G69" s="17">
        <f t="shared" si="53"/>
        <v>14.31897555296857</v>
      </c>
      <c r="H69" s="17">
        <f t="shared" si="53"/>
        <v>14.66030989272944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1.2573638672389407</v>
      </c>
      <c r="M69" s="17">
        <f t="shared" si="50"/>
        <v>1.2674357892400507</v>
      </c>
      <c r="N69" s="17">
        <f t="shared" si="50"/>
        <v>1.2789791231114209</v>
      </c>
      <c r="O69" s="17">
        <f t="shared" si="50"/>
        <v>1.285489250766956</v>
      </c>
      <c r="P69" s="17">
        <f t="shared" si="50"/>
        <v>1.289254600626875</v>
      </c>
      <c r="Q69" s="17">
        <f t="shared" si="50"/>
        <v>1.2989460688241412</v>
      </c>
    </row>
    <row r="70" spans="1:17">
      <c r="A70" s="9">
        <v>6</v>
      </c>
      <c r="B70" s="15" t="s">
        <v>180</v>
      </c>
      <c r="C70" s="17">
        <f t="shared" ref="C70:H70" si="54">(C82-C83)/C82*100</f>
        <v>0.51295616870047689</v>
      </c>
      <c r="D70" s="17">
        <f t="shared" si="54"/>
        <v>3.8666201928662631</v>
      </c>
      <c r="E70" s="17">
        <f t="shared" si="54"/>
        <v>10.346911136576734</v>
      </c>
      <c r="F70" s="17">
        <f t="shared" si="54"/>
        <v>-10.914454277286142</v>
      </c>
      <c r="G70" s="17">
        <f t="shared" si="54"/>
        <v>-3.8044071455425112</v>
      </c>
      <c r="H70" s="17">
        <f t="shared" si="54"/>
        <v>-2.3870435983344214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5">(ATAN((C70+2.4)/10)+3.1415/2)/3.1415*1.75</f>
        <v>1.0328994755160696</v>
      </c>
      <c r="M70" s="17">
        <f t="shared" si="55"/>
        <v>1.1868379021461362</v>
      </c>
      <c r="N70" s="17">
        <f t="shared" si="55"/>
        <v>1.3794590050852304</v>
      </c>
      <c r="O70" s="17">
        <f t="shared" si="55"/>
        <v>0.48208831144200293</v>
      </c>
      <c r="P70" s="17">
        <f t="shared" si="55"/>
        <v>0.79727462157446127</v>
      </c>
      <c r="Q70" s="17">
        <f t="shared" si="55"/>
        <v>0.87572174726173646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-19.801980198019802</v>
      </c>
      <c r="F71" s="17">
        <f>(F85-F84)/F91*1000</f>
        <v>-16.759776536312849</v>
      </c>
      <c r="G71" s="17">
        <f>(G85-G84)/G91*1000</f>
        <v>-5.8207217694994187</v>
      </c>
      <c r="H71" s="17">
        <f>(H85-H84)/H91*1000</f>
        <v>-13.110846245530393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6">(ATAN(E71/10)+3.1415/2)/3.1415*1.75</f>
        <v>0.26047691698060865</v>
      </c>
      <c r="O71" s="17">
        <f t="shared" si="56"/>
        <v>0.29965224560345483</v>
      </c>
      <c r="P71" s="17">
        <f t="shared" si="56"/>
        <v>0.58135597974337805</v>
      </c>
      <c r="Q71" s="17">
        <f t="shared" si="56"/>
        <v>0.36295194998111741</v>
      </c>
    </row>
    <row r="72" spans="1:17">
      <c r="A72" s="9">
        <v>8</v>
      </c>
      <c r="B72" s="15" t="s">
        <v>182</v>
      </c>
      <c r="C72" s="17">
        <f t="shared" ref="C72:H72" si="57">(C86-C87)/C91*1000</f>
        <v>-10.460251046025103</v>
      </c>
      <c r="D72" s="17">
        <f t="shared" si="57"/>
        <v>-11.777301927194861</v>
      </c>
      <c r="E72" s="17">
        <f t="shared" si="57"/>
        <v>4.4004400440043998</v>
      </c>
      <c r="F72" s="17">
        <f t="shared" si="57"/>
        <v>-23.463687150837988</v>
      </c>
      <c r="G72" s="17">
        <f t="shared" si="57"/>
        <v>-17.462165308498253</v>
      </c>
      <c r="H72" s="17">
        <f t="shared" si="57"/>
        <v>-20.262216924910611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0.42495823615229078</v>
      </c>
      <c r="M72" s="17">
        <f>(ATAN(D72/10)+3.1415/2)/3.1415*1.75</f>
        <v>0.39212462880760246</v>
      </c>
      <c r="N72" s="17">
        <f t="shared" si="56"/>
        <v>1.1059252098209067</v>
      </c>
      <c r="O72" s="17">
        <f t="shared" si="56"/>
        <v>0.22440121175395614</v>
      </c>
      <c r="P72" s="17">
        <f t="shared" si="56"/>
        <v>0.28968871247919792</v>
      </c>
      <c r="Q72" s="17">
        <f t="shared" si="56"/>
        <v>0.25536208647624564</v>
      </c>
    </row>
    <row r="73" spans="1:17">
      <c r="A73" s="9">
        <v>9</v>
      </c>
      <c r="B73" s="15" t="s">
        <v>183</v>
      </c>
      <c r="C73" s="17">
        <f t="shared" ref="C73:H73" si="58">C88/C91*1000</f>
        <v>4.1841004184100417</v>
      </c>
      <c r="D73" s="17">
        <f t="shared" si="58"/>
        <v>4.282655246252677</v>
      </c>
      <c r="E73" s="17">
        <f t="shared" si="58"/>
        <v>4.4004400440043998</v>
      </c>
      <c r="F73" s="17">
        <f t="shared" si="58"/>
        <v>4.4692737430167595</v>
      </c>
      <c r="G73" s="17">
        <f t="shared" si="58"/>
        <v>4.6565774155995339</v>
      </c>
      <c r="H73" s="17">
        <f t="shared" si="58"/>
        <v>4.7675804529201429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9">IF(C73/$I73&gt;1,2^((1-$I73/C73)/LN(10/3)),2^(-LOG($I73/C73,10/3)))</f>
        <v>1.446753710466737</v>
      </c>
      <c r="M73" s="17">
        <f t="shared" si="59"/>
        <v>1.4536416467603142</v>
      </c>
      <c r="N73" s="17">
        <f t="shared" si="59"/>
        <v>1.4615086614802064</v>
      </c>
      <c r="O73" s="17">
        <f t="shared" si="59"/>
        <v>1.4659327720893696</v>
      </c>
      <c r="P73" s="17">
        <f t="shared" si="59"/>
        <v>1.4773706486642382</v>
      </c>
      <c r="Q73" s="17">
        <f t="shared" si="59"/>
        <v>1.4837635421103628</v>
      </c>
    </row>
    <row r="74" spans="1:17">
      <c r="A74" s="9">
        <v>10</v>
      </c>
      <c r="B74" s="15" t="s">
        <v>184</v>
      </c>
      <c r="C74" s="17">
        <f t="shared" ref="C74:H74" si="60">C89/C91*100</f>
        <v>0.10460251046025104</v>
      </c>
      <c r="D74" s="17">
        <f t="shared" si="60"/>
        <v>0.10706638115631692</v>
      </c>
      <c r="E74" s="17">
        <f t="shared" si="60"/>
        <v>0.11001100110011</v>
      </c>
      <c r="F74" s="17">
        <f t="shared" si="60"/>
        <v>0.11173184357541899</v>
      </c>
      <c r="G74" s="17">
        <f t="shared" si="60"/>
        <v>0.11641443538998836</v>
      </c>
      <c r="H74" s="17">
        <f t="shared" si="60"/>
        <v>0.11918951132300357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9"/>
        <v>1.3505664369575838</v>
      </c>
      <c r="M74" s="17">
        <f t="shared" si="59"/>
        <v>1.3591465560473335</v>
      </c>
      <c r="N74" s="17">
        <f t="shared" si="59"/>
        <v>1.3689628761993782</v>
      </c>
      <c r="O74" s="17">
        <f t="shared" si="59"/>
        <v>1.3744909508090004</v>
      </c>
      <c r="P74" s="17">
        <f t="shared" si="59"/>
        <v>1.3888087211616411</v>
      </c>
      <c r="Q74" s="17">
        <f t="shared" si="59"/>
        <v>1.3968273843428083</v>
      </c>
    </row>
    <row r="75" spans="1:17">
      <c r="A75" s="9">
        <v>11</v>
      </c>
      <c r="B75" s="15" t="s">
        <v>185</v>
      </c>
      <c r="C75" s="17">
        <f t="shared" ref="C75:H75" si="61">C90/C91*1000</f>
        <v>10.460251046025103</v>
      </c>
      <c r="D75" s="17">
        <f t="shared" si="61"/>
        <v>10.706638115631691</v>
      </c>
      <c r="E75" s="17">
        <f t="shared" si="61"/>
        <v>11.001100110011002</v>
      </c>
      <c r="F75" s="17">
        <f t="shared" si="61"/>
        <v>11.173184357541899</v>
      </c>
      <c r="G75" s="17">
        <f t="shared" si="61"/>
        <v>11.641443538998837</v>
      </c>
      <c r="H75" s="17">
        <f t="shared" si="61"/>
        <v>11.918951132300357</v>
      </c>
      <c r="I75" s="18">
        <f>Показатели!$E$12</f>
        <v>5</v>
      </c>
      <c r="J75" s="9">
        <v>11</v>
      </c>
      <c r="K75" s="15" t="s">
        <v>185</v>
      </c>
      <c r="L75" s="17">
        <f t="shared" si="59"/>
        <v>1.3505664369575838</v>
      </c>
      <c r="M75" s="17">
        <f t="shared" si="59"/>
        <v>1.3591465560473335</v>
      </c>
      <c r="N75" s="17">
        <f t="shared" si="59"/>
        <v>1.3689628761993784</v>
      </c>
      <c r="O75" s="17">
        <f t="shared" si="59"/>
        <v>1.3744909508090004</v>
      </c>
      <c r="P75" s="17">
        <f t="shared" si="59"/>
        <v>1.3888087211616411</v>
      </c>
      <c r="Q75" s="17">
        <f t="shared" si="59"/>
        <v>1.3968273843428083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9</v>
      </c>
      <c r="D77" s="17">
        <v>9</v>
      </c>
      <c r="E77" s="17">
        <v>8</v>
      </c>
      <c r="F77" s="17">
        <v>8</v>
      </c>
      <c r="G77" s="17">
        <v>8</v>
      </c>
      <c r="H77" s="17">
        <v>8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2</v>
      </c>
      <c r="D78" s="17">
        <v>3</v>
      </c>
      <c r="E78" s="17">
        <v>3</v>
      </c>
      <c r="F78" s="17">
        <v>3</v>
      </c>
      <c r="G78" s="17">
        <v>3</v>
      </c>
      <c r="H78" s="17">
        <v>3</v>
      </c>
      <c r="K78" s="15" t="s">
        <v>187</v>
      </c>
      <c r="L78" s="17">
        <f t="shared" ref="L78:L83" si="62">L65</f>
        <v>1.3098952036686282</v>
      </c>
      <c r="M78" s="17">
        <f t="shared" ref="M78:M83" si="63">N65</f>
        <v>1.2822772836077747</v>
      </c>
      <c r="N78" s="17">
        <f t="shared" ref="N78:N88" si="64">P65</f>
        <v>1.3055556949899774</v>
      </c>
      <c r="O78" s="17">
        <f>Q65</f>
        <v>1.3149849597159373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0.1</v>
      </c>
      <c r="F79" s="17">
        <v>0.8</v>
      </c>
      <c r="G79" s="17">
        <v>1.1000000000000001</v>
      </c>
      <c r="H79" s="17">
        <v>0</v>
      </c>
      <c r="K79" s="15" t="s">
        <v>190</v>
      </c>
      <c r="L79" s="17">
        <f t="shared" si="62"/>
        <v>0.68856150349294853</v>
      </c>
      <c r="M79" s="17">
        <f t="shared" si="63"/>
        <v>0.89521252964915832</v>
      </c>
      <c r="N79" s="17">
        <f t="shared" si="64"/>
        <v>0.92485132723442609</v>
      </c>
      <c r="O79" s="17">
        <f t="shared" ref="O79:O88" si="65">Q66</f>
        <v>0.93748040287012724</v>
      </c>
    </row>
    <row r="80" spans="1:17">
      <c r="A80" s="9">
        <v>4</v>
      </c>
      <c r="B80" s="10" t="s">
        <v>191</v>
      </c>
      <c r="C80" s="17">
        <v>34.700000000000003</v>
      </c>
      <c r="D80" s="17">
        <v>34.700000000000003</v>
      </c>
      <c r="E80" s="17">
        <v>34.700000000000003</v>
      </c>
      <c r="F80" s="17">
        <v>34.700000000000003</v>
      </c>
      <c r="G80" s="17">
        <v>34.700000000000003</v>
      </c>
      <c r="H80" s="17">
        <v>34.700000000000003</v>
      </c>
      <c r="K80" s="15" t="s">
        <v>192</v>
      </c>
      <c r="L80" s="17">
        <f t="shared" si="62"/>
        <v>8.8737830999390996E-4</v>
      </c>
      <c r="M80" s="17">
        <f t="shared" si="63"/>
        <v>0.18830140820664945</v>
      </c>
      <c r="N80" s="17">
        <f t="shared" si="64"/>
        <v>0.77361291858214531</v>
      </c>
      <c r="O80" s="17">
        <f t="shared" si="65"/>
        <v>8.8737830999390996E-4</v>
      </c>
    </row>
    <row r="81" spans="1:17">
      <c r="A81" s="9">
        <v>5</v>
      </c>
      <c r="B81" s="10" t="s">
        <v>193</v>
      </c>
      <c r="C81" s="17">
        <v>12.7</v>
      </c>
      <c r="D81" s="17">
        <v>12.7</v>
      </c>
      <c r="E81" s="17">
        <v>12.7</v>
      </c>
      <c r="F81" s="17">
        <v>12.7</v>
      </c>
      <c r="G81" s="17">
        <v>12.3</v>
      </c>
      <c r="H81" s="17">
        <v>12.3</v>
      </c>
      <c r="K81" s="15" t="s">
        <v>194</v>
      </c>
      <c r="L81" s="17">
        <f t="shared" si="62"/>
        <v>1.1050376109028719</v>
      </c>
      <c r="M81" s="17">
        <f t="shared" si="63"/>
        <v>1.1311932451903637</v>
      </c>
      <c r="N81" s="17">
        <f t="shared" si="64"/>
        <v>1.159698353643003</v>
      </c>
      <c r="O81" s="17">
        <f t="shared" si="65"/>
        <v>1.1713005187345027</v>
      </c>
    </row>
    <row r="82" spans="1:17">
      <c r="A82" s="9">
        <v>6</v>
      </c>
      <c r="B82" s="10" t="s">
        <v>195</v>
      </c>
      <c r="C82" s="17">
        <v>8694.7000000000007</v>
      </c>
      <c r="D82" s="17">
        <v>4303.5</v>
      </c>
      <c r="E82" s="17">
        <v>4799.5</v>
      </c>
      <c r="F82" s="17">
        <v>7220.7</v>
      </c>
      <c r="G82" s="17">
        <v>8245.7000000000007</v>
      </c>
      <c r="H82" s="17">
        <v>9342.1</v>
      </c>
      <c r="K82" s="15" t="s">
        <v>196</v>
      </c>
      <c r="L82" s="17">
        <f t="shared" si="62"/>
        <v>1.2573638672389407</v>
      </c>
      <c r="M82" s="17">
        <f t="shared" si="63"/>
        <v>1.2789791231114209</v>
      </c>
      <c r="N82" s="17">
        <f t="shared" si="64"/>
        <v>1.289254600626875</v>
      </c>
      <c r="O82" s="17">
        <f t="shared" si="65"/>
        <v>1.2989460688241412</v>
      </c>
    </row>
    <row r="83" spans="1:17">
      <c r="A83" s="9">
        <v>7</v>
      </c>
      <c r="B83" s="10" t="s">
        <v>197</v>
      </c>
      <c r="C83" s="17">
        <v>8650.1</v>
      </c>
      <c r="D83" s="17">
        <v>4137.1000000000004</v>
      </c>
      <c r="E83" s="17">
        <v>4302.8999999999996</v>
      </c>
      <c r="F83" s="17">
        <v>8008.8</v>
      </c>
      <c r="G83" s="17">
        <v>8559.4</v>
      </c>
      <c r="H83" s="17">
        <v>9565.1</v>
      </c>
      <c r="K83" s="15" t="s">
        <v>198</v>
      </c>
      <c r="L83" s="17">
        <f t="shared" si="62"/>
        <v>1.0328994755160696</v>
      </c>
      <c r="M83" s="17">
        <f t="shared" si="63"/>
        <v>1.3794590050852304</v>
      </c>
      <c r="N83" s="17">
        <f t="shared" si="64"/>
        <v>0.79727462157446127</v>
      </c>
      <c r="O83" s="17">
        <f t="shared" si="65"/>
        <v>0.87572174726173646</v>
      </c>
    </row>
    <row r="84" spans="1:17">
      <c r="A84" s="9">
        <v>8</v>
      </c>
      <c r="B84" s="10" t="s">
        <v>199</v>
      </c>
      <c r="C84" s="17"/>
      <c r="D84" s="17"/>
      <c r="E84" s="17">
        <v>31</v>
      </c>
      <c r="F84" s="17">
        <v>24</v>
      </c>
      <c r="G84" s="17">
        <v>19</v>
      </c>
      <c r="H84" s="17">
        <v>18</v>
      </c>
      <c r="K84" s="15" t="s">
        <v>200</v>
      </c>
      <c r="L84" s="17">
        <f>N71</f>
        <v>0.26047691698060865</v>
      </c>
      <c r="M84" s="17">
        <f>O71</f>
        <v>0.29965224560345483</v>
      </c>
      <c r="N84" s="17">
        <f t="shared" si="64"/>
        <v>0.58135597974337805</v>
      </c>
      <c r="O84" s="17">
        <f t="shared" si="65"/>
        <v>0.36295194998111741</v>
      </c>
    </row>
    <row r="85" spans="1:17">
      <c r="A85" s="9">
        <v>9</v>
      </c>
      <c r="B85" s="10" t="s">
        <v>201</v>
      </c>
      <c r="C85" s="17"/>
      <c r="D85" s="17"/>
      <c r="E85" s="17">
        <v>13</v>
      </c>
      <c r="F85" s="17">
        <v>9</v>
      </c>
      <c r="G85" s="17">
        <v>14</v>
      </c>
      <c r="H85" s="17">
        <v>7</v>
      </c>
      <c r="K85" s="15" t="s">
        <v>202</v>
      </c>
      <c r="L85" s="17">
        <f>L72</f>
        <v>0.42495823615229078</v>
      </c>
      <c r="M85" s="17">
        <f>N72</f>
        <v>1.1059252098209067</v>
      </c>
      <c r="N85" s="17">
        <f t="shared" si="64"/>
        <v>0.28968871247919792</v>
      </c>
      <c r="O85" s="17">
        <f t="shared" si="65"/>
        <v>0.25536208647624564</v>
      </c>
    </row>
    <row r="86" spans="1:17">
      <c r="A86" s="9">
        <v>10</v>
      </c>
      <c r="B86" s="10" t="s">
        <v>203</v>
      </c>
      <c r="C86" s="17">
        <v>61</v>
      </c>
      <c r="D86" s="17">
        <v>47</v>
      </c>
      <c r="E86" s="17">
        <v>47</v>
      </c>
      <c r="F86" s="17">
        <v>30</v>
      </c>
      <c r="G86" s="17">
        <v>26</v>
      </c>
      <c r="H86" s="17">
        <v>32</v>
      </c>
      <c r="K86" s="15" t="s">
        <v>204</v>
      </c>
      <c r="L86" s="17">
        <f>L73</f>
        <v>1.446753710466737</v>
      </c>
      <c r="M86" s="17">
        <f>N73</f>
        <v>1.4615086614802064</v>
      </c>
      <c r="N86" s="17">
        <f t="shared" si="64"/>
        <v>1.4773706486642382</v>
      </c>
      <c r="O86" s="17">
        <f t="shared" si="65"/>
        <v>1.4837635421103628</v>
      </c>
    </row>
    <row r="87" spans="1:17">
      <c r="A87" s="9">
        <v>11</v>
      </c>
      <c r="B87" s="10" t="s">
        <v>205</v>
      </c>
      <c r="C87" s="17">
        <v>71</v>
      </c>
      <c r="D87" s="17">
        <v>58</v>
      </c>
      <c r="E87" s="17">
        <v>43</v>
      </c>
      <c r="F87" s="17">
        <v>51</v>
      </c>
      <c r="G87" s="17">
        <v>41</v>
      </c>
      <c r="H87" s="17">
        <v>49</v>
      </c>
      <c r="K87" s="15" t="s">
        <v>206</v>
      </c>
      <c r="L87" s="17">
        <f>L74</f>
        <v>1.3505664369575838</v>
      </c>
      <c r="M87" s="17">
        <f>N74</f>
        <v>1.3689628761993782</v>
      </c>
      <c r="N87" s="17">
        <f t="shared" si="64"/>
        <v>1.3888087211616411</v>
      </c>
      <c r="O87" s="17">
        <f t="shared" si="65"/>
        <v>1.3968273843428083</v>
      </c>
    </row>
    <row r="88" spans="1:17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K88" s="15" t="s">
        <v>208</v>
      </c>
      <c r="L88" s="17">
        <f>L75</f>
        <v>1.3505664369575838</v>
      </c>
      <c r="M88" s="17">
        <f>N75</f>
        <v>1.3689628761993784</v>
      </c>
      <c r="N88" s="17">
        <f t="shared" si="64"/>
        <v>1.3888087211616411</v>
      </c>
      <c r="O88" s="17">
        <f t="shared" si="65"/>
        <v>1.3968273843428083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10</v>
      </c>
      <c r="D90" s="17">
        <v>10</v>
      </c>
      <c r="E90" s="17">
        <v>10</v>
      </c>
      <c r="F90" s="17">
        <v>10</v>
      </c>
      <c r="G90" s="21">
        <v>10</v>
      </c>
      <c r="H90" s="21">
        <v>10</v>
      </c>
    </row>
    <row r="91" spans="1:17">
      <c r="A91" s="9">
        <v>15</v>
      </c>
      <c r="B91" s="10" t="s">
        <v>213</v>
      </c>
      <c r="C91" s="17">
        <v>956</v>
      </c>
      <c r="D91" s="17">
        <v>934</v>
      </c>
      <c r="E91" s="17">
        <v>909</v>
      </c>
      <c r="F91" s="17">
        <v>895</v>
      </c>
      <c r="G91" s="17">
        <v>859</v>
      </c>
      <c r="H91" s="17">
        <v>839</v>
      </c>
    </row>
    <row r="93" spans="1:17" ht="16">
      <c r="A93" s="20" t="s">
        <v>512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6">C107/C121*1000</f>
        <v>6.6445182724252492</v>
      </c>
      <c r="D95" s="17">
        <f t="shared" si="66"/>
        <v>6.9124423963133648</v>
      </c>
      <c r="E95" s="17">
        <f t="shared" si="66"/>
        <v>5.8616647127784294</v>
      </c>
      <c r="F95" s="17">
        <f t="shared" si="66"/>
        <v>4.9261083743842367</v>
      </c>
      <c r="G95" s="17">
        <f t="shared" si="66"/>
        <v>4.8899755501222497</v>
      </c>
      <c r="H95" s="17">
        <f t="shared" si="66"/>
        <v>4.9200492004920049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7">IF(C95/$I95&gt;1,2^((1-$I95/C95)/LN(10/3)),2^(-LOG($I95/C95,10/3)))</f>
        <v>1.153141398442435</v>
      </c>
      <c r="M95" s="17">
        <f t="shared" si="67"/>
        <v>1.1726681287201517</v>
      </c>
      <c r="N95" s="17">
        <f t="shared" si="67"/>
        <v>1.0883146929400038</v>
      </c>
      <c r="O95" s="17">
        <f t="shared" si="67"/>
        <v>0.99146500961670325</v>
      </c>
      <c r="P95" s="17">
        <f t="shared" si="67"/>
        <v>0.98727165353838997</v>
      </c>
      <c r="Q95" s="17">
        <f t="shared" si="67"/>
        <v>0.99076273171134688</v>
      </c>
    </row>
    <row r="96" spans="1:17">
      <c r="A96" s="9">
        <v>2</v>
      </c>
      <c r="B96" s="15" t="s">
        <v>176</v>
      </c>
      <c r="C96" s="17">
        <f t="shared" ref="C96:H96" si="68">C108/C121*1000</f>
        <v>3.3222591362126246</v>
      </c>
      <c r="D96" s="17">
        <f t="shared" si="68"/>
        <v>3.4562211981566824</v>
      </c>
      <c r="E96" s="17">
        <f t="shared" si="68"/>
        <v>3.5169988276670576</v>
      </c>
      <c r="F96" s="17">
        <f t="shared" si="68"/>
        <v>2.4630541871921183</v>
      </c>
      <c r="G96" s="17">
        <f t="shared" si="68"/>
        <v>2.4449877750611249</v>
      </c>
      <c r="H96" s="17">
        <f t="shared" si="68"/>
        <v>2.4600246002460024</v>
      </c>
      <c r="I96" s="18">
        <f>Показатели!$E$3</f>
        <v>4</v>
      </c>
      <c r="J96" s="9">
        <v>2</v>
      </c>
      <c r="K96" s="15" t="s">
        <v>176</v>
      </c>
      <c r="L96" s="17">
        <f t="shared" si="67"/>
        <v>0.89863222767661821</v>
      </c>
      <c r="M96" s="17">
        <f t="shared" si="67"/>
        <v>0.91931830455361097</v>
      </c>
      <c r="N96" s="17">
        <f t="shared" si="67"/>
        <v>0.92859102535029381</v>
      </c>
      <c r="O96" s="17">
        <f t="shared" si="67"/>
        <v>0.75641846305107274</v>
      </c>
      <c r="P96" s="17">
        <f t="shared" si="67"/>
        <v>0.75321922563067201</v>
      </c>
      <c r="Q96" s="17">
        <f t="shared" si="67"/>
        <v>0.75588267412392773</v>
      </c>
    </row>
    <row r="97" spans="1:17">
      <c r="A97" s="9">
        <v>3</v>
      </c>
      <c r="B97" s="15" t="s">
        <v>177</v>
      </c>
      <c r="C97" s="17">
        <f>C109/C121*1000+0.00001</f>
        <v>0.33223591362126242</v>
      </c>
      <c r="D97" s="17">
        <f>D109/D121*1000+0.00001</f>
        <v>1.0000000000000001E-5</v>
      </c>
      <c r="E97" s="17">
        <f>E109/E121*1000+0.00001</f>
        <v>0.23447658851113717</v>
      </c>
      <c r="F97" s="17">
        <f>F109/F121*1000+0.00001</f>
        <v>0.98523167487684737</v>
      </c>
      <c r="G97" s="17">
        <f>G109/G121*1000</f>
        <v>1.3447432762836187</v>
      </c>
      <c r="H97" s="17">
        <f>H109/H121*1000+0.00001</f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67"/>
        <v>0.35577944340975887</v>
      </c>
      <c r="M97" s="17">
        <f t="shared" si="67"/>
        <v>8.8737830999390996E-4</v>
      </c>
      <c r="N97" s="17">
        <f t="shared" si="67"/>
        <v>0.29110375868774191</v>
      </c>
      <c r="O97" s="17">
        <f t="shared" si="67"/>
        <v>0.66523019119659677</v>
      </c>
      <c r="P97" s="17">
        <f t="shared" si="67"/>
        <v>0.79570457373856907</v>
      </c>
      <c r="Q97" s="17">
        <f t="shared" si="67"/>
        <v>8.8737830999390996E-4</v>
      </c>
    </row>
    <row r="98" spans="1:17">
      <c r="A98" s="9">
        <v>4</v>
      </c>
      <c r="B98" s="15" t="s">
        <v>178</v>
      </c>
      <c r="C98" s="17">
        <f t="shared" ref="C98:H98" si="69">C110/C121*1000</f>
        <v>36.434108527131784</v>
      </c>
      <c r="D98" s="17">
        <f t="shared" si="69"/>
        <v>37.903225806451616</v>
      </c>
      <c r="E98" s="17">
        <f t="shared" si="69"/>
        <v>38.569753810082062</v>
      </c>
      <c r="F98" s="17">
        <f t="shared" si="69"/>
        <v>40.517241379310342</v>
      </c>
      <c r="G98" s="17">
        <f t="shared" si="69"/>
        <v>40.220048899755497</v>
      </c>
      <c r="H98" s="17">
        <f t="shared" si="69"/>
        <v>38.130381303813039</v>
      </c>
      <c r="I98" s="18">
        <f>Показатели!$E$5</f>
        <v>30</v>
      </c>
      <c r="J98" s="9">
        <v>4</v>
      </c>
      <c r="K98" s="15" t="s">
        <v>178</v>
      </c>
      <c r="L98" s="17">
        <f t="shared" si="67"/>
        <v>1.1070171093483432</v>
      </c>
      <c r="M98" s="17">
        <f t="shared" si="67"/>
        <v>1.1275453852805584</v>
      </c>
      <c r="N98" s="17">
        <f t="shared" si="67"/>
        <v>1.1364593413452049</v>
      </c>
      <c r="O98" s="17">
        <f t="shared" si="67"/>
        <v>1.1611853551246238</v>
      </c>
      <c r="P98" s="17">
        <f t="shared" si="67"/>
        <v>1.157533587396028</v>
      </c>
      <c r="Q98" s="17">
        <f t="shared" si="67"/>
        <v>1.1306103790960909</v>
      </c>
    </row>
    <row r="99" spans="1:17">
      <c r="A99" s="9">
        <v>5</v>
      </c>
      <c r="B99" s="15" t="s">
        <v>179</v>
      </c>
      <c r="C99" s="17">
        <f t="shared" ref="C99:H99" si="70">C111/C121*1000</f>
        <v>32.558139534883722</v>
      </c>
      <c r="D99" s="17">
        <f t="shared" si="70"/>
        <v>33.87096774193548</v>
      </c>
      <c r="E99" s="17">
        <f t="shared" si="70"/>
        <v>34.466588511137161</v>
      </c>
      <c r="F99" s="17">
        <f t="shared" si="70"/>
        <v>22.167487684729064</v>
      </c>
      <c r="G99" s="17">
        <f t="shared" si="70"/>
        <v>22.004889975550125</v>
      </c>
      <c r="H99" s="17">
        <f t="shared" si="70"/>
        <v>22.140221402214021</v>
      </c>
      <c r="I99" s="18">
        <f>Показатели!$E$6</f>
        <v>8</v>
      </c>
      <c r="J99" s="9">
        <v>5</v>
      </c>
      <c r="K99" s="15" t="s">
        <v>179</v>
      </c>
      <c r="L99" s="17">
        <f t="shared" si="67"/>
        <v>1.5438122414187774</v>
      </c>
      <c r="M99" s="17">
        <f t="shared" si="67"/>
        <v>1.5523002367286793</v>
      </c>
      <c r="N99" s="17">
        <f t="shared" si="67"/>
        <v>1.5559522200858729</v>
      </c>
      <c r="O99" s="17">
        <f t="shared" si="67"/>
        <v>1.4447653243327119</v>
      </c>
      <c r="P99" s="17">
        <f t="shared" si="67"/>
        <v>1.4425489582552451</v>
      </c>
      <c r="Q99" s="17">
        <f t="shared" si="67"/>
        <v>1.444395693650085</v>
      </c>
    </row>
    <row r="100" spans="1:17">
      <c r="A100" s="9">
        <v>6</v>
      </c>
      <c r="B100" s="15" t="s">
        <v>180</v>
      </c>
      <c r="C100" s="17">
        <f t="shared" ref="C100:H100" si="71">(C112-C113)/C112*100</f>
        <v>1.3027740245875572</v>
      </c>
      <c r="D100" s="17">
        <f t="shared" si="71"/>
        <v>-1.4639494389268553</v>
      </c>
      <c r="E100" s="17">
        <f t="shared" si="71"/>
        <v>13.2763443594609</v>
      </c>
      <c r="F100" s="17">
        <f t="shared" si="71"/>
        <v>0.85352153951353593</v>
      </c>
      <c r="G100" s="17">
        <f t="shared" si="71"/>
        <v>-6.5816642576908085E-2</v>
      </c>
      <c r="H100" s="17">
        <f t="shared" si="71"/>
        <v>-2.634915833924687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2">(ATAN((C100+2.4)/10)+3.1415/2)/3.1415*1.75</f>
        <v>1.072546337149481</v>
      </c>
      <c r="M100" s="17">
        <f t="shared" si="72"/>
        <v>0.92699201711552237</v>
      </c>
      <c r="N100" s="17">
        <f t="shared" si="72"/>
        <v>1.4337140986282177</v>
      </c>
      <c r="O100" s="17">
        <f t="shared" si="72"/>
        <v>1.0502230336764751</v>
      </c>
      <c r="P100" s="17">
        <f t="shared" si="72"/>
        <v>1.0027405551888742</v>
      </c>
      <c r="Q100" s="17">
        <f t="shared" si="72"/>
        <v>0.86191621481969294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-21.101992966002346</v>
      </c>
      <c r="F101" s="17">
        <f>(F115-F114)/F121*1000</f>
        <v>-22.167487684729064</v>
      </c>
      <c r="G101" s="17">
        <f>(G115-G114)/G121*1000</f>
        <v>-18.337408312958438</v>
      </c>
      <c r="H101" s="17">
        <f>(H115-H114)/H121*1000</f>
        <v>-14.760147601476014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3">(ATAN(E101/10)+3.1415/2)/3.1415*1.75</f>
        <v>0.24649573186620363</v>
      </c>
      <c r="O101" s="17">
        <f t="shared" si="73"/>
        <v>0.23604317298375566</v>
      </c>
      <c r="P101" s="17">
        <f t="shared" si="73"/>
        <v>0.27808760170798286</v>
      </c>
      <c r="Q101" s="17">
        <f t="shared" si="73"/>
        <v>0.3316832542985389</v>
      </c>
    </row>
    <row r="102" spans="1:17">
      <c r="A102" s="9">
        <v>8</v>
      </c>
      <c r="B102" s="15" t="s">
        <v>182</v>
      </c>
      <c r="C102" s="17">
        <f t="shared" ref="C102:H102" si="74">(C116-C117)/C121*1000</f>
        <v>-21.040974529346624</v>
      </c>
      <c r="D102" s="17">
        <f t="shared" si="74"/>
        <v>-11.520737327188941</v>
      </c>
      <c r="E102" s="17">
        <f t="shared" si="74"/>
        <v>-26.963657678780773</v>
      </c>
      <c r="F102" s="17">
        <f t="shared" si="74"/>
        <v>29.556650246305416</v>
      </c>
      <c r="G102" s="17">
        <f t="shared" si="74"/>
        <v>12.224938875305625</v>
      </c>
      <c r="H102" s="17">
        <f t="shared" si="74"/>
        <v>-20.910209102091024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0.2471205559958306</v>
      </c>
      <c r="M102" s="17">
        <f>(ATAN(D102/10)+3.1415/2)/3.1415*1.75</f>
        <v>0.39818852745706718</v>
      </c>
      <c r="N102" s="17">
        <f t="shared" si="73"/>
        <v>0.19781057020334863</v>
      </c>
      <c r="O102" s="17">
        <f t="shared" si="73"/>
        <v>1.5682888586413672</v>
      </c>
      <c r="P102" s="17">
        <f t="shared" si="73"/>
        <v>1.3680948715100631</v>
      </c>
      <c r="Q102" s="17">
        <f t="shared" si="73"/>
        <v>0.24846958874993386</v>
      </c>
    </row>
    <row r="103" spans="1:17">
      <c r="A103" s="9">
        <v>9</v>
      </c>
      <c r="B103" s="15" t="s">
        <v>183</v>
      </c>
      <c r="C103" s="17">
        <f t="shared" ref="C103:H103" si="75">C118/C121*1000</f>
        <v>5.5370985603543748</v>
      </c>
      <c r="D103" s="17">
        <f t="shared" si="75"/>
        <v>5.7603686635944706</v>
      </c>
      <c r="E103" s="17">
        <f t="shared" si="75"/>
        <v>5.8616647127784294</v>
      </c>
      <c r="F103" s="17">
        <f t="shared" si="75"/>
        <v>6.1576354679802963</v>
      </c>
      <c r="G103" s="17">
        <f t="shared" si="75"/>
        <v>6.1124694376528126</v>
      </c>
      <c r="H103" s="17">
        <f t="shared" si="75"/>
        <v>6.1500615006150063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6">IF(C103/$I103&gt;1,2^((1-$I103/C103)/LN(10/3)),2^(-LOG($I103/C103,10/3)))</f>
        <v>1.5215887268618653</v>
      </c>
      <c r="M103" s="17">
        <f t="shared" si="76"/>
        <v>1.530814625667918</v>
      </c>
      <c r="N103" s="17">
        <f t="shared" si="76"/>
        <v>1.5347856869650551</v>
      </c>
      <c r="O103" s="17">
        <f t="shared" si="76"/>
        <v>1.5456925593363777</v>
      </c>
      <c r="P103" s="17">
        <f t="shared" si="76"/>
        <v>1.5440916033319048</v>
      </c>
      <c r="Q103" s="17">
        <f t="shared" si="76"/>
        <v>1.5454256181102408</v>
      </c>
    </row>
    <row r="104" spans="1:17">
      <c r="A104" s="9">
        <v>10</v>
      </c>
      <c r="B104" s="15" t="s">
        <v>184</v>
      </c>
      <c r="C104" s="17">
        <f t="shared" ref="C104:H104" si="77">C119/C121*100</f>
        <v>0.22148394241417496</v>
      </c>
      <c r="D104" s="17">
        <f t="shared" si="77"/>
        <v>0.2304147465437788</v>
      </c>
      <c r="E104" s="17">
        <f t="shared" si="77"/>
        <v>0.23446658851113714</v>
      </c>
      <c r="F104" s="17">
        <f t="shared" si="77"/>
        <v>0.24630541871921183</v>
      </c>
      <c r="G104" s="17">
        <f t="shared" si="77"/>
        <v>0.24449877750611246</v>
      </c>
      <c r="H104" s="17">
        <f t="shared" si="77"/>
        <v>0.24600246002460024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6"/>
        <v>1.5616588324734715</v>
      </c>
      <c r="M104" s="17">
        <f t="shared" si="76"/>
        <v>1.569545569167452</v>
      </c>
      <c r="N104" s="17">
        <f t="shared" si="76"/>
        <v>1.5729377802805498</v>
      </c>
      <c r="O104" s="17">
        <f t="shared" si="76"/>
        <v>1.5822472775734953</v>
      </c>
      <c r="P104" s="17">
        <f t="shared" si="76"/>
        <v>1.580881478258064</v>
      </c>
      <c r="Q104" s="17">
        <f t="shared" si="76"/>
        <v>1.5820195624387527</v>
      </c>
    </row>
    <row r="105" spans="1:17">
      <c r="A105" s="9">
        <v>11</v>
      </c>
      <c r="B105" s="15" t="s">
        <v>185</v>
      </c>
      <c r="C105" s="17">
        <f t="shared" ref="C105:H105" si="78">C120/C121*1000</f>
        <v>8.8593576965669989</v>
      </c>
      <c r="D105" s="17">
        <f t="shared" si="78"/>
        <v>9.2165898617511512</v>
      </c>
      <c r="E105" s="17">
        <f t="shared" si="78"/>
        <v>9.3786635404454852</v>
      </c>
      <c r="F105" s="17">
        <f t="shared" si="78"/>
        <v>11.083743842364532</v>
      </c>
      <c r="G105" s="17">
        <f t="shared" si="78"/>
        <v>11.002444987775062</v>
      </c>
      <c r="H105" s="17">
        <f t="shared" si="78"/>
        <v>11.07011070110701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6"/>
        <v>1.2850486305103272</v>
      </c>
      <c r="M105" s="17">
        <f t="shared" si="76"/>
        <v>1.3013346139214599</v>
      </c>
      <c r="N105" s="17">
        <f t="shared" si="76"/>
        <v>1.3083773528152181</v>
      </c>
      <c r="O105" s="17">
        <f t="shared" si="76"/>
        <v>1.3716363843759685</v>
      </c>
      <c r="P105" s="17">
        <f t="shared" si="76"/>
        <v>1.3690066621613155</v>
      </c>
      <c r="Q105" s="17">
        <f t="shared" si="76"/>
        <v>1.3711977468083407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6</v>
      </c>
      <c r="D107" s="17">
        <v>6</v>
      </c>
      <c r="E107" s="17">
        <v>5</v>
      </c>
      <c r="F107" s="17">
        <v>4</v>
      </c>
      <c r="G107" s="17">
        <v>4</v>
      </c>
      <c r="H107" s="17">
        <v>4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3</v>
      </c>
      <c r="D108" s="17">
        <v>3</v>
      </c>
      <c r="E108" s="17">
        <v>3</v>
      </c>
      <c r="F108" s="17">
        <v>2</v>
      </c>
      <c r="G108" s="17">
        <v>2</v>
      </c>
      <c r="H108" s="17">
        <v>2</v>
      </c>
      <c r="K108" s="15" t="s">
        <v>187</v>
      </c>
      <c r="L108" s="17">
        <f t="shared" ref="L108:L113" si="79">L95</f>
        <v>1.153141398442435</v>
      </c>
      <c r="M108" s="17">
        <f t="shared" ref="M108:M113" si="80">N95</f>
        <v>1.0883146929400038</v>
      </c>
      <c r="N108" s="17">
        <f t="shared" ref="N108:N118" si="81">P95</f>
        <v>0.98727165353838997</v>
      </c>
      <c r="O108" s="17">
        <f>Q95</f>
        <v>0.99076273171134688</v>
      </c>
    </row>
    <row r="109" spans="1:17">
      <c r="A109" s="9">
        <v>3</v>
      </c>
      <c r="B109" s="10" t="s">
        <v>189</v>
      </c>
      <c r="C109" s="17">
        <v>0.3</v>
      </c>
      <c r="D109" s="17"/>
      <c r="E109" s="17">
        <v>0.2</v>
      </c>
      <c r="F109" s="17">
        <v>0.8</v>
      </c>
      <c r="G109" s="17">
        <v>1.1000000000000001</v>
      </c>
      <c r="H109" s="17">
        <v>0</v>
      </c>
      <c r="K109" s="15" t="s">
        <v>190</v>
      </c>
      <c r="L109" s="17">
        <f t="shared" si="79"/>
        <v>0.89863222767661821</v>
      </c>
      <c r="M109" s="17">
        <f t="shared" si="80"/>
        <v>0.92859102535029381</v>
      </c>
      <c r="N109" s="17">
        <f t="shared" si="81"/>
        <v>0.75321922563067201</v>
      </c>
      <c r="O109" s="17">
        <f t="shared" ref="O109:O118" si="82">Q96</f>
        <v>0.75588267412392773</v>
      </c>
    </row>
    <row r="110" spans="1:17">
      <c r="A110" s="9">
        <v>4</v>
      </c>
      <c r="B110" s="10" t="s">
        <v>191</v>
      </c>
      <c r="C110" s="17">
        <v>32.9</v>
      </c>
      <c r="D110" s="17">
        <v>32.9</v>
      </c>
      <c r="E110" s="17">
        <v>32.9</v>
      </c>
      <c r="F110" s="17">
        <v>32.9</v>
      </c>
      <c r="G110" s="17">
        <v>32.9</v>
      </c>
      <c r="H110" s="17">
        <v>31</v>
      </c>
      <c r="K110" s="15" t="s">
        <v>192</v>
      </c>
      <c r="L110" s="17">
        <f t="shared" si="79"/>
        <v>0.35577944340975887</v>
      </c>
      <c r="M110" s="17">
        <f t="shared" si="80"/>
        <v>0.29110375868774191</v>
      </c>
      <c r="N110" s="17">
        <f t="shared" si="81"/>
        <v>0.79570457373856907</v>
      </c>
      <c r="O110" s="17">
        <f t="shared" si="82"/>
        <v>8.8737830999390996E-4</v>
      </c>
    </row>
    <row r="111" spans="1:17">
      <c r="A111" s="9">
        <v>5</v>
      </c>
      <c r="B111" s="10" t="s">
        <v>193</v>
      </c>
      <c r="C111" s="17">
        <v>29.4</v>
      </c>
      <c r="D111" s="17">
        <v>29.4</v>
      </c>
      <c r="E111" s="17">
        <v>29.4</v>
      </c>
      <c r="F111" s="17">
        <v>18</v>
      </c>
      <c r="G111" s="17">
        <v>18</v>
      </c>
      <c r="H111" s="17">
        <v>18</v>
      </c>
      <c r="K111" s="15" t="s">
        <v>194</v>
      </c>
      <c r="L111" s="17">
        <f t="shared" si="79"/>
        <v>1.1070171093483432</v>
      </c>
      <c r="M111" s="17">
        <f t="shared" si="80"/>
        <v>1.1364593413452049</v>
      </c>
      <c r="N111" s="17">
        <f t="shared" si="81"/>
        <v>1.157533587396028</v>
      </c>
      <c r="O111" s="17">
        <f t="shared" si="82"/>
        <v>1.1306103790960909</v>
      </c>
    </row>
    <row r="112" spans="1:17">
      <c r="A112" s="9">
        <v>6</v>
      </c>
      <c r="B112" s="10" t="s">
        <v>195</v>
      </c>
      <c r="C112" s="17">
        <v>5994.9</v>
      </c>
      <c r="D112" s="17">
        <v>4651.8</v>
      </c>
      <c r="E112" s="17">
        <v>5112.1000000000004</v>
      </c>
      <c r="F112" s="17">
        <v>8189.6</v>
      </c>
      <c r="G112" s="17">
        <v>7748.8</v>
      </c>
      <c r="H112" s="17">
        <v>8596.1</v>
      </c>
      <c r="K112" s="15" t="s">
        <v>196</v>
      </c>
      <c r="L112" s="17">
        <f t="shared" si="79"/>
        <v>1.5438122414187774</v>
      </c>
      <c r="M112" s="17">
        <f t="shared" si="80"/>
        <v>1.5559522200858729</v>
      </c>
      <c r="N112" s="17">
        <f t="shared" si="81"/>
        <v>1.4425489582552451</v>
      </c>
      <c r="O112" s="17">
        <f t="shared" si="82"/>
        <v>1.444395693650085</v>
      </c>
    </row>
    <row r="113" spans="1:17">
      <c r="A113" s="9">
        <v>7</v>
      </c>
      <c r="B113" s="10" t="s">
        <v>197</v>
      </c>
      <c r="C113" s="17">
        <v>5916.8</v>
      </c>
      <c r="D113" s="17">
        <v>4719.8999999999996</v>
      </c>
      <c r="E113" s="17">
        <v>4433.3999999999996</v>
      </c>
      <c r="F113" s="17">
        <v>8119.7</v>
      </c>
      <c r="G113" s="17">
        <v>7753.9</v>
      </c>
      <c r="H113" s="17">
        <v>8822.6</v>
      </c>
      <c r="K113" s="15" t="s">
        <v>198</v>
      </c>
      <c r="L113" s="17">
        <f t="shared" si="79"/>
        <v>1.072546337149481</v>
      </c>
      <c r="M113" s="17">
        <f t="shared" si="80"/>
        <v>1.4337140986282177</v>
      </c>
      <c r="N113" s="17">
        <f t="shared" si="81"/>
        <v>1.0027405551888742</v>
      </c>
      <c r="O113" s="17">
        <f t="shared" si="82"/>
        <v>0.86191621481969294</v>
      </c>
    </row>
    <row r="114" spans="1:17">
      <c r="A114" s="9">
        <v>8</v>
      </c>
      <c r="B114" s="10" t="s">
        <v>199</v>
      </c>
      <c r="C114" s="17"/>
      <c r="D114" s="17"/>
      <c r="E114" s="17">
        <v>26</v>
      </c>
      <c r="F114" s="17">
        <v>24</v>
      </c>
      <c r="G114" s="17">
        <v>21</v>
      </c>
      <c r="H114" s="17">
        <v>20</v>
      </c>
      <c r="K114" s="15" t="s">
        <v>200</v>
      </c>
      <c r="L114" s="17">
        <f>N101</f>
        <v>0.24649573186620363</v>
      </c>
      <c r="M114" s="17">
        <f>O101</f>
        <v>0.23604317298375566</v>
      </c>
      <c r="N114" s="17">
        <f t="shared" si="81"/>
        <v>0.27808760170798286</v>
      </c>
      <c r="O114" s="17">
        <f t="shared" si="82"/>
        <v>0.3316832542985389</v>
      </c>
    </row>
    <row r="115" spans="1:17">
      <c r="A115" s="9">
        <v>9</v>
      </c>
      <c r="B115" s="10" t="s">
        <v>201</v>
      </c>
      <c r="C115" s="17"/>
      <c r="D115" s="17"/>
      <c r="E115" s="17">
        <v>8</v>
      </c>
      <c r="F115" s="17">
        <v>6</v>
      </c>
      <c r="G115" s="17">
        <v>6</v>
      </c>
      <c r="H115" s="17">
        <v>8</v>
      </c>
      <c r="K115" s="15" t="s">
        <v>202</v>
      </c>
      <c r="L115" s="17">
        <f>L102</f>
        <v>0.2471205559958306</v>
      </c>
      <c r="M115" s="17">
        <f>N102</f>
        <v>0.19781057020334863</v>
      </c>
      <c r="N115" s="17">
        <f t="shared" si="81"/>
        <v>1.3680948715100631</v>
      </c>
      <c r="O115" s="17">
        <f t="shared" si="82"/>
        <v>0.24846958874993386</v>
      </c>
    </row>
    <row r="116" spans="1:17">
      <c r="A116" s="9">
        <v>10</v>
      </c>
      <c r="B116" s="10" t="s">
        <v>203</v>
      </c>
      <c r="C116" s="17">
        <v>55</v>
      </c>
      <c r="D116" s="17">
        <v>37</v>
      </c>
      <c r="E116" s="17">
        <v>39</v>
      </c>
      <c r="F116" s="17">
        <v>44</v>
      </c>
      <c r="G116" s="17">
        <v>57</v>
      </c>
      <c r="H116" s="17">
        <v>40</v>
      </c>
      <c r="K116" s="15" t="s">
        <v>204</v>
      </c>
      <c r="L116" s="17">
        <f>L103</f>
        <v>1.5215887268618653</v>
      </c>
      <c r="M116" s="17">
        <f>N103</f>
        <v>1.5347856869650551</v>
      </c>
      <c r="N116" s="17">
        <f t="shared" si="81"/>
        <v>1.5440916033319048</v>
      </c>
      <c r="O116" s="17">
        <f t="shared" si="82"/>
        <v>1.5454256181102408</v>
      </c>
    </row>
    <row r="117" spans="1:17">
      <c r="A117" s="9">
        <v>11</v>
      </c>
      <c r="B117" s="10" t="s">
        <v>205</v>
      </c>
      <c r="C117" s="17">
        <v>74</v>
      </c>
      <c r="D117" s="17">
        <v>47</v>
      </c>
      <c r="E117" s="17">
        <v>62</v>
      </c>
      <c r="F117" s="17">
        <v>20</v>
      </c>
      <c r="G117" s="17">
        <v>47</v>
      </c>
      <c r="H117" s="17">
        <v>57</v>
      </c>
      <c r="K117" s="15" t="s">
        <v>206</v>
      </c>
      <c r="L117" s="17">
        <f>L104</f>
        <v>1.5616588324734715</v>
      </c>
      <c r="M117" s="17">
        <f>N104</f>
        <v>1.5729377802805498</v>
      </c>
      <c r="N117" s="17">
        <f t="shared" si="81"/>
        <v>1.580881478258064</v>
      </c>
      <c r="O117" s="17">
        <f t="shared" si="82"/>
        <v>1.5820195624387527</v>
      </c>
    </row>
    <row r="118" spans="1:17">
      <c r="A118" s="9">
        <v>12</v>
      </c>
      <c r="B118" s="10" t="s">
        <v>207</v>
      </c>
      <c r="C118" s="17">
        <v>5</v>
      </c>
      <c r="D118" s="17">
        <v>5</v>
      </c>
      <c r="E118" s="17">
        <v>5</v>
      </c>
      <c r="F118" s="17">
        <v>5</v>
      </c>
      <c r="G118" s="17">
        <v>5</v>
      </c>
      <c r="H118" s="17">
        <v>5</v>
      </c>
      <c r="K118" s="15" t="s">
        <v>208</v>
      </c>
      <c r="L118" s="17">
        <f>L105</f>
        <v>1.2850486305103272</v>
      </c>
      <c r="M118" s="17">
        <f>N105</f>
        <v>1.3083773528152181</v>
      </c>
      <c r="N118" s="17">
        <f t="shared" si="81"/>
        <v>1.3690066621613155</v>
      </c>
      <c r="O118" s="17">
        <f t="shared" si="82"/>
        <v>1.3711977468083407</v>
      </c>
    </row>
    <row r="119" spans="1:17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</row>
    <row r="120" spans="1:17">
      <c r="A120" s="9">
        <v>14</v>
      </c>
      <c r="B120" s="10" t="s">
        <v>211</v>
      </c>
      <c r="C120" s="17">
        <v>8</v>
      </c>
      <c r="D120" s="17">
        <v>8</v>
      </c>
      <c r="E120" s="17">
        <v>8</v>
      </c>
      <c r="F120" s="17">
        <v>9</v>
      </c>
      <c r="G120" s="21">
        <v>9</v>
      </c>
      <c r="H120" s="21">
        <v>9</v>
      </c>
    </row>
    <row r="121" spans="1:17">
      <c r="A121" s="9">
        <v>15</v>
      </c>
      <c r="B121" s="10" t="s">
        <v>213</v>
      </c>
      <c r="C121" s="17">
        <v>903</v>
      </c>
      <c r="D121" s="17">
        <v>868</v>
      </c>
      <c r="E121" s="17">
        <v>853</v>
      </c>
      <c r="F121" s="17">
        <v>812</v>
      </c>
      <c r="G121" s="17">
        <v>818</v>
      </c>
      <c r="H121" s="17">
        <v>813</v>
      </c>
    </row>
    <row r="123" spans="1:17" ht="16">
      <c r="A123" s="20" t="s">
        <v>513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3">C137/C151*1000</f>
        <v>5.9737156511350067</v>
      </c>
      <c r="D125" s="17">
        <f t="shared" si="83"/>
        <v>6.195786864931847</v>
      </c>
      <c r="E125" s="17">
        <f t="shared" si="83"/>
        <v>6.3938618925831197</v>
      </c>
      <c r="F125" s="17">
        <f t="shared" si="83"/>
        <v>6.510416666666667</v>
      </c>
      <c r="G125" s="17">
        <f t="shared" si="83"/>
        <v>6.7658998646820026</v>
      </c>
      <c r="H125" s="17">
        <f t="shared" si="83"/>
        <v>6.9637883008356543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4">IF(C125/$I125&gt;1,2^((1-$I125/C125)/LN(10/3)),2^(-LOG($I125/C125,10/3)))</f>
        <v>1.098385981490138</v>
      </c>
      <c r="M125" s="17">
        <f t="shared" si="84"/>
        <v>1.1175215282812518</v>
      </c>
      <c r="N125" s="17">
        <f t="shared" si="84"/>
        <v>1.1337222298326579</v>
      </c>
      <c r="O125" s="17">
        <f t="shared" si="84"/>
        <v>1.1428969931907058</v>
      </c>
      <c r="P125" s="17">
        <f t="shared" si="84"/>
        <v>1.1621387339545928</v>
      </c>
      <c r="Q125" s="17">
        <f t="shared" si="84"/>
        <v>1.1762743265903299</v>
      </c>
    </row>
    <row r="126" spans="1:17">
      <c r="A126" s="9">
        <v>2</v>
      </c>
      <c r="B126" s="15" t="s">
        <v>176</v>
      </c>
      <c r="C126" s="17">
        <f t="shared" ref="C126:H126" si="85">C138/C151*1000</f>
        <v>2.3894862604540021</v>
      </c>
      <c r="D126" s="17">
        <f t="shared" si="85"/>
        <v>2.4783147459727384</v>
      </c>
      <c r="E126" s="17">
        <f t="shared" si="85"/>
        <v>2.5575447570332481</v>
      </c>
      <c r="F126" s="17">
        <f t="shared" si="85"/>
        <v>2.6041666666666665</v>
      </c>
      <c r="G126" s="17">
        <f t="shared" si="85"/>
        <v>2.7063599458728014</v>
      </c>
      <c r="H126" s="17">
        <f t="shared" si="85"/>
        <v>2.785515320334262</v>
      </c>
      <c r="I126" s="18">
        <f>Показатели!$E$3</f>
        <v>4</v>
      </c>
      <c r="J126" s="9">
        <v>2</v>
      </c>
      <c r="K126" s="15" t="s">
        <v>176</v>
      </c>
      <c r="L126" s="17">
        <f t="shared" si="84"/>
        <v>0.74332760493029792</v>
      </c>
      <c r="M126" s="17">
        <f t="shared" si="84"/>
        <v>0.75911308500590458</v>
      </c>
      <c r="N126" s="17">
        <f t="shared" si="84"/>
        <v>0.77299141605668353</v>
      </c>
      <c r="O126" s="17">
        <f t="shared" si="84"/>
        <v>0.781072729620785</v>
      </c>
      <c r="P126" s="17">
        <f t="shared" si="84"/>
        <v>0.79857480574294759</v>
      </c>
      <c r="Q126" s="17">
        <f t="shared" si="84"/>
        <v>0.81193931980537359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0.12788723785166242</v>
      </c>
      <c r="F127" s="17">
        <f>F139/F151*1000+0.00001</f>
        <v>0.52084333333333332</v>
      </c>
      <c r="G127" s="17">
        <f>G139/G151*1000</f>
        <v>0.67658998646820034</v>
      </c>
      <c r="H127" s="17">
        <f>H139/H151*1000+0.0001</f>
        <v>1E-4</v>
      </c>
      <c r="I127" s="18">
        <f>Показатели!$E$4</f>
        <v>2</v>
      </c>
      <c r="J127" s="9">
        <v>3</v>
      </c>
      <c r="K127" s="15" t="s">
        <v>177</v>
      </c>
      <c r="L127" s="17">
        <f t="shared" si="84"/>
        <v>8.8737830999390996E-4</v>
      </c>
      <c r="M127" s="17">
        <f t="shared" si="84"/>
        <v>8.8737830999390996E-4</v>
      </c>
      <c r="N127" s="17">
        <f t="shared" si="84"/>
        <v>0.20534190195596941</v>
      </c>
      <c r="O127" s="17">
        <f t="shared" si="84"/>
        <v>0.46088820085414767</v>
      </c>
      <c r="P127" s="17">
        <f t="shared" si="84"/>
        <v>0.53580606606447556</v>
      </c>
      <c r="Q127" s="17">
        <f t="shared" si="84"/>
        <v>3.3406074986088172E-3</v>
      </c>
    </row>
    <row r="128" spans="1:17">
      <c r="A128" s="9">
        <v>4</v>
      </c>
      <c r="B128" s="15" t="s">
        <v>178</v>
      </c>
      <c r="C128" s="17">
        <f t="shared" ref="C128:H128" si="86">C140/C151*1000</f>
        <v>25.209080047789726</v>
      </c>
      <c r="D128" s="17">
        <f t="shared" si="86"/>
        <v>26.270136307311027</v>
      </c>
      <c r="E128" s="17">
        <f t="shared" si="86"/>
        <v>27.10997442455243</v>
      </c>
      <c r="F128" s="17">
        <f t="shared" si="86"/>
        <v>26.5625</v>
      </c>
      <c r="G128" s="17">
        <f t="shared" si="86"/>
        <v>27.604871447902568</v>
      </c>
      <c r="H128" s="17">
        <f t="shared" si="86"/>
        <v>28.412256267409472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4"/>
        <v>0.90468293732230565</v>
      </c>
      <c r="M128" s="17">
        <f t="shared" si="84"/>
        <v>0.92641332968169809</v>
      </c>
      <c r="N128" s="17">
        <f t="shared" si="84"/>
        <v>0.94335029353218547</v>
      </c>
      <c r="O128" s="17">
        <f t="shared" si="84"/>
        <v>0.9323351268099509</v>
      </c>
      <c r="P128" s="17">
        <f t="shared" si="84"/>
        <v>0.95322665168589449</v>
      </c>
      <c r="Q128" s="17">
        <f t="shared" si="84"/>
        <v>0.96917933501564646</v>
      </c>
    </row>
    <row r="129" spans="1:17">
      <c r="A129" s="9">
        <v>5</v>
      </c>
      <c r="B129" s="15" t="s">
        <v>179</v>
      </c>
      <c r="C129" s="17">
        <f t="shared" ref="C129:H129" si="87">C141/C151*1000</f>
        <v>19.47431302270012</v>
      </c>
      <c r="D129" s="17">
        <f t="shared" si="87"/>
        <v>20.198265179677822</v>
      </c>
      <c r="E129" s="17">
        <f t="shared" si="87"/>
        <v>21.611253196930946</v>
      </c>
      <c r="F129" s="17">
        <f t="shared" si="87"/>
        <v>22.265625</v>
      </c>
      <c r="G129" s="17">
        <f t="shared" si="87"/>
        <v>23.410013531799731</v>
      </c>
      <c r="H129" s="17">
        <f t="shared" si="87"/>
        <v>24.651810584958216</v>
      </c>
      <c r="I129" s="18">
        <f>Показатели!$E$6</f>
        <v>8</v>
      </c>
      <c r="J129" s="9">
        <v>5</v>
      </c>
      <c r="K129" s="15" t="s">
        <v>179</v>
      </c>
      <c r="L129" s="17">
        <f t="shared" si="84"/>
        <v>1.4038432562991019</v>
      </c>
      <c r="M129" s="17">
        <f t="shared" si="84"/>
        <v>1.4157939484034781</v>
      </c>
      <c r="N129" s="17">
        <f t="shared" si="84"/>
        <v>1.4370598946227455</v>
      </c>
      <c r="O129" s="17">
        <f t="shared" si="84"/>
        <v>1.446088988331905</v>
      </c>
      <c r="P129" s="17">
        <f t="shared" si="84"/>
        <v>1.4607859773044964</v>
      </c>
      <c r="Q129" s="17">
        <f t="shared" si="84"/>
        <v>1.475335184606632</v>
      </c>
    </row>
    <row r="130" spans="1:17">
      <c r="A130" s="9">
        <v>6</v>
      </c>
      <c r="B130" s="15" t="s">
        <v>180</v>
      </c>
      <c r="C130" s="17">
        <f t="shared" ref="C130:H130" si="88">(C142-C143)/C142*100</f>
        <v>1.4609480053787567</v>
      </c>
      <c r="D130" s="17">
        <f t="shared" si="88"/>
        <v>3.1943539630836124</v>
      </c>
      <c r="E130" s="17">
        <f t="shared" si="88"/>
        <v>0.94095320932254234</v>
      </c>
      <c r="F130" s="17">
        <f t="shared" si="88"/>
        <v>2.0426537617466636</v>
      </c>
      <c r="G130" s="17">
        <f t="shared" si="88"/>
        <v>4.3280154104514477</v>
      </c>
      <c r="H130" s="17">
        <f t="shared" si="88"/>
        <v>-3.7652493189624501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89">(ATAN((C130+2.4)/10)+3.1415/2)/3.1415*1.75</f>
        <v>1.0802549537652815</v>
      </c>
      <c r="M130" s="17">
        <f t="shared" si="89"/>
        <v>1.1591324869595865</v>
      </c>
      <c r="N130" s="17">
        <f t="shared" si="89"/>
        <v>1.0546158924691231</v>
      </c>
      <c r="O130" s="17">
        <f t="shared" si="89"/>
        <v>1.1078922106354845</v>
      </c>
      <c r="P130" s="17">
        <f t="shared" si="89"/>
        <v>1.2049112405593068</v>
      </c>
      <c r="Q130" s="17">
        <f t="shared" si="89"/>
        <v>0.79941489488457618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-15.34526854219949</v>
      </c>
      <c r="F131" s="17">
        <f>(F145-F144)/F151*1000</f>
        <v>-3.90625</v>
      </c>
      <c r="G131" s="17">
        <f>(G145-G144)/G151*1000</f>
        <v>-14.884979702300406</v>
      </c>
      <c r="H131" s="17">
        <f>(H145-H144)/H151*1000</f>
        <v>-6.9637883008356543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0">(ATAN(E131/10)+3.1415/2)/3.1415*1.75</f>
        <v>0.32170122033175541</v>
      </c>
      <c r="O131" s="17">
        <f t="shared" si="90"/>
        <v>0.66755219427524437</v>
      </c>
      <c r="P131" s="17">
        <f t="shared" si="90"/>
        <v>0.32950816890878454</v>
      </c>
      <c r="Q131" s="17">
        <f t="shared" si="90"/>
        <v>0.5361459027623896</v>
      </c>
    </row>
    <row r="132" spans="1:17">
      <c r="A132" s="9">
        <v>8</v>
      </c>
      <c r="B132" s="15" t="s">
        <v>182</v>
      </c>
      <c r="C132" s="17">
        <f t="shared" ref="C132:H132" si="91">(C146-C147)/C151*1000</f>
        <v>-31.063321385902029</v>
      </c>
      <c r="D132" s="17">
        <f t="shared" si="91"/>
        <v>-23.543990086741015</v>
      </c>
      <c r="E132" s="17">
        <f t="shared" si="91"/>
        <v>-2.5575447570332481</v>
      </c>
      <c r="F132" s="17">
        <f t="shared" si="91"/>
        <v>-33.854166666666664</v>
      </c>
      <c r="G132" s="17">
        <f t="shared" si="91"/>
        <v>-13.531799729364005</v>
      </c>
      <c r="H132" s="17">
        <f t="shared" si="91"/>
        <v>-25.069637883008355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0.17346813774800721</v>
      </c>
      <c r="M132" s="17">
        <f>(ATAN(D132/10)+3.1415/2)/3.1415*1.75</f>
        <v>0.2237155671643814</v>
      </c>
      <c r="N132" s="17">
        <f t="shared" si="90"/>
        <v>0.7355195886015955</v>
      </c>
      <c r="O132" s="17">
        <f t="shared" si="90"/>
        <v>0.15997100648883031</v>
      </c>
      <c r="P132" s="17">
        <f t="shared" si="90"/>
        <v>0.35449965952482931</v>
      </c>
      <c r="Q132" s="17">
        <f t="shared" si="90"/>
        <v>0.21140480689873206</v>
      </c>
    </row>
    <row r="133" spans="1:17">
      <c r="A133" s="9">
        <v>9</v>
      </c>
      <c r="B133" s="15" t="s">
        <v>183</v>
      </c>
      <c r="C133" s="17">
        <f t="shared" ref="C133:H133" si="92">C148/C151*1000</f>
        <v>2.3894862604540021</v>
      </c>
      <c r="D133" s="17">
        <f t="shared" si="92"/>
        <v>2.4783147459727384</v>
      </c>
      <c r="E133" s="17">
        <f t="shared" si="92"/>
        <v>2.5575447570332481</v>
      </c>
      <c r="F133" s="17">
        <f t="shared" si="92"/>
        <v>2.6041666666666665</v>
      </c>
      <c r="G133" s="17">
        <f t="shared" si="92"/>
        <v>2.7063599458728014</v>
      </c>
      <c r="H133" s="17">
        <f t="shared" si="92"/>
        <v>2.785515320334262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3">IF(C133/$I133&gt;1,2^((1-$I133/C133)/LN(10/3)),2^(-LOG($I133/C133,10/3)))</f>
        <v>1.2390073318304344</v>
      </c>
      <c r="M133" s="17">
        <f t="shared" si="93"/>
        <v>1.2551613682843803</v>
      </c>
      <c r="N133" s="17">
        <f t="shared" si="93"/>
        <v>1.2687838353024372</v>
      </c>
      <c r="O133" s="17">
        <f t="shared" si="93"/>
        <v>1.2764768939224216</v>
      </c>
      <c r="P133" s="17">
        <f t="shared" si="93"/>
        <v>1.292561221993284</v>
      </c>
      <c r="Q133" s="17">
        <f t="shared" si="93"/>
        <v>1.3043348671657478</v>
      </c>
    </row>
    <row r="134" spans="1:17">
      <c r="A134" s="9">
        <v>10</v>
      </c>
      <c r="B134" s="15" t="s">
        <v>184</v>
      </c>
      <c r="C134" s="17">
        <f t="shared" ref="C134:H134" si="94">C149/C151*100</f>
        <v>0.11947431302270012</v>
      </c>
      <c r="D134" s="17">
        <f t="shared" si="94"/>
        <v>0.12391573729863693</v>
      </c>
      <c r="E134" s="17">
        <f t="shared" si="94"/>
        <v>0.12787723785166241</v>
      </c>
      <c r="F134" s="17">
        <f t="shared" si="94"/>
        <v>0.13020833333333331</v>
      </c>
      <c r="G134" s="17">
        <f t="shared" si="94"/>
        <v>0.13531799729364005</v>
      </c>
      <c r="H134" s="17">
        <f t="shared" si="94"/>
        <v>0.1392757660167131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3"/>
        <v>1.397631792648071</v>
      </c>
      <c r="M134" s="17">
        <f t="shared" si="93"/>
        <v>1.4097536562508373</v>
      </c>
      <c r="N134" s="17">
        <f t="shared" si="93"/>
        <v>1.4199354818705257</v>
      </c>
      <c r="O134" s="17">
        <f t="shared" si="93"/>
        <v>1.4256693914024059</v>
      </c>
      <c r="P134" s="17">
        <f t="shared" si="93"/>
        <v>1.4376205385699239</v>
      </c>
      <c r="Q134" s="17">
        <f t="shared" si="93"/>
        <v>1.4463373103073853</v>
      </c>
    </row>
    <row r="135" spans="1:17">
      <c r="A135" s="9">
        <v>11</v>
      </c>
      <c r="B135" s="15" t="s">
        <v>185</v>
      </c>
      <c r="C135" s="17">
        <f t="shared" ref="C135:H135" si="95">C150/C151*1000</f>
        <v>9.5579450418160086</v>
      </c>
      <c r="D135" s="17">
        <f t="shared" si="95"/>
        <v>9.9132589838909535</v>
      </c>
      <c r="E135" s="17">
        <f t="shared" si="95"/>
        <v>8.9514066496163682</v>
      </c>
      <c r="F135" s="17">
        <f t="shared" si="95"/>
        <v>10.416666666666666</v>
      </c>
      <c r="G135" s="17">
        <f t="shared" si="95"/>
        <v>10.825439783491206</v>
      </c>
      <c r="H135" s="17">
        <f t="shared" si="95"/>
        <v>11.142061281337048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3"/>
        <v>1.3159316237138894</v>
      </c>
      <c r="M135" s="17">
        <f t="shared" si="93"/>
        <v>1.3302136400306941</v>
      </c>
      <c r="N135" s="17">
        <f t="shared" si="93"/>
        <v>1.2893494322053287</v>
      </c>
      <c r="O135" s="17">
        <f t="shared" si="93"/>
        <v>1.3490122447545139</v>
      </c>
      <c r="P135" s="17">
        <f t="shared" si="93"/>
        <v>1.3631627049243182</v>
      </c>
      <c r="Q135" s="17">
        <f t="shared" si="93"/>
        <v>1.3735021599970814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5</v>
      </c>
      <c r="D137" s="17">
        <v>5</v>
      </c>
      <c r="E137" s="17">
        <v>5</v>
      </c>
      <c r="F137" s="17">
        <v>5</v>
      </c>
      <c r="G137" s="17">
        <v>5</v>
      </c>
      <c r="H137" s="17">
        <v>5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2</v>
      </c>
      <c r="H138" s="17">
        <v>2</v>
      </c>
      <c r="K138" s="15" t="s">
        <v>187</v>
      </c>
      <c r="L138" s="17">
        <f t="shared" ref="L138:L143" si="96">L125</f>
        <v>1.098385981490138</v>
      </c>
      <c r="M138" s="17">
        <f t="shared" ref="M138:M143" si="97">N125</f>
        <v>1.1337222298326579</v>
      </c>
      <c r="N138" s="17">
        <f t="shared" ref="N138:N148" si="98">P125</f>
        <v>1.1621387339545928</v>
      </c>
      <c r="O138" s="17">
        <f>Q125</f>
        <v>1.1762743265903299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0.1</v>
      </c>
      <c r="F139" s="17">
        <v>0.4</v>
      </c>
      <c r="G139" s="17">
        <v>0.5</v>
      </c>
      <c r="H139" s="17">
        <v>0</v>
      </c>
      <c r="K139" s="15" t="s">
        <v>190</v>
      </c>
      <c r="L139" s="17">
        <f t="shared" si="96"/>
        <v>0.74332760493029792</v>
      </c>
      <c r="M139" s="17">
        <f t="shared" si="97"/>
        <v>0.77299141605668353</v>
      </c>
      <c r="N139" s="17">
        <f t="shared" si="98"/>
        <v>0.79857480574294759</v>
      </c>
      <c r="O139" s="17">
        <f t="shared" ref="O139:O148" si="99">Q126</f>
        <v>0.81193931980537359</v>
      </c>
    </row>
    <row r="140" spans="1:17">
      <c r="A140" s="9">
        <v>4</v>
      </c>
      <c r="B140" s="10" t="s">
        <v>191</v>
      </c>
      <c r="C140" s="17">
        <v>21.1</v>
      </c>
      <c r="D140" s="17">
        <v>21.2</v>
      </c>
      <c r="E140" s="17">
        <v>21.2</v>
      </c>
      <c r="F140" s="17">
        <v>20.399999999999999</v>
      </c>
      <c r="G140" s="17">
        <v>20.399999999999999</v>
      </c>
      <c r="H140" s="17">
        <v>20.399999999999999</v>
      </c>
      <c r="K140" s="15" t="s">
        <v>192</v>
      </c>
      <c r="L140" s="17">
        <f t="shared" si="96"/>
        <v>8.8737830999390996E-4</v>
      </c>
      <c r="M140" s="17">
        <f t="shared" si="97"/>
        <v>0.20534190195596941</v>
      </c>
      <c r="N140" s="17">
        <f t="shared" si="98"/>
        <v>0.53580606606447556</v>
      </c>
      <c r="O140" s="17">
        <f t="shared" si="99"/>
        <v>3.3406074986088172E-3</v>
      </c>
    </row>
    <row r="141" spans="1:17">
      <c r="A141" s="9">
        <v>5</v>
      </c>
      <c r="B141" s="10" t="s">
        <v>193</v>
      </c>
      <c r="C141" s="17">
        <v>16.3</v>
      </c>
      <c r="D141" s="17">
        <v>16.3</v>
      </c>
      <c r="E141" s="17">
        <v>16.899999999999999</v>
      </c>
      <c r="F141" s="17">
        <v>17.100000000000001</v>
      </c>
      <c r="G141" s="17">
        <v>17.3</v>
      </c>
      <c r="H141" s="17">
        <v>17.7</v>
      </c>
      <c r="K141" s="15" t="s">
        <v>194</v>
      </c>
      <c r="L141" s="17">
        <f t="shared" si="96"/>
        <v>0.90468293732230565</v>
      </c>
      <c r="M141" s="17">
        <f t="shared" si="97"/>
        <v>0.94335029353218547</v>
      </c>
      <c r="N141" s="17">
        <f t="shared" si="98"/>
        <v>0.95322665168589449</v>
      </c>
      <c r="O141" s="17">
        <f t="shared" si="99"/>
        <v>0.96917933501564646</v>
      </c>
    </row>
    <row r="142" spans="1:17">
      <c r="A142" s="9">
        <v>6</v>
      </c>
      <c r="B142" s="10" t="s">
        <v>195</v>
      </c>
      <c r="C142" s="17">
        <v>7139.2</v>
      </c>
      <c r="D142" s="17">
        <v>4605</v>
      </c>
      <c r="E142" s="17">
        <v>5058.7</v>
      </c>
      <c r="F142" s="17">
        <v>7108.4</v>
      </c>
      <c r="G142" s="17">
        <v>8098.4</v>
      </c>
      <c r="H142" s="17">
        <v>8443</v>
      </c>
      <c r="K142" s="15" t="s">
        <v>196</v>
      </c>
      <c r="L142" s="17">
        <f t="shared" si="96"/>
        <v>1.4038432562991019</v>
      </c>
      <c r="M142" s="17">
        <f t="shared" si="97"/>
        <v>1.4370598946227455</v>
      </c>
      <c r="N142" s="17">
        <f t="shared" si="98"/>
        <v>1.4607859773044964</v>
      </c>
      <c r="O142" s="17">
        <f t="shared" si="99"/>
        <v>1.475335184606632</v>
      </c>
    </row>
    <row r="143" spans="1:17">
      <c r="A143" s="9">
        <v>7</v>
      </c>
      <c r="B143" s="10" t="s">
        <v>197</v>
      </c>
      <c r="C143" s="17">
        <v>7034.9</v>
      </c>
      <c r="D143" s="17">
        <v>4457.8999999999996</v>
      </c>
      <c r="E143" s="17">
        <v>5011.1000000000004</v>
      </c>
      <c r="F143" s="17">
        <v>6963.2</v>
      </c>
      <c r="G143" s="17">
        <v>7747.9</v>
      </c>
      <c r="H143" s="17">
        <v>8760.9</v>
      </c>
      <c r="K143" s="15" t="s">
        <v>198</v>
      </c>
      <c r="L143" s="17">
        <f t="shared" si="96"/>
        <v>1.0802549537652815</v>
      </c>
      <c r="M143" s="17">
        <f t="shared" si="97"/>
        <v>1.0546158924691231</v>
      </c>
      <c r="N143" s="17">
        <f t="shared" si="98"/>
        <v>1.2049112405593068</v>
      </c>
      <c r="O143" s="17">
        <f t="shared" si="99"/>
        <v>0.79941489488457618</v>
      </c>
    </row>
    <row r="144" spans="1:17">
      <c r="A144" s="9">
        <v>8</v>
      </c>
      <c r="B144" s="10" t="s">
        <v>199</v>
      </c>
      <c r="C144" s="17"/>
      <c r="D144" s="17"/>
      <c r="E144" s="17">
        <v>20</v>
      </c>
      <c r="F144" s="17">
        <v>12</v>
      </c>
      <c r="G144" s="17">
        <v>11</v>
      </c>
      <c r="H144" s="17">
        <v>12</v>
      </c>
      <c r="K144" s="15" t="s">
        <v>200</v>
      </c>
      <c r="L144" s="17">
        <f>N131</f>
        <v>0.32170122033175541</v>
      </c>
      <c r="M144" s="17">
        <f>O131</f>
        <v>0.66755219427524437</v>
      </c>
      <c r="N144" s="17">
        <f t="shared" si="98"/>
        <v>0.32950816890878454</v>
      </c>
      <c r="O144" s="17">
        <f t="shared" si="99"/>
        <v>0.5361459027623896</v>
      </c>
    </row>
    <row r="145" spans="1:17">
      <c r="A145" s="9">
        <v>9</v>
      </c>
      <c r="B145" s="10" t="s">
        <v>201</v>
      </c>
      <c r="C145" s="17"/>
      <c r="D145" s="17"/>
      <c r="E145" s="17">
        <v>8</v>
      </c>
      <c r="F145" s="17">
        <v>9</v>
      </c>
      <c r="G145" s="17"/>
      <c r="H145" s="17">
        <v>7</v>
      </c>
      <c r="K145" s="15" t="s">
        <v>202</v>
      </c>
      <c r="L145" s="17">
        <f>L132</f>
        <v>0.17346813774800721</v>
      </c>
      <c r="M145" s="17">
        <f>N132</f>
        <v>0.7355195886015955</v>
      </c>
      <c r="N145" s="17">
        <f t="shared" si="98"/>
        <v>0.35449965952482931</v>
      </c>
      <c r="O145" s="17">
        <f t="shared" si="99"/>
        <v>0.21140480689873206</v>
      </c>
    </row>
    <row r="146" spans="1:17">
      <c r="A146" s="9">
        <v>10</v>
      </c>
      <c r="B146" s="10" t="s">
        <v>203</v>
      </c>
      <c r="C146" s="17">
        <v>20</v>
      </c>
      <c r="D146" s="17">
        <v>23</v>
      </c>
      <c r="E146" s="17">
        <v>33</v>
      </c>
      <c r="F146" s="17">
        <v>30</v>
      </c>
      <c r="G146" s="17">
        <v>27</v>
      </c>
      <c r="H146" s="17">
        <v>24</v>
      </c>
      <c r="K146" s="15" t="s">
        <v>204</v>
      </c>
      <c r="L146" s="17">
        <f>L133</f>
        <v>1.2390073318304344</v>
      </c>
      <c r="M146" s="17">
        <f>N133</f>
        <v>1.2687838353024372</v>
      </c>
      <c r="N146" s="17">
        <f t="shared" si="98"/>
        <v>1.292561221993284</v>
      </c>
      <c r="O146" s="17">
        <f t="shared" si="99"/>
        <v>1.3043348671657478</v>
      </c>
    </row>
    <row r="147" spans="1:17">
      <c r="A147" s="9">
        <v>11</v>
      </c>
      <c r="B147" s="10" t="s">
        <v>205</v>
      </c>
      <c r="C147" s="17">
        <v>46</v>
      </c>
      <c r="D147" s="17">
        <v>42</v>
      </c>
      <c r="E147" s="17">
        <v>35</v>
      </c>
      <c r="F147" s="17">
        <v>56</v>
      </c>
      <c r="G147" s="17">
        <v>37</v>
      </c>
      <c r="H147" s="17">
        <v>42</v>
      </c>
      <c r="K147" s="15" t="s">
        <v>206</v>
      </c>
      <c r="L147" s="17">
        <f>L134</f>
        <v>1.397631792648071</v>
      </c>
      <c r="M147" s="17">
        <f>N134</f>
        <v>1.4199354818705257</v>
      </c>
      <c r="N147" s="17">
        <f t="shared" si="98"/>
        <v>1.4376205385699239</v>
      </c>
      <c r="O147" s="17">
        <f t="shared" si="99"/>
        <v>1.4463373103073853</v>
      </c>
    </row>
    <row r="148" spans="1:17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K148" s="15" t="s">
        <v>208</v>
      </c>
      <c r="L148" s="17">
        <f>L135</f>
        <v>1.3159316237138894</v>
      </c>
      <c r="M148" s="17">
        <f>N135</f>
        <v>1.2893494322053287</v>
      </c>
      <c r="N148" s="17">
        <f t="shared" si="98"/>
        <v>1.3631627049243182</v>
      </c>
      <c r="O148" s="17">
        <f t="shared" si="99"/>
        <v>1.3735021599970814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8</v>
      </c>
      <c r="D150" s="17">
        <v>8</v>
      </c>
      <c r="E150" s="17">
        <v>7</v>
      </c>
      <c r="F150" s="17">
        <v>8</v>
      </c>
      <c r="G150" s="21">
        <v>8</v>
      </c>
      <c r="H150" s="21">
        <v>8</v>
      </c>
    </row>
    <row r="151" spans="1:17">
      <c r="A151" s="9">
        <v>15</v>
      </c>
      <c r="B151" s="10" t="s">
        <v>213</v>
      </c>
      <c r="C151" s="17">
        <v>837</v>
      </c>
      <c r="D151" s="17">
        <v>807</v>
      </c>
      <c r="E151" s="17">
        <v>782</v>
      </c>
      <c r="F151" s="17">
        <v>768</v>
      </c>
      <c r="G151" s="17">
        <v>739</v>
      </c>
      <c r="H151" s="17">
        <v>718</v>
      </c>
    </row>
    <row r="153" spans="1:17" ht="16">
      <c r="A153" s="20" t="s">
        <v>514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0">C167/C181*1000</f>
        <v>8.2644628099173563</v>
      </c>
      <c r="D155" s="17">
        <f t="shared" si="100"/>
        <v>7.1633237822349578</v>
      </c>
      <c r="E155" s="17">
        <f t="shared" si="100"/>
        <v>4.5731707317073171</v>
      </c>
      <c r="F155" s="17">
        <f t="shared" si="100"/>
        <v>6.2305295950155761</v>
      </c>
      <c r="G155" s="17">
        <f t="shared" si="100"/>
        <v>6.4829821717990272</v>
      </c>
      <c r="H155" s="17">
        <f t="shared" si="100"/>
        <v>6.7796610169491522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1">IF(C155/$I155&gt;1,2^((1-$I155/C155)/LN(10/3)),2^(-LOG($I155/C155,10/3)))</f>
        <v>1.2553420356079006</v>
      </c>
      <c r="M155" s="17">
        <f t="shared" si="101"/>
        <v>1.1898966159935256</v>
      </c>
      <c r="N155" s="17">
        <f t="shared" si="101"/>
        <v>0.94992537631926988</v>
      </c>
      <c r="O155" s="17">
        <f t="shared" si="101"/>
        <v>1.120420472683314</v>
      </c>
      <c r="P155" s="17">
        <f t="shared" si="101"/>
        <v>1.140760541884869</v>
      </c>
      <c r="Q155" s="17">
        <f t="shared" si="101"/>
        <v>1.1631427613336853</v>
      </c>
    </row>
    <row r="156" spans="1:17">
      <c r="A156" s="9">
        <v>2</v>
      </c>
      <c r="B156" s="15" t="s">
        <v>176</v>
      </c>
      <c r="C156" s="17">
        <f t="shared" ref="C156:H156" si="102">C168/C181*1000</f>
        <v>2.7548209366391188</v>
      </c>
      <c r="D156" s="17">
        <f t="shared" si="102"/>
        <v>2.8653295128939829</v>
      </c>
      <c r="E156" s="17">
        <f t="shared" si="102"/>
        <v>3.0487804878048781</v>
      </c>
      <c r="F156" s="17">
        <f t="shared" si="102"/>
        <v>3.1152647975077881</v>
      </c>
      <c r="G156" s="17">
        <f t="shared" si="102"/>
        <v>3.2414910858995136</v>
      </c>
      <c r="H156" s="17">
        <f t="shared" si="102"/>
        <v>3.3898305084745761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1"/>
        <v>0.80677628441875449</v>
      </c>
      <c r="M156" s="17">
        <f t="shared" si="101"/>
        <v>0.82525288914856287</v>
      </c>
      <c r="N156" s="17">
        <f t="shared" si="101"/>
        <v>0.85527057061526524</v>
      </c>
      <c r="O156" s="17">
        <f t="shared" si="101"/>
        <v>0.86595895772798881</v>
      </c>
      <c r="P156" s="17">
        <f t="shared" si="101"/>
        <v>0.88598902634688947</v>
      </c>
      <c r="Q156" s="17">
        <f t="shared" si="101"/>
        <v>0.90910978474125548</v>
      </c>
    </row>
    <row r="157" spans="1:17">
      <c r="A157" s="9">
        <v>3</v>
      </c>
      <c r="B157" s="15" t="s">
        <v>177</v>
      </c>
      <c r="C157" s="17">
        <f>C169/C181*1000+0.00001</f>
        <v>1.5151615151515154</v>
      </c>
      <c r="D157" s="17">
        <f>D169/D181*1000+0.00001</f>
        <v>1.0000000000000001E-5</v>
      </c>
      <c r="E157" s="17">
        <f>E169/E181*1000+0.00001</f>
        <v>0.30488804878048781</v>
      </c>
      <c r="F157" s="17">
        <f>F169/F181*1000+0.00001</f>
        <v>0.77882619937694697</v>
      </c>
      <c r="G157" s="17">
        <f>G169/G181*1000</f>
        <v>1.1345218800648298</v>
      </c>
      <c r="H157" s="17">
        <f>H169/H181*1000+0.00001</f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1"/>
        <v>0.85228575812394491</v>
      </c>
      <c r="M157" s="17">
        <f t="shared" si="101"/>
        <v>8.8737830999390996E-4</v>
      </c>
      <c r="N157" s="17">
        <f t="shared" si="101"/>
        <v>0.33861256161029996</v>
      </c>
      <c r="O157" s="17">
        <f t="shared" si="101"/>
        <v>0.58102195191478767</v>
      </c>
      <c r="P157" s="17">
        <f t="shared" si="101"/>
        <v>0.72152055259216941</v>
      </c>
      <c r="Q157" s="17">
        <f t="shared" si="101"/>
        <v>8.8737830999390996E-4</v>
      </c>
    </row>
    <row r="158" spans="1:17">
      <c r="A158" s="9">
        <v>4</v>
      </c>
      <c r="B158" s="15" t="s">
        <v>178</v>
      </c>
      <c r="C158" s="17">
        <f t="shared" ref="C158:H158" si="103">C170/C181*1000</f>
        <v>52.203856749311292</v>
      </c>
      <c r="D158" s="17">
        <f t="shared" si="103"/>
        <v>54.297994269340975</v>
      </c>
      <c r="E158" s="17">
        <f t="shared" si="103"/>
        <v>57.774390243902438</v>
      </c>
      <c r="F158" s="17">
        <f t="shared" si="103"/>
        <v>59.034267912772584</v>
      </c>
      <c r="G158" s="17">
        <f t="shared" si="103"/>
        <v>61.426256077795784</v>
      </c>
      <c r="H158" s="17">
        <f t="shared" si="103"/>
        <v>64.237288135593218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1"/>
        <v>1.2774545347413488</v>
      </c>
      <c r="M158" s="17">
        <f t="shared" si="101"/>
        <v>1.2938592254191053</v>
      </c>
      <c r="N158" s="17">
        <f t="shared" si="101"/>
        <v>1.3188621007707895</v>
      </c>
      <c r="O158" s="17">
        <f t="shared" si="101"/>
        <v>1.3273033045168061</v>
      </c>
      <c r="P158" s="17">
        <f t="shared" si="101"/>
        <v>1.3425114857371958</v>
      </c>
      <c r="Q158" s="17">
        <f t="shared" si="101"/>
        <v>1.3591321039261668</v>
      </c>
    </row>
    <row r="159" spans="1:17">
      <c r="A159" s="9">
        <v>5</v>
      </c>
      <c r="B159" s="15" t="s">
        <v>179</v>
      </c>
      <c r="C159" s="17">
        <f t="shared" ref="C159:H159" si="104">C171/C181*1000</f>
        <v>25.068870523415978</v>
      </c>
      <c r="D159" s="17">
        <f t="shared" si="104"/>
        <v>26.074498567335244</v>
      </c>
      <c r="E159" s="17">
        <f t="shared" si="104"/>
        <v>27.743902439024392</v>
      </c>
      <c r="F159" s="17">
        <f t="shared" si="104"/>
        <v>30.996884735202492</v>
      </c>
      <c r="G159" s="17">
        <f t="shared" si="104"/>
        <v>32.25283630470016</v>
      </c>
      <c r="H159" s="17">
        <f t="shared" si="104"/>
        <v>33.728813559322028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1"/>
        <v>1.4799280051389387</v>
      </c>
      <c r="M159" s="17">
        <f t="shared" si="101"/>
        <v>1.4904516349132544</v>
      </c>
      <c r="N159" s="17">
        <f t="shared" si="101"/>
        <v>1.5063775567446864</v>
      </c>
      <c r="O159" s="17">
        <f t="shared" si="101"/>
        <v>1.5328514195941345</v>
      </c>
      <c r="P159" s="17">
        <f t="shared" si="101"/>
        <v>1.5417463551191648</v>
      </c>
      <c r="Q159" s="17">
        <f t="shared" si="101"/>
        <v>1.5514108696972857</v>
      </c>
    </row>
    <row r="160" spans="1:17">
      <c r="A160" s="9">
        <v>6</v>
      </c>
      <c r="B160" s="15" t="s">
        <v>180</v>
      </c>
      <c r="C160" s="17">
        <f t="shared" ref="C160:H160" si="105">(C172-C173)/C172*100</f>
        <v>0.57901850523118725</v>
      </c>
      <c r="D160" s="17">
        <f t="shared" si="105"/>
        <v>2.9243276619099889</v>
      </c>
      <c r="E160" s="17">
        <f t="shared" si="105"/>
        <v>2.8150991682661517</v>
      </c>
      <c r="F160" s="17">
        <f t="shared" si="105"/>
        <v>-4.6847505655983501E-2</v>
      </c>
      <c r="G160" s="17">
        <f t="shared" si="105"/>
        <v>2.005365457554301</v>
      </c>
      <c r="H160" s="17">
        <f t="shared" si="105"/>
        <v>1.4836674052668588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6">(ATAN((C160+2.4)/10)+3.1415/2)/3.1415*1.75</f>
        <v>1.0362856468259118</v>
      </c>
      <c r="M160" s="17">
        <f t="shared" si="106"/>
        <v>1.147544287244423</v>
      </c>
      <c r="N160" s="17">
        <f t="shared" si="106"/>
        <v>1.1427820831684228</v>
      </c>
      <c r="O160" s="17">
        <f t="shared" si="106"/>
        <v>1.0037422276263614</v>
      </c>
      <c r="P160" s="17">
        <f t="shared" si="106"/>
        <v>1.1061550319844413</v>
      </c>
      <c r="Q160" s="17">
        <f t="shared" si="106"/>
        <v>1.0813555288710097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-16.76829268292683</v>
      </c>
      <c r="F161" s="17">
        <f>(F175-F174)/F181*1000</f>
        <v>-17.133956386292834</v>
      </c>
      <c r="G161" s="17">
        <f>(G175-G174)/G181*1000</f>
        <v>-16.207455429497568</v>
      </c>
      <c r="H161" s="17">
        <f>(H175-H174)/H181*1000</f>
        <v>-32.20338983050847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7">(ATAN(E161/10)+3.1415/2)/3.1415*1.75</f>
        <v>0.29952774206304783</v>
      </c>
      <c r="O161" s="17">
        <f t="shared" si="107"/>
        <v>0.29426860645578967</v>
      </c>
      <c r="P161" s="17">
        <f t="shared" si="107"/>
        <v>0.3079306377292218</v>
      </c>
      <c r="Q161" s="17">
        <f t="shared" si="107"/>
        <v>0.16769664980898302</v>
      </c>
    </row>
    <row r="162" spans="1:17">
      <c r="A162" s="9">
        <v>8</v>
      </c>
      <c r="B162" s="15" t="s">
        <v>182</v>
      </c>
      <c r="C162" s="17">
        <f t="shared" ref="C162:H162" si="108">(C176-C177)/C181*1000</f>
        <v>-33.057851239669425</v>
      </c>
      <c r="D162" s="17">
        <f t="shared" si="108"/>
        <v>-45.845272206303726</v>
      </c>
      <c r="E162" s="17">
        <f t="shared" si="108"/>
        <v>-4.5731707317073171</v>
      </c>
      <c r="F162" s="17">
        <f t="shared" si="108"/>
        <v>-21.806853582554517</v>
      </c>
      <c r="G162" s="17">
        <f t="shared" si="108"/>
        <v>-27.552674230145868</v>
      </c>
      <c r="H162" s="17">
        <f t="shared" si="108"/>
        <v>-38.983050847457633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0.16360952189272607</v>
      </c>
      <c r="M162" s="17">
        <f>(ATAN(D162/10)+3.1415/2)/3.1415*1.75</f>
        <v>0.11960877417554709</v>
      </c>
      <c r="N162" s="17">
        <f t="shared" si="107"/>
        <v>0.63606518879131979</v>
      </c>
      <c r="O162" s="17">
        <f t="shared" si="107"/>
        <v>0.23948662050893485</v>
      </c>
      <c r="P162" s="17">
        <f t="shared" si="107"/>
        <v>0.19391801657365879</v>
      </c>
      <c r="Q162" s="17">
        <f t="shared" si="107"/>
        <v>0.13985570082027032</v>
      </c>
    </row>
    <row r="163" spans="1:17">
      <c r="A163" s="9">
        <v>9</v>
      </c>
      <c r="B163" s="15" t="s">
        <v>183</v>
      </c>
      <c r="C163" s="17">
        <f t="shared" ref="C163:H163" si="109">C178/C181*1000</f>
        <v>5.5096418732782375</v>
      </c>
      <c r="D163" s="17">
        <f t="shared" si="109"/>
        <v>5.7306590257879657</v>
      </c>
      <c r="E163" s="17">
        <f t="shared" si="109"/>
        <v>6.0975609756097562</v>
      </c>
      <c r="F163" s="17">
        <f t="shared" si="109"/>
        <v>6.2305295950155761</v>
      </c>
      <c r="G163" s="17">
        <f t="shared" si="109"/>
        <v>6.4829821717990272</v>
      </c>
      <c r="H163" s="17">
        <f t="shared" si="109"/>
        <v>6.7796610169491522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0">IF(C163/$I163&gt;1,2^((1-$I163/C163)/LN(10/3)),2^(-LOG($I163/C163,10/3)))</f>
        <v>1.5204065809769243</v>
      </c>
      <c r="M163" s="17">
        <f t="shared" si="110"/>
        <v>1.5296253120390815</v>
      </c>
      <c r="N163" s="17">
        <f t="shared" si="110"/>
        <v>1.5435583199031075</v>
      </c>
      <c r="O163" s="17">
        <f t="shared" si="110"/>
        <v>1.5482308017835973</v>
      </c>
      <c r="P163" s="17">
        <f t="shared" si="110"/>
        <v>1.5566097269021557</v>
      </c>
      <c r="Q163" s="17">
        <f t="shared" si="110"/>
        <v>1.5657099062253059</v>
      </c>
    </row>
    <row r="164" spans="1:17">
      <c r="A164" s="9">
        <v>10</v>
      </c>
      <c r="B164" s="15" t="s">
        <v>184</v>
      </c>
      <c r="C164" s="17">
        <f t="shared" ref="C164:H164" si="111">C179/C181*100</f>
        <v>0.13774104683195593</v>
      </c>
      <c r="D164" s="17">
        <f t="shared" si="111"/>
        <v>0.14326647564469913</v>
      </c>
      <c r="E164" s="17">
        <f t="shared" si="111"/>
        <v>0.1524390243902439</v>
      </c>
      <c r="F164" s="17">
        <f t="shared" si="111"/>
        <v>0.1557632398753894</v>
      </c>
      <c r="G164" s="17">
        <f t="shared" si="111"/>
        <v>0.16207455429497569</v>
      </c>
      <c r="H164" s="17">
        <f t="shared" si="111"/>
        <v>0.16949152542372881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0"/>
        <v>1.4430104206283463</v>
      </c>
      <c r="M164" s="17">
        <f t="shared" si="110"/>
        <v>1.4546881303742478</v>
      </c>
      <c r="N164" s="17">
        <f t="shared" si="110"/>
        <v>1.4723821269877502</v>
      </c>
      <c r="O164" s="17">
        <f t="shared" si="110"/>
        <v>1.4783278238312321</v>
      </c>
      <c r="P164" s="17">
        <f t="shared" si="110"/>
        <v>1.4890049205312421</v>
      </c>
      <c r="Q164" s="17">
        <f t="shared" si="110"/>
        <v>1.5006228165389384</v>
      </c>
    </row>
    <row r="165" spans="1:17">
      <c r="A165" s="9">
        <v>11</v>
      </c>
      <c r="B165" s="15" t="s">
        <v>185</v>
      </c>
      <c r="C165" s="17">
        <f t="shared" ref="C165:H165" si="112">C180/C181*1000</f>
        <v>8.2644628099173563</v>
      </c>
      <c r="D165" s="17">
        <f t="shared" si="112"/>
        <v>7.1633237822349578</v>
      </c>
      <c r="E165" s="17">
        <f t="shared" si="112"/>
        <v>6.0975609756097562</v>
      </c>
      <c r="F165" s="17">
        <f t="shared" si="112"/>
        <v>7.7881619937694708</v>
      </c>
      <c r="G165" s="17">
        <f t="shared" si="112"/>
        <v>8.1037277147487838</v>
      </c>
      <c r="H165" s="17">
        <f t="shared" si="112"/>
        <v>8.4745762711864412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0"/>
        <v>1.2553420356079006</v>
      </c>
      <c r="M165" s="17">
        <f t="shared" si="110"/>
        <v>1.1898966159935256</v>
      </c>
      <c r="N165" s="17">
        <f t="shared" si="110"/>
        <v>1.109188864674344</v>
      </c>
      <c r="O165" s="17">
        <f t="shared" si="110"/>
        <v>1.2288841444710257</v>
      </c>
      <c r="P165" s="17">
        <f t="shared" si="110"/>
        <v>1.2466992690677303</v>
      </c>
      <c r="Q165" s="17">
        <f t="shared" si="110"/>
        <v>1.2662297994742522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6</v>
      </c>
      <c r="D167" s="17">
        <v>5</v>
      </c>
      <c r="E167" s="17">
        <v>3</v>
      </c>
      <c r="F167" s="17">
        <v>4</v>
      </c>
      <c r="G167" s="17">
        <v>4</v>
      </c>
      <c r="H167" s="17">
        <v>4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K168" s="15" t="s">
        <v>187</v>
      </c>
      <c r="L168" s="17">
        <f>L155</f>
        <v>1.2553420356079006</v>
      </c>
      <c r="M168" s="17">
        <f>N155</f>
        <v>0.94992537631926988</v>
      </c>
      <c r="N168" s="17">
        <f>P155</f>
        <v>1.140760541884869</v>
      </c>
      <c r="O168" s="17">
        <f>Q155</f>
        <v>1.1631427613336853</v>
      </c>
    </row>
    <row r="169" spans="1:17">
      <c r="A169" s="9">
        <v>3</v>
      </c>
      <c r="B169" s="10" t="s">
        <v>189</v>
      </c>
      <c r="C169" s="17">
        <v>1.1000000000000001</v>
      </c>
      <c r="D169" s="17"/>
      <c r="E169" s="17">
        <v>0.2</v>
      </c>
      <c r="F169" s="17">
        <v>0.5</v>
      </c>
      <c r="G169" s="17">
        <v>0.7</v>
      </c>
      <c r="H169" s="17">
        <v>0</v>
      </c>
      <c r="K169" s="15" t="s">
        <v>190</v>
      </c>
      <c r="L169" s="17">
        <f t="shared" ref="L169:L178" si="113">L156</f>
        <v>0.80677628441875449</v>
      </c>
      <c r="M169" s="17">
        <f t="shared" ref="M169:M178" si="114">N156</f>
        <v>0.85527057061526524</v>
      </c>
      <c r="N169" s="17">
        <f t="shared" ref="N169:N178" si="115">P156</f>
        <v>0.88598902634688947</v>
      </c>
      <c r="O169" s="17">
        <f t="shared" ref="O169:O178" si="116">Q156</f>
        <v>0.90910978474125548</v>
      </c>
    </row>
    <row r="170" spans="1:17">
      <c r="A170" s="9">
        <v>4</v>
      </c>
      <c r="B170" s="10" t="s">
        <v>191</v>
      </c>
      <c r="C170" s="17">
        <v>37.9</v>
      </c>
      <c r="D170" s="17">
        <v>37.9</v>
      </c>
      <c r="E170" s="17">
        <v>37.9</v>
      </c>
      <c r="F170" s="17">
        <v>37.9</v>
      </c>
      <c r="G170" s="17">
        <v>37.9</v>
      </c>
      <c r="H170" s="17">
        <v>37.9</v>
      </c>
      <c r="K170" s="15" t="s">
        <v>192</v>
      </c>
      <c r="L170" s="17">
        <f t="shared" si="113"/>
        <v>0.85228575812394491</v>
      </c>
      <c r="M170" s="17">
        <f t="shared" si="114"/>
        <v>0.33861256161029996</v>
      </c>
      <c r="N170" s="17">
        <f t="shared" si="115"/>
        <v>0.72152055259216941</v>
      </c>
      <c r="O170" s="17">
        <f t="shared" si="116"/>
        <v>8.8737830999390996E-4</v>
      </c>
    </row>
    <row r="171" spans="1:17">
      <c r="A171" s="9">
        <v>5</v>
      </c>
      <c r="B171" s="10" t="s">
        <v>193</v>
      </c>
      <c r="C171" s="17">
        <v>18.2</v>
      </c>
      <c r="D171" s="17">
        <v>18.2</v>
      </c>
      <c r="E171" s="17">
        <v>18.2</v>
      </c>
      <c r="F171" s="17">
        <v>19.899999999999999</v>
      </c>
      <c r="G171" s="17">
        <v>19.899999999999999</v>
      </c>
      <c r="H171" s="17">
        <v>19.899999999999999</v>
      </c>
      <c r="K171" s="15" t="s">
        <v>194</v>
      </c>
      <c r="L171" s="17">
        <f t="shared" si="113"/>
        <v>1.2774545347413488</v>
      </c>
      <c r="M171" s="17">
        <f t="shared" si="114"/>
        <v>1.3188621007707895</v>
      </c>
      <c r="N171" s="17">
        <f t="shared" si="115"/>
        <v>1.3425114857371958</v>
      </c>
      <c r="O171" s="17">
        <f t="shared" si="116"/>
        <v>1.3591321039261668</v>
      </c>
    </row>
    <row r="172" spans="1:17">
      <c r="A172" s="9">
        <v>6</v>
      </c>
      <c r="B172" s="10" t="s">
        <v>195</v>
      </c>
      <c r="C172" s="17">
        <v>5992.9</v>
      </c>
      <c r="D172" s="17">
        <v>5830.4</v>
      </c>
      <c r="E172" s="17">
        <v>5939.4</v>
      </c>
      <c r="F172" s="17">
        <v>8751.7999999999993</v>
      </c>
      <c r="G172" s="17">
        <v>9728.9</v>
      </c>
      <c r="H172" s="17">
        <v>9793.2999999999993</v>
      </c>
      <c r="K172" s="15" t="s">
        <v>196</v>
      </c>
      <c r="L172" s="17">
        <f t="shared" si="113"/>
        <v>1.4799280051389387</v>
      </c>
      <c r="M172" s="17">
        <f t="shared" si="114"/>
        <v>1.5063775567446864</v>
      </c>
      <c r="N172" s="17">
        <f t="shared" si="115"/>
        <v>1.5417463551191648</v>
      </c>
      <c r="O172" s="17">
        <f t="shared" si="116"/>
        <v>1.5514108696972857</v>
      </c>
    </row>
    <row r="173" spans="1:17">
      <c r="A173" s="9">
        <v>7</v>
      </c>
      <c r="B173" s="10" t="s">
        <v>197</v>
      </c>
      <c r="C173" s="17">
        <v>5958.2</v>
      </c>
      <c r="D173" s="17">
        <v>5659.9</v>
      </c>
      <c r="E173" s="17">
        <v>5772.2</v>
      </c>
      <c r="F173" s="17">
        <v>8755.9</v>
      </c>
      <c r="G173" s="17">
        <v>9533.7999999999993</v>
      </c>
      <c r="H173" s="17">
        <v>9648</v>
      </c>
      <c r="K173" s="15" t="s">
        <v>198</v>
      </c>
      <c r="L173" s="17">
        <f t="shared" si="113"/>
        <v>1.0362856468259118</v>
      </c>
      <c r="M173" s="17">
        <f t="shared" si="114"/>
        <v>1.1427820831684228</v>
      </c>
      <c r="N173" s="17">
        <f t="shared" si="115"/>
        <v>1.1061550319844413</v>
      </c>
      <c r="O173" s="17">
        <f t="shared" si="116"/>
        <v>1.0813555288710097</v>
      </c>
    </row>
    <row r="174" spans="1:17">
      <c r="A174" s="9">
        <v>8</v>
      </c>
      <c r="B174" s="10" t="s">
        <v>199</v>
      </c>
      <c r="C174" s="17"/>
      <c r="D174" s="17"/>
      <c r="E174" s="17">
        <v>14</v>
      </c>
      <c r="F174" s="17">
        <v>16</v>
      </c>
      <c r="G174" s="17">
        <v>15</v>
      </c>
      <c r="H174" s="17">
        <v>24</v>
      </c>
      <c r="K174" s="15" t="s">
        <v>200</v>
      </c>
      <c r="L174" s="17">
        <f>N161</f>
        <v>0.29952774206304783</v>
      </c>
      <c r="M174" s="17">
        <f>O161</f>
        <v>0.29426860645578967</v>
      </c>
      <c r="N174" s="17">
        <f t="shared" si="115"/>
        <v>0.3079306377292218</v>
      </c>
      <c r="O174" s="17">
        <f t="shared" si="116"/>
        <v>0.16769664980898302</v>
      </c>
    </row>
    <row r="175" spans="1:17">
      <c r="A175" s="9">
        <v>9</v>
      </c>
      <c r="B175" s="10" t="s">
        <v>201</v>
      </c>
      <c r="C175" s="17"/>
      <c r="D175" s="17"/>
      <c r="E175" s="17">
        <v>3</v>
      </c>
      <c r="F175" s="17">
        <v>5</v>
      </c>
      <c r="G175" s="17">
        <v>5</v>
      </c>
      <c r="H175" s="17">
        <v>5</v>
      </c>
      <c r="K175" s="15" t="s">
        <v>202</v>
      </c>
      <c r="L175" s="17">
        <f t="shared" si="113"/>
        <v>0.16360952189272607</v>
      </c>
      <c r="M175" s="17">
        <f t="shared" si="114"/>
        <v>0.63606518879131979</v>
      </c>
      <c r="N175" s="17">
        <f t="shared" si="115"/>
        <v>0.19391801657365879</v>
      </c>
      <c r="O175" s="17">
        <f t="shared" si="116"/>
        <v>0.13985570082027032</v>
      </c>
    </row>
    <row r="176" spans="1:17">
      <c r="A176" s="9">
        <v>10</v>
      </c>
      <c r="B176" s="10" t="s">
        <v>203</v>
      </c>
      <c r="C176" s="17">
        <v>35</v>
      </c>
      <c r="D176" s="17">
        <v>12</v>
      </c>
      <c r="E176" s="17">
        <v>29</v>
      </c>
      <c r="F176" s="17">
        <v>24</v>
      </c>
      <c r="G176" s="17">
        <v>19</v>
      </c>
      <c r="H176" s="17">
        <v>19</v>
      </c>
      <c r="K176" s="15" t="s">
        <v>204</v>
      </c>
      <c r="L176" s="17">
        <f t="shared" si="113"/>
        <v>1.5204065809769243</v>
      </c>
      <c r="M176" s="17">
        <f t="shared" si="114"/>
        <v>1.5435583199031075</v>
      </c>
      <c r="N176" s="17">
        <f t="shared" si="115"/>
        <v>1.5566097269021557</v>
      </c>
      <c r="O176" s="17">
        <f t="shared" si="116"/>
        <v>1.5657099062253059</v>
      </c>
    </row>
    <row r="177" spans="1:15">
      <c r="A177" s="9">
        <v>11</v>
      </c>
      <c r="B177" s="10" t="s">
        <v>205</v>
      </c>
      <c r="C177" s="17">
        <v>59</v>
      </c>
      <c r="D177" s="17">
        <v>44</v>
      </c>
      <c r="E177" s="17">
        <v>32</v>
      </c>
      <c r="F177" s="17">
        <v>38</v>
      </c>
      <c r="G177" s="17">
        <v>36</v>
      </c>
      <c r="H177" s="17">
        <v>42</v>
      </c>
      <c r="K177" s="15" t="s">
        <v>206</v>
      </c>
      <c r="L177" s="17">
        <f t="shared" si="113"/>
        <v>1.4430104206283463</v>
      </c>
      <c r="M177" s="17">
        <f t="shared" si="114"/>
        <v>1.4723821269877502</v>
      </c>
      <c r="N177" s="17">
        <f t="shared" si="115"/>
        <v>1.4890049205312421</v>
      </c>
      <c r="O177" s="17">
        <f t="shared" si="116"/>
        <v>1.5006228165389384</v>
      </c>
    </row>
    <row r="178" spans="1:15">
      <c r="A178" s="9">
        <v>12</v>
      </c>
      <c r="B178" s="10" t="s">
        <v>207</v>
      </c>
      <c r="C178" s="17">
        <v>4</v>
      </c>
      <c r="D178" s="17">
        <v>4</v>
      </c>
      <c r="E178" s="17">
        <v>4</v>
      </c>
      <c r="F178" s="17">
        <v>4</v>
      </c>
      <c r="G178" s="17">
        <v>4</v>
      </c>
      <c r="H178" s="17">
        <v>4</v>
      </c>
      <c r="K178" s="15" t="s">
        <v>208</v>
      </c>
      <c r="L178" s="17">
        <f t="shared" si="113"/>
        <v>1.2553420356079006</v>
      </c>
      <c r="M178" s="17">
        <f t="shared" si="114"/>
        <v>1.109188864674344</v>
      </c>
      <c r="N178" s="17">
        <f t="shared" si="115"/>
        <v>1.2466992690677303</v>
      </c>
      <c r="O178" s="17">
        <f t="shared" si="116"/>
        <v>1.2662297994742522</v>
      </c>
    </row>
    <row r="179" spans="1:15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5">
      <c r="A180" s="9">
        <v>14</v>
      </c>
      <c r="B180" s="10" t="s">
        <v>211</v>
      </c>
      <c r="C180" s="17">
        <v>6</v>
      </c>
      <c r="D180" s="17">
        <v>5</v>
      </c>
      <c r="E180" s="17">
        <v>4</v>
      </c>
      <c r="F180" s="17">
        <v>5</v>
      </c>
      <c r="G180" s="21">
        <v>5</v>
      </c>
      <c r="H180" s="21">
        <v>5</v>
      </c>
    </row>
    <row r="181" spans="1:15">
      <c r="A181" s="9">
        <v>15</v>
      </c>
      <c r="B181" s="10" t="s">
        <v>213</v>
      </c>
      <c r="C181" s="17">
        <v>726</v>
      </c>
      <c r="D181" s="17">
        <v>698</v>
      </c>
      <c r="E181" s="17">
        <v>656</v>
      </c>
      <c r="F181" s="17">
        <v>642</v>
      </c>
      <c r="G181" s="17">
        <v>617</v>
      </c>
      <c r="H181" s="17">
        <v>590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301"/>
  <sheetViews>
    <sheetView zoomScale="70" zoomScaleNormal="70" workbookViewId="0">
      <selection activeCell="A274" sqref="A274"/>
    </sheetView>
  </sheetViews>
  <sheetFormatPr baseColWidth="10" defaultColWidth="8.83203125" defaultRowHeight="15"/>
  <cols>
    <col min="2" max="2" width="73.5" customWidth="1"/>
    <col min="11" max="11" width="73" customWidth="1"/>
  </cols>
  <sheetData>
    <row r="1" spans="1:17" ht="16">
      <c r="A1" s="20" t="s">
        <v>515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6.1874529215538576</v>
      </c>
      <c r="D5" s="17">
        <f t="shared" si="0"/>
        <v>6.3861142950712297</v>
      </c>
      <c r="E5" s="17">
        <f t="shared" si="0"/>
        <v>6.6388675518490068</v>
      </c>
      <c r="F5" s="17">
        <f t="shared" si="0"/>
        <v>6.5456545654565454</v>
      </c>
      <c r="G5" s="17">
        <f t="shared" si="0"/>
        <v>6.3718971631205674</v>
      </c>
      <c r="H5" s="17">
        <f t="shared" si="0"/>
        <v>5.6536721947017012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1.1168224255870567</v>
      </c>
      <c r="M5" s="17">
        <f t="shared" si="1"/>
        <v>1.1331031680920631</v>
      </c>
      <c r="N5" s="17">
        <f t="shared" si="1"/>
        <v>1.1527162627080672</v>
      </c>
      <c r="O5" s="17">
        <f t="shared" si="1"/>
        <v>1.1456206412445966</v>
      </c>
      <c r="P5" s="17">
        <f t="shared" si="1"/>
        <v>1.131964134805062</v>
      </c>
      <c r="Q5" s="17">
        <f t="shared" si="1"/>
        <v>1.0688291637850706</v>
      </c>
    </row>
    <row r="6" spans="1:17">
      <c r="A6" s="9">
        <v>2</v>
      </c>
      <c r="B6" s="15" t="s">
        <v>176</v>
      </c>
      <c r="C6" s="17">
        <f t="shared" ref="C6:H6" si="2">C18/C31*1000</f>
        <v>3.5510599375874312</v>
      </c>
      <c r="D6" s="17">
        <f t="shared" si="2"/>
        <v>3.6024234485017192</v>
      </c>
      <c r="E6" s="17">
        <f t="shared" si="2"/>
        <v>3.566333808844508</v>
      </c>
      <c r="F6" s="17">
        <f t="shared" si="2"/>
        <v>3.5203520352035205</v>
      </c>
      <c r="G6" s="17">
        <f t="shared" si="2"/>
        <v>3.6015070921985815</v>
      </c>
      <c r="H6" s="17">
        <f t="shared" si="2"/>
        <v>3.4998923110058153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0.93375793343939129</v>
      </c>
      <c r="M6" s="17">
        <f t="shared" si="1"/>
        <v>0.94150994151855949</v>
      </c>
      <c r="N6" s="17">
        <f t="shared" si="1"/>
        <v>0.93606807481828358</v>
      </c>
      <c r="O6" s="17">
        <f t="shared" si="1"/>
        <v>0.92910063033287771</v>
      </c>
      <c r="P6" s="17">
        <f t="shared" si="1"/>
        <v>0.94137205343271491</v>
      </c>
      <c r="Q6" s="17">
        <f t="shared" si="1"/>
        <v>0.92598804099185716</v>
      </c>
    </row>
    <row r="7" spans="1:17">
      <c r="A7" s="9">
        <v>3</v>
      </c>
      <c r="B7" s="15" t="s">
        <v>177</v>
      </c>
      <c r="C7" s="17">
        <f>C19/C31*1000+0.00001</f>
        <v>7.1021298751748621</v>
      </c>
      <c r="D7" s="17">
        <f>D19/D31*1000+0.00001</f>
        <v>7.7233875448938392</v>
      </c>
      <c r="E7" s="17">
        <f>E19/E31*1000+0.00001</f>
        <v>7.516744335564578</v>
      </c>
      <c r="F7" s="17">
        <f>F19/F31*1000+0.00001</f>
        <v>7.8932993289328923</v>
      </c>
      <c r="G7" s="17">
        <f>G19/G31*1000</f>
        <v>7.7460106382978733</v>
      </c>
      <c r="H7" s="17">
        <f>H19/H31*1000+0.00001</f>
        <v>1.0000000000000001E-5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1.5122393644551924</v>
      </c>
      <c r="M7" s="17">
        <f t="shared" si="1"/>
        <v>1.532089778054577</v>
      </c>
      <c r="N7" s="17">
        <f t="shared" si="1"/>
        <v>1.5258233961742993</v>
      </c>
      <c r="O7" s="17">
        <f t="shared" si="1"/>
        <v>1.5370144482206194</v>
      </c>
      <c r="P7" s="17">
        <f t="shared" si="1"/>
        <v>1.5327570204296777</v>
      </c>
      <c r="Q7" s="17">
        <f t="shared" si="1"/>
        <v>8.8737830999390996E-4</v>
      </c>
    </row>
    <row r="8" spans="1:17">
      <c r="A8" s="9">
        <v>4</v>
      </c>
      <c r="B8" s="15" t="s">
        <v>178</v>
      </c>
      <c r="C8" s="17">
        <f t="shared" ref="C8:H8" si="3">C20/C31*1000</f>
        <v>19.229527601420418</v>
      </c>
      <c r="D8" s="17">
        <f t="shared" si="3"/>
        <v>19.74783035860488</v>
      </c>
      <c r="E8" s="17">
        <f t="shared" si="3"/>
        <v>19.93854932513991</v>
      </c>
      <c r="F8" s="17">
        <f t="shared" si="3"/>
        <v>17.827282728272824</v>
      </c>
      <c r="G8" s="17">
        <f t="shared" si="3"/>
        <v>18.051861702127656</v>
      </c>
      <c r="H8" s="17">
        <f t="shared" si="3"/>
        <v>17.62330389834159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0.774103107710432</v>
      </c>
      <c r="M8" s="17">
        <f t="shared" si="1"/>
        <v>0.78604748576149164</v>
      </c>
      <c r="N8" s="17">
        <f t="shared" si="1"/>
        <v>0.79040908171215685</v>
      </c>
      <c r="O8" s="17">
        <f t="shared" si="1"/>
        <v>0.7410836877134569</v>
      </c>
      <c r="P8" s="17">
        <f t="shared" si="1"/>
        <v>0.74644418032056514</v>
      </c>
      <c r="Q8" s="17">
        <f t="shared" si="1"/>
        <v>0.73619001831708375</v>
      </c>
    </row>
    <row r="9" spans="1:17">
      <c r="A9" s="9">
        <v>5</v>
      </c>
      <c r="B9" s="15" t="s">
        <v>179</v>
      </c>
      <c r="C9" s="17">
        <f t="shared" ref="C9:H9" si="4">C21/C31*1000</f>
        <v>4.0944797159152051</v>
      </c>
      <c r="D9" s="17">
        <f t="shared" si="4"/>
        <v>4.251951312701272</v>
      </c>
      <c r="E9" s="17">
        <f t="shared" si="4"/>
        <v>4.4277405903654135</v>
      </c>
      <c r="F9" s="17">
        <f t="shared" si="4"/>
        <v>4.7854785478547859</v>
      </c>
      <c r="G9" s="17">
        <f t="shared" si="4"/>
        <v>4.9479166666666679</v>
      </c>
      <c r="H9" s="17">
        <f t="shared" si="4"/>
        <v>5.0236915787206549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0.68003154450268577</v>
      </c>
      <c r="M9" s="17">
        <f t="shared" si="1"/>
        <v>0.69496798840995722</v>
      </c>
      <c r="N9" s="17">
        <f t="shared" si="1"/>
        <v>0.71136729300726564</v>
      </c>
      <c r="O9" s="17">
        <f t="shared" si="1"/>
        <v>0.74391003663202859</v>
      </c>
      <c r="P9" s="17">
        <f t="shared" si="1"/>
        <v>0.75834457439940539</v>
      </c>
      <c r="Q9" s="17">
        <f t="shared" si="1"/>
        <v>0.7650091941700522</v>
      </c>
    </row>
    <row r="10" spans="1:17">
      <c r="A10" s="9">
        <v>6</v>
      </c>
      <c r="B10" s="15" t="s">
        <v>180</v>
      </c>
      <c r="C10" s="17">
        <f t="shared" ref="C10:H10" si="5">(C22-C23)/C22*100</f>
        <v>-3.0732375465116801</v>
      </c>
      <c r="D10" s="17">
        <f t="shared" si="5"/>
        <v>-3.1656484043056565</v>
      </c>
      <c r="E10" s="17">
        <f t="shared" si="5"/>
        <v>-1.3704460513618646</v>
      </c>
      <c r="F10" s="17">
        <f t="shared" si="5"/>
        <v>-0.38382108592752195</v>
      </c>
      <c r="G10" s="17">
        <f t="shared" si="5"/>
        <v>0.76371406436389155</v>
      </c>
      <c r="H10" s="17">
        <f t="shared" si="5"/>
        <v>1.9424274923541331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0.83755322221199036</v>
      </c>
      <c r="M10" s="17">
        <f t="shared" si="6"/>
        <v>0.8324319380736287</v>
      </c>
      <c r="N10" s="17">
        <f t="shared" si="6"/>
        <v>0.932150839718483</v>
      </c>
      <c r="O10" s="17">
        <f t="shared" si="6"/>
        <v>0.98582724628353913</v>
      </c>
      <c r="P10" s="17">
        <f t="shared" si="6"/>
        <v>1.0456872212188144</v>
      </c>
      <c r="Q10" s="17">
        <f t="shared" si="6"/>
        <v>1.1032120434314032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-2.5787336771644904</v>
      </c>
      <c r="F11" s="17">
        <f>(F25-F24)/F31*1000</f>
        <v>-4.3454345434543455</v>
      </c>
      <c r="G11" s="17">
        <f>(G25-G24)/G31*1000</f>
        <v>-4.3218085106382977</v>
      </c>
      <c r="H11" s="17">
        <f>(H25-H24)/H31*1000</f>
        <v>-6.8382511307344389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0.7344122728478979</v>
      </c>
      <c r="O11" s="17">
        <f t="shared" si="7"/>
        <v>0.64664703726403383</v>
      </c>
      <c r="P11" s="17">
        <f t="shared" si="7"/>
        <v>0.6477550567461402</v>
      </c>
      <c r="Q11" s="17">
        <f t="shared" si="7"/>
        <v>0.54088305407645432</v>
      </c>
    </row>
    <row r="12" spans="1:17">
      <c r="A12" s="9">
        <v>8</v>
      </c>
      <c r="B12" s="15" t="s">
        <v>182</v>
      </c>
      <c r="C12" s="17">
        <f t="shared" ref="C12:H12" si="8">(C26-C27)/C31*1000</f>
        <v>-7.6939631981061014</v>
      </c>
      <c r="D12" s="17">
        <f t="shared" si="8"/>
        <v>-2.7291086731073633</v>
      </c>
      <c r="E12" s="17">
        <f t="shared" si="8"/>
        <v>0.16460002194666959</v>
      </c>
      <c r="F12" s="17">
        <f t="shared" si="8"/>
        <v>-3.7953795379537953</v>
      </c>
      <c r="G12" s="17">
        <f t="shared" si="8"/>
        <v>-4.4326241134751774</v>
      </c>
      <c r="H12" s="17">
        <f t="shared" si="8"/>
        <v>-9.2074090027999151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0.50968109352715563</v>
      </c>
      <c r="M12" s="17">
        <f>(ATAN(D12/10)+3.1415/2)/3.1415*1.75</f>
        <v>0.72658678357282658</v>
      </c>
      <c r="N12" s="17">
        <f t="shared" si="7"/>
        <v>0.88416835997692578</v>
      </c>
      <c r="O12" s="17">
        <f t="shared" si="7"/>
        <v>0.67293073225423028</v>
      </c>
      <c r="P12" s="17">
        <f t="shared" si="7"/>
        <v>0.64257457688165243</v>
      </c>
      <c r="Q12" s="17">
        <f t="shared" si="7"/>
        <v>0.46046101179672733</v>
      </c>
    </row>
    <row r="13" spans="1:17">
      <c r="A13" s="9">
        <v>9</v>
      </c>
      <c r="B13" s="15" t="s">
        <v>183</v>
      </c>
      <c r="C13" s="17">
        <f t="shared" ref="C13:H13" si="9">C28/C31*1000</f>
        <v>0.86086301517271069</v>
      </c>
      <c r="D13" s="17">
        <f t="shared" si="9"/>
        <v>0.8733147753943562</v>
      </c>
      <c r="E13" s="17">
        <f t="shared" si="9"/>
        <v>0.87786678371557125</v>
      </c>
      <c r="F13" s="17">
        <f t="shared" si="9"/>
        <v>0.99009900990099009</v>
      </c>
      <c r="G13" s="17">
        <f t="shared" si="9"/>
        <v>0.99734042553191482</v>
      </c>
      <c r="H13" s="17">
        <f t="shared" si="9"/>
        <v>0.96920094766314879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0.72637649316445774</v>
      </c>
      <c r="M13" s="17">
        <f t="shared" si="10"/>
        <v>0.73240683169426068</v>
      </c>
      <c r="N13" s="17">
        <f t="shared" si="10"/>
        <v>0.73460223395778934</v>
      </c>
      <c r="O13" s="17">
        <f t="shared" si="10"/>
        <v>0.7872876607697431</v>
      </c>
      <c r="P13" s="17">
        <f t="shared" si="10"/>
        <v>0.79059756211905974</v>
      </c>
      <c r="Q13" s="17">
        <f t="shared" si="10"/>
        <v>0.77767752408839941</v>
      </c>
    </row>
    <row r="14" spans="1:17">
      <c r="A14" s="9">
        <v>10</v>
      </c>
      <c r="B14" s="15" t="s">
        <v>184</v>
      </c>
      <c r="C14" s="17">
        <f t="shared" ref="C14:H14" si="11">C29/C31*100</f>
        <v>6.4564726137953304E-2</v>
      </c>
      <c r="D14" s="17">
        <f t="shared" si="11"/>
        <v>6.0040390808361994E-2</v>
      </c>
      <c r="E14" s="17">
        <f t="shared" si="11"/>
        <v>6.035334138044552E-2</v>
      </c>
      <c r="F14" s="17">
        <f t="shared" si="11"/>
        <v>5.5005500550055E-2</v>
      </c>
      <c r="G14" s="17">
        <f t="shared" si="11"/>
        <v>5.540780141843972E-2</v>
      </c>
      <c r="H14" s="17">
        <f t="shared" si="11"/>
        <v>5.3844497092397157E-2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1.1386827128828434</v>
      </c>
      <c r="M14" s="17">
        <f t="shared" si="10"/>
        <v>1.1010623913060433</v>
      </c>
      <c r="N14" s="17">
        <f t="shared" si="10"/>
        <v>1.1038030918614432</v>
      </c>
      <c r="O14" s="17">
        <f t="shared" si="10"/>
        <v>1.0537868651749669</v>
      </c>
      <c r="P14" s="17">
        <f t="shared" si="10"/>
        <v>1.0577985874757712</v>
      </c>
      <c r="Q14" s="17">
        <f t="shared" si="10"/>
        <v>1.041962723057253</v>
      </c>
    </row>
    <row r="15" spans="1:17">
      <c r="A15" s="9">
        <v>11</v>
      </c>
      <c r="B15" s="15" t="s">
        <v>185</v>
      </c>
      <c r="C15" s="17">
        <f t="shared" ref="C15:H15" si="12">C30/C31*1000</f>
        <v>5.5956095986226186</v>
      </c>
      <c r="D15" s="17">
        <f t="shared" si="12"/>
        <v>5.8948747339119043</v>
      </c>
      <c r="E15" s="17">
        <f t="shared" si="12"/>
        <v>5.9256007900801055</v>
      </c>
      <c r="F15" s="17">
        <f t="shared" si="12"/>
        <v>6.1606160616061612</v>
      </c>
      <c r="G15" s="17">
        <f t="shared" si="12"/>
        <v>6.150265957446809</v>
      </c>
      <c r="H15" s="17">
        <f t="shared" si="12"/>
        <v>5.4382942063321122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1.0631972139805177</v>
      </c>
      <c r="M15" s="17">
        <f t="shared" si="10"/>
        <v>1.0913298350431624</v>
      </c>
      <c r="N15" s="17">
        <f t="shared" si="10"/>
        <v>1.094096678690234</v>
      </c>
      <c r="O15" s="17">
        <f t="shared" si="10"/>
        <v>1.1145613318872158</v>
      </c>
      <c r="P15" s="17">
        <f t="shared" si="10"/>
        <v>1.1136852621029398</v>
      </c>
      <c r="Q15" s="17">
        <f t="shared" si="10"/>
        <v>1.0474926345002624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</f>
        <v>115</v>
      </c>
      <c r="D17" s="17">
        <f t="shared" ref="D17:H17" si="13">D47+D77+D107+D137+D167+D197+D227+D257+D287</f>
        <v>117</v>
      </c>
      <c r="E17" s="17">
        <f t="shared" si="13"/>
        <v>121</v>
      </c>
      <c r="F17" s="17">
        <f t="shared" si="13"/>
        <v>119</v>
      </c>
      <c r="G17" s="17">
        <f t="shared" si="13"/>
        <v>115</v>
      </c>
      <c r="H17" s="17">
        <f t="shared" si="13"/>
        <v>105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</f>
        <v>66</v>
      </c>
      <c r="D18" s="17">
        <f t="shared" si="14"/>
        <v>66</v>
      </c>
      <c r="E18" s="17">
        <f t="shared" si="14"/>
        <v>65</v>
      </c>
      <c r="F18" s="17">
        <f t="shared" si="14"/>
        <v>64</v>
      </c>
      <c r="G18" s="17">
        <f t="shared" si="14"/>
        <v>65</v>
      </c>
      <c r="H18" s="17">
        <f t="shared" si="14"/>
        <v>65</v>
      </c>
      <c r="K18" s="15" t="s">
        <v>187</v>
      </c>
      <c r="L18" s="17">
        <f t="shared" ref="L18:L23" si="15">L5</f>
        <v>1.1168224255870567</v>
      </c>
      <c r="M18" s="17">
        <f t="shared" ref="M18:M23" si="16">N5</f>
        <v>1.1527162627080672</v>
      </c>
      <c r="N18" s="17">
        <f t="shared" ref="N18:N28" si="17">P5</f>
        <v>1.131964134805062</v>
      </c>
      <c r="O18" s="17">
        <f>Q5</f>
        <v>1.0688291637850706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</f>
        <v>132</v>
      </c>
      <c r="D19" s="17">
        <f t="shared" si="18"/>
        <v>141.50000000000003</v>
      </c>
      <c r="E19" s="17">
        <f t="shared" si="18"/>
        <v>137</v>
      </c>
      <c r="F19" s="17">
        <f t="shared" si="18"/>
        <v>143.5</v>
      </c>
      <c r="G19" s="17">
        <f t="shared" si="18"/>
        <v>139.80000000000001</v>
      </c>
      <c r="H19" s="17">
        <f t="shared" si="18"/>
        <v>0</v>
      </c>
      <c r="K19" s="15" t="s">
        <v>190</v>
      </c>
      <c r="L19" s="17">
        <f t="shared" si="15"/>
        <v>0.93375793343939129</v>
      </c>
      <c r="M19" s="17">
        <f t="shared" si="16"/>
        <v>0.93606807481828358</v>
      </c>
      <c r="N19" s="17">
        <f t="shared" si="17"/>
        <v>0.94137205343271491</v>
      </c>
      <c r="O19" s="17">
        <f t="shared" ref="O19:O28" si="19">Q6</f>
        <v>0.92598804099185716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</f>
        <v>357.39999999999992</v>
      </c>
      <c r="D20" s="17">
        <f t="shared" si="20"/>
        <v>361.8</v>
      </c>
      <c r="E20" s="17">
        <f t="shared" si="20"/>
        <v>363.40000000000003</v>
      </c>
      <c r="F20" s="17">
        <f t="shared" si="20"/>
        <v>324.09999999999997</v>
      </c>
      <c r="G20" s="17">
        <f t="shared" si="20"/>
        <v>325.79999999999995</v>
      </c>
      <c r="H20" s="17">
        <f t="shared" si="20"/>
        <v>327.29999999999995</v>
      </c>
      <c r="K20" s="15" t="s">
        <v>192</v>
      </c>
      <c r="L20" s="17">
        <f t="shared" si="15"/>
        <v>1.5122393644551924</v>
      </c>
      <c r="M20" s="17">
        <f t="shared" si="16"/>
        <v>1.5258233961742993</v>
      </c>
      <c r="N20" s="17">
        <f t="shared" si="17"/>
        <v>1.5327570204296777</v>
      </c>
      <c r="O20" s="17">
        <f t="shared" si="19"/>
        <v>8.8737830999390996E-4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</f>
        <v>76.100000000000009</v>
      </c>
      <c r="D21" s="17">
        <f t="shared" si="21"/>
        <v>77.900000000000006</v>
      </c>
      <c r="E21" s="17">
        <f t="shared" si="21"/>
        <v>80.700000000000017</v>
      </c>
      <c r="F21" s="17">
        <f t="shared" si="21"/>
        <v>87.000000000000014</v>
      </c>
      <c r="G21" s="17">
        <f t="shared" si="21"/>
        <v>89.300000000000026</v>
      </c>
      <c r="H21" s="17">
        <f t="shared" si="21"/>
        <v>93.3</v>
      </c>
      <c r="K21" s="15" t="s">
        <v>194</v>
      </c>
      <c r="L21" s="17">
        <f t="shared" si="15"/>
        <v>0.774103107710432</v>
      </c>
      <c r="M21" s="17">
        <f t="shared" si="16"/>
        <v>0.79040908171215685</v>
      </c>
      <c r="N21" s="17">
        <f t="shared" si="17"/>
        <v>0.74644418032056514</v>
      </c>
      <c r="O21" s="17">
        <f t="shared" si="19"/>
        <v>0.73619001831708375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</f>
        <v>613125.40000000014</v>
      </c>
      <c r="D22" s="17">
        <f t="shared" si="22"/>
        <v>725320.6</v>
      </c>
      <c r="E22" s="17">
        <f t="shared" si="22"/>
        <v>709557.3</v>
      </c>
      <c r="F22" s="17">
        <f t="shared" si="22"/>
        <v>634279.89999999991</v>
      </c>
      <c r="G22" s="17">
        <f t="shared" si="22"/>
        <v>645647.39999999979</v>
      </c>
      <c r="H22" s="17">
        <f t="shared" si="22"/>
        <v>779504</v>
      </c>
      <c r="K22" s="15" t="s">
        <v>196</v>
      </c>
      <c r="L22" s="17">
        <f t="shared" si="15"/>
        <v>0.68003154450268577</v>
      </c>
      <c r="M22" s="17">
        <f t="shared" si="16"/>
        <v>0.71136729300726564</v>
      </c>
      <c r="N22" s="17">
        <f t="shared" si="17"/>
        <v>0.75834457439940539</v>
      </c>
      <c r="O22" s="17">
        <f t="shared" si="19"/>
        <v>0.7650091941700522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</f>
        <v>631968.20000000007</v>
      </c>
      <c r="D23" s="17">
        <f t="shared" si="23"/>
        <v>748281.70000000019</v>
      </c>
      <c r="E23" s="17">
        <f t="shared" si="23"/>
        <v>719281.39999999991</v>
      </c>
      <c r="F23" s="17">
        <f t="shared" si="23"/>
        <v>636714.39999999991</v>
      </c>
      <c r="G23" s="17">
        <f t="shared" si="23"/>
        <v>640716.5</v>
      </c>
      <c r="H23" s="17">
        <f t="shared" si="23"/>
        <v>764362.69999999984</v>
      </c>
      <c r="K23" s="15" t="s">
        <v>198</v>
      </c>
      <c r="L23" s="17">
        <f t="shared" si="15"/>
        <v>0.83755322221199036</v>
      </c>
      <c r="M23" s="17">
        <f t="shared" si="16"/>
        <v>0.932150839718483</v>
      </c>
      <c r="N23" s="17">
        <f t="shared" si="17"/>
        <v>1.0456872212188144</v>
      </c>
      <c r="O23" s="17">
        <f t="shared" si="19"/>
        <v>1.1032120434314032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</f>
        <v>0</v>
      </c>
      <c r="D24" s="17">
        <f t="shared" si="24"/>
        <v>0</v>
      </c>
      <c r="E24" s="17">
        <f t="shared" si="24"/>
        <v>242</v>
      </c>
      <c r="F24" s="17">
        <f t="shared" si="24"/>
        <v>253</v>
      </c>
      <c r="G24" s="17">
        <f t="shared" si="24"/>
        <v>229</v>
      </c>
      <c r="H24" s="17">
        <f t="shared" si="24"/>
        <v>253</v>
      </c>
      <c r="K24" s="15" t="s">
        <v>200</v>
      </c>
      <c r="L24" s="17">
        <f>N11</f>
        <v>0.7344122728478979</v>
      </c>
      <c r="M24" s="17">
        <f>O11</f>
        <v>0.64664703726403383</v>
      </c>
      <c r="N24" s="17">
        <f t="shared" si="17"/>
        <v>0.6477550567461402</v>
      </c>
      <c r="O24" s="17">
        <f t="shared" si="19"/>
        <v>0.54088305407645432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</f>
        <v>0</v>
      </c>
      <c r="D25" s="17">
        <f t="shared" si="25"/>
        <v>0</v>
      </c>
      <c r="E25" s="17">
        <f t="shared" si="25"/>
        <v>195</v>
      </c>
      <c r="F25" s="17">
        <f t="shared" si="25"/>
        <v>174</v>
      </c>
      <c r="G25" s="17">
        <f t="shared" si="25"/>
        <v>151</v>
      </c>
      <c r="H25" s="17">
        <f t="shared" si="25"/>
        <v>126</v>
      </c>
      <c r="K25" s="15" t="s">
        <v>202</v>
      </c>
      <c r="L25" s="17">
        <f>L12</f>
        <v>0.50968109352715563</v>
      </c>
      <c r="M25" s="17">
        <f>N12</f>
        <v>0.88416835997692578</v>
      </c>
      <c r="N25" s="17">
        <f t="shared" si="17"/>
        <v>0.64257457688165243</v>
      </c>
      <c r="O25" s="17">
        <f t="shared" si="19"/>
        <v>0.46046101179672733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</f>
        <v>244</v>
      </c>
      <c r="D26" s="17">
        <f t="shared" si="26"/>
        <v>580</v>
      </c>
      <c r="E26" s="17">
        <f t="shared" si="26"/>
        <v>662</v>
      </c>
      <c r="F26" s="17">
        <f t="shared" si="26"/>
        <v>561</v>
      </c>
      <c r="G26" s="17">
        <f t="shared" si="26"/>
        <v>567</v>
      </c>
      <c r="H26" s="17">
        <f t="shared" si="26"/>
        <v>520</v>
      </c>
      <c r="K26" s="15" t="s">
        <v>204</v>
      </c>
      <c r="L26" s="17">
        <f>L13</f>
        <v>0.72637649316445774</v>
      </c>
      <c r="M26" s="17">
        <f>N13</f>
        <v>0.73460223395778934</v>
      </c>
      <c r="N26" s="17">
        <f t="shared" si="17"/>
        <v>0.79059756211905974</v>
      </c>
      <c r="O26" s="17">
        <f t="shared" si="19"/>
        <v>0.77767752408839941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</f>
        <v>387</v>
      </c>
      <c r="D27" s="17">
        <f t="shared" si="27"/>
        <v>630</v>
      </c>
      <c r="E27" s="17">
        <f t="shared" si="27"/>
        <v>659</v>
      </c>
      <c r="F27" s="17">
        <f t="shared" si="27"/>
        <v>630</v>
      </c>
      <c r="G27" s="17">
        <f t="shared" si="27"/>
        <v>647</v>
      </c>
      <c r="H27" s="17">
        <f t="shared" si="27"/>
        <v>691</v>
      </c>
      <c r="K27" s="15" t="s">
        <v>206</v>
      </c>
      <c r="L27" s="17">
        <f>L14</f>
        <v>1.1386827128828434</v>
      </c>
      <c r="M27" s="17">
        <f>N14</f>
        <v>1.1038030918614432</v>
      </c>
      <c r="N27" s="17">
        <f t="shared" si="17"/>
        <v>1.0577985874757712</v>
      </c>
      <c r="O27" s="17">
        <f t="shared" si="19"/>
        <v>1.041962723057253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</f>
        <v>16</v>
      </c>
      <c r="D28" s="17">
        <f t="shared" si="28"/>
        <v>16</v>
      </c>
      <c r="E28" s="17">
        <f t="shared" si="28"/>
        <v>16</v>
      </c>
      <c r="F28" s="17">
        <f t="shared" si="28"/>
        <v>18</v>
      </c>
      <c r="G28" s="17">
        <f t="shared" si="28"/>
        <v>18</v>
      </c>
      <c r="H28" s="17">
        <f t="shared" si="28"/>
        <v>18</v>
      </c>
      <c r="K28" s="15" t="s">
        <v>208</v>
      </c>
      <c r="L28" s="17">
        <f>L15</f>
        <v>1.0631972139805177</v>
      </c>
      <c r="M28" s="17">
        <f>N15</f>
        <v>1.094096678690234</v>
      </c>
      <c r="N28" s="17">
        <f t="shared" si="17"/>
        <v>1.1136852621029398</v>
      </c>
      <c r="O28" s="17">
        <f t="shared" si="19"/>
        <v>1.0474926345002624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</f>
        <v>12</v>
      </c>
      <c r="D29" s="17">
        <f t="shared" si="29"/>
        <v>11</v>
      </c>
      <c r="E29" s="17">
        <f t="shared" si="29"/>
        <v>11</v>
      </c>
      <c r="F29" s="17">
        <f t="shared" si="29"/>
        <v>10</v>
      </c>
      <c r="G29" s="17">
        <f t="shared" si="29"/>
        <v>10</v>
      </c>
      <c r="H29" s="17">
        <f t="shared" si="29"/>
        <v>10</v>
      </c>
      <c r="M29" t="s">
        <v>210</v>
      </c>
      <c r="N29" s="52">
        <f>AVERAGE(N18:N28)</f>
        <v>0.94627092999380025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</f>
        <v>104</v>
      </c>
      <c r="D30" s="17">
        <f t="shared" si="30"/>
        <v>108</v>
      </c>
      <c r="E30" s="17">
        <f t="shared" si="30"/>
        <v>108</v>
      </c>
      <c r="F30" s="17">
        <f t="shared" si="30"/>
        <v>112</v>
      </c>
      <c r="G30" s="17">
        <f t="shared" si="30"/>
        <v>111</v>
      </c>
      <c r="H30" s="17">
        <f t="shared" si="30"/>
        <v>101</v>
      </c>
      <c r="M30" t="s">
        <v>212</v>
      </c>
      <c r="N30" s="52">
        <f>STDEV(N18:N28)</f>
        <v>0.26639180157639147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</f>
        <v>18586</v>
      </c>
      <c r="D31" s="17">
        <f t="shared" si="31"/>
        <v>18321</v>
      </c>
      <c r="E31" s="17">
        <f t="shared" si="31"/>
        <v>18226</v>
      </c>
      <c r="F31" s="17">
        <f t="shared" si="31"/>
        <v>18180</v>
      </c>
      <c r="G31" s="17">
        <f t="shared" si="31"/>
        <v>18048</v>
      </c>
      <c r="H31" s="17">
        <f t="shared" si="31"/>
        <v>18572</v>
      </c>
    </row>
    <row r="32" spans="1:15" ht="16">
      <c r="A32" s="20"/>
    </row>
    <row r="33" spans="1:17" ht="16">
      <c r="A33" s="20" t="s">
        <v>516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12.94931904442956</v>
      </c>
      <c r="D35" s="17">
        <f t="shared" si="32"/>
        <v>12.900355871886122</v>
      </c>
      <c r="E35" s="17">
        <f t="shared" si="32"/>
        <v>14.140521431727796</v>
      </c>
      <c r="F35" s="17">
        <f t="shared" si="32"/>
        <v>14.189041693953286</v>
      </c>
      <c r="G35" s="17">
        <f t="shared" si="32"/>
        <v>13.992129427197202</v>
      </c>
      <c r="H35" s="17">
        <f t="shared" si="32"/>
        <v>11.098354381936472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1.4239298305092836</v>
      </c>
      <c r="M35" s="17">
        <f t="shared" si="33"/>
        <v>1.4227289353193691</v>
      </c>
      <c r="N35" s="17">
        <f t="shared" si="33"/>
        <v>1.4508460019850524</v>
      </c>
      <c r="O35" s="17">
        <f t="shared" si="33"/>
        <v>1.4518563149468107</v>
      </c>
      <c r="P35" s="17">
        <f t="shared" si="33"/>
        <v>1.4477170950486002</v>
      </c>
      <c r="Q35" s="17">
        <f t="shared" si="33"/>
        <v>1.3721054279781657</v>
      </c>
    </row>
    <row r="36" spans="1:17">
      <c r="A36" s="9">
        <v>2</v>
      </c>
      <c r="B36" s="15" t="s">
        <v>176</v>
      </c>
      <c r="C36" s="17">
        <f t="shared" ref="C36:H36" si="34">C48/C61*1000</f>
        <v>3.5722259432909134</v>
      </c>
      <c r="D36" s="17">
        <f t="shared" si="34"/>
        <v>3.5587188612099641</v>
      </c>
      <c r="E36" s="17">
        <f t="shared" si="34"/>
        <v>3.5351303579319491</v>
      </c>
      <c r="F36" s="17">
        <f t="shared" si="34"/>
        <v>3.4926871862038857</v>
      </c>
      <c r="G36" s="17">
        <f t="shared" si="34"/>
        <v>3.7166593790992564</v>
      </c>
      <c r="H36" s="17">
        <f t="shared" si="34"/>
        <v>3.2529659395331039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0.9369581255289271</v>
      </c>
      <c r="M36" s="17">
        <f t="shared" si="33"/>
        <v>0.93491685561291205</v>
      </c>
      <c r="N36" s="17">
        <f t="shared" si="33"/>
        <v>0.93134412179088755</v>
      </c>
      <c r="O36" s="17">
        <f t="shared" si="33"/>
        <v>0.92489007016406954</v>
      </c>
      <c r="P36" s="17">
        <f t="shared" si="33"/>
        <v>0.9585846638518386</v>
      </c>
      <c r="Q36" s="17">
        <f t="shared" si="33"/>
        <v>0.88779334703308477</v>
      </c>
    </row>
    <row r="37" spans="1:17">
      <c r="A37" s="9">
        <v>3</v>
      </c>
      <c r="B37" s="15" t="s">
        <v>177</v>
      </c>
      <c r="C37" s="17">
        <f>C49/C61*1000+0.00001</f>
        <v>29.024345789238669</v>
      </c>
      <c r="D37" s="17">
        <f>D49/D61*1000+0.00001</f>
        <v>28.914600747330962</v>
      </c>
      <c r="E37" s="17">
        <f>E49/E61*1000+0.00001</f>
        <v>29.164835452938576</v>
      </c>
      <c r="F37" s="17">
        <f>F49/F61*1000+0.00001</f>
        <v>27.723214540493341</v>
      </c>
      <c r="G37" s="17">
        <f>G49/G61*1000</f>
        <v>26.956711849584607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1.7092340580578855</v>
      </c>
      <c r="M37" s="17">
        <f t="shared" si="33"/>
        <v>1.7089767147429555</v>
      </c>
      <c r="N37" s="17">
        <f t="shared" si="33"/>
        <v>1.7095607242710442</v>
      </c>
      <c r="O37" s="17">
        <f t="shared" si="33"/>
        <v>1.7060546142186783</v>
      </c>
      <c r="P37" s="17">
        <f t="shared" si="33"/>
        <v>1.7040409897958195</v>
      </c>
      <c r="Q37" s="17">
        <f t="shared" si="33"/>
        <v>8.8737830999390996E-4</v>
      </c>
    </row>
    <row r="38" spans="1:17">
      <c r="A38" s="9">
        <v>4</v>
      </c>
      <c r="B38" s="15" t="s">
        <v>178</v>
      </c>
      <c r="C38" s="17">
        <f t="shared" ref="C38:H38" si="35">C50/C61*1000</f>
        <v>32.730520205402989</v>
      </c>
      <c r="D38" s="17">
        <f t="shared" si="35"/>
        <v>33.140569395017792</v>
      </c>
      <c r="E38" s="17">
        <f t="shared" si="35"/>
        <v>32.987185152452497</v>
      </c>
      <c r="F38" s="17">
        <f t="shared" si="35"/>
        <v>24.950884086444006</v>
      </c>
      <c r="G38" s="17">
        <f t="shared" si="35"/>
        <v>25.251421075644949</v>
      </c>
      <c r="H38" s="17">
        <f t="shared" si="35"/>
        <v>22.502870264064292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1.0492008178949719</v>
      </c>
      <c r="M38" s="17">
        <f t="shared" si="33"/>
        <v>1.0560735638388754</v>
      </c>
      <c r="N38" s="17">
        <f t="shared" si="33"/>
        <v>1.0535174886345149</v>
      </c>
      <c r="O38" s="17">
        <f t="shared" si="33"/>
        <v>0.8993367416918383</v>
      </c>
      <c r="P38" s="17">
        <f t="shared" si="33"/>
        <v>0.90555742749652579</v>
      </c>
      <c r="Q38" s="17">
        <f t="shared" si="33"/>
        <v>0.84742755947318549</v>
      </c>
    </row>
    <row r="39" spans="1:17">
      <c r="A39" s="9">
        <v>5</v>
      </c>
      <c r="B39" s="15" t="s">
        <v>179</v>
      </c>
      <c r="C39" s="17">
        <f t="shared" ref="C39:H39" si="36">C51/C61*1000</f>
        <v>7.7472650145121689</v>
      </c>
      <c r="D39" s="17">
        <f t="shared" si="36"/>
        <v>7.7179715302491108</v>
      </c>
      <c r="E39" s="17">
        <f t="shared" si="36"/>
        <v>7.6668139637649144</v>
      </c>
      <c r="F39" s="17">
        <f t="shared" si="36"/>
        <v>7.5747653350796771</v>
      </c>
      <c r="G39" s="17">
        <f t="shared" si="36"/>
        <v>7.6738084827284654</v>
      </c>
      <c r="H39" s="17">
        <f t="shared" si="36"/>
        <v>7.271335629544585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0.98168827390511904</v>
      </c>
      <c r="M39" s="17">
        <f t="shared" si="33"/>
        <v>0.97954955426992074</v>
      </c>
      <c r="N39" s="17">
        <f t="shared" si="33"/>
        <v>0.97580625902192264</v>
      </c>
      <c r="O39" s="17">
        <f t="shared" si="33"/>
        <v>0.96904409257222246</v>
      </c>
      <c r="P39" s="17">
        <f t="shared" si="33"/>
        <v>0.97631868517313491</v>
      </c>
      <c r="Q39" s="17">
        <f t="shared" si="33"/>
        <v>0.94650234463455385</v>
      </c>
    </row>
    <row r="40" spans="1:17">
      <c r="A40" s="9">
        <v>6</v>
      </c>
      <c r="B40" s="15" t="s">
        <v>180</v>
      </c>
      <c r="C40" s="17">
        <f t="shared" ref="C40:H40" si="37">(C52-C53)/C52*100</f>
        <v>-3.2598586226826125</v>
      </c>
      <c r="D40" s="17">
        <f t="shared" si="37"/>
        <v>-3.2326637786101613</v>
      </c>
      <c r="E40" s="17">
        <f t="shared" si="37"/>
        <v>-1.9406790095293187</v>
      </c>
      <c r="F40" s="17">
        <f t="shared" si="37"/>
        <v>-0.32771208899813026</v>
      </c>
      <c r="G40" s="17">
        <f t="shared" si="37"/>
        <v>0.92285882302795186</v>
      </c>
      <c r="H40" s="17">
        <f t="shared" si="37"/>
        <v>2.1161561418506203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0.82721835245567554</v>
      </c>
      <c r="M40" s="17">
        <f t="shared" si="38"/>
        <v>0.82872249206847626</v>
      </c>
      <c r="N40" s="17">
        <f t="shared" si="38"/>
        <v>0.90056890546369894</v>
      </c>
      <c r="O40" s="17">
        <f t="shared" si="38"/>
        <v>0.9888274645053311</v>
      </c>
      <c r="P40" s="17">
        <f t="shared" si="38"/>
        <v>1.0537086476976392</v>
      </c>
      <c r="Q40" s="17">
        <f t="shared" si="38"/>
        <v>1.1113024524352026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2.8722934158197084</v>
      </c>
      <c r="F41" s="17">
        <f>(F55-F54)/F61*1000</f>
        <v>1.5280506439641999</v>
      </c>
      <c r="G41" s="17">
        <f>(G55-G54)/G61*1000</f>
        <v>-1.7490161783996503</v>
      </c>
      <c r="H41" s="17">
        <f>(H55-H54)/H61*1000</f>
        <v>-5.3578262533486409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1.0308092207872619</v>
      </c>
      <c r="O41" s="17">
        <f t="shared" si="39"/>
        <v>0.95946801377028845</v>
      </c>
      <c r="P41" s="17">
        <f t="shared" si="39"/>
        <v>0.77854516609485269</v>
      </c>
      <c r="Q41" s="17">
        <f t="shared" si="39"/>
        <v>0.60100382589031853</v>
      </c>
    </row>
    <row r="42" spans="1:17">
      <c r="A42" s="9">
        <v>8</v>
      </c>
      <c r="B42" s="15" t="s">
        <v>182</v>
      </c>
      <c r="C42" s="17">
        <f t="shared" ref="C42:H42" si="40">(C56-C57)/C61*1000</f>
        <v>-2.6791694574681846</v>
      </c>
      <c r="D42" s="17">
        <f t="shared" si="40"/>
        <v>0</v>
      </c>
      <c r="E42" s="17">
        <f t="shared" si="40"/>
        <v>9.7216084843128581</v>
      </c>
      <c r="F42" s="17">
        <f t="shared" si="40"/>
        <v>-6.5487884741322855</v>
      </c>
      <c r="G42" s="17">
        <f t="shared" si="40"/>
        <v>-4.809794490599038</v>
      </c>
      <c r="H42" s="17">
        <f t="shared" si="40"/>
        <v>-0.19135093761959435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0.72917912566179277</v>
      </c>
      <c r="M42" s="17">
        <f>(ATAN(D42/10)+3.1415/2)/3.1415*1.75</f>
        <v>0.875</v>
      </c>
      <c r="N42" s="17">
        <f t="shared" si="39"/>
        <v>1.3046499481332101</v>
      </c>
      <c r="O42" s="17">
        <f t="shared" si="39"/>
        <v>0.55201882583565709</v>
      </c>
      <c r="P42" s="17">
        <f t="shared" si="39"/>
        <v>0.62526181881406784</v>
      </c>
      <c r="Q42" s="17">
        <f t="shared" si="39"/>
        <v>0.86434192966926604</v>
      </c>
    </row>
    <row r="43" spans="1:17">
      <c r="A43" s="9">
        <v>9</v>
      </c>
      <c r="B43" s="15" t="s">
        <v>183</v>
      </c>
      <c r="C43" s="17">
        <f t="shared" ref="C43:H43" si="41">C58/C61*1000</f>
        <v>0.22326412145568209</v>
      </c>
      <c r="D43" s="17">
        <f t="shared" si="41"/>
        <v>0.22241992882562275</v>
      </c>
      <c r="E43" s="17">
        <f t="shared" si="41"/>
        <v>0.22094564737074682</v>
      </c>
      <c r="F43" s="17">
        <f t="shared" si="41"/>
        <v>0.21829294913774286</v>
      </c>
      <c r="G43" s="17">
        <f t="shared" si="41"/>
        <v>0.21862702229995629</v>
      </c>
      <c r="H43" s="17">
        <f t="shared" si="41"/>
        <v>0.19135093761959435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0.33398391913755127</v>
      </c>
      <c r="M43" s="17">
        <f t="shared" si="42"/>
        <v>0.33325629715745114</v>
      </c>
      <c r="N43" s="17">
        <f t="shared" si="42"/>
        <v>0.3319827763763154</v>
      </c>
      <c r="O43" s="17">
        <f t="shared" si="42"/>
        <v>0.32968219388718439</v>
      </c>
      <c r="P43" s="17">
        <f t="shared" si="42"/>
        <v>0.32997257290839266</v>
      </c>
      <c r="Q43" s="17">
        <f t="shared" si="42"/>
        <v>0.30560415368458183</v>
      </c>
    </row>
    <row r="44" spans="1:17">
      <c r="A44" s="9">
        <v>10</v>
      </c>
      <c r="B44" s="15" t="s">
        <v>184</v>
      </c>
      <c r="C44" s="17">
        <f t="shared" ref="C44:H44" si="43">C59/C61*100</f>
        <v>4.4652824291136414E-2</v>
      </c>
      <c r="D44" s="17">
        <f t="shared" si="43"/>
        <v>4.4483985765124551E-2</v>
      </c>
      <c r="E44" s="17">
        <f t="shared" si="43"/>
        <v>4.4189129474149359E-2</v>
      </c>
      <c r="F44" s="17">
        <f t="shared" si="43"/>
        <v>4.3658589827548569E-2</v>
      </c>
      <c r="G44" s="17">
        <f t="shared" si="43"/>
        <v>4.3725404459991256E-2</v>
      </c>
      <c r="H44" s="17">
        <f t="shared" si="43"/>
        <v>3.8270187523918871E-2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0.9369581255289271</v>
      </c>
      <c r="M44" s="17">
        <f t="shared" si="42"/>
        <v>0.93491685561291205</v>
      </c>
      <c r="N44" s="17">
        <f t="shared" si="42"/>
        <v>0.93134412179088755</v>
      </c>
      <c r="O44" s="17">
        <f t="shared" si="42"/>
        <v>0.92489007016406932</v>
      </c>
      <c r="P44" s="17">
        <f t="shared" si="42"/>
        <v>0.9257046991561082</v>
      </c>
      <c r="Q44" s="17">
        <f t="shared" si="42"/>
        <v>0.85734156222123836</v>
      </c>
    </row>
    <row r="45" spans="1:17">
      <c r="A45" s="9">
        <v>11</v>
      </c>
      <c r="B45" s="15" t="s">
        <v>185</v>
      </c>
      <c r="C45" s="17">
        <f t="shared" ref="C45:H45" si="44">C60/C61*1000</f>
        <v>9.377093101138648</v>
      </c>
      <c r="D45" s="17">
        <f t="shared" si="44"/>
        <v>10.008896797153026</v>
      </c>
      <c r="E45" s="17">
        <f t="shared" si="44"/>
        <v>9.9425541316836057</v>
      </c>
      <c r="F45" s="17">
        <f t="shared" si="44"/>
        <v>10.04147566033617</v>
      </c>
      <c r="G45" s="17">
        <f t="shared" si="44"/>
        <v>10.056843025797988</v>
      </c>
      <c r="H45" s="17">
        <f t="shared" si="44"/>
        <v>8.8021431305013387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1.3083100996672599</v>
      </c>
      <c r="M45" s="17">
        <f t="shared" si="42"/>
        <v>1.3339096216490722</v>
      </c>
      <c r="N45" s="17">
        <f t="shared" si="42"/>
        <v>1.3313522297598317</v>
      </c>
      <c r="O45" s="17">
        <f t="shared" si="42"/>
        <v>1.3351548815554481</v>
      </c>
      <c r="P45" s="17">
        <f t="shared" si="42"/>
        <v>1.3357398679538921</v>
      </c>
      <c r="Q45" s="17">
        <f t="shared" si="42"/>
        <v>1.2823374666808611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58</v>
      </c>
      <c r="D47" s="17">
        <v>58</v>
      </c>
      <c r="E47" s="17">
        <v>64</v>
      </c>
      <c r="F47" s="17">
        <v>65</v>
      </c>
      <c r="G47" s="17">
        <v>64</v>
      </c>
      <c r="H47" s="17">
        <v>58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16</v>
      </c>
      <c r="D48" s="17">
        <v>16</v>
      </c>
      <c r="E48" s="17">
        <v>16</v>
      </c>
      <c r="F48" s="17">
        <v>16</v>
      </c>
      <c r="G48" s="17">
        <v>17</v>
      </c>
      <c r="H48" s="17">
        <v>17</v>
      </c>
      <c r="K48" s="15" t="s">
        <v>187</v>
      </c>
      <c r="L48" s="17">
        <f t="shared" ref="L48:L53" si="45">L35</f>
        <v>1.4239298305092836</v>
      </c>
      <c r="M48" s="17">
        <f t="shared" ref="M48:M53" si="46">N35</f>
        <v>1.4508460019850524</v>
      </c>
      <c r="N48" s="17">
        <f t="shared" ref="N48:N58" si="47">P35</f>
        <v>1.4477170950486002</v>
      </c>
      <c r="O48" s="17">
        <f>Q35</f>
        <v>1.3721054279781657</v>
      </c>
    </row>
    <row r="49" spans="1:17">
      <c r="A49" s="9">
        <v>3</v>
      </c>
      <c r="B49" s="10" t="s">
        <v>189</v>
      </c>
      <c r="C49" s="17">
        <v>130</v>
      </c>
      <c r="D49" s="17">
        <v>130</v>
      </c>
      <c r="E49" s="17">
        <v>132</v>
      </c>
      <c r="F49" s="17">
        <v>127</v>
      </c>
      <c r="G49" s="17">
        <v>123.3</v>
      </c>
      <c r="H49" s="17">
        <v>0</v>
      </c>
      <c r="K49" s="15" t="s">
        <v>190</v>
      </c>
      <c r="L49" s="17">
        <f t="shared" si="45"/>
        <v>0.9369581255289271</v>
      </c>
      <c r="M49" s="17">
        <f t="shared" si="46"/>
        <v>0.93134412179088755</v>
      </c>
      <c r="N49" s="17">
        <f t="shared" si="47"/>
        <v>0.9585846638518386</v>
      </c>
      <c r="O49" s="17">
        <f t="shared" ref="O49:O58" si="48">Q36</f>
        <v>0.88779334703308477</v>
      </c>
    </row>
    <row r="50" spans="1:17">
      <c r="A50" s="9">
        <v>4</v>
      </c>
      <c r="B50" s="10" t="s">
        <v>191</v>
      </c>
      <c r="C50" s="17">
        <v>146.6</v>
      </c>
      <c r="D50" s="17">
        <v>149</v>
      </c>
      <c r="E50" s="17">
        <v>149.30000000000001</v>
      </c>
      <c r="F50" s="17">
        <v>114.3</v>
      </c>
      <c r="G50" s="17">
        <v>115.5</v>
      </c>
      <c r="H50" s="17">
        <v>117.6</v>
      </c>
      <c r="K50" s="15" t="s">
        <v>192</v>
      </c>
      <c r="L50" s="17">
        <f t="shared" si="45"/>
        <v>1.7092340580578855</v>
      </c>
      <c r="M50" s="17">
        <f t="shared" si="46"/>
        <v>1.7095607242710442</v>
      </c>
      <c r="N50" s="17">
        <f t="shared" si="47"/>
        <v>1.7040409897958195</v>
      </c>
      <c r="O50" s="17">
        <f t="shared" si="48"/>
        <v>8.8737830999390996E-4</v>
      </c>
    </row>
    <row r="51" spans="1:17">
      <c r="A51" s="9">
        <v>5</v>
      </c>
      <c r="B51" s="10" t="s">
        <v>193</v>
      </c>
      <c r="C51" s="17">
        <v>34.700000000000003</v>
      </c>
      <c r="D51" s="17">
        <v>34.700000000000003</v>
      </c>
      <c r="E51" s="17">
        <v>34.700000000000003</v>
      </c>
      <c r="F51" s="17">
        <v>34.700000000000003</v>
      </c>
      <c r="G51" s="17">
        <v>35.1</v>
      </c>
      <c r="H51" s="17">
        <v>38</v>
      </c>
      <c r="K51" s="15" t="s">
        <v>194</v>
      </c>
      <c r="L51" s="17">
        <f t="shared" si="45"/>
        <v>1.0492008178949719</v>
      </c>
      <c r="M51" s="17">
        <f t="shared" si="46"/>
        <v>1.0535174886345149</v>
      </c>
      <c r="N51" s="17">
        <f t="shared" si="47"/>
        <v>0.90555742749652579</v>
      </c>
      <c r="O51" s="17">
        <f t="shared" si="48"/>
        <v>0.84742755947318549</v>
      </c>
    </row>
    <row r="52" spans="1:17">
      <c r="A52" s="9">
        <v>6</v>
      </c>
      <c r="B52" s="10" t="s">
        <v>195</v>
      </c>
      <c r="C52" s="17">
        <v>562325</v>
      </c>
      <c r="D52" s="17">
        <v>669215.9</v>
      </c>
      <c r="E52" s="17">
        <v>640002.80000000005</v>
      </c>
      <c r="F52" s="17">
        <v>561773.6</v>
      </c>
      <c r="G52" s="17">
        <v>577152.19999999995</v>
      </c>
      <c r="H52" s="17">
        <v>679297.7</v>
      </c>
      <c r="K52" s="15" t="s">
        <v>196</v>
      </c>
      <c r="L52" s="17">
        <f t="shared" si="45"/>
        <v>0.98168827390511904</v>
      </c>
      <c r="M52" s="17">
        <f t="shared" si="46"/>
        <v>0.97580625902192264</v>
      </c>
      <c r="N52" s="17">
        <f t="shared" si="47"/>
        <v>0.97631868517313491</v>
      </c>
      <c r="O52" s="17">
        <f t="shared" si="48"/>
        <v>0.94650234463455385</v>
      </c>
    </row>
    <row r="53" spans="1:17">
      <c r="A53" s="9">
        <v>7</v>
      </c>
      <c r="B53" s="10" t="s">
        <v>197</v>
      </c>
      <c r="C53" s="17">
        <v>580656</v>
      </c>
      <c r="D53" s="17">
        <v>690849.4</v>
      </c>
      <c r="E53" s="17">
        <v>652423.19999999995</v>
      </c>
      <c r="F53" s="17">
        <v>563614.6</v>
      </c>
      <c r="G53" s="17">
        <v>571825.9</v>
      </c>
      <c r="H53" s="17">
        <v>664922.69999999995</v>
      </c>
      <c r="K53" s="15" t="s">
        <v>198</v>
      </c>
      <c r="L53" s="17">
        <f t="shared" si="45"/>
        <v>0.82721835245567554</v>
      </c>
      <c r="M53" s="17">
        <f t="shared" si="46"/>
        <v>0.90056890546369894</v>
      </c>
      <c r="N53" s="17">
        <f t="shared" si="47"/>
        <v>1.0537086476976392</v>
      </c>
      <c r="O53" s="17">
        <f t="shared" si="48"/>
        <v>1.1113024524352026</v>
      </c>
    </row>
    <row r="54" spans="1:17">
      <c r="A54" s="9">
        <v>8</v>
      </c>
      <c r="B54" s="10" t="s">
        <v>199</v>
      </c>
      <c r="C54" s="17"/>
      <c r="D54" s="17"/>
      <c r="E54" s="17">
        <v>68</v>
      </c>
      <c r="F54" s="17">
        <v>65</v>
      </c>
      <c r="G54" s="17">
        <v>67</v>
      </c>
      <c r="H54" s="17">
        <v>81</v>
      </c>
      <c r="K54" s="15" t="s">
        <v>200</v>
      </c>
      <c r="L54" s="17">
        <f>N41</f>
        <v>1.0308092207872619</v>
      </c>
      <c r="M54" s="17">
        <f>O41</f>
        <v>0.95946801377028845</v>
      </c>
      <c r="N54" s="17">
        <f t="shared" si="47"/>
        <v>0.77854516609485269</v>
      </c>
      <c r="O54" s="17">
        <f t="shared" si="48"/>
        <v>0.60100382589031853</v>
      </c>
    </row>
    <row r="55" spans="1:17">
      <c r="A55" s="9">
        <v>9</v>
      </c>
      <c r="B55" s="10" t="s">
        <v>201</v>
      </c>
      <c r="C55" s="17"/>
      <c r="D55" s="17"/>
      <c r="E55" s="17">
        <v>81</v>
      </c>
      <c r="F55" s="17">
        <v>72</v>
      </c>
      <c r="G55" s="17">
        <v>59</v>
      </c>
      <c r="H55" s="17">
        <v>53</v>
      </c>
      <c r="K55" s="15" t="s">
        <v>202</v>
      </c>
      <c r="L55" s="17">
        <f>L42</f>
        <v>0.72917912566179277</v>
      </c>
      <c r="M55" s="17">
        <f>N42</f>
        <v>1.3046499481332101</v>
      </c>
      <c r="N55" s="17">
        <f t="shared" si="47"/>
        <v>0.62526181881406784</v>
      </c>
      <c r="O55" s="17">
        <f t="shared" si="48"/>
        <v>0.86434192966926604</v>
      </c>
    </row>
    <row r="56" spans="1:17">
      <c r="A56" s="9">
        <v>10</v>
      </c>
      <c r="B56" s="10" t="s">
        <v>203</v>
      </c>
      <c r="C56" s="17">
        <v>38</v>
      </c>
      <c r="D56" s="17">
        <v>224</v>
      </c>
      <c r="E56" s="17">
        <v>265</v>
      </c>
      <c r="F56" s="17">
        <v>205</v>
      </c>
      <c r="G56" s="17">
        <v>210</v>
      </c>
      <c r="H56" s="17">
        <v>228</v>
      </c>
      <c r="K56" s="15" t="s">
        <v>204</v>
      </c>
      <c r="L56" s="17">
        <f>L43</f>
        <v>0.33398391913755127</v>
      </c>
      <c r="M56" s="17">
        <f>N43</f>
        <v>0.3319827763763154</v>
      </c>
      <c r="N56" s="17">
        <f t="shared" si="47"/>
        <v>0.32997257290839266</v>
      </c>
      <c r="O56" s="17">
        <f t="shared" si="48"/>
        <v>0.30560415368458183</v>
      </c>
    </row>
    <row r="57" spans="1:17">
      <c r="A57" s="9">
        <v>11</v>
      </c>
      <c r="B57" s="10" t="s">
        <v>205</v>
      </c>
      <c r="C57" s="17">
        <v>50</v>
      </c>
      <c r="D57" s="17">
        <v>224</v>
      </c>
      <c r="E57" s="17">
        <v>221</v>
      </c>
      <c r="F57" s="17">
        <v>235</v>
      </c>
      <c r="G57" s="17">
        <v>232</v>
      </c>
      <c r="H57" s="17">
        <v>229</v>
      </c>
      <c r="K57" s="15" t="s">
        <v>206</v>
      </c>
      <c r="L57" s="17">
        <f>L44</f>
        <v>0.9369581255289271</v>
      </c>
      <c r="M57" s="17">
        <f>N44</f>
        <v>0.93134412179088755</v>
      </c>
      <c r="N57" s="17">
        <f t="shared" si="47"/>
        <v>0.9257046991561082</v>
      </c>
      <c r="O57" s="17">
        <f t="shared" si="48"/>
        <v>0.85734156222123836</v>
      </c>
    </row>
    <row r="58" spans="1:17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1.3083100996672599</v>
      </c>
      <c r="M58" s="17">
        <f>N45</f>
        <v>1.3313522297598317</v>
      </c>
      <c r="N58" s="17">
        <f t="shared" si="47"/>
        <v>1.3357398679538921</v>
      </c>
      <c r="O58" s="17">
        <f t="shared" si="48"/>
        <v>1.2823374666808611</v>
      </c>
    </row>
    <row r="59" spans="1:17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42</v>
      </c>
      <c r="D60" s="17">
        <v>45</v>
      </c>
      <c r="E60" s="17">
        <v>45</v>
      </c>
      <c r="F60" s="17">
        <v>46</v>
      </c>
      <c r="G60" s="21">
        <v>46</v>
      </c>
      <c r="H60" s="21">
        <v>46</v>
      </c>
    </row>
    <row r="61" spans="1:17">
      <c r="A61" s="9">
        <v>15</v>
      </c>
      <c r="B61" s="10" t="s">
        <v>213</v>
      </c>
      <c r="C61" s="17">
        <v>4479</v>
      </c>
      <c r="D61" s="17">
        <v>4496</v>
      </c>
      <c r="E61" s="17">
        <v>4526</v>
      </c>
      <c r="F61" s="17">
        <v>4581</v>
      </c>
      <c r="G61" s="17">
        <v>4574</v>
      </c>
      <c r="H61" s="17">
        <v>5226</v>
      </c>
    </row>
    <row r="62" spans="1:17" ht="16">
      <c r="A62" s="20"/>
    </row>
    <row r="63" spans="1:17" ht="16">
      <c r="A63" s="20" t="s">
        <v>517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4.5563028856584946</v>
      </c>
      <c r="D65" s="17">
        <f t="shared" si="49"/>
        <v>5.1270619705751228</v>
      </c>
      <c r="E65" s="17">
        <f t="shared" si="49"/>
        <v>4.721223021582734</v>
      </c>
      <c r="F65" s="17">
        <f t="shared" si="49"/>
        <v>4.7468354430379751</v>
      </c>
      <c r="G65" s="17">
        <f t="shared" si="49"/>
        <v>4.7705588368923211</v>
      </c>
      <c r="H65" s="17">
        <f t="shared" si="49"/>
        <v>4.8398248444342018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0.94790663453287149</v>
      </c>
      <c r="M65" s="17">
        <f t="shared" si="50"/>
        <v>1.0143700305725856</v>
      </c>
      <c r="N65" s="17">
        <f t="shared" si="50"/>
        <v>0.96751061553766682</v>
      </c>
      <c r="O65" s="17">
        <f t="shared" si="50"/>
        <v>0.97052891155871601</v>
      </c>
      <c r="P65" s="17">
        <f t="shared" si="50"/>
        <v>0.9733184368256953</v>
      </c>
      <c r="Q65" s="17">
        <f t="shared" si="50"/>
        <v>0.98142961665716211</v>
      </c>
    </row>
    <row r="66" spans="1:17">
      <c r="A66" s="9">
        <v>2</v>
      </c>
      <c r="B66" s="15" t="s">
        <v>176</v>
      </c>
      <c r="C66" s="17">
        <f t="shared" ref="C66:H66" si="51">C78/C91*1000</f>
        <v>4.1223692775005425</v>
      </c>
      <c r="D66" s="17">
        <f t="shared" si="51"/>
        <v>4.2353990191707531</v>
      </c>
      <c r="E66" s="17">
        <f t="shared" si="51"/>
        <v>4.2715827338129504</v>
      </c>
      <c r="F66" s="17">
        <f t="shared" si="51"/>
        <v>4.2947558770343583</v>
      </c>
      <c r="G66" s="17">
        <f t="shared" si="51"/>
        <v>4.316219900045434</v>
      </c>
      <c r="H66" s="17">
        <f t="shared" si="51"/>
        <v>4.3788891449642771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1.0172365582689891</v>
      </c>
      <c r="M66" s="17">
        <f t="shared" si="50"/>
        <v>1.0325151563018313</v>
      </c>
      <c r="N66" s="17">
        <f t="shared" si="50"/>
        <v>1.0372816136642122</v>
      </c>
      <c r="O66" s="17">
        <f t="shared" si="50"/>
        <v>1.0403033384382143</v>
      </c>
      <c r="P66" s="17">
        <f t="shared" si="50"/>
        <v>1.0430809850672298</v>
      </c>
      <c r="Q66" s="17">
        <f t="shared" si="50"/>
        <v>1.0510762508387834</v>
      </c>
    </row>
    <row r="67" spans="1:17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1.6272948863129737</v>
      </c>
      <c r="E67" s="17">
        <f>E79/E91*1000+0.00001</f>
        <v>1.0000000000000001E-5</v>
      </c>
      <c r="F67" s="17">
        <f>F79/F91*1000+0.00001</f>
        <v>2.9385271790235081</v>
      </c>
      <c r="G67" s="17">
        <f>G79/G91*1000</f>
        <v>2.9532030895047705</v>
      </c>
      <c r="H67" s="17">
        <f>H79/H91*1000+0.00001</f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0.88804846236496027</v>
      </c>
      <c r="N67" s="17">
        <f t="shared" si="50"/>
        <v>8.8737830999390996E-4</v>
      </c>
      <c r="O67" s="17">
        <f t="shared" si="50"/>
        <v>1.2018672293443331</v>
      </c>
      <c r="P67" s="17">
        <f t="shared" si="50"/>
        <v>1.2042098405102588</v>
      </c>
      <c r="Q67" s="17">
        <f t="shared" si="50"/>
        <v>8.8737830999390996E-4</v>
      </c>
    </row>
    <row r="68" spans="1:17">
      <c r="A68" s="9">
        <v>4</v>
      </c>
      <c r="B68" s="15" t="s">
        <v>178</v>
      </c>
      <c r="C68" s="17">
        <f t="shared" ref="C68:H68" si="52">C80/C91*1000</f>
        <v>20.459969624647428</v>
      </c>
      <c r="D68" s="17">
        <f t="shared" si="52"/>
        <v>21.132411948283551</v>
      </c>
      <c r="E68" s="17">
        <f t="shared" si="52"/>
        <v>21.33543165467626</v>
      </c>
      <c r="F68" s="17">
        <f t="shared" si="52"/>
        <v>20.976491862567812</v>
      </c>
      <c r="G68" s="17">
        <f t="shared" si="52"/>
        <v>21.149477510222624</v>
      </c>
      <c r="H68" s="17">
        <f t="shared" si="52"/>
        <v>21.29522931551049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0.80224409118749107</v>
      </c>
      <c r="M68" s="17">
        <f t="shared" si="50"/>
        <v>0.81731964864604945</v>
      </c>
      <c r="N68" s="17">
        <f t="shared" si="50"/>
        <v>0.82183101249527601</v>
      </c>
      <c r="O68" s="17">
        <f t="shared" si="50"/>
        <v>0.81384240318319423</v>
      </c>
      <c r="P68" s="17">
        <f t="shared" si="50"/>
        <v>0.81769957364377777</v>
      </c>
      <c r="Q68" s="17">
        <f t="shared" si="50"/>
        <v>0.82093911504184258</v>
      </c>
    </row>
    <row r="69" spans="1:17">
      <c r="A69" s="9">
        <v>5</v>
      </c>
      <c r="B69" s="15" t="s">
        <v>179</v>
      </c>
      <c r="C69" s="17">
        <f t="shared" ref="C69:H69" si="53">C81/C91*1000</f>
        <v>5.2722933391191145</v>
      </c>
      <c r="D69" s="17">
        <f t="shared" si="53"/>
        <v>5.4168524297815424</v>
      </c>
      <c r="E69" s="17">
        <f t="shared" si="53"/>
        <v>5.4631294964028774</v>
      </c>
      <c r="F69" s="17">
        <f t="shared" si="53"/>
        <v>7.0750452079565997</v>
      </c>
      <c r="G69" s="17">
        <f t="shared" si="53"/>
        <v>7.110404361653794</v>
      </c>
      <c r="H69" s="17">
        <f t="shared" si="53"/>
        <v>7.0753629868633325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0.78658059935794156</v>
      </c>
      <c r="M69" s="17">
        <f t="shared" si="50"/>
        <v>0.79892576392627845</v>
      </c>
      <c r="N69" s="17">
        <f t="shared" si="50"/>
        <v>0.80284814150480344</v>
      </c>
      <c r="O69" s="17">
        <f t="shared" si="50"/>
        <v>0.93170691324101407</v>
      </c>
      <c r="P69" s="17">
        <f t="shared" si="50"/>
        <v>0.9343848550776267</v>
      </c>
      <c r="Q69" s="17">
        <f t="shared" si="50"/>
        <v>0.93173100562693167</v>
      </c>
    </row>
    <row r="70" spans="1:17">
      <c r="A70" s="9">
        <v>6</v>
      </c>
      <c r="B70" s="15" t="s">
        <v>180</v>
      </c>
      <c r="C70" s="17">
        <f t="shared" ref="C70:H70" si="54">(C82-C83)/C82*100</f>
        <v>-1.8733608092918696E-2</v>
      </c>
      <c r="D70" s="17">
        <f t="shared" si="54"/>
        <v>0.25820822159865109</v>
      </c>
      <c r="E70" s="17">
        <f t="shared" si="54"/>
        <v>3.2277891096732341</v>
      </c>
      <c r="F70" s="17">
        <f t="shared" si="54"/>
        <v>-2.6530761645157082</v>
      </c>
      <c r="G70" s="17">
        <f t="shared" si="54"/>
        <v>-0.13003230167494365</v>
      </c>
      <c r="H70" s="17">
        <f t="shared" si="54"/>
        <v>1.1294999556810645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5">(ATAN((C70+2.4)/10)+3.1415/2)/3.1415*1.75</f>
        <v>1.0052252331706097</v>
      </c>
      <c r="M70" s="17">
        <f t="shared" si="55"/>
        <v>1.0197308417223088</v>
      </c>
      <c r="N70" s="17">
        <f t="shared" si="55"/>
        <v>1.1605490336269924</v>
      </c>
      <c r="O70" s="17">
        <f t="shared" si="55"/>
        <v>0.86090517993751314</v>
      </c>
      <c r="P70" s="17">
        <f t="shared" si="55"/>
        <v>0.99934340869870586</v>
      </c>
      <c r="Q70" s="17">
        <f t="shared" si="55"/>
        <v>1.0640102814353383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-4.9460431654676258</v>
      </c>
      <c r="F71" s="17">
        <f>(F85-F84)/F91*1000</f>
        <v>-7.007233273056058</v>
      </c>
      <c r="G71" s="17">
        <f>(G85-G84)/G91*1000</f>
        <v>-7.2694229895502041</v>
      </c>
      <c r="H71" s="17">
        <f>(H85-H84)/H91*1000</f>
        <v>-10.601521087808251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6">(ATAN(E71/10)+3.1415/2)/3.1415*1.75</f>
        <v>0.61913080777637686</v>
      </c>
      <c r="O71" s="17">
        <f t="shared" si="56"/>
        <v>0.53451943513778155</v>
      </c>
      <c r="P71" s="17">
        <f t="shared" si="56"/>
        <v>0.52484394865129524</v>
      </c>
      <c r="Q71" s="17">
        <f t="shared" si="56"/>
        <v>0.421226772973536</v>
      </c>
    </row>
    <row r="72" spans="1:17">
      <c r="A72" s="9">
        <v>8</v>
      </c>
      <c r="B72" s="15" t="s">
        <v>182</v>
      </c>
      <c r="C72" s="17">
        <f t="shared" ref="C72:H72" si="57">(C86-C87)/C91*1000</f>
        <v>-5.424170101974398</v>
      </c>
      <c r="D72" s="17">
        <f t="shared" si="57"/>
        <v>-3.7895675434685692</v>
      </c>
      <c r="E72" s="17">
        <f t="shared" si="57"/>
        <v>-0.44964028776978421</v>
      </c>
      <c r="F72" s="17">
        <f t="shared" si="57"/>
        <v>2.034358047016275</v>
      </c>
      <c r="G72" s="17">
        <f t="shared" si="57"/>
        <v>-7.042253521126761</v>
      </c>
      <c r="H72" s="17">
        <f t="shared" si="57"/>
        <v>-7.6054390412537458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0.59814030580103139</v>
      </c>
      <c r="M72" s="17">
        <f>(ATAN(D72/10)+3.1415/2)/3.1415*1.75</f>
        <v>0.67321378360933015</v>
      </c>
      <c r="N72" s="17">
        <f t="shared" si="56"/>
        <v>0.84996925490522457</v>
      </c>
      <c r="O72" s="17">
        <f t="shared" si="56"/>
        <v>0.98680002974851733</v>
      </c>
      <c r="P72" s="17">
        <f t="shared" si="56"/>
        <v>0.53321319285505198</v>
      </c>
      <c r="Q72" s="17">
        <f t="shared" si="56"/>
        <v>0.51279198780099577</v>
      </c>
    </row>
    <row r="73" spans="1:17">
      <c r="A73" s="9">
        <v>9</v>
      </c>
      <c r="B73" s="15" t="s">
        <v>183</v>
      </c>
      <c r="C73" s="17">
        <f t="shared" ref="C73:H73" si="58">C88/C91*1000</f>
        <v>0.21696680407897592</v>
      </c>
      <c r="D73" s="17">
        <f t="shared" si="58"/>
        <v>0.22291573785109228</v>
      </c>
      <c r="E73" s="17">
        <f t="shared" si="58"/>
        <v>0.2248201438848921</v>
      </c>
      <c r="F73" s="17">
        <f t="shared" si="58"/>
        <v>0.67811934900542492</v>
      </c>
      <c r="G73" s="17">
        <f t="shared" si="58"/>
        <v>0.68150840527033163</v>
      </c>
      <c r="H73" s="17">
        <f t="shared" si="58"/>
        <v>0.69140354920488589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9">IF(C73/$I73&gt;1,2^((1-$I73/C73)/LN(10/3)),2^(-LOG($I73/C73,10/3)))</f>
        <v>0.32852763373416788</v>
      </c>
      <c r="M73" s="17">
        <f t="shared" si="59"/>
        <v>0.33368378392018216</v>
      </c>
      <c r="N73" s="17">
        <f t="shared" si="59"/>
        <v>0.33532202598404254</v>
      </c>
      <c r="O73" s="17">
        <f t="shared" si="59"/>
        <v>0.63314250012649453</v>
      </c>
      <c r="P73" s="17">
        <f t="shared" si="59"/>
        <v>0.63496229856904152</v>
      </c>
      <c r="Q73" s="17">
        <f t="shared" si="59"/>
        <v>0.6402537768715505</v>
      </c>
    </row>
    <row r="74" spans="1:17">
      <c r="A74" s="9">
        <v>10</v>
      </c>
      <c r="B74" s="15" t="s">
        <v>184</v>
      </c>
      <c r="C74" s="17">
        <f t="shared" ref="C74:H74" si="60">C89/C91*100</f>
        <v>4.3393360815795187E-2</v>
      </c>
      <c r="D74" s="17">
        <f t="shared" si="60"/>
        <v>4.4583147570218459E-2</v>
      </c>
      <c r="E74" s="17">
        <f t="shared" si="60"/>
        <v>4.4964028776978422E-2</v>
      </c>
      <c r="F74" s="17">
        <f t="shared" si="60"/>
        <v>4.5207956600361664E-2</v>
      </c>
      <c r="G74" s="17">
        <f t="shared" si="60"/>
        <v>4.5433893684688774E-2</v>
      </c>
      <c r="H74" s="17">
        <f t="shared" si="60"/>
        <v>4.6093569946992395E-2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9"/>
        <v>0.92165106835950872</v>
      </c>
      <c r="M74" s="17">
        <f t="shared" si="59"/>
        <v>0.93611612651473031</v>
      </c>
      <c r="N74" s="17">
        <f t="shared" si="59"/>
        <v>0.94071204902884742</v>
      </c>
      <c r="O74" s="17">
        <f t="shared" si="59"/>
        <v>0.94364674285952821</v>
      </c>
      <c r="P74" s="17">
        <f t="shared" si="59"/>
        <v>0.94635900253665817</v>
      </c>
      <c r="Q74" s="17">
        <f t="shared" si="59"/>
        <v>0.9542455150738467</v>
      </c>
    </row>
    <row r="75" spans="1:17">
      <c r="A75" s="9">
        <v>11</v>
      </c>
      <c r="B75" s="15" t="s">
        <v>185</v>
      </c>
      <c r="C75" s="17">
        <f t="shared" ref="C75:H75" si="61">C90/C91*1000</f>
        <v>6.7259709264482535</v>
      </c>
      <c r="D75" s="17">
        <f t="shared" si="61"/>
        <v>6.9103878733838604</v>
      </c>
      <c r="E75" s="17">
        <f t="shared" si="61"/>
        <v>6.9694244604316546</v>
      </c>
      <c r="F75" s="17">
        <f t="shared" si="61"/>
        <v>7.007233273056058</v>
      </c>
      <c r="G75" s="17">
        <f t="shared" si="61"/>
        <v>7.042253521126761</v>
      </c>
      <c r="H75" s="17">
        <f t="shared" si="61"/>
        <v>4.8398248444342018</v>
      </c>
      <c r="I75" s="18">
        <f>Показатели!$E$12</f>
        <v>5</v>
      </c>
      <c r="J75" s="9">
        <v>11</v>
      </c>
      <c r="K75" s="15" t="s">
        <v>185</v>
      </c>
      <c r="L75" s="17">
        <f t="shared" si="59"/>
        <v>1.1592071952246299</v>
      </c>
      <c r="M75" s="17">
        <f t="shared" si="59"/>
        <v>1.172522949630699</v>
      </c>
      <c r="N75" s="17">
        <f t="shared" si="59"/>
        <v>1.1766676056338554</v>
      </c>
      <c r="O75" s="17">
        <f t="shared" si="59"/>
        <v>1.179292828349068</v>
      </c>
      <c r="P75" s="17">
        <f t="shared" si="59"/>
        <v>1.1817044274367305</v>
      </c>
      <c r="Q75" s="17">
        <f t="shared" si="59"/>
        <v>0.98142961665716211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21</v>
      </c>
      <c r="D77" s="17">
        <v>23</v>
      </c>
      <c r="E77" s="17">
        <v>21</v>
      </c>
      <c r="F77" s="17">
        <v>21</v>
      </c>
      <c r="G77" s="17">
        <v>21</v>
      </c>
      <c r="H77" s="17">
        <v>21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19</v>
      </c>
      <c r="D78" s="17">
        <v>19</v>
      </c>
      <c r="E78" s="17">
        <v>19</v>
      </c>
      <c r="F78" s="17">
        <v>19</v>
      </c>
      <c r="G78" s="17">
        <v>19</v>
      </c>
      <c r="H78" s="17">
        <v>19</v>
      </c>
      <c r="K78" s="15" t="s">
        <v>187</v>
      </c>
      <c r="L78" s="17">
        <f t="shared" ref="L78:L83" si="62">L65</f>
        <v>0.94790663453287149</v>
      </c>
      <c r="M78" s="17">
        <f t="shared" ref="M78:M83" si="63">N65</f>
        <v>0.96751061553766682</v>
      </c>
      <c r="N78" s="17">
        <f t="shared" ref="N78:N88" si="64">P65</f>
        <v>0.9733184368256953</v>
      </c>
      <c r="O78" s="17">
        <f>Q65</f>
        <v>0.98142961665716211</v>
      </c>
    </row>
    <row r="79" spans="1:17">
      <c r="A79" s="9">
        <v>3</v>
      </c>
      <c r="B79" s="10" t="s">
        <v>189</v>
      </c>
      <c r="C79" s="17">
        <v>0</v>
      </c>
      <c r="D79" s="17">
        <v>7.3</v>
      </c>
      <c r="E79" s="17"/>
      <c r="F79" s="17">
        <v>13</v>
      </c>
      <c r="G79" s="17">
        <v>13</v>
      </c>
      <c r="H79" s="17">
        <v>0</v>
      </c>
      <c r="K79" s="15" t="s">
        <v>190</v>
      </c>
      <c r="L79" s="17">
        <f t="shared" si="62"/>
        <v>1.0172365582689891</v>
      </c>
      <c r="M79" s="17">
        <f t="shared" si="63"/>
        <v>1.0372816136642122</v>
      </c>
      <c r="N79" s="17">
        <f t="shared" si="64"/>
        <v>1.0430809850672298</v>
      </c>
      <c r="O79" s="17">
        <f t="shared" ref="O79:O88" si="65">Q66</f>
        <v>1.0510762508387834</v>
      </c>
    </row>
    <row r="80" spans="1:17">
      <c r="A80" s="9">
        <v>4</v>
      </c>
      <c r="B80" s="10" t="s">
        <v>191</v>
      </c>
      <c r="C80" s="17">
        <v>94.3</v>
      </c>
      <c r="D80" s="17">
        <v>94.8</v>
      </c>
      <c r="E80" s="17">
        <v>94.9</v>
      </c>
      <c r="F80" s="17">
        <v>92.8</v>
      </c>
      <c r="G80" s="17">
        <v>93.1</v>
      </c>
      <c r="H80" s="17">
        <v>92.4</v>
      </c>
      <c r="K80" s="15" t="s">
        <v>192</v>
      </c>
      <c r="L80" s="17">
        <f t="shared" si="62"/>
        <v>8.8737830999390996E-4</v>
      </c>
      <c r="M80" s="17">
        <f t="shared" si="63"/>
        <v>8.8737830999390996E-4</v>
      </c>
      <c r="N80" s="17">
        <f t="shared" si="64"/>
        <v>1.2042098405102588</v>
      </c>
      <c r="O80" s="17">
        <f t="shared" si="65"/>
        <v>8.8737830999390996E-4</v>
      </c>
    </row>
    <row r="81" spans="1:17">
      <c r="A81" s="9">
        <v>5</v>
      </c>
      <c r="B81" s="10" t="s">
        <v>193</v>
      </c>
      <c r="C81" s="17">
        <v>24.3</v>
      </c>
      <c r="D81" s="17">
        <v>24.3</v>
      </c>
      <c r="E81" s="17">
        <v>24.3</v>
      </c>
      <c r="F81" s="17">
        <v>31.3</v>
      </c>
      <c r="G81" s="17">
        <v>31.3</v>
      </c>
      <c r="H81" s="17">
        <v>30.7</v>
      </c>
      <c r="K81" s="15" t="s">
        <v>194</v>
      </c>
      <c r="L81" s="17">
        <f t="shared" si="62"/>
        <v>0.80224409118749107</v>
      </c>
      <c r="M81" s="17">
        <f t="shared" si="63"/>
        <v>0.82183101249527601</v>
      </c>
      <c r="N81" s="17">
        <f t="shared" si="64"/>
        <v>0.81769957364377777</v>
      </c>
      <c r="O81" s="17">
        <f t="shared" si="65"/>
        <v>0.82093911504184258</v>
      </c>
    </row>
    <row r="82" spans="1:17">
      <c r="A82" s="9">
        <v>6</v>
      </c>
      <c r="B82" s="10" t="s">
        <v>195</v>
      </c>
      <c r="C82" s="17">
        <v>10676</v>
      </c>
      <c r="D82" s="17">
        <v>16072.3</v>
      </c>
      <c r="E82" s="17">
        <v>29611.599999999999</v>
      </c>
      <c r="F82" s="17">
        <v>23222.1</v>
      </c>
      <c r="G82" s="17">
        <v>19379.8</v>
      </c>
      <c r="H82" s="17">
        <v>23691.9</v>
      </c>
      <c r="K82" s="15" t="s">
        <v>196</v>
      </c>
      <c r="L82" s="17">
        <f t="shared" si="62"/>
        <v>0.78658059935794156</v>
      </c>
      <c r="M82" s="17">
        <f t="shared" si="63"/>
        <v>0.80284814150480344</v>
      </c>
      <c r="N82" s="17">
        <f t="shared" si="64"/>
        <v>0.9343848550776267</v>
      </c>
      <c r="O82" s="17">
        <f t="shared" si="65"/>
        <v>0.93173100562693167</v>
      </c>
    </row>
    <row r="83" spans="1:17">
      <c r="A83" s="9">
        <v>7</v>
      </c>
      <c r="B83" s="10" t="s">
        <v>197</v>
      </c>
      <c r="C83" s="17">
        <v>10678</v>
      </c>
      <c r="D83" s="17">
        <v>16030.8</v>
      </c>
      <c r="E83" s="17">
        <v>28655.8</v>
      </c>
      <c r="F83" s="17">
        <v>23838.2</v>
      </c>
      <c r="G83" s="17">
        <v>19405</v>
      </c>
      <c r="H83" s="17">
        <v>23424.3</v>
      </c>
      <c r="K83" s="15" t="s">
        <v>198</v>
      </c>
      <c r="L83" s="17">
        <f t="shared" si="62"/>
        <v>1.0052252331706097</v>
      </c>
      <c r="M83" s="17">
        <f t="shared" si="63"/>
        <v>1.1605490336269924</v>
      </c>
      <c r="N83" s="17">
        <f t="shared" si="64"/>
        <v>0.99934340869870586</v>
      </c>
      <c r="O83" s="17">
        <f t="shared" si="65"/>
        <v>1.0640102814353383</v>
      </c>
    </row>
    <row r="84" spans="1:17">
      <c r="A84" s="9">
        <v>8</v>
      </c>
      <c r="B84" s="10" t="s">
        <v>199</v>
      </c>
      <c r="C84" s="17"/>
      <c r="D84" s="17"/>
      <c r="E84" s="17">
        <v>78</v>
      </c>
      <c r="F84" s="17">
        <v>75</v>
      </c>
      <c r="G84" s="17">
        <v>74</v>
      </c>
      <c r="H84" s="17">
        <v>82</v>
      </c>
      <c r="K84" s="15" t="s">
        <v>200</v>
      </c>
      <c r="L84" s="17">
        <f>N71</f>
        <v>0.61913080777637686</v>
      </c>
      <c r="M84" s="17">
        <f>O71</f>
        <v>0.53451943513778155</v>
      </c>
      <c r="N84" s="17">
        <f t="shared" si="64"/>
        <v>0.52484394865129524</v>
      </c>
      <c r="O84" s="17">
        <f t="shared" si="65"/>
        <v>0.421226772973536</v>
      </c>
    </row>
    <row r="85" spans="1:17">
      <c r="A85" s="9">
        <v>9</v>
      </c>
      <c r="B85" s="10" t="s">
        <v>201</v>
      </c>
      <c r="C85" s="17"/>
      <c r="D85" s="17"/>
      <c r="E85" s="17">
        <v>56</v>
      </c>
      <c r="F85" s="17">
        <v>44</v>
      </c>
      <c r="G85" s="17">
        <v>42</v>
      </c>
      <c r="H85" s="17">
        <v>36</v>
      </c>
      <c r="K85" s="15" t="s">
        <v>202</v>
      </c>
      <c r="L85" s="17">
        <f>L72</f>
        <v>0.59814030580103139</v>
      </c>
      <c r="M85" s="17">
        <f>N72</f>
        <v>0.84996925490522457</v>
      </c>
      <c r="N85" s="17">
        <f t="shared" si="64"/>
        <v>0.53321319285505198</v>
      </c>
      <c r="O85" s="17">
        <f t="shared" si="65"/>
        <v>0.51279198780099577</v>
      </c>
    </row>
    <row r="86" spans="1:17">
      <c r="A86" s="9">
        <v>10</v>
      </c>
      <c r="B86" s="10" t="s">
        <v>203</v>
      </c>
      <c r="C86" s="17">
        <v>12</v>
      </c>
      <c r="D86" s="17">
        <v>131</v>
      </c>
      <c r="E86" s="17">
        <v>144</v>
      </c>
      <c r="F86" s="17">
        <v>150</v>
      </c>
      <c r="G86" s="17">
        <v>115</v>
      </c>
      <c r="H86" s="17">
        <v>131</v>
      </c>
      <c r="K86" s="15" t="s">
        <v>204</v>
      </c>
      <c r="L86" s="17">
        <f>L73</f>
        <v>0.32852763373416788</v>
      </c>
      <c r="M86" s="17">
        <f>N73</f>
        <v>0.33532202598404254</v>
      </c>
      <c r="N86" s="17">
        <f t="shared" si="64"/>
        <v>0.63496229856904152</v>
      </c>
      <c r="O86" s="17">
        <f t="shared" si="65"/>
        <v>0.6402537768715505</v>
      </c>
    </row>
    <row r="87" spans="1:17">
      <c r="A87" s="9">
        <v>11</v>
      </c>
      <c r="B87" s="10" t="s">
        <v>205</v>
      </c>
      <c r="C87" s="17">
        <v>37</v>
      </c>
      <c r="D87" s="17">
        <v>148</v>
      </c>
      <c r="E87" s="17">
        <v>146</v>
      </c>
      <c r="F87" s="17">
        <v>141</v>
      </c>
      <c r="G87" s="17">
        <v>146</v>
      </c>
      <c r="H87" s="17">
        <v>164</v>
      </c>
      <c r="K87" s="15" t="s">
        <v>206</v>
      </c>
      <c r="L87" s="17">
        <f>L74</f>
        <v>0.92165106835950872</v>
      </c>
      <c r="M87" s="17">
        <f>N74</f>
        <v>0.94071204902884742</v>
      </c>
      <c r="N87" s="17">
        <f t="shared" si="64"/>
        <v>0.94635900253665817</v>
      </c>
      <c r="O87" s="17">
        <f t="shared" si="65"/>
        <v>0.9542455150738467</v>
      </c>
    </row>
    <row r="88" spans="1:17">
      <c r="A88" s="9">
        <v>12</v>
      </c>
      <c r="B88" s="10" t="s">
        <v>207</v>
      </c>
      <c r="C88" s="17">
        <v>1</v>
      </c>
      <c r="D88" s="17">
        <v>1</v>
      </c>
      <c r="E88" s="17">
        <v>1</v>
      </c>
      <c r="F88" s="17">
        <v>3</v>
      </c>
      <c r="G88" s="17">
        <v>3</v>
      </c>
      <c r="H88" s="17">
        <v>3</v>
      </c>
      <c r="K88" s="15" t="s">
        <v>208</v>
      </c>
      <c r="L88" s="17">
        <f>L75</f>
        <v>1.1592071952246299</v>
      </c>
      <c r="M88" s="17">
        <f>N75</f>
        <v>1.1766676056338554</v>
      </c>
      <c r="N88" s="17">
        <f t="shared" si="64"/>
        <v>1.1817044274367305</v>
      </c>
      <c r="O88" s="17">
        <f t="shared" si="65"/>
        <v>0.98142961665716211</v>
      </c>
    </row>
    <row r="89" spans="1:17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</row>
    <row r="90" spans="1:17">
      <c r="A90" s="9">
        <v>14</v>
      </c>
      <c r="B90" s="10" t="s">
        <v>211</v>
      </c>
      <c r="C90" s="17">
        <v>31</v>
      </c>
      <c r="D90" s="17">
        <v>31</v>
      </c>
      <c r="E90" s="17">
        <v>31</v>
      </c>
      <c r="F90" s="17">
        <v>31</v>
      </c>
      <c r="G90" s="21">
        <v>31</v>
      </c>
      <c r="H90" s="21">
        <v>21</v>
      </c>
    </row>
    <row r="91" spans="1:17">
      <c r="A91" s="9">
        <v>15</v>
      </c>
      <c r="B91" s="10" t="s">
        <v>213</v>
      </c>
      <c r="C91" s="17">
        <v>4609</v>
      </c>
      <c r="D91" s="17">
        <v>4486</v>
      </c>
      <c r="E91" s="17">
        <v>4448</v>
      </c>
      <c r="F91" s="17">
        <v>4424</v>
      </c>
      <c r="G91" s="17">
        <v>4402</v>
      </c>
      <c r="H91" s="17">
        <v>4339</v>
      </c>
    </row>
    <row r="92" spans="1:17" ht="16">
      <c r="A92" s="20"/>
    </row>
    <row r="93" spans="1:17" ht="16">
      <c r="A93" s="20" t="s">
        <v>518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6">C107/C121*1000</f>
        <v>4.2598509052183173</v>
      </c>
      <c r="D95" s="17">
        <f t="shared" si="66"/>
        <v>4.3149946062567421</v>
      </c>
      <c r="E95" s="17">
        <f t="shared" si="66"/>
        <v>4.4150110375275942</v>
      </c>
      <c r="F95" s="17">
        <f t="shared" si="66"/>
        <v>4.4943820224719104</v>
      </c>
      <c r="G95" s="17">
        <f t="shared" si="66"/>
        <v>4.5662100456620998</v>
      </c>
      <c r="H95" s="17">
        <f t="shared" si="66"/>
        <v>4.5610034207525656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7">IF(C95/$I95&gt;1,2^((1-$I95/C95)/LN(10/3)),2^(-LOG($I95/C95,10/3)))</f>
        <v>0.91189359674353776</v>
      </c>
      <c r="M95" s="17">
        <f t="shared" si="67"/>
        <v>0.91867106461314874</v>
      </c>
      <c r="N95" s="17">
        <f t="shared" si="67"/>
        <v>0.93087057583685395</v>
      </c>
      <c r="O95" s="17">
        <f t="shared" si="67"/>
        <v>0.9404686174645791</v>
      </c>
      <c r="P95" s="17">
        <f t="shared" si="67"/>
        <v>0.94909270575143301</v>
      </c>
      <c r="Q95" s="17">
        <f t="shared" si="67"/>
        <v>0.94846951223843412</v>
      </c>
    </row>
    <row r="96" spans="1:17">
      <c r="A96" s="9">
        <v>2</v>
      </c>
      <c r="B96" s="15" t="s">
        <v>176</v>
      </c>
      <c r="C96" s="17">
        <f t="shared" ref="C96:H96" si="68">C108/C121*1000</f>
        <v>7.454739084132056</v>
      </c>
      <c r="D96" s="17">
        <f t="shared" si="68"/>
        <v>7.5512405609492994</v>
      </c>
      <c r="E96" s="17">
        <f t="shared" si="68"/>
        <v>7.7262693156732896</v>
      </c>
      <c r="F96" s="17">
        <f t="shared" si="68"/>
        <v>7.8651685393258433</v>
      </c>
      <c r="G96" s="17">
        <f t="shared" si="68"/>
        <v>7.9908675799086755</v>
      </c>
      <c r="H96" s="17">
        <f t="shared" si="68"/>
        <v>7.9817559863169896</v>
      </c>
      <c r="I96" s="18">
        <f>Показатели!$E$3</f>
        <v>4</v>
      </c>
      <c r="J96" s="9">
        <v>2</v>
      </c>
      <c r="K96" s="15" t="s">
        <v>176</v>
      </c>
      <c r="L96" s="17">
        <f t="shared" si="67"/>
        <v>1.3057838883659572</v>
      </c>
      <c r="M96" s="17">
        <f t="shared" si="67"/>
        <v>1.3109490131332939</v>
      </c>
      <c r="N96" s="17">
        <f t="shared" si="67"/>
        <v>1.3200371922537089</v>
      </c>
      <c r="O96" s="17">
        <f t="shared" si="67"/>
        <v>1.3270037843680638</v>
      </c>
      <c r="P96" s="17">
        <f t="shared" si="67"/>
        <v>1.3331297060257785</v>
      </c>
      <c r="Q96" s="17">
        <f t="shared" si="67"/>
        <v>1.3326912038972336</v>
      </c>
    </row>
    <row r="97" spans="1:17">
      <c r="A97" s="9">
        <v>3</v>
      </c>
      <c r="B97" s="15" t="s">
        <v>177</v>
      </c>
      <c r="C97" s="17">
        <f>C109/C121*1000+0.00001</f>
        <v>2.1299354526091587</v>
      </c>
      <c r="D97" s="17">
        <f>D109/D121*1000+0.00001</f>
        <v>3.2362559546925569</v>
      </c>
      <c r="E97" s="17">
        <f>E109/E121*1000+0.00001</f>
        <v>3.3112682781456955</v>
      </c>
      <c r="F97" s="17">
        <f>F109/F121*1000+0.00001</f>
        <v>1.1236055056179777</v>
      </c>
      <c r="G97" s="17">
        <f>G109/G121*1000</f>
        <v>1.1415525114155249</v>
      </c>
      <c r="H97" s="17">
        <f>H109/H121*1000+0.00001</f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67"/>
        <v>1.0357452887072003</v>
      </c>
      <c r="M97" s="17">
        <f t="shared" si="67"/>
        <v>1.2459830999485724</v>
      </c>
      <c r="N97" s="17">
        <f t="shared" si="67"/>
        <v>1.2560662840484607</v>
      </c>
      <c r="O97" s="17">
        <f t="shared" si="67"/>
        <v>0.71751545876841316</v>
      </c>
      <c r="P97" s="17">
        <f t="shared" si="67"/>
        <v>0.72409135855941587</v>
      </c>
      <c r="Q97" s="17">
        <f t="shared" si="67"/>
        <v>8.8737830999390996E-4</v>
      </c>
    </row>
    <row r="98" spans="1:17">
      <c r="A98" s="9">
        <v>4</v>
      </c>
      <c r="B98" s="15" t="s">
        <v>178</v>
      </c>
      <c r="C98" s="17">
        <f t="shared" ref="C98:H98" si="69">C110/C121*1000</f>
        <v>21.299254526091588</v>
      </c>
      <c r="D98" s="17">
        <f t="shared" si="69"/>
        <v>21.574973031283712</v>
      </c>
      <c r="E98" s="17">
        <f t="shared" si="69"/>
        <v>21.964679911699779</v>
      </c>
      <c r="F98" s="17">
        <f t="shared" si="69"/>
        <v>23.258426966292134</v>
      </c>
      <c r="G98" s="17">
        <f t="shared" si="69"/>
        <v>23.744292237442924</v>
      </c>
      <c r="H98" s="17">
        <f t="shared" si="69"/>
        <v>23.831242873432153</v>
      </c>
      <c r="I98" s="18">
        <f>Показатели!$E$5</f>
        <v>30</v>
      </c>
      <c r="J98" s="9">
        <v>4</v>
      </c>
      <c r="K98" s="15" t="s">
        <v>178</v>
      </c>
      <c r="L98" s="17">
        <f t="shared" si="67"/>
        <v>0.82102844735997715</v>
      </c>
      <c r="M98" s="17">
        <f t="shared" si="67"/>
        <v>0.82713057807115897</v>
      </c>
      <c r="N98" s="17">
        <f t="shared" si="67"/>
        <v>0.83569932812961878</v>
      </c>
      <c r="O98" s="17">
        <f t="shared" si="67"/>
        <v>0.86369370652271171</v>
      </c>
      <c r="P98" s="17">
        <f t="shared" si="67"/>
        <v>0.87403545782881553</v>
      </c>
      <c r="Q98" s="17">
        <f t="shared" si="67"/>
        <v>0.87587671495479424</v>
      </c>
    </row>
    <row r="99" spans="1:17">
      <c r="A99" s="9">
        <v>5</v>
      </c>
      <c r="B99" s="15" t="s">
        <v>179</v>
      </c>
      <c r="C99" s="17">
        <f t="shared" ref="C99:H99" si="70">C111/C121*1000</f>
        <v>2.8753993610223647</v>
      </c>
      <c r="D99" s="17">
        <f t="shared" si="70"/>
        <v>2.912621359223301</v>
      </c>
      <c r="E99" s="17">
        <f t="shared" si="70"/>
        <v>3.3112582781456954</v>
      </c>
      <c r="F99" s="17">
        <f t="shared" si="70"/>
        <v>4.382022471910112</v>
      </c>
      <c r="G99" s="17">
        <f t="shared" si="70"/>
        <v>5.5936073059360734</v>
      </c>
      <c r="H99" s="17">
        <f t="shared" si="70"/>
        <v>5.5872291904218931</v>
      </c>
      <c r="I99" s="18">
        <f>Показатели!$E$6</f>
        <v>8</v>
      </c>
      <c r="J99" s="9">
        <v>5</v>
      </c>
      <c r="K99" s="15" t="s">
        <v>179</v>
      </c>
      <c r="L99" s="17">
        <f t="shared" si="67"/>
        <v>0.5548252739444689</v>
      </c>
      <c r="M99" s="17">
        <f t="shared" si="67"/>
        <v>0.55894890249152207</v>
      </c>
      <c r="N99" s="17">
        <f t="shared" si="67"/>
        <v>0.6017896604931734</v>
      </c>
      <c r="O99" s="17">
        <f t="shared" si="67"/>
        <v>0.70712926524722053</v>
      </c>
      <c r="P99" s="17">
        <f t="shared" si="67"/>
        <v>0.81383202857842973</v>
      </c>
      <c r="Q99" s="17">
        <f t="shared" si="67"/>
        <v>0.81329764996840859</v>
      </c>
    </row>
    <row r="100" spans="1:17">
      <c r="A100" s="9">
        <v>6</v>
      </c>
      <c r="B100" s="15" t="s">
        <v>180</v>
      </c>
      <c r="C100" s="17">
        <f t="shared" ref="C100:H100" si="71">(C112-C113)/C112*100</f>
        <v>1.439846598983024</v>
      </c>
      <c r="D100" s="17">
        <f t="shared" si="71"/>
        <v>2.3899181603655197</v>
      </c>
      <c r="E100" s="17">
        <f t="shared" si="71"/>
        <v>0.91771432284052878</v>
      </c>
      <c r="F100" s="17">
        <f t="shared" si="71"/>
        <v>1.464307504575961</v>
      </c>
      <c r="G100" s="17">
        <f t="shared" si="71"/>
        <v>-0.55367069302771166</v>
      </c>
      <c r="H100" s="17">
        <f t="shared" si="71"/>
        <v>0.26019393000872987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2">(ATAN((C100+2.4)/10)+3.1415/2)/3.1415*1.75</f>
        <v>1.0792312513011024</v>
      </c>
      <c r="M100" s="17">
        <f t="shared" si="72"/>
        <v>1.1238382781746385</v>
      </c>
      <c r="N100" s="17">
        <f t="shared" si="72"/>
        <v>1.0534505250496644</v>
      </c>
      <c r="O100" s="17">
        <f t="shared" si="72"/>
        <v>1.0804178009710064</v>
      </c>
      <c r="P100" s="17">
        <f t="shared" si="72"/>
        <v>0.97670601193284678</v>
      </c>
      <c r="Q100" s="17">
        <f t="shared" si="72"/>
        <v>1.0198341519167398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-20.97130242825607</v>
      </c>
      <c r="F101" s="17">
        <f>(F115-F114)/F121*1000</f>
        <v>-26.966292134831463</v>
      </c>
      <c r="G101" s="17">
        <f>(G115-G114)/G121*1000</f>
        <v>-17.123287671232877</v>
      </c>
      <c r="H101" s="17">
        <f>(H115-H114)/H121*1000</f>
        <v>-12.542759407069555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3">(ATAN(E101/10)+3.1415/2)/3.1415*1.75</f>
        <v>0.24783761751196998</v>
      </c>
      <c r="O101" s="17">
        <f t="shared" si="73"/>
        <v>0.19779282713444887</v>
      </c>
      <c r="P101" s="17">
        <f t="shared" si="73"/>
        <v>0.29441968060076457</v>
      </c>
      <c r="Q101" s="17">
        <f t="shared" si="73"/>
        <v>0.37491691972529617</v>
      </c>
    </row>
    <row r="102" spans="1:17">
      <c r="A102" s="9">
        <v>8</v>
      </c>
      <c r="B102" s="15" t="s">
        <v>182</v>
      </c>
      <c r="C102" s="17">
        <f t="shared" ref="C102:H102" si="74">(C116-C117)/C121*1000</f>
        <v>3.1948881789137378</v>
      </c>
      <c r="D102" s="17">
        <f t="shared" si="74"/>
        <v>1.0787486515641855</v>
      </c>
      <c r="E102" s="17">
        <f t="shared" si="74"/>
        <v>3.3112582781456954</v>
      </c>
      <c r="F102" s="17">
        <f t="shared" si="74"/>
        <v>11.235955056179774</v>
      </c>
      <c r="G102" s="17">
        <f t="shared" si="74"/>
        <v>18.264840182648399</v>
      </c>
      <c r="H102" s="17">
        <f t="shared" si="74"/>
        <v>-4.5610034207525656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1.0472643828758827</v>
      </c>
      <c r="M102" s="17">
        <f>(ATAN(D102/10)+3.1415/2)/3.1415*1.75</f>
        <v>0.93486115044531448</v>
      </c>
      <c r="N102" s="17">
        <f t="shared" si="73"/>
        <v>1.0531264840137733</v>
      </c>
      <c r="O102" s="17">
        <f t="shared" si="73"/>
        <v>1.3448977774619961</v>
      </c>
      <c r="P102" s="17">
        <f t="shared" si="73"/>
        <v>1.47098294553903</v>
      </c>
      <c r="Q102" s="17">
        <f t="shared" si="73"/>
        <v>0.63662600318715268</v>
      </c>
    </row>
    <row r="103" spans="1:17">
      <c r="A103" s="9">
        <v>9</v>
      </c>
      <c r="B103" s="15" t="s">
        <v>183</v>
      </c>
      <c r="C103" s="17">
        <f t="shared" ref="C103:H103" si="75">C118/C121*1000</f>
        <v>1.0649627263045793</v>
      </c>
      <c r="D103" s="17">
        <f t="shared" si="75"/>
        <v>1.0787486515641855</v>
      </c>
      <c r="E103" s="17">
        <f t="shared" si="75"/>
        <v>1.1037527593818985</v>
      </c>
      <c r="F103" s="17">
        <f t="shared" si="75"/>
        <v>1.1235955056179776</v>
      </c>
      <c r="G103" s="17">
        <f t="shared" si="75"/>
        <v>1.1415525114155249</v>
      </c>
      <c r="H103" s="17">
        <f t="shared" si="75"/>
        <v>1.1402508551881414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6">IF(C103/$I103&gt;1,2^((1-$I103/C103)/LN(10/3)),2^(-LOG($I103/C103,10/3)))</f>
        <v>0.82102844735997715</v>
      </c>
      <c r="M103" s="17">
        <f t="shared" si="76"/>
        <v>0.82713057807115897</v>
      </c>
      <c r="N103" s="17">
        <f t="shared" si="76"/>
        <v>0.83811447552840379</v>
      </c>
      <c r="O103" s="17">
        <f t="shared" si="76"/>
        <v>0.84675612543520073</v>
      </c>
      <c r="P103" s="17">
        <f t="shared" si="76"/>
        <v>0.85452087106049823</v>
      </c>
      <c r="Q103" s="17">
        <f t="shared" si="76"/>
        <v>0.85395977533155643</v>
      </c>
    </row>
    <row r="104" spans="1:17">
      <c r="A104" s="9">
        <v>10</v>
      </c>
      <c r="B104" s="15" t="s">
        <v>184</v>
      </c>
      <c r="C104" s="17">
        <f t="shared" ref="C104:H104" si="77">C119/C121*100</f>
        <v>0.10649627263045794</v>
      </c>
      <c r="D104" s="17">
        <f t="shared" si="77"/>
        <v>0.10787486515641855</v>
      </c>
      <c r="E104" s="17">
        <f t="shared" si="77"/>
        <v>0.11037527593818984</v>
      </c>
      <c r="F104" s="17">
        <f t="shared" si="77"/>
        <v>0.11235955056179776</v>
      </c>
      <c r="G104" s="17">
        <f t="shared" si="77"/>
        <v>0.11415525114155251</v>
      </c>
      <c r="H104" s="17">
        <f t="shared" si="77"/>
        <v>0.11402508551881414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6"/>
        <v>1.3571917549194583</v>
      </c>
      <c r="M104" s="17">
        <f t="shared" si="76"/>
        <v>1.3618880086662344</v>
      </c>
      <c r="N104" s="17">
        <f t="shared" si="76"/>
        <v>1.3701455888725789</v>
      </c>
      <c r="O104" s="17">
        <f t="shared" si="76"/>
        <v>1.3764706684510777</v>
      </c>
      <c r="P104" s="17">
        <f t="shared" si="76"/>
        <v>1.3820290606364665</v>
      </c>
      <c r="Q104" s="17">
        <f t="shared" si="76"/>
        <v>1.3816312893247953</v>
      </c>
    </row>
    <row r="105" spans="1:17">
      <c r="A105" s="9">
        <v>11</v>
      </c>
      <c r="B105" s="15" t="s">
        <v>185</v>
      </c>
      <c r="C105" s="17">
        <f t="shared" ref="C105:H105" si="78">C120/C121*1000</f>
        <v>4.2598509052183173</v>
      </c>
      <c r="D105" s="17">
        <f t="shared" si="78"/>
        <v>5.3937432578209279</v>
      </c>
      <c r="E105" s="17">
        <f t="shared" si="78"/>
        <v>5.5187637969094929</v>
      </c>
      <c r="F105" s="17">
        <f t="shared" si="78"/>
        <v>6.7415730337078656</v>
      </c>
      <c r="G105" s="17">
        <f t="shared" si="78"/>
        <v>6.8493150684931505</v>
      </c>
      <c r="H105" s="17">
        <f t="shared" si="78"/>
        <v>6.8415051311288488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6"/>
        <v>0.91189359674353776</v>
      </c>
      <c r="M105" s="17">
        <f t="shared" si="76"/>
        <v>1.0429229657003265</v>
      </c>
      <c r="N105" s="17">
        <f t="shared" si="76"/>
        <v>1.0556084857358119</v>
      </c>
      <c r="O105" s="17">
        <f t="shared" si="76"/>
        <v>1.1603559358600744</v>
      </c>
      <c r="P105" s="17">
        <f t="shared" si="76"/>
        <v>1.1681759246380738</v>
      </c>
      <c r="Q105" s="17">
        <f t="shared" si="76"/>
        <v>1.1676156104570923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4</v>
      </c>
      <c r="D107" s="17">
        <v>4</v>
      </c>
      <c r="E107" s="17">
        <v>4</v>
      </c>
      <c r="F107" s="17">
        <v>4</v>
      </c>
      <c r="G107" s="17">
        <v>4</v>
      </c>
      <c r="H107" s="17">
        <v>4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7</v>
      </c>
      <c r="D108" s="17">
        <v>7</v>
      </c>
      <c r="E108" s="17">
        <v>7</v>
      </c>
      <c r="F108" s="17">
        <v>7</v>
      </c>
      <c r="G108" s="17">
        <v>7</v>
      </c>
      <c r="H108" s="17">
        <v>7</v>
      </c>
      <c r="K108" s="15" t="s">
        <v>187</v>
      </c>
      <c r="L108" s="17">
        <f t="shared" ref="L108:L113" si="79">L95</f>
        <v>0.91189359674353776</v>
      </c>
      <c r="M108" s="17">
        <f t="shared" ref="M108:M113" si="80">N95</f>
        <v>0.93087057583685395</v>
      </c>
      <c r="N108" s="17">
        <f t="shared" ref="N108:N118" si="81">P95</f>
        <v>0.94909270575143301</v>
      </c>
      <c r="O108" s="17">
        <f>Q95</f>
        <v>0.94846951223843412</v>
      </c>
    </row>
    <row r="109" spans="1:17">
      <c r="A109" s="9">
        <v>3</v>
      </c>
      <c r="B109" s="10" t="s">
        <v>189</v>
      </c>
      <c r="C109" s="17">
        <v>2</v>
      </c>
      <c r="D109" s="17">
        <v>3</v>
      </c>
      <c r="E109" s="17">
        <v>3</v>
      </c>
      <c r="F109" s="17">
        <v>1</v>
      </c>
      <c r="G109" s="17">
        <v>1</v>
      </c>
      <c r="H109" s="17">
        <v>0</v>
      </c>
      <c r="K109" s="15" t="s">
        <v>190</v>
      </c>
      <c r="L109" s="17">
        <f t="shared" si="79"/>
        <v>1.3057838883659572</v>
      </c>
      <c r="M109" s="17">
        <f t="shared" si="80"/>
        <v>1.3200371922537089</v>
      </c>
      <c r="N109" s="17">
        <f t="shared" si="81"/>
        <v>1.3331297060257785</v>
      </c>
      <c r="O109" s="17">
        <f t="shared" ref="O109:O118" si="82">Q96</f>
        <v>1.3326912038972336</v>
      </c>
    </row>
    <row r="110" spans="1:17">
      <c r="A110" s="9">
        <v>4</v>
      </c>
      <c r="B110" s="10" t="s">
        <v>191</v>
      </c>
      <c r="C110" s="17">
        <v>20</v>
      </c>
      <c r="D110" s="17">
        <v>20</v>
      </c>
      <c r="E110" s="17">
        <v>19.899999999999999</v>
      </c>
      <c r="F110" s="17">
        <v>20.7</v>
      </c>
      <c r="G110" s="17">
        <v>20.8</v>
      </c>
      <c r="H110" s="17">
        <v>20.9</v>
      </c>
      <c r="K110" s="15" t="s">
        <v>192</v>
      </c>
      <c r="L110" s="17">
        <f t="shared" si="79"/>
        <v>1.0357452887072003</v>
      </c>
      <c r="M110" s="17">
        <f t="shared" si="80"/>
        <v>1.2560662840484607</v>
      </c>
      <c r="N110" s="17">
        <f t="shared" si="81"/>
        <v>0.72409135855941587</v>
      </c>
      <c r="O110" s="17">
        <f t="shared" si="82"/>
        <v>8.8737830999390996E-4</v>
      </c>
    </row>
    <row r="111" spans="1:17">
      <c r="A111" s="9">
        <v>5</v>
      </c>
      <c r="B111" s="10" t="s">
        <v>193</v>
      </c>
      <c r="C111" s="17">
        <v>2.7</v>
      </c>
      <c r="D111" s="17">
        <v>2.7</v>
      </c>
      <c r="E111" s="17">
        <v>3</v>
      </c>
      <c r="F111" s="17">
        <v>3.9</v>
      </c>
      <c r="G111" s="17">
        <v>4.9000000000000004</v>
      </c>
      <c r="H111" s="17">
        <v>4.9000000000000004</v>
      </c>
      <c r="K111" s="15" t="s">
        <v>194</v>
      </c>
      <c r="L111" s="17">
        <f t="shared" si="79"/>
        <v>0.82102844735997715</v>
      </c>
      <c r="M111" s="17">
        <f t="shared" si="80"/>
        <v>0.83569932812961878</v>
      </c>
      <c r="N111" s="17">
        <f t="shared" si="81"/>
        <v>0.87403545782881553</v>
      </c>
      <c r="O111" s="17">
        <f t="shared" si="82"/>
        <v>0.87587671495479424</v>
      </c>
    </row>
    <row r="112" spans="1:17">
      <c r="A112" s="9">
        <v>6</v>
      </c>
      <c r="B112" s="10" t="s">
        <v>195</v>
      </c>
      <c r="C112" s="17">
        <v>5840.9</v>
      </c>
      <c r="D112" s="17">
        <v>5975.1</v>
      </c>
      <c r="E112" s="17">
        <v>6156.6</v>
      </c>
      <c r="F112" s="17">
        <v>9014.5</v>
      </c>
      <c r="G112" s="17">
        <v>9048.7000000000007</v>
      </c>
      <c r="H112" s="17">
        <v>11107.1</v>
      </c>
      <c r="K112" s="15" t="s">
        <v>196</v>
      </c>
      <c r="L112" s="17">
        <f t="shared" si="79"/>
        <v>0.5548252739444689</v>
      </c>
      <c r="M112" s="17">
        <f t="shared" si="80"/>
        <v>0.6017896604931734</v>
      </c>
      <c r="N112" s="17">
        <f t="shared" si="81"/>
        <v>0.81383202857842973</v>
      </c>
      <c r="O112" s="17">
        <f t="shared" si="82"/>
        <v>0.81329764996840859</v>
      </c>
    </row>
    <row r="113" spans="1:17">
      <c r="A113" s="9">
        <v>7</v>
      </c>
      <c r="B113" s="10" t="s">
        <v>197</v>
      </c>
      <c r="C113" s="17">
        <v>5756.8</v>
      </c>
      <c r="D113" s="17">
        <v>5832.3</v>
      </c>
      <c r="E113" s="17">
        <v>6100.1</v>
      </c>
      <c r="F113" s="17">
        <v>8882.5</v>
      </c>
      <c r="G113" s="17">
        <v>9098.7999999999993</v>
      </c>
      <c r="H113" s="17">
        <v>11078.2</v>
      </c>
      <c r="K113" s="15" t="s">
        <v>198</v>
      </c>
      <c r="L113" s="17">
        <f t="shared" si="79"/>
        <v>1.0792312513011024</v>
      </c>
      <c r="M113" s="17">
        <f t="shared" si="80"/>
        <v>1.0534505250496644</v>
      </c>
      <c r="N113" s="17">
        <f t="shared" si="81"/>
        <v>0.97670601193284678</v>
      </c>
      <c r="O113" s="17">
        <f t="shared" si="82"/>
        <v>1.0198341519167398</v>
      </c>
    </row>
    <row r="114" spans="1:17">
      <c r="A114" s="9">
        <v>8</v>
      </c>
      <c r="B114" s="10" t="s">
        <v>199</v>
      </c>
      <c r="C114" s="17"/>
      <c r="D114" s="17"/>
      <c r="E114" s="17">
        <v>29</v>
      </c>
      <c r="F114" s="17">
        <v>33</v>
      </c>
      <c r="G114" s="17">
        <v>23</v>
      </c>
      <c r="H114" s="17">
        <v>20</v>
      </c>
      <c r="K114" s="15" t="s">
        <v>200</v>
      </c>
      <c r="L114" s="17">
        <f>N101</f>
        <v>0.24783761751196998</v>
      </c>
      <c r="M114" s="17">
        <f>O101</f>
        <v>0.19779282713444887</v>
      </c>
      <c r="N114" s="17">
        <f t="shared" si="81"/>
        <v>0.29441968060076457</v>
      </c>
      <c r="O114" s="17">
        <f t="shared" si="82"/>
        <v>0.37491691972529617</v>
      </c>
    </row>
    <row r="115" spans="1:17">
      <c r="A115" s="9">
        <v>9</v>
      </c>
      <c r="B115" s="10" t="s">
        <v>201</v>
      </c>
      <c r="C115" s="17"/>
      <c r="D115" s="17"/>
      <c r="E115" s="17">
        <v>10</v>
      </c>
      <c r="F115" s="17">
        <v>9</v>
      </c>
      <c r="G115" s="17">
        <v>8</v>
      </c>
      <c r="H115" s="17">
        <v>9</v>
      </c>
      <c r="K115" s="15" t="s">
        <v>202</v>
      </c>
      <c r="L115" s="17">
        <f>L102</f>
        <v>1.0472643828758827</v>
      </c>
      <c r="M115" s="17">
        <f>N102</f>
        <v>1.0531264840137733</v>
      </c>
      <c r="N115" s="17">
        <f t="shared" si="81"/>
        <v>1.47098294553903</v>
      </c>
      <c r="O115" s="17">
        <f t="shared" si="82"/>
        <v>0.63662600318715268</v>
      </c>
    </row>
    <row r="116" spans="1:17">
      <c r="A116" s="9">
        <v>10</v>
      </c>
      <c r="B116" s="10" t="s">
        <v>203</v>
      </c>
      <c r="C116" s="17">
        <v>44</v>
      </c>
      <c r="D116" s="17">
        <v>42</v>
      </c>
      <c r="E116" s="17">
        <v>47</v>
      </c>
      <c r="F116" s="17">
        <v>53</v>
      </c>
      <c r="G116" s="17">
        <v>53</v>
      </c>
      <c r="H116" s="17">
        <v>49</v>
      </c>
      <c r="K116" s="15" t="s">
        <v>204</v>
      </c>
      <c r="L116" s="17">
        <f>L103</f>
        <v>0.82102844735997715</v>
      </c>
      <c r="M116" s="17">
        <f>N103</f>
        <v>0.83811447552840379</v>
      </c>
      <c r="N116" s="17">
        <f t="shared" si="81"/>
        <v>0.85452087106049823</v>
      </c>
      <c r="O116" s="17">
        <f t="shared" si="82"/>
        <v>0.85395977533155643</v>
      </c>
    </row>
    <row r="117" spans="1:17">
      <c r="A117" s="9">
        <v>11</v>
      </c>
      <c r="B117" s="10" t="s">
        <v>205</v>
      </c>
      <c r="C117" s="17">
        <v>41</v>
      </c>
      <c r="D117" s="17">
        <v>41</v>
      </c>
      <c r="E117" s="17">
        <v>44</v>
      </c>
      <c r="F117" s="17">
        <v>43</v>
      </c>
      <c r="G117" s="17">
        <v>37</v>
      </c>
      <c r="H117" s="17">
        <v>53</v>
      </c>
      <c r="K117" s="15" t="s">
        <v>206</v>
      </c>
      <c r="L117" s="17">
        <f>L104</f>
        <v>1.3571917549194583</v>
      </c>
      <c r="M117" s="17">
        <f>N104</f>
        <v>1.3701455888725789</v>
      </c>
      <c r="N117" s="17">
        <f t="shared" si="81"/>
        <v>1.3820290606364665</v>
      </c>
      <c r="O117" s="17">
        <f t="shared" si="82"/>
        <v>1.3816312893247953</v>
      </c>
    </row>
    <row r="118" spans="1:17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K118" s="15" t="s">
        <v>208</v>
      </c>
      <c r="L118" s="17">
        <f>L105</f>
        <v>0.91189359674353776</v>
      </c>
      <c r="M118" s="17">
        <f>N105</f>
        <v>1.0556084857358119</v>
      </c>
      <c r="N118" s="17">
        <f t="shared" si="81"/>
        <v>1.1681759246380738</v>
      </c>
      <c r="O118" s="17">
        <f t="shared" si="82"/>
        <v>1.1676156104570923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4</v>
      </c>
      <c r="D120" s="17">
        <v>5</v>
      </c>
      <c r="E120" s="17">
        <v>5</v>
      </c>
      <c r="F120" s="17">
        <v>6</v>
      </c>
      <c r="G120" s="21">
        <v>6</v>
      </c>
      <c r="H120" s="21">
        <v>6</v>
      </c>
    </row>
    <row r="121" spans="1:17">
      <c r="A121" s="9">
        <v>15</v>
      </c>
      <c r="B121" s="10" t="s">
        <v>213</v>
      </c>
      <c r="C121" s="17">
        <v>939</v>
      </c>
      <c r="D121" s="17">
        <v>927</v>
      </c>
      <c r="E121" s="17">
        <v>906</v>
      </c>
      <c r="F121" s="17">
        <v>890</v>
      </c>
      <c r="G121" s="17">
        <v>876</v>
      </c>
      <c r="H121" s="17">
        <v>877</v>
      </c>
    </row>
    <row r="123" spans="1:17" ht="16">
      <c r="A123" s="20" t="s">
        <v>519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3">C137/C151*1000</f>
        <v>4.2955326460481107</v>
      </c>
      <c r="D125" s="17">
        <f t="shared" si="83"/>
        <v>4.4404973357015987</v>
      </c>
      <c r="E125" s="17">
        <f t="shared" si="83"/>
        <v>4.4563279857397502</v>
      </c>
      <c r="F125" s="17">
        <f t="shared" si="83"/>
        <v>3.6003600360036003</v>
      </c>
      <c r="G125" s="17">
        <f t="shared" si="83"/>
        <v>3.6596523330283626</v>
      </c>
      <c r="H125" s="17">
        <f t="shared" si="83"/>
        <v>3.6934441366574329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4">IF(C125/$I125&gt;1,2^((1-$I125/C125)/LN(10/3)),2^(-LOG($I125/C125,10/3)))</f>
        <v>0.91628330071797814</v>
      </c>
      <c r="M125" s="17">
        <f t="shared" si="84"/>
        <v>0.93396046097878627</v>
      </c>
      <c r="N125" s="17">
        <f t="shared" si="84"/>
        <v>0.93587593551926385</v>
      </c>
      <c r="O125" s="17">
        <f t="shared" si="84"/>
        <v>0.82773048073889788</v>
      </c>
      <c r="P125" s="17">
        <f t="shared" si="84"/>
        <v>0.83555111428102713</v>
      </c>
      <c r="Q125" s="17">
        <f t="shared" si="84"/>
        <v>0.83998419379392086</v>
      </c>
    </row>
    <row r="126" spans="1:17">
      <c r="A126" s="9">
        <v>2</v>
      </c>
      <c r="B126" s="15" t="s">
        <v>176</v>
      </c>
      <c r="C126" s="17">
        <f t="shared" ref="C126:H126" si="85">C138/C151*1000</f>
        <v>3.4364261168384878</v>
      </c>
      <c r="D126" s="17">
        <f t="shared" si="85"/>
        <v>3.5523978685612789</v>
      </c>
      <c r="E126" s="17">
        <f t="shared" si="85"/>
        <v>3.5650623885918002</v>
      </c>
      <c r="F126" s="17">
        <f t="shared" si="85"/>
        <v>3.6003600360036003</v>
      </c>
      <c r="G126" s="17">
        <f t="shared" si="85"/>
        <v>3.6596523330283626</v>
      </c>
      <c r="H126" s="17">
        <f t="shared" si="85"/>
        <v>3.6934441366574329</v>
      </c>
      <c r="I126" s="18">
        <f>Показатели!$E$3</f>
        <v>4</v>
      </c>
      <c r="J126" s="9">
        <v>2</v>
      </c>
      <c r="K126" s="15" t="s">
        <v>176</v>
      </c>
      <c r="L126" s="17">
        <f t="shared" si="84"/>
        <v>0.91628330071797792</v>
      </c>
      <c r="M126" s="17">
        <f t="shared" si="84"/>
        <v>0.93396046097878627</v>
      </c>
      <c r="N126" s="17">
        <f t="shared" si="84"/>
        <v>0.93587593551926385</v>
      </c>
      <c r="O126" s="17">
        <f t="shared" si="84"/>
        <v>0.941199429958677</v>
      </c>
      <c r="P126" s="17">
        <f t="shared" si="84"/>
        <v>0.95009215047948847</v>
      </c>
      <c r="Q126" s="17">
        <f t="shared" si="84"/>
        <v>0.95513293610668015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1.0000000000000001E-5</v>
      </c>
      <c r="G127" s="17">
        <f t="shared" ref="G127:H127" si="86">G139/G151*1000+0.00001</f>
        <v>1.0000000000000001E-5</v>
      </c>
      <c r="H127" s="17">
        <f t="shared" si="86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4"/>
        <v>8.8737830999390996E-4</v>
      </c>
      <c r="M127" s="17">
        <f t="shared" si="84"/>
        <v>8.8737830999390996E-4</v>
      </c>
      <c r="N127" s="17">
        <f t="shared" si="84"/>
        <v>8.8737830999390996E-4</v>
      </c>
      <c r="O127" s="17">
        <f t="shared" si="84"/>
        <v>8.8737830999390996E-4</v>
      </c>
      <c r="P127" s="17">
        <f t="shared" si="84"/>
        <v>8.8737830999390996E-4</v>
      </c>
      <c r="Q127" s="17">
        <f t="shared" si="84"/>
        <v>8.8737830999390996E-4</v>
      </c>
    </row>
    <row r="128" spans="1:17">
      <c r="A128" s="9">
        <v>4</v>
      </c>
      <c r="B128" s="15" t="s">
        <v>178</v>
      </c>
      <c r="C128" s="17">
        <f t="shared" ref="C128:H128" si="87">C140/C151*1000</f>
        <v>8.934707903780069</v>
      </c>
      <c r="D128" s="17">
        <f t="shared" si="87"/>
        <v>9.2362344582593252</v>
      </c>
      <c r="E128" s="17">
        <f t="shared" si="87"/>
        <v>9.2691622103386813</v>
      </c>
      <c r="F128" s="17">
        <f t="shared" si="87"/>
        <v>9.7209720972097209</v>
      </c>
      <c r="G128" s="17">
        <f t="shared" si="87"/>
        <v>9.8810612991765794</v>
      </c>
      <c r="H128" s="17">
        <f t="shared" si="87"/>
        <v>9.97229916897507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4"/>
        <v>0.49790845567212999</v>
      </c>
      <c r="M128" s="17">
        <f t="shared" si="84"/>
        <v>0.50751422668119561</v>
      </c>
      <c r="N128" s="17">
        <f t="shared" si="84"/>
        <v>0.50855509577657387</v>
      </c>
      <c r="O128" s="17">
        <f t="shared" si="84"/>
        <v>0.52268209231834228</v>
      </c>
      <c r="P128" s="17">
        <f t="shared" si="84"/>
        <v>0.5276205417269062</v>
      </c>
      <c r="Q128" s="17">
        <f t="shared" si="84"/>
        <v>0.53041987234131616</v>
      </c>
    </row>
    <row r="129" spans="1:17">
      <c r="A129" s="9">
        <v>5</v>
      </c>
      <c r="B129" s="15" t="s">
        <v>179</v>
      </c>
      <c r="C129" s="17">
        <f t="shared" ref="C129:H129" si="88">C141/C151*1000</f>
        <v>0.85910652920962194</v>
      </c>
      <c r="D129" s="17">
        <f t="shared" si="88"/>
        <v>0.88809946714031973</v>
      </c>
      <c r="E129" s="17">
        <f t="shared" si="88"/>
        <v>0.89126559714795006</v>
      </c>
      <c r="F129" s="17">
        <f t="shared" si="88"/>
        <v>0.90009000900090008</v>
      </c>
      <c r="G129" s="17">
        <f t="shared" si="88"/>
        <v>0.91491308325709064</v>
      </c>
      <c r="H129" s="17">
        <f t="shared" si="88"/>
        <v>0.92336103416435822</v>
      </c>
      <c r="I129" s="18">
        <f>Показатели!$E$6</f>
        <v>8</v>
      </c>
      <c r="J129" s="9">
        <v>5</v>
      </c>
      <c r="K129" s="15" t="s">
        <v>179</v>
      </c>
      <c r="L129" s="17">
        <f t="shared" si="84"/>
        <v>0.2767616024031741</v>
      </c>
      <c r="M129" s="17">
        <f t="shared" si="84"/>
        <v>0.28210095454010103</v>
      </c>
      <c r="N129" s="17">
        <f t="shared" si="84"/>
        <v>0.28267951992786883</v>
      </c>
      <c r="O129" s="17">
        <f t="shared" si="84"/>
        <v>0.28428747114806668</v>
      </c>
      <c r="P129" s="17">
        <f t="shared" si="84"/>
        <v>0.28697350021695278</v>
      </c>
      <c r="Q129" s="17">
        <f t="shared" si="84"/>
        <v>0.28849605978609394</v>
      </c>
    </row>
    <row r="130" spans="1:17">
      <c r="A130" s="9">
        <v>6</v>
      </c>
      <c r="B130" s="15" t="s">
        <v>180</v>
      </c>
      <c r="C130" s="17">
        <f t="shared" ref="C130:H130" si="89">(C142-C143)/C142*100</f>
        <v>-6.9452299617673008</v>
      </c>
      <c r="D130" s="17">
        <f t="shared" si="89"/>
        <v>1.2449401817036936</v>
      </c>
      <c r="E130" s="17">
        <f t="shared" si="89"/>
        <v>6.1907450308563865</v>
      </c>
      <c r="F130" s="17">
        <f t="shared" si="89"/>
        <v>-3.1282781357710174</v>
      </c>
      <c r="G130" s="17">
        <f t="shared" si="89"/>
        <v>1.0641734986470623</v>
      </c>
      <c r="H130" s="17">
        <f t="shared" si="89"/>
        <v>-1.0661181566005815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0">(ATAN((C130+2.4)/10)+3.1415/2)/3.1415*1.75</f>
        <v>0.63735379902257239</v>
      </c>
      <c r="M130" s="17">
        <f t="shared" si="90"/>
        <v>1.069707782701018</v>
      </c>
      <c r="N130" s="17">
        <f t="shared" si="90"/>
        <v>1.2703661649289177</v>
      </c>
      <c r="O130" s="17">
        <f t="shared" si="90"/>
        <v>0.83450212843790039</v>
      </c>
      <c r="P130" s="17">
        <f t="shared" si="90"/>
        <v>1.0607677170823058</v>
      </c>
      <c r="Q130" s="17">
        <f t="shared" si="90"/>
        <v>0.94886900952876951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0.89126559714795006</v>
      </c>
      <c r="F131" s="17">
        <f>(F145-F144)/F151*1000</f>
        <v>-8.1008100810081007</v>
      </c>
      <c r="G131" s="17">
        <f>(G145-G144)/G151*1000</f>
        <v>0</v>
      </c>
      <c r="H131" s="17">
        <f>(H145-H144)/H151*1000</f>
        <v>-6.4635272391505074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1">(ATAN(E131/10)+3.1415/2)/3.1415*1.75</f>
        <v>0.92451788890845044</v>
      </c>
      <c r="O131" s="17">
        <f t="shared" si="91"/>
        <v>0.4957222510174385</v>
      </c>
      <c r="P131" s="17">
        <f t="shared" si="91"/>
        <v>0.875</v>
      </c>
      <c r="Q131" s="17">
        <f t="shared" si="91"/>
        <v>0.55535582601483435</v>
      </c>
    </row>
    <row r="132" spans="1:17">
      <c r="A132" s="9">
        <v>8</v>
      </c>
      <c r="B132" s="15" t="s">
        <v>182</v>
      </c>
      <c r="C132" s="17">
        <f t="shared" ref="C132:H132" si="92">(C146-C147)/C151*1000</f>
        <v>-24.054982817869416</v>
      </c>
      <c r="D132" s="17">
        <f t="shared" si="92"/>
        <v>-2.6642984014209592</v>
      </c>
      <c r="E132" s="17">
        <f t="shared" si="92"/>
        <v>-10.695187165775401</v>
      </c>
      <c r="F132" s="17">
        <f t="shared" si="92"/>
        <v>-8.1008100810081007</v>
      </c>
      <c r="G132" s="17">
        <f t="shared" si="92"/>
        <v>-9.149130832570906</v>
      </c>
      <c r="H132" s="17">
        <f t="shared" si="92"/>
        <v>-41.551246537396118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0.21944382913088836</v>
      </c>
      <c r="M132" s="17">
        <f>(ATAN(D132/10)+3.1415/2)/3.1415*1.75</f>
        <v>0.72995233759482536</v>
      </c>
      <c r="N132" s="17">
        <f t="shared" si="91"/>
        <v>0.41878156315904014</v>
      </c>
      <c r="O132" s="17">
        <f t="shared" si="91"/>
        <v>0.4957222510174385</v>
      </c>
      <c r="P132" s="17">
        <f t="shared" si="91"/>
        <v>0.46222307716194133</v>
      </c>
      <c r="Q132" s="17">
        <f t="shared" si="91"/>
        <v>0.13153767433964894</v>
      </c>
    </row>
    <row r="133" spans="1:17">
      <c r="A133" s="9">
        <v>9</v>
      </c>
      <c r="B133" s="15" t="s">
        <v>183</v>
      </c>
      <c r="C133" s="17">
        <f t="shared" ref="C133:H133" si="93">C148/C151*1000</f>
        <v>1.7182130584192439</v>
      </c>
      <c r="D133" s="17">
        <f t="shared" si="93"/>
        <v>1.7761989342806395</v>
      </c>
      <c r="E133" s="17">
        <f t="shared" si="93"/>
        <v>1.7825311942959001</v>
      </c>
      <c r="F133" s="17">
        <f t="shared" si="93"/>
        <v>1.8001800180018002</v>
      </c>
      <c r="G133" s="17">
        <f t="shared" si="93"/>
        <v>1.8298261665141813</v>
      </c>
      <c r="H133" s="17">
        <f t="shared" si="93"/>
        <v>1.8467220683287164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4">IF(C133/$I133&gt;1,2^((1-$I133/C133)/LN(10/3)),2^(-LOG($I133/C133,10/3)))</f>
        <v>1.0758553435228277</v>
      </c>
      <c r="M133" s="17">
        <f t="shared" si="94"/>
        <v>1.0936535127758868</v>
      </c>
      <c r="N133" s="17">
        <f t="shared" si="94"/>
        <v>1.0955440485105319</v>
      </c>
      <c r="O133" s="17">
        <f t="shared" si="94"/>
        <v>1.1007598897130497</v>
      </c>
      <c r="P133" s="17">
        <f t="shared" si="94"/>
        <v>1.1093485207859188</v>
      </c>
      <c r="Q133" s="17">
        <f t="shared" si="94"/>
        <v>1.1141489051000464</v>
      </c>
    </row>
    <row r="134" spans="1:17">
      <c r="A134" s="9">
        <v>10</v>
      </c>
      <c r="B134" s="15" t="s">
        <v>184</v>
      </c>
      <c r="C134" s="17">
        <f t="shared" ref="C134:H134" si="95">C149/C151*100</f>
        <v>8.5910652920962199E-2</v>
      </c>
      <c r="D134" s="17">
        <f t="shared" si="95"/>
        <v>0.17761989342806395</v>
      </c>
      <c r="E134" s="17">
        <f t="shared" si="95"/>
        <v>0.17825311942959002</v>
      </c>
      <c r="F134" s="17">
        <f t="shared" si="95"/>
        <v>9.0009000900090008E-2</v>
      </c>
      <c r="G134" s="17">
        <f t="shared" si="95"/>
        <v>9.1491308325709064E-2</v>
      </c>
      <c r="H134" s="17">
        <f t="shared" si="95"/>
        <v>9.2336103416435819E-2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4"/>
        <v>1.2720751667924299</v>
      </c>
      <c r="M134" s="17">
        <f t="shared" si="94"/>
        <v>1.5123313606739741</v>
      </c>
      <c r="N134" s="17">
        <f t="shared" si="94"/>
        <v>1.5132022856862353</v>
      </c>
      <c r="O134" s="17">
        <f t="shared" si="94"/>
        <v>1.2916313703566489</v>
      </c>
      <c r="P134" s="17">
        <f t="shared" si="94"/>
        <v>1.2983412619107098</v>
      </c>
      <c r="Q134" s="17">
        <f t="shared" si="94"/>
        <v>1.3020840296209928</v>
      </c>
    </row>
    <row r="135" spans="1:17">
      <c r="A135" s="9">
        <v>11</v>
      </c>
      <c r="B135" s="15" t="s">
        <v>185</v>
      </c>
      <c r="C135" s="17">
        <f t="shared" ref="C135:H135" si="96">C150/C151*1000</f>
        <v>5.1546391752577323</v>
      </c>
      <c r="D135" s="17">
        <f t="shared" si="96"/>
        <v>5.3285968028419184</v>
      </c>
      <c r="E135" s="17">
        <f t="shared" si="96"/>
        <v>5.3475935828877006</v>
      </c>
      <c r="F135" s="17">
        <f t="shared" si="96"/>
        <v>3.6003600360036003</v>
      </c>
      <c r="G135" s="17">
        <f t="shared" si="96"/>
        <v>3.6596523330283626</v>
      </c>
      <c r="H135" s="17">
        <f t="shared" si="96"/>
        <v>3.6934441366574329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4"/>
        <v>1.0174215140338494</v>
      </c>
      <c r="M135" s="17">
        <f t="shared" si="94"/>
        <v>1.0361402657125411</v>
      </c>
      <c r="N135" s="17">
        <f t="shared" si="94"/>
        <v>1.0381305855185377</v>
      </c>
      <c r="O135" s="17">
        <f t="shared" si="94"/>
        <v>0.82773048073889788</v>
      </c>
      <c r="P135" s="17">
        <f>IF(G135/$I135&gt;1,2^((1-$I135/G135)/LN(10/3)),2^(-LOG($I135/G135,10/3)))</f>
        <v>0.83555111428102713</v>
      </c>
      <c r="Q135" s="17">
        <f>IF(H135/$I135&gt;1,2^((1-$I135/H135)/LN(10/3)),2^(-LOG($I135/H135,10/3)))</f>
        <v>0.83998419379392086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5</v>
      </c>
      <c r="D137" s="17">
        <v>5</v>
      </c>
      <c r="E137" s="17">
        <v>5</v>
      </c>
      <c r="F137" s="17">
        <v>4</v>
      </c>
      <c r="G137" s="17">
        <v>4</v>
      </c>
      <c r="H137" s="17">
        <v>4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K138" s="15" t="s">
        <v>187</v>
      </c>
      <c r="L138" s="17">
        <f t="shared" ref="L138:L143" si="97">L125</f>
        <v>0.91628330071797814</v>
      </c>
      <c r="M138" s="17">
        <f t="shared" ref="M138:M143" si="98">N125</f>
        <v>0.93587593551926385</v>
      </c>
      <c r="N138" s="17">
        <f t="shared" ref="N138:N147" si="99">P125</f>
        <v>0.83555111428102713</v>
      </c>
      <c r="O138" s="17">
        <f>Q125</f>
        <v>0.83998419379392086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97"/>
        <v>0.91628330071797792</v>
      </c>
      <c r="M139" s="17">
        <f t="shared" si="98"/>
        <v>0.93587593551926385</v>
      </c>
      <c r="N139" s="17">
        <f t="shared" si="99"/>
        <v>0.95009215047948847</v>
      </c>
      <c r="O139" s="17">
        <f t="shared" ref="O139:O148" si="100">Q126</f>
        <v>0.95513293610668015</v>
      </c>
    </row>
    <row r="140" spans="1:17">
      <c r="A140" s="9">
        <v>4</v>
      </c>
      <c r="B140" s="10" t="s">
        <v>191</v>
      </c>
      <c r="C140" s="17">
        <v>10.4</v>
      </c>
      <c r="D140" s="17">
        <v>10.4</v>
      </c>
      <c r="E140" s="17">
        <v>10.4</v>
      </c>
      <c r="F140" s="17">
        <v>10.8</v>
      </c>
      <c r="G140" s="17">
        <v>10.8</v>
      </c>
      <c r="H140" s="17">
        <v>10.8</v>
      </c>
      <c r="K140" s="15" t="s">
        <v>192</v>
      </c>
      <c r="L140" s="17">
        <f t="shared" si="97"/>
        <v>8.8737830999390996E-4</v>
      </c>
      <c r="M140" s="17">
        <f t="shared" si="98"/>
        <v>8.8737830999390996E-4</v>
      </c>
      <c r="N140" s="17">
        <f t="shared" si="99"/>
        <v>8.8737830999390996E-4</v>
      </c>
      <c r="O140" s="17">
        <f t="shared" si="100"/>
        <v>8.8737830999390996E-4</v>
      </c>
    </row>
    <row r="141" spans="1:17">
      <c r="A141" s="9">
        <v>5</v>
      </c>
      <c r="B141" s="10" t="s">
        <v>193</v>
      </c>
      <c r="C141" s="17">
        <v>1</v>
      </c>
      <c r="D141" s="17">
        <v>1</v>
      </c>
      <c r="E141" s="17">
        <v>1</v>
      </c>
      <c r="F141" s="17">
        <v>1</v>
      </c>
      <c r="G141" s="17">
        <v>1</v>
      </c>
      <c r="H141" s="17">
        <v>1</v>
      </c>
      <c r="K141" s="15" t="s">
        <v>194</v>
      </c>
      <c r="L141" s="17">
        <f t="shared" si="97"/>
        <v>0.49790845567212999</v>
      </c>
      <c r="M141" s="17">
        <f t="shared" si="98"/>
        <v>0.50855509577657387</v>
      </c>
      <c r="N141" s="17">
        <f t="shared" si="99"/>
        <v>0.5276205417269062</v>
      </c>
      <c r="O141" s="17">
        <f t="shared" si="100"/>
        <v>0.53041987234131616</v>
      </c>
    </row>
    <row r="142" spans="1:17">
      <c r="A142" s="9">
        <v>6</v>
      </c>
      <c r="B142" s="10" t="s">
        <v>195</v>
      </c>
      <c r="C142" s="17">
        <v>4420.3</v>
      </c>
      <c r="D142" s="17">
        <v>5558.5</v>
      </c>
      <c r="E142" s="17">
        <v>5136.7</v>
      </c>
      <c r="F142" s="17">
        <v>5338.4</v>
      </c>
      <c r="G142" s="17">
        <v>4952.2</v>
      </c>
      <c r="H142" s="17">
        <v>27614.2</v>
      </c>
      <c r="K142" s="15" t="s">
        <v>196</v>
      </c>
      <c r="L142" s="17">
        <f t="shared" si="97"/>
        <v>0.2767616024031741</v>
      </c>
      <c r="M142" s="17">
        <f t="shared" si="98"/>
        <v>0.28267951992786883</v>
      </c>
      <c r="N142" s="17">
        <f t="shared" si="99"/>
        <v>0.28697350021695278</v>
      </c>
      <c r="O142" s="17">
        <f t="shared" si="100"/>
        <v>0.28849605978609394</v>
      </c>
    </row>
    <row r="143" spans="1:17">
      <c r="A143" s="9">
        <v>7</v>
      </c>
      <c r="B143" s="10" t="s">
        <v>197</v>
      </c>
      <c r="C143" s="17">
        <v>4727.3</v>
      </c>
      <c r="D143" s="17">
        <v>5489.3</v>
      </c>
      <c r="E143" s="17">
        <v>4818.7</v>
      </c>
      <c r="F143" s="17">
        <v>5505.4</v>
      </c>
      <c r="G143" s="17">
        <v>4899.5</v>
      </c>
      <c r="H143" s="17">
        <v>27908.6</v>
      </c>
      <c r="K143" s="15" t="s">
        <v>198</v>
      </c>
      <c r="L143" s="17">
        <f t="shared" si="97"/>
        <v>0.63735379902257239</v>
      </c>
      <c r="M143" s="17">
        <f t="shared" si="98"/>
        <v>1.2703661649289177</v>
      </c>
      <c r="N143" s="17">
        <f t="shared" si="99"/>
        <v>1.0607677170823058</v>
      </c>
      <c r="O143" s="17">
        <f t="shared" si="100"/>
        <v>0.94886900952876951</v>
      </c>
    </row>
    <row r="144" spans="1:17">
      <c r="A144" s="9">
        <v>8</v>
      </c>
      <c r="B144" s="10" t="s">
        <v>199</v>
      </c>
      <c r="C144" s="17"/>
      <c r="D144" s="17"/>
      <c r="E144" s="17">
        <v>6</v>
      </c>
      <c r="F144" s="17">
        <v>10</v>
      </c>
      <c r="G144" s="17">
        <v>3</v>
      </c>
      <c r="H144" s="17">
        <v>8</v>
      </c>
      <c r="K144" s="15" t="s">
        <v>200</v>
      </c>
      <c r="L144" s="17">
        <f>N131</f>
        <v>0.92451788890845044</v>
      </c>
      <c r="M144" s="17">
        <f>O131</f>
        <v>0.4957222510174385</v>
      </c>
      <c r="N144" s="17">
        <f t="shared" si="99"/>
        <v>0.875</v>
      </c>
      <c r="O144" s="17">
        <f t="shared" si="100"/>
        <v>0.55535582601483435</v>
      </c>
    </row>
    <row r="145" spans="1:17">
      <c r="A145" s="9">
        <v>9</v>
      </c>
      <c r="B145" s="10" t="s">
        <v>201</v>
      </c>
      <c r="C145" s="17"/>
      <c r="D145" s="17"/>
      <c r="E145" s="17">
        <v>7</v>
      </c>
      <c r="F145" s="17">
        <v>1</v>
      </c>
      <c r="G145" s="17">
        <v>3</v>
      </c>
      <c r="H145" s="17">
        <v>1</v>
      </c>
      <c r="K145" s="15" t="s">
        <v>202</v>
      </c>
      <c r="L145" s="17">
        <f>L132</f>
        <v>0.21944382913088836</v>
      </c>
      <c r="M145" s="17">
        <f>N132</f>
        <v>0.41878156315904014</v>
      </c>
      <c r="N145" s="17">
        <f t="shared" si="99"/>
        <v>0.46222307716194133</v>
      </c>
      <c r="O145" s="17">
        <f t="shared" si="100"/>
        <v>0.13153767433964894</v>
      </c>
    </row>
    <row r="146" spans="1:17">
      <c r="A146" s="9">
        <v>10</v>
      </c>
      <c r="B146" s="10" t="s">
        <v>203</v>
      </c>
      <c r="C146" s="17">
        <v>16</v>
      </c>
      <c r="D146" s="17">
        <v>28</v>
      </c>
      <c r="E146" s="17">
        <v>26</v>
      </c>
      <c r="F146" s="17">
        <v>27</v>
      </c>
      <c r="G146" s="17">
        <v>24</v>
      </c>
      <c r="H146" s="17">
        <v>15</v>
      </c>
      <c r="K146" s="15" t="s">
        <v>204</v>
      </c>
      <c r="L146" s="17">
        <f>L133</f>
        <v>1.0758553435228277</v>
      </c>
      <c r="M146" s="17">
        <f>N133</f>
        <v>1.0955440485105319</v>
      </c>
      <c r="N146" s="17">
        <f t="shared" si="99"/>
        <v>1.1093485207859188</v>
      </c>
      <c r="O146" s="17">
        <f t="shared" si="100"/>
        <v>1.1141489051000464</v>
      </c>
    </row>
    <row r="147" spans="1:17">
      <c r="A147" s="9">
        <v>11</v>
      </c>
      <c r="B147" s="10" t="s">
        <v>205</v>
      </c>
      <c r="C147" s="17">
        <v>44</v>
      </c>
      <c r="D147" s="17">
        <v>31</v>
      </c>
      <c r="E147" s="17">
        <v>38</v>
      </c>
      <c r="F147" s="17">
        <v>36</v>
      </c>
      <c r="G147" s="17">
        <v>34</v>
      </c>
      <c r="H147" s="17">
        <v>60</v>
      </c>
      <c r="K147" s="15" t="s">
        <v>206</v>
      </c>
      <c r="L147" s="17">
        <f>L134</f>
        <v>1.2720751667924299</v>
      </c>
      <c r="M147" s="17">
        <f>N134</f>
        <v>1.5132022856862353</v>
      </c>
      <c r="N147" s="17">
        <f t="shared" si="99"/>
        <v>1.2983412619107098</v>
      </c>
      <c r="O147" s="17">
        <f t="shared" si="100"/>
        <v>1.3020840296209928</v>
      </c>
    </row>
    <row r="148" spans="1:17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K148" s="15" t="s">
        <v>208</v>
      </c>
      <c r="L148" s="17">
        <f>L135</f>
        <v>1.0174215140338494</v>
      </c>
      <c r="M148" s="17">
        <f>N135</f>
        <v>1.0381305855185377</v>
      </c>
      <c r="N148" s="17">
        <f>P135</f>
        <v>0.83555111428102713</v>
      </c>
      <c r="O148" s="17">
        <f t="shared" si="100"/>
        <v>0.83998419379392086</v>
      </c>
    </row>
    <row r="149" spans="1:17">
      <c r="A149" s="9">
        <v>13</v>
      </c>
      <c r="B149" s="10" t="s">
        <v>209</v>
      </c>
      <c r="C149" s="17">
        <v>1</v>
      </c>
      <c r="D149" s="17">
        <v>2</v>
      </c>
      <c r="E149" s="17">
        <v>2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6</v>
      </c>
      <c r="D150" s="17">
        <v>6</v>
      </c>
      <c r="E150" s="17">
        <v>6</v>
      </c>
      <c r="F150" s="17">
        <v>4</v>
      </c>
      <c r="G150" s="21">
        <v>4</v>
      </c>
      <c r="H150" s="21">
        <v>4</v>
      </c>
    </row>
    <row r="151" spans="1:17">
      <c r="A151" s="9">
        <v>15</v>
      </c>
      <c r="B151" s="10" t="s">
        <v>213</v>
      </c>
      <c r="C151" s="17">
        <v>1164</v>
      </c>
      <c r="D151" s="17">
        <v>1126</v>
      </c>
      <c r="E151" s="17">
        <v>1122</v>
      </c>
      <c r="F151" s="17">
        <v>1111</v>
      </c>
      <c r="G151" s="17">
        <v>1093</v>
      </c>
      <c r="H151" s="17">
        <v>1083</v>
      </c>
    </row>
    <row r="153" spans="1:17" ht="16">
      <c r="A153" s="20" t="s">
        <v>520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1">C167/C181*1000</f>
        <v>6.8965517241379306</v>
      </c>
      <c r="D155" s="17">
        <f t="shared" si="101"/>
        <v>7.1530758226037197</v>
      </c>
      <c r="E155" s="17">
        <f t="shared" si="101"/>
        <v>7.2568940493468794</v>
      </c>
      <c r="F155" s="17">
        <f t="shared" si="101"/>
        <v>7.5075075075075075</v>
      </c>
      <c r="G155" s="17">
        <f t="shared" si="101"/>
        <v>7.5987841945288759</v>
      </c>
      <c r="H155" s="17">
        <f t="shared" si="101"/>
        <v>6.1068702290076331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2">IF(C155/$I155&gt;1,2^((1-$I155/C155)/LN(10/3)),2^(-LOG($I155/C155,10/3)))</f>
        <v>1.1715434607851043</v>
      </c>
      <c r="M155" s="17">
        <f t="shared" si="102"/>
        <v>1.189211769866424</v>
      </c>
      <c r="N155" s="17">
        <f t="shared" si="102"/>
        <v>1.1960780060070371</v>
      </c>
      <c r="O155" s="17">
        <f t="shared" si="102"/>
        <v>1.2120211749711465</v>
      </c>
      <c r="P155" s="17">
        <f t="shared" si="102"/>
        <v>1.2176162959895096</v>
      </c>
      <c r="Q155" s="17">
        <f t="shared" si="102"/>
        <v>1.1099873750735376</v>
      </c>
    </row>
    <row r="156" spans="1:17">
      <c r="A156" s="9">
        <v>2</v>
      </c>
      <c r="B156" s="15" t="s">
        <v>176</v>
      </c>
      <c r="C156" s="17">
        <f t="shared" ref="C156:H156" si="103">C168/C181*1000</f>
        <v>4.1379310344827589</v>
      </c>
      <c r="D156" s="17">
        <f t="shared" si="103"/>
        <v>4.2918454935622314</v>
      </c>
      <c r="E156" s="17">
        <f t="shared" si="103"/>
        <v>4.3541364296081273</v>
      </c>
      <c r="F156" s="17">
        <f t="shared" si="103"/>
        <v>4.5045045045045047</v>
      </c>
      <c r="G156" s="17">
        <f t="shared" si="103"/>
        <v>4.5592705167173246</v>
      </c>
      <c r="H156" s="17">
        <f t="shared" si="103"/>
        <v>4.5801526717557257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2"/>
        <v>1.0193758770264274</v>
      </c>
      <c r="M156" s="17">
        <f t="shared" si="102"/>
        <v>1.0399251419719513</v>
      </c>
      <c r="N156" s="17">
        <f t="shared" si="102"/>
        <v>1.0479385551411107</v>
      </c>
      <c r="O156" s="17">
        <f t="shared" si="102"/>
        <v>1.0666045274865186</v>
      </c>
      <c r="P156" s="17">
        <f t="shared" si="102"/>
        <v>1.0731746748284798</v>
      </c>
      <c r="Q156" s="17">
        <f t="shared" si="102"/>
        <v>1.0756489007234935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0.75076075075075066</v>
      </c>
      <c r="G157" s="17">
        <f>G169/G181*1000</f>
        <v>0.75987841945288759</v>
      </c>
      <c r="H157" s="17">
        <f>H169/H181*1000+0.00001</f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2"/>
        <v>8.8737830999390996E-4</v>
      </c>
      <c r="M157" s="17">
        <f t="shared" si="102"/>
        <v>8.8737830999390996E-4</v>
      </c>
      <c r="N157" s="17">
        <f t="shared" si="102"/>
        <v>8.8737830999390996E-4</v>
      </c>
      <c r="O157" s="17">
        <f t="shared" si="102"/>
        <v>0.56887414750136633</v>
      </c>
      <c r="P157" s="17">
        <f t="shared" si="102"/>
        <v>0.57284143161346868</v>
      </c>
      <c r="Q157" s="17">
        <f t="shared" si="102"/>
        <v>8.8737830999390996E-4</v>
      </c>
    </row>
    <row r="158" spans="1:17">
      <c r="A158" s="9">
        <v>4</v>
      </c>
      <c r="B158" s="15" t="s">
        <v>178</v>
      </c>
      <c r="C158" s="17">
        <f t="shared" ref="C158:H158" si="104">C170/C181*1000</f>
        <v>16.413793103448278</v>
      </c>
      <c r="D158" s="17">
        <f t="shared" si="104"/>
        <v>17.024320457796851</v>
      </c>
      <c r="E158" s="17">
        <f t="shared" si="104"/>
        <v>16.835994194484762</v>
      </c>
      <c r="F158" s="17">
        <f t="shared" si="104"/>
        <v>18.768768768768769</v>
      </c>
      <c r="G158" s="17">
        <f t="shared" si="104"/>
        <v>18.996960486322187</v>
      </c>
      <c r="H158" s="17">
        <f t="shared" si="104"/>
        <v>19.083969465648856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2"/>
        <v>0.70666361390252974</v>
      </c>
      <c r="M158" s="17">
        <f t="shared" si="102"/>
        <v>0.72167901049502881</v>
      </c>
      <c r="N158" s="17">
        <f t="shared" si="102"/>
        <v>0.71707201990230751</v>
      </c>
      <c r="O158" s="17">
        <f t="shared" si="102"/>
        <v>0.76336964169319832</v>
      </c>
      <c r="P158" s="17">
        <f t="shared" si="102"/>
        <v>0.7686992170157515</v>
      </c>
      <c r="Q158" s="17">
        <f t="shared" si="102"/>
        <v>0.77072421180379247</v>
      </c>
    </row>
    <row r="159" spans="1:17">
      <c r="A159" s="9">
        <v>5</v>
      </c>
      <c r="B159" s="15" t="s">
        <v>179</v>
      </c>
      <c r="C159" s="17">
        <f t="shared" ref="C159:H159" si="105">C171/C181*1000</f>
        <v>4.6896551724137936</v>
      </c>
      <c r="D159" s="17">
        <f t="shared" si="105"/>
        <v>5.5793991416309012</v>
      </c>
      <c r="E159" s="17">
        <f t="shared" si="105"/>
        <v>5.6603773584905657</v>
      </c>
      <c r="F159" s="17">
        <f t="shared" si="105"/>
        <v>6.0060060060060056</v>
      </c>
      <c r="G159" s="17">
        <f t="shared" si="105"/>
        <v>6.0790273556231007</v>
      </c>
      <c r="H159" s="17">
        <f t="shared" si="105"/>
        <v>6.2595419847328237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2"/>
        <v>0.73529744422343679</v>
      </c>
      <c r="M159" s="17">
        <f t="shared" si="102"/>
        <v>0.81264126977849249</v>
      </c>
      <c r="N159" s="17">
        <f t="shared" si="102"/>
        <v>0.81941079719429843</v>
      </c>
      <c r="O159" s="17">
        <f t="shared" si="102"/>
        <v>0.84785355543622054</v>
      </c>
      <c r="P159" s="17">
        <f t="shared" si="102"/>
        <v>0.85377296739524078</v>
      </c>
      <c r="Q159" s="17">
        <f t="shared" si="102"/>
        <v>0.86827814786615864</v>
      </c>
    </row>
    <row r="160" spans="1:17">
      <c r="A160" s="9">
        <v>6</v>
      </c>
      <c r="B160" s="15" t="s">
        <v>180</v>
      </c>
      <c r="C160" s="17">
        <f t="shared" ref="C160:H160" si="106">(C172-C173)/C172*100</f>
        <v>-1.979045401629802</v>
      </c>
      <c r="D160" s="17">
        <f t="shared" si="106"/>
        <v>0.18053504021007713</v>
      </c>
      <c r="E160" s="17">
        <f t="shared" si="106"/>
        <v>1.5367727771679474</v>
      </c>
      <c r="F160" s="17">
        <f t="shared" si="106"/>
        <v>5.8956248773788529</v>
      </c>
      <c r="G160" s="17">
        <f t="shared" si="106"/>
        <v>-4.581608330196973</v>
      </c>
      <c r="H160" s="17">
        <f t="shared" si="106"/>
        <v>10.326724855417309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7">(ATAN((C160+2.4)/10)+3.1415/2)/3.1415*1.75</f>
        <v>0.89843580696025183</v>
      </c>
      <c r="M160" s="17">
        <f t="shared" si="107"/>
        <v>1.0156818127164298</v>
      </c>
      <c r="N160" s="17">
        <f t="shared" si="107"/>
        <v>1.083921478094507</v>
      </c>
      <c r="O160" s="17">
        <f t="shared" si="107"/>
        <v>1.2607680325146422</v>
      </c>
      <c r="P160" s="17">
        <f t="shared" si="107"/>
        <v>0.75534636471001315</v>
      </c>
      <c r="Q160" s="17">
        <f t="shared" si="107"/>
        <v>1.3790301794367628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-2.9027576197387517</v>
      </c>
      <c r="F161" s="17">
        <f>(F175-F174)/F181*1000+0.00001</f>
        <v>-10.510500510510512</v>
      </c>
      <c r="G161" s="17">
        <f>(G175-G174)/G181*1000+0.00001</f>
        <v>1.0000000000000001E-5</v>
      </c>
      <c r="H161" s="17">
        <f>(H175-H174)/H181*1000</f>
        <v>-4.5801526717557257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8">(ATAN(E161/10)+3.1415/2)/3.1415*1.75</f>
        <v>0.71762435070937514</v>
      </c>
      <c r="O161" s="17">
        <f t="shared" si="108"/>
        <v>0.42362492570377497</v>
      </c>
      <c r="P161" s="17">
        <f t="shared" si="108"/>
        <v>0.87500055705872981</v>
      </c>
      <c r="Q161" s="17">
        <f t="shared" si="108"/>
        <v>0.63574361089644627</v>
      </c>
    </row>
    <row r="162" spans="1:17">
      <c r="A162" s="9">
        <v>8</v>
      </c>
      <c r="B162" s="15" t="s">
        <v>182</v>
      </c>
      <c r="C162" s="17">
        <f t="shared" ref="C162:H162" si="109">(C176-C177)/C181*1000</f>
        <v>-27.586206896551722</v>
      </c>
      <c r="D162" s="17">
        <f t="shared" si="109"/>
        <v>-1.4306151645207439</v>
      </c>
      <c r="E162" s="17">
        <f t="shared" si="109"/>
        <v>-30.478955007256896</v>
      </c>
      <c r="F162" s="17">
        <f t="shared" si="109"/>
        <v>-1.5015015015015014</v>
      </c>
      <c r="G162" s="17">
        <f t="shared" si="109"/>
        <v>-4.5592705167173246</v>
      </c>
      <c r="H162" s="17">
        <f t="shared" si="109"/>
        <v>-24.427480916030532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0.19370082981337194</v>
      </c>
      <c r="M162" s="17">
        <f>(ATAN(D162/10)+3.1415/2)/3.1415*1.75</f>
        <v>0.79584343904518151</v>
      </c>
      <c r="N162" s="17">
        <f t="shared" si="108"/>
        <v>0.17657790069023888</v>
      </c>
      <c r="O162" s="17">
        <f t="shared" si="108"/>
        <v>0.79197775478227483</v>
      </c>
      <c r="P162" s="17">
        <f t="shared" si="108"/>
        <v>0.6367059179622363</v>
      </c>
      <c r="Q162" s="17">
        <f t="shared" si="108"/>
        <v>0.21642607909032738</v>
      </c>
    </row>
    <row r="163" spans="1:17">
      <c r="A163" s="9">
        <v>9</v>
      </c>
      <c r="B163" s="15" t="s">
        <v>183</v>
      </c>
      <c r="C163" s="17">
        <f t="shared" ref="C163:H163" si="110">C178/C181*1000</f>
        <v>4.1379310344827589</v>
      </c>
      <c r="D163" s="17">
        <f t="shared" si="110"/>
        <v>4.2918454935622314</v>
      </c>
      <c r="E163" s="17">
        <f t="shared" si="110"/>
        <v>4.3541364296081273</v>
      </c>
      <c r="F163" s="17">
        <f t="shared" si="110"/>
        <v>4.5045045045045047</v>
      </c>
      <c r="G163" s="17">
        <f t="shared" si="110"/>
        <v>4.5592705167173246</v>
      </c>
      <c r="H163" s="17">
        <f t="shared" si="110"/>
        <v>4.5801526717557257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1">IF(C163/$I163&gt;1,2^((1-$I163/C163)/LN(10/3)),2^(-LOG($I163/C163,10/3)))</f>
        <v>1.4434258629769698</v>
      </c>
      <c r="M163" s="17">
        <f t="shared" si="111"/>
        <v>1.4542694465548025</v>
      </c>
      <c r="N163" s="17">
        <f t="shared" si="111"/>
        <v>1.4584617131693647</v>
      </c>
      <c r="O163" s="17">
        <f t="shared" si="111"/>
        <v>1.468149846922314</v>
      </c>
      <c r="P163" s="17">
        <f t="shared" si="111"/>
        <v>1.4715346960565854</v>
      </c>
      <c r="Q163" s="17">
        <f t="shared" si="111"/>
        <v>1.4728060254434805</v>
      </c>
    </row>
    <row r="164" spans="1:17">
      <c r="A164" s="9">
        <v>10</v>
      </c>
      <c r="B164" s="15" t="s">
        <v>184</v>
      </c>
      <c r="C164" s="17">
        <f t="shared" ref="C164:H164" si="112">C179/C181*100</f>
        <v>0.13793103448275862</v>
      </c>
      <c r="D164" s="17">
        <f t="shared" si="112"/>
        <v>0.14306151645207438</v>
      </c>
      <c r="E164" s="17">
        <f t="shared" si="112"/>
        <v>0.14513788098693758</v>
      </c>
      <c r="F164" s="17">
        <f t="shared" si="112"/>
        <v>0.15015015015015015</v>
      </c>
      <c r="G164" s="17">
        <f t="shared" si="112"/>
        <v>0.1519756838905775</v>
      </c>
      <c r="H164" s="17">
        <f t="shared" si="112"/>
        <v>0.15267175572519084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1"/>
        <v>1.4434258629769698</v>
      </c>
      <c r="M164" s="17">
        <f t="shared" si="111"/>
        <v>1.4542694465548025</v>
      </c>
      <c r="N164" s="17">
        <f t="shared" si="111"/>
        <v>1.4584617131693647</v>
      </c>
      <c r="O164" s="17">
        <f t="shared" si="111"/>
        <v>1.468149846922314</v>
      </c>
      <c r="P164" s="17">
        <f t="shared" si="111"/>
        <v>1.4715346960565856</v>
      </c>
      <c r="Q164" s="17">
        <f t="shared" si="111"/>
        <v>1.4728060254434805</v>
      </c>
    </row>
    <row r="165" spans="1:17">
      <c r="A165" s="9">
        <v>11</v>
      </c>
      <c r="B165" s="15" t="s">
        <v>185</v>
      </c>
      <c r="C165" s="17">
        <f t="shared" ref="C165:H165" si="113">C180/C181*1000</f>
        <v>12.413793103448276</v>
      </c>
      <c r="D165" s="17">
        <f t="shared" si="113"/>
        <v>12.875536480686696</v>
      </c>
      <c r="E165" s="17">
        <f t="shared" si="113"/>
        <v>13.062409288824384</v>
      </c>
      <c r="F165" s="17">
        <f t="shared" si="113"/>
        <v>13.513513513513514</v>
      </c>
      <c r="G165" s="17">
        <f t="shared" si="113"/>
        <v>13.677811550151976</v>
      </c>
      <c r="H165" s="17">
        <f t="shared" si="113"/>
        <v>13.740458015267174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1"/>
        <v>1.4103399471499258</v>
      </c>
      <c r="M165" s="17">
        <f t="shared" si="111"/>
        <v>1.4221171040721148</v>
      </c>
      <c r="N165" s="17">
        <f t="shared" si="111"/>
        <v>1.4266729219353689</v>
      </c>
      <c r="O165" s="17">
        <f t="shared" si="111"/>
        <v>1.4372067670917401</v>
      </c>
      <c r="P165" s="17">
        <f t="shared" si="111"/>
        <v>1.440888915267269</v>
      </c>
      <c r="Q165" s="17">
        <f t="shared" si="111"/>
        <v>1.4422721516688282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5</v>
      </c>
      <c r="D167" s="17">
        <v>5</v>
      </c>
      <c r="E167" s="17">
        <v>5</v>
      </c>
      <c r="F167" s="17">
        <v>5</v>
      </c>
      <c r="G167" s="17">
        <v>5</v>
      </c>
      <c r="H167" s="17">
        <v>4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3</v>
      </c>
      <c r="K168" s="15" t="s">
        <v>187</v>
      </c>
      <c r="L168" s="17">
        <f t="shared" ref="L168:L173" si="114">L155</f>
        <v>1.1715434607851043</v>
      </c>
      <c r="M168" s="17">
        <f t="shared" ref="M168:M173" si="115">N155</f>
        <v>1.1960780060070371</v>
      </c>
      <c r="N168" s="17">
        <f t="shared" ref="N168:O178" si="116">P155</f>
        <v>1.2176162959895096</v>
      </c>
      <c r="O168" s="17">
        <f t="shared" si="116"/>
        <v>1.1099873750735376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0.5</v>
      </c>
      <c r="G169" s="17">
        <v>0.5</v>
      </c>
      <c r="H169" s="17">
        <v>0</v>
      </c>
      <c r="K169" s="15" t="s">
        <v>190</v>
      </c>
      <c r="L169" s="17">
        <f t="shared" si="114"/>
        <v>1.0193758770264274</v>
      </c>
      <c r="M169" s="17">
        <f t="shared" si="115"/>
        <v>1.0479385551411107</v>
      </c>
      <c r="N169" s="17">
        <f t="shared" si="116"/>
        <v>1.0731746748284798</v>
      </c>
      <c r="O169" s="17">
        <f t="shared" si="116"/>
        <v>1.0756489007234935</v>
      </c>
    </row>
    <row r="170" spans="1:17">
      <c r="A170" s="9">
        <v>4</v>
      </c>
      <c r="B170" s="10" t="s">
        <v>191</v>
      </c>
      <c r="C170" s="17">
        <v>11.9</v>
      </c>
      <c r="D170" s="17">
        <v>11.9</v>
      </c>
      <c r="E170" s="17">
        <v>11.6</v>
      </c>
      <c r="F170" s="17">
        <v>12.5</v>
      </c>
      <c r="G170" s="17">
        <v>12.5</v>
      </c>
      <c r="H170" s="17">
        <v>12.5</v>
      </c>
      <c r="K170" s="15" t="s">
        <v>192</v>
      </c>
      <c r="L170" s="17">
        <f t="shared" si="114"/>
        <v>8.8737830999390996E-4</v>
      </c>
      <c r="M170" s="17">
        <f t="shared" si="115"/>
        <v>8.8737830999390996E-4</v>
      </c>
      <c r="N170" s="17">
        <f t="shared" si="116"/>
        <v>0.57284143161346868</v>
      </c>
      <c r="O170" s="17">
        <f t="shared" si="116"/>
        <v>8.8737830999390996E-4</v>
      </c>
    </row>
    <row r="171" spans="1:17">
      <c r="A171" s="9">
        <v>5</v>
      </c>
      <c r="B171" s="10" t="s">
        <v>193</v>
      </c>
      <c r="C171" s="17">
        <v>3.4</v>
      </c>
      <c r="D171" s="17">
        <v>3.9</v>
      </c>
      <c r="E171" s="17">
        <v>3.9</v>
      </c>
      <c r="F171" s="17">
        <v>4</v>
      </c>
      <c r="G171" s="17">
        <v>4</v>
      </c>
      <c r="H171" s="17">
        <v>4.0999999999999996</v>
      </c>
      <c r="K171" s="15" t="s">
        <v>194</v>
      </c>
      <c r="L171" s="17">
        <f t="shared" si="114"/>
        <v>0.70666361390252974</v>
      </c>
      <c r="M171" s="17">
        <f t="shared" si="115"/>
        <v>0.71707201990230751</v>
      </c>
      <c r="N171" s="17">
        <f t="shared" si="116"/>
        <v>0.7686992170157515</v>
      </c>
      <c r="O171" s="17">
        <f t="shared" si="116"/>
        <v>0.77072421180379247</v>
      </c>
    </row>
    <row r="172" spans="1:17">
      <c r="A172" s="9">
        <v>6</v>
      </c>
      <c r="B172" s="10" t="s">
        <v>195</v>
      </c>
      <c r="C172" s="17">
        <v>4295</v>
      </c>
      <c r="D172" s="17">
        <v>6093</v>
      </c>
      <c r="E172" s="17">
        <v>3644</v>
      </c>
      <c r="F172" s="17">
        <v>4077.6</v>
      </c>
      <c r="G172" s="17">
        <v>3985.5</v>
      </c>
      <c r="H172" s="17">
        <v>4685.8999999999996</v>
      </c>
      <c r="K172" s="15" t="s">
        <v>196</v>
      </c>
      <c r="L172" s="17">
        <f t="shared" si="114"/>
        <v>0.73529744422343679</v>
      </c>
      <c r="M172" s="17">
        <f t="shared" si="115"/>
        <v>0.81941079719429843</v>
      </c>
      <c r="N172" s="17">
        <f t="shared" si="116"/>
        <v>0.85377296739524078</v>
      </c>
      <c r="O172" s="17">
        <f t="shared" si="116"/>
        <v>0.86827814786615864</v>
      </c>
    </row>
    <row r="173" spans="1:17">
      <c r="A173" s="9">
        <v>7</v>
      </c>
      <c r="B173" s="10" t="s">
        <v>197</v>
      </c>
      <c r="C173" s="17">
        <v>4380</v>
      </c>
      <c r="D173" s="17">
        <v>6082</v>
      </c>
      <c r="E173" s="17">
        <v>3588</v>
      </c>
      <c r="F173" s="17">
        <v>3837.2</v>
      </c>
      <c r="G173" s="17">
        <v>4168.1000000000004</v>
      </c>
      <c r="H173" s="17">
        <v>4202</v>
      </c>
      <c r="K173" s="15" t="s">
        <v>198</v>
      </c>
      <c r="L173" s="17">
        <f t="shared" si="114"/>
        <v>0.89843580696025183</v>
      </c>
      <c r="M173" s="17">
        <f t="shared" si="115"/>
        <v>1.083921478094507</v>
      </c>
      <c r="N173" s="17">
        <f t="shared" si="116"/>
        <v>0.75534636471001315</v>
      </c>
      <c r="O173" s="17">
        <f t="shared" si="116"/>
        <v>1.3790301794367628</v>
      </c>
    </row>
    <row r="174" spans="1:17">
      <c r="A174" s="9">
        <v>8</v>
      </c>
      <c r="B174" s="10" t="s">
        <v>199</v>
      </c>
      <c r="C174" s="17"/>
      <c r="D174" s="17"/>
      <c r="E174" s="17">
        <v>8</v>
      </c>
      <c r="F174" s="17">
        <v>13</v>
      </c>
      <c r="G174" s="17">
        <v>7</v>
      </c>
      <c r="H174" s="17">
        <v>8</v>
      </c>
      <c r="K174" s="15" t="s">
        <v>200</v>
      </c>
      <c r="L174" s="17">
        <f>N161</f>
        <v>0.71762435070937514</v>
      </c>
      <c r="M174" s="17">
        <f>O161</f>
        <v>0.42362492570377497</v>
      </c>
      <c r="N174" s="17">
        <f t="shared" si="116"/>
        <v>0.87500055705872981</v>
      </c>
      <c r="O174" s="17">
        <f t="shared" si="116"/>
        <v>0.63574361089644627</v>
      </c>
    </row>
    <row r="175" spans="1:17">
      <c r="A175" s="9">
        <v>9</v>
      </c>
      <c r="B175" s="10" t="s">
        <v>201</v>
      </c>
      <c r="C175" s="17"/>
      <c r="D175" s="17"/>
      <c r="E175" s="17">
        <v>6</v>
      </c>
      <c r="F175" s="17">
        <v>6</v>
      </c>
      <c r="G175" s="17">
        <v>7</v>
      </c>
      <c r="H175" s="17">
        <v>5</v>
      </c>
      <c r="K175" s="15" t="s">
        <v>202</v>
      </c>
      <c r="L175" s="17">
        <f>L162</f>
        <v>0.19370082981337194</v>
      </c>
      <c r="M175" s="17">
        <f>N162</f>
        <v>0.17657790069023888</v>
      </c>
      <c r="N175" s="17">
        <f t="shared" si="116"/>
        <v>0.6367059179622363</v>
      </c>
      <c r="O175" s="17">
        <f t="shared" si="116"/>
        <v>0.21642607909032738</v>
      </c>
    </row>
    <row r="176" spans="1:17">
      <c r="A176" s="9">
        <v>10</v>
      </c>
      <c r="B176" s="10" t="s">
        <v>203</v>
      </c>
      <c r="C176" s="17">
        <v>17</v>
      </c>
      <c r="D176" s="17">
        <v>26</v>
      </c>
      <c r="E176" s="17">
        <v>15</v>
      </c>
      <c r="F176" s="17">
        <v>20</v>
      </c>
      <c r="G176" s="17">
        <v>24</v>
      </c>
      <c r="H176" s="17">
        <v>17</v>
      </c>
      <c r="K176" s="15" t="s">
        <v>204</v>
      </c>
      <c r="L176" s="17">
        <f>L163</f>
        <v>1.4434258629769698</v>
      </c>
      <c r="M176" s="17">
        <f>N163</f>
        <v>1.4584617131693647</v>
      </c>
      <c r="N176" s="17">
        <f t="shared" si="116"/>
        <v>1.4715346960565854</v>
      </c>
      <c r="O176" s="17">
        <f t="shared" si="116"/>
        <v>1.4728060254434805</v>
      </c>
    </row>
    <row r="177" spans="1:17">
      <c r="A177" s="9">
        <v>11</v>
      </c>
      <c r="B177" s="10" t="s">
        <v>205</v>
      </c>
      <c r="C177" s="17">
        <v>37</v>
      </c>
      <c r="D177" s="17">
        <v>27</v>
      </c>
      <c r="E177" s="17">
        <v>36</v>
      </c>
      <c r="F177" s="17">
        <v>21</v>
      </c>
      <c r="G177" s="17">
        <v>27</v>
      </c>
      <c r="H177" s="17">
        <v>33</v>
      </c>
      <c r="K177" s="15" t="s">
        <v>206</v>
      </c>
      <c r="L177" s="17">
        <f>L164</f>
        <v>1.4434258629769698</v>
      </c>
      <c r="M177" s="17">
        <f>N164</f>
        <v>1.4584617131693647</v>
      </c>
      <c r="N177" s="17">
        <f t="shared" si="116"/>
        <v>1.4715346960565856</v>
      </c>
      <c r="O177" s="17">
        <f t="shared" si="116"/>
        <v>1.4728060254434805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1.4103399471499258</v>
      </c>
      <c r="M178" s="17">
        <f>N165</f>
        <v>1.4266729219353689</v>
      </c>
      <c r="N178" s="17">
        <f t="shared" si="116"/>
        <v>1.440888915267269</v>
      </c>
      <c r="O178" s="17">
        <f t="shared" si="116"/>
        <v>1.4422721516688282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9</v>
      </c>
      <c r="D180" s="17">
        <v>9</v>
      </c>
      <c r="E180" s="17">
        <v>9</v>
      </c>
      <c r="F180" s="17">
        <v>9</v>
      </c>
      <c r="G180" s="21">
        <v>9</v>
      </c>
      <c r="H180" s="21">
        <v>9</v>
      </c>
    </row>
    <row r="181" spans="1:17">
      <c r="A181" s="9">
        <v>15</v>
      </c>
      <c r="B181" s="10" t="s">
        <v>213</v>
      </c>
      <c r="C181" s="17">
        <v>725</v>
      </c>
      <c r="D181" s="17">
        <v>699</v>
      </c>
      <c r="E181" s="17">
        <v>689</v>
      </c>
      <c r="F181" s="17">
        <v>666</v>
      </c>
      <c r="G181" s="17">
        <v>658</v>
      </c>
      <c r="H181" s="17">
        <v>655</v>
      </c>
    </row>
    <row r="183" spans="1:17" ht="16">
      <c r="A183" s="20" t="s">
        <v>521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7">C197/C211*1000</f>
        <v>2.3626698168930891</v>
      </c>
      <c r="D185" s="17">
        <f t="shared" si="117"/>
        <v>2.1808088818398099</v>
      </c>
      <c r="E185" s="17">
        <f t="shared" si="117"/>
        <v>2.1921084097249901</v>
      </c>
      <c r="F185" s="17">
        <f t="shared" si="117"/>
        <v>1.9952114924181963</v>
      </c>
      <c r="G185" s="17">
        <f t="shared" si="117"/>
        <v>2.0092425155716294</v>
      </c>
      <c r="H185" s="17">
        <f t="shared" si="117"/>
        <v>1.4138557867097556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8">IF(C185/$I185&gt;1,2^((1-$I185/C185)/LN(10/3)),2^(-LOG($I185/C185,10/3)))</f>
        <v>0.6494798421859348</v>
      </c>
      <c r="M185" s="17">
        <f t="shared" si="118"/>
        <v>0.62021051911474578</v>
      </c>
      <c r="N185" s="17">
        <f t="shared" si="118"/>
        <v>0.62205857093329864</v>
      </c>
      <c r="O185" s="17">
        <f t="shared" si="118"/>
        <v>0.58925050023649084</v>
      </c>
      <c r="P185" s="17">
        <f t="shared" si="118"/>
        <v>0.59163261629490072</v>
      </c>
      <c r="Q185" s="17">
        <f t="shared" si="118"/>
        <v>0.48326135021295752</v>
      </c>
    </row>
    <row r="186" spans="1:17">
      <c r="A186" s="9">
        <v>2</v>
      </c>
      <c r="B186" s="15" t="s">
        <v>176</v>
      </c>
      <c r="C186" s="17">
        <f t="shared" ref="C186:H186" si="119">C198/C211*1000</f>
        <v>0.98444575703878712</v>
      </c>
      <c r="D186" s="17">
        <f t="shared" si="119"/>
        <v>0.99127676447264068</v>
      </c>
      <c r="E186" s="17">
        <f t="shared" si="119"/>
        <v>0.99641291351135908</v>
      </c>
      <c r="F186" s="17">
        <f t="shared" si="119"/>
        <v>0.79808459696727863</v>
      </c>
      <c r="G186" s="17">
        <f t="shared" si="119"/>
        <v>0.80369700622865181</v>
      </c>
      <c r="H186" s="17">
        <f t="shared" si="119"/>
        <v>0.80791759240557459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8"/>
        <v>0.44613309813566715</v>
      </c>
      <c r="M186" s="17">
        <f t="shared" si="118"/>
        <v>0.44791272325079207</v>
      </c>
      <c r="N186" s="17">
        <f t="shared" si="118"/>
        <v>0.44924737640040024</v>
      </c>
      <c r="O186" s="17">
        <f t="shared" si="118"/>
        <v>0.3953593203638664</v>
      </c>
      <c r="P186" s="17">
        <f t="shared" si="118"/>
        <v>0.39695760799451385</v>
      </c>
      <c r="Q186" s="17">
        <f t="shared" si="118"/>
        <v>0.3981564182289698</v>
      </c>
    </row>
    <row r="187" spans="1:17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1.0000000000000001E-5</v>
      </c>
      <c r="F187" s="17">
        <f>F199/F211*1000+0.00001</f>
        <v>1.0000000000000001E-5</v>
      </c>
      <c r="G187" s="17">
        <f t="shared" ref="G187:H187" si="120">G199/G211*1000+0.00001</f>
        <v>1.0000000000000001E-5</v>
      </c>
      <c r="H187" s="17">
        <f t="shared" si="120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8"/>
        <v>8.8737830999390996E-4</v>
      </c>
      <c r="M187" s="17">
        <f t="shared" si="118"/>
        <v>8.8737830999390996E-4</v>
      </c>
      <c r="N187" s="17">
        <f t="shared" si="118"/>
        <v>8.8737830999390996E-4</v>
      </c>
      <c r="O187" s="17">
        <f t="shared" si="118"/>
        <v>8.8737830999390996E-4</v>
      </c>
      <c r="P187" s="17">
        <f t="shared" si="118"/>
        <v>8.8737830999390996E-4</v>
      </c>
      <c r="Q187" s="17">
        <f t="shared" si="118"/>
        <v>8.8737830999390996E-4</v>
      </c>
    </row>
    <row r="188" spans="1:17">
      <c r="A188" s="9">
        <v>4</v>
      </c>
      <c r="B188" s="15" t="s">
        <v>178</v>
      </c>
      <c r="C188" s="17">
        <f t="shared" ref="C188:H188" si="121">C200/C211*1000</f>
        <v>7.9543217168733991</v>
      </c>
      <c r="D188" s="17">
        <f t="shared" si="121"/>
        <v>8.247422680412372</v>
      </c>
      <c r="E188" s="17">
        <f t="shared" si="121"/>
        <v>8.6090075727381432</v>
      </c>
      <c r="F188" s="17">
        <f t="shared" si="121"/>
        <v>8.7190742218675172</v>
      </c>
      <c r="G188" s="17">
        <f t="shared" si="121"/>
        <v>8.8004822182037366</v>
      </c>
      <c r="H188" s="17">
        <f t="shared" si="121"/>
        <v>8.8466976368410428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8"/>
        <v>0.46568144483067853</v>
      </c>
      <c r="M188" s="17">
        <f t="shared" si="118"/>
        <v>0.47548451572399403</v>
      </c>
      <c r="N188" s="17">
        <f t="shared" si="118"/>
        <v>0.48737670157324631</v>
      </c>
      <c r="O188" s="17">
        <f t="shared" si="118"/>
        <v>0.49095440061827483</v>
      </c>
      <c r="P188" s="17">
        <f t="shared" si="118"/>
        <v>0.49358824046280475</v>
      </c>
      <c r="Q188" s="17">
        <f t="shared" si="118"/>
        <v>0.49507887478333928</v>
      </c>
    </row>
    <row r="189" spans="1:17">
      <c r="A189" s="9">
        <v>5</v>
      </c>
      <c r="B189" s="15" t="s">
        <v>179</v>
      </c>
      <c r="C189" s="17">
        <f t="shared" ref="C189:H189" si="122">C201/C211*1000</f>
        <v>0.76786769049025394</v>
      </c>
      <c r="D189" s="17">
        <f t="shared" si="122"/>
        <v>0.77319587628865971</v>
      </c>
      <c r="E189" s="17">
        <f t="shared" si="122"/>
        <v>0.77720207253886009</v>
      </c>
      <c r="F189" s="17">
        <f t="shared" si="122"/>
        <v>0.7781324820430966</v>
      </c>
      <c r="G189" s="17">
        <f t="shared" si="122"/>
        <v>0.7836045810729354</v>
      </c>
      <c r="H189" s="17">
        <f t="shared" si="122"/>
        <v>0.92910523126641065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8"/>
        <v>0.25943796721861967</v>
      </c>
      <c r="M189" s="17">
        <f t="shared" si="118"/>
        <v>0.26047286537840336</v>
      </c>
      <c r="N189" s="17">
        <f t="shared" si="118"/>
        <v>0.26124900079970081</v>
      </c>
      <c r="O189" s="17">
        <f t="shared" si="118"/>
        <v>0.26142900944565928</v>
      </c>
      <c r="P189" s="17">
        <f t="shared" si="118"/>
        <v>0.26248586767706472</v>
      </c>
      <c r="Q189" s="17">
        <f t="shared" si="118"/>
        <v>0.2895279526772615</v>
      </c>
    </row>
    <row r="190" spans="1:17">
      <c r="A190" s="9">
        <v>6</v>
      </c>
      <c r="B190" s="15" t="s">
        <v>180</v>
      </c>
      <c r="C190" s="17">
        <f t="shared" ref="C190:H190" si="123">(C202-C203)/C202*100</f>
        <v>-8.6297675613201488</v>
      </c>
      <c r="D190" s="17">
        <f t="shared" si="123"/>
        <v>-2.4328293050759964</v>
      </c>
      <c r="E190" s="17">
        <f t="shared" si="123"/>
        <v>6.4353892061735571</v>
      </c>
      <c r="F190" s="17">
        <f t="shared" si="123"/>
        <v>1.3071007715839809</v>
      </c>
      <c r="G190" s="17">
        <f t="shared" si="123"/>
        <v>-3.403851835565233</v>
      </c>
      <c r="H190" s="17">
        <f t="shared" si="123"/>
        <v>1.1165179591186989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4">(ATAN((C190+2.4)/10)+3.1415/2)/3.1415*1.75</f>
        <v>0.56463858613055606</v>
      </c>
      <c r="M190" s="17">
        <f t="shared" si="124"/>
        <v>0.87317122147101545</v>
      </c>
      <c r="N190" s="17">
        <f t="shared" si="124"/>
        <v>1.278113202566221</v>
      </c>
      <c r="O190" s="17">
        <f t="shared" si="124"/>
        <v>1.0727582711203614</v>
      </c>
      <c r="P190" s="17">
        <f t="shared" si="124"/>
        <v>0.81926626973514749</v>
      </c>
      <c r="Q190" s="17">
        <f t="shared" si="124"/>
        <v>1.0633669550776017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-0.99641291351135908</v>
      </c>
      <c r="F191" s="17">
        <f>(F205-F204)/F211*1000</f>
        <v>-0.19952114924181966</v>
      </c>
      <c r="G191" s="17">
        <f>(G205-G204)/G211*1000</f>
        <v>-3.817560779586096</v>
      </c>
      <c r="H191" s="17">
        <f>(H205-H204)/H211*1000</f>
        <v>-3.8376085639264796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5">(ATAN(E191/10)+3.1415/2)/3.1415*1.75</f>
        <v>0.81967655740113232</v>
      </c>
      <c r="O191" s="17">
        <f t="shared" si="125"/>
        <v>0.8638869746947776</v>
      </c>
      <c r="P191" s="17">
        <f t="shared" si="125"/>
        <v>0.67185148194240418</v>
      </c>
      <c r="Q191" s="17">
        <f t="shared" si="125"/>
        <v>0.67087740847587507</v>
      </c>
    </row>
    <row r="192" spans="1:17">
      <c r="A192" s="9">
        <v>8</v>
      </c>
      <c r="B192" s="15" t="s">
        <v>182</v>
      </c>
      <c r="C192" s="17">
        <f t="shared" ref="C192:H192" si="126">(C206-C207)/C211*1000</f>
        <v>-6.8911202992715097</v>
      </c>
      <c r="D192" s="17">
        <f t="shared" si="126"/>
        <v>-3.1720856463124503</v>
      </c>
      <c r="E192" s="17">
        <f t="shared" si="126"/>
        <v>-0.19928258270227184</v>
      </c>
      <c r="F192" s="17">
        <f t="shared" si="126"/>
        <v>-6.7837190742218683</v>
      </c>
      <c r="G192" s="17">
        <f t="shared" si="126"/>
        <v>-1.4064697609001406</v>
      </c>
      <c r="H192" s="17">
        <f t="shared" si="126"/>
        <v>-6.2613613411432034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0.53888125538887144</v>
      </c>
      <c r="M192" s="17">
        <f>(ATAN(D192/10)+3.1415/2)/3.1415*1.75</f>
        <v>0.70388896475230489</v>
      </c>
      <c r="N192" s="17">
        <f t="shared" si="125"/>
        <v>0.86390025897015421</v>
      </c>
      <c r="O192" s="17">
        <f t="shared" si="125"/>
        <v>0.5429581734087916</v>
      </c>
      <c r="P192" s="17">
        <f t="shared" si="125"/>
        <v>0.7971619473906687</v>
      </c>
      <c r="Q192" s="17">
        <f t="shared" si="125"/>
        <v>0.56337249286797242</v>
      </c>
    </row>
    <row r="193" spans="1:17">
      <c r="A193" s="9">
        <v>9</v>
      </c>
      <c r="B193" s="15" t="s">
        <v>183</v>
      </c>
      <c r="C193" s="17">
        <f t="shared" ref="C193:H193" si="127">C208/C211*1000</f>
        <v>0.59066745422327227</v>
      </c>
      <c r="D193" s="17">
        <f t="shared" si="127"/>
        <v>0.59476605868358445</v>
      </c>
      <c r="E193" s="17">
        <f t="shared" si="127"/>
        <v>0.5978477481068154</v>
      </c>
      <c r="F193" s="17">
        <f t="shared" si="127"/>
        <v>0.59856344772545889</v>
      </c>
      <c r="G193" s="17">
        <f t="shared" si="127"/>
        <v>0.60277275467148883</v>
      </c>
      <c r="H193" s="17">
        <f t="shared" si="127"/>
        <v>0.60593819430418105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8">IF(C193/$I193&gt;1,2^((1-$I193/C193)/LN(10/3)),2^(-LOG($I193/C193,10/3)))</f>
        <v>0.58476277092610229</v>
      </c>
      <c r="M193" s="17">
        <f t="shared" si="128"/>
        <v>0.58709538986399101</v>
      </c>
      <c r="N193" s="17">
        <f t="shared" si="128"/>
        <v>0.58884476796942953</v>
      </c>
      <c r="O193" s="17">
        <f t="shared" si="128"/>
        <v>0.58925050023649084</v>
      </c>
      <c r="P193" s="17">
        <f t="shared" si="128"/>
        <v>0.59163261629490072</v>
      </c>
      <c r="Q193" s="17">
        <f t="shared" si="128"/>
        <v>0.59341934420026965</v>
      </c>
    </row>
    <row r="194" spans="1:17">
      <c r="A194" s="9">
        <v>10</v>
      </c>
      <c r="B194" s="15" t="s">
        <v>184</v>
      </c>
      <c r="C194" s="17">
        <f t="shared" ref="C194:H194" si="129">C209/C211*100</f>
        <v>3.9377830281551486E-2</v>
      </c>
      <c r="D194" s="17">
        <f t="shared" si="129"/>
        <v>1.9825535289452814E-2</v>
      </c>
      <c r="E194" s="17">
        <f t="shared" si="129"/>
        <v>1.9928258270227182E-2</v>
      </c>
      <c r="F194" s="17">
        <f t="shared" si="129"/>
        <v>1.9952114924181964E-2</v>
      </c>
      <c r="G194" s="17">
        <f t="shared" si="129"/>
        <v>2.0092425155716295E-2</v>
      </c>
      <c r="H194" s="17">
        <f t="shared" si="129"/>
        <v>2.0197939810139363E-2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8"/>
        <v>0.8715407416492873</v>
      </c>
      <c r="M194" s="17">
        <f t="shared" si="128"/>
        <v>0.5870953898639909</v>
      </c>
      <c r="N194" s="17">
        <f t="shared" si="128"/>
        <v>0.58884476796942953</v>
      </c>
      <c r="O194" s="17">
        <f t="shared" si="128"/>
        <v>0.58925050023649084</v>
      </c>
      <c r="P194" s="17">
        <f t="shared" si="128"/>
        <v>0.59163261629490072</v>
      </c>
      <c r="Q194" s="17">
        <f t="shared" si="128"/>
        <v>0.59341934420026954</v>
      </c>
    </row>
    <row r="195" spans="1:17">
      <c r="A195" s="9">
        <v>11</v>
      </c>
      <c r="B195" s="15" t="s">
        <v>185</v>
      </c>
      <c r="C195" s="17">
        <f t="shared" ref="C195:H195" si="130">C210/C211*1000</f>
        <v>0.39377830281551485</v>
      </c>
      <c r="D195" s="17">
        <f t="shared" si="130"/>
        <v>0.39651070578905628</v>
      </c>
      <c r="E195" s="17">
        <f t="shared" si="130"/>
        <v>0.39856516540454368</v>
      </c>
      <c r="F195" s="17">
        <f t="shared" si="130"/>
        <v>0.99760574620909814</v>
      </c>
      <c r="G195" s="17">
        <f t="shared" si="130"/>
        <v>1.0046212577858147</v>
      </c>
      <c r="H195" s="17">
        <f t="shared" si="130"/>
        <v>1.0098969905069684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8"/>
        <v>0.23151069101582797</v>
      </c>
      <c r="M195" s="17">
        <f t="shared" si="128"/>
        <v>0.23243418725915396</v>
      </c>
      <c r="N195" s="17">
        <f t="shared" si="128"/>
        <v>0.23312677535500126</v>
      </c>
      <c r="O195" s="17">
        <f t="shared" si="128"/>
        <v>0.3953593203638664</v>
      </c>
      <c r="P195" s="17">
        <f t="shared" si="128"/>
        <v>0.39695760799451385</v>
      </c>
      <c r="Q195" s="17">
        <f t="shared" si="128"/>
        <v>0.3981564182289698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52">
        <v>2019</v>
      </c>
    </row>
    <row r="197" spans="1:17">
      <c r="A197" s="9">
        <v>1</v>
      </c>
      <c r="B197" s="10" t="s">
        <v>187</v>
      </c>
      <c r="C197" s="17">
        <v>12</v>
      </c>
      <c r="D197" s="17">
        <v>11</v>
      </c>
      <c r="E197" s="17">
        <v>11</v>
      </c>
      <c r="F197" s="17">
        <v>10</v>
      </c>
      <c r="G197" s="17">
        <v>10</v>
      </c>
      <c r="H197" s="17">
        <v>7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4</v>
      </c>
      <c r="G198" s="17">
        <v>4</v>
      </c>
      <c r="H198" s="17">
        <v>4</v>
      </c>
      <c r="K198" s="15" t="s">
        <v>187</v>
      </c>
      <c r="L198" s="17">
        <f t="shared" ref="L198:L203" si="131">L185</f>
        <v>0.6494798421859348</v>
      </c>
      <c r="M198" s="17">
        <f t="shared" ref="M198:M203" si="132">N185</f>
        <v>0.62205857093329864</v>
      </c>
      <c r="N198" s="17">
        <f t="shared" ref="N198:O208" si="133">P185</f>
        <v>0.59163261629490072</v>
      </c>
      <c r="O198" s="17">
        <f t="shared" si="133"/>
        <v>0.48326135021295752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131"/>
        <v>0.44613309813566715</v>
      </c>
      <c r="M199" s="17">
        <f t="shared" si="132"/>
        <v>0.44924737640040024</v>
      </c>
      <c r="N199" s="17">
        <f t="shared" si="133"/>
        <v>0.39695760799451385</v>
      </c>
      <c r="O199" s="17">
        <f t="shared" si="133"/>
        <v>0.3981564182289698</v>
      </c>
    </row>
    <row r="200" spans="1:17">
      <c r="A200" s="9">
        <v>4</v>
      </c>
      <c r="B200" s="10" t="s">
        <v>191</v>
      </c>
      <c r="C200" s="17">
        <v>40.4</v>
      </c>
      <c r="D200" s="17">
        <v>41.6</v>
      </c>
      <c r="E200" s="17">
        <v>43.2</v>
      </c>
      <c r="F200" s="17">
        <v>43.7</v>
      </c>
      <c r="G200" s="17">
        <v>43.8</v>
      </c>
      <c r="H200" s="17">
        <v>43.8</v>
      </c>
      <c r="K200" s="15" t="s">
        <v>192</v>
      </c>
      <c r="L200" s="17">
        <f t="shared" si="131"/>
        <v>8.8737830999390996E-4</v>
      </c>
      <c r="M200" s="17">
        <f t="shared" si="132"/>
        <v>8.8737830999390996E-4</v>
      </c>
      <c r="N200" s="17">
        <f t="shared" si="133"/>
        <v>8.8737830999390996E-4</v>
      </c>
      <c r="O200" s="17">
        <f t="shared" si="133"/>
        <v>8.8737830999390996E-4</v>
      </c>
    </row>
    <row r="201" spans="1:17">
      <c r="A201" s="9">
        <v>5</v>
      </c>
      <c r="B201" s="10" t="s">
        <v>193</v>
      </c>
      <c r="C201" s="17">
        <v>3.9</v>
      </c>
      <c r="D201" s="17">
        <v>3.9</v>
      </c>
      <c r="E201" s="17">
        <v>3.9</v>
      </c>
      <c r="F201" s="17">
        <v>3.9</v>
      </c>
      <c r="G201" s="17">
        <v>3.9</v>
      </c>
      <c r="H201" s="17">
        <v>4.5999999999999996</v>
      </c>
      <c r="K201" s="15" t="s">
        <v>194</v>
      </c>
      <c r="L201" s="17">
        <f t="shared" si="131"/>
        <v>0.46568144483067853</v>
      </c>
      <c r="M201" s="17">
        <f t="shared" si="132"/>
        <v>0.48737670157324631</v>
      </c>
      <c r="N201" s="17">
        <f t="shared" si="133"/>
        <v>0.49358824046280475</v>
      </c>
      <c r="O201" s="17">
        <f t="shared" si="133"/>
        <v>0.49507887478333928</v>
      </c>
    </row>
    <row r="202" spans="1:17">
      <c r="A202" s="9">
        <v>6</v>
      </c>
      <c r="B202" s="10" t="s">
        <v>195</v>
      </c>
      <c r="C202" s="17">
        <v>7787</v>
      </c>
      <c r="D202" s="17">
        <v>7559.1</v>
      </c>
      <c r="E202" s="17">
        <v>10120.6</v>
      </c>
      <c r="F202" s="17">
        <v>15461.7</v>
      </c>
      <c r="G202" s="17">
        <v>14554.1</v>
      </c>
      <c r="H202" s="17">
        <v>14446.7</v>
      </c>
      <c r="K202" s="15" t="s">
        <v>196</v>
      </c>
      <c r="L202" s="17">
        <f t="shared" si="131"/>
        <v>0.25943796721861967</v>
      </c>
      <c r="M202" s="17">
        <f t="shared" si="132"/>
        <v>0.26124900079970081</v>
      </c>
      <c r="N202" s="17">
        <f t="shared" si="133"/>
        <v>0.26248586767706472</v>
      </c>
      <c r="O202" s="17">
        <f t="shared" si="133"/>
        <v>0.2895279526772615</v>
      </c>
    </row>
    <row r="203" spans="1:17">
      <c r="A203" s="9">
        <v>7</v>
      </c>
      <c r="B203" s="10" t="s">
        <v>197</v>
      </c>
      <c r="C203" s="17">
        <v>8459</v>
      </c>
      <c r="D203" s="17">
        <v>7743</v>
      </c>
      <c r="E203" s="17">
        <v>9469.2999999999993</v>
      </c>
      <c r="F203" s="17">
        <v>15259.6</v>
      </c>
      <c r="G203" s="17">
        <v>15049.5</v>
      </c>
      <c r="H203" s="17">
        <v>14285.4</v>
      </c>
      <c r="K203" s="15" t="s">
        <v>198</v>
      </c>
      <c r="L203" s="17">
        <f t="shared" si="131"/>
        <v>0.56463858613055606</v>
      </c>
      <c r="M203" s="17">
        <f t="shared" si="132"/>
        <v>1.278113202566221</v>
      </c>
      <c r="N203" s="17">
        <f t="shared" si="133"/>
        <v>0.81926626973514749</v>
      </c>
      <c r="O203" s="17">
        <f t="shared" si="133"/>
        <v>1.0633669550776017</v>
      </c>
    </row>
    <row r="204" spans="1:17">
      <c r="A204" s="9">
        <v>8</v>
      </c>
      <c r="B204" s="10" t="s">
        <v>199</v>
      </c>
      <c r="C204" s="17"/>
      <c r="D204" s="17"/>
      <c r="E204" s="17">
        <v>22</v>
      </c>
      <c r="F204" s="17">
        <v>27</v>
      </c>
      <c r="G204" s="17">
        <v>29</v>
      </c>
      <c r="H204" s="17">
        <v>33</v>
      </c>
      <c r="K204" s="15" t="s">
        <v>200</v>
      </c>
      <c r="L204" s="17">
        <f>N191</f>
        <v>0.81967655740113232</v>
      </c>
      <c r="M204" s="17">
        <f>O191</f>
        <v>0.8638869746947776</v>
      </c>
      <c r="N204" s="17">
        <f t="shared" si="133"/>
        <v>0.67185148194240418</v>
      </c>
      <c r="O204" s="17">
        <f t="shared" si="133"/>
        <v>0.67087740847587507</v>
      </c>
    </row>
    <row r="205" spans="1:17">
      <c r="A205" s="9">
        <v>9</v>
      </c>
      <c r="B205" s="10" t="s">
        <v>201</v>
      </c>
      <c r="C205" s="17"/>
      <c r="D205" s="17"/>
      <c r="E205" s="17">
        <v>17</v>
      </c>
      <c r="F205" s="17">
        <v>26</v>
      </c>
      <c r="G205" s="17">
        <v>10</v>
      </c>
      <c r="H205" s="17">
        <v>14</v>
      </c>
      <c r="K205" s="15" t="s">
        <v>202</v>
      </c>
      <c r="L205" s="17">
        <f>L192</f>
        <v>0.53888125538887144</v>
      </c>
      <c r="M205" s="17">
        <f>N192</f>
        <v>0.86390025897015421</v>
      </c>
      <c r="N205" s="17">
        <f t="shared" si="133"/>
        <v>0.7971619473906687</v>
      </c>
      <c r="O205" s="17">
        <f t="shared" si="133"/>
        <v>0.56337249286797242</v>
      </c>
    </row>
    <row r="206" spans="1:17">
      <c r="A206" s="9">
        <v>10</v>
      </c>
      <c r="B206" s="10" t="s">
        <v>203</v>
      </c>
      <c r="C206" s="17">
        <v>61</v>
      </c>
      <c r="D206" s="17">
        <v>76</v>
      </c>
      <c r="E206" s="17">
        <v>84</v>
      </c>
      <c r="F206" s="17">
        <v>43</v>
      </c>
      <c r="G206" s="17">
        <v>70</v>
      </c>
      <c r="H206" s="17">
        <v>33</v>
      </c>
      <c r="K206" s="15" t="s">
        <v>204</v>
      </c>
      <c r="L206" s="17">
        <f>L193</f>
        <v>0.58476277092610229</v>
      </c>
      <c r="M206" s="17">
        <f>N193</f>
        <v>0.58884476796942953</v>
      </c>
      <c r="N206" s="17">
        <f t="shared" si="133"/>
        <v>0.59163261629490072</v>
      </c>
      <c r="O206" s="17">
        <f t="shared" si="133"/>
        <v>0.59341934420026965</v>
      </c>
    </row>
    <row r="207" spans="1:17">
      <c r="A207" s="9">
        <v>11</v>
      </c>
      <c r="B207" s="10" t="s">
        <v>205</v>
      </c>
      <c r="C207" s="17">
        <v>96</v>
      </c>
      <c r="D207" s="17">
        <v>92</v>
      </c>
      <c r="E207" s="17">
        <v>85</v>
      </c>
      <c r="F207" s="17">
        <v>77</v>
      </c>
      <c r="G207" s="17">
        <v>77</v>
      </c>
      <c r="H207" s="17">
        <v>64</v>
      </c>
      <c r="K207" s="15" t="s">
        <v>206</v>
      </c>
      <c r="L207" s="17">
        <f>L194</f>
        <v>0.8715407416492873</v>
      </c>
      <c r="M207" s="17">
        <f>N194</f>
        <v>0.58884476796942953</v>
      </c>
      <c r="N207" s="17">
        <f t="shared" si="133"/>
        <v>0.59163261629490072</v>
      </c>
      <c r="O207" s="17">
        <f t="shared" si="133"/>
        <v>0.59341934420026954</v>
      </c>
    </row>
    <row r="208" spans="1:17">
      <c r="A208" s="9">
        <v>12</v>
      </c>
      <c r="B208" s="10" t="s">
        <v>207</v>
      </c>
      <c r="C208" s="17">
        <v>3</v>
      </c>
      <c r="D208" s="17">
        <v>3</v>
      </c>
      <c r="E208" s="17">
        <v>3</v>
      </c>
      <c r="F208" s="17">
        <v>3</v>
      </c>
      <c r="G208" s="17">
        <v>3</v>
      </c>
      <c r="H208" s="17">
        <v>3</v>
      </c>
      <c r="K208" s="15" t="s">
        <v>208</v>
      </c>
      <c r="L208" s="17">
        <f>L195</f>
        <v>0.23151069101582797</v>
      </c>
      <c r="M208" s="17">
        <f>N195</f>
        <v>0.23312677535500126</v>
      </c>
      <c r="N208" s="17">
        <f t="shared" si="133"/>
        <v>0.39695760799451385</v>
      </c>
      <c r="O208" s="17">
        <f t="shared" si="133"/>
        <v>0.3981564182289698</v>
      </c>
    </row>
    <row r="209" spans="1:17">
      <c r="A209" s="9">
        <v>13</v>
      </c>
      <c r="B209" s="10" t="s">
        <v>209</v>
      </c>
      <c r="C209" s="17">
        <v>2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2</v>
      </c>
      <c r="D210" s="17">
        <v>2</v>
      </c>
      <c r="E210" s="17">
        <v>2</v>
      </c>
      <c r="F210" s="17">
        <v>5</v>
      </c>
      <c r="G210" s="21">
        <v>5</v>
      </c>
      <c r="H210" s="21">
        <v>5</v>
      </c>
    </row>
    <row r="211" spans="1:17">
      <c r="A211" s="9">
        <v>15</v>
      </c>
      <c r="B211" s="10" t="s">
        <v>213</v>
      </c>
      <c r="C211" s="17">
        <v>5079</v>
      </c>
      <c r="D211" s="17">
        <v>5044</v>
      </c>
      <c r="E211" s="17">
        <v>5018</v>
      </c>
      <c r="F211" s="17">
        <v>5012</v>
      </c>
      <c r="G211" s="17">
        <v>4977</v>
      </c>
      <c r="H211" s="17">
        <v>4951</v>
      </c>
    </row>
    <row r="213" spans="1:17" ht="16">
      <c r="A213" s="20" t="s">
        <v>522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4">C227/C241*1000</f>
        <v>3.0959752321981426</v>
      </c>
      <c r="D215" s="17">
        <f t="shared" si="134"/>
        <v>4.8701298701298699</v>
      </c>
      <c r="E215" s="17">
        <f t="shared" si="134"/>
        <v>4.885993485342019</v>
      </c>
      <c r="F215" s="17">
        <f t="shared" si="134"/>
        <v>4.918032786885246</v>
      </c>
      <c r="G215" s="17">
        <f t="shared" si="134"/>
        <v>5.0761421319796947</v>
      </c>
      <c r="H215" s="17">
        <f t="shared" si="134"/>
        <v>5.1635111876075737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5">IF(C215/$I215&gt;1,2^((1-$I215/C215)/LN(10/3)),2^(-LOG($I215/C215,10/3)))</f>
        <v>0.75884244013843205</v>
      </c>
      <c r="M215" s="17">
        <f t="shared" si="135"/>
        <v>0.98496289124374625</v>
      </c>
      <c r="N215" s="17">
        <f t="shared" si="135"/>
        <v>0.98680871628195488</v>
      </c>
      <c r="O215" s="17">
        <f t="shared" si="135"/>
        <v>0.99052894146732962</v>
      </c>
      <c r="P215" s="17">
        <f t="shared" si="135"/>
        <v>1.0086731452922941</v>
      </c>
      <c r="Q215" s="17">
        <f t="shared" si="135"/>
        <v>1.0183982267137992</v>
      </c>
    </row>
    <row r="216" spans="1:17">
      <c r="A216" s="9">
        <v>2</v>
      </c>
      <c r="B216" s="15" t="s">
        <v>176</v>
      </c>
      <c r="C216" s="17">
        <f t="shared" ref="C216:H216" si="136">C228/C241*1000</f>
        <v>4.6439628482972131</v>
      </c>
      <c r="D216" s="17">
        <f t="shared" si="136"/>
        <v>4.8701298701298699</v>
      </c>
      <c r="E216" s="17">
        <f t="shared" si="136"/>
        <v>3.2573289902280131</v>
      </c>
      <c r="F216" s="17">
        <f t="shared" si="136"/>
        <v>3.278688524590164</v>
      </c>
      <c r="G216" s="17">
        <f t="shared" si="136"/>
        <v>3.3840947546531304</v>
      </c>
      <c r="H216" s="17">
        <f t="shared" si="136"/>
        <v>3.4423407917383821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5"/>
        <v>1.083105857311826</v>
      </c>
      <c r="M216" s="17">
        <f t="shared" si="135"/>
        <v>1.1083377533966727</v>
      </c>
      <c r="N216" s="17">
        <f t="shared" si="135"/>
        <v>0.88847868990808021</v>
      </c>
      <c r="O216" s="17">
        <f t="shared" si="135"/>
        <v>0.89182821524599809</v>
      </c>
      <c r="P216" s="17">
        <f t="shared" si="135"/>
        <v>0.90822386654042941</v>
      </c>
      <c r="Q216" s="17">
        <f t="shared" si="135"/>
        <v>0.91719092049153628</v>
      </c>
    </row>
    <row r="217" spans="1:17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0.6493606493506493</v>
      </c>
      <c r="E217" s="17">
        <f>E229/E241*1000+0.00001</f>
        <v>1.0000000000000001E-5</v>
      </c>
      <c r="F217" s="17">
        <f>F229/F241*1000+0.00001</f>
        <v>1.0000000000000001E-5</v>
      </c>
      <c r="G217" s="17">
        <f t="shared" ref="G217:H217" si="137">G229/G241*1000+0.00001</f>
        <v>1.0000000000000001E-5</v>
      </c>
      <c r="H217" s="17">
        <f t="shared" si="137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5"/>
        <v>8.8737830999390996E-4</v>
      </c>
      <c r="M217" s="17">
        <f t="shared" si="135"/>
        <v>0.52328353774018088</v>
      </c>
      <c r="N217" s="17">
        <f t="shared" si="135"/>
        <v>8.8737830999390996E-4</v>
      </c>
      <c r="O217" s="17">
        <f t="shared" si="135"/>
        <v>8.8737830999390996E-4</v>
      </c>
      <c r="P217" s="17">
        <f t="shared" si="135"/>
        <v>8.8737830999390996E-4</v>
      </c>
      <c r="Q217" s="17">
        <f t="shared" si="135"/>
        <v>8.8737830999390996E-4</v>
      </c>
    </row>
    <row r="218" spans="1:17">
      <c r="A218" s="9">
        <v>4</v>
      </c>
      <c r="B218" s="15" t="s">
        <v>178</v>
      </c>
      <c r="C218" s="17">
        <f t="shared" ref="C218:H218" si="138">C230/C241*1000</f>
        <v>21.981424148606809</v>
      </c>
      <c r="D218" s="17">
        <f t="shared" si="138"/>
        <v>23.538961038961041</v>
      </c>
      <c r="E218" s="17">
        <f t="shared" si="138"/>
        <v>23.615635179153095</v>
      </c>
      <c r="F218" s="17">
        <f t="shared" si="138"/>
        <v>17.868852459016395</v>
      </c>
      <c r="G218" s="17">
        <f t="shared" si="138"/>
        <v>18.443316412859559</v>
      </c>
      <c r="H218" s="17">
        <f t="shared" si="138"/>
        <v>18.760757314974182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5"/>
        <v>0.83606604349176661</v>
      </c>
      <c r="M218" s="17">
        <f t="shared" si="135"/>
        <v>0.8696759965806703</v>
      </c>
      <c r="N218" s="17">
        <f t="shared" si="135"/>
        <v>0.87130577344220328</v>
      </c>
      <c r="O218" s="17">
        <f t="shared" si="135"/>
        <v>0.74207807015720906</v>
      </c>
      <c r="P218" s="17">
        <f t="shared" si="135"/>
        <v>0.75572066753588263</v>
      </c>
      <c r="Q218" s="17">
        <f t="shared" si="135"/>
        <v>0.76318203058459189</v>
      </c>
    </row>
    <row r="219" spans="1:17">
      <c r="A219" s="9">
        <v>5</v>
      </c>
      <c r="B219" s="15" t="s">
        <v>179</v>
      </c>
      <c r="C219" s="17">
        <f t="shared" ref="C219:H219" si="139">C231/C241*1000</f>
        <v>9.4427244582043333</v>
      </c>
      <c r="D219" s="17">
        <f t="shared" si="139"/>
        <v>9.9025974025974026</v>
      </c>
      <c r="E219" s="17">
        <f t="shared" si="139"/>
        <v>10.423452768729643</v>
      </c>
      <c r="F219" s="17">
        <f t="shared" si="139"/>
        <v>7.7049180327868863</v>
      </c>
      <c r="G219" s="17">
        <f t="shared" si="139"/>
        <v>8.7986463620981397</v>
      </c>
      <c r="H219" s="17">
        <f t="shared" si="139"/>
        <v>9.6385542168674689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5"/>
        <v>1.0919465754996529</v>
      </c>
      <c r="M219" s="17">
        <f t="shared" si="135"/>
        <v>1.1169626694714141</v>
      </c>
      <c r="N219" s="17">
        <f t="shared" si="135"/>
        <v>1.1432260329566688</v>
      </c>
      <c r="O219" s="17">
        <f t="shared" si="135"/>
        <v>0.9785954082713989</v>
      </c>
      <c r="P219" s="17">
        <f t="shared" si="135"/>
        <v>1.0536468707896254</v>
      </c>
      <c r="Q219" s="17">
        <f t="shared" si="135"/>
        <v>1.1028214265715253</v>
      </c>
    </row>
    <row r="220" spans="1:17">
      <c r="A220" s="9">
        <v>6</v>
      </c>
      <c r="B220" s="15" t="s">
        <v>180</v>
      </c>
      <c r="C220" s="17">
        <f t="shared" ref="C220:H220" si="140">(C232-C233)/C232*100</f>
        <v>4.5441486305305538</v>
      </c>
      <c r="D220" s="17">
        <f t="shared" si="140"/>
        <v>0.60228322001174806</v>
      </c>
      <c r="E220" s="17">
        <f t="shared" si="140"/>
        <v>6.2290821750600394</v>
      </c>
      <c r="F220" s="17">
        <f t="shared" si="140"/>
        <v>-3.5249237029501468</v>
      </c>
      <c r="G220" s="17">
        <f t="shared" si="140"/>
        <v>0.80444639461752232</v>
      </c>
      <c r="H220" s="17">
        <f t="shared" si="140"/>
        <v>-0.98858509704181707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1">(ATAN((C220+2.4)/10)+3.1415/2)/3.1415*1.75</f>
        <v>1.2131166598022038</v>
      </c>
      <c r="M220" s="17">
        <f t="shared" si="141"/>
        <v>1.0374752313598177</v>
      </c>
      <c r="N220" s="17">
        <f t="shared" si="141"/>
        <v>1.2715926035855263</v>
      </c>
      <c r="O220" s="17">
        <f t="shared" si="141"/>
        <v>0.81259748555638289</v>
      </c>
      <c r="P220" s="17">
        <f t="shared" si="141"/>
        <v>1.0477473827046138</v>
      </c>
      <c r="Q220" s="17">
        <f t="shared" si="141"/>
        <v>0.9531081640279343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-9.7719869706840381</v>
      </c>
      <c r="F221" s="17">
        <f>(F235-F234)/F241*1000</f>
        <v>-13.114754098360656</v>
      </c>
      <c r="G221" s="17">
        <f>(G235-G234)/G241*1000</f>
        <v>-15.228426395939087</v>
      </c>
      <c r="H221" s="17">
        <f>(H235-H234)/H241*1000</f>
        <v>-13.769363166953529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2">(ATAN(E221/10)+3.1415/2)/3.1415*1.75</f>
        <v>0.44391088289141312</v>
      </c>
      <c r="O221" s="17">
        <f t="shared" si="142"/>
        <v>0.36287190073143577</v>
      </c>
      <c r="P221" s="17">
        <f t="shared" si="142"/>
        <v>0.3236517967610556</v>
      </c>
      <c r="Q221" s="17">
        <f t="shared" si="142"/>
        <v>0.3498778455007085</v>
      </c>
    </row>
    <row r="222" spans="1:17">
      <c r="A222" s="9">
        <v>8</v>
      </c>
      <c r="B222" s="15" t="s">
        <v>182</v>
      </c>
      <c r="C222" s="17">
        <f t="shared" ref="C222:H222" si="143">(C236-C237)/C241*1000</f>
        <v>-26.315789473684209</v>
      </c>
      <c r="D222" s="17">
        <f t="shared" si="143"/>
        <v>6.4935064935064943</v>
      </c>
      <c r="E222" s="17">
        <f t="shared" si="143"/>
        <v>3.2573289902280131</v>
      </c>
      <c r="F222" s="17">
        <f t="shared" si="143"/>
        <v>-18.032786885245901</v>
      </c>
      <c r="G222" s="17">
        <f t="shared" si="143"/>
        <v>-1.6920473773265652</v>
      </c>
      <c r="H222" s="17">
        <f t="shared" si="143"/>
        <v>-5.1635111876075737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0.20226840538428761</v>
      </c>
      <c r="M222" s="17">
        <f>(ATAN(D222/10)+3.1415/2)/3.1415*1.75</f>
        <v>1.1958204836326971</v>
      </c>
      <c r="N222" s="17">
        <f t="shared" si="142"/>
        <v>1.0504148072711195</v>
      </c>
      <c r="O222" s="17">
        <f t="shared" si="142"/>
        <v>0.2820276809526564</v>
      </c>
      <c r="P222" s="17">
        <f t="shared" si="142"/>
        <v>0.78162741390259149</v>
      </c>
      <c r="Q222" s="17">
        <f t="shared" si="142"/>
        <v>0.60948198199311465</v>
      </c>
    </row>
    <row r="223" spans="1:17">
      <c r="A223" s="9">
        <v>9</v>
      </c>
      <c r="B223" s="15" t="s">
        <v>183</v>
      </c>
      <c r="C223" s="17">
        <f t="shared" ref="C223:H223" si="144">C238/C241*1000</f>
        <v>1.5479876160990713</v>
      </c>
      <c r="D223" s="17">
        <f t="shared" si="144"/>
        <v>1.6233766233766236</v>
      </c>
      <c r="E223" s="17">
        <f t="shared" si="144"/>
        <v>1.6286644951140066</v>
      </c>
      <c r="F223" s="17">
        <f t="shared" si="144"/>
        <v>1.639344262295082</v>
      </c>
      <c r="G223" s="17">
        <f t="shared" si="144"/>
        <v>1.6920473773265652</v>
      </c>
      <c r="H223" s="17">
        <f t="shared" si="144"/>
        <v>1.7211703958691911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5">IF(C223/$I223&gt;1,2^((1-$I223/C223)/LN(10/3)),2^(-LOG($I223/C223,10/3)))</f>
        <v>1.0180074291762755</v>
      </c>
      <c r="M223" s="17">
        <f t="shared" si="145"/>
        <v>1.0447258064648881</v>
      </c>
      <c r="N223" s="17">
        <f t="shared" si="145"/>
        <v>1.0465317636962734</v>
      </c>
      <c r="O223" s="17">
        <f t="shared" si="145"/>
        <v>1.0501530491178539</v>
      </c>
      <c r="P223" s="17">
        <f t="shared" si="145"/>
        <v>1.0675260182835908</v>
      </c>
      <c r="Q223" s="17">
        <f t="shared" si="145"/>
        <v>1.0767848265434687</v>
      </c>
    </row>
    <row r="224" spans="1:17">
      <c r="A224" s="9">
        <v>10</v>
      </c>
      <c r="B224" s="15" t="s">
        <v>184</v>
      </c>
      <c r="C224" s="17">
        <f t="shared" ref="C224:H224" si="146">C239/C241*100</f>
        <v>0.15479876160990713</v>
      </c>
      <c r="D224" s="17">
        <f t="shared" si="146"/>
        <v>0.16233766233766234</v>
      </c>
      <c r="E224" s="17">
        <f t="shared" si="146"/>
        <v>0.16286644951140067</v>
      </c>
      <c r="F224" s="17">
        <f t="shared" si="146"/>
        <v>0.16393442622950818</v>
      </c>
      <c r="G224" s="17">
        <f t="shared" si="146"/>
        <v>0.16920473773265651</v>
      </c>
      <c r="H224" s="17">
        <f t="shared" si="146"/>
        <v>0.17211703958691912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5"/>
        <v>1.4766266075752177</v>
      </c>
      <c r="M224" s="17">
        <f t="shared" si="145"/>
        <v>1.4894336046851846</v>
      </c>
      <c r="N224" s="17">
        <f t="shared" si="145"/>
        <v>1.4902913432827924</v>
      </c>
      <c r="O224" s="17">
        <f t="shared" si="145"/>
        <v>1.4920083026321527</v>
      </c>
      <c r="P224" s="17">
        <f t="shared" si="145"/>
        <v>1.5001909119407935</v>
      </c>
      <c r="Q224" s="17">
        <f t="shared" si="145"/>
        <v>1.5045155577555691</v>
      </c>
    </row>
    <row r="225" spans="1:17">
      <c r="A225" s="9">
        <v>11</v>
      </c>
      <c r="B225" s="15" t="s">
        <v>185</v>
      </c>
      <c r="C225" s="17">
        <f t="shared" ref="C225:H225" si="147">C240/C241*1000</f>
        <v>4.6439628482972131</v>
      </c>
      <c r="D225" s="17">
        <f t="shared" si="147"/>
        <v>4.8701298701298699</v>
      </c>
      <c r="E225" s="17">
        <f t="shared" si="147"/>
        <v>4.885993485342019</v>
      </c>
      <c r="F225" s="17">
        <f t="shared" si="147"/>
        <v>4.918032786885246</v>
      </c>
      <c r="G225" s="17">
        <f t="shared" si="147"/>
        <v>5.0761421319796947</v>
      </c>
      <c r="H225" s="17">
        <f t="shared" si="147"/>
        <v>5.1635111876075737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5"/>
        <v>0.95836353397894836</v>
      </c>
      <c r="M225" s="17">
        <f t="shared" si="145"/>
        <v>0.98496289124374625</v>
      </c>
      <c r="N225" s="17">
        <f t="shared" si="145"/>
        <v>0.98680871628195488</v>
      </c>
      <c r="O225" s="17">
        <f t="shared" si="145"/>
        <v>0.99052894146732962</v>
      </c>
      <c r="P225" s="17">
        <f t="shared" si="145"/>
        <v>1.0086731452922941</v>
      </c>
      <c r="Q225" s="17">
        <f t="shared" si="145"/>
        <v>1.0183982267137992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2</v>
      </c>
      <c r="D227" s="17">
        <v>3</v>
      </c>
      <c r="E227" s="17">
        <v>3</v>
      </c>
      <c r="F227" s="17">
        <v>3</v>
      </c>
      <c r="G227" s="17">
        <v>3</v>
      </c>
      <c r="H227" s="17">
        <v>3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3</v>
      </c>
      <c r="D228" s="17">
        <v>3</v>
      </c>
      <c r="E228" s="17">
        <v>2</v>
      </c>
      <c r="F228" s="17">
        <v>2</v>
      </c>
      <c r="G228" s="17">
        <v>2</v>
      </c>
      <c r="H228" s="17">
        <v>2</v>
      </c>
      <c r="K228" s="15" t="s">
        <v>187</v>
      </c>
      <c r="L228" s="17">
        <f t="shared" ref="L228:L233" si="148">L215</f>
        <v>0.75884244013843205</v>
      </c>
      <c r="M228" s="17">
        <f t="shared" ref="M228:M233" si="149">N215</f>
        <v>0.98680871628195488</v>
      </c>
      <c r="N228" s="17">
        <f t="shared" ref="N228:N238" si="150">P215</f>
        <v>1.0086731452922941</v>
      </c>
      <c r="O228" s="17">
        <f>Q215</f>
        <v>1.0183982267137992</v>
      </c>
    </row>
    <row r="229" spans="1:17">
      <c r="A229" s="9">
        <v>3</v>
      </c>
      <c r="B229" s="10" t="s">
        <v>189</v>
      </c>
      <c r="C229" s="17">
        <v>0</v>
      </c>
      <c r="D229" s="17">
        <v>0.4</v>
      </c>
      <c r="E229" s="17">
        <v>0</v>
      </c>
      <c r="F229" s="17">
        <v>0</v>
      </c>
      <c r="G229" s="17">
        <v>0</v>
      </c>
      <c r="H229" s="17">
        <v>0</v>
      </c>
      <c r="K229" s="15" t="s">
        <v>190</v>
      </c>
      <c r="L229" s="17">
        <f t="shared" si="148"/>
        <v>1.083105857311826</v>
      </c>
      <c r="M229" s="17">
        <f t="shared" si="149"/>
        <v>0.88847868990808021</v>
      </c>
      <c r="N229" s="17">
        <f t="shared" si="150"/>
        <v>0.90822386654042941</v>
      </c>
      <c r="O229" s="17">
        <f t="shared" ref="O229:O238" si="151">Q216</f>
        <v>0.91719092049153628</v>
      </c>
    </row>
    <row r="230" spans="1:17">
      <c r="A230" s="9">
        <v>4</v>
      </c>
      <c r="B230" s="10" t="s">
        <v>191</v>
      </c>
      <c r="C230" s="17">
        <v>14.2</v>
      </c>
      <c r="D230" s="17">
        <v>14.5</v>
      </c>
      <c r="E230" s="17">
        <v>14.5</v>
      </c>
      <c r="F230" s="17">
        <v>10.9</v>
      </c>
      <c r="G230" s="17">
        <v>10.9</v>
      </c>
      <c r="H230" s="17">
        <v>10.9</v>
      </c>
      <c r="K230" s="15" t="s">
        <v>192</v>
      </c>
      <c r="L230" s="17">
        <f t="shared" si="148"/>
        <v>8.8737830999390996E-4</v>
      </c>
      <c r="M230" s="17">
        <f t="shared" si="149"/>
        <v>8.8737830999390996E-4</v>
      </c>
      <c r="N230" s="17">
        <f t="shared" si="150"/>
        <v>8.8737830999390996E-4</v>
      </c>
      <c r="O230" s="17">
        <f t="shared" si="151"/>
        <v>8.8737830999390996E-4</v>
      </c>
    </row>
    <row r="231" spans="1:17">
      <c r="A231" s="9">
        <v>5</v>
      </c>
      <c r="B231" s="10" t="s">
        <v>193</v>
      </c>
      <c r="C231" s="17">
        <v>6.1</v>
      </c>
      <c r="D231" s="17">
        <v>6.1</v>
      </c>
      <c r="E231" s="17">
        <v>6.4</v>
      </c>
      <c r="F231" s="17">
        <v>4.7</v>
      </c>
      <c r="G231" s="17">
        <v>5.2</v>
      </c>
      <c r="H231" s="17">
        <v>5.6</v>
      </c>
      <c r="K231" s="15" t="s">
        <v>194</v>
      </c>
      <c r="L231" s="17">
        <f t="shared" si="148"/>
        <v>0.83606604349176661</v>
      </c>
      <c r="M231" s="17">
        <f t="shared" si="149"/>
        <v>0.87130577344220328</v>
      </c>
      <c r="N231" s="17">
        <f t="shared" si="150"/>
        <v>0.75572066753588263</v>
      </c>
      <c r="O231" s="17">
        <f t="shared" si="151"/>
        <v>0.76318203058459189</v>
      </c>
    </row>
    <row r="232" spans="1:17">
      <c r="A232" s="9">
        <v>6</v>
      </c>
      <c r="B232" s="10" t="s">
        <v>195</v>
      </c>
      <c r="C232" s="17">
        <v>4176.8</v>
      </c>
      <c r="D232" s="17">
        <v>4765.2</v>
      </c>
      <c r="E232" s="17">
        <v>5079.3999999999996</v>
      </c>
      <c r="F232" s="17">
        <v>5898</v>
      </c>
      <c r="G232" s="17">
        <v>5469.6</v>
      </c>
      <c r="H232" s="17">
        <v>6605.4</v>
      </c>
      <c r="K232" s="15" t="s">
        <v>196</v>
      </c>
      <c r="L232" s="17">
        <f t="shared" si="148"/>
        <v>1.0919465754996529</v>
      </c>
      <c r="M232" s="17">
        <f t="shared" si="149"/>
        <v>1.1432260329566688</v>
      </c>
      <c r="N232" s="17">
        <f t="shared" si="150"/>
        <v>1.0536468707896254</v>
      </c>
      <c r="O232" s="17">
        <f t="shared" si="151"/>
        <v>1.1028214265715253</v>
      </c>
    </row>
    <row r="233" spans="1:17">
      <c r="A233" s="9">
        <v>7</v>
      </c>
      <c r="B233" s="10" t="s">
        <v>197</v>
      </c>
      <c r="C233" s="17">
        <v>3987</v>
      </c>
      <c r="D233" s="17">
        <v>4736.5</v>
      </c>
      <c r="E233" s="17">
        <v>4763</v>
      </c>
      <c r="F233" s="17">
        <v>6105.9</v>
      </c>
      <c r="G233" s="17">
        <v>5425.6</v>
      </c>
      <c r="H233" s="17">
        <v>6670.7</v>
      </c>
      <c r="K233" s="15" t="s">
        <v>198</v>
      </c>
      <c r="L233" s="17">
        <f t="shared" si="148"/>
        <v>1.2131166598022038</v>
      </c>
      <c r="M233" s="17">
        <f t="shared" si="149"/>
        <v>1.2715926035855263</v>
      </c>
      <c r="N233" s="17">
        <f t="shared" si="150"/>
        <v>1.0477473827046138</v>
      </c>
      <c r="O233" s="17">
        <f t="shared" si="151"/>
        <v>0.9531081640279343</v>
      </c>
    </row>
    <row r="234" spans="1:17">
      <c r="A234" s="9">
        <v>8</v>
      </c>
      <c r="B234" s="10" t="s">
        <v>199</v>
      </c>
      <c r="C234" s="17"/>
      <c r="D234" s="17"/>
      <c r="E234" s="17">
        <v>13</v>
      </c>
      <c r="F234" s="17">
        <v>15</v>
      </c>
      <c r="G234" s="17">
        <v>13</v>
      </c>
      <c r="H234" s="17">
        <v>11</v>
      </c>
      <c r="K234" s="15" t="s">
        <v>200</v>
      </c>
      <c r="L234" s="17">
        <f>N221</f>
        <v>0.44391088289141312</v>
      </c>
      <c r="M234" s="17">
        <f>O221</f>
        <v>0.36287190073143577</v>
      </c>
      <c r="N234" s="17">
        <f t="shared" si="150"/>
        <v>0.3236517967610556</v>
      </c>
      <c r="O234" s="17">
        <f t="shared" si="151"/>
        <v>0.3498778455007085</v>
      </c>
    </row>
    <row r="235" spans="1:17">
      <c r="A235" s="9">
        <v>9</v>
      </c>
      <c r="B235" s="10" t="s">
        <v>201</v>
      </c>
      <c r="C235" s="17"/>
      <c r="D235" s="17"/>
      <c r="E235" s="17">
        <v>7</v>
      </c>
      <c r="F235" s="17">
        <v>7</v>
      </c>
      <c r="G235" s="17">
        <v>4</v>
      </c>
      <c r="H235" s="17">
        <v>3</v>
      </c>
      <c r="K235" s="15" t="s">
        <v>202</v>
      </c>
      <c r="L235" s="17">
        <f>L222</f>
        <v>0.20226840538428761</v>
      </c>
      <c r="M235" s="17">
        <f>N222</f>
        <v>1.0504148072711195</v>
      </c>
      <c r="N235" s="17">
        <f t="shared" si="150"/>
        <v>0.78162741390259149</v>
      </c>
      <c r="O235" s="17">
        <f t="shared" si="151"/>
        <v>0.60948198199311465</v>
      </c>
    </row>
    <row r="236" spans="1:17">
      <c r="A236" s="9">
        <v>10</v>
      </c>
      <c r="B236" s="10" t="s">
        <v>203</v>
      </c>
      <c r="C236" s="17">
        <v>17</v>
      </c>
      <c r="D236" s="17">
        <v>25</v>
      </c>
      <c r="E236" s="17">
        <v>43</v>
      </c>
      <c r="F236" s="17">
        <v>25</v>
      </c>
      <c r="G236" s="17">
        <v>31</v>
      </c>
      <c r="H236" s="17">
        <v>23</v>
      </c>
      <c r="K236" s="15" t="s">
        <v>204</v>
      </c>
      <c r="L236" s="17">
        <f>L223</f>
        <v>1.0180074291762755</v>
      </c>
      <c r="M236" s="17">
        <f>N223</f>
        <v>1.0465317636962734</v>
      </c>
      <c r="N236" s="17">
        <f t="shared" si="150"/>
        <v>1.0675260182835908</v>
      </c>
      <c r="O236" s="17">
        <f t="shared" si="151"/>
        <v>1.0767848265434687</v>
      </c>
    </row>
    <row r="237" spans="1:17">
      <c r="A237" s="9">
        <v>11</v>
      </c>
      <c r="B237" s="10" t="s">
        <v>205</v>
      </c>
      <c r="C237" s="17">
        <v>34</v>
      </c>
      <c r="D237" s="17">
        <v>21</v>
      </c>
      <c r="E237" s="17">
        <v>41</v>
      </c>
      <c r="F237" s="17">
        <v>36</v>
      </c>
      <c r="G237" s="17">
        <v>32</v>
      </c>
      <c r="H237" s="17">
        <v>26</v>
      </c>
      <c r="K237" s="15" t="s">
        <v>206</v>
      </c>
      <c r="L237" s="17">
        <f>L224</f>
        <v>1.4766266075752177</v>
      </c>
      <c r="M237" s="17">
        <f>N224</f>
        <v>1.4902913432827924</v>
      </c>
      <c r="N237" s="17">
        <f t="shared" si="150"/>
        <v>1.5001909119407935</v>
      </c>
      <c r="O237" s="17">
        <f t="shared" si="151"/>
        <v>1.5045155577555691</v>
      </c>
    </row>
    <row r="238" spans="1:17">
      <c r="A238" s="9">
        <v>12</v>
      </c>
      <c r="B238" s="10" t="s">
        <v>207</v>
      </c>
      <c r="C238" s="17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K238" s="15" t="s">
        <v>208</v>
      </c>
      <c r="L238" s="17">
        <f>L225</f>
        <v>0.95836353397894836</v>
      </c>
      <c r="M238" s="17">
        <f>N225</f>
        <v>0.98680871628195488</v>
      </c>
      <c r="N238" s="17">
        <f t="shared" si="150"/>
        <v>1.0086731452922941</v>
      </c>
      <c r="O238" s="17">
        <f t="shared" si="151"/>
        <v>1.0183982267137992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3</v>
      </c>
      <c r="D240" s="17">
        <v>3</v>
      </c>
      <c r="E240" s="17">
        <v>3</v>
      </c>
      <c r="F240" s="17">
        <v>3</v>
      </c>
      <c r="G240" s="21">
        <v>3</v>
      </c>
      <c r="H240" s="21">
        <v>3</v>
      </c>
    </row>
    <row r="241" spans="1:17">
      <c r="A241" s="9">
        <v>15</v>
      </c>
      <c r="B241" s="10" t="s">
        <v>213</v>
      </c>
      <c r="C241" s="17">
        <v>646</v>
      </c>
      <c r="D241" s="17">
        <v>616</v>
      </c>
      <c r="E241" s="17">
        <v>614</v>
      </c>
      <c r="F241" s="17">
        <v>610</v>
      </c>
      <c r="G241" s="17">
        <v>591</v>
      </c>
      <c r="H241" s="17">
        <v>581</v>
      </c>
    </row>
    <row r="243" spans="1:17" ht="16">
      <c r="A243" s="20" t="s">
        <v>523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2">C257/C271*1000</f>
        <v>7.6335877862595414</v>
      </c>
      <c r="D245" s="17">
        <f t="shared" si="152"/>
        <v>7.782101167315175</v>
      </c>
      <c r="E245" s="17">
        <f t="shared" si="152"/>
        <v>8.0482897384305847</v>
      </c>
      <c r="F245" s="17">
        <f t="shared" si="152"/>
        <v>6.0728744939271255</v>
      </c>
      <c r="G245" s="17">
        <f t="shared" si="152"/>
        <v>4.1407867494824018</v>
      </c>
      <c r="H245" s="17">
        <f t="shared" si="152"/>
        <v>4.2462845010615711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3">IF(C245/$I245&gt;1,2^((1-$I245/C245)/LN(10/3)),2^(-LOG($I245/C245,10/3)))</f>
        <v>1.2197211190360806</v>
      </c>
      <c r="M245" s="17">
        <f t="shared" si="153"/>
        <v>1.2285304508534594</v>
      </c>
      <c r="N245" s="17">
        <f t="shared" si="153"/>
        <v>1.2436525794524043</v>
      </c>
      <c r="O245" s="17">
        <f t="shared" si="153"/>
        <v>1.1070623108508195</v>
      </c>
      <c r="P245" s="17">
        <f t="shared" si="153"/>
        <v>0.89713171726382124</v>
      </c>
      <c r="Q245" s="17">
        <f t="shared" si="153"/>
        <v>0.91022051538225446</v>
      </c>
    </row>
    <row r="246" spans="1:17">
      <c r="A246" s="9">
        <v>2</v>
      </c>
      <c r="B246" s="15" t="s">
        <v>176</v>
      </c>
      <c r="C246" s="17">
        <f t="shared" ref="C246:H246" si="154">C258/C271*1000</f>
        <v>7.6335877862595414</v>
      </c>
      <c r="D246" s="17">
        <f t="shared" si="154"/>
        <v>7.782101167315175</v>
      </c>
      <c r="E246" s="17">
        <f t="shared" si="154"/>
        <v>8.0482897384305847</v>
      </c>
      <c r="F246" s="17">
        <f t="shared" si="154"/>
        <v>8.097165991902834</v>
      </c>
      <c r="G246" s="17">
        <f t="shared" si="154"/>
        <v>8.2815734989648035</v>
      </c>
      <c r="H246" s="17">
        <f t="shared" si="154"/>
        <v>8.4925690021231421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3"/>
        <v>1.3152688873861642</v>
      </c>
      <c r="M246" s="17">
        <f t="shared" si="153"/>
        <v>1.3228629484256116</v>
      </c>
      <c r="N246" s="17">
        <f t="shared" si="153"/>
        <v>1.3358736151141728</v>
      </c>
      <c r="O246" s="17">
        <f t="shared" si="153"/>
        <v>1.3381828627660479</v>
      </c>
      <c r="P246" s="17">
        <f t="shared" si="153"/>
        <v>1.3466843092793046</v>
      </c>
      <c r="Q246" s="17">
        <f t="shared" si="153"/>
        <v>1.3560202240240973</v>
      </c>
    </row>
    <row r="247" spans="1:17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1.5564302334630351</v>
      </c>
      <c r="E247" s="17">
        <f>E259/E271*1000+0.00001</f>
        <v>4.024154869215292</v>
      </c>
      <c r="F247" s="17">
        <f>F259/F271*1000+0.00001</f>
        <v>4.0485929959514166</v>
      </c>
      <c r="G247" s="17">
        <f>G259/G271*1000</f>
        <v>4.1407867494824018</v>
      </c>
      <c r="H247" s="17">
        <f>H259/H271*1000+0.00001</f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3"/>
        <v>8.8737830999390996E-4</v>
      </c>
      <c r="M247" s="17">
        <f t="shared" si="153"/>
        <v>0.86557412107161846</v>
      </c>
      <c r="N247" s="17">
        <f t="shared" si="153"/>
        <v>1.3358745649663295</v>
      </c>
      <c r="O247" s="17">
        <f t="shared" si="153"/>
        <v>1.3381838028079873</v>
      </c>
      <c r="P247" s="17">
        <f t="shared" si="153"/>
        <v>1.3466843092793046</v>
      </c>
      <c r="Q247" s="17">
        <f t="shared" si="153"/>
        <v>8.8737830999390996E-4</v>
      </c>
    </row>
    <row r="248" spans="1:17">
      <c r="A248" s="9">
        <v>4</v>
      </c>
      <c r="B248" s="15" t="s">
        <v>178</v>
      </c>
      <c r="C248" s="17">
        <f t="shared" ref="C248:H248" si="155">C260/C271*1000</f>
        <v>19.656488549618324</v>
      </c>
      <c r="D248" s="17">
        <f t="shared" si="155"/>
        <v>20.038910505836579</v>
      </c>
      <c r="E248" s="17">
        <f t="shared" si="155"/>
        <v>20.724346076458755</v>
      </c>
      <c r="F248" s="17">
        <f t="shared" si="155"/>
        <v>19.230769230769234</v>
      </c>
      <c r="G248" s="17">
        <f t="shared" si="155"/>
        <v>19.668737060041408</v>
      </c>
      <c r="H248" s="17">
        <f t="shared" si="155"/>
        <v>20.169851380042463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3"/>
        <v>0.78395224147954656</v>
      </c>
      <c r="M248" s="17">
        <f t="shared" si="153"/>
        <v>0.79269715547032749</v>
      </c>
      <c r="N248" s="17">
        <f t="shared" si="153"/>
        <v>0.80819588984928192</v>
      </c>
      <c r="O248" s="17">
        <f t="shared" si="153"/>
        <v>0.77413188335102268</v>
      </c>
      <c r="P248" s="17">
        <f t="shared" si="153"/>
        <v>0.78423344343196344</v>
      </c>
      <c r="Q248" s="17">
        <f t="shared" si="153"/>
        <v>0.79567510023806887</v>
      </c>
    </row>
    <row r="249" spans="1:17">
      <c r="A249" s="9">
        <v>5</v>
      </c>
      <c r="B249" s="15" t="s">
        <v>179</v>
      </c>
      <c r="C249" s="17">
        <f t="shared" ref="C249:H249" si="156">C261/C271*1000</f>
        <v>0</v>
      </c>
      <c r="D249" s="17">
        <f t="shared" si="156"/>
        <v>2.5291828793774322</v>
      </c>
      <c r="E249" s="17">
        <f t="shared" si="156"/>
        <v>2.816901408450704</v>
      </c>
      <c r="F249" s="17">
        <f t="shared" si="156"/>
        <v>2.8340080971659916</v>
      </c>
      <c r="G249" s="17">
        <f t="shared" si="156"/>
        <v>2.8985507246376807</v>
      </c>
      <c r="H249" s="17">
        <f t="shared" si="156"/>
        <v>2.9723991507430996</v>
      </c>
      <c r="I249" s="18">
        <f>Показатели!$E$6</f>
        <v>8</v>
      </c>
      <c r="J249" s="9">
        <v>5</v>
      </c>
      <c r="K249" s="15" t="s">
        <v>179</v>
      </c>
      <c r="L249" s="17" t="e">
        <f t="shared" si="153"/>
        <v>#DIV/0!</v>
      </c>
      <c r="M249" s="17">
        <f t="shared" si="153"/>
        <v>0.51532177227646259</v>
      </c>
      <c r="N249" s="17">
        <f t="shared" si="153"/>
        <v>0.54829853726584021</v>
      </c>
      <c r="O249" s="17">
        <f t="shared" si="153"/>
        <v>0.55021306613658794</v>
      </c>
      <c r="P249" s="17">
        <f t="shared" si="153"/>
        <v>0.55739273469750328</v>
      </c>
      <c r="Q249" s="17">
        <f t="shared" si="153"/>
        <v>0.56552487498052428</v>
      </c>
    </row>
    <row r="250" spans="1:17">
      <c r="A250" s="9">
        <v>6</v>
      </c>
      <c r="B250" s="15" t="s">
        <v>180</v>
      </c>
      <c r="C250" s="17">
        <f t="shared" ref="C250:H250" si="157">(C262-C263)/C262*100</f>
        <v>2.0952641800707048</v>
      </c>
      <c r="D250" s="17">
        <f t="shared" si="157"/>
        <v>-23.607484248101375</v>
      </c>
      <c r="E250" s="17">
        <f t="shared" si="157"/>
        <v>2.4377110969700024</v>
      </c>
      <c r="F250" s="17">
        <f t="shared" si="157"/>
        <v>-7.3278182975182249</v>
      </c>
      <c r="G250" s="17">
        <f t="shared" si="157"/>
        <v>4.9891900881432222E-2</v>
      </c>
      <c r="H250" s="17">
        <f t="shared" si="157"/>
        <v>3.2883642495784113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58">(ATAN((C250+2.4)/10)+3.1415/2)/3.1415*1.75</f>
        <v>1.1103350450547578</v>
      </c>
      <c r="M250" s="17">
        <f t="shared" si="158"/>
        <v>0.24542244235679411</v>
      </c>
      <c r="N250" s="17">
        <f t="shared" si="158"/>
        <v>1.1259997505081147</v>
      </c>
      <c r="O250" s="17">
        <f t="shared" si="158"/>
        <v>0.61994708607122229</v>
      </c>
      <c r="P250" s="17">
        <f t="shared" si="158"/>
        <v>1.0088373010314693</v>
      </c>
      <c r="Q250" s="17">
        <f t="shared" si="158"/>
        <v>1.1631051224638775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0</v>
      </c>
      <c r="F251" s="17">
        <f>(F265-F264)/F271*1000</f>
        <v>-12.145748987854251</v>
      </c>
      <c r="G251" s="17">
        <f>(G265-G264)/G271*1000</f>
        <v>0</v>
      </c>
      <c r="H251" s="17">
        <f>(H265-H264)/H271*1000</f>
        <v>-14.861995753715499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59">(ATAN(E251/10)+3.1415/2)/3.1415*1.75</f>
        <v>0.875</v>
      </c>
      <c r="O251" s="17">
        <f t="shared" si="159"/>
        <v>0.38368044579219779</v>
      </c>
      <c r="P251" s="17">
        <f t="shared" si="159"/>
        <v>0.875</v>
      </c>
      <c r="Q251" s="17">
        <f t="shared" si="159"/>
        <v>0.32990675513903733</v>
      </c>
    </row>
    <row r="252" spans="1:17">
      <c r="A252" s="9">
        <v>8</v>
      </c>
      <c r="B252" s="15" t="s">
        <v>182</v>
      </c>
      <c r="C252" s="17">
        <f t="shared" ref="C252:H252" si="160">(C266-C267)/C271*1000</f>
        <v>1.9083969465648853</v>
      </c>
      <c r="D252" s="17">
        <f t="shared" si="160"/>
        <v>-23.346303501945524</v>
      </c>
      <c r="E252" s="17">
        <f t="shared" si="160"/>
        <v>-6.0362173038229372</v>
      </c>
      <c r="F252" s="17">
        <f t="shared" si="160"/>
        <v>-10.121457489878543</v>
      </c>
      <c r="G252" s="17">
        <f t="shared" si="160"/>
        <v>-24.844720496894407</v>
      </c>
      <c r="H252" s="17">
        <f t="shared" si="160"/>
        <v>-36.093418259023352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0.98004582332343082</v>
      </c>
      <c r="M252" s="17">
        <f>(ATAN(D252/10)+3.1415/2)/3.1415*1.75</f>
        <v>0.22541063576950135</v>
      </c>
      <c r="N252" s="17">
        <f t="shared" si="159"/>
        <v>0.57247350155527854</v>
      </c>
      <c r="O252" s="17">
        <f t="shared" si="159"/>
        <v>0.43412460992056706</v>
      </c>
      <c r="P252" s="17">
        <f t="shared" si="159"/>
        <v>0.21313811409143457</v>
      </c>
      <c r="Q252" s="17">
        <f t="shared" si="159"/>
        <v>0.15053562203615287</v>
      </c>
    </row>
    <row r="253" spans="1:17">
      <c r="A253" s="9">
        <v>9</v>
      </c>
      <c r="B253" s="15" t="s">
        <v>183</v>
      </c>
      <c r="C253" s="17">
        <f t="shared" ref="C253:H253" si="161">C268/C271*1000</f>
        <v>3.8167938931297707</v>
      </c>
      <c r="D253" s="17">
        <f t="shared" si="161"/>
        <v>3.8910505836575875</v>
      </c>
      <c r="E253" s="17">
        <f t="shared" si="161"/>
        <v>4.0241448692152924</v>
      </c>
      <c r="F253" s="17">
        <f t="shared" si="161"/>
        <v>4.048582995951417</v>
      </c>
      <c r="G253" s="17">
        <f t="shared" si="161"/>
        <v>4.1407867494824018</v>
      </c>
      <c r="H253" s="17">
        <f t="shared" si="161"/>
        <v>4.2462845010615711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2">IF(C253/$I253&gt;1,2^((1-$I253/C253)/LN(10/3)),2^(-LOG($I253/C253,10/3)))</f>
        <v>1.4183014618072423</v>
      </c>
      <c r="M253" s="17">
        <f t="shared" si="162"/>
        <v>1.4244387504612539</v>
      </c>
      <c r="N253" s="17">
        <f t="shared" si="162"/>
        <v>1.4349331517842165</v>
      </c>
      <c r="O253" s="17">
        <f t="shared" si="162"/>
        <v>1.4367931147039781</v>
      </c>
      <c r="P253" s="17">
        <f t="shared" si="162"/>
        <v>1.4436336290012861</v>
      </c>
      <c r="Q253" s="17">
        <f t="shared" si="162"/>
        <v>1.4511331565884176</v>
      </c>
    </row>
    <row r="254" spans="1:17">
      <c r="A254" s="9">
        <v>10</v>
      </c>
      <c r="B254" s="15" t="s">
        <v>184</v>
      </c>
      <c r="C254" s="17">
        <f t="shared" ref="C254:H254" si="163">C269/C271*100</f>
        <v>0.19083969465648853</v>
      </c>
      <c r="D254" s="17">
        <f t="shared" si="163"/>
        <v>0.19455252918287938</v>
      </c>
      <c r="E254" s="17">
        <f t="shared" si="163"/>
        <v>0.2012072434607646</v>
      </c>
      <c r="F254" s="17">
        <f t="shared" si="163"/>
        <v>0.20242914979757085</v>
      </c>
      <c r="G254" s="17">
        <f t="shared" si="163"/>
        <v>0.20703933747412009</v>
      </c>
      <c r="H254" s="17">
        <f t="shared" si="163"/>
        <v>0.21231422505307856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2"/>
        <v>1.5294051701946469</v>
      </c>
      <c r="M254" s="17">
        <f t="shared" si="162"/>
        <v>1.5338140328372165</v>
      </c>
      <c r="N254" s="17">
        <f t="shared" si="162"/>
        <v>1.541338287389864</v>
      </c>
      <c r="O254" s="17">
        <f t="shared" si="162"/>
        <v>1.5426699234465309</v>
      </c>
      <c r="P254" s="17">
        <f t="shared" si="162"/>
        <v>1.547562439409979</v>
      </c>
      <c r="Q254" s="17">
        <f t="shared" si="162"/>
        <v>1.5529174276628219</v>
      </c>
    </row>
    <row r="255" spans="1:17">
      <c r="A255" s="9">
        <v>11</v>
      </c>
      <c r="B255" s="15" t="s">
        <v>185</v>
      </c>
      <c r="C255" s="17">
        <f t="shared" ref="C255:H255" si="164">C270/C271*1000</f>
        <v>1.9083969465648853</v>
      </c>
      <c r="D255" s="17">
        <f t="shared" si="164"/>
        <v>1.9455252918287937</v>
      </c>
      <c r="E255" s="17">
        <f t="shared" si="164"/>
        <v>2.0120724346076462</v>
      </c>
      <c r="F255" s="17">
        <f t="shared" si="164"/>
        <v>6.0728744939271255</v>
      </c>
      <c r="G255" s="17">
        <f t="shared" si="164"/>
        <v>4.1407867494824018</v>
      </c>
      <c r="H255" s="17">
        <f t="shared" si="164"/>
        <v>4.2462845010615711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2"/>
        <v>0.57435047557723706</v>
      </c>
      <c r="M255" s="17">
        <f t="shared" si="162"/>
        <v>0.58075730145735427</v>
      </c>
      <c r="N255" s="17">
        <f t="shared" si="162"/>
        <v>0.59211220930811548</v>
      </c>
      <c r="O255" s="17">
        <f t="shared" si="162"/>
        <v>1.1070623108508195</v>
      </c>
      <c r="P255" s="17">
        <f t="shared" si="162"/>
        <v>0.89713171726382124</v>
      </c>
      <c r="Q255" s="17">
        <f t="shared" si="162"/>
        <v>0.91022051538225446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4</v>
      </c>
      <c r="D257" s="17">
        <v>4</v>
      </c>
      <c r="E257" s="17">
        <v>4</v>
      </c>
      <c r="F257" s="17">
        <v>3</v>
      </c>
      <c r="G257" s="17">
        <v>2</v>
      </c>
      <c r="H257" s="17">
        <v>2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4</v>
      </c>
      <c r="D258" s="17">
        <v>4</v>
      </c>
      <c r="E258" s="17">
        <v>4</v>
      </c>
      <c r="F258" s="17">
        <v>4</v>
      </c>
      <c r="G258" s="17">
        <v>4</v>
      </c>
      <c r="H258" s="17">
        <v>4</v>
      </c>
      <c r="K258" s="15" t="s">
        <v>187</v>
      </c>
      <c r="L258" s="17">
        <f t="shared" ref="L258:L263" si="165">L245</f>
        <v>1.2197211190360806</v>
      </c>
      <c r="M258" s="17">
        <f t="shared" ref="M258:M263" si="166">N245</f>
        <v>1.2436525794524043</v>
      </c>
      <c r="N258" s="17">
        <f t="shared" ref="N258:N268" si="167">P245</f>
        <v>0.89713171726382124</v>
      </c>
      <c r="O258" s="17">
        <f>Q245</f>
        <v>0.91022051538225446</v>
      </c>
    </row>
    <row r="259" spans="1:15">
      <c r="A259" s="9">
        <v>3</v>
      </c>
      <c r="B259" s="10" t="s">
        <v>189</v>
      </c>
      <c r="C259" s="17">
        <v>0</v>
      </c>
      <c r="D259" s="17">
        <v>0.8</v>
      </c>
      <c r="E259" s="17">
        <v>2</v>
      </c>
      <c r="F259" s="17">
        <v>2</v>
      </c>
      <c r="G259" s="17">
        <v>2</v>
      </c>
      <c r="H259" s="17">
        <v>0</v>
      </c>
      <c r="K259" s="15" t="s">
        <v>190</v>
      </c>
      <c r="L259" s="17">
        <f t="shared" si="165"/>
        <v>1.3152688873861642</v>
      </c>
      <c r="M259" s="17">
        <f t="shared" si="166"/>
        <v>1.3358736151141728</v>
      </c>
      <c r="N259" s="17">
        <f t="shared" si="167"/>
        <v>1.3466843092793046</v>
      </c>
      <c r="O259" s="17">
        <f t="shared" ref="O259:O268" si="168">Q246</f>
        <v>1.3560202240240973</v>
      </c>
    </row>
    <row r="260" spans="1:15">
      <c r="A260" s="9">
        <v>4</v>
      </c>
      <c r="B260" s="10" t="s">
        <v>191</v>
      </c>
      <c r="C260" s="17">
        <v>10.3</v>
      </c>
      <c r="D260" s="17">
        <v>10.3</v>
      </c>
      <c r="E260" s="17">
        <v>10.3</v>
      </c>
      <c r="F260" s="17">
        <v>9.5</v>
      </c>
      <c r="G260" s="17">
        <v>9.5</v>
      </c>
      <c r="H260" s="17">
        <v>9.5</v>
      </c>
      <c r="K260" s="15" t="s">
        <v>192</v>
      </c>
      <c r="L260" s="17">
        <f t="shared" si="165"/>
        <v>8.8737830999390996E-4</v>
      </c>
      <c r="M260" s="17">
        <f t="shared" si="166"/>
        <v>1.3358745649663295</v>
      </c>
      <c r="N260" s="17">
        <f t="shared" si="167"/>
        <v>1.3466843092793046</v>
      </c>
      <c r="O260" s="17">
        <f t="shared" si="168"/>
        <v>8.8737830999390996E-4</v>
      </c>
    </row>
    <row r="261" spans="1:15">
      <c r="A261" s="9">
        <v>5</v>
      </c>
      <c r="B261" s="10" t="s">
        <v>193</v>
      </c>
      <c r="C261" s="17"/>
      <c r="D261" s="17">
        <v>1.3</v>
      </c>
      <c r="E261" s="17">
        <v>1.4</v>
      </c>
      <c r="F261" s="17">
        <v>1.4</v>
      </c>
      <c r="G261" s="17">
        <v>1.4</v>
      </c>
      <c r="H261" s="17">
        <v>1.4</v>
      </c>
      <c r="K261" s="15" t="s">
        <v>194</v>
      </c>
      <c r="L261" s="17">
        <f t="shared" si="165"/>
        <v>0.78395224147954656</v>
      </c>
      <c r="M261" s="17">
        <f t="shared" si="166"/>
        <v>0.80819588984928192</v>
      </c>
      <c r="N261" s="17">
        <f t="shared" si="167"/>
        <v>0.78423344343196344</v>
      </c>
      <c r="O261" s="17">
        <f t="shared" si="168"/>
        <v>0.79567510023806887</v>
      </c>
    </row>
    <row r="262" spans="1:15">
      <c r="A262" s="9">
        <v>6</v>
      </c>
      <c r="B262" s="10" t="s">
        <v>195</v>
      </c>
      <c r="C262" s="17">
        <v>8032.4</v>
      </c>
      <c r="D262" s="17">
        <v>4174.1000000000004</v>
      </c>
      <c r="E262" s="17">
        <v>4085.8</v>
      </c>
      <c r="F262" s="17">
        <v>4085.8</v>
      </c>
      <c r="G262" s="17">
        <v>4209.1000000000004</v>
      </c>
      <c r="H262" s="17">
        <v>5099.8</v>
      </c>
      <c r="K262" s="15" t="s">
        <v>196</v>
      </c>
      <c r="L262" s="17" t="e">
        <f t="shared" si="165"/>
        <v>#DIV/0!</v>
      </c>
      <c r="M262" s="17">
        <f t="shared" si="166"/>
        <v>0.54829853726584021</v>
      </c>
      <c r="N262" s="17">
        <f t="shared" si="167"/>
        <v>0.55739273469750328</v>
      </c>
      <c r="O262" s="17">
        <f t="shared" si="168"/>
        <v>0.56552487498052428</v>
      </c>
    </row>
    <row r="263" spans="1:15">
      <c r="A263" s="9">
        <v>7</v>
      </c>
      <c r="B263" s="10" t="s">
        <v>197</v>
      </c>
      <c r="C263" s="17">
        <v>7864.1</v>
      </c>
      <c r="D263" s="17">
        <v>5159.5</v>
      </c>
      <c r="E263" s="17">
        <v>3986.2</v>
      </c>
      <c r="F263" s="17">
        <v>4385.2</v>
      </c>
      <c r="G263" s="17">
        <v>4207</v>
      </c>
      <c r="H263" s="17">
        <v>4932.1000000000004</v>
      </c>
      <c r="K263" s="15" t="s">
        <v>198</v>
      </c>
      <c r="L263" s="17">
        <f t="shared" si="165"/>
        <v>1.1103350450547578</v>
      </c>
      <c r="M263" s="17">
        <f t="shared" si="166"/>
        <v>1.1259997505081147</v>
      </c>
      <c r="N263" s="17">
        <f t="shared" si="167"/>
        <v>1.0088373010314693</v>
      </c>
      <c r="O263" s="17">
        <f t="shared" si="168"/>
        <v>1.1631051224638775</v>
      </c>
    </row>
    <row r="264" spans="1:15">
      <c r="A264" s="9">
        <v>8</v>
      </c>
      <c r="B264" s="10" t="s">
        <v>199</v>
      </c>
      <c r="C264" s="17"/>
      <c r="D264" s="17"/>
      <c r="E264" s="17">
        <v>7</v>
      </c>
      <c r="F264" s="17">
        <v>12</v>
      </c>
      <c r="G264" s="17">
        <v>8</v>
      </c>
      <c r="H264" s="17">
        <v>8</v>
      </c>
      <c r="K264" s="15" t="s">
        <v>200</v>
      </c>
      <c r="L264" s="17">
        <f>N251</f>
        <v>0.875</v>
      </c>
      <c r="M264" s="17">
        <f>O251</f>
        <v>0.38368044579219779</v>
      </c>
      <c r="N264" s="17">
        <f t="shared" si="167"/>
        <v>0.875</v>
      </c>
      <c r="O264" s="17">
        <f t="shared" si="168"/>
        <v>0.32990675513903733</v>
      </c>
    </row>
    <row r="265" spans="1:15">
      <c r="A265" s="9">
        <v>9</v>
      </c>
      <c r="B265" s="10" t="s">
        <v>201</v>
      </c>
      <c r="C265" s="17"/>
      <c r="D265" s="17"/>
      <c r="E265" s="17">
        <v>7</v>
      </c>
      <c r="F265" s="17">
        <v>6</v>
      </c>
      <c r="G265" s="17">
        <v>8</v>
      </c>
      <c r="H265" s="17">
        <v>1</v>
      </c>
      <c r="K265" s="15" t="s">
        <v>202</v>
      </c>
      <c r="L265" s="17">
        <f>L252</f>
        <v>0.98004582332343082</v>
      </c>
      <c r="M265" s="17">
        <f>N252</f>
        <v>0.57247350155527854</v>
      </c>
      <c r="N265" s="17">
        <f t="shared" si="167"/>
        <v>0.21313811409143457</v>
      </c>
      <c r="O265" s="17">
        <f t="shared" si="168"/>
        <v>0.15053562203615287</v>
      </c>
    </row>
    <row r="266" spans="1:15">
      <c r="A266" s="9">
        <v>10</v>
      </c>
      <c r="B266" s="10" t="s">
        <v>203</v>
      </c>
      <c r="C266" s="17">
        <v>25</v>
      </c>
      <c r="D266" s="17">
        <v>15</v>
      </c>
      <c r="E266" s="17">
        <v>24</v>
      </c>
      <c r="F266" s="17">
        <v>20</v>
      </c>
      <c r="G266" s="17">
        <v>29</v>
      </c>
      <c r="H266" s="17">
        <v>17</v>
      </c>
      <c r="K266" s="15" t="s">
        <v>204</v>
      </c>
      <c r="L266" s="17">
        <f>L253</f>
        <v>1.4183014618072423</v>
      </c>
      <c r="M266" s="17">
        <f>N253</f>
        <v>1.4349331517842165</v>
      </c>
      <c r="N266" s="17">
        <f t="shared" si="167"/>
        <v>1.4436336290012861</v>
      </c>
      <c r="O266" s="17">
        <f t="shared" si="168"/>
        <v>1.4511331565884176</v>
      </c>
    </row>
    <row r="267" spans="1:15">
      <c r="A267" s="9">
        <v>11</v>
      </c>
      <c r="B267" s="10" t="s">
        <v>205</v>
      </c>
      <c r="C267" s="17">
        <v>24</v>
      </c>
      <c r="D267" s="17">
        <v>27</v>
      </c>
      <c r="E267" s="17">
        <v>27</v>
      </c>
      <c r="F267" s="17">
        <v>25</v>
      </c>
      <c r="G267" s="17">
        <v>41</v>
      </c>
      <c r="H267" s="17">
        <v>34</v>
      </c>
      <c r="K267" s="15" t="s">
        <v>206</v>
      </c>
      <c r="L267" s="17">
        <f>L254</f>
        <v>1.5294051701946469</v>
      </c>
      <c r="M267" s="17">
        <f>N254</f>
        <v>1.541338287389864</v>
      </c>
      <c r="N267" s="17">
        <f t="shared" si="167"/>
        <v>1.547562439409979</v>
      </c>
      <c r="O267" s="17">
        <f t="shared" si="168"/>
        <v>1.5529174276628219</v>
      </c>
    </row>
    <row r="268" spans="1:15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K268" s="15" t="s">
        <v>208</v>
      </c>
      <c r="L268" s="17">
        <f>L255</f>
        <v>0.57435047557723706</v>
      </c>
      <c r="M268" s="17">
        <f>N255</f>
        <v>0.59211220930811548</v>
      </c>
      <c r="N268" s="17">
        <f t="shared" si="167"/>
        <v>0.89713171726382124</v>
      </c>
      <c r="O268" s="17">
        <f t="shared" si="168"/>
        <v>0.91022051538225446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1</v>
      </c>
      <c r="D270" s="17">
        <v>1</v>
      </c>
      <c r="E270" s="17">
        <v>1</v>
      </c>
      <c r="F270" s="17">
        <v>3</v>
      </c>
      <c r="G270" s="21">
        <v>2</v>
      </c>
      <c r="H270" s="21">
        <v>2</v>
      </c>
    </row>
    <row r="271" spans="1:15">
      <c r="A271" s="9">
        <v>15</v>
      </c>
      <c r="B271" s="10" t="s">
        <v>213</v>
      </c>
      <c r="C271" s="17">
        <v>524</v>
      </c>
      <c r="D271" s="17">
        <v>514</v>
      </c>
      <c r="E271" s="17">
        <v>497</v>
      </c>
      <c r="F271" s="17">
        <v>494</v>
      </c>
      <c r="G271" s="17">
        <v>483</v>
      </c>
      <c r="H271" s="17">
        <v>471</v>
      </c>
    </row>
    <row r="273" spans="1:17" ht="16">
      <c r="A273" s="20" t="s">
        <v>524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69">C287/C301*1000</f>
        <v>9.5011876484560567</v>
      </c>
      <c r="D275" s="17">
        <f t="shared" si="169"/>
        <v>9.6852300242130749</v>
      </c>
      <c r="E275" s="17">
        <f t="shared" si="169"/>
        <v>9.8522167487684733</v>
      </c>
      <c r="F275" s="17">
        <f t="shared" si="169"/>
        <v>10.204081632653061</v>
      </c>
      <c r="G275" s="17">
        <f t="shared" si="169"/>
        <v>5.0761421319796947</v>
      </c>
      <c r="H275" s="17">
        <f t="shared" si="169"/>
        <v>5.1413881748071972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70">IF(C275/$I275&gt;1,2^((1-$I275/C275)/LN(10/3)),2^(-LOG($I275/C275,10/3)))</f>
        <v>1.3135662404740804</v>
      </c>
      <c r="M275" s="17">
        <f t="shared" si="170"/>
        <v>1.3211504708205772</v>
      </c>
      <c r="N275" s="17">
        <f t="shared" si="170"/>
        <v>1.3278225849083816</v>
      </c>
      <c r="O275" s="17">
        <f t="shared" si="170"/>
        <v>1.3412680703925213</v>
      </c>
      <c r="P275" s="17">
        <f t="shared" si="170"/>
        <v>1.0086731452922941</v>
      </c>
      <c r="Q275" s="17">
        <f t="shared" si="170"/>
        <v>1.0159582011083161</v>
      </c>
    </row>
    <row r="276" spans="1:17">
      <c r="A276" s="9">
        <v>2</v>
      </c>
      <c r="B276" s="15" t="s">
        <v>176</v>
      </c>
      <c r="C276" s="17">
        <f t="shared" ref="C276:H276" si="171">C288/C301*1000</f>
        <v>11.876484560570072</v>
      </c>
      <c r="D276" s="17">
        <f t="shared" si="171"/>
        <v>12.106537530266344</v>
      </c>
      <c r="E276" s="17">
        <f t="shared" si="171"/>
        <v>12.315270935960593</v>
      </c>
      <c r="F276" s="17">
        <f t="shared" si="171"/>
        <v>12.755102040816327</v>
      </c>
      <c r="G276" s="17">
        <f t="shared" si="171"/>
        <v>12.690355329949238</v>
      </c>
      <c r="H276" s="17">
        <f t="shared" si="171"/>
        <v>12.853470437017995</v>
      </c>
      <c r="I276" s="18">
        <f>Показатели!$E$3</f>
        <v>4</v>
      </c>
      <c r="J276" s="9">
        <v>2</v>
      </c>
      <c r="K276" s="15" t="s">
        <v>176</v>
      </c>
      <c r="L276" s="17">
        <f t="shared" si="170"/>
        <v>1.4649414521997355</v>
      </c>
      <c r="M276" s="17">
        <f t="shared" si="170"/>
        <v>1.4703491120927257</v>
      </c>
      <c r="N276" s="17">
        <f t="shared" si="170"/>
        <v>1.475097186850842</v>
      </c>
      <c r="O276" s="17">
        <f t="shared" si="170"/>
        <v>1.4846393835549867</v>
      </c>
      <c r="P276" s="17">
        <f t="shared" si="170"/>
        <v>1.483272442666195</v>
      </c>
      <c r="Q276" s="17">
        <f t="shared" si="170"/>
        <v>1.4866921572504879</v>
      </c>
    </row>
    <row r="277" spans="1:17">
      <c r="A277" s="9">
        <v>3</v>
      </c>
      <c r="B277" s="15" t="s">
        <v>177</v>
      </c>
      <c r="C277" s="17">
        <f t="shared" ref="C277:H277" si="172">C289/C301*1000+0.00001</f>
        <v>1.0000000000000001E-5</v>
      </c>
      <c r="D277" s="17">
        <f t="shared" si="172"/>
        <v>1.0000000000000001E-5</v>
      </c>
      <c r="E277" s="17">
        <f t="shared" si="172"/>
        <v>1.0000000000000001E-5</v>
      </c>
      <c r="F277" s="17">
        <f t="shared" si="172"/>
        <v>1.0000000000000001E-5</v>
      </c>
      <c r="G277" s="17">
        <f t="shared" si="172"/>
        <v>1.0000000000000001E-5</v>
      </c>
      <c r="H277" s="17">
        <f t="shared" si="172"/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170"/>
        <v>8.8737830999390996E-4</v>
      </c>
      <c r="M277" s="17">
        <f t="shared" si="170"/>
        <v>8.8737830999390996E-4</v>
      </c>
      <c r="N277" s="17">
        <f t="shared" si="170"/>
        <v>8.8737830999390996E-4</v>
      </c>
      <c r="O277" s="17">
        <f t="shared" si="170"/>
        <v>8.8737830999390996E-4</v>
      </c>
      <c r="P277" s="17">
        <f t="shared" si="170"/>
        <v>8.8737830999390996E-4</v>
      </c>
      <c r="Q277" s="17">
        <f t="shared" si="170"/>
        <v>8.8737830999390996E-4</v>
      </c>
    </row>
    <row r="278" spans="1:17">
      <c r="A278" s="9">
        <v>4</v>
      </c>
      <c r="B278" s="15" t="s">
        <v>178</v>
      </c>
      <c r="C278" s="17">
        <f t="shared" ref="C278:H278" si="173">C290/C301*1000</f>
        <v>22.090261282660332</v>
      </c>
      <c r="D278" s="17">
        <f t="shared" si="173"/>
        <v>22.518159806295401</v>
      </c>
      <c r="E278" s="17">
        <f t="shared" si="173"/>
        <v>22.906403940886701</v>
      </c>
      <c r="F278" s="17">
        <f t="shared" si="173"/>
        <v>22.704081632653065</v>
      </c>
      <c r="G278" s="17">
        <f t="shared" si="173"/>
        <v>22.588832487309649</v>
      </c>
      <c r="H278" s="17">
        <f t="shared" si="173"/>
        <v>22.879177377892031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70"/>
        <v>0.83844680172715091</v>
      </c>
      <c r="M278" s="17">
        <f t="shared" si="170"/>
        <v>0.84775899980184322</v>
      </c>
      <c r="N278" s="17">
        <f t="shared" si="170"/>
        <v>0.85614345252971136</v>
      </c>
      <c r="O278" s="17">
        <f t="shared" si="170"/>
        <v>0.85178172427826693</v>
      </c>
      <c r="P278" s="17">
        <f t="shared" si="170"/>
        <v>0.84928977368155922</v>
      </c>
      <c r="Q278" s="17">
        <f t="shared" si="170"/>
        <v>0.85555744825307356</v>
      </c>
    </row>
    <row r="279" spans="1:17">
      <c r="A279" s="9">
        <v>5</v>
      </c>
      <c r="B279" s="15" t="s">
        <v>179</v>
      </c>
      <c r="C279" s="17">
        <f t="shared" ref="C279:H279" si="174">C291/C301*1000</f>
        <v>0</v>
      </c>
      <c r="D279" s="17">
        <f t="shared" si="174"/>
        <v>0</v>
      </c>
      <c r="E279" s="17">
        <f t="shared" si="174"/>
        <v>5.1724137931034484</v>
      </c>
      <c r="F279" s="17">
        <f t="shared" si="174"/>
        <v>5.3571428571428568</v>
      </c>
      <c r="G279" s="17">
        <f t="shared" si="174"/>
        <v>6.345177664974619</v>
      </c>
      <c r="H279" s="17">
        <f t="shared" si="174"/>
        <v>7.7120822622107967</v>
      </c>
      <c r="I279" s="18">
        <f>Показатели!$E$6</f>
        <v>8</v>
      </c>
      <c r="J279" s="9">
        <v>5</v>
      </c>
      <c r="K279" s="15" t="s">
        <v>179</v>
      </c>
      <c r="L279" s="17" t="e">
        <f t="shared" si="170"/>
        <v>#DIV/0!</v>
      </c>
      <c r="M279" s="17" t="e">
        <f t="shared" si="170"/>
        <v>#DIV/0!</v>
      </c>
      <c r="N279" s="17">
        <f t="shared" si="170"/>
        <v>0.77796695975790231</v>
      </c>
      <c r="O279" s="17">
        <f t="shared" si="170"/>
        <v>0.79384379640242364</v>
      </c>
      <c r="P279" s="17">
        <f t="shared" si="170"/>
        <v>0.87509722683332691</v>
      </c>
      <c r="Q279" s="17">
        <f t="shared" si="170"/>
        <v>0.97911916278958633</v>
      </c>
    </row>
    <row r="280" spans="1:17">
      <c r="A280" s="9">
        <v>6</v>
      </c>
      <c r="B280" s="15" t="s">
        <v>180</v>
      </c>
      <c r="C280" s="17">
        <f t="shared" ref="C280:H280" si="175">(C292-C293)/C292*100</f>
        <v>2.0100502512562812</v>
      </c>
      <c r="D280" s="17">
        <f t="shared" si="175"/>
        <v>-7.6429562921082033</v>
      </c>
      <c r="E280" s="17">
        <f t="shared" si="175"/>
        <v>4.2431553550823429</v>
      </c>
      <c r="F280" s="17">
        <f t="shared" si="175"/>
        <v>2.2632299101364528</v>
      </c>
      <c r="G280" s="17">
        <f t="shared" si="175"/>
        <v>3.7571416142223173</v>
      </c>
      <c r="H280" s="17">
        <f t="shared" si="175"/>
        <v>0.23866691587710614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76">(ATAN((C280+2.4)/10)+3.1415/2)/3.1415*1.75</f>
        <v>1.1063735492208813</v>
      </c>
      <c r="M280" s="17">
        <f t="shared" si="176"/>
        <v>0.60599931151411002</v>
      </c>
      <c r="N280" s="17">
        <f t="shared" si="176"/>
        <v>1.2016442713827891</v>
      </c>
      <c r="O280" s="17">
        <f t="shared" si="176"/>
        <v>1.118069739827952</v>
      </c>
      <c r="P280" s="17">
        <f t="shared" si="176"/>
        <v>1.1824373563798531</v>
      </c>
      <c r="Q280" s="17">
        <f t="shared" si="176"/>
        <v>1.0187136262158631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-17.241379310344826</v>
      </c>
      <c r="F281" s="17">
        <f>(F295-F294)/F301*1000</f>
        <v>0</v>
      </c>
      <c r="G281" s="17">
        <f>(G295-G294)/G301*1000</f>
        <v>12.690355329949238</v>
      </c>
      <c r="H281" s="17">
        <f>(H295-H294)/H301*1000</f>
        <v>5.1413881748071972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77">(ATAN(E281/10)+3.1415/2)/3.1415*1.75</f>
        <v>0.29275523374956192</v>
      </c>
      <c r="O281" s="17">
        <f t="shared" si="177"/>
        <v>0.875</v>
      </c>
      <c r="P281" s="17">
        <f t="shared" si="177"/>
        <v>1.3782554401411977</v>
      </c>
      <c r="Q281" s="17">
        <f t="shared" si="177"/>
        <v>1.1395441707461096</v>
      </c>
    </row>
    <row r="282" spans="1:17">
      <c r="A282" s="9">
        <v>8</v>
      </c>
      <c r="B282" s="15" t="s">
        <v>182</v>
      </c>
      <c r="C282" s="17">
        <f t="shared" ref="C282:H282" si="178">(C296-C297)/C301*1000</f>
        <v>-23.752969121140143</v>
      </c>
      <c r="D282" s="17">
        <f t="shared" si="178"/>
        <v>-14.527845036319613</v>
      </c>
      <c r="E282" s="17">
        <f t="shared" si="178"/>
        <v>-17.241379310344826</v>
      </c>
      <c r="F282" s="17">
        <f t="shared" si="178"/>
        <v>5.1020408163265305</v>
      </c>
      <c r="G282" s="17">
        <f t="shared" si="178"/>
        <v>-25.380710659898476</v>
      </c>
      <c r="H282" s="17">
        <f t="shared" si="178"/>
        <v>-53.984575835475574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0.22194969640566892</v>
      </c>
      <c r="M282" s="17">
        <f>(ATAN(D282/10)+3.1415/2)/3.1415*1.75</f>
        <v>0.33579871804251576</v>
      </c>
      <c r="N282" s="17">
        <f t="shared" si="177"/>
        <v>0.29275523374956192</v>
      </c>
      <c r="O282" s="17">
        <f t="shared" si="177"/>
        <v>1.1378077811766074</v>
      </c>
      <c r="P282" s="17">
        <f t="shared" si="177"/>
        <v>0.20905130625812307</v>
      </c>
      <c r="Q282" s="17">
        <f t="shared" si="177"/>
        <v>0.10200616903280427</v>
      </c>
    </row>
    <row r="283" spans="1:17">
      <c r="A283" s="9">
        <v>9</v>
      </c>
      <c r="B283" s="15" t="s">
        <v>183</v>
      </c>
      <c r="C283" s="17">
        <f t="shared" ref="C283:H283" si="179">C298/C301*1000</f>
        <v>4.7505938242280283</v>
      </c>
      <c r="D283" s="17">
        <f t="shared" si="179"/>
        <v>4.8426150121065374</v>
      </c>
      <c r="E283" s="17">
        <f t="shared" si="179"/>
        <v>4.9261083743842367</v>
      </c>
      <c r="F283" s="17">
        <f t="shared" si="179"/>
        <v>5.1020408163265305</v>
      </c>
      <c r="G283" s="17">
        <f t="shared" si="179"/>
        <v>5.0761421319796947</v>
      </c>
      <c r="H283" s="17">
        <f t="shared" si="179"/>
        <v>5.1413881748071972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80">IF(C283/$I283&gt;1,2^((1-$I283/C283)/LN(10/3)),2^(-LOG($I283/C283,10/3)))</f>
        <v>1.4828028474705781</v>
      </c>
      <c r="M283" s="17">
        <f t="shared" si="180"/>
        <v>1.4879337498673271</v>
      </c>
      <c r="N283" s="17">
        <f t="shared" si="180"/>
        <v>1.4924378514590706</v>
      </c>
      <c r="O283" s="17">
        <f t="shared" si="180"/>
        <v>1.5014869988067128</v>
      </c>
      <c r="P283" s="17">
        <f t="shared" si="180"/>
        <v>1.5001909119407935</v>
      </c>
      <c r="Q283" s="17">
        <f t="shared" si="180"/>
        <v>1.5034332289421108</v>
      </c>
    </row>
    <row r="284" spans="1:17">
      <c r="A284" s="9">
        <v>10</v>
      </c>
      <c r="B284" s="15" t="s">
        <v>184</v>
      </c>
      <c r="C284" s="17">
        <f t="shared" ref="C284" si="181">C299/C301*100</f>
        <v>0.23752969121140144</v>
      </c>
      <c r="D284" s="17">
        <f>D299/D301*100+0.00001</f>
        <v>1.0000000000000001E-5</v>
      </c>
      <c r="E284" s="17">
        <f t="shared" ref="E284:H284" si="182">E299/E301*100+0.00001</f>
        <v>1.0000000000000001E-5</v>
      </c>
      <c r="F284" s="17">
        <f t="shared" si="182"/>
        <v>1.0000000000000001E-5</v>
      </c>
      <c r="G284" s="17">
        <f t="shared" si="182"/>
        <v>1.0000000000000001E-5</v>
      </c>
      <c r="H284" s="17">
        <f t="shared" si="182"/>
        <v>1.0000000000000001E-5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80"/>
        <v>1.5754300604335181</v>
      </c>
      <c r="M284" s="17">
        <f t="shared" si="180"/>
        <v>7.4206407756275796E-3</v>
      </c>
      <c r="N284" s="17">
        <f t="shared" si="180"/>
        <v>7.4206407756275796E-3</v>
      </c>
      <c r="O284" s="17">
        <f t="shared" si="180"/>
        <v>7.4206407756275796E-3</v>
      </c>
      <c r="P284" s="17">
        <f t="shared" si="180"/>
        <v>7.4206407756275796E-3</v>
      </c>
      <c r="Q284" s="17">
        <f t="shared" si="180"/>
        <v>7.4206407756275796E-3</v>
      </c>
    </row>
    <row r="285" spans="1:17">
      <c r="A285" s="9">
        <v>11</v>
      </c>
      <c r="B285" s="15" t="s">
        <v>185</v>
      </c>
      <c r="C285" s="17">
        <f t="shared" ref="C285:H285" si="183">C300/C301*1000</f>
        <v>14.251781472684087</v>
      </c>
      <c r="D285" s="17">
        <f t="shared" si="183"/>
        <v>14.527845036319613</v>
      </c>
      <c r="E285" s="17">
        <f t="shared" si="183"/>
        <v>14.778325123152708</v>
      </c>
      <c r="F285" s="17">
        <f t="shared" si="183"/>
        <v>12.755102040816327</v>
      </c>
      <c r="G285" s="17">
        <f t="shared" si="183"/>
        <v>12.690355329949238</v>
      </c>
      <c r="H285" s="17">
        <f t="shared" si="183"/>
        <v>12.853470437017995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80"/>
        <v>1.4531535454074369</v>
      </c>
      <c r="M285" s="17">
        <f t="shared" si="180"/>
        <v>1.4587416269205766</v>
      </c>
      <c r="N285" s="17">
        <f t="shared" si="180"/>
        <v>1.4636488230273006</v>
      </c>
      <c r="O285" s="17">
        <f t="shared" si="180"/>
        <v>1.4191182366557544</v>
      </c>
      <c r="P285" s="17">
        <f t="shared" si="180"/>
        <v>1.4174851570542699</v>
      </c>
      <c r="Q285" s="17">
        <f t="shared" si="180"/>
        <v>1.4215713844825046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4</v>
      </c>
      <c r="D287" s="17">
        <v>4</v>
      </c>
      <c r="E287" s="17">
        <v>4</v>
      </c>
      <c r="F287" s="17">
        <v>4</v>
      </c>
      <c r="G287" s="17">
        <v>2</v>
      </c>
      <c r="H287" s="17">
        <v>2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5</v>
      </c>
      <c r="D288" s="17">
        <v>5</v>
      </c>
      <c r="E288" s="17">
        <v>5</v>
      </c>
      <c r="F288" s="17">
        <v>5</v>
      </c>
      <c r="G288" s="17">
        <v>5</v>
      </c>
      <c r="H288" s="17">
        <v>5</v>
      </c>
      <c r="K288" s="15" t="s">
        <v>187</v>
      </c>
      <c r="L288" s="17">
        <f>L275</f>
        <v>1.3135662404740804</v>
      </c>
      <c r="M288" s="17">
        <f>N275</f>
        <v>1.3278225849083816</v>
      </c>
      <c r="N288" s="17">
        <f>P275</f>
        <v>1.0086731452922941</v>
      </c>
      <c r="O288" s="17">
        <f>Q275</f>
        <v>1.0159582011083161</v>
      </c>
    </row>
    <row r="289" spans="1:15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K289" s="15" t="s">
        <v>190</v>
      </c>
      <c r="L289" s="17">
        <f t="shared" ref="L289:L298" si="184">L276</f>
        <v>1.4649414521997355</v>
      </c>
      <c r="M289" s="17">
        <f t="shared" ref="M289:M298" si="185">N276</f>
        <v>1.475097186850842</v>
      </c>
      <c r="N289" s="17">
        <f t="shared" ref="N289:N298" si="186">P276</f>
        <v>1.483272442666195</v>
      </c>
      <c r="O289" s="17">
        <f t="shared" ref="O289:O298" si="187">Q276</f>
        <v>1.4866921572504879</v>
      </c>
    </row>
    <row r="290" spans="1:15">
      <c r="A290" s="9">
        <v>4</v>
      </c>
      <c r="B290" s="10" t="s">
        <v>191</v>
      </c>
      <c r="C290" s="17">
        <v>9.3000000000000007</v>
      </c>
      <c r="D290" s="17">
        <v>9.3000000000000007</v>
      </c>
      <c r="E290" s="17">
        <v>9.3000000000000007</v>
      </c>
      <c r="F290" s="17">
        <v>8.9</v>
      </c>
      <c r="G290" s="17">
        <v>8.9</v>
      </c>
      <c r="H290" s="17">
        <v>8.9</v>
      </c>
      <c r="K290" s="15" t="s">
        <v>192</v>
      </c>
      <c r="L290" s="17">
        <f t="shared" si="184"/>
        <v>8.8737830999390996E-4</v>
      </c>
      <c r="M290" s="17">
        <f t="shared" si="185"/>
        <v>8.8737830999390996E-4</v>
      </c>
      <c r="N290" s="17">
        <f t="shared" si="186"/>
        <v>8.8737830999390996E-4</v>
      </c>
      <c r="O290" s="17">
        <f t="shared" si="187"/>
        <v>8.8737830999390996E-4</v>
      </c>
    </row>
    <row r="291" spans="1:15">
      <c r="A291" s="9">
        <v>5</v>
      </c>
      <c r="B291" s="10" t="s">
        <v>193</v>
      </c>
      <c r="C291" s="17"/>
      <c r="D291" s="17"/>
      <c r="E291" s="17">
        <v>2.1</v>
      </c>
      <c r="F291" s="17">
        <v>2.1</v>
      </c>
      <c r="G291" s="17">
        <v>2.5</v>
      </c>
      <c r="H291" s="17">
        <v>3</v>
      </c>
      <c r="K291" s="15" t="s">
        <v>194</v>
      </c>
      <c r="L291" s="17">
        <f t="shared" si="184"/>
        <v>0.83844680172715091</v>
      </c>
      <c r="M291" s="17">
        <f t="shared" si="185"/>
        <v>0.85614345252971136</v>
      </c>
      <c r="N291" s="17">
        <f>P278</f>
        <v>0.84928977368155922</v>
      </c>
      <c r="O291" s="17">
        <f t="shared" si="187"/>
        <v>0.85555744825307356</v>
      </c>
    </row>
    <row r="292" spans="1:15">
      <c r="A292" s="9">
        <v>6</v>
      </c>
      <c r="B292" s="10" t="s">
        <v>195</v>
      </c>
      <c r="C292" s="17">
        <v>5572</v>
      </c>
      <c r="D292" s="17">
        <v>5907.4</v>
      </c>
      <c r="E292" s="17">
        <v>5719.8</v>
      </c>
      <c r="F292" s="17">
        <v>5408.2</v>
      </c>
      <c r="G292" s="17">
        <v>6896.2</v>
      </c>
      <c r="H292" s="17">
        <v>6955.3</v>
      </c>
      <c r="K292" s="15" t="s">
        <v>196</v>
      </c>
      <c r="L292" s="17" t="e">
        <f t="shared" si="184"/>
        <v>#DIV/0!</v>
      </c>
      <c r="M292" s="17">
        <f t="shared" si="185"/>
        <v>0.77796695975790231</v>
      </c>
      <c r="N292" s="17">
        <f t="shared" si="186"/>
        <v>0.87509722683332691</v>
      </c>
      <c r="O292" s="17">
        <f t="shared" si="187"/>
        <v>0.97911916278958633</v>
      </c>
    </row>
    <row r="293" spans="1:15">
      <c r="A293" s="9">
        <v>7</v>
      </c>
      <c r="B293" s="10" t="s">
        <v>197</v>
      </c>
      <c r="C293" s="17">
        <v>5460</v>
      </c>
      <c r="D293" s="17">
        <v>6358.9</v>
      </c>
      <c r="E293" s="17">
        <v>5477.1</v>
      </c>
      <c r="F293" s="17">
        <v>5285.8</v>
      </c>
      <c r="G293" s="17">
        <v>6637.1</v>
      </c>
      <c r="H293" s="17">
        <v>6938.7</v>
      </c>
      <c r="K293" s="15" t="s">
        <v>198</v>
      </c>
      <c r="L293" s="17">
        <f t="shared" si="184"/>
        <v>1.1063735492208813</v>
      </c>
      <c r="M293" s="17">
        <f t="shared" si="185"/>
        <v>1.2016442713827891</v>
      </c>
      <c r="N293" s="17">
        <f t="shared" si="186"/>
        <v>1.1824373563798531</v>
      </c>
      <c r="O293" s="17">
        <f t="shared" si="187"/>
        <v>1.0187136262158631</v>
      </c>
    </row>
    <row r="294" spans="1:15">
      <c r="A294" s="9">
        <v>8</v>
      </c>
      <c r="B294" s="10" t="s">
        <v>199</v>
      </c>
      <c r="C294" s="17"/>
      <c r="D294" s="17"/>
      <c r="E294" s="17">
        <v>11</v>
      </c>
      <c r="F294" s="17">
        <v>3</v>
      </c>
      <c r="G294" s="17">
        <v>5</v>
      </c>
      <c r="H294" s="17">
        <v>2</v>
      </c>
      <c r="K294" s="15" t="s">
        <v>200</v>
      </c>
      <c r="L294" s="17">
        <f>N281</f>
        <v>0.29275523374956192</v>
      </c>
      <c r="M294" s="17">
        <f>O281</f>
        <v>0.875</v>
      </c>
      <c r="N294" s="17">
        <f t="shared" si="186"/>
        <v>1.3782554401411977</v>
      </c>
      <c r="O294" s="17">
        <f t="shared" si="187"/>
        <v>1.1395441707461096</v>
      </c>
    </row>
    <row r="295" spans="1:15">
      <c r="A295" s="9">
        <v>9</v>
      </c>
      <c r="B295" s="10" t="s">
        <v>201</v>
      </c>
      <c r="C295" s="17"/>
      <c r="D295" s="17"/>
      <c r="E295" s="17">
        <v>4</v>
      </c>
      <c r="F295" s="17">
        <v>3</v>
      </c>
      <c r="G295" s="17">
        <v>10</v>
      </c>
      <c r="H295" s="17">
        <v>4</v>
      </c>
      <c r="K295" s="15" t="s">
        <v>202</v>
      </c>
      <c r="L295" s="17">
        <f t="shared" si="184"/>
        <v>0.22194969640566892</v>
      </c>
      <c r="M295" s="17">
        <f t="shared" si="185"/>
        <v>0.29275523374956192</v>
      </c>
      <c r="N295" s="17">
        <f t="shared" si="186"/>
        <v>0.20905130625812307</v>
      </c>
      <c r="O295" s="17">
        <f t="shared" si="187"/>
        <v>0.10200616903280427</v>
      </c>
    </row>
    <row r="296" spans="1:15">
      <c r="A296" s="9">
        <v>10</v>
      </c>
      <c r="B296" s="10" t="s">
        <v>203</v>
      </c>
      <c r="C296" s="17">
        <v>14</v>
      </c>
      <c r="D296" s="17">
        <v>13</v>
      </c>
      <c r="E296" s="17">
        <v>14</v>
      </c>
      <c r="F296" s="17">
        <v>18</v>
      </c>
      <c r="G296" s="17">
        <v>11</v>
      </c>
      <c r="H296" s="17">
        <v>7</v>
      </c>
      <c r="K296" s="15" t="s">
        <v>204</v>
      </c>
      <c r="L296" s="17">
        <f t="shared" si="184"/>
        <v>1.4828028474705781</v>
      </c>
      <c r="M296" s="17">
        <f t="shared" si="185"/>
        <v>1.4924378514590706</v>
      </c>
      <c r="N296" s="17">
        <f t="shared" si="186"/>
        <v>1.5001909119407935</v>
      </c>
      <c r="O296" s="17">
        <f t="shared" si="187"/>
        <v>1.5034332289421108</v>
      </c>
    </row>
    <row r="297" spans="1:15">
      <c r="A297" s="9">
        <v>11</v>
      </c>
      <c r="B297" s="10" t="s">
        <v>205</v>
      </c>
      <c r="C297" s="17">
        <v>24</v>
      </c>
      <c r="D297" s="17">
        <v>19</v>
      </c>
      <c r="E297" s="17">
        <v>21</v>
      </c>
      <c r="F297" s="17">
        <v>16</v>
      </c>
      <c r="G297" s="17">
        <v>21</v>
      </c>
      <c r="H297" s="17">
        <v>28</v>
      </c>
      <c r="K297" s="15" t="s">
        <v>206</v>
      </c>
      <c r="L297" s="17">
        <f t="shared" si="184"/>
        <v>1.5754300604335181</v>
      </c>
      <c r="M297" s="17">
        <f t="shared" si="185"/>
        <v>7.4206407756275796E-3</v>
      </c>
      <c r="N297" s="17">
        <f t="shared" si="186"/>
        <v>7.4206407756275796E-3</v>
      </c>
      <c r="O297" s="17">
        <f t="shared" si="187"/>
        <v>7.4206407756275796E-3</v>
      </c>
    </row>
    <row r="298" spans="1:15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 t="shared" si="184"/>
        <v>1.4531535454074369</v>
      </c>
      <c r="M298" s="17">
        <f t="shared" si="185"/>
        <v>1.4636488230273006</v>
      </c>
      <c r="N298" s="17">
        <f t="shared" si="186"/>
        <v>1.4174851570542699</v>
      </c>
      <c r="O298" s="17">
        <f t="shared" si="187"/>
        <v>1.4215713844825046</v>
      </c>
    </row>
    <row r="299" spans="1:15">
      <c r="A299" s="9">
        <v>13</v>
      </c>
      <c r="B299" s="10" t="s">
        <v>209</v>
      </c>
      <c r="C299" s="17">
        <v>1</v>
      </c>
      <c r="D299" s="17"/>
      <c r="E299" s="17"/>
      <c r="F299" s="17"/>
      <c r="G299" s="17"/>
      <c r="H299" s="17"/>
    </row>
    <row r="300" spans="1:15">
      <c r="A300" s="9">
        <v>14</v>
      </c>
      <c r="B300" s="10" t="s">
        <v>211</v>
      </c>
      <c r="C300" s="17">
        <v>6</v>
      </c>
      <c r="D300" s="17">
        <v>6</v>
      </c>
      <c r="E300" s="17">
        <v>6</v>
      </c>
      <c r="F300" s="17">
        <v>5</v>
      </c>
      <c r="G300" s="17">
        <v>5</v>
      </c>
      <c r="H300" s="17">
        <v>5</v>
      </c>
    </row>
    <row r="301" spans="1:15">
      <c r="A301" s="9">
        <v>15</v>
      </c>
      <c r="B301" s="10" t="s">
        <v>213</v>
      </c>
      <c r="C301" s="17">
        <v>421</v>
      </c>
      <c r="D301" s="17">
        <v>413</v>
      </c>
      <c r="E301" s="17">
        <v>406</v>
      </c>
      <c r="F301" s="17">
        <v>392</v>
      </c>
      <c r="G301" s="17">
        <v>394</v>
      </c>
      <c r="H301" s="17">
        <v>389</v>
      </c>
    </row>
  </sheetData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Q481"/>
  <sheetViews>
    <sheetView topLeftCell="A418" zoomScale="85" zoomScaleNormal="85" workbookViewId="0">
      <selection activeCell="C426" sqref="C426"/>
    </sheetView>
  </sheetViews>
  <sheetFormatPr baseColWidth="10" defaultColWidth="8.83203125" defaultRowHeight="15"/>
  <cols>
    <col min="2" max="2" width="73.5" customWidth="1"/>
    <col min="3" max="3" width="10.5" bestFit="1" customWidth="1"/>
    <col min="11" max="11" width="73.33203125" customWidth="1"/>
  </cols>
  <sheetData>
    <row r="1" spans="1:17" ht="16">
      <c r="A1" s="20" t="s">
        <v>525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12.3902942694889</v>
      </c>
      <c r="D5" s="17">
        <f t="shared" si="0"/>
        <v>12.715093658497453</v>
      </c>
      <c r="E5" s="17">
        <f t="shared" si="0"/>
        <v>12.753459929192147</v>
      </c>
      <c r="F5" s="17">
        <f t="shared" si="0"/>
        <v>12.884522467386052</v>
      </c>
      <c r="G5" s="17">
        <f t="shared" si="0"/>
        <v>12.673138632763314</v>
      </c>
      <c r="H5" s="17">
        <f t="shared" si="0"/>
        <v>10.9204368174727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1.4097198392130386</v>
      </c>
      <c r="M5" s="17">
        <f t="shared" si="1"/>
        <v>1.4181108628110954</v>
      </c>
      <c r="N5" s="17">
        <f t="shared" si="1"/>
        <v>1.4190770001577766</v>
      </c>
      <c r="O5" s="17">
        <f t="shared" si="1"/>
        <v>1.4223388624915017</v>
      </c>
      <c r="P5" s="17">
        <f t="shared" si="1"/>
        <v>1.4170484177604414</v>
      </c>
      <c r="Q5" s="17">
        <f t="shared" si="1"/>
        <v>1.3663195506683761</v>
      </c>
    </row>
    <row r="6" spans="1:17">
      <c r="A6" s="9">
        <v>2</v>
      </c>
      <c r="B6" s="15" t="s">
        <v>176</v>
      </c>
      <c r="C6" s="17">
        <f t="shared" ref="C6:H6" si="2">C18/C31*1000</f>
        <v>3.5741233469679519</v>
      </c>
      <c r="D6" s="17">
        <f t="shared" si="2"/>
        <v>3.6901849103525732</v>
      </c>
      <c r="E6" s="17">
        <f t="shared" si="2"/>
        <v>3.741551335693595</v>
      </c>
      <c r="F6" s="17">
        <f t="shared" si="2"/>
        <v>3.7445643420840717</v>
      </c>
      <c r="G6" s="17">
        <f t="shared" si="2"/>
        <v>3.7369511353020024</v>
      </c>
      <c r="H6" s="17">
        <f t="shared" si="2"/>
        <v>3.2619486597645726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0.93724460984882851</v>
      </c>
      <c r="M6" s="17">
        <f t="shared" si="1"/>
        <v>0.95464760635607726</v>
      </c>
      <c r="N6" s="17">
        <f t="shared" si="1"/>
        <v>0.9622755445526745</v>
      </c>
      <c r="O6" s="17">
        <f t="shared" si="1"/>
        <v>0.96272159338511043</v>
      </c>
      <c r="P6" s="17">
        <f t="shared" si="1"/>
        <v>0.9615942316687871</v>
      </c>
      <c r="Q6" s="17">
        <f t="shared" si="1"/>
        <v>0.88920391778282759</v>
      </c>
    </row>
    <row r="7" spans="1:17">
      <c r="A7" s="9">
        <v>3</v>
      </c>
      <c r="B7" s="15" t="s">
        <v>177</v>
      </c>
      <c r="C7" s="17">
        <f>C19/C31*1000+0.00001</f>
        <v>1.5130555502164331</v>
      </c>
      <c r="D7" s="17">
        <f>D19/D31*1000+0.00001</f>
        <v>1.5442721635714574</v>
      </c>
      <c r="E7" s="17">
        <f>E19/E31*1000+0.00001</f>
        <v>2.3575896588348888</v>
      </c>
      <c r="F7" s="17">
        <f>F19/F31*1000+0.00001</f>
        <v>1.6669450942180706</v>
      </c>
      <c r="G7" s="17">
        <f>G19/G31*1000</f>
        <v>2.4290182379463015</v>
      </c>
      <c r="H7" s="17">
        <f>H19/H31*1000</f>
        <v>2.9392993901574251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0.85160355399630738</v>
      </c>
      <c r="M7" s="17">
        <f t="shared" si="1"/>
        <v>0.86167497238902691</v>
      </c>
      <c r="N7" s="17">
        <f t="shared" si="1"/>
        <v>1.091248409362791</v>
      </c>
      <c r="O7" s="17">
        <f t="shared" si="1"/>
        <v>0.90044212584860572</v>
      </c>
      <c r="P7" s="17">
        <f t="shared" si="1"/>
        <v>1.1070338896238268</v>
      </c>
      <c r="Q7" s="17">
        <f t="shared" si="1"/>
        <v>1.2019909608079222</v>
      </c>
    </row>
    <row r="8" spans="1:17">
      <c r="A8" s="9">
        <v>4</v>
      </c>
      <c r="B8" s="15" t="s">
        <v>178</v>
      </c>
      <c r="C8" s="17">
        <f t="shared" ref="C8:H8" si="3">C20/C31*1000</f>
        <v>24.713077320201737</v>
      </c>
      <c r="D8" s="17">
        <f t="shared" si="3"/>
        <v>25.213589507039433</v>
      </c>
      <c r="E8" s="17">
        <f t="shared" si="3"/>
        <v>25.788542001931127</v>
      </c>
      <c r="F8" s="17">
        <f t="shared" si="3"/>
        <v>25.982444838138189</v>
      </c>
      <c r="G8" s="17">
        <f t="shared" si="3"/>
        <v>26.369876924326739</v>
      </c>
      <c r="H8" s="17">
        <f t="shared" si="3"/>
        <v>23.24492979719189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0.89439192040257132</v>
      </c>
      <c r="M8" s="17">
        <f t="shared" si="1"/>
        <v>0.90477610304842315</v>
      </c>
      <c r="N8" s="17">
        <f t="shared" si="1"/>
        <v>0.91659736184487928</v>
      </c>
      <c r="O8" s="17">
        <f t="shared" si="1"/>
        <v>0.92055880962823655</v>
      </c>
      <c r="P8" s="17">
        <f t="shared" si="1"/>
        <v>0.92843669355740877</v>
      </c>
      <c r="Q8" s="17">
        <f t="shared" si="1"/>
        <v>0.86340511447081514</v>
      </c>
    </row>
    <row r="9" spans="1:17">
      <c r="A9" s="9">
        <v>5</v>
      </c>
      <c r="B9" s="15" t="s">
        <v>179</v>
      </c>
      <c r="C9" s="17">
        <f t="shared" ref="C9:H9" si="4">C21/C31*1000</f>
        <v>3.2167110122711566</v>
      </c>
      <c r="D9" s="17">
        <f t="shared" si="4"/>
        <v>3.3813324776382823</v>
      </c>
      <c r="E9" s="17">
        <f t="shared" si="4"/>
        <v>3.557692307692307</v>
      </c>
      <c r="F9" s="17">
        <f t="shared" si="4"/>
        <v>3.7808020615235947</v>
      </c>
      <c r="G9" s="17">
        <f t="shared" si="4"/>
        <v>3.9644177261464724</v>
      </c>
      <c r="H9" s="17">
        <f t="shared" si="4"/>
        <v>3.5491419656786265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0.5918363345186558</v>
      </c>
      <c r="M9" s="17">
        <f t="shared" si="1"/>
        <v>0.60908900561764223</v>
      </c>
      <c r="N9" s="17">
        <f t="shared" si="1"/>
        <v>0.62718097618907886</v>
      </c>
      <c r="O9" s="17">
        <f t="shared" si="1"/>
        <v>0.64953229934580103</v>
      </c>
      <c r="P9" s="17">
        <f t="shared" si="1"/>
        <v>0.66751019934665612</v>
      </c>
      <c r="Q9" s="17">
        <f t="shared" si="1"/>
        <v>0.62631273900066864</v>
      </c>
    </row>
    <row r="10" spans="1:17">
      <c r="A10" s="9">
        <v>6</v>
      </c>
      <c r="B10" s="15" t="s">
        <v>180</v>
      </c>
      <c r="C10" s="17">
        <f t="shared" ref="C10:H10" si="5">(C22-C23)/C22*100</f>
        <v>-4.3892219197915496</v>
      </c>
      <c r="D10" s="17">
        <f t="shared" si="5"/>
        <v>1.3060835617210191</v>
      </c>
      <c r="E10" s="17">
        <f t="shared" si="5"/>
        <v>1.5982716396780203</v>
      </c>
      <c r="F10" s="17">
        <f t="shared" si="5"/>
        <v>-1.5745610344215657</v>
      </c>
      <c r="G10" s="17">
        <f t="shared" si="5"/>
        <v>3.2724679893255679</v>
      </c>
      <c r="H10" s="17">
        <f t="shared" si="5"/>
        <v>2.1624221310662826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0.76561650958683936</v>
      </c>
      <c r="M10" s="17">
        <f t="shared" si="6"/>
        <v>1.0727084512253828</v>
      </c>
      <c r="N10" s="17">
        <f t="shared" si="6"/>
        <v>1.0868813943637001</v>
      </c>
      <c r="O10" s="17">
        <f t="shared" si="6"/>
        <v>0.92087779079184706</v>
      </c>
      <c r="P10" s="17">
        <f t="shared" si="6"/>
        <v>1.1624356325691443</v>
      </c>
      <c r="Q10" s="17">
        <f t="shared" si="6"/>
        <v>1.1134394144144637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-0.28162214354682974</v>
      </c>
      <c r="F11" s="17">
        <f>(F25-F24)/F31*1000</f>
        <v>-3.70430020937349</v>
      </c>
      <c r="G11" s="17">
        <f>(G25-G24)/G31*1000</f>
        <v>-4.8336650554449818</v>
      </c>
      <c r="H11" s="17">
        <f>(H25-H24)/H31*1000</f>
        <v>-5.495674372429443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0.85931613810789309</v>
      </c>
      <c r="O11" s="17">
        <f t="shared" si="7"/>
        <v>0.67737890000638834</v>
      </c>
      <c r="P11" s="17">
        <f t="shared" si="7"/>
        <v>0.62418292187681945</v>
      </c>
      <c r="Q11" s="17">
        <f t="shared" si="7"/>
        <v>0.59507183364584249</v>
      </c>
    </row>
    <row r="12" spans="1:17">
      <c r="A12" s="9">
        <v>8</v>
      </c>
      <c r="B12" s="15" t="s">
        <v>182</v>
      </c>
      <c r="C12" s="17">
        <f t="shared" ref="C12:H12" si="8">(C26-C27)/C31*1000</f>
        <v>-15.368730391962194</v>
      </c>
      <c r="D12" s="17">
        <f t="shared" si="8"/>
        <v>0.80221411094621153</v>
      </c>
      <c r="E12" s="17">
        <f t="shared" si="8"/>
        <v>-1.810428065658191</v>
      </c>
      <c r="F12" s="17">
        <f t="shared" si="8"/>
        <v>-5.314865517796747</v>
      </c>
      <c r="G12" s="17">
        <f t="shared" si="8"/>
        <v>-7.6769974410008528</v>
      </c>
      <c r="H12" s="17">
        <f t="shared" si="8"/>
        <v>0.21273578215855907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0.32131205491452081</v>
      </c>
      <c r="M12" s="17">
        <f>(ATAN(D12/10)+3.1415/2)/3.1415*1.75</f>
        <v>0.91959254292385229</v>
      </c>
      <c r="N12" s="17">
        <f t="shared" si="7"/>
        <v>0.77522920263077355</v>
      </c>
      <c r="O12" s="17">
        <f t="shared" si="7"/>
        <v>0.6028665504548204</v>
      </c>
      <c r="P12" s="17">
        <f t="shared" si="7"/>
        <v>0.5102752423513971</v>
      </c>
      <c r="Q12" s="17">
        <f t="shared" si="7"/>
        <v>0.8868488452190898</v>
      </c>
    </row>
    <row r="13" spans="1:17">
      <c r="A13" s="9">
        <v>9</v>
      </c>
      <c r="B13" s="15" t="s">
        <v>183</v>
      </c>
      <c r="C13" s="17">
        <f t="shared" ref="C13:H13" si="9">C28/C31*1000</f>
        <v>1.15166196735634</v>
      </c>
      <c r="D13" s="17">
        <f t="shared" si="9"/>
        <v>1.2033211664193173</v>
      </c>
      <c r="E13" s="17">
        <f t="shared" si="9"/>
        <v>1.2069520437721275</v>
      </c>
      <c r="F13" s="17">
        <f t="shared" si="9"/>
        <v>1.248188114028024</v>
      </c>
      <c r="G13" s="17">
        <f t="shared" si="9"/>
        <v>1.2591900564604572</v>
      </c>
      <c r="H13" s="17">
        <f t="shared" si="9"/>
        <v>1.0991348744858884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0.85886947735121799</v>
      </c>
      <c r="M13" s="17">
        <f t="shared" si="10"/>
        <v>0.88084264248291477</v>
      </c>
      <c r="N13" s="17">
        <f t="shared" si="10"/>
        <v>0.88237182544256043</v>
      </c>
      <c r="O13" s="17">
        <f t="shared" si="10"/>
        <v>0.89960395162895157</v>
      </c>
      <c r="P13" s="17">
        <f t="shared" si="10"/>
        <v>0.90416054221758224</v>
      </c>
      <c r="Q13" s="17">
        <f t="shared" si="10"/>
        <v>0.83609392607239008</v>
      </c>
    </row>
    <row r="14" spans="1:17">
      <c r="A14" s="9">
        <v>10</v>
      </c>
      <c r="B14" s="15" t="s">
        <v>184</v>
      </c>
      <c r="C14" s="17">
        <f t="shared" ref="C14:H14" si="11">C29/C31*100</f>
        <v>5.5597474286168146E-2</v>
      </c>
      <c r="D14" s="17">
        <f t="shared" si="11"/>
        <v>5.2143917211503743E-2</v>
      </c>
      <c r="E14" s="17">
        <f t="shared" si="11"/>
        <v>5.2301255230125521E-2</v>
      </c>
      <c r="F14" s="17">
        <f t="shared" si="11"/>
        <v>5.2343372523755836E-2</v>
      </c>
      <c r="G14" s="17">
        <f t="shared" si="11"/>
        <v>4.8742840895243514E-2</v>
      </c>
      <c r="H14" s="17">
        <f t="shared" si="11"/>
        <v>4.2547156431711815E-2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1.0596750760592879</v>
      </c>
      <c r="M14" s="17">
        <f t="shared" si="10"/>
        <v>1.0239531884679314</v>
      </c>
      <c r="N14" s="17">
        <f t="shared" si="10"/>
        <v>1.0256551019277951</v>
      </c>
      <c r="O14" s="17">
        <f t="shared" si="10"/>
        <v>1.0261094230678764</v>
      </c>
      <c r="P14" s="17">
        <f t="shared" si="10"/>
        <v>0.98544650536685263</v>
      </c>
      <c r="Q14" s="17">
        <f t="shared" si="10"/>
        <v>0.91126055510638992</v>
      </c>
    </row>
    <row r="15" spans="1:17">
      <c r="A15" s="9">
        <v>11</v>
      </c>
      <c r="B15" s="15" t="s">
        <v>185</v>
      </c>
      <c r="C15" s="17">
        <f t="shared" ref="C15:H15" si="12">C30/C31*1000</f>
        <v>4.2095230530955874</v>
      </c>
      <c r="D15" s="17">
        <f t="shared" si="12"/>
        <v>4.0912919658256781</v>
      </c>
      <c r="E15" s="17">
        <f t="shared" si="12"/>
        <v>3.741551335693595</v>
      </c>
      <c r="F15" s="17">
        <f t="shared" si="12"/>
        <v>3.8250926075052343</v>
      </c>
      <c r="G15" s="17">
        <f t="shared" si="12"/>
        <v>3.8588082375401114</v>
      </c>
      <c r="H15" s="17">
        <f t="shared" si="12"/>
        <v>3.3328605871507584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0.90567546084968242</v>
      </c>
      <c r="M15" s="17">
        <f t="shared" si="10"/>
        <v>0.89094232941456097</v>
      </c>
      <c r="N15" s="17">
        <f t="shared" si="10"/>
        <v>0.84626570495356124</v>
      </c>
      <c r="O15" s="17">
        <f t="shared" si="10"/>
        <v>0.85709311313571424</v>
      </c>
      <c r="P15" s="17">
        <f t="shared" si="10"/>
        <v>0.86143438176378395</v>
      </c>
      <c r="Q15" s="17">
        <f t="shared" si="10"/>
        <v>0.79174598324952739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52">
        <v>2019</v>
      </c>
    </row>
    <row r="17" spans="1:15">
      <c r="A17" s="9">
        <v>1</v>
      </c>
      <c r="B17" s="10" t="s">
        <v>187</v>
      </c>
      <c r="C17" s="17">
        <f>C47+C77+C107+C137+C167+C197+C227+C257+C287+C317+C347+C377+C407+C437+C467</f>
        <v>312</v>
      </c>
      <c r="D17" s="17">
        <f t="shared" ref="D17:H17" si="13">D47+D77+D107+D137+D167+D197+D227+D257+D287+D317+D347+D377+D407+D437+D467</f>
        <v>317</v>
      </c>
      <c r="E17" s="17">
        <f t="shared" si="13"/>
        <v>317</v>
      </c>
      <c r="F17" s="17">
        <f t="shared" si="13"/>
        <v>320</v>
      </c>
      <c r="G17" s="17">
        <f t="shared" si="13"/>
        <v>312</v>
      </c>
      <c r="H17" s="17">
        <f t="shared" si="13"/>
        <v>308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C48+C78+C108+C138+C168+C198+C228+C258+C288+C318+C348+C378+C408+C438+C468</f>
        <v>90</v>
      </c>
      <c r="D18" s="17">
        <f t="shared" si="14"/>
        <v>92</v>
      </c>
      <c r="E18" s="17">
        <f t="shared" si="14"/>
        <v>93</v>
      </c>
      <c r="F18" s="17">
        <f t="shared" si="14"/>
        <v>93</v>
      </c>
      <c r="G18" s="17">
        <f t="shared" si="14"/>
        <v>92</v>
      </c>
      <c r="H18" s="17">
        <f t="shared" si="14"/>
        <v>92</v>
      </c>
      <c r="K18" s="15" t="s">
        <v>187</v>
      </c>
      <c r="L18" s="17">
        <f t="shared" ref="L18:L23" si="15">L5</f>
        <v>1.4097198392130386</v>
      </c>
      <c r="M18" s="17">
        <f t="shared" ref="M18:M23" si="16">N5</f>
        <v>1.4190770001577766</v>
      </c>
      <c r="N18" s="17">
        <f t="shared" ref="N18:O28" si="17">P5</f>
        <v>1.4170484177604414</v>
      </c>
      <c r="O18" s="17">
        <f t="shared" si="17"/>
        <v>1.3663195506683761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C49+C79+C109+C139+C169+C199+C229+C259+C289+C319+C349+C379+C409+C439+C469</f>
        <v>38.1</v>
      </c>
      <c r="D19" s="17">
        <f t="shared" si="18"/>
        <v>38.5</v>
      </c>
      <c r="E19" s="17">
        <f t="shared" si="18"/>
        <v>58.6</v>
      </c>
      <c r="F19" s="17">
        <f t="shared" si="18"/>
        <v>41.4</v>
      </c>
      <c r="G19" s="17">
        <f t="shared" si="18"/>
        <v>59.8</v>
      </c>
      <c r="H19" s="17">
        <f t="shared" si="18"/>
        <v>82.90000000000002</v>
      </c>
      <c r="K19" s="15" t="s">
        <v>190</v>
      </c>
      <c r="L19" s="17">
        <f t="shared" si="15"/>
        <v>0.93724460984882851</v>
      </c>
      <c r="M19" s="17">
        <f t="shared" si="16"/>
        <v>0.9622755445526745</v>
      </c>
      <c r="N19" s="17">
        <f t="shared" si="17"/>
        <v>0.9615942316687871</v>
      </c>
      <c r="O19" s="17">
        <f t="shared" si="17"/>
        <v>0.88920391778282759</v>
      </c>
    </row>
    <row r="20" spans="1:15">
      <c r="A20" s="9">
        <v>4</v>
      </c>
      <c r="B20" s="10" t="s">
        <v>191</v>
      </c>
      <c r="C20" s="17">
        <f t="shared" ref="C20:H20" si="19">C50+C80+C110+C140+C170+C200+C230+C260+C290+C320+C350+C380+C410+C440+C470</f>
        <v>622.29999999999995</v>
      </c>
      <c r="D20" s="17">
        <f t="shared" si="19"/>
        <v>628.60000000000014</v>
      </c>
      <c r="E20" s="17">
        <f t="shared" si="19"/>
        <v>641.00000000000011</v>
      </c>
      <c r="F20" s="17">
        <f t="shared" si="19"/>
        <v>645.30000000000007</v>
      </c>
      <c r="G20" s="17">
        <f t="shared" si="19"/>
        <v>649.20000000000005</v>
      </c>
      <c r="H20" s="17">
        <f t="shared" si="19"/>
        <v>655.6</v>
      </c>
      <c r="K20" s="15" t="s">
        <v>192</v>
      </c>
      <c r="L20" s="17">
        <f t="shared" si="15"/>
        <v>0.85160355399630738</v>
      </c>
      <c r="M20" s="17">
        <f t="shared" si="16"/>
        <v>1.091248409362791</v>
      </c>
      <c r="N20" s="17">
        <f t="shared" si="17"/>
        <v>1.1070338896238268</v>
      </c>
      <c r="O20" s="17">
        <f t="shared" si="17"/>
        <v>1.2019909608079222</v>
      </c>
    </row>
    <row r="21" spans="1:15">
      <c r="A21" s="9">
        <v>5</v>
      </c>
      <c r="B21" s="10" t="s">
        <v>193</v>
      </c>
      <c r="C21" s="17">
        <f t="shared" ref="C21:H21" si="20">C51+C81+C111+C141+C171+C201+C231+C261+C291+C321+C351+C381+C411+C441+C471</f>
        <v>80.999999999999986</v>
      </c>
      <c r="D21" s="17">
        <f t="shared" si="20"/>
        <v>84.300000000000011</v>
      </c>
      <c r="E21" s="17">
        <f t="shared" si="20"/>
        <v>88.429999999999978</v>
      </c>
      <c r="F21" s="17">
        <f t="shared" si="20"/>
        <v>93.899999999999991</v>
      </c>
      <c r="G21" s="17">
        <f t="shared" si="20"/>
        <v>97.6</v>
      </c>
      <c r="H21" s="17">
        <f t="shared" si="20"/>
        <v>100.09999999999998</v>
      </c>
      <c r="K21" s="15" t="s">
        <v>194</v>
      </c>
      <c r="L21" s="17">
        <f t="shared" si="15"/>
        <v>0.89439192040257132</v>
      </c>
      <c r="M21" s="17">
        <f t="shared" si="16"/>
        <v>0.91659736184487928</v>
      </c>
      <c r="N21" s="17">
        <f t="shared" si="17"/>
        <v>0.92843669355740877</v>
      </c>
      <c r="O21" s="17">
        <f t="shared" si="17"/>
        <v>0.86340511447081514</v>
      </c>
    </row>
    <row r="22" spans="1:15">
      <c r="A22" s="9">
        <v>6</v>
      </c>
      <c r="B22" s="10" t="s">
        <v>195</v>
      </c>
      <c r="C22" s="17">
        <f t="shared" ref="C22:H22" si="21">C52+C82+C112+C142+C172+C202+C232+C262+C292+C322+C352+C382+C412+C442+C472</f>
        <v>895962.9</v>
      </c>
      <c r="D22" s="17">
        <f t="shared" si="21"/>
        <v>816594.00000000012</v>
      </c>
      <c r="E22" s="17">
        <f t="shared" si="21"/>
        <v>909764.00000000023</v>
      </c>
      <c r="F22" s="17">
        <f t="shared" si="21"/>
        <v>934025.39999999991</v>
      </c>
      <c r="G22" s="17">
        <f t="shared" si="21"/>
        <v>1024502.0000000001</v>
      </c>
      <c r="H22" s="17">
        <f t="shared" si="21"/>
        <v>1099507.8</v>
      </c>
      <c r="K22" s="15" t="s">
        <v>196</v>
      </c>
      <c r="L22" s="17">
        <f t="shared" si="15"/>
        <v>0.5918363345186558</v>
      </c>
      <c r="M22" s="17">
        <f t="shared" si="16"/>
        <v>0.62718097618907886</v>
      </c>
      <c r="N22" s="17">
        <f t="shared" si="17"/>
        <v>0.66751019934665612</v>
      </c>
      <c r="O22" s="17">
        <f t="shared" si="17"/>
        <v>0.62631273900066864</v>
      </c>
    </row>
    <row r="23" spans="1:15">
      <c r="A23" s="9">
        <v>7</v>
      </c>
      <c r="B23" s="10" t="s">
        <v>197</v>
      </c>
      <c r="C23" s="17">
        <f t="shared" ref="C23:H23" si="22">C53+C83+C113+C143+C173+C203+C233+C263+C293+C323+C353+C383+C413+C443+C473</f>
        <v>935288.70000000007</v>
      </c>
      <c r="D23" s="17">
        <f t="shared" si="22"/>
        <v>805928.6</v>
      </c>
      <c r="E23" s="17">
        <f t="shared" si="22"/>
        <v>895223.49999999988</v>
      </c>
      <c r="F23" s="17">
        <f t="shared" si="22"/>
        <v>948732.20000000007</v>
      </c>
      <c r="G23" s="17">
        <f t="shared" si="22"/>
        <v>990975.49999999988</v>
      </c>
      <c r="H23" s="17">
        <f t="shared" si="22"/>
        <v>1075731.8</v>
      </c>
      <c r="K23" s="15" t="s">
        <v>198</v>
      </c>
      <c r="L23" s="17">
        <f t="shared" si="15"/>
        <v>0.76561650958683936</v>
      </c>
      <c r="M23" s="17">
        <f t="shared" si="16"/>
        <v>1.0868813943637001</v>
      </c>
      <c r="N23" s="17">
        <f t="shared" si="17"/>
        <v>1.1624356325691443</v>
      </c>
      <c r="O23" s="17">
        <f t="shared" si="17"/>
        <v>1.1134394144144637</v>
      </c>
    </row>
    <row r="24" spans="1:15">
      <c r="A24" s="9">
        <v>8</v>
      </c>
      <c r="B24" s="10" t="s">
        <v>199</v>
      </c>
      <c r="C24" s="17">
        <f t="shared" ref="C24:H24" si="23">C54+C84+C114+C144+C174+C204+C234+C264+C294+C324+C354+C384+C414+C444+C474</f>
        <v>0</v>
      </c>
      <c r="D24" s="17">
        <f t="shared" si="23"/>
        <v>0</v>
      </c>
      <c r="E24" s="17">
        <f t="shared" si="23"/>
        <v>417</v>
      </c>
      <c r="F24" s="17">
        <f t="shared" si="23"/>
        <v>421</v>
      </c>
      <c r="G24" s="17">
        <f t="shared" si="23"/>
        <v>435</v>
      </c>
      <c r="H24" s="17">
        <f t="shared" si="23"/>
        <v>420</v>
      </c>
      <c r="K24" s="15" t="s">
        <v>200</v>
      </c>
      <c r="L24" s="17">
        <f>N11</f>
        <v>0.85931613810789309</v>
      </c>
      <c r="M24" s="17">
        <f>O11</f>
        <v>0.67737890000638834</v>
      </c>
      <c r="N24" s="17">
        <f t="shared" si="17"/>
        <v>0.62418292187681945</v>
      </c>
      <c r="O24" s="17">
        <f t="shared" si="17"/>
        <v>0.59507183364584249</v>
      </c>
    </row>
    <row r="25" spans="1:15">
      <c r="A25" s="9">
        <v>9</v>
      </c>
      <c r="B25" s="10" t="s">
        <v>201</v>
      </c>
      <c r="C25" s="17">
        <f t="shared" ref="C25:H25" si="24">C55+C85+C115+C145+C175+C205+C235+C265+C295+C325+C355+C385+C415+C445+C475</f>
        <v>0</v>
      </c>
      <c r="D25" s="17">
        <f t="shared" si="24"/>
        <v>0</v>
      </c>
      <c r="E25" s="17">
        <f t="shared" si="24"/>
        <v>410</v>
      </c>
      <c r="F25" s="17">
        <f t="shared" si="24"/>
        <v>329</v>
      </c>
      <c r="G25" s="17">
        <f t="shared" si="24"/>
        <v>316</v>
      </c>
      <c r="H25" s="17">
        <f t="shared" si="24"/>
        <v>265</v>
      </c>
      <c r="K25" s="15" t="s">
        <v>202</v>
      </c>
      <c r="L25" s="17">
        <f>L12</f>
        <v>0.32131205491452081</v>
      </c>
      <c r="M25" s="17">
        <f>N12</f>
        <v>0.77522920263077355</v>
      </c>
      <c r="N25" s="17">
        <f t="shared" si="17"/>
        <v>0.5102752423513971</v>
      </c>
      <c r="O25" s="17">
        <f t="shared" si="17"/>
        <v>0.8868488452190898</v>
      </c>
    </row>
    <row r="26" spans="1:15">
      <c r="A26" s="9">
        <v>10</v>
      </c>
      <c r="B26" s="10" t="s">
        <v>203</v>
      </c>
      <c r="C26" s="17">
        <f t="shared" ref="C26:H26" si="25">C56+C86+C116+C146+C176+C206+C236+C266+C296+C326+C356+C386+C416+C446+C476</f>
        <v>452</v>
      </c>
      <c r="D26" s="17">
        <f t="shared" si="25"/>
        <v>1026</v>
      </c>
      <c r="E26" s="17">
        <f t="shared" si="25"/>
        <v>917</v>
      </c>
      <c r="F26" s="17">
        <f t="shared" si="25"/>
        <v>579</v>
      </c>
      <c r="G26" s="17">
        <f t="shared" si="25"/>
        <v>646</v>
      </c>
      <c r="H26" s="17">
        <f t="shared" si="25"/>
        <v>868</v>
      </c>
      <c r="K26" s="15" t="s">
        <v>204</v>
      </c>
      <c r="L26" s="17">
        <f>L13</f>
        <v>0.85886947735121799</v>
      </c>
      <c r="M26" s="17">
        <f>N13</f>
        <v>0.88237182544256043</v>
      </c>
      <c r="N26" s="17">
        <f t="shared" si="17"/>
        <v>0.90416054221758224</v>
      </c>
      <c r="O26" s="17">
        <f t="shared" si="17"/>
        <v>0.83609392607239008</v>
      </c>
    </row>
    <row r="27" spans="1:15">
      <c r="A27" s="9">
        <v>11</v>
      </c>
      <c r="B27" s="10" t="s">
        <v>205</v>
      </c>
      <c r="C27" s="17">
        <f t="shared" ref="C27:H27" si="26">C57+C87+C117+C147+C177+C207+C237+C267+C297+C327+C357+C387+C417+C447+C477</f>
        <v>839</v>
      </c>
      <c r="D27" s="17">
        <f t="shared" si="26"/>
        <v>1006</v>
      </c>
      <c r="E27" s="17">
        <f t="shared" si="26"/>
        <v>962</v>
      </c>
      <c r="F27" s="17">
        <f t="shared" si="26"/>
        <v>711</v>
      </c>
      <c r="G27" s="17">
        <f t="shared" si="26"/>
        <v>835</v>
      </c>
      <c r="H27" s="17">
        <f t="shared" si="26"/>
        <v>862</v>
      </c>
      <c r="K27" s="15" t="s">
        <v>206</v>
      </c>
      <c r="L27" s="17">
        <f>L14</f>
        <v>1.0596750760592879</v>
      </c>
      <c r="M27" s="17">
        <f>N14</f>
        <v>1.0256551019277951</v>
      </c>
      <c r="N27" s="17">
        <f t="shared" si="17"/>
        <v>0.98544650536685263</v>
      </c>
      <c r="O27" s="17">
        <f t="shared" si="17"/>
        <v>0.91126055510638992</v>
      </c>
    </row>
    <row r="28" spans="1:15">
      <c r="A28" s="9">
        <v>12</v>
      </c>
      <c r="B28" s="10" t="s">
        <v>207</v>
      </c>
      <c r="C28" s="17">
        <f t="shared" ref="C28:H28" si="27">C58+C88+C118+C148+C178+C208+C238+C268+C298+C328+C358+C388+C418+C448+C478</f>
        <v>29</v>
      </c>
      <c r="D28" s="17">
        <f t="shared" si="27"/>
        <v>30</v>
      </c>
      <c r="E28" s="17">
        <f t="shared" si="27"/>
        <v>30</v>
      </c>
      <c r="F28" s="17">
        <f t="shared" si="27"/>
        <v>31</v>
      </c>
      <c r="G28" s="17">
        <f t="shared" si="27"/>
        <v>31</v>
      </c>
      <c r="H28" s="17">
        <f t="shared" si="27"/>
        <v>31</v>
      </c>
      <c r="K28" s="15" t="s">
        <v>208</v>
      </c>
      <c r="L28" s="17">
        <f>L15</f>
        <v>0.90567546084968242</v>
      </c>
      <c r="M28" s="17">
        <f>N15</f>
        <v>0.84626570495356124</v>
      </c>
      <c r="N28" s="17">
        <f t="shared" si="17"/>
        <v>0.86143438176378395</v>
      </c>
      <c r="O28" s="17">
        <f t="shared" si="17"/>
        <v>0.79174598324952739</v>
      </c>
    </row>
    <row r="29" spans="1:15">
      <c r="A29" s="9">
        <v>13</v>
      </c>
      <c r="B29" s="10" t="s">
        <v>209</v>
      </c>
      <c r="C29" s="17">
        <f t="shared" ref="C29:H29" si="28">C59+C89+C119+C149+C179+C209+C239+C269+C299+C329+C359+C389+C419+C449+C479</f>
        <v>14</v>
      </c>
      <c r="D29" s="17">
        <f t="shared" si="28"/>
        <v>13</v>
      </c>
      <c r="E29" s="17">
        <f t="shared" si="28"/>
        <v>13</v>
      </c>
      <c r="F29" s="17">
        <f t="shared" si="28"/>
        <v>13</v>
      </c>
      <c r="G29" s="17">
        <f t="shared" si="28"/>
        <v>12</v>
      </c>
      <c r="H29" s="17">
        <f t="shared" si="28"/>
        <v>12</v>
      </c>
      <c r="M29" t="s">
        <v>210</v>
      </c>
      <c r="N29" s="52">
        <f>AVERAGE(N18:N28)</f>
        <v>0.92086896891842718</v>
      </c>
    </row>
    <row r="30" spans="1:15">
      <c r="A30" s="9">
        <v>14</v>
      </c>
      <c r="B30" s="10" t="s">
        <v>211</v>
      </c>
      <c r="C30" s="17">
        <f t="shared" ref="C30:H30" si="29">C60+C90+C120+C150+C180+C210+C240+C270+C300+C330+C360+C390+C420+C450+C480</f>
        <v>106</v>
      </c>
      <c r="D30" s="17">
        <f t="shared" si="29"/>
        <v>102</v>
      </c>
      <c r="E30" s="17">
        <f t="shared" si="29"/>
        <v>93</v>
      </c>
      <c r="F30" s="17">
        <f t="shared" si="29"/>
        <v>95</v>
      </c>
      <c r="G30" s="17">
        <f t="shared" si="29"/>
        <v>95</v>
      </c>
      <c r="H30" s="17">
        <f t="shared" si="29"/>
        <v>94</v>
      </c>
      <c r="M30" t="s">
        <v>212</v>
      </c>
      <c r="N30" s="52">
        <f>STDEV(N18:N28)</f>
        <v>0.25878641356051835</v>
      </c>
    </row>
    <row r="31" spans="1:15">
      <c r="A31" s="9">
        <v>15</v>
      </c>
      <c r="B31" s="10" t="s">
        <v>213</v>
      </c>
      <c r="C31" s="17">
        <f t="shared" ref="C31:H31" si="30">C61+C91+C121+C151+C181+C211+C241+C271+C301+C331+C361+C391+C421+C451+C481</f>
        <v>25181</v>
      </c>
      <c r="D31" s="17">
        <f t="shared" si="30"/>
        <v>24931</v>
      </c>
      <c r="E31" s="17">
        <f t="shared" si="30"/>
        <v>24856</v>
      </c>
      <c r="F31" s="17">
        <f t="shared" si="30"/>
        <v>24836</v>
      </c>
      <c r="G31" s="17">
        <f t="shared" si="30"/>
        <v>24619</v>
      </c>
      <c r="H31" s="17">
        <f t="shared" si="30"/>
        <v>28204</v>
      </c>
    </row>
    <row r="32" spans="1:15" ht="16">
      <c r="A32" s="20"/>
    </row>
    <row r="33" spans="1:17" ht="16">
      <c r="A33" s="20" t="s">
        <v>526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1">C47/C61*1000</f>
        <v>16.98988894414056</v>
      </c>
      <c r="D35" s="17">
        <f t="shared" si="31"/>
        <v>17.632034275356347</v>
      </c>
      <c r="E35" s="17">
        <f t="shared" si="31"/>
        <v>17.704169046259281</v>
      </c>
      <c r="F35" s="17">
        <f t="shared" si="31"/>
        <v>17.521194993944288</v>
      </c>
      <c r="G35" s="17">
        <f t="shared" si="31"/>
        <v>17.629376878706637</v>
      </c>
      <c r="H35" s="17">
        <f t="shared" si="31"/>
        <v>17.616496184445527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2">IF(C35/$I35&gt;1,2^((1-$I35/C35)/LN(10/3)),2^(-LOG($I35/C35,10/3)))</f>
        <v>1.5012340159105886</v>
      </c>
      <c r="M35" s="17">
        <f t="shared" si="32"/>
        <v>1.5105259933109692</v>
      </c>
      <c r="N35" s="17">
        <f t="shared" si="32"/>
        <v>1.5115311138118752</v>
      </c>
      <c r="O35" s="17">
        <f t="shared" si="32"/>
        <v>1.5089667628759422</v>
      </c>
      <c r="P35" s="17">
        <f t="shared" si="32"/>
        <v>1.5104888210782723</v>
      </c>
      <c r="Q35" s="17">
        <f t="shared" si="32"/>
        <v>1.5103084972350789</v>
      </c>
    </row>
    <row r="36" spans="1:17">
      <c r="A36" s="9">
        <v>2</v>
      </c>
      <c r="B36" s="15" t="s">
        <v>176</v>
      </c>
      <c r="C36" s="17">
        <f t="shared" ref="C36:H36" si="33">C48/C61*1000</f>
        <v>3.1493452676943474</v>
      </c>
      <c r="D36" s="17">
        <f t="shared" si="33"/>
        <v>3.2133146576584002</v>
      </c>
      <c r="E36" s="17">
        <f t="shared" si="33"/>
        <v>3.1002692339071549</v>
      </c>
      <c r="F36" s="17">
        <f t="shared" si="33"/>
        <v>3.0682276947920872</v>
      </c>
      <c r="G36" s="17">
        <f t="shared" si="33"/>
        <v>3.0871719879762778</v>
      </c>
      <c r="H36" s="17">
        <f t="shared" si="33"/>
        <v>3.0849163825296313</v>
      </c>
      <c r="I36" s="18">
        <f>Показатели!$E$3</f>
        <v>4</v>
      </c>
      <c r="J36" s="9">
        <v>2</v>
      </c>
      <c r="K36" s="15" t="s">
        <v>176</v>
      </c>
      <c r="L36" s="17">
        <f t="shared" si="32"/>
        <v>0.87140038509206519</v>
      </c>
      <c r="M36" s="17">
        <f t="shared" si="32"/>
        <v>0.88154699454130081</v>
      </c>
      <c r="N36" s="17">
        <f t="shared" si="32"/>
        <v>0.86355670778419358</v>
      </c>
      <c r="O36" s="17">
        <f t="shared" si="32"/>
        <v>0.85840715581899796</v>
      </c>
      <c r="P36" s="17">
        <f t="shared" si="32"/>
        <v>0.86145452709794512</v>
      </c>
      <c r="Q36" s="17">
        <f t="shared" si="32"/>
        <v>0.86109210824243809</v>
      </c>
    </row>
    <row r="37" spans="1:17">
      <c r="A37" s="9">
        <v>3</v>
      </c>
      <c r="B37" s="15" t="s">
        <v>177</v>
      </c>
      <c r="C37" s="17">
        <f>C49/C61*1000+0.00001</f>
        <v>2.4863352113376429</v>
      </c>
      <c r="D37" s="17">
        <f>D49/D61*1000+0.00001</f>
        <v>2.4717905058910765</v>
      </c>
      <c r="E37" s="17">
        <f>E49/E61*1000+0.00001</f>
        <v>4.0793116235620461</v>
      </c>
      <c r="F37" s="17">
        <f>F49/F61*1000+0.00001</f>
        <v>2.6645235244247076</v>
      </c>
      <c r="G37" s="17">
        <f>G49/G61*1000</f>
        <v>4.062068405231944</v>
      </c>
      <c r="H37" s="17">
        <f>H49/H61*1000</f>
        <v>4.6111381717811337</v>
      </c>
      <c r="I37" s="18">
        <f>Показатели!$E$4</f>
        <v>2</v>
      </c>
      <c r="J37" s="9">
        <v>3</v>
      </c>
      <c r="K37" s="15" t="s">
        <v>177</v>
      </c>
      <c r="L37" s="17">
        <f t="shared" si="32"/>
        <v>1.1191976424180952</v>
      </c>
      <c r="M37" s="17">
        <f t="shared" si="32"/>
        <v>1.1161519393786745</v>
      </c>
      <c r="N37" s="17">
        <f t="shared" si="32"/>
        <v>1.3410528024431159</v>
      </c>
      <c r="O37" s="17">
        <f t="shared" si="32"/>
        <v>1.1544013099948041</v>
      </c>
      <c r="P37" s="17">
        <f t="shared" si="32"/>
        <v>1.3394469386242005</v>
      </c>
      <c r="Q37" s="17">
        <f t="shared" si="32"/>
        <v>1.3854287862260544</v>
      </c>
    </row>
    <row r="38" spans="1:17">
      <c r="A38" s="9">
        <v>4</v>
      </c>
      <c r="B38" s="15" t="s">
        <v>178</v>
      </c>
      <c r="C38" s="17">
        <f t="shared" ref="C38:H38" si="34">C50/C61*1000</f>
        <v>19.136416376595392</v>
      </c>
      <c r="D38" s="17">
        <f t="shared" si="34"/>
        <v>19.510587459833566</v>
      </c>
      <c r="E38" s="17">
        <f t="shared" si="34"/>
        <v>19.711185445051807</v>
      </c>
      <c r="F38" s="17">
        <f t="shared" si="34"/>
        <v>19.903108599111828</v>
      </c>
      <c r="G38" s="17">
        <f t="shared" si="34"/>
        <v>20.521569583231781</v>
      </c>
      <c r="H38" s="17">
        <f t="shared" si="34"/>
        <v>20.993667803214809</v>
      </c>
      <c r="I38" s="18">
        <f>Показатели!$E$5</f>
        <v>30</v>
      </c>
      <c r="J38" s="9">
        <v>4</v>
      </c>
      <c r="K38" s="15" t="s">
        <v>178</v>
      </c>
      <c r="L38" s="17">
        <f t="shared" si="32"/>
        <v>0.77194293771465627</v>
      </c>
      <c r="M38" s="17">
        <f t="shared" si="32"/>
        <v>0.78059690003985893</v>
      </c>
      <c r="N38" s="17">
        <f t="shared" si="32"/>
        <v>0.7852074012811483</v>
      </c>
      <c r="O38" s="17">
        <f t="shared" si="32"/>
        <v>0.78959992315660421</v>
      </c>
      <c r="P38" s="17">
        <f t="shared" si="32"/>
        <v>0.80363376753945015</v>
      </c>
      <c r="Q38" s="17">
        <f t="shared" si="32"/>
        <v>0.81422598795197476</v>
      </c>
    </row>
    <row r="39" spans="1:17">
      <c r="A39" s="9">
        <v>5</v>
      </c>
      <c r="B39" s="15" t="s">
        <v>179</v>
      </c>
      <c r="C39" s="17">
        <f t="shared" ref="C39:H39" si="35">C51/C61*1000</f>
        <v>2.4117354549975141</v>
      </c>
      <c r="D39" s="17">
        <f t="shared" si="35"/>
        <v>2.3646700173024633</v>
      </c>
      <c r="E39" s="17">
        <f t="shared" si="35"/>
        <v>2.3415191319246142</v>
      </c>
      <c r="F39" s="17">
        <f t="shared" si="35"/>
        <v>2.3173193379087604</v>
      </c>
      <c r="G39" s="17">
        <f t="shared" si="35"/>
        <v>2.331627264603136</v>
      </c>
      <c r="H39" s="17">
        <f t="shared" si="35"/>
        <v>2.3623964929371652</v>
      </c>
      <c r="I39" s="18">
        <f>Показатели!$E$6</f>
        <v>8</v>
      </c>
      <c r="J39" s="9">
        <v>5</v>
      </c>
      <c r="K39" s="15" t="s">
        <v>179</v>
      </c>
      <c r="L39" s="17">
        <f t="shared" si="32"/>
        <v>0.50140610510378636</v>
      </c>
      <c r="M39" s="17">
        <f t="shared" si="32"/>
        <v>0.49574916105452999</v>
      </c>
      <c r="N39" s="17">
        <f t="shared" si="32"/>
        <v>0.49294906385626786</v>
      </c>
      <c r="O39" s="17">
        <f t="shared" si="32"/>
        <v>0.49000951536148984</v>
      </c>
      <c r="P39" s="17">
        <f t="shared" si="32"/>
        <v>0.49174906391184975</v>
      </c>
      <c r="Q39" s="17">
        <f t="shared" si="32"/>
        <v>0.49547469511828701</v>
      </c>
    </row>
    <row r="40" spans="1:17">
      <c r="A40" s="9">
        <v>6</v>
      </c>
      <c r="B40" s="15" t="s">
        <v>180</v>
      </c>
      <c r="C40" s="17">
        <f t="shared" ref="C40:H40" si="36">(C52-C53)/C52*100</f>
        <v>-4.8131467670035004</v>
      </c>
      <c r="D40" s="17">
        <f t="shared" si="36"/>
        <v>1.1838143313098477</v>
      </c>
      <c r="E40" s="17">
        <f t="shared" si="36"/>
        <v>1.4062904609629405</v>
      </c>
      <c r="F40" s="17">
        <f t="shared" si="36"/>
        <v>-2.0222199858224639</v>
      </c>
      <c r="G40" s="17">
        <f t="shared" si="36"/>
        <v>3.6618318420604994</v>
      </c>
      <c r="H40" s="17">
        <f t="shared" si="36"/>
        <v>2.1296392552785961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7">(ATAN((C40+2.4)/10)+3.1415/2)/3.1415*1.75</f>
        <v>0.74309535300129903</v>
      </c>
      <c r="M40" s="17">
        <f t="shared" si="37"/>
        <v>1.0666961502107166</v>
      </c>
      <c r="N40" s="17">
        <f t="shared" si="37"/>
        <v>1.0776003484511267</v>
      </c>
      <c r="O40" s="17">
        <f t="shared" si="37"/>
        <v>0.89603456260960757</v>
      </c>
      <c r="P40" s="17">
        <f t="shared" si="37"/>
        <v>1.1785711378473762</v>
      </c>
      <c r="Q40" s="17">
        <f t="shared" si="37"/>
        <v>1.1119259870123428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4.6504038508607328</v>
      </c>
      <c r="F41" s="17">
        <f>(F55-F54)/F61*1000</f>
        <v>-2.3415421881308034</v>
      </c>
      <c r="G41" s="17">
        <f>(G55-G54)/G61*1000</f>
        <v>-1.9497928345113331</v>
      </c>
      <c r="H41" s="17">
        <f>(H55-H54)/H61*1000</f>
        <v>-5.3580126643935699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8">(ATAN(E41/10)+3.1415/2)/3.1415*1.75</f>
        <v>1.1174825834271691</v>
      </c>
      <c r="O41" s="17">
        <f t="shared" si="38"/>
        <v>0.74687075876966125</v>
      </c>
      <c r="P41" s="17">
        <f t="shared" si="38"/>
        <v>0.76773092168840174</v>
      </c>
      <c r="Q41" s="17">
        <f t="shared" si="38"/>
        <v>0.6009957578243128</v>
      </c>
    </row>
    <row r="42" spans="1:17">
      <c r="A42" s="9">
        <v>8</v>
      </c>
      <c r="B42" s="15" t="s">
        <v>182</v>
      </c>
      <c r="C42" s="17">
        <f t="shared" ref="C42:H42" si="39">(C56-C57)/C61*1000</f>
        <v>-0.58014254931211673</v>
      </c>
      <c r="D42" s="17">
        <f t="shared" si="39"/>
        <v>6.8385927329653127</v>
      </c>
      <c r="E42" s="17">
        <f t="shared" si="39"/>
        <v>5.547850208044383</v>
      </c>
      <c r="F42" s="17">
        <f t="shared" si="39"/>
        <v>-4.1178845377472753</v>
      </c>
      <c r="G42" s="17">
        <f t="shared" si="39"/>
        <v>-6.4993094483711102</v>
      </c>
      <c r="H42" s="17">
        <f t="shared" si="39"/>
        <v>8.8488390972560484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0.84271883612519893</v>
      </c>
      <c r="M42" s="17">
        <f>(ATAN(D42/10)+3.1415/2)/3.1415*1.75</f>
        <v>1.2091299118065988</v>
      </c>
      <c r="N42" s="17">
        <f t="shared" si="38"/>
        <v>1.1571555426181492</v>
      </c>
      <c r="O42" s="17">
        <f t="shared" si="38"/>
        <v>0.65739762527857137</v>
      </c>
      <c r="P42" s="17">
        <f t="shared" si="38"/>
        <v>0.55395219489847081</v>
      </c>
      <c r="Q42" s="17">
        <f t="shared" si="38"/>
        <v>1.2785336905168709</v>
      </c>
    </row>
    <row r="43" spans="1:17">
      <c r="A43" s="9">
        <v>9</v>
      </c>
      <c r="B43" s="15" t="s">
        <v>183</v>
      </c>
      <c r="C43" s="17">
        <f t="shared" ref="C43:H43" si="40">C58/C61*1000</f>
        <v>0.41438753522294053</v>
      </c>
      <c r="D43" s="17">
        <f t="shared" si="40"/>
        <v>0.41196341764851285</v>
      </c>
      <c r="E43" s="17">
        <f t="shared" si="40"/>
        <v>0.48951619482744557</v>
      </c>
      <c r="F43" s="17">
        <f t="shared" si="40"/>
        <v>0.48445700444085588</v>
      </c>
      <c r="G43" s="17">
        <f t="shared" si="40"/>
        <v>0.56868957673247211</v>
      </c>
      <c r="H43" s="17">
        <f t="shared" si="40"/>
        <v>0.56827407046598477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1">IF(C43/$I43&gt;1,2^((1-$I43/C43)/LN(10/3)),2^(-LOG($I43/C43,10/3)))</f>
        <v>0.47682167813265569</v>
      </c>
      <c r="M43" s="17">
        <f t="shared" si="41"/>
        <v>0.47521380455023549</v>
      </c>
      <c r="N43" s="17">
        <f t="shared" si="41"/>
        <v>0.52482566824904231</v>
      </c>
      <c r="O43" s="17">
        <f t="shared" si="41"/>
        <v>0.52169603353373606</v>
      </c>
      <c r="P43" s="17">
        <f t="shared" si="41"/>
        <v>0.57213556355644435</v>
      </c>
      <c r="Q43" s="17">
        <f t="shared" si="41"/>
        <v>0.57189486284663726</v>
      </c>
    </row>
    <row r="44" spans="1:17">
      <c r="A44" s="9">
        <v>10</v>
      </c>
      <c r="B44" s="15" t="s">
        <v>184</v>
      </c>
      <c r="C44" s="17">
        <f t="shared" ref="C44:H44" si="42">C59/C61*100</f>
        <v>2.4863252113376429E-2</v>
      </c>
      <c r="D44" s="17">
        <f t="shared" si="42"/>
        <v>2.4717805058910768E-2</v>
      </c>
      <c r="E44" s="17">
        <f t="shared" si="42"/>
        <v>2.4475809741372277E-2</v>
      </c>
      <c r="F44" s="17">
        <f t="shared" si="42"/>
        <v>2.4222850222042795E-2</v>
      </c>
      <c r="G44" s="17">
        <f t="shared" si="42"/>
        <v>2.4372410431391666E-2</v>
      </c>
      <c r="H44" s="17">
        <f t="shared" si="42"/>
        <v>2.4354603019970774E-2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1"/>
        <v>0.66883751006396763</v>
      </c>
      <c r="M44" s="17">
        <f t="shared" si="41"/>
        <v>0.66658214665940274</v>
      </c>
      <c r="N44" s="17">
        <f t="shared" si="41"/>
        <v>0.66281714825314764</v>
      </c>
      <c r="O44" s="17">
        <f t="shared" si="41"/>
        <v>0.65886464424549496</v>
      </c>
      <c r="P44" s="17">
        <f t="shared" si="41"/>
        <v>0.66120363359335488</v>
      </c>
      <c r="Q44" s="17">
        <f t="shared" si="41"/>
        <v>0.66092546143614173</v>
      </c>
    </row>
    <row r="45" spans="1:17">
      <c r="A45" s="9">
        <v>11</v>
      </c>
      <c r="B45" s="15" t="s">
        <v>185</v>
      </c>
      <c r="C45" s="17">
        <f t="shared" ref="C45:H45" si="43">C60/C61*1000</f>
        <v>4.3096303663185811</v>
      </c>
      <c r="D45" s="17">
        <f t="shared" si="43"/>
        <v>4.2844195435445336</v>
      </c>
      <c r="E45" s="17">
        <f t="shared" si="43"/>
        <v>3.5081993962633597</v>
      </c>
      <c r="F45" s="17">
        <f t="shared" si="43"/>
        <v>4.0371417036737993</v>
      </c>
      <c r="G45" s="17">
        <f t="shared" si="43"/>
        <v>4.062068405231944</v>
      </c>
      <c r="H45" s="17">
        <f t="shared" si="43"/>
        <v>4.0591005033284624</v>
      </c>
      <c r="I45" s="18">
        <f>Показатели!$E$12</f>
        <v>5</v>
      </c>
      <c r="J45" s="9">
        <v>11</v>
      </c>
      <c r="K45" s="15" t="s">
        <v>185</v>
      </c>
      <c r="L45" s="17">
        <f t="shared" si="41"/>
        <v>0.91801338959234224</v>
      </c>
      <c r="M45" s="17">
        <f t="shared" si="41"/>
        <v>0.91491778898287746</v>
      </c>
      <c r="N45" s="17">
        <f t="shared" si="41"/>
        <v>0.8154651796449266</v>
      </c>
      <c r="O45" s="17">
        <f t="shared" si="41"/>
        <v>0.88413426159548347</v>
      </c>
      <c r="P45" s="17">
        <f t="shared" si="41"/>
        <v>0.88727296487545382</v>
      </c>
      <c r="Q45" s="17">
        <f t="shared" si="41"/>
        <v>0.88689968405523945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52">
        <v>2019</v>
      </c>
    </row>
    <row r="47" spans="1:17">
      <c r="A47" s="9">
        <v>1</v>
      </c>
      <c r="B47" s="10" t="s">
        <v>187</v>
      </c>
      <c r="C47" s="17">
        <v>205</v>
      </c>
      <c r="D47" s="17">
        <v>214</v>
      </c>
      <c r="E47" s="17">
        <v>217</v>
      </c>
      <c r="F47" s="17">
        <v>217</v>
      </c>
      <c r="G47" s="17">
        <v>217</v>
      </c>
      <c r="H47" s="17">
        <v>217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38</v>
      </c>
      <c r="D48" s="17">
        <v>39</v>
      </c>
      <c r="E48" s="17">
        <v>38</v>
      </c>
      <c r="F48" s="17">
        <v>38</v>
      </c>
      <c r="G48" s="17">
        <v>38</v>
      </c>
      <c r="H48" s="17">
        <v>38</v>
      </c>
      <c r="K48" s="15" t="s">
        <v>187</v>
      </c>
      <c r="L48" s="17">
        <f t="shared" ref="L48:L53" si="44">L35</f>
        <v>1.5012340159105886</v>
      </c>
      <c r="M48" s="17">
        <f t="shared" ref="M48:M53" si="45">N35</f>
        <v>1.5115311138118752</v>
      </c>
      <c r="N48" s="17">
        <f t="shared" ref="N48:O58" si="46">P35</f>
        <v>1.5104888210782723</v>
      </c>
      <c r="O48" s="17">
        <f t="shared" si="46"/>
        <v>1.5103084972350789</v>
      </c>
    </row>
    <row r="49" spans="1:17">
      <c r="A49" s="9">
        <v>3</v>
      </c>
      <c r="B49" s="10" t="s">
        <v>189</v>
      </c>
      <c r="C49" s="17">
        <v>30</v>
      </c>
      <c r="D49" s="17">
        <v>30</v>
      </c>
      <c r="E49" s="17">
        <v>50</v>
      </c>
      <c r="F49" s="17">
        <v>33</v>
      </c>
      <c r="G49" s="17">
        <v>50</v>
      </c>
      <c r="H49" s="17">
        <v>56.8</v>
      </c>
      <c r="K49" s="15" t="s">
        <v>190</v>
      </c>
      <c r="L49" s="17">
        <f t="shared" si="44"/>
        <v>0.87140038509206519</v>
      </c>
      <c r="M49" s="17">
        <f t="shared" si="45"/>
        <v>0.86355670778419358</v>
      </c>
      <c r="N49" s="17">
        <f t="shared" si="46"/>
        <v>0.86145452709794512</v>
      </c>
      <c r="O49" s="17">
        <f t="shared" si="46"/>
        <v>0.86109210824243809</v>
      </c>
    </row>
    <row r="50" spans="1:17">
      <c r="A50" s="9">
        <v>4</v>
      </c>
      <c r="B50" s="10" t="s">
        <v>191</v>
      </c>
      <c r="C50" s="17">
        <v>230.9</v>
      </c>
      <c r="D50" s="17">
        <v>236.8</v>
      </c>
      <c r="E50" s="17">
        <v>241.6</v>
      </c>
      <c r="F50" s="17">
        <v>246.5</v>
      </c>
      <c r="G50" s="17">
        <v>252.6</v>
      </c>
      <c r="H50" s="17">
        <v>258.60000000000002</v>
      </c>
      <c r="K50" s="15" t="s">
        <v>192</v>
      </c>
      <c r="L50" s="17">
        <f t="shared" si="44"/>
        <v>1.1191976424180952</v>
      </c>
      <c r="M50" s="17">
        <f t="shared" si="45"/>
        <v>1.3410528024431159</v>
      </c>
      <c r="N50" s="17">
        <f t="shared" si="46"/>
        <v>1.3394469386242005</v>
      </c>
      <c r="O50" s="17">
        <f t="shared" si="46"/>
        <v>1.3854287862260544</v>
      </c>
    </row>
    <row r="51" spans="1:17">
      <c r="A51" s="9">
        <v>5</v>
      </c>
      <c r="B51" s="10" t="s">
        <v>193</v>
      </c>
      <c r="C51" s="17">
        <v>29.1</v>
      </c>
      <c r="D51" s="17">
        <v>28.7</v>
      </c>
      <c r="E51" s="17">
        <v>28.7</v>
      </c>
      <c r="F51" s="17">
        <v>28.7</v>
      </c>
      <c r="G51" s="17">
        <v>28.7</v>
      </c>
      <c r="H51" s="17">
        <v>29.1</v>
      </c>
      <c r="K51" s="15" t="s">
        <v>194</v>
      </c>
      <c r="L51" s="17">
        <f t="shared" si="44"/>
        <v>0.77194293771465627</v>
      </c>
      <c r="M51" s="17">
        <f t="shared" si="45"/>
        <v>0.7852074012811483</v>
      </c>
      <c r="N51" s="17">
        <f t="shared" si="46"/>
        <v>0.80363376753945015</v>
      </c>
      <c r="O51" s="17">
        <f t="shared" si="46"/>
        <v>0.81422598795197476</v>
      </c>
    </row>
    <row r="52" spans="1:17">
      <c r="A52" s="9">
        <v>6</v>
      </c>
      <c r="B52" s="10" t="s">
        <v>195</v>
      </c>
      <c r="C52" s="17">
        <v>845232.9</v>
      </c>
      <c r="D52" s="17">
        <v>766302.6</v>
      </c>
      <c r="E52" s="17">
        <v>853059.9</v>
      </c>
      <c r="F52" s="17">
        <v>861503.7</v>
      </c>
      <c r="G52" s="17">
        <v>938303.6</v>
      </c>
      <c r="H52" s="17">
        <v>1007147.1</v>
      </c>
      <c r="K52" s="15" t="s">
        <v>196</v>
      </c>
      <c r="L52" s="17">
        <f t="shared" si="44"/>
        <v>0.50140610510378636</v>
      </c>
      <c r="M52" s="17">
        <f t="shared" si="45"/>
        <v>0.49294906385626786</v>
      </c>
      <c r="N52" s="17">
        <f t="shared" si="46"/>
        <v>0.49174906391184975</v>
      </c>
      <c r="O52" s="17">
        <f t="shared" si="46"/>
        <v>0.49547469511828701</v>
      </c>
    </row>
    <row r="53" spans="1:17">
      <c r="A53" s="9">
        <v>7</v>
      </c>
      <c r="B53" s="10" t="s">
        <v>197</v>
      </c>
      <c r="C53" s="17">
        <v>885915.2</v>
      </c>
      <c r="D53" s="17">
        <v>757231</v>
      </c>
      <c r="E53" s="17">
        <v>841063.4</v>
      </c>
      <c r="F53" s="17">
        <v>878925.2</v>
      </c>
      <c r="G53" s="17">
        <v>903944.5</v>
      </c>
      <c r="H53" s="17">
        <v>985698.5</v>
      </c>
      <c r="K53" s="15" t="s">
        <v>198</v>
      </c>
      <c r="L53" s="17">
        <f t="shared" si="44"/>
        <v>0.74309535300129903</v>
      </c>
      <c r="M53" s="17">
        <f t="shared" si="45"/>
        <v>1.0776003484511267</v>
      </c>
      <c r="N53" s="17">
        <f t="shared" si="46"/>
        <v>1.1785711378473762</v>
      </c>
      <c r="O53" s="17">
        <f t="shared" si="46"/>
        <v>1.1119259870123428</v>
      </c>
    </row>
    <row r="54" spans="1:17">
      <c r="A54" s="9">
        <v>8</v>
      </c>
      <c r="B54" s="10" t="s">
        <v>199</v>
      </c>
      <c r="C54" s="17"/>
      <c r="D54" s="17"/>
      <c r="E54" s="17">
        <v>160</v>
      </c>
      <c r="F54" s="17">
        <v>190</v>
      </c>
      <c r="G54" s="17">
        <v>179</v>
      </c>
      <c r="H54" s="17">
        <v>187</v>
      </c>
      <c r="K54" s="15" t="s">
        <v>200</v>
      </c>
      <c r="L54" s="17">
        <f>N41</f>
        <v>1.1174825834271691</v>
      </c>
      <c r="M54" s="17">
        <f>O41</f>
        <v>0.74687075876966125</v>
      </c>
      <c r="N54" s="17">
        <f t="shared" si="46"/>
        <v>0.76773092168840174</v>
      </c>
      <c r="O54" s="17">
        <f t="shared" si="46"/>
        <v>0.6009957578243128</v>
      </c>
    </row>
    <row r="55" spans="1:17">
      <c r="A55" s="9">
        <v>9</v>
      </c>
      <c r="B55" s="10" t="s">
        <v>201</v>
      </c>
      <c r="C55" s="17"/>
      <c r="D55" s="17"/>
      <c r="E55" s="17">
        <v>217</v>
      </c>
      <c r="F55" s="17">
        <v>161</v>
      </c>
      <c r="G55" s="17">
        <v>155</v>
      </c>
      <c r="H55" s="17">
        <v>121</v>
      </c>
      <c r="K55" s="15" t="s">
        <v>202</v>
      </c>
      <c r="L55" s="17">
        <f>L42</f>
        <v>0.84271883612519893</v>
      </c>
      <c r="M55" s="17">
        <f>N42</f>
        <v>1.1571555426181492</v>
      </c>
      <c r="N55" s="17">
        <f t="shared" si="46"/>
        <v>0.55395219489847081</v>
      </c>
      <c r="O55" s="17">
        <f t="shared" si="46"/>
        <v>1.2785336905168709</v>
      </c>
    </row>
    <row r="56" spans="1:17">
      <c r="A56" s="9">
        <v>10</v>
      </c>
      <c r="B56" s="10" t="s">
        <v>203</v>
      </c>
      <c r="C56" s="17">
        <v>3</v>
      </c>
      <c r="D56" s="17">
        <v>418</v>
      </c>
      <c r="E56" s="17">
        <v>416</v>
      </c>
      <c r="F56" s="17">
        <v>245</v>
      </c>
      <c r="G56" s="17">
        <v>255</v>
      </c>
      <c r="H56" s="17">
        <v>439</v>
      </c>
      <c r="K56" s="15" t="s">
        <v>204</v>
      </c>
      <c r="L56" s="17">
        <f>L43</f>
        <v>0.47682167813265569</v>
      </c>
      <c r="M56" s="17">
        <f>N43</f>
        <v>0.52482566824904231</v>
      </c>
      <c r="N56" s="17">
        <f t="shared" si="46"/>
        <v>0.57213556355644435</v>
      </c>
      <c r="O56" s="17">
        <f t="shared" si="46"/>
        <v>0.57189486284663726</v>
      </c>
    </row>
    <row r="57" spans="1:17">
      <c r="A57" s="9">
        <v>11</v>
      </c>
      <c r="B57" s="10" t="s">
        <v>205</v>
      </c>
      <c r="C57" s="17">
        <v>10</v>
      </c>
      <c r="D57" s="17">
        <v>335</v>
      </c>
      <c r="E57" s="17">
        <v>348</v>
      </c>
      <c r="F57" s="17">
        <v>296</v>
      </c>
      <c r="G57" s="17">
        <v>335</v>
      </c>
      <c r="H57" s="17">
        <v>330</v>
      </c>
      <c r="K57" s="15" t="s">
        <v>206</v>
      </c>
      <c r="L57" s="17">
        <f>L44</f>
        <v>0.66883751006396763</v>
      </c>
      <c r="M57" s="17">
        <f>N44</f>
        <v>0.66281714825314764</v>
      </c>
      <c r="N57" s="17">
        <f t="shared" si="46"/>
        <v>0.66120363359335488</v>
      </c>
      <c r="O57" s="17">
        <f t="shared" si="46"/>
        <v>0.66092546143614173</v>
      </c>
    </row>
    <row r="58" spans="1:17">
      <c r="A58" s="9">
        <v>12</v>
      </c>
      <c r="B58" s="10" t="s">
        <v>207</v>
      </c>
      <c r="C58" s="17">
        <v>5</v>
      </c>
      <c r="D58" s="17">
        <v>5</v>
      </c>
      <c r="E58" s="17">
        <v>6</v>
      </c>
      <c r="F58" s="17">
        <v>6</v>
      </c>
      <c r="G58" s="17">
        <v>7</v>
      </c>
      <c r="H58" s="17">
        <v>7</v>
      </c>
      <c r="K58" s="15" t="s">
        <v>208</v>
      </c>
      <c r="L58" s="17">
        <f>L45</f>
        <v>0.91801338959234224</v>
      </c>
      <c r="M58" s="17">
        <f>N45</f>
        <v>0.8154651796449266</v>
      </c>
      <c r="N58" s="17">
        <f t="shared" si="46"/>
        <v>0.88727296487545382</v>
      </c>
      <c r="O58" s="17">
        <f t="shared" si="46"/>
        <v>0.88689968405523945</v>
      </c>
    </row>
    <row r="59" spans="1:17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21">
        <v>3</v>
      </c>
      <c r="H59" s="21">
        <v>3</v>
      </c>
    </row>
    <row r="60" spans="1:17">
      <c r="A60" s="9">
        <v>14</v>
      </c>
      <c r="B60" s="10" t="s">
        <v>211</v>
      </c>
      <c r="C60" s="17">
        <v>52</v>
      </c>
      <c r="D60" s="17">
        <v>52</v>
      </c>
      <c r="E60" s="17">
        <v>43</v>
      </c>
      <c r="F60" s="17">
        <v>50</v>
      </c>
      <c r="G60" s="21">
        <v>50</v>
      </c>
      <c r="H60" s="21">
        <v>50</v>
      </c>
    </row>
    <row r="61" spans="1:17">
      <c r="A61" s="9">
        <v>15</v>
      </c>
      <c r="B61" s="10" t="s">
        <v>213</v>
      </c>
      <c r="C61" s="17">
        <v>12066</v>
      </c>
      <c r="D61" s="17">
        <v>12137</v>
      </c>
      <c r="E61" s="17">
        <v>12257</v>
      </c>
      <c r="F61" s="17">
        <v>12385</v>
      </c>
      <c r="G61" s="17">
        <v>12309</v>
      </c>
      <c r="H61" s="17">
        <v>12318</v>
      </c>
    </row>
    <row r="62" spans="1:17" ht="16">
      <c r="A62" s="20"/>
    </row>
    <row r="63" spans="1:17" ht="16">
      <c r="A63" s="20" t="s">
        <v>527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7">C77/C91*1000</f>
        <v>40</v>
      </c>
      <c r="D65" s="17">
        <f t="shared" si="47"/>
        <v>41.482789055604592</v>
      </c>
      <c r="E65" s="17">
        <f t="shared" si="47"/>
        <v>41.329739442946988</v>
      </c>
      <c r="F65" s="17">
        <f t="shared" si="47"/>
        <v>45.412418906394812</v>
      </c>
      <c r="G65" s="17">
        <f t="shared" si="47"/>
        <v>42.412818096135723</v>
      </c>
      <c r="H65" s="17">
        <f t="shared" si="47"/>
        <v>9.9585062240663902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48">IF(C65/$I65&gt;1,2^((1-$I65/C65)/LN(10/3)),2^(-LOG($I65/C65,10/3)))</f>
        <v>1.6549189952812524</v>
      </c>
      <c r="M65" s="17">
        <f t="shared" si="48"/>
        <v>1.6591815077291401</v>
      </c>
      <c r="N65" s="17">
        <f t="shared" si="48"/>
        <v>1.6587552046127083</v>
      </c>
      <c r="O65" s="17">
        <f t="shared" si="48"/>
        <v>1.6691742869861723</v>
      </c>
      <c r="P65" s="17">
        <f t="shared" si="48"/>
        <v>1.6617080966031577</v>
      </c>
      <c r="Q65" s="17">
        <f t="shared" si="48"/>
        <v>1.3319698164982647</v>
      </c>
    </row>
    <row r="66" spans="1:17">
      <c r="A66" s="9">
        <v>2</v>
      </c>
      <c r="B66" s="15" t="s">
        <v>176</v>
      </c>
      <c r="C66" s="17">
        <f t="shared" ref="C66:H66" si="49">C78/C91*1000</f>
        <v>9.3617021276595747</v>
      </c>
      <c r="D66" s="17">
        <f t="shared" si="49"/>
        <v>9.7087378640776691</v>
      </c>
      <c r="E66" s="17">
        <f t="shared" si="49"/>
        <v>9.8831985624438463</v>
      </c>
      <c r="F66" s="17">
        <f t="shared" si="49"/>
        <v>10.194624652455978</v>
      </c>
      <c r="G66" s="17">
        <f t="shared" si="49"/>
        <v>10.367577756833176</v>
      </c>
      <c r="H66" s="17">
        <f t="shared" si="49"/>
        <v>2.282157676348548</v>
      </c>
      <c r="I66" s="18">
        <f>Показатели!$E$3</f>
        <v>4</v>
      </c>
      <c r="J66" s="9">
        <v>2</v>
      </c>
      <c r="K66" s="15" t="s">
        <v>176</v>
      </c>
      <c r="L66" s="17">
        <f t="shared" si="48"/>
        <v>1.3905907022516926</v>
      </c>
      <c r="M66" s="17">
        <f t="shared" si="48"/>
        <v>1.4028717501482386</v>
      </c>
      <c r="N66" s="17">
        <f t="shared" si="48"/>
        <v>1.4087579306389415</v>
      </c>
      <c r="O66" s="17">
        <f t="shared" si="48"/>
        <v>1.4188211732116305</v>
      </c>
      <c r="P66" s="17">
        <f t="shared" si="48"/>
        <v>1.4241778420105609</v>
      </c>
      <c r="Q66" s="17">
        <f t="shared" si="48"/>
        <v>0.72391836762647177</v>
      </c>
    </row>
    <row r="67" spans="1:17">
      <c r="A67" s="9">
        <v>3</v>
      </c>
      <c r="B67" s="15" t="s">
        <v>177</v>
      </c>
      <c r="C67" s="17">
        <f>C79/C91*1000+0.00001</f>
        <v>6.8936270212765951</v>
      </c>
      <c r="D67" s="17">
        <f>D79/D91*1000+0.00001</f>
        <v>7.5022165313327447</v>
      </c>
      <c r="E67" s="17">
        <f>E79/E91*1000+0.00001</f>
        <v>7.7268743306379148</v>
      </c>
      <c r="F67" s="17">
        <f>F79/F91*1000+0.00001</f>
        <v>1.0000000000000001E-5</v>
      </c>
      <c r="G67" s="17">
        <f>G79/G91*1000</f>
        <v>9.2365692742695593</v>
      </c>
      <c r="H67" s="17">
        <f>H79/H91*1000</f>
        <v>2.5933609958506225</v>
      </c>
      <c r="I67" s="18">
        <f>Показатели!$E$4</f>
        <v>2</v>
      </c>
      <c r="J67" s="9">
        <v>3</v>
      </c>
      <c r="K67" s="15" t="s">
        <v>177</v>
      </c>
      <c r="L67" s="17">
        <f t="shared" si="48"/>
        <v>1.5048421099066078</v>
      </c>
      <c r="M67" s="17">
        <f t="shared" si="48"/>
        <v>1.5253708538081596</v>
      </c>
      <c r="N67" s="17">
        <f t="shared" si="48"/>
        <v>1.5321928525431268</v>
      </c>
      <c r="O67" s="17">
        <f t="shared" si="48"/>
        <v>8.8737830999390996E-4</v>
      </c>
      <c r="P67" s="17">
        <f t="shared" si="48"/>
        <v>1.5699697715966456</v>
      </c>
      <c r="Q67" s="17">
        <f t="shared" si="48"/>
        <v>1.1407933800989576</v>
      </c>
    </row>
    <row r="68" spans="1:17">
      <c r="A68" s="9">
        <v>4</v>
      </c>
      <c r="B68" s="15" t="s">
        <v>178</v>
      </c>
      <c r="C68" s="17">
        <f t="shared" ref="C68:H68" si="50">C80/C91*1000</f>
        <v>88.425531914893625</v>
      </c>
      <c r="D68" s="17">
        <f t="shared" si="50"/>
        <v>92.939099735216232</v>
      </c>
      <c r="E68" s="17">
        <f t="shared" si="50"/>
        <v>94.968553459119505</v>
      </c>
      <c r="F68" s="17">
        <f t="shared" si="50"/>
        <v>98.239110287303063</v>
      </c>
      <c r="G68" s="17">
        <f t="shared" si="50"/>
        <v>100.28275212064092</v>
      </c>
      <c r="H68" s="17">
        <f t="shared" si="50"/>
        <v>22.240663900414937</v>
      </c>
      <c r="I68" s="18">
        <f>Показатели!$E$5</f>
        <v>30</v>
      </c>
      <c r="J68" s="9">
        <v>4</v>
      </c>
      <c r="K68" s="15" t="s">
        <v>178</v>
      </c>
      <c r="L68" s="17">
        <f t="shared" si="48"/>
        <v>1.4628609966446362</v>
      </c>
      <c r="M68" s="17">
        <f t="shared" si="48"/>
        <v>1.47680342343534</v>
      </c>
      <c r="N68" s="17">
        <f t="shared" si="48"/>
        <v>1.4826798895521622</v>
      </c>
      <c r="O68" s="17">
        <f t="shared" si="48"/>
        <v>1.4916841967036254</v>
      </c>
      <c r="P68" s="17">
        <f t="shared" si="48"/>
        <v>1.4970382079259665</v>
      </c>
      <c r="Q68" s="17">
        <f t="shared" si="48"/>
        <v>0.8417286093751476</v>
      </c>
    </row>
    <row r="69" spans="1:17">
      <c r="A69" s="9">
        <v>5</v>
      </c>
      <c r="B69" s="15" t="s">
        <v>179</v>
      </c>
      <c r="C69" s="17">
        <f t="shared" ref="C69:H69" si="51">C81/C91*1000</f>
        <v>3.3191489361702127</v>
      </c>
      <c r="D69" s="17">
        <f t="shared" si="51"/>
        <v>3.2656663724624893</v>
      </c>
      <c r="E69" s="17">
        <f t="shared" si="51"/>
        <v>4.0431266846361185</v>
      </c>
      <c r="F69" s="17">
        <f t="shared" si="51"/>
        <v>5.0973123262279891</v>
      </c>
      <c r="G69" s="17">
        <f t="shared" si="51"/>
        <v>5.8435438265786992</v>
      </c>
      <c r="H69" s="17">
        <f t="shared" si="51"/>
        <v>1.4107883817427387</v>
      </c>
      <c r="I69" s="18">
        <f>Показатели!$E$6</f>
        <v>8</v>
      </c>
      <c r="J69" s="9">
        <v>5</v>
      </c>
      <c r="K69" s="15" t="s">
        <v>179</v>
      </c>
      <c r="L69" s="17">
        <f t="shared" si="48"/>
        <v>0.60261485117381841</v>
      </c>
      <c r="M69" s="17">
        <f t="shared" si="48"/>
        <v>0.5970053073835534</v>
      </c>
      <c r="N69" s="17">
        <f t="shared" si="48"/>
        <v>0.67510813336356656</v>
      </c>
      <c r="O69" s="17">
        <f t="shared" si="48"/>
        <v>0.7714436194564317</v>
      </c>
      <c r="P69" s="17">
        <f t="shared" si="48"/>
        <v>0.83457308262089491</v>
      </c>
      <c r="Q69" s="17">
        <f t="shared" si="48"/>
        <v>0.36823388792060457</v>
      </c>
    </row>
    <row r="70" spans="1:17">
      <c r="A70" s="9">
        <v>6</v>
      </c>
      <c r="B70" s="15" t="s">
        <v>180</v>
      </c>
      <c r="C70" s="17">
        <f t="shared" ref="C70:H70" si="52">(C82-C83)/C82*100</f>
        <v>-0.17626850369624589</v>
      </c>
      <c r="D70" s="17">
        <f t="shared" si="52"/>
        <v>3.1879916420845622</v>
      </c>
      <c r="E70" s="17">
        <f t="shared" si="52"/>
        <v>-2.8695570629239531</v>
      </c>
      <c r="F70" s="17">
        <f t="shared" si="52"/>
        <v>10.826712259881328</v>
      </c>
      <c r="G70" s="17">
        <f t="shared" si="52"/>
        <v>-9.441001717495233</v>
      </c>
      <c r="H70" s="17">
        <f t="shared" si="52"/>
        <v>3.4079759171071653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3">(ATAN((C70+2.4)/10)+3.1415/2)/3.1415*1.75</f>
        <v>0.99689156163673953</v>
      </c>
      <c r="M70" s="17">
        <f t="shared" si="53"/>
        <v>1.1588624767744493</v>
      </c>
      <c r="N70" s="17">
        <f t="shared" si="53"/>
        <v>0.84886211254823463</v>
      </c>
      <c r="O70" s="17">
        <f t="shared" si="53"/>
        <v>1.3894087167090119</v>
      </c>
      <c r="P70" s="17">
        <f t="shared" si="53"/>
        <v>0.53325981052267335</v>
      </c>
      <c r="Q70" s="17">
        <f t="shared" si="53"/>
        <v>1.1681133898117473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-34.141958670260557</v>
      </c>
      <c r="F71" s="17">
        <f>(F85-F84)/F91*1000</f>
        <v>-23.169601482854493</v>
      </c>
      <c r="G71" s="17">
        <f>(G85-G84)/G91*1000</f>
        <v>-10.367577756833176</v>
      </c>
      <c r="H71" s="17">
        <f>(H85-H84)/H91*1000</f>
        <v>-3.5269709543568464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4">(ATAN(E71/10)+3.1415/2)/3.1415*1.75</f>
        <v>0.15869444416885037</v>
      </c>
      <c r="O71" s="17">
        <f t="shared" si="54"/>
        <v>0.22694643515808621</v>
      </c>
      <c r="P71" s="17">
        <f t="shared" si="54"/>
        <v>0.42743483736099219</v>
      </c>
      <c r="Q71" s="17">
        <f t="shared" si="54"/>
        <v>0.68611500284551963</v>
      </c>
    </row>
    <row r="72" spans="1:17">
      <c r="A72" s="9">
        <v>8</v>
      </c>
      <c r="B72" s="15" t="s">
        <v>182</v>
      </c>
      <c r="C72" s="17">
        <f t="shared" ref="C72:H72" si="55">(C86-C87)/C91*1000</f>
        <v>-133.61702127659575</v>
      </c>
      <c r="D72" s="17">
        <f t="shared" si="55"/>
        <v>20.300088261253311</v>
      </c>
      <c r="E72" s="17">
        <f t="shared" si="55"/>
        <v>-22.461814914645103</v>
      </c>
      <c r="F72" s="17">
        <f t="shared" si="55"/>
        <v>3.7071362372567194</v>
      </c>
      <c r="G72" s="17">
        <f t="shared" si="55"/>
        <v>-9.4250706880301589</v>
      </c>
      <c r="H72" s="17">
        <f t="shared" si="55"/>
        <v>-7.2614107883817427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4.1587316441890593E-2</v>
      </c>
      <c r="M72" s="17">
        <f>(ATAN(D72/10)+3.1415/2)/3.1415*1.75</f>
        <v>1.4950504997115877</v>
      </c>
      <c r="N72" s="17">
        <f t="shared" si="54"/>
        <v>0.23330107239038211</v>
      </c>
      <c r="O72" s="17">
        <f t="shared" si="54"/>
        <v>1.0727600080632875</v>
      </c>
      <c r="P72" s="17">
        <f t="shared" si="54"/>
        <v>0.45396970963823641</v>
      </c>
      <c r="Q72" s="17">
        <f t="shared" si="54"/>
        <v>0.52513607348025604</v>
      </c>
    </row>
    <row r="73" spans="1:17">
      <c r="A73" s="9">
        <v>9</v>
      </c>
      <c r="B73" s="15" t="s">
        <v>183</v>
      </c>
      <c r="C73" s="17">
        <f t="shared" ref="C73:H73" si="56">C88/C91*1000</f>
        <v>1.7021276595744681</v>
      </c>
      <c r="D73" s="17">
        <f t="shared" si="56"/>
        <v>1.7652250661959401</v>
      </c>
      <c r="E73" s="17">
        <f t="shared" si="56"/>
        <v>1.7969451931716083</v>
      </c>
      <c r="F73" s="17">
        <f t="shared" si="56"/>
        <v>2.7803521779425395</v>
      </c>
      <c r="G73" s="17">
        <f t="shared" si="56"/>
        <v>1.8850141376060321</v>
      </c>
      <c r="H73" s="17">
        <f t="shared" si="56"/>
        <v>0.41493775933609955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57">IF(C73/$I73&gt;1,2^((1-$I73/C73)/LN(10/3)),2^(-LOG($I73/C73,10/3)))</f>
        <v>1.0707575100342199</v>
      </c>
      <c r="M73" s="17">
        <f t="shared" si="57"/>
        <v>1.0903529220525319</v>
      </c>
      <c r="N73" s="17">
        <f t="shared" si="57"/>
        <v>1.0998097113653709</v>
      </c>
      <c r="O73" s="17">
        <f t="shared" si="57"/>
        <v>1.3035841559945287</v>
      </c>
      <c r="P73" s="17">
        <f t="shared" si="57"/>
        <v>1.124782995576505</v>
      </c>
      <c r="Q73" s="17">
        <f t="shared" si="57"/>
        <v>0.47718607567441151</v>
      </c>
    </row>
    <row r="74" spans="1:17">
      <c r="A74" s="9">
        <v>10</v>
      </c>
      <c r="B74" s="15" t="s">
        <v>184</v>
      </c>
      <c r="C74" s="17">
        <f t="shared" ref="C74:H74" si="58">C89/C91*100</f>
        <v>8.5106382978723402E-2</v>
      </c>
      <c r="D74" s="17">
        <f t="shared" si="58"/>
        <v>8.8261253309797005E-2</v>
      </c>
      <c r="E74" s="17">
        <f t="shared" si="58"/>
        <v>8.9847259658580425E-2</v>
      </c>
      <c r="F74" s="17">
        <f t="shared" si="58"/>
        <v>9.2678405931417976E-2</v>
      </c>
      <c r="G74" s="17">
        <f t="shared" si="58"/>
        <v>9.4250706880301599E-2</v>
      </c>
      <c r="H74" s="17">
        <f t="shared" si="58"/>
        <v>2.0746887966804978E-2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57"/>
        <v>1.2680535855613615</v>
      </c>
      <c r="M74" s="17">
        <f t="shared" si="57"/>
        <v>1.2834774660345527</v>
      </c>
      <c r="N74" s="17">
        <f t="shared" si="57"/>
        <v>1.29088797069508</v>
      </c>
      <c r="O74" s="17">
        <f t="shared" si="57"/>
        <v>1.3035841559945287</v>
      </c>
      <c r="P74" s="17">
        <f t="shared" si="57"/>
        <v>1.3103561410353535</v>
      </c>
      <c r="Q74" s="17">
        <f t="shared" si="57"/>
        <v>0.602651762288689</v>
      </c>
    </row>
    <row r="75" spans="1:17">
      <c r="A75" s="9">
        <v>11</v>
      </c>
      <c r="B75" s="15" t="s">
        <v>185</v>
      </c>
      <c r="C75" s="17">
        <f t="shared" ref="C75:H75" si="59">C90/C91*1000</f>
        <v>9.3617021276595747</v>
      </c>
      <c r="D75" s="17">
        <f t="shared" si="59"/>
        <v>7.9435127978817288</v>
      </c>
      <c r="E75" s="17">
        <f t="shared" si="59"/>
        <v>7.1877807726864331</v>
      </c>
      <c r="F75" s="17">
        <f t="shared" si="59"/>
        <v>6.487488415199258</v>
      </c>
      <c r="G75" s="17">
        <f t="shared" si="59"/>
        <v>6.5975494816211118</v>
      </c>
      <c r="H75" s="17">
        <f t="shared" si="59"/>
        <v>1.4522821576763485</v>
      </c>
      <c r="I75" s="18">
        <f>Показатели!$E$12</f>
        <v>5</v>
      </c>
      <c r="J75" s="9">
        <v>11</v>
      </c>
      <c r="K75" s="15" t="s">
        <v>185</v>
      </c>
      <c r="L75" s="17">
        <f t="shared" si="57"/>
        <v>1.3076499795944094</v>
      </c>
      <c r="M75" s="17">
        <f t="shared" si="57"/>
        <v>1.237799244915758</v>
      </c>
      <c r="N75" s="17">
        <f t="shared" si="57"/>
        <v>1.1915247066071206</v>
      </c>
      <c r="O75" s="17">
        <f t="shared" si="57"/>
        <v>1.1411124290906813</v>
      </c>
      <c r="P75" s="17">
        <f t="shared" si="57"/>
        <v>1.1495903628693043</v>
      </c>
      <c r="Q75" s="17">
        <f t="shared" si="57"/>
        <v>0.49077993024366556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47</v>
      </c>
      <c r="D77" s="17">
        <v>47</v>
      </c>
      <c r="E77" s="17">
        <v>46</v>
      </c>
      <c r="F77" s="17">
        <v>49</v>
      </c>
      <c r="G77" s="17">
        <v>45</v>
      </c>
      <c r="H77" s="17">
        <v>48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11</v>
      </c>
      <c r="D78" s="17">
        <v>11</v>
      </c>
      <c r="E78" s="17">
        <v>11</v>
      </c>
      <c r="F78" s="17">
        <v>11</v>
      </c>
      <c r="G78" s="17">
        <v>11</v>
      </c>
      <c r="H78" s="17">
        <v>11</v>
      </c>
      <c r="K78" s="15" t="s">
        <v>187</v>
      </c>
      <c r="L78" s="17">
        <f t="shared" ref="L78:L83" si="60">L65</f>
        <v>1.6549189952812524</v>
      </c>
      <c r="M78" s="17">
        <f t="shared" ref="M78:M83" si="61">N65</f>
        <v>1.6587552046127083</v>
      </c>
      <c r="N78" s="17">
        <f t="shared" ref="N78:O88" si="62">P65</f>
        <v>1.6617080966031577</v>
      </c>
      <c r="O78" s="17">
        <f t="shared" si="62"/>
        <v>1.3319698164982647</v>
      </c>
    </row>
    <row r="79" spans="1:17">
      <c r="A79" s="9">
        <v>3</v>
      </c>
      <c r="B79" s="10" t="s">
        <v>189</v>
      </c>
      <c r="C79" s="17">
        <v>8.1</v>
      </c>
      <c r="D79" s="17">
        <v>8.5</v>
      </c>
      <c r="E79" s="17">
        <v>8.6</v>
      </c>
      <c r="F79" s="17">
        <v>0</v>
      </c>
      <c r="G79" s="17">
        <v>9.8000000000000007</v>
      </c>
      <c r="H79" s="17">
        <v>12.5</v>
      </c>
      <c r="K79" s="15" t="s">
        <v>190</v>
      </c>
      <c r="L79" s="17">
        <f t="shared" si="60"/>
        <v>1.3905907022516926</v>
      </c>
      <c r="M79" s="17">
        <f t="shared" si="61"/>
        <v>1.4087579306389415</v>
      </c>
      <c r="N79" s="17">
        <f t="shared" si="62"/>
        <v>1.4241778420105609</v>
      </c>
      <c r="O79" s="17">
        <f t="shared" si="62"/>
        <v>0.72391836762647177</v>
      </c>
    </row>
    <row r="80" spans="1:17">
      <c r="A80" s="9">
        <v>4</v>
      </c>
      <c r="B80" s="10" t="s">
        <v>191</v>
      </c>
      <c r="C80" s="17">
        <v>103.9</v>
      </c>
      <c r="D80" s="17">
        <v>105.3</v>
      </c>
      <c r="E80" s="17">
        <v>105.7</v>
      </c>
      <c r="F80" s="17">
        <v>106</v>
      </c>
      <c r="G80" s="17">
        <v>106.4</v>
      </c>
      <c r="H80" s="17">
        <v>107.2</v>
      </c>
      <c r="K80" s="15" t="s">
        <v>192</v>
      </c>
      <c r="L80" s="17">
        <f t="shared" si="60"/>
        <v>1.5048421099066078</v>
      </c>
      <c r="M80" s="17">
        <f t="shared" si="61"/>
        <v>1.5321928525431268</v>
      </c>
      <c r="N80" s="17">
        <f t="shared" si="62"/>
        <v>1.5699697715966456</v>
      </c>
      <c r="O80" s="17">
        <f t="shared" si="62"/>
        <v>1.1407933800989576</v>
      </c>
    </row>
    <row r="81" spans="1:17">
      <c r="A81" s="9">
        <v>5</v>
      </c>
      <c r="B81" s="10" t="s">
        <v>193</v>
      </c>
      <c r="C81" s="17">
        <v>3.9</v>
      </c>
      <c r="D81" s="17">
        <v>3.7</v>
      </c>
      <c r="E81" s="17">
        <v>4.5</v>
      </c>
      <c r="F81" s="17">
        <v>5.5</v>
      </c>
      <c r="G81" s="17">
        <v>6.2</v>
      </c>
      <c r="H81" s="17">
        <v>6.8</v>
      </c>
      <c r="K81" s="15" t="s">
        <v>194</v>
      </c>
      <c r="L81" s="17">
        <f t="shared" si="60"/>
        <v>1.4628609966446362</v>
      </c>
      <c r="M81" s="17">
        <f t="shared" si="61"/>
        <v>1.4826798895521622</v>
      </c>
      <c r="N81" s="17">
        <f t="shared" si="62"/>
        <v>1.4970382079259665</v>
      </c>
      <c r="O81" s="17">
        <f t="shared" si="62"/>
        <v>0.8417286093751476</v>
      </c>
    </row>
    <row r="82" spans="1:17">
      <c r="A82" s="9">
        <v>6</v>
      </c>
      <c r="B82" s="10" t="s">
        <v>195</v>
      </c>
      <c r="C82" s="17">
        <v>5559.7</v>
      </c>
      <c r="D82" s="17">
        <v>6508.8</v>
      </c>
      <c r="E82" s="17">
        <v>6398.2</v>
      </c>
      <c r="F82" s="17">
        <v>17897.400000000001</v>
      </c>
      <c r="G82" s="17">
        <v>17234.400000000001</v>
      </c>
      <c r="H82" s="17">
        <v>19466.099999999999</v>
      </c>
      <c r="K82" s="15" t="s">
        <v>196</v>
      </c>
      <c r="L82" s="17">
        <f t="shared" si="60"/>
        <v>0.60261485117381841</v>
      </c>
      <c r="M82" s="17">
        <f t="shared" si="61"/>
        <v>0.67510813336356656</v>
      </c>
      <c r="N82" s="17">
        <f t="shared" si="62"/>
        <v>0.83457308262089491</v>
      </c>
      <c r="O82" s="17">
        <f t="shared" si="62"/>
        <v>0.36823388792060457</v>
      </c>
    </row>
    <row r="83" spans="1:17">
      <c r="A83" s="9">
        <v>7</v>
      </c>
      <c r="B83" s="10" t="s">
        <v>197</v>
      </c>
      <c r="C83" s="17">
        <v>5569.5</v>
      </c>
      <c r="D83" s="17">
        <v>6301.3</v>
      </c>
      <c r="E83" s="17">
        <v>6581.8</v>
      </c>
      <c r="F83" s="17">
        <v>15959.7</v>
      </c>
      <c r="G83" s="17">
        <v>18861.5</v>
      </c>
      <c r="H83" s="17">
        <v>18802.7</v>
      </c>
      <c r="K83" s="15" t="s">
        <v>198</v>
      </c>
      <c r="L83" s="17">
        <f t="shared" si="60"/>
        <v>0.99689156163673953</v>
      </c>
      <c r="M83" s="17">
        <f t="shared" si="61"/>
        <v>0.84886211254823463</v>
      </c>
      <c r="N83" s="17">
        <f t="shared" si="62"/>
        <v>0.53325981052267335</v>
      </c>
      <c r="O83" s="17">
        <f t="shared" si="62"/>
        <v>1.1681133898117473</v>
      </c>
    </row>
    <row r="84" spans="1:17">
      <c r="A84" s="9">
        <v>8</v>
      </c>
      <c r="B84" s="10" t="s">
        <v>199</v>
      </c>
      <c r="C84" s="17"/>
      <c r="D84" s="17"/>
      <c r="E84" s="17">
        <v>85</v>
      </c>
      <c r="F84" s="17">
        <v>65</v>
      </c>
      <c r="G84" s="17">
        <v>53</v>
      </c>
      <c r="H84" s="17">
        <v>54</v>
      </c>
      <c r="K84" s="15" t="s">
        <v>200</v>
      </c>
      <c r="L84" s="17">
        <f>N71</f>
        <v>0.15869444416885037</v>
      </c>
      <c r="M84" s="17">
        <f>O71</f>
        <v>0.22694643515808621</v>
      </c>
      <c r="N84" s="17">
        <f t="shared" si="62"/>
        <v>0.42743483736099219</v>
      </c>
      <c r="O84" s="17">
        <f t="shared" si="62"/>
        <v>0.68611500284551963</v>
      </c>
    </row>
    <row r="85" spans="1:17">
      <c r="A85" s="9">
        <v>9</v>
      </c>
      <c r="B85" s="10" t="s">
        <v>201</v>
      </c>
      <c r="C85" s="17"/>
      <c r="D85" s="17"/>
      <c r="E85" s="17">
        <v>47</v>
      </c>
      <c r="F85" s="17">
        <v>40</v>
      </c>
      <c r="G85" s="17">
        <v>42</v>
      </c>
      <c r="H85" s="17">
        <v>37</v>
      </c>
      <c r="K85" s="15" t="s">
        <v>202</v>
      </c>
      <c r="L85" s="17">
        <f>L72</f>
        <v>4.1587316441890593E-2</v>
      </c>
      <c r="M85" s="17">
        <f>N72</f>
        <v>0.23330107239038211</v>
      </c>
      <c r="N85" s="17">
        <f t="shared" si="62"/>
        <v>0.45396970963823641</v>
      </c>
      <c r="O85" s="17">
        <f t="shared" si="62"/>
        <v>0.52513607348025604</v>
      </c>
    </row>
    <row r="86" spans="1:17">
      <c r="A86" s="9">
        <v>10</v>
      </c>
      <c r="B86" s="10" t="s">
        <v>203</v>
      </c>
      <c r="C86" s="17">
        <v>1</v>
      </c>
      <c r="D86" s="17">
        <v>138</v>
      </c>
      <c r="E86" s="17">
        <v>102</v>
      </c>
      <c r="F86" s="17">
        <v>83</v>
      </c>
      <c r="G86" s="17">
        <v>129</v>
      </c>
      <c r="H86" s="17">
        <v>102</v>
      </c>
      <c r="K86" s="15" t="s">
        <v>204</v>
      </c>
      <c r="L86" s="17">
        <f>L73</f>
        <v>1.0707575100342199</v>
      </c>
      <c r="M86" s="17">
        <f>N73</f>
        <v>1.0998097113653709</v>
      </c>
      <c r="N86" s="17">
        <f t="shared" si="62"/>
        <v>1.124782995576505</v>
      </c>
      <c r="O86" s="17">
        <f t="shared" si="62"/>
        <v>0.47718607567441151</v>
      </c>
    </row>
    <row r="87" spans="1:17">
      <c r="A87" s="9">
        <v>11</v>
      </c>
      <c r="B87" s="10" t="s">
        <v>205</v>
      </c>
      <c r="C87" s="17">
        <v>158</v>
      </c>
      <c r="D87" s="17">
        <v>115</v>
      </c>
      <c r="E87" s="17">
        <v>127</v>
      </c>
      <c r="F87" s="17">
        <v>79</v>
      </c>
      <c r="G87" s="17">
        <v>139</v>
      </c>
      <c r="H87" s="17">
        <v>137</v>
      </c>
      <c r="K87" s="15" t="s">
        <v>206</v>
      </c>
      <c r="L87" s="17">
        <f>L74</f>
        <v>1.2680535855613615</v>
      </c>
      <c r="M87" s="17">
        <f>N74</f>
        <v>1.29088797069508</v>
      </c>
      <c r="N87" s="17">
        <f t="shared" si="62"/>
        <v>1.3103561410353535</v>
      </c>
      <c r="O87" s="17">
        <f t="shared" si="62"/>
        <v>0.602651762288689</v>
      </c>
    </row>
    <row r="88" spans="1:17">
      <c r="A88" s="9">
        <v>12</v>
      </c>
      <c r="B88" s="10" t="s">
        <v>207</v>
      </c>
      <c r="C88" s="17">
        <v>2</v>
      </c>
      <c r="D88" s="17">
        <v>2</v>
      </c>
      <c r="E88" s="17">
        <v>2</v>
      </c>
      <c r="F88" s="17">
        <v>3</v>
      </c>
      <c r="G88" s="17">
        <v>2</v>
      </c>
      <c r="H88" s="17">
        <v>2</v>
      </c>
      <c r="K88" s="15" t="s">
        <v>208</v>
      </c>
      <c r="L88" s="17">
        <f>L75</f>
        <v>1.3076499795944094</v>
      </c>
      <c r="M88" s="17">
        <f>N75</f>
        <v>1.1915247066071206</v>
      </c>
      <c r="N88" s="17">
        <f t="shared" si="62"/>
        <v>1.1495903628693043</v>
      </c>
      <c r="O88" s="17">
        <f t="shared" si="62"/>
        <v>0.49077993024366556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11</v>
      </c>
      <c r="D90" s="17">
        <v>9</v>
      </c>
      <c r="E90" s="17">
        <v>8</v>
      </c>
      <c r="F90" s="17">
        <v>7</v>
      </c>
      <c r="G90" s="21">
        <v>7</v>
      </c>
      <c r="H90" s="21">
        <v>7</v>
      </c>
    </row>
    <row r="91" spans="1:17">
      <c r="A91" s="9">
        <v>15</v>
      </c>
      <c r="B91" s="10" t="s">
        <v>213</v>
      </c>
      <c r="C91" s="17">
        <v>1175</v>
      </c>
      <c r="D91" s="17">
        <v>1133</v>
      </c>
      <c r="E91" s="17">
        <v>1113</v>
      </c>
      <c r="F91" s="17">
        <v>1079</v>
      </c>
      <c r="G91" s="17">
        <v>1061</v>
      </c>
      <c r="H91" s="17">
        <v>4820</v>
      </c>
    </row>
    <row r="93" spans="1:17" ht="16">
      <c r="A93" s="20" t="s">
        <v>528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3">C107/C121*1000</f>
        <v>1.4184397163120568</v>
      </c>
      <c r="D95" s="17">
        <f t="shared" si="63"/>
        <v>1.4104372355430184</v>
      </c>
      <c r="E95" s="17">
        <f t="shared" si="63"/>
        <v>1.4144271570014144</v>
      </c>
      <c r="F95" s="17">
        <f t="shared" si="63"/>
        <v>1.4044943820224718</v>
      </c>
      <c r="G95" s="17">
        <f t="shared" si="63"/>
        <v>1.4104372355430184</v>
      </c>
      <c r="H95" s="17">
        <f t="shared" si="63"/>
        <v>1.4409221902017291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4">IF(C95/$I95&gt;1,2^((1-$I95/C95)/LN(10/3)),2^(-LOG($I95/C95,10/3)))</f>
        <v>0.48416276633978672</v>
      </c>
      <c r="M95" s="17">
        <f t="shared" si="64"/>
        <v>0.48258829486129451</v>
      </c>
      <c r="N95" s="17">
        <f t="shared" si="64"/>
        <v>0.48337377605830589</v>
      </c>
      <c r="O95" s="17">
        <f t="shared" si="64"/>
        <v>0.4814165970197169</v>
      </c>
      <c r="P95" s="17">
        <f t="shared" si="64"/>
        <v>0.48258829486129451</v>
      </c>
      <c r="Q95" s="17">
        <f t="shared" si="64"/>
        <v>0.48856609946076301</v>
      </c>
    </row>
    <row r="96" spans="1:17">
      <c r="A96" s="9">
        <v>2</v>
      </c>
      <c r="B96" s="15" t="s">
        <v>176</v>
      </c>
      <c r="C96" s="17">
        <f>C108/C121*1000+0.000001</f>
        <v>9.9999999999999995E-7</v>
      </c>
      <c r="D96" s="17">
        <f t="shared" ref="D96:H96" si="65">D108/D121*1000+0.000001</f>
        <v>9.9999999999999995E-7</v>
      </c>
      <c r="E96" s="17">
        <f t="shared" si="65"/>
        <v>9.9999999999999995E-7</v>
      </c>
      <c r="F96" s="17">
        <f t="shared" si="65"/>
        <v>9.9999999999999995E-7</v>
      </c>
      <c r="G96" s="17">
        <f t="shared" si="65"/>
        <v>9.9999999999999995E-7</v>
      </c>
      <c r="H96" s="17">
        <f t="shared" si="65"/>
        <v>9.9999999999999995E-7</v>
      </c>
      <c r="I96" s="18">
        <f>Показатели!$E$3</f>
        <v>4</v>
      </c>
      <c r="J96" s="9">
        <v>2</v>
      </c>
      <c r="K96" s="15" t="s">
        <v>176</v>
      </c>
      <c r="L96" s="17">
        <f t="shared" si="64"/>
        <v>1.5815545948871381E-4</v>
      </c>
      <c r="M96" s="17">
        <f t="shared" si="64"/>
        <v>1.5815545948871381E-4</v>
      </c>
      <c r="N96" s="17">
        <f t="shared" si="64"/>
        <v>1.5815545948871381E-4</v>
      </c>
      <c r="O96" s="17">
        <f t="shared" si="64"/>
        <v>1.5815545948871381E-4</v>
      </c>
      <c r="P96" s="17">
        <f t="shared" si="64"/>
        <v>1.5815545948871381E-4</v>
      </c>
      <c r="Q96" s="17">
        <f t="shared" si="64"/>
        <v>1.5815545948871381E-4</v>
      </c>
    </row>
    <row r="97" spans="1:17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1.0000000000000001E-5</v>
      </c>
      <c r="F97" s="17">
        <f>F109/F121*1000+0.00001</f>
        <v>11.797762808988765</v>
      </c>
      <c r="G97" s="17">
        <f>G109/G121*1000+0.000001</f>
        <v>9.9999999999999995E-7</v>
      </c>
      <c r="H97" s="17">
        <f>H109/H121*1000+0.000001</f>
        <v>0.64841598559077807</v>
      </c>
      <c r="I97" s="18">
        <f>Показатели!$E$4</f>
        <v>2</v>
      </c>
      <c r="J97" s="9">
        <v>3</v>
      </c>
      <c r="K97" s="15" t="s">
        <v>177</v>
      </c>
      <c r="L97" s="17">
        <f t="shared" si="64"/>
        <v>8.8737830999390996E-4</v>
      </c>
      <c r="M97" s="17">
        <f t="shared" si="64"/>
        <v>8.8737830999390996E-4</v>
      </c>
      <c r="N97" s="17">
        <f t="shared" si="64"/>
        <v>8.8737830999390996E-4</v>
      </c>
      <c r="O97" s="17">
        <f t="shared" si="64"/>
        <v>1.6130374988698564</v>
      </c>
      <c r="P97" s="17">
        <f t="shared" si="64"/>
        <v>2.3571768469524617E-4</v>
      </c>
      <c r="Q97" s="17">
        <f t="shared" si="64"/>
        <v>0.52284513703340163</v>
      </c>
    </row>
    <row r="98" spans="1:17">
      <c r="A98" s="9">
        <v>4</v>
      </c>
      <c r="B98" s="15" t="s">
        <v>178</v>
      </c>
      <c r="C98" s="17">
        <f t="shared" ref="C98:H98" si="66">C110/C121*1000</f>
        <v>32.765957446808514</v>
      </c>
      <c r="D98" s="17">
        <f t="shared" si="66"/>
        <v>32.581100141043727</v>
      </c>
      <c r="E98" s="17">
        <f t="shared" si="66"/>
        <v>32.673267326732677</v>
      </c>
      <c r="F98" s="17">
        <f t="shared" si="66"/>
        <v>31.601123595505619</v>
      </c>
      <c r="G98" s="17">
        <f t="shared" si="66"/>
        <v>31.87588152327222</v>
      </c>
      <c r="H98" s="17">
        <f t="shared" si="66"/>
        <v>32.564841498559083</v>
      </c>
      <c r="I98" s="18">
        <f>Показатели!$E$5</f>
        <v>30</v>
      </c>
      <c r="J98" s="9">
        <v>4</v>
      </c>
      <c r="K98" s="15" t="s">
        <v>178</v>
      </c>
      <c r="L98" s="17">
        <f t="shared" si="64"/>
        <v>1.0497997763903142</v>
      </c>
      <c r="M98" s="17">
        <f t="shared" si="64"/>
        <v>1.0466647929012367</v>
      </c>
      <c r="N98" s="17">
        <f t="shared" si="64"/>
        <v>1.0482311126575727</v>
      </c>
      <c r="O98" s="17">
        <f t="shared" si="64"/>
        <v>1.0295992441913941</v>
      </c>
      <c r="P98" s="17">
        <f t="shared" si="64"/>
        <v>1.0344611567702156</v>
      </c>
      <c r="Q98" s="17">
        <f t="shared" si="64"/>
        <v>1.0463878120458758</v>
      </c>
    </row>
    <row r="99" spans="1:17">
      <c r="A99" s="9">
        <v>5</v>
      </c>
      <c r="B99" s="15" t="s">
        <v>179</v>
      </c>
      <c r="C99" s="17">
        <f t="shared" ref="C99:H99" si="67">C111/C121*1000</f>
        <v>7.3758865248226959</v>
      </c>
      <c r="D99" s="17">
        <f t="shared" si="67"/>
        <v>8.0394922425952053</v>
      </c>
      <c r="E99" s="17">
        <f t="shared" si="67"/>
        <v>8.0622347949080631</v>
      </c>
      <c r="F99" s="17">
        <f t="shared" si="67"/>
        <v>8.4269662921348321</v>
      </c>
      <c r="G99" s="17">
        <f t="shared" si="67"/>
        <v>8.4626234132581111</v>
      </c>
      <c r="H99" s="17">
        <f t="shared" si="67"/>
        <v>8.6455331412103753</v>
      </c>
      <c r="I99" s="18">
        <f>Показатели!$E$6</f>
        <v>8</v>
      </c>
      <c r="J99" s="9">
        <v>5</v>
      </c>
      <c r="K99" s="15" t="s">
        <v>179</v>
      </c>
      <c r="L99" s="17">
        <f t="shared" si="64"/>
        <v>0.954313698122081</v>
      </c>
      <c r="M99" s="17">
        <f t="shared" si="64"/>
        <v>1.002832084548321</v>
      </c>
      <c r="N99" s="17">
        <f t="shared" si="64"/>
        <v>1.0044540182523551</v>
      </c>
      <c r="O99" s="17">
        <f t="shared" si="64"/>
        <v>1.0295992441913941</v>
      </c>
      <c r="P99" s="17">
        <f t="shared" si="64"/>
        <v>1.0319730060506849</v>
      </c>
      <c r="Q99" s="17">
        <f t="shared" si="64"/>
        <v>1.0439241594737623</v>
      </c>
    </row>
    <row r="100" spans="1:17">
      <c r="A100" s="9">
        <v>6</v>
      </c>
      <c r="B100" s="15" t="s">
        <v>180</v>
      </c>
      <c r="C100" s="17">
        <f t="shared" ref="C100:H100" si="68">(C112-C113)/C112*100</f>
        <v>1.353046162751433</v>
      </c>
      <c r="D100" s="17">
        <f t="shared" si="68"/>
        <v>6.0067625803885107</v>
      </c>
      <c r="E100" s="17">
        <f t="shared" si="68"/>
        <v>17.370204690253484</v>
      </c>
      <c r="F100" s="17">
        <f t="shared" si="68"/>
        <v>-4.8047770037262563</v>
      </c>
      <c r="G100" s="17">
        <f t="shared" si="68"/>
        <v>43.004360748920668</v>
      </c>
      <c r="H100" s="17">
        <f t="shared" si="68"/>
        <v>-2.098797505938232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69">(ATAN((C100+2.4)/10)+3.1415/2)/3.1415*1.75</f>
        <v>1.0750050875821366</v>
      </c>
      <c r="M100" s="17">
        <f t="shared" si="69"/>
        <v>1.2644153507963345</v>
      </c>
      <c r="N100" s="17">
        <f t="shared" si="69"/>
        <v>1.4891629363169236</v>
      </c>
      <c r="O100" s="17">
        <f t="shared" si="69"/>
        <v>0.74353602530826679</v>
      </c>
      <c r="P100" s="17">
        <f t="shared" si="69"/>
        <v>1.6292653731228739</v>
      </c>
      <c r="Q100" s="17">
        <f t="shared" si="69"/>
        <v>0.89177367658094586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0</v>
      </c>
      <c r="F101" s="17">
        <f>(F115-F114)/F121*1000</f>
        <v>-4.213483146067416</v>
      </c>
      <c r="G101" s="17">
        <f>(G115-G114)/G121*1000</f>
        <v>-2.8208744710860367</v>
      </c>
      <c r="H101" s="17">
        <f>(H115-H114)/H121*1000</f>
        <v>0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0">(ATAN(E101/10)+3.1415/2)/3.1415*1.75</f>
        <v>0.875</v>
      </c>
      <c r="O101" s="17">
        <f t="shared" si="70"/>
        <v>0.6528596983745284</v>
      </c>
      <c r="P101" s="17">
        <f t="shared" si="70"/>
        <v>0.72184041155726664</v>
      </c>
      <c r="Q101" s="17">
        <f t="shared" si="70"/>
        <v>0.875</v>
      </c>
    </row>
    <row r="102" spans="1:17">
      <c r="A102" s="9">
        <v>8</v>
      </c>
      <c r="B102" s="15" t="s">
        <v>182</v>
      </c>
      <c r="C102" s="17">
        <f t="shared" ref="C102:H102" si="71">(C116-C117)/C121*1000</f>
        <v>12.76595744680851</v>
      </c>
      <c r="D102" s="17">
        <f t="shared" si="71"/>
        <v>2.8208744710860367</v>
      </c>
      <c r="E102" s="17">
        <f t="shared" si="71"/>
        <v>7.0721357850070721</v>
      </c>
      <c r="F102" s="17">
        <f t="shared" si="71"/>
        <v>0</v>
      </c>
      <c r="G102" s="17">
        <f t="shared" si="71"/>
        <v>-18.335684062059237</v>
      </c>
      <c r="H102" s="17">
        <f t="shared" si="71"/>
        <v>-1.4409221902017291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1.3798628436973563</v>
      </c>
      <c r="M102" s="17">
        <f>(ATAN(D102/10)+3.1415/2)/3.1415*1.75</f>
        <v>1.0281595884427333</v>
      </c>
      <c r="N102" s="17">
        <f t="shared" si="70"/>
        <v>1.2178980043823036</v>
      </c>
      <c r="O102" s="17">
        <f t="shared" si="70"/>
        <v>0.875</v>
      </c>
      <c r="P102" s="17">
        <f t="shared" si="70"/>
        <v>0.2781096201703005</v>
      </c>
      <c r="Q102" s="17">
        <f t="shared" si="70"/>
        <v>0.7952808741191546</v>
      </c>
    </row>
    <row r="103" spans="1:17">
      <c r="A103" s="9">
        <v>9</v>
      </c>
      <c r="B103" s="15" t="s">
        <v>183</v>
      </c>
      <c r="C103" s="17">
        <f t="shared" ref="C103:H103" si="72">C118/C121*1000</f>
        <v>1.4184397163120568</v>
      </c>
      <c r="D103" s="17">
        <f t="shared" si="72"/>
        <v>1.4104372355430184</v>
      </c>
      <c r="E103" s="17">
        <f t="shared" si="72"/>
        <v>1.4144271570014144</v>
      </c>
      <c r="F103" s="17">
        <f t="shared" si="72"/>
        <v>1.4044943820224718</v>
      </c>
      <c r="G103" s="17">
        <f t="shared" si="72"/>
        <v>1.4104372355430184</v>
      </c>
      <c r="H103" s="17">
        <f t="shared" si="72"/>
        <v>1.4409221902017291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3">IF(C103/$I103&gt;1,2^((1-$I103/C103)/LN(10/3)),2^(-LOG($I103/C103,10/3)))</f>
        <v>0.96832553267957344</v>
      </c>
      <c r="M103" s="17">
        <f t="shared" si="73"/>
        <v>0.96517658972258902</v>
      </c>
      <c r="N103" s="17">
        <f t="shared" si="73"/>
        <v>0.96674755211661179</v>
      </c>
      <c r="O103" s="17">
        <f t="shared" si="73"/>
        <v>0.96283319403943379</v>
      </c>
      <c r="P103" s="17">
        <f t="shared" si="73"/>
        <v>0.96517658972258902</v>
      </c>
      <c r="Q103" s="17">
        <f t="shared" si="73"/>
        <v>0.97713219892152603</v>
      </c>
    </row>
    <row r="104" spans="1:17">
      <c r="A104" s="9">
        <v>10</v>
      </c>
      <c r="B104" s="15" t="s">
        <v>184</v>
      </c>
      <c r="C104" s="17">
        <f t="shared" ref="C104" si="74">C119/C121*100</f>
        <v>0.14184397163120568</v>
      </c>
      <c r="D104" s="17">
        <f>D119/D121*100+0.000001</f>
        <v>9.9999999999999995E-7</v>
      </c>
      <c r="E104" s="17">
        <f t="shared" ref="E104:H104" si="75">E119/E121*100+0.000001</f>
        <v>9.9999999999999995E-7</v>
      </c>
      <c r="F104" s="17">
        <f t="shared" si="75"/>
        <v>9.9999999999999995E-7</v>
      </c>
      <c r="G104" s="17">
        <f t="shared" si="75"/>
        <v>9.9999999999999995E-7</v>
      </c>
      <c r="H104" s="17">
        <f t="shared" si="75"/>
        <v>9.9999999999999995E-7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3"/>
        <v>1.4517598730143757</v>
      </c>
      <c r="M104" s="17">
        <f t="shared" si="73"/>
        <v>1.9711731094690325E-3</v>
      </c>
      <c r="N104" s="17">
        <f t="shared" si="73"/>
        <v>1.9711731094690325E-3</v>
      </c>
      <c r="O104" s="17">
        <f t="shared" si="73"/>
        <v>1.9711731094690325E-3</v>
      </c>
      <c r="P104" s="17">
        <f t="shared" si="73"/>
        <v>1.9711731094690325E-3</v>
      </c>
      <c r="Q104" s="17">
        <f t="shared" si="73"/>
        <v>1.9711731094690325E-3</v>
      </c>
    </row>
    <row r="105" spans="1:17">
      <c r="A105" s="9">
        <v>11</v>
      </c>
      <c r="B105" s="15" t="s">
        <v>185</v>
      </c>
      <c r="C105" s="17">
        <f t="shared" ref="C105:H105" si="76">C120/C121*1000</f>
        <v>1.4184397163120568</v>
      </c>
      <c r="D105" s="17">
        <f t="shared" si="76"/>
        <v>1.4104372355430184</v>
      </c>
      <c r="E105" s="17">
        <f t="shared" si="76"/>
        <v>1.4144271570014144</v>
      </c>
      <c r="F105" s="17">
        <f t="shared" si="76"/>
        <v>1.4044943820224718</v>
      </c>
      <c r="G105" s="17">
        <f t="shared" si="76"/>
        <v>1.4104372355430184</v>
      </c>
      <c r="H105" s="17">
        <f t="shared" si="76"/>
        <v>1.4409221902017291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3"/>
        <v>0.48416276633978672</v>
      </c>
      <c r="M105" s="17">
        <f t="shared" si="73"/>
        <v>0.48258829486129451</v>
      </c>
      <c r="N105" s="17">
        <f t="shared" si="73"/>
        <v>0.48337377605830589</v>
      </c>
      <c r="O105" s="17">
        <f t="shared" si="73"/>
        <v>0.4814165970197169</v>
      </c>
      <c r="P105" s="17">
        <f t="shared" si="73"/>
        <v>0.48258829486129451</v>
      </c>
      <c r="Q105" s="17">
        <f t="shared" si="73"/>
        <v>0.48856609946076301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1</v>
      </c>
      <c r="D107" s="17">
        <v>1</v>
      </c>
      <c r="E107" s="17">
        <v>1</v>
      </c>
      <c r="F107" s="17">
        <v>1</v>
      </c>
      <c r="G107" s="17">
        <v>1</v>
      </c>
      <c r="H107" s="17">
        <v>1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/>
      <c r="D108" s="17"/>
      <c r="E108" s="17"/>
      <c r="F108" s="17"/>
      <c r="G108" s="17"/>
      <c r="H108" s="17"/>
      <c r="K108" s="15" t="s">
        <v>187</v>
      </c>
      <c r="L108" s="17">
        <f t="shared" ref="L108:L113" si="77">L95</f>
        <v>0.48416276633978672</v>
      </c>
      <c r="M108" s="17">
        <f t="shared" ref="M108:M113" si="78">N95</f>
        <v>0.48337377605830589</v>
      </c>
      <c r="N108" s="17">
        <f t="shared" ref="N108:N118" si="79">P95</f>
        <v>0.48258829486129451</v>
      </c>
      <c r="O108" s="17">
        <f>Q95</f>
        <v>0.48856609946076301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8.4</v>
      </c>
      <c r="G109" s="17">
        <v>0</v>
      </c>
      <c r="H109" s="17">
        <v>0.45</v>
      </c>
      <c r="K109" s="15" t="s">
        <v>190</v>
      </c>
      <c r="L109" s="17">
        <f t="shared" si="77"/>
        <v>1.5815545948871381E-4</v>
      </c>
      <c r="M109" s="17">
        <f t="shared" si="78"/>
        <v>1.5815545948871381E-4</v>
      </c>
      <c r="N109" s="17">
        <f t="shared" si="79"/>
        <v>1.5815545948871381E-4</v>
      </c>
      <c r="O109" s="17">
        <f t="shared" ref="O109:O118" si="80">Q96</f>
        <v>1.5815545948871381E-4</v>
      </c>
    </row>
    <row r="110" spans="1:17">
      <c r="A110" s="9">
        <v>4</v>
      </c>
      <c r="B110" s="10" t="s">
        <v>191</v>
      </c>
      <c r="C110" s="17">
        <v>23.1</v>
      </c>
      <c r="D110" s="17">
        <v>23.1</v>
      </c>
      <c r="E110" s="17">
        <v>23.1</v>
      </c>
      <c r="F110" s="17">
        <v>22.5</v>
      </c>
      <c r="G110" s="17">
        <v>22.6</v>
      </c>
      <c r="H110" s="17">
        <v>22.6</v>
      </c>
      <c r="K110" s="15" t="s">
        <v>192</v>
      </c>
      <c r="L110" s="17">
        <f t="shared" si="77"/>
        <v>8.8737830999390996E-4</v>
      </c>
      <c r="M110" s="17">
        <f t="shared" si="78"/>
        <v>8.8737830999390996E-4</v>
      </c>
      <c r="N110" s="17">
        <f t="shared" si="79"/>
        <v>2.3571768469524617E-4</v>
      </c>
      <c r="O110" s="17">
        <f t="shared" si="80"/>
        <v>0.52284513703340163</v>
      </c>
    </row>
    <row r="111" spans="1:17">
      <c r="A111" s="9">
        <v>5</v>
      </c>
      <c r="B111" s="10" t="s">
        <v>193</v>
      </c>
      <c r="C111" s="17">
        <v>5.2</v>
      </c>
      <c r="D111" s="17">
        <v>5.7</v>
      </c>
      <c r="E111" s="17">
        <v>5.7</v>
      </c>
      <c r="F111" s="17">
        <v>6</v>
      </c>
      <c r="G111" s="17">
        <v>6</v>
      </c>
      <c r="H111" s="17">
        <v>6</v>
      </c>
      <c r="K111" s="15" t="s">
        <v>194</v>
      </c>
      <c r="L111" s="17">
        <f t="shared" si="77"/>
        <v>1.0497997763903142</v>
      </c>
      <c r="M111" s="17">
        <f t="shared" si="78"/>
        <v>1.0482311126575727</v>
      </c>
      <c r="N111" s="17">
        <f t="shared" si="79"/>
        <v>1.0344611567702156</v>
      </c>
      <c r="O111" s="17">
        <f t="shared" si="80"/>
        <v>1.0463878120458758</v>
      </c>
    </row>
    <row r="112" spans="1:17">
      <c r="A112" s="9">
        <v>6</v>
      </c>
      <c r="B112" s="10" t="s">
        <v>195</v>
      </c>
      <c r="C112" s="17">
        <v>4146.2</v>
      </c>
      <c r="D112" s="17">
        <v>3016.6</v>
      </c>
      <c r="E112" s="17">
        <v>3688.5</v>
      </c>
      <c r="F112" s="17">
        <v>4320.7</v>
      </c>
      <c r="G112" s="17">
        <v>4609.3</v>
      </c>
      <c r="H112" s="17">
        <v>5388.8</v>
      </c>
      <c r="K112" s="15" t="s">
        <v>196</v>
      </c>
      <c r="L112" s="17">
        <f t="shared" si="77"/>
        <v>0.954313698122081</v>
      </c>
      <c r="M112" s="17">
        <f t="shared" si="78"/>
        <v>1.0044540182523551</v>
      </c>
      <c r="N112" s="17">
        <f t="shared" si="79"/>
        <v>1.0319730060506849</v>
      </c>
      <c r="O112" s="17">
        <f t="shared" si="80"/>
        <v>1.0439241594737623</v>
      </c>
    </row>
    <row r="113" spans="1:17">
      <c r="A113" s="9">
        <v>7</v>
      </c>
      <c r="B113" s="10" t="s">
        <v>197</v>
      </c>
      <c r="C113" s="17">
        <v>4090.1</v>
      </c>
      <c r="D113" s="17">
        <v>2835.4</v>
      </c>
      <c r="E113" s="17">
        <v>3047.8</v>
      </c>
      <c r="F113" s="17">
        <v>4528.3</v>
      </c>
      <c r="G113" s="17">
        <v>2627.1</v>
      </c>
      <c r="H113" s="17">
        <v>5501.9</v>
      </c>
      <c r="K113" s="15" t="s">
        <v>198</v>
      </c>
      <c r="L113" s="17">
        <f t="shared" si="77"/>
        <v>1.0750050875821366</v>
      </c>
      <c r="M113" s="17">
        <f t="shared" si="78"/>
        <v>1.4891629363169236</v>
      </c>
      <c r="N113" s="17">
        <f t="shared" si="79"/>
        <v>1.6292653731228739</v>
      </c>
      <c r="O113" s="17">
        <f t="shared" si="80"/>
        <v>0.89177367658094586</v>
      </c>
    </row>
    <row r="114" spans="1:17">
      <c r="A114" s="9">
        <v>8</v>
      </c>
      <c r="B114" s="10" t="s">
        <v>199</v>
      </c>
      <c r="C114" s="17"/>
      <c r="D114" s="17"/>
      <c r="E114" s="17">
        <v>9</v>
      </c>
      <c r="F114" s="17">
        <v>8</v>
      </c>
      <c r="G114" s="17">
        <v>7</v>
      </c>
      <c r="H114" s="17">
        <v>7</v>
      </c>
      <c r="K114" s="15" t="s">
        <v>200</v>
      </c>
      <c r="L114" s="17">
        <f>N101</f>
        <v>0.875</v>
      </c>
      <c r="M114" s="17">
        <f>O101</f>
        <v>0.6528596983745284</v>
      </c>
      <c r="N114" s="17">
        <f t="shared" si="79"/>
        <v>0.72184041155726664</v>
      </c>
      <c r="O114" s="17">
        <f t="shared" si="80"/>
        <v>0.875</v>
      </c>
    </row>
    <row r="115" spans="1:17">
      <c r="A115" s="9">
        <v>9</v>
      </c>
      <c r="B115" s="10" t="s">
        <v>201</v>
      </c>
      <c r="C115" s="17"/>
      <c r="D115" s="17"/>
      <c r="E115" s="17">
        <v>9</v>
      </c>
      <c r="F115" s="17">
        <v>5</v>
      </c>
      <c r="G115" s="17">
        <v>5</v>
      </c>
      <c r="H115" s="17">
        <v>7</v>
      </c>
      <c r="K115" s="15" t="s">
        <v>202</v>
      </c>
      <c r="L115" s="17">
        <f>L102</f>
        <v>1.3798628436973563</v>
      </c>
      <c r="M115" s="17">
        <f>N102</f>
        <v>1.2178980043823036</v>
      </c>
      <c r="N115" s="17">
        <f t="shared" si="79"/>
        <v>0.2781096201703005</v>
      </c>
      <c r="O115" s="17">
        <f t="shared" si="80"/>
        <v>0.7952808741191546</v>
      </c>
    </row>
    <row r="116" spans="1:17">
      <c r="A116" s="9">
        <v>10</v>
      </c>
      <c r="B116" s="10" t="s">
        <v>203</v>
      </c>
      <c r="C116" s="17">
        <v>39</v>
      </c>
      <c r="D116" s="17">
        <v>25</v>
      </c>
      <c r="E116" s="17">
        <v>29</v>
      </c>
      <c r="F116" s="17">
        <v>23</v>
      </c>
      <c r="G116" s="17">
        <v>11</v>
      </c>
      <c r="H116" s="17">
        <v>27</v>
      </c>
      <c r="K116" s="15" t="s">
        <v>204</v>
      </c>
      <c r="L116" s="17">
        <f>L103</f>
        <v>0.96832553267957344</v>
      </c>
      <c r="M116" s="17">
        <f>N103</f>
        <v>0.96674755211661179</v>
      </c>
      <c r="N116" s="17">
        <f t="shared" si="79"/>
        <v>0.96517658972258902</v>
      </c>
      <c r="O116" s="17">
        <f t="shared" si="80"/>
        <v>0.97713219892152603</v>
      </c>
    </row>
    <row r="117" spans="1:17">
      <c r="A117" s="9">
        <v>11</v>
      </c>
      <c r="B117" s="10" t="s">
        <v>205</v>
      </c>
      <c r="C117" s="17">
        <v>30</v>
      </c>
      <c r="D117" s="17">
        <v>23</v>
      </c>
      <c r="E117" s="17">
        <v>24</v>
      </c>
      <c r="F117" s="17">
        <v>23</v>
      </c>
      <c r="G117" s="17">
        <v>24</v>
      </c>
      <c r="H117" s="17">
        <v>28</v>
      </c>
      <c r="K117" s="15" t="s">
        <v>206</v>
      </c>
      <c r="L117" s="17">
        <f>L104</f>
        <v>1.4517598730143757</v>
      </c>
      <c r="M117" s="17">
        <f>N104</f>
        <v>1.9711731094690325E-3</v>
      </c>
      <c r="N117" s="17">
        <f t="shared" si="79"/>
        <v>1.9711731094690325E-3</v>
      </c>
      <c r="O117" s="17">
        <f t="shared" si="80"/>
        <v>1.9711731094690325E-3</v>
      </c>
    </row>
    <row r="118" spans="1:17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K118" s="15" t="s">
        <v>208</v>
      </c>
      <c r="L118" s="17">
        <f>L105</f>
        <v>0.48416276633978672</v>
      </c>
      <c r="M118" s="17">
        <f>N105</f>
        <v>0.48337377605830589</v>
      </c>
      <c r="N118" s="17">
        <f t="shared" si="79"/>
        <v>0.48258829486129451</v>
      </c>
      <c r="O118" s="17">
        <f t="shared" si="80"/>
        <v>0.48856609946076301</v>
      </c>
    </row>
    <row r="119" spans="1:17">
      <c r="A119" s="9">
        <v>13</v>
      </c>
      <c r="B119" s="10" t="s">
        <v>209</v>
      </c>
      <c r="C119" s="17">
        <v>1</v>
      </c>
      <c r="D119" s="17"/>
      <c r="E119" s="17"/>
      <c r="F119" s="17"/>
      <c r="G119" s="17"/>
      <c r="H119" s="17"/>
    </row>
    <row r="120" spans="1:17">
      <c r="A120" s="9">
        <v>14</v>
      </c>
      <c r="B120" s="10" t="s">
        <v>211</v>
      </c>
      <c r="C120" s="17">
        <v>1</v>
      </c>
      <c r="D120" s="17">
        <v>1</v>
      </c>
      <c r="E120" s="17">
        <v>1</v>
      </c>
      <c r="F120" s="17">
        <v>1</v>
      </c>
      <c r="G120" s="21">
        <v>1</v>
      </c>
      <c r="H120" s="21">
        <v>1</v>
      </c>
    </row>
    <row r="121" spans="1:17">
      <c r="A121" s="9">
        <v>15</v>
      </c>
      <c r="B121" s="10" t="s">
        <v>213</v>
      </c>
      <c r="C121" s="17">
        <v>705</v>
      </c>
      <c r="D121" s="17">
        <v>709</v>
      </c>
      <c r="E121" s="17">
        <v>707</v>
      </c>
      <c r="F121" s="17">
        <v>712</v>
      </c>
      <c r="G121" s="17">
        <v>709</v>
      </c>
      <c r="H121" s="17">
        <v>694</v>
      </c>
    </row>
    <row r="123" spans="1:17" ht="16">
      <c r="A123" s="20" t="s">
        <v>529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1">C137/C151*1000</f>
        <v>7.5471698113207548</v>
      </c>
      <c r="D125" s="17">
        <f t="shared" si="81"/>
        <v>7.7720207253886011</v>
      </c>
      <c r="E125" s="17">
        <f t="shared" si="81"/>
        <v>7.6726342710997448</v>
      </c>
      <c r="F125" s="17">
        <f t="shared" si="81"/>
        <v>7.8226857887874841</v>
      </c>
      <c r="G125" s="17">
        <f t="shared" si="81"/>
        <v>6.666666666666667</v>
      </c>
      <c r="H125" s="17">
        <f t="shared" si="81"/>
        <v>3.9840637450199203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2">IF(C125/$I125&gt;1,2^((1-$I125/C125)/LN(10/3)),2^(-LOG($I125/C125,10/3)))</f>
        <v>1.2144658698493436</v>
      </c>
      <c r="M125" s="17">
        <f t="shared" si="82"/>
        <v>1.2279411876963762</v>
      </c>
      <c r="N125" s="17">
        <f t="shared" si="82"/>
        <v>1.2220640789434831</v>
      </c>
      <c r="O125" s="17">
        <f t="shared" si="82"/>
        <v>1.230890332589087</v>
      </c>
      <c r="P125" s="17">
        <f t="shared" si="82"/>
        <v>1.1548023001522369</v>
      </c>
      <c r="Q125" s="17">
        <f t="shared" si="82"/>
        <v>0.87742330494079923</v>
      </c>
    </row>
    <row r="126" spans="1:17">
      <c r="A126" s="9">
        <v>2</v>
      </c>
      <c r="B126" s="15" t="s">
        <v>176</v>
      </c>
      <c r="C126" s="17">
        <f>C138/C151*1000+0.000001</f>
        <v>9.9999999999999995E-7</v>
      </c>
      <c r="D126" s="17">
        <f>D138/D151*1000+0.000001</f>
        <v>9.9999999999999995E-7</v>
      </c>
      <c r="E126" s="17">
        <f t="shared" ref="E126:H126" si="83">E138/E151*1000</f>
        <v>3.8363171355498724</v>
      </c>
      <c r="F126" s="17">
        <f t="shared" si="83"/>
        <v>3.9113428943937421</v>
      </c>
      <c r="G126" s="17">
        <f t="shared" si="83"/>
        <v>4</v>
      </c>
      <c r="H126" s="17">
        <f t="shared" si="83"/>
        <v>3.9840637450199203</v>
      </c>
      <c r="I126" s="18">
        <f>Показатели!$E$3</f>
        <v>4</v>
      </c>
      <c r="J126" s="9">
        <v>2</v>
      </c>
      <c r="K126" s="15" t="s">
        <v>176</v>
      </c>
      <c r="L126" s="17">
        <f t="shared" si="82"/>
        <v>1.5815545948871381E-4</v>
      </c>
      <c r="M126" s="17">
        <f t="shared" si="82"/>
        <v>1.5815545948871381E-4</v>
      </c>
      <c r="N126" s="17">
        <f t="shared" si="82"/>
        <v>0.97623267498366739</v>
      </c>
      <c r="O126" s="17">
        <f t="shared" si="82"/>
        <v>0.98717901853607726</v>
      </c>
      <c r="P126" s="17">
        <f t="shared" si="82"/>
        <v>1</v>
      </c>
      <c r="Q126" s="17">
        <f t="shared" si="82"/>
        <v>0.99770436592541223</v>
      </c>
    </row>
    <row r="127" spans="1:17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1.0000000000000001E-5</v>
      </c>
      <c r="G127" s="17">
        <f>G139/G151*1000+0.000001</f>
        <v>9.9999999999999995E-7</v>
      </c>
      <c r="H127" s="17">
        <f>H139/H151*1000+0.000001</f>
        <v>0.59761056175298799</v>
      </c>
      <c r="I127" s="18">
        <f>Показатели!$E$4</f>
        <v>2</v>
      </c>
      <c r="J127" s="9">
        <v>3</v>
      </c>
      <c r="K127" s="15" t="s">
        <v>177</v>
      </c>
      <c r="L127" s="17">
        <f t="shared" si="82"/>
        <v>8.8737830999390996E-4</v>
      </c>
      <c r="M127" s="17">
        <f t="shared" si="82"/>
        <v>8.8737830999390996E-4</v>
      </c>
      <c r="N127" s="17">
        <f t="shared" si="82"/>
        <v>8.8737830999390996E-4</v>
      </c>
      <c r="O127" s="17">
        <f t="shared" si="82"/>
        <v>8.8737830999390996E-4</v>
      </c>
      <c r="P127" s="17">
        <f t="shared" si="82"/>
        <v>2.3571768469524617E-4</v>
      </c>
      <c r="Q127" s="17">
        <f t="shared" si="82"/>
        <v>0.4988526635396921</v>
      </c>
    </row>
    <row r="128" spans="1:17">
      <c r="A128" s="9">
        <v>4</v>
      </c>
      <c r="B128" s="15" t="s">
        <v>178</v>
      </c>
      <c r="C128" s="17">
        <f t="shared" ref="C128:H128" si="84">C140/C151*1000</f>
        <v>22.012578616352201</v>
      </c>
      <c r="D128" s="17">
        <f t="shared" si="84"/>
        <v>22.279792746113991</v>
      </c>
      <c r="E128" s="17">
        <f t="shared" si="84"/>
        <v>22.122762148337596</v>
      </c>
      <c r="F128" s="17">
        <f t="shared" si="84"/>
        <v>22.55541069100391</v>
      </c>
      <c r="G128" s="17">
        <f t="shared" si="84"/>
        <v>22.933333333333334</v>
      </c>
      <c r="H128" s="17">
        <f t="shared" si="84"/>
        <v>22.177954847277558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2"/>
        <v>0.83674804191003049</v>
      </c>
      <c r="M128" s="17">
        <f t="shared" si="82"/>
        <v>0.84258086166275314</v>
      </c>
      <c r="N128" s="17">
        <f t="shared" si="82"/>
        <v>0.83915677646239917</v>
      </c>
      <c r="O128" s="17">
        <f t="shared" si="82"/>
        <v>0.84856610950858513</v>
      </c>
      <c r="P128" s="17">
        <f t="shared" si="82"/>
        <v>0.85672277009686948</v>
      </c>
      <c r="Q128" s="17">
        <f t="shared" si="82"/>
        <v>0.84036143656885287</v>
      </c>
    </row>
    <row r="129" spans="1:17">
      <c r="A129" s="9">
        <v>5</v>
      </c>
      <c r="B129" s="15" t="s">
        <v>179</v>
      </c>
      <c r="C129" s="17">
        <f t="shared" ref="C129:H129" si="85">C141/C151*1000</f>
        <v>3.2704402515723272</v>
      </c>
      <c r="D129" s="17">
        <f t="shared" si="85"/>
        <v>3.3678756476683938</v>
      </c>
      <c r="E129" s="17">
        <f t="shared" si="85"/>
        <v>3.3248081841432224</v>
      </c>
      <c r="F129" s="17">
        <f t="shared" si="85"/>
        <v>3.9113428943937421</v>
      </c>
      <c r="G129" s="17">
        <f t="shared" si="85"/>
        <v>4.3999999999999995</v>
      </c>
      <c r="H129" s="17">
        <f t="shared" si="85"/>
        <v>4.5152722443559092</v>
      </c>
      <c r="I129" s="18">
        <f>Показатели!$E$6</f>
        <v>8</v>
      </c>
      <c r="J129" s="9">
        <v>5</v>
      </c>
      <c r="K129" s="15" t="s">
        <v>179</v>
      </c>
      <c r="L129" s="17">
        <f t="shared" si="82"/>
        <v>0.59750759441966272</v>
      </c>
      <c r="M129" s="17">
        <f t="shared" si="82"/>
        <v>0.60769227827843375</v>
      </c>
      <c r="N129" s="17">
        <f t="shared" si="82"/>
        <v>0.60320617259076481</v>
      </c>
      <c r="O129" s="17">
        <f t="shared" si="82"/>
        <v>0.66235060587857353</v>
      </c>
      <c r="P129" s="17">
        <f t="shared" si="82"/>
        <v>0.70879799328931226</v>
      </c>
      <c r="Q129" s="17">
        <f t="shared" si="82"/>
        <v>0.71942993594902238</v>
      </c>
    </row>
    <row r="130" spans="1:17">
      <c r="A130" s="9">
        <v>6</v>
      </c>
      <c r="B130" s="15" t="s">
        <v>180</v>
      </c>
      <c r="C130" s="17">
        <f t="shared" ref="C130:H130" si="86">(C142-C143)/C142*100</f>
        <v>0.8218996487041883</v>
      </c>
      <c r="D130" s="17">
        <f t="shared" si="86"/>
        <v>3.2204655390708785</v>
      </c>
      <c r="E130" s="17">
        <f t="shared" si="86"/>
        <v>2.0224310711874991</v>
      </c>
      <c r="F130" s="17">
        <f t="shared" si="86"/>
        <v>1.6609238720792576</v>
      </c>
      <c r="G130" s="17">
        <f t="shared" si="86"/>
        <v>2.3402846075105947</v>
      </c>
      <c r="H130" s="17">
        <f t="shared" si="86"/>
        <v>4.6240188702265348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87">(ATAN((C130+2.4)/10)+3.1415/2)/3.1415*1.75</f>
        <v>1.0486286455103095</v>
      </c>
      <c r="M130" s="17">
        <f t="shared" si="87"/>
        <v>1.1602391017052975</v>
      </c>
      <c r="N130" s="17">
        <f t="shared" si="87"/>
        <v>1.1069506755767713</v>
      </c>
      <c r="O130" s="17">
        <f t="shared" si="87"/>
        <v>1.089883943645046</v>
      </c>
      <c r="P130" s="17">
        <f t="shared" si="87"/>
        <v>1.1215850265965988</v>
      </c>
      <c r="Q130" s="17">
        <f t="shared" si="87"/>
        <v>1.2161071984233156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-6.3938618925831197</v>
      </c>
      <c r="F131" s="17">
        <f>(F145-F144)/F151*1000</f>
        <v>-5.2151238591916558</v>
      </c>
      <c r="G131" s="17">
        <f>(G145-G144)/G151*1000</f>
        <v>1.3333333333333333</v>
      </c>
      <c r="H131" s="17">
        <f>(H145-H144)/H151*1000</f>
        <v>-2.6560424966799467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88">(ATAN(E131/10)+3.1415/2)/3.1415*1.75</f>
        <v>0.55810175584254562</v>
      </c>
      <c r="O131" s="17">
        <f t="shared" si="88"/>
        <v>0.60721683549682592</v>
      </c>
      <c r="P131" s="17">
        <f t="shared" si="88"/>
        <v>0.94883898822829194</v>
      </c>
      <c r="Q131" s="17">
        <f t="shared" si="88"/>
        <v>0.73038184578167753</v>
      </c>
    </row>
    <row r="132" spans="1:17">
      <c r="A132" s="9">
        <v>8</v>
      </c>
      <c r="B132" s="15" t="s">
        <v>182</v>
      </c>
      <c r="C132" s="17">
        <f t="shared" ref="C132:H132" si="89">(C146-C147)/C151*1000</f>
        <v>-20.125786163522012</v>
      </c>
      <c r="D132" s="17">
        <f t="shared" si="89"/>
        <v>11.658031088082902</v>
      </c>
      <c r="E132" s="17">
        <f t="shared" si="89"/>
        <v>-12.787723785166239</v>
      </c>
      <c r="F132" s="17">
        <f t="shared" si="89"/>
        <v>-16.949152542372882</v>
      </c>
      <c r="G132" s="17">
        <f t="shared" si="89"/>
        <v>2.6666666666666665</v>
      </c>
      <c r="H132" s="17">
        <f t="shared" si="89"/>
        <v>-14.608233731739707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0.25685875454867513</v>
      </c>
      <c r="M132" s="17">
        <f>(ATAN(D132/10)+3.1415/2)/3.1415*1.75</f>
        <v>1.3550755287938039</v>
      </c>
      <c r="N132" s="17">
        <f t="shared" si="88"/>
        <v>0.36967655841277119</v>
      </c>
      <c r="O132" s="17">
        <f t="shared" si="88"/>
        <v>0.29690549766657287</v>
      </c>
      <c r="P132" s="17">
        <f t="shared" si="88"/>
        <v>1.0201708373572644</v>
      </c>
      <c r="Q132" s="17">
        <f t="shared" si="88"/>
        <v>0.33436446518541002</v>
      </c>
    </row>
    <row r="133" spans="1:17">
      <c r="A133" s="9">
        <v>9</v>
      </c>
      <c r="B133" s="15" t="s">
        <v>183</v>
      </c>
      <c r="C133" s="17">
        <f t="shared" ref="C133:H133" si="90">C148/C151*1000</f>
        <v>3.7735849056603774</v>
      </c>
      <c r="D133" s="17">
        <f t="shared" si="90"/>
        <v>3.8860103626943006</v>
      </c>
      <c r="E133" s="17">
        <f t="shared" si="90"/>
        <v>3.8363171355498724</v>
      </c>
      <c r="F133" s="17">
        <f t="shared" si="90"/>
        <v>3.9113428943937421</v>
      </c>
      <c r="G133" s="17">
        <f t="shared" si="90"/>
        <v>4</v>
      </c>
      <c r="H133" s="17">
        <f t="shared" si="90"/>
        <v>3.9840637450199203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1">IF(C133/$I133&gt;1,2^((1-$I133/C133)/LN(10/3)),2^(-LOG($I133/C133,10/3)))</f>
        <v>1.4146317885163788</v>
      </c>
      <c r="M133" s="17">
        <f t="shared" si="91"/>
        <v>1.4240287729243808</v>
      </c>
      <c r="N133" s="17">
        <f t="shared" si="91"/>
        <v>1.4199354818705257</v>
      </c>
      <c r="O133" s="17">
        <f t="shared" si="91"/>
        <v>1.4260798412729392</v>
      </c>
      <c r="P133" s="17">
        <f t="shared" si="91"/>
        <v>1.43307559663077</v>
      </c>
      <c r="Q133" s="17">
        <f t="shared" si="91"/>
        <v>1.4318385626370433</v>
      </c>
    </row>
    <row r="134" spans="1:17">
      <c r="A134" s="9">
        <v>10</v>
      </c>
      <c r="B134" s="15" t="s">
        <v>184</v>
      </c>
      <c r="C134" s="17">
        <f>C149/C151*100+0.000001</f>
        <v>9.9999999999999995E-7</v>
      </c>
      <c r="D134" s="17">
        <f t="shared" ref="D134:H134" si="92">D149/D151*100+0.000001</f>
        <v>9.9999999999999995E-7</v>
      </c>
      <c r="E134" s="17">
        <f t="shared" si="92"/>
        <v>9.9999999999999995E-7</v>
      </c>
      <c r="F134" s="17">
        <f t="shared" si="92"/>
        <v>9.9999999999999995E-7</v>
      </c>
      <c r="G134" s="17">
        <f t="shared" si="92"/>
        <v>9.9999999999999995E-7</v>
      </c>
      <c r="H134" s="17">
        <f t="shared" si="92"/>
        <v>9.9999999999999995E-7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1"/>
        <v>1.9711731094690325E-3</v>
      </c>
      <c r="M134" s="17">
        <f t="shared" si="91"/>
        <v>1.9711731094690325E-3</v>
      </c>
      <c r="N134" s="17">
        <f t="shared" si="91"/>
        <v>1.9711731094690325E-3</v>
      </c>
      <c r="O134" s="17">
        <f t="shared" si="91"/>
        <v>1.9711731094690325E-3</v>
      </c>
      <c r="P134" s="17">
        <f t="shared" si="91"/>
        <v>1.9711731094690325E-3</v>
      </c>
      <c r="Q134" s="17">
        <f t="shared" si="91"/>
        <v>1.9711731094690325E-3</v>
      </c>
    </row>
    <row r="135" spans="1:17">
      <c r="A135" s="9">
        <v>11</v>
      </c>
      <c r="B135" s="15" t="s">
        <v>185</v>
      </c>
      <c r="C135" s="17">
        <f t="shared" ref="C135:H135" si="93">C150/C151*1000</f>
        <v>3.7735849056603774</v>
      </c>
      <c r="D135" s="17">
        <f t="shared" si="93"/>
        <v>3.8860103626943006</v>
      </c>
      <c r="E135" s="17">
        <f t="shared" si="93"/>
        <v>3.8363171355498724</v>
      </c>
      <c r="F135" s="17">
        <f t="shared" si="93"/>
        <v>2.6075619295958279</v>
      </c>
      <c r="G135" s="17">
        <f t="shared" si="93"/>
        <v>2.6666666666666665</v>
      </c>
      <c r="H135" s="17">
        <f t="shared" si="93"/>
        <v>2.6560424966799467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1"/>
        <v>0.85042943765895962</v>
      </c>
      <c r="M135" s="17">
        <f t="shared" si="91"/>
        <v>0.86492524498867474</v>
      </c>
      <c r="N135" s="17">
        <f t="shared" si="91"/>
        <v>0.85854019419957406</v>
      </c>
      <c r="O135" s="17">
        <f t="shared" si="91"/>
        <v>0.6874237625609676</v>
      </c>
      <c r="P135" s="17">
        <f t="shared" si="91"/>
        <v>0.69635167447174129</v>
      </c>
      <c r="Q135" s="17">
        <f t="shared" si="91"/>
        <v>0.69475310583992766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52">
        <v>2019</v>
      </c>
    </row>
    <row r="137" spans="1:17">
      <c r="A137" s="9">
        <v>1</v>
      </c>
      <c r="B137" s="10" t="s">
        <v>187</v>
      </c>
      <c r="C137" s="17">
        <v>6</v>
      </c>
      <c r="D137" s="17">
        <v>6</v>
      </c>
      <c r="E137" s="17">
        <v>6</v>
      </c>
      <c r="F137" s="17">
        <v>6</v>
      </c>
      <c r="G137" s="17">
        <v>5</v>
      </c>
      <c r="H137" s="17">
        <v>3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/>
      <c r="D138" s="17"/>
      <c r="E138" s="17">
        <v>3</v>
      </c>
      <c r="F138" s="17">
        <v>3</v>
      </c>
      <c r="G138" s="17">
        <v>3</v>
      </c>
      <c r="H138" s="17">
        <v>3</v>
      </c>
      <c r="K138" s="15" t="s">
        <v>187</v>
      </c>
      <c r="L138" s="17">
        <f t="shared" ref="L138:L143" si="94">L125</f>
        <v>1.2144658698493436</v>
      </c>
      <c r="M138" s="17">
        <f t="shared" ref="M138:M143" si="95">N125</f>
        <v>1.2220640789434831</v>
      </c>
      <c r="N138" s="17">
        <f t="shared" ref="N138:N148" si="96">P125</f>
        <v>1.1548023001522369</v>
      </c>
      <c r="O138" s="17">
        <f>Q125</f>
        <v>0.87742330494079923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0.45</v>
      </c>
      <c r="K139" s="15" t="s">
        <v>190</v>
      </c>
      <c r="L139" s="17">
        <f t="shared" si="94"/>
        <v>1.5815545948871381E-4</v>
      </c>
      <c r="M139" s="17">
        <f t="shared" si="95"/>
        <v>0.97623267498366739</v>
      </c>
      <c r="N139" s="17">
        <f t="shared" si="96"/>
        <v>1</v>
      </c>
      <c r="O139" s="17">
        <f t="shared" ref="O139:O148" si="97">Q126</f>
        <v>0.99770436592541223</v>
      </c>
    </row>
    <row r="140" spans="1:17">
      <c r="A140" s="9">
        <v>4</v>
      </c>
      <c r="B140" s="10" t="s">
        <v>191</v>
      </c>
      <c r="C140" s="17">
        <v>17.5</v>
      </c>
      <c r="D140" s="17">
        <v>17.2</v>
      </c>
      <c r="E140" s="17">
        <v>17.3</v>
      </c>
      <c r="F140" s="17">
        <v>17.3</v>
      </c>
      <c r="G140" s="17">
        <v>17.2</v>
      </c>
      <c r="H140" s="17">
        <v>16.7</v>
      </c>
      <c r="K140" s="15" t="s">
        <v>192</v>
      </c>
      <c r="L140" s="17">
        <f t="shared" si="94"/>
        <v>8.8737830999390996E-4</v>
      </c>
      <c r="M140" s="17">
        <f t="shared" si="95"/>
        <v>8.8737830999390996E-4</v>
      </c>
      <c r="N140" s="17">
        <f t="shared" si="96"/>
        <v>2.3571768469524617E-4</v>
      </c>
      <c r="O140" s="17">
        <f t="shared" si="97"/>
        <v>0.4988526635396921</v>
      </c>
    </row>
    <row r="141" spans="1:17">
      <c r="A141" s="9">
        <v>5</v>
      </c>
      <c r="B141" s="10" t="s">
        <v>193</v>
      </c>
      <c r="C141" s="17">
        <v>2.6</v>
      </c>
      <c r="D141" s="17">
        <v>2.6</v>
      </c>
      <c r="E141" s="17">
        <v>2.6</v>
      </c>
      <c r="F141" s="17">
        <v>3</v>
      </c>
      <c r="G141" s="17">
        <v>3.3</v>
      </c>
      <c r="H141" s="17">
        <v>3.4</v>
      </c>
      <c r="K141" s="15" t="s">
        <v>194</v>
      </c>
      <c r="L141" s="17">
        <f t="shared" si="94"/>
        <v>0.83674804191003049</v>
      </c>
      <c r="M141" s="17">
        <f t="shared" si="95"/>
        <v>0.83915677646239917</v>
      </c>
      <c r="N141" s="17">
        <f t="shared" si="96"/>
        <v>0.85672277009686948</v>
      </c>
      <c r="O141" s="17">
        <f t="shared" si="97"/>
        <v>0.84036143656885287</v>
      </c>
    </row>
    <row r="142" spans="1:17">
      <c r="A142" s="9">
        <v>6</v>
      </c>
      <c r="B142" s="10" t="s">
        <v>195</v>
      </c>
      <c r="C142" s="17">
        <v>3017.4</v>
      </c>
      <c r="D142" s="17">
        <v>3080.3</v>
      </c>
      <c r="E142" s="17">
        <v>3851.8</v>
      </c>
      <c r="F142" s="17">
        <v>3714.8</v>
      </c>
      <c r="G142" s="17">
        <v>4982.3</v>
      </c>
      <c r="H142" s="17">
        <v>4917.8</v>
      </c>
      <c r="K142" s="15" t="s">
        <v>196</v>
      </c>
      <c r="L142" s="17">
        <f t="shared" si="94"/>
        <v>0.59750759441966272</v>
      </c>
      <c r="M142" s="17">
        <f t="shared" si="95"/>
        <v>0.60320617259076481</v>
      </c>
      <c r="N142" s="17">
        <f t="shared" si="96"/>
        <v>0.70879799328931226</v>
      </c>
      <c r="O142" s="17">
        <f t="shared" si="97"/>
        <v>0.71942993594902238</v>
      </c>
    </row>
    <row r="143" spans="1:17">
      <c r="A143" s="9">
        <v>7</v>
      </c>
      <c r="B143" s="10" t="s">
        <v>197</v>
      </c>
      <c r="C143" s="17">
        <v>2992.6</v>
      </c>
      <c r="D143" s="17">
        <v>2981.1</v>
      </c>
      <c r="E143" s="17">
        <v>3773.9</v>
      </c>
      <c r="F143" s="17">
        <v>3653.1</v>
      </c>
      <c r="G143" s="17">
        <v>4865.7</v>
      </c>
      <c r="H143" s="17">
        <v>4690.3999999999996</v>
      </c>
      <c r="K143" s="15" t="s">
        <v>198</v>
      </c>
      <c r="L143" s="17">
        <f t="shared" si="94"/>
        <v>1.0486286455103095</v>
      </c>
      <c r="M143" s="17">
        <f t="shared" si="95"/>
        <v>1.1069506755767713</v>
      </c>
      <c r="N143" s="17">
        <f t="shared" si="96"/>
        <v>1.1215850265965988</v>
      </c>
      <c r="O143" s="17">
        <f t="shared" si="97"/>
        <v>1.2161071984233156</v>
      </c>
    </row>
    <row r="144" spans="1:17">
      <c r="A144" s="9">
        <v>8</v>
      </c>
      <c r="B144" s="10" t="s">
        <v>199</v>
      </c>
      <c r="C144" s="17"/>
      <c r="D144" s="17"/>
      <c r="E144" s="17">
        <v>20</v>
      </c>
      <c r="F144" s="17">
        <v>17</v>
      </c>
      <c r="G144" s="17">
        <v>12</v>
      </c>
      <c r="H144" s="17">
        <v>10</v>
      </c>
      <c r="K144" s="15" t="s">
        <v>200</v>
      </c>
      <c r="L144" s="17">
        <f>N131</f>
        <v>0.55810175584254562</v>
      </c>
      <c r="M144" s="17">
        <f>O131</f>
        <v>0.60721683549682592</v>
      </c>
      <c r="N144" s="17">
        <f t="shared" si="96"/>
        <v>0.94883898822829194</v>
      </c>
      <c r="O144" s="17">
        <f t="shared" si="97"/>
        <v>0.73038184578167753</v>
      </c>
    </row>
    <row r="145" spans="1:17">
      <c r="A145" s="9">
        <v>9</v>
      </c>
      <c r="B145" s="10" t="s">
        <v>201</v>
      </c>
      <c r="C145" s="17"/>
      <c r="D145" s="17"/>
      <c r="E145" s="17">
        <v>15</v>
      </c>
      <c r="F145" s="17">
        <v>13</v>
      </c>
      <c r="G145" s="17">
        <v>13</v>
      </c>
      <c r="H145" s="17">
        <v>8</v>
      </c>
      <c r="K145" s="15" t="s">
        <v>202</v>
      </c>
      <c r="L145" s="17">
        <f>L132</f>
        <v>0.25685875454867513</v>
      </c>
      <c r="M145" s="17">
        <f>N132</f>
        <v>0.36967655841277119</v>
      </c>
      <c r="N145" s="17">
        <f t="shared" si="96"/>
        <v>1.0201708373572644</v>
      </c>
      <c r="O145" s="17">
        <f t="shared" si="97"/>
        <v>0.33436446518541002</v>
      </c>
    </row>
    <row r="146" spans="1:17">
      <c r="A146" s="9">
        <v>10</v>
      </c>
      <c r="B146" s="10" t="s">
        <v>203</v>
      </c>
      <c r="C146" s="17">
        <v>30</v>
      </c>
      <c r="D146" s="17">
        <v>36</v>
      </c>
      <c r="E146" s="17">
        <v>14</v>
      </c>
      <c r="F146" s="17">
        <v>15</v>
      </c>
      <c r="G146" s="17">
        <v>26</v>
      </c>
      <c r="H146" s="17">
        <v>24</v>
      </c>
      <c r="K146" s="15" t="s">
        <v>204</v>
      </c>
      <c r="L146" s="17">
        <f>L133</f>
        <v>1.4146317885163788</v>
      </c>
      <c r="M146" s="17">
        <f>N133</f>
        <v>1.4199354818705257</v>
      </c>
      <c r="N146" s="17">
        <f t="shared" si="96"/>
        <v>1.43307559663077</v>
      </c>
      <c r="O146" s="17">
        <f t="shared" si="97"/>
        <v>1.4318385626370433</v>
      </c>
    </row>
    <row r="147" spans="1:17">
      <c r="A147" s="9">
        <v>11</v>
      </c>
      <c r="B147" s="10" t="s">
        <v>205</v>
      </c>
      <c r="C147" s="17">
        <v>46</v>
      </c>
      <c r="D147" s="17">
        <v>27</v>
      </c>
      <c r="E147" s="17">
        <v>24</v>
      </c>
      <c r="F147" s="17">
        <v>28</v>
      </c>
      <c r="G147" s="17">
        <v>24</v>
      </c>
      <c r="H147" s="17">
        <v>35</v>
      </c>
      <c r="K147" s="15" t="s">
        <v>206</v>
      </c>
      <c r="L147" s="17">
        <f>L134</f>
        <v>1.9711731094690325E-3</v>
      </c>
      <c r="M147" s="17">
        <f>N134</f>
        <v>1.9711731094690325E-3</v>
      </c>
      <c r="N147" s="17">
        <f t="shared" si="96"/>
        <v>1.9711731094690325E-3</v>
      </c>
      <c r="O147" s="17">
        <f t="shared" si="97"/>
        <v>1.9711731094690325E-3</v>
      </c>
    </row>
    <row r="148" spans="1:17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K148" s="15" t="s">
        <v>208</v>
      </c>
      <c r="L148" s="17">
        <f>L135</f>
        <v>0.85042943765895962</v>
      </c>
      <c r="M148" s="17">
        <f>N135</f>
        <v>0.85854019419957406</v>
      </c>
      <c r="N148" s="17">
        <f t="shared" si="96"/>
        <v>0.69635167447174129</v>
      </c>
      <c r="O148" s="17">
        <f t="shared" si="97"/>
        <v>0.69475310583992766</v>
      </c>
    </row>
    <row r="149" spans="1:17">
      <c r="A149" s="9">
        <v>13</v>
      </c>
      <c r="B149" s="10" t="s">
        <v>209</v>
      </c>
      <c r="C149" s="17"/>
      <c r="D149" s="17"/>
      <c r="E149" s="17"/>
      <c r="F149" s="17"/>
      <c r="G149" s="17"/>
      <c r="H149" s="17"/>
    </row>
    <row r="150" spans="1:17">
      <c r="A150" s="9">
        <v>14</v>
      </c>
      <c r="B150" s="10" t="s">
        <v>211</v>
      </c>
      <c r="C150" s="17">
        <v>3</v>
      </c>
      <c r="D150" s="17">
        <v>3</v>
      </c>
      <c r="E150" s="17">
        <v>3</v>
      </c>
      <c r="F150" s="17">
        <v>2</v>
      </c>
      <c r="G150" s="21">
        <v>2</v>
      </c>
      <c r="H150" s="21">
        <v>2</v>
      </c>
    </row>
    <row r="151" spans="1:17">
      <c r="A151" s="9">
        <v>15</v>
      </c>
      <c r="B151" s="10" t="s">
        <v>213</v>
      </c>
      <c r="C151" s="17">
        <v>795</v>
      </c>
      <c r="D151" s="17">
        <v>772</v>
      </c>
      <c r="E151" s="17">
        <v>782</v>
      </c>
      <c r="F151" s="17">
        <v>767</v>
      </c>
      <c r="G151" s="17">
        <v>750</v>
      </c>
      <c r="H151" s="17">
        <v>753</v>
      </c>
    </row>
    <row r="153" spans="1:17" ht="16">
      <c r="A153" s="20" t="s">
        <v>530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98">C167/C181*1000</f>
        <v>3.8684719535783367</v>
      </c>
      <c r="D155" s="17">
        <f t="shared" si="98"/>
        <v>3.9395929087327639</v>
      </c>
      <c r="E155" s="17">
        <f t="shared" si="98"/>
        <v>4.032258064516129</v>
      </c>
      <c r="F155" s="17">
        <f t="shared" si="98"/>
        <v>4.056795131845842</v>
      </c>
      <c r="G155" s="17">
        <f t="shared" si="98"/>
        <v>4.0677966101694913</v>
      </c>
      <c r="H155" s="17">
        <f t="shared" si="98"/>
        <v>4.1124057573680606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99">IF(C155/$I155&gt;1,2^((1-$I155/C155)/LN(10/3)),2^(-LOG($I155/C155,10/3)))</f>
        <v>0.86267572371514478</v>
      </c>
      <c r="M155" s="17">
        <f t="shared" si="99"/>
        <v>0.87177133791815242</v>
      </c>
      <c r="N155" s="17">
        <f t="shared" si="99"/>
        <v>0.88351836461054079</v>
      </c>
      <c r="O155" s="17">
        <f t="shared" si="99"/>
        <v>0.88660965151012583</v>
      </c>
      <c r="P155" s="17">
        <f t="shared" si="99"/>
        <v>0.88799308922051179</v>
      </c>
      <c r="Q155" s="17">
        <f t="shared" si="99"/>
        <v>0.89358650063078027</v>
      </c>
    </row>
    <row r="156" spans="1:17">
      <c r="A156" s="9">
        <v>2</v>
      </c>
      <c r="B156" s="15" t="s">
        <v>176</v>
      </c>
      <c r="C156" s="17">
        <f t="shared" ref="C156:H156" si="100">C168/C181*1000</f>
        <v>3.8684719535783367</v>
      </c>
      <c r="D156" s="17">
        <f t="shared" si="100"/>
        <v>4.596191726854892</v>
      </c>
      <c r="E156" s="17">
        <f t="shared" si="100"/>
        <v>4.704301075268817</v>
      </c>
      <c r="F156" s="17">
        <f t="shared" si="100"/>
        <v>4.7329276538201484</v>
      </c>
      <c r="G156" s="17">
        <f t="shared" si="100"/>
        <v>4.7457627118644066</v>
      </c>
      <c r="H156" s="17">
        <f t="shared" si="100"/>
        <v>4.7978067169294034</v>
      </c>
      <c r="I156" s="18">
        <f>Показатели!$E$3</f>
        <v>4</v>
      </c>
      <c r="J156" s="9">
        <v>2</v>
      </c>
      <c r="K156" s="15" t="s">
        <v>176</v>
      </c>
      <c r="L156" s="17">
        <f t="shared" si="99"/>
        <v>0.98093512114604331</v>
      </c>
      <c r="M156" s="17">
        <f t="shared" si="99"/>
        <v>1.0775378533035689</v>
      </c>
      <c r="N156" s="17">
        <f t="shared" si="99"/>
        <v>1.0900166876611528</v>
      </c>
      <c r="O156" s="17">
        <f t="shared" si="99"/>
        <v>1.0932488226151515</v>
      </c>
      <c r="P156" s="17">
        <f t="shared" si="99"/>
        <v>1.0946884016905722</v>
      </c>
      <c r="Q156" s="17">
        <f t="shared" si="99"/>
        <v>1.1004656992028286</v>
      </c>
    </row>
    <row r="157" spans="1:17">
      <c r="A157" s="9">
        <v>3</v>
      </c>
      <c r="B157" s="15" t="s">
        <v>177</v>
      </c>
      <c r="C157" s="17">
        <f t="shared" ref="C157:H157" si="101">C169/C181*1000+0.00001</f>
        <v>1.0000000000000001E-5</v>
      </c>
      <c r="D157" s="17">
        <f t="shared" si="101"/>
        <v>1.0000000000000001E-5</v>
      </c>
      <c r="E157" s="17">
        <f t="shared" si="101"/>
        <v>1.0000000000000001E-5</v>
      </c>
      <c r="F157" s="17">
        <f t="shared" si="101"/>
        <v>1.0000000000000001E-5</v>
      </c>
      <c r="G157" s="17">
        <f t="shared" si="101"/>
        <v>1.0000000000000001E-5</v>
      </c>
      <c r="H157" s="17">
        <f t="shared" si="101"/>
        <v>0.78136709389993142</v>
      </c>
      <c r="I157" s="18">
        <f>Показатели!$E$4</f>
        <v>2</v>
      </c>
      <c r="J157" s="9">
        <v>3</v>
      </c>
      <c r="K157" s="15" t="s">
        <v>177</v>
      </c>
      <c r="L157" s="17">
        <f t="shared" si="99"/>
        <v>8.8737830999390996E-4</v>
      </c>
      <c r="M157" s="17">
        <f t="shared" si="99"/>
        <v>8.8737830999390996E-4</v>
      </c>
      <c r="N157" s="17">
        <f t="shared" si="99"/>
        <v>8.8737830999390996E-4</v>
      </c>
      <c r="O157" s="17">
        <f t="shared" si="99"/>
        <v>8.8737830999390996E-4</v>
      </c>
      <c r="P157" s="17">
        <f t="shared" si="99"/>
        <v>8.8737830999390996E-4</v>
      </c>
      <c r="Q157" s="17">
        <f t="shared" si="99"/>
        <v>0.58211250595985875</v>
      </c>
    </row>
    <row r="158" spans="1:17">
      <c r="A158" s="9">
        <v>4</v>
      </c>
      <c r="B158" s="15" t="s">
        <v>178</v>
      </c>
      <c r="C158" s="17">
        <f t="shared" ref="C158:H158" si="102">C170/C181*1000</f>
        <v>18.310767246937459</v>
      </c>
      <c r="D158" s="17">
        <f t="shared" si="102"/>
        <v>18.581746552856206</v>
      </c>
      <c r="E158" s="17">
        <f t="shared" si="102"/>
        <v>23.588709677419356</v>
      </c>
      <c r="F158" s="17">
        <f t="shared" si="102"/>
        <v>23.799864773495607</v>
      </c>
      <c r="G158" s="17">
        <f t="shared" si="102"/>
        <v>23.864406779661017</v>
      </c>
      <c r="H158" s="17">
        <f t="shared" si="102"/>
        <v>24.194653872515421</v>
      </c>
      <c r="I158" s="18">
        <f>Показатели!$E$5</f>
        <v>30</v>
      </c>
      <c r="J158" s="9">
        <v>4</v>
      </c>
      <c r="K158" s="15" t="s">
        <v>178</v>
      </c>
      <c r="L158" s="17">
        <f t="shared" si="99"/>
        <v>0.7525890265757551</v>
      </c>
      <c r="M158" s="17">
        <f t="shared" si="99"/>
        <v>0.7589810767722267</v>
      </c>
      <c r="N158" s="17">
        <f t="shared" si="99"/>
        <v>0.87073370414705831</v>
      </c>
      <c r="O158" s="17">
        <f t="shared" si="99"/>
        <v>0.87521258498152443</v>
      </c>
      <c r="P158" s="17">
        <f t="shared" si="99"/>
        <v>0.87657823906909893</v>
      </c>
      <c r="Q158" s="17">
        <f t="shared" si="99"/>
        <v>0.88354160661629422</v>
      </c>
    </row>
    <row r="159" spans="1:17">
      <c r="A159" s="9">
        <v>5</v>
      </c>
      <c r="B159" s="15" t="s">
        <v>179</v>
      </c>
      <c r="C159" s="17">
        <f t="shared" ref="C159:H159" si="103">C171/C181*1000</f>
        <v>5.2224371373307541</v>
      </c>
      <c r="D159" s="17">
        <f t="shared" si="103"/>
        <v>5.51543007222587</v>
      </c>
      <c r="E159" s="17">
        <f t="shared" si="103"/>
        <v>6.182795698924731</v>
      </c>
      <c r="F159" s="17">
        <f t="shared" si="103"/>
        <v>6.6260987153482089</v>
      </c>
      <c r="G159" s="17">
        <f t="shared" si="103"/>
        <v>6.6440677966101704</v>
      </c>
      <c r="H159" s="17">
        <f t="shared" si="103"/>
        <v>6.9225496915695679</v>
      </c>
      <c r="I159" s="18">
        <f>Показатели!$E$6</f>
        <v>8</v>
      </c>
      <c r="J159" s="9">
        <v>5</v>
      </c>
      <c r="K159" s="15" t="s">
        <v>179</v>
      </c>
      <c r="L159" s="17">
        <f t="shared" si="99"/>
        <v>0.78228972383478701</v>
      </c>
      <c r="M159" s="17">
        <f t="shared" si="99"/>
        <v>0.80726413321107027</v>
      </c>
      <c r="N159" s="17">
        <f t="shared" si="99"/>
        <v>0.86213321408721255</v>
      </c>
      <c r="O159" s="17">
        <f t="shared" si="99"/>
        <v>0.89719719390812591</v>
      </c>
      <c r="P159" s="17">
        <f t="shared" si="99"/>
        <v>0.89859715208542634</v>
      </c>
      <c r="Q159" s="17">
        <f t="shared" si="99"/>
        <v>0.92009195267810973</v>
      </c>
    </row>
    <row r="160" spans="1:17">
      <c r="A160" s="9">
        <v>6</v>
      </c>
      <c r="B160" s="15" t="s">
        <v>180</v>
      </c>
      <c r="C160" s="17">
        <f t="shared" ref="C160:H160" si="104">(C172-C173)/C172*100</f>
        <v>2.3326010466341507</v>
      </c>
      <c r="D160" s="17">
        <f t="shared" si="104"/>
        <v>6.7519357846515486</v>
      </c>
      <c r="E160" s="17">
        <f t="shared" si="104"/>
        <v>7.1702289548315719</v>
      </c>
      <c r="F160" s="17">
        <f t="shared" si="104"/>
        <v>-0.36691714206729936</v>
      </c>
      <c r="G160" s="17">
        <f t="shared" si="104"/>
        <v>0.4006947668919375</v>
      </c>
      <c r="H160" s="17">
        <f t="shared" si="104"/>
        <v>-1.2161780788090579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5">(ATAN((C160+2.4)/10)+3.1415/2)/3.1415*1.75</f>
        <v>1.1212354342905644</v>
      </c>
      <c r="M160" s="17">
        <f t="shared" si="105"/>
        <v>1.2878619663165152</v>
      </c>
      <c r="N160" s="17">
        <f t="shared" si="105"/>
        <v>1.3002816086567908</v>
      </c>
      <c r="O160" s="17">
        <f t="shared" si="105"/>
        <v>0.98673181557841982</v>
      </c>
      <c r="P160" s="17">
        <f t="shared" si="105"/>
        <v>1.0271177696533575</v>
      </c>
      <c r="Q160" s="17">
        <f t="shared" si="105"/>
        <v>0.94064033579140005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2.688172043010753</v>
      </c>
      <c r="F161" s="17">
        <f>(F175-F174)/F181*1000</f>
        <v>0.67613252197430695</v>
      </c>
      <c r="G161" s="17">
        <f>(G175-G174)/G181*1000</f>
        <v>-8.8135593220338979</v>
      </c>
      <c r="H161" s="17">
        <f>(H175-H174)/H181*1000</f>
        <v>-7.5394105551747774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06">(ATAN(E161/10)+3.1415/2)/3.1415*1.75</f>
        <v>1.0212886794619866</v>
      </c>
      <c r="O161" s="17">
        <f t="shared" si="106"/>
        <v>0.91260731416093899</v>
      </c>
      <c r="P161" s="17">
        <f t="shared" si="106"/>
        <v>0.47257046739204789</v>
      </c>
      <c r="Q161" s="17">
        <f t="shared" si="106"/>
        <v>0.51512968993576502</v>
      </c>
    </row>
    <row r="162" spans="1:17">
      <c r="A162" s="9">
        <v>8</v>
      </c>
      <c r="B162" s="15" t="s">
        <v>182</v>
      </c>
      <c r="C162" s="17">
        <f t="shared" ref="C162:H162" si="107">(C176-C177)/C181*1000</f>
        <v>-18.052869116698904</v>
      </c>
      <c r="D162" s="17">
        <f t="shared" si="107"/>
        <v>-17.071569271175314</v>
      </c>
      <c r="E162" s="17">
        <f t="shared" si="107"/>
        <v>-8.736559139784946</v>
      </c>
      <c r="F162" s="17">
        <f t="shared" si="107"/>
        <v>-3.3806626098715347</v>
      </c>
      <c r="G162" s="17">
        <f t="shared" si="107"/>
        <v>-2.0338983050847457</v>
      </c>
      <c r="H162" s="17">
        <f t="shared" si="107"/>
        <v>-4.1124057573680606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0.28176479406972244</v>
      </c>
      <c r="M162" s="17">
        <f>(ATAN(D162/10)+3.1415/2)/3.1415*1.75</f>
        <v>0.29515403182846989</v>
      </c>
      <c r="N162" s="17">
        <f t="shared" si="106"/>
        <v>0.47499381818168074</v>
      </c>
      <c r="O162" s="17">
        <f t="shared" si="106"/>
        <v>0.69339655671580314</v>
      </c>
      <c r="P162" s="17">
        <f t="shared" si="106"/>
        <v>0.76322456300818042</v>
      </c>
      <c r="Q162" s="17">
        <f t="shared" si="106"/>
        <v>0.65765862648102591</v>
      </c>
    </row>
    <row r="163" spans="1:17">
      <c r="A163" s="9">
        <v>9</v>
      </c>
      <c r="B163" s="15" t="s">
        <v>183</v>
      </c>
      <c r="C163" s="17">
        <f t="shared" ref="C163:H163" si="108">C178/C181*1000</f>
        <v>1.9342359767891684</v>
      </c>
      <c r="D163" s="17">
        <f t="shared" si="108"/>
        <v>1.969796454366382</v>
      </c>
      <c r="E163" s="17">
        <f t="shared" si="108"/>
        <v>2.0161290322580645</v>
      </c>
      <c r="F163" s="17">
        <f t="shared" si="108"/>
        <v>2.028397565922921</v>
      </c>
      <c r="G163" s="17">
        <f t="shared" si="108"/>
        <v>2.0338983050847457</v>
      </c>
      <c r="H163" s="17">
        <f t="shared" si="108"/>
        <v>2.0562028786840303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09">IF(C163/$I163&gt;1,2^((1-$I163/C163)/LN(10/3)),2^(-LOG($I163/C163,10/3)))</f>
        <v>1.1379727458359201</v>
      </c>
      <c r="M163" s="17">
        <f t="shared" si="109"/>
        <v>1.1471819069304268</v>
      </c>
      <c r="N163" s="17">
        <f t="shared" si="109"/>
        <v>1.1587982311687774</v>
      </c>
      <c r="O163" s="17">
        <f t="shared" si="109"/>
        <v>1.1618042507937711</v>
      </c>
      <c r="P163" s="17">
        <f t="shared" si="109"/>
        <v>1.1631427613336853</v>
      </c>
      <c r="Q163" s="17">
        <f t="shared" si="109"/>
        <v>1.1685122422022434</v>
      </c>
    </row>
    <row r="164" spans="1:17">
      <c r="A164" s="9">
        <v>10</v>
      </c>
      <c r="B164" s="15" t="s">
        <v>184</v>
      </c>
      <c r="C164" s="17">
        <f t="shared" ref="C164:H164" si="110">C179/C181*100</f>
        <v>6.4474532559638947E-2</v>
      </c>
      <c r="D164" s="17">
        <f t="shared" si="110"/>
        <v>6.5659881812212731E-2</v>
      </c>
      <c r="E164" s="17">
        <f t="shared" si="110"/>
        <v>6.7204301075268827E-2</v>
      </c>
      <c r="F164" s="17">
        <f t="shared" si="110"/>
        <v>6.7613252197430695E-2</v>
      </c>
      <c r="G164" s="17">
        <f t="shared" si="110"/>
        <v>6.7796610169491525E-2</v>
      </c>
      <c r="H164" s="17">
        <f t="shared" si="110"/>
        <v>6.8540095956134348E-2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09"/>
        <v>1.1379727458359201</v>
      </c>
      <c r="M164" s="17">
        <f t="shared" si="109"/>
        <v>1.1471819069304265</v>
      </c>
      <c r="N164" s="17">
        <f t="shared" si="109"/>
        <v>1.1587982311687774</v>
      </c>
      <c r="O164" s="17">
        <f t="shared" si="109"/>
        <v>1.1618042507937711</v>
      </c>
      <c r="P164" s="17">
        <f t="shared" si="109"/>
        <v>1.1631427613336853</v>
      </c>
      <c r="Q164" s="17">
        <f t="shared" si="109"/>
        <v>1.1685122422022434</v>
      </c>
    </row>
    <row r="165" spans="1:17">
      <c r="A165" s="9">
        <v>11</v>
      </c>
      <c r="B165" s="15" t="s">
        <v>185</v>
      </c>
      <c r="C165" s="17">
        <f t="shared" ref="C165:H165" si="111">C180/C181*1000</f>
        <v>3.223726627981947</v>
      </c>
      <c r="D165" s="17">
        <f t="shared" si="111"/>
        <v>2.6263952724885091</v>
      </c>
      <c r="E165" s="17">
        <f t="shared" si="111"/>
        <v>2.688172043010753</v>
      </c>
      <c r="F165" s="17">
        <f t="shared" si="111"/>
        <v>2.028397565922921</v>
      </c>
      <c r="G165" s="17">
        <f t="shared" si="111"/>
        <v>2.0338983050847457</v>
      </c>
      <c r="H165" s="17">
        <f t="shared" si="111"/>
        <v>2.0562028786840303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09"/>
        <v>0.77671486294709435</v>
      </c>
      <c r="M165" s="17">
        <f t="shared" si="109"/>
        <v>0.69027781823247847</v>
      </c>
      <c r="N165" s="17">
        <f t="shared" si="109"/>
        <v>0.69957923891844043</v>
      </c>
      <c r="O165" s="17">
        <f t="shared" si="109"/>
        <v>0.59487329940051947</v>
      </c>
      <c r="P165" s="17">
        <f t="shared" si="109"/>
        <v>0.59580152091704675</v>
      </c>
      <c r="Q165" s="17">
        <f t="shared" si="109"/>
        <v>0.59955443641358275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52">
        <v>2019</v>
      </c>
    </row>
    <row r="167" spans="1:17">
      <c r="A167" s="9">
        <v>1</v>
      </c>
      <c r="B167" s="10" t="s">
        <v>187</v>
      </c>
      <c r="C167" s="17">
        <v>6</v>
      </c>
      <c r="D167" s="17">
        <v>6</v>
      </c>
      <c r="E167" s="17">
        <v>6</v>
      </c>
      <c r="F167" s="17">
        <v>6</v>
      </c>
      <c r="G167" s="17">
        <v>6</v>
      </c>
      <c r="H167" s="17">
        <v>6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6</v>
      </c>
      <c r="D168" s="17">
        <v>7</v>
      </c>
      <c r="E168" s="17">
        <v>7</v>
      </c>
      <c r="F168" s="17">
        <v>7</v>
      </c>
      <c r="G168" s="17">
        <v>7</v>
      </c>
      <c r="H168" s="17">
        <v>7</v>
      </c>
      <c r="K168" s="15" t="s">
        <v>187</v>
      </c>
      <c r="L168" s="17">
        <f t="shared" ref="L168:L173" si="112">L155</f>
        <v>0.86267572371514478</v>
      </c>
      <c r="M168" s="17">
        <f t="shared" ref="M168:M173" si="113">N155</f>
        <v>0.88351836461054079</v>
      </c>
      <c r="N168" s="17">
        <f t="shared" ref="N168:N178" si="114">P155</f>
        <v>0.88799308922051179</v>
      </c>
      <c r="O168" s="17">
        <f>Q155</f>
        <v>0.89358650063078027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1.1399999999999999</v>
      </c>
      <c r="K169" s="15" t="s">
        <v>190</v>
      </c>
      <c r="L169" s="17">
        <f t="shared" si="112"/>
        <v>0.98093512114604331</v>
      </c>
      <c r="M169" s="17">
        <f t="shared" si="113"/>
        <v>1.0900166876611528</v>
      </c>
      <c r="N169" s="17">
        <f t="shared" si="114"/>
        <v>1.0946884016905722</v>
      </c>
      <c r="O169" s="17">
        <f t="shared" ref="O169:O178" si="115">Q156</f>
        <v>1.1004656992028286</v>
      </c>
    </row>
    <row r="170" spans="1:17">
      <c r="A170" s="9">
        <v>4</v>
      </c>
      <c r="B170" s="10" t="s">
        <v>191</v>
      </c>
      <c r="C170" s="17">
        <v>28.4</v>
      </c>
      <c r="D170" s="17">
        <v>28.3</v>
      </c>
      <c r="E170" s="17">
        <v>35.1</v>
      </c>
      <c r="F170" s="17">
        <v>35.200000000000003</v>
      </c>
      <c r="G170" s="17">
        <v>35.200000000000003</v>
      </c>
      <c r="H170" s="17">
        <v>35.299999999999997</v>
      </c>
      <c r="K170" s="15" t="s">
        <v>192</v>
      </c>
      <c r="L170" s="17">
        <f t="shared" si="112"/>
        <v>8.8737830999390996E-4</v>
      </c>
      <c r="M170" s="17">
        <f t="shared" si="113"/>
        <v>8.8737830999390996E-4</v>
      </c>
      <c r="N170" s="17">
        <f t="shared" si="114"/>
        <v>8.8737830999390996E-4</v>
      </c>
      <c r="O170" s="17">
        <f t="shared" si="115"/>
        <v>0.58211250595985875</v>
      </c>
    </row>
    <row r="171" spans="1:17">
      <c r="A171" s="9">
        <v>5</v>
      </c>
      <c r="B171" s="10" t="s">
        <v>193</v>
      </c>
      <c r="C171" s="17">
        <v>8.1</v>
      </c>
      <c r="D171" s="17">
        <v>8.4</v>
      </c>
      <c r="E171" s="17">
        <v>9.1999999999999993</v>
      </c>
      <c r="F171" s="17">
        <v>9.8000000000000007</v>
      </c>
      <c r="G171" s="17">
        <v>9.8000000000000007</v>
      </c>
      <c r="H171" s="17">
        <v>10.1</v>
      </c>
      <c r="K171" s="15" t="s">
        <v>194</v>
      </c>
      <c r="L171" s="17">
        <f t="shared" si="112"/>
        <v>0.7525890265757551</v>
      </c>
      <c r="M171" s="17">
        <f t="shared" si="113"/>
        <v>0.87073370414705831</v>
      </c>
      <c r="N171" s="17">
        <f t="shared" si="114"/>
        <v>0.87657823906909893</v>
      </c>
      <c r="O171" s="17">
        <f t="shared" si="115"/>
        <v>0.88354160661629422</v>
      </c>
    </row>
    <row r="172" spans="1:17">
      <c r="A172" s="9">
        <v>6</v>
      </c>
      <c r="B172" s="10" t="s">
        <v>195</v>
      </c>
      <c r="C172" s="17">
        <v>5598.9</v>
      </c>
      <c r="D172" s="17">
        <v>4933.3999999999996</v>
      </c>
      <c r="E172" s="17">
        <v>7228.5</v>
      </c>
      <c r="F172" s="17">
        <v>7958.2</v>
      </c>
      <c r="G172" s="17">
        <v>11629.8</v>
      </c>
      <c r="H172" s="17">
        <v>11338.8</v>
      </c>
      <c r="K172" s="15" t="s">
        <v>196</v>
      </c>
      <c r="L172" s="17">
        <f t="shared" si="112"/>
        <v>0.78228972383478701</v>
      </c>
      <c r="M172" s="17">
        <f t="shared" si="113"/>
        <v>0.86213321408721255</v>
      </c>
      <c r="N172" s="17">
        <f t="shared" si="114"/>
        <v>0.89859715208542634</v>
      </c>
      <c r="O172" s="17">
        <f t="shared" si="115"/>
        <v>0.92009195267810973</v>
      </c>
    </row>
    <row r="173" spans="1:17">
      <c r="A173" s="9">
        <v>7</v>
      </c>
      <c r="B173" s="10" t="s">
        <v>197</v>
      </c>
      <c r="C173" s="17">
        <v>5468.3</v>
      </c>
      <c r="D173" s="17">
        <v>4600.3</v>
      </c>
      <c r="E173" s="17">
        <v>6710.2</v>
      </c>
      <c r="F173" s="17">
        <v>7987.4</v>
      </c>
      <c r="G173" s="17">
        <v>11583.2</v>
      </c>
      <c r="H173" s="17">
        <v>11476.7</v>
      </c>
      <c r="K173" s="15" t="s">
        <v>198</v>
      </c>
      <c r="L173" s="17">
        <f t="shared" si="112"/>
        <v>1.1212354342905644</v>
      </c>
      <c r="M173" s="17">
        <f t="shared" si="113"/>
        <v>1.3002816086567908</v>
      </c>
      <c r="N173" s="17">
        <f t="shared" si="114"/>
        <v>1.0271177696533575</v>
      </c>
      <c r="O173" s="17">
        <f t="shared" si="115"/>
        <v>0.94064033579140005</v>
      </c>
    </row>
    <row r="174" spans="1:17">
      <c r="A174" s="9">
        <v>8</v>
      </c>
      <c r="B174" s="10" t="s">
        <v>199</v>
      </c>
      <c r="C174" s="17"/>
      <c r="D174" s="17"/>
      <c r="E174" s="17">
        <v>16</v>
      </c>
      <c r="F174" s="17">
        <v>15</v>
      </c>
      <c r="G174" s="17">
        <v>28</v>
      </c>
      <c r="H174" s="17">
        <v>19</v>
      </c>
      <c r="K174" s="15" t="s">
        <v>200</v>
      </c>
      <c r="L174" s="17">
        <f>N161</f>
        <v>1.0212886794619866</v>
      </c>
      <c r="M174" s="17">
        <f>O161</f>
        <v>0.91260731416093899</v>
      </c>
      <c r="N174" s="17">
        <f t="shared" si="114"/>
        <v>0.47257046739204789</v>
      </c>
      <c r="O174" s="17">
        <f t="shared" si="115"/>
        <v>0.51512968993576502</v>
      </c>
    </row>
    <row r="175" spans="1:17">
      <c r="A175" s="9">
        <v>9</v>
      </c>
      <c r="B175" s="10" t="s">
        <v>201</v>
      </c>
      <c r="C175" s="17"/>
      <c r="D175" s="17"/>
      <c r="E175" s="17">
        <v>20</v>
      </c>
      <c r="F175" s="17">
        <v>16</v>
      </c>
      <c r="G175" s="17">
        <v>15</v>
      </c>
      <c r="H175" s="17">
        <v>8</v>
      </c>
      <c r="K175" s="15" t="s">
        <v>202</v>
      </c>
      <c r="L175" s="17">
        <f>L162</f>
        <v>0.28176479406972244</v>
      </c>
      <c r="M175" s="17">
        <f>N162</f>
        <v>0.47499381818168074</v>
      </c>
      <c r="N175" s="17">
        <f t="shared" si="114"/>
        <v>0.76322456300818042</v>
      </c>
      <c r="O175" s="17">
        <f t="shared" si="115"/>
        <v>0.65765862648102591</v>
      </c>
    </row>
    <row r="176" spans="1:17">
      <c r="A176" s="9">
        <v>10</v>
      </c>
      <c r="B176" s="10" t="s">
        <v>203</v>
      </c>
      <c r="C176" s="17">
        <v>77</v>
      </c>
      <c r="D176" s="17">
        <v>81</v>
      </c>
      <c r="E176" s="17">
        <v>66</v>
      </c>
      <c r="F176" s="17">
        <v>25</v>
      </c>
      <c r="G176" s="17">
        <v>26</v>
      </c>
      <c r="H176" s="17">
        <v>45</v>
      </c>
      <c r="K176" s="15" t="s">
        <v>204</v>
      </c>
      <c r="L176" s="17">
        <f>L163</f>
        <v>1.1379727458359201</v>
      </c>
      <c r="M176" s="17">
        <f>N163</f>
        <v>1.1587982311687774</v>
      </c>
      <c r="N176" s="17">
        <f t="shared" si="114"/>
        <v>1.1631427613336853</v>
      </c>
      <c r="O176" s="17">
        <f t="shared" si="115"/>
        <v>1.1685122422022434</v>
      </c>
    </row>
    <row r="177" spans="1:17">
      <c r="A177" s="9">
        <v>11</v>
      </c>
      <c r="B177" s="10" t="s">
        <v>205</v>
      </c>
      <c r="C177" s="17">
        <v>105</v>
      </c>
      <c r="D177" s="17">
        <v>107</v>
      </c>
      <c r="E177" s="17">
        <v>79</v>
      </c>
      <c r="F177" s="17">
        <v>30</v>
      </c>
      <c r="G177" s="17">
        <v>29</v>
      </c>
      <c r="H177" s="17">
        <v>51</v>
      </c>
      <c r="K177" s="15" t="s">
        <v>206</v>
      </c>
      <c r="L177" s="17">
        <f>L164</f>
        <v>1.1379727458359201</v>
      </c>
      <c r="M177" s="17">
        <f>N164</f>
        <v>1.1587982311687774</v>
      </c>
      <c r="N177" s="17">
        <f t="shared" si="114"/>
        <v>1.1631427613336853</v>
      </c>
      <c r="O177" s="17">
        <f t="shared" si="115"/>
        <v>1.1685122422022434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0.77671486294709435</v>
      </c>
      <c r="M178" s="17">
        <f>N165</f>
        <v>0.69957923891844043</v>
      </c>
      <c r="N178" s="17">
        <f t="shared" si="114"/>
        <v>0.59580152091704675</v>
      </c>
      <c r="O178" s="17">
        <f t="shared" si="115"/>
        <v>0.59955443641358275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</row>
    <row r="180" spans="1:17">
      <c r="A180" s="9">
        <v>14</v>
      </c>
      <c r="B180" s="10" t="s">
        <v>211</v>
      </c>
      <c r="C180" s="17">
        <v>5</v>
      </c>
      <c r="D180" s="17">
        <v>4</v>
      </c>
      <c r="E180" s="17">
        <v>4</v>
      </c>
      <c r="F180" s="17">
        <v>3</v>
      </c>
      <c r="G180" s="21">
        <v>3</v>
      </c>
      <c r="H180" s="21">
        <v>3</v>
      </c>
    </row>
    <row r="181" spans="1:17">
      <c r="A181" s="9">
        <v>15</v>
      </c>
      <c r="B181" s="10" t="s">
        <v>213</v>
      </c>
      <c r="C181" s="17">
        <v>1551</v>
      </c>
      <c r="D181" s="17">
        <v>1523</v>
      </c>
      <c r="E181" s="17">
        <v>1488</v>
      </c>
      <c r="F181" s="17">
        <v>1479</v>
      </c>
      <c r="G181" s="17">
        <v>1475</v>
      </c>
      <c r="H181" s="17">
        <v>1459</v>
      </c>
    </row>
    <row r="183" spans="1:17" ht="16">
      <c r="A183" s="20" t="s">
        <v>513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16">C197/C211*1000</f>
        <v>3.9215686274509802</v>
      </c>
      <c r="D185" s="17">
        <f t="shared" si="116"/>
        <v>4.0983606557377055</v>
      </c>
      <c r="E185" s="17">
        <f t="shared" si="116"/>
        <v>4.2462845010615711</v>
      </c>
      <c r="F185" s="17">
        <f t="shared" si="116"/>
        <v>4.301075268817204</v>
      </c>
      <c r="G185" s="17">
        <f t="shared" si="116"/>
        <v>4.5558086560364464</v>
      </c>
      <c r="H185" s="17">
        <f t="shared" si="116"/>
        <v>2.3255813953488373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17">IF(C185/$I185&gt;1,2^((1-$I185/C185)/LN(10/3)),2^(-LOG($I185/C185,10/3)))</f>
        <v>0.86947286066059082</v>
      </c>
      <c r="M185" s="17">
        <f t="shared" si="117"/>
        <v>0.89182821524599809</v>
      </c>
      <c r="N185" s="17">
        <f t="shared" si="117"/>
        <v>0.91022051538225446</v>
      </c>
      <c r="O185" s="17">
        <f t="shared" si="117"/>
        <v>0.91696378489255037</v>
      </c>
      <c r="P185" s="17">
        <f t="shared" si="117"/>
        <v>0.94784743742000011</v>
      </c>
      <c r="Q185" s="17">
        <f t="shared" si="117"/>
        <v>0.64359053133030664</v>
      </c>
    </row>
    <row r="186" spans="1:17">
      <c r="A186" s="9">
        <v>2</v>
      </c>
      <c r="B186" s="15" t="s">
        <v>176</v>
      </c>
      <c r="C186" s="17">
        <f>C198/C211*1000+0.000001</f>
        <v>9.9999999999999995E-7</v>
      </c>
      <c r="D186" s="17">
        <f t="shared" ref="D186:H186" si="118">D198/D211*1000+0.000001</f>
        <v>9.9999999999999995E-7</v>
      </c>
      <c r="E186" s="17">
        <f t="shared" si="118"/>
        <v>9.9999999999999995E-7</v>
      </c>
      <c r="F186" s="17">
        <f t="shared" si="118"/>
        <v>9.9999999999999995E-7</v>
      </c>
      <c r="G186" s="17">
        <f t="shared" si="118"/>
        <v>9.9999999999999995E-7</v>
      </c>
      <c r="H186" s="17">
        <f t="shared" si="118"/>
        <v>9.9999999999999995E-7</v>
      </c>
      <c r="I186" s="18">
        <f>Показатели!$E$3</f>
        <v>4</v>
      </c>
      <c r="J186" s="9">
        <v>2</v>
      </c>
      <c r="K186" s="15" t="s">
        <v>176</v>
      </c>
      <c r="L186" s="17">
        <f t="shared" si="117"/>
        <v>1.5815545948871381E-4</v>
      </c>
      <c r="M186" s="17">
        <f t="shared" si="117"/>
        <v>1.5815545948871381E-4</v>
      </c>
      <c r="N186" s="17">
        <f t="shared" si="117"/>
        <v>1.5815545948871381E-4</v>
      </c>
      <c r="O186" s="17">
        <f t="shared" si="117"/>
        <v>1.5815545948871381E-4</v>
      </c>
      <c r="P186" s="17">
        <f t="shared" si="117"/>
        <v>1.5815545948871381E-4</v>
      </c>
      <c r="Q186" s="17">
        <f t="shared" si="117"/>
        <v>1.5815545948871381E-4</v>
      </c>
    </row>
    <row r="187" spans="1:17">
      <c r="A187" s="9">
        <v>3</v>
      </c>
      <c r="B187" s="15" t="s">
        <v>177</v>
      </c>
      <c r="C187" s="17">
        <f t="shared" ref="C187:H187" si="119">C199/C211*1000+0.00001</f>
        <v>1.0000000000000001E-5</v>
      </c>
      <c r="D187" s="17">
        <f t="shared" si="119"/>
        <v>1.0000000000000001E-5</v>
      </c>
      <c r="E187" s="17">
        <f t="shared" si="119"/>
        <v>1.0000000000000001E-5</v>
      </c>
      <c r="F187" s="17">
        <f t="shared" si="119"/>
        <v>1.0000000000000001E-5</v>
      </c>
      <c r="G187" s="17">
        <f t="shared" si="119"/>
        <v>1.0000000000000001E-5</v>
      </c>
      <c r="H187" s="17">
        <f t="shared" si="119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17"/>
        <v>8.8737830999390996E-4</v>
      </c>
      <c r="M187" s="17">
        <f t="shared" si="117"/>
        <v>8.8737830999390996E-4</v>
      </c>
      <c r="N187" s="17">
        <f t="shared" si="117"/>
        <v>8.8737830999390996E-4</v>
      </c>
      <c r="O187" s="17">
        <f t="shared" si="117"/>
        <v>8.8737830999390996E-4</v>
      </c>
      <c r="P187" s="17">
        <f t="shared" si="117"/>
        <v>8.8737830999390996E-4</v>
      </c>
      <c r="Q187" s="17">
        <f t="shared" si="117"/>
        <v>8.8737830999390996E-4</v>
      </c>
    </row>
    <row r="188" spans="1:17">
      <c r="A188" s="9">
        <v>4</v>
      </c>
      <c r="B188" s="15" t="s">
        <v>178</v>
      </c>
      <c r="C188" s="17">
        <f t="shared" ref="C188:H188" si="120">C200/C211*1000</f>
        <v>39.607843137254896</v>
      </c>
      <c r="D188" s="17">
        <f t="shared" si="120"/>
        <v>41.393442622950822</v>
      </c>
      <c r="E188" s="17">
        <f t="shared" si="120"/>
        <v>42.675159235668794</v>
      </c>
      <c r="F188" s="17">
        <f t="shared" si="120"/>
        <v>43.440860215053767</v>
      </c>
      <c r="G188" s="17">
        <f t="shared" si="120"/>
        <v>45.558086560364465</v>
      </c>
      <c r="H188" s="17">
        <f t="shared" si="120"/>
        <v>46.511627906976742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17"/>
        <v>1.1498759155599367</v>
      </c>
      <c r="M188" s="17">
        <f t="shared" si="117"/>
        <v>1.1717104224504364</v>
      </c>
      <c r="N188" s="17">
        <f t="shared" si="117"/>
        <v>1.1864865199090529</v>
      </c>
      <c r="O188" s="17">
        <f t="shared" si="117"/>
        <v>1.194980837017573</v>
      </c>
      <c r="P188" s="17">
        <f t="shared" si="117"/>
        <v>1.2172658454490954</v>
      </c>
      <c r="Q188" s="17">
        <f t="shared" si="117"/>
        <v>1.2267635091647413</v>
      </c>
    </row>
    <row r="189" spans="1:17">
      <c r="A189" s="9">
        <v>5</v>
      </c>
      <c r="B189" s="15" t="s">
        <v>179</v>
      </c>
      <c r="C189" s="17">
        <f t="shared" ref="C189:H189" si="121">C201/C211*1000</f>
        <v>2.1568627450980395</v>
      </c>
      <c r="D189" s="17">
        <f t="shared" si="121"/>
        <v>2.8688524590163933</v>
      </c>
      <c r="E189" s="17">
        <f t="shared" si="121"/>
        <v>3.4607218683651801</v>
      </c>
      <c r="F189" s="17">
        <f t="shared" si="121"/>
        <v>3.4408602150537635</v>
      </c>
      <c r="G189" s="17">
        <f t="shared" si="121"/>
        <v>3.6446469248291575</v>
      </c>
      <c r="H189" s="17">
        <f t="shared" si="121"/>
        <v>4.1860465116279073</v>
      </c>
      <c r="I189" s="18">
        <f>Показатели!$E$6</f>
        <v>8</v>
      </c>
      <c r="J189" s="9">
        <v>5</v>
      </c>
      <c r="K189" s="15" t="s">
        <v>179</v>
      </c>
      <c r="L189" s="17">
        <f t="shared" si="117"/>
        <v>0.47017901186774552</v>
      </c>
      <c r="M189" s="17">
        <f t="shared" si="117"/>
        <v>0.55409764052537414</v>
      </c>
      <c r="N189" s="17">
        <f t="shared" si="117"/>
        <v>0.61728156284351787</v>
      </c>
      <c r="O189" s="17">
        <f t="shared" si="117"/>
        <v>0.61523949262308453</v>
      </c>
      <c r="P189" s="17">
        <f t="shared" si="117"/>
        <v>0.63596096824118897</v>
      </c>
      <c r="Q189" s="17">
        <f t="shared" si="117"/>
        <v>0.68874586498641865</v>
      </c>
    </row>
    <row r="190" spans="1:17">
      <c r="A190" s="9">
        <v>6</v>
      </c>
      <c r="B190" s="15" t="s">
        <v>180</v>
      </c>
      <c r="C190" s="17">
        <f t="shared" ref="C190:H190" si="122">(C202-C203)/C202*100</f>
        <v>0.92223223094410833</v>
      </c>
      <c r="D190" s="17">
        <f t="shared" si="122"/>
        <v>1.2810689877103245</v>
      </c>
      <c r="E190" s="17">
        <f t="shared" si="122"/>
        <v>5.0523792956821012</v>
      </c>
      <c r="F190" s="17">
        <f t="shared" si="122"/>
        <v>-3.0108980987988336</v>
      </c>
      <c r="G190" s="17">
        <f t="shared" si="122"/>
        <v>2.3493360572012305</v>
      </c>
      <c r="H190" s="17">
        <f t="shared" si="122"/>
        <v>5.9620292212344683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3">(ATAN((C190+2.4)/10)+3.1415/2)/3.1415*1.75</f>
        <v>1.0536772130107546</v>
      </c>
      <c r="M190" s="17">
        <f t="shared" si="123"/>
        <v>1.0714822741520686</v>
      </c>
      <c r="N190" s="17">
        <f t="shared" si="123"/>
        <v>1.2317662641658025</v>
      </c>
      <c r="O190" s="17">
        <f t="shared" si="123"/>
        <v>0.84101162724009448</v>
      </c>
      <c r="P190" s="17">
        <f t="shared" si="123"/>
        <v>1.1219965894291273</v>
      </c>
      <c r="Q190" s="17">
        <f t="shared" si="123"/>
        <v>1.2629520857974295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-14.861995753715499</v>
      </c>
      <c r="F191" s="17">
        <f>(F205-F204)/F211*1000</f>
        <v>-32.258064516129032</v>
      </c>
      <c r="G191" s="17">
        <f>(G205-G204)/G211*1000</f>
        <v>-15.945330296127564</v>
      </c>
      <c r="H191" s="17">
        <f>(H205-H204)/H211*1000</f>
        <v>-18.604651162790699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4">(ATAN(E191/10)+3.1415/2)/3.1415*1.75</f>
        <v>0.32990675513903733</v>
      </c>
      <c r="O191" s="17">
        <f t="shared" si="124"/>
        <v>0.16742920601086203</v>
      </c>
      <c r="P191" s="17">
        <f t="shared" si="124"/>
        <v>0.31200438085932125</v>
      </c>
      <c r="Q191" s="17">
        <f t="shared" si="124"/>
        <v>0.27471313948389492</v>
      </c>
    </row>
    <row r="192" spans="1:17">
      <c r="A192" s="9">
        <v>8</v>
      </c>
      <c r="B192" s="15" t="s">
        <v>182</v>
      </c>
      <c r="C192" s="17">
        <f t="shared" ref="C192:H192" si="125">(C206-C207)/C211*1000</f>
        <v>-25.490196078431371</v>
      </c>
      <c r="D192" s="17">
        <f t="shared" si="125"/>
        <v>-18.442622950819672</v>
      </c>
      <c r="E192" s="17">
        <f t="shared" si="125"/>
        <v>2.1231422505307855</v>
      </c>
      <c r="F192" s="17">
        <f t="shared" si="125"/>
        <v>-23.655913978494624</v>
      </c>
      <c r="G192" s="17">
        <f t="shared" si="125"/>
        <v>-4.5558086560364464</v>
      </c>
      <c r="H192" s="17">
        <f t="shared" si="125"/>
        <v>-20.930232558139533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0.20823479905054318</v>
      </c>
      <c r="M192" s="17">
        <f>(ATAN(D192/10)+3.1415/2)/3.1415*1.75</f>
        <v>0.27675003963943701</v>
      </c>
      <c r="N192" s="17">
        <f t="shared" si="124"/>
        <v>0.99154094097149104</v>
      </c>
      <c r="O192" s="17">
        <f t="shared" si="124"/>
        <v>0.22276651953969848</v>
      </c>
      <c r="P192" s="17">
        <f t="shared" si="124"/>
        <v>0.63686559677926102</v>
      </c>
      <c r="Q192" s="17">
        <f t="shared" si="124"/>
        <v>0.24826212803089076</v>
      </c>
    </row>
    <row r="193" spans="1:17">
      <c r="A193" s="9">
        <v>9</v>
      </c>
      <c r="B193" s="15" t="s">
        <v>183</v>
      </c>
      <c r="C193" s="17">
        <f t="shared" ref="C193:H193" si="126">C208/C211*1000</f>
        <v>1.9607843137254901</v>
      </c>
      <c r="D193" s="17">
        <f t="shared" si="126"/>
        <v>4.0983606557377055</v>
      </c>
      <c r="E193" s="17">
        <f t="shared" si="126"/>
        <v>2.1231422505307855</v>
      </c>
      <c r="F193" s="17">
        <f t="shared" si="126"/>
        <v>2.150537634408602</v>
      </c>
      <c r="G193" s="17">
        <f t="shared" si="126"/>
        <v>2.2779043280182232</v>
      </c>
      <c r="H193" s="17">
        <f t="shared" si="126"/>
        <v>2.3255813953488373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27">IF(C193/$I193&gt;1,2^((1-$I193/C193)/LN(10/3)),2^(-LOG($I193/C193,10/3)))</f>
        <v>1.1448726532890865</v>
      </c>
      <c r="M193" s="17">
        <f t="shared" si="127"/>
        <v>1.4405202763302949</v>
      </c>
      <c r="N193" s="17">
        <f t="shared" si="127"/>
        <v>1.184087972230299</v>
      </c>
      <c r="O193" s="17">
        <f t="shared" si="127"/>
        <v>1.1902391869394457</v>
      </c>
      <c r="P193" s="17">
        <f t="shared" si="127"/>
        <v>1.2172658454490954</v>
      </c>
      <c r="Q193" s="17">
        <f t="shared" si="127"/>
        <v>1.2267635091647413</v>
      </c>
    </row>
    <row r="194" spans="1:17">
      <c r="A194" s="9">
        <v>10</v>
      </c>
      <c r="B194" s="15" t="s">
        <v>184</v>
      </c>
      <c r="C194" s="17">
        <f>C209/C211*100+0.000001</f>
        <v>9.9999999999999995E-7</v>
      </c>
      <c r="D194" s="17">
        <f t="shared" ref="D194:H194" si="128">D209/D211*100+0.000001</f>
        <v>9.9999999999999995E-7</v>
      </c>
      <c r="E194" s="17">
        <f t="shared" si="128"/>
        <v>9.9999999999999995E-7</v>
      </c>
      <c r="F194" s="17">
        <f t="shared" si="128"/>
        <v>9.9999999999999995E-7</v>
      </c>
      <c r="G194" s="17">
        <f t="shared" si="128"/>
        <v>9.9999999999999995E-7</v>
      </c>
      <c r="H194" s="17">
        <f t="shared" si="128"/>
        <v>9.9999999999999995E-7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27"/>
        <v>1.9711731094690325E-3</v>
      </c>
      <c r="M194" s="17">
        <f t="shared" si="127"/>
        <v>1.9711731094690325E-3</v>
      </c>
      <c r="N194" s="17">
        <f t="shared" si="127"/>
        <v>1.9711731094690325E-3</v>
      </c>
      <c r="O194" s="17">
        <f t="shared" si="127"/>
        <v>1.9711731094690325E-3</v>
      </c>
      <c r="P194" s="17">
        <f t="shared" si="127"/>
        <v>1.9711731094690325E-3</v>
      </c>
      <c r="Q194" s="17">
        <f t="shared" si="127"/>
        <v>1.9711731094690325E-3</v>
      </c>
    </row>
    <row r="195" spans="1:17">
      <c r="A195" s="9">
        <v>11</v>
      </c>
      <c r="B195" s="15" t="s">
        <v>185</v>
      </c>
      <c r="C195" s="17">
        <f t="shared" ref="C195:H195" si="129">C210/C211*1000</f>
        <v>3.9215686274509802</v>
      </c>
      <c r="D195" s="17">
        <f t="shared" si="129"/>
        <v>4.0983606557377055</v>
      </c>
      <c r="E195" s="17">
        <f t="shared" si="129"/>
        <v>4.2462845010615711</v>
      </c>
      <c r="F195" s="17">
        <f t="shared" si="129"/>
        <v>4.301075268817204</v>
      </c>
      <c r="G195" s="17">
        <f t="shared" si="129"/>
        <v>4.5558086560364464</v>
      </c>
      <c r="H195" s="17">
        <f t="shared" si="129"/>
        <v>4.6511627906976747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27"/>
        <v>0.86947286066059082</v>
      </c>
      <c r="M195" s="17">
        <f t="shared" si="127"/>
        <v>0.89182821524599809</v>
      </c>
      <c r="N195" s="17">
        <f t="shared" si="127"/>
        <v>0.91022051538225446</v>
      </c>
      <c r="O195" s="17">
        <f t="shared" si="127"/>
        <v>0.91696378489255037</v>
      </c>
      <c r="P195" s="17">
        <f t="shared" si="127"/>
        <v>0.94784743742000011</v>
      </c>
      <c r="Q195" s="17">
        <f t="shared" si="127"/>
        <v>0.95921867273756101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52">
        <v>2019</v>
      </c>
    </row>
    <row r="197" spans="1:17">
      <c r="A197" s="9">
        <v>1</v>
      </c>
      <c r="B197" s="10" t="s">
        <v>187</v>
      </c>
      <c r="C197" s="17">
        <v>2</v>
      </c>
      <c r="D197" s="17">
        <v>2</v>
      </c>
      <c r="E197" s="17">
        <v>2</v>
      </c>
      <c r="F197" s="17">
        <v>2</v>
      </c>
      <c r="G197" s="17">
        <v>2</v>
      </c>
      <c r="H197" s="17">
        <v>1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/>
      <c r="D198" s="17"/>
      <c r="E198" s="17"/>
      <c r="F198" s="17"/>
      <c r="G198" s="17"/>
      <c r="H198" s="17"/>
      <c r="K198" s="15" t="s">
        <v>187</v>
      </c>
      <c r="L198" s="17">
        <f t="shared" ref="L198:L203" si="130">L185</f>
        <v>0.86947286066059082</v>
      </c>
      <c r="M198" s="17">
        <f t="shared" ref="M198:M203" si="131">N185</f>
        <v>0.91022051538225446</v>
      </c>
      <c r="N198" s="17">
        <f t="shared" ref="N198:N208" si="132">P185</f>
        <v>0.94784743742000011</v>
      </c>
      <c r="O198" s="17">
        <f>Q185</f>
        <v>0.64359053133030664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130"/>
        <v>1.5815545948871381E-4</v>
      </c>
      <c r="M199" s="17">
        <f t="shared" si="131"/>
        <v>1.5815545948871381E-4</v>
      </c>
      <c r="N199" s="17">
        <f t="shared" si="132"/>
        <v>1.5815545948871381E-4</v>
      </c>
      <c r="O199" s="17">
        <f t="shared" ref="O199:O208" si="133">Q186</f>
        <v>1.5815545948871381E-4</v>
      </c>
    </row>
    <row r="200" spans="1:17">
      <c r="A200" s="9">
        <v>4</v>
      </c>
      <c r="B200" s="10" t="s">
        <v>191</v>
      </c>
      <c r="C200" s="17">
        <v>20.2</v>
      </c>
      <c r="D200" s="17">
        <v>20.2</v>
      </c>
      <c r="E200" s="17">
        <v>20.100000000000001</v>
      </c>
      <c r="F200" s="17">
        <v>20.2</v>
      </c>
      <c r="G200" s="17">
        <v>20</v>
      </c>
      <c r="H200" s="17">
        <v>20</v>
      </c>
      <c r="K200" s="15" t="s">
        <v>192</v>
      </c>
      <c r="L200" s="17">
        <f t="shared" si="130"/>
        <v>8.8737830999390996E-4</v>
      </c>
      <c r="M200" s="17">
        <f t="shared" si="131"/>
        <v>8.8737830999390996E-4</v>
      </c>
      <c r="N200" s="17">
        <f t="shared" si="132"/>
        <v>8.8737830999390996E-4</v>
      </c>
      <c r="O200" s="17">
        <f t="shared" si="133"/>
        <v>8.8737830999390996E-4</v>
      </c>
    </row>
    <row r="201" spans="1:17">
      <c r="A201" s="9">
        <v>5</v>
      </c>
      <c r="B201" s="10" t="s">
        <v>193</v>
      </c>
      <c r="C201" s="17">
        <v>1.1000000000000001</v>
      </c>
      <c r="D201" s="17">
        <v>1.4</v>
      </c>
      <c r="E201" s="17">
        <v>1.63</v>
      </c>
      <c r="F201" s="17">
        <v>1.6</v>
      </c>
      <c r="G201" s="17">
        <v>1.6</v>
      </c>
      <c r="H201" s="17">
        <v>1.8</v>
      </c>
      <c r="K201" s="15" t="s">
        <v>194</v>
      </c>
      <c r="L201" s="17">
        <f t="shared" si="130"/>
        <v>1.1498759155599367</v>
      </c>
      <c r="M201" s="17">
        <f t="shared" si="131"/>
        <v>1.1864865199090529</v>
      </c>
      <c r="N201" s="17">
        <f t="shared" si="132"/>
        <v>1.2172658454490954</v>
      </c>
      <c r="O201" s="17">
        <f t="shared" si="133"/>
        <v>1.2267635091647413</v>
      </c>
    </row>
    <row r="202" spans="1:17">
      <c r="A202" s="9">
        <v>6</v>
      </c>
      <c r="B202" s="10" t="s">
        <v>195</v>
      </c>
      <c r="C202" s="17">
        <v>2331.3000000000002</v>
      </c>
      <c r="D202" s="17">
        <v>3262.9</v>
      </c>
      <c r="E202" s="17">
        <v>2586.9</v>
      </c>
      <c r="F202" s="17">
        <v>2514.1999999999998</v>
      </c>
      <c r="G202" s="17">
        <v>3524.4</v>
      </c>
      <c r="H202" s="17">
        <v>3565.9</v>
      </c>
      <c r="K202" s="15" t="s">
        <v>196</v>
      </c>
      <c r="L202" s="17">
        <f t="shared" si="130"/>
        <v>0.47017901186774552</v>
      </c>
      <c r="M202" s="17">
        <f t="shared" si="131"/>
        <v>0.61728156284351787</v>
      </c>
      <c r="N202" s="17">
        <f t="shared" si="132"/>
        <v>0.63596096824118897</v>
      </c>
      <c r="O202" s="17">
        <f t="shared" si="133"/>
        <v>0.68874586498641865</v>
      </c>
    </row>
    <row r="203" spans="1:17">
      <c r="A203" s="9">
        <v>7</v>
      </c>
      <c r="B203" s="10" t="s">
        <v>197</v>
      </c>
      <c r="C203" s="17">
        <v>2309.8000000000002</v>
      </c>
      <c r="D203" s="17">
        <v>3221.1</v>
      </c>
      <c r="E203" s="17">
        <v>2456.1999999999998</v>
      </c>
      <c r="F203" s="17">
        <v>2589.9</v>
      </c>
      <c r="G203" s="17">
        <v>3441.6</v>
      </c>
      <c r="H203" s="17">
        <v>3353.3</v>
      </c>
      <c r="K203" s="15" t="s">
        <v>198</v>
      </c>
      <c r="L203" s="17">
        <f t="shared" si="130"/>
        <v>1.0536772130107546</v>
      </c>
      <c r="M203" s="17">
        <f t="shared" si="131"/>
        <v>1.2317662641658025</v>
      </c>
      <c r="N203" s="17">
        <f t="shared" si="132"/>
        <v>1.1219965894291273</v>
      </c>
      <c r="O203" s="17">
        <f t="shared" si="133"/>
        <v>1.2629520857974295</v>
      </c>
    </row>
    <row r="204" spans="1:17">
      <c r="A204" s="9">
        <v>8</v>
      </c>
      <c r="B204" s="10" t="s">
        <v>199</v>
      </c>
      <c r="C204" s="17"/>
      <c r="D204" s="17"/>
      <c r="E204" s="17">
        <v>14</v>
      </c>
      <c r="F204" s="17">
        <v>16</v>
      </c>
      <c r="G204" s="17">
        <v>10</v>
      </c>
      <c r="H204" s="17">
        <v>10</v>
      </c>
      <c r="K204" s="15" t="s">
        <v>200</v>
      </c>
      <c r="L204" s="17">
        <f>N191</f>
        <v>0.32990675513903733</v>
      </c>
      <c r="M204" s="17">
        <f>O191</f>
        <v>0.16742920601086203</v>
      </c>
      <c r="N204" s="17">
        <f t="shared" si="132"/>
        <v>0.31200438085932125</v>
      </c>
      <c r="O204" s="17">
        <f t="shared" si="133"/>
        <v>0.27471313948389492</v>
      </c>
    </row>
    <row r="205" spans="1:17">
      <c r="A205" s="9">
        <v>9</v>
      </c>
      <c r="B205" s="10" t="s">
        <v>201</v>
      </c>
      <c r="C205" s="17"/>
      <c r="D205" s="17"/>
      <c r="E205" s="17">
        <v>7</v>
      </c>
      <c r="F205" s="17">
        <v>1</v>
      </c>
      <c r="G205" s="17">
        <v>3</v>
      </c>
      <c r="H205" s="17">
        <v>2</v>
      </c>
      <c r="K205" s="15" t="s">
        <v>202</v>
      </c>
      <c r="L205" s="17">
        <f>L192</f>
        <v>0.20823479905054318</v>
      </c>
      <c r="M205" s="17">
        <f>N192</f>
        <v>0.99154094097149104</v>
      </c>
      <c r="N205" s="17">
        <f t="shared" si="132"/>
        <v>0.63686559677926102</v>
      </c>
      <c r="O205" s="17">
        <f t="shared" si="133"/>
        <v>0.24826212803089076</v>
      </c>
    </row>
    <row r="206" spans="1:17">
      <c r="A206" s="9">
        <v>10</v>
      </c>
      <c r="B206" s="10" t="s">
        <v>203</v>
      </c>
      <c r="C206" s="17">
        <v>15</v>
      </c>
      <c r="D206" s="17">
        <v>13</v>
      </c>
      <c r="E206" s="17">
        <v>13</v>
      </c>
      <c r="F206" s="17">
        <v>8</v>
      </c>
      <c r="G206" s="17">
        <v>15</v>
      </c>
      <c r="H206" s="17">
        <v>8</v>
      </c>
      <c r="K206" s="15" t="s">
        <v>204</v>
      </c>
      <c r="L206" s="17">
        <f>L193</f>
        <v>1.1448726532890865</v>
      </c>
      <c r="M206" s="17">
        <f>N193</f>
        <v>1.184087972230299</v>
      </c>
      <c r="N206" s="17">
        <f t="shared" si="132"/>
        <v>1.2172658454490954</v>
      </c>
      <c r="O206" s="17">
        <f t="shared" si="133"/>
        <v>1.2267635091647413</v>
      </c>
    </row>
    <row r="207" spans="1:17">
      <c r="A207" s="9">
        <v>11</v>
      </c>
      <c r="B207" s="10" t="s">
        <v>205</v>
      </c>
      <c r="C207" s="17">
        <v>28</v>
      </c>
      <c r="D207" s="17">
        <v>22</v>
      </c>
      <c r="E207" s="17">
        <v>12</v>
      </c>
      <c r="F207" s="17">
        <v>19</v>
      </c>
      <c r="G207" s="17">
        <v>17</v>
      </c>
      <c r="H207" s="17">
        <v>17</v>
      </c>
      <c r="K207" s="15" t="s">
        <v>206</v>
      </c>
      <c r="L207" s="17">
        <f>L194</f>
        <v>1.9711731094690325E-3</v>
      </c>
      <c r="M207" s="17">
        <f>N194</f>
        <v>1.9711731094690325E-3</v>
      </c>
      <c r="N207" s="17">
        <f t="shared" si="132"/>
        <v>1.9711731094690325E-3</v>
      </c>
      <c r="O207" s="17">
        <f t="shared" si="133"/>
        <v>1.9711731094690325E-3</v>
      </c>
    </row>
    <row r="208" spans="1:17">
      <c r="A208" s="9">
        <v>12</v>
      </c>
      <c r="B208" s="10" t="s">
        <v>207</v>
      </c>
      <c r="C208" s="17">
        <v>1</v>
      </c>
      <c r="D208" s="17">
        <v>2</v>
      </c>
      <c r="E208" s="17">
        <v>1</v>
      </c>
      <c r="F208" s="17">
        <v>1</v>
      </c>
      <c r="G208" s="17">
        <v>1</v>
      </c>
      <c r="H208" s="17">
        <v>1</v>
      </c>
      <c r="K208" s="15" t="s">
        <v>208</v>
      </c>
      <c r="L208" s="17">
        <f>L195</f>
        <v>0.86947286066059082</v>
      </c>
      <c r="M208" s="17">
        <f>N195</f>
        <v>0.91022051538225446</v>
      </c>
      <c r="N208" s="17">
        <f t="shared" si="132"/>
        <v>0.94784743742000011</v>
      </c>
      <c r="O208" s="17">
        <f t="shared" si="133"/>
        <v>0.95921867273756101</v>
      </c>
    </row>
    <row r="209" spans="1:17">
      <c r="A209" s="9">
        <v>13</v>
      </c>
      <c r="B209" s="10" t="s">
        <v>209</v>
      </c>
      <c r="C209" s="17"/>
      <c r="D209" s="17"/>
      <c r="E209" s="17"/>
      <c r="F209" s="17"/>
      <c r="G209" s="17"/>
      <c r="H209" s="17"/>
    </row>
    <row r="210" spans="1:17">
      <c r="A210" s="9">
        <v>14</v>
      </c>
      <c r="B210" s="10" t="s">
        <v>211</v>
      </c>
      <c r="C210" s="17">
        <v>2</v>
      </c>
      <c r="D210" s="17">
        <v>2</v>
      </c>
      <c r="E210" s="17">
        <v>2</v>
      </c>
      <c r="F210" s="17">
        <v>2</v>
      </c>
      <c r="G210" s="21">
        <v>2</v>
      </c>
      <c r="H210" s="21">
        <v>2</v>
      </c>
    </row>
    <row r="211" spans="1:17">
      <c r="A211" s="9">
        <v>15</v>
      </c>
      <c r="B211" s="10" t="s">
        <v>213</v>
      </c>
      <c r="C211" s="17">
        <v>510</v>
      </c>
      <c r="D211" s="17">
        <v>488</v>
      </c>
      <c r="E211" s="17">
        <v>471</v>
      </c>
      <c r="F211" s="17">
        <v>465</v>
      </c>
      <c r="G211" s="17">
        <v>439</v>
      </c>
      <c r="H211" s="17">
        <v>430</v>
      </c>
    </row>
    <row r="213" spans="1:17" ht="16">
      <c r="A213" s="20" t="s">
        <v>388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4">C227/C241*1000</f>
        <v>5.0847457627118642</v>
      </c>
      <c r="D215" s="17">
        <f t="shared" si="134"/>
        <v>5.1020408163265305</v>
      </c>
      <c r="E215" s="17">
        <f t="shared" si="134"/>
        <v>4.3706293706293708</v>
      </c>
      <c r="F215" s="17">
        <f t="shared" si="134"/>
        <v>4.508566275924256</v>
      </c>
      <c r="G215" s="17">
        <f t="shared" si="134"/>
        <v>5.3956834532374103</v>
      </c>
      <c r="H215" s="17">
        <f t="shared" si="134"/>
        <v>5.4151624548736459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5">IF(C215/$I215&gt;1,2^((1-$I215/C215)/LN(10/3)),2^(-LOG($I215/C215,10/3)))</f>
        <v>1.0096414596412071</v>
      </c>
      <c r="M215" s="17">
        <f t="shared" si="135"/>
        <v>1.0115808779425481</v>
      </c>
      <c r="N215" s="17">
        <f t="shared" si="135"/>
        <v>0.92547174765884677</v>
      </c>
      <c r="O215" s="17">
        <f t="shared" si="135"/>
        <v>0.94217626863422976</v>
      </c>
      <c r="P215" s="17">
        <f t="shared" si="135"/>
        <v>1.0431231276085331</v>
      </c>
      <c r="Q215" s="17">
        <f t="shared" si="135"/>
        <v>1.0451268607802622</v>
      </c>
    </row>
    <row r="216" spans="1:17">
      <c r="A216" s="9">
        <v>2</v>
      </c>
      <c r="B216" s="15" t="s">
        <v>176</v>
      </c>
      <c r="C216" s="17">
        <f t="shared" ref="C216:H216" si="136">C228/C241*1000</f>
        <v>3.3898305084745761</v>
      </c>
      <c r="D216" s="17">
        <f t="shared" si="136"/>
        <v>3.4013605442176869</v>
      </c>
      <c r="E216" s="17">
        <f t="shared" si="136"/>
        <v>4.3706293706293708</v>
      </c>
      <c r="F216" s="17">
        <f t="shared" si="136"/>
        <v>4.508566275924256</v>
      </c>
      <c r="G216" s="17">
        <f t="shared" si="136"/>
        <v>4.4964028776978413</v>
      </c>
      <c r="H216" s="17">
        <f t="shared" si="136"/>
        <v>4.512635379061372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5"/>
        <v>0.90910978474125548</v>
      </c>
      <c r="M216" s="17">
        <f t="shared" si="135"/>
        <v>0.91088873909194823</v>
      </c>
      <c r="N216" s="17">
        <f t="shared" si="135"/>
        <v>1.0500321379615354</v>
      </c>
      <c r="O216" s="17">
        <f t="shared" si="135"/>
        <v>1.0670958902140588</v>
      </c>
      <c r="P216" s="17">
        <f t="shared" si="135"/>
        <v>1.0656224806966104</v>
      </c>
      <c r="Q216" s="17">
        <f t="shared" si="135"/>
        <v>1.0675874793022826</v>
      </c>
    </row>
    <row r="217" spans="1:17">
      <c r="A217" s="9">
        <v>3</v>
      </c>
      <c r="B217" s="15" t="s">
        <v>177</v>
      </c>
      <c r="C217" s="17">
        <f t="shared" ref="C217:H217" si="137">C229/C241*1000+0.00001</f>
        <v>1.0000000000000001E-5</v>
      </c>
      <c r="D217" s="17">
        <f t="shared" si="137"/>
        <v>1.0000000000000001E-5</v>
      </c>
      <c r="E217" s="17">
        <f t="shared" si="137"/>
        <v>1.0000000000000001E-5</v>
      </c>
      <c r="F217" s="17">
        <f t="shared" si="137"/>
        <v>1.0000000000000001E-5</v>
      </c>
      <c r="G217" s="17">
        <f t="shared" si="137"/>
        <v>1.0000000000000001E-5</v>
      </c>
      <c r="H217" s="17">
        <f t="shared" si="137"/>
        <v>0.45127353790613722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5"/>
        <v>8.8737830999390996E-4</v>
      </c>
      <c r="M217" s="17">
        <f t="shared" si="135"/>
        <v>8.8737830999390996E-4</v>
      </c>
      <c r="N217" s="17">
        <f t="shared" si="135"/>
        <v>8.8737830999390996E-4</v>
      </c>
      <c r="O217" s="17">
        <f t="shared" si="135"/>
        <v>8.8737830999390996E-4</v>
      </c>
      <c r="P217" s="17">
        <f t="shared" si="135"/>
        <v>8.8737830999390996E-4</v>
      </c>
      <c r="Q217" s="17">
        <f t="shared" si="135"/>
        <v>0.4243725677529967</v>
      </c>
    </row>
    <row r="218" spans="1:17">
      <c r="A218" s="9">
        <v>4</v>
      </c>
      <c r="B218" s="15" t="s">
        <v>178</v>
      </c>
      <c r="C218" s="17">
        <f t="shared" ref="C218:H218" si="138">C230/C241*1000</f>
        <v>22.033898305084744</v>
      </c>
      <c r="D218" s="17">
        <f t="shared" si="138"/>
        <v>22.19387755102041</v>
      </c>
      <c r="E218" s="17">
        <f t="shared" si="138"/>
        <v>22.902097902097903</v>
      </c>
      <c r="F218" s="17">
        <f t="shared" si="138"/>
        <v>23.624887285843101</v>
      </c>
      <c r="G218" s="17">
        <f t="shared" si="138"/>
        <v>23.561151079136689</v>
      </c>
      <c r="H218" s="17">
        <f t="shared" si="138"/>
        <v>24.54873646209386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5"/>
        <v>0.83721451245784095</v>
      </c>
      <c r="M218" s="17">
        <f t="shared" si="135"/>
        <v>0.84070873601421603</v>
      </c>
      <c r="N218" s="17">
        <f t="shared" si="135"/>
        <v>0.85605079223719616</v>
      </c>
      <c r="O218" s="17">
        <f t="shared" si="135"/>
        <v>0.87150228327524648</v>
      </c>
      <c r="P218" s="17">
        <f t="shared" si="135"/>
        <v>0.87014789687029392</v>
      </c>
      <c r="Q218" s="17">
        <f t="shared" si="135"/>
        <v>0.89096290406204792</v>
      </c>
    </row>
    <row r="219" spans="1:17">
      <c r="A219" s="9">
        <v>5</v>
      </c>
      <c r="B219" s="15" t="s">
        <v>179</v>
      </c>
      <c r="C219" s="17">
        <f t="shared" ref="C219:H219" si="139">C231/C241*1000</f>
        <v>8.9830508474576263</v>
      </c>
      <c r="D219" s="17">
        <f t="shared" si="139"/>
        <v>9.0136054421768712</v>
      </c>
      <c r="E219" s="17">
        <f t="shared" si="139"/>
        <v>9.3531468531468533</v>
      </c>
      <c r="F219" s="17">
        <f t="shared" si="139"/>
        <v>10.730387736699729</v>
      </c>
      <c r="G219" s="17">
        <f t="shared" si="139"/>
        <v>11.151079136690647</v>
      </c>
      <c r="H219" s="17">
        <f t="shared" si="139"/>
        <v>11.191335740072203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5"/>
        <v>1.0650299846111022</v>
      </c>
      <c r="M219" s="17">
        <f t="shared" si="135"/>
        <v>1.0668826295369083</v>
      </c>
      <c r="N219" s="17">
        <f t="shared" si="135"/>
        <v>1.0868575976481047</v>
      </c>
      <c r="O219" s="17">
        <f t="shared" si="135"/>
        <v>1.1577671468484416</v>
      </c>
      <c r="P219" s="17">
        <f t="shared" si="135"/>
        <v>1.1766676056338554</v>
      </c>
      <c r="Q219" s="17">
        <f t="shared" si="135"/>
        <v>1.1784171039724303</v>
      </c>
    </row>
    <row r="220" spans="1:17">
      <c r="A220" s="9">
        <v>6</v>
      </c>
      <c r="B220" s="15" t="s">
        <v>180</v>
      </c>
      <c r="C220" s="17">
        <f t="shared" ref="C220:H220" si="140">(C232-C233)/C232*100</f>
        <v>12.281517910546965</v>
      </c>
      <c r="D220" s="17">
        <f t="shared" si="140"/>
        <v>-2.612179041366459</v>
      </c>
      <c r="E220" s="17">
        <f t="shared" si="140"/>
        <v>7.0652877465011548</v>
      </c>
      <c r="F220" s="17">
        <f t="shared" si="140"/>
        <v>1.1644699140401189</v>
      </c>
      <c r="G220" s="17">
        <f t="shared" si="140"/>
        <v>-13.409591810713826</v>
      </c>
      <c r="H220" s="17">
        <f t="shared" si="140"/>
        <v>1.8899743243038016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1">(ATAN((C220+2.4)/10)+3.1415/2)/3.1415*1.75</f>
        <v>1.4169336994085813</v>
      </c>
      <c r="M220" s="17">
        <f t="shared" si="141"/>
        <v>0.86318215452004632</v>
      </c>
      <c r="N220" s="17">
        <f t="shared" si="141"/>
        <v>1.2972143245380614</v>
      </c>
      <c r="O220" s="17">
        <f t="shared" si="141"/>
        <v>1.0657406172082944</v>
      </c>
      <c r="P220" s="17">
        <f t="shared" si="141"/>
        <v>0.41073885509727692</v>
      </c>
      <c r="Q220" s="17">
        <f t="shared" si="141"/>
        <v>1.1007489586221768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-6.1188811188811192</v>
      </c>
      <c r="F221" s="17">
        <f>(F235-F234)/F241*1000</f>
        <v>0.90171325518485113</v>
      </c>
      <c r="G221" s="17">
        <f>(G235-G234)/G241*1000</f>
        <v>0.89928057553956842</v>
      </c>
      <c r="H221" s="17">
        <f>(H235-H234)/H241*1000</f>
        <v>-2.7075812274368229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2">(ATAN(E221/10)+3.1415/2)/3.1415*1.75</f>
        <v>0.56911073269325652</v>
      </c>
      <c r="O221" s="17">
        <f t="shared" si="142"/>
        <v>0.92509524460029913</v>
      </c>
      <c r="P221" s="17">
        <f t="shared" si="142"/>
        <v>0.92496082009874536</v>
      </c>
      <c r="Q221" s="17">
        <f t="shared" si="142"/>
        <v>0.72770347185858242</v>
      </c>
    </row>
    <row r="222" spans="1:17">
      <c r="A222" s="9">
        <v>8</v>
      </c>
      <c r="B222" s="15" t="s">
        <v>182</v>
      </c>
      <c r="C222" s="17">
        <f t="shared" ref="C222:H222" si="143">(C236-C237)/C241*1000</f>
        <v>-5.0847457627118642</v>
      </c>
      <c r="D222" s="17">
        <f t="shared" si="143"/>
        <v>-23.809523809523807</v>
      </c>
      <c r="E222" s="17">
        <f t="shared" si="143"/>
        <v>-24.475524475524477</v>
      </c>
      <c r="F222" s="17">
        <f t="shared" si="143"/>
        <v>1.8034265103697023</v>
      </c>
      <c r="G222" s="17">
        <f t="shared" si="143"/>
        <v>-4.4964028776978413</v>
      </c>
      <c r="H222" s="17">
        <f t="shared" si="143"/>
        <v>-17.148014440433215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0.61295719874612931</v>
      </c>
      <c r="M222" s="17">
        <f>(ATAN(D222/10)+3.1415/2)/3.1415*1.75</f>
        <v>0.22147633718690346</v>
      </c>
      <c r="N222" s="17">
        <f t="shared" si="142"/>
        <v>0.21604258542177138</v>
      </c>
      <c r="O222" s="17">
        <f t="shared" si="142"/>
        <v>0.97439310135587243</v>
      </c>
      <c r="P222" s="17">
        <f t="shared" si="142"/>
        <v>0.6396121882734862</v>
      </c>
      <c r="Q222" s="17">
        <f t="shared" si="142"/>
        <v>0.29406975179992395</v>
      </c>
    </row>
    <row r="223" spans="1:17">
      <c r="A223" s="9">
        <v>9</v>
      </c>
      <c r="B223" s="15" t="s">
        <v>183</v>
      </c>
      <c r="C223" s="17">
        <f t="shared" ref="C223:H223" si="144">C238/C241*1000</f>
        <v>1.6949152542372881</v>
      </c>
      <c r="D223" s="17">
        <f t="shared" si="144"/>
        <v>1.7006802721088434</v>
      </c>
      <c r="E223" s="17">
        <f t="shared" si="144"/>
        <v>1.7482517482517483</v>
      </c>
      <c r="F223" s="17">
        <f t="shared" si="144"/>
        <v>1.8034265103697023</v>
      </c>
      <c r="G223" s="17">
        <f t="shared" si="144"/>
        <v>1.7985611510791368</v>
      </c>
      <c r="H223" s="17">
        <f t="shared" si="144"/>
        <v>1.8050541516245489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5">IF(C223/$I223&gt;1,2^((1-$I223/C223)/LN(10/3)),2^(-LOG($I223/C223,10/3)))</f>
        <v>1.0684483052007503</v>
      </c>
      <c r="M223" s="17">
        <f t="shared" si="145"/>
        <v>1.0702952701471489</v>
      </c>
      <c r="N223" s="17">
        <f t="shared" si="145"/>
        <v>1.0851863932306922</v>
      </c>
      <c r="O223" s="17">
        <f t="shared" si="145"/>
        <v>1.1017108889653662</v>
      </c>
      <c r="P223" s="17">
        <f t="shared" si="145"/>
        <v>1.100284697970433</v>
      </c>
      <c r="Q223" s="17">
        <f t="shared" si="145"/>
        <v>1.1021866966523706</v>
      </c>
    </row>
    <row r="224" spans="1:17">
      <c r="A224" s="9">
        <v>10</v>
      </c>
      <c r="B224" s="15" t="s">
        <v>184</v>
      </c>
      <c r="C224" s="17">
        <f t="shared" ref="C224:H224" si="146">C239/C241*100</f>
        <v>8.4745762711864403E-2</v>
      </c>
      <c r="D224" s="17">
        <f t="shared" si="146"/>
        <v>8.5034013605442174E-2</v>
      </c>
      <c r="E224" s="17">
        <f t="shared" si="146"/>
        <v>8.7412587412587409E-2</v>
      </c>
      <c r="F224" s="17">
        <f t="shared" si="146"/>
        <v>9.0171325518485113E-2</v>
      </c>
      <c r="G224" s="17">
        <f t="shared" si="146"/>
        <v>8.9928057553956844E-2</v>
      </c>
      <c r="H224" s="17">
        <f t="shared" si="146"/>
        <v>9.0252707581227443E-2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5"/>
        <v>1.2662297994742522</v>
      </c>
      <c r="M224" s="17">
        <f t="shared" si="145"/>
        <v>1.2676886183169203</v>
      </c>
      <c r="N224" s="17">
        <f t="shared" si="145"/>
        <v>1.2794198371910315</v>
      </c>
      <c r="O224" s="17">
        <f t="shared" si="145"/>
        <v>1.2923751981289984</v>
      </c>
      <c r="P224" s="17">
        <f t="shared" si="145"/>
        <v>1.2912596170274202</v>
      </c>
      <c r="Q224" s="17">
        <f t="shared" si="145"/>
        <v>1.2927472726337548</v>
      </c>
    </row>
    <row r="225" spans="1:17">
      <c r="A225" s="9">
        <v>11</v>
      </c>
      <c r="B225" s="15" t="s">
        <v>185</v>
      </c>
      <c r="C225" s="17">
        <f t="shared" ref="C225:H225" si="147">C240/C241*1000</f>
        <v>4.2372881355932206</v>
      </c>
      <c r="D225" s="17">
        <f t="shared" si="147"/>
        <v>3.4013605442176869</v>
      </c>
      <c r="E225" s="17">
        <f t="shared" si="147"/>
        <v>4.3706293706293708</v>
      </c>
      <c r="F225" s="17">
        <f t="shared" si="147"/>
        <v>4.508566275924256</v>
      </c>
      <c r="G225" s="17">
        <f t="shared" si="147"/>
        <v>4.4964028776978413</v>
      </c>
      <c r="H225" s="17">
        <f t="shared" si="147"/>
        <v>4.512635379061372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5"/>
        <v>0.90910978474125548</v>
      </c>
      <c r="M225" s="17">
        <f t="shared" si="145"/>
        <v>0.80107398061357671</v>
      </c>
      <c r="N225" s="17">
        <f t="shared" si="145"/>
        <v>0.92547174765884677</v>
      </c>
      <c r="O225" s="17">
        <f t="shared" si="145"/>
        <v>0.94217626863422976</v>
      </c>
      <c r="P225" s="17">
        <f t="shared" si="145"/>
        <v>0.94071204902884742</v>
      </c>
      <c r="Q225" s="17">
        <f t="shared" si="145"/>
        <v>0.94266572959771788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52">
        <v>2019</v>
      </c>
    </row>
    <row r="227" spans="1:17">
      <c r="A227" s="9">
        <v>1</v>
      </c>
      <c r="B227" s="10" t="s">
        <v>187</v>
      </c>
      <c r="C227" s="17">
        <v>6</v>
      </c>
      <c r="D227" s="17">
        <v>6</v>
      </c>
      <c r="E227" s="17">
        <v>5</v>
      </c>
      <c r="F227" s="17">
        <v>5</v>
      </c>
      <c r="G227" s="17">
        <v>6</v>
      </c>
      <c r="H227" s="17">
        <v>6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4</v>
      </c>
      <c r="D228" s="17">
        <v>4</v>
      </c>
      <c r="E228" s="17">
        <v>5</v>
      </c>
      <c r="F228" s="17">
        <v>5</v>
      </c>
      <c r="G228" s="17">
        <v>5</v>
      </c>
      <c r="H228" s="17">
        <v>5</v>
      </c>
      <c r="K228" s="15" t="s">
        <v>187</v>
      </c>
      <c r="L228" s="17">
        <f t="shared" ref="L228:L233" si="148">L215</f>
        <v>1.0096414596412071</v>
      </c>
      <c r="M228" s="17">
        <f t="shared" ref="M228:M233" si="149">N215</f>
        <v>0.92547174765884677</v>
      </c>
      <c r="N228" s="17">
        <f t="shared" ref="N228:N238" si="150">P215</f>
        <v>1.0431231276085331</v>
      </c>
      <c r="O228" s="17">
        <f>Q215</f>
        <v>1.0451268607802622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0.5</v>
      </c>
      <c r="K229" s="15" t="s">
        <v>190</v>
      </c>
      <c r="L229" s="17">
        <f t="shared" si="148"/>
        <v>0.90910978474125548</v>
      </c>
      <c r="M229" s="17">
        <f t="shared" si="149"/>
        <v>1.0500321379615354</v>
      </c>
      <c r="N229" s="17">
        <f t="shared" si="150"/>
        <v>1.0656224806966104</v>
      </c>
      <c r="O229" s="17">
        <f t="shared" ref="O229:O238" si="151">Q216</f>
        <v>1.0675874793022826</v>
      </c>
    </row>
    <row r="230" spans="1:17">
      <c r="A230" s="9">
        <v>4</v>
      </c>
      <c r="B230" s="10" t="s">
        <v>191</v>
      </c>
      <c r="C230" s="17">
        <v>26</v>
      </c>
      <c r="D230" s="17">
        <v>26.1</v>
      </c>
      <c r="E230" s="17">
        <v>26.2</v>
      </c>
      <c r="F230" s="17">
        <v>26.2</v>
      </c>
      <c r="G230" s="17">
        <v>26.2</v>
      </c>
      <c r="H230" s="17">
        <v>27.2</v>
      </c>
      <c r="K230" s="15" t="s">
        <v>192</v>
      </c>
      <c r="L230" s="17">
        <f t="shared" si="148"/>
        <v>8.8737830999390996E-4</v>
      </c>
      <c r="M230" s="17">
        <f t="shared" si="149"/>
        <v>8.8737830999390996E-4</v>
      </c>
      <c r="N230" s="17">
        <f t="shared" si="150"/>
        <v>8.8737830999390996E-4</v>
      </c>
      <c r="O230" s="17">
        <f t="shared" si="151"/>
        <v>0.4243725677529967</v>
      </c>
    </row>
    <row r="231" spans="1:17">
      <c r="A231" s="9">
        <v>5</v>
      </c>
      <c r="B231" s="10" t="s">
        <v>193</v>
      </c>
      <c r="C231" s="17">
        <v>10.6</v>
      </c>
      <c r="D231" s="17">
        <v>10.6</v>
      </c>
      <c r="E231" s="17">
        <v>10.7</v>
      </c>
      <c r="F231" s="17">
        <v>11.9</v>
      </c>
      <c r="G231" s="17">
        <v>12.4</v>
      </c>
      <c r="H231" s="17">
        <v>12.4</v>
      </c>
      <c r="K231" s="15" t="s">
        <v>194</v>
      </c>
      <c r="L231" s="17">
        <f t="shared" si="148"/>
        <v>0.83721451245784095</v>
      </c>
      <c r="M231" s="17">
        <f t="shared" si="149"/>
        <v>0.85605079223719616</v>
      </c>
      <c r="N231" s="17">
        <f t="shared" si="150"/>
        <v>0.87014789687029392</v>
      </c>
      <c r="O231" s="17">
        <f t="shared" si="151"/>
        <v>0.89096290406204792</v>
      </c>
    </row>
    <row r="232" spans="1:17">
      <c r="A232" s="9">
        <v>6</v>
      </c>
      <c r="B232" s="10" t="s">
        <v>195</v>
      </c>
      <c r="C232" s="17">
        <v>4514.1000000000004</v>
      </c>
      <c r="D232" s="17">
        <v>3594.7</v>
      </c>
      <c r="E232" s="17">
        <v>6952.3</v>
      </c>
      <c r="F232" s="17">
        <v>4362.5</v>
      </c>
      <c r="G232" s="17">
        <v>5490.1</v>
      </c>
      <c r="H232" s="17">
        <v>6582.1</v>
      </c>
      <c r="K232" s="15" t="s">
        <v>196</v>
      </c>
      <c r="L232" s="17">
        <f t="shared" si="148"/>
        <v>1.0650299846111022</v>
      </c>
      <c r="M232" s="17">
        <f t="shared" si="149"/>
        <v>1.0868575976481047</v>
      </c>
      <c r="N232" s="17">
        <f t="shared" si="150"/>
        <v>1.1766676056338554</v>
      </c>
      <c r="O232" s="17">
        <f t="shared" si="151"/>
        <v>1.1784171039724303</v>
      </c>
    </row>
    <row r="233" spans="1:17">
      <c r="A233" s="9">
        <v>7</v>
      </c>
      <c r="B233" s="10" t="s">
        <v>197</v>
      </c>
      <c r="C233" s="17">
        <v>3959.7</v>
      </c>
      <c r="D233" s="17">
        <v>3688.6</v>
      </c>
      <c r="E233" s="17">
        <v>6461.1</v>
      </c>
      <c r="F233" s="17">
        <v>4311.7</v>
      </c>
      <c r="G233" s="17">
        <v>6226.3</v>
      </c>
      <c r="H233" s="17">
        <v>6457.7</v>
      </c>
      <c r="K233" s="15" t="s">
        <v>198</v>
      </c>
      <c r="L233" s="17">
        <f t="shared" si="148"/>
        <v>1.4169336994085813</v>
      </c>
      <c r="M233" s="17">
        <f t="shared" si="149"/>
        <v>1.2972143245380614</v>
      </c>
      <c r="N233" s="17">
        <f t="shared" si="150"/>
        <v>0.41073885509727692</v>
      </c>
      <c r="O233" s="17">
        <f t="shared" si="151"/>
        <v>1.1007489586221768</v>
      </c>
    </row>
    <row r="234" spans="1:17">
      <c r="A234" s="9">
        <v>8</v>
      </c>
      <c r="B234" s="10" t="s">
        <v>199</v>
      </c>
      <c r="C234" s="17"/>
      <c r="D234" s="17"/>
      <c r="E234" s="17">
        <v>20</v>
      </c>
      <c r="F234" s="17">
        <v>9</v>
      </c>
      <c r="G234" s="17">
        <v>18</v>
      </c>
      <c r="H234" s="17">
        <v>15</v>
      </c>
      <c r="K234" s="15" t="s">
        <v>200</v>
      </c>
      <c r="L234" s="17">
        <f>N221</f>
        <v>0.56911073269325652</v>
      </c>
      <c r="M234" s="17">
        <f>O221</f>
        <v>0.92509524460029913</v>
      </c>
      <c r="N234" s="17">
        <f t="shared" si="150"/>
        <v>0.92496082009874536</v>
      </c>
      <c r="O234" s="17">
        <f t="shared" si="151"/>
        <v>0.72770347185858242</v>
      </c>
    </row>
    <row r="235" spans="1:17">
      <c r="A235" s="9">
        <v>9</v>
      </c>
      <c r="B235" s="10" t="s">
        <v>201</v>
      </c>
      <c r="C235" s="17"/>
      <c r="D235" s="17"/>
      <c r="E235" s="17">
        <v>13</v>
      </c>
      <c r="F235" s="17">
        <v>10</v>
      </c>
      <c r="G235" s="17">
        <v>19</v>
      </c>
      <c r="H235" s="17">
        <v>12</v>
      </c>
      <c r="K235" s="15" t="s">
        <v>202</v>
      </c>
      <c r="L235" s="17">
        <f>L222</f>
        <v>0.61295719874612931</v>
      </c>
      <c r="M235" s="17">
        <f>N222</f>
        <v>0.21604258542177138</v>
      </c>
      <c r="N235" s="17">
        <f t="shared" si="150"/>
        <v>0.6396121882734862</v>
      </c>
      <c r="O235" s="17">
        <f t="shared" si="151"/>
        <v>0.29406975179992395</v>
      </c>
    </row>
    <row r="236" spans="1:17">
      <c r="A236" s="9">
        <v>10</v>
      </c>
      <c r="B236" s="10" t="s">
        <v>203</v>
      </c>
      <c r="C236" s="17">
        <v>64</v>
      </c>
      <c r="D236" s="17">
        <v>37</v>
      </c>
      <c r="E236" s="17">
        <v>36</v>
      </c>
      <c r="F236" s="17">
        <v>34</v>
      </c>
      <c r="G236" s="17">
        <v>30</v>
      </c>
      <c r="H236" s="17">
        <v>37</v>
      </c>
      <c r="K236" s="15" t="s">
        <v>204</v>
      </c>
      <c r="L236" s="17">
        <f>L223</f>
        <v>1.0684483052007503</v>
      </c>
      <c r="M236" s="17">
        <f>N223</f>
        <v>1.0851863932306922</v>
      </c>
      <c r="N236" s="17">
        <f t="shared" si="150"/>
        <v>1.100284697970433</v>
      </c>
      <c r="O236" s="17">
        <f t="shared" si="151"/>
        <v>1.1021866966523706</v>
      </c>
    </row>
    <row r="237" spans="1:17">
      <c r="A237" s="9">
        <v>11</v>
      </c>
      <c r="B237" s="10" t="s">
        <v>205</v>
      </c>
      <c r="C237" s="17">
        <v>70</v>
      </c>
      <c r="D237" s="17">
        <v>65</v>
      </c>
      <c r="E237" s="17">
        <v>64</v>
      </c>
      <c r="F237" s="17">
        <v>32</v>
      </c>
      <c r="G237" s="17">
        <v>35</v>
      </c>
      <c r="H237" s="17">
        <v>56</v>
      </c>
      <c r="K237" s="15" t="s">
        <v>206</v>
      </c>
      <c r="L237" s="17">
        <f>L224</f>
        <v>1.2662297994742522</v>
      </c>
      <c r="M237" s="17">
        <f>N224</f>
        <v>1.2794198371910315</v>
      </c>
      <c r="N237" s="17">
        <f t="shared" si="150"/>
        <v>1.2912596170274202</v>
      </c>
      <c r="O237" s="17">
        <f t="shared" si="151"/>
        <v>1.2927472726337548</v>
      </c>
    </row>
    <row r="238" spans="1:17">
      <c r="A238" s="9">
        <v>12</v>
      </c>
      <c r="B238" s="10" t="s">
        <v>207</v>
      </c>
      <c r="C238" s="17">
        <v>2</v>
      </c>
      <c r="D238" s="17">
        <v>2</v>
      </c>
      <c r="E238" s="17">
        <v>2</v>
      </c>
      <c r="F238" s="17">
        <v>2</v>
      </c>
      <c r="G238" s="17">
        <v>2</v>
      </c>
      <c r="H238" s="17">
        <v>2</v>
      </c>
      <c r="K238" s="15" t="s">
        <v>208</v>
      </c>
      <c r="L238" s="17">
        <f>L225</f>
        <v>0.90910978474125548</v>
      </c>
      <c r="M238" s="17">
        <f>N225</f>
        <v>0.92547174765884677</v>
      </c>
      <c r="N238" s="17">
        <f t="shared" si="150"/>
        <v>0.94071204902884742</v>
      </c>
      <c r="O238" s="17">
        <f t="shared" si="151"/>
        <v>0.94266572959771788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5</v>
      </c>
      <c r="D240" s="17">
        <v>4</v>
      </c>
      <c r="E240" s="17">
        <v>5</v>
      </c>
      <c r="F240" s="17">
        <v>5</v>
      </c>
      <c r="G240" s="21">
        <v>5</v>
      </c>
      <c r="H240" s="21">
        <v>5</v>
      </c>
    </row>
    <row r="241" spans="1:17">
      <c r="A241" s="9">
        <v>15</v>
      </c>
      <c r="B241" s="10" t="s">
        <v>213</v>
      </c>
      <c r="C241" s="17">
        <v>1180</v>
      </c>
      <c r="D241" s="17">
        <v>1176</v>
      </c>
      <c r="E241" s="17">
        <v>1144</v>
      </c>
      <c r="F241" s="17">
        <v>1109</v>
      </c>
      <c r="G241" s="17">
        <v>1112</v>
      </c>
      <c r="H241" s="17">
        <v>1108</v>
      </c>
    </row>
    <row r="243" spans="1:17" ht="16">
      <c r="A243" s="20" t="s">
        <v>531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2">C257/C271*1000</f>
        <v>2.8449502133712663</v>
      </c>
      <c r="D245" s="17">
        <f t="shared" si="152"/>
        <v>2.9761904761904758</v>
      </c>
      <c r="E245" s="17">
        <f t="shared" si="152"/>
        <v>3.1496062992125982</v>
      </c>
      <c r="F245" s="17">
        <f t="shared" si="152"/>
        <v>3.2362459546925568</v>
      </c>
      <c r="G245" s="17">
        <f t="shared" si="152"/>
        <v>1.6233766233766236</v>
      </c>
      <c r="H245" s="17">
        <f t="shared" si="152"/>
        <v>1.6638935108153079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3">IF(C245/$I245&gt;1,2^((1-$I245/C245)/LN(10/3)),2^(-LOG($I245/C245,10/3)))</f>
        <v>0.72278591482094068</v>
      </c>
      <c r="M245" s="17">
        <f t="shared" si="153"/>
        <v>0.74179806615605315</v>
      </c>
      <c r="N245" s="17">
        <f t="shared" si="153"/>
        <v>0.76638282419570536</v>
      </c>
      <c r="O245" s="17">
        <f t="shared" si="153"/>
        <v>0.77845000838822676</v>
      </c>
      <c r="P245" s="17">
        <f t="shared" si="153"/>
        <v>0.5232788983456329</v>
      </c>
      <c r="Q245" s="17">
        <f t="shared" si="153"/>
        <v>0.53075852982946425</v>
      </c>
    </row>
    <row r="246" spans="1:17">
      <c r="A246" s="9">
        <v>2</v>
      </c>
      <c r="B246" s="15" t="s">
        <v>176</v>
      </c>
      <c r="C246" s="17">
        <f t="shared" ref="C246:H246" si="154">C258/C271*1000</f>
        <v>9.9573257467994303</v>
      </c>
      <c r="D246" s="17">
        <f t="shared" si="154"/>
        <v>10.416666666666666</v>
      </c>
      <c r="E246" s="17">
        <f t="shared" si="154"/>
        <v>11.023622047244094</v>
      </c>
      <c r="F246" s="17">
        <f t="shared" si="154"/>
        <v>11.326860841423949</v>
      </c>
      <c r="G246" s="17">
        <f t="shared" si="154"/>
        <v>11.363636363636363</v>
      </c>
      <c r="H246" s="17">
        <f t="shared" si="154"/>
        <v>11.647254575707155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3"/>
        <v>1.4112037205066599</v>
      </c>
      <c r="M246" s="17">
        <f t="shared" si="153"/>
        <v>1.4256693914024059</v>
      </c>
      <c r="N246" s="17">
        <f t="shared" si="153"/>
        <v>1.4431291062395777</v>
      </c>
      <c r="O246" s="17">
        <f t="shared" si="153"/>
        <v>1.4512226709394078</v>
      </c>
      <c r="P246" s="17">
        <f t="shared" si="153"/>
        <v>1.4521778343282099</v>
      </c>
      <c r="Q246" s="17">
        <f t="shared" si="153"/>
        <v>1.459361627135582</v>
      </c>
    </row>
    <row r="247" spans="1:17">
      <c r="A247" s="9">
        <v>3</v>
      </c>
      <c r="B247" s="15" t="s">
        <v>177</v>
      </c>
      <c r="C247" s="17">
        <f t="shared" ref="C247:H247" si="155">C259/C271*1000+0.00001</f>
        <v>1.0000000000000001E-5</v>
      </c>
      <c r="D247" s="17">
        <f t="shared" si="155"/>
        <v>1.0000000000000001E-5</v>
      </c>
      <c r="E247" s="17">
        <f t="shared" si="155"/>
        <v>1.0000000000000001E-5</v>
      </c>
      <c r="F247" s="17">
        <f t="shared" si="155"/>
        <v>1.0000000000000001E-5</v>
      </c>
      <c r="G247" s="17">
        <f t="shared" si="155"/>
        <v>1.0000000000000001E-5</v>
      </c>
      <c r="H247" s="17">
        <f t="shared" si="155"/>
        <v>0.66556740432612305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3"/>
        <v>8.8737830999390996E-4</v>
      </c>
      <c r="M247" s="17">
        <f t="shared" si="153"/>
        <v>8.8737830999390996E-4</v>
      </c>
      <c r="N247" s="17">
        <f t="shared" si="153"/>
        <v>8.8737830999390996E-4</v>
      </c>
      <c r="O247" s="17">
        <f t="shared" si="153"/>
        <v>8.8737830999390996E-4</v>
      </c>
      <c r="P247" s="17">
        <f t="shared" si="153"/>
        <v>8.8737830999390996E-4</v>
      </c>
      <c r="Q247" s="17">
        <f t="shared" si="153"/>
        <v>0.5307631209517748</v>
      </c>
    </row>
    <row r="248" spans="1:17">
      <c r="A248" s="9">
        <v>4</v>
      </c>
      <c r="B248" s="15" t="s">
        <v>178</v>
      </c>
      <c r="C248" s="17">
        <f t="shared" ref="C248:H248" si="156">C260/C271*1000</f>
        <v>23.897581792318636</v>
      </c>
      <c r="D248" s="17">
        <f t="shared" si="156"/>
        <v>25</v>
      </c>
      <c r="E248" s="17">
        <f t="shared" si="156"/>
        <v>26.45669291338583</v>
      </c>
      <c r="F248" s="17">
        <f t="shared" si="156"/>
        <v>26.537216828478961</v>
      </c>
      <c r="G248" s="17">
        <f t="shared" si="156"/>
        <v>26.623376623376622</v>
      </c>
      <c r="H248" s="17">
        <f t="shared" si="156"/>
        <v>27.121464226289518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3"/>
        <v>0.87727958440294407</v>
      </c>
      <c r="M248" s="17">
        <f t="shared" si="153"/>
        <v>0.90035553522028322</v>
      </c>
      <c r="N248" s="17">
        <f t="shared" si="153"/>
        <v>0.93019522339546867</v>
      </c>
      <c r="O248" s="17">
        <f t="shared" si="153"/>
        <v>0.93182411473784343</v>
      </c>
      <c r="P248" s="17">
        <f t="shared" si="153"/>
        <v>0.93356469173829237</v>
      </c>
      <c r="Q248" s="17">
        <f t="shared" si="153"/>
        <v>0.94358045157634451</v>
      </c>
    </row>
    <row r="249" spans="1:17">
      <c r="A249" s="9">
        <v>5</v>
      </c>
      <c r="B249" s="15" t="s">
        <v>179</v>
      </c>
      <c r="C249" s="17">
        <f t="shared" ref="C249:H249" si="157">C261/C271*1000</f>
        <v>6.1166429587482218</v>
      </c>
      <c r="D249" s="17">
        <f t="shared" si="157"/>
        <v>6.3988095238095237</v>
      </c>
      <c r="E249" s="17">
        <f t="shared" si="157"/>
        <v>7.2440944881889759</v>
      </c>
      <c r="F249" s="17">
        <f t="shared" si="157"/>
        <v>7.4433656957928793</v>
      </c>
      <c r="G249" s="17">
        <f t="shared" si="157"/>
        <v>7.4675324675324664</v>
      </c>
      <c r="H249" s="17">
        <f t="shared" si="157"/>
        <v>7.6539101497504154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3"/>
        <v>0.85681046763479851</v>
      </c>
      <c r="M249" s="17">
        <f t="shared" si="153"/>
        <v>0.87934799906997729</v>
      </c>
      <c r="N249" s="17">
        <f t="shared" si="153"/>
        <v>0.94445925591869706</v>
      </c>
      <c r="O249" s="17">
        <f t="shared" si="153"/>
        <v>0.9593303666008336</v>
      </c>
      <c r="P249" s="17">
        <f t="shared" si="153"/>
        <v>0.96112232320029078</v>
      </c>
      <c r="Q249" s="17">
        <f t="shared" si="153"/>
        <v>0.9748603906269534</v>
      </c>
    </row>
    <row r="250" spans="1:17">
      <c r="A250" s="9">
        <v>6</v>
      </c>
      <c r="B250" s="15" t="s">
        <v>180</v>
      </c>
      <c r="C250" s="17">
        <f t="shared" ref="C250:H250" si="158">(C262-C263)/C262*100</f>
        <v>8.9491623758068091</v>
      </c>
      <c r="D250" s="17">
        <f t="shared" si="158"/>
        <v>1.0037894057889258</v>
      </c>
      <c r="E250" s="17">
        <f t="shared" si="158"/>
        <v>-1.5486037688910916</v>
      </c>
      <c r="F250" s="17">
        <f t="shared" si="158"/>
        <v>-2.6309116267275261</v>
      </c>
      <c r="G250" s="17">
        <f t="shared" si="158"/>
        <v>2.7830506398873198</v>
      </c>
      <c r="H250" s="17">
        <f t="shared" si="158"/>
        <v>-0.10416919014511453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59">(ATAN((C250+2.4)/10)+3.1415/2)/3.1415*1.75</f>
        <v>1.3476695325418926</v>
      </c>
      <c r="M250" s="17">
        <f t="shared" si="159"/>
        <v>1.0577587929701373</v>
      </c>
      <c r="N250" s="17">
        <f t="shared" si="159"/>
        <v>0.92231366872618059</v>
      </c>
      <c r="O250" s="17">
        <f t="shared" si="159"/>
        <v>0.86213915173366029</v>
      </c>
      <c r="P250" s="17">
        <f t="shared" si="159"/>
        <v>1.1413766783555421</v>
      </c>
      <c r="Q250" s="17">
        <f t="shared" si="159"/>
        <v>1.0007127692984727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-4.7244094488188972</v>
      </c>
      <c r="F251" s="17">
        <f>(F265-F264)/F271*1000</f>
        <v>-6.4724919093851137</v>
      </c>
      <c r="G251" s="17">
        <f>(G265-G264)/G271*1000</f>
        <v>-12.987012987012989</v>
      </c>
      <c r="H251" s="17">
        <f>(H265-H264)/H271*1000</f>
        <v>-1.6638935108153079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0">(ATAN(E251/10)+3.1415/2)/3.1415*1.75</f>
        <v>0.62913750189714501</v>
      </c>
      <c r="O251" s="17">
        <f t="shared" si="160"/>
        <v>0.55500373783831958</v>
      </c>
      <c r="P251" s="17">
        <f t="shared" si="160"/>
        <v>0.36550427649017092</v>
      </c>
      <c r="Q251" s="17">
        <f t="shared" si="160"/>
        <v>0.78315280017331179</v>
      </c>
    </row>
    <row r="252" spans="1:17">
      <c r="A252" s="9">
        <v>8</v>
      </c>
      <c r="B252" s="15" t="s">
        <v>182</v>
      </c>
      <c r="C252" s="17">
        <f t="shared" ref="C252:H252" si="161">(C266-C267)/C271*1000</f>
        <v>-41.251778093883352</v>
      </c>
      <c r="D252" s="17">
        <f t="shared" si="161"/>
        <v>-32.738095238095241</v>
      </c>
      <c r="E252" s="17">
        <f t="shared" si="161"/>
        <v>-22.047244094488189</v>
      </c>
      <c r="F252" s="17">
        <f t="shared" si="161"/>
        <v>3.2362459546925568</v>
      </c>
      <c r="G252" s="17">
        <f t="shared" si="161"/>
        <v>-11.363636363636363</v>
      </c>
      <c r="H252" s="17">
        <f t="shared" si="161"/>
        <v>18.302828618968388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0.13245727513348665</v>
      </c>
      <c r="M252" s="17">
        <f>(ATAN(D252/10)+3.1415/2)/3.1415*1.75</f>
        <v>0.16511615986892425</v>
      </c>
      <c r="N252" s="17">
        <f t="shared" si="160"/>
        <v>0.23718091727421747</v>
      </c>
      <c r="O252" s="17">
        <f t="shared" si="160"/>
        <v>1.0493523580670066</v>
      </c>
      <c r="P252" s="17">
        <f t="shared" si="160"/>
        <v>0.40197832790777122</v>
      </c>
      <c r="Q252" s="17">
        <f t="shared" si="160"/>
        <v>1.4714702094226966</v>
      </c>
    </row>
    <row r="253" spans="1:17">
      <c r="A253" s="9">
        <v>9</v>
      </c>
      <c r="B253" s="15" t="s">
        <v>183</v>
      </c>
      <c r="C253" s="17">
        <f t="shared" ref="C253:H253" si="162">C268/C271*1000</f>
        <v>1.4224751066856332</v>
      </c>
      <c r="D253" s="17">
        <f t="shared" si="162"/>
        <v>1.4880952380952379</v>
      </c>
      <c r="E253" s="17">
        <f t="shared" si="162"/>
        <v>1.5748031496062991</v>
      </c>
      <c r="F253" s="17">
        <f t="shared" si="162"/>
        <v>1.6181229773462784</v>
      </c>
      <c r="G253" s="17">
        <f t="shared" si="162"/>
        <v>1.6233766233766236</v>
      </c>
      <c r="H253" s="17">
        <f t="shared" si="162"/>
        <v>1.6638935108153079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3">IF(C253/$I253&gt;1,2^((1-$I253/C253)/LN(10/3)),2^(-LOG($I253/C253,10/3)))</f>
        <v>0.96991058280814357</v>
      </c>
      <c r="M253" s="17">
        <f t="shared" si="163"/>
        <v>0.99542309820690311</v>
      </c>
      <c r="N253" s="17">
        <f t="shared" si="163"/>
        <v>1.0277238890300824</v>
      </c>
      <c r="O253" s="17">
        <f t="shared" si="163"/>
        <v>1.0429229657003265</v>
      </c>
      <c r="P253" s="17">
        <f t="shared" si="163"/>
        <v>1.0447258064648881</v>
      </c>
      <c r="Q253" s="17">
        <f t="shared" si="163"/>
        <v>1.0583468225222179</v>
      </c>
    </row>
    <row r="254" spans="1:17">
      <c r="A254" s="9">
        <v>10</v>
      </c>
      <c r="B254" s="15" t="s">
        <v>184</v>
      </c>
      <c r="C254" s="17">
        <f t="shared" ref="C254:H254" si="164">C269/C271*100</f>
        <v>0.14224751066856331</v>
      </c>
      <c r="D254" s="17">
        <f t="shared" si="164"/>
        <v>0.14880952380952381</v>
      </c>
      <c r="E254" s="17">
        <f t="shared" si="164"/>
        <v>0.15748031496062992</v>
      </c>
      <c r="F254" s="17">
        <f t="shared" si="164"/>
        <v>0.16181229773462785</v>
      </c>
      <c r="G254" s="17">
        <f t="shared" si="164"/>
        <v>0.16233766233766234</v>
      </c>
      <c r="H254" s="17">
        <f t="shared" si="164"/>
        <v>0.16638935108153077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3"/>
        <v>1.4525959159730046</v>
      </c>
      <c r="M254" s="17">
        <f t="shared" si="163"/>
        <v>1.4656163205404276</v>
      </c>
      <c r="N254" s="17">
        <f t="shared" si="163"/>
        <v>1.4813096698037682</v>
      </c>
      <c r="O254" s="17">
        <f t="shared" si="163"/>
        <v>1.4885763597598414</v>
      </c>
      <c r="P254" s="17">
        <f t="shared" si="163"/>
        <v>1.4894336046851846</v>
      </c>
      <c r="Q254" s="17">
        <f t="shared" si="163"/>
        <v>1.4958786970785112</v>
      </c>
    </row>
    <row r="255" spans="1:17">
      <c r="A255" s="9">
        <v>11</v>
      </c>
      <c r="B255" s="15" t="s">
        <v>185</v>
      </c>
      <c r="C255" s="17">
        <f t="shared" ref="C255:H255" si="165">C270/C271*1000</f>
        <v>4.2674253200568995</v>
      </c>
      <c r="D255" s="17">
        <f t="shared" si="165"/>
        <v>7.4404761904761898</v>
      </c>
      <c r="E255" s="17">
        <f t="shared" si="165"/>
        <v>6.2992125984251963</v>
      </c>
      <c r="F255" s="17">
        <f t="shared" si="165"/>
        <v>4.8543689320388346</v>
      </c>
      <c r="G255" s="17">
        <f t="shared" si="165"/>
        <v>4.8701298701298699</v>
      </c>
      <c r="H255" s="17">
        <f t="shared" si="165"/>
        <v>4.9916805324459235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3"/>
        <v>0.91282673055508001</v>
      </c>
      <c r="M255" s="17">
        <f t="shared" si="163"/>
        <v>1.2078417131153183</v>
      </c>
      <c r="N255" s="17">
        <f t="shared" si="163"/>
        <v>1.1260788540601236</v>
      </c>
      <c r="O255" s="17">
        <f t="shared" si="163"/>
        <v>0.98312648529355706</v>
      </c>
      <c r="P255" s="17">
        <f t="shared" si="163"/>
        <v>0.98496289124374625</v>
      </c>
      <c r="Q255" s="17">
        <f t="shared" si="163"/>
        <v>0.99904173041544564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52">
        <v>2019</v>
      </c>
    </row>
    <row r="257" spans="1:15">
      <c r="A257" s="9">
        <v>1</v>
      </c>
      <c r="B257" s="10" t="s">
        <v>187</v>
      </c>
      <c r="C257" s="17">
        <v>2</v>
      </c>
      <c r="D257" s="17">
        <v>2</v>
      </c>
      <c r="E257" s="17">
        <v>2</v>
      </c>
      <c r="F257" s="17">
        <v>2</v>
      </c>
      <c r="G257" s="17">
        <v>1</v>
      </c>
      <c r="H257" s="17">
        <v>1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7</v>
      </c>
      <c r="D258" s="17">
        <v>7</v>
      </c>
      <c r="E258" s="17">
        <v>7</v>
      </c>
      <c r="F258" s="17">
        <v>7</v>
      </c>
      <c r="G258" s="17">
        <v>7</v>
      </c>
      <c r="H258" s="17">
        <v>7</v>
      </c>
      <c r="K258" s="15" t="s">
        <v>187</v>
      </c>
      <c r="L258" s="17">
        <f t="shared" ref="L258:L263" si="166">L245</f>
        <v>0.72278591482094068</v>
      </c>
      <c r="M258" s="17">
        <f t="shared" ref="M258:M263" si="167">N245</f>
        <v>0.76638282419570536</v>
      </c>
      <c r="N258" s="17">
        <f t="shared" ref="N258:N268" si="168">P245</f>
        <v>0.5232788983456329</v>
      </c>
      <c r="O258" s="17">
        <f>Q245</f>
        <v>0.53075852982946425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0.4</v>
      </c>
      <c r="K259" s="15" t="s">
        <v>190</v>
      </c>
      <c r="L259" s="17">
        <f t="shared" si="166"/>
        <v>1.4112037205066599</v>
      </c>
      <c r="M259" s="17">
        <f t="shared" si="167"/>
        <v>1.4431291062395777</v>
      </c>
      <c r="N259" s="17">
        <f t="shared" si="168"/>
        <v>1.4521778343282099</v>
      </c>
      <c r="O259" s="17">
        <f t="shared" ref="O259:O268" si="169">Q246</f>
        <v>1.459361627135582</v>
      </c>
    </row>
    <row r="260" spans="1:15">
      <c r="A260" s="9">
        <v>4</v>
      </c>
      <c r="B260" s="10" t="s">
        <v>191</v>
      </c>
      <c r="C260" s="17">
        <v>16.8</v>
      </c>
      <c r="D260" s="17">
        <v>16.8</v>
      </c>
      <c r="E260" s="17">
        <v>16.8</v>
      </c>
      <c r="F260" s="17">
        <v>16.399999999999999</v>
      </c>
      <c r="G260" s="17">
        <v>16.399999999999999</v>
      </c>
      <c r="H260" s="17">
        <v>16.3</v>
      </c>
      <c r="K260" s="15" t="s">
        <v>192</v>
      </c>
      <c r="L260" s="17">
        <f t="shared" si="166"/>
        <v>8.8737830999390996E-4</v>
      </c>
      <c r="M260" s="17">
        <f t="shared" si="167"/>
        <v>8.8737830999390996E-4</v>
      </c>
      <c r="N260" s="17">
        <f t="shared" si="168"/>
        <v>8.8737830999390996E-4</v>
      </c>
      <c r="O260" s="17">
        <f t="shared" si="169"/>
        <v>0.5307631209517748</v>
      </c>
    </row>
    <row r="261" spans="1:15">
      <c r="A261" s="9">
        <v>5</v>
      </c>
      <c r="B261" s="10" t="s">
        <v>193</v>
      </c>
      <c r="C261" s="17">
        <v>4.3</v>
      </c>
      <c r="D261" s="17">
        <v>4.3</v>
      </c>
      <c r="E261" s="17">
        <v>4.5999999999999996</v>
      </c>
      <c r="F261" s="17">
        <v>4.5999999999999996</v>
      </c>
      <c r="G261" s="17">
        <v>4.5999999999999996</v>
      </c>
      <c r="H261" s="17">
        <v>4.5999999999999996</v>
      </c>
      <c r="K261" s="15" t="s">
        <v>194</v>
      </c>
      <c r="L261" s="17">
        <f t="shared" si="166"/>
        <v>0.87727958440294407</v>
      </c>
      <c r="M261" s="17">
        <f t="shared" si="167"/>
        <v>0.93019522339546867</v>
      </c>
      <c r="N261" s="17">
        <f t="shared" si="168"/>
        <v>0.93356469173829237</v>
      </c>
      <c r="O261" s="17">
        <f t="shared" si="169"/>
        <v>0.94358045157634451</v>
      </c>
    </row>
    <row r="262" spans="1:15">
      <c r="A262" s="9">
        <v>6</v>
      </c>
      <c r="B262" s="10" t="s">
        <v>195</v>
      </c>
      <c r="C262" s="17">
        <v>2757.8</v>
      </c>
      <c r="D262" s="17">
        <v>2480.6</v>
      </c>
      <c r="E262" s="17">
        <v>3215.8</v>
      </c>
      <c r="F262" s="17">
        <v>3154.8</v>
      </c>
      <c r="G262" s="17">
        <v>3266.2</v>
      </c>
      <c r="H262" s="17">
        <v>4127.8999999999996</v>
      </c>
      <c r="K262" s="15" t="s">
        <v>196</v>
      </c>
      <c r="L262" s="17">
        <f t="shared" si="166"/>
        <v>0.85681046763479851</v>
      </c>
      <c r="M262" s="17">
        <f t="shared" si="167"/>
        <v>0.94445925591869706</v>
      </c>
      <c r="N262" s="17">
        <f t="shared" si="168"/>
        <v>0.96112232320029078</v>
      </c>
      <c r="O262" s="17">
        <f t="shared" si="169"/>
        <v>0.9748603906269534</v>
      </c>
    </row>
    <row r="263" spans="1:15">
      <c r="A263" s="9">
        <v>7</v>
      </c>
      <c r="B263" s="10" t="s">
        <v>197</v>
      </c>
      <c r="C263" s="17">
        <v>2511</v>
      </c>
      <c r="D263" s="17">
        <v>2455.6999999999998</v>
      </c>
      <c r="E263" s="17">
        <v>3265.6</v>
      </c>
      <c r="F263" s="17">
        <v>3237.8</v>
      </c>
      <c r="G263" s="17">
        <v>3175.3</v>
      </c>
      <c r="H263" s="17">
        <v>4132.2</v>
      </c>
      <c r="K263" s="15" t="s">
        <v>198</v>
      </c>
      <c r="L263" s="17">
        <f t="shared" si="166"/>
        <v>1.3476695325418926</v>
      </c>
      <c r="M263" s="17">
        <f t="shared" si="167"/>
        <v>0.92231366872618059</v>
      </c>
      <c r="N263" s="17">
        <f t="shared" si="168"/>
        <v>1.1413766783555421</v>
      </c>
      <c r="O263" s="17">
        <f t="shared" si="169"/>
        <v>1.0007127692984727</v>
      </c>
    </row>
    <row r="264" spans="1:15">
      <c r="A264" s="9">
        <v>8</v>
      </c>
      <c r="B264" s="10" t="s">
        <v>199</v>
      </c>
      <c r="C264" s="17"/>
      <c r="D264" s="17"/>
      <c r="E264" s="17">
        <v>10</v>
      </c>
      <c r="F264" s="17">
        <v>13</v>
      </c>
      <c r="G264" s="17">
        <v>16</v>
      </c>
      <c r="H264" s="17">
        <v>9</v>
      </c>
      <c r="K264" s="15" t="s">
        <v>200</v>
      </c>
      <c r="L264" s="17">
        <f>N251</f>
        <v>0.62913750189714501</v>
      </c>
      <c r="M264" s="17">
        <f>O251</f>
        <v>0.55500373783831958</v>
      </c>
      <c r="N264" s="17">
        <f t="shared" si="168"/>
        <v>0.36550427649017092</v>
      </c>
      <c r="O264" s="17">
        <f t="shared" si="169"/>
        <v>0.78315280017331179</v>
      </c>
    </row>
    <row r="265" spans="1:15">
      <c r="A265" s="9">
        <v>9</v>
      </c>
      <c r="B265" s="10" t="s">
        <v>201</v>
      </c>
      <c r="C265" s="17"/>
      <c r="D265" s="17"/>
      <c r="E265" s="17">
        <v>7</v>
      </c>
      <c r="F265" s="17">
        <v>9</v>
      </c>
      <c r="G265" s="17">
        <v>8</v>
      </c>
      <c r="H265" s="17">
        <v>8</v>
      </c>
      <c r="K265" s="15" t="s">
        <v>202</v>
      </c>
      <c r="L265" s="17">
        <f>L252</f>
        <v>0.13245727513348665</v>
      </c>
      <c r="M265" s="17">
        <f>N252</f>
        <v>0.23718091727421747</v>
      </c>
      <c r="N265" s="17">
        <f t="shared" si="168"/>
        <v>0.40197832790777122</v>
      </c>
      <c r="O265" s="17">
        <f t="shared" si="169"/>
        <v>1.4714702094226966</v>
      </c>
    </row>
    <row r="266" spans="1:15">
      <c r="A266" s="9">
        <v>10</v>
      </c>
      <c r="B266" s="10" t="s">
        <v>203</v>
      </c>
      <c r="C266" s="17">
        <v>20</v>
      </c>
      <c r="D266" s="17">
        <v>16</v>
      </c>
      <c r="E266" s="17">
        <v>19</v>
      </c>
      <c r="F266" s="17">
        <v>17</v>
      </c>
      <c r="G266" s="17">
        <v>13</v>
      </c>
      <c r="H266" s="17">
        <v>26</v>
      </c>
      <c r="K266" s="15" t="s">
        <v>204</v>
      </c>
      <c r="L266" s="17">
        <f>L253</f>
        <v>0.96991058280814357</v>
      </c>
      <c r="M266" s="17">
        <f>N253</f>
        <v>1.0277238890300824</v>
      </c>
      <c r="N266" s="17">
        <f t="shared" si="168"/>
        <v>1.0447258064648881</v>
      </c>
      <c r="O266" s="17">
        <f t="shared" si="169"/>
        <v>1.0583468225222179</v>
      </c>
    </row>
    <row r="267" spans="1:15">
      <c r="A267" s="9">
        <v>11</v>
      </c>
      <c r="B267" s="10" t="s">
        <v>205</v>
      </c>
      <c r="C267" s="17">
        <v>49</v>
      </c>
      <c r="D267" s="17">
        <v>38</v>
      </c>
      <c r="E267" s="17">
        <v>33</v>
      </c>
      <c r="F267" s="17">
        <v>15</v>
      </c>
      <c r="G267" s="17">
        <v>20</v>
      </c>
      <c r="H267" s="17">
        <v>15</v>
      </c>
      <c r="K267" s="15" t="s">
        <v>206</v>
      </c>
      <c r="L267" s="17">
        <f>L254</f>
        <v>1.4525959159730046</v>
      </c>
      <c r="M267" s="17">
        <f>N254</f>
        <v>1.4813096698037682</v>
      </c>
      <c r="N267" s="17">
        <f t="shared" si="168"/>
        <v>1.4894336046851846</v>
      </c>
      <c r="O267" s="17">
        <f t="shared" si="169"/>
        <v>1.4958786970785112</v>
      </c>
    </row>
    <row r="268" spans="1:15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K268" s="15" t="s">
        <v>208</v>
      </c>
      <c r="L268" s="17">
        <f>L255</f>
        <v>0.91282673055508001</v>
      </c>
      <c r="M268" s="17">
        <f>N255</f>
        <v>1.1260788540601236</v>
      </c>
      <c r="N268" s="17">
        <f t="shared" si="168"/>
        <v>0.98496289124374625</v>
      </c>
      <c r="O268" s="17">
        <f t="shared" si="169"/>
        <v>0.99904173041544564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3</v>
      </c>
      <c r="D270" s="17">
        <v>5</v>
      </c>
      <c r="E270" s="17">
        <v>4</v>
      </c>
      <c r="F270" s="17">
        <v>3</v>
      </c>
      <c r="G270" s="21">
        <v>3</v>
      </c>
      <c r="H270" s="21">
        <v>3</v>
      </c>
    </row>
    <row r="271" spans="1:15">
      <c r="A271" s="9">
        <v>15</v>
      </c>
      <c r="B271" s="10" t="s">
        <v>213</v>
      </c>
      <c r="C271" s="17">
        <v>703</v>
      </c>
      <c r="D271" s="17">
        <v>672</v>
      </c>
      <c r="E271" s="17">
        <v>635</v>
      </c>
      <c r="F271" s="17">
        <v>618</v>
      </c>
      <c r="G271" s="17">
        <v>616</v>
      </c>
      <c r="H271" s="17">
        <v>601</v>
      </c>
    </row>
    <row r="273" spans="1:17" ht="16">
      <c r="A273" s="20" t="s">
        <v>532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70">C287/C301*1000</f>
        <v>2.4242424242424243</v>
      </c>
      <c r="D275" s="17">
        <f t="shared" si="170"/>
        <v>2.5157232704402515</v>
      </c>
      <c r="E275" s="17">
        <f t="shared" si="170"/>
        <v>2.5477707006369426</v>
      </c>
      <c r="F275" s="17">
        <f t="shared" si="170"/>
        <v>2.5445292620865141</v>
      </c>
      <c r="G275" s="17">
        <f t="shared" si="170"/>
        <v>2.6178010471204192</v>
      </c>
      <c r="H275" s="17">
        <f t="shared" si="170"/>
        <v>2.7322404371584699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71">IF(C275/$I275&gt;1,2^((1-$I275/C275)/LN(10/3)),2^(-LOG($I275/C275,10/3)))</f>
        <v>0.65917111239900261</v>
      </c>
      <c r="M275" s="17">
        <f t="shared" si="171"/>
        <v>0.67337907459744295</v>
      </c>
      <c r="N275" s="17">
        <f t="shared" si="171"/>
        <v>0.67830435048411863</v>
      </c>
      <c r="O275" s="17">
        <f t="shared" si="171"/>
        <v>0.67780738284283726</v>
      </c>
      <c r="P275" s="17">
        <f t="shared" si="171"/>
        <v>0.6889765069501308</v>
      </c>
      <c r="Q275" s="17">
        <f t="shared" si="171"/>
        <v>0.70615906704192444</v>
      </c>
    </row>
    <row r="276" spans="1:17">
      <c r="A276" s="9">
        <v>2</v>
      </c>
      <c r="B276" s="15" t="s">
        <v>176</v>
      </c>
      <c r="C276" s="17">
        <f t="shared" ref="C276:H276" si="172">C288/C301*1000</f>
        <v>8.4848484848484862</v>
      </c>
      <c r="D276" s="17">
        <f t="shared" si="172"/>
        <v>8.8050314465408803</v>
      </c>
      <c r="E276" s="17">
        <f t="shared" si="172"/>
        <v>8.9171974522292992</v>
      </c>
      <c r="F276" s="17">
        <f t="shared" si="172"/>
        <v>8.905852417302798</v>
      </c>
      <c r="G276" s="17">
        <f t="shared" si="172"/>
        <v>7.8534031413612562</v>
      </c>
      <c r="H276" s="17">
        <f t="shared" si="172"/>
        <v>8.1967213114754109</v>
      </c>
      <c r="I276" s="18">
        <f>Показатели!$E$3</f>
        <v>4</v>
      </c>
      <c r="J276" s="9">
        <v>2</v>
      </c>
      <c r="K276" s="15" t="s">
        <v>176</v>
      </c>
      <c r="L276" s="17">
        <f t="shared" si="171"/>
        <v>1.3556856866924345</v>
      </c>
      <c r="M276" s="17">
        <f t="shared" si="171"/>
        <v>1.3691317726268124</v>
      </c>
      <c r="N276" s="17">
        <f t="shared" si="171"/>
        <v>1.3736433722650172</v>
      </c>
      <c r="O276" s="17">
        <f t="shared" si="171"/>
        <v>1.3731915441046536</v>
      </c>
      <c r="P276" s="17">
        <f t="shared" si="171"/>
        <v>1.3264218334106237</v>
      </c>
      <c r="Q276" s="17">
        <f t="shared" si="171"/>
        <v>1.3428133405598874</v>
      </c>
    </row>
    <row r="277" spans="1:17">
      <c r="A277" s="9">
        <v>3</v>
      </c>
      <c r="B277" s="15" t="s">
        <v>177</v>
      </c>
      <c r="C277" s="17">
        <f t="shared" ref="C277:H277" si="173">C289/C301*1000+0.00001</f>
        <v>1.0000000000000001E-5</v>
      </c>
      <c r="D277" s="17">
        <f t="shared" si="173"/>
        <v>1.0000000000000001E-5</v>
      </c>
      <c r="E277" s="17">
        <f t="shared" si="173"/>
        <v>1.0000000000000001E-5</v>
      </c>
      <c r="F277" s="17">
        <f t="shared" si="173"/>
        <v>1.0000000000000001E-5</v>
      </c>
      <c r="G277" s="17">
        <f t="shared" si="173"/>
        <v>1.0000000000000001E-5</v>
      </c>
      <c r="H277" s="17">
        <f t="shared" si="173"/>
        <v>0.61476409836065571</v>
      </c>
      <c r="I277" s="18">
        <f>Показатели!$E$4</f>
        <v>2</v>
      </c>
      <c r="J277" s="9">
        <v>3</v>
      </c>
      <c r="K277" s="15" t="s">
        <v>177</v>
      </c>
      <c r="L277" s="17">
        <f t="shared" si="171"/>
        <v>8.8737830999390996E-4</v>
      </c>
      <c r="M277" s="17">
        <f t="shared" si="171"/>
        <v>8.8737830999390996E-4</v>
      </c>
      <c r="N277" s="17">
        <f t="shared" si="171"/>
        <v>8.8737830999390996E-4</v>
      </c>
      <c r="O277" s="17">
        <f t="shared" si="171"/>
        <v>8.8737830999390996E-4</v>
      </c>
      <c r="P277" s="17">
        <f t="shared" si="171"/>
        <v>8.8737830999390996E-4</v>
      </c>
      <c r="Q277" s="17">
        <f t="shared" si="171"/>
        <v>0.50704673089780083</v>
      </c>
    </row>
    <row r="278" spans="1:17">
      <c r="A278" s="9">
        <v>4</v>
      </c>
      <c r="B278" s="15" t="s">
        <v>178</v>
      </c>
      <c r="C278" s="17">
        <f t="shared" ref="C278:H278" si="174">C290/C301*1000</f>
        <v>27.878787878787879</v>
      </c>
      <c r="D278" s="17">
        <f t="shared" si="174"/>
        <v>28.930817610062892</v>
      </c>
      <c r="E278" s="17">
        <f t="shared" si="174"/>
        <v>29.554140127388532</v>
      </c>
      <c r="F278" s="17">
        <f t="shared" si="174"/>
        <v>29.516539440203562</v>
      </c>
      <c r="G278" s="17">
        <f t="shared" si="174"/>
        <v>30.104712041884817</v>
      </c>
      <c r="H278" s="17">
        <f t="shared" si="174"/>
        <v>31.420765027322403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71"/>
        <v>0.95866073683194586</v>
      </c>
      <c r="M278" s="17">
        <f t="shared" si="171"/>
        <v>0.97932398383084107</v>
      </c>
      <c r="N278" s="17">
        <f t="shared" si="171"/>
        <v>0.99141653291261445</v>
      </c>
      <c r="O278" s="17">
        <f t="shared" si="171"/>
        <v>0.9906901599569683</v>
      </c>
      <c r="P278" s="17">
        <f t="shared" si="171"/>
        <v>1.0020044989969834</v>
      </c>
      <c r="Q278" s="17">
        <f t="shared" si="171"/>
        <v>1.0263742072870012</v>
      </c>
    </row>
    <row r="279" spans="1:17">
      <c r="A279" s="9">
        <v>5</v>
      </c>
      <c r="B279" s="15" t="s">
        <v>179</v>
      </c>
      <c r="C279" s="17">
        <f t="shared" ref="C279:H279" si="175">C291/C301*1000</f>
        <v>1.3333333333333335</v>
      </c>
      <c r="D279" s="17">
        <f t="shared" si="175"/>
        <v>2.3899371069182389</v>
      </c>
      <c r="E279" s="17">
        <f t="shared" si="175"/>
        <v>2.8025477707006372</v>
      </c>
      <c r="F279" s="17">
        <f t="shared" si="175"/>
        <v>3.4351145038167941</v>
      </c>
      <c r="G279" s="17">
        <f t="shared" si="175"/>
        <v>4.0575916230366493</v>
      </c>
      <c r="H279" s="17">
        <f t="shared" si="175"/>
        <v>4.5081967213114744</v>
      </c>
      <c r="I279" s="18">
        <f>Показатели!$E$6</f>
        <v>8</v>
      </c>
      <c r="J279" s="9">
        <v>5</v>
      </c>
      <c r="K279" s="15" t="s">
        <v>179</v>
      </c>
      <c r="L279" s="17">
        <f t="shared" si="171"/>
        <v>0.35645554485053665</v>
      </c>
      <c r="M279" s="17">
        <f t="shared" si="171"/>
        <v>0.49879197116438095</v>
      </c>
      <c r="N279" s="17">
        <f t="shared" si="171"/>
        <v>0.54668831231261039</v>
      </c>
      <c r="O279" s="17">
        <f t="shared" si="171"/>
        <v>0.61464781697321602</v>
      </c>
      <c r="P279" s="17">
        <f t="shared" si="171"/>
        <v>0.67649761298040301</v>
      </c>
      <c r="Q279" s="17">
        <f t="shared" si="171"/>
        <v>0.71878067937737222</v>
      </c>
    </row>
    <row r="280" spans="1:17">
      <c r="A280" s="9">
        <v>6</v>
      </c>
      <c r="B280" s="15" t="s">
        <v>180</v>
      </c>
      <c r="C280" s="17">
        <f t="shared" ref="C280:H280" si="176">(C292-C293)/C292*100</f>
        <v>0.44498381877022913</v>
      </c>
      <c r="D280" s="17">
        <f t="shared" si="176"/>
        <v>1.4003315272520327</v>
      </c>
      <c r="E280" s="17">
        <f t="shared" si="176"/>
        <v>0.2529932633189293</v>
      </c>
      <c r="F280" s="17">
        <f t="shared" si="176"/>
        <v>2.1769522668264383</v>
      </c>
      <c r="G280" s="17">
        <f t="shared" si="176"/>
        <v>-5.4280085239833908E-2</v>
      </c>
      <c r="H280" s="17">
        <f t="shared" si="176"/>
        <v>1.7028666801993819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77">(ATAN((C280+2.4)/10)+3.1415/2)/3.1415*1.75</f>
        <v>1.0294028430369138</v>
      </c>
      <c r="M280" s="17">
        <f t="shared" si="177"/>
        <v>1.0773103496793486</v>
      </c>
      <c r="N280" s="17">
        <f t="shared" si="177"/>
        <v>1.0194594752697521</v>
      </c>
      <c r="O280" s="17">
        <f t="shared" si="177"/>
        <v>1.1141090042505122</v>
      </c>
      <c r="P280" s="17">
        <f t="shared" si="177"/>
        <v>1.0033498480711156</v>
      </c>
      <c r="Q280" s="17">
        <f t="shared" si="177"/>
        <v>1.0918867055606614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-3.8216560509554141</v>
      </c>
      <c r="F281" s="17">
        <f>(F295-F294)/F301*1000</f>
        <v>-6.3613231552162848</v>
      </c>
      <c r="G281" s="17">
        <f>(G295-G294)/G301*1000</f>
        <v>0</v>
      </c>
      <c r="H281" s="17">
        <f>(H295-H294)/H301*1000</f>
        <v>-8.1967213114754109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78">(ATAN(E281/10)+3.1415/2)/3.1415*1.75</f>
        <v>0.67165239664430409</v>
      </c>
      <c r="O281" s="17">
        <f t="shared" si="178"/>
        <v>0.55939026899334865</v>
      </c>
      <c r="P281" s="17">
        <f t="shared" si="178"/>
        <v>0.875</v>
      </c>
      <c r="Q281" s="17">
        <f t="shared" si="178"/>
        <v>0.49251145954890185</v>
      </c>
    </row>
    <row r="282" spans="1:17">
      <c r="A282" s="9">
        <v>8</v>
      </c>
      <c r="B282" s="15" t="s">
        <v>182</v>
      </c>
      <c r="C282" s="17">
        <f t="shared" ref="C282:H282" si="179">(C296-C297)/C301*1000</f>
        <v>-26.666666666666668</v>
      </c>
      <c r="D282" s="17">
        <f t="shared" si="179"/>
        <v>-1.2578616352201257</v>
      </c>
      <c r="E282" s="17">
        <f t="shared" si="179"/>
        <v>5.0955414012738851</v>
      </c>
      <c r="F282" s="17">
        <f t="shared" si="179"/>
        <v>-21.628498727735369</v>
      </c>
      <c r="G282" s="17">
        <f t="shared" si="179"/>
        <v>-41.884816753926707</v>
      </c>
      <c r="H282" s="17">
        <f t="shared" si="179"/>
        <v>10.928961748633879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0.19983052716295796</v>
      </c>
      <c r="M282" s="17">
        <f>(ATAN(D282/10)+3.1415/2)/3.1415*1.75</f>
        <v>0.80529580475873219</v>
      </c>
      <c r="N282" s="17">
        <f t="shared" si="178"/>
        <v>1.1375204301601536</v>
      </c>
      <c r="O282" s="17">
        <f t="shared" si="178"/>
        <v>0.24122464014600006</v>
      </c>
      <c r="P282" s="17">
        <f t="shared" si="178"/>
        <v>0.1305279949464056</v>
      </c>
      <c r="Q282" s="17">
        <f t="shared" si="178"/>
        <v>1.3372225290372972</v>
      </c>
    </row>
    <row r="283" spans="1:17">
      <c r="A283" s="9">
        <v>9</v>
      </c>
      <c r="B283" s="15" t="s">
        <v>183</v>
      </c>
      <c r="C283" s="17">
        <f t="shared" ref="C283:H283" si="180">C298/C301*1000</f>
        <v>2.4242424242424243</v>
      </c>
      <c r="D283" s="17">
        <f t="shared" si="180"/>
        <v>2.5157232704402515</v>
      </c>
      <c r="E283" s="17">
        <f t="shared" si="180"/>
        <v>2.5477707006369426</v>
      </c>
      <c r="F283" s="17">
        <f t="shared" si="180"/>
        <v>2.5445292620865141</v>
      </c>
      <c r="G283" s="17">
        <f t="shared" si="180"/>
        <v>2.6178010471204192</v>
      </c>
      <c r="H283" s="17">
        <f t="shared" si="180"/>
        <v>2.7322404371584699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81">IF(C283/$I283&gt;1,2^((1-$I283/C283)/LN(10/3)),2^(-LOG($I283/C283,10/3)))</f>
        <v>1.2454438469399838</v>
      </c>
      <c r="M283" s="17">
        <f t="shared" si="181"/>
        <v>1.2616818019447285</v>
      </c>
      <c r="N283" s="17">
        <f t="shared" si="181"/>
        <v>1.2671413643978202</v>
      </c>
      <c r="O283" s="17">
        <f t="shared" si="181"/>
        <v>1.266594346725104</v>
      </c>
      <c r="P283" s="17">
        <f t="shared" si="181"/>
        <v>1.2786834658889705</v>
      </c>
      <c r="Q283" s="17">
        <f t="shared" si="181"/>
        <v>1.2964739143815873</v>
      </c>
    </row>
    <row r="284" spans="1:17">
      <c r="A284" s="9">
        <v>10</v>
      </c>
      <c r="B284" s="15" t="s">
        <v>184</v>
      </c>
      <c r="C284" s="17">
        <f t="shared" ref="C284:H284" si="182">C299/C301*100</f>
        <v>0.12121212121212122</v>
      </c>
      <c r="D284" s="17">
        <f t="shared" si="182"/>
        <v>0.12578616352201258</v>
      </c>
      <c r="E284" s="17">
        <f t="shared" si="182"/>
        <v>0.12738853503184713</v>
      </c>
      <c r="F284" s="17">
        <f t="shared" si="182"/>
        <v>0.1272264631043257</v>
      </c>
      <c r="G284" s="17">
        <f t="shared" si="182"/>
        <v>0.13089005235602094</v>
      </c>
      <c r="H284" s="17">
        <f t="shared" si="182"/>
        <v>0.13661202185792351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81"/>
        <v>1.4024679799584092</v>
      </c>
      <c r="M284" s="17">
        <f t="shared" si="181"/>
        <v>1.4146317885163788</v>
      </c>
      <c r="N284" s="17">
        <f t="shared" si="181"/>
        <v>1.4187097904526396</v>
      </c>
      <c r="O284" s="17">
        <f t="shared" si="181"/>
        <v>1.4183014618072423</v>
      </c>
      <c r="P284" s="17">
        <f t="shared" si="181"/>
        <v>1.4273119000311372</v>
      </c>
      <c r="Q284" s="17">
        <f t="shared" si="181"/>
        <v>1.4405202763302947</v>
      </c>
    </row>
    <row r="285" spans="1:17">
      <c r="A285" s="9">
        <v>11</v>
      </c>
      <c r="B285" s="15" t="s">
        <v>185</v>
      </c>
      <c r="C285" s="17">
        <f t="shared" ref="C285:H285" si="183">C300/C301*1000</f>
        <v>4.8484848484848486</v>
      </c>
      <c r="D285" s="17">
        <f t="shared" si="183"/>
        <v>5.0314465408805029</v>
      </c>
      <c r="E285" s="17">
        <f t="shared" si="183"/>
        <v>5.0955414012738851</v>
      </c>
      <c r="F285" s="17">
        <f t="shared" si="183"/>
        <v>5.0890585241730282</v>
      </c>
      <c r="G285" s="17">
        <f t="shared" si="183"/>
        <v>5.2356020942408383</v>
      </c>
      <c r="H285" s="17">
        <f t="shared" si="183"/>
        <v>5.4644808743169397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81"/>
        <v>0.98244024540784669</v>
      </c>
      <c r="M285" s="17">
        <f t="shared" si="181"/>
        <v>1.0036047104131276</v>
      </c>
      <c r="N285" s="17">
        <f t="shared" si="181"/>
        <v>1.010853159890251</v>
      </c>
      <c r="O285" s="17">
        <f t="shared" si="181"/>
        <v>1.0101259653488026</v>
      </c>
      <c r="P285" s="17">
        <f t="shared" si="181"/>
        <v>1.0262457586485709</v>
      </c>
      <c r="Q285" s="17">
        <f t="shared" si="181"/>
        <v>1.0501530491178537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2</v>
      </c>
      <c r="D287" s="17">
        <v>2</v>
      </c>
      <c r="E287" s="17">
        <v>2</v>
      </c>
      <c r="F287" s="17">
        <v>2</v>
      </c>
      <c r="G287" s="17">
        <v>2</v>
      </c>
      <c r="H287" s="17">
        <v>2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7</v>
      </c>
      <c r="D288" s="17">
        <v>7</v>
      </c>
      <c r="E288" s="17">
        <v>7</v>
      </c>
      <c r="F288" s="17">
        <v>7</v>
      </c>
      <c r="G288" s="17">
        <v>6</v>
      </c>
      <c r="H288" s="17">
        <v>6</v>
      </c>
      <c r="K288" s="15" t="s">
        <v>187</v>
      </c>
      <c r="L288" s="17">
        <f t="shared" ref="L288:L293" si="184">L275</f>
        <v>0.65917111239900261</v>
      </c>
      <c r="M288" s="17">
        <f t="shared" ref="M288:M293" si="185">N275</f>
        <v>0.67830435048411863</v>
      </c>
      <c r="N288" s="17">
        <f t="shared" ref="N288:N298" si="186">P275</f>
        <v>0.6889765069501308</v>
      </c>
      <c r="O288" s="17">
        <f>Q275</f>
        <v>0.70615906704192444</v>
      </c>
    </row>
    <row r="289" spans="1:17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0.45</v>
      </c>
      <c r="K289" s="15" t="s">
        <v>190</v>
      </c>
      <c r="L289" s="17">
        <f t="shared" si="184"/>
        <v>1.3556856866924345</v>
      </c>
      <c r="M289" s="17">
        <f t="shared" si="185"/>
        <v>1.3736433722650172</v>
      </c>
      <c r="N289" s="17">
        <f t="shared" si="186"/>
        <v>1.3264218334106237</v>
      </c>
      <c r="O289" s="17">
        <f t="shared" ref="O289:O298" si="187">Q276</f>
        <v>1.3428133405598874</v>
      </c>
    </row>
    <row r="290" spans="1:17">
      <c r="A290" s="9">
        <v>4</v>
      </c>
      <c r="B290" s="10" t="s">
        <v>191</v>
      </c>
      <c r="C290" s="17">
        <v>23</v>
      </c>
      <c r="D290" s="17">
        <v>23</v>
      </c>
      <c r="E290" s="17">
        <v>23.2</v>
      </c>
      <c r="F290" s="17">
        <v>23.2</v>
      </c>
      <c r="G290" s="17">
        <v>23</v>
      </c>
      <c r="H290" s="17">
        <v>23</v>
      </c>
      <c r="K290" s="15" t="s">
        <v>192</v>
      </c>
      <c r="L290" s="17">
        <f t="shared" si="184"/>
        <v>8.8737830999390996E-4</v>
      </c>
      <c r="M290" s="17">
        <f t="shared" si="185"/>
        <v>8.8737830999390996E-4</v>
      </c>
      <c r="N290" s="17">
        <f t="shared" si="186"/>
        <v>8.8737830999390996E-4</v>
      </c>
      <c r="O290" s="17">
        <f t="shared" si="187"/>
        <v>0.50704673089780083</v>
      </c>
    </row>
    <row r="291" spans="1:17">
      <c r="A291" s="9">
        <v>5</v>
      </c>
      <c r="B291" s="10" t="s">
        <v>193</v>
      </c>
      <c r="C291" s="17">
        <v>1.1000000000000001</v>
      </c>
      <c r="D291" s="17">
        <v>1.9</v>
      </c>
      <c r="E291" s="17">
        <v>2.2000000000000002</v>
      </c>
      <c r="F291" s="17">
        <v>2.7</v>
      </c>
      <c r="G291" s="17">
        <v>3.1</v>
      </c>
      <c r="H291" s="17">
        <v>3.3</v>
      </c>
      <c r="K291" s="15" t="s">
        <v>194</v>
      </c>
      <c r="L291" s="17">
        <f t="shared" si="184"/>
        <v>0.95866073683194586</v>
      </c>
      <c r="M291" s="17">
        <f t="shared" si="185"/>
        <v>0.99141653291261445</v>
      </c>
      <c r="N291" s="17">
        <f t="shared" si="186"/>
        <v>1.0020044989969834</v>
      </c>
      <c r="O291" s="17">
        <f t="shared" si="187"/>
        <v>1.0263742072870012</v>
      </c>
    </row>
    <row r="292" spans="1:17">
      <c r="A292" s="9">
        <v>6</v>
      </c>
      <c r="B292" s="10" t="s">
        <v>195</v>
      </c>
      <c r="C292" s="17">
        <v>3460.8</v>
      </c>
      <c r="D292" s="17">
        <v>4041.9</v>
      </c>
      <c r="E292" s="17">
        <v>3399.3</v>
      </c>
      <c r="F292" s="17">
        <v>4005.6</v>
      </c>
      <c r="G292" s="17">
        <v>4974.2</v>
      </c>
      <c r="H292" s="17">
        <v>4433.7</v>
      </c>
      <c r="K292" s="15" t="s">
        <v>196</v>
      </c>
      <c r="L292" s="17">
        <f t="shared" si="184"/>
        <v>0.35645554485053665</v>
      </c>
      <c r="M292" s="17">
        <f t="shared" si="185"/>
        <v>0.54668831231261039</v>
      </c>
      <c r="N292" s="17">
        <f t="shared" si="186"/>
        <v>0.67649761298040301</v>
      </c>
      <c r="O292" s="17">
        <f t="shared" si="187"/>
        <v>0.71878067937737222</v>
      </c>
    </row>
    <row r="293" spans="1:17">
      <c r="A293" s="9">
        <v>7</v>
      </c>
      <c r="B293" s="10" t="s">
        <v>197</v>
      </c>
      <c r="C293" s="17">
        <v>3445.4</v>
      </c>
      <c r="D293" s="17">
        <v>3985.3</v>
      </c>
      <c r="E293" s="17">
        <v>3390.7</v>
      </c>
      <c r="F293" s="17">
        <v>3918.4</v>
      </c>
      <c r="G293" s="17">
        <v>4976.8999999999996</v>
      </c>
      <c r="H293" s="17">
        <v>4358.2</v>
      </c>
      <c r="K293" s="15" t="s">
        <v>198</v>
      </c>
      <c r="L293" s="17">
        <f t="shared" si="184"/>
        <v>1.0294028430369138</v>
      </c>
      <c r="M293" s="17">
        <f t="shared" si="185"/>
        <v>1.0194594752697521</v>
      </c>
      <c r="N293" s="17">
        <f t="shared" si="186"/>
        <v>1.0033498480711156</v>
      </c>
      <c r="O293" s="17">
        <f t="shared" si="187"/>
        <v>1.0918867055606614</v>
      </c>
    </row>
    <row r="294" spans="1:17">
      <c r="A294" s="9">
        <v>8</v>
      </c>
      <c r="B294" s="10" t="s">
        <v>199</v>
      </c>
      <c r="C294" s="17"/>
      <c r="D294" s="17"/>
      <c r="E294" s="17">
        <v>18</v>
      </c>
      <c r="F294" s="17">
        <v>15</v>
      </c>
      <c r="G294" s="17">
        <v>13</v>
      </c>
      <c r="H294" s="17">
        <v>16</v>
      </c>
      <c r="K294" s="15" t="s">
        <v>200</v>
      </c>
      <c r="L294" s="17">
        <f>N281</f>
        <v>0.67165239664430409</v>
      </c>
      <c r="M294" s="17">
        <f>O281</f>
        <v>0.55939026899334865</v>
      </c>
      <c r="N294" s="17">
        <f t="shared" si="186"/>
        <v>0.875</v>
      </c>
      <c r="O294" s="17">
        <f t="shared" si="187"/>
        <v>0.49251145954890185</v>
      </c>
    </row>
    <row r="295" spans="1:17">
      <c r="A295" s="9">
        <v>9</v>
      </c>
      <c r="B295" s="10" t="s">
        <v>201</v>
      </c>
      <c r="C295" s="17"/>
      <c r="D295" s="17"/>
      <c r="E295" s="17">
        <v>15</v>
      </c>
      <c r="F295" s="17">
        <v>10</v>
      </c>
      <c r="G295" s="17">
        <v>13</v>
      </c>
      <c r="H295" s="17">
        <v>10</v>
      </c>
      <c r="K295" s="15" t="s">
        <v>202</v>
      </c>
      <c r="L295" s="17">
        <f>L282</f>
        <v>0.19983052716295796</v>
      </c>
      <c r="M295" s="17">
        <f>N282</f>
        <v>1.1375204301601536</v>
      </c>
      <c r="N295" s="17">
        <f t="shared" si="186"/>
        <v>0.1305279949464056</v>
      </c>
      <c r="O295" s="17">
        <f t="shared" si="187"/>
        <v>1.3372225290372972</v>
      </c>
    </row>
    <row r="296" spans="1:17">
      <c r="A296" s="9">
        <v>10</v>
      </c>
      <c r="B296" s="10" t="s">
        <v>203</v>
      </c>
      <c r="C296" s="17">
        <v>23</v>
      </c>
      <c r="D296" s="17">
        <v>32</v>
      </c>
      <c r="E296" s="17">
        <v>47</v>
      </c>
      <c r="F296" s="17">
        <v>16</v>
      </c>
      <c r="G296" s="17">
        <v>20</v>
      </c>
      <c r="H296" s="17">
        <v>36</v>
      </c>
      <c r="K296" s="15" t="s">
        <v>204</v>
      </c>
      <c r="L296" s="17">
        <f>L283</f>
        <v>1.2454438469399838</v>
      </c>
      <c r="M296" s="17">
        <f>N283</f>
        <v>1.2671413643978202</v>
      </c>
      <c r="N296" s="17">
        <f t="shared" si="186"/>
        <v>1.2786834658889705</v>
      </c>
      <c r="O296" s="17">
        <f t="shared" si="187"/>
        <v>1.2964739143815873</v>
      </c>
    </row>
    <row r="297" spans="1:17">
      <c r="A297" s="9">
        <v>11</v>
      </c>
      <c r="B297" s="10" t="s">
        <v>205</v>
      </c>
      <c r="C297" s="17">
        <v>45</v>
      </c>
      <c r="D297" s="17">
        <v>33</v>
      </c>
      <c r="E297" s="17">
        <v>43</v>
      </c>
      <c r="F297" s="17">
        <v>33</v>
      </c>
      <c r="G297" s="17">
        <v>52</v>
      </c>
      <c r="H297" s="17">
        <v>28</v>
      </c>
      <c r="K297" s="15" t="s">
        <v>206</v>
      </c>
      <c r="L297" s="17">
        <f>L284</f>
        <v>1.4024679799584092</v>
      </c>
      <c r="M297" s="17">
        <f>N284</f>
        <v>1.4187097904526396</v>
      </c>
      <c r="N297" s="17">
        <f t="shared" si="186"/>
        <v>1.4273119000311372</v>
      </c>
      <c r="O297" s="17">
        <f t="shared" si="187"/>
        <v>1.4405202763302947</v>
      </c>
    </row>
    <row r="298" spans="1:17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K298" s="15" t="s">
        <v>208</v>
      </c>
      <c r="L298" s="17">
        <f>L285</f>
        <v>0.98244024540784669</v>
      </c>
      <c r="M298" s="17">
        <f>N285</f>
        <v>1.010853159890251</v>
      </c>
      <c r="N298" s="17">
        <f t="shared" si="186"/>
        <v>1.0262457586485709</v>
      </c>
      <c r="O298" s="17">
        <f t="shared" si="187"/>
        <v>1.0501530491178537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7">
      <c r="A300" s="9">
        <v>14</v>
      </c>
      <c r="B300" s="10" t="s">
        <v>211</v>
      </c>
      <c r="C300" s="17">
        <v>4</v>
      </c>
      <c r="D300" s="17">
        <v>4</v>
      </c>
      <c r="E300" s="17">
        <v>4</v>
      </c>
      <c r="F300" s="17">
        <v>4</v>
      </c>
      <c r="G300" s="21">
        <v>4</v>
      </c>
      <c r="H300" s="21">
        <v>4</v>
      </c>
    </row>
    <row r="301" spans="1:17">
      <c r="A301" s="9">
        <v>15</v>
      </c>
      <c r="B301" s="10" t="s">
        <v>213</v>
      </c>
      <c r="C301" s="17">
        <v>825</v>
      </c>
      <c r="D301" s="17">
        <v>795</v>
      </c>
      <c r="E301" s="17">
        <v>785</v>
      </c>
      <c r="F301" s="17">
        <v>786</v>
      </c>
      <c r="G301" s="17">
        <v>764</v>
      </c>
      <c r="H301" s="17">
        <v>732</v>
      </c>
    </row>
    <row r="303" spans="1:17" ht="16">
      <c r="A303" s="20" t="s">
        <v>326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H305" si="188">C317/C331*1000</f>
        <v>6.0606060606060606</v>
      </c>
      <c r="D305" s="17">
        <f t="shared" si="188"/>
        <v>6.2111801242236018</v>
      </c>
      <c r="E305" s="17">
        <f t="shared" si="188"/>
        <v>6.8965517241379306</v>
      </c>
      <c r="F305" s="17">
        <f t="shared" si="188"/>
        <v>7.4626865671641793</v>
      </c>
      <c r="G305" s="17">
        <f t="shared" si="188"/>
        <v>8.4033613445378155</v>
      </c>
      <c r="H305" s="17">
        <f t="shared" si="188"/>
        <v>8.4033613445378155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189">IF(C305/$I305&gt;1,2^((1-$I305/C305)/LN(10/3)),2^(-LOG($I305/C305,10/3)))</f>
        <v>1.1060005633259915</v>
      </c>
      <c r="M305" s="17">
        <f t="shared" si="189"/>
        <v>1.1188090208542592</v>
      </c>
      <c r="N305" s="17">
        <f t="shared" si="189"/>
        <v>1.1715434607851043</v>
      </c>
      <c r="O305" s="17">
        <f t="shared" si="189"/>
        <v>1.2092332632516245</v>
      </c>
      <c r="P305" s="17">
        <f t="shared" si="189"/>
        <v>1.2625900927429978</v>
      </c>
      <c r="Q305" s="17">
        <f t="shared" si="189"/>
        <v>1.2625900927429978</v>
      </c>
    </row>
    <row r="306" spans="1:17">
      <c r="A306" s="9">
        <v>2</v>
      </c>
      <c r="B306" s="15" t="s">
        <v>176</v>
      </c>
      <c r="C306" s="17">
        <f>C318/C331*1000+0.000001</f>
        <v>9.9999999999999995E-7</v>
      </c>
      <c r="D306" s="17">
        <f t="shared" ref="D306:H306" si="190">D318/D331*1000+0.000001</f>
        <v>9.9999999999999995E-7</v>
      </c>
      <c r="E306" s="17">
        <f t="shared" si="190"/>
        <v>9.9999999999999995E-7</v>
      </c>
      <c r="F306" s="17">
        <f t="shared" si="190"/>
        <v>9.9999999999999995E-7</v>
      </c>
      <c r="G306" s="17">
        <f t="shared" si="190"/>
        <v>9.9999999999999995E-7</v>
      </c>
      <c r="H306" s="17">
        <f t="shared" si="190"/>
        <v>9.9999999999999995E-7</v>
      </c>
      <c r="I306" s="18">
        <f>Показатели!$E$3</f>
        <v>4</v>
      </c>
      <c r="J306" s="9">
        <v>2</v>
      </c>
      <c r="K306" s="15" t="s">
        <v>176</v>
      </c>
      <c r="L306" s="17">
        <f t="shared" si="189"/>
        <v>1.5815545948871381E-4</v>
      </c>
      <c r="M306" s="17">
        <f t="shared" si="189"/>
        <v>1.5815545948871381E-4</v>
      </c>
      <c r="N306" s="17">
        <f t="shared" si="189"/>
        <v>1.5815545948871381E-4</v>
      </c>
      <c r="O306" s="17">
        <f t="shared" si="189"/>
        <v>1.5815545948871381E-4</v>
      </c>
      <c r="P306" s="17">
        <f t="shared" si="189"/>
        <v>1.5815545948871381E-4</v>
      </c>
      <c r="Q306" s="17">
        <f t="shared" si="189"/>
        <v>1.5815545948871381E-4</v>
      </c>
    </row>
    <row r="307" spans="1:17">
      <c r="A307" s="9">
        <v>3</v>
      </c>
      <c r="B307" s="15" t="s">
        <v>177</v>
      </c>
      <c r="C307" s="17">
        <f t="shared" ref="C307:H307" si="191">C319/C331*1000+0.00001</f>
        <v>1.0000000000000001E-5</v>
      </c>
      <c r="D307" s="17">
        <f t="shared" si="191"/>
        <v>1.0000000000000001E-5</v>
      </c>
      <c r="E307" s="17">
        <f t="shared" si="191"/>
        <v>1.0000000000000001E-5</v>
      </c>
      <c r="F307" s="17">
        <f t="shared" si="191"/>
        <v>1.0000000000000001E-5</v>
      </c>
      <c r="G307" s="17">
        <f t="shared" si="191"/>
        <v>1.0000000000000001E-5</v>
      </c>
      <c r="H307" s="17">
        <f t="shared" si="191"/>
        <v>0.84034613445378148</v>
      </c>
      <c r="I307" s="18">
        <f>Показатели!$E$4</f>
        <v>2</v>
      </c>
      <c r="J307" s="9">
        <v>3</v>
      </c>
      <c r="K307" s="15" t="s">
        <v>177</v>
      </c>
      <c r="L307" s="17">
        <f t="shared" si="189"/>
        <v>8.8737830999390996E-4</v>
      </c>
      <c r="M307" s="17">
        <f t="shared" si="189"/>
        <v>8.8737830999390996E-4</v>
      </c>
      <c r="N307" s="17">
        <f t="shared" si="189"/>
        <v>8.8737830999390996E-4</v>
      </c>
      <c r="O307" s="17">
        <f t="shared" si="189"/>
        <v>8.8737830999390996E-4</v>
      </c>
      <c r="P307" s="17">
        <f t="shared" si="189"/>
        <v>8.8737830999390996E-4</v>
      </c>
      <c r="Q307" s="17">
        <f t="shared" si="189"/>
        <v>0.6070176988219288</v>
      </c>
    </row>
    <row r="308" spans="1:17">
      <c r="A308" s="9">
        <v>4</v>
      </c>
      <c r="B308" s="15" t="s">
        <v>178</v>
      </c>
      <c r="C308" s="17">
        <f t="shared" ref="C308:H308" si="192">C320/C331*1000</f>
        <v>51.515151515151516</v>
      </c>
      <c r="D308" s="17">
        <f t="shared" si="192"/>
        <v>52.795031055900623</v>
      </c>
      <c r="E308" s="17">
        <f t="shared" si="192"/>
        <v>58.620689655172413</v>
      </c>
      <c r="F308" s="17">
        <f t="shared" si="192"/>
        <v>63.432835820895527</v>
      </c>
      <c r="G308" s="17">
        <f t="shared" si="192"/>
        <v>71.428571428571431</v>
      </c>
      <c r="H308" s="17">
        <f t="shared" si="192"/>
        <v>69.747899159663874</v>
      </c>
      <c r="I308" s="18">
        <f>Показатели!$E$5</f>
        <v>30</v>
      </c>
      <c r="J308" s="9">
        <v>4</v>
      </c>
      <c r="K308" s="15" t="s">
        <v>178</v>
      </c>
      <c r="L308" s="17">
        <f t="shared" si="189"/>
        <v>1.2718167148710291</v>
      </c>
      <c r="M308" s="17">
        <f t="shared" si="189"/>
        <v>1.2821958639458386</v>
      </c>
      <c r="N308" s="17">
        <f t="shared" si="189"/>
        <v>1.3245664313623773</v>
      </c>
      <c r="O308" s="17">
        <f t="shared" si="189"/>
        <v>1.3545056262469417</v>
      </c>
      <c r="P308" s="17">
        <f t="shared" si="189"/>
        <v>1.3964253538235714</v>
      </c>
      <c r="Q308" s="17">
        <f t="shared" si="189"/>
        <v>1.388312697049672</v>
      </c>
    </row>
    <row r="309" spans="1:17">
      <c r="A309" s="9">
        <v>5</v>
      </c>
      <c r="B309" s="15" t="s">
        <v>179</v>
      </c>
      <c r="C309" s="17">
        <f t="shared" ref="C309:H309" si="193">C321/C331*1000</f>
        <v>18.787878787878789</v>
      </c>
      <c r="D309" s="17">
        <f t="shared" si="193"/>
        <v>19.254658385093165</v>
      </c>
      <c r="E309" s="17">
        <f t="shared" si="193"/>
        <v>21.379310344827584</v>
      </c>
      <c r="F309" s="17">
        <f t="shared" si="193"/>
        <v>23.134328358208954</v>
      </c>
      <c r="G309" s="17">
        <f t="shared" si="193"/>
        <v>26.050420168067227</v>
      </c>
      <c r="H309" s="17">
        <f t="shared" si="193"/>
        <v>26.050420168067227</v>
      </c>
      <c r="I309" s="18">
        <f>Показатели!$E$6</f>
        <v>8</v>
      </c>
      <c r="J309" s="9">
        <v>5</v>
      </c>
      <c r="K309" s="15" t="s">
        <v>179</v>
      </c>
      <c r="L309" s="17">
        <f t="shared" si="189"/>
        <v>1.3917650779356134</v>
      </c>
      <c r="M309" s="17">
        <f t="shared" si="189"/>
        <v>1.4000607986560374</v>
      </c>
      <c r="N309" s="17">
        <f t="shared" si="189"/>
        <v>1.4337411103644582</v>
      </c>
      <c r="O309" s="17">
        <f t="shared" si="189"/>
        <v>1.4573651495583861</v>
      </c>
      <c r="P309" s="17">
        <f t="shared" si="189"/>
        <v>1.4902083147381653</v>
      </c>
      <c r="Q309" s="17">
        <f t="shared" si="189"/>
        <v>1.4902083147381653</v>
      </c>
    </row>
    <row r="310" spans="1:17">
      <c r="A310" s="9">
        <v>6</v>
      </c>
      <c r="B310" s="15" t="s">
        <v>180</v>
      </c>
      <c r="C310" s="17">
        <f t="shared" ref="C310:H310" si="194">(C322-C323)/C322*100</f>
        <v>0.48351648351648635</v>
      </c>
      <c r="D310" s="17">
        <f t="shared" si="194"/>
        <v>-5.4724553082822029E-2</v>
      </c>
      <c r="E310" s="17">
        <f t="shared" si="194"/>
        <v>1.2253494160444216</v>
      </c>
      <c r="F310" s="17">
        <f t="shared" si="194"/>
        <v>-1.095376422173802</v>
      </c>
      <c r="G310" s="17">
        <f t="shared" si="194"/>
        <v>0.85727262404905957</v>
      </c>
      <c r="H310" s="17">
        <f t="shared" si="194"/>
        <v>1.2222429557753227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195">(ATAN((C310+2.4)/10)+3.1415/2)/3.1415*1.75</f>
        <v>1.0313865917228386</v>
      </c>
      <c r="M310" s="17">
        <f t="shared" si="195"/>
        <v>1.0033263796823151</v>
      </c>
      <c r="N310" s="17">
        <f t="shared" si="195"/>
        <v>1.0687438402007179</v>
      </c>
      <c r="O310" s="17">
        <f t="shared" si="195"/>
        <v>0.94726703458335648</v>
      </c>
      <c r="P310" s="17">
        <f t="shared" si="195"/>
        <v>1.0504119685341491</v>
      </c>
      <c r="Q310" s="17">
        <f t="shared" si="195"/>
        <v>1.0685908788499565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-20.689655172413794</v>
      </c>
      <c r="F311" s="17">
        <f>(F325-F324)/F331*1000</f>
        <v>-44.776119402985074</v>
      </c>
      <c r="G311" s="17">
        <f>(G325-G324)/G331*1000</f>
        <v>-25.210084033613445</v>
      </c>
      <c r="H311" s="17">
        <f>(H325-H324)/H331*1000</f>
        <v>-33.613445378151262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196">(ATAN(E311/10)+3.1415/2)/3.1415*1.75</f>
        <v>0.25077629207868285</v>
      </c>
      <c r="O311" s="17">
        <f t="shared" si="196"/>
        <v>0.12237532643299126</v>
      </c>
      <c r="P311" s="17">
        <f t="shared" si="196"/>
        <v>0.210336011301965</v>
      </c>
      <c r="Q311" s="17">
        <f t="shared" si="196"/>
        <v>0.16105420988886954</v>
      </c>
    </row>
    <row r="312" spans="1:17">
      <c r="A312" s="9">
        <v>8</v>
      </c>
      <c r="B312" s="15" t="s">
        <v>182</v>
      </c>
      <c r="C312" s="17">
        <f t="shared" ref="C312:H312" si="197">(C326-C327)/C331*1000</f>
        <v>-6.0606060606060606</v>
      </c>
      <c r="D312" s="17">
        <f t="shared" si="197"/>
        <v>-55.900621118012424</v>
      </c>
      <c r="E312" s="17">
        <f t="shared" si="197"/>
        <v>-55.172413793103445</v>
      </c>
      <c r="F312" s="17">
        <f t="shared" si="197"/>
        <v>-67.164179104477611</v>
      </c>
      <c r="G312" s="17">
        <f t="shared" si="197"/>
        <v>25.210084033613445</v>
      </c>
      <c r="H312" s="17">
        <f t="shared" si="197"/>
        <v>-42.016806722689076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0.57147879928690082</v>
      </c>
      <c r="M312" s="17">
        <f>(ATAN(D312/10)+3.1415/2)/3.1415*1.75</f>
        <v>9.8582773905009566E-2</v>
      </c>
      <c r="N312" s="17">
        <f t="shared" si="196"/>
        <v>9.985674250619872E-2</v>
      </c>
      <c r="O312" s="17">
        <f t="shared" si="196"/>
        <v>8.2309205792439569E-2</v>
      </c>
      <c r="P312" s="17">
        <f t="shared" si="196"/>
        <v>1.539663988698035</v>
      </c>
      <c r="Q312" s="17">
        <f t="shared" si="196"/>
        <v>0.13013266462623302</v>
      </c>
    </row>
    <row r="313" spans="1:17">
      <c r="A313" s="9">
        <v>9</v>
      </c>
      <c r="B313" s="15" t="s">
        <v>183</v>
      </c>
      <c r="C313" s="17">
        <f t="shared" ref="C313:H313" si="198">C328/C331*1000</f>
        <v>6.0606060606060606</v>
      </c>
      <c r="D313" s="17">
        <f t="shared" si="198"/>
        <v>6.2111801242236018</v>
      </c>
      <c r="E313" s="17">
        <f t="shared" si="198"/>
        <v>6.8965517241379306</v>
      </c>
      <c r="F313" s="17">
        <f t="shared" si="198"/>
        <v>7.4626865671641793</v>
      </c>
      <c r="G313" s="17">
        <f t="shared" si="198"/>
        <v>8.4033613445378155</v>
      </c>
      <c r="H313" s="17">
        <f t="shared" si="198"/>
        <v>8.4033613445378155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199">IF(C313/$I313&gt;1,2^((1-$I313/C313)/LN(10/3)),2^(-LOG($I313/C313,10/3)))</f>
        <v>1.5422259169806736</v>
      </c>
      <c r="M313" s="17">
        <f t="shared" si="199"/>
        <v>1.547562439409979</v>
      </c>
      <c r="N313" s="17">
        <f t="shared" si="199"/>
        <v>1.5690938274367188</v>
      </c>
      <c r="O313" s="17">
        <f t="shared" si="199"/>
        <v>1.584070179027278</v>
      </c>
      <c r="P313" s="17">
        <f t="shared" si="199"/>
        <v>1.6047231055759945</v>
      </c>
      <c r="Q313" s="17">
        <f t="shared" si="199"/>
        <v>1.6047231055759945</v>
      </c>
    </row>
    <row r="314" spans="1:17">
      <c r="A314" s="9">
        <v>10</v>
      </c>
      <c r="B314" s="15" t="s">
        <v>184</v>
      </c>
      <c r="C314" s="17">
        <f>C329/C331*100+0.000001</f>
        <v>9.9999999999999995E-7</v>
      </c>
      <c r="D314" s="17">
        <f t="shared" ref="D314:H314" si="200">D329/D331*100+0.000001</f>
        <v>9.9999999999999995E-7</v>
      </c>
      <c r="E314" s="17">
        <f t="shared" si="200"/>
        <v>9.9999999999999995E-7</v>
      </c>
      <c r="F314" s="17">
        <f t="shared" si="200"/>
        <v>9.9999999999999995E-7</v>
      </c>
      <c r="G314" s="17">
        <f t="shared" si="200"/>
        <v>9.9999999999999995E-7</v>
      </c>
      <c r="H314" s="17">
        <f t="shared" si="200"/>
        <v>9.9999999999999995E-7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199"/>
        <v>1.9711731094690325E-3</v>
      </c>
      <c r="M314" s="17">
        <f t="shared" si="199"/>
        <v>1.9711731094690325E-3</v>
      </c>
      <c r="N314" s="17">
        <f t="shared" si="199"/>
        <v>1.9711731094690325E-3</v>
      </c>
      <c r="O314" s="17">
        <f t="shared" si="199"/>
        <v>1.9711731094690325E-3</v>
      </c>
      <c r="P314" s="17">
        <f t="shared" si="199"/>
        <v>1.9711731094690325E-3</v>
      </c>
      <c r="Q314" s="17">
        <f t="shared" si="199"/>
        <v>1.9711731094690325E-3</v>
      </c>
    </row>
    <row r="315" spans="1:17">
      <c r="A315" s="9">
        <v>11</v>
      </c>
      <c r="B315" s="15" t="s">
        <v>185</v>
      </c>
      <c r="C315" s="17">
        <f t="shared" ref="C315:F315" si="201">C330/C331*1000</f>
        <v>6.0606060606060606</v>
      </c>
      <c r="D315" s="17">
        <f t="shared" si="201"/>
        <v>6.2111801242236018</v>
      </c>
      <c r="E315" s="17">
        <f t="shared" si="201"/>
        <v>6.8965517241379306</v>
      </c>
      <c r="F315" s="17">
        <f t="shared" si="201"/>
        <v>7.4626865671641793</v>
      </c>
      <c r="G315" s="17">
        <f>G330/G331*1000+0.00001</f>
        <v>8.4033713445378151</v>
      </c>
      <c r="H315" s="17">
        <f>H330/H331*1000+0.00001</f>
        <v>1.0000000000000001E-5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199"/>
        <v>1.1060005633259915</v>
      </c>
      <c r="M315" s="17">
        <f t="shared" si="199"/>
        <v>1.1188090208542592</v>
      </c>
      <c r="N315" s="17">
        <f t="shared" si="199"/>
        <v>1.1715434607851043</v>
      </c>
      <c r="O315" s="17">
        <f t="shared" si="199"/>
        <v>1.2092332632516245</v>
      </c>
      <c r="P315" s="17">
        <f t="shared" si="199"/>
        <v>1.2625906074198783</v>
      </c>
      <c r="Q315" s="17">
        <f t="shared" si="199"/>
        <v>5.2361023056869389E-4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52">
        <v>2019</v>
      </c>
    </row>
    <row r="317" spans="1:17">
      <c r="A317" s="9">
        <v>1</v>
      </c>
      <c r="B317" s="10" t="s">
        <v>187</v>
      </c>
      <c r="C317" s="17">
        <v>1</v>
      </c>
      <c r="D317" s="17">
        <v>1</v>
      </c>
      <c r="E317" s="17">
        <v>1</v>
      </c>
      <c r="F317" s="17">
        <v>1</v>
      </c>
      <c r="G317" s="17">
        <v>1</v>
      </c>
      <c r="H317" s="17">
        <v>1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/>
      <c r="D318" s="17"/>
      <c r="E318" s="17"/>
      <c r="F318" s="17"/>
      <c r="G318" s="17"/>
      <c r="H318" s="17"/>
      <c r="K318" s="15" t="s">
        <v>187</v>
      </c>
      <c r="L318" s="17">
        <f t="shared" ref="L318:L323" si="202">L305</f>
        <v>1.1060005633259915</v>
      </c>
      <c r="M318" s="17">
        <f t="shared" ref="M318:M323" si="203">N305</f>
        <v>1.1715434607851043</v>
      </c>
      <c r="N318" s="17">
        <f t="shared" ref="N318:N328" si="204">P305</f>
        <v>1.2625900927429978</v>
      </c>
      <c r="O318" s="17">
        <f>Q305</f>
        <v>1.2625900927429978</v>
      </c>
    </row>
    <row r="319" spans="1:17">
      <c r="A319" s="9">
        <v>3</v>
      </c>
      <c r="B319" s="10" t="s">
        <v>189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0.1</v>
      </c>
      <c r="K319" s="15" t="s">
        <v>190</v>
      </c>
      <c r="L319" s="17">
        <f t="shared" si="202"/>
        <v>1.5815545948871381E-4</v>
      </c>
      <c r="M319" s="17">
        <f t="shared" si="203"/>
        <v>1.5815545948871381E-4</v>
      </c>
      <c r="N319" s="17">
        <f t="shared" si="204"/>
        <v>1.5815545948871381E-4</v>
      </c>
      <c r="O319" s="17">
        <f t="shared" ref="O319:O328" si="205">Q306</f>
        <v>1.5815545948871381E-4</v>
      </c>
    </row>
    <row r="320" spans="1:17">
      <c r="A320" s="9">
        <v>4</v>
      </c>
      <c r="B320" s="10" t="s">
        <v>191</v>
      </c>
      <c r="C320" s="17">
        <v>8.5</v>
      </c>
      <c r="D320" s="17">
        <v>8.5</v>
      </c>
      <c r="E320" s="17">
        <v>8.5</v>
      </c>
      <c r="F320" s="17">
        <v>8.5</v>
      </c>
      <c r="G320" s="17">
        <v>8.5</v>
      </c>
      <c r="H320" s="17">
        <v>8.3000000000000007</v>
      </c>
      <c r="K320" s="15" t="s">
        <v>192</v>
      </c>
      <c r="L320" s="17">
        <f t="shared" si="202"/>
        <v>8.8737830999390996E-4</v>
      </c>
      <c r="M320" s="17">
        <f t="shared" si="203"/>
        <v>8.8737830999390996E-4</v>
      </c>
      <c r="N320" s="17">
        <f t="shared" si="204"/>
        <v>8.8737830999390996E-4</v>
      </c>
      <c r="O320" s="17">
        <f t="shared" si="205"/>
        <v>0.6070176988219288</v>
      </c>
    </row>
    <row r="321" spans="1:17">
      <c r="A321" s="9">
        <v>5</v>
      </c>
      <c r="B321" s="10" t="s">
        <v>193</v>
      </c>
      <c r="C321" s="17">
        <v>3.1</v>
      </c>
      <c r="D321" s="17">
        <v>3.1</v>
      </c>
      <c r="E321" s="17">
        <v>3.1</v>
      </c>
      <c r="F321" s="17">
        <v>3.1</v>
      </c>
      <c r="G321" s="17">
        <v>3.1</v>
      </c>
      <c r="H321" s="17">
        <v>3.1</v>
      </c>
      <c r="K321" s="15" t="s">
        <v>194</v>
      </c>
      <c r="L321" s="17">
        <f t="shared" si="202"/>
        <v>1.2718167148710291</v>
      </c>
      <c r="M321" s="17">
        <f t="shared" si="203"/>
        <v>1.3245664313623773</v>
      </c>
      <c r="N321" s="17">
        <f t="shared" si="204"/>
        <v>1.3964253538235714</v>
      </c>
      <c r="O321" s="17">
        <f t="shared" si="205"/>
        <v>1.388312697049672</v>
      </c>
    </row>
    <row r="322" spans="1:17">
      <c r="A322" s="9">
        <v>6</v>
      </c>
      <c r="B322" s="10" t="s">
        <v>195</v>
      </c>
      <c r="C322" s="17">
        <v>1592.5</v>
      </c>
      <c r="D322" s="17">
        <v>1644.6</v>
      </c>
      <c r="E322" s="17">
        <v>1566.9</v>
      </c>
      <c r="F322" s="17">
        <v>1652.4</v>
      </c>
      <c r="G322" s="17">
        <v>1761.4</v>
      </c>
      <c r="H322" s="17">
        <v>2143.6</v>
      </c>
      <c r="K322" s="15" t="s">
        <v>196</v>
      </c>
      <c r="L322" s="17">
        <f t="shared" si="202"/>
        <v>1.3917650779356134</v>
      </c>
      <c r="M322" s="17">
        <f t="shared" si="203"/>
        <v>1.4337411103644582</v>
      </c>
      <c r="N322" s="17">
        <f t="shared" si="204"/>
        <v>1.4902083147381653</v>
      </c>
      <c r="O322" s="17">
        <f t="shared" si="205"/>
        <v>1.4902083147381653</v>
      </c>
    </row>
    <row r="323" spans="1:17">
      <c r="A323" s="9">
        <v>7</v>
      </c>
      <c r="B323" s="10" t="s">
        <v>197</v>
      </c>
      <c r="C323" s="17">
        <v>1584.8</v>
      </c>
      <c r="D323" s="17">
        <v>1645.5</v>
      </c>
      <c r="E323" s="17">
        <v>1547.7</v>
      </c>
      <c r="F323" s="17">
        <v>1670.5</v>
      </c>
      <c r="G323" s="17">
        <v>1746.3</v>
      </c>
      <c r="H323" s="17">
        <v>2117.4</v>
      </c>
      <c r="K323" s="15" t="s">
        <v>198</v>
      </c>
      <c r="L323" s="17">
        <f t="shared" si="202"/>
        <v>1.0313865917228386</v>
      </c>
      <c r="M323" s="17">
        <f t="shared" si="203"/>
        <v>1.0687438402007179</v>
      </c>
      <c r="N323" s="17">
        <f t="shared" si="204"/>
        <v>1.0504119685341491</v>
      </c>
      <c r="O323" s="17">
        <f t="shared" si="205"/>
        <v>1.0685908788499565</v>
      </c>
    </row>
    <row r="324" spans="1:17">
      <c r="A324" s="9">
        <v>8</v>
      </c>
      <c r="B324" s="10" t="s">
        <v>199</v>
      </c>
      <c r="C324" s="17"/>
      <c r="D324" s="17"/>
      <c r="E324" s="17">
        <v>3</v>
      </c>
      <c r="F324" s="17">
        <v>7</v>
      </c>
      <c r="G324" s="17">
        <v>3</v>
      </c>
      <c r="H324" s="17">
        <v>4</v>
      </c>
      <c r="K324" s="15" t="s">
        <v>200</v>
      </c>
      <c r="L324" s="17">
        <f>N311</f>
        <v>0.25077629207868285</v>
      </c>
      <c r="M324" s="17">
        <f>O311</f>
        <v>0.12237532643299126</v>
      </c>
      <c r="N324" s="17">
        <f t="shared" si="204"/>
        <v>0.210336011301965</v>
      </c>
      <c r="O324" s="17">
        <f t="shared" si="205"/>
        <v>0.16105420988886954</v>
      </c>
    </row>
    <row r="325" spans="1:17">
      <c r="A325" s="9">
        <v>9</v>
      </c>
      <c r="B325" s="10" t="s">
        <v>201</v>
      </c>
      <c r="C325" s="17"/>
      <c r="D325" s="17"/>
      <c r="E325" s="17"/>
      <c r="F325" s="17">
        <v>1</v>
      </c>
      <c r="G325" s="17"/>
      <c r="H325" s="17"/>
      <c r="K325" s="15" t="s">
        <v>202</v>
      </c>
      <c r="L325" s="17">
        <f>L312</f>
        <v>0.57147879928690082</v>
      </c>
      <c r="M325" s="17">
        <f>N312</f>
        <v>9.985674250619872E-2</v>
      </c>
      <c r="N325" s="17">
        <f t="shared" si="204"/>
        <v>1.539663988698035</v>
      </c>
      <c r="O325" s="17">
        <f t="shared" si="205"/>
        <v>0.13013266462623302</v>
      </c>
    </row>
    <row r="326" spans="1:17">
      <c r="A326" s="9">
        <v>10</v>
      </c>
      <c r="B326" s="10" t="s">
        <v>203</v>
      </c>
      <c r="C326" s="17">
        <v>5</v>
      </c>
      <c r="D326" s="17">
        <v>1</v>
      </c>
      <c r="E326" s="17">
        <v>2</v>
      </c>
      <c r="F326" s="17">
        <v>2</v>
      </c>
      <c r="G326" s="17">
        <v>9</v>
      </c>
      <c r="H326" s="17">
        <v>2</v>
      </c>
      <c r="K326" s="15" t="s">
        <v>204</v>
      </c>
      <c r="L326" s="17">
        <f>L313</f>
        <v>1.5422259169806736</v>
      </c>
      <c r="M326" s="17">
        <f>N313</f>
        <v>1.5690938274367188</v>
      </c>
      <c r="N326" s="17">
        <f t="shared" si="204"/>
        <v>1.6047231055759945</v>
      </c>
      <c r="O326" s="17">
        <f t="shared" si="205"/>
        <v>1.6047231055759945</v>
      </c>
    </row>
    <row r="327" spans="1:17">
      <c r="A327" s="9">
        <v>11</v>
      </c>
      <c r="B327" s="10" t="s">
        <v>205</v>
      </c>
      <c r="C327" s="17">
        <v>6</v>
      </c>
      <c r="D327" s="17">
        <v>10</v>
      </c>
      <c r="E327" s="17">
        <v>10</v>
      </c>
      <c r="F327" s="17">
        <v>11</v>
      </c>
      <c r="G327" s="17">
        <v>6</v>
      </c>
      <c r="H327" s="17">
        <v>7</v>
      </c>
      <c r="K327" s="15" t="s">
        <v>206</v>
      </c>
      <c r="L327" s="17">
        <f>L314</f>
        <v>1.9711731094690325E-3</v>
      </c>
      <c r="M327" s="17">
        <f>N314</f>
        <v>1.9711731094690325E-3</v>
      </c>
      <c r="N327" s="17">
        <f t="shared" si="204"/>
        <v>1.9711731094690325E-3</v>
      </c>
      <c r="O327" s="17">
        <f t="shared" si="205"/>
        <v>1.9711731094690325E-3</v>
      </c>
    </row>
    <row r="328" spans="1:17">
      <c r="A328" s="9">
        <v>12</v>
      </c>
      <c r="B328" s="10" t="s">
        <v>207</v>
      </c>
      <c r="C328" s="17">
        <v>1</v>
      </c>
      <c r="D328" s="17">
        <v>1</v>
      </c>
      <c r="E328" s="17">
        <v>1</v>
      </c>
      <c r="F328" s="17">
        <v>1</v>
      </c>
      <c r="G328" s="17">
        <v>1</v>
      </c>
      <c r="H328" s="17">
        <v>1</v>
      </c>
      <c r="K328" s="15" t="s">
        <v>208</v>
      </c>
      <c r="L328" s="17">
        <f>L315</f>
        <v>1.1060005633259915</v>
      </c>
      <c r="M328" s="17">
        <f>N315</f>
        <v>1.1715434607851043</v>
      </c>
      <c r="N328" s="17">
        <f t="shared" si="204"/>
        <v>1.2625906074198783</v>
      </c>
      <c r="O328" s="17">
        <f t="shared" si="205"/>
        <v>5.2361023056869389E-4</v>
      </c>
    </row>
    <row r="329" spans="1:17">
      <c r="A329" s="9">
        <v>13</v>
      </c>
      <c r="B329" s="10" t="s">
        <v>209</v>
      </c>
      <c r="C329" s="17"/>
      <c r="D329" s="17"/>
      <c r="E329" s="17"/>
      <c r="F329" s="17"/>
      <c r="G329" s="21"/>
      <c r="H329" s="21"/>
    </row>
    <row r="330" spans="1:17">
      <c r="A330" s="9">
        <v>14</v>
      </c>
      <c r="B330" s="10" t="s">
        <v>211</v>
      </c>
      <c r="C330" s="17">
        <v>1</v>
      </c>
      <c r="D330" s="17">
        <v>1</v>
      </c>
      <c r="E330" s="17">
        <v>1</v>
      </c>
      <c r="F330" s="17">
        <v>1</v>
      </c>
      <c r="G330" s="21">
        <v>1</v>
      </c>
      <c r="H330" s="21"/>
    </row>
    <row r="331" spans="1:17">
      <c r="A331" s="9">
        <v>15</v>
      </c>
      <c r="B331" s="10" t="s">
        <v>213</v>
      </c>
      <c r="C331" s="17">
        <v>165</v>
      </c>
      <c r="D331" s="17">
        <v>161</v>
      </c>
      <c r="E331" s="17">
        <v>145</v>
      </c>
      <c r="F331" s="17">
        <v>134</v>
      </c>
      <c r="G331" s="17">
        <v>119</v>
      </c>
      <c r="H331" s="17">
        <v>119</v>
      </c>
    </row>
    <row r="333" spans="1:17" ht="16">
      <c r="A333" s="20" t="s">
        <v>533</v>
      </c>
    </row>
    <row r="334" spans="1:17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8" t="s">
        <v>174</v>
      </c>
      <c r="J334" s="9" t="s">
        <v>2</v>
      </c>
      <c r="K334" s="14" t="s">
        <v>173</v>
      </c>
      <c r="L334" s="17">
        <v>2014</v>
      </c>
      <c r="M334" s="17">
        <v>2015</v>
      </c>
      <c r="N334" s="17">
        <v>2016</v>
      </c>
      <c r="O334" s="17">
        <v>2017</v>
      </c>
      <c r="P334" s="17">
        <v>2018</v>
      </c>
      <c r="Q334" s="17">
        <v>2019</v>
      </c>
    </row>
    <row r="335" spans="1:17">
      <c r="A335" s="9">
        <v>1</v>
      </c>
      <c r="B335" s="15" t="s">
        <v>175</v>
      </c>
      <c r="C335" s="17">
        <f t="shared" ref="C335:H335" si="206">C347/C361*1000</f>
        <v>7.0921985815602833</v>
      </c>
      <c r="D335" s="17">
        <f t="shared" si="206"/>
        <v>4.9627791563275432</v>
      </c>
      <c r="E335" s="17">
        <f t="shared" si="206"/>
        <v>5.0890585241730282</v>
      </c>
      <c r="F335" s="17">
        <f t="shared" si="206"/>
        <v>5.1679586563307494</v>
      </c>
      <c r="G335" s="17">
        <f t="shared" si="206"/>
        <v>5.2356020942408383</v>
      </c>
      <c r="H335" s="17">
        <f t="shared" si="206"/>
        <v>5.4054054054054053</v>
      </c>
      <c r="I335" s="18">
        <f>Показатели!$E$2</f>
        <v>5</v>
      </c>
      <c r="J335" s="9">
        <v>1</v>
      </c>
      <c r="K335" s="15" t="s">
        <v>175</v>
      </c>
      <c r="L335" s="17">
        <f t="shared" ref="L335:Q339" si="207">IF(C335/$I335&gt;1,2^((1-$I335/C335)/LN(10/3)),2^(-LOG($I335/C335,10/3)))</f>
        <v>1.185110962608847</v>
      </c>
      <c r="M335" s="17">
        <f t="shared" si="207"/>
        <v>0.99570747603490861</v>
      </c>
      <c r="N335" s="17">
        <f t="shared" si="207"/>
        <v>1.0101259653488026</v>
      </c>
      <c r="O335" s="17">
        <f t="shared" si="207"/>
        <v>1.0188869346097915</v>
      </c>
      <c r="P335" s="17">
        <f t="shared" si="207"/>
        <v>1.0262457586485709</v>
      </c>
      <c r="Q335" s="17">
        <f t="shared" si="207"/>
        <v>1.0441245135350452</v>
      </c>
    </row>
    <row r="336" spans="1:17">
      <c r="A336" s="9">
        <v>2</v>
      </c>
      <c r="B336" s="15" t="s">
        <v>176</v>
      </c>
      <c r="C336" s="17">
        <f t="shared" ref="C336:H336" si="208">C348/C361*1000</f>
        <v>7.0921985815602833</v>
      </c>
      <c r="D336" s="17">
        <f t="shared" si="208"/>
        <v>7.4441687344913152</v>
      </c>
      <c r="E336" s="17">
        <f t="shared" si="208"/>
        <v>7.6335877862595414</v>
      </c>
      <c r="F336" s="17">
        <f t="shared" si="208"/>
        <v>7.7519379844961236</v>
      </c>
      <c r="G336" s="17">
        <f t="shared" si="208"/>
        <v>7.8534031413612562</v>
      </c>
      <c r="H336" s="17">
        <f t="shared" si="208"/>
        <v>8.1081081081081088</v>
      </c>
      <c r="I336" s="18">
        <f>Показатели!$E$3</f>
        <v>4</v>
      </c>
      <c r="J336" s="9">
        <v>2</v>
      </c>
      <c r="K336" s="15" t="s">
        <v>176</v>
      </c>
      <c r="L336" s="17">
        <f t="shared" si="207"/>
        <v>1.2853260944167342</v>
      </c>
      <c r="M336" s="17">
        <f t="shared" si="207"/>
        <v>1.3052112432891338</v>
      </c>
      <c r="N336" s="17">
        <f t="shared" si="207"/>
        <v>1.3152688873861642</v>
      </c>
      <c r="O336" s="17">
        <f t="shared" si="207"/>
        <v>1.3213406365837708</v>
      </c>
      <c r="P336" s="17">
        <f t="shared" si="207"/>
        <v>1.3264218334106237</v>
      </c>
      <c r="Q336" s="17">
        <f t="shared" si="207"/>
        <v>1.3386965707730207</v>
      </c>
    </row>
    <row r="337" spans="1:17">
      <c r="A337" s="9">
        <v>3</v>
      </c>
      <c r="B337" s="15" t="s">
        <v>177</v>
      </c>
      <c r="C337" s="17">
        <f t="shared" ref="C337:H337" si="209">C349/C361*1000+0.00001</f>
        <v>1.0000000000000001E-5</v>
      </c>
      <c r="D337" s="17">
        <f t="shared" si="209"/>
        <v>1.0000000000000001E-5</v>
      </c>
      <c r="E337" s="17">
        <f t="shared" si="209"/>
        <v>1.0000000000000001E-5</v>
      </c>
      <c r="F337" s="17">
        <f t="shared" si="209"/>
        <v>1.0000000000000001E-5</v>
      </c>
      <c r="G337" s="17">
        <f t="shared" si="209"/>
        <v>1.0000000000000001E-5</v>
      </c>
      <c r="H337" s="17">
        <f t="shared" si="209"/>
        <v>0.45946945945945949</v>
      </c>
      <c r="I337" s="18">
        <f>Показатели!$E$4</f>
        <v>2</v>
      </c>
      <c r="J337" s="9">
        <v>3</v>
      </c>
      <c r="K337" s="15" t="s">
        <v>177</v>
      </c>
      <c r="L337" s="17">
        <f t="shared" si="207"/>
        <v>8.8737830999390996E-4</v>
      </c>
      <c r="M337" s="17">
        <f t="shared" si="207"/>
        <v>8.8737830999390996E-4</v>
      </c>
      <c r="N337" s="17">
        <f t="shared" si="207"/>
        <v>8.8737830999390996E-4</v>
      </c>
      <c r="O337" s="17">
        <f t="shared" si="207"/>
        <v>8.8737830999390996E-4</v>
      </c>
      <c r="P337" s="17">
        <f t="shared" si="207"/>
        <v>8.8737830999390996E-4</v>
      </c>
      <c r="Q337" s="17">
        <f t="shared" si="207"/>
        <v>0.42879286858681159</v>
      </c>
    </row>
    <row r="338" spans="1:17">
      <c r="A338" s="9">
        <v>4</v>
      </c>
      <c r="B338" s="15" t="s">
        <v>178</v>
      </c>
      <c r="C338" s="17">
        <f t="shared" ref="C338:H338" si="210">C350/C361*1000</f>
        <v>31.205673758865249</v>
      </c>
      <c r="D338" s="17">
        <f t="shared" si="210"/>
        <v>31.513647642679903</v>
      </c>
      <c r="E338" s="17">
        <f t="shared" si="210"/>
        <v>32.315521628498722</v>
      </c>
      <c r="F338" s="17">
        <f t="shared" si="210"/>
        <v>32.81653746770025</v>
      </c>
      <c r="G338" s="17">
        <f t="shared" si="210"/>
        <v>31.937172774869108</v>
      </c>
      <c r="H338" s="17">
        <f t="shared" si="210"/>
        <v>33.243243243243242</v>
      </c>
      <c r="I338" s="18">
        <f>Показатели!$E$5</f>
        <v>30</v>
      </c>
      <c r="J338" s="9">
        <v>4</v>
      </c>
      <c r="K338" s="15" t="s">
        <v>178</v>
      </c>
      <c r="L338" s="17">
        <f t="shared" si="207"/>
        <v>1.0224928308850576</v>
      </c>
      <c r="M338" s="17">
        <f t="shared" si="207"/>
        <v>1.0280384115411632</v>
      </c>
      <c r="N338" s="17">
        <f t="shared" si="207"/>
        <v>1.0421148285207948</v>
      </c>
      <c r="O338" s="17">
        <f t="shared" si="207"/>
        <v>1.0506530264593505</v>
      </c>
      <c r="P338" s="17">
        <f t="shared" si="207"/>
        <v>1.0355373985923835</v>
      </c>
      <c r="Q338" s="17">
        <f t="shared" si="207"/>
        <v>1.0577748221914725</v>
      </c>
    </row>
    <row r="339" spans="1:17">
      <c r="A339" s="9">
        <v>5</v>
      </c>
      <c r="B339" s="15" t="s">
        <v>179</v>
      </c>
      <c r="C339" s="17">
        <f t="shared" ref="C339:H339" si="211">C351/C361*1000</f>
        <v>3.7825059101654848</v>
      </c>
      <c r="D339" s="17">
        <f t="shared" si="211"/>
        <v>3.9702233250620349</v>
      </c>
      <c r="E339" s="17">
        <f t="shared" si="211"/>
        <v>4.0712468193384224</v>
      </c>
      <c r="F339" s="17">
        <f t="shared" si="211"/>
        <v>4.9095607235142111</v>
      </c>
      <c r="G339" s="17">
        <f t="shared" si="211"/>
        <v>5.7591623036649224</v>
      </c>
      <c r="H339" s="17">
        <f t="shared" si="211"/>
        <v>5.9459459459459465</v>
      </c>
      <c r="I339" s="18">
        <f>Показатели!$E$6</f>
        <v>8</v>
      </c>
      <c r="J339" s="9">
        <v>5</v>
      </c>
      <c r="K339" s="15" t="s">
        <v>179</v>
      </c>
      <c r="L339" s="17">
        <f t="shared" si="207"/>
        <v>0.6497008052390737</v>
      </c>
      <c r="M339" s="17">
        <f t="shared" si="207"/>
        <v>0.66807279900210392</v>
      </c>
      <c r="N339" s="17">
        <f t="shared" si="207"/>
        <v>0.67780738284283726</v>
      </c>
      <c r="O339" s="17">
        <f t="shared" si="207"/>
        <v>0.75495455714389303</v>
      </c>
      <c r="P339" s="17">
        <f t="shared" si="207"/>
        <v>0.82761352318987202</v>
      </c>
      <c r="Q339" s="17">
        <f t="shared" si="207"/>
        <v>0.84296191681964971</v>
      </c>
    </row>
    <row r="340" spans="1:17">
      <c r="A340" s="9">
        <v>6</v>
      </c>
      <c r="B340" s="15" t="s">
        <v>180</v>
      </c>
      <c r="C340" s="17">
        <f t="shared" ref="C340:H340" si="212">(C352-C353)/C352*100</f>
        <v>0.573336236301625</v>
      </c>
      <c r="D340" s="17">
        <f t="shared" si="212"/>
        <v>6.1297978557983539</v>
      </c>
      <c r="E340" s="17">
        <f t="shared" si="212"/>
        <v>14.575857066503787</v>
      </c>
      <c r="F340" s="17">
        <f t="shared" si="212"/>
        <v>-4.3240212408060916</v>
      </c>
      <c r="G340" s="17">
        <f t="shared" si="212"/>
        <v>-7.5902335456475498</v>
      </c>
      <c r="H340" s="17">
        <f t="shared" si="212"/>
        <v>16.18898475357523</v>
      </c>
      <c r="I340" s="18">
        <f>Показатели!$E$7</f>
        <v>0</v>
      </c>
      <c r="J340" s="9">
        <v>6</v>
      </c>
      <c r="K340" s="15" t="s">
        <v>180</v>
      </c>
      <c r="L340" s="17">
        <f t="shared" ref="L340:Q340" si="213">(ATAN((C340+2.4)/10)+3.1415/2)/3.1415*1.75</f>
        <v>1.0359948672627841</v>
      </c>
      <c r="M340" s="17">
        <f t="shared" si="213"/>
        <v>1.2684068192854034</v>
      </c>
      <c r="N340" s="17">
        <f t="shared" si="213"/>
        <v>1.4534781745901988</v>
      </c>
      <c r="O340" s="17">
        <f t="shared" si="213"/>
        <v>0.76911463851575967</v>
      </c>
      <c r="P340" s="17">
        <f t="shared" si="213"/>
        <v>0.60830801347028518</v>
      </c>
      <c r="Q340" s="17">
        <f t="shared" si="213"/>
        <v>1.4750911158813631</v>
      </c>
    </row>
    <row r="341" spans="1:17">
      <c r="A341" s="9">
        <v>7</v>
      </c>
      <c r="B341" s="15" t="s">
        <v>181</v>
      </c>
      <c r="C341" s="17"/>
      <c r="D341" s="17"/>
      <c r="E341" s="17">
        <f>(E355-E354)/E361*1000</f>
        <v>5.0890585241730282</v>
      </c>
      <c r="F341" s="17">
        <f>(F355-F354)/F361*1000</f>
        <v>-5.1679586563307494</v>
      </c>
      <c r="G341" s="17">
        <f>(G355-G354)/G361*1000</f>
        <v>-5.2356020942408383</v>
      </c>
      <c r="H341" s="17">
        <f>(H355-H354)/H361*1000</f>
        <v>-16.216216216216218</v>
      </c>
      <c r="I341" s="18">
        <f>Показатели!$E$8</f>
        <v>2.4</v>
      </c>
      <c r="J341" s="9">
        <v>7</v>
      </c>
      <c r="K341" s="15" t="s">
        <v>181</v>
      </c>
      <c r="L341" s="17"/>
      <c r="M341" s="17"/>
      <c r="N341" s="17">
        <f t="shared" ref="N341:Q342" si="214">(ATAN(E341/10)+3.1415/2)/3.1415*1.75</f>
        <v>1.1372336597552957</v>
      </c>
      <c r="O341" s="17">
        <f t="shared" si="214"/>
        <v>0.60928641781058146</v>
      </c>
      <c r="P341" s="17">
        <f t="shared" si="214"/>
        <v>0.60632074883148024</v>
      </c>
      <c r="Q341" s="17">
        <f t="shared" si="214"/>
        <v>0.30779612959340458</v>
      </c>
    </row>
    <row r="342" spans="1:17">
      <c r="A342" s="9">
        <v>8</v>
      </c>
      <c r="B342" s="15" t="s">
        <v>182</v>
      </c>
      <c r="C342" s="17">
        <f t="shared" ref="C342:H342" si="215">(C356-C357)/C361*1000</f>
        <v>-44.917257683215134</v>
      </c>
      <c r="D342" s="17">
        <f t="shared" si="215"/>
        <v>-14.88833746898263</v>
      </c>
      <c r="E342" s="17">
        <f t="shared" si="215"/>
        <v>-20.356234096692113</v>
      </c>
      <c r="F342" s="17">
        <f t="shared" si="215"/>
        <v>-7.7519379844961236</v>
      </c>
      <c r="G342" s="17">
        <f t="shared" si="215"/>
        <v>-26.178010471204189</v>
      </c>
      <c r="H342" s="17">
        <f t="shared" si="215"/>
        <v>-35.135135135135137</v>
      </c>
      <c r="I342" s="18">
        <f>Показатели!$E$9</f>
        <v>2.4</v>
      </c>
      <c r="J342" s="9">
        <v>8</v>
      </c>
      <c r="K342" s="15" t="s">
        <v>182</v>
      </c>
      <c r="L342" s="17">
        <f>(ATAN(C342/10)+3.1415/2)/3.1415*1.75</f>
        <v>0.12200292430984033</v>
      </c>
      <c r="M342" s="17">
        <f>(ATAN(D342/10)+3.1415/2)/3.1415*1.75</f>
        <v>0.3294500097063604</v>
      </c>
      <c r="N342" s="17">
        <f t="shared" si="214"/>
        <v>0.25434009882660913</v>
      </c>
      <c r="O342" s="17">
        <f t="shared" si="214"/>
        <v>0.50765813019632477</v>
      </c>
      <c r="P342" s="17">
        <f t="shared" si="214"/>
        <v>0.20324129679427017</v>
      </c>
      <c r="Q342" s="17">
        <f t="shared" si="214"/>
        <v>0.15443733143262017</v>
      </c>
    </row>
    <row r="343" spans="1:17">
      <c r="A343" s="9">
        <v>9</v>
      </c>
      <c r="B343" s="15" t="s">
        <v>183</v>
      </c>
      <c r="C343" s="17">
        <f t="shared" ref="C343:H343" si="216">C358/C361*1000</f>
        <v>2.3640661938534278</v>
      </c>
      <c r="D343" s="17">
        <f t="shared" si="216"/>
        <v>2.4813895781637716</v>
      </c>
      <c r="E343" s="17">
        <f t="shared" si="216"/>
        <v>2.5445292620865141</v>
      </c>
      <c r="F343" s="17">
        <f t="shared" si="216"/>
        <v>2.5839793281653747</v>
      </c>
      <c r="G343" s="17">
        <f t="shared" si="216"/>
        <v>2.6178010471204192</v>
      </c>
      <c r="H343" s="17">
        <f t="shared" si="216"/>
        <v>2.7027027027027026</v>
      </c>
      <c r="I343" s="18">
        <f>Показатели!$E$10</f>
        <v>1.5</v>
      </c>
      <c r="J343" s="9">
        <v>9</v>
      </c>
      <c r="K343" s="15" t="s">
        <v>183</v>
      </c>
      <c r="L343" s="17">
        <f t="shared" ref="L343:Q345" si="217">IF(C343/$I343&gt;1,2^((1-$I343/C343)/LN(10/3)),2^(-LOG($I343/C343,10/3)))</f>
        <v>1.2342017845638069</v>
      </c>
      <c r="M343" s="17">
        <f t="shared" si="217"/>
        <v>1.2557034482741873</v>
      </c>
      <c r="N343" s="17">
        <f t="shared" si="217"/>
        <v>1.266594346725104</v>
      </c>
      <c r="O343" s="17">
        <f t="shared" si="217"/>
        <v>1.2731741735275184</v>
      </c>
      <c r="P343" s="17">
        <f t="shared" si="217"/>
        <v>1.2786834658889705</v>
      </c>
      <c r="Q343" s="17">
        <f t="shared" si="217"/>
        <v>1.2920032307135707</v>
      </c>
    </row>
    <row r="344" spans="1:17">
      <c r="A344" s="9">
        <v>10</v>
      </c>
      <c r="B344" s="15" t="s">
        <v>184</v>
      </c>
      <c r="C344" s="17">
        <f t="shared" ref="C344:H344" si="218">C359/C361*100</f>
        <v>0.2364066193853428</v>
      </c>
      <c r="D344" s="17">
        <f t="shared" si="218"/>
        <v>0.24813895781637718</v>
      </c>
      <c r="E344" s="17">
        <f t="shared" si="218"/>
        <v>0.2544529262086514</v>
      </c>
      <c r="F344" s="17">
        <f t="shared" si="218"/>
        <v>0.2583979328165375</v>
      </c>
      <c r="G344" s="17">
        <f t="shared" si="218"/>
        <v>0.26178010471204188</v>
      </c>
      <c r="H344" s="17">
        <f t="shared" si="218"/>
        <v>0.27027027027027029</v>
      </c>
      <c r="I344" s="18">
        <f>Показатели!$E$11</f>
        <v>0.05</v>
      </c>
      <c r="J344" s="9">
        <v>10</v>
      </c>
      <c r="K344" s="15" t="s">
        <v>184</v>
      </c>
      <c r="L344" s="17">
        <f t="shared" si="217"/>
        <v>1.5745233201664182</v>
      </c>
      <c r="M344" s="17">
        <f t="shared" si="217"/>
        <v>1.5836142568684479</v>
      </c>
      <c r="N344" s="17">
        <f t="shared" si="217"/>
        <v>1.5881793896883267</v>
      </c>
      <c r="O344" s="17">
        <f t="shared" si="217"/>
        <v>1.5909247837771834</v>
      </c>
      <c r="P344" s="17">
        <f t="shared" si="217"/>
        <v>1.5932162371038188</v>
      </c>
      <c r="Q344" s="17">
        <f t="shared" si="217"/>
        <v>1.5987291999521434</v>
      </c>
    </row>
    <row r="345" spans="1:17">
      <c r="A345" s="9">
        <v>11</v>
      </c>
      <c r="B345" s="15" t="s">
        <v>185</v>
      </c>
      <c r="C345" s="17">
        <f t="shared" ref="C345:H345" si="219">C360/C361*1000</f>
        <v>4.7281323877068555</v>
      </c>
      <c r="D345" s="17">
        <f t="shared" si="219"/>
        <v>4.9627791563275432</v>
      </c>
      <c r="E345" s="17">
        <f t="shared" si="219"/>
        <v>5.0890585241730282</v>
      </c>
      <c r="F345" s="17">
        <f t="shared" si="219"/>
        <v>5.1679586563307494</v>
      </c>
      <c r="G345" s="17">
        <f t="shared" si="219"/>
        <v>5.2356020942408383</v>
      </c>
      <c r="H345" s="17">
        <f t="shared" si="219"/>
        <v>5.4054054054054053</v>
      </c>
      <c r="I345" s="18">
        <f>Показатели!$E$12</f>
        <v>5</v>
      </c>
      <c r="J345" s="9">
        <v>11</v>
      </c>
      <c r="K345" s="15" t="s">
        <v>185</v>
      </c>
      <c r="L345" s="17">
        <f t="shared" si="217"/>
        <v>0.96832553267957322</v>
      </c>
      <c r="M345" s="17">
        <f t="shared" si="217"/>
        <v>0.99570747603490861</v>
      </c>
      <c r="N345" s="17">
        <f t="shared" si="217"/>
        <v>1.0101259653488026</v>
      </c>
      <c r="O345" s="17">
        <f t="shared" si="217"/>
        <v>1.0188869346097915</v>
      </c>
      <c r="P345" s="17">
        <f t="shared" si="217"/>
        <v>1.0262457586485709</v>
      </c>
      <c r="Q345" s="17">
        <f t="shared" si="217"/>
        <v>1.0441245135350452</v>
      </c>
    </row>
    <row r="346" spans="1:17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52">
        <v>2019</v>
      </c>
    </row>
    <row r="347" spans="1:17">
      <c r="A347" s="9">
        <v>1</v>
      </c>
      <c r="B347" s="10" t="s">
        <v>187</v>
      </c>
      <c r="C347" s="17">
        <v>3</v>
      </c>
      <c r="D347" s="17">
        <v>2</v>
      </c>
      <c r="E347" s="17">
        <v>2</v>
      </c>
      <c r="F347" s="17">
        <v>2</v>
      </c>
      <c r="G347" s="17">
        <v>2</v>
      </c>
      <c r="H347" s="17">
        <v>2</v>
      </c>
      <c r="L347" s="17">
        <v>2014</v>
      </c>
      <c r="M347" s="17">
        <v>2016</v>
      </c>
      <c r="N347" s="17">
        <v>2018</v>
      </c>
      <c r="O347" s="17">
        <v>2019</v>
      </c>
    </row>
    <row r="348" spans="1:17">
      <c r="A348" s="9">
        <v>2</v>
      </c>
      <c r="B348" s="10" t="s">
        <v>188</v>
      </c>
      <c r="C348" s="17">
        <v>3</v>
      </c>
      <c r="D348" s="17">
        <v>3</v>
      </c>
      <c r="E348" s="17">
        <v>3</v>
      </c>
      <c r="F348" s="17">
        <v>3</v>
      </c>
      <c r="G348" s="17">
        <v>3</v>
      </c>
      <c r="H348" s="17">
        <v>3</v>
      </c>
      <c r="K348" s="15" t="s">
        <v>187</v>
      </c>
      <c r="L348" s="17">
        <f t="shared" ref="L348:L353" si="220">L335</f>
        <v>1.185110962608847</v>
      </c>
      <c r="M348" s="17">
        <f t="shared" ref="M348:M353" si="221">N335</f>
        <v>1.0101259653488026</v>
      </c>
      <c r="N348" s="17">
        <f t="shared" ref="N348:N358" si="222">P335</f>
        <v>1.0262457586485709</v>
      </c>
      <c r="O348" s="17">
        <f>Q335</f>
        <v>1.0441245135350452</v>
      </c>
    </row>
    <row r="349" spans="1:17">
      <c r="A349" s="9">
        <v>3</v>
      </c>
      <c r="B349" s="10" t="s">
        <v>189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0.17</v>
      </c>
      <c r="K349" s="15" t="s">
        <v>190</v>
      </c>
      <c r="L349" s="17">
        <f t="shared" si="220"/>
        <v>1.2853260944167342</v>
      </c>
      <c r="M349" s="17">
        <f t="shared" si="221"/>
        <v>1.3152688873861642</v>
      </c>
      <c r="N349" s="17">
        <f t="shared" si="222"/>
        <v>1.3264218334106237</v>
      </c>
      <c r="O349" s="17">
        <f t="shared" ref="O349:O358" si="223">Q336</f>
        <v>1.3386965707730207</v>
      </c>
    </row>
    <row r="350" spans="1:17">
      <c r="A350" s="9">
        <v>4</v>
      </c>
      <c r="B350" s="10" t="s">
        <v>191</v>
      </c>
      <c r="C350" s="17">
        <v>13.2</v>
      </c>
      <c r="D350" s="17">
        <v>12.7</v>
      </c>
      <c r="E350" s="17">
        <v>12.7</v>
      </c>
      <c r="F350" s="17">
        <v>12.7</v>
      </c>
      <c r="G350" s="17">
        <v>12.2</v>
      </c>
      <c r="H350" s="17">
        <v>12.3</v>
      </c>
      <c r="K350" s="15" t="s">
        <v>192</v>
      </c>
      <c r="L350" s="17">
        <f t="shared" si="220"/>
        <v>8.8737830999390996E-4</v>
      </c>
      <c r="M350" s="17">
        <f t="shared" si="221"/>
        <v>8.8737830999390996E-4</v>
      </c>
      <c r="N350" s="17">
        <f t="shared" si="222"/>
        <v>8.8737830999390996E-4</v>
      </c>
      <c r="O350" s="17">
        <f t="shared" si="223"/>
        <v>0.42879286858681159</v>
      </c>
    </row>
    <row r="351" spans="1:17">
      <c r="A351" s="9">
        <v>5</v>
      </c>
      <c r="B351" s="10" t="s">
        <v>193</v>
      </c>
      <c r="C351" s="17">
        <v>1.6</v>
      </c>
      <c r="D351" s="17">
        <v>1.6</v>
      </c>
      <c r="E351" s="17">
        <v>1.6</v>
      </c>
      <c r="F351" s="17">
        <v>1.9</v>
      </c>
      <c r="G351" s="17">
        <v>2.2000000000000002</v>
      </c>
      <c r="H351" s="17">
        <v>2.2000000000000002</v>
      </c>
      <c r="K351" s="15" t="s">
        <v>194</v>
      </c>
      <c r="L351" s="17">
        <f t="shared" si="220"/>
        <v>1.0224928308850576</v>
      </c>
      <c r="M351" s="17">
        <f t="shared" si="221"/>
        <v>1.0421148285207948</v>
      </c>
      <c r="N351" s="17">
        <f t="shared" si="222"/>
        <v>1.0355373985923835</v>
      </c>
      <c r="O351" s="17">
        <f t="shared" si="223"/>
        <v>1.0577748221914725</v>
      </c>
    </row>
    <row r="352" spans="1:17">
      <c r="A352" s="9">
        <v>6</v>
      </c>
      <c r="B352" s="10" t="s">
        <v>195</v>
      </c>
      <c r="C352" s="17">
        <v>2755.8</v>
      </c>
      <c r="D352" s="17">
        <v>2443.8000000000002</v>
      </c>
      <c r="E352" s="17">
        <v>2619.4</v>
      </c>
      <c r="F352" s="17">
        <v>3031.9</v>
      </c>
      <c r="G352" s="17">
        <v>3014.4</v>
      </c>
      <c r="H352" s="17">
        <v>3384.4</v>
      </c>
      <c r="K352" s="15" t="s">
        <v>196</v>
      </c>
      <c r="L352" s="17">
        <f t="shared" si="220"/>
        <v>0.6497008052390737</v>
      </c>
      <c r="M352" s="17">
        <f t="shared" si="221"/>
        <v>0.67780738284283726</v>
      </c>
      <c r="N352" s="17">
        <f t="shared" si="222"/>
        <v>0.82761352318987202</v>
      </c>
      <c r="O352" s="17">
        <f t="shared" si="223"/>
        <v>0.84296191681964971</v>
      </c>
    </row>
    <row r="353" spans="1:17">
      <c r="A353" s="9">
        <v>7</v>
      </c>
      <c r="B353" s="10" t="s">
        <v>197</v>
      </c>
      <c r="C353" s="17">
        <v>2740</v>
      </c>
      <c r="D353" s="17">
        <v>2294</v>
      </c>
      <c r="E353" s="17">
        <v>2237.6</v>
      </c>
      <c r="F353" s="17">
        <v>3163</v>
      </c>
      <c r="G353" s="17">
        <v>3243.2</v>
      </c>
      <c r="H353" s="17">
        <v>2836.5</v>
      </c>
      <c r="K353" s="15" t="s">
        <v>198</v>
      </c>
      <c r="L353" s="17">
        <f t="shared" si="220"/>
        <v>1.0359948672627841</v>
      </c>
      <c r="M353" s="17">
        <f t="shared" si="221"/>
        <v>1.4534781745901988</v>
      </c>
      <c r="N353" s="17">
        <f t="shared" si="222"/>
        <v>0.60830801347028518</v>
      </c>
      <c r="O353" s="17">
        <f t="shared" si="223"/>
        <v>1.4750911158813631</v>
      </c>
    </row>
    <row r="354" spans="1:17">
      <c r="A354" s="9">
        <v>8</v>
      </c>
      <c r="B354" s="10" t="s">
        <v>199</v>
      </c>
      <c r="C354" s="17"/>
      <c r="D354" s="17"/>
      <c r="E354" s="17">
        <v>3</v>
      </c>
      <c r="F354" s="17">
        <v>5</v>
      </c>
      <c r="G354" s="17">
        <v>7</v>
      </c>
      <c r="H354" s="17">
        <v>9</v>
      </c>
      <c r="K354" s="15" t="s">
        <v>200</v>
      </c>
      <c r="L354" s="17">
        <f>N341</f>
        <v>1.1372336597552957</v>
      </c>
      <c r="M354" s="17">
        <f>O341</f>
        <v>0.60928641781058146</v>
      </c>
      <c r="N354" s="17">
        <f t="shared" si="222"/>
        <v>0.60632074883148024</v>
      </c>
      <c r="O354" s="17">
        <f t="shared" si="223"/>
        <v>0.30779612959340458</v>
      </c>
    </row>
    <row r="355" spans="1:17">
      <c r="A355" s="9">
        <v>9</v>
      </c>
      <c r="B355" s="10" t="s">
        <v>201</v>
      </c>
      <c r="C355" s="17"/>
      <c r="D355" s="17"/>
      <c r="E355" s="17">
        <v>5</v>
      </c>
      <c r="F355" s="17">
        <v>3</v>
      </c>
      <c r="G355" s="17">
        <v>5</v>
      </c>
      <c r="H355" s="17">
        <v>3</v>
      </c>
      <c r="K355" s="15" t="s">
        <v>202</v>
      </c>
      <c r="L355" s="17">
        <f>L342</f>
        <v>0.12200292430984033</v>
      </c>
      <c r="M355" s="17">
        <f>N342</f>
        <v>0.25434009882660913</v>
      </c>
      <c r="N355" s="17">
        <f t="shared" si="222"/>
        <v>0.20324129679427017</v>
      </c>
      <c r="O355" s="17">
        <f t="shared" si="223"/>
        <v>0.15443733143262017</v>
      </c>
    </row>
    <row r="356" spans="1:17">
      <c r="A356" s="9">
        <v>10</v>
      </c>
      <c r="B356" s="10" t="s">
        <v>203</v>
      </c>
      <c r="C356" s="17">
        <v>15</v>
      </c>
      <c r="D356" s="17">
        <v>16</v>
      </c>
      <c r="E356" s="17">
        <v>13</v>
      </c>
      <c r="F356" s="17">
        <v>17</v>
      </c>
      <c r="G356" s="17">
        <v>10</v>
      </c>
      <c r="H356" s="17">
        <v>2</v>
      </c>
      <c r="K356" s="15" t="s">
        <v>204</v>
      </c>
      <c r="L356" s="17">
        <f>L343</f>
        <v>1.2342017845638069</v>
      </c>
      <c r="M356" s="17">
        <f>N343</f>
        <v>1.266594346725104</v>
      </c>
      <c r="N356" s="17">
        <f t="shared" si="222"/>
        <v>1.2786834658889705</v>
      </c>
      <c r="O356" s="17">
        <f t="shared" si="223"/>
        <v>1.2920032307135707</v>
      </c>
    </row>
    <row r="357" spans="1:17">
      <c r="A357" s="9">
        <v>11</v>
      </c>
      <c r="B357" s="10" t="s">
        <v>205</v>
      </c>
      <c r="C357" s="17">
        <v>34</v>
      </c>
      <c r="D357" s="17">
        <v>22</v>
      </c>
      <c r="E357" s="17">
        <v>21</v>
      </c>
      <c r="F357" s="17">
        <v>20</v>
      </c>
      <c r="G357" s="17">
        <v>20</v>
      </c>
      <c r="H357" s="17">
        <v>15</v>
      </c>
      <c r="K357" s="15" t="s">
        <v>206</v>
      </c>
      <c r="L357" s="17">
        <f>L344</f>
        <v>1.5745233201664182</v>
      </c>
      <c r="M357" s="17">
        <f>N344</f>
        <v>1.5881793896883267</v>
      </c>
      <c r="N357" s="17">
        <f t="shared" si="222"/>
        <v>1.5932162371038188</v>
      </c>
      <c r="O357" s="17">
        <f t="shared" si="223"/>
        <v>1.5987291999521434</v>
      </c>
    </row>
    <row r="358" spans="1:17">
      <c r="A358" s="9">
        <v>12</v>
      </c>
      <c r="B358" s="10" t="s">
        <v>207</v>
      </c>
      <c r="C358" s="17">
        <v>1</v>
      </c>
      <c r="D358" s="17">
        <v>1</v>
      </c>
      <c r="E358" s="17">
        <v>1</v>
      </c>
      <c r="F358" s="17">
        <v>1</v>
      </c>
      <c r="G358" s="17">
        <v>1</v>
      </c>
      <c r="H358" s="17">
        <v>1</v>
      </c>
      <c r="K358" s="15" t="s">
        <v>208</v>
      </c>
      <c r="L358" s="17">
        <f>L345</f>
        <v>0.96832553267957322</v>
      </c>
      <c r="M358" s="17">
        <f>N345</f>
        <v>1.0101259653488026</v>
      </c>
      <c r="N358" s="17">
        <f t="shared" si="222"/>
        <v>1.0262457586485709</v>
      </c>
      <c r="O358" s="17">
        <f t="shared" si="223"/>
        <v>1.0441245135350452</v>
      </c>
    </row>
    <row r="359" spans="1:17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</row>
    <row r="360" spans="1:17">
      <c r="A360" s="9">
        <v>14</v>
      </c>
      <c r="B360" s="10" t="s">
        <v>211</v>
      </c>
      <c r="C360" s="17">
        <v>2</v>
      </c>
      <c r="D360" s="17">
        <v>2</v>
      </c>
      <c r="E360" s="17">
        <v>2</v>
      </c>
      <c r="F360" s="17">
        <v>2</v>
      </c>
      <c r="G360" s="21">
        <v>2</v>
      </c>
      <c r="H360" s="21">
        <v>2</v>
      </c>
    </row>
    <row r="361" spans="1:17">
      <c r="A361" s="9">
        <v>15</v>
      </c>
      <c r="B361" s="10" t="s">
        <v>213</v>
      </c>
      <c r="C361" s="17">
        <v>423</v>
      </c>
      <c r="D361" s="17">
        <v>403</v>
      </c>
      <c r="E361" s="17">
        <v>393</v>
      </c>
      <c r="F361" s="17">
        <v>387</v>
      </c>
      <c r="G361" s="17">
        <v>382</v>
      </c>
      <c r="H361" s="17">
        <v>370</v>
      </c>
    </row>
    <row r="363" spans="1:17" ht="16">
      <c r="A363" s="20" t="s">
        <v>534</v>
      </c>
    </row>
    <row r="364" spans="1:17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8" t="s">
        <v>174</v>
      </c>
      <c r="J364" s="9" t="s">
        <v>2</v>
      </c>
      <c r="K364" s="14" t="s">
        <v>173</v>
      </c>
      <c r="L364" s="17">
        <v>2014</v>
      </c>
      <c r="M364" s="17">
        <v>2015</v>
      </c>
      <c r="N364" s="17">
        <v>2016</v>
      </c>
      <c r="O364" s="17">
        <v>2017</v>
      </c>
      <c r="P364" s="17">
        <v>2018</v>
      </c>
      <c r="Q364" s="17">
        <v>2019</v>
      </c>
    </row>
    <row r="365" spans="1:17">
      <c r="A365" s="9">
        <v>1</v>
      </c>
      <c r="B365" s="15" t="s">
        <v>175</v>
      </c>
      <c r="C365" s="17">
        <f t="shared" ref="C365:H365" si="224">C377/C391*1000</f>
        <v>5.7034220532319395</v>
      </c>
      <c r="D365" s="17">
        <f t="shared" si="224"/>
        <v>3.9525691699604741</v>
      </c>
      <c r="E365" s="17">
        <f t="shared" si="224"/>
        <v>4.0241448692152924</v>
      </c>
      <c r="F365" s="17">
        <f t="shared" si="224"/>
        <v>4.0650406504065044</v>
      </c>
      <c r="G365" s="17">
        <f t="shared" si="224"/>
        <v>2.0491803278688527</v>
      </c>
      <c r="H365" s="17">
        <f t="shared" si="224"/>
        <v>2.0576131687242798</v>
      </c>
      <c r="I365" s="18">
        <f>Показатели!$E$2</f>
        <v>5</v>
      </c>
      <c r="J365" s="9">
        <v>1</v>
      </c>
      <c r="K365" s="15" t="s">
        <v>175</v>
      </c>
      <c r="L365" s="17">
        <f t="shared" ref="L365:Q369" si="225">IF(C365/$I365&gt;1,2^((1-$I365/C365)/LN(10/3)),2^(-LOG($I365/C365,10/3)))</f>
        <v>1.0735866502308553</v>
      </c>
      <c r="M365" s="17">
        <f t="shared" si="225"/>
        <v>0.87342332446341275</v>
      </c>
      <c r="N365" s="17">
        <f t="shared" si="225"/>
        <v>0.88249447416550253</v>
      </c>
      <c r="O365" s="17">
        <f t="shared" si="225"/>
        <v>0.88764667600801606</v>
      </c>
      <c r="P365" s="17">
        <f t="shared" si="225"/>
        <v>0.59837470977023799</v>
      </c>
      <c r="Q365" s="17">
        <f t="shared" si="225"/>
        <v>0.59979114646851939</v>
      </c>
    </row>
    <row r="366" spans="1:17">
      <c r="A366" s="9">
        <v>2</v>
      </c>
      <c r="B366" s="15" t="s">
        <v>176</v>
      </c>
      <c r="C366" s="17">
        <f t="shared" ref="C366:H366" si="226">C378/C391*1000</f>
        <v>5.7034220532319395</v>
      </c>
      <c r="D366" s="17">
        <f t="shared" si="226"/>
        <v>5.928853754940711</v>
      </c>
      <c r="E366" s="17">
        <f t="shared" si="226"/>
        <v>6.0362173038229372</v>
      </c>
      <c r="F366" s="17">
        <f t="shared" si="226"/>
        <v>6.0975609756097562</v>
      </c>
      <c r="G366" s="17">
        <f t="shared" si="226"/>
        <v>6.1475409836065573</v>
      </c>
      <c r="H366" s="17">
        <f t="shared" si="226"/>
        <v>6.1728395061728394</v>
      </c>
      <c r="I366" s="18">
        <f>Показатели!$E$3</f>
        <v>4</v>
      </c>
      <c r="J366" s="9">
        <v>2</v>
      </c>
      <c r="K366" s="15" t="s">
        <v>176</v>
      </c>
      <c r="L366" s="17">
        <f t="shared" si="225"/>
        <v>1.1876153280371389</v>
      </c>
      <c r="M366" s="17">
        <f t="shared" si="225"/>
        <v>1.205988803611739</v>
      </c>
      <c r="N366" s="17">
        <f t="shared" si="225"/>
        <v>1.2143493440710833</v>
      </c>
      <c r="O366" s="17">
        <f t="shared" si="225"/>
        <v>1.2190191073879355</v>
      </c>
      <c r="P366" s="17">
        <f t="shared" si="225"/>
        <v>1.2227678441371528</v>
      </c>
      <c r="Q366" s="17">
        <f t="shared" si="225"/>
        <v>1.2246465333524155</v>
      </c>
    </row>
    <row r="367" spans="1:17">
      <c r="A367" s="9">
        <v>3</v>
      </c>
      <c r="B367" s="15" t="s">
        <v>177</v>
      </c>
      <c r="C367" s="17">
        <f t="shared" ref="C367:H367" si="227">C379/C391*1000+0.00001</f>
        <v>1.0000000000000001E-5</v>
      </c>
      <c r="D367" s="17">
        <f t="shared" si="227"/>
        <v>1.0000000000000001E-5</v>
      </c>
      <c r="E367" s="17">
        <f t="shared" si="227"/>
        <v>1.0000000000000001E-5</v>
      </c>
      <c r="F367" s="17">
        <f t="shared" si="227"/>
        <v>1.0000000000000001E-5</v>
      </c>
      <c r="G367" s="17">
        <f t="shared" si="227"/>
        <v>1.0000000000000001E-5</v>
      </c>
      <c r="H367" s="17">
        <f t="shared" si="227"/>
        <v>0.47326102880658438</v>
      </c>
      <c r="I367" s="18">
        <f>Показатели!$E$4</f>
        <v>2</v>
      </c>
      <c r="J367" s="9">
        <v>3</v>
      </c>
      <c r="K367" s="15" t="s">
        <v>177</v>
      </c>
      <c r="L367" s="17">
        <f t="shared" si="225"/>
        <v>8.8737830999390996E-4</v>
      </c>
      <c r="M367" s="17">
        <f t="shared" si="225"/>
        <v>8.8737830999390996E-4</v>
      </c>
      <c r="N367" s="17">
        <f t="shared" si="225"/>
        <v>8.8737830999390996E-4</v>
      </c>
      <c r="O367" s="17">
        <f t="shared" si="225"/>
        <v>8.8737830999390996E-4</v>
      </c>
      <c r="P367" s="17">
        <f t="shared" si="225"/>
        <v>8.8737830999390996E-4</v>
      </c>
      <c r="Q367" s="17">
        <f t="shared" si="225"/>
        <v>0.43615626237473026</v>
      </c>
    </row>
    <row r="368" spans="1:17">
      <c r="A368" s="9">
        <v>4</v>
      </c>
      <c r="B368" s="15" t="s">
        <v>178</v>
      </c>
      <c r="C368" s="17">
        <f t="shared" ref="C368:H368" si="228">C380/C391*1000</f>
        <v>30.798479087452471</v>
      </c>
      <c r="D368" s="17">
        <f t="shared" si="228"/>
        <v>31.027667984189723</v>
      </c>
      <c r="E368" s="17">
        <f t="shared" si="228"/>
        <v>30.18108651911469</v>
      </c>
      <c r="F368" s="17">
        <f t="shared" si="228"/>
        <v>28.658536585365852</v>
      </c>
      <c r="G368" s="17">
        <f t="shared" si="228"/>
        <v>26.024590163934427</v>
      </c>
      <c r="H368" s="17">
        <f t="shared" si="228"/>
        <v>24.897119341563787</v>
      </c>
      <c r="I368" s="18">
        <f>Показатели!$E$5</f>
        <v>30</v>
      </c>
      <c r="J368" s="9">
        <v>4</v>
      </c>
      <c r="K368" s="15" t="s">
        <v>178</v>
      </c>
      <c r="L368" s="17">
        <f t="shared" si="225"/>
        <v>1.0150379358607782</v>
      </c>
      <c r="M368" s="17">
        <f t="shared" si="225"/>
        <v>1.0192512834401579</v>
      </c>
      <c r="N368" s="17">
        <f t="shared" si="225"/>
        <v>1.0034602728242001</v>
      </c>
      <c r="O368" s="17">
        <f t="shared" si="225"/>
        <v>0.97400704133274207</v>
      </c>
      <c r="P368" s="17">
        <f t="shared" si="225"/>
        <v>0.92141817998467823</v>
      </c>
      <c r="Q368" s="17">
        <f t="shared" si="225"/>
        <v>0.89822054313348687</v>
      </c>
    </row>
    <row r="369" spans="1:17">
      <c r="A369" s="9">
        <v>5</v>
      </c>
      <c r="B369" s="15" t="s">
        <v>179</v>
      </c>
      <c r="C369" s="17">
        <f t="shared" ref="C369:H369" si="229">C381/C391*1000</f>
        <v>4.3726235741444865</v>
      </c>
      <c r="D369" s="17">
        <f t="shared" si="229"/>
        <v>5.5335968379446632</v>
      </c>
      <c r="E369" s="17">
        <f t="shared" si="229"/>
        <v>6.6398390342052309</v>
      </c>
      <c r="F369" s="17">
        <f t="shared" si="229"/>
        <v>7.7235772357723569</v>
      </c>
      <c r="G369" s="17">
        <f t="shared" si="229"/>
        <v>9.0163934426229506</v>
      </c>
      <c r="H369" s="17">
        <f t="shared" si="229"/>
        <v>10.08230452674897</v>
      </c>
      <c r="I369" s="18">
        <f>Показатели!$E$6</f>
        <v>8</v>
      </c>
      <c r="J369" s="9">
        <v>5</v>
      </c>
      <c r="K369" s="15" t="s">
        <v>179</v>
      </c>
      <c r="L369" s="17">
        <f t="shared" si="225"/>
        <v>0.70625567517733578</v>
      </c>
      <c r="M369" s="17">
        <f t="shared" si="225"/>
        <v>0.80879388009368813</v>
      </c>
      <c r="N369" s="17">
        <f t="shared" si="225"/>
        <v>0.89826783694019663</v>
      </c>
      <c r="O369" s="17">
        <f t="shared" si="225"/>
        <v>0.97995909340022258</v>
      </c>
      <c r="P369" s="17">
        <f t="shared" si="225"/>
        <v>1.0670512115230106</v>
      </c>
      <c r="Q369" s="17">
        <f t="shared" si="225"/>
        <v>1.1262607903300859</v>
      </c>
    </row>
    <row r="370" spans="1:17">
      <c r="A370" s="9">
        <v>6</v>
      </c>
      <c r="B370" s="15" t="s">
        <v>180</v>
      </c>
      <c r="C370" s="17">
        <f t="shared" ref="C370:H370" si="230">(C382-C383)/C382*100</f>
        <v>3.2003774946567782</v>
      </c>
      <c r="D370" s="17">
        <f t="shared" si="230"/>
        <v>13.109429014185245</v>
      </c>
      <c r="E370" s="17">
        <f t="shared" si="230"/>
        <v>-1.4594662166385342</v>
      </c>
      <c r="F370" s="17">
        <f t="shared" si="230"/>
        <v>-1.3298161644729711</v>
      </c>
      <c r="G370" s="17">
        <f t="shared" si="230"/>
        <v>0.58454947650791378</v>
      </c>
      <c r="H370" s="17">
        <f t="shared" si="230"/>
        <v>4.6861743059529202</v>
      </c>
      <c r="I370" s="18">
        <f>Показатели!$E$7</f>
        <v>0</v>
      </c>
      <c r="J370" s="9">
        <v>6</v>
      </c>
      <c r="K370" s="15" t="s">
        <v>180</v>
      </c>
      <c r="L370" s="17">
        <f t="shared" ref="L370:Q370" si="231">(ATAN((C370+2.4)/10)+3.1415/2)/3.1415*1.75</f>
        <v>1.1593879844080002</v>
      </c>
      <c r="M370" s="17">
        <f t="shared" si="231"/>
        <v>1.4310043208413001</v>
      </c>
      <c r="N370" s="17">
        <f t="shared" si="231"/>
        <v>0.92723957940382506</v>
      </c>
      <c r="O370" s="17">
        <f t="shared" si="231"/>
        <v>0.93438948518872356</v>
      </c>
      <c r="P370" s="17">
        <f t="shared" si="231"/>
        <v>1.0365685971867242</v>
      </c>
      <c r="Q370" s="17">
        <f t="shared" si="231"/>
        <v>1.2184189590043197</v>
      </c>
    </row>
    <row r="371" spans="1:17">
      <c r="A371" s="9">
        <v>7</v>
      </c>
      <c r="B371" s="15" t="s">
        <v>181</v>
      </c>
      <c r="C371" s="17"/>
      <c r="D371" s="17"/>
      <c r="E371" s="17">
        <f>(E385-E384)/E391*1000</f>
        <v>-12.072434607645874</v>
      </c>
      <c r="F371" s="17">
        <f>(F385-F384)/F391*1000</f>
        <v>-8.1300813008130088</v>
      </c>
      <c r="G371" s="17">
        <f>(G385-G384)/G391*1000</f>
        <v>2.0491803278688527</v>
      </c>
      <c r="H371" s="17">
        <f>(H385-H384)/H391*1000</f>
        <v>-12.345679012345679</v>
      </c>
      <c r="I371" s="18">
        <f>Показатели!$E$8</f>
        <v>2.4</v>
      </c>
      <c r="J371" s="9">
        <v>7</v>
      </c>
      <c r="K371" s="15" t="s">
        <v>181</v>
      </c>
      <c r="L371" s="17"/>
      <c r="M371" s="17"/>
      <c r="N371" s="17">
        <f t="shared" ref="N371:Q372" si="232">(ATAN(E371/10)+3.1415/2)/3.1415*1.75</f>
        <v>0.38533638791168023</v>
      </c>
      <c r="O371" s="17">
        <f t="shared" si="232"/>
        <v>0.49473914794520779</v>
      </c>
      <c r="P371" s="17">
        <f t="shared" si="232"/>
        <v>0.98759267380602067</v>
      </c>
      <c r="Q371" s="17">
        <f t="shared" si="232"/>
        <v>0.37922469479918164</v>
      </c>
    </row>
    <row r="372" spans="1:17">
      <c r="A372" s="9">
        <v>8</v>
      </c>
      <c r="B372" s="15" t="s">
        <v>182</v>
      </c>
      <c r="C372" s="17">
        <f t="shared" ref="C372:H372" si="233">(C386-C387)/C391*1000</f>
        <v>-28.517110266159698</v>
      </c>
      <c r="D372" s="17">
        <f t="shared" si="233"/>
        <v>-13.83399209486166</v>
      </c>
      <c r="E372" s="17">
        <f t="shared" si="233"/>
        <v>2.0120724346076462</v>
      </c>
      <c r="F372" s="17">
        <f t="shared" si="233"/>
        <v>0</v>
      </c>
      <c r="G372" s="17">
        <f t="shared" si="233"/>
        <v>-6.1475409836065573</v>
      </c>
      <c r="H372" s="17">
        <f t="shared" si="233"/>
        <v>-24.691358024691358</v>
      </c>
      <c r="I372" s="18">
        <f>Показатели!$E$9</f>
        <v>2.4</v>
      </c>
      <c r="J372" s="9">
        <v>8</v>
      </c>
      <c r="K372" s="15" t="s">
        <v>182</v>
      </c>
      <c r="L372" s="17">
        <f>(ATAN(C372/10)+3.1415/2)/3.1415*1.75</f>
        <v>0.18785261582254589</v>
      </c>
      <c r="M372" s="17">
        <f>(ATAN(D372/10)+3.1415/2)/3.1415*1.75</f>
        <v>0.34863846939800225</v>
      </c>
      <c r="N372" s="17">
        <f t="shared" si="232"/>
        <v>0.98560740939077585</v>
      </c>
      <c r="O372" s="17">
        <f t="shared" si="232"/>
        <v>0.875</v>
      </c>
      <c r="P372" s="17">
        <f t="shared" si="232"/>
        <v>0.5679506062285693</v>
      </c>
      <c r="Q372" s="17">
        <f t="shared" si="232"/>
        <v>0.21433556010319529</v>
      </c>
    </row>
    <row r="373" spans="1:17">
      <c r="A373" s="9">
        <v>9</v>
      </c>
      <c r="B373" s="15" t="s">
        <v>183</v>
      </c>
      <c r="C373" s="17">
        <f t="shared" ref="C373:H373" si="234">C388/C391*1000</f>
        <v>3.8022813688212929</v>
      </c>
      <c r="D373" s="17">
        <f t="shared" si="234"/>
        <v>3.9525691699604741</v>
      </c>
      <c r="E373" s="17">
        <f t="shared" si="234"/>
        <v>4.0241448692152924</v>
      </c>
      <c r="F373" s="17">
        <f t="shared" si="234"/>
        <v>4.0650406504065044</v>
      </c>
      <c r="G373" s="17">
        <f t="shared" si="234"/>
        <v>4.0983606557377055</v>
      </c>
      <c r="H373" s="17">
        <f t="shared" si="234"/>
        <v>4.1152263374485596</v>
      </c>
      <c r="I373" s="18">
        <f>Показатели!$E$10</f>
        <v>1.5</v>
      </c>
      <c r="J373" s="9">
        <v>9</v>
      </c>
      <c r="K373" s="15" t="s">
        <v>183</v>
      </c>
      <c r="L373" s="17">
        <f t="shared" ref="L373:Q375" si="235">IF(C373/$I373&gt;1,2^((1-$I373/C373)/LN(10/3)),2^(-LOG($I373/C373,10/3)))</f>
        <v>1.4170771808790537</v>
      </c>
      <c r="M373" s="17">
        <f t="shared" si="235"/>
        <v>1.4293676971592124</v>
      </c>
      <c r="N373" s="17">
        <f t="shared" si="235"/>
        <v>1.4349331517842165</v>
      </c>
      <c r="O373" s="17">
        <f t="shared" si="235"/>
        <v>1.4380344291728155</v>
      </c>
      <c r="P373" s="17">
        <f t="shared" si="235"/>
        <v>1.4405202763302949</v>
      </c>
      <c r="Q373" s="17">
        <f t="shared" si="235"/>
        <v>1.4417648108727861</v>
      </c>
    </row>
    <row r="374" spans="1:17">
      <c r="A374" s="9">
        <v>10</v>
      </c>
      <c r="B374" s="15" t="s">
        <v>184</v>
      </c>
      <c r="C374" s="17">
        <f t="shared" ref="C374" si="236">C389/C391*100</f>
        <v>0.19011406844106463</v>
      </c>
      <c r="D374" s="17">
        <f>D389/D391*100+0.000001</f>
        <v>0.19762945849802371</v>
      </c>
      <c r="E374" s="17">
        <f t="shared" ref="E374:H374" si="237">E389/E391*100+0.000001</f>
        <v>0.2012082434607646</v>
      </c>
      <c r="F374" s="17">
        <f t="shared" si="237"/>
        <v>0.20325303252032523</v>
      </c>
      <c r="G374" s="17">
        <f t="shared" si="237"/>
        <v>9.9999999999999995E-7</v>
      </c>
      <c r="H374" s="17">
        <f t="shared" si="237"/>
        <v>9.9999999999999995E-7</v>
      </c>
      <c r="I374" s="18">
        <f>Показатели!$E$11</f>
        <v>0.05</v>
      </c>
      <c r="J374" s="9">
        <v>10</v>
      </c>
      <c r="K374" s="15" t="s">
        <v>184</v>
      </c>
      <c r="L374" s="17">
        <f t="shared" si="235"/>
        <v>1.5285249195968229</v>
      </c>
      <c r="M374" s="17">
        <f t="shared" si="235"/>
        <v>1.5373514051327937</v>
      </c>
      <c r="N374" s="17">
        <f t="shared" si="235"/>
        <v>1.541339383331757</v>
      </c>
      <c r="O374" s="17">
        <f t="shared" si="235"/>
        <v>1.5435593954517375</v>
      </c>
      <c r="P374" s="17">
        <f t="shared" si="235"/>
        <v>1.9711731094690325E-3</v>
      </c>
      <c r="Q374" s="17">
        <f t="shared" si="235"/>
        <v>1.9711731094690325E-3</v>
      </c>
    </row>
    <row r="375" spans="1:17">
      <c r="A375" s="9">
        <v>11</v>
      </c>
      <c r="B375" s="15" t="s">
        <v>185</v>
      </c>
      <c r="C375" s="17">
        <f t="shared" ref="C375:H375" si="238">C390/C391*1000</f>
        <v>3.8022813688212929</v>
      </c>
      <c r="D375" s="17">
        <f t="shared" si="238"/>
        <v>3.9525691699604741</v>
      </c>
      <c r="E375" s="17">
        <f t="shared" si="238"/>
        <v>4.0241448692152924</v>
      </c>
      <c r="F375" s="17">
        <f t="shared" si="238"/>
        <v>4.0650406504065044</v>
      </c>
      <c r="G375" s="17">
        <f t="shared" si="238"/>
        <v>4.0983606557377055</v>
      </c>
      <c r="H375" s="17">
        <f t="shared" si="238"/>
        <v>4.1152263374485596</v>
      </c>
      <c r="I375" s="18">
        <f>Показатели!$E$12</f>
        <v>5</v>
      </c>
      <c r="J375" s="9">
        <v>11</v>
      </c>
      <c r="K375" s="15" t="s">
        <v>185</v>
      </c>
      <c r="L375" s="17">
        <f t="shared" si="235"/>
        <v>0.85414669518142194</v>
      </c>
      <c r="M375" s="17">
        <f t="shared" si="235"/>
        <v>0.87342332446341275</v>
      </c>
      <c r="N375" s="17">
        <f t="shared" si="235"/>
        <v>0.88249447416550253</v>
      </c>
      <c r="O375" s="17">
        <f t="shared" si="235"/>
        <v>0.88764667600801606</v>
      </c>
      <c r="P375" s="17">
        <f t="shared" si="235"/>
        <v>0.89182821524599809</v>
      </c>
      <c r="Q375" s="17">
        <f t="shared" si="235"/>
        <v>0.89393929746924605</v>
      </c>
    </row>
    <row r="376" spans="1:17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52">
        <v>2019</v>
      </c>
    </row>
    <row r="377" spans="1:17">
      <c r="A377" s="9">
        <v>1</v>
      </c>
      <c r="B377" s="10" t="s">
        <v>187</v>
      </c>
      <c r="C377" s="17">
        <v>3</v>
      </c>
      <c r="D377" s="17">
        <v>2</v>
      </c>
      <c r="E377" s="17">
        <v>2</v>
      </c>
      <c r="F377" s="17">
        <v>2</v>
      </c>
      <c r="G377" s="17">
        <v>1</v>
      </c>
      <c r="H377" s="17">
        <v>1</v>
      </c>
      <c r="L377" s="17">
        <v>2014</v>
      </c>
      <c r="M377" s="17">
        <v>2016</v>
      </c>
      <c r="N377" s="17">
        <v>2018</v>
      </c>
      <c r="O377" s="17">
        <v>2019</v>
      </c>
    </row>
    <row r="378" spans="1:17">
      <c r="A378" s="9">
        <v>2</v>
      </c>
      <c r="B378" s="10" t="s">
        <v>188</v>
      </c>
      <c r="C378" s="17">
        <v>3</v>
      </c>
      <c r="D378" s="17">
        <v>3</v>
      </c>
      <c r="E378" s="17">
        <v>3</v>
      </c>
      <c r="F378" s="17">
        <v>3</v>
      </c>
      <c r="G378" s="17">
        <v>3</v>
      </c>
      <c r="H378" s="17">
        <v>3</v>
      </c>
      <c r="K378" s="15" t="s">
        <v>187</v>
      </c>
      <c r="L378" s="17">
        <f t="shared" ref="L378:L383" si="239">L365</f>
        <v>1.0735866502308553</v>
      </c>
      <c r="M378" s="17">
        <f t="shared" ref="M378:M383" si="240">N365</f>
        <v>0.88249447416550253</v>
      </c>
      <c r="N378" s="17">
        <f t="shared" ref="N378:N388" si="241">P365</f>
        <v>0.59837470977023799</v>
      </c>
      <c r="O378" s="17">
        <f>Q365</f>
        <v>0.59979114646851939</v>
      </c>
    </row>
    <row r="379" spans="1:17">
      <c r="A379" s="9">
        <v>3</v>
      </c>
      <c r="B379" s="10" t="s">
        <v>189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0.23</v>
      </c>
      <c r="K379" s="15" t="s">
        <v>190</v>
      </c>
      <c r="L379" s="17">
        <f t="shared" si="239"/>
        <v>1.1876153280371389</v>
      </c>
      <c r="M379" s="17">
        <f t="shared" si="240"/>
        <v>1.2143493440710833</v>
      </c>
      <c r="N379" s="17">
        <f t="shared" si="241"/>
        <v>1.2227678441371528</v>
      </c>
      <c r="O379" s="17">
        <f t="shared" ref="O379:O388" si="242">Q366</f>
        <v>1.2246465333524155</v>
      </c>
    </row>
    <row r="380" spans="1:17">
      <c r="A380" s="9">
        <v>4</v>
      </c>
      <c r="B380" s="10" t="s">
        <v>191</v>
      </c>
      <c r="C380" s="17">
        <v>16.2</v>
      </c>
      <c r="D380" s="17">
        <v>15.7</v>
      </c>
      <c r="E380" s="17">
        <v>15</v>
      </c>
      <c r="F380" s="17">
        <v>14.1</v>
      </c>
      <c r="G380" s="17">
        <v>12.7</v>
      </c>
      <c r="H380" s="17">
        <v>12.1</v>
      </c>
      <c r="K380" s="15" t="s">
        <v>192</v>
      </c>
      <c r="L380" s="17">
        <f t="shared" si="239"/>
        <v>8.8737830999390996E-4</v>
      </c>
      <c r="M380" s="17">
        <f t="shared" si="240"/>
        <v>8.8737830999390996E-4</v>
      </c>
      <c r="N380" s="17">
        <f t="shared" si="241"/>
        <v>8.8737830999390996E-4</v>
      </c>
      <c r="O380" s="17">
        <f t="shared" si="242"/>
        <v>0.43615626237473026</v>
      </c>
    </row>
    <row r="381" spans="1:17">
      <c r="A381" s="9">
        <v>5</v>
      </c>
      <c r="B381" s="10" t="s">
        <v>193</v>
      </c>
      <c r="C381" s="17">
        <v>2.2999999999999998</v>
      </c>
      <c r="D381" s="17">
        <v>2.8</v>
      </c>
      <c r="E381" s="17">
        <v>3.3</v>
      </c>
      <c r="F381" s="17">
        <v>3.8</v>
      </c>
      <c r="G381" s="17">
        <v>4.4000000000000004</v>
      </c>
      <c r="H381" s="17">
        <v>4.9000000000000004</v>
      </c>
      <c r="K381" s="15" t="s">
        <v>194</v>
      </c>
      <c r="L381" s="17">
        <f t="shared" si="239"/>
        <v>1.0150379358607782</v>
      </c>
      <c r="M381" s="17">
        <f t="shared" si="240"/>
        <v>1.0034602728242001</v>
      </c>
      <c r="N381" s="17">
        <f t="shared" si="241"/>
        <v>0.92141817998467823</v>
      </c>
      <c r="O381" s="17">
        <f t="shared" si="242"/>
        <v>0.89822054313348687</v>
      </c>
    </row>
    <row r="382" spans="1:17">
      <c r="A382" s="9">
        <v>6</v>
      </c>
      <c r="B382" s="10" t="s">
        <v>195</v>
      </c>
      <c r="C382" s="17">
        <v>3602.7</v>
      </c>
      <c r="D382" s="17">
        <v>3355.6</v>
      </c>
      <c r="E382" s="17">
        <v>3199.8</v>
      </c>
      <c r="F382" s="17">
        <v>3677.2</v>
      </c>
      <c r="G382" s="17">
        <v>4995.3</v>
      </c>
      <c r="H382" s="17">
        <v>5068.1000000000004</v>
      </c>
      <c r="K382" s="15" t="s">
        <v>196</v>
      </c>
      <c r="L382" s="17">
        <f t="shared" si="239"/>
        <v>0.70625567517733578</v>
      </c>
      <c r="M382" s="17">
        <f t="shared" si="240"/>
        <v>0.89826783694019663</v>
      </c>
      <c r="N382" s="17">
        <f t="shared" si="241"/>
        <v>1.0670512115230106</v>
      </c>
      <c r="O382" s="17">
        <f t="shared" si="242"/>
        <v>1.1262607903300859</v>
      </c>
    </row>
    <row r="383" spans="1:17">
      <c r="A383" s="9">
        <v>7</v>
      </c>
      <c r="B383" s="10" t="s">
        <v>197</v>
      </c>
      <c r="C383" s="17">
        <v>3487.4</v>
      </c>
      <c r="D383" s="17">
        <v>2915.7</v>
      </c>
      <c r="E383" s="17">
        <v>3246.5</v>
      </c>
      <c r="F383" s="17">
        <v>3726.1</v>
      </c>
      <c r="G383" s="17">
        <v>4966.1000000000004</v>
      </c>
      <c r="H383" s="17">
        <v>4830.6000000000004</v>
      </c>
      <c r="K383" s="15" t="s">
        <v>198</v>
      </c>
      <c r="L383" s="17">
        <f t="shared" si="239"/>
        <v>1.1593879844080002</v>
      </c>
      <c r="M383" s="17">
        <f t="shared" si="240"/>
        <v>0.92723957940382506</v>
      </c>
      <c r="N383" s="17">
        <f t="shared" si="241"/>
        <v>1.0365685971867242</v>
      </c>
      <c r="O383" s="17">
        <f t="shared" si="242"/>
        <v>1.2184189590043197</v>
      </c>
    </row>
    <row r="384" spans="1:17">
      <c r="A384" s="9">
        <v>8</v>
      </c>
      <c r="B384" s="10" t="s">
        <v>199</v>
      </c>
      <c r="C384" s="17"/>
      <c r="D384" s="17"/>
      <c r="E384" s="17">
        <v>12</v>
      </c>
      <c r="F384" s="17">
        <v>7</v>
      </c>
      <c r="G384" s="17">
        <v>5</v>
      </c>
      <c r="H384" s="17">
        <v>11</v>
      </c>
      <c r="K384" s="15" t="s">
        <v>200</v>
      </c>
      <c r="L384" s="17">
        <f>N371</f>
        <v>0.38533638791168023</v>
      </c>
      <c r="M384" s="17">
        <f>O371</f>
        <v>0.49473914794520779</v>
      </c>
      <c r="N384" s="17">
        <f t="shared" si="241"/>
        <v>0.98759267380602067</v>
      </c>
      <c r="O384" s="17">
        <f t="shared" si="242"/>
        <v>0.37922469479918164</v>
      </c>
    </row>
    <row r="385" spans="1:17">
      <c r="A385" s="9">
        <v>9</v>
      </c>
      <c r="B385" s="10" t="s">
        <v>201</v>
      </c>
      <c r="C385" s="17"/>
      <c r="D385" s="17"/>
      <c r="E385" s="17">
        <v>6</v>
      </c>
      <c r="F385" s="17">
        <v>3</v>
      </c>
      <c r="G385" s="17">
        <v>6</v>
      </c>
      <c r="H385" s="17">
        <v>5</v>
      </c>
      <c r="K385" s="15" t="s">
        <v>202</v>
      </c>
      <c r="L385" s="17">
        <f>L372</f>
        <v>0.18785261582254589</v>
      </c>
      <c r="M385" s="17">
        <f>N372</f>
        <v>0.98560740939077585</v>
      </c>
      <c r="N385" s="17">
        <f t="shared" si="241"/>
        <v>0.5679506062285693</v>
      </c>
      <c r="O385" s="17">
        <f t="shared" si="242"/>
        <v>0.21433556010319529</v>
      </c>
    </row>
    <row r="386" spans="1:17">
      <c r="A386" s="9">
        <v>10</v>
      </c>
      <c r="B386" s="10" t="s">
        <v>203</v>
      </c>
      <c r="C386" s="17">
        <v>8</v>
      </c>
      <c r="D386" s="17">
        <v>10</v>
      </c>
      <c r="E386" s="17">
        <v>18</v>
      </c>
      <c r="F386" s="17">
        <v>8</v>
      </c>
      <c r="G386" s="17">
        <v>5</v>
      </c>
      <c r="H386" s="17">
        <v>11</v>
      </c>
      <c r="K386" s="15" t="s">
        <v>204</v>
      </c>
      <c r="L386" s="17">
        <f>L373</f>
        <v>1.4170771808790537</v>
      </c>
      <c r="M386" s="17">
        <f>N373</f>
        <v>1.4349331517842165</v>
      </c>
      <c r="N386" s="17">
        <f t="shared" si="241"/>
        <v>1.4405202763302949</v>
      </c>
      <c r="O386" s="17">
        <f t="shared" si="242"/>
        <v>1.4417648108727861</v>
      </c>
    </row>
    <row r="387" spans="1:17">
      <c r="A387" s="9">
        <v>11</v>
      </c>
      <c r="B387" s="10" t="s">
        <v>205</v>
      </c>
      <c r="C387" s="17">
        <v>23</v>
      </c>
      <c r="D387" s="17">
        <v>17</v>
      </c>
      <c r="E387" s="17">
        <v>17</v>
      </c>
      <c r="F387" s="17">
        <v>8</v>
      </c>
      <c r="G387" s="17">
        <v>8</v>
      </c>
      <c r="H387" s="17">
        <v>23</v>
      </c>
      <c r="K387" s="15" t="s">
        <v>206</v>
      </c>
      <c r="L387" s="17">
        <f>L374</f>
        <v>1.5285249195968229</v>
      </c>
      <c r="M387" s="17">
        <f>N374</f>
        <v>1.541339383331757</v>
      </c>
      <c r="N387" s="17">
        <f t="shared" si="241"/>
        <v>1.9711731094690325E-3</v>
      </c>
      <c r="O387" s="17">
        <f t="shared" si="242"/>
        <v>1.9711731094690325E-3</v>
      </c>
    </row>
    <row r="388" spans="1:17">
      <c r="A388" s="9">
        <v>12</v>
      </c>
      <c r="B388" s="10" t="s">
        <v>207</v>
      </c>
      <c r="C388" s="17">
        <v>2</v>
      </c>
      <c r="D388" s="17">
        <v>2</v>
      </c>
      <c r="E388" s="17">
        <v>2</v>
      </c>
      <c r="F388" s="17">
        <v>2</v>
      </c>
      <c r="G388" s="17">
        <v>2</v>
      </c>
      <c r="H388" s="17">
        <v>2</v>
      </c>
      <c r="K388" s="15" t="s">
        <v>208</v>
      </c>
      <c r="L388" s="17">
        <f>L375</f>
        <v>0.85414669518142194</v>
      </c>
      <c r="M388" s="17">
        <f>N375</f>
        <v>0.88249447416550253</v>
      </c>
      <c r="N388" s="17">
        <f t="shared" si="241"/>
        <v>0.89182821524599809</v>
      </c>
      <c r="O388" s="17">
        <f t="shared" si="242"/>
        <v>0.89393929746924605</v>
      </c>
    </row>
    <row r="389" spans="1:17">
      <c r="A389" s="9">
        <v>13</v>
      </c>
      <c r="B389" s="10" t="s">
        <v>209</v>
      </c>
      <c r="C389" s="17">
        <v>1</v>
      </c>
      <c r="D389" s="17">
        <v>1</v>
      </c>
      <c r="E389" s="17">
        <v>1</v>
      </c>
      <c r="F389" s="17">
        <v>1</v>
      </c>
      <c r="G389" s="21"/>
      <c r="H389" s="21"/>
    </row>
    <row r="390" spans="1:17">
      <c r="A390" s="9">
        <v>14</v>
      </c>
      <c r="B390" s="10" t="s">
        <v>211</v>
      </c>
      <c r="C390" s="17">
        <v>2</v>
      </c>
      <c r="D390" s="17">
        <v>2</v>
      </c>
      <c r="E390" s="17">
        <v>2</v>
      </c>
      <c r="F390" s="17">
        <v>2</v>
      </c>
      <c r="G390" s="21">
        <v>2</v>
      </c>
      <c r="H390" s="21">
        <v>2</v>
      </c>
    </row>
    <row r="391" spans="1:17">
      <c r="A391" s="9">
        <v>15</v>
      </c>
      <c r="B391" s="10" t="s">
        <v>213</v>
      </c>
      <c r="C391" s="17">
        <v>526</v>
      </c>
      <c r="D391" s="17">
        <v>506</v>
      </c>
      <c r="E391" s="17">
        <v>497</v>
      </c>
      <c r="F391" s="17">
        <v>492</v>
      </c>
      <c r="G391" s="17">
        <v>488</v>
      </c>
      <c r="H391" s="17">
        <v>486</v>
      </c>
    </row>
    <row r="393" spans="1:17" ht="16">
      <c r="A393" s="20" t="s">
        <v>408</v>
      </c>
    </row>
    <row r="394" spans="1:17">
      <c r="A394" s="9" t="s">
        <v>2</v>
      </c>
      <c r="B394" s="14" t="s">
        <v>173</v>
      </c>
      <c r="C394" s="17">
        <v>2014</v>
      </c>
      <c r="D394" s="17">
        <v>2015</v>
      </c>
      <c r="E394" s="17">
        <v>2016</v>
      </c>
      <c r="F394" s="17">
        <v>2017</v>
      </c>
      <c r="G394" s="17">
        <v>2018</v>
      </c>
      <c r="H394" s="17">
        <v>2019</v>
      </c>
      <c r="I394" s="18" t="s">
        <v>174</v>
      </c>
      <c r="J394" s="9" t="s">
        <v>2</v>
      </c>
      <c r="K394" s="14" t="s">
        <v>173</v>
      </c>
      <c r="L394" s="17">
        <v>2014</v>
      </c>
      <c r="M394" s="17">
        <v>2015</v>
      </c>
      <c r="N394" s="17">
        <v>2016</v>
      </c>
      <c r="O394" s="17">
        <v>2017</v>
      </c>
      <c r="P394" s="17">
        <v>2018</v>
      </c>
      <c r="Q394" s="17">
        <v>2019</v>
      </c>
    </row>
    <row r="395" spans="1:17">
      <c r="A395" s="9">
        <v>1</v>
      </c>
      <c r="B395" s="15" t="s">
        <v>175</v>
      </c>
      <c r="C395" s="17">
        <f t="shared" ref="C395:H395" si="243">C407/C421*1000</f>
        <v>1.2738853503184713</v>
      </c>
      <c r="D395" s="17">
        <f t="shared" si="243"/>
        <v>1.3227513227513228</v>
      </c>
      <c r="E395" s="17">
        <f t="shared" si="243"/>
        <v>1.3736263736263736</v>
      </c>
      <c r="F395" s="17">
        <f t="shared" si="243"/>
        <v>1.3986013986013985</v>
      </c>
      <c r="G395" s="17">
        <f t="shared" si="243"/>
        <v>1.4005602240896358</v>
      </c>
      <c r="H395" s="17">
        <f t="shared" si="243"/>
        <v>1.4306151645207439</v>
      </c>
      <c r="I395" s="18">
        <f>Показатели!$E$2</f>
        <v>5</v>
      </c>
      <c r="J395" s="9">
        <v>1</v>
      </c>
      <c r="K395" s="15" t="s">
        <v>175</v>
      </c>
      <c r="L395" s="17">
        <f t="shared" ref="L395:Q399" si="244">IF(C395/$I395&gt;1,2^((1-$I395/C395)/LN(10/3)),2^(-LOG($I395/C395,10/3)))</f>
        <v>0.45511025769112728</v>
      </c>
      <c r="M395" s="17">
        <f t="shared" si="244"/>
        <v>0.46508074548373057</v>
      </c>
      <c r="N395" s="17">
        <f t="shared" si="244"/>
        <v>0.47529647709282724</v>
      </c>
      <c r="O395" s="17">
        <f t="shared" si="244"/>
        <v>0.48025265265338157</v>
      </c>
      <c r="P395" s="17">
        <f t="shared" si="244"/>
        <v>0.48063977779279748</v>
      </c>
      <c r="Q395" s="17">
        <f t="shared" si="244"/>
        <v>0.48655104998787407</v>
      </c>
    </row>
    <row r="396" spans="1:17">
      <c r="A396" s="9">
        <v>2</v>
      </c>
      <c r="B396" s="15" t="s">
        <v>176</v>
      </c>
      <c r="C396" s="17">
        <f t="shared" ref="C396:H396" si="245">C408/C421*1000</f>
        <v>5.0955414012738851</v>
      </c>
      <c r="D396" s="17">
        <f t="shared" si="245"/>
        <v>5.2910052910052912</v>
      </c>
      <c r="E396" s="17">
        <f t="shared" si="245"/>
        <v>2.7472527472527473</v>
      </c>
      <c r="F396" s="17">
        <f t="shared" si="245"/>
        <v>2.7972027972027971</v>
      </c>
      <c r="G396" s="17">
        <f t="shared" si="245"/>
        <v>2.8011204481792715</v>
      </c>
      <c r="H396" s="17">
        <f t="shared" si="245"/>
        <v>2.8612303290414878</v>
      </c>
      <c r="I396" s="18">
        <f>Показатели!$E$3</f>
        <v>4</v>
      </c>
      <c r="J396" s="9">
        <v>2</v>
      </c>
      <c r="K396" s="15" t="s">
        <v>176</v>
      </c>
      <c r="L396" s="17">
        <f t="shared" si="244"/>
        <v>1.131765811565794</v>
      </c>
      <c r="M396" s="17">
        <f t="shared" si="244"/>
        <v>1.1508201484669549</v>
      </c>
      <c r="N396" s="17">
        <f t="shared" si="244"/>
        <v>0.80549951083004934</v>
      </c>
      <c r="O396" s="17">
        <f t="shared" si="244"/>
        <v>0.81389889349333522</v>
      </c>
      <c r="P396" s="17">
        <f t="shared" si="244"/>
        <v>0.81455496633514723</v>
      </c>
      <c r="Q396" s="17">
        <f t="shared" si="244"/>
        <v>0.82457298054522832</v>
      </c>
    </row>
    <row r="397" spans="1:17">
      <c r="A397" s="9">
        <v>3</v>
      </c>
      <c r="B397" s="15" t="s">
        <v>177</v>
      </c>
      <c r="C397" s="17">
        <f t="shared" ref="C397:H397" si="246">C409/C421*1000+0.00001</f>
        <v>1.0000000000000001E-5</v>
      </c>
      <c r="D397" s="17">
        <f t="shared" si="246"/>
        <v>1.0000000000000001E-5</v>
      </c>
      <c r="E397" s="17">
        <f t="shared" si="246"/>
        <v>1.0000000000000001E-5</v>
      </c>
      <c r="F397" s="17">
        <f t="shared" si="246"/>
        <v>1.0000000000000001E-5</v>
      </c>
      <c r="G397" s="17">
        <f t="shared" si="246"/>
        <v>1.0000000000000001E-5</v>
      </c>
      <c r="H397" s="17">
        <f t="shared" si="246"/>
        <v>0.40058224606580833</v>
      </c>
      <c r="I397" s="18">
        <f>Показатели!$E$4</f>
        <v>2</v>
      </c>
      <c r="J397" s="9">
        <v>3</v>
      </c>
      <c r="K397" s="15" t="s">
        <v>177</v>
      </c>
      <c r="L397" s="17">
        <f t="shared" si="244"/>
        <v>8.8737830999390996E-4</v>
      </c>
      <c r="M397" s="17">
        <f t="shared" si="244"/>
        <v>8.8737830999390996E-4</v>
      </c>
      <c r="N397" s="17">
        <f t="shared" si="244"/>
        <v>8.8737830999390996E-4</v>
      </c>
      <c r="O397" s="17">
        <f t="shared" si="244"/>
        <v>8.8737830999390996E-4</v>
      </c>
      <c r="P397" s="17">
        <f t="shared" si="244"/>
        <v>8.8737830999390996E-4</v>
      </c>
      <c r="Q397" s="17">
        <f t="shared" si="244"/>
        <v>0.3962369933429874</v>
      </c>
    </row>
    <row r="398" spans="1:17">
      <c r="A398" s="9">
        <v>4</v>
      </c>
      <c r="B398" s="15" t="s">
        <v>178</v>
      </c>
      <c r="C398" s="17">
        <f t="shared" ref="C398:H398" si="247">C410/C421*1000</f>
        <v>25.222929936305732</v>
      </c>
      <c r="D398" s="17">
        <f t="shared" si="247"/>
        <v>26.19047619047619</v>
      </c>
      <c r="E398" s="17">
        <f t="shared" si="247"/>
        <v>27.197802197802197</v>
      </c>
      <c r="F398" s="17">
        <f t="shared" si="247"/>
        <v>27.27272727272727</v>
      </c>
      <c r="G398" s="17">
        <f t="shared" si="247"/>
        <v>27.310924369747898</v>
      </c>
      <c r="H398" s="17">
        <f t="shared" si="247"/>
        <v>27.753934191702431</v>
      </c>
      <c r="I398" s="18">
        <f>Показатели!$E$5</f>
        <v>30</v>
      </c>
      <c r="J398" s="9">
        <v>4</v>
      </c>
      <c r="K398" s="15" t="s">
        <v>178</v>
      </c>
      <c r="L398" s="17">
        <f t="shared" si="244"/>
        <v>0.90496905445000875</v>
      </c>
      <c r="M398" s="17">
        <f t="shared" si="244"/>
        <v>0.9247949818106731</v>
      </c>
      <c r="N398" s="17">
        <f t="shared" si="244"/>
        <v>0.94510856696628098</v>
      </c>
      <c r="O398" s="17">
        <f t="shared" si="244"/>
        <v>0.94660663076462881</v>
      </c>
      <c r="P398" s="17">
        <f t="shared" si="244"/>
        <v>0.94736967751071566</v>
      </c>
      <c r="Q398" s="17">
        <f t="shared" si="244"/>
        <v>0.95618665249178414</v>
      </c>
    </row>
    <row r="399" spans="1:17">
      <c r="A399" s="9">
        <v>5</v>
      </c>
      <c r="B399" s="15" t="s">
        <v>179</v>
      </c>
      <c r="C399" s="17">
        <f t="shared" ref="C399:H399" si="248">C411/C421*1000</f>
        <v>1.5286624203821655</v>
      </c>
      <c r="D399" s="17">
        <f t="shared" si="248"/>
        <v>2.2486772486772488</v>
      </c>
      <c r="E399" s="17">
        <f t="shared" si="248"/>
        <v>2.7472527472527473</v>
      </c>
      <c r="F399" s="17">
        <f t="shared" si="248"/>
        <v>2.7972027972027971</v>
      </c>
      <c r="G399" s="17">
        <f t="shared" si="248"/>
        <v>2.8011204481792715</v>
      </c>
      <c r="H399" s="17">
        <f t="shared" si="248"/>
        <v>2.8612303290414878</v>
      </c>
      <c r="I399" s="18">
        <f>Показатели!$E$6</f>
        <v>8</v>
      </c>
      <c r="J399" s="9">
        <v>5</v>
      </c>
      <c r="K399" s="15" t="s">
        <v>179</v>
      </c>
      <c r="L399" s="17">
        <f t="shared" si="244"/>
        <v>0.38564465298187361</v>
      </c>
      <c r="M399" s="17">
        <f t="shared" si="244"/>
        <v>0.48159987788751923</v>
      </c>
      <c r="N399" s="17">
        <f t="shared" si="244"/>
        <v>0.54045221688803524</v>
      </c>
      <c r="O399" s="17">
        <f t="shared" si="244"/>
        <v>0.54608780687887948</v>
      </c>
      <c r="P399" s="17">
        <f t="shared" si="244"/>
        <v>0.5465280008417932</v>
      </c>
      <c r="Q399" s="17">
        <f t="shared" si="244"/>
        <v>0.55324961633113712</v>
      </c>
    </row>
    <row r="400" spans="1:17">
      <c r="A400" s="9">
        <v>6</v>
      </c>
      <c r="B400" s="15" t="s">
        <v>180</v>
      </c>
      <c r="C400" s="17">
        <f t="shared" ref="C400:H400" si="249">(C412-C413)/C412*100</f>
        <v>0.33657442034405388</v>
      </c>
      <c r="D400" s="17">
        <f t="shared" si="249"/>
        <v>-0.83870967741935476</v>
      </c>
      <c r="E400" s="17">
        <f t="shared" si="249"/>
        <v>6.7279523184159933</v>
      </c>
      <c r="F400" s="17">
        <f t="shared" si="249"/>
        <v>5.4069186162767373</v>
      </c>
      <c r="G400" s="17">
        <f t="shared" si="249"/>
        <v>6.8292826457953248</v>
      </c>
      <c r="H400" s="17">
        <f t="shared" si="249"/>
        <v>8.3793144631553851</v>
      </c>
      <c r="I400" s="18">
        <f>Показатели!$E$7</f>
        <v>0</v>
      </c>
      <c r="J400" s="9">
        <v>6</v>
      </c>
      <c r="K400" s="15" t="s">
        <v>180</v>
      </c>
      <c r="L400" s="17">
        <f t="shared" ref="L400:Q400" si="250">(ATAN((C400+2.4)/10)+3.1415/2)/3.1415*1.75</f>
        <v>1.0238002007552867</v>
      </c>
      <c r="M400" s="17">
        <f t="shared" si="250"/>
        <v>0.96127650680695365</v>
      </c>
      <c r="N400" s="17">
        <f t="shared" si="250"/>
        <v>1.2871340429391889</v>
      </c>
      <c r="O400" s="17">
        <f t="shared" si="250"/>
        <v>1.2442498912239268</v>
      </c>
      <c r="P400" s="17">
        <f t="shared" si="250"/>
        <v>1.290197710461588</v>
      </c>
      <c r="Q400" s="17">
        <f t="shared" si="250"/>
        <v>1.3333952358832808</v>
      </c>
    </row>
    <row r="401" spans="1:17">
      <c r="A401" s="9">
        <v>7</v>
      </c>
      <c r="B401" s="15" t="s">
        <v>181</v>
      </c>
      <c r="C401" s="17"/>
      <c r="D401" s="17"/>
      <c r="E401" s="17">
        <f>(E415-E414)/E421*1000</f>
        <v>-8.2417582417582427</v>
      </c>
      <c r="F401" s="17">
        <f>(F415-F414)/F421*1000</f>
        <v>-12.587412587412588</v>
      </c>
      <c r="G401" s="17">
        <f>(G415-G414)/G421*1000</f>
        <v>-14.005602240896359</v>
      </c>
      <c r="H401" s="17">
        <f>(H415-H414)/H421*1000</f>
        <v>-18.597997138769671</v>
      </c>
      <c r="I401" s="18">
        <f>Показатели!$E$8</f>
        <v>2.4</v>
      </c>
      <c r="J401" s="9">
        <v>7</v>
      </c>
      <c r="K401" s="15" t="s">
        <v>181</v>
      </c>
      <c r="L401" s="17"/>
      <c r="M401" s="17"/>
      <c r="N401" s="17">
        <f t="shared" ref="N401:Q402" si="251">(ATAN(E401/10)+3.1415/2)/3.1415*1.75</f>
        <v>0.49101415445164964</v>
      </c>
      <c r="O401" s="17">
        <f t="shared" si="251"/>
        <v>0.37395234963652979</v>
      </c>
      <c r="P401" s="17">
        <f t="shared" si="251"/>
        <v>0.34538418040904206</v>
      </c>
      <c r="Q401" s="17">
        <f t="shared" si="251"/>
        <v>0.27479624722549328</v>
      </c>
    </row>
    <row r="402" spans="1:17">
      <c r="A402" s="9">
        <v>8</v>
      </c>
      <c r="B402" s="15" t="s">
        <v>182</v>
      </c>
      <c r="C402" s="17">
        <f t="shared" ref="C402:H402" si="252">(C416-C417)/C421*1000</f>
        <v>-25.477707006369428</v>
      </c>
      <c r="D402" s="17">
        <f t="shared" si="252"/>
        <v>-21.164021164021165</v>
      </c>
      <c r="E402" s="17">
        <f t="shared" si="252"/>
        <v>-9.6153846153846168</v>
      </c>
      <c r="F402" s="17">
        <f t="shared" si="252"/>
        <v>11.188811188811188</v>
      </c>
      <c r="G402" s="17">
        <f t="shared" si="252"/>
        <v>-7.0028011204481793</v>
      </c>
      <c r="H402" s="17">
        <f t="shared" si="252"/>
        <v>-34.334763948497852</v>
      </c>
      <c r="I402" s="18">
        <f>Показатели!$E$9</f>
        <v>2.4</v>
      </c>
      <c r="J402" s="9">
        <v>8</v>
      </c>
      <c r="K402" s="15" t="s">
        <v>182</v>
      </c>
      <c r="L402" s="17">
        <f>(ATAN(C402/10)+3.1415/2)/3.1415*1.75</f>
        <v>0.20832763134090085</v>
      </c>
      <c r="M402" s="17">
        <f>(ATAN(D402/10)+3.1415/2)/3.1415*1.75</f>
        <v>0.24586358508421091</v>
      </c>
      <c r="N402" s="17">
        <f t="shared" si="251"/>
        <v>0.44840841733394043</v>
      </c>
      <c r="O402" s="17">
        <f t="shared" si="251"/>
        <v>1.3437342910139638</v>
      </c>
      <c r="P402" s="17">
        <f t="shared" si="251"/>
        <v>0.53468505967032887</v>
      </c>
      <c r="Q402" s="17">
        <f t="shared" si="251"/>
        <v>0.15785024478246551</v>
      </c>
    </row>
    <row r="403" spans="1:17">
      <c r="A403" s="9">
        <v>9</v>
      </c>
      <c r="B403" s="15" t="s">
        <v>183</v>
      </c>
      <c r="C403" s="17">
        <f t="shared" ref="C403:H403" si="253">C418/C421*1000</f>
        <v>2.5477707006369426</v>
      </c>
      <c r="D403" s="17">
        <f t="shared" si="253"/>
        <v>2.6455026455026456</v>
      </c>
      <c r="E403" s="17">
        <f t="shared" si="253"/>
        <v>2.7472527472527473</v>
      </c>
      <c r="F403" s="17">
        <f t="shared" si="253"/>
        <v>2.7972027972027971</v>
      </c>
      <c r="G403" s="17">
        <f t="shared" si="253"/>
        <v>2.8011204481792715</v>
      </c>
      <c r="H403" s="17">
        <f t="shared" si="253"/>
        <v>2.8612303290414878</v>
      </c>
      <c r="I403" s="18">
        <f>Показатели!$E$10</f>
        <v>1.5</v>
      </c>
      <c r="J403" s="9">
        <v>9</v>
      </c>
      <c r="K403" s="15" t="s">
        <v>183</v>
      </c>
      <c r="L403" s="17">
        <f t="shared" ref="L403:Q405" si="254">IF(C403/$I403&gt;1,2^((1-$I403/C403)/LN(10/3)),2^(-LOG($I403/C403,10/3)))</f>
        <v>1.2671413643978202</v>
      </c>
      <c r="M403" s="17">
        <f t="shared" si="254"/>
        <v>1.2831080595367401</v>
      </c>
      <c r="N403" s="17">
        <f t="shared" si="254"/>
        <v>1.2987150540437755</v>
      </c>
      <c r="O403" s="17">
        <f t="shared" si="254"/>
        <v>1.3060255483552261</v>
      </c>
      <c r="P403" s="17">
        <f t="shared" si="254"/>
        <v>1.3065895956035154</v>
      </c>
      <c r="Q403" s="17">
        <f t="shared" si="254"/>
        <v>1.3150795954618495</v>
      </c>
    </row>
    <row r="404" spans="1:17">
      <c r="A404" s="9">
        <v>10</v>
      </c>
      <c r="B404" s="15" t="s">
        <v>184</v>
      </c>
      <c r="C404" s="17">
        <f t="shared" ref="C404:H404" si="255">C419/C421*100</f>
        <v>0.12738853503184713</v>
      </c>
      <c r="D404" s="17">
        <f t="shared" si="255"/>
        <v>0.13227513227513227</v>
      </c>
      <c r="E404" s="17">
        <f t="shared" si="255"/>
        <v>0.13736263736263737</v>
      </c>
      <c r="F404" s="17">
        <f t="shared" si="255"/>
        <v>0.13986013986013987</v>
      </c>
      <c r="G404" s="17">
        <f t="shared" si="255"/>
        <v>0.14005602240896359</v>
      </c>
      <c r="H404" s="17">
        <f t="shared" si="255"/>
        <v>0.14306151645207438</v>
      </c>
      <c r="I404" s="18">
        <f>Показатели!$E$11</f>
        <v>0.05</v>
      </c>
      <c r="J404" s="9">
        <v>10</v>
      </c>
      <c r="K404" s="15" t="s">
        <v>184</v>
      </c>
      <c r="L404" s="17">
        <f t="shared" si="254"/>
        <v>1.4187097904526396</v>
      </c>
      <c r="M404" s="17">
        <f t="shared" si="254"/>
        <v>1.4306025964537696</v>
      </c>
      <c r="N404" s="17">
        <f t="shared" si="254"/>
        <v>1.4421798946106641</v>
      </c>
      <c r="O404" s="17">
        <f t="shared" si="254"/>
        <v>1.4475868704644677</v>
      </c>
      <c r="P404" s="17">
        <f t="shared" si="254"/>
        <v>1.4480036303718842</v>
      </c>
      <c r="Q404" s="17">
        <f t="shared" si="254"/>
        <v>1.4542694465548025</v>
      </c>
    </row>
    <row r="405" spans="1:17">
      <c r="A405" s="9">
        <v>11</v>
      </c>
      <c r="B405" s="15" t="s">
        <v>185</v>
      </c>
      <c r="C405" s="17">
        <f t="shared" ref="C405:H405" si="256">C420/C421*1000</f>
        <v>3.8216560509554141</v>
      </c>
      <c r="D405" s="17">
        <f t="shared" si="256"/>
        <v>2.6455026455026456</v>
      </c>
      <c r="E405" s="17">
        <f t="shared" si="256"/>
        <v>2.7472527472527473</v>
      </c>
      <c r="F405" s="17">
        <f t="shared" si="256"/>
        <v>2.7972027972027971</v>
      </c>
      <c r="G405" s="17">
        <f t="shared" si="256"/>
        <v>2.8011204481792715</v>
      </c>
      <c r="H405" s="17">
        <f t="shared" si="256"/>
        <v>2.8612303290414878</v>
      </c>
      <c r="I405" s="18">
        <f>Показатели!$E$12</f>
        <v>5</v>
      </c>
      <c r="J405" s="9">
        <v>11</v>
      </c>
      <c r="K405" s="15" t="s">
        <v>185</v>
      </c>
      <c r="L405" s="17">
        <f t="shared" si="254"/>
        <v>0.8566497075791748</v>
      </c>
      <c r="M405" s="17">
        <f t="shared" si="254"/>
        <v>0.69316454124422555</v>
      </c>
      <c r="N405" s="17">
        <f t="shared" si="254"/>
        <v>0.70839024771145098</v>
      </c>
      <c r="O405" s="17">
        <f t="shared" si="254"/>
        <v>0.71577701913150682</v>
      </c>
      <c r="P405" s="17">
        <f t="shared" si="254"/>
        <v>0.71635399726331106</v>
      </c>
      <c r="Q405" s="17">
        <f t="shared" si="254"/>
        <v>0.72516426154335167</v>
      </c>
    </row>
    <row r="406" spans="1:17">
      <c r="A406" s="9" t="s">
        <v>2</v>
      </c>
      <c r="B406" s="9" t="s">
        <v>186</v>
      </c>
      <c r="C406" s="17">
        <v>2014</v>
      </c>
      <c r="D406" s="17">
        <v>2015</v>
      </c>
      <c r="E406" s="17">
        <v>2016</v>
      </c>
      <c r="F406" s="17">
        <v>2017</v>
      </c>
      <c r="G406" s="17">
        <v>2018</v>
      </c>
      <c r="H406" s="52">
        <v>2019</v>
      </c>
    </row>
    <row r="407" spans="1:17">
      <c r="A407" s="9">
        <v>1</v>
      </c>
      <c r="B407" s="10" t="s">
        <v>187</v>
      </c>
      <c r="C407" s="17">
        <v>1</v>
      </c>
      <c r="D407" s="17">
        <v>1</v>
      </c>
      <c r="E407" s="17">
        <v>1</v>
      </c>
      <c r="F407" s="17">
        <v>1</v>
      </c>
      <c r="G407" s="17">
        <v>1</v>
      </c>
      <c r="H407" s="17">
        <v>1</v>
      </c>
      <c r="L407" s="17">
        <v>2014</v>
      </c>
      <c r="M407" s="17">
        <v>2016</v>
      </c>
      <c r="N407" s="17">
        <v>2018</v>
      </c>
      <c r="O407" s="17">
        <v>2019</v>
      </c>
    </row>
    <row r="408" spans="1:17">
      <c r="A408" s="9">
        <v>2</v>
      </c>
      <c r="B408" s="10" t="s">
        <v>188</v>
      </c>
      <c r="C408" s="17">
        <v>4</v>
      </c>
      <c r="D408" s="17">
        <v>4</v>
      </c>
      <c r="E408" s="17">
        <v>2</v>
      </c>
      <c r="F408" s="17">
        <v>2</v>
      </c>
      <c r="G408" s="17">
        <v>2</v>
      </c>
      <c r="H408" s="17">
        <v>2</v>
      </c>
      <c r="K408" s="15" t="s">
        <v>187</v>
      </c>
      <c r="L408" s="17">
        <f t="shared" ref="L408:L413" si="257">L395</f>
        <v>0.45511025769112728</v>
      </c>
      <c r="M408" s="17">
        <f t="shared" ref="M408:M413" si="258">N395</f>
        <v>0.47529647709282724</v>
      </c>
      <c r="N408" s="17">
        <f t="shared" ref="N408:N418" si="259">P395</f>
        <v>0.48063977779279748</v>
      </c>
      <c r="O408" s="17">
        <f>Q395</f>
        <v>0.48655104998787407</v>
      </c>
    </row>
    <row r="409" spans="1:17">
      <c r="A409" s="9">
        <v>3</v>
      </c>
      <c r="B409" s="10" t="s">
        <v>189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7">
        <v>0.28000000000000003</v>
      </c>
      <c r="K409" s="15" t="s">
        <v>190</v>
      </c>
      <c r="L409" s="17">
        <f t="shared" si="257"/>
        <v>1.131765811565794</v>
      </c>
      <c r="M409" s="17">
        <f t="shared" si="258"/>
        <v>0.80549951083004934</v>
      </c>
      <c r="N409" s="17">
        <f t="shared" si="259"/>
        <v>0.81455496633514723</v>
      </c>
      <c r="O409" s="17">
        <f t="shared" ref="O409:O418" si="260">Q396</f>
        <v>0.82457298054522832</v>
      </c>
    </row>
    <row r="410" spans="1:17">
      <c r="A410" s="9">
        <v>4</v>
      </c>
      <c r="B410" s="10" t="s">
        <v>191</v>
      </c>
      <c r="C410" s="17">
        <v>19.8</v>
      </c>
      <c r="D410" s="17">
        <v>19.8</v>
      </c>
      <c r="E410" s="17">
        <v>19.8</v>
      </c>
      <c r="F410" s="17">
        <v>19.5</v>
      </c>
      <c r="G410" s="17">
        <v>19.5</v>
      </c>
      <c r="H410" s="17">
        <v>19.399999999999999</v>
      </c>
      <c r="K410" s="15" t="s">
        <v>192</v>
      </c>
      <c r="L410" s="17">
        <f t="shared" si="257"/>
        <v>8.8737830999390996E-4</v>
      </c>
      <c r="M410" s="17">
        <f t="shared" si="258"/>
        <v>8.8737830999390996E-4</v>
      </c>
      <c r="N410" s="17">
        <f t="shared" si="259"/>
        <v>8.8737830999390996E-4</v>
      </c>
      <c r="O410" s="17">
        <f t="shared" si="260"/>
        <v>0.3962369933429874</v>
      </c>
    </row>
    <row r="411" spans="1:17">
      <c r="A411" s="9">
        <v>5</v>
      </c>
      <c r="B411" s="10" t="s">
        <v>193</v>
      </c>
      <c r="C411" s="17">
        <v>1.2</v>
      </c>
      <c r="D411" s="17">
        <v>1.7</v>
      </c>
      <c r="E411" s="17">
        <v>2</v>
      </c>
      <c r="F411" s="17">
        <v>2</v>
      </c>
      <c r="G411" s="17">
        <v>2</v>
      </c>
      <c r="H411" s="17">
        <v>2</v>
      </c>
      <c r="K411" s="15" t="s">
        <v>194</v>
      </c>
      <c r="L411" s="17">
        <f t="shared" si="257"/>
        <v>0.90496905445000875</v>
      </c>
      <c r="M411" s="17">
        <f t="shared" si="258"/>
        <v>0.94510856696628098</v>
      </c>
      <c r="N411" s="17">
        <f t="shared" si="259"/>
        <v>0.94736967751071566</v>
      </c>
      <c r="O411" s="17">
        <f t="shared" si="260"/>
        <v>0.95618665249178414</v>
      </c>
    </row>
    <row r="412" spans="1:17">
      <c r="A412" s="9">
        <v>6</v>
      </c>
      <c r="B412" s="10" t="s">
        <v>195</v>
      </c>
      <c r="C412" s="17">
        <v>2674</v>
      </c>
      <c r="D412" s="17">
        <v>3100</v>
      </c>
      <c r="E412" s="17">
        <v>2969.7</v>
      </c>
      <c r="F412" s="17">
        <v>2500.5</v>
      </c>
      <c r="G412" s="17">
        <v>3398.6</v>
      </c>
      <c r="H412" s="17">
        <v>4186.5</v>
      </c>
      <c r="K412" s="15" t="s">
        <v>196</v>
      </c>
      <c r="L412" s="17">
        <f t="shared" si="257"/>
        <v>0.38564465298187361</v>
      </c>
      <c r="M412" s="17">
        <f t="shared" si="258"/>
        <v>0.54045221688803524</v>
      </c>
      <c r="N412" s="17">
        <f t="shared" si="259"/>
        <v>0.5465280008417932</v>
      </c>
      <c r="O412" s="17">
        <f t="shared" si="260"/>
        <v>0.55324961633113712</v>
      </c>
    </row>
    <row r="413" spans="1:17">
      <c r="A413" s="9">
        <v>7</v>
      </c>
      <c r="B413" s="10" t="s">
        <v>197</v>
      </c>
      <c r="C413" s="17">
        <v>2665</v>
      </c>
      <c r="D413" s="17">
        <v>3126</v>
      </c>
      <c r="E413" s="17">
        <v>2769.9</v>
      </c>
      <c r="F413" s="17">
        <v>2365.3000000000002</v>
      </c>
      <c r="G413" s="17">
        <v>3166.5</v>
      </c>
      <c r="H413" s="17">
        <v>3835.7</v>
      </c>
      <c r="K413" s="15" t="s">
        <v>198</v>
      </c>
      <c r="L413" s="17">
        <f t="shared" si="257"/>
        <v>1.0238002007552867</v>
      </c>
      <c r="M413" s="17">
        <f t="shared" si="258"/>
        <v>1.2871340429391889</v>
      </c>
      <c r="N413" s="17">
        <f t="shared" si="259"/>
        <v>1.290197710461588</v>
      </c>
      <c r="O413" s="17">
        <f t="shared" si="260"/>
        <v>1.3333952358832808</v>
      </c>
    </row>
    <row r="414" spans="1:17">
      <c r="A414" s="9">
        <v>8</v>
      </c>
      <c r="B414" s="10" t="s">
        <v>199</v>
      </c>
      <c r="C414" s="17"/>
      <c r="D414" s="17"/>
      <c r="E414" s="17">
        <v>8</v>
      </c>
      <c r="F414" s="17">
        <v>13</v>
      </c>
      <c r="G414" s="17">
        <v>14</v>
      </c>
      <c r="H414" s="17">
        <v>17</v>
      </c>
      <c r="K414" s="15" t="s">
        <v>200</v>
      </c>
      <c r="L414" s="17">
        <f>N401</f>
        <v>0.49101415445164964</v>
      </c>
      <c r="M414" s="17">
        <f>O401</f>
        <v>0.37395234963652979</v>
      </c>
      <c r="N414" s="17">
        <f t="shared" si="259"/>
        <v>0.34538418040904206</v>
      </c>
      <c r="O414" s="17">
        <f t="shared" si="260"/>
        <v>0.27479624722549328</v>
      </c>
    </row>
    <row r="415" spans="1:17">
      <c r="A415" s="9">
        <v>9</v>
      </c>
      <c r="B415" s="10" t="s">
        <v>201</v>
      </c>
      <c r="C415" s="17"/>
      <c r="D415" s="17"/>
      <c r="E415" s="17">
        <v>2</v>
      </c>
      <c r="F415" s="17">
        <v>4</v>
      </c>
      <c r="G415" s="17">
        <v>4</v>
      </c>
      <c r="H415" s="17">
        <v>4</v>
      </c>
      <c r="K415" s="15" t="s">
        <v>202</v>
      </c>
      <c r="L415" s="17">
        <f>L402</f>
        <v>0.20832763134090085</v>
      </c>
      <c r="M415" s="17">
        <f>N402</f>
        <v>0.44840841733394043</v>
      </c>
      <c r="N415" s="17">
        <f t="shared" si="259"/>
        <v>0.53468505967032887</v>
      </c>
      <c r="O415" s="17">
        <f t="shared" si="260"/>
        <v>0.15785024478246551</v>
      </c>
    </row>
    <row r="416" spans="1:17">
      <c r="A416" s="9">
        <v>10</v>
      </c>
      <c r="B416" s="10" t="s">
        <v>203</v>
      </c>
      <c r="C416" s="17">
        <v>15</v>
      </c>
      <c r="D416" s="17">
        <v>15</v>
      </c>
      <c r="E416" s="17">
        <v>14</v>
      </c>
      <c r="F416" s="17">
        <v>20</v>
      </c>
      <c r="G416" s="17">
        <v>11</v>
      </c>
      <c r="H416" s="17">
        <v>7</v>
      </c>
      <c r="K416" s="15" t="s">
        <v>204</v>
      </c>
      <c r="L416" s="17">
        <f>L403</f>
        <v>1.2671413643978202</v>
      </c>
      <c r="M416" s="17">
        <f>N403</f>
        <v>1.2987150540437755</v>
      </c>
      <c r="N416" s="17">
        <f t="shared" si="259"/>
        <v>1.3065895956035154</v>
      </c>
      <c r="O416" s="17">
        <f t="shared" si="260"/>
        <v>1.3150795954618495</v>
      </c>
    </row>
    <row r="417" spans="1:17">
      <c r="A417" s="9">
        <v>11</v>
      </c>
      <c r="B417" s="10" t="s">
        <v>205</v>
      </c>
      <c r="C417" s="17">
        <v>35</v>
      </c>
      <c r="D417" s="17">
        <v>31</v>
      </c>
      <c r="E417" s="17">
        <v>21</v>
      </c>
      <c r="F417" s="17">
        <v>12</v>
      </c>
      <c r="G417" s="17">
        <v>16</v>
      </c>
      <c r="H417" s="17">
        <v>31</v>
      </c>
      <c r="K417" s="15" t="s">
        <v>206</v>
      </c>
      <c r="L417" s="17">
        <f>L404</f>
        <v>1.4187097904526396</v>
      </c>
      <c r="M417" s="17">
        <f>N404</f>
        <v>1.4421798946106641</v>
      </c>
      <c r="N417" s="17">
        <f t="shared" si="259"/>
        <v>1.4480036303718842</v>
      </c>
      <c r="O417" s="17">
        <f t="shared" si="260"/>
        <v>1.4542694465548025</v>
      </c>
    </row>
    <row r="418" spans="1:17">
      <c r="A418" s="9">
        <v>12</v>
      </c>
      <c r="B418" s="10" t="s">
        <v>207</v>
      </c>
      <c r="C418" s="17">
        <v>2</v>
      </c>
      <c r="D418" s="17">
        <v>2</v>
      </c>
      <c r="E418" s="17">
        <v>2</v>
      </c>
      <c r="F418" s="17">
        <v>2</v>
      </c>
      <c r="G418" s="17">
        <v>2</v>
      </c>
      <c r="H418" s="17">
        <v>2</v>
      </c>
      <c r="K418" s="15" t="s">
        <v>208</v>
      </c>
      <c r="L418" s="17">
        <f>L405</f>
        <v>0.8566497075791748</v>
      </c>
      <c r="M418" s="17">
        <f>N405</f>
        <v>0.70839024771145098</v>
      </c>
      <c r="N418" s="17">
        <f t="shared" si="259"/>
        <v>0.71635399726331106</v>
      </c>
      <c r="O418" s="17">
        <f t="shared" si="260"/>
        <v>0.72516426154335167</v>
      </c>
    </row>
    <row r="419" spans="1:17">
      <c r="A419" s="9">
        <v>13</v>
      </c>
      <c r="B419" s="10" t="s">
        <v>209</v>
      </c>
      <c r="C419" s="17">
        <v>1</v>
      </c>
      <c r="D419" s="17">
        <v>1</v>
      </c>
      <c r="E419" s="17">
        <v>1</v>
      </c>
      <c r="F419" s="17">
        <v>1</v>
      </c>
      <c r="G419" s="21">
        <v>1</v>
      </c>
      <c r="H419" s="21">
        <v>1</v>
      </c>
    </row>
    <row r="420" spans="1:17">
      <c r="A420" s="9">
        <v>14</v>
      </c>
      <c r="B420" s="10" t="s">
        <v>211</v>
      </c>
      <c r="C420" s="17">
        <v>3</v>
      </c>
      <c r="D420" s="17">
        <v>2</v>
      </c>
      <c r="E420" s="17">
        <v>2</v>
      </c>
      <c r="F420" s="17">
        <v>2</v>
      </c>
      <c r="G420" s="21">
        <v>2</v>
      </c>
      <c r="H420" s="21">
        <v>2</v>
      </c>
    </row>
    <row r="421" spans="1:17">
      <c r="A421" s="9">
        <v>15</v>
      </c>
      <c r="B421" s="10" t="s">
        <v>213</v>
      </c>
      <c r="C421" s="17">
        <v>785</v>
      </c>
      <c r="D421" s="17">
        <v>756</v>
      </c>
      <c r="E421" s="17">
        <v>728</v>
      </c>
      <c r="F421" s="17">
        <v>715</v>
      </c>
      <c r="G421" s="17">
        <v>714</v>
      </c>
      <c r="H421" s="17">
        <v>699</v>
      </c>
    </row>
    <row r="423" spans="1:17" ht="16">
      <c r="A423" s="20" t="s">
        <v>535</v>
      </c>
    </row>
    <row r="424" spans="1:17">
      <c r="A424" s="9" t="s">
        <v>2</v>
      </c>
      <c r="B424" s="14" t="s">
        <v>173</v>
      </c>
      <c r="C424" s="17">
        <v>2014</v>
      </c>
      <c r="D424" s="17">
        <v>2015</v>
      </c>
      <c r="E424" s="17">
        <v>2016</v>
      </c>
      <c r="F424" s="17">
        <v>2017</v>
      </c>
      <c r="G424" s="17">
        <v>2018</v>
      </c>
      <c r="H424" s="17">
        <v>2019</v>
      </c>
      <c r="I424" s="18" t="s">
        <v>174</v>
      </c>
      <c r="J424" s="9" t="s">
        <v>2</v>
      </c>
      <c r="K424" s="14" t="s">
        <v>173</v>
      </c>
      <c r="L424" s="17">
        <v>2014</v>
      </c>
      <c r="M424" s="17">
        <v>2015</v>
      </c>
      <c r="N424" s="17">
        <v>2016</v>
      </c>
      <c r="O424" s="17">
        <v>2017</v>
      </c>
      <c r="P424" s="17">
        <v>2018</v>
      </c>
      <c r="Q424" s="17">
        <v>2019</v>
      </c>
    </row>
    <row r="425" spans="1:17">
      <c r="A425" s="9">
        <v>1</v>
      </c>
      <c r="B425" s="15" t="s">
        <v>175</v>
      </c>
      <c r="C425" s="17">
        <f t="shared" ref="C425:H425" si="261">C437/C451*1000</f>
        <v>4.2507970244420825</v>
      </c>
      <c r="D425" s="17">
        <f t="shared" si="261"/>
        <v>4.3478260869565215</v>
      </c>
      <c r="E425" s="17">
        <f t="shared" si="261"/>
        <v>3.218884120171674</v>
      </c>
      <c r="F425" s="17">
        <f t="shared" si="261"/>
        <v>3.1847133757961785</v>
      </c>
      <c r="G425" s="17">
        <f t="shared" si="261"/>
        <v>3.218884120171674</v>
      </c>
      <c r="H425" s="17">
        <f t="shared" si="261"/>
        <v>3.2751091703056767</v>
      </c>
      <c r="I425" s="18">
        <f>Показатели!$E$2</f>
        <v>5</v>
      </c>
      <c r="J425" s="9">
        <v>1</v>
      </c>
      <c r="K425" s="15" t="s">
        <v>175</v>
      </c>
      <c r="L425" s="17">
        <f t="shared" ref="L425:Q429" si="262">IF(C425/$I425&gt;1,2^((1-$I425/C425)/LN(10/3)),2^(-LOG($I425/C425,10/3)))</f>
        <v>0.91077727523349883</v>
      </c>
      <c r="M425" s="17">
        <f t="shared" si="262"/>
        <v>0.92268878758846029</v>
      </c>
      <c r="N425" s="17">
        <f t="shared" si="262"/>
        <v>0.77604293764474497</v>
      </c>
      <c r="O425" s="17">
        <f t="shared" si="262"/>
        <v>0.77128930596374712</v>
      </c>
      <c r="P425" s="17">
        <f t="shared" si="262"/>
        <v>0.77604293764474497</v>
      </c>
      <c r="Q425" s="17">
        <f t="shared" si="262"/>
        <v>0.78381828890396021</v>
      </c>
    </row>
    <row r="426" spans="1:17">
      <c r="A426" s="9">
        <v>2</v>
      </c>
      <c r="B426" s="15" t="s">
        <v>176</v>
      </c>
      <c r="C426" s="17">
        <f t="shared" ref="C426:H426" si="263">C438/C451*1000</f>
        <v>3.1880977683315619</v>
      </c>
      <c r="D426" s="17">
        <f t="shared" si="263"/>
        <v>3.2608695652173911</v>
      </c>
      <c r="E426" s="17">
        <f t="shared" si="263"/>
        <v>3.218884120171674</v>
      </c>
      <c r="F426" s="17">
        <f t="shared" si="263"/>
        <v>3.1847133757961785</v>
      </c>
      <c r="G426" s="17">
        <f t="shared" si="263"/>
        <v>2.1459227467811157</v>
      </c>
      <c r="H426" s="17">
        <f t="shared" si="263"/>
        <v>2.1834061135371177</v>
      </c>
      <c r="I426" s="18">
        <f>Показатели!$E$3</f>
        <v>4</v>
      </c>
      <c r="J426" s="9">
        <v>2</v>
      </c>
      <c r="K426" s="15" t="s">
        <v>176</v>
      </c>
      <c r="L426" s="17">
        <f t="shared" si="262"/>
        <v>0.87755750226606632</v>
      </c>
      <c r="M426" s="17">
        <f t="shared" si="262"/>
        <v>0.88903455303871737</v>
      </c>
      <c r="N426" s="17">
        <f t="shared" si="262"/>
        <v>0.88242633022607586</v>
      </c>
      <c r="O426" s="17">
        <f t="shared" si="262"/>
        <v>0.87702104972414874</v>
      </c>
      <c r="P426" s="17">
        <f t="shared" si="262"/>
        <v>0.69871455447705511</v>
      </c>
      <c r="Q426" s="17">
        <f t="shared" si="262"/>
        <v>0.70571513502157168</v>
      </c>
    </row>
    <row r="427" spans="1:17">
      <c r="A427" s="9">
        <v>3</v>
      </c>
      <c r="B427" s="15" t="s">
        <v>177</v>
      </c>
      <c r="C427" s="17">
        <f t="shared" ref="C427:H427" si="264">C439/C451*1000+0.00001</f>
        <v>1.0000000000000001E-5</v>
      </c>
      <c r="D427" s="17">
        <f t="shared" si="264"/>
        <v>1.0000000000000001E-5</v>
      </c>
      <c r="E427" s="17">
        <f t="shared" si="264"/>
        <v>1.0000000000000001E-5</v>
      </c>
      <c r="F427" s="17">
        <f t="shared" si="264"/>
        <v>1.0000000000000001E-5</v>
      </c>
      <c r="G427" s="17">
        <f t="shared" si="264"/>
        <v>1.0000000000000001E-5</v>
      </c>
      <c r="H427" s="17">
        <f t="shared" si="264"/>
        <v>0.37118903930131009</v>
      </c>
      <c r="I427" s="18">
        <f>Показатели!$E$4</f>
        <v>2</v>
      </c>
      <c r="J427" s="9">
        <v>3</v>
      </c>
      <c r="K427" s="15" t="s">
        <v>177</v>
      </c>
      <c r="L427" s="17">
        <f t="shared" si="262"/>
        <v>8.8737830999390996E-4</v>
      </c>
      <c r="M427" s="17">
        <f t="shared" si="262"/>
        <v>8.8737830999390996E-4</v>
      </c>
      <c r="N427" s="17">
        <f t="shared" si="262"/>
        <v>8.8737830999390996E-4</v>
      </c>
      <c r="O427" s="17">
        <f t="shared" si="262"/>
        <v>8.8737830999390996E-4</v>
      </c>
      <c r="P427" s="17">
        <f t="shared" si="262"/>
        <v>8.8737830999390996E-4</v>
      </c>
      <c r="Q427" s="17">
        <f t="shared" si="262"/>
        <v>0.37922833805183465</v>
      </c>
    </row>
    <row r="428" spans="1:17">
      <c r="A428" s="9">
        <v>4</v>
      </c>
      <c r="B428" s="15" t="s">
        <v>178</v>
      </c>
      <c r="C428" s="17">
        <f t="shared" ref="C428:H428" si="265">C440/C451*1000</f>
        <v>20.616365568544101</v>
      </c>
      <c r="D428" s="17">
        <f t="shared" si="265"/>
        <v>21.195652173913043</v>
      </c>
      <c r="E428" s="17">
        <f t="shared" si="265"/>
        <v>21.030042918454935</v>
      </c>
      <c r="F428" s="17">
        <f t="shared" si="265"/>
        <v>21.868365180467094</v>
      </c>
      <c r="G428" s="17">
        <f t="shared" si="265"/>
        <v>22.103004291845494</v>
      </c>
      <c r="H428" s="17">
        <f t="shared" si="265"/>
        <v>22.2707423580786</v>
      </c>
      <c r="I428" s="18">
        <f>Показатели!$E$5</f>
        <v>30</v>
      </c>
      <c r="J428" s="9">
        <v>4</v>
      </c>
      <c r="K428" s="15" t="s">
        <v>178</v>
      </c>
      <c r="L428" s="17">
        <f t="shared" si="262"/>
        <v>0.80576888349509379</v>
      </c>
      <c r="M428" s="17">
        <f t="shared" si="262"/>
        <v>0.81872689346570549</v>
      </c>
      <c r="N428" s="17">
        <f t="shared" si="262"/>
        <v>0.81503790239747609</v>
      </c>
      <c r="O428" s="17">
        <f t="shared" si="262"/>
        <v>0.8335876324710817</v>
      </c>
      <c r="P428" s="17">
        <f t="shared" si="262"/>
        <v>0.83872522292898521</v>
      </c>
      <c r="Q428" s="17">
        <f t="shared" si="262"/>
        <v>0.8423837946838616</v>
      </c>
    </row>
    <row r="429" spans="1:17">
      <c r="A429" s="9">
        <v>5</v>
      </c>
      <c r="B429" s="15" t="s">
        <v>179</v>
      </c>
      <c r="C429" s="17">
        <f t="shared" ref="C429:H429" si="266">C441/C451*1000</f>
        <v>1.0626992561105206</v>
      </c>
      <c r="D429" s="17">
        <f t="shared" si="266"/>
        <v>1.5217391304347825</v>
      </c>
      <c r="E429" s="17">
        <f t="shared" si="266"/>
        <v>2.1459227467811157</v>
      </c>
      <c r="F429" s="17">
        <f t="shared" si="266"/>
        <v>2.6539278131634818</v>
      </c>
      <c r="G429" s="17">
        <f t="shared" si="266"/>
        <v>3.0042918454935621</v>
      </c>
      <c r="H429" s="17">
        <f t="shared" si="266"/>
        <v>3.0567685589519651</v>
      </c>
      <c r="I429" s="18">
        <f>Показатели!$E$6</f>
        <v>8</v>
      </c>
      <c r="J429" s="9">
        <v>5</v>
      </c>
      <c r="K429" s="15" t="s">
        <v>179</v>
      </c>
      <c r="L429" s="17">
        <f t="shared" si="262"/>
        <v>0.31281023760792676</v>
      </c>
      <c r="M429" s="17">
        <f t="shared" si="262"/>
        <v>0.3846381501714346</v>
      </c>
      <c r="N429" s="17">
        <f t="shared" si="262"/>
        <v>0.46880454284811351</v>
      </c>
      <c r="O429" s="17">
        <f t="shared" si="262"/>
        <v>0.52980503054628414</v>
      </c>
      <c r="P429" s="17">
        <f t="shared" si="262"/>
        <v>0.56901033360326603</v>
      </c>
      <c r="Q429" s="17">
        <f t="shared" si="262"/>
        <v>0.57471137796469807</v>
      </c>
    </row>
    <row r="430" spans="1:17">
      <c r="A430" s="9">
        <v>6</v>
      </c>
      <c r="B430" s="15" t="s">
        <v>180</v>
      </c>
      <c r="C430" s="17">
        <f t="shared" ref="C430:H430" si="267">(C442-C443)/C442*100</f>
        <v>-1.3768518821336417</v>
      </c>
      <c r="D430" s="17">
        <f t="shared" si="267"/>
        <v>3.7745684236347574</v>
      </c>
      <c r="E430" s="17">
        <f t="shared" si="267"/>
        <v>7.0308731307284216</v>
      </c>
      <c r="F430" s="17">
        <f t="shared" si="267"/>
        <v>5.8756945873636459</v>
      </c>
      <c r="G430" s="17">
        <f t="shared" si="267"/>
        <v>-3.5379744052069046</v>
      </c>
      <c r="H430" s="17">
        <f t="shared" si="267"/>
        <v>3.6331199496274604</v>
      </c>
      <c r="I430" s="18">
        <f>Показатели!$E$7</f>
        <v>0</v>
      </c>
      <c r="J430" s="9">
        <v>6</v>
      </c>
      <c r="K430" s="15" t="s">
        <v>180</v>
      </c>
      <c r="L430" s="17">
        <f t="shared" ref="L430:Q430" si="268">(ATAN((C430+2.4)/10)+3.1415/2)/3.1415*1.75</f>
        <v>0.9317977171156222</v>
      </c>
      <c r="M430" s="17">
        <f t="shared" si="268"/>
        <v>1.1831407264336864</v>
      </c>
      <c r="N430" s="17">
        <f t="shared" si="268"/>
        <v>1.2962014142251077</v>
      </c>
      <c r="O430" s="17">
        <f t="shared" si="268"/>
        <v>1.2601097341806149</v>
      </c>
      <c r="P430" s="17">
        <f t="shared" si="268"/>
        <v>0.81187967414705309</v>
      </c>
      <c r="Q430" s="17">
        <f t="shared" si="268"/>
        <v>1.1774000182154545</v>
      </c>
    </row>
    <row r="431" spans="1:17">
      <c r="A431" s="9">
        <v>7</v>
      </c>
      <c r="B431" s="15" t="s">
        <v>181</v>
      </c>
      <c r="C431" s="17"/>
      <c r="D431" s="17"/>
      <c r="E431" s="17">
        <f>(E445-E444)/E451*1000</f>
        <v>7.5107296137339059</v>
      </c>
      <c r="F431" s="17">
        <f>(F445-F444)/F451*1000</f>
        <v>1.0615711252653928</v>
      </c>
      <c r="G431" s="17">
        <f>(G445-G444)/G451*1000</f>
        <v>-6.437768240343348</v>
      </c>
      <c r="H431" s="17">
        <f>(H445-H444)/H451*1000</f>
        <v>-5.4585152838427948</v>
      </c>
      <c r="I431" s="18">
        <f>Показатели!$E$8</f>
        <v>2.4</v>
      </c>
      <c r="J431" s="9">
        <v>7</v>
      </c>
      <c r="K431" s="15" t="s">
        <v>181</v>
      </c>
      <c r="L431" s="17"/>
      <c r="M431" s="17"/>
      <c r="N431" s="17">
        <f t="shared" ref="N431:Q432" si="269">(ATAN(E431/10)+3.1415/2)/3.1415*1.75</f>
        <v>1.2338502429879121</v>
      </c>
      <c r="O431" s="17">
        <f t="shared" si="269"/>
        <v>0.93391509618164736</v>
      </c>
      <c r="P431" s="17">
        <f t="shared" si="269"/>
        <v>0.55636911528660393</v>
      </c>
      <c r="Q431" s="17">
        <f t="shared" si="269"/>
        <v>0.59666414297968784</v>
      </c>
    </row>
    <row r="432" spans="1:17">
      <c r="A432" s="9">
        <v>8</v>
      </c>
      <c r="B432" s="15" t="s">
        <v>182</v>
      </c>
      <c r="C432" s="17">
        <f t="shared" ref="C432:H432" si="270">(C446-C447)/C451*1000</f>
        <v>-25.504782146652495</v>
      </c>
      <c r="D432" s="17">
        <f t="shared" si="270"/>
        <v>25</v>
      </c>
      <c r="E432" s="17">
        <f t="shared" si="270"/>
        <v>3.218884120171674</v>
      </c>
      <c r="F432" s="17">
        <f t="shared" si="270"/>
        <v>-11.677282377919319</v>
      </c>
      <c r="G432" s="17">
        <f t="shared" si="270"/>
        <v>-10.729613733905579</v>
      </c>
      <c r="H432" s="17">
        <f t="shared" si="270"/>
        <v>5.4585152838427948</v>
      </c>
      <c r="I432" s="18">
        <f>Показатели!$E$9</f>
        <v>2.4</v>
      </c>
      <c r="J432" s="9">
        <v>8</v>
      </c>
      <c r="K432" s="15" t="s">
        <v>182</v>
      </c>
      <c r="L432" s="17">
        <f>(ATAN(C432/10)+3.1415/2)/3.1415*1.75</f>
        <v>0.20812647936865672</v>
      </c>
      <c r="M432" s="17">
        <f>(ATAN(D432/10)+3.1415/2)/3.1415*1.75</f>
        <v>1.5380614075901418</v>
      </c>
      <c r="N432" s="17">
        <f t="shared" si="269"/>
        <v>1.048476447229465</v>
      </c>
      <c r="O432" s="17">
        <f t="shared" si="269"/>
        <v>0.39447031842875874</v>
      </c>
      <c r="P432" s="17">
        <f t="shared" si="269"/>
        <v>0.41788856492337484</v>
      </c>
      <c r="Q432" s="17">
        <f t="shared" si="269"/>
        <v>1.1533358570203123</v>
      </c>
    </row>
    <row r="433" spans="1:17">
      <c r="A433" s="9">
        <v>9</v>
      </c>
      <c r="B433" s="15" t="s">
        <v>183</v>
      </c>
      <c r="C433" s="17">
        <f t="shared" ref="C433:H433" si="271">C448/C451*1000</f>
        <v>1.0626992561105206</v>
      </c>
      <c r="D433" s="17">
        <f t="shared" si="271"/>
        <v>1.0869565217391304</v>
      </c>
      <c r="E433" s="17">
        <f t="shared" si="271"/>
        <v>1.0729613733905579</v>
      </c>
      <c r="F433" s="17">
        <f t="shared" si="271"/>
        <v>1.0615711252653928</v>
      </c>
      <c r="G433" s="17">
        <f t="shared" si="271"/>
        <v>1.0729613733905579</v>
      </c>
      <c r="H433" s="17">
        <f t="shared" si="271"/>
        <v>1.0917030567685588</v>
      </c>
      <c r="I433" s="18">
        <f>Показатели!$E$10</f>
        <v>1.5</v>
      </c>
      <c r="J433" s="9">
        <v>9</v>
      </c>
      <c r="K433" s="15" t="s">
        <v>183</v>
      </c>
      <c r="L433" s="17">
        <f t="shared" ref="L433:Q435" si="272">IF(C433/$I433&gt;1,2^((1-$I433/C433)/LN(10/3)),2^(-LOG($I433/C433,10/3)))</f>
        <v>0.82002336110932794</v>
      </c>
      <c r="M433" s="17">
        <f t="shared" si="272"/>
        <v>0.8307479571909625</v>
      </c>
      <c r="N433" s="17">
        <f t="shared" si="272"/>
        <v>0.82457298054522832</v>
      </c>
      <c r="O433" s="17">
        <f t="shared" si="272"/>
        <v>0.81952207929547183</v>
      </c>
      <c r="P433" s="17">
        <f t="shared" si="272"/>
        <v>0.82457298054522832</v>
      </c>
      <c r="Q433" s="17">
        <f t="shared" si="272"/>
        <v>0.83283456537719058</v>
      </c>
    </row>
    <row r="434" spans="1:17">
      <c r="A434" s="9">
        <v>10</v>
      </c>
      <c r="B434" s="15" t="s">
        <v>184</v>
      </c>
      <c r="C434" s="17">
        <f t="shared" ref="C434:H434" si="273">C449/C451*100</f>
        <v>0.10626992561105207</v>
      </c>
      <c r="D434" s="17">
        <f t="shared" si="273"/>
        <v>0.10869565217391304</v>
      </c>
      <c r="E434" s="17">
        <f t="shared" si="273"/>
        <v>0.1072961373390558</v>
      </c>
      <c r="F434" s="17">
        <f t="shared" si="273"/>
        <v>0.10615711252653928</v>
      </c>
      <c r="G434" s="17">
        <f t="shared" si="273"/>
        <v>0.1072961373390558</v>
      </c>
      <c r="H434" s="17">
        <f t="shared" si="273"/>
        <v>0.10917030567685589</v>
      </c>
      <c r="I434" s="18">
        <f>Показатели!$E$11</f>
        <v>0.05</v>
      </c>
      <c r="J434" s="9">
        <v>10</v>
      </c>
      <c r="K434" s="15" t="s">
        <v>184</v>
      </c>
      <c r="L434" s="17">
        <f t="shared" si="272"/>
        <v>1.3564106219163066</v>
      </c>
      <c r="M434" s="17">
        <f t="shared" si="272"/>
        <v>1.3646349909040187</v>
      </c>
      <c r="N434" s="17">
        <f t="shared" si="272"/>
        <v>1.3599292646267962</v>
      </c>
      <c r="O434" s="17">
        <f t="shared" si="272"/>
        <v>1.3560202240240973</v>
      </c>
      <c r="P434" s="17">
        <f t="shared" si="272"/>
        <v>1.3599292646267962</v>
      </c>
      <c r="Q434" s="17">
        <f t="shared" si="272"/>
        <v>1.3662071820172916</v>
      </c>
    </row>
    <row r="435" spans="1:17">
      <c r="A435" s="9">
        <v>11</v>
      </c>
      <c r="B435" s="15" t="s">
        <v>185</v>
      </c>
      <c r="C435" s="17">
        <f t="shared" ref="C435:H435" si="274">C450/C451*1000</f>
        <v>4.2507970244420825</v>
      </c>
      <c r="D435" s="17">
        <f t="shared" si="274"/>
        <v>4.3478260869565215</v>
      </c>
      <c r="E435" s="17">
        <f t="shared" si="274"/>
        <v>4.2918454935622314</v>
      </c>
      <c r="F435" s="17">
        <f t="shared" si="274"/>
        <v>4.2462845010615711</v>
      </c>
      <c r="G435" s="17">
        <f t="shared" si="274"/>
        <v>4.2918454935622314</v>
      </c>
      <c r="H435" s="17">
        <f t="shared" si="274"/>
        <v>4.3668122270742353</v>
      </c>
      <c r="I435" s="18">
        <f>Показатели!$E$12</f>
        <v>5</v>
      </c>
      <c r="J435" s="9">
        <v>11</v>
      </c>
      <c r="K435" s="15" t="s">
        <v>185</v>
      </c>
      <c r="L435" s="17">
        <f t="shared" si="272"/>
        <v>0.91077727523349883</v>
      </c>
      <c r="M435" s="17">
        <f t="shared" si="272"/>
        <v>0.92268878758846029</v>
      </c>
      <c r="N435" s="17">
        <f t="shared" si="272"/>
        <v>0.91583041175338176</v>
      </c>
      <c r="O435" s="17">
        <f t="shared" si="272"/>
        <v>0.91022051538225446</v>
      </c>
      <c r="P435" s="17">
        <f t="shared" si="272"/>
        <v>0.91583041175338176</v>
      </c>
      <c r="Q435" s="17">
        <f t="shared" si="272"/>
        <v>0.92500632561050145</v>
      </c>
    </row>
    <row r="436" spans="1:17">
      <c r="A436" s="9" t="s">
        <v>2</v>
      </c>
      <c r="B436" s="9" t="s">
        <v>186</v>
      </c>
      <c r="C436" s="17">
        <v>2014</v>
      </c>
      <c r="D436" s="17">
        <v>2015</v>
      </c>
      <c r="E436" s="17">
        <v>2016</v>
      </c>
      <c r="F436" s="17">
        <v>2017</v>
      </c>
      <c r="G436" s="17">
        <v>2018</v>
      </c>
      <c r="H436" s="52">
        <v>2019</v>
      </c>
    </row>
    <row r="437" spans="1:17">
      <c r="A437" s="9">
        <v>1</v>
      </c>
      <c r="B437" s="10" t="s">
        <v>187</v>
      </c>
      <c r="C437" s="17">
        <v>4</v>
      </c>
      <c r="D437" s="17">
        <v>4</v>
      </c>
      <c r="E437" s="17">
        <v>3</v>
      </c>
      <c r="F437" s="17">
        <v>3</v>
      </c>
      <c r="G437" s="17">
        <v>3</v>
      </c>
      <c r="H437" s="17">
        <v>3</v>
      </c>
      <c r="L437" s="17">
        <v>2014</v>
      </c>
      <c r="M437" s="17">
        <v>2016</v>
      </c>
      <c r="N437" s="17">
        <v>2018</v>
      </c>
      <c r="O437" s="17">
        <v>2019</v>
      </c>
    </row>
    <row r="438" spans="1:17">
      <c r="A438" s="9">
        <v>2</v>
      </c>
      <c r="B438" s="10" t="s">
        <v>188</v>
      </c>
      <c r="C438" s="17">
        <v>3</v>
      </c>
      <c r="D438" s="17">
        <v>3</v>
      </c>
      <c r="E438" s="17">
        <v>3</v>
      </c>
      <c r="F438" s="17">
        <v>3</v>
      </c>
      <c r="G438" s="17">
        <v>2</v>
      </c>
      <c r="H438" s="17">
        <v>2</v>
      </c>
      <c r="K438" s="15" t="s">
        <v>187</v>
      </c>
      <c r="L438" s="17">
        <f t="shared" ref="L438:L443" si="275">L425</f>
        <v>0.91077727523349883</v>
      </c>
      <c r="M438" s="17">
        <f t="shared" ref="M438:M443" si="276">N425</f>
        <v>0.77604293764474497</v>
      </c>
      <c r="N438" s="17">
        <f t="shared" ref="N438:N448" si="277">P425</f>
        <v>0.77604293764474497</v>
      </c>
      <c r="O438" s="17">
        <f>Q425</f>
        <v>0.78381828890396021</v>
      </c>
    </row>
    <row r="439" spans="1:17">
      <c r="A439" s="9">
        <v>3</v>
      </c>
      <c r="B439" s="10" t="s">
        <v>189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7">
        <v>0.34</v>
      </c>
      <c r="K439" s="15" t="s">
        <v>190</v>
      </c>
      <c r="L439" s="17">
        <f t="shared" si="275"/>
        <v>0.87755750226606632</v>
      </c>
      <c r="M439" s="17">
        <f t="shared" si="276"/>
        <v>0.88242633022607586</v>
      </c>
      <c r="N439" s="17">
        <f t="shared" si="277"/>
        <v>0.69871455447705511</v>
      </c>
      <c r="O439" s="17">
        <f t="shared" ref="O439:O448" si="278">Q426</f>
        <v>0.70571513502157168</v>
      </c>
    </row>
    <row r="440" spans="1:17">
      <c r="A440" s="9">
        <v>4</v>
      </c>
      <c r="B440" s="10" t="s">
        <v>191</v>
      </c>
      <c r="C440" s="17">
        <v>19.399999999999999</v>
      </c>
      <c r="D440" s="17">
        <v>19.5</v>
      </c>
      <c r="E440" s="17">
        <v>19.600000000000001</v>
      </c>
      <c r="F440" s="17">
        <v>20.6</v>
      </c>
      <c r="G440" s="17">
        <v>20.6</v>
      </c>
      <c r="H440" s="17">
        <v>20.399999999999999</v>
      </c>
      <c r="K440" s="15" t="s">
        <v>192</v>
      </c>
      <c r="L440" s="17">
        <f t="shared" si="275"/>
        <v>8.8737830999390996E-4</v>
      </c>
      <c r="M440" s="17">
        <f t="shared" si="276"/>
        <v>8.8737830999390996E-4</v>
      </c>
      <c r="N440" s="17">
        <f t="shared" si="277"/>
        <v>8.8737830999390996E-4</v>
      </c>
      <c r="O440" s="17">
        <f t="shared" si="278"/>
        <v>0.37922833805183465</v>
      </c>
    </row>
    <row r="441" spans="1:17">
      <c r="A441" s="9">
        <v>5</v>
      </c>
      <c r="B441" s="10" t="s">
        <v>193</v>
      </c>
      <c r="C441" s="17">
        <v>1</v>
      </c>
      <c r="D441" s="17">
        <v>1.4</v>
      </c>
      <c r="E441" s="17">
        <v>2</v>
      </c>
      <c r="F441" s="17">
        <v>2.5</v>
      </c>
      <c r="G441" s="17">
        <v>2.8</v>
      </c>
      <c r="H441" s="17">
        <v>2.8</v>
      </c>
      <c r="K441" s="15" t="s">
        <v>194</v>
      </c>
      <c r="L441" s="17">
        <f t="shared" si="275"/>
        <v>0.80576888349509379</v>
      </c>
      <c r="M441" s="17">
        <f t="shared" si="276"/>
        <v>0.81503790239747609</v>
      </c>
      <c r="N441" s="17">
        <f t="shared" si="277"/>
        <v>0.83872522292898521</v>
      </c>
      <c r="O441" s="17">
        <f t="shared" si="278"/>
        <v>0.8423837946838616</v>
      </c>
    </row>
    <row r="442" spans="1:17">
      <c r="A442" s="9">
        <v>6</v>
      </c>
      <c r="B442" s="10" t="s">
        <v>195</v>
      </c>
      <c r="C442" s="17">
        <v>3057.7</v>
      </c>
      <c r="D442" s="17">
        <v>3261.3</v>
      </c>
      <c r="E442" s="17">
        <v>3316.8</v>
      </c>
      <c r="F442" s="17">
        <v>3887.2</v>
      </c>
      <c r="G442" s="17">
        <v>4547.8</v>
      </c>
      <c r="H442" s="17">
        <v>4764.5</v>
      </c>
      <c r="K442" s="15" t="s">
        <v>196</v>
      </c>
      <c r="L442" s="17">
        <f t="shared" si="275"/>
        <v>0.31281023760792676</v>
      </c>
      <c r="M442" s="17">
        <f t="shared" si="276"/>
        <v>0.46880454284811351</v>
      </c>
      <c r="N442" s="17">
        <f t="shared" si="277"/>
        <v>0.56901033360326603</v>
      </c>
      <c r="O442" s="17">
        <f t="shared" si="278"/>
        <v>0.57471137796469807</v>
      </c>
    </row>
    <row r="443" spans="1:17">
      <c r="A443" s="9">
        <v>7</v>
      </c>
      <c r="B443" s="10" t="s">
        <v>197</v>
      </c>
      <c r="C443" s="17">
        <v>3099.8</v>
      </c>
      <c r="D443" s="17">
        <v>3138.2</v>
      </c>
      <c r="E443" s="17">
        <v>3083.6</v>
      </c>
      <c r="F443" s="17">
        <v>3658.8</v>
      </c>
      <c r="G443" s="17">
        <v>4708.7</v>
      </c>
      <c r="H443" s="17">
        <v>4591.3999999999996</v>
      </c>
      <c r="K443" s="15" t="s">
        <v>198</v>
      </c>
      <c r="L443" s="17">
        <f t="shared" si="275"/>
        <v>0.9317977171156222</v>
      </c>
      <c r="M443" s="17">
        <f t="shared" si="276"/>
        <v>1.2962014142251077</v>
      </c>
      <c r="N443" s="17">
        <f t="shared" si="277"/>
        <v>0.81187967414705309</v>
      </c>
      <c r="O443" s="17">
        <f t="shared" si="278"/>
        <v>1.1774000182154545</v>
      </c>
    </row>
    <row r="444" spans="1:17">
      <c r="A444" s="9">
        <v>8</v>
      </c>
      <c r="B444" s="10" t="s">
        <v>199</v>
      </c>
      <c r="C444" s="17"/>
      <c r="D444" s="17"/>
      <c r="E444" s="17">
        <v>8</v>
      </c>
      <c r="F444" s="17">
        <v>9</v>
      </c>
      <c r="G444" s="17">
        <v>13</v>
      </c>
      <c r="H444" s="17">
        <v>11</v>
      </c>
      <c r="K444" s="15" t="s">
        <v>200</v>
      </c>
      <c r="L444" s="17">
        <f>N431</f>
        <v>1.2338502429879121</v>
      </c>
      <c r="M444" s="17">
        <f>O431</f>
        <v>0.93391509618164736</v>
      </c>
      <c r="N444" s="17">
        <f t="shared" si="277"/>
        <v>0.55636911528660393</v>
      </c>
      <c r="O444" s="17">
        <f t="shared" si="278"/>
        <v>0.59666414297968784</v>
      </c>
    </row>
    <row r="445" spans="1:17">
      <c r="A445" s="9">
        <v>9</v>
      </c>
      <c r="B445" s="10" t="s">
        <v>201</v>
      </c>
      <c r="C445" s="17"/>
      <c r="D445" s="17"/>
      <c r="E445" s="17">
        <v>15</v>
      </c>
      <c r="F445" s="17">
        <v>10</v>
      </c>
      <c r="G445" s="17">
        <v>7</v>
      </c>
      <c r="H445" s="17">
        <v>6</v>
      </c>
      <c r="K445" s="15" t="s">
        <v>202</v>
      </c>
      <c r="L445" s="17">
        <f>L432</f>
        <v>0.20812647936865672</v>
      </c>
      <c r="M445" s="17">
        <f>N432</f>
        <v>1.048476447229465</v>
      </c>
      <c r="N445" s="17">
        <f t="shared" si="277"/>
        <v>0.41788856492337484</v>
      </c>
      <c r="O445" s="17">
        <f t="shared" si="278"/>
        <v>1.1533358570203123</v>
      </c>
    </row>
    <row r="446" spans="1:17">
      <c r="A446" s="9">
        <v>10</v>
      </c>
      <c r="B446" s="10" t="s">
        <v>203</v>
      </c>
      <c r="C446" s="17">
        <v>40</v>
      </c>
      <c r="D446" s="17">
        <v>62</v>
      </c>
      <c r="E446" s="17">
        <v>45</v>
      </c>
      <c r="F446" s="17">
        <v>16</v>
      </c>
      <c r="G446" s="17">
        <v>11</v>
      </c>
      <c r="H446" s="17">
        <v>25</v>
      </c>
      <c r="K446" s="15" t="s">
        <v>204</v>
      </c>
      <c r="L446" s="17">
        <f>L433</f>
        <v>0.82002336110932794</v>
      </c>
      <c r="M446" s="17">
        <f>N433</f>
        <v>0.82457298054522832</v>
      </c>
      <c r="N446" s="17">
        <f t="shared" si="277"/>
        <v>0.82457298054522832</v>
      </c>
      <c r="O446" s="17">
        <f t="shared" si="278"/>
        <v>0.83283456537719058</v>
      </c>
    </row>
    <row r="447" spans="1:17">
      <c r="A447" s="9">
        <v>11</v>
      </c>
      <c r="B447" s="10" t="s">
        <v>205</v>
      </c>
      <c r="C447" s="17">
        <v>64</v>
      </c>
      <c r="D447" s="17">
        <v>39</v>
      </c>
      <c r="E447" s="17">
        <v>42</v>
      </c>
      <c r="F447" s="17">
        <v>27</v>
      </c>
      <c r="G447" s="17">
        <v>21</v>
      </c>
      <c r="H447" s="17">
        <v>20</v>
      </c>
      <c r="K447" s="15" t="s">
        <v>206</v>
      </c>
      <c r="L447" s="17">
        <f>L434</f>
        <v>1.3564106219163066</v>
      </c>
      <c r="M447" s="17">
        <f>N434</f>
        <v>1.3599292646267962</v>
      </c>
      <c r="N447" s="17">
        <f t="shared" si="277"/>
        <v>1.3599292646267962</v>
      </c>
      <c r="O447" s="17">
        <f t="shared" si="278"/>
        <v>1.3662071820172916</v>
      </c>
    </row>
    <row r="448" spans="1:17">
      <c r="A448" s="9">
        <v>12</v>
      </c>
      <c r="B448" s="10" t="s">
        <v>207</v>
      </c>
      <c r="C448" s="17">
        <v>1</v>
      </c>
      <c r="D448" s="17">
        <v>1</v>
      </c>
      <c r="E448" s="17">
        <v>1</v>
      </c>
      <c r="F448" s="17">
        <v>1</v>
      </c>
      <c r="G448" s="17">
        <v>1</v>
      </c>
      <c r="H448" s="17">
        <v>1</v>
      </c>
      <c r="K448" s="15" t="s">
        <v>208</v>
      </c>
      <c r="L448" s="17">
        <f>L435</f>
        <v>0.91077727523349883</v>
      </c>
      <c r="M448" s="17">
        <f>N435</f>
        <v>0.91583041175338176</v>
      </c>
      <c r="N448" s="17">
        <f t="shared" si="277"/>
        <v>0.91583041175338176</v>
      </c>
      <c r="O448" s="17">
        <f t="shared" si="278"/>
        <v>0.92500632561050145</v>
      </c>
    </row>
    <row r="449" spans="1:17">
      <c r="A449" s="9">
        <v>13</v>
      </c>
      <c r="B449" s="10" t="s">
        <v>209</v>
      </c>
      <c r="C449" s="17">
        <v>1</v>
      </c>
      <c r="D449" s="17">
        <v>1</v>
      </c>
      <c r="E449" s="17">
        <v>1</v>
      </c>
      <c r="F449" s="17">
        <v>1</v>
      </c>
      <c r="G449" s="21">
        <v>1</v>
      </c>
      <c r="H449" s="21">
        <v>1</v>
      </c>
    </row>
    <row r="450" spans="1:17">
      <c r="A450" s="9">
        <v>14</v>
      </c>
      <c r="B450" s="10" t="s">
        <v>211</v>
      </c>
      <c r="C450" s="17">
        <v>4</v>
      </c>
      <c r="D450" s="17">
        <v>4</v>
      </c>
      <c r="E450" s="17">
        <v>4</v>
      </c>
      <c r="F450" s="17">
        <v>4</v>
      </c>
      <c r="G450" s="21">
        <v>4</v>
      </c>
      <c r="H450" s="21">
        <v>4</v>
      </c>
    </row>
    <row r="451" spans="1:17">
      <c r="A451" s="9">
        <v>15</v>
      </c>
      <c r="B451" s="10" t="s">
        <v>213</v>
      </c>
      <c r="C451" s="17">
        <v>941</v>
      </c>
      <c r="D451" s="17">
        <v>920</v>
      </c>
      <c r="E451" s="17">
        <v>932</v>
      </c>
      <c r="F451" s="17">
        <v>942</v>
      </c>
      <c r="G451" s="17">
        <v>932</v>
      </c>
      <c r="H451" s="17">
        <v>916</v>
      </c>
    </row>
    <row r="453" spans="1:17" ht="16">
      <c r="A453" s="20" t="s">
        <v>536</v>
      </c>
    </row>
    <row r="454" spans="1:17">
      <c r="A454" s="9" t="s">
        <v>2</v>
      </c>
      <c r="B454" s="14" t="s">
        <v>173</v>
      </c>
      <c r="C454" s="17">
        <v>2014</v>
      </c>
      <c r="D454" s="17">
        <v>2015</v>
      </c>
      <c r="E454" s="17">
        <v>2016</v>
      </c>
      <c r="F454" s="17">
        <v>2017</v>
      </c>
      <c r="G454" s="17">
        <v>2018</v>
      </c>
      <c r="H454" s="17">
        <v>2019</v>
      </c>
      <c r="I454" s="18" t="s">
        <v>174</v>
      </c>
      <c r="J454" s="9" t="s">
        <v>2</v>
      </c>
      <c r="K454" s="14" t="s">
        <v>173</v>
      </c>
      <c r="L454" s="17">
        <v>2014</v>
      </c>
      <c r="M454" s="17">
        <v>2015</v>
      </c>
      <c r="N454" s="17">
        <v>2016</v>
      </c>
      <c r="O454" s="17">
        <v>2017</v>
      </c>
      <c r="P454" s="17">
        <v>2018</v>
      </c>
      <c r="Q454" s="17">
        <v>2019</v>
      </c>
    </row>
    <row r="455" spans="1:17">
      <c r="A455" s="9">
        <v>1</v>
      </c>
      <c r="B455" s="15" t="s">
        <v>175</v>
      </c>
      <c r="C455" s="17">
        <f t="shared" ref="C455:H455" si="279">C467/C481*1000</f>
        <v>8.124337689862239</v>
      </c>
      <c r="D455" s="17">
        <f t="shared" si="279"/>
        <v>7.5539568345323742</v>
      </c>
      <c r="E455" s="17">
        <f t="shared" si="279"/>
        <v>7.5566750629722916</v>
      </c>
      <c r="F455" s="17">
        <f t="shared" si="279"/>
        <v>7.592190889370932</v>
      </c>
      <c r="G455" s="17">
        <f t="shared" si="279"/>
        <v>6.9116042197162608</v>
      </c>
      <c r="H455" s="17">
        <f t="shared" si="279"/>
        <v>5.5576139310855872</v>
      </c>
      <c r="I455" s="18">
        <f>Показатели!$E$2</f>
        <v>5</v>
      </c>
      <c r="J455" s="9">
        <v>1</v>
      </c>
      <c r="K455" s="15" t="s">
        <v>175</v>
      </c>
      <c r="L455" s="17">
        <f t="shared" ref="L455:Q459" si="280">IF(C455/$I455&gt;1,2^((1-$I455/C455)/LN(10/3)),2^(-LOG($I455/C455,10/3)))</f>
        <v>1.24782320315872</v>
      </c>
      <c r="M455" s="17">
        <f t="shared" si="280"/>
        <v>1.2148821246282548</v>
      </c>
      <c r="N455" s="17">
        <f t="shared" si="280"/>
        <v>1.2150486664847262</v>
      </c>
      <c r="O455" s="17">
        <f t="shared" si="280"/>
        <v>1.2172157893207816</v>
      </c>
      <c r="P455" s="17">
        <f t="shared" si="280"/>
        <v>1.1726089087630704</v>
      </c>
      <c r="Q455" s="17">
        <f t="shared" si="280"/>
        <v>1.0594644766948602</v>
      </c>
    </row>
    <row r="456" spans="1:17">
      <c r="A456" s="9">
        <v>2</v>
      </c>
      <c r="B456" s="15" t="s">
        <v>176</v>
      </c>
      <c r="C456" s="17">
        <f t="shared" ref="C456:H456" si="281">C468/C481*1000</f>
        <v>1.412928293889085</v>
      </c>
      <c r="D456" s="17">
        <f t="shared" si="281"/>
        <v>1.4388489208633093</v>
      </c>
      <c r="E456" s="17">
        <f t="shared" si="281"/>
        <v>1.4393666786613888</v>
      </c>
      <c r="F456" s="17">
        <f t="shared" si="281"/>
        <v>1.4461315979754157</v>
      </c>
      <c r="G456" s="17">
        <f t="shared" si="281"/>
        <v>1.8188432157148053</v>
      </c>
      <c r="H456" s="17">
        <f t="shared" si="281"/>
        <v>1.8525379770285291</v>
      </c>
      <c r="I456" s="18">
        <f>Показатели!$E$3</f>
        <v>4</v>
      </c>
      <c r="J456" s="9">
        <v>2</v>
      </c>
      <c r="K456" s="15" t="s">
        <v>176</v>
      </c>
      <c r="L456" s="17">
        <f t="shared" si="280"/>
        <v>0.54930138721858435</v>
      </c>
      <c r="M456" s="17">
        <f t="shared" si="280"/>
        <v>0.55508056411038897</v>
      </c>
      <c r="N456" s="17">
        <f t="shared" si="280"/>
        <v>0.55519554961876216</v>
      </c>
      <c r="O456" s="17">
        <f t="shared" si="280"/>
        <v>0.55669631800112196</v>
      </c>
      <c r="P456" s="17">
        <f t="shared" si="280"/>
        <v>0.63526144864422385</v>
      </c>
      <c r="Q456" s="17">
        <f t="shared" si="280"/>
        <v>0.64201035132121687</v>
      </c>
    </row>
    <row r="457" spans="1:17">
      <c r="A457" s="9">
        <v>3</v>
      </c>
      <c r="B457" s="15" t="s">
        <v>177</v>
      </c>
      <c r="C457" s="17">
        <f t="shared" ref="C457:H457" si="282">C469/C481*1000+0.00001</f>
        <v>1.0000000000000001E-5</v>
      </c>
      <c r="D457" s="17">
        <f t="shared" si="282"/>
        <v>1.0000000000000001E-5</v>
      </c>
      <c r="E457" s="17">
        <f t="shared" si="282"/>
        <v>1.0000000000000001E-5</v>
      </c>
      <c r="F457" s="17">
        <f t="shared" si="282"/>
        <v>1.0000000000000001E-5</v>
      </c>
      <c r="G457" s="17">
        <f t="shared" si="282"/>
        <v>1.0000000000000001E-5</v>
      </c>
      <c r="H457" s="17">
        <f t="shared" si="282"/>
        <v>3.3679240422378656</v>
      </c>
      <c r="I457" s="18">
        <f>Показатели!$E$4</f>
        <v>2</v>
      </c>
      <c r="J457" s="9">
        <v>3</v>
      </c>
      <c r="K457" s="15" t="s">
        <v>177</v>
      </c>
      <c r="L457" s="17">
        <f t="shared" si="280"/>
        <v>8.8737830999390996E-4</v>
      </c>
      <c r="M457" s="17">
        <f t="shared" si="280"/>
        <v>8.8737830999390996E-4</v>
      </c>
      <c r="N457" s="17">
        <f t="shared" si="280"/>
        <v>8.8737830999390996E-4</v>
      </c>
      <c r="O457" s="17">
        <f t="shared" si="280"/>
        <v>8.8737830999390996E-4</v>
      </c>
      <c r="P457" s="17">
        <f t="shared" si="280"/>
        <v>8.8737830999390996E-4</v>
      </c>
      <c r="Q457" s="17">
        <f t="shared" si="280"/>
        <v>1.2634353021951248</v>
      </c>
    </row>
    <row r="458" spans="1:17">
      <c r="A458" s="9">
        <v>4</v>
      </c>
      <c r="B458" s="15" t="s">
        <v>178</v>
      </c>
      <c r="C458" s="17">
        <f t="shared" ref="C458:H458" si="283">C470/C481*1000</f>
        <v>19.569056870363827</v>
      </c>
      <c r="D458" s="17">
        <f t="shared" si="283"/>
        <v>20</v>
      </c>
      <c r="E458" s="17">
        <f t="shared" si="283"/>
        <v>20.259086002159052</v>
      </c>
      <c r="F458" s="17">
        <f t="shared" si="283"/>
        <v>20.390455531453362</v>
      </c>
      <c r="G458" s="17">
        <f t="shared" si="283"/>
        <v>20.407420880320117</v>
      </c>
      <c r="H458" s="17">
        <f t="shared" si="283"/>
        <v>20.822526861800668</v>
      </c>
      <c r="I458" s="18">
        <f>Показатели!$E$5</f>
        <v>30</v>
      </c>
      <c r="J458" s="9">
        <v>4</v>
      </c>
      <c r="K458" s="15" t="s">
        <v>178</v>
      </c>
      <c r="L458" s="17">
        <f t="shared" si="280"/>
        <v>0.78194281673004207</v>
      </c>
      <c r="M458" s="17">
        <f t="shared" si="280"/>
        <v>0.7918106368132124</v>
      </c>
      <c r="N458" s="17">
        <f t="shared" si="280"/>
        <v>0.79769983574539349</v>
      </c>
      <c r="O458" s="17">
        <f t="shared" si="280"/>
        <v>0.80067374065744645</v>
      </c>
      <c r="P458" s="17">
        <f t="shared" si="280"/>
        <v>0.801057203779033</v>
      </c>
      <c r="Q458" s="17">
        <f t="shared" si="280"/>
        <v>0.81039798142734354</v>
      </c>
    </row>
    <row r="459" spans="1:17">
      <c r="A459" s="9">
        <v>5</v>
      </c>
      <c r="B459" s="15" t="s">
        <v>179</v>
      </c>
      <c r="C459" s="17">
        <f t="shared" ref="C459:H459" si="284">C471/C481*1000</f>
        <v>2.0487460261391734</v>
      </c>
      <c r="D459" s="17">
        <f t="shared" si="284"/>
        <v>2.3021582733812949</v>
      </c>
      <c r="E459" s="17">
        <f t="shared" si="284"/>
        <v>2.3749550197912916</v>
      </c>
      <c r="F459" s="17">
        <f t="shared" si="284"/>
        <v>2.4584237165582068</v>
      </c>
      <c r="G459" s="17">
        <f t="shared" si="284"/>
        <v>2.6918879592579121</v>
      </c>
      <c r="H459" s="17">
        <f t="shared" si="284"/>
        <v>2.8158577250833643</v>
      </c>
      <c r="I459" s="18">
        <f>Показатели!$E$6</f>
        <v>8</v>
      </c>
      <c r="J459" s="9">
        <v>5</v>
      </c>
      <c r="K459" s="15" t="s">
        <v>179</v>
      </c>
      <c r="L459" s="17">
        <f t="shared" si="280"/>
        <v>0.45646235006110486</v>
      </c>
      <c r="M459" s="17">
        <f t="shared" si="280"/>
        <v>0.48816126269868554</v>
      </c>
      <c r="N459" s="17">
        <f t="shared" si="280"/>
        <v>0.4969893976629754</v>
      </c>
      <c r="O459" s="17">
        <f t="shared" si="280"/>
        <v>0.50697162155600595</v>
      </c>
      <c r="P459" s="17">
        <f t="shared" si="280"/>
        <v>0.53415466467558403</v>
      </c>
      <c r="Q459" s="17">
        <f t="shared" si="280"/>
        <v>0.5481815719421671</v>
      </c>
    </row>
    <row r="460" spans="1:17">
      <c r="A460" s="9">
        <v>6</v>
      </c>
      <c r="B460" s="15" t="s">
        <v>180</v>
      </c>
      <c r="C460" s="17">
        <f t="shared" ref="C460:H460" si="285">(C472-C473)/C472*100</f>
        <v>3.7271908286375437</v>
      </c>
      <c r="D460" s="17">
        <f t="shared" si="285"/>
        <v>1.0328908369110279</v>
      </c>
      <c r="E460" s="17">
        <f t="shared" si="285"/>
        <v>2.1487863822633151</v>
      </c>
      <c r="F460" s="17">
        <f t="shared" si="285"/>
        <v>8.2006846601586645</v>
      </c>
      <c r="G460" s="17">
        <f t="shared" si="285"/>
        <v>-5.2653834708931697</v>
      </c>
      <c r="H460" s="17">
        <f t="shared" si="285"/>
        <v>-0.43178756975178267</v>
      </c>
      <c r="I460" s="18">
        <f>Показатели!$E$7</f>
        <v>0</v>
      </c>
      <c r="J460" s="9">
        <v>6</v>
      </c>
      <c r="K460" s="15" t="s">
        <v>180</v>
      </c>
      <c r="L460" s="17">
        <f t="shared" ref="L460:Q460" si="286">(ATAN((C460+2.4)/10)+3.1415/2)/3.1415*1.75</f>
        <v>1.1812259422313227</v>
      </c>
      <c r="M460" s="17">
        <f t="shared" si="286"/>
        <v>1.0592103033039493</v>
      </c>
      <c r="N460" s="17">
        <f t="shared" si="286"/>
        <v>1.1128103717193254</v>
      </c>
      <c r="O460" s="17">
        <f t="shared" si="286"/>
        <v>1.3287512884303472</v>
      </c>
      <c r="P460" s="17">
        <f t="shared" si="286"/>
        <v>0.71954643261043205</v>
      </c>
      <c r="Q460" s="17">
        <f t="shared" si="286"/>
        <v>0.98325723531855092</v>
      </c>
    </row>
    <row r="461" spans="1:17">
      <c r="A461" s="9">
        <v>7</v>
      </c>
      <c r="B461" s="15" t="s">
        <v>181</v>
      </c>
      <c r="C461" s="17"/>
      <c r="D461" s="17"/>
      <c r="E461" s="17">
        <f>(E475-E474)/E481*1000</f>
        <v>0.3598416696653472</v>
      </c>
      <c r="F461" s="17">
        <f>(F475-F474)/F481*1000</f>
        <v>3.9768618944323935</v>
      </c>
      <c r="G461" s="17">
        <f>(G475-G474)/G481*1000</f>
        <v>-13.095671153146599</v>
      </c>
      <c r="H461" s="17">
        <f>(H475-H474)/H481*1000</f>
        <v>-2.5935531678399411</v>
      </c>
      <c r="I461" s="18">
        <f>Показатели!$E$8</f>
        <v>2.4</v>
      </c>
      <c r="J461" s="9">
        <v>7</v>
      </c>
      <c r="K461" s="15" t="s">
        <v>181</v>
      </c>
      <c r="L461" s="17"/>
      <c r="M461" s="17"/>
      <c r="N461" s="17">
        <f t="shared" ref="N461:Q462" si="287">(ATAN(E461/10)+3.1415/2)/3.1415*1.75</f>
        <v>0.89503664911097169</v>
      </c>
      <c r="O461" s="17">
        <f t="shared" si="287"/>
        <v>1.0858523682334817</v>
      </c>
      <c r="P461" s="17">
        <f t="shared" si="287"/>
        <v>0.36326308586925626</v>
      </c>
      <c r="Q461" s="17">
        <f t="shared" si="287"/>
        <v>0.73363849182944652</v>
      </c>
    </row>
    <row r="462" spans="1:17">
      <c r="A462" s="9">
        <v>8</v>
      </c>
      <c r="B462" s="15" t="s">
        <v>182</v>
      </c>
      <c r="C462" s="17">
        <f t="shared" ref="C462:H462" si="288">(C476-C477)/C481*1000</f>
        <v>-13.776050865418581</v>
      </c>
      <c r="D462" s="17">
        <f t="shared" si="288"/>
        <v>1.4388489208633093</v>
      </c>
      <c r="E462" s="17">
        <f t="shared" si="288"/>
        <v>-5.0377833753148611</v>
      </c>
      <c r="F462" s="17">
        <f t="shared" si="288"/>
        <v>-10.122921185827911</v>
      </c>
      <c r="G462" s="17">
        <f t="shared" si="288"/>
        <v>-5.0927610040014546</v>
      </c>
      <c r="H462" s="17">
        <f t="shared" si="288"/>
        <v>2.9640607632456466</v>
      </c>
      <c r="I462" s="18">
        <f>Показатели!$E$9</f>
        <v>2.4</v>
      </c>
      <c r="J462" s="9">
        <v>8</v>
      </c>
      <c r="K462" s="15" t="s">
        <v>182</v>
      </c>
      <c r="L462" s="17">
        <f>(ATAN(C462/10)+3.1415/2)/3.1415*1.75</f>
        <v>0.34974924342351987</v>
      </c>
      <c r="M462" s="17">
        <f>(ATAN(D462/10)+3.1415/2)/3.1415*1.75</f>
        <v>0.95460597845488193</v>
      </c>
      <c r="N462" s="17">
        <f t="shared" si="287"/>
        <v>0.61503979313849833</v>
      </c>
      <c r="O462" s="17">
        <f t="shared" si="287"/>
        <v>0.43408433679133968</v>
      </c>
      <c r="P462" s="17">
        <f t="shared" si="287"/>
        <v>0.61260254244343548</v>
      </c>
      <c r="Q462" s="17">
        <f t="shared" si="287"/>
        <v>1.0355200182190027</v>
      </c>
    </row>
    <row r="463" spans="1:17">
      <c r="A463" s="9">
        <v>9</v>
      </c>
      <c r="B463" s="15" t="s">
        <v>183</v>
      </c>
      <c r="C463" s="17">
        <f t="shared" ref="C463:H463" si="289">C478/C481*1000</f>
        <v>0.70646414694454251</v>
      </c>
      <c r="D463" s="17">
        <f t="shared" si="289"/>
        <v>0.71942446043165464</v>
      </c>
      <c r="E463" s="17">
        <f t="shared" si="289"/>
        <v>0.71968333933069439</v>
      </c>
      <c r="F463" s="17">
        <f t="shared" si="289"/>
        <v>0.72306579898770784</v>
      </c>
      <c r="G463" s="17">
        <f t="shared" si="289"/>
        <v>0.72753728628592218</v>
      </c>
      <c r="H463" s="17">
        <f t="shared" si="289"/>
        <v>0.74101519081141165</v>
      </c>
      <c r="I463" s="18">
        <f>Показатели!$E$10</f>
        <v>1.5</v>
      </c>
      <c r="J463" s="9">
        <v>9</v>
      </c>
      <c r="K463" s="15" t="s">
        <v>183</v>
      </c>
      <c r="L463" s="17">
        <f t="shared" ref="L463:Q465" si="290">IF(C463/$I463&gt;1,2^((1-$I463/C463)/LN(10/3)),2^(-LOG($I463/C463,10/3)))</f>
        <v>0.6482462390030701</v>
      </c>
      <c r="M463" s="17">
        <f t="shared" si="290"/>
        <v>0.65506641053698067</v>
      </c>
      <c r="N463" s="17">
        <f t="shared" si="290"/>
        <v>0.65520210821602742</v>
      </c>
      <c r="O463" s="17">
        <f t="shared" si="290"/>
        <v>0.65697320780200452</v>
      </c>
      <c r="P463" s="17">
        <f t="shared" si="290"/>
        <v>0.6593091504124039</v>
      </c>
      <c r="Q463" s="17">
        <f t="shared" si="290"/>
        <v>0.66631353152144268</v>
      </c>
    </row>
    <row r="464" spans="1:17">
      <c r="A464" s="9">
        <v>10</v>
      </c>
      <c r="B464" s="15" t="s">
        <v>184</v>
      </c>
      <c r="C464" s="17">
        <f t="shared" ref="C464:H464" si="291">C479/C481*100</f>
        <v>3.5323207347227124E-2</v>
      </c>
      <c r="D464" s="17">
        <f t="shared" si="291"/>
        <v>3.5971223021582732E-2</v>
      </c>
      <c r="E464" s="17">
        <f t="shared" si="291"/>
        <v>3.5984166966534725E-2</v>
      </c>
      <c r="F464" s="17">
        <f t="shared" si="291"/>
        <v>3.6153289949385395E-2</v>
      </c>
      <c r="G464" s="17">
        <f t="shared" si="291"/>
        <v>3.6376864314296105E-2</v>
      </c>
      <c r="H464" s="17">
        <f t="shared" si="291"/>
        <v>3.7050759540570584E-2</v>
      </c>
      <c r="I464" s="18">
        <f>Показатели!$E$11</f>
        <v>0.05</v>
      </c>
      <c r="J464" s="9">
        <v>10</v>
      </c>
      <c r="K464" s="15" t="s">
        <v>184</v>
      </c>
      <c r="L464" s="17">
        <f t="shared" si="290"/>
        <v>0.81868847027877301</v>
      </c>
      <c r="M464" s="17">
        <f t="shared" si="290"/>
        <v>0.82730185739031725</v>
      </c>
      <c r="N464" s="17">
        <f t="shared" si="290"/>
        <v>0.82747323381889504</v>
      </c>
      <c r="O464" s="17">
        <f t="shared" si="290"/>
        <v>0.82971000547064389</v>
      </c>
      <c r="P464" s="17">
        <f t="shared" si="290"/>
        <v>0.83266013331914146</v>
      </c>
      <c r="Q464" s="17">
        <f t="shared" si="290"/>
        <v>0.84150616390194499</v>
      </c>
    </row>
    <row r="465" spans="1:17">
      <c r="A465" s="9">
        <v>11</v>
      </c>
      <c r="B465" s="15" t="s">
        <v>185</v>
      </c>
      <c r="C465" s="17">
        <f t="shared" ref="C465:H465" si="292">C480/C481*1000</f>
        <v>2.8258565877781701</v>
      </c>
      <c r="D465" s="17">
        <f t="shared" si="292"/>
        <v>2.5179856115107913</v>
      </c>
      <c r="E465" s="17">
        <f t="shared" si="292"/>
        <v>2.8787333573227776</v>
      </c>
      <c r="F465" s="17">
        <f t="shared" si="292"/>
        <v>2.5307302964569778</v>
      </c>
      <c r="G465" s="17">
        <f t="shared" si="292"/>
        <v>2.5463805020007273</v>
      </c>
      <c r="H465" s="17">
        <f t="shared" si="292"/>
        <v>2.5935531678399411</v>
      </c>
      <c r="I465" s="18">
        <f>Показатели!$E$12</f>
        <v>5</v>
      </c>
      <c r="J465" s="9">
        <v>11</v>
      </c>
      <c r="K465" s="15" t="s">
        <v>185</v>
      </c>
      <c r="L465" s="17">
        <f t="shared" si="290"/>
        <v>0.71998917499237503</v>
      </c>
      <c r="M465" s="17">
        <f t="shared" si="290"/>
        <v>0.67372763719883932</v>
      </c>
      <c r="N465" s="17">
        <f t="shared" si="290"/>
        <v>0.72771486661180362</v>
      </c>
      <c r="O465" s="17">
        <f t="shared" si="290"/>
        <v>0.67568875441583831</v>
      </c>
      <c r="P465" s="17">
        <f t="shared" si="290"/>
        <v>0.67809124227084261</v>
      </c>
      <c r="Q465" s="17">
        <f t="shared" si="290"/>
        <v>0.6852951609250818</v>
      </c>
    </row>
    <row r="466" spans="1:17">
      <c r="A466" s="9" t="s">
        <v>2</v>
      </c>
      <c r="B466" s="9" t="s">
        <v>186</v>
      </c>
      <c r="C466" s="17">
        <v>2014</v>
      </c>
      <c r="D466" s="17">
        <v>2015</v>
      </c>
      <c r="E466" s="17">
        <v>2016</v>
      </c>
      <c r="F466" s="17">
        <v>2017</v>
      </c>
      <c r="G466" s="17">
        <v>2018</v>
      </c>
      <c r="H466" s="52">
        <v>2019</v>
      </c>
    </row>
    <row r="467" spans="1:17">
      <c r="A467" s="9">
        <v>1</v>
      </c>
      <c r="B467" s="10" t="s">
        <v>187</v>
      </c>
      <c r="C467" s="17">
        <v>23</v>
      </c>
      <c r="D467" s="17">
        <v>21</v>
      </c>
      <c r="E467" s="17">
        <v>21</v>
      </c>
      <c r="F467" s="17">
        <v>21</v>
      </c>
      <c r="G467" s="17">
        <v>19</v>
      </c>
      <c r="H467" s="17">
        <v>15</v>
      </c>
      <c r="L467" s="17">
        <v>2014</v>
      </c>
      <c r="M467" s="17">
        <v>2016</v>
      </c>
      <c r="N467" s="17">
        <v>2018</v>
      </c>
      <c r="O467" s="17">
        <v>2019</v>
      </c>
    </row>
    <row r="468" spans="1:17">
      <c r="A468" s="9">
        <v>2</v>
      </c>
      <c r="B468" s="10" t="s">
        <v>188</v>
      </c>
      <c r="C468" s="17">
        <v>4</v>
      </c>
      <c r="D468" s="17">
        <v>4</v>
      </c>
      <c r="E468" s="17">
        <v>4</v>
      </c>
      <c r="F468" s="17">
        <v>4</v>
      </c>
      <c r="G468" s="17">
        <v>5</v>
      </c>
      <c r="H468" s="17">
        <v>5</v>
      </c>
      <c r="K468" s="15" t="s">
        <v>187</v>
      </c>
      <c r="L468" s="17">
        <f>L455</f>
        <v>1.24782320315872</v>
      </c>
      <c r="M468" s="17">
        <f>N455</f>
        <v>1.2150486664847262</v>
      </c>
      <c r="N468" s="17">
        <f>P455</f>
        <v>1.1726089087630704</v>
      </c>
      <c r="O468" s="17">
        <f>Q455</f>
        <v>1.0594644766948602</v>
      </c>
    </row>
    <row r="469" spans="1:17">
      <c r="A469" s="9">
        <v>3</v>
      </c>
      <c r="B469" s="10" t="s">
        <v>189</v>
      </c>
      <c r="C469" s="17">
        <v>0</v>
      </c>
      <c r="D469" s="17">
        <v>0</v>
      </c>
      <c r="E469" s="17">
        <v>0</v>
      </c>
      <c r="F469" s="17">
        <v>0</v>
      </c>
      <c r="G469" s="17">
        <v>0</v>
      </c>
      <c r="H469" s="17">
        <v>9.09</v>
      </c>
      <c r="K469" s="15" t="s">
        <v>190</v>
      </c>
      <c r="L469" s="17">
        <f t="shared" ref="L469:L478" si="293">L456</f>
        <v>0.54930138721858435</v>
      </c>
      <c r="M469" s="17">
        <f t="shared" ref="M469:M478" si="294">N456</f>
        <v>0.55519554961876216</v>
      </c>
      <c r="N469" s="17">
        <f t="shared" ref="N469:N478" si="295">P456</f>
        <v>0.63526144864422385</v>
      </c>
      <c r="O469" s="17">
        <f t="shared" ref="O469:O478" si="296">Q456</f>
        <v>0.64201035132121687</v>
      </c>
    </row>
    <row r="470" spans="1:17">
      <c r="A470" s="9">
        <v>4</v>
      </c>
      <c r="B470" s="10" t="s">
        <v>191</v>
      </c>
      <c r="C470" s="17">
        <v>55.4</v>
      </c>
      <c r="D470" s="17">
        <v>55.6</v>
      </c>
      <c r="E470" s="17">
        <v>56.3</v>
      </c>
      <c r="F470" s="17">
        <v>56.4</v>
      </c>
      <c r="G470" s="17">
        <v>56.1</v>
      </c>
      <c r="H470" s="17">
        <v>56.2</v>
      </c>
      <c r="K470" s="15" t="s">
        <v>192</v>
      </c>
      <c r="L470" s="17">
        <f t="shared" si="293"/>
        <v>8.8737830999390996E-4</v>
      </c>
      <c r="M470" s="17">
        <f t="shared" si="294"/>
        <v>8.8737830999390996E-4</v>
      </c>
      <c r="N470" s="17">
        <f t="shared" si="295"/>
        <v>8.8737830999390996E-4</v>
      </c>
      <c r="O470" s="17">
        <f t="shared" si="296"/>
        <v>1.2634353021951248</v>
      </c>
    </row>
    <row r="471" spans="1:17">
      <c r="A471" s="9">
        <v>5</v>
      </c>
      <c r="B471" s="10" t="s">
        <v>193</v>
      </c>
      <c r="C471" s="17">
        <v>5.8</v>
      </c>
      <c r="D471" s="17">
        <v>6.4</v>
      </c>
      <c r="E471" s="17">
        <v>6.6</v>
      </c>
      <c r="F471" s="17">
        <v>6.8</v>
      </c>
      <c r="G471" s="17">
        <v>7.4</v>
      </c>
      <c r="H471" s="17">
        <v>7.6</v>
      </c>
      <c r="K471" s="15" t="s">
        <v>194</v>
      </c>
      <c r="L471" s="17">
        <f t="shared" si="293"/>
        <v>0.78194281673004207</v>
      </c>
      <c r="M471" s="17">
        <f t="shared" si="294"/>
        <v>0.79769983574539349</v>
      </c>
      <c r="N471" s="17">
        <f t="shared" si="295"/>
        <v>0.801057203779033</v>
      </c>
      <c r="O471" s="17">
        <f t="shared" si="296"/>
        <v>0.81039798142734354</v>
      </c>
    </row>
    <row r="472" spans="1:17">
      <c r="A472" s="9">
        <v>6</v>
      </c>
      <c r="B472" s="10" t="s">
        <v>195</v>
      </c>
      <c r="C472" s="17">
        <v>5661.1</v>
      </c>
      <c r="D472" s="17">
        <v>5566.9</v>
      </c>
      <c r="E472" s="17">
        <v>5710.2</v>
      </c>
      <c r="F472" s="17">
        <v>9844.2999999999993</v>
      </c>
      <c r="G472" s="17">
        <v>12770.2</v>
      </c>
      <c r="H472" s="17">
        <v>12992.5</v>
      </c>
      <c r="K472" s="15" t="s">
        <v>196</v>
      </c>
      <c r="L472" s="17">
        <f t="shared" si="293"/>
        <v>0.45646235006110486</v>
      </c>
      <c r="M472" s="17">
        <f t="shared" si="294"/>
        <v>0.4969893976629754</v>
      </c>
      <c r="N472" s="17">
        <f t="shared" si="295"/>
        <v>0.53415466467558403</v>
      </c>
      <c r="O472" s="17">
        <f t="shared" si="296"/>
        <v>0.5481815719421671</v>
      </c>
    </row>
    <row r="473" spans="1:17">
      <c r="A473" s="9">
        <v>7</v>
      </c>
      <c r="B473" s="10" t="s">
        <v>197</v>
      </c>
      <c r="C473" s="17">
        <v>5450.1</v>
      </c>
      <c r="D473" s="17">
        <v>5509.4</v>
      </c>
      <c r="E473" s="17">
        <v>5587.5</v>
      </c>
      <c r="F473" s="17">
        <v>9037</v>
      </c>
      <c r="G473" s="17">
        <v>13442.6</v>
      </c>
      <c r="H473" s="17">
        <v>13048.6</v>
      </c>
      <c r="K473" s="15" t="s">
        <v>198</v>
      </c>
      <c r="L473" s="17">
        <f t="shared" si="293"/>
        <v>1.1812259422313227</v>
      </c>
      <c r="M473" s="17">
        <f t="shared" si="294"/>
        <v>1.1128103717193254</v>
      </c>
      <c r="N473" s="17">
        <f t="shared" si="295"/>
        <v>0.71954643261043205</v>
      </c>
      <c r="O473" s="17">
        <f t="shared" si="296"/>
        <v>0.98325723531855092</v>
      </c>
    </row>
    <row r="474" spans="1:17">
      <c r="A474" s="9">
        <v>8</v>
      </c>
      <c r="B474" s="10" t="s">
        <v>199</v>
      </c>
      <c r="C474" s="17"/>
      <c r="D474" s="17"/>
      <c r="E474" s="17">
        <v>31</v>
      </c>
      <c r="F474" s="17">
        <v>32</v>
      </c>
      <c r="G474" s="17">
        <v>57</v>
      </c>
      <c r="H474" s="17">
        <v>41</v>
      </c>
      <c r="K474" s="15" t="s">
        <v>200</v>
      </c>
      <c r="L474" s="17">
        <f>N461</f>
        <v>0.89503664911097169</v>
      </c>
      <c r="M474" s="17">
        <f>O461</f>
        <v>1.0858523682334817</v>
      </c>
      <c r="N474" s="17">
        <f t="shared" si="295"/>
        <v>0.36326308586925626</v>
      </c>
      <c r="O474" s="17">
        <f t="shared" si="296"/>
        <v>0.73363849182944652</v>
      </c>
    </row>
    <row r="475" spans="1:17">
      <c r="A475" s="9">
        <v>9</v>
      </c>
      <c r="B475" s="10" t="s">
        <v>201</v>
      </c>
      <c r="C475" s="17"/>
      <c r="D475" s="17"/>
      <c r="E475" s="17">
        <v>32</v>
      </c>
      <c r="F475" s="17">
        <v>43</v>
      </c>
      <c r="G475" s="17">
        <v>21</v>
      </c>
      <c r="H475" s="17">
        <v>34</v>
      </c>
      <c r="K475" s="15" t="s">
        <v>202</v>
      </c>
      <c r="L475" s="17">
        <f t="shared" si="293"/>
        <v>0.34974924342351987</v>
      </c>
      <c r="M475" s="17">
        <f t="shared" si="294"/>
        <v>0.61503979313849833</v>
      </c>
      <c r="N475" s="17">
        <f t="shared" si="295"/>
        <v>0.61260254244343548</v>
      </c>
      <c r="O475" s="17">
        <f t="shared" si="296"/>
        <v>1.0355200182190027</v>
      </c>
    </row>
    <row r="476" spans="1:17">
      <c r="A476" s="9">
        <v>10</v>
      </c>
      <c r="B476" s="10" t="s">
        <v>203</v>
      </c>
      <c r="C476" s="17">
        <v>97</v>
      </c>
      <c r="D476" s="17">
        <v>126</v>
      </c>
      <c r="E476" s="17">
        <v>83</v>
      </c>
      <c r="F476" s="17">
        <v>50</v>
      </c>
      <c r="G476" s="17">
        <v>75</v>
      </c>
      <c r="H476" s="17">
        <v>77</v>
      </c>
      <c r="K476" s="15" t="s">
        <v>204</v>
      </c>
      <c r="L476" s="17">
        <f t="shared" si="293"/>
        <v>0.6482462390030701</v>
      </c>
      <c r="M476" s="17">
        <f t="shared" si="294"/>
        <v>0.65520210821602742</v>
      </c>
      <c r="N476" s="17">
        <f t="shared" si="295"/>
        <v>0.6593091504124039</v>
      </c>
      <c r="O476" s="17">
        <f t="shared" si="296"/>
        <v>0.66631353152144268</v>
      </c>
    </row>
    <row r="477" spans="1:17">
      <c r="A477" s="9">
        <v>11</v>
      </c>
      <c r="B477" s="10" t="s">
        <v>205</v>
      </c>
      <c r="C477" s="17">
        <v>136</v>
      </c>
      <c r="D477" s="17">
        <v>122</v>
      </c>
      <c r="E477" s="17">
        <v>97</v>
      </c>
      <c r="F477" s="17">
        <v>78</v>
      </c>
      <c r="G477" s="17">
        <v>89</v>
      </c>
      <c r="H477" s="17">
        <v>69</v>
      </c>
      <c r="K477" s="15" t="s">
        <v>206</v>
      </c>
      <c r="L477" s="17">
        <f t="shared" si="293"/>
        <v>0.81868847027877301</v>
      </c>
      <c r="M477" s="17">
        <f t="shared" si="294"/>
        <v>0.82747323381889504</v>
      </c>
      <c r="N477" s="17">
        <f t="shared" si="295"/>
        <v>0.83266013331914146</v>
      </c>
      <c r="O477" s="17">
        <f t="shared" si="296"/>
        <v>0.84150616390194499</v>
      </c>
    </row>
    <row r="478" spans="1:17">
      <c r="A478" s="9">
        <v>12</v>
      </c>
      <c r="B478" s="10" t="s">
        <v>207</v>
      </c>
      <c r="C478" s="17">
        <v>2</v>
      </c>
      <c r="D478" s="17">
        <v>2</v>
      </c>
      <c r="E478" s="17">
        <v>2</v>
      </c>
      <c r="F478" s="17">
        <v>2</v>
      </c>
      <c r="G478" s="17">
        <v>2</v>
      </c>
      <c r="H478" s="17">
        <v>2</v>
      </c>
      <c r="K478" s="15" t="s">
        <v>208</v>
      </c>
      <c r="L478" s="17">
        <f t="shared" si="293"/>
        <v>0.71998917499237503</v>
      </c>
      <c r="M478" s="17">
        <f t="shared" si="294"/>
        <v>0.72771486661180362</v>
      </c>
      <c r="N478" s="17">
        <f t="shared" si="295"/>
        <v>0.67809124227084261</v>
      </c>
      <c r="O478" s="17">
        <f t="shared" si="296"/>
        <v>0.6852951609250818</v>
      </c>
    </row>
    <row r="479" spans="1:17">
      <c r="A479" s="9">
        <v>13</v>
      </c>
      <c r="B479" s="10" t="s">
        <v>209</v>
      </c>
      <c r="C479" s="17">
        <v>1</v>
      </c>
      <c r="D479" s="17">
        <v>1</v>
      </c>
      <c r="E479" s="17">
        <v>1</v>
      </c>
      <c r="F479" s="17">
        <v>1</v>
      </c>
      <c r="G479" s="21">
        <v>1</v>
      </c>
      <c r="H479" s="21">
        <v>1</v>
      </c>
    </row>
    <row r="480" spans="1:17">
      <c r="A480" s="9">
        <v>14</v>
      </c>
      <c r="B480" s="10" t="s">
        <v>211</v>
      </c>
      <c r="C480" s="17">
        <v>8</v>
      </c>
      <c r="D480" s="17">
        <v>7</v>
      </c>
      <c r="E480" s="17">
        <v>8</v>
      </c>
      <c r="F480" s="17">
        <v>7</v>
      </c>
      <c r="G480" s="21">
        <v>7</v>
      </c>
      <c r="H480" s="21">
        <v>7</v>
      </c>
    </row>
    <row r="481" spans="1:8">
      <c r="A481" s="9">
        <v>15</v>
      </c>
      <c r="B481" s="10" t="s">
        <v>213</v>
      </c>
      <c r="C481" s="17">
        <v>2831</v>
      </c>
      <c r="D481" s="17">
        <v>2780</v>
      </c>
      <c r="E481" s="17">
        <v>2779</v>
      </c>
      <c r="F481" s="17">
        <v>2766</v>
      </c>
      <c r="G481" s="17">
        <v>2749</v>
      </c>
      <c r="H481" s="17">
        <v>2699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271"/>
  <sheetViews>
    <sheetView zoomScale="70" zoomScaleNormal="70" workbookViewId="0">
      <selection activeCell="H52" sqref="H52"/>
    </sheetView>
  </sheetViews>
  <sheetFormatPr baseColWidth="10" defaultColWidth="8.83203125" defaultRowHeight="15"/>
  <cols>
    <col min="2" max="2" width="72.83203125" customWidth="1"/>
    <col min="8" max="8" width="11.6640625" customWidth="1"/>
    <col min="11" max="11" width="73.33203125" customWidth="1"/>
  </cols>
  <sheetData>
    <row r="1" spans="1:17" ht="16">
      <c r="A1" s="20" t="s">
        <v>537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9.4160403072602623</v>
      </c>
      <c r="D5" s="17">
        <f t="shared" si="0"/>
        <v>9.7242015256936885</v>
      </c>
      <c r="E5" s="17">
        <f t="shared" si="0"/>
        <v>9.4578618476608689</v>
      </c>
      <c r="F5" s="17">
        <f t="shared" si="0"/>
        <v>9.5560253699788582</v>
      </c>
      <c r="G5" s="17">
        <f t="shared" si="0"/>
        <v>9.5661086436624529</v>
      </c>
      <c r="H5" s="17">
        <f t="shared" si="0"/>
        <v>8.0978635423845624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1.3099723828323102</v>
      </c>
      <c r="M5" s="17">
        <f t="shared" si="1"/>
        <v>1.3227250807955222</v>
      </c>
      <c r="N5" s="17">
        <f t="shared" si="1"/>
        <v>1.3117444217451433</v>
      </c>
      <c r="O5" s="17">
        <f t="shared" si="1"/>
        <v>1.3158520106853808</v>
      </c>
      <c r="P5" s="17">
        <f t="shared" si="1"/>
        <v>1.3162698831347706</v>
      </c>
      <c r="Q5" s="17">
        <f t="shared" si="1"/>
        <v>1.2463786155055325</v>
      </c>
    </row>
    <row r="6" spans="1:17">
      <c r="A6" s="9">
        <v>2</v>
      </c>
      <c r="B6" s="15" t="s">
        <v>176</v>
      </c>
      <c r="C6" s="17">
        <f t="shared" ref="C6:H6" si="2">C18/C31*1000</f>
        <v>6.0295696704385895</v>
      </c>
      <c r="D6" s="17">
        <f t="shared" si="2"/>
        <v>6.2033699388045944</v>
      </c>
      <c r="E6" s="17">
        <f t="shared" si="2"/>
        <v>6.2489444350616452</v>
      </c>
      <c r="F6" s="17">
        <f t="shared" si="2"/>
        <v>6.2579281183932345</v>
      </c>
      <c r="G6" s="17">
        <f t="shared" si="2"/>
        <v>6.320464639562692</v>
      </c>
      <c r="H6" s="17">
        <f t="shared" si="2"/>
        <v>6.3749138525155065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1.2138386780492285</v>
      </c>
      <c r="M6" s="17">
        <f t="shared" si="1"/>
        <v>1.2268971347439892</v>
      </c>
      <c r="N6" s="17">
        <f t="shared" si="1"/>
        <v>1.2302233664789171</v>
      </c>
      <c r="O6" s="17">
        <f t="shared" si="1"/>
        <v>1.2308743722409963</v>
      </c>
      <c r="P6" s="17">
        <f t="shared" si="1"/>
        <v>1.2353641777018143</v>
      </c>
      <c r="Q6" s="17">
        <f t="shared" si="1"/>
        <v>1.2392145967122024</v>
      </c>
    </row>
    <row r="7" spans="1:17">
      <c r="A7" s="9">
        <v>3</v>
      </c>
      <c r="B7" s="15" t="s">
        <v>177</v>
      </c>
      <c r="C7" s="17">
        <f>C19/C31*1000+0.00001</f>
        <v>1.1068077203270834</v>
      </c>
      <c r="D7" s="17">
        <f>D19/D31*1000+0.00001</f>
        <v>1.089791205465672</v>
      </c>
      <c r="E7" s="17">
        <f>E19/E31*1000+0.00001</f>
        <v>1.241354367505489</v>
      </c>
      <c r="F7" s="17">
        <f>F19/F31*1000+0.00001</f>
        <v>1.0232658139534885</v>
      </c>
      <c r="G7" s="17">
        <f>G19/G31*1000</f>
        <v>1.1103518961393919</v>
      </c>
      <c r="H7" s="17">
        <f>H19/H31*1000</f>
        <v>8.61474844934528E-7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0.71132014607215033</v>
      </c>
      <c r="M7" s="17">
        <f t="shared" si="1"/>
        <v>0.7050033493333282</v>
      </c>
      <c r="N7" s="17">
        <f t="shared" si="1"/>
        <v>0.75988764404898423</v>
      </c>
      <c r="O7" s="17">
        <f t="shared" si="1"/>
        <v>0.67989609564674736</v>
      </c>
      <c r="P7" s="17">
        <f t="shared" si="1"/>
        <v>0.71263060162942937</v>
      </c>
      <c r="Q7" s="17">
        <f t="shared" si="1"/>
        <v>2.1632676414305485E-4</v>
      </c>
    </row>
    <row r="8" spans="1:17">
      <c r="A8" s="9">
        <v>4</v>
      </c>
      <c r="B8" s="15" t="s">
        <v>178</v>
      </c>
      <c r="C8" s="17">
        <f t="shared" ref="C8:H8" si="3">C20/C31*1000</f>
        <v>21.417361856777074</v>
      </c>
      <c r="D8" s="17">
        <f t="shared" si="3"/>
        <v>21.929751026909216</v>
      </c>
      <c r="E8" s="17">
        <f t="shared" si="3"/>
        <v>22.209086302989359</v>
      </c>
      <c r="F8" s="17">
        <f t="shared" si="3"/>
        <v>22.782241014799158</v>
      </c>
      <c r="G8" s="17">
        <f t="shared" si="3"/>
        <v>23.206354629313296</v>
      </c>
      <c r="H8" s="17">
        <f t="shared" si="3"/>
        <v>23.569951757408688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0.82364644708497048</v>
      </c>
      <c r="M8" s="17">
        <f t="shared" si="1"/>
        <v>0.83493396898618044</v>
      </c>
      <c r="N8" s="17">
        <f t="shared" si="1"/>
        <v>0.84104036433880736</v>
      </c>
      <c r="O8" s="17">
        <f t="shared" si="1"/>
        <v>0.85346865603822941</v>
      </c>
      <c r="P8" s="17">
        <f t="shared" si="1"/>
        <v>0.86257992063673994</v>
      </c>
      <c r="Q8" s="17">
        <f t="shared" si="1"/>
        <v>0.87033500260153807</v>
      </c>
    </row>
    <row r="9" spans="1:17">
      <c r="A9" s="9">
        <v>5</v>
      </c>
      <c r="B9" s="15" t="s">
        <v>179</v>
      </c>
      <c r="C9" s="17">
        <f t="shared" ref="C9:H9" si="4">C21/C31*1000</f>
        <v>7.67324688196911</v>
      </c>
      <c r="D9" s="17">
        <f t="shared" si="4"/>
        <v>7.7877441529046862</v>
      </c>
      <c r="E9" s="17">
        <f t="shared" si="4"/>
        <v>7.8618476608680963</v>
      </c>
      <c r="F9" s="17">
        <f t="shared" si="4"/>
        <v>7.940803382663848</v>
      </c>
      <c r="G9" s="17">
        <f t="shared" si="4"/>
        <v>8.1055688418175613</v>
      </c>
      <c r="H9" s="17">
        <f t="shared" si="4"/>
        <v>8.2529290144727785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0.97627754900276387</v>
      </c>
      <c r="M9" s="17">
        <f t="shared" si="1"/>
        <v>0.98463802094499542</v>
      </c>
      <c r="N9" s="17">
        <f t="shared" si="1"/>
        <v>0.990021200485806</v>
      </c>
      <c r="O9" s="17">
        <f t="shared" si="1"/>
        <v>0.99573322941315656</v>
      </c>
      <c r="P9" s="17">
        <f t="shared" si="1"/>
        <v>1.0075264518608718</v>
      </c>
      <c r="Q9" s="17">
        <f t="shared" si="1"/>
        <v>1.0178006690371975</v>
      </c>
    </row>
    <row r="10" spans="1:17">
      <c r="A10" s="9">
        <v>6</v>
      </c>
      <c r="B10" s="15" t="s">
        <v>180</v>
      </c>
      <c r="C10" s="17">
        <f t="shared" ref="C10:H10" si="5">(C22-C23)/C22*100</f>
        <v>-2.0203222846016606</v>
      </c>
      <c r="D10" s="17">
        <f t="shared" si="5"/>
        <v>2.4957366269297427</v>
      </c>
      <c r="E10" s="17">
        <f t="shared" si="5"/>
        <v>-0.89534634844698058</v>
      </c>
      <c r="F10" s="17">
        <f t="shared" si="5"/>
        <v>-0.15010215237192101</v>
      </c>
      <c r="G10" s="17">
        <f t="shared" si="5"/>
        <v>0.70175221682074873</v>
      </c>
      <c r="H10" s="17">
        <f t="shared" si="5"/>
        <v>-2.238179857876117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0.89614012429947909</v>
      </c>
      <c r="M10" s="17">
        <f t="shared" si="6"/>
        <v>1.1286131321276465</v>
      </c>
      <c r="N10" s="17">
        <f t="shared" si="6"/>
        <v>0.95819395905536131</v>
      </c>
      <c r="O10" s="17">
        <f t="shared" si="6"/>
        <v>0.9982797258647863</v>
      </c>
      <c r="P10" s="17">
        <f t="shared" si="6"/>
        <v>1.0425440593123061</v>
      </c>
      <c r="Q10" s="17">
        <f t="shared" si="6"/>
        <v>0.88401354558431611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-1.942239486573214</v>
      </c>
      <c r="F11" s="17">
        <f>(F25-F24)/F31*1000</f>
        <v>-3.8054968287526427</v>
      </c>
      <c r="G11" s="17">
        <f>(G25-G24)/G31*1000</f>
        <v>-2.4769388452340277</v>
      </c>
      <c r="H11" s="17">
        <f>(H25-H24)/H31*1000</f>
        <v>-4.8242591316333563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0.7681363346110095</v>
      </c>
      <c r="O11" s="17">
        <f t="shared" si="7"/>
        <v>0.67243826799829676</v>
      </c>
      <c r="P11" s="17">
        <f t="shared" si="7"/>
        <v>0.73974222617759244</v>
      </c>
      <c r="Q11" s="17">
        <f t="shared" si="7"/>
        <v>0.62460780832668328</v>
      </c>
    </row>
    <row r="12" spans="1:17">
      <c r="A12" s="9">
        <v>8</v>
      </c>
      <c r="B12" s="15" t="s">
        <v>182</v>
      </c>
      <c r="C12" s="17">
        <f t="shared" ref="C12:H12" si="8">(C26-C27)/C31*1000</f>
        <v>-9.9942182208639636</v>
      </c>
      <c r="D12" s="17">
        <f t="shared" si="8"/>
        <v>-6.1195406153072343</v>
      </c>
      <c r="E12" s="17">
        <f t="shared" si="8"/>
        <v>0.50667117041040366</v>
      </c>
      <c r="F12" s="17">
        <f t="shared" si="8"/>
        <v>-6.088794926004228</v>
      </c>
      <c r="G12" s="17">
        <f t="shared" si="8"/>
        <v>-6.0642295866074472</v>
      </c>
      <c r="H12" s="17">
        <f t="shared" si="8"/>
        <v>-10.16540317022743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0.43764818271806427</v>
      </c>
      <c r="M12" s="17">
        <f>(ATAN(D12/10)+3.1415/2)/3.1415*1.75</f>
        <v>0.5690840035338034</v>
      </c>
      <c r="N12" s="17">
        <f t="shared" si="7"/>
        <v>0.90320044471064787</v>
      </c>
      <c r="O12" s="17">
        <f t="shared" si="7"/>
        <v>0.57033178494478654</v>
      </c>
      <c r="P12" s="17">
        <f t="shared" si="7"/>
        <v>0.57133119608085015</v>
      </c>
      <c r="Q12" s="17">
        <f t="shared" si="7"/>
        <v>0.43291802290647807</v>
      </c>
    </row>
    <row r="13" spans="1:17">
      <c r="A13" s="9">
        <v>9</v>
      </c>
      <c r="B13" s="15" t="s">
        <v>183</v>
      </c>
      <c r="C13" s="17">
        <f t="shared" ref="C13:H13" si="9">C28/C31*1000</f>
        <v>1.4867432064095152</v>
      </c>
      <c r="D13" s="17">
        <f t="shared" si="9"/>
        <v>1.5089278229524687</v>
      </c>
      <c r="E13" s="17">
        <f t="shared" si="9"/>
        <v>1.520013511231211</v>
      </c>
      <c r="F13" s="17">
        <f t="shared" si="9"/>
        <v>1.522198731501057</v>
      </c>
      <c r="G13" s="17">
        <f t="shared" si="9"/>
        <v>1.5374103177314655</v>
      </c>
      <c r="H13" s="17">
        <f t="shared" si="9"/>
        <v>1.5506547208821502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0.99490231571329912</v>
      </c>
      <c r="M13" s="17">
        <f t="shared" si="10"/>
        <v>1.0034121315807687</v>
      </c>
      <c r="N13" s="17">
        <f t="shared" si="10"/>
        <v>1.0076090720982733</v>
      </c>
      <c r="O13" s="17">
        <f t="shared" si="10"/>
        <v>1.0084312118459438</v>
      </c>
      <c r="P13" s="17">
        <f t="shared" si="10"/>
        <v>1.0141076923138757</v>
      </c>
      <c r="Q13" s="17">
        <f t="shared" si="10"/>
        <v>1.0189847043278666</v>
      </c>
    </row>
    <row r="14" spans="1:17">
      <c r="A14" s="9">
        <v>10</v>
      </c>
      <c r="B14" s="15" t="s">
        <v>184</v>
      </c>
      <c r="C14" s="17">
        <f t="shared" ref="C14:H14" si="11">C29/C31*100</f>
        <v>7.4337160320475756E-2</v>
      </c>
      <c r="D14" s="17">
        <f t="shared" si="11"/>
        <v>7.5446391147623443E-2</v>
      </c>
      <c r="E14" s="17">
        <f t="shared" si="11"/>
        <v>7.6000675561560552E-2</v>
      </c>
      <c r="F14" s="17">
        <f t="shared" si="11"/>
        <v>7.6109936575052856E-2</v>
      </c>
      <c r="G14" s="17">
        <f t="shared" si="11"/>
        <v>7.6870515886573287E-2</v>
      </c>
      <c r="H14" s="17">
        <f t="shared" si="11"/>
        <v>7.7532736044107514E-2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1.2074168367315403</v>
      </c>
      <c r="M14" s="17">
        <f t="shared" si="10"/>
        <v>1.2143105046295908</v>
      </c>
      <c r="N14" s="17">
        <f t="shared" si="10"/>
        <v>1.217694187588096</v>
      </c>
      <c r="O14" s="17">
        <f t="shared" si="10"/>
        <v>1.2183564673875695</v>
      </c>
      <c r="P14" s="17">
        <f t="shared" si="10"/>
        <v>1.2229242914330354</v>
      </c>
      <c r="Q14" s="17">
        <f t="shared" si="10"/>
        <v>1.226841985915694</v>
      </c>
    </row>
    <row r="15" spans="1:17">
      <c r="A15" s="9">
        <v>11</v>
      </c>
      <c r="B15" s="15" t="s">
        <v>185</v>
      </c>
      <c r="C15" s="17">
        <f t="shared" ref="C15:H15" si="12">C30/C31*1000</f>
        <v>7.2685223424465182</v>
      </c>
      <c r="D15" s="17">
        <f t="shared" si="12"/>
        <v>8.2991030262385781</v>
      </c>
      <c r="E15" s="17">
        <f t="shared" si="12"/>
        <v>8.0222935314980575</v>
      </c>
      <c r="F15" s="17">
        <f t="shared" si="12"/>
        <v>8.118393234672304</v>
      </c>
      <c r="G15" s="17">
        <f t="shared" si="12"/>
        <v>8.1995216945678173</v>
      </c>
      <c r="H15" s="17">
        <f t="shared" si="12"/>
        <v>8.2701585113714682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1.1968372741158282</v>
      </c>
      <c r="M15" s="17">
        <f t="shared" si="10"/>
        <v>1.2571684167026678</v>
      </c>
      <c r="N15" s="17">
        <f t="shared" si="10"/>
        <v>1.2422120105139232</v>
      </c>
      <c r="O15" s="17">
        <f t="shared" si="10"/>
        <v>1.2474995129834534</v>
      </c>
      <c r="P15" s="17">
        <f t="shared" si="10"/>
        <v>1.2518837682905026</v>
      </c>
      <c r="Q15" s="17">
        <f t="shared" si="10"/>
        <v>1.2556432056048776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</f>
        <v>114</v>
      </c>
      <c r="D17" s="17">
        <f t="shared" ref="D17:H17" si="13">D47+D77+D107+D137+D167+D197+D227+D257</f>
        <v>116</v>
      </c>
      <c r="E17" s="17">
        <f t="shared" si="13"/>
        <v>112</v>
      </c>
      <c r="F17" s="17">
        <f t="shared" si="13"/>
        <v>113</v>
      </c>
      <c r="G17" s="17">
        <f t="shared" si="13"/>
        <v>112</v>
      </c>
      <c r="H17" s="17">
        <f t="shared" si="13"/>
        <v>94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</f>
        <v>73</v>
      </c>
      <c r="D18" s="17">
        <f t="shared" si="14"/>
        <v>74</v>
      </c>
      <c r="E18" s="17">
        <f t="shared" si="14"/>
        <v>74</v>
      </c>
      <c r="F18" s="17">
        <f t="shared" si="14"/>
        <v>74</v>
      </c>
      <c r="G18" s="17">
        <f t="shared" si="14"/>
        <v>74</v>
      </c>
      <c r="H18" s="17">
        <f t="shared" si="14"/>
        <v>74</v>
      </c>
      <c r="K18" s="15" t="s">
        <v>187</v>
      </c>
      <c r="L18" s="17">
        <f t="shared" ref="L18:L23" si="15">L5</f>
        <v>1.3099723828323102</v>
      </c>
      <c r="M18" s="17">
        <f t="shared" ref="M18:M23" si="16">N5</f>
        <v>1.3117444217451433</v>
      </c>
      <c r="N18" s="17">
        <f t="shared" ref="N18:N28" si="17">P5</f>
        <v>1.3162698831347706</v>
      </c>
      <c r="O18" s="17">
        <f>Q5</f>
        <v>1.2463786155055325</v>
      </c>
    </row>
    <row r="19" spans="1:15">
      <c r="A19" s="9">
        <v>3</v>
      </c>
      <c r="B19" s="10" t="s">
        <v>189</v>
      </c>
      <c r="C19" s="17">
        <f t="shared" ref="C19:G19" si="18">C49+C79+C109+C139+C169+C199+C229+C259</f>
        <v>13.4</v>
      </c>
      <c r="D19" s="17">
        <f t="shared" si="18"/>
        <v>13</v>
      </c>
      <c r="E19" s="17">
        <f t="shared" si="18"/>
        <v>14.7</v>
      </c>
      <c r="F19" s="17">
        <f t="shared" si="18"/>
        <v>12.1</v>
      </c>
      <c r="G19" s="17">
        <f t="shared" si="18"/>
        <v>13</v>
      </c>
      <c r="H19" s="17">
        <f>H49+H79+H109+H139+H169+H199+H229+H259+0.00001</f>
        <v>1.0000000000000001E-5</v>
      </c>
      <c r="K19" s="15" t="s">
        <v>190</v>
      </c>
      <c r="L19" s="17">
        <f t="shared" si="15"/>
        <v>1.2138386780492285</v>
      </c>
      <c r="M19" s="17">
        <f t="shared" si="16"/>
        <v>1.2302233664789171</v>
      </c>
      <c r="N19" s="17">
        <f t="shared" si="17"/>
        <v>1.2353641777018143</v>
      </c>
      <c r="O19" s="17">
        <f t="shared" ref="O19:O28" si="19">Q6</f>
        <v>1.2392145967122024</v>
      </c>
    </row>
    <row r="20" spans="1:15">
      <c r="A20" s="9">
        <v>4</v>
      </c>
      <c r="B20" s="10" t="s">
        <v>191</v>
      </c>
      <c r="C20" s="17">
        <f t="shared" ref="C20:H20" si="20">C50+C80+C110+C140+C170+C200+C230+C260</f>
        <v>259.3</v>
      </c>
      <c r="D20" s="17">
        <f t="shared" si="20"/>
        <v>261.60000000000002</v>
      </c>
      <c r="E20" s="17">
        <f t="shared" si="20"/>
        <v>263</v>
      </c>
      <c r="F20" s="17">
        <f t="shared" si="20"/>
        <v>269.40000000000003</v>
      </c>
      <c r="G20" s="17">
        <f t="shared" si="20"/>
        <v>271.70000000000005</v>
      </c>
      <c r="H20" s="17">
        <f t="shared" si="20"/>
        <v>273.60000000000002</v>
      </c>
      <c r="K20" s="15" t="s">
        <v>192</v>
      </c>
      <c r="L20" s="17">
        <f t="shared" si="15"/>
        <v>0.71132014607215033</v>
      </c>
      <c r="M20" s="17">
        <f t="shared" si="16"/>
        <v>0.75988764404898423</v>
      </c>
      <c r="N20" s="17">
        <f t="shared" si="17"/>
        <v>0.71263060162942937</v>
      </c>
      <c r="O20" s="17">
        <f t="shared" si="19"/>
        <v>2.1632676414305485E-4</v>
      </c>
    </row>
    <row r="21" spans="1:15">
      <c r="A21" s="9">
        <v>5</v>
      </c>
      <c r="B21" s="10" t="s">
        <v>193</v>
      </c>
      <c r="C21" s="17">
        <f t="shared" ref="C21:H21" si="21">C51+C81+C111+C141+C171+C201+C231+C261</f>
        <v>92.9</v>
      </c>
      <c r="D21" s="17">
        <f t="shared" si="21"/>
        <v>92.9</v>
      </c>
      <c r="E21" s="17">
        <f t="shared" si="21"/>
        <v>93.1</v>
      </c>
      <c r="F21" s="17">
        <f t="shared" si="21"/>
        <v>93.9</v>
      </c>
      <c r="G21" s="17">
        <f t="shared" si="21"/>
        <v>94.9</v>
      </c>
      <c r="H21" s="17">
        <f t="shared" si="21"/>
        <v>95.800000000000011</v>
      </c>
      <c r="K21" s="15" t="s">
        <v>194</v>
      </c>
      <c r="L21" s="17">
        <f t="shared" si="15"/>
        <v>0.82364644708497048</v>
      </c>
      <c r="M21" s="17">
        <f t="shared" si="16"/>
        <v>0.84104036433880736</v>
      </c>
      <c r="N21" s="17">
        <f t="shared" si="17"/>
        <v>0.86257992063673994</v>
      </c>
      <c r="O21" s="17">
        <f t="shared" si="19"/>
        <v>0.87033500260153807</v>
      </c>
    </row>
    <row r="22" spans="1:15">
      <c r="A22" s="9">
        <v>6</v>
      </c>
      <c r="B22" s="10" t="s">
        <v>195</v>
      </c>
      <c r="C22" s="17">
        <f t="shared" ref="C22:H22" si="22">C52+C82+C112+C142+C172+C202+C232+C262</f>
        <v>635804.49999999988</v>
      </c>
      <c r="D22" s="17">
        <f t="shared" si="22"/>
        <v>586155.59999999986</v>
      </c>
      <c r="E22" s="17">
        <f t="shared" si="22"/>
        <v>548044.9</v>
      </c>
      <c r="F22" s="17">
        <f t="shared" si="22"/>
        <v>576540.69999999984</v>
      </c>
      <c r="G22" s="17">
        <f t="shared" si="22"/>
        <v>679385.1</v>
      </c>
      <c r="H22" s="17">
        <f t="shared" si="22"/>
        <v>749233.80000000028</v>
      </c>
      <c r="K22" s="15" t="s">
        <v>196</v>
      </c>
      <c r="L22" s="17">
        <f t="shared" si="15"/>
        <v>0.97627754900276387</v>
      </c>
      <c r="M22" s="17">
        <f t="shared" si="16"/>
        <v>0.990021200485806</v>
      </c>
      <c r="N22" s="17">
        <f t="shared" si="17"/>
        <v>1.0075264518608718</v>
      </c>
      <c r="O22" s="17">
        <f t="shared" si="19"/>
        <v>1.0178006690371975</v>
      </c>
    </row>
    <row r="23" spans="1:15">
      <c r="A23" s="9">
        <v>7</v>
      </c>
      <c r="B23" s="10" t="s">
        <v>197</v>
      </c>
      <c r="C23" s="17">
        <f t="shared" ref="C23:H23" si="23">C53+C83+C113+C143+C173+C203+C233+C263</f>
        <v>648649.80000000005</v>
      </c>
      <c r="D23" s="17">
        <f t="shared" si="23"/>
        <v>571526.70000000007</v>
      </c>
      <c r="E23" s="17">
        <f t="shared" si="23"/>
        <v>552951.79999999993</v>
      </c>
      <c r="F23" s="17">
        <f t="shared" si="23"/>
        <v>577406.1</v>
      </c>
      <c r="G23" s="17">
        <f t="shared" si="23"/>
        <v>674617.50000000012</v>
      </c>
      <c r="H23" s="17">
        <f t="shared" si="23"/>
        <v>766003.00000000012</v>
      </c>
      <c r="K23" s="15" t="s">
        <v>198</v>
      </c>
      <c r="L23" s="17">
        <f t="shared" si="15"/>
        <v>0.89614012429947909</v>
      </c>
      <c r="M23" s="17">
        <f t="shared" si="16"/>
        <v>0.95819395905536131</v>
      </c>
      <c r="N23" s="17">
        <f t="shared" si="17"/>
        <v>1.0425440593123061</v>
      </c>
      <c r="O23" s="17">
        <f t="shared" si="19"/>
        <v>0.88401354558431611</v>
      </c>
    </row>
    <row r="24" spans="1:15">
      <c r="A24" s="9">
        <v>8</v>
      </c>
      <c r="B24" s="10" t="s">
        <v>199</v>
      </c>
      <c r="C24" s="17">
        <f t="shared" ref="C24:H24" si="24">C54+C84+C114+C144+C174+C204+C234+C264</f>
        <v>0</v>
      </c>
      <c r="D24" s="17">
        <f t="shared" si="24"/>
        <v>0</v>
      </c>
      <c r="E24" s="17">
        <f t="shared" si="24"/>
        <v>193</v>
      </c>
      <c r="F24" s="17">
        <f t="shared" si="24"/>
        <v>175</v>
      </c>
      <c r="G24" s="17">
        <f t="shared" si="24"/>
        <v>175</v>
      </c>
      <c r="H24" s="17">
        <f t="shared" si="24"/>
        <v>171</v>
      </c>
      <c r="K24" s="15" t="s">
        <v>200</v>
      </c>
      <c r="L24" s="17">
        <f>N11</f>
        <v>0.7681363346110095</v>
      </c>
      <c r="M24" s="17">
        <f>O11</f>
        <v>0.67243826799829676</v>
      </c>
      <c r="N24" s="17">
        <f t="shared" si="17"/>
        <v>0.73974222617759244</v>
      </c>
      <c r="O24" s="17">
        <f t="shared" si="19"/>
        <v>0.62460780832668328</v>
      </c>
    </row>
    <row r="25" spans="1:15">
      <c r="A25" s="9">
        <v>9</v>
      </c>
      <c r="B25" s="10" t="s">
        <v>201</v>
      </c>
      <c r="C25" s="17">
        <f t="shared" ref="C25:H25" si="25">C55+C85+C115+C145+C175+C205+C235+C265</f>
        <v>0</v>
      </c>
      <c r="D25" s="17">
        <f t="shared" si="25"/>
        <v>0</v>
      </c>
      <c r="E25" s="17">
        <f t="shared" si="25"/>
        <v>170</v>
      </c>
      <c r="F25" s="17">
        <f t="shared" si="25"/>
        <v>130</v>
      </c>
      <c r="G25" s="17">
        <f t="shared" si="25"/>
        <v>146</v>
      </c>
      <c r="H25" s="17">
        <f t="shared" si="25"/>
        <v>115</v>
      </c>
      <c r="K25" s="15" t="s">
        <v>202</v>
      </c>
      <c r="L25" s="17">
        <f>L12</f>
        <v>0.43764818271806427</v>
      </c>
      <c r="M25" s="17">
        <f>N12</f>
        <v>0.90320044471064787</v>
      </c>
      <c r="N25" s="17">
        <f t="shared" si="17"/>
        <v>0.57133119608085015</v>
      </c>
      <c r="O25" s="17">
        <f t="shared" si="19"/>
        <v>0.43291802290647807</v>
      </c>
    </row>
    <row r="26" spans="1:15">
      <c r="A26" s="9">
        <v>10</v>
      </c>
      <c r="B26" s="10" t="s">
        <v>203</v>
      </c>
      <c r="C26" s="17">
        <f t="shared" ref="C26:H26" si="26">C56+C86+C116+C146+C176+C206+C236+C266</f>
        <v>239</v>
      </c>
      <c r="D26" s="17">
        <f t="shared" si="26"/>
        <v>438</v>
      </c>
      <c r="E26" s="17">
        <f t="shared" si="26"/>
        <v>513</v>
      </c>
      <c r="F26" s="17">
        <f t="shared" si="26"/>
        <v>454</v>
      </c>
      <c r="G26" s="17">
        <f t="shared" si="26"/>
        <v>468</v>
      </c>
      <c r="H26" s="17">
        <f t="shared" si="26"/>
        <v>416</v>
      </c>
      <c r="K26" s="15" t="s">
        <v>204</v>
      </c>
      <c r="L26" s="17">
        <f>L13</f>
        <v>0.99490231571329912</v>
      </c>
      <c r="M26" s="17">
        <f>N13</f>
        <v>1.0076090720982733</v>
      </c>
      <c r="N26" s="17">
        <f t="shared" si="17"/>
        <v>1.0141076923138757</v>
      </c>
      <c r="O26" s="17">
        <f t="shared" si="19"/>
        <v>1.0189847043278666</v>
      </c>
    </row>
    <row r="27" spans="1:15">
      <c r="A27" s="9">
        <v>11</v>
      </c>
      <c r="B27" s="10" t="s">
        <v>205</v>
      </c>
      <c r="C27" s="17">
        <f t="shared" ref="C27:H27" si="27">C57+C87+C117+C147+C177+C207+C237+C267</f>
        <v>360</v>
      </c>
      <c r="D27" s="17">
        <f t="shared" si="27"/>
        <v>511</v>
      </c>
      <c r="E27" s="17">
        <f t="shared" si="27"/>
        <v>507</v>
      </c>
      <c r="F27" s="17">
        <f t="shared" si="27"/>
        <v>526</v>
      </c>
      <c r="G27" s="17">
        <f t="shared" si="27"/>
        <v>539</v>
      </c>
      <c r="H27" s="17">
        <f t="shared" si="27"/>
        <v>534</v>
      </c>
      <c r="K27" s="15" t="s">
        <v>206</v>
      </c>
      <c r="L27" s="17">
        <f>L14</f>
        <v>1.2074168367315403</v>
      </c>
      <c r="M27" s="17">
        <f>N14</f>
        <v>1.217694187588096</v>
      </c>
      <c r="N27" s="17">
        <f t="shared" si="17"/>
        <v>1.2229242914330354</v>
      </c>
      <c r="O27" s="17">
        <f t="shared" si="19"/>
        <v>1.226841985915694</v>
      </c>
    </row>
    <row r="28" spans="1:15">
      <c r="A28" s="9">
        <v>12</v>
      </c>
      <c r="B28" s="10" t="s">
        <v>207</v>
      </c>
      <c r="C28" s="17">
        <f t="shared" ref="C28:H28" si="28">C58+C88+C118+C148+C178+C208+C238+C268</f>
        <v>18</v>
      </c>
      <c r="D28" s="17">
        <f t="shared" si="28"/>
        <v>18</v>
      </c>
      <c r="E28" s="17">
        <f t="shared" si="28"/>
        <v>18</v>
      </c>
      <c r="F28" s="17">
        <f t="shared" si="28"/>
        <v>18</v>
      </c>
      <c r="G28" s="17">
        <f t="shared" si="28"/>
        <v>18</v>
      </c>
      <c r="H28" s="17">
        <f t="shared" si="28"/>
        <v>18</v>
      </c>
      <c r="K28" s="15" t="s">
        <v>208</v>
      </c>
      <c r="L28" s="17">
        <f>L15</f>
        <v>1.1968372741158282</v>
      </c>
      <c r="M28" s="17">
        <f>N15</f>
        <v>1.2422120105139232</v>
      </c>
      <c r="N28" s="17">
        <f t="shared" si="17"/>
        <v>1.2518837682905026</v>
      </c>
      <c r="O28" s="17">
        <f t="shared" si="19"/>
        <v>1.2556432056048776</v>
      </c>
    </row>
    <row r="29" spans="1:15">
      <c r="A29" s="9">
        <v>13</v>
      </c>
      <c r="B29" s="10" t="s">
        <v>209</v>
      </c>
      <c r="C29" s="17">
        <f t="shared" ref="C29:H29" si="29">C59+C89+C119+C149+C179+C209+C239+C269</f>
        <v>9</v>
      </c>
      <c r="D29" s="17">
        <f t="shared" si="29"/>
        <v>9</v>
      </c>
      <c r="E29" s="17">
        <f t="shared" si="29"/>
        <v>9</v>
      </c>
      <c r="F29" s="17">
        <f t="shared" si="29"/>
        <v>9</v>
      </c>
      <c r="G29" s="17">
        <f t="shared" si="29"/>
        <v>9</v>
      </c>
      <c r="H29" s="17">
        <f t="shared" si="29"/>
        <v>9</v>
      </c>
      <c r="M29" t="s">
        <v>210</v>
      </c>
      <c r="N29" s="52">
        <f>AVERAGE(N18:N28)</f>
        <v>0.99790038805198078</v>
      </c>
    </row>
    <row r="30" spans="1:15">
      <c r="A30" s="9">
        <v>14</v>
      </c>
      <c r="B30" s="10" t="s">
        <v>211</v>
      </c>
      <c r="C30" s="17">
        <f t="shared" ref="C30:H30" si="30">C60+C90+C120+C150+C180+C210+C240+C270</f>
        <v>88</v>
      </c>
      <c r="D30" s="17">
        <f t="shared" si="30"/>
        <v>99</v>
      </c>
      <c r="E30" s="17">
        <f t="shared" si="30"/>
        <v>95</v>
      </c>
      <c r="F30" s="17">
        <f t="shared" si="30"/>
        <v>96</v>
      </c>
      <c r="G30" s="17">
        <f t="shared" si="30"/>
        <v>96</v>
      </c>
      <c r="H30" s="17">
        <f t="shared" si="30"/>
        <v>96</v>
      </c>
      <c r="M30" t="s">
        <v>212</v>
      </c>
      <c r="N30" s="52">
        <f>STDEV(N18:N28)</f>
        <v>0.24970728634786962</v>
      </c>
    </row>
    <row r="31" spans="1:15">
      <c r="A31" s="9">
        <v>15</v>
      </c>
      <c r="B31" s="10" t="s">
        <v>213</v>
      </c>
      <c r="C31" s="17">
        <f t="shared" ref="C31:H31" si="31">C61+C91+C121+C151+C181+C211+C241+C271</f>
        <v>12107</v>
      </c>
      <c r="D31" s="17">
        <f t="shared" si="31"/>
        <v>11929</v>
      </c>
      <c r="E31" s="17">
        <f t="shared" si="31"/>
        <v>11842</v>
      </c>
      <c r="F31" s="17">
        <f t="shared" si="31"/>
        <v>11825</v>
      </c>
      <c r="G31" s="17">
        <f t="shared" si="31"/>
        <v>11708</v>
      </c>
      <c r="H31" s="17">
        <f t="shared" si="31"/>
        <v>11608</v>
      </c>
    </row>
    <row r="32" spans="1:15" ht="16">
      <c r="A32" s="20"/>
    </row>
    <row r="33" spans="1:17" ht="16">
      <c r="A33" s="20" t="s">
        <v>538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12.378821774794929</v>
      </c>
      <c r="D35" s="17">
        <f t="shared" si="32"/>
        <v>12.70933014354067</v>
      </c>
      <c r="E35" s="17">
        <f t="shared" si="32"/>
        <v>12.526096033402924</v>
      </c>
      <c r="F35" s="17">
        <f t="shared" si="32"/>
        <v>12.924071082390954</v>
      </c>
      <c r="G35" s="17">
        <f t="shared" si="32"/>
        <v>12.876792508047997</v>
      </c>
      <c r="H35" s="17">
        <f t="shared" si="32"/>
        <v>10.416666666666666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1.4094163370574517</v>
      </c>
      <c r="M35" s="17">
        <f t="shared" si="33"/>
        <v>1.4179652794041619</v>
      </c>
      <c r="N35" s="17">
        <f t="shared" si="33"/>
        <v>1.4132750610898566</v>
      </c>
      <c r="O35" s="17">
        <f t="shared" si="33"/>
        <v>1.4233115961482203</v>
      </c>
      <c r="P35" s="17">
        <f t="shared" si="33"/>
        <v>1.4221481171558925</v>
      </c>
      <c r="Q35" s="17">
        <f t="shared" si="33"/>
        <v>1.3490122447545139</v>
      </c>
    </row>
    <row r="36" spans="1:17">
      <c r="A36" s="9">
        <v>2</v>
      </c>
      <c r="B36" s="15" t="s">
        <v>176</v>
      </c>
      <c r="C36" s="17">
        <f t="shared" ref="C36:H36" si="34">C48/C61*1000</f>
        <v>5.5182699478001496</v>
      </c>
      <c r="D36" s="17">
        <f t="shared" si="34"/>
        <v>5.6818181818181817</v>
      </c>
      <c r="E36" s="17">
        <f t="shared" si="34"/>
        <v>5.6665672532060842</v>
      </c>
      <c r="F36" s="17">
        <f t="shared" si="34"/>
        <v>5.5808488764870026</v>
      </c>
      <c r="G36" s="17">
        <f t="shared" si="34"/>
        <v>5.5604331284752702</v>
      </c>
      <c r="H36" s="17">
        <f t="shared" si="34"/>
        <v>5.575117370892019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1.1716346098804373</v>
      </c>
      <c r="M36" s="17">
        <f t="shared" si="33"/>
        <v>1.1857934471532268</v>
      </c>
      <c r="N36" s="17">
        <f t="shared" si="33"/>
        <v>1.1845006515085952</v>
      </c>
      <c r="O36" s="17">
        <f t="shared" si="33"/>
        <v>1.1771300491203736</v>
      </c>
      <c r="P36" s="17">
        <f t="shared" si="33"/>
        <v>1.1753479958275903</v>
      </c>
      <c r="Q36" s="17">
        <f t="shared" si="33"/>
        <v>1.1766308020193788</v>
      </c>
    </row>
    <row r="37" spans="1:17">
      <c r="A37" s="9">
        <v>3</v>
      </c>
      <c r="B37" s="15" t="s">
        <v>177</v>
      </c>
      <c r="C37" s="17">
        <f>C49/C61*1000+0.00001</f>
        <v>1.9985185756897841</v>
      </c>
      <c r="D37" s="17">
        <f>D49/D61*1000+0.00001</f>
        <v>1.9437899043062201</v>
      </c>
      <c r="E37" s="17">
        <f>E49/E61*1000+0.00001</f>
        <v>2.1920768058455113</v>
      </c>
      <c r="F37" s="17">
        <f>F49/F61*1000+0.00001</f>
        <v>1.7183239961815244</v>
      </c>
      <c r="G37" s="17">
        <f>G49/G61*1000</f>
        <v>1.8437225636523265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0.99957349265234086</v>
      </c>
      <c r="M37" s="17">
        <f t="shared" si="33"/>
        <v>0.9837216741288255</v>
      </c>
      <c r="N37" s="17">
        <f t="shared" si="33"/>
        <v>1.0517402152568545</v>
      </c>
      <c r="O37" s="17">
        <f t="shared" si="33"/>
        <v>0.91631735996115027</v>
      </c>
      <c r="P37" s="17">
        <f t="shared" si="33"/>
        <v>0.95423948592214469</v>
      </c>
      <c r="Q37" s="17">
        <f t="shared" si="33"/>
        <v>8.8737830999390996E-4</v>
      </c>
    </row>
    <row r="38" spans="1:17">
      <c r="A38" s="9">
        <v>4</v>
      </c>
      <c r="B38" s="15" t="s">
        <v>178</v>
      </c>
      <c r="C38" s="17">
        <f t="shared" ref="C38:H38" si="35">C50/C61*1000</f>
        <v>20.104399701715138</v>
      </c>
      <c r="D38" s="17">
        <f t="shared" si="35"/>
        <v>20.439593301435405</v>
      </c>
      <c r="E38" s="17">
        <f t="shared" si="35"/>
        <v>20.638234416940055</v>
      </c>
      <c r="F38" s="17">
        <f t="shared" si="35"/>
        <v>21.295344397121458</v>
      </c>
      <c r="G38" s="17">
        <f t="shared" si="35"/>
        <v>21.349136669593211</v>
      </c>
      <c r="H38" s="17">
        <f t="shared" si="35"/>
        <v>21.596244131455396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0.79418758312922799</v>
      </c>
      <c r="M38" s="17">
        <f t="shared" si="33"/>
        <v>0.80178401692748202</v>
      </c>
      <c r="N38" s="17">
        <f t="shared" si="33"/>
        <v>0.8062608498383893</v>
      </c>
      <c r="O38" s="17">
        <f t="shared" si="33"/>
        <v>0.82094166917095079</v>
      </c>
      <c r="P38" s="17">
        <f t="shared" si="33"/>
        <v>0.82213489816497509</v>
      </c>
      <c r="Q38" s="17">
        <f t="shared" si="33"/>
        <v>0.82759996582026152</v>
      </c>
    </row>
    <row r="39" spans="1:17">
      <c r="A39" s="9">
        <v>5</v>
      </c>
      <c r="B39" s="15" t="s">
        <v>179</v>
      </c>
      <c r="C39" s="17">
        <f t="shared" ref="C39:H39" si="36">C51/C61*1000</f>
        <v>6.6964951528709911</v>
      </c>
      <c r="D39" s="17">
        <f t="shared" si="36"/>
        <v>6.7135167464114831</v>
      </c>
      <c r="E39" s="17">
        <f t="shared" si="36"/>
        <v>6.7253206084103789</v>
      </c>
      <c r="F39" s="17">
        <f t="shared" si="36"/>
        <v>6.7410779850198272</v>
      </c>
      <c r="G39" s="17">
        <f t="shared" si="36"/>
        <v>6.8042142230026341</v>
      </c>
      <c r="H39" s="17">
        <f t="shared" si="36"/>
        <v>6.8515258215962449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0.90267257638838916</v>
      </c>
      <c r="M39" s="17">
        <f t="shared" si="33"/>
        <v>0.90399283108646245</v>
      </c>
      <c r="N39" s="17">
        <f t="shared" si="33"/>
        <v>0.90490754636586768</v>
      </c>
      <c r="O39" s="17">
        <f t="shared" si="33"/>
        <v>0.90612756998327626</v>
      </c>
      <c r="P39" s="17">
        <f t="shared" si="33"/>
        <v>0.9110038377290739</v>
      </c>
      <c r="Q39" s="17">
        <f t="shared" si="33"/>
        <v>0.91464533217098243</v>
      </c>
    </row>
    <row r="40" spans="1:17">
      <c r="A40" s="9">
        <v>6</v>
      </c>
      <c r="B40" s="15" t="s">
        <v>180</v>
      </c>
      <c r="C40" s="17">
        <f t="shared" ref="C40:H40" si="37">(C52-C53)/C52*100</f>
        <v>-2.3239154160350077</v>
      </c>
      <c r="D40" s="17">
        <f t="shared" si="37"/>
        <v>2.6290090325722071</v>
      </c>
      <c r="E40" s="17">
        <f t="shared" si="37"/>
        <v>-1.2333031741774707</v>
      </c>
      <c r="F40" s="17">
        <f t="shared" si="37"/>
        <v>-0.48457545536080004</v>
      </c>
      <c r="G40" s="17">
        <f t="shared" si="37"/>
        <v>0.94767663057449647</v>
      </c>
      <c r="H40" s="17">
        <f t="shared" si="37"/>
        <v>-2.198109787626334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0.87923827638947549</v>
      </c>
      <c r="M40" s="17">
        <f t="shared" si="38"/>
        <v>1.1345702263165824</v>
      </c>
      <c r="N40" s="17">
        <f t="shared" si="38"/>
        <v>0.93969936464035475</v>
      </c>
      <c r="O40" s="17">
        <f t="shared" si="38"/>
        <v>0.98042349632668191</v>
      </c>
      <c r="P40" s="17">
        <f t="shared" si="38"/>
        <v>1.0549527507876495</v>
      </c>
      <c r="Q40" s="17">
        <f t="shared" si="38"/>
        <v>0.88624494289447631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2.9824038174768863</v>
      </c>
      <c r="F41" s="17">
        <f>(F55-F54)/F61*1000</f>
        <v>-0.73432222059039509</v>
      </c>
      <c r="G41" s="17">
        <f>(G55-G54)/G61*1000</f>
        <v>1.170617500731636</v>
      </c>
      <c r="H41" s="17">
        <f>(H55-H54)/H61*1000</f>
        <v>-1.3204225352112675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1.0364588409280024</v>
      </c>
      <c r="O41" s="17">
        <f t="shared" si="39"/>
        <v>0.83416722847144109</v>
      </c>
      <c r="P41" s="17">
        <f t="shared" si="39"/>
        <v>0.93991482656443015</v>
      </c>
      <c r="Q41" s="17">
        <f t="shared" si="39"/>
        <v>0.80186777564034262</v>
      </c>
    </row>
    <row r="42" spans="1:17">
      <c r="A42" s="9">
        <v>8</v>
      </c>
      <c r="B42" s="15" t="s">
        <v>182</v>
      </c>
      <c r="C42" s="17">
        <f t="shared" ref="C42:H42" si="40">(C56-C57)/C61*1000</f>
        <v>0.14914243102162564</v>
      </c>
      <c r="D42" s="17">
        <f t="shared" si="40"/>
        <v>-0.29904306220095694</v>
      </c>
      <c r="E42" s="17">
        <f t="shared" si="40"/>
        <v>12.376975842529077</v>
      </c>
      <c r="F42" s="17">
        <f t="shared" si="40"/>
        <v>4.4059333235423708</v>
      </c>
      <c r="G42" s="17">
        <f t="shared" si="40"/>
        <v>-3.8045068773778166</v>
      </c>
      <c r="H42" s="17">
        <f t="shared" si="40"/>
        <v>-3.6678403755868545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0.88330749339841175</v>
      </c>
      <c r="M42" s="17">
        <f>(ATAN(D42/10)+3.1415/2)/3.1415*1.75</f>
        <v>0.85834650820070113</v>
      </c>
      <c r="N42" s="17">
        <f t="shared" si="39"/>
        <v>1.3714649418247269</v>
      </c>
      <c r="O42" s="17">
        <f t="shared" si="39"/>
        <v>1.1061815235159269</v>
      </c>
      <c r="P42" s="17">
        <f t="shared" si="39"/>
        <v>0.67248643977514244</v>
      </c>
      <c r="Q42" s="17">
        <f t="shared" si="39"/>
        <v>0.67916697768706202</v>
      </c>
    </row>
    <row r="43" spans="1:17">
      <c r="A43" s="9">
        <v>9</v>
      </c>
      <c r="B43" s="15" t="s">
        <v>183</v>
      </c>
      <c r="C43" s="17">
        <f t="shared" ref="C43:H43" si="41">C58/C61*1000</f>
        <v>0.29828486204325128</v>
      </c>
      <c r="D43" s="17">
        <f t="shared" si="41"/>
        <v>0.29904306220095694</v>
      </c>
      <c r="E43" s="17">
        <f t="shared" si="41"/>
        <v>0.29824038174768863</v>
      </c>
      <c r="F43" s="17">
        <f t="shared" si="41"/>
        <v>0.146864444118079</v>
      </c>
      <c r="G43" s="17">
        <f t="shared" si="41"/>
        <v>0.14632718759145449</v>
      </c>
      <c r="H43" s="17">
        <f t="shared" si="41"/>
        <v>0.14671361502347419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0.39460063311268218</v>
      </c>
      <c r="M43" s="17">
        <f t="shared" si="42"/>
        <v>0.39517777852881314</v>
      </c>
      <c r="N43" s="17">
        <f t="shared" si="42"/>
        <v>0.39456675519159329</v>
      </c>
      <c r="O43" s="17">
        <f t="shared" si="42"/>
        <v>0.26242269514793204</v>
      </c>
      <c r="P43" s="17">
        <f t="shared" si="42"/>
        <v>0.26186958363233198</v>
      </c>
      <c r="Q43" s="17">
        <f t="shared" si="42"/>
        <v>0.26226750173333668</v>
      </c>
    </row>
    <row r="44" spans="1:17">
      <c r="A44" s="9">
        <v>10</v>
      </c>
      <c r="B44" s="15" t="s">
        <v>184</v>
      </c>
      <c r="C44" s="17">
        <f t="shared" ref="C44:H44" si="43">C59/C61*100</f>
        <v>1.4914243102162566E-2</v>
      </c>
      <c r="D44" s="17">
        <f t="shared" si="43"/>
        <v>1.4952153110047847E-2</v>
      </c>
      <c r="E44" s="17">
        <f t="shared" si="43"/>
        <v>1.4912019087384433E-2</v>
      </c>
      <c r="F44" s="17">
        <f t="shared" si="43"/>
        <v>1.46864444118079E-2</v>
      </c>
      <c r="G44" s="17">
        <f t="shared" si="43"/>
        <v>1.4632718759145449E-2</v>
      </c>
      <c r="H44" s="17">
        <f t="shared" si="43"/>
        <v>1.4671361502347418E-2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0.49835227612099908</v>
      </c>
      <c r="M44" s="17">
        <f t="shared" si="42"/>
        <v>0.49908116935543928</v>
      </c>
      <c r="N44" s="17">
        <f t="shared" si="42"/>
        <v>0.49830949073834091</v>
      </c>
      <c r="O44" s="17">
        <f t="shared" si="42"/>
        <v>0.49395574206807785</v>
      </c>
      <c r="P44" s="17">
        <f t="shared" si="42"/>
        <v>0.49291462552523979</v>
      </c>
      <c r="Q44" s="17">
        <f t="shared" si="42"/>
        <v>0.49366362298048394</v>
      </c>
    </row>
    <row r="45" spans="1:17">
      <c r="A45" s="9">
        <v>11</v>
      </c>
      <c r="B45" s="15" t="s">
        <v>185</v>
      </c>
      <c r="C45" s="17">
        <f t="shared" ref="C45:H45" si="44">C60/C61*1000</f>
        <v>4.175988068605518</v>
      </c>
      <c r="D45" s="17">
        <f t="shared" si="44"/>
        <v>5.6818181818181817</v>
      </c>
      <c r="E45" s="17">
        <f t="shared" si="44"/>
        <v>5.6665672532060842</v>
      </c>
      <c r="F45" s="17">
        <f t="shared" si="44"/>
        <v>5.7277133206050816</v>
      </c>
      <c r="G45" s="17">
        <f t="shared" si="44"/>
        <v>5.7067603160667248</v>
      </c>
      <c r="H45" s="17">
        <f t="shared" si="44"/>
        <v>5.721830985915493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0.90151460439971687</v>
      </c>
      <c r="M45" s="17">
        <f t="shared" si="42"/>
        <v>1.0715283535163425</v>
      </c>
      <c r="N45" s="17">
        <f t="shared" si="42"/>
        <v>1.0700682780319548</v>
      </c>
      <c r="O45" s="17">
        <f t="shared" si="42"/>
        <v>1.0758871074699894</v>
      </c>
      <c r="P45" s="17">
        <f t="shared" si="42"/>
        <v>1.0739036620009488</v>
      </c>
      <c r="Q45" s="17">
        <f t="shared" si="42"/>
        <v>1.0753313737663899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83</v>
      </c>
      <c r="D47" s="17">
        <v>85</v>
      </c>
      <c r="E47" s="17">
        <v>84</v>
      </c>
      <c r="F47" s="17">
        <v>88</v>
      </c>
      <c r="G47" s="17">
        <v>88</v>
      </c>
      <c r="H47" s="17">
        <v>71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37</v>
      </c>
      <c r="D48" s="17">
        <v>38</v>
      </c>
      <c r="E48" s="17">
        <v>38</v>
      </c>
      <c r="F48" s="17">
        <v>38</v>
      </c>
      <c r="G48" s="17">
        <v>38</v>
      </c>
      <c r="H48" s="17">
        <v>38</v>
      </c>
      <c r="K48" s="15" t="s">
        <v>187</v>
      </c>
      <c r="L48" s="17">
        <f t="shared" ref="L48:L53" si="45">L35</f>
        <v>1.4094163370574517</v>
      </c>
      <c r="M48" s="17">
        <f t="shared" ref="M48:M53" si="46">N35</f>
        <v>1.4132750610898566</v>
      </c>
      <c r="N48" s="17">
        <f t="shared" ref="N48:N58" si="47">P35</f>
        <v>1.4221481171558925</v>
      </c>
      <c r="O48" s="17">
        <f>Q35</f>
        <v>1.3490122447545139</v>
      </c>
    </row>
    <row r="49" spans="1:17">
      <c r="A49" s="9">
        <v>3</v>
      </c>
      <c r="B49" s="10" t="s">
        <v>189</v>
      </c>
      <c r="C49" s="17">
        <v>13.4</v>
      </c>
      <c r="D49" s="17">
        <v>13</v>
      </c>
      <c r="E49" s="17">
        <v>14.7</v>
      </c>
      <c r="F49" s="17">
        <v>11.7</v>
      </c>
      <c r="G49" s="17">
        <v>12.6</v>
      </c>
      <c r="H49" s="17">
        <v>0</v>
      </c>
      <c r="K49" s="15" t="s">
        <v>190</v>
      </c>
      <c r="L49" s="17">
        <f t="shared" si="45"/>
        <v>1.1716346098804373</v>
      </c>
      <c r="M49" s="17">
        <f t="shared" si="46"/>
        <v>1.1845006515085952</v>
      </c>
      <c r="N49" s="17">
        <f t="shared" si="47"/>
        <v>1.1753479958275903</v>
      </c>
      <c r="O49" s="17">
        <f t="shared" ref="O49:O58" si="48">Q36</f>
        <v>1.1766308020193788</v>
      </c>
    </row>
    <row r="50" spans="1:17">
      <c r="A50" s="9">
        <v>4</v>
      </c>
      <c r="B50" s="10" t="s">
        <v>191</v>
      </c>
      <c r="C50" s="17">
        <v>134.80000000000001</v>
      </c>
      <c r="D50" s="17">
        <v>136.69999999999999</v>
      </c>
      <c r="E50" s="17">
        <v>138.4</v>
      </c>
      <c r="F50" s="17">
        <v>145</v>
      </c>
      <c r="G50" s="17">
        <v>145.9</v>
      </c>
      <c r="H50" s="17">
        <v>147.19999999999999</v>
      </c>
      <c r="K50" s="15" t="s">
        <v>192</v>
      </c>
      <c r="L50" s="17">
        <f t="shared" si="45"/>
        <v>0.99957349265234086</v>
      </c>
      <c r="M50" s="17">
        <f t="shared" si="46"/>
        <v>1.0517402152568545</v>
      </c>
      <c r="N50" s="17">
        <f t="shared" si="47"/>
        <v>0.95423948592214469</v>
      </c>
      <c r="O50" s="17">
        <f t="shared" si="48"/>
        <v>8.8737830999390996E-4</v>
      </c>
    </row>
    <row r="51" spans="1:17">
      <c r="A51" s="9">
        <v>5</v>
      </c>
      <c r="B51" s="10" t="s">
        <v>193</v>
      </c>
      <c r="C51" s="17">
        <v>44.9</v>
      </c>
      <c r="D51" s="17">
        <v>44.9</v>
      </c>
      <c r="E51" s="17">
        <v>45.1</v>
      </c>
      <c r="F51" s="17">
        <v>45.9</v>
      </c>
      <c r="G51" s="17">
        <v>46.5</v>
      </c>
      <c r="H51" s="17">
        <v>46.7</v>
      </c>
      <c r="K51" s="15" t="s">
        <v>194</v>
      </c>
      <c r="L51" s="17">
        <f t="shared" si="45"/>
        <v>0.79418758312922799</v>
      </c>
      <c r="M51" s="17">
        <f t="shared" si="46"/>
        <v>0.8062608498383893</v>
      </c>
      <c r="N51" s="17">
        <f t="shared" si="47"/>
        <v>0.82213489816497509</v>
      </c>
      <c r="O51" s="17">
        <f t="shared" si="48"/>
        <v>0.82759996582026152</v>
      </c>
    </row>
    <row r="52" spans="1:17">
      <c r="A52" s="9">
        <v>6</v>
      </c>
      <c r="B52" s="10" t="s">
        <v>195</v>
      </c>
      <c r="C52" s="17">
        <v>582658.9</v>
      </c>
      <c r="D52" s="17">
        <v>552854.69999999995</v>
      </c>
      <c r="E52" s="17">
        <v>508966.5</v>
      </c>
      <c r="F52" s="17">
        <v>537315.69999999995</v>
      </c>
      <c r="G52" s="17">
        <v>622406.40000000002</v>
      </c>
      <c r="H52" s="17">
        <v>694874.3</v>
      </c>
      <c r="K52" s="15" t="s">
        <v>196</v>
      </c>
      <c r="L52" s="17">
        <f t="shared" si="45"/>
        <v>0.90267257638838916</v>
      </c>
      <c r="M52" s="17">
        <f t="shared" si="46"/>
        <v>0.90490754636586768</v>
      </c>
      <c r="N52" s="17">
        <f t="shared" si="47"/>
        <v>0.9110038377290739</v>
      </c>
      <c r="O52" s="17">
        <f t="shared" si="48"/>
        <v>0.91464533217098243</v>
      </c>
    </row>
    <row r="53" spans="1:17">
      <c r="A53" s="9">
        <v>7</v>
      </c>
      <c r="B53" s="10" t="s">
        <v>197</v>
      </c>
      <c r="C53" s="17">
        <v>596199.4</v>
      </c>
      <c r="D53" s="17">
        <v>538320.1</v>
      </c>
      <c r="E53" s="17">
        <v>515243.6</v>
      </c>
      <c r="F53" s="17">
        <v>539919.4</v>
      </c>
      <c r="G53" s="17">
        <v>616508</v>
      </c>
      <c r="H53" s="17">
        <v>710148.4</v>
      </c>
      <c r="K53" s="15" t="s">
        <v>198</v>
      </c>
      <c r="L53" s="17">
        <f t="shared" si="45"/>
        <v>0.87923827638947549</v>
      </c>
      <c r="M53" s="17">
        <f t="shared" si="46"/>
        <v>0.93969936464035475</v>
      </c>
      <c r="N53" s="17">
        <f t="shared" si="47"/>
        <v>1.0549527507876495</v>
      </c>
      <c r="O53" s="17">
        <f t="shared" si="48"/>
        <v>0.88624494289447631</v>
      </c>
    </row>
    <row r="54" spans="1:17">
      <c r="A54" s="9">
        <v>8</v>
      </c>
      <c r="B54" s="10" t="s">
        <v>199</v>
      </c>
      <c r="C54" s="17"/>
      <c r="D54" s="17"/>
      <c r="E54" s="17">
        <v>93</v>
      </c>
      <c r="F54" s="17">
        <v>79</v>
      </c>
      <c r="G54" s="17">
        <v>82</v>
      </c>
      <c r="H54" s="17">
        <v>78</v>
      </c>
      <c r="K54" s="15" t="s">
        <v>200</v>
      </c>
      <c r="L54" s="17">
        <f>N41</f>
        <v>1.0364588409280024</v>
      </c>
      <c r="M54" s="17">
        <f>O41</f>
        <v>0.83416722847144109</v>
      </c>
      <c r="N54" s="17">
        <f t="shared" si="47"/>
        <v>0.93991482656443015</v>
      </c>
      <c r="O54" s="17">
        <f t="shared" si="48"/>
        <v>0.80186777564034262</v>
      </c>
    </row>
    <row r="55" spans="1:17">
      <c r="A55" s="9">
        <v>9</v>
      </c>
      <c r="B55" s="10" t="s">
        <v>201</v>
      </c>
      <c r="C55" s="17"/>
      <c r="D55" s="17"/>
      <c r="E55" s="17">
        <v>113</v>
      </c>
      <c r="F55" s="17">
        <v>74</v>
      </c>
      <c r="G55" s="17">
        <v>90</v>
      </c>
      <c r="H55" s="17">
        <v>69</v>
      </c>
      <c r="K55" s="15" t="s">
        <v>202</v>
      </c>
      <c r="L55" s="17">
        <f>L42</f>
        <v>0.88330749339841175</v>
      </c>
      <c r="M55" s="17">
        <f>N42</f>
        <v>1.3714649418247269</v>
      </c>
      <c r="N55" s="17">
        <f t="shared" si="47"/>
        <v>0.67248643977514244</v>
      </c>
      <c r="O55" s="17">
        <f t="shared" si="48"/>
        <v>0.67916697768706202</v>
      </c>
    </row>
    <row r="56" spans="1:17">
      <c r="A56" s="9">
        <v>10</v>
      </c>
      <c r="B56" s="10" t="s">
        <v>203</v>
      </c>
      <c r="C56" s="17">
        <v>8</v>
      </c>
      <c r="D56" s="17">
        <v>203</v>
      </c>
      <c r="E56" s="17">
        <v>289</v>
      </c>
      <c r="F56" s="17">
        <v>254</v>
      </c>
      <c r="G56" s="17">
        <v>249</v>
      </c>
      <c r="H56" s="17">
        <v>222</v>
      </c>
      <c r="K56" s="15" t="s">
        <v>204</v>
      </c>
      <c r="L56" s="17">
        <f>L43</f>
        <v>0.39460063311268218</v>
      </c>
      <c r="M56" s="17">
        <f>N43</f>
        <v>0.39456675519159329</v>
      </c>
      <c r="N56" s="17">
        <f t="shared" si="47"/>
        <v>0.26186958363233198</v>
      </c>
      <c r="O56" s="17">
        <f t="shared" si="48"/>
        <v>0.26226750173333668</v>
      </c>
    </row>
    <row r="57" spans="1:17">
      <c r="A57" s="9">
        <v>11</v>
      </c>
      <c r="B57" s="10" t="s">
        <v>205</v>
      </c>
      <c r="C57" s="17">
        <v>7</v>
      </c>
      <c r="D57" s="17">
        <v>205</v>
      </c>
      <c r="E57" s="17">
        <v>206</v>
      </c>
      <c r="F57" s="17">
        <v>224</v>
      </c>
      <c r="G57" s="17">
        <v>275</v>
      </c>
      <c r="H57" s="17">
        <v>247</v>
      </c>
      <c r="K57" s="15" t="s">
        <v>206</v>
      </c>
      <c r="L57" s="17">
        <f>L44</f>
        <v>0.49835227612099908</v>
      </c>
      <c r="M57" s="17">
        <f>N44</f>
        <v>0.49830949073834091</v>
      </c>
      <c r="N57" s="17">
        <f t="shared" si="47"/>
        <v>0.49291462552523979</v>
      </c>
      <c r="O57" s="17">
        <f t="shared" si="48"/>
        <v>0.49366362298048394</v>
      </c>
    </row>
    <row r="58" spans="1:17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0.90151460439971687</v>
      </c>
      <c r="M58" s="17">
        <f>N45</f>
        <v>1.0700682780319548</v>
      </c>
      <c r="N58" s="17">
        <f t="shared" si="47"/>
        <v>1.0739036620009488</v>
      </c>
      <c r="O58" s="17">
        <f t="shared" si="48"/>
        <v>1.0753313737663899</v>
      </c>
    </row>
    <row r="59" spans="1:17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</row>
    <row r="60" spans="1:17">
      <c r="A60" s="9">
        <v>14</v>
      </c>
      <c r="B60" s="10" t="s">
        <v>211</v>
      </c>
      <c r="C60" s="17">
        <v>28</v>
      </c>
      <c r="D60" s="17">
        <v>38</v>
      </c>
      <c r="E60" s="17">
        <v>38</v>
      </c>
      <c r="F60" s="17">
        <v>39</v>
      </c>
      <c r="G60" s="21">
        <v>39</v>
      </c>
      <c r="H60" s="21">
        <v>39</v>
      </c>
    </row>
    <row r="61" spans="1:17">
      <c r="A61" s="9">
        <v>15</v>
      </c>
      <c r="B61" s="10" t="s">
        <v>213</v>
      </c>
      <c r="C61" s="17">
        <v>6705</v>
      </c>
      <c r="D61" s="17">
        <v>6688</v>
      </c>
      <c r="E61" s="17">
        <v>6706</v>
      </c>
      <c r="F61" s="17">
        <v>6809</v>
      </c>
      <c r="G61" s="17">
        <v>6834</v>
      </c>
      <c r="H61" s="17">
        <v>6816</v>
      </c>
    </row>
    <row r="63" spans="1:17" ht="16">
      <c r="A63" s="20" t="s">
        <v>539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4.5413260672116262</v>
      </c>
      <c r="D65" s="17">
        <f t="shared" si="49"/>
        <v>4.6296296296296298</v>
      </c>
      <c r="E65" s="17">
        <f t="shared" si="49"/>
        <v>3.7593984962406015</v>
      </c>
      <c r="F65" s="17">
        <f t="shared" si="49"/>
        <v>3.8240917782026767</v>
      </c>
      <c r="G65" s="17">
        <f t="shared" si="49"/>
        <v>2.9615004935834155</v>
      </c>
      <c r="H65" s="17">
        <f t="shared" si="49"/>
        <v>3.0272452068617555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0.94611155152463766</v>
      </c>
      <c r="M65" s="17">
        <f t="shared" si="50"/>
        <v>0.95665949809447459</v>
      </c>
      <c r="N65" s="17">
        <f t="shared" si="50"/>
        <v>0.84858734159721738</v>
      </c>
      <c r="O65" s="17">
        <f t="shared" si="50"/>
        <v>0.85696399746484253</v>
      </c>
      <c r="P65" s="17">
        <f t="shared" si="50"/>
        <v>0.73968792932622429</v>
      </c>
      <c r="Q65" s="17">
        <f t="shared" si="50"/>
        <v>0.74909766818335022</v>
      </c>
    </row>
    <row r="66" spans="1:17">
      <c r="A66" s="9">
        <v>2</v>
      </c>
      <c r="B66" s="15" t="s">
        <v>176</v>
      </c>
      <c r="C66" s="17">
        <f t="shared" ref="C66:H66" si="51">C78/C91*1000</f>
        <v>7.2661217075386011</v>
      </c>
      <c r="D66" s="17">
        <f t="shared" si="51"/>
        <v>7.4074074074074074</v>
      </c>
      <c r="E66" s="17">
        <f t="shared" si="51"/>
        <v>7.518796992481203</v>
      </c>
      <c r="F66" s="17">
        <f t="shared" si="51"/>
        <v>7.6481835564053533</v>
      </c>
      <c r="G66" s="17">
        <f t="shared" si="51"/>
        <v>7.8973346495557744</v>
      </c>
      <c r="H66" s="17">
        <f t="shared" si="51"/>
        <v>8.0726538849646818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1.2953547952591629</v>
      </c>
      <c r="M66" s="17">
        <f t="shared" si="50"/>
        <v>1.3032089624516627</v>
      </c>
      <c r="N66" s="17">
        <f t="shared" si="50"/>
        <v>1.3092250387444766</v>
      </c>
      <c r="O66" s="17">
        <f t="shared" si="50"/>
        <v>1.3160263275885304</v>
      </c>
      <c r="P66" s="17">
        <f t="shared" si="50"/>
        <v>1.3285872545641946</v>
      </c>
      <c r="Q66" s="17">
        <f t="shared" si="50"/>
        <v>1.3370277403880269</v>
      </c>
    </row>
    <row r="67" spans="1:17">
      <c r="A67" s="9">
        <v>3</v>
      </c>
      <c r="B67" s="15" t="s">
        <v>177</v>
      </c>
      <c r="C67" s="17">
        <f t="shared" ref="C67:H67" si="52">C79/C91*1000+0.00001</f>
        <v>1.0000000000000001E-5</v>
      </c>
      <c r="D67" s="17">
        <f t="shared" si="52"/>
        <v>1.0000000000000001E-5</v>
      </c>
      <c r="E67" s="17">
        <f t="shared" si="52"/>
        <v>1.0000000000000001E-5</v>
      </c>
      <c r="F67" s="17">
        <f t="shared" si="52"/>
        <v>1.0000000000000001E-5</v>
      </c>
      <c r="G67" s="17">
        <f t="shared" si="52"/>
        <v>1.0000000000000001E-5</v>
      </c>
      <c r="H67" s="17">
        <f t="shared" si="52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8.8737830999390996E-4</v>
      </c>
      <c r="M67" s="17">
        <f t="shared" si="50"/>
        <v>8.8737830999390996E-4</v>
      </c>
      <c r="N67" s="17">
        <f t="shared" si="50"/>
        <v>8.8737830999390996E-4</v>
      </c>
      <c r="O67" s="17">
        <f t="shared" si="50"/>
        <v>8.8737830999390996E-4</v>
      </c>
      <c r="P67" s="17">
        <f t="shared" si="50"/>
        <v>8.8737830999390996E-4</v>
      </c>
      <c r="Q67" s="17">
        <f t="shared" si="50"/>
        <v>8.8737830999390996E-4</v>
      </c>
    </row>
    <row r="68" spans="1:17">
      <c r="A68" s="9">
        <v>4</v>
      </c>
      <c r="B68" s="15" t="s">
        <v>178</v>
      </c>
      <c r="C68" s="17">
        <f t="shared" ref="C68:H68" si="53">C80/C91*1000</f>
        <v>21.071752951861942</v>
      </c>
      <c r="D68" s="17">
        <f t="shared" si="53"/>
        <v>21.75925925925926</v>
      </c>
      <c r="E68" s="17">
        <f t="shared" si="53"/>
        <v>21.992481203007518</v>
      </c>
      <c r="F68" s="17">
        <f t="shared" si="53"/>
        <v>22.370936902485656</v>
      </c>
      <c r="G68" s="17">
        <f t="shared" si="53"/>
        <v>23.395853899308982</v>
      </c>
      <c r="H68" s="17">
        <f t="shared" si="53"/>
        <v>24.217961654894044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0.8159681624491254</v>
      </c>
      <c r="M68" s="17">
        <f t="shared" si="50"/>
        <v>0.83119071785717635</v>
      </c>
      <c r="N68" s="17">
        <f t="shared" si="50"/>
        <v>0.83630813895640777</v>
      </c>
      <c r="O68" s="17">
        <f t="shared" si="50"/>
        <v>0.84456358319405811</v>
      </c>
      <c r="P68" s="17">
        <f t="shared" si="50"/>
        <v>0.86662808992216578</v>
      </c>
      <c r="Q68" s="17">
        <f t="shared" si="50"/>
        <v>0.88403153049491756</v>
      </c>
    </row>
    <row r="69" spans="1:17">
      <c r="A69" s="9">
        <v>5</v>
      </c>
      <c r="B69" s="15" t="s">
        <v>179</v>
      </c>
      <c r="C69" s="17">
        <f t="shared" ref="C69:H69" si="54">C81/C91*1000</f>
        <v>5.9945504087193457</v>
      </c>
      <c r="D69" s="17">
        <f t="shared" si="54"/>
        <v>6.1111111111111107</v>
      </c>
      <c r="E69" s="17">
        <f t="shared" si="54"/>
        <v>6.2030075187969924</v>
      </c>
      <c r="F69" s="17">
        <f t="shared" si="54"/>
        <v>6.3097514340344167</v>
      </c>
      <c r="G69" s="17">
        <f t="shared" si="54"/>
        <v>6.9101678183613036</v>
      </c>
      <c r="H69" s="17">
        <f t="shared" si="54"/>
        <v>6.6599394550958619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0.84692215281100791</v>
      </c>
      <c r="M69" s="17">
        <f t="shared" si="50"/>
        <v>0.85636426310156089</v>
      </c>
      <c r="N69" s="17">
        <f t="shared" si="50"/>
        <v>0.86375466148064606</v>
      </c>
      <c r="O69" s="17">
        <f t="shared" si="50"/>
        <v>0.87228103843515248</v>
      </c>
      <c r="P69" s="17">
        <f t="shared" si="50"/>
        <v>0.91914413416872387</v>
      </c>
      <c r="Q69" s="17">
        <f t="shared" si="50"/>
        <v>0.8998323660162395</v>
      </c>
    </row>
    <row r="70" spans="1:17">
      <c r="A70" s="9">
        <v>6</v>
      </c>
      <c r="B70" s="15" t="s">
        <v>180</v>
      </c>
      <c r="C70" s="17">
        <f t="shared" ref="C70:H70" si="55">(C82-C83)/C82*100</f>
        <v>0.66886471502373812</v>
      </c>
      <c r="D70" s="17">
        <f t="shared" si="55"/>
        <v>1.8371159192198456</v>
      </c>
      <c r="E70" s="17">
        <f t="shared" si="55"/>
        <v>4.2453381656631786</v>
      </c>
      <c r="F70" s="17">
        <f t="shared" si="55"/>
        <v>9.6155630470417233</v>
      </c>
      <c r="G70" s="17">
        <f t="shared" si="55"/>
        <v>-10.813304424043922</v>
      </c>
      <c r="H70" s="17">
        <f t="shared" si="55"/>
        <v>-0.50719048172529302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6">(ATAN((C70+2.4)/10)+3.1415/2)/3.1415*1.75</f>
        <v>1.0408712684104011</v>
      </c>
      <c r="M70" s="17">
        <f t="shared" si="56"/>
        <v>1.098257356185474</v>
      </c>
      <c r="N70" s="17">
        <f t="shared" si="56"/>
        <v>1.2017286270752052</v>
      </c>
      <c r="O70" s="17">
        <f t="shared" si="56"/>
        <v>1.3633708218549183</v>
      </c>
      <c r="P70" s="17">
        <f t="shared" si="56"/>
        <v>0.48537119991559252</v>
      </c>
      <c r="Q70" s="17">
        <f t="shared" si="56"/>
        <v>0.97920778458074731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-11.278195488721805</v>
      </c>
      <c r="F71" s="17">
        <f>(F85-F84)/F91*1000</f>
        <v>-8.6042065009560229</v>
      </c>
      <c r="G71" s="17">
        <f>(G85-G84)/G91*1000</f>
        <v>-0.98716683119447179</v>
      </c>
      <c r="H71" s="17">
        <f>(H85-H84)/H91*1000</f>
        <v>-12.108980827447022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7">(ATAN(E71/10)+3.1415/2)/3.1415*1.75</f>
        <v>0.40406436792429035</v>
      </c>
      <c r="O71" s="17">
        <f t="shared" si="57"/>
        <v>0.47920266114386911</v>
      </c>
      <c r="P71" s="17">
        <f t="shared" si="57"/>
        <v>0.82018660141995736</v>
      </c>
      <c r="Q71" s="17">
        <f t="shared" si="57"/>
        <v>0.38450943314922026</v>
      </c>
    </row>
    <row r="72" spans="1:17">
      <c r="A72" s="9">
        <v>8</v>
      </c>
      <c r="B72" s="15" t="s">
        <v>182</v>
      </c>
      <c r="C72" s="17">
        <f t="shared" ref="C72:H72" si="58">(C86-C87)/C91*1000</f>
        <v>-19.073569482288828</v>
      </c>
      <c r="D72" s="17">
        <f t="shared" si="58"/>
        <v>-12.037037037037036</v>
      </c>
      <c r="E72" s="17">
        <f t="shared" si="58"/>
        <v>-5.6390977443609023</v>
      </c>
      <c r="F72" s="17">
        <f t="shared" si="58"/>
        <v>-22.944550669216063</v>
      </c>
      <c r="G72" s="17">
        <f t="shared" si="58"/>
        <v>-20.730503455083909</v>
      </c>
      <c r="H72" s="17">
        <f t="shared" si="58"/>
        <v>-16.145307769929364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0.26897054941691628</v>
      </c>
      <c r="M72" s="17">
        <f>(ATAN(D72/10)+3.1415/2)/3.1415*1.75</f>
        <v>0.3861401872769879</v>
      </c>
      <c r="N72" s="17">
        <f t="shared" si="57"/>
        <v>0.58897276840675905</v>
      </c>
      <c r="O72" s="17">
        <f t="shared" si="57"/>
        <v>0.22893127992104342</v>
      </c>
      <c r="P72" s="17">
        <f t="shared" si="57"/>
        <v>0.25034606730733339</v>
      </c>
      <c r="Q72" s="17">
        <f t="shared" si="57"/>
        <v>0.30888784859171303</v>
      </c>
    </row>
    <row r="73" spans="1:17">
      <c r="A73" s="9">
        <v>9</v>
      </c>
      <c r="B73" s="15" t="s">
        <v>183</v>
      </c>
      <c r="C73" s="17">
        <f t="shared" ref="C73:H73" si="59">C88/C91*1000</f>
        <v>2.7247956403269753</v>
      </c>
      <c r="D73" s="17">
        <f t="shared" si="59"/>
        <v>2.7777777777777777</v>
      </c>
      <c r="E73" s="17">
        <f t="shared" si="59"/>
        <v>2.8195488721804511</v>
      </c>
      <c r="F73" s="17">
        <f t="shared" si="59"/>
        <v>2.8680688336520079</v>
      </c>
      <c r="G73" s="17">
        <f t="shared" si="59"/>
        <v>2.9615004935834155</v>
      </c>
      <c r="H73" s="17">
        <f t="shared" si="59"/>
        <v>3.0272452068617555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60">IF(C73/$I73&gt;1,2^((1-$I73/C73)/LN(10/3)),2^(-LOG($I73/C73,10/3)))</f>
        <v>1.2953547952591629</v>
      </c>
      <c r="M73" s="17">
        <f t="shared" si="60"/>
        <v>1.3032089624516627</v>
      </c>
      <c r="N73" s="17">
        <f t="shared" si="60"/>
        <v>1.3092250387444766</v>
      </c>
      <c r="O73" s="17">
        <f t="shared" si="60"/>
        <v>1.3160263275885304</v>
      </c>
      <c r="P73" s="17">
        <f t="shared" si="60"/>
        <v>1.3285872545641946</v>
      </c>
      <c r="Q73" s="17">
        <f t="shared" si="60"/>
        <v>1.3370277403880269</v>
      </c>
    </row>
    <row r="74" spans="1:17">
      <c r="A74" s="9">
        <v>10</v>
      </c>
      <c r="B74" s="15" t="s">
        <v>184</v>
      </c>
      <c r="C74" s="17">
        <f t="shared" ref="C74:H74" si="61">C89/C91*100</f>
        <v>9.0826521344232511E-2</v>
      </c>
      <c r="D74" s="17">
        <f t="shared" si="61"/>
        <v>9.2592592592592601E-2</v>
      </c>
      <c r="E74" s="17">
        <f t="shared" si="61"/>
        <v>9.3984962406015032E-2</v>
      </c>
      <c r="F74" s="17">
        <f t="shared" si="61"/>
        <v>9.5602294455066919E-2</v>
      </c>
      <c r="G74" s="17">
        <f t="shared" si="61"/>
        <v>9.8716683119447174E-2</v>
      </c>
      <c r="H74" s="17">
        <f t="shared" si="61"/>
        <v>0.10090817356205853</v>
      </c>
      <c r="I74" s="18">
        <f>Показатели!$E$11</f>
        <v>0.05</v>
      </c>
      <c r="J74" s="9">
        <v>10</v>
      </c>
      <c r="K74" s="15" t="s">
        <v>184</v>
      </c>
      <c r="L74" s="17">
        <f t="shared" si="60"/>
        <v>1.2953547952591626</v>
      </c>
      <c r="M74" s="17">
        <f t="shared" si="60"/>
        <v>1.3032089624516627</v>
      </c>
      <c r="N74" s="17">
        <f t="shared" si="60"/>
        <v>1.3092250387444766</v>
      </c>
      <c r="O74" s="17">
        <f t="shared" si="60"/>
        <v>1.3160263275885304</v>
      </c>
      <c r="P74" s="17">
        <f t="shared" si="60"/>
        <v>1.3285872545641946</v>
      </c>
      <c r="Q74" s="17">
        <f t="shared" si="60"/>
        <v>1.3370277403880269</v>
      </c>
    </row>
    <row r="75" spans="1:17">
      <c r="A75" s="9">
        <v>11</v>
      </c>
      <c r="B75" s="15" t="s">
        <v>185</v>
      </c>
      <c r="C75" s="17">
        <f t="shared" ref="C75:H75" si="62">C90/C91*1000</f>
        <v>8.1743869209809255</v>
      </c>
      <c r="D75" s="17">
        <f t="shared" si="62"/>
        <v>8.3333333333333339</v>
      </c>
      <c r="E75" s="17">
        <f t="shared" si="62"/>
        <v>8.458646616541353</v>
      </c>
      <c r="F75" s="17">
        <f t="shared" si="62"/>
        <v>8.6042065009560229</v>
      </c>
      <c r="G75" s="17">
        <f t="shared" si="62"/>
        <v>8.8845014807502469</v>
      </c>
      <c r="H75" s="17">
        <f t="shared" si="62"/>
        <v>9.0817356205852668</v>
      </c>
      <c r="I75" s="18">
        <f>Показатели!$E$12</f>
        <v>5</v>
      </c>
      <c r="J75" s="9">
        <v>11</v>
      </c>
      <c r="K75" s="15" t="s">
        <v>185</v>
      </c>
      <c r="L75" s="17">
        <f t="shared" si="60"/>
        <v>1.2505331280588259</v>
      </c>
      <c r="M75" s="17">
        <f t="shared" si="60"/>
        <v>1.2589608481451531</v>
      </c>
      <c r="N75" s="17">
        <f t="shared" si="60"/>
        <v>1.2654200700780485</v>
      </c>
      <c r="O75" s="17">
        <f t="shared" si="60"/>
        <v>1.2727263154738562</v>
      </c>
      <c r="P75" s="17">
        <f t="shared" si="60"/>
        <v>1.2862308371209963</v>
      </c>
      <c r="Q75" s="17">
        <f t="shared" si="60"/>
        <v>1.2953133649598603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5</v>
      </c>
      <c r="D77" s="17">
        <v>5</v>
      </c>
      <c r="E77" s="17">
        <v>4</v>
      </c>
      <c r="F77" s="17">
        <v>4</v>
      </c>
      <c r="G77" s="17">
        <v>3</v>
      </c>
      <c r="H77" s="17">
        <v>3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8</v>
      </c>
      <c r="D78" s="17">
        <v>8</v>
      </c>
      <c r="E78" s="17">
        <v>8</v>
      </c>
      <c r="F78" s="17">
        <v>8</v>
      </c>
      <c r="G78" s="17">
        <v>8</v>
      </c>
      <c r="H78" s="17">
        <v>8</v>
      </c>
      <c r="K78" s="15" t="s">
        <v>187</v>
      </c>
      <c r="L78" s="17">
        <f t="shared" ref="L78:L83" si="63">L65</f>
        <v>0.94611155152463766</v>
      </c>
      <c r="M78" s="17">
        <f t="shared" ref="M78:M83" si="64">N65</f>
        <v>0.84858734159721738</v>
      </c>
      <c r="N78" s="17">
        <f t="shared" ref="N78:N88" si="65">P65</f>
        <v>0.73968792932622429</v>
      </c>
      <c r="O78" s="17">
        <f>Q65</f>
        <v>0.74909766818335022</v>
      </c>
    </row>
    <row r="79" spans="1:17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K79" s="15" t="s">
        <v>190</v>
      </c>
      <c r="L79" s="17">
        <f t="shared" si="63"/>
        <v>1.2953547952591629</v>
      </c>
      <c r="M79" s="17">
        <f t="shared" si="64"/>
        <v>1.3092250387444766</v>
      </c>
      <c r="N79" s="17">
        <f t="shared" si="65"/>
        <v>1.3285872545641946</v>
      </c>
      <c r="O79" s="17">
        <f t="shared" ref="O79:O87" si="66">Q66</f>
        <v>1.3370277403880269</v>
      </c>
    </row>
    <row r="80" spans="1:17">
      <c r="A80" s="9">
        <v>4</v>
      </c>
      <c r="B80" s="10" t="s">
        <v>191</v>
      </c>
      <c r="C80" s="17">
        <v>23.2</v>
      </c>
      <c r="D80" s="17">
        <v>23.5</v>
      </c>
      <c r="E80" s="17">
        <v>23.4</v>
      </c>
      <c r="F80" s="17">
        <v>23.4</v>
      </c>
      <c r="G80" s="17">
        <v>23.7</v>
      </c>
      <c r="H80" s="17">
        <v>24</v>
      </c>
      <c r="K80" s="15" t="s">
        <v>192</v>
      </c>
      <c r="L80" s="17">
        <f t="shared" si="63"/>
        <v>8.8737830999390996E-4</v>
      </c>
      <c r="M80" s="17">
        <f t="shared" si="64"/>
        <v>8.8737830999390996E-4</v>
      </c>
      <c r="N80" s="17">
        <f t="shared" si="65"/>
        <v>8.8737830999390996E-4</v>
      </c>
      <c r="O80" s="17">
        <f t="shared" si="66"/>
        <v>8.8737830999390996E-4</v>
      </c>
    </row>
    <row r="81" spans="1:17">
      <c r="A81" s="9">
        <v>5</v>
      </c>
      <c r="B81" s="10" t="s">
        <v>193</v>
      </c>
      <c r="C81" s="17">
        <v>6.6</v>
      </c>
      <c r="D81" s="17">
        <v>6.6</v>
      </c>
      <c r="E81" s="17">
        <v>6.6</v>
      </c>
      <c r="F81" s="17">
        <v>6.6</v>
      </c>
      <c r="G81" s="17">
        <v>7</v>
      </c>
      <c r="H81" s="17">
        <v>6.6</v>
      </c>
      <c r="K81" s="15" t="s">
        <v>194</v>
      </c>
      <c r="L81" s="17">
        <f t="shared" si="63"/>
        <v>0.8159681624491254</v>
      </c>
      <c r="M81" s="17">
        <f t="shared" si="64"/>
        <v>0.83630813895640777</v>
      </c>
      <c r="N81" s="17">
        <f t="shared" si="65"/>
        <v>0.86662808992216578</v>
      </c>
      <c r="O81" s="17">
        <f t="shared" si="66"/>
        <v>0.88403153049491756</v>
      </c>
    </row>
    <row r="82" spans="1:17">
      <c r="A82" s="9">
        <v>6</v>
      </c>
      <c r="B82" s="10" t="s">
        <v>195</v>
      </c>
      <c r="C82" s="17">
        <v>9523.6</v>
      </c>
      <c r="D82" s="17">
        <v>6798.7</v>
      </c>
      <c r="E82" s="17">
        <v>6842.8</v>
      </c>
      <c r="F82" s="17">
        <v>6466.6</v>
      </c>
      <c r="G82" s="17">
        <v>8670.7999999999993</v>
      </c>
      <c r="H82" s="17">
        <v>9463.9</v>
      </c>
      <c r="K82" s="15" t="s">
        <v>196</v>
      </c>
      <c r="L82" s="17">
        <f t="shared" si="63"/>
        <v>0.84692215281100791</v>
      </c>
      <c r="M82" s="17">
        <f t="shared" si="64"/>
        <v>0.86375466148064606</v>
      </c>
      <c r="N82" s="17">
        <f t="shared" si="65"/>
        <v>0.91914413416872387</v>
      </c>
      <c r="O82" s="17">
        <f t="shared" si="66"/>
        <v>0.8998323660162395</v>
      </c>
    </row>
    <row r="83" spans="1:17">
      <c r="A83" s="9">
        <v>7</v>
      </c>
      <c r="B83" s="10" t="s">
        <v>197</v>
      </c>
      <c r="C83" s="17">
        <v>9459.9</v>
      </c>
      <c r="D83" s="17">
        <v>6673.8</v>
      </c>
      <c r="E83" s="17">
        <v>6552.3</v>
      </c>
      <c r="F83" s="17">
        <v>5844.8</v>
      </c>
      <c r="G83" s="17">
        <v>9608.4</v>
      </c>
      <c r="H83" s="17">
        <v>9511.9</v>
      </c>
      <c r="K83" s="15" t="s">
        <v>198</v>
      </c>
      <c r="L83" s="17">
        <f t="shared" si="63"/>
        <v>1.0408712684104011</v>
      </c>
      <c r="M83" s="17">
        <f t="shared" si="64"/>
        <v>1.2017286270752052</v>
      </c>
      <c r="N83" s="17">
        <f t="shared" si="65"/>
        <v>0.48537119991559252</v>
      </c>
      <c r="O83" s="17">
        <f t="shared" si="66"/>
        <v>0.97920778458074731</v>
      </c>
    </row>
    <row r="84" spans="1:17">
      <c r="A84" s="9">
        <v>8</v>
      </c>
      <c r="B84" s="10" t="s">
        <v>199</v>
      </c>
      <c r="C84" s="17"/>
      <c r="D84" s="17"/>
      <c r="E84" s="17">
        <v>21</v>
      </c>
      <c r="F84" s="17">
        <v>20</v>
      </c>
      <c r="G84" s="17">
        <v>20</v>
      </c>
      <c r="H84" s="17">
        <v>25</v>
      </c>
      <c r="K84" s="15" t="s">
        <v>200</v>
      </c>
      <c r="L84" s="17">
        <f>N71</f>
        <v>0.40406436792429035</v>
      </c>
      <c r="M84" s="17">
        <f>O71</f>
        <v>0.47920266114386911</v>
      </c>
      <c r="N84" s="17">
        <f t="shared" si="65"/>
        <v>0.82018660141995736</v>
      </c>
      <c r="O84" s="17">
        <f t="shared" si="66"/>
        <v>0.38450943314922026</v>
      </c>
    </row>
    <row r="85" spans="1:17">
      <c r="A85" s="9">
        <v>9</v>
      </c>
      <c r="B85" s="10" t="s">
        <v>201</v>
      </c>
      <c r="C85" s="17"/>
      <c r="D85" s="17"/>
      <c r="E85" s="17">
        <v>9</v>
      </c>
      <c r="F85" s="17">
        <v>11</v>
      </c>
      <c r="G85" s="17">
        <v>19</v>
      </c>
      <c r="H85" s="17">
        <v>13</v>
      </c>
      <c r="K85" s="15" t="s">
        <v>202</v>
      </c>
      <c r="L85" s="17">
        <f>L72</f>
        <v>0.26897054941691628</v>
      </c>
      <c r="M85" s="17">
        <f>N72</f>
        <v>0.58897276840675905</v>
      </c>
      <c r="N85" s="17">
        <f t="shared" si="65"/>
        <v>0.25034606730733339</v>
      </c>
      <c r="O85" s="17">
        <f t="shared" si="66"/>
        <v>0.30888784859171303</v>
      </c>
    </row>
    <row r="86" spans="1:17">
      <c r="A86" s="9">
        <v>10</v>
      </c>
      <c r="B86" s="10" t="s">
        <v>203</v>
      </c>
      <c r="C86" s="17">
        <v>40</v>
      </c>
      <c r="D86" s="17">
        <v>46</v>
      </c>
      <c r="E86" s="17">
        <v>44</v>
      </c>
      <c r="F86" s="17">
        <v>30</v>
      </c>
      <c r="G86" s="17">
        <v>30</v>
      </c>
      <c r="H86" s="17">
        <v>32</v>
      </c>
      <c r="K86" s="15" t="s">
        <v>204</v>
      </c>
      <c r="L86" s="17">
        <f>L73</f>
        <v>1.2953547952591629</v>
      </c>
      <c r="M86" s="17">
        <f>N73</f>
        <v>1.3092250387444766</v>
      </c>
      <c r="N86" s="17">
        <f t="shared" si="65"/>
        <v>1.3285872545641946</v>
      </c>
      <c r="O86" s="17">
        <f t="shared" si="66"/>
        <v>1.3370277403880269</v>
      </c>
    </row>
    <row r="87" spans="1:17">
      <c r="A87" s="9">
        <v>11</v>
      </c>
      <c r="B87" s="10" t="s">
        <v>205</v>
      </c>
      <c r="C87" s="17">
        <v>61</v>
      </c>
      <c r="D87" s="17">
        <v>59</v>
      </c>
      <c r="E87" s="17">
        <v>50</v>
      </c>
      <c r="F87" s="17">
        <v>54</v>
      </c>
      <c r="G87" s="17">
        <v>51</v>
      </c>
      <c r="H87" s="17">
        <v>48</v>
      </c>
      <c r="K87" s="15" t="s">
        <v>206</v>
      </c>
      <c r="L87" s="17">
        <f>L74</f>
        <v>1.2953547952591626</v>
      </c>
      <c r="M87" s="17">
        <f>N74</f>
        <v>1.3092250387444766</v>
      </c>
      <c r="N87" s="17">
        <f t="shared" si="65"/>
        <v>1.3285872545641946</v>
      </c>
      <c r="O87" s="17">
        <f t="shared" si="66"/>
        <v>1.3370277403880269</v>
      </c>
    </row>
    <row r="88" spans="1:17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K88" s="15" t="s">
        <v>208</v>
      </c>
      <c r="L88" s="17">
        <f>L75</f>
        <v>1.2505331280588259</v>
      </c>
      <c r="M88" s="17">
        <f>N75</f>
        <v>1.2654200700780485</v>
      </c>
      <c r="N88" s="17">
        <f t="shared" si="65"/>
        <v>1.2862308371209963</v>
      </c>
      <c r="O88" s="17">
        <f>Q75</f>
        <v>1.2953133649598603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9</v>
      </c>
      <c r="D90" s="17">
        <v>9</v>
      </c>
      <c r="E90" s="17">
        <v>9</v>
      </c>
      <c r="F90" s="17">
        <v>9</v>
      </c>
      <c r="G90" s="21">
        <v>9</v>
      </c>
      <c r="H90" s="21">
        <v>9</v>
      </c>
    </row>
    <row r="91" spans="1:17">
      <c r="A91" s="9">
        <v>15</v>
      </c>
      <c r="B91" s="10" t="s">
        <v>213</v>
      </c>
      <c r="C91" s="17">
        <v>1101</v>
      </c>
      <c r="D91" s="17">
        <v>1080</v>
      </c>
      <c r="E91" s="17">
        <v>1064</v>
      </c>
      <c r="F91" s="17">
        <v>1046</v>
      </c>
      <c r="G91" s="17">
        <v>1013</v>
      </c>
      <c r="H91" s="17">
        <v>991</v>
      </c>
    </row>
    <row r="93" spans="1:17" ht="16">
      <c r="A93" s="20" t="s">
        <v>540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7">C107/C121*1000</f>
        <v>6.4102564102564097</v>
      </c>
      <c r="D95" s="17">
        <f t="shared" si="67"/>
        <v>6.6115702479338845</v>
      </c>
      <c r="E95" s="17">
        <f t="shared" si="67"/>
        <v>5.1020408163265305</v>
      </c>
      <c r="F95" s="17">
        <f t="shared" si="67"/>
        <v>1.7241379310344827</v>
      </c>
      <c r="G95" s="17">
        <f t="shared" si="67"/>
        <v>1.7921146953405018</v>
      </c>
      <c r="H95" s="17">
        <f t="shared" si="67"/>
        <v>1.7543859649122808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8">IF(C95/$I95&gt;1,2^((1-$I95/C95)/LN(10/3)),2^(-LOG($I95/C95,10/3)))</f>
        <v>1.1350283871762288</v>
      </c>
      <c r="M95" s="17">
        <f t="shared" si="68"/>
        <v>1.1506545238083525</v>
      </c>
      <c r="N95" s="17">
        <f t="shared" si="68"/>
        <v>1.0115808779425481</v>
      </c>
      <c r="O95" s="17">
        <f t="shared" si="68"/>
        <v>0.541738595111105</v>
      </c>
      <c r="P95" s="17">
        <f t="shared" si="68"/>
        <v>0.55393428266931277</v>
      </c>
      <c r="Q95" s="17">
        <f t="shared" si="68"/>
        <v>0.5471901163806332</v>
      </c>
    </row>
    <row r="96" spans="1:17">
      <c r="A96" s="9">
        <v>2</v>
      </c>
      <c r="B96" s="15" t="s">
        <v>176</v>
      </c>
      <c r="C96" s="17">
        <f t="shared" ref="C96:H96" si="69">C108/C121*1000</f>
        <v>6.4102564102564097</v>
      </c>
      <c r="D96" s="17">
        <f t="shared" si="69"/>
        <v>6.6115702479338845</v>
      </c>
      <c r="E96" s="17">
        <f t="shared" si="69"/>
        <v>6.8027210884353737</v>
      </c>
      <c r="F96" s="17">
        <f t="shared" si="69"/>
        <v>6.8965517241379306</v>
      </c>
      <c r="G96" s="17">
        <f t="shared" si="69"/>
        <v>7.1684587813620073</v>
      </c>
      <c r="H96" s="17">
        <f t="shared" si="69"/>
        <v>7.0175438596491233</v>
      </c>
      <c r="I96" s="18">
        <f>Показатели!$E$3</f>
        <v>4</v>
      </c>
      <c r="J96" s="9">
        <v>2</v>
      </c>
      <c r="K96" s="15" t="s">
        <v>176</v>
      </c>
      <c r="L96" s="17">
        <f t="shared" si="68"/>
        <v>1.2416851607019301</v>
      </c>
      <c r="M96" s="17">
        <f t="shared" si="68"/>
        <v>1.2553420356079006</v>
      </c>
      <c r="N96" s="17">
        <f t="shared" si="68"/>
        <v>1.2676886183169203</v>
      </c>
      <c r="O96" s="17">
        <f t="shared" si="68"/>
        <v>1.2735407200619688</v>
      </c>
      <c r="P96" s="17">
        <f t="shared" si="68"/>
        <v>1.2897736733714797</v>
      </c>
      <c r="Q96" s="17">
        <f t="shared" si="68"/>
        <v>1.2808938522291806</v>
      </c>
    </row>
    <row r="97" spans="1:17">
      <c r="A97" s="9">
        <v>3</v>
      </c>
      <c r="B97" s="15" t="s">
        <v>177</v>
      </c>
      <c r="C97" s="17">
        <f t="shared" ref="C97:H97" si="70">C109/C121*1000+0.00001</f>
        <v>1.0000000000000001E-5</v>
      </c>
      <c r="D97" s="17">
        <f t="shared" si="70"/>
        <v>1.0000000000000001E-5</v>
      </c>
      <c r="E97" s="17">
        <f t="shared" si="70"/>
        <v>1.0000000000000001E-5</v>
      </c>
      <c r="F97" s="17">
        <f t="shared" si="70"/>
        <v>1.0000000000000001E-5</v>
      </c>
      <c r="G97" s="17">
        <f t="shared" si="70"/>
        <v>1.0000000000000001E-5</v>
      </c>
      <c r="H97" s="17">
        <f t="shared" si="70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68"/>
        <v>8.8737830999390996E-4</v>
      </c>
      <c r="M97" s="17">
        <f t="shared" si="68"/>
        <v>8.8737830999390996E-4</v>
      </c>
      <c r="N97" s="17">
        <f t="shared" si="68"/>
        <v>8.8737830999390996E-4</v>
      </c>
      <c r="O97" s="17">
        <f t="shared" si="68"/>
        <v>8.8737830999390996E-4</v>
      </c>
      <c r="P97" s="17">
        <f t="shared" si="68"/>
        <v>8.8737830999390996E-4</v>
      </c>
      <c r="Q97" s="17">
        <f t="shared" si="68"/>
        <v>8.8737830999390996E-4</v>
      </c>
    </row>
    <row r="98" spans="1:17">
      <c r="A98" s="9">
        <v>4</v>
      </c>
      <c r="B98" s="15" t="s">
        <v>178</v>
      </c>
      <c r="C98" s="17">
        <f t="shared" ref="C98:H98" si="71">C110/C121*1000</f>
        <v>24.999999999999996</v>
      </c>
      <c r="D98" s="17">
        <f t="shared" si="71"/>
        <v>25.619834710743802</v>
      </c>
      <c r="E98" s="17">
        <f t="shared" si="71"/>
        <v>26.19047619047619</v>
      </c>
      <c r="F98" s="17">
        <f t="shared" si="71"/>
        <v>26.551724137931032</v>
      </c>
      <c r="G98" s="17">
        <f t="shared" si="71"/>
        <v>29.211469534050181</v>
      </c>
      <c r="H98" s="17">
        <f t="shared" si="71"/>
        <v>28.771929824561401</v>
      </c>
      <c r="I98" s="18">
        <f>Показатели!$E$5</f>
        <v>30</v>
      </c>
      <c r="J98" s="9">
        <v>4</v>
      </c>
      <c r="K98" s="15" t="s">
        <v>178</v>
      </c>
      <c r="L98" s="17">
        <f t="shared" si="68"/>
        <v>0.90035553522028322</v>
      </c>
      <c r="M98" s="17">
        <f t="shared" si="68"/>
        <v>0.91314036780026109</v>
      </c>
      <c r="N98" s="17">
        <f t="shared" si="68"/>
        <v>0.9247949818106731</v>
      </c>
      <c r="O98" s="17">
        <f t="shared" si="68"/>
        <v>0.93211735518632133</v>
      </c>
      <c r="P98" s="17">
        <f t="shared" si="68"/>
        <v>0.98478221490414719</v>
      </c>
      <c r="Q98" s="17">
        <f t="shared" si="68"/>
        <v>0.9762239103012923</v>
      </c>
    </row>
    <row r="99" spans="1:17">
      <c r="A99" s="9">
        <v>5</v>
      </c>
      <c r="B99" s="15" t="s">
        <v>179</v>
      </c>
      <c r="C99" s="17">
        <f>C111/C121*1000+0.000001</f>
        <v>9.9999999999999995E-7</v>
      </c>
      <c r="D99" s="17">
        <f t="shared" ref="D99:H99" si="72">D111/D121*1000+0.000001</f>
        <v>9.9999999999999995E-7</v>
      </c>
      <c r="E99" s="17">
        <f t="shared" si="72"/>
        <v>9.9999999999999995E-7</v>
      </c>
      <c r="F99" s="17">
        <f t="shared" si="72"/>
        <v>9.9999999999999995E-7</v>
      </c>
      <c r="G99" s="17">
        <f t="shared" si="72"/>
        <v>9.9999999999999995E-7</v>
      </c>
      <c r="H99" s="17">
        <f t="shared" si="72"/>
        <v>1.9298255614035087</v>
      </c>
      <c r="I99" s="18">
        <f>Показатели!$E$6</f>
        <v>8</v>
      </c>
      <c r="J99" s="9">
        <v>5</v>
      </c>
      <c r="K99" s="15" t="s">
        <v>179</v>
      </c>
      <c r="L99" s="17">
        <f t="shared" si="68"/>
        <v>1.0611486108233713E-4</v>
      </c>
      <c r="M99" s="17">
        <f t="shared" si="68"/>
        <v>1.0611486108233713E-4</v>
      </c>
      <c r="N99" s="17">
        <f t="shared" si="68"/>
        <v>1.0611486108233713E-4</v>
      </c>
      <c r="O99" s="17">
        <f t="shared" si="68"/>
        <v>1.0611486108233713E-4</v>
      </c>
      <c r="P99" s="17">
        <f t="shared" si="68"/>
        <v>1.0611486108233713E-4</v>
      </c>
      <c r="Q99" s="17">
        <f t="shared" si="68"/>
        <v>0.44101520249235127</v>
      </c>
    </row>
    <row r="100" spans="1:17">
      <c r="A100" s="9">
        <v>6</v>
      </c>
      <c r="B100" s="15" t="s">
        <v>180</v>
      </c>
      <c r="C100" s="17">
        <f t="shared" ref="C100:H100" si="73">(C112-C113)/C112*100</f>
        <v>-9.460311739795968E-2</v>
      </c>
      <c r="D100" s="17">
        <f t="shared" si="73"/>
        <v>-16.533756949960289</v>
      </c>
      <c r="E100" s="17">
        <f t="shared" si="73"/>
        <v>4.0606554040301219</v>
      </c>
      <c r="F100" s="17">
        <f t="shared" si="73"/>
        <v>8.993352326685665</v>
      </c>
      <c r="G100" s="17">
        <f t="shared" si="73"/>
        <v>-0.40730975543230541</v>
      </c>
      <c r="H100" s="17">
        <f t="shared" si="73"/>
        <v>-10.424629261580797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4">(ATAN((C100+2.4)/10)+3.1415/2)/3.1415*1.75</f>
        <v>1.0012188687476493</v>
      </c>
      <c r="M100" s="17">
        <f t="shared" si="74"/>
        <v>0.34298817996554176</v>
      </c>
      <c r="N100" s="17">
        <f t="shared" si="74"/>
        <v>1.194531321533717</v>
      </c>
      <c r="O100" s="17">
        <f t="shared" si="74"/>
        <v>1.3487430532606202</v>
      </c>
      <c r="P100" s="17">
        <f t="shared" si="74"/>
        <v>0.98456932996565505</v>
      </c>
      <c r="Q100" s="17">
        <f t="shared" si="74"/>
        <v>0.49829409019958726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5.1020408163265305</v>
      </c>
      <c r="F101" s="17">
        <f>(F115-F114)/F121*1000</f>
        <v>-8.6206896551724128</v>
      </c>
      <c r="G101" s="17">
        <f>(G115-G114)/G121*1000</f>
        <v>-3.5842293906810037</v>
      </c>
      <c r="H101" s="17">
        <f>(H115-H114)/H121*1000</f>
        <v>-14.035087719298247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5">(ATAN(E101/10)+3.1415/2)/3.1415*1.75</f>
        <v>1.1378077811766074</v>
      </c>
      <c r="O101" s="17">
        <f t="shared" si="75"/>
        <v>0.47867548303544838</v>
      </c>
      <c r="P101" s="17">
        <f t="shared" si="75"/>
        <v>0.68328336044457982</v>
      </c>
      <c r="Q101" s="17">
        <f t="shared" si="75"/>
        <v>0.34483034334825091</v>
      </c>
    </row>
    <row r="102" spans="1:17">
      <c r="A102" s="9">
        <v>8</v>
      </c>
      <c r="B102" s="15" t="s">
        <v>182</v>
      </c>
      <c r="C102" s="17">
        <f t="shared" ref="C102:H102" si="76">(C116-C117)/C121*1000</f>
        <v>-24.03846153846154</v>
      </c>
      <c r="D102" s="17">
        <f t="shared" si="76"/>
        <v>-13.223140495867769</v>
      </c>
      <c r="E102" s="17">
        <f t="shared" si="76"/>
        <v>-18.707482993197278</v>
      </c>
      <c r="F102" s="17">
        <f t="shared" si="76"/>
        <v>-29.310344827586206</v>
      </c>
      <c r="G102" s="17">
        <f t="shared" si="76"/>
        <v>25.089605734767026</v>
      </c>
      <c r="H102" s="17">
        <f t="shared" si="76"/>
        <v>-22.807017543859651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0.21957952236469658</v>
      </c>
      <c r="M102" s="17">
        <f>(ATAN(D102/10)+3.1415/2)/3.1415*1.75</f>
        <v>0.36066366204353262</v>
      </c>
      <c r="N102" s="17">
        <f t="shared" si="75"/>
        <v>0.27343462693607823</v>
      </c>
      <c r="O102" s="17">
        <f t="shared" si="75"/>
        <v>0.183131032386631</v>
      </c>
      <c r="P102" s="17">
        <f t="shared" si="75"/>
        <v>1.5387477782752157</v>
      </c>
      <c r="Q102" s="17">
        <f t="shared" si="75"/>
        <v>0.23016045208303443</v>
      </c>
    </row>
    <row r="103" spans="1:17">
      <c r="A103" s="9">
        <v>9</v>
      </c>
      <c r="B103" s="15" t="s">
        <v>183</v>
      </c>
      <c r="C103" s="17">
        <f t="shared" ref="C103:H103" si="77">C118/C121*1000</f>
        <v>1.6025641025641024</v>
      </c>
      <c r="D103" s="17">
        <f t="shared" si="77"/>
        <v>1.6528925619834711</v>
      </c>
      <c r="E103" s="17">
        <f t="shared" si="77"/>
        <v>1.7006802721088434</v>
      </c>
      <c r="F103" s="17">
        <f t="shared" si="77"/>
        <v>1.7241379310344827</v>
      </c>
      <c r="G103" s="17">
        <f t="shared" si="77"/>
        <v>1.7921146953405018</v>
      </c>
      <c r="H103" s="17">
        <f t="shared" si="77"/>
        <v>1.7543859649122808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8">IF(C103/$I103&gt;1,2^((1-$I103/C103)/LN(10/3)),2^(-LOG($I103/C103,10/3)))</f>
        <v>1.0375330884743725</v>
      </c>
      <c r="M103" s="17">
        <f t="shared" si="78"/>
        <v>1.0546972821789364</v>
      </c>
      <c r="N103" s="17">
        <f t="shared" si="78"/>
        <v>1.0702952701471489</v>
      </c>
      <c r="O103" s="17">
        <f t="shared" si="78"/>
        <v>1.0777151125890616</v>
      </c>
      <c r="P103" s="17">
        <f t="shared" si="78"/>
        <v>1.0983859814901378</v>
      </c>
      <c r="Q103" s="17">
        <f t="shared" si="78"/>
        <v>1.0870622923442477</v>
      </c>
    </row>
    <row r="104" spans="1:17">
      <c r="A104" s="9">
        <v>10</v>
      </c>
      <c r="B104" s="15" t="s">
        <v>184</v>
      </c>
      <c r="C104" s="17">
        <f t="shared" ref="C104:H104" si="79">C119/C121*100</f>
        <v>0.16025641025641024</v>
      </c>
      <c r="D104" s="17">
        <f t="shared" si="79"/>
        <v>0.16528925619834711</v>
      </c>
      <c r="E104" s="17">
        <f t="shared" si="79"/>
        <v>0.17006802721088435</v>
      </c>
      <c r="F104" s="17">
        <f t="shared" si="79"/>
        <v>0.17241379310344829</v>
      </c>
      <c r="G104" s="17">
        <f t="shared" si="79"/>
        <v>0.17921146953405018</v>
      </c>
      <c r="H104" s="17">
        <f t="shared" si="79"/>
        <v>0.17543859649122806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8"/>
        <v>1.4860075841768789</v>
      </c>
      <c r="M104" s="17">
        <f t="shared" si="78"/>
        <v>1.4941572837928567</v>
      </c>
      <c r="N104" s="17">
        <f t="shared" si="78"/>
        <v>1.5014869988067128</v>
      </c>
      <c r="O104" s="17">
        <f t="shared" si="78"/>
        <v>1.5049487074181904</v>
      </c>
      <c r="P104" s="17">
        <f t="shared" si="78"/>
        <v>1.5145096137018539</v>
      </c>
      <c r="Q104" s="17">
        <f t="shared" si="78"/>
        <v>1.5092870686742039</v>
      </c>
    </row>
    <row r="105" spans="1:17">
      <c r="A105" s="9">
        <v>11</v>
      </c>
      <c r="B105" s="15" t="s">
        <v>185</v>
      </c>
      <c r="C105" s="17">
        <f t="shared" ref="C105:H105" si="80">C120/C121*1000</f>
        <v>4.8076923076923084</v>
      </c>
      <c r="D105" s="17">
        <f t="shared" si="80"/>
        <v>4.9586776859504136</v>
      </c>
      <c r="E105" s="17">
        <f t="shared" si="80"/>
        <v>5.1020408163265305</v>
      </c>
      <c r="F105" s="17">
        <f t="shared" si="80"/>
        <v>5.1724137931034484</v>
      </c>
      <c r="G105" s="17">
        <f t="shared" si="80"/>
        <v>5.3763440860215059</v>
      </c>
      <c r="H105" s="17">
        <f t="shared" si="80"/>
        <v>5.2631578947368416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8"/>
        <v>0.97767300331637219</v>
      </c>
      <c r="M105" s="17">
        <f t="shared" si="78"/>
        <v>0.99523363644155216</v>
      </c>
      <c r="N105" s="17">
        <f t="shared" si="78"/>
        <v>1.0115808779425481</v>
      </c>
      <c r="O105" s="17">
        <f t="shared" si="78"/>
        <v>1.0193758770264274</v>
      </c>
      <c r="P105" s="17">
        <f t="shared" si="78"/>
        <v>1.0411232360246288</v>
      </c>
      <c r="Q105" s="17">
        <f t="shared" si="78"/>
        <v>1.0292041484039978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4</v>
      </c>
      <c r="D107" s="17">
        <v>4</v>
      </c>
      <c r="E107" s="17">
        <v>3</v>
      </c>
      <c r="F107" s="17">
        <v>1</v>
      </c>
      <c r="G107" s="17">
        <v>1</v>
      </c>
      <c r="H107" s="17">
        <v>1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K108" s="15" t="s">
        <v>187</v>
      </c>
      <c r="L108" s="17">
        <f t="shared" ref="L108:L113" si="81">L95</f>
        <v>1.1350283871762288</v>
      </c>
      <c r="M108" s="17">
        <f t="shared" ref="M108:M113" si="82">N95</f>
        <v>1.0115808779425481</v>
      </c>
      <c r="N108" s="17">
        <f t="shared" ref="N108:N118" si="83">P95</f>
        <v>0.55393428266931277</v>
      </c>
      <c r="O108" s="17">
        <f>Q95</f>
        <v>0.5471901163806332</v>
      </c>
    </row>
    <row r="109" spans="1:17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81"/>
        <v>1.2416851607019301</v>
      </c>
      <c r="M109" s="17">
        <f t="shared" si="82"/>
        <v>1.2676886183169203</v>
      </c>
      <c r="N109" s="17">
        <f t="shared" si="83"/>
        <v>1.2897736733714797</v>
      </c>
      <c r="O109" s="17">
        <f t="shared" ref="O109:O118" si="84">Q96</f>
        <v>1.2808938522291806</v>
      </c>
    </row>
    <row r="110" spans="1:17">
      <c r="A110" s="9">
        <v>4</v>
      </c>
      <c r="B110" s="10" t="s">
        <v>191</v>
      </c>
      <c r="C110" s="17">
        <v>15.6</v>
      </c>
      <c r="D110" s="17">
        <v>15.5</v>
      </c>
      <c r="E110" s="17">
        <v>15.4</v>
      </c>
      <c r="F110" s="17">
        <v>15.4</v>
      </c>
      <c r="G110" s="17">
        <v>16.3</v>
      </c>
      <c r="H110" s="17">
        <v>16.399999999999999</v>
      </c>
      <c r="K110" s="15" t="s">
        <v>192</v>
      </c>
      <c r="L110" s="17">
        <f t="shared" si="81"/>
        <v>8.8737830999390996E-4</v>
      </c>
      <c r="M110" s="17">
        <f t="shared" si="82"/>
        <v>8.8737830999390996E-4</v>
      </c>
      <c r="N110" s="17">
        <f t="shared" si="83"/>
        <v>8.8737830999390996E-4</v>
      </c>
      <c r="O110" s="17">
        <f t="shared" si="84"/>
        <v>8.8737830999390996E-4</v>
      </c>
    </row>
    <row r="111" spans="1:17">
      <c r="A111" s="9">
        <v>5</v>
      </c>
      <c r="B111" s="10" t="s">
        <v>193</v>
      </c>
      <c r="C111" s="17"/>
      <c r="D111" s="17"/>
      <c r="E111" s="17"/>
      <c r="F111" s="17"/>
      <c r="G111" s="17"/>
      <c r="H111" s="17">
        <v>1.1000000000000001</v>
      </c>
      <c r="K111" s="15" t="s">
        <v>194</v>
      </c>
      <c r="L111" s="17">
        <f t="shared" si="81"/>
        <v>0.90035553522028322</v>
      </c>
      <c r="M111" s="17">
        <f t="shared" si="82"/>
        <v>0.9247949818106731</v>
      </c>
      <c r="N111" s="17">
        <f t="shared" si="83"/>
        <v>0.98478221490414719</v>
      </c>
      <c r="O111" s="17">
        <f t="shared" si="84"/>
        <v>0.9762239103012923</v>
      </c>
    </row>
    <row r="112" spans="1:17">
      <c r="A112" s="9">
        <v>6</v>
      </c>
      <c r="B112" s="10" t="s">
        <v>195</v>
      </c>
      <c r="C112" s="17">
        <v>4439.6000000000004</v>
      </c>
      <c r="D112" s="17">
        <v>3147.5</v>
      </c>
      <c r="E112" s="17">
        <v>3930.4</v>
      </c>
      <c r="F112" s="17">
        <v>4212</v>
      </c>
      <c r="G112" s="17">
        <v>5499.5</v>
      </c>
      <c r="H112" s="17">
        <v>5232.8</v>
      </c>
      <c r="K112" s="15" t="s">
        <v>196</v>
      </c>
      <c r="L112" s="17">
        <f t="shared" si="81"/>
        <v>1.0611486108233713E-4</v>
      </c>
      <c r="M112" s="17">
        <f t="shared" si="82"/>
        <v>1.0611486108233713E-4</v>
      </c>
      <c r="N112" s="17">
        <f t="shared" si="83"/>
        <v>1.0611486108233713E-4</v>
      </c>
      <c r="O112" s="17">
        <f t="shared" si="84"/>
        <v>0.44101520249235127</v>
      </c>
    </row>
    <row r="113" spans="1:17">
      <c r="A113" s="9">
        <v>7</v>
      </c>
      <c r="B113" s="10" t="s">
        <v>197</v>
      </c>
      <c r="C113" s="17">
        <v>4443.8</v>
      </c>
      <c r="D113" s="17">
        <v>3667.9</v>
      </c>
      <c r="E113" s="17">
        <v>3770.8</v>
      </c>
      <c r="F113" s="17">
        <v>3833.2</v>
      </c>
      <c r="G113" s="17">
        <v>5521.9</v>
      </c>
      <c r="H113" s="17">
        <v>5778.3</v>
      </c>
      <c r="K113" s="15" t="s">
        <v>198</v>
      </c>
      <c r="L113" s="17">
        <f t="shared" si="81"/>
        <v>1.0012188687476493</v>
      </c>
      <c r="M113" s="17">
        <f t="shared" si="82"/>
        <v>1.194531321533717</v>
      </c>
      <c r="N113" s="17">
        <f t="shared" si="83"/>
        <v>0.98456932996565505</v>
      </c>
      <c r="O113" s="17">
        <f t="shared" si="84"/>
        <v>0.49829409019958726</v>
      </c>
    </row>
    <row r="114" spans="1:17">
      <c r="A114" s="9">
        <v>8</v>
      </c>
      <c r="B114" s="10" t="s">
        <v>199</v>
      </c>
      <c r="C114" s="17"/>
      <c r="D114" s="17"/>
      <c r="E114" s="17">
        <v>4</v>
      </c>
      <c r="F114" s="17">
        <v>11</v>
      </c>
      <c r="G114" s="17">
        <v>11</v>
      </c>
      <c r="H114" s="17">
        <v>12</v>
      </c>
      <c r="K114" s="15" t="s">
        <v>200</v>
      </c>
      <c r="L114" s="17">
        <f>N101</f>
        <v>1.1378077811766074</v>
      </c>
      <c r="M114" s="17">
        <f>O101</f>
        <v>0.47867548303544838</v>
      </c>
      <c r="N114" s="17">
        <f t="shared" si="83"/>
        <v>0.68328336044457982</v>
      </c>
      <c r="O114" s="17">
        <f t="shared" si="84"/>
        <v>0.34483034334825091</v>
      </c>
    </row>
    <row r="115" spans="1:17">
      <c r="A115" s="9">
        <v>9</v>
      </c>
      <c r="B115" s="10" t="s">
        <v>201</v>
      </c>
      <c r="C115" s="17"/>
      <c r="D115" s="17"/>
      <c r="E115" s="17">
        <v>7</v>
      </c>
      <c r="F115" s="17">
        <v>6</v>
      </c>
      <c r="G115" s="17">
        <v>9</v>
      </c>
      <c r="H115" s="17">
        <v>4</v>
      </c>
      <c r="K115" s="15" t="s">
        <v>202</v>
      </c>
      <c r="L115" s="17">
        <f>L102</f>
        <v>0.21957952236469658</v>
      </c>
      <c r="M115" s="17">
        <f>N102</f>
        <v>0.27343462693607823</v>
      </c>
      <c r="N115" s="17">
        <f t="shared" si="83"/>
        <v>1.5387477782752157</v>
      </c>
      <c r="O115" s="17">
        <f t="shared" si="84"/>
        <v>0.23016045208303443</v>
      </c>
    </row>
    <row r="116" spans="1:17">
      <c r="A116" s="9">
        <v>10</v>
      </c>
      <c r="B116" s="10" t="s">
        <v>203</v>
      </c>
      <c r="C116" s="17">
        <v>35</v>
      </c>
      <c r="D116" s="17">
        <v>28</v>
      </c>
      <c r="E116" s="17">
        <v>18</v>
      </c>
      <c r="F116" s="17">
        <v>18</v>
      </c>
      <c r="G116" s="17">
        <v>38</v>
      </c>
      <c r="H116" s="17">
        <v>18</v>
      </c>
      <c r="K116" s="15" t="s">
        <v>204</v>
      </c>
      <c r="L116" s="17">
        <f>L103</f>
        <v>1.0375330884743725</v>
      </c>
      <c r="M116" s="17">
        <f>N103</f>
        <v>1.0702952701471489</v>
      </c>
      <c r="N116" s="17">
        <f t="shared" si="83"/>
        <v>1.0983859814901378</v>
      </c>
      <c r="O116" s="17">
        <f t="shared" si="84"/>
        <v>1.0870622923442477</v>
      </c>
    </row>
    <row r="117" spans="1:17">
      <c r="A117" s="9">
        <v>11</v>
      </c>
      <c r="B117" s="10" t="s">
        <v>205</v>
      </c>
      <c r="C117" s="17">
        <v>50</v>
      </c>
      <c r="D117" s="17">
        <v>36</v>
      </c>
      <c r="E117" s="17">
        <v>29</v>
      </c>
      <c r="F117" s="17">
        <v>35</v>
      </c>
      <c r="G117" s="17">
        <v>24</v>
      </c>
      <c r="H117" s="17">
        <v>31</v>
      </c>
      <c r="K117" s="15" t="s">
        <v>206</v>
      </c>
      <c r="L117" s="17">
        <f>L104</f>
        <v>1.4860075841768789</v>
      </c>
      <c r="M117" s="17">
        <f>N104</f>
        <v>1.5014869988067128</v>
      </c>
      <c r="N117" s="17">
        <f t="shared" si="83"/>
        <v>1.5145096137018539</v>
      </c>
      <c r="O117" s="17">
        <f t="shared" si="84"/>
        <v>1.5092870686742039</v>
      </c>
    </row>
    <row r="118" spans="1:17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K118" s="15" t="s">
        <v>208</v>
      </c>
      <c r="L118" s="17">
        <f>L105</f>
        <v>0.97767300331637219</v>
      </c>
      <c r="M118" s="17">
        <f>N105</f>
        <v>1.0115808779425481</v>
      </c>
      <c r="N118" s="17">
        <f t="shared" si="83"/>
        <v>1.0411232360246288</v>
      </c>
      <c r="O118" s="17">
        <f t="shared" si="84"/>
        <v>1.0292041484039978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3</v>
      </c>
      <c r="D120" s="17">
        <v>3</v>
      </c>
      <c r="E120" s="17">
        <v>3</v>
      </c>
      <c r="F120" s="17">
        <v>3</v>
      </c>
      <c r="G120" s="21">
        <v>3</v>
      </c>
      <c r="H120" s="21">
        <v>3</v>
      </c>
    </row>
    <row r="121" spans="1:17">
      <c r="A121" s="9">
        <v>15</v>
      </c>
      <c r="B121" s="10" t="s">
        <v>213</v>
      </c>
      <c r="C121" s="17">
        <v>624</v>
      </c>
      <c r="D121" s="17">
        <v>605</v>
      </c>
      <c r="E121" s="17">
        <v>588</v>
      </c>
      <c r="F121" s="17">
        <v>580</v>
      </c>
      <c r="G121" s="17">
        <v>558</v>
      </c>
      <c r="H121" s="17">
        <v>570</v>
      </c>
    </row>
    <row r="123" spans="1:17" ht="16">
      <c r="A123" s="20" t="s">
        <v>541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5">C137/C151*1000</f>
        <v>4.7021943573667713</v>
      </c>
      <c r="D125" s="17">
        <f t="shared" si="85"/>
        <v>4.8543689320388346</v>
      </c>
      <c r="E125" s="17">
        <f t="shared" si="85"/>
        <v>4.8701298701298699</v>
      </c>
      <c r="F125" s="17">
        <f t="shared" si="85"/>
        <v>4.9586776859504136</v>
      </c>
      <c r="G125" s="17">
        <f t="shared" si="85"/>
        <v>5.0505050505050511</v>
      </c>
      <c r="H125" s="17">
        <f t="shared" si="85"/>
        <v>5.1020408163265305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6">IF(C125/$I125&gt;1,2^((1-$I125/C125)/LN(10/3)),2^(-LOG($I125/C125,10/3)))</f>
        <v>0.96526368215996716</v>
      </c>
      <c r="M125" s="17">
        <f t="shared" si="86"/>
        <v>0.98312648529355706</v>
      </c>
      <c r="N125" s="17">
        <f t="shared" si="86"/>
        <v>0.98496289124374625</v>
      </c>
      <c r="O125" s="17">
        <f t="shared" si="86"/>
        <v>0.99523363644155216</v>
      </c>
      <c r="P125" s="17">
        <f t="shared" si="86"/>
        <v>1.0057737707568974</v>
      </c>
      <c r="Q125" s="17">
        <f t="shared" si="86"/>
        <v>1.0115808779425481</v>
      </c>
    </row>
    <row r="126" spans="1:17">
      <c r="A126" s="9">
        <v>2</v>
      </c>
      <c r="B126" s="15" t="s">
        <v>176</v>
      </c>
      <c r="C126" s="17">
        <f t="shared" ref="C126:H126" si="87">C138/C151*1000</f>
        <v>7.8369905956112849</v>
      </c>
      <c r="D126" s="17">
        <f t="shared" si="87"/>
        <v>8.090614886731391</v>
      </c>
      <c r="E126" s="17">
        <f t="shared" si="87"/>
        <v>8.1168831168831161</v>
      </c>
      <c r="F126" s="17">
        <f t="shared" si="87"/>
        <v>8.2644628099173563</v>
      </c>
      <c r="G126" s="17">
        <f t="shared" si="87"/>
        <v>8.4175084175084169</v>
      </c>
      <c r="H126" s="17">
        <f t="shared" si="87"/>
        <v>8.5034013605442187</v>
      </c>
      <c r="I126" s="18">
        <f>Показатели!$E$3</f>
        <v>4</v>
      </c>
      <c r="J126" s="9">
        <v>2</v>
      </c>
      <c r="K126" s="15" t="s">
        <v>176</v>
      </c>
      <c r="L126" s="17">
        <f t="shared" si="86"/>
        <v>1.3256075308008233</v>
      </c>
      <c r="M126" s="17">
        <f t="shared" si="86"/>
        <v>1.3378747325886262</v>
      </c>
      <c r="N126" s="17">
        <f t="shared" si="86"/>
        <v>1.3391076791623313</v>
      </c>
      <c r="O126" s="17">
        <f t="shared" si="86"/>
        <v>1.3459092238464678</v>
      </c>
      <c r="P126" s="17">
        <f t="shared" si="86"/>
        <v>1.352745314677124</v>
      </c>
      <c r="Q126" s="17">
        <f t="shared" si="86"/>
        <v>1.3564887149811682</v>
      </c>
    </row>
    <row r="127" spans="1:17">
      <c r="A127" s="9">
        <v>3</v>
      </c>
      <c r="B127" s="15" t="s">
        <v>177</v>
      </c>
      <c r="C127" s="17">
        <f t="shared" ref="C127:H127" si="88">C139/C151*1000+0.00001</f>
        <v>1.0000000000000001E-5</v>
      </c>
      <c r="D127" s="17">
        <f t="shared" si="88"/>
        <v>1.0000000000000001E-5</v>
      </c>
      <c r="E127" s="17">
        <f t="shared" si="88"/>
        <v>1.0000000000000001E-5</v>
      </c>
      <c r="F127" s="17">
        <f t="shared" si="88"/>
        <v>1.0000000000000001E-5</v>
      </c>
      <c r="G127" s="17">
        <f t="shared" si="88"/>
        <v>1.0000000000000001E-5</v>
      </c>
      <c r="H127" s="17">
        <f t="shared" si="88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6"/>
        <v>8.8737830999390996E-4</v>
      </c>
      <c r="M127" s="17">
        <f t="shared" si="86"/>
        <v>8.8737830999390996E-4</v>
      </c>
      <c r="N127" s="17">
        <f t="shared" si="86"/>
        <v>8.8737830999390996E-4</v>
      </c>
      <c r="O127" s="17">
        <f t="shared" si="86"/>
        <v>8.8737830999390996E-4</v>
      </c>
      <c r="P127" s="17">
        <f t="shared" si="86"/>
        <v>8.8737830999390996E-4</v>
      </c>
      <c r="Q127" s="17">
        <f t="shared" si="86"/>
        <v>8.8737830999390996E-4</v>
      </c>
    </row>
    <row r="128" spans="1:17">
      <c r="A128" s="9">
        <v>4</v>
      </c>
      <c r="B128" s="15" t="s">
        <v>178</v>
      </c>
      <c r="C128" s="17">
        <f t="shared" ref="C128:H128" si="89">C140/C151*1000</f>
        <v>24.921630094043888</v>
      </c>
      <c r="D128" s="17">
        <f t="shared" si="89"/>
        <v>25.889967637540455</v>
      </c>
      <c r="E128" s="17">
        <f t="shared" si="89"/>
        <v>25.974025974025977</v>
      </c>
      <c r="F128" s="17">
        <f t="shared" si="89"/>
        <v>26.446280991735538</v>
      </c>
      <c r="G128" s="17">
        <f t="shared" si="89"/>
        <v>26.936026936026934</v>
      </c>
      <c r="H128" s="17">
        <f t="shared" si="89"/>
        <v>27.210884353741495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6"/>
        <v>0.89872953242036402</v>
      </c>
      <c r="M128" s="17">
        <f t="shared" si="86"/>
        <v>0.91867106461314874</v>
      </c>
      <c r="N128" s="17">
        <f t="shared" si="86"/>
        <v>0.92038707271033515</v>
      </c>
      <c r="O128" s="17">
        <f t="shared" si="86"/>
        <v>0.92998445063309687</v>
      </c>
      <c r="P128" s="17">
        <f t="shared" si="86"/>
        <v>0.93986079207968309</v>
      </c>
      <c r="Q128" s="17">
        <f t="shared" si="86"/>
        <v>0.94537025971377386</v>
      </c>
    </row>
    <row r="129" spans="1:17">
      <c r="A129" s="9">
        <v>5</v>
      </c>
      <c r="B129" s="15" t="s">
        <v>179</v>
      </c>
      <c r="C129" s="17">
        <f t="shared" ref="C129:H129" si="90">C141/C151*1000</f>
        <v>11.598746081504702</v>
      </c>
      <c r="D129" s="17">
        <f t="shared" si="90"/>
        <v>11.974110032362459</v>
      </c>
      <c r="E129" s="17">
        <f t="shared" si="90"/>
        <v>12.012987012987013</v>
      </c>
      <c r="F129" s="17">
        <f t="shared" si="90"/>
        <v>12.231404958677688</v>
      </c>
      <c r="G129" s="17">
        <f t="shared" si="90"/>
        <v>12.457912457912458</v>
      </c>
      <c r="H129" s="17">
        <f t="shared" si="90"/>
        <v>12.585034013605444</v>
      </c>
      <c r="I129" s="18">
        <f>Показатели!$E$6</f>
        <v>8</v>
      </c>
      <c r="J129" s="9">
        <v>5</v>
      </c>
      <c r="K129" s="15" t="s">
        <v>179</v>
      </c>
      <c r="L129" s="17">
        <f t="shared" si="86"/>
        <v>1.1955756181839909</v>
      </c>
      <c r="M129" s="17">
        <f t="shared" si="86"/>
        <v>1.2105510699839408</v>
      </c>
      <c r="N129" s="17">
        <f t="shared" si="86"/>
        <v>1.2120588934370387</v>
      </c>
      <c r="O129" s="17">
        <f t="shared" si="86"/>
        <v>1.2203855561924102</v>
      </c>
      <c r="P129" s="17">
        <f t="shared" si="86"/>
        <v>1.2287694218716798</v>
      </c>
      <c r="Q129" s="17">
        <f t="shared" si="86"/>
        <v>1.2333666902669165</v>
      </c>
    </row>
    <row r="130" spans="1:17">
      <c r="A130" s="9">
        <v>6</v>
      </c>
      <c r="B130" s="15" t="s">
        <v>180</v>
      </c>
      <c r="C130" s="17">
        <f t="shared" ref="C130:H130" si="91">(C142-C143)/C142*100</f>
        <v>-1.7592556393916885</v>
      </c>
      <c r="D130" s="17">
        <f t="shared" si="91"/>
        <v>10.495910910040019</v>
      </c>
      <c r="E130" s="17">
        <f t="shared" si="91"/>
        <v>-3.6905291240551357</v>
      </c>
      <c r="F130" s="17">
        <f t="shared" si="91"/>
        <v>5.949898238649217</v>
      </c>
      <c r="G130" s="17">
        <f t="shared" si="91"/>
        <v>8.3227530905445999</v>
      </c>
      <c r="H130" s="17">
        <f t="shared" si="91"/>
        <v>3.3350477353820436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2">(ATAN((C130+2.4)/10)+3.1415/2)/3.1415*1.75</f>
        <v>0.91064449737063446</v>
      </c>
      <c r="M130" s="17">
        <f t="shared" si="92"/>
        <v>1.3825984178416435</v>
      </c>
      <c r="N130" s="17">
        <f t="shared" si="92"/>
        <v>0.803505108541269</v>
      </c>
      <c r="O130" s="17">
        <f t="shared" si="92"/>
        <v>1.2625541594452081</v>
      </c>
      <c r="P130" s="17">
        <f t="shared" si="92"/>
        <v>1.3319337199686638</v>
      </c>
      <c r="Q130" s="17">
        <f t="shared" si="92"/>
        <v>1.1650659684680014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-4.8701298701298699</v>
      </c>
      <c r="F131" s="17">
        <f>(F145-F144)/F151*1000</f>
        <v>-14.87603305785124</v>
      </c>
      <c r="G131" s="17">
        <f>(G145-G144)/G151*1000</f>
        <v>-10.101010101010102</v>
      </c>
      <c r="H131" s="17">
        <f>(H145-H144)/H151*1000</f>
        <v>-17.006802721088437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3">(ATAN(E131/10)+3.1415/2)/3.1415*1.75</f>
        <v>0.62253868603718221</v>
      </c>
      <c r="O131" s="17">
        <f t="shared" si="93"/>
        <v>0.32966322023539008</v>
      </c>
      <c r="P131" s="17">
        <f t="shared" si="93"/>
        <v>0.43468783008930256</v>
      </c>
      <c r="Q131" s="17">
        <f t="shared" si="93"/>
        <v>0.29607833893331648</v>
      </c>
    </row>
    <row r="132" spans="1:17">
      <c r="A132" s="9">
        <v>8</v>
      </c>
      <c r="B132" s="15" t="s">
        <v>182</v>
      </c>
      <c r="C132" s="17">
        <f t="shared" ref="C132:H132" si="94">(C146-C147)/C151*1000</f>
        <v>-23.510971786833856</v>
      </c>
      <c r="D132" s="17">
        <f t="shared" si="94"/>
        <v>1.6181229773462784</v>
      </c>
      <c r="E132" s="17">
        <f t="shared" si="94"/>
        <v>-12.987012987012989</v>
      </c>
      <c r="F132" s="17">
        <f t="shared" si="94"/>
        <v>-3.3057851239669422</v>
      </c>
      <c r="G132" s="17">
        <f t="shared" si="94"/>
        <v>0</v>
      </c>
      <c r="H132" s="17">
        <f t="shared" si="94"/>
        <v>-17.006802721088437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0.22399700474919665</v>
      </c>
      <c r="M132" s="17">
        <f>(ATAN(D132/10)+3.1415/2)/3.1415*1.75</f>
        <v>0.96436437633619176</v>
      </c>
      <c r="N132" s="17">
        <f t="shared" si="93"/>
        <v>0.36550427649017092</v>
      </c>
      <c r="O132" s="17">
        <f t="shared" si="93"/>
        <v>0.6971483217110146</v>
      </c>
      <c r="P132" s="17">
        <f t="shared" si="93"/>
        <v>0.875</v>
      </c>
      <c r="Q132" s="17">
        <f t="shared" si="93"/>
        <v>0.29607833893331648</v>
      </c>
    </row>
    <row r="133" spans="1:17">
      <c r="A133" s="9">
        <v>9</v>
      </c>
      <c r="B133" s="15" t="s">
        <v>183</v>
      </c>
      <c r="C133" s="17">
        <f t="shared" ref="C133:H133" si="95">C148/C151*1000</f>
        <v>3.134796238244514</v>
      </c>
      <c r="D133" s="17">
        <f t="shared" si="95"/>
        <v>3.2362459546925568</v>
      </c>
      <c r="E133" s="17">
        <f t="shared" si="95"/>
        <v>3.2467532467532472</v>
      </c>
      <c r="F133" s="17">
        <f t="shared" si="95"/>
        <v>3.3057851239669422</v>
      </c>
      <c r="G133" s="17">
        <f t="shared" si="95"/>
        <v>3.3670033670033668</v>
      </c>
      <c r="H133" s="17">
        <f t="shared" si="95"/>
        <v>3.4013605442176869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6">IF(C133/$I133&gt;1,2^((1-$I133/C133)/LN(10/3)),2^(-LOG($I133/C133,10/3)))</f>
        <v>1.3501777211205375</v>
      </c>
      <c r="M133" s="17">
        <f t="shared" si="96"/>
        <v>1.3618880086662344</v>
      </c>
      <c r="N133" s="17">
        <f t="shared" si="96"/>
        <v>1.3630646090221195</v>
      </c>
      <c r="O133" s="17">
        <f t="shared" si="96"/>
        <v>1.3695541048658488</v>
      </c>
      <c r="P133" s="17">
        <f t="shared" si="96"/>
        <v>1.376074496938581</v>
      </c>
      <c r="Q133" s="17">
        <f t="shared" si="96"/>
        <v>1.3796441493871168</v>
      </c>
    </row>
    <row r="134" spans="1:17">
      <c r="A134" s="9">
        <v>10</v>
      </c>
      <c r="B134" s="15" t="s">
        <v>184</v>
      </c>
      <c r="C134" s="17">
        <f t="shared" ref="C134:H134" si="97">C149/C151*100</f>
        <v>0.15673981191222569</v>
      </c>
      <c r="D134" s="17">
        <f t="shared" si="97"/>
        <v>0.16181229773462785</v>
      </c>
      <c r="E134" s="17">
        <f t="shared" si="97"/>
        <v>0.16233766233766234</v>
      </c>
      <c r="F134" s="17">
        <f t="shared" si="97"/>
        <v>0.16528925619834711</v>
      </c>
      <c r="G134" s="17">
        <f t="shared" si="97"/>
        <v>0.16835016835016833</v>
      </c>
      <c r="H134" s="17">
        <f t="shared" si="97"/>
        <v>0.17006802721088435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6"/>
        <v>1.480031000052437</v>
      </c>
      <c r="M134" s="17">
        <f t="shared" si="96"/>
        <v>1.4885763597598414</v>
      </c>
      <c r="N134" s="17">
        <f t="shared" si="96"/>
        <v>1.4894336046851846</v>
      </c>
      <c r="O134" s="17">
        <f t="shared" si="96"/>
        <v>1.4941572837928567</v>
      </c>
      <c r="P134" s="17">
        <f t="shared" si="96"/>
        <v>1.4988959438598959</v>
      </c>
      <c r="Q134" s="17">
        <f t="shared" si="96"/>
        <v>1.5014869988067128</v>
      </c>
    </row>
    <row r="135" spans="1:17">
      <c r="A135" s="9">
        <v>11</v>
      </c>
      <c r="B135" s="15" t="s">
        <v>185</v>
      </c>
      <c r="C135" s="17">
        <f t="shared" ref="C135:H135" si="98">C150/C151*1000</f>
        <v>25.078369905956112</v>
      </c>
      <c r="D135" s="17">
        <f t="shared" si="98"/>
        <v>25.889967637540455</v>
      </c>
      <c r="E135" s="17">
        <f t="shared" si="98"/>
        <v>25.974025974025977</v>
      </c>
      <c r="F135" s="17">
        <f t="shared" si="98"/>
        <v>24.793388429752067</v>
      </c>
      <c r="G135" s="17">
        <f t="shared" si="98"/>
        <v>25.252525252525253</v>
      </c>
      <c r="H135" s="17">
        <f t="shared" si="98"/>
        <v>25.510204081632654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6"/>
        <v>1.5855528327527673</v>
      </c>
      <c r="M135" s="17">
        <f t="shared" si="96"/>
        <v>1.5912682915595553</v>
      </c>
      <c r="N135" s="17">
        <f t="shared" si="96"/>
        <v>1.5918409693584967</v>
      </c>
      <c r="O135" s="17">
        <f t="shared" si="96"/>
        <v>1.5834623119778366</v>
      </c>
      <c r="P135" s="17">
        <f t="shared" si="96"/>
        <v>1.5868084697607254</v>
      </c>
      <c r="Q135" s="17">
        <f t="shared" si="96"/>
        <v>1.5886366261477836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3</v>
      </c>
      <c r="D137" s="17">
        <v>3</v>
      </c>
      <c r="E137" s="17">
        <v>3</v>
      </c>
      <c r="F137" s="17">
        <v>3</v>
      </c>
      <c r="G137" s="17">
        <v>3</v>
      </c>
      <c r="H137" s="17">
        <v>3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5</v>
      </c>
      <c r="D138" s="17">
        <v>5</v>
      </c>
      <c r="E138" s="17">
        <v>5</v>
      </c>
      <c r="F138" s="17">
        <v>5</v>
      </c>
      <c r="G138" s="17">
        <v>5</v>
      </c>
      <c r="H138" s="17">
        <v>5</v>
      </c>
      <c r="K138" s="15" t="s">
        <v>187</v>
      </c>
      <c r="L138" s="17">
        <f t="shared" ref="L138:L143" si="99">L125</f>
        <v>0.96526368215996716</v>
      </c>
      <c r="M138" s="17">
        <f t="shared" ref="M138:M143" si="100">N125</f>
        <v>0.98496289124374625</v>
      </c>
      <c r="N138" s="17">
        <f t="shared" ref="N138:N148" si="101">P125</f>
        <v>1.0057737707568974</v>
      </c>
      <c r="O138" s="17">
        <f>Q125</f>
        <v>1.0115808779425481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99"/>
        <v>1.3256075308008233</v>
      </c>
      <c r="M139" s="17">
        <f t="shared" si="100"/>
        <v>1.3391076791623313</v>
      </c>
      <c r="N139" s="17">
        <f t="shared" si="101"/>
        <v>1.352745314677124</v>
      </c>
      <c r="O139" s="17">
        <f t="shared" ref="O139:O148" si="102">Q126</f>
        <v>1.3564887149811682</v>
      </c>
    </row>
    <row r="140" spans="1:17">
      <c r="A140" s="9">
        <v>4</v>
      </c>
      <c r="B140" s="10" t="s">
        <v>191</v>
      </c>
      <c r="C140" s="17">
        <v>15.9</v>
      </c>
      <c r="D140" s="17">
        <v>16</v>
      </c>
      <c r="E140" s="17">
        <v>16</v>
      </c>
      <c r="F140" s="17">
        <v>16</v>
      </c>
      <c r="G140" s="17">
        <v>16</v>
      </c>
      <c r="H140" s="17">
        <v>16</v>
      </c>
      <c r="K140" s="15" t="s">
        <v>192</v>
      </c>
      <c r="L140" s="17">
        <f t="shared" si="99"/>
        <v>8.8737830999390996E-4</v>
      </c>
      <c r="M140" s="17">
        <f t="shared" si="100"/>
        <v>8.8737830999390996E-4</v>
      </c>
      <c r="N140" s="17">
        <f t="shared" si="101"/>
        <v>8.8737830999390996E-4</v>
      </c>
      <c r="O140" s="17">
        <f t="shared" si="102"/>
        <v>8.8737830999390996E-4</v>
      </c>
    </row>
    <row r="141" spans="1:17">
      <c r="A141" s="9">
        <v>5</v>
      </c>
      <c r="B141" s="10" t="s">
        <v>193</v>
      </c>
      <c r="C141" s="17">
        <v>7.4</v>
      </c>
      <c r="D141" s="17">
        <v>7.4</v>
      </c>
      <c r="E141" s="17">
        <v>7.4</v>
      </c>
      <c r="F141" s="17">
        <v>7.4</v>
      </c>
      <c r="G141" s="17">
        <v>7.4</v>
      </c>
      <c r="H141" s="17">
        <v>7.4</v>
      </c>
      <c r="K141" s="15" t="s">
        <v>194</v>
      </c>
      <c r="L141" s="17">
        <f t="shared" si="99"/>
        <v>0.89872953242036402</v>
      </c>
      <c r="M141" s="17">
        <f t="shared" si="100"/>
        <v>0.92038707271033515</v>
      </c>
      <c r="N141" s="17">
        <f t="shared" si="101"/>
        <v>0.93986079207968309</v>
      </c>
      <c r="O141" s="17">
        <f t="shared" si="102"/>
        <v>0.94537025971377386</v>
      </c>
    </row>
    <row r="142" spans="1:17">
      <c r="A142" s="9">
        <v>6</v>
      </c>
      <c r="B142" s="10" t="s">
        <v>195</v>
      </c>
      <c r="C142" s="17">
        <v>7673.7</v>
      </c>
      <c r="D142" s="17">
        <v>2873.5</v>
      </c>
      <c r="E142" s="17">
        <v>4498</v>
      </c>
      <c r="F142" s="17">
        <v>3979.9</v>
      </c>
      <c r="G142" s="17">
        <v>5986</v>
      </c>
      <c r="H142" s="17">
        <v>6221.8</v>
      </c>
      <c r="K142" s="15" t="s">
        <v>196</v>
      </c>
      <c r="L142" s="17">
        <f t="shared" si="99"/>
        <v>1.1955756181839909</v>
      </c>
      <c r="M142" s="17">
        <f t="shared" si="100"/>
        <v>1.2120588934370387</v>
      </c>
      <c r="N142" s="17">
        <f t="shared" si="101"/>
        <v>1.2287694218716798</v>
      </c>
      <c r="O142" s="17">
        <f t="shared" si="102"/>
        <v>1.2333666902669165</v>
      </c>
    </row>
    <row r="143" spans="1:17">
      <c r="A143" s="9">
        <v>7</v>
      </c>
      <c r="B143" s="10" t="s">
        <v>197</v>
      </c>
      <c r="C143" s="17">
        <v>7808.7</v>
      </c>
      <c r="D143" s="17">
        <v>2571.9</v>
      </c>
      <c r="E143" s="17">
        <v>4664</v>
      </c>
      <c r="F143" s="17">
        <v>3743.1</v>
      </c>
      <c r="G143" s="17">
        <v>5487.8</v>
      </c>
      <c r="H143" s="17">
        <v>6014.3</v>
      </c>
      <c r="K143" s="15" t="s">
        <v>198</v>
      </c>
      <c r="L143" s="17">
        <f t="shared" si="99"/>
        <v>0.91064449737063446</v>
      </c>
      <c r="M143" s="17">
        <f t="shared" si="100"/>
        <v>0.803505108541269</v>
      </c>
      <c r="N143" s="17">
        <f t="shared" si="101"/>
        <v>1.3319337199686638</v>
      </c>
      <c r="O143" s="17">
        <f t="shared" si="102"/>
        <v>1.1650659684680014</v>
      </c>
    </row>
    <row r="144" spans="1:17">
      <c r="A144" s="9">
        <v>8</v>
      </c>
      <c r="B144" s="10" t="s">
        <v>199</v>
      </c>
      <c r="C144" s="17"/>
      <c r="D144" s="17"/>
      <c r="E144" s="17">
        <v>12</v>
      </c>
      <c r="F144" s="17">
        <v>15</v>
      </c>
      <c r="G144" s="17">
        <v>9</v>
      </c>
      <c r="H144" s="17">
        <v>12</v>
      </c>
      <c r="K144" s="15" t="s">
        <v>200</v>
      </c>
      <c r="L144" s="17">
        <f>N131</f>
        <v>0.62253868603718221</v>
      </c>
      <c r="M144" s="17">
        <f>O131</f>
        <v>0.32966322023539008</v>
      </c>
      <c r="N144" s="17">
        <f t="shared" si="101"/>
        <v>0.43468783008930256</v>
      </c>
      <c r="O144" s="17">
        <f t="shared" si="102"/>
        <v>0.29607833893331648</v>
      </c>
    </row>
    <row r="145" spans="1:17">
      <c r="A145" s="9">
        <v>9</v>
      </c>
      <c r="B145" s="10" t="s">
        <v>201</v>
      </c>
      <c r="C145" s="17"/>
      <c r="D145" s="17"/>
      <c r="E145" s="17">
        <v>9</v>
      </c>
      <c r="F145" s="17">
        <v>6</v>
      </c>
      <c r="G145" s="17">
        <v>3</v>
      </c>
      <c r="H145" s="17">
        <v>2</v>
      </c>
      <c r="K145" s="15" t="s">
        <v>202</v>
      </c>
      <c r="L145" s="17">
        <f>L132</f>
        <v>0.22399700474919665</v>
      </c>
      <c r="M145" s="17">
        <f>N132</f>
        <v>0.36550427649017092</v>
      </c>
      <c r="N145" s="17">
        <f t="shared" si="101"/>
        <v>0.875</v>
      </c>
      <c r="O145" s="17">
        <f t="shared" si="102"/>
        <v>0.29607833893331648</v>
      </c>
    </row>
    <row r="146" spans="1:17">
      <c r="A146" s="9">
        <v>10</v>
      </c>
      <c r="B146" s="10" t="s">
        <v>203</v>
      </c>
      <c r="C146" s="17">
        <v>28</v>
      </c>
      <c r="D146" s="17">
        <v>32</v>
      </c>
      <c r="E146" s="17">
        <v>22</v>
      </c>
      <c r="F146" s="17">
        <v>29</v>
      </c>
      <c r="G146" s="17">
        <v>33</v>
      </c>
      <c r="H146" s="17">
        <v>14</v>
      </c>
      <c r="K146" s="15" t="s">
        <v>204</v>
      </c>
      <c r="L146" s="17">
        <f>L133</f>
        <v>1.3501777211205375</v>
      </c>
      <c r="M146" s="17">
        <f>N133</f>
        <v>1.3630646090221195</v>
      </c>
      <c r="N146" s="17">
        <f t="shared" si="101"/>
        <v>1.376074496938581</v>
      </c>
      <c r="O146" s="17">
        <f t="shared" si="102"/>
        <v>1.3796441493871168</v>
      </c>
    </row>
    <row r="147" spans="1:17">
      <c r="A147" s="9">
        <v>11</v>
      </c>
      <c r="B147" s="10" t="s">
        <v>205</v>
      </c>
      <c r="C147" s="17">
        <v>43</v>
      </c>
      <c r="D147" s="17">
        <v>31</v>
      </c>
      <c r="E147" s="17">
        <v>30</v>
      </c>
      <c r="F147" s="17">
        <v>31</v>
      </c>
      <c r="G147" s="17">
        <v>33</v>
      </c>
      <c r="H147" s="17">
        <v>24</v>
      </c>
      <c r="K147" s="15" t="s">
        <v>206</v>
      </c>
      <c r="L147" s="17">
        <f>L134</f>
        <v>1.480031000052437</v>
      </c>
      <c r="M147" s="17">
        <f>N134</f>
        <v>1.4894336046851846</v>
      </c>
      <c r="N147" s="17">
        <f t="shared" si="101"/>
        <v>1.4988959438598959</v>
      </c>
      <c r="O147" s="17">
        <f t="shared" si="102"/>
        <v>1.5014869988067128</v>
      </c>
    </row>
    <row r="148" spans="1:17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K148" s="15" t="s">
        <v>208</v>
      </c>
      <c r="L148" s="17">
        <f>L135</f>
        <v>1.5855528327527673</v>
      </c>
      <c r="M148" s="17">
        <f>N135</f>
        <v>1.5918409693584967</v>
      </c>
      <c r="N148" s="17">
        <f t="shared" si="101"/>
        <v>1.5868084697607254</v>
      </c>
      <c r="O148" s="17">
        <f t="shared" si="102"/>
        <v>1.5886366261477836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</row>
    <row r="150" spans="1:17">
      <c r="A150" s="9">
        <v>14</v>
      </c>
      <c r="B150" s="10" t="s">
        <v>211</v>
      </c>
      <c r="C150" s="17">
        <v>16</v>
      </c>
      <c r="D150" s="17">
        <v>16</v>
      </c>
      <c r="E150" s="17">
        <v>16</v>
      </c>
      <c r="F150" s="17">
        <v>15</v>
      </c>
      <c r="G150" s="21">
        <v>15</v>
      </c>
      <c r="H150" s="21">
        <v>15</v>
      </c>
    </row>
    <row r="151" spans="1:17">
      <c r="A151" s="9">
        <v>15</v>
      </c>
      <c r="B151" s="10" t="s">
        <v>213</v>
      </c>
      <c r="C151" s="17">
        <v>638</v>
      </c>
      <c r="D151" s="17">
        <v>618</v>
      </c>
      <c r="E151" s="17">
        <v>616</v>
      </c>
      <c r="F151" s="17">
        <v>605</v>
      </c>
      <c r="G151" s="17">
        <v>594</v>
      </c>
      <c r="H151" s="17">
        <v>588</v>
      </c>
    </row>
    <row r="153" spans="1:17" ht="16">
      <c r="A153" s="20" t="s">
        <v>542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3">C167/C181*1000</f>
        <v>7.469654528478058</v>
      </c>
      <c r="D155" s="17">
        <f t="shared" si="103"/>
        <v>7.6849183477425553</v>
      </c>
      <c r="E155" s="17">
        <f t="shared" si="103"/>
        <v>6.9101678183613036</v>
      </c>
      <c r="F155" s="17">
        <f t="shared" si="103"/>
        <v>7.4309978768577496</v>
      </c>
      <c r="G155" s="17">
        <f t="shared" si="103"/>
        <v>7.6252723311546839</v>
      </c>
      <c r="H155" s="17">
        <f t="shared" si="103"/>
        <v>7.963594994311717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4">IF(C155/$I155&gt;1,2^((1-$I155/C155)/LN(10/3)),2^(-LOG($I155/C155,10/3)))</f>
        <v>1.2096684513636977</v>
      </c>
      <c r="M155" s="17">
        <f t="shared" si="104"/>
        <v>1.2227971764805403</v>
      </c>
      <c r="N155" s="17">
        <f t="shared" si="104"/>
        <v>1.1725073957943282</v>
      </c>
      <c r="O155" s="17">
        <f t="shared" si="104"/>
        <v>1.2072458248036999</v>
      </c>
      <c r="P155" s="17">
        <f t="shared" si="104"/>
        <v>1.2192196409054497</v>
      </c>
      <c r="Q155" s="17">
        <f t="shared" si="104"/>
        <v>1.2389309073509926</v>
      </c>
    </row>
    <row r="156" spans="1:17">
      <c r="A156" s="9">
        <v>2</v>
      </c>
      <c r="B156" s="15" t="s">
        <v>176</v>
      </c>
      <c r="C156" s="17">
        <f t="shared" ref="C156:H156" si="105">C168/C181*1000</f>
        <v>5.6022408963585431</v>
      </c>
      <c r="D156" s="17">
        <f t="shared" si="105"/>
        <v>5.7636887608069163</v>
      </c>
      <c r="E156" s="17">
        <f t="shared" si="105"/>
        <v>5.923000987166831</v>
      </c>
      <c r="F156" s="17">
        <f t="shared" si="105"/>
        <v>6.369426751592357</v>
      </c>
      <c r="G156" s="17">
        <f t="shared" si="105"/>
        <v>6.5359477124183005</v>
      </c>
      <c r="H156" s="17">
        <f t="shared" si="105"/>
        <v>6.8259385665529013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4"/>
        <v>1.1789862508154842</v>
      </c>
      <c r="M156" s="17">
        <f t="shared" si="104"/>
        <v>1.1926399466821207</v>
      </c>
      <c r="N156" s="17">
        <f t="shared" si="104"/>
        <v>1.2055260205447913</v>
      </c>
      <c r="O156" s="17">
        <f t="shared" si="104"/>
        <v>1.2388290153779344</v>
      </c>
      <c r="P156" s="17">
        <f t="shared" si="104"/>
        <v>1.2502931668399027</v>
      </c>
      <c r="Q156" s="17">
        <f t="shared" si="104"/>
        <v>1.2691491178595817</v>
      </c>
    </row>
    <row r="157" spans="1:17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0.42463845010615714</v>
      </c>
      <c r="G157" s="17">
        <f>G169/G181*1000</f>
        <v>0.4357298474945534</v>
      </c>
      <c r="H157" s="17">
        <f>H169/H181*1000+0.00001</f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4"/>
        <v>8.8737830999390996E-4</v>
      </c>
      <c r="M157" s="17">
        <f t="shared" si="104"/>
        <v>8.8737830999390996E-4</v>
      </c>
      <c r="N157" s="17">
        <f t="shared" si="104"/>
        <v>8.8737830999390996E-4</v>
      </c>
      <c r="O157" s="17">
        <f t="shared" si="104"/>
        <v>0.40976659521216774</v>
      </c>
      <c r="P157" s="17">
        <f t="shared" si="104"/>
        <v>0.415894735243164</v>
      </c>
      <c r="Q157" s="17">
        <f t="shared" si="104"/>
        <v>8.8737830999390996E-4</v>
      </c>
    </row>
    <row r="158" spans="1:17">
      <c r="A158" s="9">
        <v>4</v>
      </c>
      <c r="B158" s="15" t="s">
        <v>178</v>
      </c>
      <c r="C158" s="17">
        <f t="shared" ref="C158:H158" si="106">C170/C181*1000</f>
        <v>26.143790849673202</v>
      </c>
      <c r="D158" s="17">
        <f t="shared" si="106"/>
        <v>26.897214217098941</v>
      </c>
      <c r="E158" s="17">
        <f t="shared" si="106"/>
        <v>27.443237907206321</v>
      </c>
      <c r="F158" s="17">
        <f t="shared" si="106"/>
        <v>29.405520169851382</v>
      </c>
      <c r="G158" s="17">
        <f t="shared" si="106"/>
        <v>30.174291938997818</v>
      </c>
      <c r="H158" s="17">
        <f t="shared" si="106"/>
        <v>31.171786120591577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4"/>
        <v>0.9238455676099333</v>
      </c>
      <c r="M158" s="17">
        <f t="shared" si="104"/>
        <v>0.93908087995554879</v>
      </c>
      <c r="N158" s="17">
        <f t="shared" si="104"/>
        <v>0.95000935329059466</v>
      </c>
      <c r="O158" s="17">
        <f t="shared" si="104"/>
        <v>0.98854318698751042</v>
      </c>
      <c r="P158" s="17">
        <f t="shared" si="104"/>
        <v>1.0033309744969714</v>
      </c>
      <c r="Q158" s="17">
        <f t="shared" si="104"/>
        <v>1.0218777875569551</v>
      </c>
    </row>
    <row r="159" spans="1:17">
      <c r="A159" s="9">
        <v>5</v>
      </c>
      <c r="B159" s="15" t="s">
        <v>179</v>
      </c>
      <c r="C159" s="17">
        <f t="shared" ref="C159:H159" si="107">C171/C181*1000</f>
        <v>2.8011204481792715</v>
      </c>
      <c r="D159" s="17">
        <f t="shared" si="107"/>
        <v>2.8818443804034581</v>
      </c>
      <c r="E159" s="17">
        <f t="shared" si="107"/>
        <v>2.9615004935834155</v>
      </c>
      <c r="F159" s="17">
        <f t="shared" si="107"/>
        <v>3.1847133757961785</v>
      </c>
      <c r="G159" s="17">
        <f t="shared" si="107"/>
        <v>3.2679738562091503</v>
      </c>
      <c r="H159" s="17">
        <f t="shared" si="107"/>
        <v>3.4129692832764507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4"/>
        <v>0.5465280008417932</v>
      </c>
      <c r="M159" s="17">
        <f t="shared" si="104"/>
        <v>0.55554089768340598</v>
      </c>
      <c r="N159" s="17">
        <f t="shared" si="104"/>
        <v>0.56433015911946205</v>
      </c>
      <c r="O159" s="17">
        <f t="shared" si="104"/>
        <v>0.5884397994139734</v>
      </c>
      <c r="P159" s="17">
        <f t="shared" si="104"/>
        <v>0.59724812977388975</v>
      </c>
      <c r="Q159" s="17">
        <f t="shared" si="104"/>
        <v>0.61236343205250243</v>
      </c>
    </row>
    <row r="160" spans="1:17">
      <c r="A160" s="9">
        <v>6</v>
      </c>
      <c r="B160" s="15" t="s">
        <v>180</v>
      </c>
      <c r="C160" s="17">
        <f t="shared" ref="C160:H160" si="108">(C172-C173)/C172*100</f>
        <v>2.0633646887492065</v>
      </c>
      <c r="D160" s="17">
        <f t="shared" si="108"/>
        <v>0.16485922567682673</v>
      </c>
      <c r="E160" s="17">
        <f t="shared" si="108"/>
        <v>3.5514851270017127</v>
      </c>
      <c r="F160" s="17">
        <f t="shared" si="108"/>
        <v>-0.83881372261549181</v>
      </c>
      <c r="G160" s="17">
        <f t="shared" si="108"/>
        <v>0.89211742015019091</v>
      </c>
      <c r="H160" s="17">
        <f t="shared" si="108"/>
        <v>-1.3622875640679855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09">(ATAN((C160+2.4)/10)+3.1415/2)/3.1415*1.75</f>
        <v>1.108855013754487</v>
      </c>
      <c r="M160" s="17">
        <f t="shared" si="109"/>
        <v>1.0148627873206779</v>
      </c>
      <c r="N160" s="17">
        <f t="shared" si="109"/>
        <v>1.1740539675789539</v>
      </c>
      <c r="O160" s="17">
        <f t="shared" si="109"/>
        <v>0.9612708487906414</v>
      </c>
      <c r="P160" s="17">
        <f t="shared" si="109"/>
        <v>1.0521650349242557</v>
      </c>
      <c r="Q160" s="17">
        <f t="shared" si="109"/>
        <v>0.93260051107372366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-22.704837117472852</v>
      </c>
      <c r="F161" s="17">
        <f>(F175-F174)/F181*1000</f>
        <v>-12.738853503184714</v>
      </c>
      <c r="G161" s="17">
        <f>(G175-G174)/G181*1000</f>
        <v>-16.339869281045754</v>
      </c>
      <c r="H161" s="17">
        <f>(H175-H174)/H181*1000</f>
        <v>-5.6882821387940838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10">(ATAN(E161/10)+3.1415/2)/3.1415*1.75</f>
        <v>0.2310817489089794</v>
      </c>
      <c r="O161" s="17">
        <f t="shared" si="110"/>
        <v>0.37071206577385352</v>
      </c>
      <c r="P161" s="17">
        <f t="shared" si="110"/>
        <v>0.3059088074941041</v>
      </c>
      <c r="Q161" s="17">
        <f t="shared" si="110"/>
        <v>0.58689833338069841</v>
      </c>
    </row>
    <row r="162" spans="1:17">
      <c r="A162" s="9">
        <v>8</v>
      </c>
      <c r="B162" s="15" t="s">
        <v>182</v>
      </c>
      <c r="C162" s="17">
        <f t="shared" ref="C162:H162" si="111">(C176-C177)/C181*1000</f>
        <v>-6.5359477124183005</v>
      </c>
      <c r="D162" s="17">
        <f t="shared" si="111"/>
        <v>-31.70028818443804</v>
      </c>
      <c r="E162" s="17">
        <f t="shared" si="111"/>
        <v>-47.384007897334648</v>
      </c>
      <c r="F162" s="17">
        <f t="shared" si="111"/>
        <v>-12.738853503184714</v>
      </c>
      <c r="G162" s="17">
        <f t="shared" si="111"/>
        <v>-26.143790849673202</v>
      </c>
      <c r="H162" s="17">
        <f t="shared" si="111"/>
        <v>-26.166097838452785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0.55251973124891474</v>
      </c>
      <c r="M162" s="17">
        <f>(ATAN(D162/10)+3.1415/2)/3.1415*1.75</f>
        <v>0.17019701646907248</v>
      </c>
      <c r="N162" s="17">
        <f t="shared" si="110"/>
        <v>0.11583664594289765</v>
      </c>
      <c r="O162" s="17">
        <f t="shared" si="110"/>
        <v>0.37071206577385352</v>
      </c>
      <c r="P162" s="17">
        <f t="shared" si="110"/>
        <v>0.20348431721306171</v>
      </c>
      <c r="Q162" s="17">
        <f t="shared" si="110"/>
        <v>0.20332583482829725</v>
      </c>
    </row>
    <row r="163" spans="1:17">
      <c r="A163" s="9">
        <v>9</v>
      </c>
      <c r="B163" s="15" t="s">
        <v>183</v>
      </c>
      <c r="C163" s="17">
        <f t="shared" ref="C163:H163" si="112">C178/C181*1000</f>
        <v>2.8011204481792715</v>
      </c>
      <c r="D163" s="17">
        <f t="shared" si="112"/>
        <v>2.8818443804034581</v>
      </c>
      <c r="E163" s="17">
        <f t="shared" si="112"/>
        <v>2.9615004935834155</v>
      </c>
      <c r="F163" s="17">
        <f t="shared" si="112"/>
        <v>4.2462845010615711</v>
      </c>
      <c r="G163" s="17">
        <f t="shared" si="112"/>
        <v>4.3572984749455346</v>
      </c>
      <c r="H163" s="17">
        <f t="shared" si="112"/>
        <v>4.5506257110352673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3">IF(C163/$I163&gt;1,2^((1-$I163/C163)/LN(10/3)),2^(-LOG($I163/C163,10/3)))</f>
        <v>1.3065895956035154</v>
      </c>
      <c r="M163" s="17">
        <f t="shared" si="113"/>
        <v>1.3179218370035846</v>
      </c>
      <c r="N163" s="17">
        <f t="shared" si="113"/>
        <v>1.3285872545641946</v>
      </c>
      <c r="O163" s="17">
        <f t="shared" si="113"/>
        <v>1.4511331565884176</v>
      </c>
      <c r="P163" s="17">
        <f t="shared" si="113"/>
        <v>1.4586716434467244</v>
      </c>
      <c r="Q163" s="17">
        <f t="shared" si="113"/>
        <v>1.4710052994227347</v>
      </c>
    </row>
    <row r="164" spans="1:17">
      <c r="A164" s="9">
        <v>10</v>
      </c>
      <c r="B164" s="15" t="s">
        <v>184</v>
      </c>
      <c r="C164" s="17">
        <f t="shared" ref="C164:H164" si="114">C179/C181*100</f>
        <v>0.18674136321195145</v>
      </c>
      <c r="D164" s="17">
        <f t="shared" si="114"/>
        <v>0.19212295869356388</v>
      </c>
      <c r="E164" s="17">
        <f t="shared" si="114"/>
        <v>0.19743336623889435</v>
      </c>
      <c r="F164" s="17">
        <f t="shared" si="114"/>
        <v>0.21231422505307856</v>
      </c>
      <c r="G164" s="17">
        <f t="shared" si="114"/>
        <v>0.2178649237472767</v>
      </c>
      <c r="H164" s="17">
        <f t="shared" si="114"/>
        <v>0.22753128555176336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3"/>
        <v>1.5243506429347824</v>
      </c>
      <c r="M164" s="17">
        <f t="shared" si="113"/>
        <v>1.5309468286946826</v>
      </c>
      <c r="N164" s="17">
        <f t="shared" si="113"/>
        <v>1.537129018467341</v>
      </c>
      <c r="O164" s="17">
        <f t="shared" si="113"/>
        <v>1.5529174276628219</v>
      </c>
      <c r="P164" s="17">
        <f t="shared" si="113"/>
        <v>1.5582909456359901</v>
      </c>
      <c r="Q164" s="17">
        <f t="shared" si="113"/>
        <v>1.5670625980921513</v>
      </c>
    </row>
    <row r="165" spans="1:17">
      <c r="A165" s="9">
        <v>11</v>
      </c>
      <c r="B165" s="15" t="s">
        <v>185</v>
      </c>
      <c r="C165" s="17">
        <f t="shared" ref="C165:H165" si="115">C180/C181*1000</f>
        <v>8.4033613445378155</v>
      </c>
      <c r="D165" s="17">
        <f t="shared" si="115"/>
        <v>9.6061479346781944</v>
      </c>
      <c r="E165" s="17">
        <f t="shared" si="115"/>
        <v>9.8716683119447186</v>
      </c>
      <c r="F165" s="17">
        <f t="shared" si="115"/>
        <v>10.615711252653927</v>
      </c>
      <c r="G165" s="17">
        <f t="shared" si="115"/>
        <v>10.893246187363834</v>
      </c>
      <c r="H165" s="17">
        <f t="shared" si="115"/>
        <v>11.376564277588168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3"/>
        <v>1.2625900927429978</v>
      </c>
      <c r="M165" s="17">
        <f t="shared" si="113"/>
        <v>1.3179218370035846</v>
      </c>
      <c r="N165" s="17">
        <f t="shared" si="113"/>
        <v>1.3285872545641946</v>
      </c>
      <c r="O165" s="17">
        <f t="shared" si="113"/>
        <v>1.3560202240240973</v>
      </c>
      <c r="P165" s="17">
        <f t="shared" si="113"/>
        <v>1.3654208601765141</v>
      </c>
      <c r="Q165" s="17">
        <f t="shared" si="113"/>
        <v>1.3808360901244123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8</v>
      </c>
      <c r="D167" s="17">
        <v>8</v>
      </c>
      <c r="E167" s="17">
        <v>7</v>
      </c>
      <c r="F167" s="17">
        <v>7</v>
      </c>
      <c r="G167" s="17">
        <v>7</v>
      </c>
      <c r="H167" s="17">
        <v>7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6</v>
      </c>
      <c r="D168" s="17">
        <v>6</v>
      </c>
      <c r="E168" s="17">
        <v>6</v>
      </c>
      <c r="F168" s="17">
        <v>6</v>
      </c>
      <c r="G168" s="17">
        <v>6</v>
      </c>
      <c r="H168" s="17">
        <v>6</v>
      </c>
      <c r="K168" s="15" t="s">
        <v>187</v>
      </c>
      <c r="L168" s="17">
        <f t="shared" ref="L168:L173" si="116">L155</f>
        <v>1.2096684513636977</v>
      </c>
      <c r="M168" s="17">
        <f t="shared" ref="M168:M173" si="117">N155</f>
        <v>1.1725073957943282</v>
      </c>
      <c r="N168" s="17">
        <f t="shared" ref="N168:N178" si="118">P155</f>
        <v>1.2192196409054497</v>
      </c>
      <c r="O168" s="17">
        <f>Q155</f>
        <v>1.2389309073509926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0.4</v>
      </c>
      <c r="G169" s="17">
        <v>0.4</v>
      </c>
      <c r="H169" s="17">
        <v>0</v>
      </c>
      <c r="K169" s="15" t="s">
        <v>190</v>
      </c>
      <c r="L169" s="17">
        <f t="shared" si="116"/>
        <v>1.1789862508154842</v>
      </c>
      <c r="M169" s="17">
        <f t="shared" si="117"/>
        <v>1.2055260205447913</v>
      </c>
      <c r="N169" s="17">
        <f t="shared" si="118"/>
        <v>1.2502931668399027</v>
      </c>
      <c r="O169" s="17">
        <f t="shared" ref="O169:O178" si="119">Q156</f>
        <v>1.2691491178595817</v>
      </c>
    </row>
    <row r="170" spans="1:17">
      <c r="A170" s="9">
        <v>4</v>
      </c>
      <c r="B170" s="10" t="s">
        <v>191</v>
      </c>
      <c r="C170" s="17">
        <v>28</v>
      </c>
      <c r="D170" s="17">
        <v>28</v>
      </c>
      <c r="E170" s="17">
        <v>27.8</v>
      </c>
      <c r="F170" s="17">
        <v>27.7</v>
      </c>
      <c r="G170" s="17">
        <v>27.7</v>
      </c>
      <c r="H170" s="17">
        <v>27.4</v>
      </c>
      <c r="K170" s="15" t="s">
        <v>192</v>
      </c>
      <c r="L170" s="17">
        <f t="shared" si="116"/>
        <v>8.8737830999390996E-4</v>
      </c>
      <c r="M170" s="17">
        <f t="shared" si="117"/>
        <v>8.8737830999390996E-4</v>
      </c>
      <c r="N170" s="17">
        <f t="shared" si="118"/>
        <v>0.415894735243164</v>
      </c>
      <c r="O170" s="17">
        <f t="shared" si="119"/>
        <v>8.8737830999390996E-4</v>
      </c>
    </row>
    <row r="171" spans="1:17">
      <c r="A171" s="9">
        <v>5</v>
      </c>
      <c r="B171" s="10" t="s">
        <v>193</v>
      </c>
      <c r="C171" s="17">
        <v>3</v>
      </c>
      <c r="D171" s="17">
        <v>3</v>
      </c>
      <c r="E171" s="17">
        <v>3</v>
      </c>
      <c r="F171" s="17">
        <v>3</v>
      </c>
      <c r="G171" s="17">
        <v>3</v>
      </c>
      <c r="H171" s="17">
        <v>3</v>
      </c>
      <c r="K171" s="15" t="s">
        <v>194</v>
      </c>
      <c r="L171" s="17">
        <f t="shared" si="116"/>
        <v>0.9238455676099333</v>
      </c>
      <c r="M171" s="17">
        <f t="shared" si="117"/>
        <v>0.95000935329059466</v>
      </c>
      <c r="N171" s="17">
        <f t="shared" si="118"/>
        <v>1.0033309744969714</v>
      </c>
      <c r="O171" s="17">
        <f t="shared" si="119"/>
        <v>1.0218777875569551</v>
      </c>
    </row>
    <row r="172" spans="1:17">
      <c r="A172" s="9">
        <v>6</v>
      </c>
      <c r="B172" s="10" t="s">
        <v>195</v>
      </c>
      <c r="C172" s="17">
        <v>13458.6</v>
      </c>
      <c r="D172" s="17">
        <v>7764.2</v>
      </c>
      <c r="E172" s="17">
        <v>9204.6</v>
      </c>
      <c r="F172" s="17">
        <v>9549.2000000000007</v>
      </c>
      <c r="G172" s="17">
        <v>15087.7</v>
      </c>
      <c r="H172" s="17">
        <v>12603.8</v>
      </c>
      <c r="K172" s="15" t="s">
        <v>196</v>
      </c>
      <c r="L172" s="17">
        <f t="shared" si="116"/>
        <v>0.5465280008417932</v>
      </c>
      <c r="M172" s="17">
        <f t="shared" si="117"/>
        <v>0.56433015911946205</v>
      </c>
      <c r="N172" s="17">
        <f t="shared" si="118"/>
        <v>0.59724812977388975</v>
      </c>
      <c r="O172" s="17">
        <f t="shared" si="119"/>
        <v>0.61236343205250243</v>
      </c>
    </row>
    <row r="173" spans="1:17">
      <c r="A173" s="9">
        <v>7</v>
      </c>
      <c r="B173" s="10" t="s">
        <v>197</v>
      </c>
      <c r="C173" s="17">
        <v>13180.9</v>
      </c>
      <c r="D173" s="17">
        <v>7751.4</v>
      </c>
      <c r="E173" s="17">
        <v>8877.7000000000007</v>
      </c>
      <c r="F173" s="17">
        <v>9629.2999999999993</v>
      </c>
      <c r="G173" s="17">
        <v>14953.1</v>
      </c>
      <c r="H173" s="17">
        <v>12775.5</v>
      </c>
      <c r="K173" s="15" t="s">
        <v>198</v>
      </c>
      <c r="L173" s="17">
        <f t="shared" si="116"/>
        <v>1.108855013754487</v>
      </c>
      <c r="M173" s="17">
        <f t="shared" si="117"/>
        <v>1.1740539675789539</v>
      </c>
      <c r="N173" s="17">
        <f t="shared" si="118"/>
        <v>1.0521650349242557</v>
      </c>
      <c r="O173" s="17">
        <f t="shared" si="119"/>
        <v>0.93260051107372366</v>
      </c>
    </row>
    <row r="174" spans="1:17">
      <c r="A174" s="9">
        <v>8</v>
      </c>
      <c r="B174" s="10" t="s">
        <v>199</v>
      </c>
      <c r="C174" s="17"/>
      <c r="D174" s="17"/>
      <c r="E174" s="17">
        <v>32</v>
      </c>
      <c r="F174" s="17">
        <v>21</v>
      </c>
      <c r="G174" s="17">
        <v>24</v>
      </c>
      <c r="H174" s="17">
        <v>18</v>
      </c>
      <c r="K174" s="15" t="s">
        <v>200</v>
      </c>
      <c r="L174" s="17">
        <f>N161</f>
        <v>0.2310817489089794</v>
      </c>
      <c r="M174" s="17">
        <f>O161</f>
        <v>0.37071206577385352</v>
      </c>
      <c r="N174" s="17">
        <f t="shared" si="118"/>
        <v>0.3059088074941041</v>
      </c>
      <c r="O174" s="17">
        <f t="shared" si="119"/>
        <v>0.58689833338069841</v>
      </c>
    </row>
    <row r="175" spans="1:17">
      <c r="A175" s="9">
        <v>9</v>
      </c>
      <c r="B175" s="10" t="s">
        <v>201</v>
      </c>
      <c r="C175" s="17"/>
      <c r="D175" s="17"/>
      <c r="E175" s="17">
        <v>9</v>
      </c>
      <c r="F175" s="17">
        <v>9</v>
      </c>
      <c r="G175" s="17">
        <v>9</v>
      </c>
      <c r="H175" s="17">
        <v>13</v>
      </c>
      <c r="K175" s="15" t="s">
        <v>202</v>
      </c>
      <c r="L175" s="17">
        <f>L162</f>
        <v>0.55251973124891474</v>
      </c>
      <c r="M175" s="17">
        <f>N162</f>
        <v>0.11583664594289765</v>
      </c>
      <c r="N175" s="17">
        <f t="shared" si="118"/>
        <v>0.20348431721306171</v>
      </c>
      <c r="O175" s="17">
        <f t="shared" si="119"/>
        <v>0.20332583482829725</v>
      </c>
    </row>
    <row r="176" spans="1:17">
      <c r="A176" s="9">
        <v>10</v>
      </c>
      <c r="B176" s="10" t="s">
        <v>203</v>
      </c>
      <c r="C176" s="17">
        <v>65</v>
      </c>
      <c r="D176" s="17">
        <v>56</v>
      </c>
      <c r="E176" s="17">
        <v>47</v>
      </c>
      <c r="F176" s="17">
        <v>54</v>
      </c>
      <c r="G176" s="17">
        <v>60</v>
      </c>
      <c r="H176" s="17">
        <v>59</v>
      </c>
      <c r="K176" s="15" t="s">
        <v>204</v>
      </c>
      <c r="L176" s="17">
        <f>L163</f>
        <v>1.3065895956035154</v>
      </c>
      <c r="M176" s="17">
        <f>N163</f>
        <v>1.3285872545641946</v>
      </c>
      <c r="N176" s="17">
        <f t="shared" si="118"/>
        <v>1.4586716434467244</v>
      </c>
      <c r="O176" s="17">
        <f t="shared" si="119"/>
        <v>1.4710052994227347</v>
      </c>
    </row>
    <row r="177" spans="1:17">
      <c r="A177" s="9">
        <v>11</v>
      </c>
      <c r="B177" s="10" t="s">
        <v>205</v>
      </c>
      <c r="C177" s="17">
        <v>72</v>
      </c>
      <c r="D177" s="17">
        <v>89</v>
      </c>
      <c r="E177" s="17">
        <v>95</v>
      </c>
      <c r="F177" s="17">
        <v>66</v>
      </c>
      <c r="G177" s="17">
        <v>84</v>
      </c>
      <c r="H177" s="17">
        <v>82</v>
      </c>
      <c r="K177" s="15" t="s">
        <v>206</v>
      </c>
      <c r="L177" s="17">
        <f>L164</f>
        <v>1.5243506429347824</v>
      </c>
      <c r="M177" s="17">
        <f>N164</f>
        <v>1.537129018467341</v>
      </c>
      <c r="N177" s="17">
        <f t="shared" si="118"/>
        <v>1.5582909456359901</v>
      </c>
      <c r="O177" s="17">
        <f t="shared" si="119"/>
        <v>1.5670625980921513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4</v>
      </c>
      <c r="G178" s="17">
        <v>4</v>
      </c>
      <c r="H178" s="17">
        <v>4</v>
      </c>
      <c r="K178" s="15" t="s">
        <v>208</v>
      </c>
      <c r="L178" s="17">
        <f>L165</f>
        <v>1.2625900927429978</v>
      </c>
      <c r="M178" s="17">
        <f>N165</f>
        <v>1.3285872545641946</v>
      </c>
      <c r="N178" s="17">
        <f t="shared" si="118"/>
        <v>1.3654208601765141</v>
      </c>
      <c r="O178" s="17">
        <f t="shared" si="119"/>
        <v>1.3808360901244123</v>
      </c>
    </row>
    <row r="179" spans="1:17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</row>
    <row r="180" spans="1:17">
      <c r="A180" s="9">
        <v>14</v>
      </c>
      <c r="B180" s="10" t="s">
        <v>211</v>
      </c>
      <c r="C180" s="17">
        <v>9</v>
      </c>
      <c r="D180" s="17">
        <v>10</v>
      </c>
      <c r="E180" s="17">
        <v>10</v>
      </c>
      <c r="F180" s="17">
        <v>10</v>
      </c>
      <c r="G180" s="21">
        <v>10</v>
      </c>
      <c r="H180" s="21">
        <v>10</v>
      </c>
    </row>
    <row r="181" spans="1:17">
      <c r="A181" s="9">
        <v>15</v>
      </c>
      <c r="B181" s="10" t="s">
        <v>213</v>
      </c>
      <c r="C181" s="17">
        <v>1071</v>
      </c>
      <c r="D181" s="17">
        <v>1041</v>
      </c>
      <c r="E181" s="17">
        <v>1013</v>
      </c>
      <c r="F181" s="17">
        <v>942</v>
      </c>
      <c r="G181" s="17">
        <v>918</v>
      </c>
      <c r="H181" s="17">
        <v>879</v>
      </c>
    </row>
    <row r="183" spans="1:17" ht="16">
      <c r="A183" s="20" t="s">
        <v>543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20">C197/C211*1000</f>
        <v>5.7471264367816088</v>
      </c>
      <c r="D185" s="17">
        <f t="shared" si="120"/>
        <v>6.1068702290076331</v>
      </c>
      <c r="E185" s="17">
        <f t="shared" si="120"/>
        <v>6.3391442155309035</v>
      </c>
      <c r="F185" s="17">
        <f t="shared" si="120"/>
        <v>6.25</v>
      </c>
      <c r="G185" s="17">
        <f t="shared" si="120"/>
        <v>6.4412238325281805</v>
      </c>
      <c r="H185" s="17">
        <f t="shared" si="120"/>
        <v>6.5897858319604614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21">IF(C185/$I185&gt;1,2^((1-$I185/C185)/LN(10/3)),2^(-LOG($I185/C185,10/3)))</f>
        <v>1.0777151125890616</v>
      </c>
      <c r="M185" s="17">
        <f t="shared" si="121"/>
        <v>1.1099873750735376</v>
      </c>
      <c r="N185" s="17">
        <f t="shared" si="121"/>
        <v>1.1293250357057771</v>
      </c>
      <c r="O185" s="17">
        <f t="shared" si="121"/>
        <v>1.122034245531371</v>
      </c>
      <c r="P185" s="17">
        <f t="shared" si="121"/>
        <v>1.1374814895163559</v>
      </c>
      <c r="Q185" s="17">
        <f t="shared" si="121"/>
        <v>1.1489995876641028</v>
      </c>
    </row>
    <row r="186" spans="1:17">
      <c r="A186" s="9">
        <v>2</v>
      </c>
      <c r="B186" s="15" t="s">
        <v>176</v>
      </c>
      <c r="C186" s="17">
        <f t="shared" ref="C186:H186" si="122">C198/C211*1000</f>
        <v>4.3103448275862064</v>
      </c>
      <c r="D186" s="17">
        <f t="shared" si="122"/>
        <v>4.5801526717557257</v>
      </c>
      <c r="E186" s="17">
        <f t="shared" si="122"/>
        <v>4.7543581616481774</v>
      </c>
      <c r="F186" s="17">
        <f t="shared" si="122"/>
        <v>4.6875</v>
      </c>
      <c r="G186" s="17">
        <f t="shared" si="122"/>
        <v>4.8309178743961354</v>
      </c>
      <c r="H186" s="17">
        <f t="shared" si="122"/>
        <v>4.9423393739703458</v>
      </c>
      <c r="I186" s="18">
        <f>Показатели!$E$3</f>
        <v>4</v>
      </c>
      <c r="J186" s="9">
        <v>2</v>
      </c>
      <c r="K186" s="15" t="s">
        <v>176</v>
      </c>
      <c r="L186" s="17">
        <f t="shared" si="121"/>
        <v>1.0423227103971975</v>
      </c>
      <c r="M186" s="17">
        <f t="shared" si="121"/>
        <v>1.0756489007234935</v>
      </c>
      <c r="N186" s="17">
        <f t="shared" si="121"/>
        <v>1.0956491740442131</v>
      </c>
      <c r="O186" s="17">
        <f t="shared" si="121"/>
        <v>1.088105859351808</v>
      </c>
      <c r="P186" s="17">
        <f t="shared" si="121"/>
        <v>1.1040919832097031</v>
      </c>
      <c r="Q186" s="17">
        <f t="shared" si="121"/>
        <v>1.1160213260817098</v>
      </c>
    </row>
    <row r="187" spans="1:17">
      <c r="A187" s="9">
        <v>3</v>
      </c>
      <c r="B187" s="15" t="s">
        <v>177</v>
      </c>
      <c r="C187" s="17">
        <f t="shared" ref="C187:H187" si="123">C199/C211*1000+0.00001</f>
        <v>1.0000000000000001E-5</v>
      </c>
      <c r="D187" s="17">
        <f t="shared" si="123"/>
        <v>1.0000000000000001E-5</v>
      </c>
      <c r="E187" s="17">
        <f t="shared" si="123"/>
        <v>1.0000000000000001E-5</v>
      </c>
      <c r="F187" s="17">
        <f t="shared" si="123"/>
        <v>1.0000000000000001E-5</v>
      </c>
      <c r="G187" s="17">
        <f t="shared" si="123"/>
        <v>1.0000000000000001E-5</v>
      </c>
      <c r="H187" s="17">
        <f t="shared" si="123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21"/>
        <v>8.8737830999390996E-4</v>
      </c>
      <c r="M187" s="17">
        <f t="shared" si="121"/>
        <v>8.8737830999390996E-4</v>
      </c>
      <c r="N187" s="17">
        <f t="shared" si="121"/>
        <v>8.8737830999390996E-4</v>
      </c>
      <c r="O187" s="17">
        <f t="shared" si="121"/>
        <v>8.8737830999390996E-4</v>
      </c>
      <c r="P187" s="17">
        <f t="shared" si="121"/>
        <v>8.8737830999390996E-4</v>
      </c>
      <c r="Q187" s="17">
        <f t="shared" si="121"/>
        <v>8.8737830999390996E-4</v>
      </c>
    </row>
    <row r="188" spans="1:17">
      <c r="A188" s="9">
        <v>4</v>
      </c>
      <c r="B188" s="15" t="s">
        <v>178</v>
      </c>
      <c r="C188" s="17">
        <f t="shared" ref="C188:H188" si="124">C200/C211*1000</f>
        <v>21.408045977011493</v>
      </c>
      <c r="D188" s="17">
        <f t="shared" si="124"/>
        <v>22.595419847328245</v>
      </c>
      <c r="E188" s="17">
        <f t="shared" si="124"/>
        <v>23.296354992076068</v>
      </c>
      <c r="F188" s="17">
        <f t="shared" si="124"/>
        <v>22.96875</v>
      </c>
      <c r="G188" s="17">
        <f t="shared" si="124"/>
        <v>23.993558776167472</v>
      </c>
      <c r="H188" s="17">
        <f t="shared" si="124"/>
        <v>24.87644151565074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21"/>
        <v>0.82344017161053984</v>
      </c>
      <c r="M188" s="17">
        <f t="shared" si="121"/>
        <v>0.84943235263705352</v>
      </c>
      <c r="N188" s="17">
        <f t="shared" si="121"/>
        <v>0.86450429100683179</v>
      </c>
      <c r="O188" s="17">
        <f t="shared" si="121"/>
        <v>0.85748423062011403</v>
      </c>
      <c r="P188" s="17">
        <f t="shared" si="121"/>
        <v>0.87930628910938546</v>
      </c>
      <c r="Q188" s="17">
        <f t="shared" si="121"/>
        <v>0.89779098288688064</v>
      </c>
    </row>
    <row r="189" spans="1:17">
      <c r="A189" s="9">
        <v>5</v>
      </c>
      <c r="B189" s="15" t="s">
        <v>179</v>
      </c>
      <c r="C189" s="17">
        <f t="shared" ref="C189:H189" si="125">C201/C211*1000</f>
        <v>14.367816091954023</v>
      </c>
      <c r="D189" s="17">
        <f t="shared" si="125"/>
        <v>15.267175572519083</v>
      </c>
      <c r="E189" s="17">
        <f t="shared" si="125"/>
        <v>15.847860538827259</v>
      </c>
      <c r="F189" s="17">
        <f t="shared" si="125"/>
        <v>15.625</v>
      </c>
      <c r="G189" s="17">
        <f t="shared" si="125"/>
        <v>16.103059581320448</v>
      </c>
      <c r="H189" s="17">
        <f t="shared" si="125"/>
        <v>16.474464579901152</v>
      </c>
      <c r="I189" s="18">
        <f>Показатели!$E$6</f>
        <v>8</v>
      </c>
      <c r="J189" s="9">
        <v>5</v>
      </c>
      <c r="K189" s="15" t="s">
        <v>179</v>
      </c>
      <c r="L189" s="17">
        <f t="shared" si="121"/>
        <v>1.2906650342413708</v>
      </c>
      <c r="M189" s="17">
        <f t="shared" si="121"/>
        <v>1.3152688873861642</v>
      </c>
      <c r="N189" s="17">
        <f t="shared" si="121"/>
        <v>1.329888203740603</v>
      </c>
      <c r="O189" s="17">
        <f t="shared" si="121"/>
        <v>1.324387014117504</v>
      </c>
      <c r="P189" s="17">
        <f t="shared" si="121"/>
        <v>1.3360274409045072</v>
      </c>
      <c r="Q189" s="17">
        <f t="shared" si="121"/>
        <v>1.344670014937519</v>
      </c>
    </row>
    <row r="190" spans="1:17">
      <c r="A190" s="9">
        <v>6</v>
      </c>
      <c r="B190" s="15" t="s">
        <v>180</v>
      </c>
      <c r="C190" s="17">
        <f t="shared" ref="C190:H190" si="126">(C202-C203)/C202*100</f>
        <v>2.1488701816570601</v>
      </c>
      <c r="D190" s="17">
        <f t="shared" si="126"/>
        <v>-1.0250548132601205</v>
      </c>
      <c r="E190" s="17">
        <f t="shared" si="126"/>
        <v>2.9643885241129362</v>
      </c>
      <c r="F190" s="17">
        <f t="shared" si="126"/>
        <v>8.0925163305879106</v>
      </c>
      <c r="G190" s="17">
        <f t="shared" si="126"/>
        <v>-3.2023553175676995</v>
      </c>
      <c r="H190" s="17">
        <f t="shared" si="126"/>
        <v>-1.5240985715699575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27">(ATAN((C190+2.4)/10)+3.1415/2)/3.1415*1.75</f>
        <v>1.1128142395188663</v>
      </c>
      <c r="M190" s="17">
        <f t="shared" si="127"/>
        <v>0.95111526978246375</v>
      </c>
      <c r="N190" s="17">
        <f t="shared" si="127"/>
        <v>1.1492801206994834</v>
      </c>
      <c r="O190" s="17">
        <f t="shared" si="127"/>
        <v>1.3258986540071023</v>
      </c>
      <c r="P190" s="17">
        <f t="shared" si="127"/>
        <v>0.8303996413448218</v>
      </c>
      <c r="Q190" s="17">
        <f t="shared" si="127"/>
        <v>0.92366864485580025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-1.5847860538827259</v>
      </c>
      <c r="F191" s="17">
        <f>(F205-F204)/F211*1000</f>
        <v>1.5625</v>
      </c>
      <c r="G191" s="17">
        <f>(G205-G204)/G211*1000</f>
        <v>-16.103059581320448</v>
      </c>
      <c r="H191" s="17">
        <f>(H205-H204)/H211*1000</f>
        <v>-9.8846787479406917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28">(ATAN(E191/10)+3.1415/2)/3.1415*1.75</f>
        <v>0.78744624827602827</v>
      </c>
      <c r="O191" s="17">
        <f t="shared" si="128"/>
        <v>0.96134228819573331</v>
      </c>
      <c r="P191" s="17">
        <f t="shared" si="128"/>
        <v>0.30954161082039355</v>
      </c>
      <c r="Q191" s="17">
        <f t="shared" si="128"/>
        <v>0.44071772412709065</v>
      </c>
    </row>
    <row r="192" spans="1:17">
      <c r="A192" s="9">
        <v>8</v>
      </c>
      <c r="B192" s="15" t="s">
        <v>182</v>
      </c>
      <c r="C192" s="17">
        <f t="shared" ref="C192:H192" si="129">(C206-C207)/C211*1000</f>
        <v>-37.356321839080465</v>
      </c>
      <c r="D192" s="17">
        <f t="shared" si="129"/>
        <v>-21.374045801526719</v>
      </c>
      <c r="E192" s="17">
        <f t="shared" si="129"/>
        <v>15.847860538827259</v>
      </c>
      <c r="F192" s="17">
        <f t="shared" si="129"/>
        <v>-31.25</v>
      </c>
      <c r="G192" s="17">
        <f t="shared" si="129"/>
        <v>-6.4412238325281805</v>
      </c>
      <c r="H192" s="17">
        <f t="shared" si="129"/>
        <v>-19.769357495881383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0.14567830512804894</v>
      </c>
      <c r="M192" s="17">
        <f>(ATAN(D192/10)+3.1415/2)/3.1415*1.75</f>
        <v>0.24374548577383753</v>
      </c>
      <c r="N192" s="17">
        <f t="shared" si="128"/>
        <v>1.4364561709453549</v>
      </c>
      <c r="O192" s="17">
        <f t="shared" si="128"/>
        <v>0.17249692218947302</v>
      </c>
      <c r="P192" s="17">
        <f t="shared" si="128"/>
        <v>0.55623304353065073</v>
      </c>
      <c r="Q192" s="17">
        <f t="shared" si="128"/>
        <v>0.26084667848504983</v>
      </c>
    </row>
    <row r="193" spans="1:17">
      <c r="A193" s="9">
        <v>9</v>
      </c>
      <c r="B193" s="15" t="s">
        <v>183</v>
      </c>
      <c r="C193" s="17">
        <f t="shared" ref="C193:H193" si="130">C208/C211*1000</f>
        <v>2.8735632183908044</v>
      </c>
      <c r="D193" s="17">
        <f t="shared" si="130"/>
        <v>3.0534351145038165</v>
      </c>
      <c r="E193" s="17">
        <f t="shared" si="130"/>
        <v>3.1695721077654517</v>
      </c>
      <c r="F193" s="17">
        <f t="shared" si="130"/>
        <v>3.125</v>
      </c>
      <c r="G193" s="17">
        <f t="shared" si="130"/>
        <v>3.2206119162640903</v>
      </c>
      <c r="H193" s="17">
        <f t="shared" si="130"/>
        <v>3.2948929159802307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31">IF(C193/$I193&gt;1,2^((1-$I193/C193)/LN(10/3)),2^(-LOG($I193/C193,10/3)))</f>
        <v>1.3167842039873774</v>
      </c>
      <c r="M193" s="17">
        <f t="shared" si="131"/>
        <v>1.3403031796862246</v>
      </c>
      <c r="N193" s="17">
        <f t="shared" si="131"/>
        <v>1.3542648235358015</v>
      </c>
      <c r="O193" s="17">
        <f t="shared" si="131"/>
        <v>1.3490122447545139</v>
      </c>
      <c r="P193" s="17">
        <f t="shared" si="131"/>
        <v>1.3601250121909145</v>
      </c>
      <c r="Q193" s="17">
        <f t="shared" si="131"/>
        <v>1.3683719027629384</v>
      </c>
    </row>
    <row r="194" spans="1:17">
      <c r="A194" s="9">
        <v>10</v>
      </c>
      <c r="B194" s="15" t="s">
        <v>184</v>
      </c>
      <c r="C194" s="17">
        <f t="shared" ref="C194:H194" si="132">C209/C211*100</f>
        <v>0.14367816091954022</v>
      </c>
      <c r="D194" s="17">
        <f t="shared" si="132"/>
        <v>0.15267175572519084</v>
      </c>
      <c r="E194" s="17">
        <f t="shared" si="132"/>
        <v>0.15847860538827258</v>
      </c>
      <c r="F194" s="17">
        <f t="shared" si="132"/>
        <v>0.15625</v>
      </c>
      <c r="G194" s="17">
        <f t="shared" si="132"/>
        <v>0.1610305958132045</v>
      </c>
      <c r="H194" s="17">
        <f t="shared" si="132"/>
        <v>0.16474464579901155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31"/>
        <v>1.4555258596647502</v>
      </c>
      <c r="M194" s="17">
        <f t="shared" si="131"/>
        <v>1.4728060254434805</v>
      </c>
      <c r="N194" s="17">
        <f t="shared" si="131"/>
        <v>1.483016281399099</v>
      </c>
      <c r="O194" s="17">
        <f t="shared" si="131"/>
        <v>1.4791791668051173</v>
      </c>
      <c r="P194" s="17">
        <f t="shared" si="131"/>
        <v>1.4872914173858243</v>
      </c>
      <c r="Q194" s="17">
        <f t="shared" si="131"/>
        <v>1.4932973201495179</v>
      </c>
    </row>
    <row r="195" spans="1:17">
      <c r="A195" s="9">
        <v>11</v>
      </c>
      <c r="B195" s="15" t="s">
        <v>185</v>
      </c>
      <c r="C195" s="17">
        <f t="shared" ref="C195:H195" si="133">C210/C211*1000</f>
        <v>21.551724137931036</v>
      </c>
      <c r="D195" s="17">
        <f t="shared" si="133"/>
        <v>22.900763358778626</v>
      </c>
      <c r="E195" s="17">
        <f t="shared" si="133"/>
        <v>20.602218700475436</v>
      </c>
      <c r="F195" s="17">
        <f t="shared" si="133"/>
        <v>20.3125</v>
      </c>
      <c r="G195" s="17">
        <f t="shared" si="133"/>
        <v>20.933977455716587</v>
      </c>
      <c r="H195" s="17">
        <f t="shared" si="133"/>
        <v>21.416803953871501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31"/>
        <v>1.5560497238306348</v>
      </c>
      <c r="M195" s="17">
        <f t="shared" si="131"/>
        <v>1.568341213464576</v>
      </c>
      <c r="N195" s="17">
        <f t="shared" si="131"/>
        <v>1.5465005084998869</v>
      </c>
      <c r="O195" s="17">
        <f t="shared" si="131"/>
        <v>1.5434216102323643</v>
      </c>
      <c r="P195" s="17">
        <f t="shared" si="131"/>
        <v>1.5499287106256008</v>
      </c>
      <c r="Q195" s="17">
        <f t="shared" si="131"/>
        <v>1.5547409644678227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4</v>
      </c>
      <c r="D197" s="17">
        <v>4</v>
      </c>
      <c r="E197" s="17">
        <v>4</v>
      </c>
      <c r="F197" s="17">
        <v>4</v>
      </c>
      <c r="G197" s="17">
        <v>4</v>
      </c>
      <c r="H197" s="17">
        <v>4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3</v>
      </c>
      <c r="D198" s="17">
        <v>3</v>
      </c>
      <c r="E198" s="17">
        <v>3</v>
      </c>
      <c r="F198" s="17">
        <v>3</v>
      </c>
      <c r="G198" s="17">
        <v>3</v>
      </c>
      <c r="H198" s="17">
        <v>3</v>
      </c>
      <c r="K198" s="15" t="s">
        <v>187</v>
      </c>
      <c r="L198" s="17">
        <f t="shared" ref="L198:L203" si="134">L185</f>
        <v>1.0777151125890616</v>
      </c>
      <c r="M198" s="17">
        <f t="shared" ref="M198:M203" si="135">N185</f>
        <v>1.1293250357057771</v>
      </c>
      <c r="N198" s="17">
        <f t="shared" ref="N198:N208" si="136">P185</f>
        <v>1.1374814895163559</v>
      </c>
      <c r="O198" s="17">
        <f>Q185</f>
        <v>1.1489995876641028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134"/>
        <v>1.0423227103971975</v>
      </c>
      <c r="M199" s="17">
        <f t="shared" si="135"/>
        <v>1.0956491740442131</v>
      </c>
      <c r="N199" s="17">
        <f t="shared" si="136"/>
        <v>1.1040919832097031</v>
      </c>
      <c r="O199" s="17">
        <f t="shared" ref="O199:O208" si="137">Q186</f>
        <v>1.1160213260817098</v>
      </c>
    </row>
    <row r="200" spans="1:17">
      <c r="A200" s="9">
        <v>4</v>
      </c>
      <c r="B200" s="10" t="s">
        <v>191</v>
      </c>
      <c r="C200" s="17">
        <v>14.9</v>
      </c>
      <c r="D200" s="17">
        <v>14.8</v>
      </c>
      <c r="E200" s="17">
        <v>14.7</v>
      </c>
      <c r="F200" s="17">
        <v>14.7</v>
      </c>
      <c r="G200" s="17">
        <v>14.9</v>
      </c>
      <c r="H200" s="17">
        <v>15.1</v>
      </c>
      <c r="K200" s="15" t="s">
        <v>192</v>
      </c>
      <c r="L200" s="17">
        <f t="shared" si="134"/>
        <v>8.8737830999390996E-4</v>
      </c>
      <c r="M200" s="17">
        <f t="shared" si="135"/>
        <v>8.8737830999390996E-4</v>
      </c>
      <c r="N200" s="17">
        <f t="shared" si="136"/>
        <v>8.8737830999390996E-4</v>
      </c>
      <c r="O200" s="17">
        <f t="shared" si="137"/>
        <v>8.8737830999390996E-4</v>
      </c>
    </row>
    <row r="201" spans="1:17">
      <c r="A201" s="9">
        <v>5</v>
      </c>
      <c r="B201" s="10" t="s">
        <v>193</v>
      </c>
      <c r="C201" s="17">
        <v>10</v>
      </c>
      <c r="D201" s="17">
        <v>10</v>
      </c>
      <c r="E201" s="17">
        <v>10</v>
      </c>
      <c r="F201" s="17">
        <v>10</v>
      </c>
      <c r="G201" s="17">
        <v>10</v>
      </c>
      <c r="H201" s="17">
        <v>10</v>
      </c>
      <c r="K201" s="15" t="s">
        <v>194</v>
      </c>
      <c r="L201" s="17">
        <f t="shared" si="134"/>
        <v>0.82344017161053984</v>
      </c>
      <c r="M201" s="17">
        <f t="shared" si="135"/>
        <v>0.86450429100683179</v>
      </c>
      <c r="N201" s="17">
        <f t="shared" si="136"/>
        <v>0.87930628910938546</v>
      </c>
      <c r="O201" s="17">
        <f t="shared" si="137"/>
        <v>0.89779098288688064</v>
      </c>
    </row>
    <row r="202" spans="1:17">
      <c r="A202" s="9">
        <v>6</v>
      </c>
      <c r="B202" s="10" t="s">
        <v>195</v>
      </c>
      <c r="C202" s="17">
        <v>8125.2</v>
      </c>
      <c r="D202" s="17">
        <v>5336.3</v>
      </c>
      <c r="E202" s="17">
        <v>6183.4</v>
      </c>
      <c r="F202" s="17">
        <v>5633.6</v>
      </c>
      <c r="G202" s="17">
        <v>10495.4</v>
      </c>
      <c r="H202" s="17">
        <v>9093.9</v>
      </c>
      <c r="K202" s="15" t="s">
        <v>196</v>
      </c>
      <c r="L202" s="17">
        <f t="shared" si="134"/>
        <v>1.2906650342413708</v>
      </c>
      <c r="M202" s="17">
        <f t="shared" si="135"/>
        <v>1.329888203740603</v>
      </c>
      <c r="N202" s="17">
        <f t="shared" si="136"/>
        <v>1.3360274409045072</v>
      </c>
      <c r="O202" s="17">
        <f t="shared" si="137"/>
        <v>1.344670014937519</v>
      </c>
    </row>
    <row r="203" spans="1:17">
      <c r="A203" s="9">
        <v>7</v>
      </c>
      <c r="B203" s="10" t="s">
        <v>197</v>
      </c>
      <c r="C203" s="17">
        <v>7950.6</v>
      </c>
      <c r="D203" s="17">
        <v>5391</v>
      </c>
      <c r="E203" s="17">
        <v>6000.1</v>
      </c>
      <c r="F203" s="17">
        <v>5177.7</v>
      </c>
      <c r="G203" s="17">
        <v>10831.5</v>
      </c>
      <c r="H203" s="17">
        <v>9232.5</v>
      </c>
      <c r="K203" s="15" t="s">
        <v>198</v>
      </c>
      <c r="L203" s="17">
        <f t="shared" si="134"/>
        <v>1.1128142395188663</v>
      </c>
      <c r="M203" s="17">
        <f t="shared" si="135"/>
        <v>1.1492801206994834</v>
      </c>
      <c r="N203" s="17">
        <f t="shared" si="136"/>
        <v>0.8303996413448218</v>
      </c>
      <c r="O203" s="17">
        <f t="shared" si="137"/>
        <v>0.92366864485580025</v>
      </c>
    </row>
    <row r="204" spans="1:17">
      <c r="A204" s="9">
        <v>8</v>
      </c>
      <c r="B204" s="10" t="s">
        <v>199</v>
      </c>
      <c r="C204" s="17"/>
      <c r="D204" s="17"/>
      <c r="E204" s="17">
        <v>8</v>
      </c>
      <c r="F204" s="17">
        <v>6</v>
      </c>
      <c r="G204" s="17">
        <v>12</v>
      </c>
      <c r="H204" s="17">
        <v>10</v>
      </c>
      <c r="K204" s="15" t="s">
        <v>200</v>
      </c>
      <c r="L204" s="17">
        <f>N191</f>
        <v>0.78744624827602827</v>
      </c>
      <c r="M204" s="17">
        <f>O191</f>
        <v>0.96134228819573331</v>
      </c>
      <c r="N204" s="17">
        <f t="shared" si="136"/>
        <v>0.30954161082039355</v>
      </c>
      <c r="O204" s="17">
        <f t="shared" si="137"/>
        <v>0.44071772412709065</v>
      </c>
    </row>
    <row r="205" spans="1:17">
      <c r="A205" s="9">
        <v>9</v>
      </c>
      <c r="B205" s="10" t="s">
        <v>201</v>
      </c>
      <c r="C205" s="17"/>
      <c r="D205" s="17"/>
      <c r="E205" s="17">
        <v>7</v>
      </c>
      <c r="F205" s="17">
        <v>7</v>
      </c>
      <c r="G205" s="17">
        <v>2</v>
      </c>
      <c r="H205" s="17">
        <v>4</v>
      </c>
      <c r="K205" s="15" t="s">
        <v>202</v>
      </c>
      <c r="L205" s="17">
        <f>L192</f>
        <v>0.14567830512804894</v>
      </c>
      <c r="M205" s="17">
        <f>N192</f>
        <v>1.4364561709453549</v>
      </c>
      <c r="N205" s="17">
        <f t="shared" si="136"/>
        <v>0.55623304353065073</v>
      </c>
      <c r="O205" s="17">
        <f t="shared" si="137"/>
        <v>0.26084667848504983</v>
      </c>
    </row>
    <row r="206" spans="1:17">
      <c r="A206" s="9">
        <v>10</v>
      </c>
      <c r="B206" s="10" t="s">
        <v>203</v>
      </c>
      <c r="C206" s="17">
        <v>22</v>
      </c>
      <c r="D206" s="17">
        <v>16</v>
      </c>
      <c r="E206" s="17">
        <v>45</v>
      </c>
      <c r="F206" s="17">
        <v>23</v>
      </c>
      <c r="G206" s="17">
        <v>18</v>
      </c>
      <c r="H206" s="17">
        <v>20</v>
      </c>
      <c r="K206" s="15" t="s">
        <v>204</v>
      </c>
      <c r="L206" s="17">
        <f>L193</f>
        <v>1.3167842039873774</v>
      </c>
      <c r="M206" s="17">
        <f>N193</f>
        <v>1.3542648235358015</v>
      </c>
      <c r="N206" s="17">
        <f t="shared" si="136"/>
        <v>1.3601250121909145</v>
      </c>
      <c r="O206" s="17">
        <f t="shared" si="137"/>
        <v>1.3683719027629384</v>
      </c>
    </row>
    <row r="207" spans="1:17">
      <c r="A207" s="9">
        <v>11</v>
      </c>
      <c r="B207" s="10" t="s">
        <v>205</v>
      </c>
      <c r="C207" s="17">
        <v>48</v>
      </c>
      <c r="D207" s="17">
        <v>30</v>
      </c>
      <c r="E207" s="17">
        <v>35</v>
      </c>
      <c r="F207" s="17">
        <v>43</v>
      </c>
      <c r="G207" s="17">
        <v>22</v>
      </c>
      <c r="H207" s="17">
        <v>32</v>
      </c>
      <c r="K207" s="15" t="s">
        <v>206</v>
      </c>
      <c r="L207" s="17">
        <f>L194</f>
        <v>1.4555258596647502</v>
      </c>
      <c r="M207" s="17">
        <f>N194</f>
        <v>1.483016281399099</v>
      </c>
      <c r="N207" s="17">
        <f t="shared" si="136"/>
        <v>1.4872914173858243</v>
      </c>
      <c r="O207" s="17">
        <f t="shared" si="137"/>
        <v>1.4932973201495179</v>
      </c>
    </row>
    <row r="208" spans="1:17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K208" s="15" t="s">
        <v>208</v>
      </c>
      <c r="L208" s="17">
        <f>L195</f>
        <v>1.5560497238306348</v>
      </c>
      <c r="M208" s="17">
        <f>N195</f>
        <v>1.5465005084998869</v>
      </c>
      <c r="N208" s="17">
        <f t="shared" si="136"/>
        <v>1.5499287106256008</v>
      </c>
      <c r="O208" s="17">
        <f t="shared" si="137"/>
        <v>1.5547409644678227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15</v>
      </c>
      <c r="D210" s="17">
        <v>15</v>
      </c>
      <c r="E210" s="17">
        <v>13</v>
      </c>
      <c r="F210" s="17">
        <v>13</v>
      </c>
      <c r="G210" s="21">
        <v>13</v>
      </c>
      <c r="H210" s="21">
        <v>13</v>
      </c>
    </row>
    <row r="211" spans="1:17">
      <c r="A211" s="9">
        <v>15</v>
      </c>
      <c r="B211" s="10" t="s">
        <v>213</v>
      </c>
      <c r="C211" s="17">
        <v>696</v>
      </c>
      <c r="D211" s="17">
        <v>655</v>
      </c>
      <c r="E211" s="17">
        <v>631</v>
      </c>
      <c r="F211" s="17">
        <v>640</v>
      </c>
      <c r="G211" s="17">
        <v>621</v>
      </c>
      <c r="H211" s="17">
        <v>607</v>
      </c>
    </row>
    <row r="213" spans="1:17" ht="16">
      <c r="A213" s="20" t="s">
        <v>544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38">C227/C241*1000</f>
        <v>5.5788005578800552</v>
      </c>
      <c r="D215" s="17">
        <f t="shared" si="138"/>
        <v>5.6657223796034</v>
      </c>
      <c r="E215" s="17">
        <f t="shared" si="138"/>
        <v>5.7803468208092479</v>
      </c>
      <c r="F215" s="17">
        <f t="shared" si="138"/>
        <v>4.3731778425655978</v>
      </c>
      <c r="G215" s="17">
        <f t="shared" si="138"/>
        <v>4.4642857142857144</v>
      </c>
      <c r="H215" s="17">
        <f t="shared" si="138"/>
        <v>4.477611940298508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39">IF(C215/$I215&gt;1,2^((1-$I215/C215)/LN(10/3)),2^(-LOG($I215/C215,10/3)))</f>
        <v>1.0615505280691644</v>
      </c>
      <c r="M215" s="17">
        <f t="shared" si="139"/>
        <v>1.0699872210868158</v>
      </c>
      <c r="N215" s="17">
        <f t="shared" si="139"/>
        <v>1.0808218746112024</v>
      </c>
      <c r="O215" s="17">
        <f t="shared" si="139"/>
        <v>0.92578238532542223</v>
      </c>
      <c r="P215" s="17">
        <f t="shared" si="139"/>
        <v>0.93683771304406316</v>
      </c>
      <c r="Q215" s="17">
        <f t="shared" si="139"/>
        <v>0.93844670407642916</v>
      </c>
    </row>
    <row r="216" spans="1:17">
      <c r="A216" s="9">
        <v>2</v>
      </c>
      <c r="B216" s="15" t="s">
        <v>176</v>
      </c>
      <c r="C216" s="17">
        <f t="shared" ref="C216:H216" si="140">C228/C241*1000</f>
        <v>5.5788005578800552</v>
      </c>
      <c r="D216" s="17">
        <f t="shared" si="140"/>
        <v>5.6657223796034</v>
      </c>
      <c r="E216" s="17">
        <f t="shared" si="140"/>
        <v>5.7803468208092479</v>
      </c>
      <c r="F216" s="17">
        <f t="shared" si="140"/>
        <v>5.8309037900874632</v>
      </c>
      <c r="G216" s="17">
        <f t="shared" si="140"/>
        <v>5.9523809523809517</v>
      </c>
      <c r="H216" s="17">
        <f t="shared" si="140"/>
        <v>5.9701492537313436</v>
      </c>
      <c r="I216" s="18">
        <f>Показатели!$E$3</f>
        <v>4</v>
      </c>
      <c r="J216" s="9">
        <v>2</v>
      </c>
      <c r="K216" s="15" t="s">
        <v>176</v>
      </c>
      <c r="L216" s="17">
        <f t="shared" si="139"/>
        <v>1.1769517222715593</v>
      </c>
      <c r="M216" s="17">
        <f t="shared" si="139"/>
        <v>1.1844288708690949</v>
      </c>
      <c r="N216" s="17">
        <f t="shared" si="139"/>
        <v>1.1940139829174556</v>
      </c>
      <c r="O216" s="17">
        <f t="shared" si="139"/>
        <v>1.1981455970542598</v>
      </c>
      <c r="P216" s="17">
        <f t="shared" si="139"/>
        <v>1.2078417131153183</v>
      </c>
      <c r="Q216" s="17">
        <f t="shared" si="139"/>
        <v>1.2092332632516245</v>
      </c>
    </row>
    <row r="217" spans="1:17">
      <c r="A217" s="9">
        <v>3</v>
      </c>
      <c r="B217" s="15" t="s">
        <v>177</v>
      </c>
      <c r="C217" s="17">
        <f t="shared" ref="C217:H217" si="141">C229/C241*1000+0.00001</f>
        <v>1.0000000000000001E-5</v>
      </c>
      <c r="D217" s="17">
        <f t="shared" si="141"/>
        <v>1.0000000000000001E-5</v>
      </c>
      <c r="E217" s="17">
        <f t="shared" si="141"/>
        <v>1.0000000000000001E-5</v>
      </c>
      <c r="F217" s="17">
        <f t="shared" si="141"/>
        <v>1.0000000000000001E-5</v>
      </c>
      <c r="G217" s="17">
        <f t="shared" si="141"/>
        <v>1.0000000000000001E-5</v>
      </c>
      <c r="H217" s="17">
        <f t="shared" si="141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39"/>
        <v>8.8737830999390996E-4</v>
      </c>
      <c r="M217" s="17">
        <f t="shared" si="139"/>
        <v>8.8737830999390996E-4</v>
      </c>
      <c r="N217" s="17">
        <f t="shared" si="139"/>
        <v>8.8737830999390996E-4</v>
      </c>
      <c r="O217" s="17">
        <f t="shared" si="139"/>
        <v>8.8737830999390996E-4</v>
      </c>
      <c r="P217" s="17">
        <f t="shared" si="139"/>
        <v>8.8737830999390996E-4</v>
      </c>
      <c r="Q217" s="17">
        <f t="shared" si="139"/>
        <v>8.8737830999390996E-4</v>
      </c>
    </row>
    <row r="218" spans="1:17">
      <c r="A218" s="9">
        <v>4</v>
      </c>
      <c r="B218" s="15" t="s">
        <v>178</v>
      </c>
      <c r="C218" s="17">
        <f t="shared" ref="C218:H218" si="142">C230/C241*1000</f>
        <v>20.781032078103209</v>
      </c>
      <c r="D218" s="17">
        <f t="shared" si="142"/>
        <v>21.246458923512748</v>
      </c>
      <c r="E218" s="17">
        <f t="shared" si="142"/>
        <v>21.820809248554912</v>
      </c>
      <c r="F218" s="17">
        <f t="shared" si="142"/>
        <v>22.011661807580175</v>
      </c>
      <c r="G218" s="17">
        <f t="shared" si="142"/>
        <v>22.470238095238095</v>
      </c>
      <c r="H218" s="17">
        <f t="shared" si="142"/>
        <v>22.985074626865671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39"/>
        <v>0.80946783581302595</v>
      </c>
      <c r="M218" s="17">
        <f t="shared" si="139"/>
        <v>0.81985617393974952</v>
      </c>
      <c r="N218" s="17">
        <f t="shared" si="139"/>
        <v>0.83254351601479759</v>
      </c>
      <c r="O218" s="17">
        <f t="shared" si="139"/>
        <v>0.83672797801874621</v>
      </c>
      <c r="P218" s="17">
        <f t="shared" si="139"/>
        <v>0.84671985316670684</v>
      </c>
      <c r="Q218" s="17">
        <f t="shared" si="139"/>
        <v>0.85783504336647121</v>
      </c>
    </row>
    <row r="219" spans="1:17">
      <c r="A219" s="9">
        <v>5</v>
      </c>
      <c r="B219" s="15" t="s">
        <v>179</v>
      </c>
      <c r="C219" s="17">
        <f t="shared" ref="C219:H219" si="143">C231/C241*1000</f>
        <v>16.736401673640167</v>
      </c>
      <c r="D219" s="17">
        <f t="shared" si="143"/>
        <v>16.997167138810202</v>
      </c>
      <c r="E219" s="17">
        <f t="shared" si="143"/>
        <v>17.341040462427745</v>
      </c>
      <c r="F219" s="17">
        <f t="shared" si="143"/>
        <v>17.492711370262391</v>
      </c>
      <c r="G219" s="17">
        <f t="shared" si="143"/>
        <v>17.857142857142858</v>
      </c>
      <c r="H219" s="17">
        <f t="shared" si="143"/>
        <v>17.910447761194032</v>
      </c>
      <c r="I219" s="18">
        <f>Показатели!$E$6</f>
        <v>8</v>
      </c>
      <c r="J219" s="9">
        <v>5</v>
      </c>
      <c r="K219" s="15" t="s">
        <v>179</v>
      </c>
      <c r="L219" s="17">
        <f t="shared" si="139"/>
        <v>1.3505664369575838</v>
      </c>
      <c r="M219" s="17">
        <f t="shared" si="139"/>
        <v>1.3562804767987837</v>
      </c>
      <c r="N219" s="17">
        <f t="shared" si="139"/>
        <v>1.3635878687522793</v>
      </c>
      <c r="O219" s="17">
        <f t="shared" si="139"/>
        <v>1.3667316481333316</v>
      </c>
      <c r="P219" s="17">
        <f t="shared" si="139"/>
        <v>1.3740953490926866</v>
      </c>
      <c r="Q219" s="17">
        <f t="shared" si="139"/>
        <v>1.3751505401160222</v>
      </c>
    </row>
    <row r="220" spans="1:17">
      <c r="A220" s="9">
        <v>6</v>
      </c>
      <c r="B220" s="15" t="s">
        <v>180</v>
      </c>
      <c r="C220" s="17">
        <f t="shared" ref="C220:H220" si="144">(C232-C233)/C232*100</f>
        <v>6.1706494138926598</v>
      </c>
      <c r="D220" s="17">
        <f t="shared" si="144"/>
        <v>4.7029199308169725</v>
      </c>
      <c r="E220" s="17">
        <f t="shared" si="144"/>
        <v>6.8625107562864596</v>
      </c>
      <c r="F220" s="17">
        <f t="shared" si="144"/>
        <v>2.6593834464248554</v>
      </c>
      <c r="G220" s="17">
        <f t="shared" si="144"/>
        <v>-7.819109585143309</v>
      </c>
      <c r="H220" s="17">
        <f t="shared" si="144"/>
        <v>-10.851548490282569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5">(ATAN((C220+2.4)/10)+3.1415/2)/3.1415*1.75</f>
        <v>1.269721429238146</v>
      </c>
      <c r="M220" s="17">
        <f t="shared" si="145"/>
        <v>1.2190394695977425</v>
      </c>
      <c r="N220" s="17">
        <f t="shared" si="145"/>
        <v>1.2911956270869838</v>
      </c>
      <c r="O220" s="17">
        <f t="shared" si="145"/>
        <v>1.1359190625954074</v>
      </c>
      <c r="P220" s="17">
        <f t="shared" si="145"/>
        <v>0.59835816761714988</v>
      </c>
      <c r="Q220" s="17">
        <f t="shared" si="145"/>
        <v>0.48412611067671074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-2.8901734104046239</v>
      </c>
      <c r="F221" s="17">
        <f>(F235-F234)/F241*1000</f>
        <v>-10.204081632653061</v>
      </c>
      <c r="G221" s="17">
        <f>(G235-G234)/G241*1000</f>
        <v>-1.4880952380952379</v>
      </c>
      <c r="H221" s="17">
        <f>(H235-H234)/H241*1000</f>
        <v>-5.9701492537313436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46">(ATAN(E221/10)+3.1415/2)/3.1415*1.75</f>
        <v>0.71827110544780748</v>
      </c>
      <c r="O221" s="17">
        <f t="shared" si="146"/>
        <v>0.43186043212801278</v>
      </c>
      <c r="P221" s="17">
        <f t="shared" si="146"/>
        <v>0.79270824016177865</v>
      </c>
      <c r="Q221" s="17">
        <f t="shared" si="146"/>
        <v>0.57517890249241221</v>
      </c>
    </row>
    <row r="222" spans="1:17">
      <c r="A222" s="9">
        <v>8</v>
      </c>
      <c r="B222" s="15" t="s">
        <v>182</v>
      </c>
      <c r="C222" s="17">
        <f t="shared" ref="C222:H222" si="147">(C236-C237)/C241*1000</f>
        <v>-19.525801952580196</v>
      </c>
      <c r="D222" s="17">
        <f t="shared" si="147"/>
        <v>-1.41643059490085</v>
      </c>
      <c r="E222" s="17">
        <f t="shared" si="147"/>
        <v>-5.7803468208092479</v>
      </c>
      <c r="F222" s="17">
        <f t="shared" si="147"/>
        <v>-10.204081632653061</v>
      </c>
      <c r="G222" s="17">
        <f t="shared" si="147"/>
        <v>-1.4880952380952379</v>
      </c>
      <c r="H222" s="17">
        <f t="shared" si="147"/>
        <v>-1.4925373134328359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0.26363824432679034</v>
      </c>
      <c r="M222" s="17">
        <f>(ATAN(D222/10)+3.1415/2)/3.1415*1.75</f>
        <v>0.79661790877013672</v>
      </c>
      <c r="N222" s="17">
        <f t="shared" si="146"/>
        <v>0.58303887219494588</v>
      </c>
      <c r="O222" s="17">
        <f t="shared" si="146"/>
        <v>0.43186043212801278</v>
      </c>
      <c r="P222" s="17">
        <f t="shared" si="146"/>
        <v>0.79270824016177865</v>
      </c>
      <c r="Q222" s="17">
        <f t="shared" si="146"/>
        <v>0.79246616702826522</v>
      </c>
    </row>
    <row r="223" spans="1:17">
      <c r="A223" s="9">
        <v>9</v>
      </c>
      <c r="B223" s="15" t="s">
        <v>183</v>
      </c>
      <c r="C223" s="17">
        <f t="shared" ref="C223:H223" si="148">C238/C241*1000</f>
        <v>4.1841004184100417</v>
      </c>
      <c r="D223" s="17">
        <f t="shared" si="148"/>
        <v>4.2492917847025504</v>
      </c>
      <c r="E223" s="17">
        <f t="shared" si="148"/>
        <v>4.3352601156069364</v>
      </c>
      <c r="F223" s="17">
        <f t="shared" si="148"/>
        <v>4.3731778425655978</v>
      </c>
      <c r="G223" s="17">
        <f t="shared" si="148"/>
        <v>4.4642857142857144</v>
      </c>
      <c r="H223" s="17">
        <f t="shared" si="148"/>
        <v>4.477611940298508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49">IF(C223/$I223&gt;1,2^((1-$I223/C223)/LN(10/3)),2^(-LOG($I223/C223,10/3)))</f>
        <v>1.446753710466737</v>
      </c>
      <c r="M223" s="17">
        <f t="shared" si="149"/>
        <v>1.4513420319968686</v>
      </c>
      <c r="N223" s="17">
        <f t="shared" si="149"/>
        <v>1.4572027658242415</v>
      </c>
      <c r="O223" s="17">
        <f t="shared" si="149"/>
        <v>1.4597217481794682</v>
      </c>
      <c r="P223" s="17">
        <f t="shared" si="149"/>
        <v>1.4656163205404276</v>
      </c>
      <c r="Q223" s="17">
        <f t="shared" si="149"/>
        <v>1.4664603431833012</v>
      </c>
    </row>
    <row r="224" spans="1:17">
      <c r="A224" s="9">
        <v>10</v>
      </c>
      <c r="B224" s="15" t="s">
        <v>184</v>
      </c>
      <c r="C224" s="17">
        <f t="shared" ref="C224:H224" si="150">C239/C241*100</f>
        <v>0.1394700139470014</v>
      </c>
      <c r="D224" s="17">
        <f t="shared" si="150"/>
        <v>0.14164305949008499</v>
      </c>
      <c r="E224" s="17">
        <f t="shared" si="150"/>
        <v>0.1445086705202312</v>
      </c>
      <c r="F224" s="17">
        <f t="shared" si="150"/>
        <v>0.1457725947521866</v>
      </c>
      <c r="G224" s="17">
        <f t="shared" si="150"/>
        <v>0.14880952380952381</v>
      </c>
      <c r="H224" s="17">
        <f t="shared" si="150"/>
        <v>0.1492537313432836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49"/>
        <v>1.446753710466737</v>
      </c>
      <c r="M224" s="17">
        <f t="shared" si="149"/>
        <v>1.4513420319968686</v>
      </c>
      <c r="N224" s="17">
        <f t="shared" si="149"/>
        <v>1.4572027658242415</v>
      </c>
      <c r="O224" s="17">
        <f t="shared" si="149"/>
        <v>1.4597217481794682</v>
      </c>
      <c r="P224" s="17">
        <f t="shared" si="149"/>
        <v>1.4656163205404276</v>
      </c>
      <c r="Q224" s="17">
        <f t="shared" si="149"/>
        <v>1.4664603431833012</v>
      </c>
    </row>
    <row r="225" spans="1:17">
      <c r="A225" s="9">
        <v>11</v>
      </c>
      <c r="B225" s="15" t="s">
        <v>185</v>
      </c>
      <c r="C225" s="17">
        <f t="shared" ref="C225:H225" si="151">C240/C241*1000</f>
        <v>6.9735006973500697</v>
      </c>
      <c r="D225" s="17">
        <f t="shared" si="151"/>
        <v>7.0821529745042495</v>
      </c>
      <c r="E225" s="17">
        <f t="shared" si="151"/>
        <v>4.3352601156069364</v>
      </c>
      <c r="F225" s="17">
        <f t="shared" si="151"/>
        <v>4.3731778425655978</v>
      </c>
      <c r="G225" s="17">
        <f t="shared" si="151"/>
        <v>4.4642857142857144</v>
      </c>
      <c r="H225" s="17">
        <f t="shared" si="151"/>
        <v>4.477611940298508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49"/>
        <v>1.1769517222715593</v>
      </c>
      <c r="M225" s="17">
        <f t="shared" si="149"/>
        <v>1.1844288708690949</v>
      </c>
      <c r="N225" s="17">
        <f t="shared" si="149"/>
        <v>0.92115256378593946</v>
      </c>
      <c r="O225" s="17">
        <f t="shared" si="149"/>
        <v>0.92578238532542223</v>
      </c>
      <c r="P225" s="17">
        <f t="shared" si="149"/>
        <v>0.93683771304406316</v>
      </c>
      <c r="Q225" s="17">
        <f t="shared" si="149"/>
        <v>0.93844670407642916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4</v>
      </c>
      <c r="D227" s="17">
        <v>4</v>
      </c>
      <c r="E227" s="17">
        <v>4</v>
      </c>
      <c r="F227" s="17">
        <v>3</v>
      </c>
      <c r="G227" s="17">
        <v>3</v>
      </c>
      <c r="H227" s="17">
        <v>3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4</v>
      </c>
      <c r="D228" s="17">
        <v>4</v>
      </c>
      <c r="E228" s="17">
        <v>4</v>
      </c>
      <c r="F228" s="17">
        <v>4</v>
      </c>
      <c r="G228" s="17">
        <v>4</v>
      </c>
      <c r="H228" s="17">
        <v>4</v>
      </c>
      <c r="K228" s="15" t="s">
        <v>187</v>
      </c>
      <c r="L228" s="17">
        <f t="shared" ref="L228:L233" si="152">L215</f>
        <v>1.0615505280691644</v>
      </c>
      <c r="M228" s="17">
        <f t="shared" ref="M228:M233" si="153">N215</f>
        <v>1.0808218746112024</v>
      </c>
      <c r="N228" s="17">
        <f t="shared" ref="N228:N238" si="154">P215</f>
        <v>0.93683771304406316</v>
      </c>
      <c r="O228" s="17">
        <f>Q215</f>
        <v>0.93844670407642916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K229" s="15" t="s">
        <v>190</v>
      </c>
      <c r="L229" s="17">
        <f t="shared" si="152"/>
        <v>1.1769517222715593</v>
      </c>
      <c r="M229" s="17">
        <f t="shared" si="153"/>
        <v>1.1940139829174556</v>
      </c>
      <c r="N229" s="17">
        <f t="shared" si="154"/>
        <v>1.2078417131153183</v>
      </c>
      <c r="O229" s="17">
        <f t="shared" ref="O229:O238" si="155">Q216</f>
        <v>1.2092332632516245</v>
      </c>
    </row>
    <row r="230" spans="1:17">
      <c r="A230" s="9">
        <v>4</v>
      </c>
      <c r="B230" s="10" t="s">
        <v>191</v>
      </c>
      <c r="C230" s="17">
        <v>14.9</v>
      </c>
      <c r="D230" s="17">
        <v>15</v>
      </c>
      <c r="E230" s="17">
        <v>15.1</v>
      </c>
      <c r="F230" s="17">
        <v>15.1</v>
      </c>
      <c r="G230" s="17">
        <v>15.1</v>
      </c>
      <c r="H230" s="17">
        <v>15.4</v>
      </c>
      <c r="K230" s="15" t="s">
        <v>192</v>
      </c>
      <c r="L230" s="17">
        <f t="shared" si="152"/>
        <v>8.8737830999390996E-4</v>
      </c>
      <c r="M230" s="17">
        <f t="shared" si="153"/>
        <v>8.8737830999390996E-4</v>
      </c>
      <c r="N230" s="17">
        <f t="shared" si="154"/>
        <v>8.8737830999390996E-4</v>
      </c>
      <c r="O230" s="17">
        <f t="shared" si="155"/>
        <v>8.8737830999390996E-4</v>
      </c>
    </row>
    <row r="231" spans="1:17">
      <c r="A231" s="9">
        <v>5</v>
      </c>
      <c r="B231" s="10" t="s">
        <v>193</v>
      </c>
      <c r="C231" s="17">
        <v>12</v>
      </c>
      <c r="D231" s="17">
        <v>12</v>
      </c>
      <c r="E231" s="17">
        <v>12</v>
      </c>
      <c r="F231" s="17">
        <v>12</v>
      </c>
      <c r="G231" s="17">
        <v>12</v>
      </c>
      <c r="H231" s="17">
        <v>12</v>
      </c>
      <c r="K231" s="15" t="s">
        <v>194</v>
      </c>
      <c r="L231" s="17">
        <f t="shared" si="152"/>
        <v>0.80946783581302595</v>
      </c>
      <c r="M231" s="17">
        <f t="shared" si="153"/>
        <v>0.83254351601479759</v>
      </c>
      <c r="N231" s="17">
        <f t="shared" si="154"/>
        <v>0.84671985316670684</v>
      </c>
      <c r="O231" s="17">
        <f t="shared" si="155"/>
        <v>0.85783504336647121</v>
      </c>
    </row>
    <row r="232" spans="1:17">
      <c r="A232" s="9">
        <v>6</v>
      </c>
      <c r="B232" s="10" t="s">
        <v>195</v>
      </c>
      <c r="C232" s="17">
        <v>5749.8</v>
      </c>
      <c r="D232" s="17">
        <v>3931.6</v>
      </c>
      <c r="E232" s="17">
        <v>4183.6000000000004</v>
      </c>
      <c r="F232" s="17">
        <v>5290.7</v>
      </c>
      <c r="G232" s="17">
        <v>5271.7</v>
      </c>
      <c r="H232" s="17">
        <v>6189.9</v>
      </c>
      <c r="K232" s="15" t="s">
        <v>196</v>
      </c>
      <c r="L232" s="17">
        <f t="shared" si="152"/>
        <v>1.3505664369575838</v>
      </c>
      <c r="M232" s="17">
        <f t="shared" si="153"/>
        <v>1.3635878687522793</v>
      </c>
      <c r="N232" s="17">
        <f t="shared" si="154"/>
        <v>1.3740953490926866</v>
      </c>
      <c r="O232" s="17">
        <f t="shared" si="155"/>
        <v>1.3751505401160222</v>
      </c>
    </row>
    <row r="233" spans="1:17">
      <c r="A233" s="9">
        <v>7</v>
      </c>
      <c r="B233" s="10" t="s">
        <v>197</v>
      </c>
      <c r="C233" s="17">
        <v>5395</v>
      </c>
      <c r="D233" s="17">
        <v>3746.7</v>
      </c>
      <c r="E233" s="17">
        <v>3896.5</v>
      </c>
      <c r="F233" s="17">
        <v>5150</v>
      </c>
      <c r="G233" s="17">
        <v>5683.9</v>
      </c>
      <c r="H233" s="17">
        <v>6861.6</v>
      </c>
      <c r="K233" s="15" t="s">
        <v>198</v>
      </c>
      <c r="L233" s="17">
        <f t="shared" si="152"/>
        <v>1.269721429238146</v>
      </c>
      <c r="M233" s="17">
        <f t="shared" si="153"/>
        <v>1.2911956270869838</v>
      </c>
      <c r="N233" s="17">
        <f t="shared" si="154"/>
        <v>0.59835816761714988</v>
      </c>
      <c r="O233" s="17">
        <f t="shared" si="155"/>
        <v>0.48412611067671074</v>
      </c>
    </row>
    <row r="234" spans="1:17">
      <c r="A234" s="9">
        <v>8</v>
      </c>
      <c r="B234" s="10" t="s">
        <v>199</v>
      </c>
      <c r="C234" s="17"/>
      <c r="D234" s="17"/>
      <c r="E234" s="17">
        <v>12</v>
      </c>
      <c r="F234" s="17">
        <v>19</v>
      </c>
      <c r="G234" s="17">
        <v>7</v>
      </c>
      <c r="H234" s="17">
        <v>11</v>
      </c>
      <c r="K234" s="15" t="s">
        <v>200</v>
      </c>
      <c r="L234" s="17">
        <f>N221</f>
        <v>0.71827110544780748</v>
      </c>
      <c r="M234" s="17">
        <f>O221</f>
        <v>0.43186043212801278</v>
      </c>
      <c r="N234" s="17">
        <f t="shared" si="154"/>
        <v>0.79270824016177865</v>
      </c>
      <c r="O234" s="17">
        <f t="shared" si="155"/>
        <v>0.57517890249241221</v>
      </c>
    </row>
    <row r="235" spans="1:17">
      <c r="A235" s="9">
        <v>9</v>
      </c>
      <c r="B235" s="10" t="s">
        <v>201</v>
      </c>
      <c r="C235" s="17"/>
      <c r="D235" s="17"/>
      <c r="E235" s="17">
        <v>10</v>
      </c>
      <c r="F235" s="17">
        <v>12</v>
      </c>
      <c r="G235" s="17">
        <v>6</v>
      </c>
      <c r="H235" s="17">
        <v>7</v>
      </c>
      <c r="K235" s="15" t="s">
        <v>202</v>
      </c>
      <c r="L235" s="17">
        <f>L222</f>
        <v>0.26363824432679034</v>
      </c>
      <c r="M235" s="17">
        <f>N222</f>
        <v>0.58303887219494588</v>
      </c>
      <c r="N235" s="17">
        <f t="shared" si="154"/>
        <v>0.79270824016177865</v>
      </c>
      <c r="O235" s="17">
        <f t="shared" si="155"/>
        <v>0.79246616702826522</v>
      </c>
    </row>
    <row r="236" spans="1:17">
      <c r="A236" s="9">
        <v>10</v>
      </c>
      <c r="B236" s="10" t="s">
        <v>203</v>
      </c>
      <c r="C236" s="17">
        <v>28</v>
      </c>
      <c r="D236" s="17">
        <v>38</v>
      </c>
      <c r="E236" s="17">
        <v>26</v>
      </c>
      <c r="F236" s="17">
        <v>35</v>
      </c>
      <c r="G236" s="17">
        <v>26</v>
      </c>
      <c r="H236" s="17">
        <v>32</v>
      </c>
      <c r="K236" s="15" t="s">
        <v>204</v>
      </c>
      <c r="L236" s="17">
        <f>L223</f>
        <v>1.446753710466737</v>
      </c>
      <c r="M236" s="17">
        <f>N223</f>
        <v>1.4572027658242415</v>
      </c>
      <c r="N236" s="17">
        <f t="shared" si="154"/>
        <v>1.4656163205404276</v>
      </c>
      <c r="O236" s="17">
        <f t="shared" si="155"/>
        <v>1.4664603431833012</v>
      </c>
    </row>
    <row r="237" spans="1:17">
      <c r="A237" s="9">
        <v>11</v>
      </c>
      <c r="B237" s="10" t="s">
        <v>205</v>
      </c>
      <c r="C237" s="17">
        <v>42</v>
      </c>
      <c r="D237" s="17">
        <v>39</v>
      </c>
      <c r="E237" s="17">
        <v>30</v>
      </c>
      <c r="F237" s="17">
        <v>42</v>
      </c>
      <c r="G237" s="17">
        <v>27</v>
      </c>
      <c r="H237" s="17">
        <v>33</v>
      </c>
      <c r="K237" s="15" t="s">
        <v>206</v>
      </c>
      <c r="L237" s="17">
        <f>L224</f>
        <v>1.446753710466737</v>
      </c>
      <c r="M237" s="17">
        <f>N224</f>
        <v>1.4572027658242415</v>
      </c>
      <c r="N237" s="17">
        <f t="shared" si="154"/>
        <v>1.4656163205404276</v>
      </c>
      <c r="O237" s="17">
        <f t="shared" si="155"/>
        <v>1.4664603431833012</v>
      </c>
    </row>
    <row r="238" spans="1:17">
      <c r="A238" s="9">
        <v>12</v>
      </c>
      <c r="B238" s="10" t="s">
        <v>207</v>
      </c>
      <c r="C238" s="17">
        <v>3</v>
      </c>
      <c r="D238" s="17">
        <v>3</v>
      </c>
      <c r="E238" s="17">
        <v>3</v>
      </c>
      <c r="F238" s="17">
        <v>3</v>
      </c>
      <c r="G238" s="17">
        <v>3</v>
      </c>
      <c r="H238" s="17">
        <v>3</v>
      </c>
      <c r="K238" s="15" t="s">
        <v>208</v>
      </c>
      <c r="L238" s="17">
        <f>L225</f>
        <v>1.1769517222715593</v>
      </c>
      <c r="M238" s="17">
        <f>N225</f>
        <v>0.92115256378593946</v>
      </c>
      <c r="N238" s="17">
        <f t="shared" si="154"/>
        <v>0.93683771304406316</v>
      </c>
      <c r="O238" s="17">
        <f t="shared" si="155"/>
        <v>0.93844670407642916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5</v>
      </c>
      <c r="D240" s="17">
        <v>5</v>
      </c>
      <c r="E240" s="17">
        <v>3</v>
      </c>
      <c r="F240" s="17">
        <v>3</v>
      </c>
      <c r="G240" s="21">
        <v>3</v>
      </c>
      <c r="H240" s="21">
        <v>3</v>
      </c>
    </row>
    <row r="241" spans="1:17">
      <c r="A241" s="9">
        <v>15</v>
      </c>
      <c r="B241" s="10" t="s">
        <v>213</v>
      </c>
      <c r="C241" s="17">
        <v>717</v>
      </c>
      <c r="D241" s="17">
        <v>706</v>
      </c>
      <c r="E241" s="17">
        <v>692</v>
      </c>
      <c r="F241" s="17">
        <v>686</v>
      </c>
      <c r="G241" s="17">
        <v>672</v>
      </c>
      <c r="H241" s="17">
        <v>670</v>
      </c>
    </row>
    <row r="243" spans="1:17" ht="16">
      <c r="A243" s="20" t="s">
        <v>545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56">C257/C271*1000</f>
        <v>5.4054054054054053</v>
      </c>
      <c r="D245" s="17">
        <f t="shared" si="156"/>
        <v>5.5970149253731343</v>
      </c>
      <c r="E245" s="17">
        <f t="shared" si="156"/>
        <v>5.6390977443609023</v>
      </c>
      <c r="F245" s="17">
        <f t="shared" si="156"/>
        <v>5.8027079303675047</v>
      </c>
      <c r="G245" s="17">
        <f t="shared" si="156"/>
        <v>6.024096385542169</v>
      </c>
      <c r="H245" s="17">
        <f t="shared" si="156"/>
        <v>4.1067761806981524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57">IF(C245/$I245&gt;1,2^((1-$I245/C245)/LN(10/3)),2^(-LOG($I245/C245,10/3)))</f>
        <v>1.0441245135350452</v>
      </c>
      <c r="M245" s="17">
        <f t="shared" si="157"/>
        <v>1.0633345530524985</v>
      </c>
      <c r="N245" s="17">
        <f t="shared" si="157"/>
        <v>1.0674235911152514</v>
      </c>
      <c r="O245" s="17">
        <f t="shared" si="157"/>
        <v>1.0828980232321748</v>
      </c>
      <c r="P245" s="17">
        <f t="shared" si="157"/>
        <v>1.1028214265715253</v>
      </c>
      <c r="Q245" s="17">
        <f t="shared" si="157"/>
        <v>0.89288204872483456</v>
      </c>
    </row>
    <row r="246" spans="1:17">
      <c r="A246" s="9">
        <v>2</v>
      </c>
      <c r="B246" s="15" t="s">
        <v>176</v>
      </c>
      <c r="C246" s="17">
        <f t="shared" ref="C246:H246" si="158">C258/C271*1000</f>
        <v>10.810810810810811</v>
      </c>
      <c r="D246" s="17">
        <f t="shared" si="158"/>
        <v>11.194029850746269</v>
      </c>
      <c r="E246" s="17">
        <f t="shared" si="158"/>
        <v>11.278195488721805</v>
      </c>
      <c r="F246" s="17">
        <f t="shared" si="158"/>
        <v>11.605415860735009</v>
      </c>
      <c r="G246" s="17">
        <f t="shared" si="158"/>
        <v>12.048192771084338</v>
      </c>
      <c r="H246" s="17">
        <f t="shared" si="158"/>
        <v>12.320328542094456</v>
      </c>
      <c r="I246" s="18">
        <f>Показатели!$E$3</f>
        <v>4</v>
      </c>
      <c r="J246" s="9">
        <v>2</v>
      </c>
      <c r="K246" s="15" t="s">
        <v>176</v>
      </c>
      <c r="L246" s="17">
        <f t="shared" si="157"/>
        <v>1.4372067670917401</v>
      </c>
      <c r="M246" s="17">
        <f t="shared" si="157"/>
        <v>1.4477257771040632</v>
      </c>
      <c r="N246" s="17">
        <f t="shared" si="157"/>
        <v>1.4499500969675139</v>
      </c>
      <c r="O246" s="17">
        <f t="shared" si="157"/>
        <v>1.4583217764363456</v>
      </c>
      <c r="P246" s="17">
        <f t="shared" si="157"/>
        <v>1.4689953285784387</v>
      </c>
      <c r="Q246" s="17">
        <f t="shared" si="157"/>
        <v>1.4752104229302148</v>
      </c>
    </row>
    <row r="247" spans="1:17">
      <c r="A247" s="9">
        <v>3</v>
      </c>
      <c r="B247" s="15" t="s">
        <v>177</v>
      </c>
      <c r="C247" s="17">
        <f t="shared" ref="C247:H247" si="159">C259/C271*1000+0.00001</f>
        <v>1.0000000000000001E-5</v>
      </c>
      <c r="D247" s="17">
        <f t="shared" si="159"/>
        <v>1.0000000000000001E-5</v>
      </c>
      <c r="E247" s="17">
        <f t="shared" si="159"/>
        <v>1.0000000000000001E-5</v>
      </c>
      <c r="F247" s="17">
        <f t="shared" si="159"/>
        <v>1.0000000000000001E-5</v>
      </c>
      <c r="G247" s="17">
        <f t="shared" si="159"/>
        <v>1.0000000000000001E-5</v>
      </c>
      <c r="H247" s="17">
        <f t="shared" si="159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57"/>
        <v>8.8737830999390996E-4</v>
      </c>
      <c r="M247" s="17">
        <f t="shared" si="157"/>
        <v>8.8737830999390996E-4</v>
      </c>
      <c r="N247" s="17">
        <f t="shared" si="157"/>
        <v>8.8737830999390996E-4</v>
      </c>
      <c r="O247" s="17">
        <f t="shared" si="157"/>
        <v>8.8737830999390996E-4</v>
      </c>
      <c r="P247" s="17">
        <f t="shared" si="157"/>
        <v>8.8737830999390996E-4</v>
      </c>
      <c r="Q247" s="17">
        <f t="shared" si="157"/>
        <v>8.8737830999390996E-4</v>
      </c>
    </row>
    <row r="248" spans="1:17">
      <c r="A248" s="9">
        <v>4</v>
      </c>
      <c r="B248" s="15" t="s">
        <v>178</v>
      </c>
      <c r="C248" s="17">
        <f t="shared" ref="C248:H248" si="160">C260/C271*1000</f>
        <v>21.621621621621621</v>
      </c>
      <c r="D248" s="17">
        <f t="shared" si="160"/>
        <v>22.574626865671643</v>
      </c>
      <c r="E248" s="17">
        <f t="shared" si="160"/>
        <v>22.93233082706767</v>
      </c>
      <c r="F248" s="17">
        <f t="shared" si="160"/>
        <v>23.404255319148934</v>
      </c>
      <c r="G248" s="17">
        <f t="shared" si="160"/>
        <v>24.297188755020077</v>
      </c>
      <c r="H248" s="17">
        <f t="shared" si="160"/>
        <v>24.845995893223819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57"/>
        <v>0.82815971242976538</v>
      </c>
      <c r="M248" s="17">
        <f t="shared" si="157"/>
        <v>0.84898224254708998</v>
      </c>
      <c r="N248" s="17">
        <f t="shared" si="157"/>
        <v>0.85670120889163981</v>
      </c>
      <c r="O248" s="17">
        <f t="shared" si="157"/>
        <v>0.86680724216640548</v>
      </c>
      <c r="P248" s="17">
        <f t="shared" si="157"/>
        <v>0.88569537092331629</v>
      </c>
      <c r="Q248" s="17">
        <f t="shared" si="157"/>
        <v>0.8971582310233458</v>
      </c>
    </row>
    <row r="249" spans="1:17">
      <c r="A249" s="9">
        <v>5</v>
      </c>
      <c r="B249" s="15" t="s">
        <v>179</v>
      </c>
      <c r="C249" s="17">
        <f t="shared" ref="C249:H249" si="161">C261/C271*1000</f>
        <v>16.216216216216218</v>
      </c>
      <c r="D249" s="17">
        <f t="shared" si="161"/>
        <v>16.791044776119403</v>
      </c>
      <c r="E249" s="17">
        <f t="shared" si="161"/>
        <v>16.917293233082706</v>
      </c>
      <c r="F249" s="17">
        <f t="shared" si="161"/>
        <v>17.408123791102515</v>
      </c>
      <c r="G249" s="17">
        <f t="shared" si="161"/>
        <v>18.072289156626507</v>
      </c>
      <c r="H249" s="17">
        <f t="shared" si="161"/>
        <v>18.480492813141684</v>
      </c>
      <c r="I249" s="18">
        <f>Показатели!$E$6</f>
        <v>8</v>
      </c>
      <c r="J249" s="9">
        <v>5</v>
      </c>
      <c r="K249" s="15" t="s">
        <v>179</v>
      </c>
      <c r="L249" s="17">
        <f t="shared" si="157"/>
        <v>1.3386965707730207</v>
      </c>
      <c r="M249" s="17">
        <f t="shared" si="157"/>
        <v>1.3517764909412884</v>
      </c>
      <c r="N249" s="17">
        <f t="shared" si="157"/>
        <v>1.3545464013145894</v>
      </c>
      <c r="O249" s="17">
        <f t="shared" si="157"/>
        <v>1.3649842102802894</v>
      </c>
      <c r="P249" s="17">
        <f t="shared" si="157"/>
        <v>1.3783209774695131</v>
      </c>
      <c r="Q249" s="17">
        <f t="shared" si="157"/>
        <v>1.3861017417361612</v>
      </c>
    </row>
    <row r="250" spans="1:17">
      <c r="A250" s="9">
        <v>6</v>
      </c>
      <c r="B250" s="15" t="s">
        <v>180</v>
      </c>
      <c r="C250" s="17">
        <f t="shared" ref="C250:H250" si="162">(C262-C263)/C262*100</f>
        <v>-0.87183540513998781</v>
      </c>
      <c r="D250" s="17">
        <f t="shared" si="162"/>
        <v>1.3104867936563109</v>
      </c>
      <c r="E250" s="17">
        <f t="shared" si="162"/>
        <v>6.818396449145343</v>
      </c>
      <c r="F250" s="17">
        <f t="shared" si="162"/>
        <v>-0.38113852919619751</v>
      </c>
      <c r="G250" s="17">
        <f t="shared" si="162"/>
        <v>-0.92667068838392774</v>
      </c>
      <c r="H250" s="17">
        <f t="shared" si="162"/>
        <v>-2.2886880109482548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63">(ATAN((C250+2.4)/10)+3.1415/2)/3.1415*1.75</f>
        <v>0.95947421665994148</v>
      </c>
      <c r="M250" s="17">
        <f t="shared" si="163"/>
        <v>1.0729240845472652</v>
      </c>
      <c r="N250" s="17">
        <f t="shared" si="163"/>
        <v>1.2898700534030643</v>
      </c>
      <c r="O250" s="17">
        <f t="shared" si="163"/>
        <v>0.98597083579742761</v>
      </c>
      <c r="P250" s="17">
        <f t="shared" si="163"/>
        <v>0.9564868586760209</v>
      </c>
      <c r="Q250" s="17">
        <f t="shared" si="163"/>
        <v>0.88120047544585567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-9.3984962406015029</v>
      </c>
      <c r="F251" s="17">
        <f>(F265-F264)/F271*1000</f>
        <v>1.9342359767891684</v>
      </c>
      <c r="G251" s="17">
        <f>(G265-G264)/G271*1000</f>
        <v>-4.0160642570281118</v>
      </c>
      <c r="H251" s="17">
        <f>(H265-H264)/H271*1000</f>
        <v>-4.1067761806981524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4">(ATAN(E251/10)+3.1415/2)/3.1415*1.75</f>
        <v>0.45475470280069252</v>
      </c>
      <c r="O251" s="17">
        <f t="shared" si="164"/>
        <v>0.98143396571810559</v>
      </c>
      <c r="P251" s="17">
        <f t="shared" si="164"/>
        <v>0.66226458579383418</v>
      </c>
      <c r="Q251" s="17">
        <f t="shared" si="164"/>
        <v>0.65792691621151711</v>
      </c>
    </row>
    <row r="252" spans="1:17">
      <c r="A252" s="9">
        <v>8</v>
      </c>
      <c r="B252" s="15" t="s">
        <v>182</v>
      </c>
      <c r="C252" s="17">
        <f t="shared" ref="C252:H252" si="165">(C266-C267)/C271*1000</f>
        <v>-43.243243243243242</v>
      </c>
      <c r="D252" s="17">
        <f t="shared" si="165"/>
        <v>-5.5970149253731343</v>
      </c>
      <c r="E252" s="17">
        <f t="shared" si="165"/>
        <v>-18.796992481203006</v>
      </c>
      <c r="F252" s="17">
        <f t="shared" si="165"/>
        <v>-38.684719535783366</v>
      </c>
      <c r="G252" s="17">
        <f t="shared" si="165"/>
        <v>-18.072289156626507</v>
      </c>
      <c r="H252" s="17">
        <f t="shared" si="165"/>
        <v>-36.960985626283367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0.12656872009947429</v>
      </c>
      <c r="M252" s="17">
        <f>(ATAN(D252/10)+3.1415/2)/3.1415*1.75</f>
        <v>0.59075462801576373</v>
      </c>
      <c r="N252" s="17">
        <f t="shared" si="164"/>
        <v>0.27233061735406938</v>
      </c>
      <c r="O252" s="17">
        <f t="shared" si="164"/>
        <v>0.14088917638029935</v>
      </c>
      <c r="P252" s="17">
        <f t="shared" si="164"/>
        <v>0.28151100092653453</v>
      </c>
      <c r="Q252" s="17">
        <f t="shared" si="164"/>
        <v>0.14716558160415652</v>
      </c>
    </row>
    <row r="253" spans="1:17">
      <c r="A253" s="9">
        <v>9</v>
      </c>
      <c r="B253" s="15" t="s">
        <v>183</v>
      </c>
      <c r="C253" s="17">
        <f t="shared" ref="C253:H253" si="166">C268/C271*1000</f>
        <v>3.6036036036036037</v>
      </c>
      <c r="D253" s="17">
        <f t="shared" si="166"/>
        <v>3.7313432835820897</v>
      </c>
      <c r="E253" s="17">
        <f t="shared" si="166"/>
        <v>3.7593984962406015</v>
      </c>
      <c r="F253" s="17">
        <f t="shared" si="166"/>
        <v>3.8684719535783367</v>
      </c>
      <c r="G253" s="17">
        <f t="shared" si="166"/>
        <v>4.0160642570281118</v>
      </c>
      <c r="H253" s="17">
        <f t="shared" si="166"/>
        <v>4.1067761806981524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67">IF(C253/$I253&gt;1,2^((1-$I253/C253)/LN(10/3)),2^(-LOG($I253/C253,10/3)))</f>
        <v>1.3994434054793536</v>
      </c>
      <c r="M253" s="17">
        <f t="shared" si="167"/>
        <v>1.4109716100349223</v>
      </c>
      <c r="N253" s="17">
        <f t="shared" si="167"/>
        <v>1.4134106752582121</v>
      </c>
      <c r="O253" s="17">
        <f t="shared" si="167"/>
        <v>1.4225947805603574</v>
      </c>
      <c r="P253" s="17">
        <f t="shared" si="167"/>
        <v>1.4343136993574817</v>
      </c>
      <c r="Q253" s="17">
        <f t="shared" si="167"/>
        <v>1.4411424092579335</v>
      </c>
    </row>
    <row r="254" spans="1:17">
      <c r="A254" s="9">
        <v>10</v>
      </c>
      <c r="B254" s="15" t="s">
        <v>184</v>
      </c>
      <c r="C254" s="17">
        <f t="shared" ref="C254:H254" si="168">C269/C271*100</f>
        <v>0.18018018018018017</v>
      </c>
      <c r="D254" s="17">
        <f t="shared" si="168"/>
        <v>0.18656716417910446</v>
      </c>
      <c r="E254" s="17">
        <f t="shared" si="168"/>
        <v>0.18796992481203006</v>
      </c>
      <c r="F254" s="17">
        <f t="shared" si="168"/>
        <v>0.19342359767891684</v>
      </c>
      <c r="G254" s="17">
        <f t="shared" si="168"/>
        <v>0.20080321285140559</v>
      </c>
      <c r="H254" s="17">
        <f t="shared" si="168"/>
        <v>0.20533880903490762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67"/>
        <v>1.515818071180834</v>
      </c>
      <c r="M254" s="17">
        <f t="shared" si="167"/>
        <v>1.524131260214413</v>
      </c>
      <c r="N254" s="17">
        <f t="shared" si="167"/>
        <v>1.5258872064115596</v>
      </c>
      <c r="O254" s="17">
        <f t="shared" si="167"/>
        <v>1.5324900412047198</v>
      </c>
      <c r="P254" s="17">
        <f t="shared" si="167"/>
        <v>1.5408946641913606</v>
      </c>
      <c r="Q254" s="17">
        <f t="shared" si="167"/>
        <v>1.5457815499910819</v>
      </c>
    </row>
    <row r="255" spans="1:17">
      <c r="A255" s="9">
        <v>11</v>
      </c>
      <c r="B255" s="15" t="s">
        <v>185</v>
      </c>
      <c r="C255" s="17">
        <f t="shared" ref="C255:H255" si="169">C270/C271*1000</f>
        <v>5.4054054054054053</v>
      </c>
      <c r="D255" s="17">
        <f t="shared" si="169"/>
        <v>5.5970149253731343</v>
      </c>
      <c r="E255" s="17">
        <f t="shared" si="169"/>
        <v>5.6390977443609023</v>
      </c>
      <c r="F255" s="17">
        <f t="shared" si="169"/>
        <v>7.7369439071566735</v>
      </c>
      <c r="G255" s="17">
        <f t="shared" si="169"/>
        <v>8.0321285140562235</v>
      </c>
      <c r="H255" s="17">
        <f t="shared" si="169"/>
        <v>8.2135523613963048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67"/>
        <v>1.0441245135350452</v>
      </c>
      <c r="M255" s="17">
        <f t="shared" si="167"/>
        <v>1.0633345530524985</v>
      </c>
      <c r="N255" s="17">
        <f t="shared" si="167"/>
        <v>1.0674235911152514</v>
      </c>
      <c r="O255" s="17">
        <f t="shared" si="167"/>
        <v>1.225880991542093</v>
      </c>
      <c r="P255" s="17">
        <f t="shared" si="167"/>
        <v>1.2427579120534968</v>
      </c>
      <c r="Q255" s="17">
        <f t="shared" si="167"/>
        <v>1.2526347542028038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3</v>
      </c>
      <c r="D257" s="17">
        <v>3</v>
      </c>
      <c r="E257" s="17">
        <v>3</v>
      </c>
      <c r="F257" s="17">
        <v>3</v>
      </c>
      <c r="G257" s="17">
        <v>3</v>
      </c>
      <c r="H257" s="17">
        <v>2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6</v>
      </c>
      <c r="D258" s="17">
        <v>6</v>
      </c>
      <c r="E258" s="17">
        <v>6</v>
      </c>
      <c r="F258" s="17">
        <v>6</v>
      </c>
      <c r="G258" s="17">
        <v>6</v>
      </c>
      <c r="H258" s="17">
        <v>6</v>
      </c>
      <c r="K258" s="15" t="s">
        <v>187</v>
      </c>
      <c r="L258" s="17">
        <f>L245</f>
        <v>1.0441245135350452</v>
      </c>
      <c r="M258" s="17">
        <f>N245</f>
        <v>1.0674235911152514</v>
      </c>
      <c r="N258" s="17">
        <f>P245</f>
        <v>1.1028214265715253</v>
      </c>
      <c r="O258" s="17">
        <f>Q245</f>
        <v>0.89288204872483456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ref="L259:L268" si="170">L246</f>
        <v>1.4372067670917401</v>
      </c>
      <c r="M259" s="17">
        <f t="shared" ref="M259:M268" si="171">N246</f>
        <v>1.4499500969675139</v>
      </c>
      <c r="N259" s="17">
        <f t="shared" ref="N259:N268" si="172">P246</f>
        <v>1.4689953285784387</v>
      </c>
      <c r="O259" s="17">
        <f t="shared" ref="O259:O268" si="173">Q246</f>
        <v>1.4752104229302148</v>
      </c>
    </row>
    <row r="260" spans="1:15">
      <c r="A260" s="9">
        <v>4</v>
      </c>
      <c r="B260" s="10" t="s">
        <v>191</v>
      </c>
      <c r="C260" s="17">
        <v>12</v>
      </c>
      <c r="D260" s="17">
        <v>12.1</v>
      </c>
      <c r="E260" s="17">
        <v>12.2</v>
      </c>
      <c r="F260" s="17">
        <v>12.1</v>
      </c>
      <c r="G260" s="17">
        <v>12.1</v>
      </c>
      <c r="H260" s="17">
        <v>12.1</v>
      </c>
      <c r="K260" s="15" t="s">
        <v>192</v>
      </c>
      <c r="L260" s="17">
        <f t="shared" si="170"/>
        <v>8.8737830999390996E-4</v>
      </c>
      <c r="M260" s="17">
        <f t="shared" si="171"/>
        <v>8.8737830999390996E-4</v>
      </c>
      <c r="N260" s="17">
        <f t="shared" si="172"/>
        <v>8.8737830999390996E-4</v>
      </c>
      <c r="O260" s="17">
        <f t="shared" si="173"/>
        <v>8.8737830999390996E-4</v>
      </c>
    </row>
    <row r="261" spans="1:15">
      <c r="A261" s="9">
        <v>5</v>
      </c>
      <c r="B261" s="10" t="s">
        <v>193</v>
      </c>
      <c r="C261" s="17">
        <v>9</v>
      </c>
      <c r="D261" s="17">
        <v>9</v>
      </c>
      <c r="E261" s="17">
        <v>9</v>
      </c>
      <c r="F261" s="17">
        <v>9</v>
      </c>
      <c r="G261" s="17">
        <v>9</v>
      </c>
      <c r="H261" s="17">
        <v>9</v>
      </c>
      <c r="K261" s="15" t="s">
        <v>194</v>
      </c>
      <c r="L261" s="17">
        <f t="shared" si="170"/>
        <v>0.82815971242976538</v>
      </c>
      <c r="M261" s="17">
        <f t="shared" si="171"/>
        <v>0.85670120889163981</v>
      </c>
      <c r="N261" s="17">
        <f t="shared" si="172"/>
        <v>0.88569537092331629</v>
      </c>
      <c r="O261" s="17">
        <f t="shared" si="173"/>
        <v>0.8971582310233458</v>
      </c>
    </row>
    <row r="262" spans="1:15">
      <c r="A262" s="9">
        <v>6</v>
      </c>
      <c r="B262" s="10" t="s">
        <v>195</v>
      </c>
      <c r="C262" s="17">
        <v>4175.1000000000004</v>
      </c>
      <c r="D262" s="17">
        <v>3449.1</v>
      </c>
      <c r="E262" s="17">
        <v>4235.6000000000004</v>
      </c>
      <c r="F262" s="17">
        <v>4093</v>
      </c>
      <c r="G262" s="17">
        <v>5967.6</v>
      </c>
      <c r="H262" s="17">
        <v>5553.4</v>
      </c>
      <c r="K262" s="15" t="s">
        <v>196</v>
      </c>
      <c r="L262" s="17">
        <f t="shared" si="170"/>
        <v>1.3386965707730207</v>
      </c>
      <c r="M262" s="17">
        <f t="shared" si="171"/>
        <v>1.3545464013145894</v>
      </c>
      <c r="N262" s="17">
        <f t="shared" si="172"/>
        <v>1.3783209774695131</v>
      </c>
      <c r="O262" s="17">
        <f t="shared" si="173"/>
        <v>1.3861017417361612</v>
      </c>
    </row>
    <row r="263" spans="1:15">
      <c r="A263" s="9">
        <v>7</v>
      </c>
      <c r="B263" s="10" t="s">
        <v>197</v>
      </c>
      <c r="C263" s="17">
        <v>4211.5</v>
      </c>
      <c r="D263" s="17">
        <v>3403.9</v>
      </c>
      <c r="E263" s="17">
        <v>3946.8</v>
      </c>
      <c r="F263" s="17">
        <v>4108.6000000000004</v>
      </c>
      <c r="G263" s="17">
        <v>6022.9</v>
      </c>
      <c r="H263" s="17">
        <v>5680.5</v>
      </c>
      <c r="K263" s="15" t="s">
        <v>198</v>
      </c>
      <c r="L263" s="17">
        <f t="shared" si="170"/>
        <v>0.95947421665994148</v>
      </c>
      <c r="M263" s="17">
        <f t="shared" si="171"/>
        <v>1.2898700534030643</v>
      </c>
      <c r="N263" s="17">
        <f t="shared" si="172"/>
        <v>0.9564868586760209</v>
      </c>
      <c r="O263" s="17">
        <f t="shared" si="173"/>
        <v>0.88120047544585567</v>
      </c>
    </row>
    <row r="264" spans="1:15">
      <c r="A264" s="9">
        <v>8</v>
      </c>
      <c r="B264" s="10" t="s">
        <v>199</v>
      </c>
      <c r="C264" s="17"/>
      <c r="D264" s="17"/>
      <c r="E264" s="17">
        <v>11</v>
      </c>
      <c r="F264" s="17">
        <v>4</v>
      </c>
      <c r="G264" s="17">
        <v>10</v>
      </c>
      <c r="H264" s="17">
        <v>5</v>
      </c>
      <c r="K264" s="15" t="s">
        <v>200</v>
      </c>
      <c r="L264" s="17">
        <f>N251</f>
        <v>0.45475470280069252</v>
      </c>
      <c r="M264" s="17">
        <f>O251</f>
        <v>0.98143396571810559</v>
      </c>
      <c r="N264" s="17">
        <f t="shared" si="172"/>
        <v>0.66226458579383418</v>
      </c>
      <c r="O264" s="17">
        <f t="shared" si="173"/>
        <v>0.65792691621151711</v>
      </c>
    </row>
    <row r="265" spans="1:15">
      <c r="A265" s="9">
        <v>9</v>
      </c>
      <c r="B265" s="10" t="s">
        <v>201</v>
      </c>
      <c r="C265" s="17"/>
      <c r="D265" s="17"/>
      <c r="E265" s="17">
        <v>6</v>
      </c>
      <c r="F265" s="17">
        <v>5</v>
      </c>
      <c r="G265" s="17">
        <v>8</v>
      </c>
      <c r="H265" s="17">
        <v>3</v>
      </c>
      <c r="K265" s="15" t="s">
        <v>202</v>
      </c>
      <c r="L265" s="17">
        <f t="shared" si="170"/>
        <v>0.12656872009947429</v>
      </c>
      <c r="M265" s="17">
        <f t="shared" si="171"/>
        <v>0.27233061735406938</v>
      </c>
      <c r="N265" s="17">
        <f t="shared" si="172"/>
        <v>0.28151100092653453</v>
      </c>
      <c r="O265" s="17">
        <f t="shared" si="173"/>
        <v>0.14716558160415652</v>
      </c>
    </row>
    <row r="266" spans="1:15">
      <c r="A266" s="9">
        <v>10</v>
      </c>
      <c r="B266" s="10" t="s">
        <v>203</v>
      </c>
      <c r="C266" s="17">
        <v>13</v>
      </c>
      <c r="D266" s="17">
        <v>19</v>
      </c>
      <c r="E266" s="17">
        <v>22</v>
      </c>
      <c r="F266" s="17">
        <v>11</v>
      </c>
      <c r="G266" s="17">
        <v>14</v>
      </c>
      <c r="H266" s="17">
        <v>19</v>
      </c>
      <c r="K266" s="15" t="s">
        <v>204</v>
      </c>
      <c r="L266" s="17">
        <f t="shared" si="170"/>
        <v>1.3994434054793536</v>
      </c>
      <c r="M266" s="17">
        <f t="shared" si="171"/>
        <v>1.4134106752582121</v>
      </c>
      <c r="N266" s="17">
        <f t="shared" si="172"/>
        <v>1.4343136993574817</v>
      </c>
      <c r="O266" s="17">
        <f t="shared" si="173"/>
        <v>1.4411424092579335</v>
      </c>
    </row>
    <row r="267" spans="1:15">
      <c r="A267" s="9">
        <v>11</v>
      </c>
      <c r="B267" s="10" t="s">
        <v>205</v>
      </c>
      <c r="C267" s="17">
        <v>37</v>
      </c>
      <c r="D267" s="17">
        <v>22</v>
      </c>
      <c r="E267" s="17">
        <v>32</v>
      </c>
      <c r="F267" s="17">
        <v>31</v>
      </c>
      <c r="G267" s="17">
        <v>23</v>
      </c>
      <c r="H267" s="17">
        <v>37</v>
      </c>
      <c r="K267" s="15" t="s">
        <v>206</v>
      </c>
      <c r="L267" s="17">
        <f t="shared" si="170"/>
        <v>1.515818071180834</v>
      </c>
      <c r="M267" s="17">
        <f t="shared" si="171"/>
        <v>1.5258872064115596</v>
      </c>
      <c r="N267" s="17">
        <f t="shared" si="172"/>
        <v>1.5408946641913606</v>
      </c>
      <c r="O267" s="17">
        <f t="shared" si="173"/>
        <v>1.5457815499910819</v>
      </c>
    </row>
    <row r="268" spans="1:15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K268" s="15" t="s">
        <v>208</v>
      </c>
      <c r="L268" s="17">
        <f t="shared" si="170"/>
        <v>1.0441245135350452</v>
      </c>
      <c r="M268" s="17">
        <f t="shared" si="171"/>
        <v>1.0674235911152514</v>
      </c>
      <c r="N268" s="17">
        <f t="shared" si="172"/>
        <v>1.2427579120534968</v>
      </c>
      <c r="O268" s="17">
        <f t="shared" si="173"/>
        <v>1.2526347542028038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3</v>
      </c>
      <c r="D270" s="17">
        <v>3</v>
      </c>
      <c r="E270" s="17">
        <v>3</v>
      </c>
      <c r="F270" s="17">
        <v>4</v>
      </c>
      <c r="G270" s="21">
        <v>4</v>
      </c>
      <c r="H270" s="21">
        <v>4</v>
      </c>
    </row>
    <row r="271" spans="1:15">
      <c r="A271" s="9">
        <v>15</v>
      </c>
      <c r="B271" s="10" t="s">
        <v>213</v>
      </c>
      <c r="C271" s="17">
        <v>555</v>
      </c>
      <c r="D271" s="17">
        <v>536</v>
      </c>
      <c r="E271" s="17">
        <v>532</v>
      </c>
      <c r="F271" s="17">
        <v>517</v>
      </c>
      <c r="G271" s="17">
        <v>498</v>
      </c>
      <c r="H271" s="17">
        <v>487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331"/>
  <sheetViews>
    <sheetView zoomScale="85" zoomScaleNormal="85" workbookViewId="0">
      <selection activeCell="I1" sqref="I1:I1048576"/>
    </sheetView>
  </sheetViews>
  <sheetFormatPr baseColWidth="10" defaultColWidth="8.83203125" defaultRowHeight="15"/>
  <cols>
    <col min="2" max="2" width="72.83203125" customWidth="1"/>
    <col min="8" max="8" width="9.5" bestFit="1" customWidth="1"/>
    <col min="11" max="11" width="73.33203125" customWidth="1"/>
  </cols>
  <sheetData>
    <row r="1" spans="1:17" ht="16">
      <c r="A1" s="20" t="s">
        <v>546</v>
      </c>
    </row>
    <row r="2" spans="1:17" ht="16">
      <c r="A2" s="20"/>
    </row>
    <row r="3" spans="1:17" ht="16">
      <c r="A3" s="20" t="s">
        <v>172</v>
      </c>
    </row>
    <row r="4" spans="1:17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8" t="s">
        <v>174</v>
      </c>
      <c r="J4" s="9" t="s">
        <v>2</v>
      </c>
      <c r="K4" s="14" t="s">
        <v>173</v>
      </c>
      <c r="L4" s="17">
        <v>2014</v>
      </c>
      <c r="M4" s="17">
        <v>2015</v>
      </c>
      <c r="N4" s="17">
        <v>2016</v>
      </c>
      <c r="O4" s="17">
        <v>2017</v>
      </c>
      <c r="P4" s="17">
        <v>2018</v>
      </c>
      <c r="Q4" s="17">
        <v>2019</v>
      </c>
    </row>
    <row r="5" spans="1:17">
      <c r="A5" s="9">
        <v>1</v>
      </c>
      <c r="B5" s="15" t="s">
        <v>175</v>
      </c>
      <c r="C5" s="17">
        <f t="shared" ref="C5:H5" si="0">C17/C31*1000</f>
        <v>5.5004547620078821</v>
      </c>
      <c r="D5" s="17">
        <f t="shared" si="0"/>
        <v>5.6963702199063846</v>
      </c>
      <c r="E5" s="17">
        <f t="shared" si="0"/>
        <v>5.6380884195453733</v>
      </c>
      <c r="F5" s="17">
        <f t="shared" si="0"/>
        <v>5.7135083662086785</v>
      </c>
      <c r="G5" s="17">
        <f t="shared" si="0"/>
        <v>5.7861866274797942</v>
      </c>
      <c r="H5" s="17">
        <f t="shared" si="0"/>
        <v>5.866341280270321</v>
      </c>
      <c r="I5" s="18">
        <f>Показатели!$E$2</f>
        <v>5</v>
      </c>
      <c r="J5" s="9">
        <v>1</v>
      </c>
      <c r="K5" s="15" t="s">
        <v>175</v>
      </c>
      <c r="L5" s="17">
        <f t="shared" ref="L5:Q9" si="1">IF(C5/$I5&gt;1,2^((1-$I5/C5)/LN(10/3)),2^(-LOG($I5/C5,10/3)))</f>
        <v>1.0537773111610187</v>
      </c>
      <c r="M5" s="17">
        <f t="shared" si="1"/>
        <v>1.0729160734008825</v>
      </c>
      <c r="N5" s="17">
        <f t="shared" si="1"/>
        <v>1.067326050567996</v>
      </c>
      <c r="O5" s="17">
        <f t="shared" si="1"/>
        <v>1.0745436315124726</v>
      </c>
      <c r="P5" s="17">
        <f t="shared" si="1"/>
        <v>1.0813652427816824</v>
      </c>
      <c r="Q5" s="17">
        <f t="shared" si="1"/>
        <v>1.0887408377487822</v>
      </c>
    </row>
    <row r="6" spans="1:17">
      <c r="A6" s="9">
        <v>2</v>
      </c>
      <c r="B6" s="15" t="s">
        <v>176</v>
      </c>
      <c r="C6" s="17">
        <f t="shared" ref="C6:H6" si="2">C18/C31*1000</f>
        <v>3.4215427259734073</v>
      </c>
      <c r="D6" s="17">
        <f t="shared" si="2"/>
        <v>3.3118431511083632</v>
      </c>
      <c r="E6" s="17">
        <f t="shared" si="2"/>
        <v>2.7742974762842314</v>
      </c>
      <c r="F6" s="17">
        <f t="shared" si="2"/>
        <v>2.8114088786106199</v>
      </c>
      <c r="G6" s="17">
        <f t="shared" si="2"/>
        <v>2.8471711976487879</v>
      </c>
      <c r="H6" s="17">
        <f t="shared" si="2"/>
        <v>2.8627745447719164</v>
      </c>
      <c r="I6" s="18">
        <f>Показатели!$E$3</f>
        <v>4</v>
      </c>
      <c r="J6" s="9">
        <v>2</v>
      </c>
      <c r="K6" s="15" t="s">
        <v>176</v>
      </c>
      <c r="L6" s="17">
        <f t="shared" si="1"/>
        <v>0.91399647482884316</v>
      </c>
      <c r="M6" s="17">
        <f t="shared" si="1"/>
        <v>0.89700912196122207</v>
      </c>
      <c r="N6" s="17">
        <f t="shared" si="1"/>
        <v>0.81005520314112045</v>
      </c>
      <c r="O6" s="17">
        <f t="shared" si="1"/>
        <v>0.81627607614805442</v>
      </c>
      <c r="P6" s="17">
        <f t="shared" si="1"/>
        <v>0.82223792572119747</v>
      </c>
      <c r="Q6" s="17">
        <f t="shared" si="1"/>
        <v>0.82482915942486679</v>
      </c>
    </row>
    <row r="7" spans="1:17">
      <c r="A7" s="9">
        <v>3</v>
      </c>
      <c r="B7" s="15" t="s">
        <v>177</v>
      </c>
      <c r="C7" s="17">
        <f>C19/C31*1000+0.00001</f>
        <v>1.1130941526267919</v>
      </c>
      <c r="D7" s="17">
        <f>D19/D31*1000+0.00001</f>
        <v>1.3733209599929348</v>
      </c>
      <c r="E7" s="17">
        <f>E19/E31*1000+0.00001</f>
        <v>1.2484438643279039</v>
      </c>
      <c r="F7" s="17">
        <f>F19/F31*1000+0.00001</f>
        <v>1.2197986908810594</v>
      </c>
      <c r="G7" s="17">
        <f>G19/G31*1000</f>
        <v>1.1893828067597356</v>
      </c>
      <c r="H7" s="17">
        <f>H19/H31*1000+0.00001</f>
        <v>1.0000000000000001E-5</v>
      </c>
      <c r="I7" s="18">
        <f>Показатели!$E$4</f>
        <v>2</v>
      </c>
      <c r="J7" s="9">
        <v>3</v>
      </c>
      <c r="K7" s="15" t="s">
        <v>177</v>
      </c>
      <c r="L7" s="17">
        <f t="shared" si="1"/>
        <v>0.71364333087735121</v>
      </c>
      <c r="M7" s="17">
        <f t="shared" si="1"/>
        <v>0.80539639760973813</v>
      </c>
      <c r="N7" s="17">
        <f t="shared" si="1"/>
        <v>0.76238311622666455</v>
      </c>
      <c r="O7" s="17">
        <f t="shared" si="1"/>
        <v>0.75226274269046312</v>
      </c>
      <c r="P7" s="17">
        <f t="shared" si="1"/>
        <v>0.74140575467758663</v>
      </c>
      <c r="Q7" s="17">
        <f t="shared" si="1"/>
        <v>8.8737830999390996E-4</v>
      </c>
    </row>
    <row r="8" spans="1:17">
      <c r="A8" s="9">
        <v>4</v>
      </c>
      <c r="B8" s="15" t="s">
        <v>178</v>
      </c>
      <c r="C8" s="17">
        <f t="shared" ref="C8:H8" si="3">C20/C31*1000</f>
        <v>27.623543678808094</v>
      </c>
      <c r="D8" s="17">
        <f t="shared" si="3"/>
        <v>28.397951073037181</v>
      </c>
      <c r="E8" s="17">
        <f t="shared" si="3"/>
        <v>29.103275460891357</v>
      </c>
      <c r="F8" s="17">
        <f t="shared" si="3"/>
        <v>29.120754545866777</v>
      </c>
      <c r="G8" s="17">
        <f t="shared" si="3"/>
        <v>29.954996326230717</v>
      </c>
      <c r="H8" s="17">
        <f t="shared" si="3"/>
        <v>30.885113572367196</v>
      </c>
      <c r="I8" s="18">
        <f>Показатели!$E$5</f>
        <v>30</v>
      </c>
      <c r="J8" s="9">
        <v>4</v>
      </c>
      <c r="K8" s="15" t="s">
        <v>178</v>
      </c>
      <c r="L8" s="17">
        <f t="shared" si="1"/>
        <v>0.95359780482431777</v>
      </c>
      <c r="M8" s="17">
        <f t="shared" si="1"/>
        <v>0.96889837315826155</v>
      </c>
      <c r="N8" s="17">
        <f t="shared" si="1"/>
        <v>0.98268065993850851</v>
      </c>
      <c r="O8" s="17">
        <f t="shared" si="1"/>
        <v>0.98302039681960318</v>
      </c>
      <c r="P8" s="17">
        <f t="shared" si="1"/>
        <v>0.99913607949343164</v>
      </c>
      <c r="Q8" s="17">
        <f t="shared" si="1"/>
        <v>1.0166358971901248</v>
      </c>
    </row>
    <row r="9" spans="1:17">
      <c r="A9" s="9">
        <v>5</v>
      </c>
      <c r="B9" s="15" t="s">
        <v>179</v>
      </c>
      <c r="C9" s="17">
        <f t="shared" ref="C9:H9" si="4">C21/C31*1000</f>
        <v>5.3315431590800815</v>
      </c>
      <c r="D9" s="17">
        <f t="shared" si="4"/>
        <v>5.895080808972887</v>
      </c>
      <c r="E9" s="17">
        <f t="shared" si="4"/>
        <v>6.8252192589940934</v>
      </c>
      <c r="F9" s="17">
        <f t="shared" si="4"/>
        <v>6.9151589352922498</v>
      </c>
      <c r="G9" s="17">
        <f t="shared" si="4"/>
        <v>7.3199853049228505</v>
      </c>
      <c r="H9" s="17">
        <f t="shared" si="4"/>
        <v>7.5793129341092547</v>
      </c>
      <c r="I9" s="18">
        <f>Показатели!$E$6</f>
        <v>8</v>
      </c>
      <c r="J9" s="9">
        <v>5</v>
      </c>
      <c r="K9" s="15" t="s">
        <v>179</v>
      </c>
      <c r="L9" s="17">
        <f t="shared" si="1"/>
        <v>0.79165761349224917</v>
      </c>
      <c r="M9" s="17">
        <f t="shared" si="1"/>
        <v>0.83880274703927071</v>
      </c>
      <c r="N9" s="17">
        <f t="shared" si="1"/>
        <v>0.91262188180640891</v>
      </c>
      <c r="O9" s="17">
        <f t="shared" si="1"/>
        <v>0.91952628519120605</v>
      </c>
      <c r="P9" s="17">
        <f t="shared" si="1"/>
        <v>0.95014301475540452</v>
      </c>
      <c r="Q9" s="17">
        <f t="shared" si="1"/>
        <v>0.96937898860604388</v>
      </c>
    </row>
    <row r="10" spans="1:17">
      <c r="A10" s="9">
        <v>6</v>
      </c>
      <c r="B10" s="15" t="s">
        <v>180</v>
      </c>
      <c r="C10" s="17">
        <f t="shared" ref="C10:H10" si="5">(C22-C23)/C22*100</f>
        <v>3.279339303294595</v>
      </c>
      <c r="D10" s="17">
        <f t="shared" si="5"/>
        <v>3.1351990669615324</v>
      </c>
      <c r="E10" s="17">
        <f t="shared" si="5"/>
        <v>39.395452038427734</v>
      </c>
      <c r="F10" s="17">
        <f t="shared" si="5"/>
        <v>-37.85416890629272</v>
      </c>
      <c r="G10" s="17">
        <f t="shared" si="5"/>
        <v>-0.88608163683483054</v>
      </c>
      <c r="H10" s="17">
        <f t="shared" si="5"/>
        <v>-0.95425687801295711</v>
      </c>
      <c r="I10" s="18">
        <f>Показатели!$E$7</f>
        <v>0</v>
      </c>
      <c r="J10" s="9">
        <v>6</v>
      </c>
      <c r="K10" s="15" t="s">
        <v>180</v>
      </c>
      <c r="L10" s="17">
        <f t="shared" ref="L10:Q10" si="6">(ATAN((C10+2.4)/10)+3.1415/2)/3.1415*1.75</f>
        <v>1.1627251382900707</v>
      </c>
      <c r="M10" s="17">
        <f t="shared" si="6"/>
        <v>1.1566163711952404</v>
      </c>
      <c r="N10" s="17">
        <f t="shared" si="6"/>
        <v>1.6192030029484021</v>
      </c>
      <c r="O10" s="17">
        <f t="shared" si="6"/>
        <v>0.15311666613431324</v>
      </c>
      <c r="P10" s="17">
        <f t="shared" si="6"/>
        <v>0.95869856326818281</v>
      </c>
      <c r="Q10" s="17">
        <f t="shared" si="6"/>
        <v>0.95498219971176213</v>
      </c>
    </row>
    <row r="11" spans="1:17">
      <c r="A11" s="9">
        <v>7</v>
      </c>
      <c r="B11" s="15" t="s">
        <v>181</v>
      </c>
      <c r="C11" s="17"/>
      <c r="D11" s="17"/>
      <c r="E11" s="17">
        <f>(E25-E24)/E31*1000</f>
        <v>-9.4863074995525327</v>
      </c>
      <c r="F11" s="17">
        <f>(F25-F24)/F31*1000</f>
        <v>-8.1621548088695413</v>
      </c>
      <c r="G11" s="17">
        <f>(G25-G24)/G31*1000</f>
        <v>-12.031594415870684</v>
      </c>
      <c r="H11" s="17">
        <f>(H25-H24)/H31*1000</f>
        <v>-11.263375258119016</v>
      </c>
      <c r="I11" s="18">
        <f>Показатели!$E$8</f>
        <v>2.4</v>
      </c>
      <c r="J11" s="9">
        <v>7</v>
      </c>
      <c r="K11" s="15" t="s">
        <v>181</v>
      </c>
      <c r="L11" s="17"/>
      <c r="M11" s="17"/>
      <c r="N11" s="17">
        <f t="shared" ref="N11:Q12" si="7">(ATAN(E11/10)+3.1415/2)/3.1415*1.75</f>
        <v>0.4521687202338609</v>
      </c>
      <c r="O11" s="17">
        <f t="shared" si="7"/>
        <v>0.49366515691151142</v>
      </c>
      <c r="P11" s="17">
        <f t="shared" si="7"/>
        <v>0.38626402523103803</v>
      </c>
      <c r="Q11" s="17">
        <f t="shared" si="7"/>
        <v>0.40442800787211652</v>
      </c>
    </row>
    <row r="12" spans="1:17">
      <c r="A12" s="9">
        <v>8</v>
      </c>
      <c r="B12" s="15" t="s">
        <v>182</v>
      </c>
      <c r="C12" s="17">
        <f t="shared" ref="C12:H12" si="8">(C26-C27)/C31*1000</f>
        <v>-7.0596387890337393</v>
      </c>
      <c r="D12" s="17">
        <f t="shared" si="8"/>
        <v>-4.3274750507815947</v>
      </c>
      <c r="E12" s="17">
        <f t="shared" si="8"/>
        <v>-3.7139788795417932</v>
      </c>
      <c r="F12" s="17">
        <f t="shared" si="8"/>
        <v>-4.3984945358908085</v>
      </c>
      <c r="G12" s="17">
        <f t="shared" si="8"/>
        <v>-9.4599559147685532</v>
      </c>
      <c r="H12" s="17">
        <f t="shared" si="8"/>
        <v>-7.0396095363243854</v>
      </c>
      <c r="I12" s="18">
        <f>Показатели!$E$9</f>
        <v>2.4</v>
      </c>
      <c r="J12" s="9">
        <v>8</v>
      </c>
      <c r="K12" s="15" t="s">
        <v>182</v>
      </c>
      <c r="L12" s="17">
        <f>(ATAN(C12/10)+3.1415/2)/3.1415*1.75</f>
        <v>0.53256632638551915</v>
      </c>
      <c r="M12" s="17">
        <f>(ATAN(D12/10)+3.1415/2)/3.1415*1.75</f>
        <v>0.64748913185632428</v>
      </c>
      <c r="N12" s="17">
        <f t="shared" si="7"/>
        <v>0.67690494644067722</v>
      </c>
      <c r="O12" s="17">
        <f t="shared" si="7"/>
        <v>0.64416559152305197</v>
      </c>
      <c r="P12" s="17">
        <f t="shared" si="7"/>
        <v>0.45294237718480596</v>
      </c>
      <c r="Q12" s="17">
        <f t="shared" si="7"/>
        <v>0.53331166235908045</v>
      </c>
    </row>
    <row r="13" spans="1:17">
      <c r="A13" s="9">
        <v>9</v>
      </c>
      <c r="B13" s="15" t="s">
        <v>183</v>
      </c>
      <c r="C13" s="17">
        <f t="shared" ref="C13:H13" si="9">C28/C31*1000</f>
        <v>1.3859413573563168</v>
      </c>
      <c r="D13" s="17">
        <f t="shared" si="9"/>
        <v>1.4130530778062351</v>
      </c>
      <c r="E13" s="17">
        <f t="shared" si="9"/>
        <v>1.431895471630571</v>
      </c>
      <c r="F13" s="17">
        <f t="shared" si="9"/>
        <v>1.4510497437990295</v>
      </c>
      <c r="G13" s="17">
        <f t="shared" si="9"/>
        <v>1.4695077149155031</v>
      </c>
      <c r="H13" s="17">
        <f t="shared" si="9"/>
        <v>1.5017833677492023</v>
      </c>
      <c r="I13" s="18">
        <f>Показатели!$E$10</f>
        <v>1.5</v>
      </c>
      <c r="J13" s="9">
        <v>9</v>
      </c>
      <c r="K13" s="15" t="s">
        <v>183</v>
      </c>
      <c r="L13" s="17">
        <f t="shared" ref="L13:Q15" si="10">IF(C13/$I13&gt;1,2^((1-$I13/C13)/LN(10/3)),2^(-LOG($I13/C13,10/3)))</f>
        <v>0.95549012578480574</v>
      </c>
      <c r="M13" s="17">
        <f t="shared" si="10"/>
        <v>0.96620674477483337</v>
      </c>
      <c r="N13" s="17">
        <f t="shared" si="10"/>
        <v>0.97360337504058558</v>
      </c>
      <c r="O13" s="17">
        <f t="shared" si="10"/>
        <v>0.98108022715111343</v>
      </c>
      <c r="P13" s="17">
        <f t="shared" si="10"/>
        <v>0.9882457596276516</v>
      </c>
      <c r="Q13" s="17">
        <f t="shared" si="10"/>
        <v>1.0006838972641265</v>
      </c>
    </row>
    <row r="14" spans="1:17">
      <c r="A14" s="9">
        <v>10</v>
      </c>
      <c r="B14" s="15" t="s">
        <v>184</v>
      </c>
      <c r="C14" s="17">
        <f t="shared" ref="C14:H14" si="11">C29/C31*100</f>
        <v>4.7641734159123393E-2</v>
      </c>
      <c r="D14" s="17">
        <f t="shared" si="11"/>
        <v>4.4157908681444848E-2</v>
      </c>
      <c r="E14" s="17">
        <f t="shared" si="11"/>
        <v>4.0272060139609808E-2</v>
      </c>
      <c r="F14" s="17">
        <f t="shared" si="11"/>
        <v>4.0810774044347707E-2</v>
      </c>
      <c r="G14" s="17">
        <f t="shared" si="11"/>
        <v>4.1329904481998532E-2</v>
      </c>
      <c r="H14" s="17">
        <f t="shared" si="11"/>
        <v>4.2237657217946312E-2</v>
      </c>
      <c r="I14" s="18">
        <f>Показатели!$E$11</f>
        <v>0.05</v>
      </c>
      <c r="J14" s="9">
        <v>10</v>
      </c>
      <c r="K14" s="15" t="s">
        <v>184</v>
      </c>
      <c r="L14" s="17">
        <f t="shared" si="10"/>
        <v>0.97256818442748838</v>
      </c>
      <c r="M14" s="17">
        <f t="shared" si="10"/>
        <v>0.93096523230649364</v>
      </c>
      <c r="N14" s="17">
        <f t="shared" si="10"/>
        <v>0.88288089539031644</v>
      </c>
      <c r="O14" s="17">
        <f t="shared" si="10"/>
        <v>0.88966103816228315</v>
      </c>
      <c r="P14" s="17">
        <f t="shared" si="10"/>
        <v>0.89615887074074019</v>
      </c>
      <c r="Q14" s="17">
        <f t="shared" si="10"/>
        <v>0.90743836430861391</v>
      </c>
    </row>
    <row r="15" spans="1:17">
      <c r="A15" s="9">
        <v>11</v>
      </c>
      <c r="B15" s="15" t="s">
        <v>185</v>
      </c>
      <c r="C15" s="17">
        <f t="shared" ref="C15:H15" si="12">C30/C31*1000</f>
        <v>7.4927454632075881</v>
      </c>
      <c r="D15" s="17">
        <f t="shared" si="12"/>
        <v>7.7717919279342933</v>
      </c>
      <c r="E15" s="17">
        <f t="shared" si="12"/>
        <v>5.5485949525684628</v>
      </c>
      <c r="F15" s="17">
        <f t="shared" si="12"/>
        <v>5.6228177572212399</v>
      </c>
      <c r="G15" s="17">
        <f t="shared" si="12"/>
        <v>5.6943423952975758</v>
      </c>
      <c r="H15" s="17">
        <f t="shared" si="12"/>
        <v>5.8194105500281585</v>
      </c>
      <c r="I15" s="18">
        <f>Показатели!$E$12</f>
        <v>5</v>
      </c>
      <c r="J15" s="9">
        <v>11</v>
      </c>
      <c r="K15" s="15" t="s">
        <v>185</v>
      </c>
      <c r="L15" s="17">
        <f t="shared" si="10"/>
        <v>1.2111059355487761</v>
      </c>
      <c r="M15" s="17">
        <f t="shared" si="10"/>
        <v>1.227927798637217</v>
      </c>
      <c r="N15" s="17">
        <f t="shared" si="10"/>
        <v>1.0585728802293024</v>
      </c>
      <c r="O15" s="17">
        <f t="shared" si="10"/>
        <v>1.0658471232868625</v>
      </c>
      <c r="P15" s="17">
        <f t="shared" si="10"/>
        <v>1.0727230126158003</v>
      </c>
      <c r="Q15" s="17">
        <f t="shared" si="10"/>
        <v>1.0844409682364711</v>
      </c>
    </row>
    <row r="16" spans="1:17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</row>
    <row r="17" spans="1:15">
      <c r="A17" s="9">
        <v>1</v>
      </c>
      <c r="B17" s="10" t="s">
        <v>187</v>
      </c>
      <c r="C17" s="17">
        <f>C47+C77+C107+C137+C167+C197+C227+C257+C287+C317</f>
        <v>127</v>
      </c>
      <c r="D17" s="17">
        <f t="shared" ref="D17:H17" si="13">D47+D77+D107+D137+D167+D197+D227+D257+D287+D317</f>
        <v>129</v>
      </c>
      <c r="E17" s="17">
        <f t="shared" si="13"/>
        <v>126</v>
      </c>
      <c r="F17" s="17">
        <f t="shared" si="13"/>
        <v>126</v>
      </c>
      <c r="G17" s="17">
        <f t="shared" si="13"/>
        <v>126</v>
      </c>
      <c r="H17" s="17">
        <f t="shared" si="13"/>
        <v>125</v>
      </c>
      <c r="L17" s="17">
        <v>2014</v>
      </c>
      <c r="M17" s="17">
        <v>2016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H18" si="14">C48+C78+C108+C138+C168+C198+C228+C258+C288+C318</f>
        <v>79</v>
      </c>
      <c r="D18" s="17">
        <f t="shared" si="14"/>
        <v>75</v>
      </c>
      <c r="E18" s="17">
        <f t="shared" si="14"/>
        <v>62</v>
      </c>
      <c r="F18" s="17">
        <f t="shared" si="14"/>
        <v>62</v>
      </c>
      <c r="G18" s="17">
        <f t="shared" si="14"/>
        <v>62</v>
      </c>
      <c r="H18" s="17">
        <f t="shared" si="14"/>
        <v>61</v>
      </c>
      <c r="K18" s="15" t="s">
        <v>187</v>
      </c>
      <c r="L18" s="17">
        <f t="shared" ref="L18:L23" si="15">L5</f>
        <v>1.0537773111610187</v>
      </c>
      <c r="M18" s="17">
        <f t="shared" ref="M18:M23" si="16">N5</f>
        <v>1.067326050567996</v>
      </c>
      <c r="N18" s="17">
        <f t="shared" ref="N18:N28" si="17">P5</f>
        <v>1.0813652427816824</v>
      </c>
      <c r="O18" s="17">
        <f>Q5</f>
        <v>1.0887408377487822</v>
      </c>
    </row>
    <row r="19" spans="1:15">
      <c r="A19" s="9">
        <v>3</v>
      </c>
      <c r="B19" s="10" t="s">
        <v>189</v>
      </c>
      <c r="C19" s="17">
        <f t="shared" ref="C19:H19" si="18">C49+C79+C109+C139+C169+C199+C229+C259+C289+C319</f>
        <v>25.7</v>
      </c>
      <c r="D19" s="17">
        <f t="shared" si="18"/>
        <v>31.1</v>
      </c>
      <c r="E19" s="17">
        <f t="shared" si="18"/>
        <v>27.9</v>
      </c>
      <c r="F19" s="17">
        <f t="shared" si="18"/>
        <v>26.9</v>
      </c>
      <c r="G19" s="17">
        <f t="shared" si="18"/>
        <v>25.9</v>
      </c>
      <c r="H19" s="17">
        <f t="shared" si="18"/>
        <v>0</v>
      </c>
      <c r="K19" s="15" t="s">
        <v>190</v>
      </c>
      <c r="L19" s="17">
        <f t="shared" si="15"/>
        <v>0.91399647482884316</v>
      </c>
      <c r="M19" s="17">
        <f t="shared" si="16"/>
        <v>0.81005520314112045</v>
      </c>
      <c r="N19" s="17">
        <f t="shared" si="17"/>
        <v>0.82223792572119747</v>
      </c>
      <c r="O19" s="17">
        <f t="shared" ref="O19:O28" si="19">Q6</f>
        <v>0.82482915942486679</v>
      </c>
    </row>
    <row r="20" spans="1:15">
      <c r="A20" s="9">
        <v>4</v>
      </c>
      <c r="B20" s="10" t="s">
        <v>191</v>
      </c>
      <c r="C20" s="17">
        <f t="shared" ref="C20:H20" si="20">C50+C80+C110+C140+C170+C200+C230+C260+C290+C320</f>
        <v>637.80000000000007</v>
      </c>
      <c r="D20" s="17">
        <f t="shared" si="20"/>
        <v>643.1</v>
      </c>
      <c r="E20" s="17">
        <f t="shared" si="20"/>
        <v>650.40000000000009</v>
      </c>
      <c r="F20" s="17">
        <f t="shared" si="20"/>
        <v>642.20000000000005</v>
      </c>
      <c r="G20" s="17">
        <f t="shared" si="20"/>
        <v>652.30000000000007</v>
      </c>
      <c r="H20" s="17">
        <f t="shared" si="20"/>
        <v>658.10000000000025</v>
      </c>
      <c r="K20" s="15" t="s">
        <v>192</v>
      </c>
      <c r="L20" s="17">
        <f t="shared" si="15"/>
        <v>0.71364333087735121</v>
      </c>
      <c r="M20" s="17">
        <f t="shared" si="16"/>
        <v>0.76238311622666455</v>
      </c>
      <c r="N20" s="17">
        <f t="shared" si="17"/>
        <v>0.74140575467758663</v>
      </c>
      <c r="O20" s="17">
        <f t="shared" si="19"/>
        <v>8.8737830999390996E-4</v>
      </c>
    </row>
    <row r="21" spans="1:15">
      <c r="A21" s="9">
        <v>5</v>
      </c>
      <c r="B21" s="10" t="s">
        <v>193</v>
      </c>
      <c r="C21" s="17">
        <f t="shared" ref="C21:H21" si="21">C51+C81+C111+C141+C171+C201+C231+C261+C291+C321</f>
        <v>123.10000000000001</v>
      </c>
      <c r="D21" s="17">
        <f t="shared" si="21"/>
        <v>133.5</v>
      </c>
      <c r="E21" s="17">
        <f t="shared" si="21"/>
        <v>152.53</v>
      </c>
      <c r="F21" s="17">
        <f t="shared" si="21"/>
        <v>152.5</v>
      </c>
      <c r="G21" s="17">
        <f t="shared" si="21"/>
        <v>159.39999999999998</v>
      </c>
      <c r="H21" s="17">
        <f t="shared" si="21"/>
        <v>161.5</v>
      </c>
      <c r="K21" s="15" t="s">
        <v>194</v>
      </c>
      <c r="L21" s="17">
        <f t="shared" si="15"/>
        <v>0.95359780482431777</v>
      </c>
      <c r="M21" s="17">
        <f t="shared" si="16"/>
        <v>0.98268065993850851</v>
      </c>
      <c r="N21" s="17">
        <f t="shared" si="17"/>
        <v>0.99913607949343164</v>
      </c>
      <c r="O21" s="17">
        <f t="shared" si="19"/>
        <v>1.0166358971901248</v>
      </c>
    </row>
    <row r="22" spans="1:15">
      <c r="A22" s="9">
        <v>6</v>
      </c>
      <c r="B22" s="10" t="s">
        <v>195</v>
      </c>
      <c r="C22" s="17">
        <f t="shared" ref="C22:H22" si="22">C52+C82+C112+C142+C172+C202+C232+C262+C292+C322</f>
        <v>736822.2</v>
      </c>
      <c r="D22" s="17">
        <f t="shared" si="22"/>
        <v>9476479.6000000015</v>
      </c>
      <c r="E22" s="17">
        <f t="shared" si="22"/>
        <v>17085069.599999998</v>
      </c>
      <c r="F22" s="17">
        <f t="shared" si="22"/>
        <v>11112346.199999999</v>
      </c>
      <c r="G22" s="17">
        <f t="shared" si="22"/>
        <v>754490.29999999993</v>
      </c>
      <c r="H22" s="17">
        <f t="shared" si="22"/>
        <v>857075.29999999993</v>
      </c>
      <c r="K22" s="15" t="s">
        <v>196</v>
      </c>
      <c r="L22" s="17">
        <f t="shared" si="15"/>
        <v>0.79165761349224917</v>
      </c>
      <c r="M22" s="17">
        <f t="shared" si="16"/>
        <v>0.91262188180640891</v>
      </c>
      <c r="N22" s="17">
        <f t="shared" si="17"/>
        <v>0.95014301475540452</v>
      </c>
      <c r="O22" s="17">
        <f t="shared" si="19"/>
        <v>0.96937898860604388</v>
      </c>
    </row>
    <row r="23" spans="1:15">
      <c r="A23" s="9">
        <v>7</v>
      </c>
      <c r="B23" s="10" t="s">
        <v>197</v>
      </c>
      <c r="C23" s="17">
        <f t="shared" ref="C23:H23" si="23">C53+C83+C113+C143+C173+C203+C233+C263+C293+C323</f>
        <v>712659.3</v>
      </c>
      <c r="D23" s="17">
        <f t="shared" si="23"/>
        <v>9179373.1000000015</v>
      </c>
      <c r="E23" s="17">
        <f t="shared" si="23"/>
        <v>10354329.200000001</v>
      </c>
      <c r="F23" s="17">
        <f t="shared" si="23"/>
        <v>15318832.5</v>
      </c>
      <c r="G23" s="17">
        <f t="shared" si="23"/>
        <v>761175.7</v>
      </c>
      <c r="H23" s="17">
        <f t="shared" si="23"/>
        <v>865254.00000000012</v>
      </c>
      <c r="K23" s="15" t="s">
        <v>198</v>
      </c>
      <c r="L23" s="17">
        <f t="shared" si="15"/>
        <v>1.1627251382900707</v>
      </c>
      <c r="M23" s="17">
        <f t="shared" si="16"/>
        <v>1.6192030029484021</v>
      </c>
      <c r="N23" s="17">
        <f t="shared" si="17"/>
        <v>0.95869856326818281</v>
      </c>
      <c r="O23" s="17">
        <f t="shared" si="19"/>
        <v>0.95498219971176213</v>
      </c>
    </row>
    <row r="24" spans="1:15">
      <c r="A24" s="9">
        <v>8</v>
      </c>
      <c r="B24" s="10" t="s">
        <v>199</v>
      </c>
      <c r="C24" s="17">
        <f t="shared" ref="C24:H24" si="24">C54+C84+C114+C144+C174+C204+C234+C264+C294+C324</f>
        <v>0</v>
      </c>
      <c r="D24" s="17">
        <f t="shared" si="24"/>
        <v>0</v>
      </c>
      <c r="E24" s="17">
        <f t="shared" si="24"/>
        <v>397</v>
      </c>
      <c r="F24" s="17">
        <f t="shared" si="24"/>
        <v>389</v>
      </c>
      <c r="G24" s="17">
        <f t="shared" si="24"/>
        <v>421</v>
      </c>
      <c r="H24" s="17">
        <f t="shared" si="24"/>
        <v>378</v>
      </c>
      <c r="K24" s="15" t="s">
        <v>200</v>
      </c>
      <c r="L24" s="17">
        <f>N11</f>
        <v>0.4521687202338609</v>
      </c>
      <c r="M24" s="17">
        <f>O11</f>
        <v>0.49366515691151142</v>
      </c>
      <c r="N24" s="17">
        <f t="shared" si="17"/>
        <v>0.38626402523103803</v>
      </c>
      <c r="O24" s="17">
        <f t="shared" si="19"/>
        <v>0.40442800787211652</v>
      </c>
    </row>
    <row r="25" spans="1:15">
      <c r="A25" s="9">
        <v>9</v>
      </c>
      <c r="B25" s="10" t="s">
        <v>201</v>
      </c>
      <c r="C25" s="17">
        <f t="shared" ref="C25:H25" si="25">C55+C85+C115+C145+C175+C205+C235+C265+C295+C325</f>
        <v>0</v>
      </c>
      <c r="D25" s="17">
        <f t="shared" si="25"/>
        <v>0</v>
      </c>
      <c r="E25" s="17">
        <f t="shared" si="25"/>
        <v>185</v>
      </c>
      <c r="F25" s="17">
        <f t="shared" si="25"/>
        <v>209</v>
      </c>
      <c r="G25" s="17">
        <f t="shared" si="25"/>
        <v>159</v>
      </c>
      <c r="H25" s="17">
        <f t="shared" si="25"/>
        <v>138</v>
      </c>
      <c r="K25" s="15" t="s">
        <v>202</v>
      </c>
      <c r="L25" s="17">
        <f>L12</f>
        <v>0.53256632638551915</v>
      </c>
      <c r="M25" s="17">
        <f>N12</f>
        <v>0.67690494644067722</v>
      </c>
      <c r="N25" s="17">
        <f t="shared" si="17"/>
        <v>0.45294237718480596</v>
      </c>
      <c r="O25" s="17">
        <f t="shared" si="19"/>
        <v>0.53331166235908045</v>
      </c>
    </row>
    <row r="26" spans="1:15">
      <c r="A26" s="9">
        <v>10</v>
      </c>
      <c r="B26" s="10" t="s">
        <v>203</v>
      </c>
      <c r="C26" s="17">
        <f t="shared" ref="C26:H26" si="26">C56+C86+C116+C146+C176+C206+C236+C266+C296+C326</f>
        <v>165</v>
      </c>
      <c r="D26" s="17">
        <f t="shared" si="26"/>
        <v>420</v>
      </c>
      <c r="E26" s="17">
        <f t="shared" si="26"/>
        <v>384</v>
      </c>
      <c r="F26" s="17">
        <f t="shared" si="26"/>
        <v>385</v>
      </c>
      <c r="G26" s="17">
        <f t="shared" si="26"/>
        <v>308</v>
      </c>
      <c r="H26" s="17">
        <f t="shared" si="26"/>
        <v>332</v>
      </c>
      <c r="K26" s="15" t="s">
        <v>204</v>
      </c>
      <c r="L26" s="17">
        <f>L13</f>
        <v>0.95549012578480574</v>
      </c>
      <c r="M26" s="17">
        <f>N13</f>
        <v>0.97360337504058558</v>
      </c>
      <c r="N26" s="17">
        <f t="shared" si="17"/>
        <v>0.9882457596276516</v>
      </c>
      <c r="O26" s="17">
        <f t="shared" si="19"/>
        <v>1.0006838972641265</v>
      </c>
    </row>
    <row r="27" spans="1:15">
      <c r="A27" s="9">
        <v>11</v>
      </c>
      <c r="B27" s="10" t="s">
        <v>205</v>
      </c>
      <c r="C27" s="17">
        <f t="shared" ref="C27:H27" si="27">C57+C87+C117+C147+C177+C207+C237+C267+C297+C327</f>
        <v>328</v>
      </c>
      <c r="D27" s="17">
        <f t="shared" si="27"/>
        <v>518</v>
      </c>
      <c r="E27" s="17">
        <f t="shared" si="27"/>
        <v>467</v>
      </c>
      <c r="F27" s="17">
        <f t="shared" si="27"/>
        <v>482</v>
      </c>
      <c r="G27" s="17">
        <f t="shared" si="27"/>
        <v>514</v>
      </c>
      <c r="H27" s="17">
        <f t="shared" si="27"/>
        <v>482</v>
      </c>
      <c r="K27" s="15" t="s">
        <v>206</v>
      </c>
      <c r="L27" s="17">
        <f>L14</f>
        <v>0.97256818442748838</v>
      </c>
      <c r="M27" s="17">
        <f>N14</f>
        <v>0.88288089539031644</v>
      </c>
      <c r="N27" s="17">
        <f t="shared" si="17"/>
        <v>0.89615887074074019</v>
      </c>
      <c r="O27" s="17">
        <f t="shared" si="19"/>
        <v>0.90743836430861391</v>
      </c>
    </row>
    <row r="28" spans="1:15">
      <c r="A28" s="9">
        <v>12</v>
      </c>
      <c r="B28" s="10" t="s">
        <v>207</v>
      </c>
      <c r="C28" s="17">
        <f t="shared" ref="C28:H28" si="28">C58+C88+C118+C148+C178+C208+C238+C268+C298+C328</f>
        <v>32</v>
      </c>
      <c r="D28" s="17">
        <f t="shared" si="28"/>
        <v>32</v>
      </c>
      <c r="E28" s="17">
        <f t="shared" si="28"/>
        <v>32</v>
      </c>
      <c r="F28" s="17">
        <f t="shared" si="28"/>
        <v>32</v>
      </c>
      <c r="G28" s="17">
        <f t="shared" si="28"/>
        <v>32</v>
      </c>
      <c r="H28" s="17">
        <f t="shared" si="28"/>
        <v>32</v>
      </c>
      <c r="K28" s="15" t="s">
        <v>208</v>
      </c>
      <c r="L28" s="17">
        <f>L15</f>
        <v>1.2111059355487761</v>
      </c>
      <c r="M28" s="17">
        <f>N15</f>
        <v>1.0585728802293024</v>
      </c>
      <c r="N28" s="17">
        <f t="shared" si="17"/>
        <v>1.0727230126158003</v>
      </c>
      <c r="O28" s="17">
        <f t="shared" si="19"/>
        <v>1.0844409682364711</v>
      </c>
    </row>
    <row r="29" spans="1:15">
      <c r="A29" s="9">
        <v>13</v>
      </c>
      <c r="B29" s="10" t="s">
        <v>209</v>
      </c>
      <c r="C29" s="17">
        <f t="shared" ref="C29:H29" si="29">C59+C89+C119+C149+C179+C209+C239+C269+C299+C329</f>
        <v>11</v>
      </c>
      <c r="D29" s="17">
        <f t="shared" si="29"/>
        <v>10</v>
      </c>
      <c r="E29" s="17">
        <f t="shared" si="29"/>
        <v>9</v>
      </c>
      <c r="F29" s="17">
        <f t="shared" si="29"/>
        <v>9</v>
      </c>
      <c r="G29" s="17">
        <f t="shared" si="29"/>
        <v>9</v>
      </c>
      <c r="H29" s="17">
        <f t="shared" si="29"/>
        <v>9</v>
      </c>
      <c r="M29" t="s">
        <v>210</v>
      </c>
      <c r="N29" s="52">
        <f>AVERAGE(N18:N28)</f>
        <v>0.84993823873613827</v>
      </c>
    </row>
    <row r="30" spans="1:15">
      <c r="A30" s="9">
        <v>14</v>
      </c>
      <c r="B30" s="10" t="s">
        <v>211</v>
      </c>
      <c r="C30" s="17">
        <f t="shared" ref="C30:H30" si="30">C60+C90+C120+C150+C180+C210+C240+C270+C300+C330</f>
        <v>173</v>
      </c>
      <c r="D30" s="17">
        <f t="shared" si="30"/>
        <v>176</v>
      </c>
      <c r="E30" s="17">
        <f t="shared" si="30"/>
        <v>124</v>
      </c>
      <c r="F30" s="17">
        <f t="shared" si="30"/>
        <v>124</v>
      </c>
      <c r="G30" s="17">
        <f t="shared" si="30"/>
        <v>124</v>
      </c>
      <c r="H30" s="17">
        <f t="shared" si="30"/>
        <v>124</v>
      </c>
      <c r="M30" t="s">
        <v>212</v>
      </c>
      <c r="N30" s="52">
        <f>STDEV(N18:N28)</f>
        <v>0.23531526292267982</v>
      </c>
    </row>
    <row r="31" spans="1:15">
      <c r="A31" s="9">
        <v>15</v>
      </c>
      <c r="B31" s="10" t="s">
        <v>213</v>
      </c>
      <c r="C31" s="17">
        <f t="shared" ref="C31:H31" si="31">C61+C91+C121+C151+C181+C211+C241+C271+C301+C331</f>
        <v>23089</v>
      </c>
      <c r="D31" s="17">
        <f t="shared" si="31"/>
        <v>22646</v>
      </c>
      <c r="E31" s="17">
        <f t="shared" si="31"/>
        <v>22348</v>
      </c>
      <c r="F31" s="17">
        <f t="shared" si="31"/>
        <v>22053</v>
      </c>
      <c r="G31" s="17">
        <f t="shared" si="31"/>
        <v>21776</v>
      </c>
      <c r="H31" s="17">
        <f t="shared" si="31"/>
        <v>21308</v>
      </c>
    </row>
    <row r="32" spans="1:15" ht="16">
      <c r="A32" s="20"/>
    </row>
    <row r="33" spans="1:17" ht="16">
      <c r="A33" s="20" t="s">
        <v>547</v>
      </c>
    </row>
    <row r="34" spans="1:17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8" t="s">
        <v>174</v>
      </c>
      <c r="J34" s="9" t="s">
        <v>2</v>
      </c>
      <c r="K34" s="14" t="s">
        <v>173</v>
      </c>
      <c r="L34" s="17">
        <v>2014</v>
      </c>
      <c r="M34" s="17">
        <v>2015</v>
      </c>
      <c r="N34" s="17">
        <v>2016</v>
      </c>
      <c r="O34" s="17">
        <v>2017</v>
      </c>
      <c r="P34" s="17">
        <v>2018</v>
      </c>
      <c r="Q34" s="17">
        <v>2019</v>
      </c>
    </row>
    <row r="35" spans="1:17">
      <c r="A35" s="9">
        <v>1</v>
      </c>
      <c r="B35" s="15" t="s">
        <v>175</v>
      </c>
      <c r="C35" s="17">
        <f t="shared" ref="C35:H35" si="32">C47/C61*1000</f>
        <v>7.7081750081424385</v>
      </c>
      <c r="D35" s="17">
        <f t="shared" si="32"/>
        <v>8.0290365156181256</v>
      </c>
      <c r="E35" s="17">
        <f t="shared" si="32"/>
        <v>8.0707573244886675</v>
      </c>
      <c r="F35" s="17">
        <f t="shared" si="32"/>
        <v>8.1546023235031271</v>
      </c>
      <c r="G35" s="17">
        <f t="shared" si="32"/>
        <v>8.1746920492721173</v>
      </c>
      <c r="H35" s="17">
        <f t="shared" si="32"/>
        <v>8.310564663023678</v>
      </c>
      <c r="I35" s="18">
        <f>Показатели!$E$2</f>
        <v>5</v>
      </c>
      <c r="J35" s="9">
        <v>1</v>
      </c>
      <c r="K35" s="15" t="s">
        <v>175</v>
      </c>
      <c r="L35" s="17">
        <f t="shared" ref="L35:Q39" si="33">IF(C35/$I35&gt;1,2^((1-$I35/C35)/LN(10/3)),2^(-LOG($I35/C35,10/3)))</f>
        <v>1.2241798994411546</v>
      </c>
      <c r="M35" s="17">
        <f t="shared" si="33"/>
        <v>1.2425864055708602</v>
      </c>
      <c r="N35" s="17">
        <f t="shared" si="33"/>
        <v>1.2448914690645685</v>
      </c>
      <c r="O35" s="17">
        <f t="shared" si="33"/>
        <v>1.2494651613384962</v>
      </c>
      <c r="P35" s="17">
        <f t="shared" si="33"/>
        <v>1.2505495654438816</v>
      </c>
      <c r="Q35" s="17">
        <f t="shared" si="33"/>
        <v>1.2577699519548924</v>
      </c>
    </row>
    <row r="36" spans="1:17">
      <c r="A36" s="9">
        <v>2</v>
      </c>
      <c r="B36" s="15" t="s">
        <v>176</v>
      </c>
      <c r="C36" s="17">
        <f t="shared" ref="C36:F36" si="34">C48/C61*1000</f>
        <v>2.2798827488872</v>
      </c>
      <c r="D36" s="17">
        <f t="shared" si="34"/>
        <v>2.3097228332600088</v>
      </c>
      <c r="E36" s="17">
        <f t="shared" si="34"/>
        <v>2.3217247097844114</v>
      </c>
      <c r="F36" s="17">
        <f t="shared" si="34"/>
        <v>2.3458445040214477</v>
      </c>
      <c r="G36" s="17">
        <f>G48/G61*1000</f>
        <v>2.3516237402015676</v>
      </c>
      <c r="H36" s="17">
        <f>H48/H61*1000</f>
        <v>2.3907103825136611</v>
      </c>
      <c r="I36" s="18">
        <f>Показатели!$E$3</f>
        <v>4</v>
      </c>
      <c r="J36" s="9">
        <v>2</v>
      </c>
      <c r="K36" s="15" t="s">
        <v>176</v>
      </c>
      <c r="L36" s="17">
        <f t="shared" si="33"/>
        <v>0.7235028282726973</v>
      </c>
      <c r="M36" s="17">
        <f t="shared" si="33"/>
        <v>0.72893954201013988</v>
      </c>
      <c r="N36" s="17">
        <f t="shared" si="33"/>
        <v>0.7311178122346017</v>
      </c>
      <c r="O36" s="17">
        <f t="shared" si="33"/>
        <v>0.73548101638896435</v>
      </c>
      <c r="P36" s="17">
        <f t="shared" si="33"/>
        <v>0.73652363315047165</v>
      </c>
      <c r="Q36" s="17">
        <f t="shared" si="33"/>
        <v>0.74354681577839266</v>
      </c>
    </row>
    <row r="37" spans="1:17">
      <c r="A37" s="9">
        <v>3</v>
      </c>
      <c r="B37" s="15" t="s">
        <v>177</v>
      </c>
      <c r="C37" s="17">
        <f>C49/C61*1000+0.00001</f>
        <v>2.4427415166648574</v>
      </c>
      <c r="D37" s="17">
        <f>D49/D61*1000+0.00001</f>
        <v>2.8926628816542013</v>
      </c>
      <c r="E37" s="17">
        <f>E49/E61*1000+0.00001</f>
        <v>2.5207396849087895</v>
      </c>
      <c r="F37" s="17">
        <f>F49/F61*1000+0.00001</f>
        <v>2.5916096425379802</v>
      </c>
      <c r="G37" s="17">
        <f>G49/G61*1000</f>
        <v>2.9003359462486</v>
      </c>
      <c r="H37" s="17">
        <f>H49/H61*1000+0.00001</f>
        <v>1.0000000000000001E-5</v>
      </c>
      <c r="I37" s="18">
        <f>Показатели!$E$4</f>
        <v>2</v>
      </c>
      <c r="J37" s="9">
        <v>3</v>
      </c>
      <c r="K37" s="15" t="s">
        <v>177</v>
      </c>
      <c r="L37" s="17">
        <f t="shared" si="33"/>
        <v>1.1099859667837766</v>
      </c>
      <c r="M37" s="17">
        <f t="shared" si="33"/>
        <v>1.1944234396702766</v>
      </c>
      <c r="N37" s="17">
        <f t="shared" si="33"/>
        <v>1.1262941725693389</v>
      </c>
      <c r="O37" s="17">
        <f t="shared" si="33"/>
        <v>1.1404511471442049</v>
      </c>
      <c r="P37" s="17">
        <f t="shared" si="33"/>
        <v>1.1956819260421987</v>
      </c>
      <c r="Q37" s="17">
        <f t="shared" si="33"/>
        <v>8.8737830999390996E-4</v>
      </c>
    </row>
    <row r="38" spans="1:17">
      <c r="A38" s="9">
        <v>4</v>
      </c>
      <c r="B38" s="15" t="s">
        <v>178</v>
      </c>
      <c r="C38" s="17">
        <f t="shared" ref="C38:H38" si="35">C50/C61*1000</f>
        <v>25.360981435240472</v>
      </c>
      <c r="D38" s="17">
        <f t="shared" si="35"/>
        <v>26.286845578530578</v>
      </c>
      <c r="E38" s="17">
        <f t="shared" si="35"/>
        <v>26.965174129353233</v>
      </c>
      <c r="F38" s="17">
        <f t="shared" si="35"/>
        <v>27.245308310991959</v>
      </c>
      <c r="G38" s="17">
        <f t="shared" si="35"/>
        <v>28.085106382978722</v>
      </c>
      <c r="H38" s="17">
        <f t="shared" si="35"/>
        <v>28.893442622950822</v>
      </c>
      <c r="I38" s="18">
        <f>Показатели!$E$5</f>
        <v>30</v>
      </c>
      <c r="J38" s="9">
        <v>4</v>
      </c>
      <c r="K38" s="15" t="s">
        <v>178</v>
      </c>
      <c r="L38" s="17">
        <f t="shared" si="33"/>
        <v>0.90781734873555042</v>
      </c>
      <c r="M38" s="17">
        <f t="shared" si="33"/>
        <v>0.9267525252536658</v>
      </c>
      <c r="N38" s="17">
        <f t="shared" si="33"/>
        <v>0.94044616936354053</v>
      </c>
      <c r="O38" s="17">
        <f t="shared" si="33"/>
        <v>0.94605861453237028</v>
      </c>
      <c r="P38" s="17">
        <f t="shared" si="33"/>
        <v>0.96273883844600372</v>
      </c>
      <c r="Q38" s="17">
        <f t="shared" si="33"/>
        <v>0.9785954082713989</v>
      </c>
    </row>
    <row r="39" spans="1:17">
      <c r="A39" s="9">
        <v>5</v>
      </c>
      <c r="B39" s="15" t="s">
        <v>179</v>
      </c>
      <c r="C39" s="17">
        <f t="shared" ref="C39:H39" si="36">C51/C61*1000</f>
        <v>4.6140484203669532</v>
      </c>
      <c r="D39" s="17">
        <f t="shared" si="36"/>
        <v>4.6744390673119227</v>
      </c>
      <c r="E39" s="17">
        <f t="shared" si="36"/>
        <v>4.6987285793255946</v>
      </c>
      <c r="F39" s="17">
        <f t="shared" si="36"/>
        <v>4.7475424486148352</v>
      </c>
      <c r="G39" s="17">
        <f t="shared" si="36"/>
        <v>4.7592385218365063</v>
      </c>
      <c r="H39" s="17">
        <f t="shared" si="36"/>
        <v>4.8383424408014566</v>
      </c>
      <c r="I39" s="18">
        <f>Показатели!$E$6</f>
        <v>8</v>
      </c>
      <c r="J39" s="9">
        <v>5</v>
      </c>
      <c r="K39" s="15" t="s">
        <v>179</v>
      </c>
      <c r="L39" s="17">
        <f t="shared" si="33"/>
        <v>0.72844909697012339</v>
      </c>
      <c r="M39" s="17">
        <f t="shared" si="33"/>
        <v>0.73392297911372217</v>
      </c>
      <c r="N39" s="17">
        <f t="shared" si="33"/>
        <v>0.73611614120785562</v>
      </c>
      <c r="O39" s="17">
        <f t="shared" si="33"/>
        <v>0.74050917465836741</v>
      </c>
      <c r="P39" s="17">
        <f t="shared" si="33"/>
        <v>0.74155891932933049</v>
      </c>
      <c r="Q39" s="17">
        <f t="shared" si="33"/>
        <v>0.74863011634922239</v>
      </c>
    </row>
    <row r="40" spans="1:17">
      <c r="A40" s="9">
        <v>6</v>
      </c>
      <c r="B40" s="15" t="s">
        <v>180</v>
      </c>
      <c r="C40" s="17">
        <f t="shared" ref="C40:H40" si="37">(C52-C53)/C52*100</f>
        <v>3.5587575843663246</v>
      </c>
      <c r="D40" s="17">
        <f t="shared" si="37"/>
        <v>-2.8484164805733974</v>
      </c>
      <c r="E40" s="17">
        <f t="shared" si="37"/>
        <v>3.5028997917586402</v>
      </c>
      <c r="F40" s="17">
        <f t="shared" si="37"/>
        <v>-4.6912037561785587</v>
      </c>
      <c r="G40" s="17">
        <f t="shared" si="37"/>
        <v>-0.18477909022262776</v>
      </c>
      <c r="H40" s="17">
        <f t="shared" si="37"/>
        <v>-0.87169294309508949</v>
      </c>
      <c r="I40" s="18">
        <f>Показатели!$E$7</f>
        <v>0</v>
      </c>
      <c r="J40" s="9">
        <v>6</v>
      </c>
      <c r="K40" s="15" t="s">
        <v>180</v>
      </c>
      <c r="L40" s="17">
        <f t="shared" ref="L40:Q40" si="38">(ATAN((C40+2.4)/10)+3.1415/2)/3.1415*1.75</f>
        <v>1.1743530287102131</v>
      </c>
      <c r="M40" s="17">
        <f t="shared" si="38"/>
        <v>0.85003729097464864</v>
      </c>
      <c r="N40" s="17">
        <f t="shared" si="38"/>
        <v>1.1720511137222493</v>
      </c>
      <c r="O40" s="17">
        <f t="shared" si="38"/>
        <v>0.74953210389025715</v>
      </c>
      <c r="P40" s="17">
        <f t="shared" si="38"/>
        <v>0.99643972959051119</v>
      </c>
      <c r="Q40" s="17">
        <f t="shared" si="38"/>
        <v>0.95948197151745551</v>
      </c>
    </row>
    <row r="41" spans="1:17">
      <c r="A41" s="9">
        <v>7</v>
      </c>
      <c r="B41" s="15" t="s">
        <v>181</v>
      </c>
      <c r="C41" s="17"/>
      <c r="D41" s="17"/>
      <c r="E41" s="17">
        <f>(E55-E54)/E61*1000</f>
        <v>-2.9850746268656718</v>
      </c>
      <c r="F41" s="17">
        <f>(F55-F54)/F61*1000</f>
        <v>-0.78194816800714928</v>
      </c>
      <c r="G41" s="17">
        <f>(G55-G54)/G61*1000</f>
        <v>-5.039193729003359</v>
      </c>
      <c r="H41" s="17">
        <f>(H55-H54)/H61*1000</f>
        <v>-3.7568306010928958</v>
      </c>
      <c r="I41" s="18">
        <f>Показатели!$E$8</f>
        <v>2.4</v>
      </c>
      <c r="J41" s="9">
        <v>7</v>
      </c>
      <c r="K41" s="15" t="s">
        <v>181</v>
      </c>
      <c r="L41" s="17"/>
      <c r="M41" s="17"/>
      <c r="N41" s="17">
        <f t="shared" ref="N41:Q42" si="39">(ATAN(E41/10)+3.1415/2)/3.1415*1.75</f>
        <v>0.71340454191889247</v>
      </c>
      <c r="O41" s="17">
        <f t="shared" si="39"/>
        <v>0.83152935007227724</v>
      </c>
      <c r="P41" s="17">
        <f t="shared" si="39"/>
        <v>0.61497713482454286</v>
      </c>
      <c r="Q41" s="17">
        <f t="shared" si="39"/>
        <v>0.67481014795749716</v>
      </c>
    </row>
    <row r="42" spans="1:17">
      <c r="A42" s="9">
        <v>8</v>
      </c>
      <c r="B42" s="15" t="s">
        <v>182</v>
      </c>
      <c r="C42" s="17">
        <f t="shared" ref="C42:H42" si="40">(C56-C57)/C61*1000</f>
        <v>-0.32569753555531428</v>
      </c>
      <c r="D42" s="17">
        <f t="shared" si="40"/>
        <v>-5.0593928728552573</v>
      </c>
      <c r="E42" s="17">
        <f t="shared" si="40"/>
        <v>-7.2968490878938645</v>
      </c>
      <c r="F42" s="17">
        <f t="shared" si="40"/>
        <v>-1.6756032171581769</v>
      </c>
      <c r="G42" s="17">
        <f t="shared" si="40"/>
        <v>-11.310190369540873</v>
      </c>
      <c r="H42" s="17">
        <f t="shared" si="40"/>
        <v>-4.4398907103825138</v>
      </c>
      <c r="I42" s="18">
        <f>Показатели!$E$9</f>
        <v>2.4</v>
      </c>
      <c r="J42" s="9">
        <v>8</v>
      </c>
      <c r="K42" s="15" t="s">
        <v>182</v>
      </c>
      <c r="L42" s="17">
        <f>(ATAN(C42/10)+3.1415/2)/3.1415*1.75</f>
        <v>0.85686314576211264</v>
      </c>
      <c r="M42" s="17">
        <f>(ATAN(D42/10)+3.1415/2)/3.1415*1.75</f>
        <v>0.61408051931671892</v>
      </c>
      <c r="N42" s="17">
        <f t="shared" si="39"/>
        <v>0.52384567737743659</v>
      </c>
      <c r="O42" s="17">
        <f t="shared" si="39"/>
        <v>0.78251819402139855</v>
      </c>
      <c r="P42" s="17">
        <f t="shared" si="39"/>
        <v>0.4032811401849784</v>
      </c>
      <c r="Q42" s="17">
        <f t="shared" si="39"/>
        <v>0.64223634924576689</v>
      </c>
    </row>
    <row r="43" spans="1:17">
      <c r="A43" s="9">
        <v>9</v>
      </c>
      <c r="B43" s="15" t="s">
        <v>183</v>
      </c>
      <c r="C43" s="17">
        <f t="shared" ref="C43:H43" si="41">C58/C61*1000</f>
        <v>0.10856584518510476</v>
      </c>
      <c r="D43" s="17">
        <f t="shared" si="41"/>
        <v>0.10998680158380995</v>
      </c>
      <c r="E43" s="17">
        <f t="shared" si="41"/>
        <v>0.1105583195135434</v>
      </c>
      <c r="F43" s="17">
        <f t="shared" si="41"/>
        <v>0.11170688114387846</v>
      </c>
      <c r="G43" s="17">
        <f t="shared" si="41"/>
        <v>0.11198208286674133</v>
      </c>
      <c r="H43" s="17">
        <f t="shared" si="41"/>
        <v>0.11384335154826958</v>
      </c>
      <c r="I43" s="18">
        <f>Показатели!$E$10</f>
        <v>1.5</v>
      </c>
      <c r="J43" s="9">
        <v>9</v>
      </c>
      <c r="K43" s="15" t="s">
        <v>183</v>
      </c>
      <c r="L43" s="17">
        <f t="shared" ref="L43:Q45" si="42">IF(C43/$I43&gt;1,2^((1-$I43/C43)/LN(10/3)),2^(-LOG($I43/C43,10/3)))</f>
        <v>0.22052298807887694</v>
      </c>
      <c r="M43" s="17">
        <f t="shared" si="42"/>
        <v>0.22218009336148195</v>
      </c>
      <c r="N43" s="17">
        <f t="shared" si="42"/>
        <v>0.22284402809673151</v>
      </c>
      <c r="O43" s="17">
        <f t="shared" si="42"/>
        <v>0.22417392865844091</v>
      </c>
      <c r="P43" s="17">
        <f t="shared" si="42"/>
        <v>0.22449171727609943</v>
      </c>
      <c r="Q43" s="17">
        <f t="shared" si="42"/>
        <v>0.22663237679864787</v>
      </c>
    </row>
    <row r="44" spans="1:17">
      <c r="A44" s="9">
        <v>10</v>
      </c>
      <c r="B44" s="15" t="s">
        <v>184</v>
      </c>
      <c r="C44" s="17">
        <f t="shared" ref="C44:H44" si="43">C59/C61*100</f>
        <v>2.1713169037020953E-2</v>
      </c>
      <c r="D44" s="17">
        <f t="shared" si="43"/>
        <v>2.1997360316761989E-2</v>
      </c>
      <c r="E44" s="17">
        <f t="shared" si="43"/>
        <v>2.2111663902708679E-2</v>
      </c>
      <c r="F44" s="17">
        <f t="shared" si="43"/>
        <v>2.2341376228775692E-2</v>
      </c>
      <c r="G44" s="17">
        <f t="shared" si="43"/>
        <v>2.2396416573348267E-2</v>
      </c>
      <c r="H44" s="17">
        <f t="shared" si="43"/>
        <v>2.2768670309653915E-2</v>
      </c>
      <c r="I44" s="18">
        <f>Показатели!$E$11</f>
        <v>0.05</v>
      </c>
      <c r="J44" s="9">
        <v>10</v>
      </c>
      <c r="K44" s="15" t="s">
        <v>184</v>
      </c>
      <c r="L44" s="17">
        <f t="shared" si="42"/>
        <v>0.61865495225033784</v>
      </c>
      <c r="M44" s="17">
        <f t="shared" si="42"/>
        <v>0.62330379361791932</v>
      </c>
      <c r="N44" s="17">
        <f t="shared" si="42"/>
        <v>0.62516639540611141</v>
      </c>
      <c r="O44" s="17">
        <f t="shared" si="42"/>
        <v>0.62889729700358021</v>
      </c>
      <c r="P44" s="17">
        <f t="shared" si="42"/>
        <v>0.62978882084785548</v>
      </c>
      <c r="Q44" s="17">
        <f t="shared" si="42"/>
        <v>0.63579422475718772</v>
      </c>
    </row>
    <row r="45" spans="1:17">
      <c r="A45" s="9">
        <v>11</v>
      </c>
      <c r="B45" s="15" t="s">
        <v>185</v>
      </c>
      <c r="C45" s="17">
        <f t="shared" ref="C45:H45" si="44">C60/C61*1000</f>
        <v>6.7310824014764954</v>
      </c>
      <c r="D45" s="17">
        <f t="shared" si="44"/>
        <v>6.8191816981962168</v>
      </c>
      <c r="E45" s="17">
        <f t="shared" si="44"/>
        <v>4.4223327805417352</v>
      </c>
      <c r="F45" s="17">
        <f t="shared" si="44"/>
        <v>4.4682752457551382</v>
      </c>
      <c r="G45" s="17">
        <f t="shared" si="44"/>
        <v>4.4792833146696527</v>
      </c>
      <c r="H45" s="17">
        <f t="shared" si="44"/>
        <v>4.5537340619307836</v>
      </c>
      <c r="I45" s="18">
        <f>Показатели!$E$12</f>
        <v>5</v>
      </c>
      <c r="J45" s="9">
        <v>11</v>
      </c>
      <c r="K45" s="15" t="s">
        <v>185</v>
      </c>
      <c r="L45" s="17">
        <f t="shared" si="42"/>
        <v>1.1595840003330975</v>
      </c>
      <c r="M45" s="17">
        <f t="shared" si="42"/>
        <v>1.1660084594601157</v>
      </c>
      <c r="N45" s="17">
        <f t="shared" si="42"/>
        <v>0.93175901578609321</v>
      </c>
      <c r="O45" s="17">
        <f t="shared" si="42"/>
        <v>0.93731961729314339</v>
      </c>
      <c r="P45" s="17">
        <f t="shared" si="42"/>
        <v>0.93864836014591979</v>
      </c>
      <c r="Q45" s="17">
        <f t="shared" si="42"/>
        <v>0.94759891999218671</v>
      </c>
    </row>
    <row r="46" spans="1:17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</row>
    <row r="47" spans="1:17">
      <c r="A47" s="9">
        <v>1</v>
      </c>
      <c r="B47" s="10" t="s">
        <v>187</v>
      </c>
      <c r="C47" s="17">
        <v>71</v>
      </c>
      <c r="D47" s="17">
        <v>73</v>
      </c>
      <c r="E47" s="17">
        <v>73</v>
      </c>
      <c r="F47" s="17">
        <v>73</v>
      </c>
      <c r="G47" s="17">
        <v>73</v>
      </c>
      <c r="H47" s="17">
        <v>73</v>
      </c>
      <c r="L47" s="17">
        <v>2014</v>
      </c>
      <c r="M47" s="17">
        <v>2016</v>
      </c>
      <c r="N47" s="17">
        <v>2018</v>
      </c>
      <c r="O47" s="17">
        <v>2019</v>
      </c>
    </row>
    <row r="48" spans="1:17">
      <c r="A48" s="9">
        <v>2</v>
      </c>
      <c r="B48" s="10" t="s">
        <v>188</v>
      </c>
      <c r="C48" s="17">
        <v>21</v>
      </c>
      <c r="D48" s="17">
        <v>21</v>
      </c>
      <c r="E48" s="17">
        <v>21</v>
      </c>
      <c r="F48" s="17">
        <v>21</v>
      </c>
      <c r="G48" s="17">
        <v>21</v>
      </c>
      <c r="H48" s="17">
        <v>21</v>
      </c>
      <c r="K48" s="15" t="s">
        <v>187</v>
      </c>
      <c r="L48" s="17">
        <f t="shared" ref="L48:L53" si="45">L35</f>
        <v>1.2241798994411546</v>
      </c>
      <c r="M48" s="17">
        <f t="shared" ref="M48:M53" si="46">N35</f>
        <v>1.2448914690645685</v>
      </c>
      <c r="N48" s="17">
        <f t="shared" ref="N48:N58" si="47">P35</f>
        <v>1.2505495654438816</v>
      </c>
      <c r="O48" s="17">
        <f>Q35</f>
        <v>1.2577699519548924</v>
      </c>
    </row>
    <row r="49" spans="1:17">
      <c r="A49" s="9">
        <v>3</v>
      </c>
      <c r="B49" s="10" t="s">
        <v>189</v>
      </c>
      <c r="C49" s="17">
        <v>22.5</v>
      </c>
      <c r="D49" s="17">
        <v>26.3</v>
      </c>
      <c r="E49" s="17">
        <v>22.8</v>
      </c>
      <c r="F49" s="17">
        <v>23.2</v>
      </c>
      <c r="G49" s="17">
        <v>25.9</v>
      </c>
      <c r="H49" s="17">
        <v>0</v>
      </c>
      <c r="K49" s="15" t="s">
        <v>190</v>
      </c>
      <c r="L49" s="17">
        <f t="shared" si="45"/>
        <v>0.7235028282726973</v>
      </c>
      <c r="M49" s="17">
        <f t="shared" si="46"/>
        <v>0.7311178122346017</v>
      </c>
      <c r="N49" s="17">
        <f t="shared" si="47"/>
        <v>0.73652363315047165</v>
      </c>
      <c r="O49" s="17">
        <f t="shared" ref="O49:O58" si="48">Q36</f>
        <v>0.74354681577839266</v>
      </c>
    </row>
    <row r="50" spans="1:17">
      <c r="A50" s="9">
        <v>4</v>
      </c>
      <c r="B50" s="10" t="s">
        <v>191</v>
      </c>
      <c r="C50" s="17">
        <v>233.6</v>
      </c>
      <c r="D50" s="17">
        <v>239</v>
      </c>
      <c r="E50" s="17">
        <v>243.9</v>
      </c>
      <c r="F50" s="17">
        <v>243.9</v>
      </c>
      <c r="G50" s="17">
        <v>250.8</v>
      </c>
      <c r="H50" s="17">
        <v>253.8</v>
      </c>
      <c r="K50" s="15" t="s">
        <v>192</v>
      </c>
      <c r="L50" s="17">
        <f t="shared" si="45"/>
        <v>1.1099859667837766</v>
      </c>
      <c r="M50" s="17">
        <f t="shared" si="46"/>
        <v>1.1262941725693389</v>
      </c>
      <c r="N50" s="17">
        <f t="shared" si="47"/>
        <v>1.1956819260421987</v>
      </c>
      <c r="O50" s="17">
        <f t="shared" si="48"/>
        <v>8.8737830999390996E-4</v>
      </c>
    </row>
    <row r="51" spans="1:17">
      <c r="A51" s="9">
        <v>5</v>
      </c>
      <c r="B51" s="10" t="s">
        <v>193</v>
      </c>
      <c r="C51" s="17">
        <v>42.5</v>
      </c>
      <c r="D51" s="17">
        <v>42.5</v>
      </c>
      <c r="E51" s="17">
        <v>42.5</v>
      </c>
      <c r="F51" s="17">
        <v>42.5</v>
      </c>
      <c r="G51" s="17">
        <v>42.5</v>
      </c>
      <c r="H51" s="17">
        <v>42.5</v>
      </c>
      <c r="K51" s="15" t="s">
        <v>194</v>
      </c>
      <c r="L51" s="17">
        <f t="shared" si="45"/>
        <v>0.90781734873555042</v>
      </c>
      <c r="M51" s="17">
        <f t="shared" si="46"/>
        <v>0.94044616936354053</v>
      </c>
      <c r="N51" s="17">
        <f t="shared" si="47"/>
        <v>0.96273883844600372</v>
      </c>
      <c r="O51" s="17">
        <f t="shared" si="48"/>
        <v>0.9785954082713989</v>
      </c>
    </row>
    <row r="52" spans="1:17">
      <c r="A52" s="9">
        <v>6</v>
      </c>
      <c r="B52" s="10" t="s">
        <v>195</v>
      </c>
      <c r="C52" s="17">
        <v>696613.9</v>
      </c>
      <c r="D52" s="17">
        <v>651555</v>
      </c>
      <c r="E52" s="17">
        <v>756381.9</v>
      </c>
      <c r="F52" s="17">
        <v>649340.80000000005</v>
      </c>
      <c r="G52" s="17">
        <v>676862.3</v>
      </c>
      <c r="H52" s="17">
        <v>774699.4</v>
      </c>
      <c r="K52" s="15" t="s">
        <v>196</v>
      </c>
      <c r="L52" s="17">
        <f t="shared" si="45"/>
        <v>0.72844909697012339</v>
      </c>
      <c r="M52" s="17">
        <f t="shared" si="46"/>
        <v>0.73611614120785562</v>
      </c>
      <c r="N52" s="17">
        <f t="shared" si="47"/>
        <v>0.74155891932933049</v>
      </c>
      <c r="O52" s="17">
        <f t="shared" si="48"/>
        <v>0.74863011634922239</v>
      </c>
    </row>
    <row r="53" spans="1:17">
      <c r="A53" s="9">
        <v>7</v>
      </c>
      <c r="B53" s="10" t="s">
        <v>197</v>
      </c>
      <c r="C53" s="17">
        <v>671823.1</v>
      </c>
      <c r="D53" s="17">
        <v>670114</v>
      </c>
      <c r="E53" s="17">
        <v>729886.6</v>
      </c>
      <c r="F53" s="17">
        <v>679802.7</v>
      </c>
      <c r="G53" s="17">
        <v>678113</v>
      </c>
      <c r="H53" s="17">
        <v>781452.4</v>
      </c>
      <c r="K53" s="15" t="s">
        <v>198</v>
      </c>
      <c r="L53" s="17">
        <f t="shared" si="45"/>
        <v>1.1743530287102131</v>
      </c>
      <c r="M53" s="17">
        <f t="shared" si="46"/>
        <v>1.1720511137222493</v>
      </c>
      <c r="N53" s="17">
        <f t="shared" si="47"/>
        <v>0.99643972959051119</v>
      </c>
      <c r="O53" s="17">
        <f t="shared" si="48"/>
        <v>0.95948197151745551</v>
      </c>
    </row>
    <row r="54" spans="1:17">
      <c r="A54" s="9">
        <v>8</v>
      </c>
      <c r="B54" s="10" t="s">
        <v>199</v>
      </c>
      <c r="C54" s="17"/>
      <c r="D54" s="17"/>
      <c r="E54" s="17">
        <v>127</v>
      </c>
      <c r="F54" s="17">
        <v>131</v>
      </c>
      <c r="G54" s="17">
        <v>135</v>
      </c>
      <c r="H54" s="17">
        <v>114</v>
      </c>
      <c r="K54" s="15" t="s">
        <v>200</v>
      </c>
      <c r="L54" s="17">
        <f>N41</f>
        <v>0.71340454191889247</v>
      </c>
      <c r="M54" s="17">
        <f>O41</f>
        <v>0.83152935007227724</v>
      </c>
      <c r="N54" s="17">
        <f t="shared" si="47"/>
        <v>0.61497713482454286</v>
      </c>
      <c r="O54" s="17">
        <f t="shared" si="48"/>
        <v>0.67481014795749716</v>
      </c>
    </row>
    <row r="55" spans="1:17">
      <c r="A55" s="9">
        <v>9</v>
      </c>
      <c r="B55" s="10" t="s">
        <v>201</v>
      </c>
      <c r="C55" s="17"/>
      <c r="D55" s="17"/>
      <c r="E55" s="17">
        <v>100</v>
      </c>
      <c r="F55" s="17">
        <v>124</v>
      </c>
      <c r="G55" s="17">
        <v>90</v>
      </c>
      <c r="H55" s="17">
        <v>81</v>
      </c>
      <c r="K55" s="15" t="s">
        <v>202</v>
      </c>
      <c r="L55" s="17">
        <f>L42</f>
        <v>0.85686314576211264</v>
      </c>
      <c r="M55" s="17">
        <f>N42</f>
        <v>0.52384567737743659</v>
      </c>
      <c r="N55" s="17">
        <f t="shared" si="47"/>
        <v>0.4032811401849784</v>
      </c>
      <c r="O55" s="17">
        <f t="shared" si="48"/>
        <v>0.64223634924576689</v>
      </c>
    </row>
    <row r="56" spans="1:17">
      <c r="A56" s="9">
        <v>10</v>
      </c>
      <c r="B56" s="10" t="s">
        <v>203</v>
      </c>
      <c r="C56" s="17">
        <v>1</v>
      </c>
      <c r="D56" s="17">
        <v>150</v>
      </c>
      <c r="E56" s="17">
        <v>113</v>
      </c>
      <c r="F56" s="17">
        <v>142</v>
      </c>
      <c r="G56" s="17">
        <v>92</v>
      </c>
      <c r="H56" s="17">
        <v>133</v>
      </c>
      <c r="K56" s="15" t="s">
        <v>204</v>
      </c>
      <c r="L56" s="17">
        <f>L43</f>
        <v>0.22052298807887694</v>
      </c>
      <c r="M56" s="17">
        <f>N43</f>
        <v>0.22284402809673151</v>
      </c>
      <c r="N56" s="17">
        <f t="shared" si="47"/>
        <v>0.22449171727609943</v>
      </c>
      <c r="O56" s="17">
        <f t="shared" si="48"/>
        <v>0.22663237679864787</v>
      </c>
    </row>
    <row r="57" spans="1:17">
      <c r="A57" s="9">
        <v>11</v>
      </c>
      <c r="B57" s="10" t="s">
        <v>205</v>
      </c>
      <c r="C57" s="17">
        <v>4</v>
      </c>
      <c r="D57" s="17">
        <v>196</v>
      </c>
      <c r="E57" s="17">
        <v>179</v>
      </c>
      <c r="F57" s="17">
        <v>157</v>
      </c>
      <c r="G57" s="17">
        <v>193</v>
      </c>
      <c r="H57" s="17">
        <v>172</v>
      </c>
      <c r="K57" s="15" t="s">
        <v>206</v>
      </c>
      <c r="L57" s="17">
        <f>L44</f>
        <v>0.61865495225033784</v>
      </c>
      <c r="M57" s="17">
        <f>N44</f>
        <v>0.62516639540611141</v>
      </c>
      <c r="N57" s="17">
        <f t="shared" si="47"/>
        <v>0.62978882084785548</v>
      </c>
      <c r="O57" s="17">
        <f t="shared" si="48"/>
        <v>0.63579422475718772</v>
      </c>
    </row>
    <row r="58" spans="1:17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K58" s="15" t="s">
        <v>208</v>
      </c>
      <c r="L58" s="17">
        <f>L45</f>
        <v>1.1595840003330975</v>
      </c>
      <c r="M58" s="17">
        <f>N45</f>
        <v>0.93175901578609321</v>
      </c>
      <c r="N58" s="17">
        <f t="shared" si="47"/>
        <v>0.93864836014591979</v>
      </c>
      <c r="O58" s="17">
        <f t="shared" si="48"/>
        <v>0.94759891999218671</v>
      </c>
    </row>
    <row r="59" spans="1:17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</row>
    <row r="60" spans="1:17">
      <c r="A60" s="9">
        <v>14</v>
      </c>
      <c r="B60" s="10" t="s">
        <v>211</v>
      </c>
      <c r="C60" s="17">
        <v>62</v>
      </c>
      <c r="D60" s="17">
        <v>62</v>
      </c>
      <c r="E60" s="17">
        <v>40</v>
      </c>
      <c r="F60" s="17">
        <v>40</v>
      </c>
      <c r="G60" s="21">
        <v>40</v>
      </c>
      <c r="H60" s="21">
        <v>40</v>
      </c>
    </row>
    <row r="61" spans="1:17">
      <c r="A61" s="9">
        <v>15</v>
      </c>
      <c r="B61" s="10" t="s">
        <v>213</v>
      </c>
      <c r="C61" s="17">
        <v>9211</v>
      </c>
      <c r="D61" s="17">
        <v>9092</v>
      </c>
      <c r="E61" s="17">
        <v>9045</v>
      </c>
      <c r="F61" s="17">
        <v>8952</v>
      </c>
      <c r="G61" s="17">
        <v>8930</v>
      </c>
      <c r="H61" s="17">
        <v>8784</v>
      </c>
    </row>
    <row r="62" spans="1:17" ht="16">
      <c r="A62" s="20"/>
    </row>
    <row r="63" spans="1:17" ht="16">
      <c r="A63" s="20" t="s">
        <v>548</v>
      </c>
    </row>
    <row r="64" spans="1:17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8" t="s">
        <v>174</v>
      </c>
      <c r="J64" s="9" t="s">
        <v>2</v>
      </c>
      <c r="K64" s="14" t="s">
        <v>173</v>
      </c>
      <c r="L64" s="17">
        <v>2014</v>
      </c>
      <c r="M64" s="17">
        <v>2015</v>
      </c>
      <c r="N64" s="17">
        <v>2016</v>
      </c>
      <c r="O64" s="17">
        <v>2017</v>
      </c>
      <c r="P64" s="17">
        <v>2018</v>
      </c>
      <c r="Q64" s="17">
        <v>2019</v>
      </c>
    </row>
    <row r="65" spans="1:17">
      <c r="A65" s="9">
        <v>1</v>
      </c>
      <c r="B65" s="15" t="s">
        <v>175</v>
      </c>
      <c r="C65" s="17">
        <f t="shared" ref="C65:H65" si="49">C77/C91*1000</f>
        <v>3.7974683544303796</v>
      </c>
      <c r="D65" s="17">
        <f t="shared" si="49"/>
        <v>3.8843331894691411</v>
      </c>
      <c r="E65" s="17">
        <f t="shared" si="49"/>
        <v>3.9473684210526319</v>
      </c>
      <c r="F65" s="17">
        <f t="shared" si="49"/>
        <v>3.9875941515285778</v>
      </c>
      <c r="G65" s="17">
        <f t="shared" si="49"/>
        <v>4.06871609403255</v>
      </c>
      <c r="H65" s="17">
        <f t="shared" si="49"/>
        <v>4.1398344066237351</v>
      </c>
      <c r="I65" s="18">
        <f>Показатели!$E$2</f>
        <v>5</v>
      </c>
      <c r="J65" s="9">
        <v>1</v>
      </c>
      <c r="K65" s="15" t="s">
        <v>175</v>
      </c>
      <c r="L65" s="17">
        <f t="shared" ref="L65:Q69" si="50">IF(C65/$I65&gt;1,2^((1-$I65/C65)/LN(10/3)),2^(-LOG($I65/C65,10/3)))</f>
        <v>0.85352406404534809</v>
      </c>
      <c r="M65" s="17">
        <f t="shared" si="50"/>
        <v>0.86471031298208911</v>
      </c>
      <c r="N65" s="17">
        <f t="shared" si="50"/>
        <v>0.87276150236810601</v>
      </c>
      <c r="O65" s="17">
        <f t="shared" si="50"/>
        <v>0.87787084794365855</v>
      </c>
      <c r="P65" s="17">
        <f t="shared" si="50"/>
        <v>0.88810864254050814</v>
      </c>
      <c r="Q65" s="17">
        <f t="shared" si="50"/>
        <v>0.89701292267712784</v>
      </c>
    </row>
    <row r="66" spans="1:17">
      <c r="A66" s="9">
        <v>2</v>
      </c>
      <c r="B66" s="15" t="s">
        <v>176</v>
      </c>
      <c r="C66" s="17">
        <f t="shared" ref="C66:H66" si="51">C78/C91*1000</f>
        <v>4.6413502109704643</v>
      </c>
      <c r="D66" s="17">
        <f t="shared" si="51"/>
        <v>4.747518342684506</v>
      </c>
      <c r="E66" s="17">
        <f t="shared" si="51"/>
        <v>4.8245614035087723</v>
      </c>
      <c r="F66" s="17">
        <f t="shared" si="51"/>
        <v>4.873726185201595</v>
      </c>
      <c r="G66" s="17">
        <f t="shared" si="51"/>
        <v>4.9728752260397835</v>
      </c>
      <c r="H66" s="17">
        <f t="shared" si="51"/>
        <v>5.0597976080956757</v>
      </c>
      <c r="I66" s="18">
        <f>Показатели!$E$3</f>
        <v>4</v>
      </c>
      <c r="J66" s="9">
        <v>2</v>
      </c>
      <c r="K66" s="15" t="s">
        <v>176</v>
      </c>
      <c r="L66" s="17">
        <f t="shared" si="50"/>
        <v>1.0828035663801274</v>
      </c>
      <c r="M66" s="17">
        <f t="shared" si="50"/>
        <v>1.0948848547441263</v>
      </c>
      <c r="N66" s="17">
        <f t="shared" si="50"/>
        <v>1.1033987709604938</v>
      </c>
      <c r="O66" s="17">
        <f t="shared" si="50"/>
        <v>1.1087245411686353</v>
      </c>
      <c r="P66" s="17">
        <f t="shared" si="50"/>
        <v>1.1192189885678434</v>
      </c>
      <c r="Q66" s="17">
        <f t="shared" si="50"/>
        <v>1.1281582859601607</v>
      </c>
    </row>
    <row r="67" spans="1:17">
      <c r="A67" s="9">
        <v>3</v>
      </c>
      <c r="B67" s="15" t="s">
        <v>177</v>
      </c>
      <c r="C67" s="17">
        <f t="shared" ref="C67:H67" si="52">C79/C91*1000+0.00001</f>
        <v>1.3502209704641353</v>
      </c>
      <c r="D67" s="17">
        <f t="shared" si="52"/>
        <v>1.4242655028053519</v>
      </c>
      <c r="E67" s="17">
        <f t="shared" si="52"/>
        <v>1.4912380701754386</v>
      </c>
      <c r="F67" s="17">
        <f t="shared" si="52"/>
        <v>1.6393542622950821</v>
      </c>
      <c r="G67" s="17">
        <f t="shared" si="52"/>
        <v>1.0000000000000001E-5</v>
      </c>
      <c r="H67" s="17">
        <f t="shared" si="52"/>
        <v>1.0000000000000001E-5</v>
      </c>
      <c r="I67" s="18">
        <f>Показатели!$E$4</f>
        <v>2</v>
      </c>
      <c r="J67" s="9">
        <v>3</v>
      </c>
      <c r="K67" s="15" t="s">
        <v>177</v>
      </c>
      <c r="L67" s="17">
        <f t="shared" si="50"/>
        <v>0.79756899612839538</v>
      </c>
      <c r="M67" s="17">
        <f t="shared" si="50"/>
        <v>0.82246398705846635</v>
      </c>
      <c r="N67" s="17">
        <f t="shared" si="50"/>
        <v>0.84451216061136725</v>
      </c>
      <c r="O67" s="17">
        <f t="shared" si="50"/>
        <v>0.89183134722805413</v>
      </c>
      <c r="P67" s="17">
        <f t="shared" si="50"/>
        <v>8.8737830999390996E-4</v>
      </c>
      <c r="Q67" s="17">
        <f t="shared" si="50"/>
        <v>8.8737830999390996E-4</v>
      </c>
    </row>
    <row r="68" spans="1:17">
      <c r="A68" s="9">
        <v>4</v>
      </c>
      <c r="B68" s="15" t="s">
        <v>178</v>
      </c>
      <c r="C68" s="17">
        <f t="shared" ref="C68:H68" si="53">C80/C91*1000</f>
        <v>26.497890295358648</v>
      </c>
      <c r="D68" s="17">
        <f t="shared" si="53"/>
        <v>27.060854553301684</v>
      </c>
      <c r="E68" s="17">
        <f t="shared" si="53"/>
        <v>27.5</v>
      </c>
      <c r="F68" s="17">
        <f t="shared" si="53"/>
        <v>27.735932653965442</v>
      </c>
      <c r="G68" s="17">
        <f t="shared" si="53"/>
        <v>28.390596745027125</v>
      </c>
      <c r="H68" s="17">
        <f t="shared" si="53"/>
        <v>28.794848206071759</v>
      </c>
      <c r="I68" s="18">
        <f>Показатели!$E$5</f>
        <v>30</v>
      </c>
      <c r="J68" s="9">
        <v>4</v>
      </c>
      <c r="K68" s="15" t="s">
        <v>178</v>
      </c>
      <c r="L68" s="17">
        <f t="shared" si="50"/>
        <v>0.93102885384336487</v>
      </c>
      <c r="M68" s="17">
        <f t="shared" si="50"/>
        <v>0.94236588146673206</v>
      </c>
      <c r="N68" s="17">
        <f t="shared" si="50"/>
        <v>0.95114011032546242</v>
      </c>
      <c r="O68" s="17">
        <f t="shared" si="50"/>
        <v>0.95582954720131486</v>
      </c>
      <c r="P68" s="17">
        <f t="shared" si="50"/>
        <v>0.96875390675446116</v>
      </c>
      <c r="Q68" s="17">
        <f t="shared" si="50"/>
        <v>0.97667152033192284</v>
      </c>
    </row>
    <row r="69" spans="1:17">
      <c r="A69" s="9">
        <v>5</v>
      </c>
      <c r="B69" s="15" t="s">
        <v>179</v>
      </c>
      <c r="C69" s="17">
        <f t="shared" ref="C69:H69" si="54">C81/C91*1000</f>
        <v>4.8945147679324892</v>
      </c>
      <c r="D69" s="17">
        <f t="shared" si="54"/>
        <v>5.0064738886491149</v>
      </c>
      <c r="E69" s="17">
        <f t="shared" si="54"/>
        <v>5.5263157894736841</v>
      </c>
      <c r="F69" s="17">
        <f t="shared" si="54"/>
        <v>5.5826318121400087</v>
      </c>
      <c r="G69" s="17">
        <f t="shared" si="54"/>
        <v>5.6962025316455698</v>
      </c>
      <c r="H69" s="17">
        <f t="shared" si="54"/>
        <v>5.795768169273229</v>
      </c>
      <c r="I69" s="18">
        <f>Показатели!$E$6</f>
        <v>8</v>
      </c>
      <c r="J69" s="9">
        <v>5</v>
      </c>
      <c r="K69" s="15" t="s">
        <v>179</v>
      </c>
      <c r="L69" s="17">
        <f t="shared" si="50"/>
        <v>0.75362168220054238</v>
      </c>
      <c r="M69" s="17">
        <f t="shared" si="50"/>
        <v>0.76349861490383997</v>
      </c>
      <c r="N69" s="17">
        <f t="shared" si="50"/>
        <v>0.80818102989218488</v>
      </c>
      <c r="O69" s="17">
        <f t="shared" si="50"/>
        <v>0.81291230660194025</v>
      </c>
      <c r="P69" s="17">
        <f t="shared" si="50"/>
        <v>0.82239254989710875</v>
      </c>
      <c r="Q69" s="17">
        <f t="shared" si="50"/>
        <v>0.83063795287574127</v>
      </c>
    </row>
    <row r="70" spans="1:17">
      <c r="A70" s="9">
        <v>6</v>
      </c>
      <c r="B70" s="15" t="s">
        <v>180</v>
      </c>
      <c r="C70" s="17">
        <f t="shared" ref="C70:H70" si="55">(C82-C83)/C82*100</f>
        <v>-6.5326422260927997</v>
      </c>
      <c r="D70" s="17">
        <f t="shared" si="55"/>
        <v>14.970769048567522</v>
      </c>
      <c r="E70" s="17">
        <f t="shared" si="55"/>
        <v>-16.887071406102553</v>
      </c>
      <c r="F70" s="17">
        <f t="shared" si="55"/>
        <v>1.1227646570587735</v>
      </c>
      <c r="G70" s="17">
        <f t="shared" si="55"/>
        <v>5.0276514107931263</v>
      </c>
      <c r="H70" s="17">
        <f t="shared" si="55"/>
        <v>8.2673057132782155</v>
      </c>
      <c r="I70" s="18">
        <f>Показатели!$E$7</f>
        <v>0</v>
      </c>
      <c r="J70" s="9">
        <v>6</v>
      </c>
      <c r="K70" s="15" t="s">
        <v>180</v>
      </c>
      <c r="L70" s="17">
        <f t="shared" ref="L70:Q70" si="56">(ATAN((C70+2.4)/10)+3.1415/2)/3.1415*1.75</f>
        <v>0.65669509124226422</v>
      </c>
      <c r="M70" s="17">
        <f t="shared" si="56"/>
        <v>1.4590489752524256</v>
      </c>
      <c r="N70" s="17">
        <f t="shared" si="56"/>
        <v>0.33653030536096107</v>
      </c>
      <c r="O70" s="17">
        <f t="shared" si="56"/>
        <v>1.0636765772291235</v>
      </c>
      <c r="P70" s="17">
        <f t="shared" si="56"/>
        <v>1.2308795859160526</v>
      </c>
      <c r="Q70" s="17">
        <f t="shared" si="56"/>
        <v>1.3304929623894841</v>
      </c>
    </row>
    <row r="71" spans="1:17">
      <c r="A71" s="9">
        <v>7</v>
      </c>
      <c r="B71" s="15" t="s">
        <v>181</v>
      </c>
      <c r="C71" s="17"/>
      <c r="D71" s="17"/>
      <c r="E71" s="17">
        <f>(E85-E84)/E91*1000</f>
        <v>-28.508771929824558</v>
      </c>
      <c r="F71" s="17">
        <f>(F85-F84)/F91*1000</f>
        <v>-24.368630926007974</v>
      </c>
      <c r="G71" s="17">
        <f>(G85-G84)/G91*1000</f>
        <v>-25.316455696202532</v>
      </c>
      <c r="H71" s="17">
        <f>(H85-H84)/H91*1000</f>
        <v>-22.079116835326587</v>
      </c>
      <c r="I71" s="18">
        <f>Показатели!$E$8</f>
        <v>2.4</v>
      </c>
      <c r="J71" s="9">
        <v>7</v>
      </c>
      <c r="K71" s="15" t="s">
        <v>181</v>
      </c>
      <c r="L71" s="17"/>
      <c r="M71" s="17"/>
      <c r="N71" s="17">
        <f t="shared" ref="N71:Q72" si="57">(ATAN(E71/10)+3.1415/2)/3.1415*1.75</f>
        <v>0.18790349211106505</v>
      </c>
      <c r="O71" s="17">
        <f t="shared" si="57"/>
        <v>0.21689759610089002</v>
      </c>
      <c r="P71" s="17">
        <f t="shared" si="57"/>
        <v>0.20953334513809804</v>
      </c>
      <c r="Q71" s="17">
        <f t="shared" si="57"/>
        <v>0.2368783358043888</v>
      </c>
    </row>
    <row r="72" spans="1:17">
      <c r="A72" s="9">
        <v>8</v>
      </c>
      <c r="B72" s="15" t="s">
        <v>182</v>
      </c>
      <c r="C72" s="17">
        <f t="shared" ref="C72:H72" si="58">(C86-C87)/C91*1000</f>
        <v>0.4219409282700422</v>
      </c>
      <c r="D72" s="17">
        <f t="shared" si="58"/>
        <v>11.221406991799741</v>
      </c>
      <c r="E72" s="17">
        <f t="shared" si="58"/>
        <v>18.421052631578945</v>
      </c>
      <c r="F72" s="17">
        <f t="shared" si="58"/>
        <v>4.4306601683650859</v>
      </c>
      <c r="G72" s="17">
        <f t="shared" si="58"/>
        <v>8.1374321880650999</v>
      </c>
      <c r="H72" s="17">
        <f t="shared" si="58"/>
        <v>-20.239190432382703</v>
      </c>
      <c r="I72" s="18">
        <f>Показатели!$E$9</f>
        <v>2.4</v>
      </c>
      <c r="J72" s="9">
        <v>8</v>
      </c>
      <c r="K72" s="15" t="s">
        <v>182</v>
      </c>
      <c r="L72" s="17">
        <f>(ATAN(C72/10)+3.1415/2)/3.1415*1.75</f>
        <v>0.8984906539101607</v>
      </c>
      <c r="M72" s="17">
        <f>(ATAN(D72/10)+3.1415/2)/3.1415*1.75</f>
        <v>1.3445393198559112</v>
      </c>
      <c r="N72" s="17">
        <f t="shared" si="57"/>
        <v>1.4729767048493172</v>
      </c>
      <c r="O72" s="17">
        <f t="shared" si="57"/>
        <v>1.1073339789710586</v>
      </c>
      <c r="P72" s="17">
        <f t="shared" si="57"/>
        <v>1.2555072967647805</v>
      </c>
      <c r="Q72" s="17">
        <f t="shared" si="57"/>
        <v>0.25561355359009152</v>
      </c>
    </row>
    <row r="73" spans="1:17">
      <c r="A73" s="9">
        <v>9</v>
      </c>
      <c r="B73" s="15" t="s">
        <v>183</v>
      </c>
      <c r="C73" s="17">
        <f t="shared" ref="C73:H73" si="59">C88/C91*1000</f>
        <v>2.109704641350211</v>
      </c>
      <c r="D73" s="17">
        <f t="shared" si="59"/>
        <v>2.1579628830384117</v>
      </c>
      <c r="E73" s="17">
        <f t="shared" si="59"/>
        <v>2.1929824561403506</v>
      </c>
      <c r="F73" s="17">
        <f t="shared" si="59"/>
        <v>2.215330084182543</v>
      </c>
      <c r="G73" s="17">
        <f t="shared" si="59"/>
        <v>2.2603978300180834</v>
      </c>
      <c r="H73" s="17">
        <f t="shared" si="59"/>
        <v>2.2999080036798527</v>
      </c>
      <c r="I73" s="18">
        <f>Показатели!$E$10</f>
        <v>1.5</v>
      </c>
      <c r="J73" s="9">
        <v>9</v>
      </c>
      <c r="K73" s="15" t="s">
        <v>183</v>
      </c>
      <c r="L73" s="17">
        <f t="shared" ref="L73:Q75" si="60">IF(C73/$I73&gt;1,2^((1-$I73/C73)/LN(10/3)),2^(-LOG($I73/C73,10/3)))</f>
        <v>1.1810242963315309</v>
      </c>
      <c r="M73" s="17">
        <f t="shared" si="60"/>
        <v>1.1918849008558134</v>
      </c>
      <c r="N73" s="17">
        <f t="shared" si="60"/>
        <v>1.1995259763297816</v>
      </c>
      <c r="O73" s="17">
        <f t="shared" si="60"/>
        <v>1.2043005040921893</v>
      </c>
      <c r="P73" s="17">
        <f t="shared" si="60"/>
        <v>1.2136970062968748</v>
      </c>
      <c r="Q73" s="17">
        <f t="shared" si="60"/>
        <v>1.2216889031432492</v>
      </c>
    </row>
    <row r="74" spans="1:17">
      <c r="A74" s="9">
        <v>10</v>
      </c>
      <c r="B74" s="15" t="s">
        <v>184</v>
      </c>
      <c r="C74" s="17">
        <f t="shared" ref="C74:H74" si="61">C89/C91*100</f>
        <v>4.2194092827004218E-2</v>
      </c>
      <c r="D74" s="17">
        <f t="shared" si="61"/>
        <v>4.3159257660768238E-2</v>
      </c>
      <c r="E74" s="17">
        <f t="shared" si="61"/>
        <v>4.3859649122807015E-2</v>
      </c>
      <c r="F74" s="17">
        <f t="shared" si="61"/>
        <v>4.4306601683650866E-2</v>
      </c>
      <c r="G74" s="17">
        <f t="shared" si="61"/>
        <v>4.5207956600361664E-2</v>
      </c>
      <c r="H74" s="17">
        <f t="shared" si="61"/>
        <v>4.5998160073597055E-2</v>
      </c>
      <c r="I74" s="18">
        <f>Показатели!$E$11</f>
        <v>0.05</v>
      </c>
      <c r="J74" s="9">
        <v>10</v>
      </c>
      <c r="K74" s="15" t="s">
        <v>184</v>
      </c>
      <c r="L74" s="17">
        <f t="shared" si="60"/>
        <v>0.90689940893338783</v>
      </c>
      <c r="M74" s="17">
        <f t="shared" si="60"/>
        <v>0.91878519279849669</v>
      </c>
      <c r="N74" s="17">
        <f t="shared" si="60"/>
        <v>0.92733986536482427</v>
      </c>
      <c r="O74" s="17">
        <f t="shared" si="60"/>
        <v>0.93276872516819476</v>
      </c>
      <c r="P74" s="17">
        <f t="shared" si="60"/>
        <v>0.94364674285952821</v>
      </c>
      <c r="Q74" s="17">
        <f t="shared" si="60"/>
        <v>0.95310785442398049</v>
      </c>
    </row>
    <row r="75" spans="1:17">
      <c r="A75" s="9">
        <v>11</v>
      </c>
      <c r="B75" s="15" t="s">
        <v>185</v>
      </c>
      <c r="C75" s="17">
        <f t="shared" ref="C75:H75" si="62">C90/C91*1000</f>
        <v>3.3755274261603376</v>
      </c>
      <c r="D75" s="17">
        <f t="shared" si="62"/>
        <v>3.4527406128614588</v>
      </c>
      <c r="E75" s="17">
        <f t="shared" si="62"/>
        <v>2.6315789473684208</v>
      </c>
      <c r="F75" s="17">
        <f t="shared" si="62"/>
        <v>2.658396101019052</v>
      </c>
      <c r="G75" s="17">
        <f t="shared" si="62"/>
        <v>2.7124773960216997</v>
      </c>
      <c r="H75" s="17">
        <f t="shared" si="62"/>
        <v>2.7598896044158234</v>
      </c>
      <c r="I75" s="18">
        <f>Показатели!$E$12</f>
        <v>5</v>
      </c>
      <c r="J75" s="9">
        <v>11</v>
      </c>
      <c r="K75" s="15" t="s">
        <v>185</v>
      </c>
      <c r="L75" s="17">
        <f t="shared" si="60"/>
        <v>0.79756559539269278</v>
      </c>
      <c r="M75" s="17">
        <f t="shared" si="60"/>
        <v>0.80801845509433667</v>
      </c>
      <c r="N75" s="17">
        <f t="shared" si="60"/>
        <v>0.69106184097614598</v>
      </c>
      <c r="O75" s="17">
        <f t="shared" si="60"/>
        <v>0.69510747515002325</v>
      </c>
      <c r="P75" s="17">
        <f t="shared" si="60"/>
        <v>0.70321386980931744</v>
      </c>
      <c r="Q75" s="17">
        <f t="shared" si="60"/>
        <v>0.71026437353465754</v>
      </c>
    </row>
    <row r="76" spans="1:17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</row>
    <row r="77" spans="1:17">
      <c r="A77" s="9">
        <v>1</v>
      </c>
      <c r="B77" s="10" t="s">
        <v>187</v>
      </c>
      <c r="C77" s="17">
        <v>9</v>
      </c>
      <c r="D77" s="17">
        <v>9</v>
      </c>
      <c r="E77" s="17">
        <v>9</v>
      </c>
      <c r="F77" s="17">
        <v>9</v>
      </c>
      <c r="G77" s="17">
        <v>9</v>
      </c>
      <c r="H77" s="17">
        <v>9</v>
      </c>
      <c r="L77" s="17">
        <v>2014</v>
      </c>
      <c r="M77" s="17">
        <v>2016</v>
      </c>
      <c r="N77" s="17">
        <v>2018</v>
      </c>
      <c r="O77" s="17">
        <v>2019</v>
      </c>
    </row>
    <row r="78" spans="1:17">
      <c r="A78" s="9">
        <v>2</v>
      </c>
      <c r="B78" s="10" t="s">
        <v>188</v>
      </c>
      <c r="C78" s="17">
        <v>11</v>
      </c>
      <c r="D78" s="17">
        <v>11</v>
      </c>
      <c r="E78" s="17">
        <v>11</v>
      </c>
      <c r="F78" s="17">
        <v>11</v>
      </c>
      <c r="G78" s="17">
        <v>11</v>
      </c>
      <c r="H78" s="17">
        <v>11</v>
      </c>
      <c r="K78" s="15" t="s">
        <v>187</v>
      </c>
      <c r="L78" s="17">
        <f t="shared" ref="L78:L83" si="63">L65</f>
        <v>0.85352406404534809</v>
      </c>
      <c r="M78" s="17">
        <f t="shared" ref="M78:M83" si="64">N65</f>
        <v>0.87276150236810601</v>
      </c>
      <c r="N78" s="17">
        <f t="shared" ref="N78:N88" si="65">P65</f>
        <v>0.88810864254050814</v>
      </c>
      <c r="O78" s="17">
        <f>Q65</f>
        <v>0.89701292267712784</v>
      </c>
    </row>
    <row r="79" spans="1:17">
      <c r="A79" s="9">
        <v>3</v>
      </c>
      <c r="B79" s="10" t="s">
        <v>189</v>
      </c>
      <c r="C79" s="17">
        <v>3.2</v>
      </c>
      <c r="D79" s="17">
        <v>3.3</v>
      </c>
      <c r="E79" s="17">
        <v>3.4</v>
      </c>
      <c r="F79" s="17">
        <v>3.7</v>
      </c>
      <c r="G79" s="17">
        <v>0</v>
      </c>
      <c r="H79" s="17">
        <v>0</v>
      </c>
      <c r="K79" s="15" t="s">
        <v>190</v>
      </c>
      <c r="L79" s="17">
        <f t="shared" si="63"/>
        <v>1.0828035663801274</v>
      </c>
      <c r="M79" s="17">
        <f t="shared" si="64"/>
        <v>1.1033987709604938</v>
      </c>
      <c r="N79" s="17">
        <f t="shared" si="65"/>
        <v>1.1192189885678434</v>
      </c>
      <c r="O79" s="17">
        <f t="shared" ref="O79:O88" si="66">Q66</f>
        <v>1.1281582859601607</v>
      </c>
    </row>
    <row r="80" spans="1:17">
      <c r="A80" s="9">
        <v>4</v>
      </c>
      <c r="B80" s="10" t="s">
        <v>191</v>
      </c>
      <c r="C80" s="17">
        <v>62.8</v>
      </c>
      <c r="D80" s="17">
        <v>62.7</v>
      </c>
      <c r="E80" s="17">
        <v>62.7</v>
      </c>
      <c r="F80" s="17">
        <v>62.6</v>
      </c>
      <c r="G80" s="17">
        <v>62.8</v>
      </c>
      <c r="H80" s="17">
        <v>62.6</v>
      </c>
      <c r="K80" s="15" t="s">
        <v>192</v>
      </c>
      <c r="L80" s="17">
        <f t="shared" si="63"/>
        <v>0.79756899612839538</v>
      </c>
      <c r="M80" s="17">
        <f t="shared" si="64"/>
        <v>0.84451216061136725</v>
      </c>
      <c r="N80" s="17">
        <f t="shared" si="65"/>
        <v>8.8737830999390996E-4</v>
      </c>
      <c r="O80" s="17">
        <f t="shared" si="66"/>
        <v>8.8737830999390996E-4</v>
      </c>
    </row>
    <row r="81" spans="1:17">
      <c r="A81" s="9">
        <v>5</v>
      </c>
      <c r="B81" s="10" t="s">
        <v>193</v>
      </c>
      <c r="C81" s="17">
        <v>11.6</v>
      </c>
      <c r="D81" s="17">
        <v>11.6</v>
      </c>
      <c r="E81" s="17">
        <v>12.6</v>
      </c>
      <c r="F81" s="17">
        <v>12.6</v>
      </c>
      <c r="G81" s="17">
        <v>12.6</v>
      </c>
      <c r="H81" s="17">
        <v>12.6</v>
      </c>
      <c r="K81" s="15" t="s">
        <v>194</v>
      </c>
      <c r="L81" s="17">
        <f t="shared" si="63"/>
        <v>0.93102885384336487</v>
      </c>
      <c r="M81" s="17">
        <f t="shared" si="64"/>
        <v>0.95114011032546242</v>
      </c>
      <c r="N81" s="17">
        <f t="shared" si="65"/>
        <v>0.96875390675446116</v>
      </c>
      <c r="O81" s="17">
        <f t="shared" si="66"/>
        <v>0.97667152033192284</v>
      </c>
    </row>
    <row r="82" spans="1:17">
      <c r="A82" s="9">
        <v>6</v>
      </c>
      <c r="B82" s="10" t="s">
        <v>195</v>
      </c>
      <c r="C82" s="17">
        <v>4765.3</v>
      </c>
      <c r="D82" s="17">
        <v>9288.1</v>
      </c>
      <c r="E82" s="17">
        <v>7947.5</v>
      </c>
      <c r="F82" s="17">
        <v>13253</v>
      </c>
      <c r="G82" s="17">
        <v>14881.7</v>
      </c>
      <c r="H82" s="17">
        <v>13895.7</v>
      </c>
      <c r="K82" s="15" t="s">
        <v>196</v>
      </c>
      <c r="L82" s="17">
        <f t="shared" si="63"/>
        <v>0.75362168220054238</v>
      </c>
      <c r="M82" s="17">
        <f t="shared" si="64"/>
        <v>0.80818102989218488</v>
      </c>
      <c r="N82" s="17">
        <f t="shared" si="65"/>
        <v>0.82239254989710875</v>
      </c>
      <c r="O82" s="17">
        <f t="shared" si="66"/>
        <v>0.83063795287574127</v>
      </c>
    </row>
    <row r="83" spans="1:17">
      <c r="A83" s="9">
        <v>7</v>
      </c>
      <c r="B83" s="10" t="s">
        <v>197</v>
      </c>
      <c r="C83" s="17">
        <v>5076.6000000000004</v>
      </c>
      <c r="D83" s="17">
        <v>7897.6</v>
      </c>
      <c r="E83" s="17">
        <v>9289.6</v>
      </c>
      <c r="F83" s="17">
        <v>13104.2</v>
      </c>
      <c r="G83" s="17">
        <v>14133.5</v>
      </c>
      <c r="H83" s="17">
        <v>12746.9</v>
      </c>
      <c r="K83" s="15" t="s">
        <v>198</v>
      </c>
      <c r="L83" s="17">
        <f t="shared" si="63"/>
        <v>0.65669509124226422</v>
      </c>
      <c r="M83" s="17">
        <f t="shared" si="64"/>
        <v>0.33653030536096107</v>
      </c>
      <c r="N83" s="17">
        <f t="shared" si="65"/>
        <v>1.2308795859160526</v>
      </c>
      <c r="O83" s="17">
        <f t="shared" si="66"/>
        <v>1.3304929623894841</v>
      </c>
    </row>
    <row r="84" spans="1:17">
      <c r="A84" s="9">
        <v>8</v>
      </c>
      <c r="B84" s="10" t="s">
        <v>199</v>
      </c>
      <c r="C84" s="17"/>
      <c r="D84" s="17"/>
      <c r="E84" s="17">
        <v>72</v>
      </c>
      <c r="F84" s="17">
        <v>63</v>
      </c>
      <c r="G84" s="17">
        <v>62</v>
      </c>
      <c r="H84" s="17">
        <v>57</v>
      </c>
      <c r="K84" s="15" t="s">
        <v>200</v>
      </c>
      <c r="L84" s="17">
        <f>N71</f>
        <v>0.18790349211106505</v>
      </c>
      <c r="M84" s="17">
        <f>O71</f>
        <v>0.21689759610089002</v>
      </c>
      <c r="N84" s="17">
        <f t="shared" si="65"/>
        <v>0.20953334513809804</v>
      </c>
      <c r="O84" s="17">
        <f t="shared" si="66"/>
        <v>0.2368783358043888</v>
      </c>
    </row>
    <row r="85" spans="1:17">
      <c r="A85" s="9">
        <v>9</v>
      </c>
      <c r="B85" s="10" t="s">
        <v>201</v>
      </c>
      <c r="C85" s="17"/>
      <c r="D85" s="17"/>
      <c r="E85" s="17">
        <v>7</v>
      </c>
      <c r="F85" s="17">
        <v>8</v>
      </c>
      <c r="G85" s="17">
        <v>6</v>
      </c>
      <c r="H85" s="17">
        <v>9</v>
      </c>
      <c r="K85" s="15" t="s">
        <v>202</v>
      </c>
      <c r="L85" s="17">
        <f>L72</f>
        <v>0.8984906539101607</v>
      </c>
      <c r="M85" s="17">
        <f>N72</f>
        <v>1.4729767048493172</v>
      </c>
      <c r="N85" s="17">
        <f t="shared" si="65"/>
        <v>1.2555072967647805</v>
      </c>
      <c r="O85" s="17">
        <f t="shared" si="66"/>
        <v>0.25561355359009152</v>
      </c>
    </row>
    <row r="86" spans="1:17">
      <c r="A86" s="9">
        <v>10</v>
      </c>
      <c r="B86" s="10" t="s">
        <v>203</v>
      </c>
      <c r="C86" s="17">
        <v>11</v>
      </c>
      <c r="D86" s="17">
        <v>61</v>
      </c>
      <c r="E86" s="17">
        <v>73</v>
      </c>
      <c r="F86" s="17">
        <v>51</v>
      </c>
      <c r="G86" s="17">
        <v>65</v>
      </c>
      <c r="H86" s="17">
        <v>17</v>
      </c>
      <c r="K86" s="15" t="s">
        <v>204</v>
      </c>
      <c r="L86" s="17">
        <f>L73</f>
        <v>1.1810242963315309</v>
      </c>
      <c r="M86" s="17">
        <f>N73</f>
        <v>1.1995259763297816</v>
      </c>
      <c r="N86" s="17">
        <f t="shared" si="65"/>
        <v>1.2136970062968748</v>
      </c>
      <c r="O86" s="17">
        <f t="shared" si="66"/>
        <v>1.2216889031432492</v>
      </c>
    </row>
    <row r="87" spans="1:17">
      <c r="A87" s="9">
        <v>11</v>
      </c>
      <c r="B87" s="10" t="s">
        <v>205</v>
      </c>
      <c r="C87" s="17">
        <v>10</v>
      </c>
      <c r="D87" s="17">
        <v>35</v>
      </c>
      <c r="E87" s="17">
        <v>31</v>
      </c>
      <c r="F87" s="17">
        <v>41</v>
      </c>
      <c r="G87" s="17">
        <v>47</v>
      </c>
      <c r="H87" s="17">
        <v>61</v>
      </c>
      <c r="K87" s="15" t="s">
        <v>206</v>
      </c>
      <c r="L87" s="17">
        <f>L74</f>
        <v>0.90689940893338783</v>
      </c>
      <c r="M87" s="17">
        <f>N74</f>
        <v>0.92733986536482427</v>
      </c>
      <c r="N87" s="17">
        <f t="shared" si="65"/>
        <v>0.94364674285952821</v>
      </c>
      <c r="O87" s="17">
        <f t="shared" si="66"/>
        <v>0.95310785442398049</v>
      </c>
    </row>
    <row r="88" spans="1:17">
      <c r="A88" s="9">
        <v>12</v>
      </c>
      <c r="B88" s="10" t="s">
        <v>207</v>
      </c>
      <c r="C88" s="17">
        <v>5</v>
      </c>
      <c r="D88" s="17">
        <v>5</v>
      </c>
      <c r="E88" s="17">
        <v>5</v>
      </c>
      <c r="F88" s="17">
        <v>5</v>
      </c>
      <c r="G88" s="17">
        <v>5</v>
      </c>
      <c r="H88" s="17">
        <v>5</v>
      </c>
      <c r="K88" s="15" t="s">
        <v>208</v>
      </c>
      <c r="L88" s="17">
        <f>L75</f>
        <v>0.79756559539269278</v>
      </c>
      <c r="M88" s="17">
        <f>N75</f>
        <v>0.69106184097614598</v>
      </c>
      <c r="N88" s="17">
        <f t="shared" si="65"/>
        <v>0.70321386980931744</v>
      </c>
      <c r="O88" s="17">
        <f t="shared" si="66"/>
        <v>0.71026437353465754</v>
      </c>
    </row>
    <row r="89" spans="1:17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</row>
    <row r="90" spans="1:17">
      <c r="A90" s="9">
        <v>14</v>
      </c>
      <c r="B90" s="10" t="s">
        <v>211</v>
      </c>
      <c r="C90" s="17">
        <v>8</v>
      </c>
      <c r="D90" s="17">
        <v>8</v>
      </c>
      <c r="E90" s="17">
        <v>6</v>
      </c>
      <c r="F90" s="17">
        <v>6</v>
      </c>
      <c r="G90" s="21">
        <v>6</v>
      </c>
      <c r="H90" s="21">
        <v>6</v>
      </c>
    </row>
    <row r="91" spans="1:17">
      <c r="A91" s="9">
        <v>15</v>
      </c>
      <c r="B91" s="10" t="s">
        <v>213</v>
      </c>
      <c r="C91" s="17">
        <v>2370</v>
      </c>
      <c r="D91" s="17">
        <v>2317</v>
      </c>
      <c r="E91" s="17">
        <v>2280</v>
      </c>
      <c r="F91" s="17">
        <v>2257</v>
      </c>
      <c r="G91" s="17">
        <v>2212</v>
      </c>
      <c r="H91" s="17">
        <v>2174</v>
      </c>
    </row>
    <row r="93" spans="1:17" ht="16">
      <c r="A93" s="20" t="s">
        <v>549</v>
      </c>
    </row>
    <row r="94" spans="1:17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8" t="s">
        <v>174</v>
      </c>
      <c r="J94" s="9" t="s">
        <v>2</v>
      </c>
      <c r="K94" s="14" t="s">
        <v>173</v>
      </c>
      <c r="L94" s="17">
        <v>2014</v>
      </c>
      <c r="M94" s="17">
        <v>2015</v>
      </c>
      <c r="N94" s="17">
        <v>2016</v>
      </c>
      <c r="O94" s="17">
        <v>2017</v>
      </c>
      <c r="P94" s="17">
        <v>2018</v>
      </c>
      <c r="Q94" s="17">
        <v>2019</v>
      </c>
    </row>
    <row r="95" spans="1:17">
      <c r="A95" s="9">
        <v>1</v>
      </c>
      <c r="B95" s="15" t="s">
        <v>175</v>
      </c>
      <c r="C95" s="17">
        <f t="shared" ref="C95:H95" si="67">C107/C121*1000</f>
        <v>1.2269938650306749</v>
      </c>
      <c r="D95" s="17">
        <f t="shared" si="67"/>
        <v>1.2536564981195151</v>
      </c>
      <c r="E95" s="17">
        <f t="shared" si="67"/>
        <v>1.271186440677966</v>
      </c>
      <c r="F95" s="17">
        <f t="shared" si="67"/>
        <v>1.2914334911752046</v>
      </c>
      <c r="G95" s="17">
        <f t="shared" si="67"/>
        <v>1.3043478260869565</v>
      </c>
      <c r="H95" s="17">
        <f t="shared" si="67"/>
        <v>1.3386880856760375</v>
      </c>
      <c r="I95" s="18">
        <f>Показатели!$E$2</f>
        <v>5</v>
      </c>
      <c r="J95" s="9">
        <v>1</v>
      </c>
      <c r="K95" s="15" t="s">
        <v>175</v>
      </c>
      <c r="L95" s="17">
        <f t="shared" ref="L95:Q99" si="68">IF(C95/$I95&gt;1,2^((1-$I95/C95)/LN(10/3)),2^(-LOG($I95/C95,10/3)))</f>
        <v>0.44538888951782141</v>
      </c>
      <c r="M95" s="17">
        <f t="shared" si="68"/>
        <v>0.45093543562626415</v>
      </c>
      <c r="N95" s="17">
        <f t="shared" si="68"/>
        <v>0.45455489237062774</v>
      </c>
      <c r="O95" s="17">
        <f t="shared" si="68"/>
        <v>0.45870910507252494</v>
      </c>
      <c r="P95" s="17">
        <f t="shared" si="68"/>
        <v>0.46134439379423037</v>
      </c>
      <c r="Q95" s="17">
        <f t="shared" si="68"/>
        <v>0.46829850754149394</v>
      </c>
    </row>
    <row r="96" spans="1:17">
      <c r="A96" s="9">
        <v>2</v>
      </c>
      <c r="B96" s="15" t="s">
        <v>176</v>
      </c>
      <c r="C96" s="17">
        <f t="shared" ref="C96:H96" si="69">C108/C121*1000</f>
        <v>1.6359918200408998</v>
      </c>
      <c r="D96" s="17">
        <f t="shared" si="69"/>
        <v>1.6715419974926871</v>
      </c>
      <c r="E96" s="17">
        <f t="shared" si="69"/>
        <v>1.6949152542372881</v>
      </c>
      <c r="F96" s="17">
        <f t="shared" si="69"/>
        <v>1.7219113215669393</v>
      </c>
      <c r="G96" s="17">
        <f t="shared" si="69"/>
        <v>1.7391304347826089</v>
      </c>
      <c r="H96" s="17">
        <f t="shared" si="69"/>
        <v>1.7849174475680498</v>
      </c>
      <c r="I96" s="18">
        <f>Показатели!$E$3</f>
        <v>4</v>
      </c>
      <c r="J96" s="9">
        <v>2</v>
      </c>
      <c r="K96" s="15" t="s">
        <v>176</v>
      </c>
      <c r="L96" s="17">
        <f t="shared" si="68"/>
        <v>0.59766991656930735</v>
      </c>
      <c r="M96" s="17">
        <f t="shared" si="68"/>
        <v>0.60511285874388565</v>
      </c>
      <c r="N96" s="17">
        <f t="shared" si="68"/>
        <v>0.60996982859953686</v>
      </c>
      <c r="O96" s="17">
        <f t="shared" si="68"/>
        <v>0.61554439055513921</v>
      </c>
      <c r="P96" s="17">
        <f t="shared" si="68"/>
        <v>0.61908069967174706</v>
      </c>
      <c r="Q96" s="17">
        <f t="shared" si="68"/>
        <v>0.62841246496935044</v>
      </c>
    </row>
    <row r="97" spans="1:17">
      <c r="A97" s="9">
        <v>3</v>
      </c>
      <c r="B97" s="15" t="s">
        <v>177</v>
      </c>
      <c r="C97" s="17">
        <f t="shared" ref="C97:H97" si="70">C109/C121*1000+0.00001</f>
        <v>1.0000000000000001E-5</v>
      </c>
      <c r="D97" s="17">
        <f t="shared" si="70"/>
        <v>0.62683824905975749</v>
      </c>
      <c r="E97" s="17">
        <f t="shared" si="70"/>
        <v>0.33899305084745768</v>
      </c>
      <c r="F97" s="17">
        <f t="shared" si="70"/>
        <v>1.0000000000000001E-5</v>
      </c>
      <c r="G97" s="17">
        <f t="shared" si="70"/>
        <v>1.0000000000000001E-5</v>
      </c>
      <c r="H97" s="17">
        <f t="shared" si="70"/>
        <v>1.0000000000000001E-5</v>
      </c>
      <c r="I97" s="18">
        <f>Показатели!$E$4</f>
        <v>2</v>
      </c>
      <c r="J97" s="9">
        <v>3</v>
      </c>
      <c r="K97" s="15" t="s">
        <v>177</v>
      </c>
      <c r="L97" s="17">
        <f t="shared" si="68"/>
        <v>8.8737830999390996E-4</v>
      </c>
      <c r="M97" s="17">
        <f t="shared" si="68"/>
        <v>0.51275636569148497</v>
      </c>
      <c r="N97" s="17">
        <f t="shared" si="68"/>
        <v>0.35992751153210234</v>
      </c>
      <c r="O97" s="17">
        <f t="shared" si="68"/>
        <v>8.8737830999390996E-4</v>
      </c>
      <c r="P97" s="17">
        <f t="shared" si="68"/>
        <v>8.8737830999390996E-4</v>
      </c>
      <c r="Q97" s="17">
        <f t="shared" si="68"/>
        <v>8.8737830999390996E-4</v>
      </c>
    </row>
    <row r="98" spans="1:17">
      <c r="A98" s="9">
        <v>4</v>
      </c>
      <c r="B98" s="15" t="s">
        <v>178</v>
      </c>
      <c r="C98" s="17">
        <f t="shared" ref="C98:H98" si="71">C110/C121*1000</f>
        <v>23.885480572597135</v>
      </c>
      <c r="D98" s="17">
        <f t="shared" si="71"/>
        <v>24.404513163393229</v>
      </c>
      <c r="E98" s="17">
        <f t="shared" si="71"/>
        <v>24.872881355932204</v>
      </c>
      <c r="F98" s="17">
        <f t="shared" si="71"/>
        <v>25.312096427034007</v>
      </c>
      <c r="G98" s="17">
        <f t="shared" si="71"/>
        <v>25.739130434782613</v>
      </c>
      <c r="H98" s="17">
        <f t="shared" si="71"/>
        <v>26.595269968763944</v>
      </c>
      <c r="I98" s="18">
        <f>Показатели!$E$5</f>
        <v>30</v>
      </c>
      <c r="J98" s="9">
        <v>4</v>
      </c>
      <c r="K98" s="15" t="s">
        <v>178</v>
      </c>
      <c r="L98" s="17">
        <f t="shared" si="68"/>
        <v>0.87702380318034523</v>
      </c>
      <c r="M98" s="17">
        <f t="shared" si="68"/>
        <v>0.88794561348371381</v>
      </c>
      <c r="N98" s="17">
        <f t="shared" si="68"/>
        <v>0.89771700900065032</v>
      </c>
      <c r="O98" s="17">
        <f t="shared" si="68"/>
        <v>0.90680950171742214</v>
      </c>
      <c r="P98" s="17">
        <f t="shared" si="68"/>
        <v>0.91558586186571034</v>
      </c>
      <c r="Q98" s="17">
        <f t="shared" si="68"/>
        <v>0.93299715167308528</v>
      </c>
    </row>
    <row r="99" spans="1:17">
      <c r="A99" s="9">
        <v>5</v>
      </c>
      <c r="B99" s="15" t="s">
        <v>179</v>
      </c>
      <c r="C99" s="17">
        <f t="shared" ref="C99:H99" si="72">C111/C121*1000</f>
        <v>2.0449897750511248</v>
      </c>
      <c r="D99" s="17">
        <f t="shared" si="72"/>
        <v>2.0894274968658588</v>
      </c>
      <c r="E99" s="17">
        <f t="shared" si="72"/>
        <v>7.3728813559322024</v>
      </c>
      <c r="F99" s="17">
        <f t="shared" si="72"/>
        <v>7.4903142488161851</v>
      </c>
      <c r="G99" s="17">
        <f t="shared" si="72"/>
        <v>8.695652173913043</v>
      </c>
      <c r="H99" s="17">
        <f t="shared" si="72"/>
        <v>9.058456046407855</v>
      </c>
      <c r="I99" s="18">
        <f>Показатели!$E$6</f>
        <v>8</v>
      </c>
      <c r="J99" s="9">
        <v>5</v>
      </c>
      <c r="K99" s="15" t="s">
        <v>179</v>
      </c>
      <c r="L99" s="17">
        <f t="shared" si="68"/>
        <v>0.45598034758482714</v>
      </c>
      <c r="M99" s="17">
        <f t="shared" si="68"/>
        <v>0.46165879193300335</v>
      </c>
      <c r="N99" s="17">
        <f t="shared" si="68"/>
        <v>0.95408983005860393</v>
      </c>
      <c r="O99" s="17">
        <f t="shared" si="68"/>
        <v>0.96280933161343196</v>
      </c>
      <c r="P99" s="17">
        <f t="shared" si="68"/>
        <v>1.0471344429191141</v>
      </c>
      <c r="Q99" s="17">
        <f t="shared" si="68"/>
        <v>1.06958522148847</v>
      </c>
    </row>
    <row r="100" spans="1:17">
      <c r="A100" s="9">
        <v>6</v>
      </c>
      <c r="B100" s="15" t="s">
        <v>180</v>
      </c>
      <c r="C100" s="17">
        <f t="shared" ref="C100:H100" si="73">(C112-C113)/C112*100</f>
        <v>4.9808707443459799</v>
      </c>
      <c r="D100" s="17">
        <f t="shared" si="73"/>
        <v>-8.0358501052425027</v>
      </c>
      <c r="E100" s="17">
        <f t="shared" si="73"/>
        <v>41.176791348568322</v>
      </c>
      <c r="F100" s="17">
        <f t="shared" si="73"/>
        <v>-40.17892431244362</v>
      </c>
      <c r="G100" s="17">
        <f t="shared" si="73"/>
        <v>-19.82160344020097</v>
      </c>
      <c r="H100" s="17">
        <f t="shared" si="73"/>
        <v>3.3971462252566496</v>
      </c>
      <c r="I100" s="18">
        <f>Показатели!$E$7</f>
        <v>0</v>
      </c>
      <c r="J100" s="9">
        <v>6</v>
      </c>
      <c r="K100" s="15" t="s">
        <v>180</v>
      </c>
      <c r="L100" s="17">
        <f t="shared" ref="L100:Q100" si="74">(ATAN((C100+2.4)/10)+3.1415/2)/3.1415*1.75</f>
        <v>1.2291964007563925</v>
      </c>
      <c r="M100" s="17">
        <f t="shared" si="74"/>
        <v>0.58911005103331571</v>
      </c>
      <c r="N100" s="17">
        <f t="shared" si="74"/>
        <v>1.6243676109905878</v>
      </c>
      <c r="O100" s="17">
        <f t="shared" si="74"/>
        <v>0.14412059559960427</v>
      </c>
      <c r="P100" s="17">
        <f t="shared" si="74"/>
        <v>0.29024770005197958</v>
      </c>
      <c r="Q100" s="17">
        <f t="shared" si="74"/>
        <v>1.167662070349329</v>
      </c>
    </row>
    <row r="101" spans="1:17">
      <c r="A101" s="9">
        <v>7</v>
      </c>
      <c r="B101" s="15" t="s">
        <v>181</v>
      </c>
      <c r="C101" s="17"/>
      <c r="D101" s="17"/>
      <c r="E101" s="17">
        <f>(E115-E114)/E121*1000</f>
        <v>-9.3220338983050848</v>
      </c>
      <c r="F101" s="17">
        <f>(F115-F114)/F121*1000</f>
        <v>-12.483857081360311</v>
      </c>
      <c r="G101" s="17">
        <f>(G115-G114)/G121*1000</f>
        <v>-13.913043478260871</v>
      </c>
      <c r="H101" s="17">
        <f>(H115-H114)/H121*1000</f>
        <v>-9.8170459616242756</v>
      </c>
      <c r="I101" s="18">
        <f>Показатели!$E$8</f>
        <v>2.4</v>
      </c>
      <c r="J101" s="9">
        <v>7</v>
      </c>
      <c r="K101" s="15" t="s">
        <v>181</v>
      </c>
      <c r="L101" s="17"/>
      <c r="M101" s="17"/>
      <c r="N101" s="17">
        <f t="shared" ref="N101:Q102" si="75">(ATAN(E101/10)+3.1415/2)/3.1415*1.75</f>
        <v>0.45702500158765236</v>
      </c>
      <c r="O101" s="17">
        <f t="shared" si="75"/>
        <v>0.37619573098571529</v>
      </c>
      <c r="P101" s="17">
        <f t="shared" si="75"/>
        <v>0.34713282046587496</v>
      </c>
      <c r="Q101" s="17">
        <f t="shared" si="75"/>
        <v>0.44262980301573424</v>
      </c>
    </row>
    <row r="102" spans="1:17">
      <c r="A102" s="9">
        <v>8</v>
      </c>
      <c r="B102" s="15" t="s">
        <v>182</v>
      </c>
      <c r="C102" s="17">
        <f t="shared" ref="C102:H102" si="76">(C116-C117)/C121*1000</f>
        <v>-10.633946830265849</v>
      </c>
      <c r="D102" s="17">
        <f t="shared" si="76"/>
        <v>-1.2536564981195151</v>
      </c>
      <c r="E102" s="17">
        <f t="shared" si="76"/>
        <v>-6.3559322033898313</v>
      </c>
      <c r="F102" s="17">
        <f t="shared" si="76"/>
        <v>2.5828669823504091</v>
      </c>
      <c r="G102" s="17">
        <f t="shared" si="76"/>
        <v>-11.739130434782608</v>
      </c>
      <c r="H102" s="17">
        <f t="shared" si="76"/>
        <v>-0.44622936189201245</v>
      </c>
      <c r="I102" s="18">
        <f>Показатели!$E$9</f>
        <v>2.4</v>
      </c>
      <c r="J102" s="9">
        <v>8</v>
      </c>
      <c r="K102" s="15" t="s">
        <v>182</v>
      </c>
      <c r="L102" s="17">
        <f>(ATAN(C102/10)+3.1415/2)/3.1415*1.75</f>
        <v>0.42037769110967016</v>
      </c>
      <c r="M102" s="17">
        <f>(ATAN(D102/10)+3.1415/2)/3.1415*1.75</f>
        <v>0.80552641896229704</v>
      </c>
      <c r="N102" s="17">
        <f t="shared" si="75"/>
        <v>0.5596041143892635</v>
      </c>
      <c r="O102" s="17">
        <f t="shared" si="75"/>
        <v>1.0158035983564493</v>
      </c>
      <c r="P102" s="17">
        <f t="shared" si="75"/>
        <v>0.39301710617795649</v>
      </c>
      <c r="Q102" s="17">
        <f t="shared" si="75"/>
        <v>0.85015888302663234</v>
      </c>
    </row>
    <row r="103" spans="1:17">
      <c r="A103" s="9">
        <v>9</v>
      </c>
      <c r="B103" s="15" t="s">
        <v>183</v>
      </c>
      <c r="C103" s="17">
        <f t="shared" ref="C103:H103" si="77">C118/C121*1000</f>
        <v>0.81799591002044991</v>
      </c>
      <c r="D103" s="17">
        <f t="shared" si="77"/>
        <v>0.83577099874634353</v>
      </c>
      <c r="E103" s="17">
        <f t="shared" si="77"/>
        <v>0.84745762711864403</v>
      </c>
      <c r="F103" s="17">
        <f t="shared" si="77"/>
        <v>0.86095566078346963</v>
      </c>
      <c r="G103" s="17">
        <f t="shared" si="77"/>
        <v>0.86956521739130443</v>
      </c>
      <c r="H103" s="17">
        <f t="shared" si="77"/>
        <v>0.89245872378402491</v>
      </c>
      <c r="I103" s="18">
        <f>Показатели!$E$10</f>
        <v>1.5</v>
      </c>
      <c r="J103" s="9">
        <v>9</v>
      </c>
      <c r="K103" s="15" t="s">
        <v>183</v>
      </c>
      <c r="L103" s="17">
        <f t="shared" ref="L103:Q105" si="78">IF(C103/$I103&gt;1,2^((1-$I103/C103)/LN(10/3)),2^(-LOG($I103/C103,10/3)))</f>
        <v>0.70532732047727131</v>
      </c>
      <c r="M103" s="17">
        <f t="shared" si="78"/>
        <v>0.71411094888975113</v>
      </c>
      <c r="N103" s="17">
        <f t="shared" si="78"/>
        <v>0.71984279758909597</v>
      </c>
      <c r="O103" s="17">
        <f t="shared" si="78"/>
        <v>0.72642149719898941</v>
      </c>
      <c r="P103" s="17">
        <f t="shared" si="78"/>
        <v>0.73059479648082992</v>
      </c>
      <c r="Q103" s="17">
        <f t="shared" si="78"/>
        <v>0.7416074789502145</v>
      </c>
    </row>
    <row r="104" spans="1:17">
      <c r="A104" s="9">
        <v>10</v>
      </c>
      <c r="B104" s="15" t="s">
        <v>184</v>
      </c>
      <c r="C104" s="17">
        <f t="shared" ref="C104:H104" si="79">C119/C121*100</f>
        <v>4.0899795501022497E-2</v>
      </c>
      <c r="D104" s="17">
        <f t="shared" si="79"/>
        <v>4.1788549937317176E-2</v>
      </c>
      <c r="E104" s="17">
        <f t="shared" si="79"/>
        <v>4.2372881355932202E-2</v>
      </c>
      <c r="F104" s="17">
        <f t="shared" si="79"/>
        <v>4.3047783039173483E-2</v>
      </c>
      <c r="G104" s="17">
        <f t="shared" si="79"/>
        <v>4.3478260869565216E-2</v>
      </c>
      <c r="H104" s="17">
        <f t="shared" si="79"/>
        <v>4.4622936189201247E-2</v>
      </c>
      <c r="I104" s="18">
        <f>Показатели!$E$11</f>
        <v>0.05</v>
      </c>
      <c r="J104" s="9">
        <v>10</v>
      </c>
      <c r="K104" s="15" t="s">
        <v>184</v>
      </c>
      <c r="L104" s="17">
        <f t="shared" si="78"/>
        <v>0.89077777903564259</v>
      </c>
      <c r="M104" s="17">
        <f t="shared" si="78"/>
        <v>0.90187087125252807</v>
      </c>
      <c r="N104" s="17">
        <f t="shared" si="78"/>
        <v>0.90910978474125548</v>
      </c>
      <c r="O104" s="17">
        <f t="shared" si="78"/>
        <v>0.91741821014504987</v>
      </c>
      <c r="P104" s="17">
        <f t="shared" si="78"/>
        <v>0.92268878758846029</v>
      </c>
      <c r="Q104" s="17">
        <f t="shared" si="78"/>
        <v>0.93659701508298776</v>
      </c>
    </row>
    <row r="105" spans="1:17">
      <c r="A105" s="9">
        <v>11</v>
      </c>
      <c r="B105" s="15" t="s">
        <v>185</v>
      </c>
      <c r="C105" s="17">
        <f t="shared" ref="C105:H105" si="80">C120/C121*1000</f>
        <v>4.0899795501022496</v>
      </c>
      <c r="D105" s="17">
        <f t="shared" si="80"/>
        <v>4.1788549937317176</v>
      </c>
      <c r="E105" s="17">
        <f t="shared" si="80"/>
        <v>2.1186440677966103</v>
      </c>
      <c r="F105" s="17">
        <f t="shared" si="80"/>
        <v>2.152389151958674</v>
      </c>
      <c r="G105" s="17">
        <f t="shared" si="80"/>
        <v>2.1739130434782608</v>
      </c>
      <c r="H105" s="17">
        <f t="shared" si="80"/>
        <v>2.2311468094600624</v>
      </c>
      <c r="I105" s="18">
        <f>Показатели!$E$12</f>
        <v>5</v>
      </c>
      <c r="J105" s="9">
        <v>11</v>
      </c>
      <c r="K105" s="15" t="s">
        <v>185</v>
      </c>
      <c r="L105" s="17">
        <f t="shared" si="78"/>
        <v>0.89077777903564259</v>
      </c>
      <c r="M105" s="17">
        <f t="shared" si="78"/>
        <v>0.90187087125252829</v>
      </c>
      <c r="N105" s="17">
        <f t="shared" si="78"/>
        <v>0.60996982859953697</v>
      </c>
      <c r="O105" s="17">
        <f t="shared" si="78"/>
        <v>0.61554439055513921</v>
      </c>
      <c r="P105" s="17">
        <f t="shared" si="78"/>
        <v>0.61908069967174695</v>
      </c>
      <c r="Q105" s="17">
        <f t="shared" si="78"/>
        <v>0.62841246496935044</v>
      </c>
    </row>
    <row r="106" spans="1:17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</row>
    <row r="107" spans="1:17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L107" s="17">
        <v>2014</v>
      </c>
      <c r="M107" s="17">
        <v>2016</v>
      </c>
      <c r="N107" s="17">
        <v>2018</v>
      </c>
      <c r="O107" s="17">
        <v>2019</v>
      </c>
    </row>
    <row r="108" spans="1:17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K108" s="15" t="s">
        <v>187</v>
      </c>
      <c r="L108" s="17">
        <f t="shared" ref="L108:L113" si="81">L95</f>
        <v>0.44538888951782141</v>
      </c>
      <c r="M108" s="17">
        <f t="shared" ref="M108:M113" si="82">N95</f>
        <v>0.45455489237062774</v>
      </c>
      <c r="N108" s="17">
        <f t="shared" ref="N108:N118" si="83">P95</f>
        <v>0.46134439379423037</v>
      </c>
      <c r="O108" s="17">
        <f>Q95</f>
        <v>0.46829850754149394</v>
      </c>
    </row>
    <row r="109" spans="1:17">
      <c r="A109" s="9">
        <v>3</v>
      </c>
      <c r="B109" s="10" t="s">
        <v>189</v>
      </c>
      <c r="C109" s="17">
        <v>0</v>
      </c>
      <c r="D109" s="17">
        <v>1.5</v>
      </c>
      <c r="E109" s="17">
        <v>0.8</v>
      </c>
      <c r="F109" s="17">
        <v>0</v>
      </c>
      <c r="G109" s="17">
        <v>0</v>
      </c>
      <c r="H109" s="17">
        <v>0</v>
      </c>
      <c r="K109" s="15" t="s">
        <v>190</v>
      </c>
      <c r="L109" s="17">
        <f t="shared" si="81"/>
        <v>0.59766991656930735</v>
      </c>
      <c r="M109" s="17">
        <f t="shared" si="82"/>
        <v>0.60996982859953686</v>
      </c>
      <c r="N109" s="17">
        <f t="shared" si="83"/>
        <v>0.61908069967174706</v>
      </c>
      <c r="O109" s="17">
        <f t="shared" ref="O109:O118" si="84">Q96</f>
        <v>0.62841246496935044</v>
      </c>
    </row>
    <row r="110" spans="1:17">
      <c r="A110" s="9">
        <v>4</v>
      </c>
      <c r="B110" s="10" t="s">
        <v>191</v>
      </c>
      <c r="C110" s="17">
        <v>58.4</v>
      </c>
      <c r="D110" s="17">
        <v>58.4</v>
      </c>
      <c r="E110" s="17">
        <v>58.7</v>
      </c>
      <c r="F110" s="17">
        <v>58.8</v>
      </c>
      <c r="G110" s="17">
        <v>59.2</v>
      </c>
      <c r="H110" s="17">
        <v>59.6</v>
      </c>
      <c r="K110" s="15" t="s">
        <v>192</v>
      </c>
      <c r="L110" s="17">
        <f t="shared" si="81"/>
        <v>8.8737830999390996E-4</v>
      </c>
      <c r="M110" s="17">
        <f t="shared" si="82"/>
        <v>0.35992751153210234</v>
      </c>
      <c r="N110" s="17">
        <f t="shared" si="83"/>
        <v>8.8737830999390996E-4</v>
      </c>
      <c r="O110" s="17">
        <f t="shared" si="84"/>
        <v>8.8737830999390996E-4</v>
      </c>
    </row>
    <row r="111" spans="1:17">
      <c r="A111" s="9">
        <v>5</v>
      </c>
      <c r="B111" s="10" t="s">
        <v>193</v>
      </c>
      <c r="C111" s="17">
        <v>5</v>
      </c>
      <c r="D111" s="17">
        <v>5</v>
      </c>
      <c r="E111" s="17">
        <v>17.399999999999999</v>
      </c>
      <c r="F111" s="17">
        <v>17.399999999999999</v>
      </c>
      <c r="G111" s="17">
        <v>20</v>
      </c>
      <c r="H111" s="17">
        <v>20.3</v>
      </c>
      <c r="K111" s="15" t="s">
        <v>194</v>
      </c>
      <c r="L111" s="17">
        <f t="shared" si="81"/>
        <v>0.87702380318034523</v>
      </c>
      <c r="M111" s="17">
        <f t="shared" si="82"/>
        <v>0.89771700900065032</v>
      </c>
      <c r="N111" s="17">
        <f t="shared" si="83"/>
        <v>0.91558586186571034</v>
      </c>
      <c r="O111" s="17">
        <f t="shared" si="84"/>
        <v>0.93299715167308528</v>
      </c>
    </row>
    <row r="112" spans="1:17">
      <c r="A112" s="9">
        <v>6</v>
      </c>
      <c r="B112" s="10" t="s">
        <v>195</v>
      </c>
      <c r="C112" s="17">
        <v>4129.8</v>
      </c>
      <c r="D112" s="17">
        <v>3556452.6</v>
      </c>
      <c r="E112" s="17">
        <v>16283002.1</v>
      </c>
      <c r="F112" s="17">
        <v>10405841.300000001</v>
      </c>
      <c r="G112" s="17">
        <v>9394.7999999999993</v>
      </c>
      <c r="H112" s="17">
        <v>16287.2</v>
      </c>
      <c r="K112" s="15" t="s">
        <v>196</v>
      </c>
      <c r="L112" s="17">
        <f t="shared" si="81"/>
        <v>0.45598034758482714</v>
      </c>
      <c r="M112" s="17">
        <f t="shared" si="82"/>
        <v>0.95408983005860393</v>
      </c>
      <c r="N112" s="17">
        <f t="shared" si="83"/>
        <v>1.0471344429191141</v>
      </c>
      <c r="O112" s="17">
        <f t="shared" si="84"/>
        <v>1.06958522148847</v>
      </c>
    </row>
    <row r="113" spans="1:17">
      <c r="A113" s="9">
        <v>7</v>
      </c>
      <c r="B113" s="10" t="s">
        <v>197</v>
      </c>
      <c r="C113" s="17">
        <v>3924.1</v>
      </c>
      <c r="D113" s="17">
        <v>3842243.8</v>
      </c>
      <c r="E113" s="17">
        <v>9578184.3000000007</v>
      </c>
      <c r="F113" s="17">
        <v>14586796.4</v>
      </c>
      <c r="G113" s="17">
        <v>11257</v>
      </c>
      <c r="H113" s="17">
        <v>15733.9</v>
      </c>
      <c r="K113" s="15" t="s">
        <v>198</v>
      </c>
      <c r="L113" s="17">
        <f t="shared" si="81"/>
        <v>1.2291964007563925</v>
      </c>
      <c r="M113" s="17">
        <f t="shared" si="82"/>
        <v>1.6243676109905878</v>
      </c>
      <c r="N113" s="17">
        <f t="shared" si="83"/>
        <v>0.29024770005197958</v>
      </c>
      <c r="O113" s="17">
        <f t="shared" si="84"/>
        <v>1.167662070349329</v>
      </c>
    </row>
    <row r="114" spans="1:17">
      <c r="A114" s="9">
        <v>8</v>
      </c>
      <c r="B114" s="10" t="s">
        <v>199</v>
      </c>
      <c r="C114" s="17"/>
      <c r="D114" s="17"/>
      <c r="E114" s="17">
        <v>36</v>
      </c>
      <c r="F114" s="17">
        <v>43</v>
      </c>
      <c r="G114" s="17">
        <v>46</v>
      </c>
      <c r="H114" s="17">
        <v>32</v>
      </c>
      <c r="K114" s="15" t="s">
        <v>200</v>
      </c>
      <c r="L114" s="17">
        <f>N101</f>
        <v>0.45702500158765236</v>
      </c>
      <c r="M114" s="17">
        <f>O101</f>
        <v>0.37619573098571529</v>
      </c>
      <c r="N114" s="17">
        <f t="shared" si="83"/>
        <v>0.34713282046587496</v>
      </c>
      <c r="O114" s="17">
        <f t="shared" si="84"/>
        <v>0.44262980301573424</v>
      </c>
    </row>
    <row r="115" spans="1:17">
      <c r="A115" s="9">
        <v>9</v>
      </c>
      <c r="B115" s="10" t="s">
        <v>201</v>
      </c>
      <c r="C115" s="17"/>
      <c r="D115" s="17"/>
      <c r="E115" s="17">
        <v>14</v>
      </c>
      <c r="F115" s="17">
        <v>14</v>
      </c>
      <c r="G115" s="17">
        <v>14</v>
      </c>
      <c r="H115" s="17">
        <v>10</v>
      </c>
      <c r="K115" s="15" t="s">
        <v>202</v>
      </c>
      <c r="L115" s="17">
        <f>L102</f>
        <v>0.42037769110967016</v>
      </c>
      <c r="M115" s="17">
        <f>N102</f>
        <v>0.5596041143892635</v>
      </c>
      <c r="N115" s="17">
        <f t="shared" si="83"/>
        <v>0.39301710617795649</v>
      </c>
      <c r="O115" s="17">
        <f t="shared" si="84"/>
        <v>0.85015888302663234</v>
      </c>
    </row>
    <row r="116" spans="1:17">
      <c r="A116" s="9">
        <v>10</v>
      </c>
      <c r="B116" s="10" t="s">
        <v>203</v>
      </c>
      <c r="C116" s="17">
        <v>23</v>
      </c>
      <c r="D116" s="17">
        <v>55</v>
      </c>
      <c r="E116" s="17">
        <v>33</v>
      </c>
      <c r="F116" s="17">
        <v>54</v>
      </c>
      <c r="G116" s="17">
        <v>32</v>
      </c>
      <c r="H116" s="17">
        <v>36</v>
      </c>
      <c r="K116" s="15" t="s">
        <v>204</v>
      </c>
      <c r="L116" s="17">
        <f>L103</f>
        <v>0.70532732047727131</v>
      </c>
      <c r="M116" s="17">
        <f>N103</f>
        <v>0.71984279758909597</v>
      </c>
      <c r="N116" s="17">
        <f t="shared" si="83"/>
        <v>0.73059479648082992</v>
      </c>
      <c r="O116" s="17">
        <f t="shared" si="84"/>
        <v>0.7416074789502145</v>
      </c>
    </row>
    <row r="117" spans="1:17">
      <c r="A117" s="9">
        <v>11</v>
      </c>
      <c r="B117" s="10" t="s">
        <v>205</v>
      </c>
      <c r="C117" s="17">
        <v>49</v>
      </c>
      <c r="D117" s="17">
        <v>58</v>
      </c>
      <c r="E117" s="17">
        <v>48</v>
      </c>
      <c r="F117" s="17">
        <v>48</v>
      </c>
      <c r="G117" s="17">
        <v>59</v>
      </c>
      <c r="H117" s="17">
        <v>37</v>
      </c>
      <c r="K117" s="15" t="s">
        <v>206</v>
      </c>
      <c r="L117" s="17">
        <f>L104</f>
        <v>0.89077777903564259</v>
      </c>
      <c r="M117" s="17">
        <f>N104</f>
        <v>0.90910978474125548</v>
      </c>
      <c r="N117" s="17">
        <f t="shared" si="83"/>
        <v>0.92268878758846029</v>
      </c>
      <c r="O117" s="17">
        <f t="shared" si="84"/>
        <v>0.93659701508298776</v>
      </c>
    </row>
    <row r="118" spans="1:17">
      <c r="A118" s="9">
        <v>12</v>
      </c>
      <c r="B118" s="10" t="s">
        <v>207</v>
      </c>
      <c r="C118" s="17">
        <v>2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K118" s="15" t="s">
        <v>208</v>
      </c>
      <c r="L118" s="17">
        <f>L105</f>
        <v>0.89077777903564259</v>
      </c>
      <c r="M118" s="17">
        <f>N105</f>
        <v>0.60996982859953697</v>
      </c>
      <c r="N118" s="17">
        <f t="shared" si="83"/>
        <v>0.61908069967174695</v>
      </c>
      <c r="O118" s="17">
        <f t="shared" si="84"/>
        <v>0.62841246496935044</v>
      </c>
    </row>
    <row r="119" spans="1:17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</row>
    <row r="120" spans="1:17">
      <c r="A120" s="9">
        <v>14</v>
      </c>
      <c r="B120" s="10" t="s">
        <v>211</v>
      </c>
      <c r="C120" s="17">
        <v>10</v>
      </c>
      <c r="D120" s="17">
        <v>10</v>
      </c>
      <c r="E120" s="17">
        <v>5</v>
      </c>
      <c r="F120" s="17">
        <v>5</v>
      </c>
      <c r="G120" s="21">
        <v>5</v>
      </c>
      <c r="H120" s="21">
        <v>5</v>
      </c>
    </row>
    <row r="121" spans="1:17">
      <c r="A121" s="9">
        <v>15</v>
      </c>
      <c r="B121" s="10" t="s">
        <v>213</v>
      </c>
      <c r="C121" s="17">
        <v>2445</v>
      </c>
      <c r="D121" s="17">
        <v>2393</v>
      </c>
      <c r="E121" s="17">
        <v>2360</v>
      </c>
      <c r="F121" s="17">
        <v>2323</v>
      </c>
      <c r="G121" s="17">
        <v>2300</v>
      </c>
      <c r="H121" s="17">
        <v>2241</v>
      </c>
    </row>
    <row r="123" spans="1:17" ht="16">
      <c r="A123" s="20" t="s">
        <v>550</v>
      </c>
    </row>
    <row r="124" spans="1:17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8" t="s">
        <v>174</v>
      </c>
      <c r="J124" s="9" t="s">
        <v>2</v>
      </c>
      <c r="K124" s="14" t="s">
        <v>173</v>
      </c>
      <c r="L124" s="17">
        <v>2014</v>
      </c>
      <c r="M124" s="17">
        <v>2015</v>
      </c>
      <c r="N124" s="17">
        <v>2016</v>
      </c>
      <c r="O124" s="17">
        <v>2017</v>
      </c>
      <c r="P124" s="17">
        <v>2018</v>
      </c>
      <c r="Q124" s="17">
        <v>2019</v>
      </c>
    </row>
    <row r="125" spans="1:17">
      <c r="A125" s="9">
        <v>1</v>
      </c>
      <c r="B125" s="15" t="s">
        <v>175</v>
      </c>
      <c r="C125" s="17">
        <f t="shared" ref="C125:H125" si="85">C137/C151*1000</f>
        <v>4.5696877380045704</v>
      </c>
      <c r="D125" s="17">
        <f t="shared" si="85"/>
        <v>4.6985121378230232</v>
      </c>
      <c r="E125" s="17">
        <f t="shared" si="85"/>
        <v>2.4019215372297835</v>
      </c>
      <c r="F125" s="17">
        <f t="shared" si="85"/>
        <v>2.398081534772182</v>
      </c>
      <c r="G125" s="17">
        <f t="shared" si="85"/>
        <v>2.4390243902439024</v>
      </c>
      <c r="H125" s="17">
        <f t="shared" si="85"/>
        <v>2.527379949452401</v>
      </c>
      <c r="I125" s="18">
        <f>Показатели!$E$2</f>
        <v>5</v>
      </c>
      <c r="J125" s="9">
        <v>1</v>
      </c>
      <c r="K125" s="15" t="s">
        <v>175</v>
      </c>
      <c r="L125" s="17">
        <f t="shared" ref="L125:Q129" si="86">IF(C125/$I125&gt;1,2^((1-$I125/C125)/LN(10/3)),2^(-LOG($I125/C125,10/3)))</f>
        <v>0.949508791215675</v>
      </c>
      <c r="M125" s="17">
        <f t="shared" si="86"/>
        <v>0.96482843492481507</v>
      </c>
      <c r="N125" s="17">
        <f t="shared" si="86"/>
        <v>0.65567010088191946</v>
      </c>
      <c r="O125" s="17">
        <f t="shared" si="86"/>
        <v>0.65506641053698067</v>
      </c>
      <c r="P125" s="17">
        <f t="shared" si="86"/>
        <v>0.66148212642312254</v>
      </c>
      <c r="Q125" s="17">
        <f t="shared" si="86"/>
        <v>0.67517361897371797</v>
      </c>
    </row>
    <row r="126" spans="1:17">
      <c r="A126" s="9">
        <v>2</v>
      </c>
      <c r="B126" s="15" t="s">
        <v>176</v>
      </c>
      <c r="C126" s="17">
        <f t="shared" ref="C126:H126" si="87">C138/C151*1000</f>
        <v>6.8545316070068543</v>
      </c>
      <c r="D126" s="17">
        <f t="shared" si="87"/>
        <v>7.047768206734534</v>
      </c>
      <c r="E126" s="17">
        <f t="shared" si="87"/>
        <v>1.6012810248198557</v>
      </c>
      <c r="F126" s="17">
        <f t="shared" si="87"/>
        <v>1.5987210231814548</v>
      </c>
      <c r="G126" s="17">
        <f t="shared" si="87"/>
        <v>1.6260162601626016</v>
      </c>
      <c r="H126" s="17">
        <f t="shared" si="87"/>
        <v>0.84245998315080028</v>
      </c>
      <c r="I126" s="18">
        <f>Показатели!$E$3</f>
        <v>4</v>
      </c>
      <c r="J126" s="9">
        <v>2</v>
      </c>
      <c r="K126" s="15" t="s">
        <v>176</v>
      </c>
      <c r="L126" s="17">
        <f t="shared" si="86"/>
        <v>1.2709364581128044</v>
      </c>
      <c r="M126" s="17">
        <f t="shared" si="86"/>
        <v>1.2826977325691487</v>
      </c>
      <c r="N126" s="17">
        <f t="shared" si="86"/>
        <v>0.59033620460747782</v>
      </c>
      <c r="O126" s="17">
        <f t="shared" si="86"/>
        <v>0.58979266866385294</v>
      </c>
      <c r="P126" s="17">
        <f t="shared" si="86"/>
        <v>0.59556909397434155</v>
      </c>
      <c r="Q126" s="17">
        <f t="shared" si="86"/>
        <v>0.40786977682796455</v>
      </c>
    </row>
    <row r="127" spans="1:17">
      <c r="A127" s="9">
        <v>3</v>
      </c>
      <c r="B127" s="15" t="s">
        <v>177</v>
      </c>
      <c r="C127" s="17">
        <f t="shared" ref="C127:H127" si="88">C139/C151*1000+0.00001</f>
        <v>1.0000000000000001E-5</v>
      </c>
      <c r="D127" s="17">
        <f t="shared" si="88"/>
        <v>1.0000000000000001E-5</v>
      </c>
      <c r="E127" s="17">
        <f t="shared" si="88"/>
        <v>1.0000000000000001E-5</v>
      </c>
      <c r="F127" s="17">
        <f t="shared" si="88"/>
        <v>1.0000000000000001E-5</v>
      </c>
      <c r="G127" s="17">
        <f t="shared" si="88"/>
        <v>1.0000000000000001E-5</v>
      </c>
      <c r="H127" s="17">
        <f t="shared" si="88"/>
        <v>1.0000000000000001E-5</v>
      </c>
      <c r="I127" s="18">
        <f>Показатели!$E$4</f>
        <v>2</v>
      </c>
      <c r="J127" s="9">
        <v>3</v>
      </c>
      <c r="K127" s="15" t="s">
        <v>177</v>
      </c>
      <c r="L127" s="17">
        <f t="shared" si="86"/>
        <v>8.8737830999390996E-4</v>
      </c>
      <c r="M127" s="17">
        <f t="shared" si="86"/>
        <v>8.8737830999390996E-4</v>
      </c>
      <c r="N127" s="17">
        <f t="shared" si="86"/>
        <v>8.8737830999390996E-4</v>
      </c>
      <c r="O127" s="17">
        <f t="shared" si="86"/>
        <v>8.8737830999390996E-4</v>
      </c>
      <c r="P127" s="17">
        <f t="shared" si="86"/>
        <v>8.8737830999390996E-4</v>
      </c>
      <c r="Q127" s="17">
        <f t="shared" si="86"/>
        <v>8.8737830999390996E-4</v>
      </c>
    </row>
    <row r="128" spans="1:17">
      <c r="A128" s="9">
        <v>4</v>
      </c>
      <c r="B128" s="15" t="s">
        <v>178</v>
      </c>
      <c r="C128" s="17">
        <f t="shared" ref="C128:H128" si="89">C140/C151*1000</f>
        <v>41.203351104341202</v>
      </c>
      <c r="D128" s="17">
        <f t="shared" si="89"/>
        <v>42.364917776037593</v>
      </c>
      <c r="E128" s="17">
        <f t="shared" si="89"/>
        <v>43.314651721377096</v>
      </c>
      <c r="F128" s="17">
        <f t="shared" si="89"/>
        <v>39.008792965627492</v>
      </c>
      <c r="G128" s="17">
        <f t="shared" si="89"/>
        <v>41.300813008130078</v>
      </c>
      <c r="H128" s="17">
        <f t="shared" si="89"/>
        <v>43.049705139005894</v>
      </c>
      <c r="I128" s="18">
        <f>Показатели!$E$5</f>
        <v>30</v>
      </c>
      <c r="J128" s="9">
        <v>4</v>
      </c>
      <c r="K128" s="15" t="s">
        <v>178</v>
      </c>
      <c r="L128" s="17">
        <f t="shared" si="86"/>
        <v>1.1694570600363496</v>
      </c>
      <c r="M128" s="17">
        <f t="shared" si="86"/>
        <v>1.1829752214755067</v>
      </c>
      <c r="N128" s="17">
        <f t="shared" si="86"/>
        <v>1.1935972872521432</v>
      </c>
      <c r="O128" s="17">
        <f t="shared" si="86"/>
        <v>1.1422014668658664</v>
      </c>
      <c r="P128" s="17">
        <f t="shared" si="86"/>
        <v>1.1706144318036329</v>
      </c>
      <c r="Q128" s="17">
        <f t="shared" si="86"/>
        <v>1.1906717313944655</v>
      </c>
    </row>
    <row r="129" spans="1:17">
      <c r="A129" s="9">
        <v>5</v>
      </c>
      <c r="B129" s="15" t="s">
        <v>179</v>
      </c>
      <c r="C129" s="17">
        <f t="shared" ref="C129:H129" si="90">C141/C151*1000</f>
        <v>6.0167555217060169</v>
      </c>
      <c r="D129" s="17">
        <f t="shared" si="90"/>
        <v>6.1863743148003127</v>
      </c>
      <c r="E129" s="17">
        <f t="shared" si="90"/>
        <v>6.3250600480384316</v>
      </c>
      <c r="F129" s="17">
        <f t="shared" si="90"/>
        <v>6.3149480415667467</v>
      </c>
      <c r="G129" s="17">
        <f t="shared" si="90"/>
        <v>6.4227642276422765</v>
      </c>
      <c r="H129" s="17">
        <f t="shared" si="90"/>
        <v>7.7506318449873621</v>
      </c>
      <c r="I129" s="18">
        <f>Показатели!$E$6</f>
        <v>8</v>
      </c>
      <c r="J129" s="9">
        <v>5</v>
      </c>
      <c r="K129" s="15" t="s">
        <v>179</v>
      </c>
      <c r="L129" s="17">
        <f t="shared" si="86"/>
        <v>0.84872686451955937</v>
      </c>
      <c r="M129" s="17">
        <f t="shared" si="86"/>
        <v>0.86242046408504425</v>
      </c>
      <c r="N129" s="17">
        <f t="shared" si="86"/>
        <v>0.87349880910077726</v>
      </c>
      <c r="O129" s="17">
        <f t="shared" si="86"/>
        <v>0.87269455891968672</v>
      </c>
      <c r="P129" s="17">
        <f t="shared" si="86"/>
        <v>0.88124172338324247</v>
      </c>
      <c r="Q129" s="17">
        <f t="shared" si="86"/>
        <v>0.98193386645718417</v>
      </c>
    </row>
    <row r="130" spans="1:17">
      <c r="A130" s="9">
        <v>6</v>
      </c>
      <c r="B130" s="15" t="s">
        <v>180</v>
      </c>
      <c r="C130" s="17">
        <f t="shared" ref="C130:H130" si="91">(C142-C143)/C142*100</f>
        <v>1.5194927195866561</v>
      </c>
      <c r="D130" s="17">
        <f t="shared" si="91"/>
        <v>-2.7388642907260849</v>
      </c>
      <c r="E130" s="17">
        <f t="shared" si="91"/>
        <v>5.323329055188081</v>
      </c>
      <c r="F130" s="17">
        <f t="shared" si="91"/>
        <v>15.638953667046287</v>
      </c>
      <c r="G130" s="17">
        <f t="shared" si="91"/>
        <v>-9.7859529998408519</v>
      </c>
      <c r="H130" s="17">
        <f t="shared" si="91"/>
        <v>-5.7514155224826862</v>
      </c>
      <c r="I130" s="18">
        <f>Показатели!$E$7</f>
        <v>0</v>
      </c>
      <c r="J130" s="9">
        <v>6</v>
      </c>
      <c r="K130" s="15" t="s">
        <v>180</v>
      </c>
      <c r="L130" s="17">
        <f t="shared" ref="L130:Q130" si="92">(ATAN((C130+2.4)/10)+3.1415/2)/3.1415*1.75</f>
        <v>1.0830875538943341</v>
      </c>
      <c r="M130" s="17">
        <f t="shared" si="92"/>
        <v>0.8561304892067878</v>
      </c>
      <c r="N130" s="17">
        <f t="shared" si="92"/>
        <v>1.2413450123402967</v>
      </c>
      <c r="O130" s="17">
        <f t="shared" si="92"/>
        <v>1.4680530930734097</v>
      </c>
      <c r="P130" s="17">
        <f t="shared" si="92"/>
        <v>0.52062037308398179</v>
      </c>
      <c r="Q130" s="17">
        <f t="shared" si="92"/>
        <v>0.69485998141003735</v>
      </c>
    </row>
    <row r="131" spans="1:17">
      <c r="A131" s="9">
        <v>7</v>
      </c>
      <c r="B131" s="15" t="s">
        <v>181</v>
      </c>
      <c r="C131" s="17"/>
      <c r="D131" s="17"/>
      <c r="E131" s="17">
        <f>(E145-E144)/E151*1000</f>
        <v>-2.4019215372297835</v>
      </c>
      <c r="F131" s="17">
        <f>(F145-F144)/F151*1000</f>
        <v>-7.9936051159072745</v>
      </c>
      <c r="G131" s="17">
        <f>(G145-G144)/G151*1000</f>
        <v>-13.008130081300813</v>
      </c>
      <c r="H131" s="17">
        <f>(H145-H144)/H151*1000</f>
        <v>-17.691659646166805</v>
      </c>
      <c r="I131" s="18">
        <f>Показатели!$E$8</f>
        <v>2.4</v>
      </c>
      <c r="J131" s="9">
        <v>7</v>
      </c>
      <c r="K131" s="15" t="s">
        <v>181</v>
      </c>
      <c r="L131" s="17"/>
      <c r="M131" s="17"/>
      <c r="N131" s="17">
        <f t="shared" ref="N131:Q132" si="93">(ATAN(E131/10)+3.1415/2)/3.1415*1.75</f>
        <v>0.74368640547132403</v>
      </c>
      <c r="O131" s="17">
        <f t="shared" si="93"/>
        <v>0.49934695047933192</v>
      </c>
      <c r="P131" s="17">
        <f t="shared" si="93"/>
        <v>0.36506687032989349</v>
      </c>
      <c r="Q131" s="17">
        <f t="shared" si="93"/>
        <v>0.28656252908690982</v>
      </c>
    </row>
    <row r="132" spans="1:17">
      <c r="A132" s="9">
        <v>8</v>
      </c>
      <c r="B132" s="15" t="s">
        <v>182</v>
      </c>
      <c r="C132" s="17">
        <f t="shared" ref="C132:H132" si="94">(C146-C147)/C151*1000</f>
        <v>-15.993907083015994</v>
      </c>
      <c r="D132" s="17">
        <f t="shared" si="94"/>
        <v>-14.878621769772906</v>
      </c>
      <c r="E132" s="17">
        <f t="shared" si="94"/>
        <v>4.0032025620496396</v>
      </c>
      <c r="F132" s="17">
        <f t="shared" si="94"/>
        <v>-8.7929656274980008</v>
      </c>
      <c r="G132" s="17">
        <f t="shared" si="94"/>
        <v>-21.95121951219512</v>
      </c>
      <c r="H132" s="17">
        <f t="shared" si="94"/>
        <v>-21.061499578770007</v>
      </c>
      <c r="I132" s="18">
        <f>Показатели!$E$9</f>
        <v>2.4</v>
      </c>
      <c r="J132" s="9">
        <v>8</v>
      </c>
      <c r="K132" s="15" t="s">
        <v>182</v>
      </c>
      <c r="L132" s="17">
        <f>(ATAN(C132/10)+3.1415/2)/3.1415*1.75</f>
        <v>0.31124218474174231</v>
      </c>
      <c r="M132" s="17">
        <f>(ATAN(D132/10)+3.1415/2)/3.1415*1.75</f>
        <v>0.32961834292172693</v>
      </c>
      <c r="N132" s="17">
        <f t="shared" si="93"/>
        <v>1.0871181765786431</v>
      </c>
      <c r="O132" s="17">
        <f t="shared" si="93"/>
        <v>0.47321678091976249</v>
      </c>
      <c r="P132" s="17">
        <f t="shared" si="93"/>
        <v>0.23809692054291759</v>
      </c>
      <c r="Q132" s="17">
        <f t="shared" si="93"/>
        <v>0.24691005128823648</v>
      </c>
    </row>
    <row r="133" spans="1:17">
      <c r="A133" s="9">
        <v>9</v>
      </c>
      <c r="B133" s="15" t="s">
        <v>183</v>
      </c>
      <c r="C133" s="17">
        <f t="shared" ref="C133:H133" si="95">C148/C151*1000</f>
        <v>3.0464584920030466</v>
      </c>
      <c r="D133" s="17">
        <f t="shared" si="95"/>
        <v>3.1323414252153485</v>
      </c>
      <c r="E133" s="17">
        <f t="shared" si="95"/>
        <v>3.2025620496397114</v>
      </c>
      <c r="F133" s="17">
        <f t="shared" si="95"/>
        <v>3.1974420463629096</v>
      </c>
      <c r="G133" s="17">
        <f t="shared" si="95"/>
        <v>3.2520325203252032</v>
      </c>
      <c r="H133" s="17">
        <f t="shared" si="95"/>
        <v>3.3698399326032011</v>
      </c>
      <c r="I133" s="18">
        <f>Показатели!$E$10</f>
        <v>1.5</v>
      </c>
      <c r="J133" s="9">
        <v>9</v>
      </c>
      <c r="K133" s="15" t="s">
        <v>183</v>
      </c>
      <c r="L133" s="17">
        <f t="shared" ref="L133:Q135" si="96">IF(C133/$I133&gt;1,2^((1-$I133/C133)/LN(10/3)),2^(-LOG($I133/C133,10/3)))</f>
        <v>1.339435371545731</v>
      </c>
      <c r="M133" s="17">
        <f t="shared" si="96"/>
        <v>1.3498862576650976</v>
      </c>
      <c r="N133" s="17">
        <f t="shared" si="96"/>
        <v>1.3580710672611731</v>
      </c>
      <c r="O133" s="17">
        <f t="shared" si="96"/>
        <v>1.357484795756297</v>
      </c>
      <c r="P133" s="17">
        <f t="shared" si="96"/>
        <v>1.3636532903407412</v>
      </c>
      <c r="Q133" s="17">
        <f t="shared" si="96"/>
        <v>1.3763716148813283</v>
      </c>
    </row>
    <row r="134" spans="1:17">
      <c r="A134" s="9">
        <v>10</v>
      </c>
      <c r="B134" s="15" t="s">
        <v>184</v>
      </c>
      <c r="C134" s="17">
        <f t="shared" ref="C134:D134" si="97">C149/C151*100</f>
        <v>7.6161462300076158E-2</v>
      </c>
      <c r="D134" s="17">
        <f t="shared" si="97"/>
        <v>7.8308535630383716E-2</v>
      </c>
      <c r="E134" s="17">
        <f>E149/E151*100+0.000001</f>
        <v>9.9999999999999995E-7</v>
      </c>
      <c r="F134" s="17">
        <f t="shared" ref="F134:H134" si="98">F149/F151*100+0.000001</f>
        <v>9.9999999999999995E-7</v>
      </c>
      <c r="G134" s="17">
        <f t="shared" si="98"/>
        <v>9.9999999999999995E-7</v>
      </c>
      <c r="H134" s="17">
        <f t="shared" si="98"/>
        <v>9.9999999999999995E-7</v>
      </c>
      <c r="I134" s="18">
        <f>Показатели!$E$11</f>
        <v>0.05</v>
      </c>
      <c r="J134" s="9">
        <v>10</v>
      </c>
      <c r="K134" s="15" t="s">
        <v>184</v>
      </c>
      <c r="L134" s="17">
        <f t="shared" si="96"/>
        <v>1.2186682530947017</v>
      </c>
      <c r="M134" s="17">
        <f t="shared" si="96"/>
        <v>1.231362852628874</v>
      </c>
      <c r="N134" s="17">
        <f t="shared" si="96"/>
        <v>1.9711731094690325E-3</v>
      </c>
      <c r="O134" s="17">
        <f t="shared" si="96"/>
        <v>1.9711731094690325E-3</v>
      </c>
      <c r="P134" s="17">
        <f t="shared" si="96"/>
        <v>1.9711731094690325E-3</v>
      </c>
      <c r="Q134" s="17">
        <f t="shared" si="96"/>
        <v>1.9711731094690325E-3</v>
      </c>
    </row>
    <row r="135" spans="1:17">
      <c r="A135" s="9">
        <v>11</v>
      </c>
      <c r="B135" s="15" t="s">
        <v>185</v>
      </c>
      <c r="C135" s="17">
        <f t="shared" ref="C135:H135" si="99">C150/C151*1000</f>
        <v>8.3777608530083771</v>
      </c>
      <c r="D135" s="17">
        <f t="shared" si="99"/>
        <v>8.6139389193422087</v>
      </c>
      <c r="E135" s="17">
        <f t="shared" si="99"/>
        <v>6.4051240992794227</v>
      </c>
      <c r="F135" s="17">
        <f t="shared" si="99"/>
        <v>6.3948840927258193</v>
      </c>
      <c r="G135" s="17">
        <f t="shared" si="99"/>
        <v>6.5040650406504064</v>
      </c>
      <c r="H135" s="17">
        <f t="shared" si="99"/>
        <v>6.7396798652064023</v>
      </c>
      <c r="I135" s="18">
        <f>Показатели!$E$12</f>
        <v>5</v>
      </c>
      <c r="J135" s="9">
        <v>11</v>
      </c>
      <c r="K135" s="15" t="s">
        <v>185</v>
      </c>
      <c r="L135" s="17">
        <f t="shared" si="96"/>
        <v>1.2612691585233691</v>
      </c>
      <c r="M135" s="17">
        <f t="shared" si="96"/>
        <v>1.2732074915798517</v>
      </c>
      <c r="N135" s="17">
        <f t="shared" si="96"/>
        <v>1.1346200514372848</v>
      </c>
      <c r="O135" s="17">
        <f t="shared" si="96"/>
        <v>1.133803820612906</v>
      </c>
      <c r="P135" s="17">
        <f t="shared" si="96"/>
        <v>1.1424036111017495</v>
      </c>
      <c r="Q135" s="17">
        <f t="shared" si="96"/>
        <v>1.1602167699928583</v>
      </c>
    </row>
    <row r="136" spans="1:17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</row>
    <row r="137" spans="1:17">
      <c r="A137" s="9">
        <v>1</v>
      </c>
      <c r="B137" s="10" t="s">
        <v>187</v>
      </c>
      <c r="C137" s="17">
        <v>6</v>
      </c>
      <c r="D137" s="17">
        <v>6</v>
      </c>
      <c r="E137" s="17">
        <v>3</v>
      </c>
      <c r="F137" s="17">
        <v>3</v>
      </c>
      <c r="G137" s="17">
        <v>3</v>
      </c>
      <c r="H137" s="17">
        <v>3</v>
      </c>
      <c r="L137" s="17">
        <v>2014</v>
      </c>
      <c r="M137" s="17">
        <v>2016</v>
      </c>
      <c r="N137" s="17">
        <v>2018</v>
      </c>
      <c r="O137" s="17">
        <v>2019</v>
      </c>
    </row>
    <row r="138" spans="1:17">
      <c r="A138" s="9">
        <v>2</v>
      </c>
      <c r="B138" s="10" t="s">
        <v>188</v>
      </c>
      <c r="C138" s="17">
        <v>9</v>
      </c>
      <c r="D138" s="17">
        <v>9</v>
      </c>
      <c r="E138" s="17">
        <v>2</v>
      </c>
      <c r="F138" s="17">
        <v>2</v>
      </c>
      <c r="G138" s="17">
        <v>2</v>
      </c>
      <c r="H138" s="17">
        <v>1</v>
      </c>
      <c r="K138" s="15" t="s">
        <v>187</v>
      </c>
      <c r="L138" s="17">
        <f t="shared" ref="L138:L143" si="100">L125</f>
        <v>0.949508791215675</v>
      </c>
      <c r="M138" s="17">
        <f t="shared" ref="M138:M143" si="101">N125</f>
        <v>0.65567010088191946</v>
      </c>
      <c r="N138" s="17">
        <f t="shared" ref="N138:N148" si="102">P125</f>
        <v>0.66148212642312254</v>
      </c>
      <c r="O138" s="17">
        <f>Q125</f>
        <v>0.67517361897371797</v>
      </c>
    </row>
    <row r="139" spans="1:17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K139" s="15" t="s">
        <v>190</v>
      </c>
      <c r="L139" s="17">
        <f t="shared" si="100"/>
        <v>1.2709364581128044</v>
      </c>
      <c r="M139" s="17">
        <f t="shared" si="101"/>
        <v>0.59033620460747782</v>
      </c>
      <c r="N139" s="17">
        <f t="shared" si="102"/>
        <v>0.59556909397434155</v>
      </c>
      <c r="O139" s="17">
        <f t="shared" ref="O139:O148" si="103">Q126</f>
        <v>0.40786977682796455</v>
      </c>
    </row>
    <row r="140" spans="1:17">
      <c r="A140" s="9">
        <v>4</v>
      </c>
      <c r="B140" s="10" t="s">
        <v>191</v>
      </c>
      <c r="C140" s="17">
        <v>54.1</v>
      </c>
      <c r="D140" s="17">
        <v>54.1</v>
      </c>
      <c r="E140" s="17">
        <v>54.1</v>
      </c>
      <c r="F140" s="17">
        <v>48.8</v>
      </c>
      <c r="G140" s="17">
        <v>50.8</v>
      </c>
      <c r="H140" s="17">
        <v>51.1</v>
      </c>
      <c r="K140" s="15" t="s">
        <v>192</v>
      </c>
      <c r="L140" s="17">
        <f t="shared" si="100"/>
        <v>8.8737830999390996E-4</v>
      </c>
      <c r="M140" s="17">
        <f t="shared" si="101"/>
        <v>8.8737830999390996E-4</v>
      </c>
      <c r="N140" s="17">
        <f t="shared" si="102"/>
        <v>8.8737830999390996E-4</v>
      </c>
      <c r="O140" s="17">
        <f t="shared" si="103"/>
        <v>8.8737830999390996E-4</v>
      </c>
    </row>
    <row r="141" spans="1:17">
      <c r="A141" s="9">
        <v>5</v>
      </c>
      <c r="B141" s="10" t="s">
        <v>193</v>
      </c>
      <c r="C141" s="17">
        <v>7.9</v>
      </c>
      <c r="D141" s="17">
        <v>7.9</v>
      </c>
      <c r="E141" s="17">
        <v>7.9</v>
      </c>
      <c r="F141" s="17">
        <v>7.9</v>
      </c>
      <c r="G141" s="17">
        <v>7.9</v>
      </c>
      <c r="H141" s="17">
        <v>9.1999999999999993</v>
      </c>
      <c r="K141" s="15" t="s">
        <v>194</v>
      </c>
      <c r="L141" s="17">
        <f t="shared" si="100"/>
        <v>1.1694570600363496</v>
      </c>
      <c r="M141" s="17">
        <f t="shared" si="101"/>
        <v>1.1935972872521432</v>
      </c>
      <c r="N141" s="17">
        <f t="shared" si="102"/>
        <v>1.1706144318036329</v>
      </c>
      <c r="O141" s="17">
        <f t="shared" si="103"/>
        <v>1.1906717313944655</v>
      </c>
    </row>
    <row r="142" spans="1:17">
      <c r="A142" s="9">
        <v>6</v>
      </c>
      <c r="B142" s="10" t="s">
        <v>195</v>
      </c>
      <c r="C142" s="17">
        <v>4258</v>
      </c>
      <c r="D142" s="17">
        <v>4133.1000000000004</v>
      </c>
      <c r="E142" s="17">
        <v>5064.5</v>
      </c>
      <c r="F142" s="17">
        <v>5531.7</v>
      </c>
      <c r="G142" s="17">
        <v>7540.4</v>
      </c>
      <c r="H142" s="17">
        <v>6940.9</v>
      </c>
      <c r="K142" s="15" t="s">
        <v>196</v>
      </c>
      <c r="L142" s="17">
        <f t="shared" si="100"/>
        <v>0.84872686451955937</v>
      </c>
      <c r="M142" s="17">
        <f t="shared" si="101"/>
        <v>0.87349880910077726</v>
      </c>
      <c r="N142" s="17">
        <f t="shared" si="102"/>
        <v>0.88124172338324247</v>
      </c>
      <c r="O142" s="17">
        <f t="shared" si="103"/>
        <v>0.98193386645718417</v>
      </c>
    </row>
    <row r="143" spans="1:17">
      <c r="A143" s="9">
        <v>7</v>
      </c>
      <c r="B143" s="10" t="s">
        <v>197</v>
      </c>
      <c r="C143" s="17">
        <v>4193.3</v>
      </c>
      <c r="D143" s="17">
        <v>4246.3</v>
      </c>
      <c r="E143" s="17">
        <v>4794.8999999999996</v>
      </c>
      <c r="F143" s="17">
        <v>4666.6000000000004</v>
      </c>
      <c r="G143" s="17">
        <v>8278.2999999999993</v>
      </c>
      <c r="H143" s="17">
        <v>7340.1</v>
      </c>
      <c r="K143" s="15" t="s">
        <v>198</v>
      </c>
      <c r="L143" s="17">
        <f t="shared" si="100"/>
        <v>1.0830875538943341</v>
      </c>
      <c r="M143" s="17">
        <f t="shared" si="101"/>
        <v>1.2413450123402967</v>
      </c>
      <c r="N143" s="17">
        <f t="shared" si="102"/>
        <v>0.52062037308398179</v>
      </c>
      <c r="O143" s="17">
        <f t="shared" si="103"/>
        <v>0.69485998141003735</v>
      </c>
    </row>
    <row r="144" spans="1:17">
      <c r="A144" s="9">
        <v>8</v>
      </c>
      <c r="B144" s="10" t="s">
        <v>199</v>
      </c>
      <c r="C144" s="17"/>
      <c r="D144" s="17"/>
      <c r="E144" s="17">
        <v>17</v>
      </c>
      <c r="F144" s="17">
        <v>22</v>
      </c>
      <c r="G144" s="17">
        <v>22</v>
      </c>
      <c r="H144" s="17">
        <v>25</v>
      </c>
      <c r="K144" s="15" t="s">
        <v>200</v>
      </c>
      <c r="L144" s="17">
        <f>N131</f>
        <v>0.74368640547132403</v>
      </c>
      <c r="M144" s="17">
        <f>O131</f>
        <v>0.49934695047933192</v>
      </c>
      <c r="N144" s="17">
        <f t="shared" si="102"/>
        <v>0.36506687032989349</v>
      </c>
      <c r="O144" s="17">
        <f t="shared" si="103"/>
        <v>0.28656252908690982</v>
      </c>
    </row>
    <row r="145" spans="1:17">
      <c r="A145" s="9">
        <v>9</v>
      </c>
      <c r="B145" s="10" t="s">
        <v>201</v>
      </c>
      <c r="C145" s="17"/>
      <c r="D145" s="17"/>
      <c r="E145" s="17">
        <v>14</v>
      </c>
      <c r="F145" s="17">
        <v>12</v>
      </c>
      <c r="G145" s="17">
        <v>6</v>
      </c>
      <c r="H145" s="17">
        <v>4</v>
      </c>
      <c r="K145" s="15" t="s">
        <v>202</v>
      </c>
      <c r="L145" s="17">
        <f>L132</f>
        <v>0.31124218474174231</v>
      </c>
      <c r="M145" s="17">
        <f>N132</f>
        <v>1.0871181765786431</v>
      </c>
      <c r="N145" s="17">
        <f t="shared" si="102"/>
        <v>0.23809692054291759</v>
      </c>
      <c r="O145" s="17">
        <f t="shared" si="103"/>
        <v>0.24691005128823648</v>
      </c>
    </row>
    <row r="146" spans="1:17">
      <c r="A146" s="9">
        <v>10</v>
      </c>
      <c r="B146" s="10" t="s">
        <v>203</v>
      </c>
      <c r="C146" s="17">
        <v>19</v>
      </c>
      <c r="D146" s="17">
        <v>24</v>
      </c>
      <c r="E146" s="17">
        <v>33</v>
      </c>
      <c r="F146" s="17">
        <v>15</v>
      </c>
      <c r="G146" s="17">
        <v>13</v>
      </c>
      <c r="H146" s="17">
        <v>18</v>
      </c>
      <c r="K146" s="15" t="s">
        <v>204</v>
      </c>
      <c r="L146" s="17">
        <f>L133</f>
        <v>1.339435371545731</v>
      </c>
      <c r="M146" s="17">
        <f>N133</f>
        <v>1.3580710672611731</v>
      </c>
      <c r="N146" s="17">
        <f t="shared" si="102"/>
        <v>1.3636532903407412</v>
      </c>
      <c r="O146" s="17">
        <f t="shared" si="103"/>
        <v>1.3763716148813283</v>
      </c>
    </row>
    <row r="147" spans="1:17">
      <c r="A147" s="9">
        <v>11</v>
      </c>
      <c r="B147" s="10" t="s">
        <v>205</v>
      </c>
      <c r="C147" s="17">
        <v>40</v>
      </c>
      <c r="D147" s="17">
        <v>43</v>
      </c>
      <c r="E147" s="17">
        <v>28</v>
      </c>
      <c r="F147" s="17">
        <v>26</v>
      </c>
      <c r="G147" s="17">
        <v>40</v>
      </c>
      <c r="H147" s="17">
        <v>43</v>
      </c>
      <c r="K147" s="15" t="s">
        <v>206</v>
      </c>
      <c r="L147" s="17">
        <f>L134</f>
        <v>1.2186682530947017</v>
      </c>
      <c r="M147" s="17">
        <f>N134</f>
        <v>1.9711731094690325E-3</v>
      </c>
      <c r="N147" s="17">
        <f t="shared" si="102"/>
        <v>1.9711731094690325E-3</v>
      </c>
      <c r="O147" s="17">
        <f t="shared" si="103"/>
        <v>1.9711731094690325E-3</v>
      </c>
    </row>
    <row r="148" spans="1:17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K148" s="15" t="s">
        <v>208</v>
      </c>
      <c r="L148" s="17">
        <f>L135</f>
        <v>1.2612691585233691</v>
      </c>
      <c r="M148" s="17">
        <f>N135</f>
        <v>1.1346200514372848</v>
      </c>
      <c r="N148" s="17">
        <f t="shared" si="102"/>
        <v>1.1424036111017495</v>
      </c>
      <c r="O148" s="17">
        <f t="shared" si="103"/>
        <v>1.1602167699928583</v>
      </c>
    </row>
    <row r="149" spans="1:17">
      <c r="A149" s="9">
        <v>13</v>
      </c>
      <c r="B149" s="10" t="s">
        <v>209</v>
      </c>
      <c r="C149" s="17">
        <v>1</v>
      </c>
      <c r="D149" s="17">
        <v>1</v>
      </c>
      <c r="E149" s="17"/>
      <c r="F149" s="17"/>
      <c r="G149" s="17"/>
      <c r="H149" s="17"/>
    </row>
    <row r="150" spans="1:17">
      <c r="A150" s="9">
        <v>14</v>
      </c>
      <c r="B150" s="10" t="s">
        <v>211</v>
      </c>
      <c r="C150" s="17">
        <v>11</v>
      </c>
      <c r="D150" s="17">
        <v>11</v>
      </c>
      <c r="E150" s="17">
        <v>8</v>
      </c>
      <c r="F150" s="17">
        <v>8</v>
      </c>
      <c r="G150" s="21">
        <v>8</v>
      </c>
      <c r="H150" s="21">
        <v>8</v>
      </c>
    </row>
    <row r="151" spans="1:17">
      <c r="A151" s="9">
        <v>15</v>
      </c>
      <c r="B151" s="10" t="s">
        <v>213</v>
      </c>
      <c r="C151" s="17">
        <v>1313</v>
      </c>
      <c r="D151" s="17">
        <v>1277</v>
      </c>
      <c r="E151" s="17">
        <v>1249</v>
      </c>
      <c r="F151" s="17">
        <v>1251</v>
      </c>
      <c r="G151" s="17">
        <v>1230</v>
      </c>
      <c r="H151" s="17">
        <v>1187</v>
      </c>
    </row>
    <row r="153" spans="1:17" ht="16">
      <c r="A153" s="20" t="s">
        <v>551</v>
      </c>
    </row>
    <row r="154" spans="1:17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8" t="s">
        <v>174</v>
      </c>
      <c r="J154" s="9" t="s">
        <v>2</v>
      </c>
      <c r="K154" s="14" t="s">
        <v>173</v>
      </c>
      <c r="L154" s="17">
        <v>2014</v>
      </c>
      <c r="M154" s="17">
        <v>2015</v>
      </c>
      <c r="N154" s="17">
        <v>2016</v>
      </c>
      <c r="O154" s="17">
        <v>2017</v>
      </c>
      <c r="P154" s="17">
        <v>2018</v>
      </c>
      <c r="Q154" s="17">
        <v>2019</v>
      </c>
    </row>
    <row r="155" spans="1:17">
      <c r="A155" s="9">
        <v>1</v>
      </c>
      <c r="B155" s="15" t="s">
        <v>175</v>
      </c>
      <c r="C155" s="17">
        <f t="shared" ref="C155:H155" si="104">C167/C181*1000</f>
        <v>6.0728744939271255</v>
      </c>
      <c r="D155" s="17">
        <f t="shared" si="104"/>
        <v>6.2370062370062378</v>
      </c>
      <c r="E155" s="17">
        <f t="shared" si="104"/>
        <v>6.4655172413793105</v>
      </c>
      <c r="F155" s="17">
        <f t="shared" si="104"/>
        <v>6.6592674805771361</v>
      </c>
      <c r="G155" s="17">
        <f t="shared" si="104"/>
        <v>6.864988558352402</v>
      </c>
      <c r="H155" s="17">
        <f t="shared" si="104"/>
        <v>7.0754716981132075</v>
      </c>
      <c r="I155" s="18">
        <f>Показатели!$E$2</f>
        <v>5</v>
      </c>
      <c r="J155" s="9">
        <v>1</v>
      </c>
      <c r="K155" s="15" t="s">
        <v>175</v>
      </c>
      <c r="L155" s="17">
        <f t="shared" ref="L155:Q159" si="105">IF(C155/$I155&gt;1,2^((1-$I155/C155)/LN(10/3)),2^(-LOG($I155/C155,10/3)))</f>
        <v>1.1070623108508195</v>
      </c>
      <c r="M155" s="17">
        <f t="shared" si="105"/>
        <v>1.1209581389100107</v>
      </c>
      <c r="N155" s="17">
        <f t="shared" si="105"/>
        <v>1.1393931228693797</v>
      </c>
      <c r="O155" s="17">
        <f t="shared" si="105"/>
        <v>1.154248400614198</v>
      </c>
      <c r="P155" s="17">
        <f t="shared" si="105"/>
        <v>1.1692973597780507</v>
      </c>
      <c r="Q155" s="17">
        <f t="shared" si="105"/>
        <v>1.183974361155737</v>
      </c>
    </row>
    <row r="156" spans="1:17">
      <c r="A156" s="9">
        <v>2</v>
      </c>
      <c r="B156" s="15" t="s">
        <v>176</v>
      </c>
      <c r="C156" s="17">
        <f t="shared" ref="C156" si="106">C168/C181*1000</f>
        <v>4.048582995951417</v>
      </c>
      <c r="D156" s="17">
        <f>D168/D181*1000+0.000001</f>
        <v>9.9999999999999995E-7</v>
      </c>
      <c r="E156" s="17">
        <f t="shared" ref="E156:H156" si="107">E168/E181*1000+0.000001</f>
        <v>9.9999999999999995E-7</v>
      </c>
      <c r="F156" s="17">
        <f t="shared" si="107"/>
        <v>9.9999999999999995E-7</v>
      </c>
      <c r="G156" s="17">
        <f t="shared" si="107"/>
        <v>9.9999999999999995E-7</v>
      </c>
      <c r="H156" s="17">
        <f t="shared" si="107"/>
        <v>9.9999999999999995E-7</v>
      </c>
      <c r="I156" s="18">
        <f>Показатели!$E$3</f>
        <v>4</v>
      </c>
      <c r="J156" s="9">
        <v>2</v>
      </c>
      <c r="K156" s="15" t="s">
        <v>176</v>
      </c>
      <c r="L156" s="17">
        <f t="shared" si="105"/>
        <v>1.006932519136418</v>
      </c>
      <c r="M156" s="17">
        <f t="shared" si="105"/>
        <v>1.5815545948871381E-4</v>
      </c>
      <c r="N156" s="17">
        <f t="shared" si="105"/>
        <v>1.5815545948871381E-4</v>
      </c>
      <c r="O156" s="17">
        <f t="shared" si="105"/>
        <v>1.5815545948871381E-4</v>
      </c>
      <c r="P156" s="17">
        <f t="shared" si="105"/>
        <v>1.5815545948871381E-4</v>
      </c>
      <c r="Q156" s="17">
        <f t="shared" si="105"/>
        <v>1.5815545948871381E-4</v>
      </c>
    </row>
    <row r="157" spans="1:17">
      <c r="A157" s="9">
        <v>3</v>
      </c>
      <c r="B157" s="15" t="s">
        <v>177</v>
      </c>
      <c r="C157" s="17">
        <f t="shared" ref="C157:H157" si="108">C169/C181*1000+0.00001</f>
        <v>1.0000000000000001E-5</v>
      </c>
      <c r="D157" s="17">
        <f t="shared" si="108"/>
        <v>1.0000000000000001E-5</v>
      </c>
      <c r="E157" s="17">
        <f t="shared" si="108"/>
        <v>1.0000000000000001E-5</v>
      </c>
      <c r="F157" s="17">
        <f t="shared" si="108"/>
        <v>1.0000000000000001E-5</v>
      </c>
      <c r="G157" s="17">
        <f t="shared" si="108"/>
        <v>1.0000000000000001E-5</v>
      </c>
      <c r="H157" s="17">
        <f t="shared" si="108"/>
        <v>1.0000000000000001E-5</v>
      </c>
      <c r="I157" s="18">
        <f>Показатели!$E$4</f>
        <v>2</v>
      </c>
      <c r="J157" s="9">
        <v>3</v>
      </c>
      <c r="K157" s="15" t="s">
        <v>177</v>
      </c>
      <c r="L157" s="17">
        <f t="shared" si="105"/>
        <v>8.8737830999390996E-4</v>
      </c>
      <c r="M157" s="17">
        <f t="shared" si="105"/>
        <v>8.8737830999390996E-4</v>
      </c>
      <c r="N157" s="17">
        <f t="shared" si="105"/>
        <v>8.8737830999390996E-4</v>
      </c>
      <c r="O157" s="17">
        <f t="shared" si="105"/>
        <v>8.8737830999390996E-4</v>
      </c>
      <c r="P157" s="17">
        <f t="shared" si="105"/>
        <v>8.8737830999390996E-4</v>
      </c>
      <c r="Q157" s="17">
        <f t="shared" si="105"/>
        <v>8.8737830999390996E-4</v>
      </c>
    </row>
    <row r="158" spans="1:17">
      <c r="A158" s="9">
        <v>4</v>
      </c>
      <c r="B158" s="15" t="s">
        <v>178</v>
      </c>
      <c r="C158" s="17">
        <f t="shared" ref="C158:H158" si="109">C170/C181*1000</f>
        <v>26.923076923076923</v>
      </c>
      <c r="D158" s="17">
        <f t="shared" si="109"/>
        <v>27.650727650727653</v>
      </c>
      <c r="E158" s="17">
        <f t="shared" si="109"/>
        <v>28.663793103448278</v>
      </c>
      <c r="F158" s="17">
        <f t="shared" si="109"/>
        <v>29.522752497225305</v>
      </c>
      <c r="G158" s="17">
        <f t="shared" si="109"/>
        <v>30.549199084668192</v>
      </c>
      <c r="H158" s="17">
        <f t="shared" si="109"/>
        <v>31.485849056603772</v>
      </c>
      <c r="I158" s="18">
        <f>Показатели!$E$5</f>
        <v>30</v>
      </c>
      <c r="J158" s="9">
        <v>4</v>
      </c>
      <c r="K158" s="15" t="s">
        <v>178</v>
      </c>
      <c r="L158" s="17">
        <f t="shared" si="105"/>
        <v>0.93960062443593395</v>
      </c>
      <c r="M158" s="17">
        <f t="shared" si="105"/>
        <v>0.95413795797715517</v>
      </c>
      <c r="N158" s="17">
        <f t="shared" si="105"/>
        <v>0.97410988987386271</v>
      </c>
      <c r="O158" s="17">
        <f t="shared" si="105"/>
        <v>0.99081021133298042</v>
      </c>
      <c r="P158" s="17">
        <f t="shared" si="105"/>
        <v>1.0104037082335062</v>
      </c>
      <c r="Q158" s="17">
        <f t="shared" si="105"/>
        <v>1.0275410835145011</v>
      </c>
    </row>
    <row r="159" spans="1:17">
      <c r="A159" s="9">
        <v>5</v>
      </c>
      <c r="B159" s="15" t="s">
        <v>179</v>
      </c>
      <c r="C159" s="17">
        <f t="shared" ref="C159:H159" si="110">C171/C181*1000</f>
        <v>14.473684210526315</v>
      </c>
      <c r="D159" s="17">
        <f t="shared" si="110"/>
        <v>16.216216216216218</v>
      </c>
      <c r="E159" s="17">
        <f t="shared" si="110"/>
        <v>22.877155172413794</v>
      </c>
      <c r="F159" s="17">
        <f t="shared" si="110"/>
        <v>23.52941176470588</v>
      </c>
      <c r="G159" s="17">
        <f t="shared" si="110"/>
        <v>26.086956521739133</v>
      </c>
      <c r="H159" s="17">
        <f t="shared" si="110"/>
        <v>26.886792452830189</v>
      </c>
      <c r="I159" s="18">
        <f>Показатели!$E$6</f>
        <v>8</v>
      </c>
      <c r="J159" s="9">
        <v>5</v>
      </c>
      <c r="K159" s="15" t="s">
        <v>179</v>
      </c>
      <c r="L159" s="17">
        <f t="shared" si="105"/>
        <v>1.293694854813479</v>
      </c>
      <c r="M159" s="17">
        <f t="shared" si="105"/>
        <v>1.3386965707730207</v>
      </c>
      <c r="N159" s="17">
        <f t="shared" si="105"/>
        <v>1.4541071724291277</v>
      </c>
      <c r="O159" s="17">
        <f t="shared" si="105"/>
        <v>1.4622450849541722</v>
      </c>
      <c r="P159" s="17">
        <f t="shared" si="105"/>
        <v>1.4905773659027421</v>
      </c>
      <c r="Q159" s="17">
        <f t="shared" si="105"/>
        <v>1.4984266994392668</v>
      </c>
    </row>
    <row r="160" spans="1:17">
      <c r="A160" s="9">
        <v>6</v>
      </c>
      <c r="B160" s="15" t="s">
        <v>180</v>
      </c>
      <c r="C160" s="17">
        <f t="shared" ref="C160:H160" si="111">(C172-C173)/C172*100</f>
        <v>1.3995129989915547</v>
      </c>
      <c r="D160" s="17">
        <f t="shared" si="111"/>
        <v>0.8137233340664175</v>
      </c>
      <c r="E160" s="17">
        <f t="shared" si="111"/>
        <v>4.3507694339871872</v>
      </c>
      <c r="F160" s="17">
        <f t="shared" si="111"/>
        <v>5.6513333439851694</v>
      </c>
      <c r="G160" s="17">
        <f t="shared" si="111"/>
        <v>3.8692186602033911</v>
      </c>
      <c r="H160" s="17">
        <f t="shared" si="111"/>
        <v>-13.45327886025561</v>
      </c>
      <c r="I160" s="18">
        <f>Показатели!$E$7</f>
        <v>0</v>
      </c>
      <c r="J160" s="9">
        <v>6</v>
      </c>
      <c r="K160" s="15" t="s">
        <v>180</v>
      </c>
      <c r="L160" s="17">
        <f t="shared" ref="L160:Q160" si="112">(ATAN((C160+2.4)/10)+3.1415/2)/3.1415*1.75</f>
        <v>1.0772705060349057</v>
      </c>
      <c r="M160" s="17">
        <f t="shared" si="112"/>
        <v>1.0482159124443318</v>
      </c>
      <c r="N160" s="17">
        <f t="shared" si="112"/>
        <v>1.2057828799346502</v>
      </c>
      <c r="O160" s="17">
        <f t="shared" si="112"/>
        <v>1.2526096108330009</v>
      </c>
      <c r="P160" s="17">
        <f t="shared" si="112"/>
        <v>1.1869418243247223</v>
      </c>
      <c r="Q160" s="17">
        <f t="shared" si="112"/>
        <v>0.40964110636828521</v>
      </c>
    </row>
    <row r="161" spans="1:17">
      <c r="A161" s="9">
        <v>7</v>
      </c>
      <c r="B161" s="15" t="s">
        <v>181</v>
      </c>
      <c r="C161" s="17"/>
      <c r="D161" s="17"/>
      <c r="E161" s="17">
        <f>(E175-E174)/E181*1000</f>
        <v>-16.163793103448278</v>
      </c>
      <c r="F161" s="17">
        <f>(F175-F174)/F181*1000</f>
        <v>-23.307436182019977</v>
      </c>
      <c r="G161" s="17">
        <f>(G175-G174)/G181*1000</f>
        <v>-16.018306636155607</v>
      </c>
      <c r="H161" s="17">
        <f>(H175-H174)/H181*1000</f>
        <v>-9.4339622641509422</v>
      </c>
      <c r="I161" s="18">
        <f>Показатели!$E$8</f>
        <v>2.4</v>
      </c>
      <c r="J161" s="9">
        <v>7</v>
      </c>
      <c r="K161" s="15" t="s">
        <v>181</v>
      </c>
      <c r="L161" s="17"/>
      <c r="M161" s="17"/>
      <c r="N161" s="17">
        <f t="shared" ref="N161:Q162" si="113">(ATAN(E161/10)+3.1415/2)/3.1415*1.75</f>
        <v>0.30860257745511754</v>
      </c>
      <c r="O161" s="17">
        <f t="shared" si="113"/>
        <v>0.22574676291453838</v>
      </c>
      <c r="P161" s="17">
        <f t="shared" si="113"/>
        <v>0.31086059684172429</v>
      </c>
      <c r="Q161" s="17">
        <f t="shared" si="113"/>
        <v>0.45370752242297741</v>
      </c>
    </row>
    <row r="162" spans="1:17">
      <c r="A162" s="9">
        <v>8</v>
      </c>
      <c r="B162" s="15" t="s">
        <v>182</v>
      </c>
      <c r="C162" s="17">
        <f t="shared" ref="C162:H162" si="114">(C176-C177)/C181*1000</f>
        <v>-13.157894736842104</v>
      </c>
      <c r="D162" s="17">
        <f t="shared" si="114"/>
        <v>-16.632016632016633</v>
      </c>
      <c r="E162" s="17">
        <f t="shared" si="114"/>
        <v>-12.931034482758621</v>
      </c>
      <c r="F162" s="17">
        <f t="shared" si="114"/>
        <v>-6.6592674805771361</v>
      </c>
      <c r="G162" s="17">
        <f t="shared" si="114"/>
        <v>-13.729977116704804</v>
      </c>
      <c r="H162" s="17">
        <f t="shared" si="114"/>
        <v>-15.330188679245284</v>
      </c>
      <c r="I162" s="18">
        <f>Показатели!$E$9</f>
        <v>2.4</v>
      </c>
      <c r="J162" s="9">
        <v>8</v>
      </c>
      <c r="K162" s="15" t="s">
        <v>182</v>
      </c>
      <c r="L162" s="17">
        <f>(ATAN(C162/10)+3.1415/2)/3.1415*1.75</f>
        <v>0.3619902004073976</v>
      </c>
      <c r="M162" s="17">
        <f>(ATAN(D162/10)+3.1415/2)/3.1415*1.75</f>
        <v>0.30153131385815951</v>
      </c>
      <c r="N162" s="17">
        <f t="shared" si="113"/>
        <v>0.36666811135435268</v>
      </c>
      <c r="O162" s="17">
        <f t="shared" si="113"/>
        <v>0.54773346802674416</v>
      </c>
      <c r="P162" s="17">
        <f t="shared" si="113"/>
        <v>0.35063688714436192</v>
      </c>
      <c r="Q162" s="17">
        <f t="shared" si="113"/>
        <v>0.32195179370753424</v>
      </c>
    </row>
    <row r="163" spans="1:17">
      <c r="A163" s="9">
        <v>9</v>
      </c>
      <c r="B163" s="15" t="s">
        <v>183</v>
      </c>
      <c r="C163" s="17">
        <f t="shared" ref="C163:H163" si="115">C178/C181*1000</f>
        <v>3.0364372469635628</v>
      </c>
      <c r="D163" s="17">
        <f t="shared" si="115"/>
        <v>3.1185031185031189</v>
      </c>
      <c r="E163" s="17">
        <f t="shared" si="115"/>
        <v>3.2327586206896552</v>
      </c>
      <c r="F163" s="17">
        <f t="shared" si="115"/>
        <v>3.3296337402885681</v>
      </c>
      <c r="G163" s="17">
        <f t="shared" si="115"/>
        <v>3.432494279176201</v>
      </c>
      <c r="H163" s="17">
        <f t="shared" si="115"/>
        <v>3.5377358490566038</v>
      </c>
      <c r="I163" s="18">
        <f>Показатели!$E$10</f>
        <v>1.5</v>
      </c>
      <c r="J163" s="9">
        <v>9</v>
      </c>
      <c r="K163" s="15" t="s">
        <v>183</v>
      </c>
      <c r="L163" s="17">
        <f t="shared" ref="L163:Q165" si="116">IF(C163/$I163&gt;1,2^((1-$I163/C163)/LN(10/3)),2^(-LOG($I163/C163,10/3)))</f>
        <v>1.3381828627660479</v>
      </c>
      <c r="M163" s="17">
        <f t="shared" si="116"/>
        <v>1.3482358194762041</v>
      </c>
      <c r="N163" s="17">
        <f t="shared" si="116"/>
        <v>1.3614960342895834</v>
      </c>
      <c r="O163" s="17">
        <f t="shared" si="116"/>
        <v>1.3721190477686951</v>
      </c>
      <c r="P163" s="17">
        <f t="shared" si="116"/>
        <v>1.3828249468475702</v>
      </c>
      <c r="Q163" s="17">
        <f t="shared" si="116"/>
        <v>1.3932132724756894</v>
      </c>
    </row>
    <row r="164" spans="1:17">
      <c r="A164" s="9">
        <v>10</v>
      </c>
      <c r="B164" s="15" t="s">
        <v>184</v>
      </c>
      <c r="C164" s="17">
        <f t="shared" ref="C164" si="117">C179/C181*100</f>
        <v>0.10121457489878542</v>
      </c>
      <c r="D164" s="17">
        <f>D179/D181*100+0.000001</f>
        <v>9.9999999999999995E-7</v>
      </c>
      <c r="E164" s="17">
        <f t="shared" ref="E164:H164" si="118">E179/E181*100+0.000001</f>
        <v>9.9999999999999995E-7</v>
      </c>
      <c r="F164" s="17">
        <f t="shared" si="118"/>
        <v>9.9999999999999995E-7</v>
      </c>
      <c r="G164" s="17">
        <f t="shared" si="118"/>
        <v>9.9999999999999995E-7</v>
      </c>
      <c r="H164" s="17">
        <f t="shared" si="118"/>
        <v>9.9999999999999995E-7</v>
      </c>
      <c r="I164" s="18">
        <f>Показатели!$E$11</f>
        <v>0.05</v>
      </c>
      <c r="J164" s="9">
        <v>10</v>
      </c>
      <c r="K164" s="15" t="s">
        <v>184</v>
      </c>
      <c r="L164" s="17">
        <f t="shared" si="116"/>
        <v>1.3381828627660479</v>
      </c>
      <c r="M164" s="17">
        <f t="shared" si="116"/>
        <v>1.9711731094690325E-3</v>
      </c>
      <c r="N164" s="17">
        <f t="shared" si="116"/>
        <v>1.9711731094690325E-3</v>
      </c>
      <c r="O164" s="17">
        <f t="shared" si="116"/>
        <v>1.9711731094690325E-3</v>
      </c>
      <c r="P164" s="17">
        <f t="shared" si="116"/>
        <v>1.9711731094690325E-3</v>
      </c>
      <c r="Q164" s="17">
        <f t="shared" si="116"/>
        <v>1.9711731094690325E-3</v>
      </c>
    </row>
    <row r="165" spans="1:17">
      <c r="A165" s="9">
        <v>11</v>
      </c>
      <c r="B165" s="15" t="s">
        <v>185</v>
      </c>
      <c r="C165" s="17">
        <f t="shared" ref="C165:H165" si="119">C180/C181*1000</f>
        <v>10.121457489878543</v>
      </c>
      <c r="D165" s="17">
        <f t="shared" si="119"/>
        <v>10.395010395010395</v>
      </c>
      <c r="E165" s="17">
        <f t="shared" si="119"/>
        <v>9.6982758620689662</v>
      </c>
      <c r="F165" s="17">
        <f t="shared" si="119"/>
        <v>9.9889012208657064</v>
      </c>
      <c r="G165" s="17">
        <f t="shared" si="119"/>
        <v>10.297482837528603</v>
      </c>
      <c r="H165" s="17">
        <f t="shared" si="119"/>
        <v>10.613207547169811</v>
      </c>
      <c r="I165" s="18">
        <f>Показатели!$E$12</f>
        <v>5</v>
      </c>
      <c r="J165" s="9">
        <v>11</v>
      </c>
      <c r="K165" s="15" t="s">
        <v>185</v>
      </c>
      <c r="L165" s="17">
        <f t="shared" si="116"/>
        <v>1.3381828627660479</v>
      </c>
      <c r="M165" s="17">
        <f t="shared" si="116"/>
        <v>1.3482358194762041</v>
      </c>
      <c r="N165" s="17">
        <f t="shared" si="116"/>
        <v>1.3216787766402873</v>
      </c>
      <c r="O165" s="17">
        <f t="shared" si="116"/>
        <v>1.3331418886998301</v>
      </c>
      <c r="P165" s="17">
        <f t="shared" si="116"/>
        <v>1.3447044219957671</v>
      </c>
      <c r="Q165" s="17">
        <f t="shared" si="116"/>
        <v>1.3559334841972661</v>
      </c>
    </row>
    <row r="166" spans="1:17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</row>
    <row r="167" spans="1:17">
      <c r="A167" s="9">
        <v>1</v>
      </c>
      <c r="B167" s="10" t="s">
        <v>187</v>
      </c>
      <c r="C167" s="17">
        <v>6</v>
      </c>
      <c r="D167" s="17">
        <v>6</v>
      </c>
      <c r="E167" s="17">
        <v>6</v>
      </c>
      <c r="F167" s="17">
        <v>6</v>
      </c>
      <c r="G167" s="17">
        <v>6</v>
      </c>
      <c r="H167" s="17">
        <v>6</v>
      </c>
      <c r="L167" s="17">
        <v>2014</v>
      </c>
      <c r="M167" s="17">
        <v>2016</v>
      </c>
      <c r="N167" s="17">
        <v>2018</v>
      </c>
      <c r="O167" s="17">
        <v>2019</v>
      </c>
    </row>
    <row r="168" spans="1:17">
      <c r="A168" s="9">
        <v>2</v>
      </c>
      <c r="B168" s="10" t="s">
        <v>188</v>
      </c>
      <c r="C168" s="17">
        <v>4</v>
      </c>
      <c r="D168" s="17"/>
      <c r="E168" s="17"/>
      <c r="F168" s="17"/>
      <c r="G168" s="17"/>
      <c r="H168" s="17"/>
      <c r="K168" s="15" t="s">
        <v>187</v>
      </c>
      <c r="L168" s="17">
        <f t="shared" ref="L168:L173" si="120">L155</f>
        <v>1.1070623108508195</v>
      </c>
      <c r="M168" s="17">
        <f t="shared" ref="M168:M173" si="121">N155</f>
        <v>1.1393931228693797</v>
      </c>
      <c r="N168" s="17">
        <f t="shared" ref="N168:N178" si="122">P155</f>
        <v>1.1692973597780507</v>
      </c>
      <c r="O168" s="17">
        <f>Q155</f>
        <v>1.183974361155737</v>
      </c>
    </row>
    <row r="169" spans="1:17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K169" s="15" t="s">
        <v>190</v>
      </c>
      <c r="L169" s="17">
        <f t="shared" si="120"/>
        <v>1.006932519136418</v>
      </c>
      <c r="M169" s="17">
        <f t="shared" si="121"/>
        <v>1.5815545948871381E-4</v>
      </c>
      <c r="N169" s="17">
        <f t="shared" si="122"/>
        <v>1.5815545948871381E-4</v>
      </c>
      <c r="O169" s="17">
        <f t="shared" ref="O169:O178" si="123">Q156</f>
        <v>1.5815545948871381E-4</v>
      </c>
    </row>
    <row r="170" spans="1:17">
      <c r="A170" s="9">
        <v>4</v>
      </c>
      <c r="B170" s="10" t="s">
        <v>191</v>
      </c>
      <c r="C170" s="17">
        <v>26.6</v>
      </c>
      <c r="D170" s="17">
        <v>26.6</v>
      </c>
      <c r="E170" s="17">
        <v>26.6</v>
      </c>
      <c r="F170" s="17">
        <v>26.6</v>
      </c>
      <c r="G170" s="17">
        <v>26.7</v>
      </c>
      <c r="H170" s="17">
        <v>26.7</v>
      </c>
      <c r="K170" s="15" t="s">
        <v>192</v>
      </c>
      <c r="L170" s="17">
        <f t="shared" si="120"/>
        <v>8.8737830999390996E-4</v>
      </c>
      <c r="M170" s="17">
        <f t="shared" si="121"/>
        <v>8.8737830999390996E-4</v>
      </c>
      <c r="N170" s="17">
        <f t="shared" si="122"/>
        <v>8.8737830999390996E-4</v>
      </c>
      <c r="O170" s="17">
        <f t="shared" si="123"/>
        <v>8.8737830999390996E-4</v>
      </c>
    </row>
    <row r="171" spans="1:17">
      <c r="A171" s="9">
        <v>5</v>
      </c>
      <c r="B171" s="10" t="s">
        <v>193</v>
      </c>
      <c r="C171" s="17">
        <v>14.3</v>
      </c>
      <c r="D171" s="17">
        <v>15.6</v>
      </c>
      <c r="E171" s="17">
        <v>21.23</v>
      </c>
      <c r="F171" s="17">
        <v>21.2</v>
      </c>
      <c r="G171" s="17">
        <v>22.8</v>
      </c>
      <c r="H171" s="17">
        <v>22.8</v>
      </c>
      <c r="K171" s="15" t="s">
        <v>194</v>
      </c>
      <c r="L171" s="17">
        <f t="shared" si="120"/>
        <v>0.93960062443593395</v>
      </c>
      <c r="M171" s="17">
        <f t="shared" si="121"/>
        <v>0.97410988987386271</v>
      </c>
      <c r="N171" s="17">
        <f t="shared" si="122"/>
        <v>1.0104037082335062</v>
      </c>
      <c r="O171" s="17">
        <f t="shared" si="123"/>
        <v>1.0275410835145011</v>
      </c>
    </row>
    <row r="172" spans="1:17">
      <c r="A172" s="9">
        <v>6</v>
      </c>
      <c r="B172" s="10" t="s">
        <v>195</v>
      </c>
      <c r="C172" s="17">
        <v>4065.7</v>
      </c>
      <c r="D172" s="17">
        <v>4547</v>
      </c>
      <c r="E172" s="17">
        <v>6056.4</v>
      </c>
      <c r="F172" s="17">
        <v>6258.7</v>
      </c>
      <c r="G172" s="17">
        <v>8004.2</v>
      </c>
      <c r="H172" s="17">
        <v>7636.8</v>
      </c>
      <c r="K172" s="15" t="s">
        <v>196</v>
      </c>
      <c r="L172" s="17">
        <f t="shared" si="120"/>
        <v>1.293694854813479</v>
      </c>
      <c r="M172" s="17">
        <f t="shared" si="121"/>
        <v>1.4541071724291277</v>
      </c>
      <c r="N172" s="17">
        <f t="shared" si="122"/>
        <v>1.4905773659027421</v>
      </c>
      <c r="O172" s="17">
        <f t="shared" si="123"/>
        <v>1.4984266994392668</v>
      </c>
    </row>
    <row r="173" spans="1:17">
      <c r="A173" s="9">
        <v>7</v>
      </c>
      <c r="B173" s="10" t="s">
        <v>197</v>
      </c>
      <c r="C173" s="17">
        <v>4008.8</v>
      </c>
      <c r="D173" s="17">
        <v>4510</v>
      </c>
      <c r="E173" s="17">
        <v>5792.9</v>
      </c>
      <c r="F173" s="17">
        <v>5905</v>
      </c>
      <c r="G173" s="17">
        <v>7694.5</v>
      </c>
      <c r="H173" s="17">
        <v>8664.2000000000007</v>
      </c>
      <c r="K173" s="15" t="s">
        <v>198</v>
      </c>
      <c r="L173" s="17">
        <f t="shared" si="120"/>
        <v>1.0772705060349057</v>
      </c>
      <c r="M173" s="17">
        <f t="shared" si="121"/>
        <v>1.2057828799346502</v>
      </c>
      <c r="N173" s="17">
        <f t="shared" si="122"/>
        <v>1.1869418243247223</v>
      </c>
      <c r="O173" s="17">
        <f t="shared" si="123"/>
        <v>0.40964110636828521</v>
      </c>
    </row>
    <row r="174" spans="1:17">
      <c r="A174" s="9">
        <v>8</v>
      </c>
      <c r="B174" s="10" t="s">
        <v>199</v>
      </c>
      <c r="C174" s="17"/>
      <c r="D174" s="17"/>
      <c r="E174" s="17">
        <v>19</v>
      </c>
      <c r="F174" s="17">
        <v>25</v>
      </c>
      <c r="G174" s="17">
        <v>18</v>
      </c>
      <c r="H174" s="17">
        <v>11</v>
      </c>
      <c r="K174" s="15" t="s">
        <v>200</v>
      </c>
      <c r="L174" s="17">
        <f>N161</f>
        <v>0.30860257745511754</v>
      </c>
      <c r="M174" s="17">
        <f>O161</f>
        <v>0.22574676291453838</v>
      </c>
      <c r="N174" s="17">
        <f t="shared" si="122"/>
        <v>0.31086059684172429</v>
      </c>
      <c r="O174" s="17">
        <f t="shared" si="123"/>
        <v>0.45370752242297741</v>
      </c>
    </row>
    <row r="175" spans="1:17">
      <c r="A175" s="9">
        <v>9</v>
      </c>
      <c r="B175" s="10" t="s">
        <v>201</v>
      </c>
      <c r="C175" s="17"/>
      <c r="D175" s="17"/>
      <c r="E175" s="17">
        <v>4</v>
      </c>
      <c r="F175" s="17">
        <v>4</v>
      </c>
      <c r="G175" s="17">
        <v>4</v>
      </c>
      <c r="H175" s="17">
        <v>3</v>
      </c>
      <c r="K175" s="15" t="s">
        <v>202</v>
      </c>
      <c r="L175" s="17">
        <f>L162</f>
        <v>0.3619902004073976</v>
      </c>
      <c r="M175" s="17">
        <f>N162</f>
        <v>0.36666811135435268</v>
      </c>
      <c r="N175" s="17">
        <f t="shared" si="122"/>
        <v>0.35063688714436192</v>
      </c>
      <c r="O175" s="17">
        <f t="shared" si="123"/>
        <v>0.32195179370753424</v>
      </c>
    </row>
    <row r="176" spans="1:17">
      <c r="A176" s="9">
        <v>10</v>
      </c>
      <c r="B176" s="10" t="s">
        <v>203</v>
      </c>
      <c r="C176" s="17">
        <v>9</v>
      </c>
      <c r="D176" s="17">
        <v>9</v>
      </c>
      <c r="E176" s="17">
        <v>8</v>
      </c>
      <c r="F176" s="17">
        <v>16</v>
      </c>
      <c r="G176" s="17">
        <v>10</v>
      </c>
      <c r="H176" s="17">
        <v>12</v>
      </c>
      <c r="K176" s="15" t="s">
        <v>204</v>
      </c>
      <c r="L176" s="17">
        <f>L163</f>
        <v>1.3381828627660479</v>
      </c>
      <c r="M176" s="17">
        <f>N163</f>
        <v>1.3614960342895834</v>
      </c>
      <c r="N176" s="17">
        <f t="shared" si="122"/>
        <v>1.3828249468475702</v>
      </c>
      <c r="O176" s="17">
        <f t="shared" si="123"/>
        <v>1.3932132724756894</v>
      </c>
    </row>
    <row r="177" spans="1:17">
      <c r="A177" s="9">
        <v>11</v>
      </c>
      <c r="B177" s="10" t="s">
        <v>205</v>
      </c>
      <c r="C177" s="17">
        <v>22</v>
      </c>
      <c r="D177" s="17">
        <v>25</v>
      </c>
      <c r="E177" s="17">
        <v>20</v>
      </c>
      <c r="F177" s="17">
        <v>22</v>
      </c>
      <c r="G177" s="17">
        <v>22</v>
      </c>
      <c r="H177" s="17">
        <v>25</v>
      </c>
      <c r="K177" s="15" t="s">
        <v>206</v>
      </c>
      <c r="L177" s="17">
        <f>L164</f>
        <v>1.3381828627660479</v>
      </c>
      <c r="M177" s="17">
        <f>N164</f>
        <v>1.9711731094690325E-3</v>
      </c>
      <c r="N177" s="17">
        <f t="shared" si="122"/>
        <v>1.9711731094690325E-3</v>
      </c>
      <c r="O177" s="17">
        <f t="shared" si="123"/>
        <v>1.9711731094690325E-3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K178" s="15" t="s">
        <v>208</v>
      </c>
      <c r="L178" s="17">
        <f>L165</f>
        <v>1.3381828627660479</v>
      </c>
      <c r="M178" s="17">
        <f>N165</f>
        <v>1.3216787766402873</v>
      </c>
      <c r="N178" s="17">
        <f t="shared" si="122"/>
        <v>1.3447044219957671</v>
      </c>
      <c r="O178" s="17">
        <f t="shared" si="123"/>
        <v>1.3559334841972661</v>
      </c>
    </row>
    <row r="179" spans="1:17">
      <c r="A179" s="9">
        <v>13</v>
      </c>
      <c r="B179" s="10" t="s">
        <v>209</v>
      </c>
      <c r="C179" s="17">
        <v>1</v>
      </c>
      <c r="D179" s="17"/>
      <c r="E179" s="17"/>
      <c r="F179" s="17"/>
      <c r="G179" s="17"/>
      <c r="H179" s="17"/>
    </row>
    <row r="180" spans="1:17">
      <c r="A180" s="9">
        <v>14</v>
      </c>
      <c r="B180" s="10" t="s">
        <v>211</v>
      </c>
      <c r="C180" s="17">
        <v>10</v>
      </c>
      <c r="D180" s="17">
        <v>10</v>
      </c>
      <c r="E180" s="17">
        <v>9</v>
      </c>
      <c r="F180" s="17">
        <v>9</v>
      </c>
      <c r="G180" s="21">
        <v>9</v>
      </c>
      <c r="H180" s="21">
        <v>9</v>
      </c>
    </row>
    <row r="181" spans="1:17">
      <c r="A181" s="9">
        <v>15</v>
      </c>
      <c r="B181" s="10" t="s">
        <v>213</v>
      </c>
      <c r="C181" s="17">
        <v>988</v>
      </c>
      <c r="D181" s="17">
        <v>962</v>
      </c>
      <c r="E181" s="17">
        <v>928</v>
      </c>
      <c r="F181" s="17">
        <v>901</v>
      </c>
      <c r="G181" s="17">
        <v>874</v>
      </c>
      <c r="H181" s="17">
        <v>848</v>
      </c>
    </row>
    <row r="183" spans="1:17" ht="16">
      <c r="A183" s="20" t="s">
        <v>552</v>
      </c>
    </row>
    <row r="184" spans="1:17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8" t="s">
        <v>174</v>
      </c>
      <c r="J184" s="9" t="s">
        <v>2</v>
      </c>
      <c r="K184" s="14" t="s">
        <v>173</v>
      </c>
      <c r="L184" s="17">
        <v>2014</v>
      </c>
      <c r="M184" s="17">
        <v>2015</v>
      </c>
      <c r="N184" s="17">
        <v>2016</v>
      </c>
      <c r="O184" s="17">
        <v>2017</v>
      </c>
      <c r="P184" s="17">
        <v>2018</v>
      </c>
      <c r="Q184" s="17">
        <v>2019</v>
      </c>
    </row>
    <row r="185" spans="1:17">
      <c r="A185" s="9">
        <v>1</v>
      </c>
      <c r="B185" s="15" t="s">
        <v>175</v>
      </c>
      <c r="C185" s="17">
        <f t="shared" ref="C185:H185" si="124">C197/C211*1000</f>
        <v>2.9815146094215863</v>
      </c>
      <c r="D185" s="17">
        <f t="shared" si="124"/>
        <v>3.0788177339901481</v>
      </c>
      <c r="E185" s="17">
        <f t="shared" si="124"/>
        <v>3.1055900621118009</v>
      </c>
      <c r="F185" s="17">
        <f t="shared" si="124"/>
        <v>3.132832080200501</v>
      </c>
      <c r="G185" s="17">
        <f t="shared" si="124"/>
        <v>3.1826861871419481</v>
      </c>
      <c r="H185" s="17">
        <f t="shared" si="124"/>
        <v>3.215434083601286</v>
      </c>
      <c r="I185" s="18">
        <f>Показатели!$E$2</f>
        <v>5</v>
      </c>
      <c r="J185" s="9">
        <v>1</v>
      </c>
      <c r="K185" s="15" t="s">
        <v>175</v>
      </c>
      <c r="L185" s="17">
        <f t="shared" ref="L185:Q189" si="125">IF(C185/$I185&gt;1,2^((1-$I185/C185)/LN(10/3)),2^(-LOG($I185/C185,10/3)))</f>
        <v>0.74256175767179622</v>
      </c>
      <c r="M185" s="17">
        <f t="shared" si="125"/>
        <v>0.75641846305107274</v>
      </c>
      <c r="N185" s="17">
        <f t="shared" si="125"/>
        <v>0.76019831224732171</v>
      </c>
      <c r="O185" s="17">
        <f t="shared" si="125"/>
        <v>0.76403031012492018</v>
      </c>
      <c r="P185" s="17">
        <f t="shared" si="125"/>
        <v>0.77100661718607644</v>
      </c>
      <c r="Q185" s="17">
        <f t="shared" si="125"/>
        <v>0.77556396393263838</v>
      </c>
    </row>
    <row r="186" spans="1:17">
      <c r="A186" s="9">
        <v>2</v>
      </c>
      <c r="B186" s="15" t="s">
        <v>176</v>
      </c>
      <c r="C186" s="17">
        <f t="shared" ref="C186:H186" si="126">C198/C211*1000</f>
        <v>2.3852116875372689</v>
      </c>
      <c r="D186" s="17">
        <f t="shared" si="126"/>
        <v>2.4630541871921183</v>
      </c>
      <c r="E186" s="17">
        <f t="shared" si="126"/>
        <v>2.4844720496894412</v>
      </c>
      <c r="F186" s="17">
        <f t="shared" si="126"/>
        <v>2.5062656641604009</v>
      </c>
      <c r="G186" s="17">
        <f t="shared" si="126"/>
        <v>2.5461489497135581</v>
      </c>
      <c r="H186" s="17">
        <f t="shared" si="126"/>
        <v>2.572347266881029</v>
      </c>
      <c r="I186" s="18">
        <f>Показатели!$E$3</f>
        <v>4</v>
      </c>
      <c r="J186" s="9">
        <v>2</v>
      </c>
      <c r="K186" s="15" t="s">
        <v>176</v>
      </c>
      <c r="L186" s="17">
        <f t="shared" si="125"/>
        <v>0.74256175767179611</v>
      </c>
      <c r="M186" s="17">
        <f t="shared" si="125"/>
        <v>0.75641846305107274</v>
      </c>
      <c r="N186" s="17">
        <f t="shared" si="125"/>
        <v>0.76019831224732171</v>
      </c>
      <c r="O186" s="17">
        <f t="shared" si="125"/>
        <v>0.76403031012492018</v>
      </c>
      <c r="P186" s="17">
        <f t="shared" si="125"/>
        <v>0.77100661718607644</v>
      </c>
      <c r="Q186" s="17">
        <f t="shared" si="125"/>
        <v>0.77556396393263838</v>
      </c>
    </row>
    <row r="187" spans="1:17">
      <c r="A187" s="9">
        <v>3</v>
      </c>
      <c r="B187" s="15" t="s">
        <v>177</v>
      </c>
      <c r="C187" s="17">
        <f t="shared" ref="C187:H187" si="127">C199/C211*1000+0.00001</f>
        <v>1.0000000000000001E-5</v>
      </c>
      <c r="D187" s="17">
        <f t="shared" si="127"/>
        <v>1.0000000000000001E-5</v>
      </c>
      <c r="E187" s="17">
        <f t="shared" si="127"/>
        <v>1.0000000000000001E-5</v>
      </c>
      <c r="F187" s="17">
        <f t="shared" si="127"/>
        <v>1.0000000000000001E-5</v>
      </c>
      <c r="G187" s="17">
        <f t="shared" si="127"/>
        <v>1.0000000000000001E-5</v>
      </c>
      <c r="H187" s="17">
        <f t="shared" si="127"/>
        <v>1.0000000000000001E-5</v>
      </c>
      <c r="I187" s="18">
        <f>Показатели!$E$4</f>
        <v>2</v>
      </c>
      <c r="J187" s="9">
        <v>3</v>
      </c>
      <c r="K187" s="15" t="s">
        <v>177</v>
      </c>
      <c r="L187" s="17">
        <f t="shared" si="125"/>
        <v>8.8737830999390996E-4</v>
      </c>
      <c r="M187" s="17">
        <f t="shared" si="125"/>
        <v>8.8737830999390996E-4</v>
      </c>
      <c r="N187" s="17">
        <f t="shared" si="125"/>
        <v>8.8737830999390996E-4</v>
      </c>
      <c r="O187" s="17">
        <f t="shared" si="125"/>
        <v>8.8737830999390996E-4</v>
      </c>
      <c r="P187" s="17">
        <f t="shared" si="125"/>
        <v>8.8737830999390996E-4</v>
      </c>
      <c r="Q187" s="17">
        <f t="shared" si="125"/>
        <v>8.8737830999390996E-4</v>
      </c>
    </row>
    <row r="188" spans="1:17">
      <c r="A188" s="9">
        <v>4</v>
      </c>
      <c r="B188" s="15" t="s">
        <v>178</v>
      </c>
      <c r="C188" s="17">
        <f t="shared" ref="C188:H188" si="128">C200/C211*1000</f>
        <v>28.264758497316638</v>
      </c>
      <c r="D188" s="17">
        <f t="shared" si="128"/>
        <v>29.187192118226598</v>
      </c>
      <c r="E188" s="17">
        <f t="shared" si="128"/>
        <v>29.565217391304348</v>
      </c>
      <c r="F188" s="17">
        <f t="shared" si="128"/>
        <v>30.075187969924812</v>
      </c>
      <c r="G188" s="17">
        <f t="shared" si="128"/>
        <v>30.617441120305539</v>
      </c>
      <c r="H188" s="17">
        <f t="shared" si="128"/>
        <v>31.575562700964628</v>
      </c>
      <c r="I188" s="18">
        <f>Показатели!$E$5</f>
        <v>30</v>
      </c>
      <c r="J188" s="9">
        <v>4</v>
      </c>
      <c r="K188" s="15" t="s">
        <v>178</v>
      </c>
      <c r="L188" s="17">
        <f t="shared" si="125"/>
        <v>0.96627950949582775</v>
      </c>
      <c r="M188" s="17">
        <f t="shared" si="125"/>
        <v>0.9843109396614429</v>
      </c>
      <c r="N188" s="17">
        <f t="shared" si="125"/>
        <v>0.99163044956234081</v>
      </c>
      <c r="O188" s="17">
        <f t="shared" si="125"/>
        <v>1.0014403278835062</v>
      </c>
      <c r="P188" s="17">
        <f t="shared" si="125"/>
        <v>1.0116777447750036</v>
      </c>
      <c r="Q188" s="17">
        <f t="shared" si="125"/>
        <v>1.0291438110732456</v>
      </c>
    </row>
    <row r="189" spans="1:17">
      <c r="A189" s="9">
        <v>5</v>
      </c>
      <c r="B189" s="15" t="s">
        <v>179</v>
      </c>
      <c r="C189" s="17">
        <f t="shared" ref="C189:H189" si="129">C201/C211*1000</f>
        <v>4.5915324985092436</v>
      </c>
      <c r="D189" s="17">
        <f t="shared" si="129"/>
        <v>4.7413793103448274</v>
      </c>
      <c r="E189" s="17">
        <f t="shared" si="129"/>
        <v>4.7826086956521738</v>
      </c>
      <c r="F189" s="17">
        <f t="shared" si="129"/>
        <v>4.8245614035087723</v>
      </c>
      <c r="G189" s="17">
        <f t="shared" si="129"/>
        <v>4.9013367281985998</v>
      </c>
      <c r="H189" s="17">
        <f t="shared" si="129"/>
        <v>4.951768488745981</v>
      </c>
      <c r="I189" s="18">
        <f>Показатели!$E$6</f>
        <v>8</v>
      </c>
      <c r="J189" s="9">
        <v>5</v>
      </c>
      <c r="K189" s="15" t="s">
        <v>179</v>
      </c>
      <c r="L189" s="17">
        <f t="shared" si="125"/>
        <v>0.72640045540178622</v>
      </c>
      <c r="M189" s="17">
        <f t="shared" si="125"/>
        <v>0.73995557993369565</v>
      </c>
      <c r="N189" s="17">
        <f t="shared" si="125"/>
        <v>0.74365316353416833</v>
      </c>
      <c r="O189" s="17">
        <f t="shared" si="125"/>
        <v>0.74740176083887422</v>
      </c>
      <c r="P189" s="17">
        <f t="shared" si="125"/>
        <v>0.75422623378525289</v>
      </c>
      <c r="Q189" s="17">
        <f t="shared" si="125"/>
        <v>0.75868439328232429</v>
      </c>
    </row>
    <row r="190" spans="1:17">
      <c r="A190" s="9">
        <v>6</v>
      </c>
      <c r="B190" s="15" t="s">
        <v>180</v>
      </c>
      <c r="C190" s="17">
        <f t="shared" ref="C190:H190" si="130">(C202-C203)/C202*100</f>
        <v>2.8812256474143139</v>
      </c>
      <c r="D190" s="17">
        <f t="shared" si="130"/>
        <v>2.560452339896536</v>
      </c>
      <c r="E190" s="17">
        <f t="shared" si="130"/>
        <v>-3.4943273905996719</v>
      </c>
      <c r="F190" s="17">
        <f t="shared" si="130"/>
        <v>6.6774839809924362</v>
      </c>
      <c r="G190" s="17">
        <f t="shared" si="130"/>
        <v>2.6282549553050978</v>
      </c>
      <c r="H190" s="17">
        <f t="shared" si="130"/>
        <v>-5.3483407723656073</v>
      </c>
      <c r="I190" s="18">
        <f>Показатели!$E$7</f>
        <v>0</v>
      </c>
      <c r="J190" s="9">
        <v>6</v>
      </c>
      <c r="K190" s="15" t="s">
        <v>180</v>
      </c>
      <c r="L190" s="17">
        <f t="shared" ref="L190:Q190" si="131">(ATAN((C190+2.4)/10)+3.1415/2)/3.1415*1.75</f>
        <v>1.1456702273935171</v>
      </c>
      <c r="M190" s="17">
        <f t="shared" si="131"/>
        <v>1.1315137321418538</v>
      </c>
      <c r="N190" s="17">
        <f t="shared" si="131"/>
        <v>0.81428114818308617</v>
      </c>
      <c r="O190" s="17">
        <f t="shared" si="131"/>
        <v>1.2855965861547474</v>
      </c>
      <c r="P190" s="17">
        <f t="shared" si="131"/>
        <v>1.1345366981088556</v>
      </c>
      <c r="Q190" s="17">
        <f t="shared" si="131"/>
        <v>0.71528529975566391</v>
      </c>
    </row>
    <row r="191" spans="1:17">
      <c r="A191" s="9">
        <v>7</v>
      </c>
      <c r="B191" s="15" t="s">
        <v>181</v>
      </c>
      <c r="C191" s="17"/>
      <c r="D191" s="17"/>
      <c r="E191" s="17">
        <f>(E205-E204)/E211*1000</f>
        <v>-7.4534161490683228</v>
      </c>
      <c r="F191" s="17">
        <f>(F205-F204)/F211*1000</f>
        <v>-3.7593984962406015</v>
      </c>
      <c r="G191" s="17">
        <f>(G205-G204)/G211*1000</f>
        <v>-10.821133036282623</v>
      </c>
      <c r="H191" s="17">
        <f>(H205-H204)/H211*1000</f>
        <v>-10.289389067524116</v>
      </c>
      <c r="I191" s="18">
        <f>Показатели!$E$8</f>
        <v>2.4</v>
      </c>
      <c r="J191" s="9">
        <v>7</v>
      </c>
      <c r="K191" s="15" t="s">
        <v>181</v>
      </c>
      <c r="L191" s="17"/>
      <c r="M191" s="17"/>
      <c r="N191" s="17">
        <f t="shared" ref="N191:Q192" si="132">(ATAN(E191/10)+3.1415/2)/3.1415*1.75</f>
        <v>0.5181966028058802</v>
      </c>
      <c r="O191" s="17">
        <f t="shared" si="132"/>
        <v>0.67468480397956065</v>
      </c>
      <c r="P191" s="17">
        <f t="shared" si="132"/>
        <v>0.41552948256101885</v>
      </c>
      <c r="Q191" s="17">
        <f t="shared" si="132"/>
        <v>0.42954226519391286</v>
      </c>
    </row>
    <row r="192" spans="1:17">
      <c r="A192" s="9">
        <v>8</v>
      </c>
      <c r="B192" s="15" t="s">
        <v>182</v>
      </c>
      <c r="C192" s="17">
        <f t="shared" ref="C192:H192" si="133">(C206-C207)/C211*1000</f>
        <v>-25.641025641025639</v>
      </c>
      <c r="D192" s="17">
        <f t="shared" si="133"/>
        <v>-5.541871921182266</v>
      </c>
      <c r="E192" s="17">
        <f t="shared" si="133"/>
        <v>-1.2422360248447206</v>
      </c>
      <c r="F192" s="17">
        <f t="shared" si="133"/>
        <v>-11.904761904761903</v>
      </c>
      <c r="G192" s="17">
        <f t="shared" si="133"/>
        <v>0.63653723742838952</v>
      </c>
      <c r="H192" s="17">
        <f t="shared" si="133"/>
        <v>-5.787781350482315</v>
      </c>
      <c r="I192" s="18">
        <f>Показатели!$E$9</f>
        <v>2.4</v>
      </c>
      <c r="J192" s="9">
        <v>8</v>
      </c>
      <c r="K192" s="15" t="s">
        <v>182</v>
      </c>
      <c r="L192" s="17">
        <f>(ATAN(C192/10)+3.1415/2)/3.1415*1.75</f>
        <v>0.20711986546043237</v>
      </c>
      <c r="M192" s="17">
        <f>(ATAN(D192/10)+3.1415/2)/3.1415*1.75</f>
        <v>0.59309917033822068</v>
      </c>
      <c r="N192" s="17">
        <f t="shared" si="132"/>
        <v>0.80615285047645802</v>
      </c>
      <c r="O192" s="17">
        <f t="shared" si="132"/>
        <v>0.3891687478502282</v>
      </c>
      <c r="P192" s="17">
        <f t="shared" si="132"/>
        <v>0.91041108789323122</v>
      </c>
      <c r="Q192" s="17">
        <f t="shared" si="132"/>
        <v>0.58272854606802604</v>
      </c>
    </row>
    <row r="193" spans="1:17">
      <c r="A193" s="9">
        <v>9</v>
      </c>
      <c r="B193" s="15" t="s">
        <v>183</v>
      </c>
      <c r="C193" s="17">
        <f t="shared" ref="C193:H193" si="134">C208/C211*1000</f>
        <v>1.1926058437686344</v>
      </c>
      <c r="D193" s="17">
        <f t="shared" si="134"/>
        <v>1.2315270935960592</v>
      </c>
      <c r="E193" s="17">
        <f t="shared" si="134"/>
        <v>1.2422360248447206</v>
      </c>
      <c r="F193" s="17">
        <f t="shared" si="134"/>
        <v>1.2531328320802004</v>
      </c>
      <c r="G193" s="17">
        <f t="shared" si="134"/>
        <v>1.273074474856779</v>
      </c>
      <c r="H193" s="17">
        <f t="shared" si="134"/>
        <v>1.2861736334405145</v>
      </c>
      <c r="I193" s="18">
        <f>Показатели!$E$10</f>
        <v>1.5</v>
      </c>
      <c r="J193" s="9">
        <v>9</v>
      </c>
      <c r="K193" s="15" t="s">
        <v>183</v>
      </c>
      <c r="L193" s="17">
        <f t="shared" ref="L193:Q195" si="135">IF(C193/$I193&gt;1,2^((1-$I193/C193)/LN(10/3)),2^(-LOG($I193/C193,10/3)))</f>
        <v>0.87631831602621002</v>
      </c>
      <c r="M193" s="17">
        <f t="shared" si="135"/>
        <v>0.89267100938563015</v>
      </c>
      <c r="N193" s="17">
        <f t="shared" si="135"/>
        <v>0.89713171726382124</v>
      </c>
      <c r="O193" s="17">
        <f t="shared" si="135"/>
        <v>0.90165396728871039</v>
      </c>
      <c r="P193" s="17">
        <f t="shared" si="135"/>
        <v>0.90988690629042002</v>
      </c>
      <c r="Q193" s="17">
        <f t="shared" si="135"/>
        <v>0.91526516121027535</v>
      </c>
    </row>
    <row r="194" spans="1:17">
      <c r="A194" s="9">
        <v>10</v>
      </c>
      <c r="B194" s="15" t="s">
        <v>184</v>
      </c>
      <c r="C194" s="17">
        <f t="shared" ref="C194:H194" si="136">C209/C211*100</f>
        <v>5.9630292188431723E-2</v>
      </c>
      <c r="D194" s="17">
        <f t="shared" si="136"/>
        <v>6.1576354679802957E-2</v>
      </c>
      <c r="E194" s="17">
        <f t="shared" si="136"/>
        <v>6.2111801242236024E-2</v>
      </c>
      <c r="F194" s="17">
        <f t="shared" si="136"/>
        <v>6.2656641604010022E-2</v>
      </c>
      <c r="G194" s="17">
        <f t="shared" si="136"/>
        <v>6.3653723742838952E-2</v>
      </c>
      <c r="H194" s="17">
        <f t="shared" si="136"/>
        <v>6.4308681672025719E-2</v>
      </c>
      <c r="I194" s="18">
        <f>Показатели!$E$11</f>
        <v>0.05</v>
      </c>
      <c r="J194" s="9">
        <v>10</v>
      </c>
      <c r="K194" s="15" t="s">
        <v>184</v>
      </c>
      <c r="L194" s="17">
        <f t="shared" si="135"/>
        <v>1.0974378523052362</v>
      </c>
      <c r="M194" s="17">
        <f t="shared" si="135"/>
        <v>1.1143092751574539</v>
      </c>
      <c r="N194" s="17">
        <f t="shared" si="135"/>
        <v>1.1188090208542592</v>
      </c>
      <c r="O194" s="17">
        <f t="shared" si="135"/>
        <v>1.1233269371898515</v>
      </c>
      <c r="P194" s="17">
        <f t="shared" si="135"/>
        <v>1.1314400702451566</v>
      </c>
      <c r="Q194" s="17">
        <f t="shared" si="135"/>
        <v>1.1366632002108499</v>
      </c>
    </row>
    <row r="195" spans="1:17">
      <c r="A195" s="9">
        <v>11</v>
      </c>
      <c r="B195" s="15" t="s">
        <v>185</v>
      </c>
      <c r="C195" s="17">
        <f t="shared" ref="C195:H195" si="137">C210/C211*1000</f>
        <v>7.1556350626118066</v>
      </c>
      <c r="D195" s="17">
        <f t="shared" si="137"/>
        <v>7.3891625615763541</v>
      </c>
      <c r="E195" s="17">
        <f t="shared" si="137"/>
        <v>8.0745341614906838</v>
      </c>
      <c r="F195" s="17">
        <f t="shared" si="137"/>
        <v>8.1453634085213036</v>
      </c>
      <c r="G195" s="17">
        <f t="shared" si="137"/>
        <v>8.2749840865690629</v>
      </c>
      <c r="H195" s="17">
        <f t="shared" si="137"/>
        <v>8.360128617363344</v>
      </c>
      <c r="I195" s="18">
        <f>Показатели!$E$12</f>
        <v>5</v>
      </c>
      <c r="J195" s="9">
        <v>11</v>
      </c>
      <c r="K195" s="15" t="s">
        <v>185</v>
      </c>
      <c r="L195" s="17">
        <f t="shared" si="135"/>
        <v>1.189382944436475</v>
      </c>
      <c r="M195" s="17">
        <f t="shared" si="135"/>
        <v>1.2046009871043295</v>
      </c>
      <c r="N195" s="17">
        <f t="shared" si="135"/>
        <v>1.2450991721669571</v>
      </c>
      <c r="O195" s="17">
        <f t="shared" si="135"/>
        <v>1.2489649843389177</v>
      </c>
      <c r="P195" s="17">
        <f t="shared" si="135"/>
        <v>1.2558980981904759</v>
      </c>
      <c r="Q195" s="17">
        <f t="shared" si="135"/>
        <v>1.2603554752479667</v>
      </c>
    </row>
    <row r="196" spans="1:17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</row>
    <row r="197" spans="1:17">
      <c r="A197" s="9">
        <v>1</v>
      </c>
      <c r="B197" s="10" t="s">
        <v>187</v>
      </c>
      <c r="C197" s="17">
        <v>5</v>
      </c>
      <c r="D197" s="17">
        <v>5</v>
      </c>
      <c r="E197" s="17">
        <v>5</v>
      </c>
      <c r="F197" s="17">
        <v>5</v>
      </c>
      <c r="G197" s="17">
        <v>5</v>
      </c>
      <c r="H197" s="17">
        <v>5</v>
      </c>
      <c r="L197" s="17">
        <v>2014</v>
      </c>
      <c r="M197" s="17">
        <v>2016</v>
      </c>
      <c r="N197" s="17">
        <v>2018</v>
      </c>
      <c r="O197" s="17">
        <v>2019</v>
      </c>
    </row>
    <row r="198" spans="1:17">
      <c r="A198" s="9">
        <v>2</v>
      </c>
      <c r="B198" s="10" t="s">
        <v>188</v>
      </c>
      <c r="C198" s="17">
        <v>4</v>
      </c>
      <c r="D198" s="17">
        <v>4</v>
      </c>
      <c r="E198" s="17">
        <v>4</v>
      </c>
      <c r="F198" s="17">
        <v>4</v>
      </c>
      <c r="G198" s="17">
        <v>4</v>
      </c>
      <c r="H198" s="17">
        <v>4</v>
      </c>
      <c r="K198" s="15" t="s">
        <v>187</v>
      </c>
      <c r="L198" s="17">
        <f t="shared" ref="L198:L203" si="138">L185</f>
        <v>0.74256175767179622</v>
      </c>
      <c r="M198" s="17">
        <f t="shared" ref="M198:M203" si="139">N185</f>
        <v>0.76019831224732171</v>
      </c>
      <c r="N198" s="17">
        <f t="shared" ref="N198:N208" si="140">P185</f>
        <v>0.77100661718607644</v>
      </c>
      <c r="O198" s="17">
        <f>Q185</f>
        <v>0.77556396393263838</v>
      </c>
    </row>
    <row r="199" spans="1:17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K199" s="15" t="s">
        <v>190</v>
      </c>
      <c r="L199" s="17">
        <f t="shared" si="138"/>
        <v>0.74256175767179611</v>
      </c>
      <c r="M199" s="17">
        <f t="shared" si="139"/>
        <v>0.76019831224732171</v>
      </c>
      <c r="N199" s="17">
        <f t="shared" si="140"/>
        <v>0.77100661718607644</v>
      </c>
      <c r="O199" s="17">
        <f t="shared" ref="O199:O208" si="141">Q186</f>
        <v>0.77556396393263838</v>
      </c>
    </row>
    <row r="200" spans="1:17">
      <c r="A200" s="9">
        <v>4</v>
      </c>
      <c r="B200" s="10" t="s">
        <v>191</v>
      </c>
      <c r="C200" s="17">
        <v>47.4</v>
      </c>
      <c r="D200" s="17">
        <v>47.4</v>
      </c>
      <c r="E200" s="17">
        <v>47.6</v>
      </c>
      <c r="F200" s="17">
        <v>48</v>
      </c>
      <c r="G200" s="17">
        <v>48.1</v>
      </c>
      <c r="H200" s="17">
        <v>49.1</v>
      </c>
      <c r="K200" s="15" t="s">
        <v>192</v>
      </c>
      <c r="L200" s="17">
        <f t="shared" si="138"/>
        <v>8.8737830999390996E-4</v>
      </c>
      <c r="M200" s="17">
        <f t="shared" si="139"/>
        <v>8.8737830999390996E-4</v>
      </c>
      <c r="N200" s="17">
        <f t="shared" si="140"/>
        <v>8.8737830999390996E-4</v>
      </c>
      <c r="O200" s="17">
        <f t="shared" si="141"/>
        <v>8.8737830999390996E-4</v>
      </c>
    </row>
    <row r="201" spans="1:17">
      <c r="A201" s="9">
        <v>5</v>
      </c>
      <c r="B201" s="10" t="s">
        <v>193</v>
      </c>
      <c r="C201" s="17">
        <v>7.7</v>
      </c>
      <c r="D201" s="17">
        <v>7.7</v>
      </c>
      <c r="E201" s="17">
        <v>7.7</v>
      </c>
      <c r="F201" s="17">
        <v>7.7</v>
      </c>
      <c r="G201" s="17">
        <v>7.7</v>
      </c>
      <c r="H201" s="17">
        <v>7.7</v>
      </c>
      <c r="K201" s="15" t="s">
        <v>194</v>
      </c>
      <c r="L201" s="17">
        <f t="shared" si="138"/>
        <v>0.96627950949582775</v>
      </c>
      <c r="M201" s="17">
        <f t="shared" si="139"/>
        <v>0.99163044956234081</v>
      </c>
      <c r="N201" s="17">
        <f t="shared" si="140"/>
        <v>1.0116777447750036</v>
      </c>
      <c r="O201" s="17">
        <f t="shared" si="141"/>
        <v>1.0291438110732456</v>
      </c>
    </row>
    <row r="202" spans="1:17">
      <c r="A202" s="9">
        <v>6</v>
      </c>
      <c r="B202" s="10" t="s">
        <v>195</v>
      </c>
      <c r="C202" s="17">
        <v>3772.7</v>
      </c>
      <c r="D202" s="17">
        <v>4987.3999999999996</v>
      </c>
      <c r="E202" s="17">
        <v>4627.5</v>
      </c>
      <c r="F202" s="17">
        <v>6039.7</v>
      </c>
      <c r="G202" s="17">
        <v>8233.6</v>
      </c>
      <c r="H202" s="17">
        <v>7729.5</v>
      </c>
      <c r="K202" s="15" t="s">
        <v>196</v>
      </c>
      <c r="L202" s="17">
        <f t="shared" si="138"/>
        <v>0.72640045540178622</v>
      </c>
      <c r="M202" s="17">
        <f t="shared" si="139"/>
        <v>0.74365316353416833</v>
      </c>
      <c r="N202" s="17">
        <f t="shared" si="140"/>
        <v>0.75422623378525289</v>
      </c>
      <c r="O202" s="17">
        <f t="shared" si="141"/>
        <v>0.75868439328232429</v>
      </c>
    </row>
    <row r="203" spans="1:17">
      <c r="A203" s="9">
        <v>7</v>
      </c>
      <c r="B203" s="10" t="s">
        <v>197</v>
      </c>
      <c r="C203" s="17">
        <v>3664</v>
      </c>
      <c r="D203" s="17">
        <v>4859.7</v>
      </c>
      <c r="E203" s="17">
        <v>4789.2</v>
      </c>
      <c r="F203" s="17">
        <v>5636.4</v>
      </c>
      <c r="G203" s="17">
        <v>8017.2</v>
      </c>
      <c r="H203" s="17">
        <v>8142.9</v>
      </c>
      <c r="K203" s="15" t="s">
        <v>198</v>
      </c>
      <c r="L203" s="17">
        <f t="shared" si="138"/>
        <v>1.1456702273935171</v>
      </c>
      <c r="M203" s="17">
        <f t="shared" si="139"/>
        <v>0.81428114818308617</v>
      </c>
      <c r="N203" s="17">
        <f t="shared" si="140"/>
        <v>1.1345366981088556</v>
      </c>
      <c r="O203" s="17">
        <f t="shared" si="141"/>
        <v>0.71528529975566391</v>
      </c>
    </row>
    <row r="204" spans="1:17">
      <c r="A204" s="9">
        <v>8</v>
      </c>
      <c r="B204" s="10" t="s">
        <v>199</v>
      </c>
      <c r="C204" s="17"/>
      <c r="D204" s="17"/>
      <c r="E204" s="17">
        <v>26</v>
      </c>
      <c r="F204" s="17">
        <v>21</v>
      </c>
      <c r="G204" s="17">
        <v>29</v>
      </c>
      <c r="H204" s="17">
        <v>27</v>
      </c>
      <c r="K204" s="15" t="s">
        <v>200</v>
      </c>
      <c r="L204" s="17">
        <f>N191</f>
        <v>0.5181966028058802</v>
      </c>
      <c r="M204" s="17">
        <f>O191</f>
        <v>0.67468480397956065</v>
      </c>
      <c r="N204" s="17">
        <f t="shared" si="140"/>
        <v>0.41552948256101885</v>
      </c>
      <c r="O204" s="17">
        <f t="shared" si="141"/>
        <v>0.42954226519391286</v>
      </c>
    </row>
    <row r="205" spans="1:17">
      <c r="A205" s="9">
        <v>9</v>
      </c>
      <c r="B205" s="10" t="s">
        <v>201</v>
      </c>
      <c r="C205" s="17"/>
      <c r="D205" s="17"/>
      <c r="E205" s="17">
        <v>14</v>
      </c>
      <c r="F205" s="17">
        <v>15</v>
      </c>
      <c r="G205" s="17">
        <v>12</v>
      </c>
      <c r="H205" s="17">
        <v>11</v>
      </c>
      <c r="K205" s="15" t="s">
        <v>202</v>
      </c>
      <c r="L205" s="17">
        <f>L192</f>
        <v>0.20711986546043237</v>
      </c>
      <c r="M205" s="17">
        <f>N192</f>
        <v>0.80615285047645802</v>
      </c>
      <c r="N205" s="17">
        <f t="shared" si="140"/>
        <v>0.91041108789323122</v>
      </c>
      <c r="O205" s="17">
        <f t="shared" si="141"/>
        <v>0.58272854606802604</v>
      </c>
    </row>
    <row r="206" spans="1:17">
      <c r="A206" s="9">
        <v>10</v>
      </c>
      <c r="B206" s="10" t="s">
        <v>203</v>
      </c>
      <c r="C206" s="17">
        <v>26</v>
      </c>
      <c r="D206" s="17">
        <v>35</v>
      </c>
      <c r="E206" s="17">
        <v>33</v>
      </c>
      <c r="F206" s="17">
        <v>27</v>
      </c>
      <c r="G206" s="17">
        <v>28</v>
      </c>
      <c r="H206" s="17">
        <v>35</v>
      </c>
      <c r="K206" s="15" t="s">
        <v>204</v>
      </c>
      <c r="L206" s="17">
        <f>L193</f>
        <v>0.87631831602621002</v>
      </c>
      <c r="M206" s="17">
        <f>N193</f>
        <v>0.89713171726382124</v>
      </c>
      <c r="N206" s="17">
        <f t="shared" si="140"/>
        <v>0.90988690629042002</v>
      </c>
      <c r="O206" s="17">
        <f t="shared" si="141"/>
        <v>0.91526516121027535</v>
      </c>
    </row>
    <row r="207" spans="1:17">
      <c r="A207" s="9">
        <v>11</v>
      </c>
      <c r="B207" s="10" t="s">
        <v>205</v>
      </c>
      <c r="C207" s="17">
        <v>69</v>
      </c>
      <c r="D207" s="17">
        <v>44</v>
      </c>
      <c r="E207" s="17">
        <v>35</v>
      </c>
      <c r="F207" s="17">
        <v>46</v>
      </c>
      <c r="G207" s="17">
        <v>27</v>
      </c>
      <c r="H207" s="17">
        <v>44</v>
      </c>
      <c r="K207" s="15" t="s">
        <v>206</v>
      </c>
      <c r="L207" s="17">
        <f>L194</f>
        <v>1.0974378523052362</v>
      </c>
      <c r="M207" s="17">
        <f>N194</f>
        <v>1.1188090208542592</v>
      </c>
      <c r="N207" s="17">
        <f t="shared" si="140"/>
        <v>1.1314400702451566</v>
      </c>
      <c r="O207" s="17">
        <f t="shared" si="141"/>
        <v>1.1366632002108499</v>
      </c>
    </row>
    <row r="208" spans="1:17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K208" s="15" t="s">
        <v>208</v>
      </c>
      <c r="L208" s="17">
        <f>L195</f>
        <v>1.189382944436475</v>
      </c>
      <c r="M208" s="17">
        <f>N195</f>
        <v>1.2450991721669571</v>
      </c>
      <c r="N208" s="17">
        <f t="shared" si="140"/>
        <v>1.2558980981904759</v>
      </c>
      <c r="O208" s="17">
        <f t="shared" si="141"/>
        <v>1.2603554752479667</v>
      </c>
    </row>
    <row r="209" spans="1:17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</row>
    <row r="210" spans="1:17">
      <c r="A210" s="9">
        <v>14</v>
      </c>
      <c r="B210" s="10" t="s">
        <v>211</v>
      </c>
      <c r="C210" s="17">
        <v>12</v>
      </c>
      <c r="D210" s="17">
        <v>12</v>
      </c>
      <c r="E210" s="17">
        <v>13</v>
      </c>
      <c r="F210" s="17">
        <v>13</v>
      </c>
      <c r="G210" s="21">
        <v>13</v>
      </c>
      <c r="H210" s="21">
        <v>13</v>
      </c>
    </row>
    <row r="211" spans="1:17">
      <c r="A211" s="9">
        <v>15</v>
      </c>
      <c r="B211" s="10" t="s">
        <v>213</v>
      </c>
      <c r="C211" s="17">
        <v>1677</v>
      </c>
      <c r="D211" s="17">
        <v>1624</v>
      </c>
      <c r="E211" s="17">
        <v>1610</v>
      </c>
      <c r="F211" s="17">
        <v>1596</v>
      </c>
      <c r="G211" s="17">
        <v>1571</v>
      </c>
      <c r="H211" s="17">
        <v>1555</v>
      </c>
    </row>
    <row r="213" spans="1:17" ht="16">
      <c r="A213" s="20" t="s">
        <v>553</v>
      </c>
    </row>
    <row r="214" spans="1:17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8" t="s">
        <v>174</v>
      </c>
      <c r="J214" s="9" t="s">
        <v>2</v>
      </c>
      <c r="K214" s="14" t="s">
        <v>173</v>
      </c>
      <c r="L214" s="17">
        <v>2014</v>
      </c>
      <c r="M214" s="17">
        <v>2015</v>
      </c>
      <c r="N214" s="17">
        <v>2016</v>
      </c>
      <c r="O214" s="17">
        <v>2017</v>
      </c>
      <c r="P214" s="17">
        <v>2018</v>
      </c>
      <c r="Q214" s="17">
        <v>2019</v>
      </c>
    </row>
    <row r="215" spans="1:17">
      <c r="A215" s="9">
        <v>1</v>
      </c>
      <c r="B215" s="15" t="s">
        <v>175</v>
      </c>
      <c r="C215" s="17">
        <f t="shared" ref="C215:H215" si="142">C227/C241*1000</f>
        <v>6.8787618228718834</v>
      </c>
      <c r="D215" s="17">
        <f t="shared" si="142"/>
        <v>6.8728522336769755</v>
      </c>
      <c r="E215" s="17">
        <f t="shared" si="142"/>
        <v>7.0360598065083559</v>
      </c>
      <c r="F215" s="17">
        <f t="shared" si="142"/>
        <v>7.1748878923766819</v>
      </c>
      <c r="G215" s="17">
        <f t="shared" si="142"/>
        <v>7.3664825046040514</v>
      </c>
      <c r="H215" s="17">
        <f t="shared" si="142"/>
        <v>6.6225165562913908</v>
      </c>
      <c r="I215" s="18">
        <f>Показатели!$E$2</f>
        <v>5</v>
      </c>
      <c r="J215" s="9">
        <v>1</v>
      </c>
      <c r="K215" s="15" t="s">
        <v>175</v>
      </c>
      <c r="L215" s="17">
        <f t="shared" ref="L215:Q219" si="143">IF(C215/$I215&gt;1,2^((1-$I215/C215)/LN(10/3)),2^(-LOG($I215/C215,10/3)))</f>
        <v>1.1702794986095624</v>
      </c>
      <c r="M215" s="17">
        <f t="shared" si="143"/>
        <v>1.1698584809951706</v>
      </c>
      <c r="N215" s="17">
        <f t="shared" si="143"/>
        <v>1.1812792996108168</v>
      </c>
      <c r="O215" s="17">
        <f t="shared" si="143"/>
        <v>1.1906675393181152</v>
      </c>
      <c r="P215" s="17">
        <f t="shared" si="143"/>
        <v>1.2031570431429421</v>
      </c>
      <c r="Q215" s="17">
        <f t="shared" si="143"/>
        <v>1.1514828855350185</v>
      </c>
    </row>
    <row r="216" spans="1:17">
      <c r="A216" s="9">
        <v>2</v>
      </c>
      <c r="B216" s="15" t="s">
        <v>176</v>
      </c>
      <c r="C216" s="17">
        <f t="shared" ref="C216:H216" si="144">C228/C241*1000</f>
        <v>4.2992261392949267</v>
      </c>
      <c r="D216" s="17">
        <f t="shared" si="144"/>
        <v>4.2955326460481107</v>
      </c>
      <c r="E216" s="17">
        <f t="shared" si="144"/>
        <v>4.3975373790677228</v>
      </c>
      <c r="F216" s="17">
        <f t="shared" si="144"/>
        <v>4.4843049327354256</v>
      </c>
      <c r="G216" s="17">
        <f t="shared" si="144"/>
        <v>4.6040515653775325</v>
      </c>
      <c r="H216" s="17">
        <f t="shared" si="144"/>
        <v>4.7303689687795645</v>
      </c>
      <c r="I216" s="18">
        <f>Показатели!$E$3</f>
        <v>4</v>
      </c>
      <c r="J216" s="9">
        <v>2</v>
      </c>
      <c r="K216" s="15" t="s">
        <v>176</v>
      </c>
      <c r="L216" s="17">
        <f t="shared" si="143"/>
        <v>1.040883506839358</v>
      </c>
      <c r="M216" s="17">
        <f t="shared" si="143"/>
        <v>1.0404042140563361</v>
      </c>
      <c r="N216" s="17">
        <f t="shared" si="143"/>
        <v>1.0534229184560877</v>
      </c>
      <c r="O216" s="17">
        <f t="shared" si="143"/>
        <v>1.0641511056126425</v>
      </c>
      <c r="P216" s="17">
        <f t="shared" si="143"/>
        <v>1.078459920069696</v>
      </c>
      <c r="Q216" s="17">
        <f t="shared" si="143"/>
        <v>1.0929611340554315</v>
      </c>
    </row>
    <row r="217" spans="1:17">
      <c r="A217" s="9">
        <v>3</v>
      </c>
      <c r="B217" s="15" t="s">
        <v>177</v>
      </c>
      <c r="C217" s="17">
        <f t="shared" ref="C217:H217" si="145">C229/C241*1000+0.00001</f>
        <v>1.0000000000000001E-5</v>
      </c>
      <c r="D217" s="17">
        <f t="shared" si="145"/>
        <v>1.0000000000000001E-5</v>
      </c>
      <c r="E217" s="17">
        <f t="shared" si="145"/>
        <v>0.79156672823218988</v>
      </c>
      <c r="F217" s="17">
        <f t="shared" si="145"/>
        <v>1.0000000000000001E-5</v>
      </c>
      <c r="G217" s="17">
        <f t="shared" si="145"/>
        <v>1.0000000000000001E-5</v>
      </c>
      <c r="H217" s="17">
        <f t="shared" si="145"/>
        <v>1.0000000000000001E-5</v>
      </c>
      <c r="I217" s="18">
        <f>Показатели!$E$4</f>
        <v>2</v>
      </c>
      <c r="J217" s="9">
        <v>3</v>
      </c>
      <c r="K217" s="15" t="s">
        <v>177</v>
      </c>
      <c r="L217" s="17">
        <f t="shared" si="143"/>
        <v>8.8737830999390996E-4</v>
      </c>
      <c r="M217" s="17">
        <f t="shared" si="143"/>
        <v>8.8737830999390996E-4</v>
      </c>
      <c r="N217" s="17">
        <f t="shared" si="143"/>
        <v>0.58647513507711035</v>
      </c>
      <c r="O217" s="17">
        <f t="shared" si="143"/>
        <v>8.8737830999390996E-4</v>
      </c>
      <c r="P217" s="17">
        <f t="shared" si="143"/>
        <v>8.8737830999390996E-4</v>
      </c>
      <c r="Q217" s="17">
        <f t="shared" si="143"/>
        <v>8.8737830999390996E-4</v>
      </c>
    </row>
    <row r="218" spans="1:17">
      <c r="A218" s="9">
        <v>4</v>
      </c>
      <c r="B218" s="15" t="s">
        <v>178</v>
      </c>
      <c r="C218" s="17">
        <f t="shared" ref="C218:H218" si="146">C230/C241*1000</f>
        <v>29.406706792777303</v>
      </c>
      <c r="D218" s="17">
        <f t="shared" si="146"/>
        <v>29.381443298969074</v>
      </c>
      <c r="E218" s="17">
        <f t="shared" si="146"/>
        <v>30.079155672823219</v>
      </c>
      <c r="F218" s="17">
        <f t="shared" si="146"/>
        <v>30.582959641255606</v>
      </c>
      <c r="G218" s="17">
        <f t="shared" si="146"/>
        <v>31.399631675874769</v>
      </c>
      <c r="H218" s="17">
        <f t="shared" si="146"/>
        <v>32.355723746452227</v>
      </c>
      <c r="I218" s="18">
        <f>Показатели!$E$5</f>
        <v>30</v>
      </c>
      <c r="J218" s="9">
        <v>4</v>
      </c>
      <c r="K218" s="15" t="s">
        <v>178</v>
      </c>
      <c r="L218" s="17">
        <f t="shared" si="143"/>
        <v>0.98856615294634209</v>
      </c>
      <c r="M218" s="17">
        <f t="shared" si="143"/>
        <v>0.98807711707455126</v>
      </c>
      <c r="N218" s="17">
        <f t="shared" si="143"/>
        <v>1.0015161920547015</v>
      </c>
      <c r="O218" s="17">
        <f t="shared" si="143"/>
        <v>1.011034506887962</v>
      </c>
      <c r="P218" s="17">
        <f t="shared" si="143"/>
        <v>1.0259945580762382</v>
      </c>
      <c r="Q218" s="17">
        <f t="shared" si="143"/>
        <v>1.0428071000459143</v>
      </c>
    </row>
    <row r="219" spans="1:17">
      <c r="A219" s="9">
        <v>5</v>
      </c>
      <c r="B219" s="15" t="s">
        <v>179</v>
      </c>
      <c r="C219" s="17">
        <f t="shared" ref="C219:H219" si="147">C231/C241*1000</f>
        <v>7.7386070507308684</v>
      </c>
      <c r="D219" s="17">
        <f t="shared" si="147"/>
        <v>7.731958762886598</v>
      </c>
      <c r="E219" s="17">
        <f t="shared" si="147"/>
        <v>7.9155672823219003</v>
      </c>
      <c r="F219" s="17">
        <f t="shared" si="147"/>
        <v>8.071748878923767</v>
      </c>
      <c r="G219" s="17">
        <f t="shared" si="147"/>
        <v>8.2872928176795568</v>
      </c>
      <c r="H219" s="17">
        <f t="shared" si="147"/>
        <v>8.514664143803218</v>
      </c>
      <c r="I219" s="18">
        <f>Показатели!$E$6</f>
        <v>8</v>
      </c>
      <c r="J219" s="9">
        <v>5</v>
      </c>
      <c r="K219" s="15" t="s">
        <v>179</v>
      </c>
      <c r="L219" s="17">
        <f t="shared" si="143"/>
        <v>0.98105651300408969</v>
      </c>
      <c r="M219" s="17">
        <f t="shared" si="143"/>
        <v>0.98057119209189458</v>
      </c>
      <c r="N219" s="17">
        <f t="shared" si="143"/>
        <v>0.99391016199719051</v>
      </c>
      <c r="O219" s="17">
        <f t="shared" si="143"/>
        <v>1.0051305979390956</v>
      </c>
      <c r="P219" s="17">
        <f t="shared" si="143"/>
        <v>1.0201586729769074</v>
      </c>
      <c r="Q219" s="17">
        <f t="shared" si="143"/>
        <v>1.0354114382587587</v>
      </c>
    </row>
    <row r="220" spans="1:17">
      <c r="A220" s="9">
        <v>6</v>
      </c>
      <c r="B220" s="15" t="s">
        <v>180</v>
      </c>
      <c r="C220" s="17">
        <f t="shared" ref="C220:H220" si="148">(C232-C233)/C232*100</f>
        <v>-2.2225928860347852</v>
      </c>
      <c r="D220" s="17">
        <f t="shared" si="148"/>
        <v>3.0491326950342321</v>
      </c>
      <c r="E220" s="17">
        <f t="shared" si="148"/>
        <v>-1.0973936899869479E-2</v>
      </c>
      <c r="F220" s="17">
        <f t="shared" si="148"/>
        <v>10.164869608826486</v>
      </c>
      <c r="G220" s="17">
        <f t="shared" si="148"/>
        <v>-5.8618828475654903</v>
      </c>
      <c r="H220" s="17">
        <f t="shared" si="148"/>
        <v>-7.0580180394725067</v>
      </c>
      <c r="I220" s="18">
        <f>Показатели!$E$7</f>
        <v>0</v>
      </c>
      <c r="J220" s="9">
        <v>6</v>
      </c>
      <c r="K220" s="15" t="s">
        <v>180</v>
      </c>
      <c r="L220" s="17">
        <f t="shared" ref="L220:Q220" si="149">(ATAN((C220+2.4)/10)+3.1415/2)/3.1415*1.75</f>
        <v>0.88488158155909158</v>
      </c>
      <c r="M220" s="17">
        <f t="shared" si="149"/>
        <v>1.1529330141080896</v>
      </c>
      <c r="N220" s="17">
        <f t="shared" si="149"/>
        <v>1.0056342251742105</v>
      </c>
      <c r="O220" s="17">
        <f t="shared" si="149"/>
        <v>1.3755612156390404</v>
      </c>
      <c r="P220" s="17">
        <f t="shared" si="149"/>
        <v>0.68934622148042368</v>
      </c>
      <c r="Q220" s="17">
        <f t="shared" si="149"/>
        <v>0.63216878171874002</v>
      </c>
    </row>
    <row r="221" spans="1:17">
      <c r="A221" s="9">
        <v>7</v>
      </c>
      <c r="B221" s="15" t="s">
        <v>181</v>
      </c>
      <c r="C221" s="17"/>
      <c r="D221" s="17"/>
      <c r="E221" s="17">
        <f>(E235-E234)/E241*1000</f>
        <v>-11.433597185576078</v>
      </c>
      <c r="F221" s="17">
        <f>(F235-F234)/F241*1000</f>
        <v>-8.9686098654708513</v>
      </c>
      <c r="G221" s="17">
        <f>(G235-G234)/G241*1000</f>
        <v>-20.257826887661142</v>
      </c>
      <c r="H221" s="17">
        <f>(H235-H234)/H241*1000</f>
        <v>-19.867549668874172</v>
      </c>
      <c r="I221" s="18">
        <f>Показатели!$E$8</f>
        <v>2.4</v>
      </c>
      <c r="J221" s="9">
        <v>7</v>
      </c>
      <c r="K221" s="15" t="s">
        <v>181</v>
      </c>
      <c r="L221" s="17"/>
      <c r="M221" s="17"/>
      <c r="N221" s="17">
        <f t="shared" ref="N221:Q222" si="150">(ATAN(E221/10)+3.1415/2)/3.1415*1.75</f>
        <v>0.40028334969572682</v>
      </c>
      <c r="O221" s="17">
        <f t="shared" si="150"/>
        <v>0.46774654497847123</v>
      </c>
      <c r="P221" s="17">
        <f t="shared" si="150"/>
        <v>0.25540999361744404</v>
      </c>
      <c r="Q221" s="17">
        <f t="shared" si="150"/>
        <v>0.25973664987187117</v>
      </c>
    </row>
    <row r="222" spans="1:17">
      <c r="A222" s="9">
        <v>8</v>
      </c>
      <c r="B222" s="15" t="s">
        <v>182</v>
      </c>
      <c r="C222" s="17">
        <f t="shared" ref="C222:H222" si="151">(C236-C237)/C241*1000</f>
        <v>0</v>
      </c>
      <c r="D222" s="17">
        <f t="shared" si="151"/>
        <v>-9.4501718213058421</v>
      </c>
      <c r="E222" s="17">
        <f t="shared" si="151"/>
        <v>-7.9155672823219003</v>
      </c>
      <c r="F222" s="17">
        <f t="shared" si="151"/>
        <v>-17.040358744394617</v>
      </c>
      <c r="G222" s="17">
        <f t="shared" si="151"/>
        <v>-6.4456721915285451</v>
      </c>
      <c r="H222" s="17">
        <f t="shared" si="151"/>
        <v>-0.94607379375591294</v>
      </c>
      <c r="I222" s="18">
        <f>Показатели!$E$9</f>
        <v>2.4</v>
      </c>
      <c r="J222" s="9">
        <v>8</v>
      </c>
      <c r="K222" s="15" t="s">
        <v>182</v>
      </c>
      <c r="L222" s="17">
        <f>(ATAN(C222/10)+3.1415/2)/3.1415*1.75</f>
        <v>0.875</v>
      </c>
      <c r="M222" s="17">
        <f>(ATAN(D222/10)+3.1415/2)/3.1415*1.75</f>
        <v>0.45323014728711303</v>
      </c>
      <c r="N222" s="17">
        <f t="shared" si="150"/>
        <v>0.50200942870451071</v>
      </c>
      <c r="O222" s="17">
        <f t="shared" si="150"/>
        <v>0.29559879623797697</v>
      </c>
      <c r="P222" s="17">
        <f t="shared" si="150"/>
        <v>0.55605794235414108</v>
      </c>
      <c r="Q222" s="17">
        <f t="shared" si="150"/>
        <v>0.82245453135817281</v>
      </c>
    </row>
    <row r="223" spans="1:17">
      <c r="A223" s="9">
        <v>9</v>
      </c>
      <c r="B223" s="15" t="s">
        <v>183</v>
      </c>
      <c r="C223" s="17">
        <f t="shared" ref="C223:H223" si="152">C238/C241*1000</f>
        <v>3.4393809114359417</v>
      </c>
      <c r="D223" s="17">
        <f t="shared" si="152"/>
        <v>3.4364261168384878</v>
      </c>
      <c r="E223" s="17">
        <f t="shared" si="152"/>
        <v>3.518029903254178</v>
      </c>
      <c r="F223" s="17">
        <f t="shared" si="152"/>
        <v>3.5874439461883409</v>
      </c>
      <c r="G223" s="17">
        <f t="shared" si="152"/>
        <v>3.6832412523020257</v>
      </c>
      <c r="H223" s="17">
        <f t="shared" si="152"/>
        <v>3.7842951750236518</v>
      </c>
      <c r="I223" s="18">
        <f>Показатели!$E$10</f>
        <v>1.5</v>
      </c>
      <c r="J223" s="9">
        <v>9</v>
      </c>
      <c r="K223" s="15" t="s">
        <v>183</v>
      </c>
      <c r="L223" s="17">
        <f t="shared" ref="L223:Q225" si="153">IF(C223/$I223&gt;1,2^((1-$I223/C223)/LN(10/3)),2^(-LOG($I223/C223,10/3)))</f>
        <v>1.3835217232527217</v>
      </c>
      <c r="M223" s="17">
        <f t="shared" si="153"/>
        <v>1.3832230618129515</v>
      </c>
      <c r="N223" s="17">
        <f t="shared" si="153"/>
        <v>1.3913095960860387</v>
      </c>
      <c r="O223" s="17">
        <f t="shared" si="153"/>
        <v>1.3979335651784637</v>
      </c>
      <c r="P223" s="17">
        <f t="shared" si="153"/>
        <v>1.4067133694197769</v>
      </c>
      <c r="Q223" s="17">
        <f t="shared" si="153"/>
        <v>1.4155483157396807</v>
      </c>
    </row>
    <row r="224" spans="1:17">
      <c r="A224" s="9">
        <v>10</v>
      </c>
      <c r="B224" s="15" t="s">
        <v>184</v>
      </c>
      <c r="C224" s="17">
        <f t="shared" ref="C224:H224" si="154">C239/C241*100</f>
        <v>8.5984522785898534E-2</v>
      </c>
      <c r="D224" s="17">
        <f t="shared" si="154"/>
        <v>8.5910652920962199E-2</v>
      </c>
      <c r="E224" s="17">
        <f t="shared" si="154"/>
        <v>8.7950747581354446E-2</v>
      </c>
      <c r="F224" s="17">
        <f t="shared" si="154"/>
        <v>8.9686098654708515E-2</v>
      </c>
      <c r="G224" s="17">
        <f t="shared" si="154"/>
        <v>9.2081031307550645E-2</v>
      </c>
      <c r="H224" s="17">
        <f t="shared" si="154"/>
        <v>9.46073793755913E-2</v>
      </c>
      <c r="I224" s="18">
        <f>Показатели!$E$11</f>
        <v>0.05</v>
      </c>
      <c r="J224" s="9">
        <v>10</v>
      </c>
      <c r="K224" s="15" t="s">
        <v>184</v>
      </c>
      <c r="L224" s="17">
        <f t="shared" si="153"/>
        <v>1.272441396923109</v>
      </c>
      <c r="M224" s="17">
        <f t="shared" si="153"/>
        <v>1.2720751667924299</v>
      </c>
      <c r="N224" s="17">
        <f t="shared" si="153"/>
        <v>1.2820004778494911</v>
      </c>
      <c r="O224" s="17">
        <f t="shared" si="153"/>
        <v>1.2901449988978919</v>
      </c>
      <c r="P224" s="17">
        <f t="shared" si="153"/>
        <v>1.3009600678348063</v>
      </c>
      <c r="Q224" s="17">
        <f t="shared" si="153"/>
        <v>1.3118657976789911</v>
      </c>
    </row>
    <row r="225" spans="1:17">
      <c r="A225" s="9">
        <v>11</v>
      </c>
      <c r="B225" s="15" t="s">
        <v>185</v>
      </c>
      <c r="C225" s="17">
        <f t="shared" ref="C225:H225" si="155">C240/C241*1000</f>
        <v>12.897678417884782</v>
      </c>
      <c r="D225" s="17">
        <f t="shared" si="155"/>
        <v>12.886597938144329</v>
      </c>
      <c r="E225" s="17">
        <f t="shared" si="155"/>
        <v>10.554089709762533</v>
      </c>
      <c r="F225" s="17">
        <f t="shared" si="155"/>
        <v>10.762331838565023</v>
      </c>
      <c r="G225" s="17">
        <f t="shared" si="155"/>
        <v>11.049723756906078</v>
      </c>
      <c r="H225" s="17">
        <f t="shared" si="155"/>
        <v>11.352885525070956</v>
      </c>
      <c r="I225" s="18">
        <f>Показатели!$E$12</f>
        <v>5</v>
      </c>
      <c r="J225" s="9">
        <v>11</v>
      </c>
      <c r="K225" s="15" t="s">
        <v>185</v>
      </c>
      <c r="L225" s="17">
        <f t="shared" si="153"/>
        <v>1.4226630331551584</v>
      </c>
      <c r="M225" s="17">
        <f t="shared" si="153"/>
        <v>1.4223900424219316</v>
      </c>
      <c r="N225" s="17">
        <f t="shared" si="153"/>
        <v>1.3538750432406172</v>
      </c>
      <c r="O225" s="17">
        <f t="shared" si="153"/>
        <v>1.3610388734358372</v>
      </c>
      <c r="P225" s="17">
        <f t="shared" si="153"/>
        <v>1.3705400534538876</v>
      </c>
      <c r="Q225" s="17">
        <f t="shared" si="153"/>
        <v>1.3801075595875965</v>
      </c>
    </row>
    <row r="226" spans="1:17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</row>
    <row r="227" spans="1:17">
      <c r="A227" s="9">
        <v>1</v>
      </c>
      <c r="B227" s="10" t="s">
        <v>187</v>
      </c>
      <c r="C227" s="17">
        <v>8</v>
      </c>
      <c r="D227" s="17">
        <v>8</v>
      </c>
      <c r="E227" s="17">
        <v>8</v>
      </c>
      <c r="F227" s="17">
        <v>8</v>
      </c>
      <c r="G227" s="17">
        <v>8</v>
      </c>
      <c r="H227" s="17">
        <v>7</v>
      </c>
      <c r="L227" s="17">
        <v>2014</v>
      </c>
      <c r="M227" s="17">
        <v>2016</v>
      </c>
      <c r="N227" s="17">
        <v>2018</v>
      </c>
      <c r="O227" s="17">
        <v>2019</v>
      </c>
    </row>
    <row r="228" spans="1:17">
      <c r="A228" s="9">
        <v>2</v>
      </c>
      <c r="B228" s="10" t="s">
        <v>188</v>
      </c>
      <c r="C228" s="17">
        <v>5</v>
      </c>
      <c r="D228" s="17">
        <v>5</v>
      </c>
      <c r="E228" s="17">
        <v>5</v>
      </c>
      <c r="F228" s="17">
        <v>5</v>
      </c>
      <c r="G228" s="17">
        <v>5</v>
      </c>
      <c r="H228" s="17">
        <v>5</v>
      </c>
      <c r="K228" s="15" t="s">
        <v>187</v>
      </c>
      <c r="L228" s="17">
        <f t="shared" ref="L228:L233" si="156">L215</f>
        <v>1.1702794986095624</v>
      </c>
      <c r="M228" s="17">
        <f t="shared" ref="M228:M233" si="157">N215</f>
        <v>1.1812792996108168</v>
      </c>
      <c r="N228" s="17">
        <f t="shared" ref="N228:N238" si="158">P215</f>
        <v>1.2031570431429421</v>
      </c>
      <c r="O228" s="17">
        <f>Q215</f>
        <v>1.1514828855350185</v>
      </c>
    </row>
    <row r="229" spans="1:17">
      <c r="A229" s="9">
        <v>3</v>
      </c>
      <c r="B229" s="10" t="s">
        <v>189</v>
      </c>
      <c r="C229" s="17">
        <v>0</v>
      </c>
      <c r="D229" s="17">
        <v>0</v>
      </c>
      <c r="E229" s="17">
        <v>0.9</v>
      </c>
      <c r="F229" s="17">
        <v>0</v>
      </c>
      <c r="G229" s="17">
        <v>0</v>
      </c>
      <c r="H229" s="17">
        <v>0</v>
      </c>
      <c r="K229" s="15" t="s">
        <v>190</v>
      </c>
      <c r="L229" s="17">
        <f t="shared" si="156"/>
        <v>1.040883506839358</v>
      </c>
      <c r="M229" s="17">
        <f t="shared" si="157"/>
        <v>1.0534229184560877</v>
      </c>
      <c r="N229" s="17">
        <f t="shared" si="158"/>
        <v>1.078459920069696</v>
      </c>
      <c r="O229" s="17">
        <f t="shared" ref="O229:O238" si="159">Q216</f>
        <v>1.0929611340554315</v>
      </c>
    </row>
    <row r="230" spans="1:17">
      <c r="A230" s="9">
        <v>4</v>
      </c>
      <c r="B230" s="10" t="s">
        <v>191</v>
      </c>
      <c r="C230" s="17">
        <v>34.200000000000003</v>
      </c>
      <c r="D230" s="17">
        <v>34.200000000000003</v>
      </c>
      <c r="E230" s="17">
        <v>34.200000000000003</v>
      </c>
      <c r="F230" s="17">
        <v>34.1</v>
      </c>
      <c r="G230" s="17">
        <v>34.1</v>
      </c>
      <c r="H230" s="17">
        <v>34.200000000000003</v>
      </c>
      <c r="K230" s="15" t="s">
        <v>192</v>
      </c>
      <c r="L230" s="17">
        <f t="shared" si="156"/>
        <v>8.8737830999390996E-4</v>
      </c>
      <c r="M230" s="17">
        <f t="shared" si="157"/>
        <v>0.58647513507711035</v>
      </c>
      <c r="N230" s="17">
        <f t="shared" si="158"/>
        <v>8.8737830999390996E-4</v>
      </c>
      <c r="O230" s="17">
        <f t="shared" si="159"/>
        <v>8.8737830999390996E-4</v>
      </c>
    </row>
    <row r="231" spans="1:17">
      <c r="A231" s="9">
        <v>5</v>
      </c>
      <c r="B231" s="10" t="s">
        <v>193</v>
      </c>
      <c r="C231" s="17">
        <v>9</v>
      </c>
      <c r="D231" s="17">
        <v>9</v>
      </c>
      <c r="E231" s="17">
        <v>9</v>
      </c>
      <c r="F231" s="17">
        <v>9</v>
      </c>
      <c r="G231" s="17">
        <v>9</v>
      </c>
      <c r="H231" s="17">
        <v>9</v>
      </c>
      <c r="K231" s="15" t="s">
        <v>194</v>
      </c>
      <c r="L231" s="17">
        <f t="shared" si="156"/>
        <v>0.98856615294634209</v>
      </c>
      <c r="M231" s="17">
        <f t="shared" si="157"/>
        <v>1.0015161920547015</v>
      </c>
      <c r="N231" s="17">
        <f t="shared" si="158"/>
        <v>1.0259945580762382</v>
      </c>
      <c r="O231" s="17">
        <f t="shared" si="159"/>
        <v>1.0428071000459143</v>
      </c>
    </row>
    <row r="232" spans="1:17">
      <c r="A232" s="9">
        <v>6</v>
      </c>
      <c r="B232" s="10" t="s">
        <v>195</v>
      </c>
      <c r="C232" s="17">
        <v>4796.2</v>
      </c>
      <c r="D232" s="17">
        <v>5713.1</v>
      </c>
      <c r="E232" s="17">
        <v>5467.5</v>
      </c>
      <c r="F232" s="17">
        <v>6380.8</v>
      </c>
      <c r="G232" s="17">
        <v>7040.4</v>
      </c>
      <c r="H232" s="17">
        <v>6718.6</v>
      </c>
      <c r="K232" s="15" t="s">
        <v>196</v>
      </c>
      <c r="L232" s="17">
        <f t="shared" si="156"/>
        <v>0.98105651300408969</v>
      </c>
      <c r="M232" s="17">
        <f t="shared" si="157"/>
        <v>0.99391016199719051</v>
      </c>
      <c r="N232" s="17">
        <f t="shared" si="158"/>
        <v>1.0201586729769074</v>
      </c>
      <c r="O232" s="17">
        <f t="shared" si="159"/>
        <v>1.0354114382587587</v>
      </c>
    </row>
    <row r="233" spans="1:17">
      <c r="A233" s="9">
        <v>7</v>
      </c>
      <c r="B233" s="10" t="s">
        <v>197</v>
      </c>
      <c r="C233" s="17">
        <v>4902.8</v>
      </c>
      <c r="D233" s="17">
        <v>5538.9</v>
      </c>
      <c r="E233" s="17">
        <v>5468.1</v>
      </c>
      <c r="F233" s="17">
        <v>5732.2</v>
      </c>
      <c r="G233" s="17">
        <v>7453.1</v>
      </c>
      <c r="H233" s="17">
        <v>7192.8</v>
      </c>
      <c r="K233" s="15" t="s">
        <v>198</v>
      </c>
      <c r="L233" s="17">
        <f t="shared" si="156"/>
        <v>0.88488158155909158</v>
      </c>
      <c r="M233" s="17">
        <f t="shared" si="157"/>
        <v>1.0056342251742105</v>
      </c>
      <c r="N233" s="17">
        <f t="shared" si="158"/>
        <v>0.68934622148042368</v>
      </c>
      <c r="O233" s="17">
        <f t="shared" si="159"/>
        <v>0.63216878171874002</v>
      </c>
    </row>
    <row r="234" spans="1:17">
      <c r="A234" s="9">
        <v>8</v>
      </c>
      <c r="B234" s="10" t="s">
        <v>199</v>
      </c>
      <c r="C234" s="17"/>
      <c r="D234" s="17"/>
      <c r="E234" s="17">
        <v>24</v>
      </c>
      <c r="F234" s="17">
        <v>19</v>
      </c>
      <c r="G234" s="17">
        <v>30</v>
      </c>
      <c r="H234" s="17">
        <v>31</v>
      </c>
      <c r="K234" s="15" t="s">
        <v>200</v>
      </c>
      <c r="L234" s="17">
        <f>N221</f>
        <v>0.40028334969572682</v>
      </c>
      <c r="M234" s="17">
        <f>O221</f>
        <v>0.46774654497847123</v>
      </c>
      <c r="N234" s="17">
        <f t="shared" si="158"/>
        <v>0.25540999361744404</v>
      </c>
      <c r="O234" s="17">
        <f t="shared" si="159"/>
        <v>0.25973664987187117</v>
      </c>
    </row>
    <row r="235" spans="1:17">
      <c r="A235" s="9">
        <v>9</v>
      </c>
      <c r="B235" s="10" t="s">
        <v>201</v>
      </c>
      <c r="C235" s="17"/>
      <c r="D235" s="17"/>
      <c r="E235" s="17">
        <v>11</v>
      </c>
      <c r="F235" s="17">
        <v>9</v>
      </c>
      <c r="G235" s="17">
        <v>8</v>
      </c>
      <c r="H235" s="17">
        <v>10</v>
      </c>
      <c r="K235" s="15" t="s">
        <v>202</v>
      </c>
      <c r="L235" s="17">
        <f>L222</f>
        <v>0.875</v>
      </c>
      <c r="M235" s="17">
        <f>N222</f>
        <v>0.50200942870451071</v>
      </c>
      <c r="N235" s="17">
        <f t="shared" si="158"/>
        <v>0.55605794235414108</v>
      </c>
      <c r="O235" s="17">
        <f t="shared" si="159"/>
        <v>0.82245453135817281</v>
      </c>
    </row>
    <row r="236" spans="1:17">
      <c r="A236" s="9">
        <v>10</v>
      </c>
      <c r="B236" s="10" t="s">
        <v>203</v>
      </c>
      <c r="C236" s="17">
        <v>23</v>
      </c>
      <c r="D236" s="17">
        <v>17</v>
      </c>
      <c r="E236" s="17">
        <v>27</v>
      </c>
      <c r="F236" s="17">
        <v>21</v>
      </c>
      <c r="G236" s="17">
        <v>13</v>
      </c>
      <c r="H236" s="17">
        <v>22</v>
      </c>
      <c r="K236" s="15" t="s">
        <v>204</v>
      </c>
      <c r="L236" s="17">
        <f>L223</f>
        <v>1.3835217232527217</v>
      </c>
      <c r="M236" s="17">
        <f>N223</f>
        <v>1.3913095960860387</v>
      </c>
      <c r="N236" s="17">
        <f t="shared" si="158"/>
        <v>1.4067133694197769</v>
      </c>
      <c r="O236" s="17">
        <f t="shared" si="159"/>
        <v>1.4155483157396807</v>
      </c>
    </row>
    <row r="237" spans="1:17">
      <c r="A237" s="9">
        <v>11</v>
      </c>
      <c r="B237" s="10" t="s">
        <v>205</v>
      </c>
      <c r="C237" s="17">
        <v>23</v>
      </c>
      <c r="D237" s="17">
        <v>28</v>
      </c>
      <c r="E237" s="17">
        <v>36</v>
      </c>
      <c r="F237" s="17">
        <v>40</v>
      </c>
      <c r="G237" s="17">
        <v>20</v>
      </c>
      <c r="H237" s="17">
        <v>23</v>
      </c>
      <c r="K237" s="15" t="s">
        <v>206</v>
      </c>
      <c r="L237" s="17">
        <f>L224</f>
        <v>1.272441396923109</v>
      </c>
      <c r="M237" s="17">
        <f>N224</f>
        <v>1.2820004778494911</v>
      </c>
      <c r="N237" s="17">
        <f t="shared" si="158"/>
        <v>1.3009600678348063</v>
      </c>
      <c r="O237" s="17">
        <f t="shared" si="159"/>
        <v>1.3118657976789911</v>
      </c>
    </row>
    <row r="238" spans="1:17">
      <c r="A238" s="9">
        <v>12</v>
      </c>
      <c r="B238" s="10" t="s">
        <v>207</v>
      </c>
      <c r="C238" s="17">
        <v>4</v>
      </c>
      <c r="D238" s="17">
        <v>4</v>
      </c>
      <c r="E238" s="17">
        <v>4</v>
      </c>
      <c r="F238" s="17">
        <v>4</v>
      </c>
      <c r="G238" s="17">
        <v>4</v>
      </c>
      <c r="H238" s="17">
        <v>4</v>
      </c>
      <c r="K238" s="15" t="s">
        <v>208</v>
      </c>
      <c r="L238" s="17">
        <f>L225</f>
        <v>1.4226630331551584</v>
      </c>
      <c r="M238" s="17">
        <f>N225</f>
        <v>1.3538750432406172</v>
      </c>
      <c r="N238" s="17">
        <f t="shared" si="158"/>
        <v>1.3705400534538876</v>
      </c>
      <c r="O238" s="17">
        <f t="shared" si="159"/>
        <v>1.3801075595875965</v>
      </c>
    </row>
    <row r="239" spans="1:17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</row>
    <row r="240" spans="1:17">
      <c r="A240" s="9">
        <v>14</v>
      </c>
      <c r="B240" s="10" t="s">
        <v>211</v>
      </c>
      <c r="C240" s="17">
        <v>15</v>
      </c>
      <c r="D240" s="17">
        <v>15</v>
      </c>
      <c r="E240" s="17">
        <v>12</v>
      </c>
      <c r="F240" s="17">
        <v>12</v>
      </c>
      <c r="G240" s="21">
        <v>12</v>
      </c>
      <c r="H240" s="21">
        <v>12</v>
      </c>
    </row>
    <row r="241" spans="1:17">
      <c r="A241" s="9">
        <v>15</v>
      </c>
      <c r="B241" s="10" t="s">
        <v>213</v>
      </c>
      <c r="C241" s="17">
        <v>1163</v>
      </c>
      <c r="D241" s="17">
        <v>1164</v>
      </c>
      <c r="E241" s="17">
        <v>1137</v>
      </c>
      <c r="F241" s="17">
        <v>1115</v>
      </c>
      <c r="G241" s="17">
        <v>1086</v>
      </c>
      <c r="H241" s="17">
        <v>1057</v>
      </c>
    </row>
    <row r="243" spans="1:17" ht="16">
      <c r="A243" s="20" t="s">
        <v>554</v>
      </c>
    </row>
    <row r="244" spans="1:17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8" t="s">
        <v>174</v>
      </c>
      <c r="J244" s="9" t="s">
        <v>2</v>
      </c>
      <c r="K244" s="14" t="s">
        <v>173</v>
      </c>
      <c r="L244" s="17">
        <v>2014</v>
      </c>
      <c r="M244" s="17">
        <v>2015</v>
      </c>
      <c r="N244" s="17">
        <v>2016</v>
      </c>
      <c r="O244" s="17">
        <v>2017</v>
      </c>
      <c r="P244" s="17">
        <v>2018</v>
      </c>
      <c r="Q244" s="17">
        <v>2019</v>
      </c>
    </row>
    <row r="245" spans="1:17">
      <c r="A245" s="9">
        <v>1</v>
      </c>
      <c r="B245" s="15" t="s">
        <v>175</v>
      </c>
      <c r="C245" s="17">
        <f t="shared" ref="C245:H245" si="160">C257/C271*1000</f>
        <v>4.3196544276457889</v>
      </c>
      <c r="D245" s="17">
        <f t="shared" si="160"/>
        <v>4.4247787610619467</v>
      </c>
      <c r="E245" s="17">
        <f t="shared" si="160"/>
        <v>4.4709388971684056</v>
      </c>
      <c r="F245" s="17">
        <f t="shared" si="160"/>
        <v>4.5627376425855513</v>
      </c>
      <c r="G245" s="17">
        <f t="shared" si="160"/>
        <v>4.6332046332046328</v>
      </c>
      <c r="H245" s="17">
        <f t="shared" si="160"/>
        <v>4.713275726630008</v>
      </c>
      <c r="I245" s="18">
        <f>Показатели!$E$2</f>
        <v>5</v>
      </c>
      <c r="J245" s="9">
        <v>1</v>
      </c>
      <c r="K245" s="15" t="s">
        <v>175</v>
      </c>
      <c r="L245" s="17">
        <f t="shared" ref="L245:Q249" si="161">IF(C245/$I245&gt;1,2^((1-$I245/C245)/LN(10/3)),2^(-LOG($I245/C245,10/3)))</f>
        <v>0.91924209389619582</v>
      </c>
      <c r="M245" s="17">
        <f t="shared" si="161"/>
        <v>0.93205567853321003</v>
      </c>
      <c r="N245" s="17">
        <f t="shared" si="161"/>
        <v>0.93764126395724301</v>
      </c>
      <c r="O245" s="17">
        <f t="shared" si="161"/>
        <v>0.94867711894773243</v>
      </c>
      <c r="P245" s="17">
        <f t="shared" si="161"/>
        <v>0.95708472944833256</v>
      </c>
      <c r="Q245" s="17">
        <f t="shared" si="161"/>
        <v>0.96657265509827628</v>
      </c>
    </row>
    <row r="246" spans="1:17">
      <c r="A246" s="9">
        <v>2</v>
      </c>
      <c r="B246" s="15" t="s">
        <v>176</v>
      </c>
      <c r="C246" s="17">
        <f t="shared" ref="C246:H246" si="162">C258/C271*1000</f>
        <v>8.6393088552915778</v>
      </c>
      <c r="D246" s="17">
        <f t="shared" si="162"/>
        <v>8.8495575221238933</v>
      </c>
      <c r="E246" s="17">
        <f t="shared" si="162"/>
        <v>4.4709388971684056</v>
      </c>
      <c r="F246" s="17">
        <f t="shared" si="162"/>
        <v>4.5627376425855513</v>
      </c>
      <c r="G246" s="17">
        <f t="shared" si="162"/>
        <v>4.6332046332046328</v>
      </c>
      <c r="H246" s="17">
        <f t="shared" si="162"/>
        <v>4.713275726630008</v>
      </c>
      <c r="I246" s="18">
        <f>Показатели!$E$3</f>
        <v>4</v>
      </c>
      <c r="J246" s="9">
        <v>2</v>
      </c>
      <c r="K246" s="15" t="s">
        <v>176</v>
      </c>
      <c r="L246" s="17">
        <f t="shared" si="161"/>
        <v>1.362280095892213</v>
      </c>
      <c r="M246" s="17">
        <f t="shared" si="161"/>
        <v>1.3709346316014532</v>
      </c>
      <c r="N246" s="17">
        <f t="shared" si="161"/>
        <v>1.0625186270557061</v>
      </c>
      <c r="O246" s="17">
        <f t="shared" si="161"/>
        <v>1.0735866502308551</v>
      </c>
      <c r="P246" s="17">
        <f t="shared" si="161"/>
        <v>1.0818594508911794</v>
      </c>
      <c r="Q246" s="17">
        <f t="shared" si="161"/>
        <v>1.0910331796834869</v>
      </c>
    </row>
    <row r="247" spans="1:17">
      <c r="A247" s="9">
        <v>3</v>
      </c>
      <c r="B247" s="15" t="s">
        <v>177</v>
      </c>
      <c r="C247" s="17">
        <f t="shared" ref="C247:H247" si="163">C259/C271*1000+0.00001</f>
        <v>1.0000000000000001E-5</v>
      </c>
      <c r="D247" s="17">
        <f t="shared" si="163"/>
        <v>1.0000000000000001E-5</v>
      </c>
      <c r="E247" s="17">
        <f t="shared" si="163"/>
        <v>1.0000000000000001E-5</v>
      </c>
      <c r="F247" s="17">
        <f t="shared" si="163"/>
        <v>1.0000000000000001E-5</v>
      </c>
      <c r="G247" s="17">
        <f t="shared" si="163"/>
        <v>1.0000000000000001E-5</v>
      </c>
      <c r="H247" s="17">
        <f t="shared" si="163"/>
        <v>1.0000000000000001E-5</v>
      </c>
      <c r="I247" s="18">
        <f>Показатели!$E$4</f>
        <v>2</v>
      </c>
      <c r="J247" s="9">
        <v>3</v>
      </c>
      <c r="K247" s="15" t="s">
        <v>177</v>
      </c>
      <c r="L247" s="17">
        <f t="shared" si="161"/>
        <v>8.8737830999390996E-4</v>
      </c>
      <c r="M247" s="17">
        <f t="shared" si="161"/>
        <v>8.8737830999390996E-4</v>
      </c>
      <c r="N247" s="17">
        <f t="shared" si="161"/>
        <v>8.8737830999390996E-4</v>
      </c>
      <c r="O247" s="17">
        <f t="shared" si="161"/>
        <v>8.8737830999390996E-4</v>
      </c>
      <c r="P247" s="17">
        <f t="shared" si="161"/>
        <v>8.8737830999390996E-4</v>
      </c>
      <c r="Q247" s="17">
        <f t="shared" si="161"/>
        <v>8.8737830999390996E-4</v>
      </c>
    </row>
    <row r="248" spans="1:17">
      <c r="A248" s="9">
        <v>4</v>
      </c>
      <c r="B248" s="15" t="s">
        <v>178</v>
      </c>
      <c r="C248" s="17">
        <f t="shared" ref="C248:H248" si="164">C260/C271*1000</f>
        <v>26.997840172786177</v>
      </c>
      <c r="D248" s="17">
        <f t="shared" si="164"/>
        <v>27.654867256637168</v>
      </c>
      <c r="E248" s="17">
        <f t="shared" si="164"/>
        <v>27.943368107302536</v>
      </c>
      <c r="F248" s="17">
        <f t="shared" si="164"/>
        <v>28.517110266159698</v>
      </c>
      <c r="G248" s="17">
        <f t="shared" si="164"/>
        <v>29.111969111969113</v>
      </c>
      <c r="H248" s="17">
        <f t="shared" si="164"/>
        <v>30.007855459544384</v>
      </c>
      <c r="I248" s="18">
        <f>Показатели!$E$5</f>
        <v>30</v>
      </c>
      <c r="J248" s="9">
        <v>4</v>
      </c>
      <c r="K248" s="15" t="s">
        <v>178</v>
      </c>
      <c r="L248" s="17">
        <f t="shared" si="161"/>
        <v>0.94110189848509884</v>
      </c>
      <c r="M248" s="17">
        <f t="shared" si="161"/>
        <v>0.95422019333730945</v>
      </c>
      <c r="N248" s="17">
        <f t="shared" si="161"/>
        <v>0.95993860536566644</v>
      </c>
      <c r="O248" s="17">
        <f t="shared" si="161"/>
        <v>0.97123689572020766</v>
      </c>
      <c r="P248" s="17">
        <f t="shared" si="161"/>
        <v>0.98284964721638124</v>
      </c>
      <c r="Q248" s="17">
        <f t="shared" si="161"/>
        <v>1.0001507225204542</v>
      </c>
    </row>
    <row r="249" spans="1:17">
      <c r="A249" s="9">
        <v>5</v>
      </c>
      <c r="B249" s="15" t="s">
        <v>179</v>
      </c>
      <c r="C249" s="17">
        <f t="shared" ref="C249:H249" si="165">C261/C271*1000</f>
        <v>6.4074874010079199</v>
      </c>
      <c r="D249" s="17">
        <f t="shared" si="165"/>
        <v>13.274336283185841</v>
      </c>
      <c r="E249" s="17">
        <f t="shared" si="165"/>
        <v>13.412816691505217</v>
      </c>
      <c r="F249" s="17">
        <f t="shared" si="165"/>
        <v>13.688212927756654</v>
      </c>
      <c r="G249" s="17">
        <f t="shared" si="165"/>
        <v>13.899613899613898</v>
      </c>
      <c r="H249" s="17">
        <f t="shared" si="165"/>
        <v>14.139827179890023</v>
      </c>
      <c r="I249" s="18">
        <f>Показатели!$E$6</f>
        <v>8</v>
      </c>
      <c r="J249" s="9">
        <v>5</v>
      </c>
      <c r="K249" s="15" t="s">
        <v>179</v>
      </c>
      <c r="L249" s="17">
        <f t="shared" si="161"/>
        <v>0.88003437018258079</v>
      </c>
      <c r="M249" s="17">
        <f t="shared" si="161"/>
        <v>1.2570295184892615</v>
      </c>
      <c r="N249" s="17">
        <f t="shared" si="161"/>
        <v>1.261540571003352</v>
      </c>
      <c r="O249" s="17">
        <f t="shared" si="161"/>
        <v>1.2702862251532003</v>
      </c>
      <c r="P249" s="17">
        <f t="shared" si="161"/>
        <v>1.2768035530420327</v>
      </c>
      <c r="Q249" s="17">
        <f t="shared" si="161"/>
        <v>1.2840112409633744</v>
      </c>
    </row>
    <row r="250" spans="1:17">
      <c r="A250" s="9">
        <v>6</v>
      </c>
      <c r="B250" s="15" t="s">
        <v>180</v>
      </c>
      <c r="C250" s="17">
        <f t="shared" ref="C250:H250" si="166">(C262-C263)/C262*100</f>
        <v>-6.2800259684051039</v>
      </c>
      <c r="D250" s="17">
        <f t="shared" si="166"/>
        <v>-0.44709063944866095</v>
      </c>
      <c r="E250" s="17">
        <f t="shared" si="166"/>
        <v>1.3607220015332142</v>
      </c>
      <c r="F250" s="17">
        <f t="shared" si="166"/>
        <v>7.4507093898964847</v>
      </c>
      <c r="G250" s="17">
        <f t="shared" si="166"/>
        <v>-13.62618729052684</v>
      </c>
      <c r="H250" s="17">
        <f t="shared" si="166"/>
        <v>-5.4490449220811064</v>
      </c>
      <c r="I250" s="18">
        <f>Показатели!$E$7</f>
        <v>0</v>
      </c>
      <c r="J250" s="9">
        <v>6</v>
      </c>
      <c r="K250" s="15" t="s">
        <v>180</v>
      </c>
      <c r="L250" s="17">
        <f t="shared" ref="L250:Q250" si="167">(ATAN((C250+2.4)/10)+3.1415/2)/3.1415*1.75</f>
        <v>0.66882075656455031</v>
      </c>
      <c r="M250" s="17">
        <f t="shared" si="167"/>
        <v>0.98243631897263173</v>
      </c>
      <c r="N250" s="17">
        <f t="shared" si="167"/>
        <v>1.0753797906194349</v>
      </c>
      <c r="O250" s="17">
        <f t="shared" si="167"/>
        <v>1.3083235281647307</v>
      </c>
      <c r="P250" s="17">
        <f t="shared" si="167"/>
        <v>0.4053428386394749</v>
      </c>
      <c r="Q250" s="17">
        <f t="shared" si="167"/>
        <v>0.71013833919176983</v>
      </c>
    </row>
    <row r="251" spans="1:17">
      <c r="A251" s="9">
        <v>7</v>
      </c>
      <c r="B251" s="15" t="s">
        <v>181</v>
      </c>
      <c r="C251" s="17"/>
      <c r="D251" s="17"/>
      <c r="E251" s="17">
        <f>(E265-E264)/E271*1000</f>
        <v>-13.412816691505217</v>
      </c>
      <c r="F251" s="17">
        <f>(F265-F264)/F271*1000</f>
        <v>-9.8859315589353596</v>
      </c>
      <c r="G251" s="17">
        <f>(G265-G264)/G271*1000</f>
        <v>-15.444015444015445</v>
      </c>
      <c r="H251" s="17">
        <f>(H265-H264)/H271*1000</f>
        <v>-14.139827179890023</v>
      </c>
      <c r="I251" s="18">
        <f>Показатели!$E$8</f>
        <v>2.4</v>
      </c>
      <c r="J251" s="9">
        <v>7</v>
      </c>
      <c r="K251" s="15" t="s">
        <v>181</v>
      </c>
      <c r="L251" s="17"/>
      <c r="M251" s="17"/>
      <c r="N251" s="17">
        <f t="shared" ref="N251:Q252" si="168">(ATAN(E251/10)+3.1415/2)/3.1415*1.75</f>
        <v>0.35685419776169075</v>
      </c>
      <c r="O251" s="17">
        <f t="shared" si="168"/>
        <v>0.44068242714544631</v>
      </c>
      <c r="P251" s="17">
        <f t="shared" si="168"/>
        <v>0.32006890935257026</v>
      </c>
      <c r="Q251" s="17">
        <f t="shared" si="168"/>
        <v>0.34287540734084188</v>
      </c>
    </row>
    <row r="252" spans="1:17">
      <c r="A252" s="9">
        <v>8</v>
      </c>
      <c r="B252" s="15" t="s">
        <v>182</v>
      </c>
      <c r="C252" s="17">
        <f t="shared" ref="C252:H252" si="169">(C266-C267)/C271*1000</f>
        <v>-13.678905687544997</v>
      </c>
      <c r="D252" s="17">
        <f t="shared" si="169"/>
        <v>-0.73746312684365778</v>
      </c>
      <c r="E252" s="17">
        <f t="shared" si="169"/>
        <v>-6.7064083457526085</v>
      </c>
      <c r="F252" s="17">
        <f t="shared" si="169"/>
        <v>-5.3231939163498101</v>
      </c>
      <c r="G252" s="17">
        <f t="shared" si="169"/>
        <v>-1.5444015444015444</v>
      </c>
      <c r="H252" s="17">
        <f t="shared" si="169"/>
        <v>-7.0699135899450116</v>
      </c>
      <c r="I252" s="18">
        <f>Показатели!$E$9</f>
        <v>2.4</v>
      </c>
      <c r="J252" s="9">
        <v>8</v>
      </c>
      <c r="K252" s="15" t="s">
        <v>182</v>
      </c>
      <c r="L252" s="17">
        <f>(ATAN(C252/10)+3.1415/2)/3.1415*1.75</f>
        <v>0.35162537436222346</v>
      </c>
      <c r="M252" s="17">
        <f>(ATAN(D252/10)+3.1415/2)/3.1415*1.75</f>
        <v>0.83399320395694387</v>
      </c>
      <c r="N252" s="17">
        <f t="shared" si="168"/>
        <v>0.54591816456890541</v>
      </c>
      <c r="O252" s="17">
        <f t="shared" si="168"/>
        <v>0.60250492195840621</v>
      </c>
      <c r="P252" s="17">
        <f t="shared" si="168"/>
        <v>0.78964214538698807</v>
      </c>
      <c r="Q252" s="17">
        <f t="shared" si="168"/>
        <v>0.53218452216389966</v>
      </c>
    </row>
    <row r="253" spans="1:17">
      <c r="A253" s="9">
        <v>9</v>
      </c>
      <c r="B253" s="15" t="s">
        <v>183</v>
      </c>
      <c r="C253" s="17">
        <f t="shared" ref="C253:H253" si="170">C268/C271*1000</f>
        <v>2.8797696184305255</v>
      </c>
      <c r="D253" s="17">
        <f t="shared" si="170"/>
        <v>2.9498525073746311</v>
      </c>
      <c r="E253" s="17">
        <f t="shared" si="170"/>
        <v>2.9806259314456036</v>
      </c>
      <c r="F253" s="17">
        <f t="shared" si="170"/>
        <v>3.041825095057034</v>
      </c>
      <c r="G253" s="17">
        <f t="shared" si="170"/>
        <v>3.0888030888030888</v>
      </c>
      <c r="H253" s="17">
        <f t="shared" si="170"/>
        <v>3.142183817753339</v>
      </c>
      <c r="I253" s="18">
        <f>Показатели!$E$10</f>
        <v>1.5</v>
      </c>
      <c r="J253" s="9">
        <v>9</v>
      </c>
      <c r="K253" s="15" t="s">
        <v>183</v>
      </c>
      <c r="L253" s="17">
        <f t="shared" ref="L253:Q255" si="171">IF(C253/$I253&gt;1,2^((1-$I253/C253)/LN(10/3)),2^(-LOG($I253/C253,10/3)))</f>
        <v>1.3176373366399627</v>
      </c>
      <c r="M253" s="17">
        <f t="shared" si="171"/>
        <v>1.3270583553589148</v>
      </c>
      <c r="N253" s="17">
        <f t="shared" si="171"/>
        <v>1.3310754734942094</v>
      </c>
      <c r="O253" s="17">
        <f t="shared" si="171"/>
        <v>1.3388571449640072</v>
      </c>
      <c r="P253" s="17">
        <f t="shared" si="171"/>
        <v>1.3446506613541402</v>
      </c>
      <c r="Q253" s="17">
        <f t="shared" si="171"/>
        <v>1.3510524891327853</v>
      </c>
    </row>
    <row r="254" spans="1:17">
      <c r="A254" s="9">
        <v>10</v>
      </c>
      <c r="B254" s="15" t="s">
        <v>184</v>
      </c>
      <c r="C254" s="17">
        <f t="shared" ref="C254:H254" si="172">C269/C271*100</f>
        <v>7.1994240460763137E-2</v>
      </c>
      <c r="D254" s="17">
        <f t="shared" si="172"/>
        <v>7.3746312684365781E-2</v>
      </c>
      <c r="E254" s="17">
        <f t="shared" si="172"/>
        <v>7.4515648286140088E-2</v>
      </c>
      <c r="F254" s="17">
        <f t="shared" si="172"/>
        <v>7.6045627376425853E-2</v>
      </c>
      <c r="G254" s="17">
        <f t="shared" si="172"/>
        <v>7.7220077220077218E-2</v>
      </c>
      <c r="H254" s="17">
        <f t="shared" si="172"/>
        <v>7.8554595443833475E-2</v>
      </c>
      <c r="I254" s="18">
        <f>Показатели!$E$11</f>
        <v>0.05</v>
      </c>
      <c r="J254" s="9">
        <v>10</v>
      </c>
      <c r="K254" s="15" t="s">
        <v>184</v>
      </c>
      <c r="L254" s="17">
        <f t="shared" si="171"/>
        <v>1.192296684756988</v>
      </c>
      <c r="M254" s="17">
        <f t="shared" si="171"/>
        <v>1.2036766634675977</v>
      </c>
      <c r="N254" s="17">
        <f t="shared" si="171"/>
        <v>1.2085372878988339</v>
      </c>
      <c r="O254" s="17">
        <f t="shared" si="171"/>
        <v>1.2179668474245489</v>
      </c>
      <c r="P254" s="17">
        <f t="shared" si="171"/>
        <v>1.2249991087910792</v>
      </c>
      <c r="Q254" s="17">
        <f t="shared" si="171"/>
        <v>1.2327815013862498</v>
      </c>
    </row>
    <row r="255" spans="1:17">
      <c r="A255" s="9">
        <v>11</v>
      </c>
      <c r="B255" s="15" t="s">
        <v>185</v>
      </c>
      <c r="C255" s="17">
        <f t="shared" ref="C255:H255" si="173">C270/C271*1000</f>
        <v>11.519078473722102</v>
      </c>
      <c r="D255" s="17">
        <f t="shared" si="173"/>
        <v>14.011799410029498</v>
      </c>
      <c r="E255" s="17">
        <f t="shared" si="173"/>
        <v>8.1967213114754109</v>
      </c>
      <c r="F255" s="17">
        <f t="shared" si="173"/>
        <v>8.3650190114068437</v>
      </c>
      <c r="G255" s="17">
        <f t="shared" si="173"/>
        <v>8.494208494208495</v>
      </c>
      <c r="H255" s="17">
        <f t="shared" si="173"/>
        <v>8.6410054988216807</v>
      </c>
      <c r="I255" s="18">
        <f>Показатели!$E$12</f>
        <v>5</v>
      </c>
      <c r="J255" s="9">
        <v>11</v>
      </c>
      <c r="K255" s="15" t="s">
        <v>185</v>
      </c>
      <c r="L255" s="17">
        <f t="shared" si="171"/>
        <v>1.3851655142338275</v>
      </c>
      <c r="M255" s="17">
        <f t="shared" si="171"/>
        <v>1.4481352636897107</v>
      </c>
      <c r="N255" s="17">
        <f t="shared" si="171"/>
        <v>1.2517336251448663</v>
      </c>
      <c r="O255" s="17">
        <f t="shared" si="171"/>
        <v>1.2606092097443629</v>
      </c>
      <c r="P255" s="17">
        <f t="shared" si="171"/>
        <v>1.267224266470055</v>
      </c>
      <c r="Q255" s="17">
        <f t="shared" si="171"/>
        <v>1.2745409288822307</v>
      </c>
    </row>
    <row r="256" spans="1:17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</row>
    <row r="257" spans="1:15">
      <c r="A257" s="9">
        <v>1</v>
      </c>
      <c r="B257" s="10" t="s">
        <v>187</v>
      </c>
      <c r="C257" s="17">
        <v>6</v>
      </c>
      <c r="D257" s="17">
        <v>6</v>
      </c>
      <c r="E257" s="17">
        <v>6</v>
      </c>
      <c r="F257" s="17">
        <v>6</v>
      </c>
      <c r="G257" s="17">
        <v>6</v>
      </c>
      <c r="H257" s="17">
        <v>6</v>
      </c>
      <c r="L257" s="17">
        <v>2014</v>
      </c>
      <c r="M257" s="17">
        <v>2016</v>
      </c>
      <c r="N257" s="17">
        <v>2018</v>
      </c>
      <c r="O257" s="17">
        <v>2019</v>
      </c>
    </row>
    <row r="258" spans="1:15">
      <c r="A258" s="9">
        <v>2</v>
      </c>
      <c r="B258" s="10" t="s">
        <v>188</v>
      </c>
      <c r="C258" s="17">
        <v>12</v>
      </c>
      <c r="D258" s="17">
        <v>12</v>
      </c>
      <c r="E258" s="17">
        <v>6</v>
      </c>
      <c r="F258" s="17">
        <v>6</v>
      </c>
      <c r="G258" s="17">
        <v>6</v>
      </c>
      <c r="H258" s="17">
        <v>6</v>
      </c>
      <c r="K258" s="15" t="s">
        <v>187</v>
      </c>
      <c r="L258" s="17">
        <f t="shared" ref="L258:L263" si="174">L245</f>
        <v>0.91924209389619582</v>
      </c>
      <c r="M258" s="17">
        <f t="shared" ref="M258:M263" si="175">N245</f>
        <v>0.93764126395724301</v>
      </c>
      <c r="N258" s="17">
        <f t="shared" ref="N258:N268" si="176">P245</f>
        <v>0.95708472944833256</v>
      </c>
      <c r="O258" s="17">
        <f>Q245</f>
        <v>0.96657265509827628</v>
      </c>
    </row>
    <row r="259" spans="1:15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K259" s="15" t="s">
        <v>190</v>
      </c>
      <c r="L259" s="17">
        <f t="shared" si="174"/>
        <v>1.362280095892213</v>
      </c>
      <c r="M259" s="17">
        <f t="shared" si="175"/>
        <v>1.0625186270557061</v>
      </c>
      <c r="N259" s="17">
        <f t="shared" si="176"/>
        <v>1.0818594508911794</v>
      </c>
      <c r="O259" s="17">
        <f t="shared" ref="O259:O268" si="177">Q246</f>
        <v>1.0910331796834869</v>
      </c>
    </row>
    <row r="260" spans="1:15">
      <c r="A260" s="9">
        <v>4</v>
      </c>
      <c r="B260" s="10" t="s">
        <v>191</v>
      </c>
      <c r="C260" s="17">
        <v>37.5</v>
      </c>
      <c r="D260" s="17">
        <v>37.5</v>
      </c>
      <c r="E260" s="17">
        <v>37.5</v>
      </c>
      <c r="F260" s="17">
        <v>37.5</v>
      </c>
      <c r="G260" s="17">
        <v>37.700000000000003</v>
      </c>
      <c r="H260" s="17">
        <v>38.200000000000003</v>
      </c>
      <c r="K260" s="15" t="s">
        <v>192</v>
      </c>
      <c r="L260" s="17">
        <f t="shared" si="174"/>
        <v>8.8737830999390996E-4</v>
      </c>
      <c r="M260" s="17">
        <f t="shared" si="175"/>
        <v>8.8737830999390996E-4</v>
      </c>
      <c r="N260" s="17">
        <f t="shared" si="176"/>
        <v>8.8737830999390996E-4</v>
      </c>
      <c r="O260" s="17">
        <f t="shared" si="177"/>
        <v>8.8737830999390996E-4</v>
      </c>
    </row>
    <row r="261" spans="1:15">
      <c r="A261" s="9">
        <v>5</v>
      </c>
      <c r="B261" s="10" t="s">
        <v>193</v>
      </c>
      <c r="C261" s="17">
        <v>8.9</v>
      </c>
      <c r="D261" s="17">
        <v>18</v>
      </c>
      <c r="E261" s="17">
        <v>18</v>
      </c>
      <c r="F261" s="17">
        <v>18</v>
      </c>
      <c r="G261" s="17">
        <v>18</v>
      </c>
      <c r="H261" s="17">
        <v>18</v>
      </c>
      <c r="K261" s="15" t="s">
        <v>194</v>
      </c>
      <c r="L261" s="17">
        <f t="shared" si="174"/>
        <v>0.94110189848509884</v>
      </c>
      <c r="M261" s="17">
        <f t="shared" si="175"/>
        <v>0.95993860536566644</v>
      </c>
      <c r="N261" s="17">
        <f t="shared" si="176"/>
        <v>0.98284964721638124</v>
      </c>
      <c r="O261" s="17">
        <f t="shared" si="177"/>
        <v>1.0001507225204542</v>
      </c>
    </row>
    <row r="262" spans="1:15">
      <c r="A262" s="9">
        <v>6</v>
      </c>
      <c r="B262" s="10" t="s">
        <v>195</v>
      </c>
      <c r="C262" s="17">
        <v>4621</v>
      </c>
      <c r="D262" s="17">
        <v>4585.2</v>
      </c>
      <c r="E262" s="17">
        <v>5739.6</v>
      </c>
      <c r="F262" s="17">
        <v>7090.6</v>
      </c>
      <c r="G262" s="17">
        <v>7548.7</v>
      </c>
      <c r="H262" s="17">
        <v>8528.1</v>
      </c>
      <c r="K262" s="15" t="s">
        <v>196</v>
      </c>
      <c r="L262" s="17">
        <f t="shared" si="174"/>
        <v>0.88003437018258079</v>
      </c>
      <c r="M262" s="17">
        <f t="shared" si="175"/>
        <v>1.261540571003352</v>
      </c>
      <c r="N262" s="17">
        <f t="shared" si="176"/>
        <v>1.2768035530420327</v>
      </c>
      <c r="O262" s="17">
        <f t="shared" si="177"/>
        <v>1.2840112409633744</v>
      </c>
    </row>
    <row r="263" spans="1:15">
      <c r="A263" s="9">
        <v>7</v>
      </c>
      <c r="B263" s="10" t="s">
        <v>197</v>
      </c>
      <c r="C263" s="17">
        <v>4911.2</v>
      </c>
      <c r="D263" s="17">
        <v>4605.7</v>
      </c>
      <c r="E263" s="17">
        <v>5661.5</v>
      </c>
      <c r="F263" s="17">
        <v>6562.3</v>
      </c>
      <c r="G263" s="17">
        <v>8577.2999999999993</v>
      </c>
      <c r="H263" s="17">
        <v>8992.7999999999993</v>
      </c>
      <c r="K263" s="15" t="s">
        <v>198</v>
      </c>
      <c r="L263" s="17">
        <f t="shared" si="174"/>
        <v>0.66882075656455031</v>
      </c>
      <c r="M263" s="17">
        <f t="shared" si="175"/>
        <v>1.0753797906194349</v>
      </c>
      <c r="N263" s="17">
        <f t="shared" si="176"/>
        <v>0.4053428386394749</v>
      </c>
      <c r="O263" s="17">
        <f t="shared" si="177"/>
        <v>0.71013833919176983</v>
      </c>
    </row>
    <row r="264" spans="1:15">
      <c r="A264" s="9">
        <v>8</v>
      </c>
      <c r="B264" s="10" t="s">
        <v>199</v>
      </c>
      <c r="C264" s="17"/>
      <c r="D264" s="17"/>
      <c r="E264" s="17">
        <v>28</v>
      </c>
      <c r="F264" s="17">
        <v>20</v>
      </c>
      <c r="G264" s="17">
        <v>26</v>
      </c>
      <c r="H264" s="17">
        <v>22</v>
      </c>
      <c r="K264" s="15" t="s">
        <v>200</v>
      </c>
      <c r="L264" s="17">
        <f>N251</f>
        <v>0.35685419776169075</v>
      </c>
      <c r="M264" s="17">
        <f>O251</f>
        <v>0.44068242714544631</v>
      </c>
      <c r="N264" s="17">
        <f t="shared" si="176"/>
        <v>0.32006890935257026</v>
      </c>
      <c r="O264" s="17">
        <f t="shared" si="177"/>
        <v>0.34287540734084188</v>
      </c>
    </row>
    <row r="265" spans="1:15">
      <c r="A265" s="9">
        <v>9</v>
      </c>
      <c r="B265" s="10" t="s">
        <v>201</v>
      </c>
      <c r="C265" s="17"/>
      <c r="D265" s="17"/>
      <c r="E265" s="17">
        <v>10</v>
      </c>
      <c r="F265" s="17">
        <v>7</v>
      </c>
      <c r="G265" s="17">
        <v>6</v>
      </c>
      <c r="H265" s="17">
        <v>4</v>
      </c>
      <c r="K265" s="15" t="s">
        <v>202</v>
      </c>
      <c r="L265" s="17">
        <f>L252</f>
        <v>0.35162537436222346</v>
      </c>
      <c r="M265" s="17">
        <f>N252</f>
        <v>0.54591816456890541</v>
      </c>
      <c r="N265" s="17">
        <f t="shared" si="176"/>
        <v>0.78964214538698807</v>
      </c>
      <c r="O265" s="17">
        <f t="shared" si="177"/>
        <v>0.53218452216389966</v>
      </c>
    </row>
    <row r="266" spans="1:15">
      <c r="A266" s="9">
        <v>10</v>
      </c>
      <c r="B266" s="10" t="s">
        <v>203</v>
      </c>
      <c r="C266" s="17">
        <v>15</v>
      </c>
      <c r="D266" s="17">
        <v>17</v>
      </c>
      <c r="E266" s="17">
        <v>19</v>
      </c>
      <c r="F266" s="17">
        <v>18</v>
      </c>
      <c r="G266" s="17">
        <v>18</v>
      </c>
      <c r="H266" s="17">
        <v>17</v>
      </c>
      <c r="K266" s="15" t="s">
        <v>204</v>
      </c>
      <c r="L266" s="17">
        <f>L253</f>
        <v>1.3176373366399627</v>
      </c>
      <c r="M266" s="17">
        <f>N253</f>
        <v>1.3310754734942094</v>
      </c>
      <c r="N266" s="17">
        <f t="shared" si="176"/>
        <v>1.3446506613541402</v>
      </c>
      <c r="O266" s="17">
        <f t="shared" si="177"/>
        <v>1.3510524891327853</v>
      </c>
    </row>
    <row r="267" spans="1:15">
      <c r="A267" s="9">
        <v>11</v>
      </c>
      <c r="B267" s="10" t="s">
        <v>205</v>
      </c>
      <c r="C267" s="17">
        <v>34</v>
      </c>
      <c r="D267" s="17">
        <v>18</v>
      </c>
      <c r="E267" s="17">
        <v>28</v>
      </c>
      <c r="F267" s="17">
        <v>25</v>
      </c>
      <c r="G267" s="17">
        <v>20</v>
      </c>
      <c r="H267" s="17">
        <v>26</v>
      </c>
      <c r="K267" s="15" t="s">
        <v>206</v>
      </c>
      <c r="L267" s="17">
        <f>L254</f>
        <v>1.192296684756988</v>
      </c>
      <c r="M267" s="17">
        <f>N254</f>
        <v>1.2085372878988339</v>
      </c>
      <c r="N267" s="17">
        <f t="shared" si="176"/>
        <v>1.2249991087910792</v>
      </c>
      <c r="O267" s="17">
        <f t="shared" si="177"/>
        <v>1.2327815013862498</v>
      </c>
    </row>
    <row r="268" spans="1:15">
      <c r="A268" s="9">
        <v>12</v>
      </c>
      <c r="B268" s="10" t="s">
        <v>207</v>
      </c>
      <c r="C268" s="17">
        <v>4</v>
      </c>
      <c r="D268" s="17">
        <v>4</v>
      </c>
      <c r="E268" s="17">
        <v>4</v>
      </c>
      <c r="F268" s="17">
        <v>4</v>
      </c>
      <c r="G268" s="17">
        <v>4</v>
      </c>
      <c r="H268" s="17">
        <v>4</v>
      </c>
      <c r="K268" s="15" t="s">
        <v>208</v>
      </c>
      <c r="L268" s="17">
        <f>L255</f>
        <v>1.3851655142338275</v>
      </c>
      <c r="M268" s="17">
        <f>N255</f>
        <v>1.2517336251448663</v>
      </c>
      <c r="N268" s="17">
        <f t="shared" si="176"/>
        <v>1.267224266470055</v>
      </c>
      <c r="O268" s="17">
        <f t="shared" si="177"/>
        <v>1.2745409288822307</v>
      </c>
    </row>
    <row r="269" spans="1:15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</row>
    <row r="270" spans="1:15">
      <c r="A270" s="9">
        <v>14</v>
      </c>
      <c r="B270" s="10" t="s">
        <v>211</v>
      </c>
      <c r="C270" s="17">
        <v>16</v>
      </c>
      <c r="D270" s="17">
        <v>19</v>
      </c>
      <c r="E270" s="17">
        <v>11</v>
      </c>
      <c r="F270" s="17">
        <v>11</v>
      </c>
      <c r="G270" s="21">
        <v>11</v>
      </c>
      <c r="H270" s="21">
        <v>11</v>
      </c>
    </row>
    <row r="271" spans="1:15">
      <c r="A271" s="9">
        <v>15</v>
      </c>
      <c r="B271" s="10" t="s">
        <v>213</v>
      </c>
      <c r="C271" s="17">
        <v>1389</v>
      </c>
      <c r="D271" s="17">
        <v>1356</v>
      </c>
      <c r="E271" s="17">
        <v>1342</v>
      </c>
      <c r="F271" s="17">
        <v>1315</v>
      </c>
      <c r="G271" s="17">
        <v>1295</v>
      </c>
      <c r="H271" s="17">
        <v>1273</v>
      </c>
    </row>
    <row r="273" spans="1:17" ht="16">
      <c r="A273" s="20" t="s">
        <v>555</v>
      </c>
    </row>
    <row r="274" spans="1:17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8" t="s">
        <v>174</v>
      </c>
      <c r="J274" s="9" t="s">
        <v>2</v>
      </c>
      <c r="K274" s="14" t="s">
        <v>173</v>
      </c>
      <c r="L274" s="17">
        <v>2014</v>
      </c>
      <c r="M274" s="17">
        <v>2015</v>
      </c>
      <c r="N274" s="17">
        <v>2016</v>
      </c>
      <c r="O274" s="17">
        <v>2017</v>
      </c>
      <c r="P274" s="17">
        <v>2018</v>
      </c>
      <c r="Q274" s="17">
        <v>2019</v>
      </c>
    </row>
    <row r="275" spans="1:17">
      <c r="A275" s="9">
        <v>1</v>
      </c>
      <c r="B275" s="15" t="s">
        <v>175</v>
      </c>
      <c r="C275" s="17">
        <f t="shared" ref="C275:H275" si="178">C287/C301*1000</f>
        <v>5.0916496945010188</v>
      </c>
      <c r="D275" s="17">
        <f t="shared" si="178"/>
        <v>5.2521008403361344</v>
      </c>
      <c r="E275" s="17">
        <f t="shared" si="178"/>
        <v>5.4288816503800215</v>
      </c>
      <c r="F275" s="17">
        <f t="shared" si="178"/>
        <v>5.5493895671476139</v>
      </c>
      <c r="G275" s="17">
        <f t="shared" si="178"/>
        <v>5.7339449541284404</v>
      </c>
      <c r="H275" s="17">
        <f t="shared" si="178"/>
        <v>5.9665871121718377</v>
      </c>
      <c r="I275" s="18">
        <f>Показатели!$E$2</f>
        <v>5</v>
      </c>
      <c r="J275" s="9">
        <v>1</v>
      </c>
      <c r="K275" s="15" t="s">
        <v>175</v>
      </c>
      <c r="L275" s="17">
        <f t="shared" ref="L275:Q279" si="179">IF(C275/$I275&gt;1,2^((1-$I275/C275)/LN(10/3)),2^(-LOG($I275/C275,10/3)))</f>
        <v>1.0104167803681892</v>
      </c>
      <c r="M275" s="17">
        <f t="shared" si="179"/>
        <v>1.0280197704874103</v>
      </c>
      <c r="N275" s="17">
        <f t="shared" si="179"/>
        <v>1.0465317636962734</v>
      </c>
      <c r="O275" s="17">
        <f t="shared" si="179"/>
        <v>1.0586515203146394</v>
      </c>
      <c r="P275" s="17">
        <f t="shared" si="179"/>
        <v>1.0764749096791701</v>
      </c>
      <c r="Q275" s="17">
        <f t="shared" si="179"/>
        <v>1.097753804395611</v>
      </c>
    </row>
    <row r="276" spans="1:17">
      <c r="A276" s="9">
        <v>2</v>
      </c>
      <c r="B276" s="15" t="s">
        <v>176</v>
      </c>
      <c r="C276" s="17">
        <f t="shared" ref="C276:H276" si="180">C288/C301*1000</f>
        <v>4.0733197556008145</v>
      </c>
      <c r="D276" s="17">
        <f t="shared" si="180"/>
        <v>4.2016806722689077</v>
      </c>
      <c r="E276" s="17">
        <f t="shared" si="180"/>
        <v>4.3431053203040175</v>
      </c>
      <c r="F276" s="17">
        <f t="shared" si="180"/>
        <v>4.4395116537180908</v>
      </c>
      <c r="G276" s="17">
        <f t="shared" si="180"/>
        <v>4.5871559633027523</v>
      </c>
      <c r="H276" s="17">
        <f t="shared" si="180"/>
        <v>4.7732696897374707</v>
      </c>
      <c r="I276" s="18">
        <f>Показатели!$E$3</f>
        <v>4</v>
      </c>
      <c r="J276" s="9">
        <v>2</v>
      </c>
      <c r="K276" s="15" t="s">
        <v>176</v>
      </c>
      <c r="L276" s="17">
        <f t="shared" si="179"/>
        <v>1.0104167803681889</v>
      </c>
      <c r="M276" s="17">
        <f t="shared" si="179"/>
        <v>1.0280197704874103</v>
      </c>
      <c r="N276" s="17">
        <f t="shared" si="179"/>
        <v>1.0465317636962734</v>
      </c>
      <c r="O276" s="17">
        <f t="shared" si="179"/>
        <v>1.0586515203146394</v>
      </c>
      <c r="P276" s="17">
        <f t="shared" si="179"/>
        <v>1.0764749096791701</v>
      </c>
      <c r="Q276" s="17">
        <f t="shared" si="179"/>
        <v>1.097753804395611</v>
      </c>
    </row>
    <row r="277" spans="1:17">
      <c r="A277" s="9">
        <v>3</v>
      </c>
      <c r="B277" s="15" t="s">
        <v>177</v>
      </c>
      <c r="C277" s="17">
        <f t="shared" ref="C277:H277" si="181">C289/C301*1000+0.00001</f>
        <v>1.0000000000000001E-5</v>
      </c>
      <c r="D277" s="17">
        <f t="shared" si="181"/>
        <v>1.0000000000000001E-5</v>
      </c>
      <c r="E277" s="17">
        <f t="shared" si="181"/>
        <v>1.0000000000000001E-5</v>
      </c>
      <c r="F277" s="17">
        <f t="shared" si="181"/>
        <v>1.0000000000000001E-5</v>
      </c>
      <c r="G277" s="17">
        <f t="shared" si="181"/>
        <v>1.0000000000000001E-5</v>
      </c>
      <c r="H277" s="17">
        <f t="shared" si="181"/>
        <v>1.0000000000000001E-5</v>
      </c>
      <c r="I277" s="18">
        <f>Показатели!$E$4</f>
        <v>2</v>
      </c>
      <c r="J277" s="9">
        <v>3</v>
      </c>
      <c r="K277" s="15" t="s">
        <v>177</v>
      </c>
      <c r="L277" s="17">
        <f t="shared" si="179"/>
        <v>8.8737830999390996E-4</v>
      </c>
      <c r="M277" s="17">
        <f t="shared" si="179"/>
        <v>8.8737830999390996E-4</v>
      </c>
      <c r="N277" s="17">
        <f t="shared" si="179"/>
        <v>8.8737830999390996E-4</v>
      </c>
      <c r="O277" s="17">
        <f t="shared" si="179"/>
        <v>8.8737830999390996E-4</v>
      </c>
      <c r="P277" s="17">
        <f t="shared" si="179"/>
        <v>8.8737830999390996E-4</v>
      </c>
      <c r="Q277" s="17">
        <f t="shared" si="179"/>
        <v>8.8737830999390996E-4</v>
      </c>
    </row>
    <row r="278" spans="1:17">
      <c r="A278" s="9">
        <v>4</v>
      </c>
      <c r="B278" s="15" t="s">
        <v>178</v>
      </c>
      <c r="C278" s="17">
        <f t="shared" ref="C278:H278" si="182">C290/C301*1000</f>
        <v>32.688391038696537</v>
      </c>
      <c r="D278" s="17">
        <f t="shared" si="182"/>
        <v>33.718487394957982</v>
      </c>
      <c r="E278" s="17">
        <f t="shared" si="182"/>
        <v>36.047774158523346</v>
      </c>
      <c r="F278" s="17">
        <f t="shared" si="182"/>
        <v>34.184239733629305</v>
      </c>
      <c r="G278" s="17">
        <f t="shared" si="182"/>
        <v>35.435779816513758</v>
      </c>
      <c r="H278" s="17">
        <f t="shared" si="182"/>
        <v>37.231503579952268</v>
      </c>
      <c r="I278" s="18">
        <f>Показатели!$E$5</f>
        <v>30</v>
      </c>
      <c r="J278" s="9">
        <v>4</v>
      </c>
      <c r="K278" s="15" t="s">
        <v>178</v>
      </c>
      <c r="L278" s="17">
        <f t="shared" si="179"/>
        <v>1.0484875093864001</v>
      </c>
      <c r="M278" s="17">
        <f t="shared" si="179"/>
        <v>1.0655490929766858</v>
      </c>
      <c r="N278" s="17">
        <f t="shared" si="179"/>
        <v>1.1014071674234047</v>
      </c>
      <c r="O278" s="17">
        <f t="shared" si="179"/>
        <v>1.0730115334820434</v>
      </c>
      <c r="P278" s="17">
        <f t="shared" si="179"/>
        <v>1.0923308581235873</v>
      </c>
      <c r="Q278" s="17">
        <f t="shared" si="179"/>
        <v>1.1183136559560709</v>
      </c>
    </row>
    <row r="279" spans="1:17">
      <c r="A279" s="9">
        <v>5</v>
      </c>
      <c r="B279" s="15" t="s">
        <v>179</v>
      </c>
      <c r="C279" s="17">
        <f t="shared" ref="C279:H279" si="183">C291/C301*1000</f>
        <v>2.5458248472505094</v>
      </c>
      <c r="D279" s="17">
        <f t="shared" si="183"/>
        <v>2.6260504201680672</v>
      </c>
      <c r="E279" s="17">
        <f t="shared" si="183"/>
        <v>2.7144408251900107</v>
      </c>
      <c r="F279" s="17">
        <f t="shared" si="183"/>
        <v>2.7746947835738069</v>
      </c>
      <c r="G279" s="17">
        <f t="shared" si="183"/>
        <v>5.9633027522935782</v>
      </c>
      <c r="H279" s="17">
        <f t="shared" si="183"/>
        <v>6.8019093078758948</v>
      </c>
      <c r="I279" s="18">
        <f>Показатели!$E$6</f>
        <v>8</v>
      </c>
      <c r="J279" s="9">
        <v>5</v>
      </c>
      <c r="K279" s="15" t="s">
        <v>179</v>
      </c>
      <c r="L279" s="17">
        <f t="shared" si="179"/>
        <v>0.5172711992044754</v>
      </c>
      <c r="M279" s="17">
        <f t="shared" si="179"/>
        <v>0.52659388895515835</v>
      </c>
      <c r="N279" s="17">
        <f t="shared" si="179"/>
        <v>0.53672654675110665</v>
      </c>
      <c r="O279" s="17">
        <f t="shared" si="179"/>
        <v>0.54355368184757258</v>
      </c>
      <c r="P279" s="17">
        <f t="shared" si="179"/>
        <v>0.8443777006451727</v>
      </c>
      <c r="Q279" s="17">
        <f t="shared" si="179"/>
        <v>0.91082615829445823</v>
      </c>
    </row>
    <row r="280" spans="1:17">
      <c r="A280" s="9">
        <v>6</v>
      </c>
      <c r="B280" s="15" t="s">
        <v>180</v>
      </c>
      <c r="C280" s="17">
        <f t="shared" ref="C280:H280" si="184">(C292-C293)/C292*100</f>
        <v>-8.085427005118353</v>
      </c>
      <c r="D280" s="17">
        <f t="shared" si="184"/>
        <v>11.473642618226537</v>
      </c>
      <c r="E280" s="17">
        <f t="shared" si="184"/>
        <v>-2.2271001966433563</v>
      </c>
      <c r="F280" s="17">
        <f t="shared" si="184"/>
        <v>14.721559564633974</v>
      </c>
      <c r="G280" s="17">
        <f t="shared" si="184"/>
        <v>-18.826158304528484</v>
      </c>
      <c r="H280" s="17">
        <f t="shared" si="184"/>
        <v>-3.8408208541319926</v>
      </c>
      <c r="I280" s="18">
        <f>Показатели!$E$7</f>
        <v>0</v>
      </c>
      <c r="J280" s="9">
        <v>6</v>
      </c>
      <c r="K280" s="15" t="s">
        <v>180</v>
      </c>
      <c r="L280" s="17">
        <f t="shared" ref="L280:Q280" si="185">(ATAN((C280+2.4)/10)+3.1415/2)/3.1415*1.75</f>
        <v>0.58701851422958484</v>
      </c>
      <c r="M280" s="17">
        <f t="shared" si="185"/>
        <v>1.4021181441170221</v>
      </c>
      <c r="N280" s="17">
        <f t="shared" si="185"/>
        <v>0.88463057489671193</v>
      </c>
      <c r="O280" s="17">
        <f t="shared" si="185"/>
        <v>1.4555558353650191</v>
      </c>
      <c r="P280" s="17">
        <f t="shared" si="185"/>
        <v>0.30460403553483117</v>
      </c>
      <c r="Q280" s="17">
        <f t="shared" si="185"/>
        <v>0.79528640432028497</v>
      </c>
    </row>
    <row r="281" spans="1:17">
      <c r="A281" s="9">
        <v>7</v>
      </c>
      <c r="B281" s="15" t="s">
        <v>181</v>
      </c>
      <c r="C281" s="17"/>
      <c r="D281" s="17"/>
      <c r="E281" s="17">
        <f>(E295-E294)/E301*1000</f>
        <v>-15.20086862106406</v>
      </c>
      <c r="F281" s="17">
        <f>(F295-F294)/F301*1000</f>
        <v>-7.7691453940066593</v>
      </c>
      <c r="G281" s="17">
        <f>(G295-G294)/G301*1000</f>
        <v>-21.788990825688074</v>
      </c>
      <c r="H281" s="17">
        <f>(H295-H294)/H301*1000</f>
        <v>-16.706443914081145</v>
      </c>
      <c r="I281" s="18">
        <f>Показатели!$E$8</f>
        <v>2.4</v>
      </c>
      <c r="J281" s="9">
        <v>7</v>
      </c>
      <c r="K281" s="15" t="s">
        <v>181</v>
      </c>
      <c r="L281" s="17"/>
      <c r="M281" s="17"/>
      <c r="N281" s="17">
        <f t="shared" ref="N281:Q282" si="186">(ATAN(E281/10)+3.1415/2)/3.1415*1.75</f>
        <v>0.3241149031226303</v>
      </c>
      <c r="O281" s="17">
        <f t="shared" si="186"/>
        <v>0.5070598791014439</v>
      </c>
      <c r="P281" s="17">
        <f t="shared" si="186"/>
        <v>0.23965962956532899</v>
      </c>
      <c r="Q281" s="17">
        <f t="shared" si="186"/>
        <v>0.30043407916072301</v>
      </c>
    </row>
    <row r="282" spans="1:17">
      <c r="A282" s="9">
        <v>8</v>
      </c>
      <c r="B282" s="15" t="s">
        <v>182</v>
      </c>
      <c r="C282" s="17">
        <f t="shared" ref="C282:H282" si="187">(C296-C297)/C301*1000</f>
        <v>-16.293279022403258</v>
      </c>
      <c r="D282" s="17">
        <f t="shared" si="187"/>
        <v>-16.806722689075631</v>
      </c>
      <c r="E282" s="17">
        <f t="shared" si="187"/>
        <v>-6.5146579804560263</v>
      </c>
      <c r="F282" s="17">
        <f t="shared" si="187"/>
        <v>-24.417314095449502</v>
      </c>
      <c r="G282" s="17">
        <f t="shared" si="187"/>
        <v>-17.201834862385322</v>
      </c>
      <c r="H282" s="17">
        <f t="shared" si="187"/>
        <v>-2.3866348448687353</v>
      </c>
      <c r="I282" s="18">
        <f>Показатели!$E$9</f>
        <v>2.4</v>
      </c>
      <c r="J282" s="9">
        <v>8</v>
      </c>
      <c r="K282" s="15" t="s">
        <v>182</v>
      </c>
      <c r="L282" s="17">
        <f>(ATAN(C282/10)+3.1415/2)/3.1415*1.75</f>
        <v>0.30661747398250389</v>
      </c>
      <c r="M282" s="17">
        <f>(ATAN(D282/10)+3.1415/2)/3.1415*1.75</f>
        <v>0.29896706528712047</v>
      </c>
      <c r="N282" s="17">
        <f t="shared" si="186"/>
        <v>0.5533515215998146</v>
      </c>
      <c r="O282" s="17">
        <f t="shared" si="186"/>
        <v>0.21650739846528264</v>
      </c>
      <c r="P282" s="17">
        <f t="shared" si="186"/>
        <v>0.29331069257343412</v>
      </c>
      <c r="Q282" s="17">
        <f t="shared" si="186"/>
        <v>0.74449179442190205</v>
      </c>
    </row>
    <row r="283" spans="1:17">
      <c r="A283" s="9">
        <v>9</v>
      </c>
      <c r="B283" s="15" t="s">
        <v>183</v>
      </c>
      <c r="C283" s="17">
        <f t="shared" ref="C283:H283" si="188">C298/C301*1000</f>
        <v>3.0549898167006111</v>
      </c>
      <c r="D283" s="17">
        <f t="shared" si="188"/>
        <v>3.1512605042016806</v>
      </c>
      <c r="E283" s="17">
        <f t="shared" si="188"/>
        <v>3.2573289902280131</v>
      </c>
      <c r="F283" s="17">
        <f t="shared" si="188"/>
        <v>3.3296337402885681</v>
      </c>
      <c r="G283" s="17">
        <f t="shared" si="188"/>
        <v>3.4403669724770642</v>
      </c>
      <c r="H283" s="17">
        <f t="shared" si="188"/>
        <v>3.5799522673031028</v>
      </c>
      <c r="I283" s="18">
        <f>Показатели!$E$10</f>
        <v>1.5</v>
      </c>
      <c r="J283" s="9">
        <v>9</v>
      </c>
      <c r="K283" s="15" t="s">
        <v>183</v>
      </c>
      <c r="L283" s="17">
        <f t="shared" ref="L283:Q285" si="189">IF(C283/$I283&gt;1,2^((1-$I283/C283)/LN(10/3)),2^(-LOG($I283/C283,10/3)))</f>
        <v>1.3404961022811182</v>
      </c>
      <c r="M283" s="17">
        <f t="shared" si="189"/>
        <v>1.3521224197399564</v>
      </c>
      <c r="N283" s="17">
        <f t="shared" si="189"/>
        <v>1.3642422258994722</v>
      </c>
      <c r="O283" s="17">
        <f t="shared" si="189"/>
        <v>1.3721190477686951</v>
      </c>
      <c r="P283" s="17">
        <f t="shared" si="189"/>
        <v>1.3836212913955346</v>
      </c>
      <c r="Q283" s="17">
        <f t="shared" si="189"/>
        <v>1.3972295306065341</v>
      </c>
    </row>
    <row r="284" spans="1:17">
      <c r="A284" s="9">
        <v>10</v>
      </c>
      <c r="B284" s="15" t="s">
        <v>184</v>
      </c>
      <c r="C284" s="17">
        <f t="shared" ref="C284:H284" si="190">C299/C301*100</f>
        <v>0.10183299389002036</v>
      </c>
      <c r="D284" s="17">
        <f t="shared" si="190"/>
        <v>0.10504201680672269</v>
      </c>
      <c r="E284" s="17">
        <f t="shared" si="190"/>
        <v>0.10857763300760044</v>
      </c>
      <c r="F284" s="17">
        <f t="shared" si="190"/>
        <v>0.11098779134295228</v>
      </c>
      <c r="G284" s="17">
        <f t="shared" si="190"/>
        <v>0.11467889908256881</v>
      </c>
      <c r="H284" s="17">
        <f t="shared" si="190"/>
        <v>0.11933174224343676</v>
      </c>
      <c r="I284" s="18">
        <f>Показатели!$E$11</f>
        <v>0.05</v>
      </c>
      <c r="J284" s="9">
        <v>10</v>
      </c>
      <c r="K284" s="15" t="s">
        <v>184</v>
      </c>
      <c r="L284" s="17">
        <f t="shared" si="189"/>
        <v>1.3404961022811182</v>
      </c>
      <c r="M284" s="17">
        <f t="shared" si="189"/>
        <v>1.3521224197399564</v>
      </c>
      <c r="N284" s="17">
        <f t="shared" si="189"/>
        <v>1.3642422258994722</v>
      </c>
      <c r="O284" s="17">
        <f t="shared" si="189"/>
        <v>1.3721190477686951</v>
      </c>
      <c r="P284" s="17">
        <f t="shared" si="189"/>
        <v>1.3836212913955346</v>
      </c>
      <c r="Q284" s="17">
        <f t="shared" si="189"/>
        <v>1.3972295306065341</v>
      </c>
    </row>
    <row r="285" spans="1:17">
      <c r="A285" s="9">
        <v>11</v>
      </c>
      <c r="B285" s="15" t="s">
        <v>185</v>
      </c>
      <c r="C285" s="17">
        <f t="shared" ref="C285:H285" si="191">C300/C301*1000</f>
        <v>6.1099796334012222</v>
      </c>
      <c r="D285" s="17">
        <f t="shared" si="191"/>
        <v>6.3025210084033612</v>
      </c>
      <c r="E285" s="17">
        <f t="shared" si="191"/>
        <v>6.5146579804560263</v>
      </c>
      <c r="F285" s="17">
        <f t="shared" si="191"/>
        <v>6.6592674805771361</v>
      </c>
      <c r="G285" s="17">
        <f t="shared" si="191"/>
        <v>6.8807339449541285</v>
      </c>
      <c r="H285" s="17">
        <f t="shared" si="191"/>
        <v>7.1599045346062056</v>
      </c>
      <c r="I285" s="18">
        <f>Показатели!$E$12</f>
        <v>5</v>
      </c>
      <c r="J285" s="9">
        <v>11</v>
      </c>
      <c r="K285" s="15" t="s">
        <v>185</v>
      </c>
      <c r="L285" s="17">
        <f t="shared" si="189"/>
        <v>1.1102536729309449</v>
      </c>
      <c r="M285" s="17">
        <f t="shared" si="189"/>
        <v>1.1263490124356528</v>
      </c>
      <c r="N285" s="17">
        <f t="shared" si="189"/>
        <v>1.1432260329566688</v>
      </c>
      <c r="O285" s="17">
        <f t="shared" si="189"/>
        <v>1.154248400614198</v>
      </c>
      <c r="P285" s="17">
        <f t="shared" si="189"/>
        <v>1.1704198714825647</v>
      </c>
      <c r="Q285" s="17">
        <f t="shared" si="189"/>
        <v>1.1896682901411673</v>
      </c>
    </row>
    <row r="286" spans="1:17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</row>
    <row r="287" spans="1:17">
      <c r="A287" s="9">
        <v>1</v>
      </c>
      <c r="B287" s="10" t="s">
        <v>187</v>
      </c>
      <c r="C287" s="17">
        <v>5</v>
      </c>
      <c r="D287" s="17">
        <v>5</v>
      </c>
      <c r="E287" s="17">
        <v>5</v>
      </c>
      <c r="F287" s="17">
        <v>5</v>
      </c>
      <c r="G287" s="17">
        <v>5</v>
      </c>
      <c r="H287" s="17">
        <v>5</v>
      </c>
      <c r="L287" s="17">
        <v>2014</v>
      </c>
      <c r="M287" s="17">
        <v>2016</v>
      </c>
      <c r="N287" s="17">
        <v>2018</v>
      </c>
      <c r="O287" s="17">
        <v>2019</v>
      </c>
    </row>
    <row r="288" spans="1:17">
      <c r="A288" s="9">
        <v>2</v>
      </c>
      <c r="B288" s="10" t="s">
        <v>188</v>
      </c>
      <c r="C288" s="17">
        <v>4</v>
      </c>
      <c r="D288" s="17">
        <v>4</v>
      </c>
      <c r="E288" s="17">
        <v>4</v>
      </c>
      <c r="F288" s="17">
        <v>4</v>
      </c>
      <c r="G288" s="17">
        <v>4</v>
      </c>
      <c r="H288" s="17">
        <v>4</v>
      </c>
      <c r="K288" s="15" t="s">
        <v>187</v>
      </c>
      <c r="L288" s="17">
        <f t="shared" ref="L288:L293" si="192">L275</f>
        <v>1.0104167803681892</v>
      </c>
      <c r="M288" s="17">
        <f t="shared" ref="M288:M293" si="193">N275</f>
        <v>1.0465317636962734</v>
      </c>
      <c r="N288" s="17">
        <f t="shared" ref="N288:O298" si="194">P275</f>
        <v>1.0764749096791701</v>
      </c>
      <c r="O288" s="17">
        <f t="shared" si="194"/>
        <v>1.097753804395611</v>
      </c>
    </row>
    <row r="289" spans="1:17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K289" s="15" t="s">
        <v>190</v>
      </c>
      <c r="L289" s="17">
        <f t="shared" si="192"/>
        <v>1.0104167803681889</v>
      </c>
      <c r="M289" s="17">
        <f t="shared" si="193"/>
        <v>1.0465317636962734</v>
      </c>
      <c r="N289" s="17">
        <f t="shared" si="194"/>
        <v>1.0764749096791701</v>
      </c>
      <c r="O289" s="17">
        <f t="shared" si="194"/>
        <v>1.097753804395611</v>
      </c>
    </row>
    <row r="290" spans="1:17">
      <c r="A290" s="9">
        <v>4</v>
      </c>
      <c r="B290" s="10" t="s">
        <v>191</v>
      </c>
      <c r="C290" s="17">
        <v>32.1</v>
      </c>
      <c r="D290" s="17">
        <v>32.1</v>
      </c>
      <c r="E290" s="17">
        <v>33.200000000000003</v>
      </c>
      <c r="F290" s="17">
        <v>30.8</v>
      </c>
      <c r="G290" s="17">
        <v>30.9</v>
      </c>
      <c r="H290" s="17">
        <v>31.2</v>
      </c>
      <c r="K290" s="15" t="s">
        <v>192</v>
      </c>
      <c r="L290" s="17">
        <f t="shared" si="192"/>
        <v>8.8737830999390996E-4</v>
      </c>
      <c r="M290" s="17">
        <f t="shared" si="193"/>
        <v>8.8737830999390996E-4</v>
      </c>
      <c r="N290" s="17">
        <f t="shared" si="194"/>
        <v>8.8737830999390996E-4</v>
      </c>
      <c r="O290" s="17">
        <f t="shared" si="194"/>
        <v>8.8737830999390996E-4</v>
      </c>
    </row>
    <row r="291" spans="1:17">
      <c r="A291" s="9">
        <v>5</v>
      </c>
      <c r="B291" s="10" t="s">
        <v>193</v>
      </c>
      <c r="C291" s="17">
        <v>2.5</v>
      </c>
      <c r="D291" s="17">
        <v>2.5</v>
      </c>
      <c r="E291" s="17">
        <v>2.5</v>
      </c>
      <c r="F291" s="17">
        <v>2.5</v>
      </c>
      <c r="G291" s="17">
        <v>5.2</v>
      </c>
      <c r="H291" s="17">
        <v>5.7</v>
      </c>
      <c r="K291" s="15" t="s">
        <v>194</v>
      </c>
      <c r="L291" s="17">
        <f t="shared" si="192"/>
        <v>1.0484875093864001</v>
      </c>
      <c r="M291" s="17">
        <f t="shared" si="193"/>
        <v>1.1014071674234047</v>
      </c>
      <c r="N291" s="17">
        <f t="shared" si="194"/>
        <v>1.0923308581235873</v>
      </c>
      <c r="O291" s="17">
        <f t="shared" si="194"/>
        <v>1.1183136559560709</v>
      </c>
    </row>
    <row r="292" spans="1:17">
      <c r="A292" s="9">
        <v>6</v>
      </c>
      <c r="B292" s="10" t="s">
        <v>195</v>
      </c>
      <c r="C292" s="17">
        <v>3848.9</v>
      </c>
      <c r="D292" s="17">
        <v>5229206.8</v>
      </c>
      <c r="E292" s="17">
        <v>4373.3999999999996</v>
      </c>
      <c r="F292" s="17">
        <v>5365.6</v>
      </c>
      <c r="G292" s="17">
        <v>5728.2</v>
      </c>
      <c r="H292" s="17">
        <v>5769.6</v>
      </c>
      <c r="K292" s="15" t="s">
        <v>196</v>
      </c>
      <c r="L292" s="17">
        <f t="shared" si="192"/>
        <v>0.5172711992044754</v>
      </c>
      <c r="M292" s="17">
        <f t="shared" si="193"/>
        <v>0.53672654675110665</v>
      </c>
      <c r="N292" s="17">
        <f t="shared" si="194"/>
        <v>0.8443777006451727</v>
      </c>
      <c r="O292" s="17">
        <f t="shared" si="194"/>
        <v>0.91082615829445823</v>
      </c>
    </row>
    <row r="293" spans="1:17">
      <c r="A293" s="9">
        <v>7</v>
      </c>
      <c r="B293" s="10" t="s">
        <v>197</v>
      </c>
      <c r="C293" s="17">
        <v>4160.1000000000004</v>
      </c>
      <c r="D293" s="17">
        <v>4629226.3</v>
      </c>
      <c r="E293" s="17">
        <v>4470.8</v>
      </c>
      <c r="F293" s="17">
        <v>4575.7</v>
      </c>
      <c r="G293" s="17">
        <v>6806.6</v>
      </c>
      <c r="H293" s="17">
        <v>5991.2</v>
      </c>
      <c r="K293" s="15" t="s">
        <v>198</v>
      </c>
      <c r="L293" s="17">
        <f t="shared" si="192"/>
        <v>0.58701851422958484</v>
      </c>
      <c r="M293" s="17">
        <f t="shared" si="193"/>
        <v>0.88463057489671193</v>
      </c>
      <c r="N293" s="17">
        <f t="shared" si="194"/>
        <v>0.30460403553483117</v>
      </c>
      <c r="O293" s="17">
        <f t="shared" si="194"/>
        <v>0.79528640432028497</v>
      </c>
    </row>
    <row r="294" spans="1:17">
      <c r="A294" s="9">
        <v>8</v>
      </c>
      <c r="B294" s="10" t="s">
        <v>199</v>
      </c>
      <c r="C294" s="17"/>
      <c r="D294" s="17"/>
      <c r="E294" s="17">
        <v>17</v>
      </c>
      <c r="F294" s="17">
        <v>13</v>
      </c>
      <c r="G294" s="17">
        <v>21</v>
      </c>
      <c r="H294" s="17">
        <v>16</v>
      </c>
      <c r="K294" s="15" t="s">
        <v>200</v>
      </c>
      <c r="L294" s="17">
        <f>N281</f>
        <v>0.3241149031226303</v>
      </c>
      <c r="M294" s="17">
        <f>O281</f>
        <v>0.5070598791014439</v>
      </c>
      <c r="N294" s="17">
        <f t="shared" si="194"/>
        <v>0.23965962956532899</v>
      </c>
      <c r="O294" s="17">
        <f t="shared" si="194"/>
        <v>0.30043407916072301</v>
      </c>
    </row>
    <row r="295" spans="1:17">
      <c r="A295" s="9">
        <v>9</v>
      </c>
      <c r="B295" s="10" t="s">
        <v>201</v>
      </c>
      <c r="C295" s="17"/>
      <c r="D295" s="17"/>
      <c r="E295" s="17">
        <v>3</v>
      </c>
      <c r="F295" s="17">
        <v>6</v>
      </c>
      <c r="G295" s="17">
        <v>2</v>
      </c>
      <c r="H295" s="17">
        <v>2</v>
      </c>
      <c r="K295" s="15" t="s">
        <v>202</v>
      </c>
      <c r="L295" s="17">
        <f>L282</f>
        <v>0.30661747398250389</v>
      </c>
      <c r="M295" s="17">
        <f>N282</f>
        <v>0.5533515215998146</v>
      </c>
      <c r="N295" s="17">
        <f t="shared" si="194"/>
        <v>0.29331069257343412</v>
      </c>
      <c r="O295" s="17">
        <f t="shared" si="194"/>
        <v>0.74449179442190205</v>
      </c>
    </row>
    <row r="296" spans="1:17">
      <c r="A296" s="9">
        <v>10</v>
      </c>
      <c r="B296" s="10" t="s">
        <v>203</v>
      </c>
      <c r="C296" s="17">
        <v>10</v>
      </c>
      <c r="D296" s="17">
        <v>16</v>
      </c>
      <c r="E296" s="17">
        <v>12</v>
      </c>
      <c r="F296" s="17">
        <v>11</v>
      </c>
      <c r="G296" s="17">
        <v>18</v>
      </c>
      <c r="H296" s="17">
        <v>18</v>
      </c>
      <c r="K296" s="15" t="s">
        <v>204</v>
      </c>
      <c r="L296" s="17">
        <f>L283</f>
        <v>1.3404961022811182</v>
      </c>
      <c r="M296" s="17">
        <f>N283</f>
        <v>1.3642422258994722</v>
      </c>
      <c r="N296" s="17">
        <f t="shared" si="194"/>
        <v>1.3836212913955346</v>
      </c>
      <c r="O296" s="17">
        <f t="shared" si="194"/>
        <v>1.3972295306065341</v>
      </c>
    </row>
    <row r="297" spans="1:17">
      <c r="A297" s="9">
        <v>11</v>
      </c>
      <c r="B297" s="10" t="s">
        <v>205</v>
      </c>
      <c r="C297" s="17">
        <v>26</v>
      </c>
      <c r="D297" s="17">
        <v>32</v>
      </c>
      <c r="E297" s="17">
        <v>18</v>
      </c>
      <c r="F297" s="17">
        <v>33</v>
      </c>
      <c r="G297" s="17">
        <v>33</v>
      </c>
      <c r="H297" s="17">
        <v>20</v>
      </c>
      <c r="K297" s="15" t="s">
        <v>206</v>
      </c>
      <c r="L297" s="17">
        <f>L284</f>
        <v>1.3404961022811182</v>
      </c>
      <c r="M297" s="17">
        <f>N284</f>
        <v>1.3642422258994722</v>
      </c>
      <c r="N297" s="17">
        <f t="shared" si="194"/>
        <v>1.3836212913955346</v>
      </c>
      <c r="O297" s="17">
        <f t="shared" si="194"/>
        <v>1.3972295306065341</v>
      </c>
    </row>
    <row r="298" spans="1:17">
      <c r="A298" s="9">
        <v>12</v>
      </c>
      <c r="B298" s="10" t="s">
        <v>207</v>
      </c>
      <c r="C298" s="17">
        <v>3</v>
      </c>
      <c r="D298" s="17">
        <v>3</v>
      </c>
      <c r="E298" s="17">
        <v>3</v>
      </c>
      <c r="F298" s="17">
        <v>3</v>
      </c>
      <c r="G298" s="17">
        <v>3</v>
      </c>
      <c r="H298" s="17">
        <v>3</v>
      </c>
      <c r="K298" s="15" t="s">
        <v>208</v>
      </c>
      <c r="L298" s="17">
        <f>L285</f>
        <v>1.1102536729309449</v>
      </c>
      <c r="M298" s="17">
        <f>N285</f>
        <v>1.1432260329566688</v>
      </c>
      <c r="N298" s="17">
        <f t="shared" si="194"/>
        <v>1.1704198714825647</v>
      </c>
      <c r="O298" s="17">
        <f t="shared" si="194"/>
        <v>1.1896682901411673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</row>
    <row r="300" spans="1:17">
      <c r="A300" s="9">
        <v>14</v>
      </c>
      <c r="B300" s="10" t="s">
        <v>211</v>
      </c>
      <c r="C300" s="17">
        <v>6</v>
      </c>
      <c r="D300" s="17">
        <v>6</v>
      </c>
      <c r="E300" s="17">
        <v>6</v>
      </c>
      <c r="F300" s="17">
        <v>6</v>
      </c>
      <c r="G300" s="21">
        <v>6</v>
      </c>
      <c r="H300" s="21">
        <v>6</v>
      </c>
    </row>
    <row r="301" spans="1:17">
      <c r="A301" s="9">
        <v>15</v>
      </c>
      <c r="B301" s="10" t="s">
        <v>213</v>
      </c>
      <c r="C301" s="17">
        <v>982</v>
      </c>
      <c r="D301" s="17">
        <v>952</v>
      </c>
      <c r="E301" s="17">
        <v>921</v>
      </c>
      <c r="F301" s="17">
        <v>901</v>
      </c>
      <c r="G301" s="17">
        <v>872</v>
      </c>
      <c r="H301" s="17">
        <v>838</v>
      </c>
    </row>
    <row r="303" spans="1:17" ht="16">
      <c r="A303" s="20" t="s">
        <v>556</v>
      </c>
    </row>
    <row r="304" spans="1:17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8" t="s">
        <v>174</v>
      </c>
      <c r="J304" s="9" t="s">
        <v>2</v>
      </c>
      <c r="K304" s="14" t="s">
        <v>173</v>
      </c>
      <c r="L304" s="17">
        <v>2014</v>
      </c>
      <c r="M304" s="17">
        <v>2015</v>
      </c>
      <c r="N304" s="17">
        <v>2016</v>
      </c>
      <c r="O304" s="17">
        <v>2017</v>
      </c>
      <c r="P304" s="17">
        <v>2018</v>
      </c>
      <c r="Q304" s="17">
        <v>2019</v>
      </c>
    </row>
    <row r="305" spans="1:17">
      <c r="A305" s="9">
        <v>1</v>
      </c>
      <c r="B305" s="15" t="s">
        <v>175</v>
      </c>
      <c r="C305" s="17">
        <f t="shared" ref="C305:H305" si="195">C317/C331*1000</f>
        <v>5.1579626047711153</v>
      </c>
      <c r="D305" s="17">
        <f t="shared" si="195"/>
        <v>5.3015241882041089</v>
      </c>
      <c r="E305" s="17">
        <f t="shared" si="195"/>
        <v>5.4200542005420056</v>
      </c>
      <c r="F305" s="17">
        <f t="shared" si="195"/>
        <v>5.547850208044383</v>
      </c>
      <c r="G305" s="17">
        <f t="shared" si="195"/>
        <v>5.6899004267425326</v>
      </c>
      <c r="H305" s="17">
        <f t="shared" si="195"/>
        <v>5.921539600296077</v>
      </c>
      <c r="I305" s="18">
        <f>Показатели!$E$2</f>
        <v>5</v>
      </c>
      <c r="J305" s="9">
        <v>1</v>
      </c>
      <c r="K305" s="15" t="s">
        <v>175</v>
      </c>
      <c r="L305" s="17">
        <f t="shared" ref="L305:Q309" si="196">IF(C305/$I305&gt;1,2^((1-$I305/C305)/LN(10/3)),2^(-LOG($I305/C305,10/3)))</f>
        <v>1.0177876714671015</v>
      </c>
      <c r="M305" s="17">
        <f t="shared" si="196"/>
        <v>1.0332858643497933</v>
      </c>
      <c r="N305" s="17">
        <f t="shared" si="196"/>
        <v>1.0456283951857424</v>
      </c>
      <c r="O305" s="17">
        <f t="shared" si="196"/>
        <v>1.0584991604547043</v>
      </c>
      <c r="P305" s="17">
        <f t="shared" si="196"/>
        <v>1.072299751932396</v>
      </c>
      <c r="Q305" s="17">
        <f t="shared" si="196"/>
        <v>1.0937322199239696</v>
      </c>
    </row>
    <row r="306" spans="1:17">
      <c r="A306" s="9">
        <v>2</v>
      </c>
      <c r="B306" s="15" t="s">
        <v>176</v>
      </c>
      <c r="C306" s="17">
        <f t="shared" ref="C306:H306" si="197">C318/C331*1000</f>
        <v>3.223726627981947</v>
      </c>
      <c r="D306" s="17">
        <f t="shared" si="197"/>
        <v>3.3134526176275676</v>
      </c>
      <c r="E306" s="17">
        <f t="shared" si="197"/>
        <v>3.3875338753387534</v>
      </c>
      <c r="F306" s="17">
        <f t="shared" si="197"/>
        <v>3.4674063800277395</v>
      </c>
      <c r="G306" s="17">
        <f t="shared" si="197"/>
        <v>3.5561877667140824</v>
      </c>
      <c r="H306" s="17">
        <f t="shared" si="197"/>
        <v>3.7009622501850479</v>
      </c>
      <c r="I306" s="18">
        <f>Показатели!$E$3</f>
        <v>4</v>
      </c>
      <c r="J306" s="9">
        <v>2</v>
      </c>
      <c r="K306" s="15" t="s">
        <v>176</v>
      </c>
      <c r="L306" s="17">
        <f t="shared" si="196"/>
        <v>0.88319036601581924</v>
      </c>
      <c r="M306" s="17">
        <f t="shared" si="196"/>
        <v>0.89726006379321133</v>
      </c>
      <c r="N306" s="17">
        <f t="shared" si="196"/>
        <v>0.90875513373679773</v>
      </c>
      <c r="O306" s="17">
        <f t="shared" si="196"/>
        <v>0.92102996811546367</v>
      </c>
      <c r="P306" s="17">
        <f t="shared" si="196"/>
        <v>0.93453397621534506</v>
      </c>
      <c r="Q306" s="17">
        <f t="shared" si="196"/>
        <v>0.95625176211455742</v>
      </c>
    </row>
    <row r="307" spans="1:17">
      <c r="A307" s="9">
        <v>3</v>
      </c>
      <c r="B307" s="15" t="s">
        <v>177</v>
      </c>
      <c r="C307" s="17">
        <f t="shared" ref="C307:H307" si="198">C319/C331*1000+0.00001</f>
        <v>1.0000000000000001E-5</v>
      </c>
      <c r="D307" s="17">
        <f t="shared" si="198"/>
        <v>1.0000000000000001E-5</v>
      </c>
      <c r="E307" s="17">
        <f t="shared" si="198"/>
        <v>1.0000000000000001E-5</v>
      </c>
      <c r="F307" s="17">
        <f t="shared" si="198"/>
        <v>1.0000000000000001E-5</v>
      </c>
      <c r="G307" s="17">
        <f t="shared" si="198"/>
        <v>1.0000000000000001E-5</v>
      </c>
      <c r="H307" s="17">
        <f t="shared" si="198"/>
        <v>1.0000000000000001E-5</v>
      </c>
      <c r="I307" s="18">
        <f>Показатели!$E$4</f>
        <v>2</v>
      </c>
      <c r="J307" s="9">
        <v>3</v>
      </c>
      <c r="K307" s="15" t="s">
        <v>177</v>
      </c>
      <c r="L307" s="17">
        <f t="shared" si="196"/>
        <v>8.8737830999390996E-4</v>
      </c>
      <c r="M307" s="17">
        <f t="shared" si="196"/>
        <v>8.8737830999390996E-4</v>
      </c>
      <c r="N307" s="17">
        <f t="shared" si="196"/>
        <v>8.8737830999390996E-4</v>
      </c>
      <c r="O307" s="17">
        <f t="shared" si="196"/>
        <v>8.8737830999390996E-4</v>
      </c>
      <c r="P307" s="17">
        <f t="shared" si="196"/>
        <v>8.8737830999390996E-4</v>
      </c>
      <c r="Q307" s="17">
        <f t="shared" si="196"/>
        <v>8.8737830999390996E-4</v>
      </c>
    </row>
    <row r="308" spans="1:17">
      <c r="A308" s="9">
        <v>4</v>
      </c>
      <c r="B308" s="15" t="s">
        <v>178</v>
      </c>
      <c r="C308" s="17">
        <f t="shared" ref="C308:H308" si="199">C320/C331*1000</f>
        <v>32.946486137975505</v>
      </c>
      <c r="D308" s="17">
        <f t="shared" si="199"/>
        <v>33.86348575215375</v>
      </c>
      <c r="E308" s="17">
        <f t="shared" si="199"/>
        <v>35.162601626016261</v>
      </c>
      <c r="F308" s="17">
        <f t="shared" si="199"/>
        <v>35.4368932038835</v>
      </c>
      <c r="G308" s="17">
        <f t="shared" si="199"/>
        <v>36.415362731152207</v>
      </c>
      <c r="H308" s="17">
        <f t="shared" si="199"/>
        <v>38.193930421909698</v>
      </c>
      <c r="I308" s="18">
        <f>Показатели!$E$5</f>
        <v>30</v>
      </c>
      <c r="J308" s="9">
        <v>4</v>
      </c>
      <c r="K308" s="15" t="s">
        <v>178</v>
      </c>
      <c r="L308" s="17">
        <f t="shared" si="196"/>
        <v>1.0528363102147731</v>
      </c>
      <c r="M308" s="17">
        <f t="shared" si="196"/>
        <v>1.0678887014782708</v>
      </c>
      <c r="N308" s="17">
        <f t="shared" si="196"/>
        <v>1.0882024248159754</v>
      </c>
      <c r="O308" s="17">
        <f t="shared" si="196"/>
        <v>1.0923475858232636</v>
      </c>
      <c r="P308" s="17">
        <f t="shared" si="196"/>
        <v>1.1067469982176885</v>
      </c>
      <c r="Q308" s="17">
        <f t="shared" si="196"/>
        <v>1.1314627933411834</v>
      </c>
    </row>
    <row r="309" spans="1:17">
      <c r="A309" s="9">
        <v>5</v>
      </c>
      <c r="B309" s="15" t="s">
        <v>179</v>
      </c>
      <c r="C309" s="17">
        <f t="shared" ref="C309:H309" si="200">C321/C331*1000</f>
        <v>8.8330109606705349</v>
      </c>
      <c r="D309" s="17">
        <f t="shared" si="200"/>
        <v>9.0788601722995352</v>
      </c>
      <c r="E309" s="17">
        <f t="shared" si="200"/>
        <v>9.2818428184281832</v>
      </c>
      <c r="F309" s="17">
        <f t="shared" si="200"/>
        <v>9.500693481276004</v>
      </c>
      <c r="G309" s="17">
        <f t="shared" si="200"/>
        <v>9.7439544807965852</v>
      </c>
      <c r="H309" s="17">
        <f t="shared" si="200"/>
        <v>10.140636565507032</v>
      </c>
      <c r="I309" s="18">
        <f>Показатели!$E$6</f>
        <v>8</v>
      </c>
      <c r="J309" s="9">
        <v>5</v>
      </c>
      <c r="K309" s="15" t="s">
        <v>179</v>
      </c>
      <c r="L309" s="17">
        <f t="shared" si="196"/>
        <v>1.0557948139863647</v>
      </c>
      <c r="M309" s="17">
        <f t="shared" si="196"/>
        <v>1.0708081323646479</v>
      </c>
      <c r="N309" s="17">
        <f t="shared" si="196"/>
        <v>1.0827539281257288</v>
      </c>
      <c r="O309" s="17">
        <f t="shared" si="196"/>
        <v>1.0952011178211682</v>
      </c>
      <c r="P309" s="17">
        <f t="shared" si="196"/>
        <v>1.1085364946358729</v>
      </c>
      <c r="Q309" s="17">
        <f t="shared" si="196"/>
        <v>1.1292241924830544</v>
      </c>
    </row>
    <row r="310" spans="1:17">
      <c r="A310" s="9">
        <v>6</v>
      </c>
      <c r="B310" s="15" t="s">
        <v>180</v>
      </c>
      <c r="C310" s="17">
        <f t="shared" ref="C310:H310" si="201">(C322-C323)/C322*100</f>
        <v>-0.74949165644378579</v>
      </c>
      <c r="D310" s="17">
        <f t="shared" si="201"/>
        <v>-1.9879227454959827</v>
      </c>
      <c r="E310" s="17">
        <f t="shared" si="201"/>
        <v>6.5203145478374775</v>
      </c>
      <c r="F310" s="17">
        <f t="shared" si="201"/>
        <v>16.468801766979567</v>
      </c>
      <c r="G310" s="17">
        <f t="shared" si="201"/>
        <v>-17.169403630077795</v>
      </c>
      <c r="H310" s="17">
        <f t="shared" si="201"/>
        <v>-1.4352556513895853</v>
      </c>
      <c r="I310" s="18">
        <f>Показатели!$E$7</f>
        <v>0</v>
      </c>
      <c r="J310" s="9">
        <v>6</v>
      </c>
      <c r="K310" s="15" t="s">
        <v>180</v>
      </c>
      <c r="L310" s="17">
        <f t="shared" ref="L310:Q310" si="202">(ATAN((C310+2.4)/10)+3.1415/2)/3.1415*1.75</f>
        <v>0.96612149756558086</v>
      </c>
      <c r="M310" s="17">
        <f t="shared" si="202"/>
        <v>0.89794214323760546</v>
      </c>
      <c r="N310" s="17">
        <f t="shared" si="202"/>
        <v>1.2807588526820963</v>
      </c>
      <c r="O310" s="17">
        <f t="shared" si="202"/>
        <v>1.4785491716053427</v>
      </c>
      <c r="P310" s="17">
        <f t="shared" si="202"/>
        <v>0.33152111044774746</v>
      </c>
      <c r="Q310" s="17">
        <f t="shared" si="202"/>
        <v>0.92857612005760726</v>
      </c>
    </row>
    <row r="311" spans="1:17">
      <c r="A311" s="9">
        <v>7</v>
      </c>
      <c r="B311" s="15" t="s">
        <v>181</v>
      </c>
      <c r="C311" s="17"/>
      <c r="D311" s="17"/>
      <c r="E311" s="17">
        <f>(E325-E324)/E331*1000</f>
        <v>-15.582655826558266</v>
      </c>
      <c r="F311" s="17">
        <f>(F325-F324)/F331*1000</f>
        <v>-15.256588072122053</v>
      </c>
      <c r="G311" s="17">
        <f>(G325-G324)/G331*1000</f>
        <v>-14.935988620199145</v>
      </c>
      <c r="H311" s="17">
        <f>(H325-H324)/H331*1000</f>
        <v>-28.867505551443376</v>
      </c>
      <c r="I311" s="18">
        <f>Показатели!$E$8</f>
        <v>2.4</v>
      </c>
      <c r="J311" s="9">
        <v>7</v>
      </c>
      <c r="K311" s="15" t="s">
        <v>181</v>
      </c>
      <c r="L311" s="17"/>
      <c r="M311" s="17"/>
      <c r="N311" s="17">
        <f t="shared" ref="N311:Q312" si="203">(ATAN(E311/10)+3.1415/2)/3.1415*1.75</f>
        <v>0.3178018194026424</v>
      </c>
      <c r="O311" s="17">
        <f t="shared" si="203"/>
        <v>0.32317975020828954</v>
      </c>
      <c r="P311" s="17">
        <f t="shared" si="203"/>
        <v>0.32862659863993016</v>
      </c>
      <c r="Q311" s="17">
        <f t="shared" si="203"/>
        <v>0.18573838224586475</v>
      </c>
    </row>
    <row r="312" spans="1:17">
      <c r="A312" s="9">
        <v>8</v>
      </c>
      <c r="B312" s="15" t="s">
        <v>182</v>
      </c>
      <c r="C312" s="17">
        <f t="shared" ref="C312:H312" si="204">(C326-C327)/C331*1000</f>
        <v>-14.829142488716958</v>
      </c>
      <c r="D312" s="17">
        <f t="shared" si="204"/>
        <v>-1.9880715705765406</v>
      </c>
      <c r="E312" s="17">
        <f t="shared" si="204"/>
        <v>-7.4525745257452574</v>
      </c>
      <c r="F312" s="17">
        <f t="shared" si="204"/>
        <v>-9.7087378640776691</v>
      </c>
      <c r="G312" s="17">
        <f t="shared" si="204"/>
        <v>-24.182076813655762</v>
      </c>
      <c r="H312" s="17">
        <f t="shared" si="204"/>
        <v>-5.1813471502590671</v>
      </c>
      <c r="I312" s="18">
        <f>Показатели!$E$9</f>
        <v>2.4</v>
      </c>
      <c r="J312" s="9">
        <v>8</v>
      </c>
      <c r="K312" s="15" t="s">
        <v>182</v>
      </c>
      <c r="L312" s="17">
        <f>(ATAN(C312/10)+3.1415/2)/3.1415*1.75</f>
        <v>0.33047797004511592</v>
      </c>
      <c r="M312" s="17">
        <f>(ATAN(D312/10)+3.1415/2)/3.1415*1.75</f>
        <v>0.76567815297325792</v>
      </c>
      <c r="N312" s="17">
        <f t="shared" si="203"/>
        <v>0.51822674374071132</v>
      </c>
      <c r="O312" s="17">
        <f t="shared" si="203"/>
        <v>0.44571889241368046</v>
      </c>
      <c r="P312" s="17">
        <f t="shared" si="203"/>
        <v>0.21840526677548527</v>
      </c>
      <c r="Q312" s="17">
        <f t="shared" si="203"/>
        <v>0.60869812692463166</v>
      </c>
    </row>
    <row r="313" spans="1:17">
      <c r="A313" s="9">
        <v>9</v>
      </c>
      <c r="B313" s="15" t="s">
        <v>183</v>
      </c>
      <c r="C313" s="17">
        <f t="shared" ref="C313:H313" si="205">C328/C331*1000</f>
        <v>2.5789813023855577</v>
      </c>
      <c r="D313" s="17">
        <f t="shared" si="205"/>
        <v>2.6507620941020544</v>
      </c>
      <c r="E313" s="17">
        <f t="shared" si="205"/>
        <v>2.7100271002710028</v>
      </c>
      <c r="F313" s="17">
        <f t="shared" si="205"/>
        <v>2.7739251040221915</v>
      </c>
      <c r="G313" s="17">
        <f t="shared" si="205"/>
        <v>2.8449502133712663</v>
      </c>
      <c r="H313" s="17">
        <f t="shared" si="205"/>
        <v>2.9607698001480385</v>
      </c>
      <c r="I313" s="18">
        <f>Показатели!$E$10</f>
        <v>1.5</v>
      </c>
      <c r="J313" s="9">
        <v>9</v>
      </c>
      <c r="K313" s="15" t="s">
        <v>183</v>
      </c>
      <c r="L313" s="17">
        <f t="shared" ref="L313:Q315" si="206">IF(C313/$I313&gt;1,2^((1-$I313/C313)/LN(10/3)),2^(-LOG($I313/C313,10/3)))</f>
        <v>1.2723498295068529</v>
      </c>
      <c r="M313" s="17">
        <f t="shared" si="206"/>
        <v>1.2839393737179638</v>
      </c>
      <c r="N313" s="17">
        <f t="shared" si="206"/>
        <v>1.2931194542586704</v>
      </c>
      <c r="O313" s="17">
        <f t="shared" si="206"/>
        <v>1.3026463746033512</v>
      </c>
      <c r="P313" s="17">
        <f t="shared" si="206"/>
        <v>1.3128102161771888</v>
      </c>
      <c r="Q313" s="17">
        <f t="shared" si="206"/>
        <v>1.3284916467802408</v>
      </c>
    </row>
    <row r="314" spans="1:17">
      <c r="A314" s="9">
        <v>10</v>
      </c>
      <c r="B314" s="15" t="s">
        <v>184</v>
      </c>
      <c r="C314" s="17">
        <f t="shared" ref="C314:H314" si="207">C329/C331*100</f>
        <v>6.4474532559638947E-2</v>
      </c>
      <c r="D314" s="17">
        <f t="shared" si="207"/>
        <v>6.6269052352551358E-2</v>
      </c>
      <c r="E314" s="17">
        <f t="shared" si="207"/>
        <v>6.7750677506775062E-2</v>
      </c>
      <c r="F314" s="17">
        <f t="shared" si="207"/>
        <v>6.9348127600554782E-2</v>
      </c>
      <c r="G314" s="17">
        <f t="shared" si="207"/>
        <v>7.1123755334281655E-2</v>
      </c>
      <c r="H314" s="17">
        <f t="shared" si="207"/>
        <v>7.4019245003700954E-2</v>
      </c>
      <c r="I314" s="18">
        <f>Показатели!$E$11</f>
        <v>0.05</v>
      </c>
      <c r="J314" s="9">
        <v>10</v>
      </c>
      <c r="K314" s="15" t="s">
        <v>184</v>
      </c>
      <c r="L314" s="17">
        <f t="shared" si="206"/>
        <v>1.1379727458359201</v>
      </c>
      <c r="M314" s="17">
        <f t="shared" si="206"/>
        <v>1.1518143971772963</v>
      </c>
      <c r="N314" s="17">
        <f t="shared" si="206"/>
        <v>1.1628079891968219</v>
      </c>
      <c r="O314" s="17">
        <f t="shared" si="206"/>
        <v>1.174244477903563</v>
      </c>
      <c r="P314" s="17">
        <f t="shared" si="206"/>
        <v>1.1864763247284433</v>
      </c>
      <c r="Q314" s="17">
        <f t="shared" si="206"/>
        <v>1.2054103525287159</v>
      </c>
    </row>
    <row r="315" spans="1:17">
      <c r="A315" s="9">
        <v>11</v>
      </c>
      <c r="B315" s="15" t="s">
        <v>185</v>
      </c>
      <c r="C315" s="17">
        <f t="shared" ref="C315:H315" si="208">C330/C331*1000</f>
        <v>14.829142488716958</v>
      </c>
      <c r="D315" s="17">
        <f t="shared" si="208"/>
        <v>15.241882041086813</v>
      </c>
      <c r="E315" s="17">
        <f t="shared" si="208"/>
        <v>9.4850948509485082</v>
      </c>
      <c r="F315" s="17">
        <f t="shared" si="208"/>
        <v>9.7087378640776691</v>
      </c>
      <c r="G315" s="17">
        <f t="shared" si="208"/>
        <v>9.9573257467994303</v>
      </c>
      <c r="H315" s="17">
        <f t="shared" si="208"/>
        <v>10.362694300518134</v>
      </c>
      <c r="I315" s="18">
        <f>Показатели!$E$12</f>
        <v>5</v>
      </c>
      <c r="J315" s="9">
        <v>11</v>
      </c>
      <c r="K315" s="15" t="s">
        <v>185</v>
      </c>
      <c r="L315" s="17">
        <f t="shared" si="206"/>
        <v>1.4646261311793807</v>
      </c>
      <c r="M315" s="17">
        <f t="shared" si="206"/>
        <v>1.4723452720188128</v>
      </c>
      <c r="N315" s="17">
        <f t="shared" si="206"/>
        <v>1.3128911979630027</v>
      </c>
      <c r="O315" s="17">
        <f t="shared" si="206"/>
        <v>1.3221015733996315</v>
      </c>
      <c r="P315" s="17">
        <f t="shared" si="206"/>
        <v>1.3319241722094852</v>
      </c>
      <c r="Q315" s="17">
        <f t="shared" si="206"/>
        <v>1.3470720193639329</v>
      </c>
    </row>
    <row r="316" spans="1:17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</row>
    <row r="317" spans="1:17">
      <c r="A317" s="9">
        <v>1</v>
      </c>
      <c r="B317" s="10" t="s">
        <v>187</v>
      </c>
      <c r="C317" s="17">
        <v>8</v>
      </c>
      <c r="D317" s="17">
        <v>8</v>
      </c>
      <c r="E317" s="17">
        <v>8</v>
      </c>
      <c r="F317" s="17">
        <v>8</v>
      </c>
      <c r="G317" s="17">
        <v>8</v>
      </c>
      <c r="H317" s="17">
        <v>8</v>
      </c>
      <c r="L317" s="17">
        <v>2014</v>
      </c>
      <c r="M317" s="17">
        <v>2016</v>
      </c>
      <c r="N317" s="17">
        <v>2018</v>
      </c>
      <c r="O317" s="17">
        <v>2019</v>
      </c>
    </row>
    <row r="318" spans="1:17">
      <c r="A318" s="9">
        <v>2</v>
      </c>
      <c r="B318" s="10" t="s">
        <v>188</v>
      </c>
      <c r="C318" s="17">
        <v>5</v>
      </c>
      <c r="D318" s="17">
        <v>5</v>
      </c>
      <c r="E318" s="17">
        <v>5</v>
      </c>
      <c r="F318" s="17">
        <v>5</v>
      </c>
      <c r="G318" s="17">
        <v>5</v>
      </c>
      <c r="H318" s="17">
        <v>5</v>
      </c>
      <c r="K318" s="15" t="s">
        <v>187</v>
      </c>
      <c r="L318" s="17">
        <f>L305</f>
        <v>1.0177876714671015</v>
      </c>
      <c r="M318" s="17">
        <f>N305</f>
        <v>1.0456283951857424</v>
      </c>
      <c r="N318" s="17">
        <f>P305</f>
        <v>1.072299751932396</v>
      </c>
      <c r="O318" s="17">
        <f>Q305</f>
        <v>1.0937322199239696</v>
      </c>
    </row>
    <row r="319" spans="1:17">
      <c r="A319" s="9">
        <v>3</v>
      </c>
      <c r="B319" s="10" t="s">
        <v>189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K319" s="15" t="s">
        <v>190</v>
      </c>
      <c r="L319" s="17">
        <f t="shared" ref="L319:L328" si="209">L306</f>
        <v>0.88319036601581924</v>
      </c>
      <c r="M319" s="17">
        <f t="shared" ref="M319:M328" si="210">N306</f>
        <v>0.90875513373679773</v>
      </c>
      <c r="N319" s="17">
        <f t="shared" ref="N319:O328" si="211">P306</f>
        <v>0.93453397621534506</v>
      </c>
      <c r="O319" s="17">
        <f t="shared" si="211"/>
        <v>0.95625176211455742</v>
      </c>
    </row>
    <row r="320" spans="1:17">
      <c r="A320" s="9">
        <v>4</v>
      </c>
      <c r="B320" s="10" t="s">
        <v>191</v>
      </c>
      <c r="C320" s="17">
        <v>51.1</v>
      </c>
      <c r="D320" s="17">
        <v>51.1</v>
      </c>
      <c r="E320" s="17">
        <v>51.9</v>
      </c>
      <c r="F320" s="17">
        <v>51.1</v>
      </c>
      <c r="G320" s="17">
        <v>51.2</v>
      </c>
      <c r="H320" s="17">
        <v>51.6</v>
      </c>
      <c r="K320" s="15" t="s">
        <v>192</v>
      </c>
      <c r="L320" s="17">
        <f t="shared" si="209"/>
        <v>8.8737830999390996E-4</v>
      </c>
      <c r="M320" s="17">
        <f t="shared" si="210"/>
        <v>8.8737830999390996E-4</v>
      </c>
      <c r="N320" s="17">
        <f t="shared" si="211"/>
        <v>8.8737830999390996E-4</v>
      </c>
      <c r="O320" s="17">
        <f t="shared" si="211"/>
        <v>8.8737830999390996E-4</v>
      </c>
    </row>
    <row r="321" spans="1:15">
      <c r="A321" s="9">
        <v>5</v>
      </c>
      <c r="B321" s="10" t="s">
        <v>193</v>
      </c>
      <c r="C321" s="17">
        <v>13.7</v>
      </c>
      <c r="D321" s="17">
        <v>13.7</v>
      </c>
      <c r="E321" s="17">
        <v>13.7</v>
      </c>
      <c r="F321" s="17">
        <v>13.7</v>
      </c>
      <c r="G321" s="17">
        <v>13.7</v>
      </c>
      <c r="H321" s="17">
        <v>13.7</v>
      </c>
      <c r="K321" s="15" t="s">
        <v>194</v>
      </c>
      <c r="L321" s="17">
        <f t="shared" si="209"/>
        <v>1.0528363102147731</v>
      </c>
      <c r="M321" s="17">
        <f t="shared" si="210"/>
        <v>1.0882024248159754</v>
      </c>
      <c r="N321" s="17">
        <f t="shared" si="211"/>
        <v>1.1067469982176885</v>
      </c>
      <c r="O321" s="17">
        <f t="shared" si="211"/>
        <v>1.1314627933411834</v>
      </c>
    </row>
    <row r="322" spans="1:15">
      <c r="A322" s="9">
        <v>6</v>
      </c>
      <c r="B322" s="10" t="s">
        <v>195</v>
      </c>
      <c r="C322" s="17">
        <v>5950.7</v>
      </c>
      <c r="D322" s="17">
        <v>6011.3</v>
      </c>
      <c r="E322" s="17">
        <v>6409.2</v>
      </c>
      <c r="F322" s="17">
        <v>7244</v>
      </c>
      <c r="G322" s="17">
        <v>9256</v>
      </c>
      <c r="H322" s="17">
        <v>8869.5</v>
      </c>
      <c r="K322" s="15" t="s">
        <v>196</v>
      </c>
      <c r="L322" s="17">
        <f t="shared" si="209"/>
        <v>1.0557948139863647</v>
      </c>
      <c r="M322" s="17">
        <f t="shared" si="210"/>
        <v>1.0827539281257288</v>
      </c>
      <c r="N322" s="17">
        <f t="shared" si="211"/>
        <v>1.1085364946358729</v>
      </c>
      <c r="O322" s="17">
        <f t="shared" si="211"/>
        <v>1.1292241924830544</v>
      </c>
    </row>
    <row r="323" spans="1:15">
      <c r="A323" s="9">
        <v>7</v>
      </c>
      <c r="B323" s="10" t="s">
        <v>197</v>
      </c>
      <c r="C323" s="17">
        <v>5995.3</v>
      </c>
      <c r="D323" s="17">
        <v>6130.8</v>
      </c>
      <c r="E323" s="17">
        <v>5991.3</v>
      </c>
      <c r="F323" s="17">
        <v>6051</v>
      </c>
      <c r="G323" s="17">
        <v>10845.2</v>
      </c>
      <c r="H323" s="17">
        <v>8996.7999999999993</v>
      </c>
      <c r="K323" s="15" t="s">
        <v>198</v>
      </c>
      <c r="L323" s="17">
        <f t="shared" si="209"/>
        <v>0.96612149756558086</v>
      </c>
      <c r="M323" s="17">
        <f t="shared" si="210"/>
        <v>1.2807588526820963</v>
      </c>
      <c r="N323" s="17">
        <f t="shared" si="211"/>
        <v>0.33152111044774746</v>
      </c>
      <c r="O323" s="17">
        <f t="shared" si="211"/>
        <v>0.92857612005760726</v>
      </c>
    </row>
    <row r="324" spans="1:15">
      <c r="A324" s="9">
        <v>8</v>
      </c>
      <c r="B324" s="10" t="s">
        <v>199</v>
      </c>
      <c r="C324" s="17"/>
      <c r="D324" s="17"/>
      <c r="E324" s="17">
        <v>31</v>
      </c>
      <c r="F324" s="17">
        <v>32</v>
      </c>
      <c r="G324" s="17">
        <v>32</v>
      </c>
      <c r="H324" s="17">
        <v>43</v>
      </c>
      <c r="K324" s="15" t="s">
        <v>200</v>
      </c>
      <c r="L324" s="17">
        <f>N311</f>
        <v>0.3178018194026424</v>
      </c>
      <c r="M324" s="17">
        <f>O311</f>
        <v>0.32317975020828954</v>
      </c>
      <c r="N324" s="17">
        <f t="shared" si="211"/>
        <v>0.32862659863993016</v>
      </c>
      <c r="O324" s="17">
        <f t="shared" si="211"/>
        <v>0.18573838224586475</v>
      </c>
    </row>
    <row r="325" spans="1:15">
      <c r="A325" s="9">
        <v>9</v>
      </c>
      <c r="B325" s="10" t="s">
        <v>201</v>
      </c>
      <c r="C325" s="17"/>
      <c r="D325" s="17"/>
      <c r="E325" s="17">
        <v>8</v>
      </c>
      <c r="F325" s="17">
        <v>10</v>
      </c>
      <c r="G325" s="17">
        <v>11</v>
      </c>
      <c r="H325" s="17">
        <v>4</v>
      </c>
      <c r="K325" s="15" t="s">
        <v>202</v>
      </c>
      <c r="L325" s="17">
        <f t="shared" si="209"/>
        <v>0.33047797004511592</v>
      </c>
      <c r="M325" s="17">
        <f t="shared" si="210"/>
        <v>0.51822674374071132</v>
      </c>
      <c r="N325" s="17">
        <f t="shared" si="211"/>
        <v>0.21840526677548527</v>
      </c>
      <c r="O325" s="17">
        <f t="shared" si="211"/>
        <v>0.60869812692463166</v>
      </c>
    </row>
    <row r="326" spans="1:15">
      <c r="A326" s="9">
        <v>10</v>
      </c>
      <c r="B326" s="10" t="s">
        <v>203</v>
      </c>
      <c r="C326" s="17">
        <v>28</v>
      </c>
      <c r="D326" s="17">
        <v>36</v>
      </c>
      <c r="E326" s="17">
        <v>33</v>
      </c>
      <c r="F326" s="17">
        <v>30</v>
      </c>
      <c r="G326" s="17">
        <v>19</v>
      </c>
      <c r="H326" s="17">
        <v>24</v>
      </c>
      <c r="K326" s="15" t="s">
        <v>204</v>
      </c>
      <c r="L326" s="17">
        <f t="shared" si="209"/>
        <v>1.2723498295068529</v>
      </c>
      <c r="M326" s="17">
        <f t="shared" si="210"/>
        <v>1.2931194542586704</v>
      </c>
      <c r="N326" s="17">
        <f t="shared" si="211"/>
        <v>1.3128102161771888</v>
      </c>
      <c r="O326" s="17">
        <f t="shared" si="211"/>
        <v>1.3284916467802408</v>
      </c>
    </row>
    <row r="327" spans="1:15">
      <c r="A327" s="9">
        <v>11</v>
      </c>
      <c r="B327" s="10" t="s">
        <v>205</v>
      </c>
      <c r="C327" s="17">
        <v>51</v>
      </c>
      <c r="D327" s="17">
        <v>39</v>
      </c>
      <c r="E327" s="17">
        <v>44</v>
      </c>
      <c r="F327" s="17">
        <v>44</v>
      </c>
      <c r="G327" s="17">
        <v>53</v>
      </c>
      <c r="H327" s="17">
        <v>31</v>
      </c>
      <c r="K327" s="15" t="s">
        <v>206</v>
      </c>
      <c r="L327" s="17">
        <f t="shared" si="209"/>
        <v>1.1379727458359201</v>
      </c>
      <c r="M327" s="17">
        <f t="shared" si="210"/>
        <v>1.1628079891968219</v>
      </c>
      <c r="N327" s="17">
        <f t="shared" si="211"/>
        <v>1.1864763247284433</v>
      </c>
      <c r="O327" s="17">
        <f t="shared" si="211"/>
        <v>1.2054103525287159</v>
      </c>
    </row>
    <row r="328" spans="1:15">
      <c r="A328" s="9">
        <v>12</v>
      </c>
      <c r="B328" s="10" t="s">
        <v>207</v>
      </c>
      <c r="C328" s="17">
        <v>4</v>
      </c>
      <c r="D328" s="17">
        <v>4</v>
      </c>
      <c r="E328" s="17">
        <v>4</v>
      </c>
      <c r="F328" s="17">
        <v>4</v>
      </c>
      <c r="G328" s="17">
        <v>4</v>
      </c>
      <c r="H328" s="17">
        <v>4</v>
      </c>
      <c r="K328" s="15" t="s">
        <v>208</v>
      </c>
      <c r="L328" s="17">
        <f t="shared" si="209"/>
        <v>1.4646261311793807</v>
      </c>
      <c r="M328" s="17">
        <f t="shared" si="210"/>
        <v>1.3128911979630027</v>
      </c>
      <c r="N328" s="17">
        <f t="shared" si="211"/>
        <v>1.3319241722094852</v>
      </c>
      <c r="O328" s="17">
        <f t="shared" si="211"/>
        <v>1.3470720193639329</v>
      </c>
    </row>
    <row r="329" spans="1:15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</row>
    <row r="330" spans="1:15">
      <c r="A330" s="9">
        <v>14</v>
      </c>
      <c r="B330" s="10" t="s">
        <v>211</v>
      </c>
      <c r="C330" s="17">
        <v>23</v>
      </c>
      <c r="D330" s="17">
        <v>23</v>
      </c>
      <c r="E330" s="17">
        <v>14</v>
      </c>
      <c r="F330" s="17">
        <v>14</v>
      </c>
      <c r="G330" s="21">
        <v>14</v>
      </c>
      <c r="H330" s="21">
        <v>14</v>
      </c>
    </row>
    <row r="331" spans="1:15">
      <c r="A331" s="9">
        <v>15</v>
      </c>
      <c r="B331" s="10" t="s">
        <v>213</v>
      </c>
      <c r="C331" s="17">
        <v>1551</v>
      </c>
      <c r="D331" s="17">
        <v>1509</v>
      </c>
      <c r="E331" s="17">
        <v>1476</v>
      </c>
      <c r="F331" s="17">
        <v>1442</v>
      </c>
      <c r="G331" s="17">
        <v>1406</v>
      </c>
      <c r="H331" s="17">
        <v>1351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M31"/>
  <sheetViews>
    <sheetView topLeftCell="A10" zoomScale="70" zoomScaleNormal="70" workbookViewId="0">
      <selection activeCell="G1" sqref="G1:G1048576"/>
    </sheetView>
  </sheetViews>
  <sheetFormatPr baseColWidth="10" defaultColWidth="9.1640625" defaultRowHeight="15"/>
  <cols>
    <col min="2" max="2" width="75.83203125" customWidth="1"/>
    <col min="3" max="3" width="10.6640625" customWidth="1"/>
    <col min="4" max="4" width="10.83203125" customWidth="1"/>
    <col min="5" max="6" width="11.33203125" customWidth="1"/>
    <col min="9" max="9" width="74" customWidth="1"/>
  </cols>
  <sheetData>
    <row r="1" spans="1:13" ht="16">
      <c r="A1" s="20" t="s">
        <v>557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2.7039697945641508</v>
      </c>
      <c r="D5" s="17">
        <f>D17/D31*1000</f>
        <v>2.7923834925813287</v>
      </c>
      <c r="E5" s="17">
        <f>E17/E31*1000</f>
        <v>2.9965348128230862</v>
      </c>
      <c r="F5" s="17">
        <f>F17/F31*1000</f>
        <v>3.0630286498185564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0.70194321810026972</v>
      </c>
      <c r="K5" s="17">
        <f t="shared" si="0"/>
        <v>0.71506677804120089</v>
      </c>
      <c r="L5" s="17">
        <f t="shared" si="0"/>
        <v>0.7447131368184694</v>
      </c>
      <c r="M5" s="17">
        <f t="shared" si="0"/>
        <v>0.75418274393082896</v>
      </c>
    </row>
    <row r="6" spans="1:13">
      <c r="A6" s="9">
        <v>2</v>
      </c>
      <c r="B6" s="15" t="s">
        <v>176</v>
      </c>
      <c r="C6" s="17">
        <f>C18/C31*1000</f>
        <v>1.2394828197175767</v>
      </c>
      <c r="D6" s="17">
        <f>D18/D31*1000</f>
        <v>1.4863321212273892</v>
      </c>
      <c r="E6" s="17">
        <f>E18/E31*1000</f>
        <v>1.5992564680338059</v>
      </c>
      <c r="F6" s="17">
        <f>F18/F31*1000</f>
        <v>1.7086390087991739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0.50940611899636212</v>
      </c>
      <c r="K6" s="17">
        <f t="shared" si="0"/>
        <v>0.56555391128225485</v>
      </c>
      <c r="L6" s="17">
        <f t="shared" si="0"/>
        <v>0.58990638408455975</v>
      </c>
      <c r="M6" s="17">
        <f t="shared" si="0"/>
        <v>0.61280839014546551</v>
      </c>
    </row>
    <row r="7" spans="1:13">
      <c r="A7" s="9">
        <v>3</v>
      </c>
      <c r="B7" s="15" t="s">
        <v>177</v>
      </c>
      <c r="C7" s="17">
        <f>C19/C31*1000+0.00001</f>
        <v>2.9531307370728452</v>
      </c>
      <c r="D7" s="17">
        <f>D19/D31*1000+0.00001</f>
        <v>2.6289599394209446</v>
      </c>
      <c r="E7" s="17">
        <f>E19/E31*1000</f>
        <v>2.8033143347661156</v>
      </c>
      <c r="F7" s="17">
        <f>F19/F31*1000</f>
        <v>5.6717146541155143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1.2041983373804019</v>
      </c>
      <c r="K7" s="17">
        <f t="shared" si="0"/>
        <v>1.1476726462525724</v>
      </c>
      <c r="L7" s="17">
        <f t="shared" si="0"/>
        <v>1.1793655902296785</v>
      </c>
      <c r="M7" s="17">
        <f t="shared" si="0"/>
        <v>1.4516536892331766</v>
      </c>
    </row>
    <row r="8" spans="1:13">
      <c r="A8" s="9">
        <v>4</v>
      </c>
      <c r="B8" s="15" t="s">
        <v>178</v>
      </c>
      <c r="C8" s="17">
        <f t="shared" ref="C8:F8" si="1">C20/C31*1000</f>
        <v>24.260779031807907</v>
      </c>
      <c r="D8" s="17">
        <f t="shared" si="1"/>
        <v>24.791043589366112</v>
      </c>
      <c r="E8" s="17">
        <f t="shared" si="1"/>
        <v>25.026115140153884</v>
      </c>
      <c r="F8" s="17">
        <f t="shared" si="1"/>
        <v>25.428843823579058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0.88493102026098491</v>
      </c>
      <c r="K8" s="17">
        <f t="shared" si="0"/>
        <v>0.89601532305197129</v>
      </c>
      <c r="L8" s="17">
        <f t="shared" si="0"/>
        <v>0.90089688625424291</v>
      </c>
      <c r="M8" s="17">
        <f t="shared" si="0"/>
        <v>0.90921508121386985</v>
      </c>
    </row>
    <row r="9" spans="1:13">
      <c r="A9" s="9">
        <v>5</v>
      </c>
      <c r="B9" s="15" t="s">
        <v>179</v>
      </c>
      <c r="C9" s="17">
        <f t="shared" ref="C9:F9" si="2">C21/C31*1000</f>
        <v>1.1819382030399863</v>
      </c>
      <c r="D9" s="17">
        <f t="shared" si="2"/>
        <v>1.1724546759237027</v>
      </c>
      <c r="E9" s="17">
        <f t="shared" si="2"/>
        <v>1.1781794196916047</v>
      </c>
      <c r="F9" s="17">
        <f t="shared" si="2"/>
        <v>1.183446489721617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0.33256005417040657</v>
      </c>
      <c r="K9" s="17">
        <f t="shared" si="0"/>
        <v>0.33102120723946116</v>
      </c>
      <c r="L9" s="17">
        <f t="shared" si="0"/>
        <v>0.33195076321533529</v>
      </c>
      <c r="M9" s="17">
        <f t="shared" si="0"/>
        <v>0.33280431311519398</v>
      </c>
    </row>
    <row r="10" spans="1:13">
      <c r="A10" s="9">
        <v>6</v>
      </c>
      <c r="B10" s="15" t="s">
        <v>180</v>
      </c>
      <c r="C10" s="17">
        <f t="shared" ref="C10:F10" si="3">(C22-C23)/C22*100</f>
        <v>0.21537474723780672</v>
      </c>
      <c r="D10" s="17">
        <f t="shared" si="3"/>
        <v>-7.7631766418530024</v>
      </c>
      <c r="E10" s="17">
        <f t="shared" si="3"/>
        <v>-0.55539987902482346</v>
      </c>
      <c r="F10" s="17">
        <f t="shared" si="3"/>
        <v>-4.8053419879676165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1.0174998795842276</v>
      </c>
      <c r="K10" s="17">
        <f>(ATAN((D10+2.4)/10)+3.1415/2)/3.1415*1.75</f>
        <v>0.6007723052331696</v>
      </c>
      <c r="L10" s="17">
        <f>(ATAN((E10+2.4)/10)+3.1415/2)/3.1415*1.75</f>
        <v>0.97661285867528003</v>
      </c>
      <c r="M10" s="17">
        <f>(ATAN((F10+2.4)/10)+3.1415/2)/3.1415*1.75</f>
        <v>0.74350627331571306</v>
      </c>
    </row>
    <row r="11" spans="1:13">
      <c r="A11" s="9">
        <v>7</v>
      </c>
      <c r="B11" s="15" t="s">
        <v>181</v>
      </c>
      <c r="C11" s="17">
        <f>(C25-C24)/C31*1000</f>
        <v>-1.0685737402119273</v>
      </c>
      <c r="D11" s="17">
        <f>(D25-D24)/D31*1000</f>
        <v>-1.8185525423915621</v>
      </c>
      <c r="E11" s="17">
        <f>(E25-E24)/E31*1000</f>
        <v>-3.0998908055771208</v>
      </c>
      <c r="F11" s="17">
        <f>(F25-F24)/F31*1000</f>
        <v>-3.8365127280133584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0.81569919248407674</v>
      </c>
      <c r="K11" s="17">
        <f t="shared" si="4"/>
        <v>0.77479104729963888</v>
      </c>
      <c r="L11" s="17">
        <f t="shared" si="4"/>
        <v>0.7075505367276349</v>
      </c>
      <c r="M11" s="17">
        <f t="shared" si="4"/>
        <v>0.67093061879801108</v>
      </c>
    </row>
    <row r="12" spans="1:13">
      <c r="A12" s="9">
        <v>8</v>
      </c>
      <c r="B12" s="15" t="s">
        <v>182</v>
      </c>
      <c r="C12" s="17">
        <f>(C26-C27)/C31*1000</f>
        <v>-3.0794993775146371</v>
      </c>
      <c r="D12" s="17">
        <f>(D26-D27)/D31*1000</f>
        <v>-0.36764676939257984</v>
      </c>
      <c r="E12" s="17">
        <f>(E26-E27)/E31*1000</f>
        <v>-1.3507286991977681</v>
      </c>
      <c r="F12" s="17">
        <f>(F26-F27)/F31*1000</f>
        <v>2.7317619032146347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0.70858747082875051</v>
      </c>
      <c r="K12" s="17">
        <f t="shared" si="4"/>
        <v>0.85452913552659715</v>
      </c>
      <c r="L12" s="17">
        <f t="shared" si="4"/>
        <v>0.80020913176200847</v>
      </c>
      <c r="M12" s="17">
        <f t="shared" si="4"/>
        <v>1.0235507624864295</v>
      </c>
    </row>
    <row r="13" spans="1:13">
      <c r="A13" s="9">
        <v>9</v>
      </c>
      <c r="B13" s="15" t="s">
        <v>183</v>
      </c>
      <c r="C13" s="17">
        <f t="shared" ref="C13:F13" si="5">C28/C31*1000</f>
        <v>0.19756462401570482</v>
      </c>
      <c r="D13" s="17">
        <f t="shared" si="5"/>
        <v>0.20704732409046786</v>
      </c>
      <c r="E13" s="17">
        <f t="shared" si="5"/>
        <v>0.20434505437629788</v>
      </c>
      <c r="F13" s="17">
        <f t="shared" si="5"/>
        <v>0.20525858222587479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0.31127868753999544</v>
      </c>
      <c r="K13" s="17">
        <f t="shared" si="6"/>
        <v>0.31979467701621916</v>
      </c>
      <c r="L13" s="17">
        <f t="shared" si="6"/>
        <v>0.31738506360922297</v>
      </c>
      <c r="M13" s="17">
        <f t="shared" si="6"/>
        <v>0.31820116051057151</v>
      </c>
    </row>
    <row r="14" spans="1:13">
      <c r="A14" s="9">
        <v>10</v>
      </c>
      <c r="B14" s="15" t="s">
        <v>184</v>
      </c>
      <c r="C14" s="17">
        <f t="shared" ref="C14:F14" si="7">C29/C31*100</f>
        <v>1.4190157518588322E-2</v>
      </c>
      <c r="D14" s="17">
        <f t="shared" si="7"/>
        <v>1.4249264509648168E-2</v>
      </c>
      <c r="E14" s="17">
        <f t="shared" si="7"/>
        <v>1.4280484495023131E-2</v>
      </c>
      <c r="F14" s="17">
        <f t="shared" si="7"/>
        <v>1.4344325630456886E-2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0.48427595454235084</v>
      </c>
      <c r="K14" s="17">
        <f t="shared" si="6"/>
        <v>0.48543625416462638</v>
      </c>
      <c r="L14" s="17">
        <f t="shared" si="6"/>
        <v>0.48604829379125075</v>
      </c>
      <c r="M14" s="17">
        <f t="shared" si="6"/>
        <v>0.48729807694726324</v>
      </c>
    </row>
    <row r="15" spans="1:13">
      <c r="A15" s="9">
        <v>11</v>
      </c>
      <c r="B15" s="15" t="s">
        <v>185</v>
      </c>
      <c r="C15" s="17">
        <f t="shared" ref="C15:F15" si="8">C30/C31*1000</f>
        <v>0.1865888115703879</v>
      </c>
      <c r="D15" s="17">
        <f t="shared" si="8"/>
        <v>0.17083372367920732</v>
      </c>
      <c r="E15" s="17">
        <f t="shared" si="8"/>
        <v>0.17357494966326459</v>
      </c>
      <c r="F15" s="17">
        <f t="shared" si="8"/>
        <v>0.17435091926522181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0.15060106418897795</v>
      </c>
      <c r="K15" s="17">
        <f t="shared" si="6"/>
        <v>0.14314335425919636</v>
      </c>
      <c r="L15" s="17">
        <f t="shared" si="6"/>
        <v>0.14446125138748611</v>
      </c>
      <c r="M15" s="17">
        <f t="shared" si="6"/>
        <v>0.14483270673664964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3449</v>
      </c>
      <c r="D17" s="17">
        <v>3547</v>
      </c>
      <c r="E17" s="17">
        <v>3798</v>
      </c>
      <c r="F17" s="17">
        <v>3865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1581</v>
      </c>
      <c r="D18" s="17">
        <v>1888</v>
      </c>
      <c r="E18" s="17">
        <v>2027</v>
      </c>
      <c r="F18" s="17">
        <v>2156</v>
      </c>
      <c r="I18" s="15" t="s">
        <v>187</v>
      </c>
      <c r="J18" s="17">
        <f>J5</f>
        <v>0.70194321810026972</v>
      </c>
      <c r="K18" s="17">
        <f t="shared" ref="K18:M18" si="9">K5</f>
        <v>0.71506677804120089</v>
      </c>
      <c r="L18" s="17">
        <f t="shared" si="9"/>
        <v>0.7447131368184694</v>
      </c>
      <c r="M18" s="17">
        <f t="shared" si="9"/>
        <v>0.75418274393082896</v>
      </c>
    </row>
    <row r="19" spans="1:13">
      <c r="A19" s="9">
        <v>3</v>
      </c>
      <c r="B19" s="10" t="s">
        <v>189</v>
      </c>
      <c r="C19" s="17">
        <v>3766.8</v>
      </c>
      <c r="D19" s="17">
        <v>3339.4</v>
      </c>
      <c r="E19" s="17">
        <v>3553.1</v>
      </c>
      <c r="F19" s="17">
        <v>7156.7</v>
      </c>
      <c r="I19" s="15" t="s">
        <v>190</v>
      </c>
      <c r="J19" s="17">
        <f t="shared" ref="J19:J28" si="10">J6</f>
        <v>0.50940611899636212</v>
      </c>
      <c r="K19" s="17">
        <f t="shared" ref="K19:K28" si="11">K6</f>
        <v>0.56555391128225485</v>
      </c>
      <c r="L19" s="17">
        <f t="shared" ref="L19:M28" si="12">L6</f>
        <v>0.58990638408455975</v>
      </c>
      <c r="M19" s="17">
        <f t="shared" si="12"/>
        <v>0.61280839014546551</v>
      </c>
    </row>
    <row r="20" spans="1:13">
      <c r="A20" s="9">
        <v>4</v>
      </c>
      <c r="B20" s="10" t="s">
        <v>191</v>
      </c>
      <c r="C20" s="17">
        <v>30945.4</v>
      </c>
      <c r="D20" s="17">
        <v>31490.6</v>
      </c>
      <c r="E20" s="17">
        <v>31719.7</v>
      </c>
      <c r="F20" s="17">
        <v>32086.7</v>
      </c>
      <c r="I20" s="15" t="s">
        <v>192</v>
      </c>
      <c r="J20" s="17">
        <f t="shared" si="10"/>
        <v>1.2041983373804019</v>
      </c>
      <c r="K20" s="17">
        <f t="shared" si="11"/>
        <v>1.1476726462525724</v>
      </c>
      <c r="L20" s="17">
        <f t="shared" si="12"/>
        <v>1.1793655902296785</v>
      </c>
      <c r="M20" s="17">
        <f t="shared" si="12"/>
        <v>1.4516536892331766</v>
      </c>
    </row>
    <row r="21" spans="1:13">
      <c r="A21" s="9">
        <v>5</v>
      </c>
      <c r="B21" s="10" t="s">
        <v>193</v>
      </c>
      <c r="C21" s="17">
        <v>1507.6</v>
      </c>
      <c r="D21" s="17">
        <v>1489.3</v>
      </c>
      <c r="E21" s="17">
        <v>1493.3</v>
      </c>
      <c r="F21" s="17">
        <v>1493.3</v>
      </c>
      <c r="I21" s="15" t="s">
        <v>194</v>
      </c>
      <c r="J21" s="17">
        <f t="shared" si="10"/>
        <v>0.88493102026098491</v>
      </c>
      <c r="K21" s="17">
        <f t="shared" si="11"/>
        <v>0.89601532305197129</v>
      </c>
      <c r="L21" s="17">
        <f t="shared" si="12"/>
        <v>0.90089688625424291</v>
      </c>
      <c r="M21" s="17">
        <f t="shared" si="12"/>
        <v>0.90921508121386985</v>
      </c>
    </row>
    <row r="22" spans="1:13">
      <c r="A22" s="9">
        <v>6</v>
      </c>
      <c r="B22" s="10" t="s">
        <v>195</v>
      </c>
      <c r="C22" s="17">
        <v>28429934.699999999</v>
      </c>
      <c r="D22" s="17">
        <v>32189512.300000001</v>
      </c>
      <c r="E22" s="17">
        <v>31829175.100000001</v>
      </c>
      <c r="F22" s="17">
        <v>32452008.699999999</v>
      </c>
      <c r="I22" s="15" t="s">
        <v>196</v>
      </c>
      <c r="J22" s="17">
        <f t="shared" si="10"/>
        <v>0.33256005417040657</v>
      </c>
      <c r="K22" s="17">
        <f t="shared" si="11"/>
        <v>0.33102120723946116</v>
      </c>
      <c r="L22" s="17">
        <f t="shared" si="12"/>
        <v>0.33195076321533529</v>
      </c>
      <c r="M22" s="17">
        <f t="shared" si="12"/>
        <v>0.33280431311519398</v>
      </c>
    </row>
    <row r="23" spans="1:13">
      <c r="A23" s="9">
        <v>7</v>
      </c>
      <c r="B23" s="10" t="s">
        <v>197</v>
      </c>
      <c r="C23" s="17">
        <v>28368703.800000001</v>
      </c>
      <c r="D23" s="17">
        <v>34688441</v>
      </c>
      <c r="E23" s="17">
        <v>32005954.300000001</v>
      </c>
      <c r="F23" s="17">
        <v>34011438.700000003</v>
      </c>
      <c r="I23" s="15" t="s">
        <v>198</v>
      </c>
      <c r="J23" s="17">
        <f t="shared" si="10"/>
        <v>1.0174998795842276</v>
      </c>
      <c r="K23" s="17">
        <f t="shared" si="11"/>
        <v>0.6007723052331696</v>
      </c>
      <c r="L23" s="17">
        <f t="shared" si="12"/>
        <v>0.97661285867528003</v>
      </c>
      <c r="M23" s="17">
        <f t="shared" si="12"/>
        <v>0.74350627331571306</v>
      </c>
    </row>
    <row r="24" spans="1:13">
      <c r="A24" s="9">
        <v>8</v>
      </c>
      <c r="B24" s="10" t="s">
        <v>199</v>
      </c>
      <c r="C24" s="17">
        <v>17812</v>
      </c>
      <c r="D24" s="17">
        <v>17010</v>
      </c>
      <c r="E24" s="17">
        <v>17615</v>
      </c>
      <c r="F24" s="17">
        <v>17032</v>
      </c>
      <c r="I24" s="15" t="s">
        <v>200</v>
      </c>
      <c r="J24" s="17">
        <f t="shared" si="10"/>
        <v>0.81569919248407674</v>
      </c>
      <c r="K24" s="17">
        <f t="shared" si="11"/>
        <v>0.77479104729963888</v>
      </c>
      <c r="L24" s="17">
        <f t="shared" si="12"/>
        <v>0.7075505367276349</v>
      </c>
      <c r="M24" s="17">
        <f t="shared" si="12"/>
        <v>0.67093061879801108</v>
      </c>
    </row>
    <row r="25" spans="1:13">
      <c r="A25" s="9">
        <v>9</v>
      </c>
      <c r="B25" s="10" t="s">
        <v>201</v>
      </c>
      <c r="C25" s="17">
        <v>16449</v>
      </c>
      <c r="D25" s="17">
        <v>14700</v>
      </c>
      <c r="E25" s="17">
        <v>13686</v>
      </c>
      <c r="F25" s="17">
        <v>12191</v>
      </c>
      <c r="I25" s="15" t="s">
        <v>202</v>
      </c>
      <c r="J25" s="17">
        <f t="shared" si="10"/>
        <v>0.70858747082875051</v>
      </c>
      <c r="K25" s="17">
        <f t="shared" si="11"/>
        <v>0.85452913552659715</v>
      </c>
      <c r="L25" s="17">
        <f t="shared" si="12"/>
        <v>0.80020913176200847</v>
      </c>
      <c r="M25" s="17">
        <f t="shared" si="12"/>
        <v>1.0235507624864295</v>
      </c>
    </row>
    <row r="26" spans="1:13">
      <c r="A26" s="9">
        <v>10</v>
      </c>
      <c r="B26" s="10" t="s">
        <v>203</v>
      </c>
      <c r="C26" s="17">
        <v>22542</v>
      </c>
      <c r="D26" s="17">
        <v>23470</v>
      </c>
      <c r="E26" s="17">
        <v>25392</v>
      </c>
      <c r="F26" s="17">
        <v>26958</v>
      </c>
      <c r="I26" s="15" t="s">
        <v>204</v>
      </c>
      <c r="J26" s="17">
        <f t="shared" si="10"/>
        <v>0.31127868753999544</v>
      </c>
      <c r="K26" s="17">
        <f t="shared" si="11"/>
        <v>0.31979467701621916</v>
      </c>
      <c r="L26" s="17">
        <f t="shared" si="12"/>
        <v>0.31738506360922297</v>
      </c>
      <c r="M26" s="17">
        <f t="shared" si="12"/>
        <v>0.31820116051057151</v>
      </c>
    </row>
    <row r="27" spans="1:13">
      <c r="A27" s="9">
        <v>11</v>
      </c>
      <c r="B27" s="10" t="s">
        <v>205</v>
      </c>
      <c r="C27" s="17">
        <v>26470</v>
      </c>
      <c r="D27" s="17">
        <v>23937</v>
      </c>
      <c r="E27" s="17">
        <v>27104</v>
      </c>
      <c r="F27" s="17">
        <v>23511</v>
      </c>
      <c r="I27" s="15" t="s">
        <v>206</v>
      </c>
      <c r="J27" s="17">
        <f t="shared" si="10"/>
        <v>0.48427595454235084</v>
      </c>
      <c r="K27" s="17">
        <f t="shared" si="11"/>
        <v>0.48543625416462638</v>
      </c>
      <c r="L27" s="17">
        <f t="shared" si="12"/>
        <v>0.48604829379125075</v>
      </c>
      <c r="M27" s="17">
        <f t="shared" si="12"/>
        <v>0.48729807694726324</v>
      </c>
    </row>
    <row r="28" spans="1:13">
      <c r="A28" s="9">
        <v>12</v>
      </c>
      <c r="B28" s="10" t="s">
        <v>207</v>
      </c>
      <c r="C28" s="17">
        <v>252</v>
      </c>
      <c r="D28" s="17">
        <v>263</v>
      </c>
      <c r="E28" s="17">
        <v>259</v>
      </c>
      <c r="F28" s="17">
        <v>259</v>
      </c>
      <c r="I28" s="15" t="s">
        <v>208</v>
      </c>
      <c r="J28" s="17">
        <f t="shared" si="10"/>
        <v>0.15060106418897795</v>
      </c>
      <c r="K28" s="17">
        <f t="shared" si="11"/>
        <v>0.14314335425919636</v>
      </c>
      <c r="L28" s="17">
        <f t="shared" si="12"/>
        <v>0.14446125138748611</v>
      </c>
      <c r="M28" s="17">
        <f t="shared" si="12"/>
        <v>0.14483270673664964</v>
      </c>
    </row>
    <row r="29" spans="1:13">
      <c r="A29" s="9">
        <v>13</v>
      </c>
      <c r="B29" s="10" t="s">
        <v>209</v>
      </c>
      <c r="C29" s="17">
        <v>181</v>
      </c>
      <c r="D29" s="17">
        <v>181</v>
      </c>
      <c r="E29" s="21">
        <v>181</v>
      </c>
      <c r="F29" s="21">
        <v>181</v>
      </c>
      <c r="K29" t="s">
        <v>210</v>
      </c>
      <c r="L29" s="52">
        <f>AVERAGE(L18:L28)</f>
        <v>0.65264544514137901</v>
      </c>
    </row>
    <row r="30" spans="1:13">
      <c r="A30" s="9">
        <v>14</v>
      </c>
      <c r="B30" s="10" t="s">
        <v>211</v>
      </c>
      <c r="C30" s="17">
        <v>238</v>
      </c>
      <c r="D30" s="17">
        <v>217</v>
      </c>
      <c r="E30" s="21">
        <v>220</v>
      </c>
      <c r="F30" s="21">
        <v>220</v>
      </c>
      <c r="K30" t="s">
        <v>212</v>
      </c>
      <c r="L30" s="52">
        <f>STDEV(L18:L28)</f>
        <v>0.31344384228638278</v>
      </c>
    </row>
    <row r="31" spans="1:13">
      <c r="A31" s="9">
        <v>15</v>
      </c>
      <c r="B31" s="10" t="s">
        <v>213</v>
      </c>
      <c r="C31" s="17">
        <v>1275532</v>
      </c>
      <c r="D31" s="17">
        <v>1270241</v>
      </c>
      <c r="E31" s="17">
        <v>1267464</v>
      </c>
      <c r="F31" s="17">
        <v>1261823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31"/>
  <sheetViews>
    <sheetView topLeftCell="A13" zoomScale="70" zoomScaleNormal="70" workbookViewId="0">
      <selection activeCell="L28" sqref="L28:M28"/>
    </sheetView>
  </sheetViews>
  <sheetFormatPr baseColWidth="10" defaultColWidth="9.1640625" defaultRowHeight="15"/>
  <cols>
    <col min="2" max="2" width="75.83203125" customWidth="1"/>
    <col min="9" max="9" width="74" customWidth="1"/>
  </cols>
  <sheetData>
    <row r="1" spans="1:13" ht="16">
      <c r="A1" s="20" t="s">
        <v>558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4.4758314644271602</v>
      </c>
      <c r="D5" s="17">
        <f>D17/D31*1000</f>
        <v>4.7060173893081583</v>
      </c>
      <c r="E5" s="17">
        <f>E17/E31*1000</f>
        <v>4.7340119070482043</v>
      </c>
      <c r="F5" s="17">
        <f>F17/F31*1000</f>
        <v>4.859039738285384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0.93823184946539662</v>
      </c>
      <c r="K5" s="17">
        <f t="shared" si="0"/>
        <v>0.96571542077606065</v>
      </c>
      <c r="L5" s="17">
        <f t="shared" si="0"/>
        <v>0.96901858791276496</v>
      </c>
      <c r="M5" s="17">
        <f t="shared" si="0"/>
        <v>0.98367097369897316</v>
      </c>
    </row>
    <row r="6" spans="1:13">
      <c r="A6" s="9">
        <v>2</v>
      </c>
      <c r="B6" s="15" t="s">
        <v>176</v>
      </c>
      <c r="C6" s="17">
        <f>C18/C31*1000</f>
        <v>2.1472539008445866</v>
      </c>
      <c r="D6" s="17">
        <f>D18/D31*1000</f>
        <v>2.1617071747635035</v>
      </c>
      <c r="E6" s="17">
        <f>E18/E31*1000</f>
        <v>2.1989629345112349</v>
      </c>
      <c r="F6" s="17">
        <f>F18/F31*1000</f>
        <v>2.2611373039545848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0.69896405167627218</v>
      </c>
      <c r="K6" s="17">
        <f t="shared" si="0"/>
        <v>0.70166880613745064</v>
      </c>
      <c r="L6" s="17">
        <f t="shared" si="0"/>
        <v>0.70860561405025491</v>
      </c>
      <c r="M6" s="17">
        <f t="shared" si="0"/>
        <v>0.72007205448232914</v>
      </c>
    </row>
    <row r="7" spans="1:13">
      <c r="A7" s="9">
        <v>3</v>
      </c>
      <c r="B7" s="15" t="s">
        <v>177</v>
      </c>
      <c r="C7" s="17">
        <f>C19/C31*1000+0.00001</f>
        <v>2.1119535033640315</v>
      </c>
      <c r="D7" s="17">
        <f>D19/D31*1000+0.00001</f>
        <v>2.1167613175892184</v>
      </c>
      <c r="E7" s="17">
        <f>E19/E31*1000</f>
        <v>2.2863453043979258</v>
      </c>
      <c r="F7" s="17">
        <f>F19/F31*1000</f>
        <v>3.4398152602713363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1.0309888860764769</v>
      </c>
      <c r="K7" s="17">
        <f t="shared" si="0"/>
        <v>1.0322663631720899</v>
      </c>
      <c r="L7" s="17">
        <f t="shared" si="0"/>
        <v>1.0747666982044188</v>
      </c>
      <c r="M7" s="17">
        <f t="shared" si="0"/>
        <v>1.272495187848389</v>
      </c>
    </row>
    <row r="8" spans="1:13">
      <c r="A8" s="9">
        <v>4</v>
      </c>
      <c r="B8" s="15" t="s">
        <v>178</v>
      </c>
      <c r="C8" s="17">
        <f t="shared" ref="C8:F8" si="1">C20/C31*1000</f>
        <v>24.528319893114471</v>
      </c>
      <c r="D8" s="17">
        <f t="shared" si="1"/>
        <v>24.804155069012022</v>
      </c>
      <c r="E8" s="17">
        <f t="shared" si="1"/>
        <v>25.13731515267909</v>
      </c>
      <c r="F8" s="17">
        <f t="shared" si="1"/>
        <v>25.502742230347351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0.89053622761479201</v>
      </c>
      <c r="K8" s="17">
        <f t="shared" si="0"/>
        <v>0.89628811553546606</v>
      </c>
      <c r="L8" s="17">
        <f t="shared" si="0"/>
        <v>0.90319931692209954</v>
      </c>
      <c r="M8" s="17">
        <f t="shared" si="0"/>
        <v>0.91073533613700408</v>
      </c>
    </row>
    <row r="9" spans="1:13">
      <c r="A9" s="9">
        <v>5</v>
      </c>
      <c r="B9" s="15" t="s">
        <v>179</v>
      </c>
      <c r="C9" s="17">
        <f t="shared" ref="C9:F9" si="2">C21/C31*1000</f>
        <v>1.8752684067376058</v>
      </c>
      <c r="D9" s="17">
        <f t="shared" si="2"/>
        <v>1.9120586913063025</v>
      </c>
      <c r="E9" s="17">
        <f t="shared" si="2"/>
        <v>1.9195314000384098</v>
      </c>
      <c r="F9" s="17">
        <f t="shared" si="2"/>
        <v>1.9234099874915809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0.43379368950779124</v>
      </c>
      <c r="K9" s="17">
        <f t="shared" si="0"/>
        <v>0.43867309771298996</v>
      </c>
      <c r="L9" s="17">
        <f t="shared" si="0"/>
        <v>0.43965930241511253</v>
      </c>
      <c r="M9" s="17">
        <f t="shared" si="0"/>
        <v>0.44017053366794956</v>
      </c>
    </row>
    <row r="10" spans="1:13">
      <c r="A10" s="9">
        <v>6</v>
      </c>
      <c r="B10" s="15" t="s">
        <v>180</v>
      </c>
      <c r="C10" s="17">
        <f t="shared" ref="C10:F10" si="3">(C22-C23)/C22*100</f>
        <v>4.4677371664994281</v>
      </c>
      <c r="D10" s="17">
        <f t="shared" si="3"/>
        <v>-9.258910532087917</v>
      </c>
      <c r="E10" s="17">
        <f t="shared" si="3"/>
        <v>-3.3875380723762323</v>
      </c>
      <c r="F10" s="17">
        <f t="shared" si="3"/>
        <v>3.6955922489496335E-2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1.2102346011690526</v>
      </c>
      <c r="K10" s="17">
        <f>(ATAN((D10+2.4)/10)+3.1415/2)/3.1415*1.75</f>
        <v>0.54009964624972817</v>
      </c>
      <c r="L10" s="17">
        <f>(ATAN((E10+2.4)/10)+3.1415/2)/3.1415*1.75</f>
        <v>0.82016612076455309</v>
      </c>
      <c r="M10" s="17">
        <f>(ATAN((F10+2.4)/10)+3.1415/2)/3.1415*1.75</f>
        <v>1.0081572899745523</v>
      </c>
    </row>
    <row r="11" spans="1:13">
      <c r="A11" s="9">
        <v>7</v>
      </c>
      <c r="B11" s="15" t="s">
        <v>181</v>
      </c>
      <c r="C11" s="17">
        <f>(C25-C24)/C31*1000</f>
        <v>0.24812711743092999</v>
      </c>
      <c r="D11" s="17">
        <f>(D25-D24)/D31*1000</f>
        <v>-0.21043167187963308</v>
      </c>
      <c r="E11" s="17">
        <f>(E25-E24)/E31*1000</f>
        <v>-1.4979834837718455</v>
      </c>
      <c r="F11" s="17">
        <f>(F25-F24)/F31*1000</f>
        <v>-2.5113056865197732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0.88881930210830029</v>
      </c>
      <c r="K11" s="17">
        <f t="shared" si="4"/>
        <v>0.86327944982019345</v>
      </c>
      <c r="L11" s="17">
        <f t="shared" si="4"/>
        <v>0.79216941808549068</v>
      </c>
      <c r="M11" s="17">
        <f t="shared" si="4"/>
        <v>0.73793990844398683</v>
      </c>
    </row>
    <row r="12" spans="1:13">
      <c r="A12" s="9">
        <v>8</v>
      </c>
      <c r="B12" s="15" t="s">
        <v>182</v>
      </c>
      <c r="C12" s="17">
        <f>(C26-C27)/C31*1000</f>
        <v>-2.5194445769909817</v>
      </c>
      <c r="D12" s="17">
        <f>(D26-D27)/D31*1000</f>
        <v>-3.682554257893579</v>
      </c>
      <c r="E12" s="17">
        <f>(E26-E27)/E31*1000</f>
        <v>-0.51853274438256192</v>
      </c>
      <c r="F12" s="17">
        <f>(F26-F27)/F31*1000</f>
        <v>2.9827768690464738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0.73751350357679712</v>
      </c>
      <c r="K12" s="17">
        <f t="shared" si="4"/>
        <v>0.67844486447216323</v>
      </c>
      <c r="L12" s="17">
        <f t="shared" si="4"/>
        <v>0.84614052769859982</v>
      </c>
      <c r="M12" s="17">
        <f t="shared" si="4"/>
        <v>1.0364779244507238</v>
      </c>
    </row>
    <row r="13" spans="1:13">
      <c r="A13" s="9">
        <v>9</v>
      </c>
      <c r="B13" s="15" t="s">
        <v>183</v>
      </c>
      <c r="C13" s="17">
        <f t="shared" ref="C13:F13" si="5">C28/C31*1000</f>
        <v>0.16223696139714652</v>
      </c>
      <c r="D13" s="17">
        <f t="shared" si="5"/>
        <v>0.25825705185227699</v>
      </c>
      <c r="E13" s="17">
        <f t="shared" si="5"/>
        <v>0.28807374687920106</v>
      </c>
      <c r="F13" s="17">
        <f t="shared" si="5"/>
        <v>0.28865582603675549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0.27790184395382589</v>
      </c>
      <c r="K13" s="17">
        <f t="shared" si="6"/>
        <v>0.3631867465834045</v>
      </c>
      <c r="L13" s="17">
        <f t="shared" si="6"/>
        <v>0.386766282124959</v>
      </c>
      <c r="M13" s="17">
        <f t="shared" si="6"/>
        <v>0.38721600992528005</v>
      </c>
    </row>
    <row r="14" spans="1:13">
      <c r="A14" s="9">
        <v>10</v>
      </c>
      <c r="B14" s="15" t="s">
        <v>184</v>
      </c>
      <c r="C14" s="17">
        <f t="shared" ref="C14:F14" si="7">C29/C31*100</f>
        <v>1.6223696139714652E-2</v>
      </c>
      <c r="D14" s="17">
        <f t="shared" si="7"/>
        <v>1.6260629190698921E-2</v>
      </c>
      <c r="E14" s="17">
        <f t="shared" si="7"/>
        <v>1.6324178989821397E-2</v>
      </c>
      <c r="F14" s="17">
        <f t="shared" si="7"/>
        <v>1.6357163475416145E-2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0.5230919965779528</v>
      </c>
      <c r="K14" s="17">
        <f t="shared" si="6"/>
        <v>0.52377723653574992</v>
      </c>
      <c r="L14" s="17">
        <f t="shared" si="6"/>
        <v>0.52495476845240807</v>
      </c>
      <c r="M14" s="17">
        <f t="shared" si="6"/>
        <v>0.52556518038383881</v>
      </c>
    </row>
    <row r="15" spans="1:13">
      <c r="A15" s="9">
        <v>11</v>
      </c>
      <c r="B15" s="15" t="s">
        <v>185</v>
      </c>
      <c r="C15" s="17">
        <f t="shared" ref="C15:F15" si="8">C30/C31*1000</f>
        <v>0.39127737748723579</v>
      </c>
      <c r="D15" s="17">
        <f t="shared" si="8"/>
        <v>0.43999349574832369</v>
      </c>
      <c r="E15" s="17">
        <f t="shared" si="8"/>
        <v>0.4321106203188016</v>
      </c>
      <c r="F15" s="17">
        <f t="shared" si="8"/>
        <v>0.43298373905513327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0.23066304350398029</v>
      </c>
      <c r="K15" s="17">
        <f t="shared" si="6"/>
        <v>0.24678423447081069</v>
      </c>
      <c r="L15" s="17">
        <f t="shared" si="6"/>
        <v>0.24422902657734624</v>
      </c>
      <c r="M15" s="17">
        <f t="shared" si="6"/>
        <v>0.24451301354305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469</v>
      </c>
      <c r="D17" s="17">
        <v>492</v>
      </c>
      <c r="E17" s="17">
        <v>493</v>
      </c>
      <c r="F17" s="17">
        <v>505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225</v>
      </c>
      <c r="D18" s="17">
        <v>226</v>
      </c>
      <c r="E18" s="17">
        <v>229</v>
      </c>
      <c r="F18" s="17">
        <v>235</v>
      </c>
      <c r="I18" s="15" t="s">
        <v>187</v>
      </c>
      <c r="J18" s="17">
        <f>J5</f>
        <v>0.93823184946539662</v>
      </c>
      <c r="K18" s="17">
        <f t="shared" ref="K18:M18" si="9">K5</f>
        <v>0.96571542077606065</v>
      </c>
      <c r="L18" s="17">
        <f t="shared" si="9"/>
        <v>0.96901858791276496</v>
      </c>
      <c r="M18" s="17">
        <f t="shared" si="9"/>
        <v>0.98367097369897316</v>
      </c>
    </row>
    <row r="19" spans="1:13">
      <c r="A19" s="9">
        <v>3</v>
      </c>
      <c r="B19" s="10" t="s">
        <v>189</v>
      </c>
      <c r="C19" s="17">
        <v>221.3</v>
      </c>
      <c r="D19" s="17">
        <v>221.3</v>
      </c>
      <c r="E19" s="17">
        <v>238.1</v>
      </c>
      <c r="F19" s="17">
        <v>357.5</v>
      </c>
      <c r="I19" s="15" t="s">
        <v>190</v>
      </c>
      <c r="J19" s="17">
        <f t="shared" ref="J19:J28" si="10">J6</f>
        <v>0.69896405167627218</v>
      </c>
      <c r="K19" s="17">
        <f t="shared" ref="K19:K28" si="11">K6</f>
        <v>0.70166880613745064</v>
      </c>
      <c r="L19" s="17">
        <f t="shared" ref="L19:M28" si="12">L6</f>
        <v>0.70860561405025491</v>
      </c>
      <c r="M19" s="17">
        <f t="shared" si="12"/>
        <v>0.72007205448232914</v>
      </c>
    </row>
    <row r="20" spans="1:13">
      <c r="A20" s="9">
        <v>4</v>
      </c>
      <c r="B20" s="10" t="s">
        <v>191</v>
      </c>
      <c r="C20" s="17">
        <v>2570.1999999999998</v>
      </c>
      <c r="D20" s="17">
        <v>2593.1999999999998</v>
      </c>
      <c r="E20" s="17">
        <v>2617.8000000000002</v>
      </c>
      <c r="F20" s="17">
        <v>2650.5</v>
      </c>
      <c r="I20" s="15" t="s">
        <v>192</v>
      </c>
      <c r="J20" s="17">
        <f t="shared" si="10"/>
        <v>1.0309888860764769</v>
      </c>
      <c r="K20" s="17">
        <f t="shared" si="11"/>
        <v>1.0322663631720899</v>
      </c>
      <c r="L20" s="17">
        <f t="shared" si="12"/>
        <v>1.0747666982044188</v>
      </c>
      <c r="M20" s="17">
        <f t="shared" si="12"/>
        <v>1.272495187848389</v>
      </c>
    </row>
    <row r="21" spans="1:13">
      <c r="A21" s="9">
        <v>5</v>
      </c>
      <c r="B21" s="10" t="s">
        <v>193</v>
      </c>
      <c r="C21" s="17">
        <v>196.5</v>
      </c>
      <c r="D21" s="17">
        <v>199.9</v>
      </c>
      <c r="E21" s="17">
        <v>199.9</v>
      </c>
      <c r="F21" s="17">
        <v>199.9</v>
      </c>
      <c r="I21" s="15" t="s">
        <v>194</v>
      </c>
      <c r="J21" s="17">
        <f t="shared" si="10"/>
        <v>0.89053622761479201</v>
      </c>
      <c r="K21" s="17">
        <f t="shared" si="11"/>
        <v>0.89628811553546606</v>
      </c>
      <c r="L21" s="17">
        <f t="shared" si="12"/>
        <v>0.90319931692209954</v>
      </c>
      <c r="M21" s="17">
        <f t="shared" si="12"/>
        <v>0.91073533613700408</v>
      </c>
    </row>
    <row r="22" spans="1:13">
      <c r="A22" s="9">
        <v>6</v>
      </c>
      <c r="B22" s="10" t="s">
        <v>195</v>
      </c>
      <c r="C22" s="17">
        <v>1924397</v>
      </c>
      <c r="D22" s="17">
        <v>1959507</v>
      </c>
      <c r="E22" s="17">
        <v>2227665</v>
      </c>
      <c r="F22" s="17">
        <v>2971107</v>
      </c>
      <c r="I22" s="15" t="s">
        <v>196</v>
      </c>
      <c r="J22" s="17">
        <f t="shared" si="10"/>
        <v>0.43379368950779124</v>
      </c>
      <c r="K22" s="17">
        <f t="shared" si="11"/>
        <v>0.43867309771298996</v>
      </c>
      <c r="L22" s="17">
        <f t="shared" si="12"/>
        <v>0.43965930241511253</v>
      </c>
      <c r="M22" s="17">
        <f t="shared" si="12"/>
        <v>0.44017053366794956</v>
      </c>
    </row>
    <row r="23" spans="1:13">
      <c r="A23" s="9">
        <v>7</v>
      </c>
      <c r="B23" s="10" t="s">
        <v>197</v>
      </c>
      <c r="C23" s="17">
        <v>1838420</v>
      </c>
      <c r="D23" s="17">
        <v>2140936</v>
      </c>
      <c r="E23" s="17">
        <v>2303128</v>
      </c>
      <c r="F23" s="17">
        <v>2970009</v>
      </c>
      <c r="I23" s="15" t="s">
        <v>198</v>
      </c>
      <c r="J23" s="17">
        <f t="shared" si="10"/>
        <v>1.2102346011690526</v>
      </c>
      <c r="K23" s="17">
        <f t="shared" si="11"/>
        <v>0.54009964624972817</v>
      </c>
      <c r="L23" s="17">
        <f t="shared" si="12"/>
        <v>0.82016612076455309</v>
      </c>
      <c r="M23" s="17">
        <f t="shared" si="12"/>
        <v>1.0081572899745523</v>
      </c>
    </row>
    <row r="24" spans="1:13">
      <c r="A24" s="9">
        <v>8</v>
      </c>
      <c r="B24" s="10" t="s">
        <v>199</v>
      </c>
      <c r="C24" s="17">
        <v>1320</v>
      </c>
      <c r="D24" s="17">
        <v>1205</v>
      </c>
      <c r="E24" s="17">
        <v>1225</v>
      </c>
      <c r="F24" s="17">
        <v>1257</v>
      </c>
      <c r="I24" s="15" t="s">
        <v>200</v>
      </c>
      <c r="J24" s="17">
        <f t="shared" si="10"/>
        <v>0.88881930210830029</v>
      </c>
      <c r="K24" s="17">
        <f t="shared" si="11"/>
        <v>0.86327944982019345</v>
      </c>
      <c r="L24" s="17">
        <f t="shared" si="12"/>
        <v>0.79216941808549068</v>
      </c>
      <c r="M24" s="17">
        <f t="shared" si="12"/>
        <v>0.73793990844398683</v>
      </c>
    </row>
    <row r="25" spans="1:13">
      <c r="A25" s="9">
        <v>9</v>
      </c>
      <c r="B25" s="10" t="s">
        <v>201</v>
      </c>
      <c r="C25" s="17">
        <v>1346</v>
      </c>
      <c r="D25" s="17">
        <v>1183</v>
      </c>
      <c r="E25" s="17">
        <v>1069</v>
      </c>
      <c r="F25" s="17">
        <v>996</v>
      </c>
      <c r="I25" s="15" t="s">
        <v>202</v>
      </c>
      <c r="J25" s="17">
        <f t="shared" si="10"/>
        <v>0.73751350357679712</v>
      </c>
      <c r="K25" s="17">
        <f t="shared" si="11"/>
        <v>0.67844486447216323</v>
      </c>
      <c r="L25" s="17">
        <f t="shared" si="12"/>
        <v>0.84614052769859982</v>
      </c>
      <c r="M25" s="17">
        <f t="shared" si="12"/>
        <v>1.0364779244507238</v>
      </c>
    </row>
    <row r="26" spans="1:13">
      <c r="A26" s="9">
        <v>10</v>
      </c>
      <c r="B26" s="10" t="s">
        <v>203</v>
      </c>
      <c r="C26" s="17">
        <v>1205</v>
      </c>
      <c r="D26" s="17">
        <v>1164</v>
      </c>
      <c r="E26" s="17">
        <v>1371</v>
      </c>
      <c r="F26" s="17">
        <v>1681</v>
      </c>
      <c r="I26" s="15" t="s">
        <v>204</v>
      </c>
      <c r="J26" s="17">
        <f t="shared" si="10"/>
        <v>0.27790184395382589</v>
      </c>
      <c r="K26" s="17">
        <f t="shared" si="11"/>
        <v>0.3631867465834045</v>
      </c>
      <c r="L26" s="17">
        <f t="shared" si="12"/>
        <v>0.386766282124959</v>
      </c>
      <c r="M26" s="17">
        <f t="shared" si="12"/>
        <v>0.38721600992528005</v>
      </c>
    </row>
    <row r="27" spans="1:13">
      <c r="A27" s="9">
        <v>11</v>
      </c>
      <c r="B27" s="10" t="s">
        <v>205</v>
      </c>
      <c r="C27" s="17">
        <v>1469</v>
      </c>
      <c r="D27" s="17">
        <v>1549</v>
      </c>
      <c r="E27" s="17">
        <v>1425</v>
      </c>
      <c r="F27" s="17">
        <v>1371</v>
      </c>
      <c r="I27" s="15" t="s">
        <v>206</v>
      </c>
      <c r="J27" s="17">
        <f t="shared" si="10"/>
        <v>0.5230919965779528</v>
      </c>
      <c r="K27" s="17">
        <f t="shared" si="11"/>
        <v>0.52377723653574992</v>
      </c>
      <c r="L27" s="17">
        <f t="shared" si="12"/>
        <v>0.52495476845240807</v>
      </c>
      <c r="M27" s="17">
        <f t="shared" si="12"/>
        <v>0.52556518038383881</v>
      </c>
    </row>
    <row r="28" spans="1:13">
      <c r="A28" s="9">
        <v>12</v>
      </c>
      <c r="B28" s="10" t="s">
        <v>207</v>
      </c>
      <c r="C28" s="17">
        <v>17</v>
      </c>
      <c r="D28" s="17">
        <v>27</v>
      </c>
      <c r="E28" s="17">
        <v>30</v>
      </c>
      <c r="F28" s="17">
        <v>30</v>
      </c>
      <c r="I28" s="15" t="s">
        <v>208</v>
      </c>
      <c r="J28" s="17">
        <f t="shared" si="10"/>
        <v>0.23066304350398029</v>
      </c>
      <c r="K28" s="17">
        <f t="shared" si="11"/>
        <v>0.24678423447081069</v>
      </c>
      <c r="L28" s="17">
        <f t="shared" si="12"/>
        <v>0.24422902657734624</v>
      </c>
      <c r="M28" s="17">
        <f t="shared" si="12"/>
        <v>0.24451301354305</v>
      </c>
    </row>
    <row r="29" spans="1:13">
      <c r="A29" s="9">
        <v>13</v>
      </c>
      <c r="B29" s="10" t="s">
        <v>209</v>
      </c>
      <c r="C29" s="17">
        <v>17</v>
      </c>
      <c r="D29" s="17">
        <v>17</v>
      </c>
      <c r="E29" s="21">
        <v>17</v>
      </c>
      <c r="F29" s="21">
        <v>17</v>
      </c>
      <c r="K29" t="s">
        <v>210</v>
      </c>
      <c r="L29" s="52">
        <f>AVERAGE(L18:L28)</f>
        <v>0.70087960574618247</v>
      </c>
    </row>
    <row r="30" spans="1:13">
      <c r="A30" s="9">
        <v>14</v>
      </c>
      <c r="B30" s="10" t="s">
        <v>211</v>
      </c>
      <c r="C30" s="17">
        <v>41</v>
      </c>
      <c r="D30" s="17">
        <v>46</v>
      </c>
      <c r="E30" s="21">
        <v>45</v>
      </c>
      <c r="F30" s="21">
        <v>45</v>
      </c>
      <c r="K30" t="s">
        <v>212</v>
      </c>
      <c r="L30" s="52">
        <f>STDEV(L18:L28)</f>
        <v>0.26509043610215166</v>
      </c>
    </row>
    <row r="31" spans="1:13">
      <c r="A31" s="9">
        <v>15</v>
      </c>
      <c r="B31" s="10" t="s">
        <v>213</v>
      </c>
      <c r="C31" s="17">
        <v>104785</v>
      </c>
      <c r="D31" s="17">
        <v>104547</v>
      </c>
      <c r="E31" s="17">
        <v>104140</v>
      </c>
      <c r="F31" s="17">
        <v>103930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31"/>
  <sheetViews>
    <sheetView zoomScale="70" zoomScaleNormal="70" workbookViewId="0">
      <selection activeCell="B2" sqref="B2"/>
    </sheetView>
  </sheetViews>
  <sheetFormatPr baseColWidth="10" defaultColWidth="9.1640625" defaultRowHeight="15"/>
  <cols>
    <col min="2" max="2" width="75.83203125" customWidth="1"/>
    <col min="6" max="6" width="11.33203125" bestFit="1" customWidth="1"/>
    <col min="9" max="9" width="74" customWidth="1"/>
  </cols>
  <sheetData>
    <row r="1" spans="1:13" ht="16">
      <c r="A1" s="20" t="s">
        <v>559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5.7379871141203669</v>
      </c>
      <c r="D5" s="17">
        <f>D17/D31*1000</f>
        <v>6.0323531101499475</v>
      </c>
      <c r="E5" s="17">
        <f>E17/E31*1000</f>
        <v>6.0780973487918226</v>
      </c>
      <c r="F5" s="17">
        <f>F17/F31*1000</f>
        <v>4.9420771801680301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1.0768556772108695</v>
      </c>
      <c r="K5" s="17">
        <f t="shared" si="0"/>
        <v>1.103542957825222</v>
      </c>
      <c r="L5" s="17">
        <f t="shared" si="0"/>
        <v>1.1075133199495435</v>
      </c>
      <c r="M5" s="17">
        <f t="shared" si="0"/>
        <v>0.9933140923697642</v>
      </c>
    </row>
    <row r="6" spans="1:13">
      <c r="A6" s="9">
        <v>2</v>
      </c>
      <c r="B6" s="15" t="s">
        <v>176</v>
      </c>
      <c r="C6" s="17">
        <f>C18/C31*1000</f>
        <v>1.5328622719150122</v>
      </c>
      <c r="D6" s="17">
        <f>D18/D31*1000</f>
        <v>1.5840056466108023</v>
      </c>
      <c r="E6" s="17">
        <f>E18/E31*1000</f>
        <v>1.6208259596778194</v>
      </c>
      <c r="F6" s="17">
        <f>F18/F31*1000</f>
        <v>1.7171624100583835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0.57568019045242069</v>
      </c>
      <c r="K6" s="17">
        <f t="shared" si="0"/>
        <v>0.58666113008558074</v>
      </c>
      <c r="L6" s="17">
        <f t="shared" si="0"/>
        <v>0.59447386988118189</v>
      </c>
      <c r="M6" s="17">
        <f t="shared" si="0"/>
        <v>0.61456646496751988</v>
      </c>
    </row>
    <row r="7" spans="1:13">
      <c r="A7" s="9">
        <v>3</v>
      </c>
      <c r="B7" s="15" t="s">
        <v>177</v>
      </c>
      <c r="C7" s="17">
        <f>C19/C31*1000+0.00001</f>
        <v>1.7402595204682199</v>
      </c>
      <c r="D7" s="17">
        <f>D19/D31*1000+0.00001</f>
        <v>1.4871697055226807</v>
      </c>
      <c r="E7" s="17">
        <f>E19/E31*1000</f>
        <v>1.5761705505846551</v>
      </c>
      <c r="F7" s="17">
        <f>F19/F31*1000</f>
        <v>2.2464672524563798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0.92303361276985019</v>
      </c>
      <c r="K7" s="17">
        <f t="shared" si="0"/>
        <v>0.84318495201094334</v>
      </c>
      <c r="L7" s="17">
        <f t="shared" si="0"/>
        <v>0.87187751464230623</v>
      </c>
      <c r="M7" s="17">
        <f t="shared" si="0"/>
        <v>1.0652012531501618</v>
      </c>
    </row>
    <row r="8" spans="1:13">
      <c r="A8" s="9">
        <v>4</v>
      </c>
      <c r="B8" s="15" t="s">
        <v>178</v>
      </c>
      <c r="C8" s="17">
        <f t="shared" ref="C8:F8" si="1">C20/C31*1000</f>
        <v>29.210452973097038</v>
      </c>
      <c r="D8" s="17">
        <f t="shared" si="1"/>
        <v>29.652913995879945</v>
      </c>
      <c r="E8" s="17">
        <f t="shared" si="1"/>
        <v>30.117592577278668</v>
      </c>
      <c r="F8" s="17">
        <f t="shared" si="1"/>
        <v>31.525426568271861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0.98476248467153149</v>
      </c>
      <c r="K8" s="17">
        <f t="shared" si="0"/>
        <v>0.99332278853463996</v>
      </c>
      <c r="L8" s="17">
        <f t="shared" si="0"/>
        <v>1.0022503840758767</v>
      </c>
      <c r="M8" s="17">
        <f t="shared" si="0"/>
        <v>1.0282489492436886</v>
      </c>
    </row>
    <row r="9" spans="1:13">
      <c r="A9" s="9">
        <v>5</v>
      </c>
      <c r="B9" s="15" t="s">
        <v>179</v>
      </c>
      <c r="C9" s="17">
        <f t="shared" ref="C9:F9" si="2">C21/C31*1000</f>
        <v>2.1910913651491057</v>
      </c>
      <c r="D9" s="17">
        <f t="shared" si="2"/>
        <v>2.2094006221120623</v>
      </c>
      <c r="E9" s="17">
        <f t="shared" si="2"/>
        <v>2.386583530423565</v>
      </c>
      <c r="F9" s="17">
        <f t="shared" si="2"/>
        <v>2.3604700836802563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0.47446040674573775</v>
      </c>
      <c r="K9" s="17">
        <f t="shared" si="0"/>
        <v>0.47673891957801895</v>
      </c>
      <c r="L9" s="17">
        <f t="shared" si="0"/>
        <v>0.49838890222735366</v>
      </c>
      <c r="M9" s="17">
        <f t="shared" si="0"/>
        <v>0.49524204612282563</v>
      </c>
    </row>
    <row r="10" spans="1:13">
      <c r="A10" s="9">
        <v>6</v>
      </c>
      <c r="B10" s="15" t="s">
        <v>180</v>
      </c>
      <c r="C10" s="17">
        <f t="shared" ref="C10:F10" si="3">(C22-C23)/C22*100</f>
        <v>1.9976379514837661</v>
      </c>
      <c r="D10" s="17">
        <f t="shared" si="3"/>
        <v>-4.5380634302780019</v>
      </c>
      <c r="E10" s="17">
        <f t="shared" si="3"/>
        <v>-1.4392344436282571</v>
      </c>
      <c r="F10" s="17">
        <f t="shared" si="3"/>
        <v>-2.5132715793606208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1.1057944255810095</v>
      </c>
      <c r="K10" s="17">
        <f>(ATAN((D10+2.4)/10)+3.1415/2)/3.1415*1.75</f>
        <v>0.75766395528999875</v>
      </c>
      <c r="L10" s="17">
        <f>(ATAN((E10+2.4)/10)+3.1415/2)/3.1415*1.75</f>
        <v>0.92835651349217763</v>
      </c>
      <c r="M10" s="17">
        <f>(ATAN((F10+2.4)/10)+3.1415/2)/3.1415*1.75</f>
        <v>0.86869037762845502</v>
      </c>
    </row>
    <row r="11" spans="1:13">
      <c r="A11" s="9">
        <v>7</v>
      </c>
      <c r="B11" s="15" t="s">
        <v>181</v>
      </c>
      <c r="C11" s="17">
        <f>(C25-C24)/C31*1000</f>
        <v>-4.5494040690525761</v>
      </c>
      <c r="D11" s="17">
        <f>(D25-D24)/D31*1000</f>
        <v>-5.4250141575634219</v>
      </c>
      <c r="E11" s="17">
        <f>(E25-E24)/E31*1000</f>
        <v>-6.6735028033673487</v>
      </c>
      <c r="F11" s="17">
        <f>(F25-F24)/F31*1000</f>
        <v>-6.2320430882118893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0.63716111923664398</v>
      </c>
      <c r="K11" s="17">
        <f t="shared" si="4"/>
        <v>0.59810397710288599</v>
      </c>
      <c r="L11" s="17">
        <f t="shared" si="4"/>
        <v>0.5471844599183</v>
      </c>
      <c r="M11" s="17">
        <f t="shared" si="4"/>
        <v>0.56454727623699141</v>
      </c>
    </row>
    <row r="12" spans="1:13">
      <c r="A12" s="9">
        <v>8</v>
      </c>
      <c r="B12" s="15" t="s">
        <v>182</v>
      </c>
      <c r="C12" s="17">
        <f>(C26-C27)/C31*1000</f>
        <v>3.3116382772923258</v>
      </c>
      <c r="D12" s="17">
        <f>(D26-D27)/D31*1000</f>
        <v>-2.101064484623655</v>
      </c>
      <c r="E12" s="17">
        <f>(E26-E27)/E31*1000</f>
        <v>-6.0863668689942614</v>
      </c>
      <c r="F12" s="17">
        <f>(F26-F27)/F31*1000</f>
        <v>-4.0458021661375572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1.0531455603465165</v>
      </c>
      <c r="K12" s="17">
        <f t="shared" si="4"/>
        <v>0.75963639894962143</v>
      </c>
      <c r="L12" s="17">
        <f t="shared" si="4"/>
        <v>0.57043047046675199</v>
      </c>
      <c r="M12" s="17">
        <f t="shared" si="4"/>
        <v>0.6608395550808166</v>
      </c>
    </row>
    <row r="13" spans="1:13">
      <c r="A13" s="9">
        <v>9</v>
      </c>
      <c r="B13" s="15" t="s">
        <v>183</v>
      </c>
      <c r="C13" s="17">
        <f t="shared" ref="C13:F13" si="5">C28/C31*1000</f>
        <v>0.28689935570601832</v>
      </c>
      <c r="D13" s="17">
        <f t="shared" si="5"/>
        <v>0.28725491000714037</v>
      </c>
      <c r="E13" s="17">
        <f t="shared" si="5"/>
        <v>0.28943320708532494</v>
      </c>
      <c r="F13" s="17">
        <f t="shared" si="5"/>
        <v>0.29317407000996792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0.38585774506510506</v>
      </c>
      <c r="K13" s="17">
        <f t="shared" si="6"/>
        <v>0.38613297663205959</v>
      </c>
      <c r="L13" s="17">
        <f t="shared" si="6"/>
        <v>0.3878160328391958</v>
      </c>
      <c r="M13" s="17">
        <f t="shared" si="6"/>
        <v>0.39069391382465041</v>
      </c>
    </row>
    <row r="14" spans="1:13">
      <c r="A14" s="9">
        <v>10</v>
      </c>
      <c r="B14" s="15" t="s">
        <v>184</v>
      </c>
      <c r="C14" s="17">
        <f t="shared" ref="C14:F14" si="7">C29/C31*100</f>
        <v>2.4591373346230141E-2</v>
      </c>
      <c r="D14" s="17">
        <f t="shared" si="7"/>
        <v>2.4621849429183454E-2</v>
      </c>
      <c r="E14" s="17">
        <f t="shared" si="7"/>
        <v>2.4808560607313564E-2</v>
      </c>
      <c r="F14" s="17">
        <f t="shared" si="7"/>
        <v>2.5129206000854394E-2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0.66461706443767488</v>
      </c>
      <c r="K14" s="17">
        <f t="shared" si="6"/>
        <v>0.66509113447620427</v>
      </c>
      <c r="L14" s="17">
        <f t="shared" si="6"/>
        <v>0.66799009890020933</v>
      </c>
      <c r="M14" s="17">
        <f t="shared" si="6"/>
        <v>0.67294707808960219</v>
      </c>
    </row>
    <row r="15" spans="1:13">
      <c r="A15" s="9">
        <v>11</v>
      </c>
      <c r="B15" s="15" t="s">
        <v>185</v>
      </c>
      <c r="C15" s="17">
        <f t="shared" ref="C15:F15" si="8">C30/C31*1000</f>
        <v>1.442693902978835</v>
      </c>
      <c r="D15" s="17">
        <f t="shared" si="8"/>
        <v>1.5019328151801907</v>
      </c>
      <c r="E15" s="17">
        <f t="shared" si="8"/>
        <v>1.4885136364388138</v>
      </c>
      <c r="F15" s="17">
        <f t="shared" si="8"/>
        <v>1.5077523600512635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0.48891185700847251</v>
      </c>
      <c r="K15" s="17">
        <f t="shared" si="6"/>
        <v>0.50037081662552274</v>
      </c>
      <c r="L15" s="17">
        <f t="shared" si="6"/>
        <v>0.49779210917262767</v>
      </c>
      <c r="M15" s="17">
        <f t="shared" si="6"/>
        <v>0.50148609375394904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700</v>
      </c>
      <c r="D17" s="17">
        <v>735</v>
      </c>
      <c r="E17" s="17">
        <v>735</v>
      </c>
      <c r="F17" s="17">
        <v>590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187</v>
      </c>
      <c r="D18" s="17">
        <v>193</v>
      </c>
      <c r="E18" s="17">
        <v>196</v>
      </c>
      <c r="F18" s="17">
        <v>205</v>
      </c>
      <c r="I18" s="15" t="s">
        <v>187</v>
      </c>
      <c r="J18" s="17">
        <f>J5</f>
        <v>1.0768556772108695</v>
      </c>
      <c r="K18" s="17">
        <f t="shared" ref="K18:L18" si="9">K5</f>
        <v>1.103542957825222</v>
      </c>
      <c r="L18" s="17">
        <f t="shared" si="9"/>
        <v>1.1075133199495435</v>
      </c>
      <c r="M18" s="17">
        <f>M5</f>
        <v>0.9933140923697642</v>
      </c>
    </row>
    <row r="19" spans="1:13">
      <c r="A19" s="9">
        <v>3</v>
      </c>
      <c r="B19" s="10" t="s">
        <v>189</v>
      </c>
      <c r="C19" s="17">
        <v>212.3</v>
      </c>
      <c r="D19" s="17">
        <v>181.2</v>
      </c>
      <c r="E19" s="17">
        <v>190.6</v>
      </c>
      <c r="F19" s="17">
        <v>268.19</v>
      </c>
      <c r="I19" s="15" t="s">
        <v>190</v>
      </c>
      <c r="J19" s="17">
        <f t="shared" ref="J19:J28" si="10">J6</f>
        <v>0.57568019045242069</v>
      </c>
      <c r="K19" s="17">
        <f t="shared" ref="K19:K28" si="11">K6</f>
        <v>0.58666113008558074</v>
      </c>
      <c r="L19" s="17">
        <f t="shared" ref="L19:M28" si="12">L6</f>
        <v>0.59447386988118189</v>
      </c>
      <c r="M19" s="17">
        <f t="shared" si="12"/>
        <v>0.61456646496751988</v>
      </c>
    </row>
    <row r="20" spans="1:13">
      <c r="A20" s="9">
        <v>4</v>
      </c>
      <c r="B20" s="10" t="s">
        <v>191</v>
      </c>
      <c r="C20" s="17">
        <v>3563.5</v>
      </c>
      <c r="D20" s="17">
        <v>3613</v>
      </c>
      <c r="E20" s="17">
        <v>3642</v>
      </c>
      <c r="F20" s="17">
        <v>3763.6</v>
      </c>
      <c r="I20" s="15" t="s">
        <v>192</v>
      </c>
      <c r="J20" s="17">
        <f t="shared" si="10"/>
        <v>0.92303361276985019</v>
      </c>
      <c r="K20" s="17">
        <f t="shared" si="11"/>
        <v>0.84318495201094334</v>
      </c>
      <c r="L20" s="17">
        <f t="shared" si="12"/>
        <v>0.87187751464230623</v>
      </c>
      <c r="M20" s="17">
        <f t="shared" si="12"/>
        <v>1.0652012531501618</v>
      </c>
    </row>
    <row r="21" spans="1:13">
      <c r="A21" s="9">
        <v>5</v>
      </c>
      <c r="B21" s="10" t="s">
        <v>193</v>
      </c>
      <c r="C21" s="17">
        <v>267.3</v>
      </c>
      <c r="D21" s="17">
        <v>269.2</v>
      </c>
      <c r="E21" s="17">
        <v>288.60000000000002</v>
      </c>
      <c r="F21" s="17">
        <v>281.8</v>
      </c>
      <c r="I21" s="15" t="s">
        <v>194</v>
      </c>
      <c r="J21" s="17">
        <f t="shared" si="10"/>
        <v>0.98476248467153149</v>
      </c>
      <c r="K21" s="17">
        <f t="shared" si="11"/>
        <v>0.99332278853463996</v>
      </c>
      <c r="L21" s="17">
        <f t="shared" si="12"/>
        <v>1.0022503840758767</v>
      </c>
      <c r="M21" s="17">
        <f t="shared" si="12"/>
        <v>1.0282489492436886</v>
      </c>
    </row>
    <row r="22" spans="1:13">
      <c r="A22" s="9">
        <v>6</v>
      </c>
      <c r="B22" s="10" t="s">
        <v>195</v>
      </c>
      <c r="C22" s="17">
        <v>3178173.5</v>
      </c>
      <c r="D22" s="17">
        <v>3053112.9</v>
      </c>
      <c r="E22" s="17">
        <v>3120867.5</v>
      </c>
      <c r="F22" s="17">
        <v>3568169.9</v>
      </c>
      <c r="I22" s="15" t="s">
        <v>196</v>
      </c>
      <c r="J22" s="17">
        <f t="shared" si="10"/>
        <v>0.47446040674573775</v>
      </c>
      <c r="K22" s="17">
        <f t="shared" si="11"/>
        <v>0.47673891957801895</v>
      </c>
      <c r="L22" s="17">
        <f t="shared" si="12"/>
        <v>0.49838890222735366</v>
      </c>
      <c r="M22" s="17">
        <f t="shared" si="12"/>
        <v>0.49524204612282563</v>
      </c>
    </row>
    <row r="23" spans="1:13">
      <c r="A23" s="9">
        <v>7</v>
      </c>
      <c r="B23" s="10" t="s">
        <v>197</v>
      </c>
      <c r="C23" s="17">
        <v>3114685.1</v>
      </c>
      <c r="D23" s="17">
        <v>3191665.1</v>
      </c>
      <c r="E23" s="17">
        <v>3165784.1</v>
      </c>
      <c r="F23" s="17">
        <v>3657847.7</v>
      </c>
      <c r="I23" s="15" t="s">
        <v>198</v>
      </c>
      <c r="J23" s="17">
        <f t="shared" si="10"/>
        <v>1.1057944255810095</v>
      </c>
      <c r="K23" s="17">
        <f t="shared" si="11"/>
        <v>0.75766395528999875</v>
      </c>
      <c r="L23" s="17">
        <f t="shared" si="12"/>
        <v>0.92835651349217763</v>
      </c>
      <c r="M23" s="17">
        <f t="shared" si="12"/>
        <v>0.86869037762845502</v>
      </c>
    </row>
    <row r="24" spans="1:13">
      <c r="A24" s="9">
        <v>8</v>
      </c>
      <c r="B24" s="10" t="s">
        <v>199</v>
      </c>
      <c r="C24" s="17">
        <v>2071</v>
      </c>
      <c r="D24" s="17">
        <v>1992</v>
      </c>
      <c r="E24" s="17">
        <v>2114</v>
      </c>
      <c r="F24" s="17">
        <v>1897</v>
      </c>
      <c r="I24" s="15" t="s">
        <v>200</v>
      </c>
      <c r="J24" s="17">
        <f t="shared" si="10"/>
        <v>0.63716111923664398</v>
      </c>
      <c r="K24" s="17">
        <f t="shared" si="11"/>
        <v>0.59810397710288599</v>
      </c>
      <c r="L24" s="17">
        <f t="shared" si="12"/>
        <v>0.5471844599183</v>
      </c>
      <c r="M24" s="17">
        <f t="shared" si="12"/>
        <v>0.56454727623699141</v>
      </c>
    </row>
    <row r="25" spans="1:13">
      <c r="A25" s="9">
        <v>9</v>
      </c>
      <c r="B25" s="10" t="s">
        <v>201</v>
      </c>
      <c r="C25" s="17">
        <v>1516</v>
      </c>
      <c r="D25" s="17">
        <v>1331</v>
      </c>
      <c r="E25" s="17">
        <v>1307</v>
      </c>
      <c r="F25" s="17">
        <v>1153</v>
      </c>
      <c r="I25" s="15" t="s">
        <v>202</v>
      </c>
      <c r="J25" s="17">
        <f t="shared" si="10"/>
        <v>1.0531455603465165</v>
      </c>
      <c r="K25" s="17">
        <f t="shared" si="11"/>
        <v>0.75963639894962143</v>
      </c>
      <c r="L25" s="17">
        <f t="shared" si="12"/>
        <v>0.57043047046675199</v>
      </c>
      <c r="M25" s="17">
        <f t="shared" si="12"/>
        <v>0.6608395550808166</v>
      </c>
    </row>
    <row r="26" spans="1:13">
      <c r="A26" s="9">
        <v>10</v>
      </c>
      <c r="B26" s="10" t="s">
        <v>203</v>
      </c>
      <c r="C26" s="17">
        <v>3169</v>
      </c>
      <c r="D26" s="17">
        <v>2374</v>
      </c>
      <c r="E26" s="17">
        <v>1918</v>
      </c>
      <c r="F26" s="17">
        <v>1947</v>
      </c>
      <c r="I26" s="15" t="s">
        <v>204</v>
      </c>
      <c r="J26" s="17">
        <f t="shared" si="10"/>
        <v>0.38585774506510506</v>
      </c>
      <c r="K26" s="17">
        <f t="shared" si="11"/>
        <v>0.38613297663205959</v>
      </c>
      <c r="L26" s="17">
        <f t="shared" si="12"/>
        <v>0.3878160328391958</v>
      </c>
      <c r="M26" s="17">
        <f t="shared" si="12"/>
        <v>0.39069391382465041</v>
      </c>
    </row>
    <row r="27" spans="1:13">
      <c r="A27" s="9">
        <v>11</v>
      </c>
      <c r="B27" s="10" t="s">
        <v>205</v>
      </c>
      <c r="C27" s="17">
        <v>2765</v>
      </c>
      <c r="D27" s="17">
        <v>2630</v>
      </c>
      <c r="E27" s="17">
        <v>2654</v>
      </c>
      <c r="F27" s="17">
        <v>2430</v>
      </c>
      <c r="I27" s="15" t="s">
        <v>206</v>
      </c>
      <c r="J27" s="17">
        <f t="shared" si="10"/>
        <v>0.66461706443767488</v>
      </c>
      <c r="K27" s="17">
        <f t="shared" si="11"/>
        <v>0.66509113447620427</v>
      </c>
      <c r="L27" s="17">
        <f t="shared" si="12"/>
        <v>0.66799009890020933</v>
      </c>
      <c r="M27" s="17">
        <f t="shared" si="12"/>
        <v>0.67294707808960219</v>
      </c>
    </row>
    <row r="28" spans="1:13">
      <c r="A28" s="9">
        <v>12</v>
      </c>
      <c r="B28" s="10" t="s">
        <v>207</v>
      </c>
      <c r="C28" s="17">
        <v>35</v>
      </c>
      <c r="D28" s="17">
        <v>35</v>
      </c>
      <c r="E28" s="17">
        <v>35</v>
      </c>
      <c r="F28" s="17">
        <v>35</v>
      </c>
      <c r="I28" s="15" t="s">
        <v>208</v>
      </c>
      <c r="J28" s="17">
        <f t="shared" si="10"/>
        <v>0.48891185700847251</v>
      </c>
      <c r="K28" s="17">
        <f t="shared" si="11"/>
        <v>0.50037081662552274</v>
      </c>
      <c r="L28" s="17">
        <f t="shared" si="12"/>
        <v>0.49779210917262767</v>
      </c>
      <c r="M28" s="17">
        <f t="shared" si="12"/>
        <v>0.50148609375394904</v>
      </c>
    </row>
    <row r="29" spans="1:13">
      <c r="A29" s="9">
        <v>13</v>
      </c>
      <c r="B29" s="10" t="s">
        <v>209</v>
      </c>
      <c r="C29" s="17">
        <v>30</v>
      </c>
      <c r="D29" s="17">
        <v>30</v>
      </c>
      <c r="E29" s="21">
        <v>30</v>
      </c>
      <c r="F29" s="21">
        <v>30</v>
      </c>
      <c r="K29" t="s">
        <v>210</v>
      </c>
      <c r="L29" s="52">
        <f>AVERAGE(L18:L28)</f>
        <v>0.69764306141504762</v>
      </c>
    </row>
    <row r="30" spans="1:13">
      <c r="A30" s="9">
        <v>14</v>
      </c>
      <c r="B30" s="10" t="s">
        <v>211</v>
      </c>
      <c r="C30" s="17">
        <v>176</v>
      </c>
      <c r="D30" s="17">
        <v>183</v>
      </c>
      <c r="E30" s="21">
        <v>180</v>
      </c>
      <c r="F30" s="21">
        <v>180</v>
      </c>
      <c r="K30" t="s">
        <v>212</v>
      </c>
      <c r="L30" s="52">
        <f>STDEV(L18:L28)</f>
        <v>0.23881897255875892</v>
      </c>
    </row>
    <row r="31" spans="1:13">
      <c r="A31" s="9">
        <v>15</v>
      </c>
      <c r="B31" s="10" t="s">
        <v>213</v>
      </c>
      <c r="C31" s="17">
        <v>121994</v>
      </c>
      <c r="D31" s="17">
        <v>121843</v>
      </c>
      <c r="E31" s="17">
        <v>120926</v>
      </c>
      <c r="F31" s="17">
        <v>119383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31"/>
  <sheetViews>
    <sheetView zoomScale="70" zoomScaleNormal="70" workbookViewId="0">
      <selection activeCell="Q15" sqref="Q15"/>
    </sheetView>
  </sheetViews>
  <sheetFormatPr baseColWidth="10" defaultColWidth="9.1640625" defaultRowHeight="15"/>
  <cols>
    <col min="2" max="2" width="75.83203125" customWidth="1"/>
    <col min="6" max="6" width="11.33203125" bestFit="1" customWidth="1"/>
    <col min="9" max="9" width="74" customWidth="1"/>
  </cols>
  <sheetData>
    <row r="1" spans="1:13" ht="16">
      <c r="A1" s="20" t="s">
        <v>560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5.2146685132775339</v>
      </c>
      <c r="D5" s="17">
        <f>D17/D31*1000</f>
        <v>5.3232675183894695</v>
      </c>
      <c r="E5" s="17">
        <f>E17/E31*1000</f>
        <v>5.4326689353427318</v>
      </c>
      <c r="F5" s="17">
        <f>F17/F31*1000</f>
        <v>5.5477992504959959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1.023983193122221</v>
      </c>
      <c r="K5" s="17">
        <f t="shared" si="0"/>
        <v>1.0355800469422536</v>
      </c>
      <c r="L5" s="17">
        <f t="shared" si="0"/>
        <v>1.0469186789409033</v>
      </c>
      <c r="M5" s="17">
        <f t="shared" si="0"/>
        <v>1.0584941158013055</v>
      </c>
    </row>
    <row r="6" spans="1:13">
      <c r="A6" s="9">
        <v>2</v>
      </c>
      <c r="B6" s="15" t="s">
        <v>176</v>
      </c>
      <c r="C6" s="17">
        <f>C18/C31*1000</f>
        <v>1.4933461793219727</v>
      </c>
      <c r="D6" s="17">
        <f>D18/D31*1000</f>
        <v>1.5364885791715059</v>
      </c>
      <c r="E6" s="17">
        <f>E18/E31*1000</f>
        <v>1.8351968886728245</v>
      </c>
      <c r="F6" s="17">
        <f>F18/F31*1000</f>
        <v>1.9349939990692435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0.5670888896862647</v>
      </c>
      <c r="K6" s="17">
        <f t="shared" si="0"/>
        <v>0.57646386143390682</v>
      </c>
      <c r="L6" s="17">
        <f t="shared" si="0"/>
        <v>0.63854357789579574</v>
      </c>
      <c r="M6" s="17">
        <f t="shared" si="0"/>
        <v>0.65830972820320877</v>
      </c>
    </row>
    <row r="7" spans="1:13">
      <c r="A7" s="9">
        <v>3</v>
      </c>
      <c r="B7" s="15" t="s">
        <v>177</v>
      </c>
      <c r="C7" s="17">
        <f>C19/C31*1000+0.00001</f>
        <v>2.4351277214427651</v>
      </c>
      <c r="D7" s="17">
        <f>D19/D31*1000+0.00001</f>
        <v>2.3797525474254742</v>
      </c>
      <c r="E7" s="17">
        <f>E19/E31*1000</f>
        <v>2.7467185221195916</v>
      </c>
      <c r="F7" s="17">
        <f>F19/F31*1000</f>
        <v>2.8674651578612189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1.1083512662384478</v>
      </c>
      <c r="K7" s="17">
        <f t="shared" si="0"/>
        <v>1.0962232229290876</v>
      </c>
      <c r="L7" s="17">
        <f t="shared" si="0"/>
        <v>1.1694264434711679</v>
      </c>
      <c r="M7" s="17">
        <f t="shared" si="0"/>
        <v>1.1902527958340405</v>
      </c>
    </row>
    <row r="8" spans="1:13">
      <c r="A8" s="9">
        <v>4</v>
      </c>
      <c r="B8" s="15" t="s">
        <v>178</v>
      </c>
      <c r="C8" s="17">
        <f t="shared" ref="C8:F8" si="1">C20/C31*1000</f>
        <v>26.239537544408986</v>
      </c>
      <c r="D8" s="17">
        <f t="shared" si="1"/>
        <v>26.505032907471936</v>
      </c>
      <c r="E8" s="17">
        <f t="shared" si="1"/>
        <v>26.745260087506075</v>
      </c>
      <c r="F8" s="17">
        <f t="shared" si="1"/>
        <v>27.509981139931909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0.92579194222767724</v>
      </c>
      <c r="K8" s="17">
        <f t="shared" si="0"/>
        <v>0.93117332889578419</v>
      </c>
      <c r="L8" s="17">
        <f t="shared" si="0"/>
        <v>0.93602287229622905</v>
      </c>
      <c r="M8" s="17">
        <f t="shared" si="0"/>
        <v>0.95133884209343278</v>
      </c>
    </row>
    <row r="9" spans="1:13">
      <c r="A9" s="9">
        <v>5</v>
      </c>
      <c r="B9" s="15" t="s">
        <v>179</v>
      </c>
      <c r="C9" s="17">
        <f t="shared" ref="C9:F9" si="2">C21/C31*1000</f>
        <v>1.8221232010597941</v>
      </c>
      <c r="D9" s="17">
        <f t="shared" si="2"/>
        <v>1.8449961285327139</v>
      </c>
      <c r="E9" s="17">
        <f t="shared" si="2"/>
        <v>1.8534273213417598</v>
      </c>
      <c r="F9" s="17">
        <f t="shared" si="2"/>
        <v>1.8676366130256938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0.42667284656383658</v>
      </c>
      <c r="K9" s="17">
        <f t="shared" si="0"/>
        <v>0.42974821106482214</v>
      </c>
      <c r="L9" s="17">
        <f t="shared" si="0"/>
        <v>0.43087773674665819</v>
      </c>
      <c r="M9" s="17">
        <f t="shared" si="0"/>
        <v>0.4327764324451821</v>
      </c>
    </row>
    <row r="10" spans="1:13">
      <c r="A10" s="9">
        <v>6</v>
      </c>
      <c r="B10" s="15" t="s">
        <v>180</v>
      </c>
      <c r="C10" s="17">
        <f t="shared" ref="C10:F10" si="3">(C22-C23)/C22*100</f>
        <v>-0.93307135174781308</v>
      </c>
      <c r="D10" s="17">
        <f t="shared" si="3"/>
        <v>-2.8593153789038062</v>
      </c>
      <c r="E10" s="17">
        <f t="shared" si="3"/>
        <v>0.25414434575556938</v>
      </c>
      <c r="F10" s="17">
        <f t="shared" si="3"/>
        <v>2.9413694965096759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0.9561378472577734</v>
      </c>
      <c r="K10" s="17">
        <f>(ATAN((D10+2.4)/10)+3.1415/2)/3.1415*1.75</f>
        <v>0.84943140647542459</v>
      </c>
      <c r="L10" s="17">
        <f>(ATAN((E10+2.4)/10)+3.1415/2)/3.1415*1.75</f>
        <v>1.0195193792279911</v>
      </c>
      <c r="M10" s="17">
        <f>(ATAN((F10+2.4)/10)+3.1415/2)/3.1415*1.75</f>
        <v>1.1482834149457515</v>
      </c>
    </row>
    <row r="11" spans="1:13">
      <c r="A11" s="9">
        <v>7</v>
      </c>
      <c r="B11" s="15" t="s">
        <v>181</v>
      </c>
      <c r="C11" s="17">
        <f>(C25-C24)/C31*1000</f>
        <v>-1.5776479797675678</v>
      </c>
      <c r="D11" s="17">
        <f>(D25-D24)/D31*1000</f>
        <v>-3.2060588463027488</v>
      </c>
      <c r="E11" s="17">
        <f>(E25-E24)/E31*1000</f>
        <v>-4.1200777831793873</v>
      </c>
      <c r="F11" s="17">
        <f>(F25-F24)/F31*1000</f>
        <v>-4.0781835550003676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0.78783418161847718</v>
      </c>
      <c r="K11" s="17">
        <f t="shared" si="4"/>
        <v>0.70217116262941359</v>
      </c>
      <c r="L11" s="17">
        <f t="shared" si="4"/>
        <v>0.65729317044105973</v>
      </c>
      <c r="M11" s="17">
        <f t="shared" si="4"/>
        <v>0.65929119777415024</v>
      </c>
    </row>
    <row r="12" spans="1:13">
      <c r="A12" s="9">
        <v>8</v>
      </c>
      <c r="B12" s="15" t="s">
        <v>182</v>
      </c>
      <c r="C12" s="17">
        <f>(C26-C27)/C31*1000</f>
        <v>-2.9866923586439453</v>
      </c>
      <c r="D12" s="17">
        <f>(D26-D27)/D31*1000</f>
        <v>-1.3429152148664345</v>
      </c>
      <c r="E12" s="17">
        <f>(E26-E27)/E31*1000</f>
        <v>-3.4880894506562954</v>
      </c>
      <c r="F12" s="17">
        <f>(F26-F27)/F31*1000</f>
        <v>5.1926421240845517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0.71332180148189339</v>
      </c>
      <c r="K12" s="17">
        <f t="shared" si="4"/>
        <v>0.80063663411675456</v>
      </c>
      <c r="L12" s="17">
        <f t="shared" si="4"/>
        <v>0.68804365231519204</v>
      </c>
      <c r="M12" s="17">
        <f t="shared" si="4"/>
        <v>1.141797674500747</v>
      </c>
    </row>
    <row r="13" spans="1:13">
      <c r="A13" s="9">
        <v>9</v>
      </c>
      <c r="B13" s="15" t="s">
        <v>183</v>
      </c>
      <c r="C13" s="17">
        <f t="shared" ref="C13:F13" si="5">C28/C31*1000</f>
        <v>0.39742277352923466</v>
      </c>
      <c r="D13" s="17">
        <f t="shared" si="5"/>
        <v>0.39924506387921027</v>
      </c>
      <c r="E13" s="17">
        <f t="shared" si="5"/>
        <v>0.3767622751579971</v>
      </c>
      <c r="F13" s="17">
        <f t="shared" si="5"/>
        <v>0.37965072133637057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0.46548369194803496</v>
      </c>
      <c r="K13" s="17">
        <f t="shared" si="6"/>
        <v>0.466711290428653</v>
      </c>
      <c r="L13" s="17">
        <f t="shared" si="6"/>
        <v>0.45139452239267314</v>
      </c>
      <c r="M13" s="17">
        <f t="shared" si="6"/>
        <v>0.45338362687617567</v>
      </c>
    </row>
    <row r="14" spans="1:13">
      <c r="A14" s="9">
        <v>10</v>
      </c>
      <c r="B14" s="15" t="s">
        <v>184</v>
      </c>
      <c r="C14" s="17">
        <f t="shared" ref="C14:F14" si="7">C29/C31*100</f>
        <v>2.5290540133678568E-2</v>
      </c>
      <c r="D14" s="17">
        <f t="shared" si="7"/>
        <v>2.5406504065040653E-2</v>
      </c>
      <c r="E14" s="17">
        <f t="shared" si="7"/>
        <v>2.5522605736509482E-2</v>
      </c>
      <c r="F14" s="17">
        <f t="shared" si="7"/>
        <v>2.5718274671173488E-2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0.67543105228183864</v>
      </c>
      <c r="K14" s="17">
        <f t="shared" si="6"/>
        <v>0.67721233516647283</v>
      </c>
      <c r="L14" s="17">
        <f t="shared" si="6"/>
        <v>0.67899228143485024</v>
      </c>
      <c r="M14" s="17">
        <f t="shared" si="6"/>
        <v>0.68198431284920302</v>
      </c>
    </row>
    <row r="15" spans="1:13">
      <c r="A15" s="9">
        <v>11</v>
      </c>
      <c r="B15" s="15" t="s">
        <v>185</v>
      </c>
      <c r="C15" s="17">
        <f t="shared" ref="C15:F15" si="8">C30/C31*1000</f>
        <v>2.7217438429577889</v>
      </c>
      <c r="D15" s="17">
        <f t="shared" si="8"/>
        <v>2.7584204413472704</v>
      </c>
      <c r="E15" s="17">
        <f t="shared" si="8"/>
        <v>2.7588721438988819</v>
      </c>
      <c r="F15" s="17">
        <f t="shared" si="8"/>
        <v>2.7800230239792296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0.7045959364327451</v>
      </c>
      <c r="K15" s="17">
        <f t="shared" si="6"/>
        <v>0.71004667467148386</v>
      </c>
      <c r="L15" s="17">
        <f t="shared" si="6"/>
        <v>0.71011361266299167</v>
      </c>
      <c r="M15" s="17">
        <f t="shared" si="6"/>
        <v>0.71324278260341778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433</v>
      </c>
      <c r="D17" s="17">
        <v>440</v>
      </c>
      <c r="E17" s="17">
        <v>447</v>
      </c>
      <c r="F17" s="17">
        <v>453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124</v>
      </c>
      <c r="D18" s="17">
        <v>127</v>
      </c>
      <c r="E18" s="17">
        <v>151</v>
      </c>
      <c r="F18" s="17">
        <v>158</v>
      </c>
      <c r="I18" s="15" t="s">
        <v>187</v>
      </c>
      <c r="J18" s="17">
        <f>J5</f>
        <v>1.023983193122221</v>
      </c>
      <c r="K18" s="17">
        <f t="shared" ref="K18:L18" si="9">K5</f>
        <v>1.0355800469422536</v>
      </c>
      <c r="L18" s="17">
        <f t="shared" si="9"/>
        <v>1.0469186789409033</v>
      </c>
      <c r="M18" s="17">
        <f>M5</f>
        <v>1.0584941158013055</v>
      </c>
    </row>
    <row r="19" spans="1:13">
      <c r="A19" s="9">
        <v>3</v>
      </c>
      <c r="B19" s="10" t="s">
        <v>189</v>
      </c>
      <c r="C19" s="17">
        <v>202.2</v>
      </c>
      <c r="D19" s="17">
        <v>196.7</v>
      </c>
      <c r="E19" s="17">
        <v>226</v>
      </c>
      <c r="F19" s="17">
        <v>234.14</v>
      </c>
      <c r="I19" s="15" t="s">
        <v>190</v>
      </c>
      <c r="J19" s="17">
        <f t="shared" ref="J19:J28" si="10">J6</f>
        <v>0.5670888896862647</v>
      </c>
      <c r="K19" s="17">
        <f t="shared" ref="K19:K28" si="11">K6</f>
        <v>0.57646386143390682</v>
      </c>
      <c r="L19" s="17">
        <f t="shared" ref="L19:M28" si="12">L6</f>
        <v>0.63854357789579574</v>
      </c>
      <c r="M19" s="17">
        <f t="shared" si="12"/>
        <v>0.65830972820320877</v>
      </c>
    </row>
    <row r="20" spans="1:13">
      <c r="A20" s="9">
        <v>4</v>
      </c>
      <c r="B20" s="10" t="s">
        <v>191</v>
      </c>
      <c r="C20" s="17">
        <v>2178.8000000000002</v>
      </c>
      <c r="D20" s="17">
        <v>2190.8000000000002</v>
      </c>
      <c r="E20" s="17">
        <v>2200.6</v>
      </c>
      <c r="F20" s="17">
        <v>2246.3000000000002</v>
      </c>
      <c r="I20" s="15" t="s">
        <v>192</v>
      </c>
      <c r="J20" s="17">
        <f t="shared" si="10"/>
        <v>1.1083512662384478</v>
      </c>
      <c r="K20" s="17">
        <f t="shared" si="11"/>
        <v>1.0962232229290876</v>
      </c>
      <c r="L20" s="17">
        <f t="shared" si="12"/>
        <v>1.1694264434711679</v>
      </c>
      <c r="M20" s="17">
        <f t="shared" si="12"/>
        <v>1.1902527958340405</v>
      </c>
    </row>
    <row r="21" spans="1:13">
      <c r="A21" s="9">
        <v>5</v>
      </c>
      <c r="B21" s="10" t="s">
        <v>193</v>
      </c>
      <c r="C21" s="17">
        <v>151.30000000000001</v>
      </c>
      <c r="D21" s="17">
        <v>152.5</v>
      </c>
      <c r="E21" s="17">
        <v>152.5</v>
      </c>
      <c r="F21" s="17">
        <v>152.5</v>
      </c>
      <c r="I21" s="15" t="s">
        <v>194</v>
      </c>
      <c r="J21" s="17">
        <f t="shared" si="10"/>
        <v>0.92579194222767724</v>
      </c>
      <c r="K21" s="17">
        <f t="shared" si="11"/>
        <v>0.93117332889578419</v>
      </c>
      <c r="L21" s="17">
        <f t="shared" si="12"/>
        <v>0.93602287229622905</v>
      </c>
      <c r="M21" s="17">
        <f t="shared" si="12"/>
        <v>0.95133884209343278</v>
      </c>
    </row>
    <row r="22" spans="1:13">
      <c r="A22" s="9">
        <v>6</v>
      </c>
      <c r="B22" s="10" t="s">
        <v>195</v>
      </c>
      <c r="C22" s="17">
        <v>1816870.7</v>
      </c>
      <c r="D22" s="17">
        <v>1980187.3</v>
      </c>
      <c r="E22" s="17">
        <v>2589630.7000000002</v>
      </c>
      <c r="F22" s="17">
        <v>3528937.8</v>
      </c>
      <c r="I22" s="15" t="s">
        <v>196</v>
      </c>
      <c r="J22" s="17">
        <f t="shared" si="10"/>
        <v>0.42667284656383658</v>
      </c>
      <c r="K22" s="17">
        <f t="shared" si="11"/>
        <v>0.42974821106482214</v>
      </c>
      <c r="L22" s="17">
        <f t="shared" si="12"/>
        <v>0.43087773674665819</v>
      </c>
      <c r="M22" s="17">
        <f t="shared" si="12"/>
        <v>0.4327764324451821</v>
      </c>
    </row>
    <row r="23" spans="1:13">
      <c r="A23" s="9">
        <v>7</v>
      </c>
      <c r="B23" s="10" t="s">
        <v>197</v>
      </c>
      <c r="C23" s="17">
        <v>1833823.4</v>
      </c>
      <c r="D23" s="17">
        <v>2036807.1</v>
      </c>
      <c r="E23" s="17">
        <v>2583049.2999999998</v>
      </c>
      <c r="F23" s="17">
        <v>3425138.7</v>
      </c>
      <c r="I23" s="15" t="s">
        <v>198</v>
      </c>
      <c r="J23" s="17">
        <f t="shared" si="10"/>
        <v>0.9561378472577734</v>
      </c>
      <c r="K23" s="17">
        <f t="shared" si="11"/>
        <v>0.84943140647542459</v>
      </c>
      <c r="L23" s="17">
        <f t="shared" si="12"/>
        <v>1.0195193792279911</v>
      </c>
      <c r="M23" s="17">
        <f t="shared" si="12"/>
        <v>1.1482834149457515</v>
      </c>
    </row>
    <row r="24" spans="1:13">
      <c r="A24" s="9">
        <v>8</v>
      </c>
      <c r="B24" s="10" t="s">
        <v>199</v>
      </c>
      <c r="C24" s="17">
        <v>1328</v>
      </c>
      <c r="D24" s="17">
        <v>1217</v>
      </c>
      <c r="E24" s="17">
        <v>1212</v>
      </c>
      <c r="F24" s="17">
        <v>1178</v>
      </c>
      <c r="I24" s="15" t="s">
        <v>200</v>
      </c>
      <c r="J24" s="17">
        <f t="shared" si="10"/>
        <v>0.78783418161847718</v>
      </c>
      <c r="K24" s="17">
        <f t="shared" si="11"/>
        <v>0.70217116262941359</v>
      </c>
      <c r="L24" s="17">
        <f t="shared" si="12"/>
        <v>0.65729317044105973</v>
      </c>
      <c r="M24" s="17">
        <f t="shared" si="12"/>
        <v>0.65929119777415024</v>
      </c>
    </row>
    <row r="25" spans="1:13">
      <c r="A25" s="9">
        <v>9</v>
      </c>
      <c r="B25" s="10" t="s">
        <v>201</v>
      </c>
      <c r="C25" s="17">
        <v>1197</v>
      </c>
      <c r="D25" s="17">
        <v>952</v>
      </c>
      <c r="E25" s="17">
        <v>873</v>
      </c>
      <c r="F25" s="17">
        <v>845</v>
      </c>
      <c r="I25" s="15" t="s">
        <v>202</v>
      </c>
      <c r="J25" s="17">
        <f t="shared" si="10"/>
        <v>0.71332180148189339</v>
      </c>
      <c r="K25" s="17">
        <f t="shared" si="11"/>
        <v>0.80063663411675456</v>
      </c>
      <c r="L25" s="17">
        <f t="shared" si="12"/>
        <v>0.68804365231519204</v>
      </c>
      <c r="M25" s="17">
        <f t="shared" si="12"/>
        <v>1.141797674500747</v>
      </c>
    </row>
    <row r="26" spans="1:13">
      <c r="A26" s="9">
        <v>10</v>
      </c>
      <c r="B26" s="10" t="s">
        <v>203</v>
      </c>
      <c r="C26" s="17">
        <v>1066</v>
      </c>
      <c r="D26" s="17">
        <v>1132</v>
      </c>
      <c r="E26" s="17">
        <v>1049</v>
      </c>
      <c r="F26" s="17">
        <v>2987</v>
      </c>
      <c r="I26" s="15" t="s">
        <v>204</v>
      </c>
      <c r="J26" s="17">
        <f t="shared" si="10"/>
        <v>0.46548369194803496</v>
      </c>
      <c r="K26" s="17">
        <f t="shared" si="11"/>
        <v>0.466711290428653</v>
      </c>
      <c r="L26" s="17">
        <f t="shared" si="12"/>
        <v>0.45139452239267314</v>
      </c>
      <c r="M26" s="17">
        <f t="shared" si="12"/>
        <v>0.45338362687617567</v>
      </c>
    </row>
    <row r="27" spans="1:13">
      <c r="A27" s="9">
        <v>11</v>
      </c>
      <c r="B27" s="10" t="s">
        <v>205</v>
      </c>
      <c r="C27" s="17">
        <v>1314</v>
      </c>
      <c r="D27" s="17">
        <v>1243</v>
      </c>
      <c r="E27" s="17">
        <v>1336</v>
      </c>
      <c r="F27" s="17">
        <v>2563</v>
      </c>
      <c r="I27" s="15" t="s">
        <v>206</v>
      </c>
      <c r="J27" s="17">
        <f t="shared" si="10"/>
        <v>0.67543105228183864</v>
      </c>
      <c r="K27" s="17">
        <f t="shared" si="11"/>
        <v>0.67721233516647283</v>
      </c>
      <c r="L27" s="17">
        <f t="shared" si="12"/>
        <v>0.67899228143485024</v>
      </c>
      <c r="M27" s="17">
        <f t="shared" si="12"/>
        <v>0.68198431284920302</v>
      </c>
    </row>
    <row r="28" spans="1:13">
      <c r="A28" s="9">
        <v>12</v>
      </c>
      <c r="B28" s="10" t="s">
        <v>207</v>
      </c>
      <c r="C28" s="17">
        <v>33</v>
      </c>
      <c r="D28" s="17">
        <v>33</v>
      </c>
      <c r="E28" s="17">
        <v>31</v>
      </c>
      <c r="F28" s="17">
        <v>31</v>
      </c>
      <c r="I28" s="15" t="s">
        <v>208</v>
      </c>
      <c r="J28" s="17">
        <f t="shared" si="10"/>
        <v>0.7045959364327451</v>
      </c>
      <c r="K28" s="17">
        <f t="shared" si="11"/>
        <v>0.71004667467148386</v>
      </c>
      <c r="L28" s="17">
        <f t="shared" si="12"/>
        <v>0.71011361266299167</v>
      </c>
      <c r="M28" s="17">
        <f t="shared" si="12"/>
        <v>0.71324278260341778</v>
      </c>
    </row>
    <row r="29" spans="1:13">
      <c r="A29" s="9">
        <v>13</v>
      </c>
      <c r="B29" s="10" t="s">
        <v>209</v>
      </c>
      <c r="C29" s="17">
        <v>21</v>
      </c>
      <c r="D29" s="17">
        <v>21</v>
      </c>
      <c r="E29" s="21">
        <v>21</v>
      </c>
      <c r="F29" s="21">
        <v>21</v>
      </c>
      <c r="K29" t="s">
        <v>210</v>
      </c>
      <c r="L29" s="52">
        <f>AVERAGE(L18:L28)</f>
        <v>0.76610417525686469</v>
      </c>
    </row>
    <row r="30" spans="1:13">
      <c r="A30" s="9">
        <v>14</v>
      </c>
      <c r="B30" s="10" t="s">
        <v>211</v>
      </c>
      <c r="C30" s="17">
        <v>226</v>
      </c>
      <c r="D30" s="17">
        <v>228</v>
      </c>
      <c r="E30" s="21">
        <v>227</v>
      </c>
      <c r="F30" s="21">
        <v>227</v>
      </c>
      <c r="K30" t="s">
        <v>212</v>
      </c>
      <c r="L30" s="52">
        <f>STDEV(L18:L28)</f>
        <v>0.24309763646756513</v>
      </c>
    </row>
    <row r="31" spans="1:13">
      <c r="A31" s="9">
        <v>15</v>
      </c>
      <c r="B31" s="10" t="s">
        <v>213</v>
      </c>
      <c r="C31" s="17">
        <v>83035</v>
      </c>
      <c r="D31" s="17">
        <v>82656</v>
      </c>
      <c r="E31" s="17">
        <v>82280</v>
      </c>
      <c r="F31" s="17">
        <v>81654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31"/>
  <sheetViews>
    <sheetView zoomScale="70" zoomScaleNormal="70" workbookViewId="0">
      <selection activeCell="B33" sqref="B33"/>
    </sheetView>
  </sheetViews>
  <sheetFormatPr baseColWidth="10" defaultColWidth="9.1640625" defaultRowHeight="15"/>
  <cols>
    <col min="2" max="2" width="75.83203125" customWidth="1"/>
    <col min="9" max="9" width="74" customWidth="1"/>
  </cols>
  <sheetData>
    <row r="1" spans="1:13" ht="16">
      <c r="A1" s="20" t="s">
        <v>561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3.0356680729053274</v>
      </c>
      <c r="D5" s="17">
        <f>D17/D31*1000</f>
        <v>3.0780926567864713</v>
      </c>
      <c r="E5" s="17">
        <f>E17/E31*1000</f>
        <v>3.0658153282457969</v>
      </c>
      <c r="F5" s="17">
        <f>F17/F31*1000</f>
        <v>3.0406943475664003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0.75029690082671641</v>
      </c>
      <c r="K5" s="17">
        <f t="shared" si="0"/>
        <v>0.7563158995408864</v>
      </c>
      <c r="L5" s="17">
        <f t="shared" si="0"/>
        <v>0.75457768962220595</v>
      </c>
      <c r="M5" s="17">
        <f t="shared" si="0"/>
        <v>0.75101186028684808</v>
      </c>
    </row>
    <row r="6" spans="1:13">
      <c r="A6" s="9">
        <v>2</v>
      </c>
      <c r="B6" s="15" t="s">
        <v>176</v>
      </c>
      <c r="C6" s="17">
        <f>C18/C31*1000</f>
        <v>1.4254084185360605</v>
      </c>
      <c r="D6" s="17">
        <f>D18/D31*1000</f>
        <v>1.7394322261840329</v>
      </c>
      <c r="E6" s="17">
        <f>E18/E31*1000</f>
        <v>1.7863151641540551</v>
      </c>
      <c r="F6" s="17">
        <f>F18/F31*1000</f>
        <v>1.3490992778350925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0.55208947943640097</v>
      </c>
      <c r="K6" s="17">
        <f t="shared" si="0"/>
        <v>0.6191425461206771</v>
      </c>
      <c r="L6" s="17">
        <f t="shared" si="0"/>
        <v>0.62869572313206989</v>
      </c>
      <c r="M6" s="17">
        <f t="shared" si="0"/>
        <v>0.53487523012970994</v>
      </c>
    </row>
    <row r="7" spans="1:13">
      <c r="A7" s="9">
        <v>3</v>
      </c>
      <c r="B7" s="15" t="s">
        <v>177</v>
      </c>
      <c r="C7" s="17">
        <f>C19/C31*1000+0.00001</f>
        <v>2.1894701933133143</v>
      </c>
      <c r="D7" s="17">
        <f>D19/D31*1000+0.00001</f>
        <v>2.2220210480802205</v>
      </c>
      <c r="E7" s="17">
        <f>E19/E31*1000</f>
        <v>2.2657123035572595</v>
      </c>
      <c r="F7" s="17">
        <f>F19/F31*1000</f>
        <v>2.9434589568914746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1.0510827192044256</v>
      </c>
      <c r="K7" s="17">
        <f t="shared" si="0"/>
        <v>1.0592114891886244</v>
      </c>
      <c r="L7" s="17">
        <f t="shared" si="0"/>
        <v>1.0698488707403286</v>
      </c>
      <c r="M7" s="17">
        <f t="shared" si="0"/>
        <v>1.2026565503412092</v>
      </c>
    </row>
    <row r="8" spans="1:13">
      <c r="A8" s="9">
        <v>4</v>
      </c>
      <c r="B8" s="15" t="s">
        <v>178</v>
      </c>
      <c r="C8" s="17">
        <f t="shared" ref="C8:F8" si="1">C20/C31*1000</f>
        <v>23.426402507404319</v>
      </c>
      <c r="D8" s="17">
        <f t="shared" si="1"/>
        <v>23.662888944895943</v>
      </c>
      <c r="E8" s="17">
        <f t="shared" si="1"/>
        <v>23.916682937366804</v>
      </c>
      <c r="F8" s="17">
        <f t="shared" si="1"/>
        <v>24.160154373713031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0.86727937905332964</v>
      </c>
      <c r="K8" s="17">
        <f t="shared" si="0"/>
        <v>0.87230907607709363</v>
      </c>
      <c r="L8" s="17">
        <f t="shared" si="0"/>
        <v>0.87768320993817084</v>
      </c>
      <c r="M8" s="17">
        <f t="shared" si="0"/>
        <v>0.88281606788164024</v>
      </c>
    </row>
    <row r="9" spans="1:13">
      <c r="A9" s="9">
        <v>5</v>
      </c>
      <c r="B9" s="15" t="s">
        <v>179</v>
      </c>
      <c r="C9" s="17">
        <f t="shared" ref="C9:F9" si="2">C21/C31*1000</f>
        <v>0.7915740698901983</v>
      </c>
      <c r="D9" s="17">
        <f t="shared" si="2"/>
        <v>0.79617242276879596</v>
      </c>
      <c r="E9" s="17">
        <f t="shared" si="2"/>
        <v>0.82959799600363904</v>
      </c>
      <c r="F9" s="17">
        <f t="shared" si="2"/>
        <v>0.83410255660578314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0.26401947683764593</v>
      </c>
      <c r="K9" s="17">
        <f t="shared" si="0"/>
        <v>0.26490138106314126</v>
      </c>
      <c r="L9" s="17">
        <f t="shared" si="0"/>
        <v>0.27124818831161163</v>
      </c>
      <c r="M9" s="17">
        <f t="shared" si="0"/>
        <v>0.27209514481924135</v>
      </c>
    </row>
    <row r="10" spans="1:13">
      <c r="A10" s="9">
        <v>6</v>
      </c>
      <c r="B10" s="15" t="s">
        <v>180</v>
      </c>
      <c r="C10" s="17">
        <f t="shared" ref="C10:F10" si="3">(C22-C23)/C22*100</f>
        <v>-3.7090730244390446</v>
      </c>
      <c r="D10" s="17">
        <f t="shared" si="3"/>
        <v>-3.335387538676835</v>
      </c>
      <c r="E10" s="17">
        <f t="shared" si="3"/>
        <v>-2.8851896906923913</v>
      </c>
      <c r="F10" s="17">
        <f t="shared" si="3"/>
        <v>-0.5319928697515256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0.8024892671199102</v>
      </c>
      <c r="K10" s="17">
        <f>(ATAN((D10+2.4)/10)+3.1415/2)/3.1415*1.75</f>
        <v>0.82304459654756223</v>
      </c>
      <c r="L10" s="17">
        <f>(ATAN((E10+2.4)/10)+3.1415/2)/3.1415*1.75</f>
        <v>0.84799326352614346</v>
      </c>
      <c r="M10" s="17">
        <f>(ATAN((F10+2.4)/10)+3.1415/2)/3.1415*1.75</f>
        <v>0.97787333188043357</v>
      </c>
    </row>
    <row r="11" spans="1:13">
      <c r="A11" s="9">
        <v>7</v>
      </c>
      <c r="B11" s="15" t="s">
        <v>181</v>
      </c>
      <c r="C11" s="17">
        <f>(C25-C24)/C31*1000</f>
        <v>-4.0338647464046433</v>
      </c>
      <c r="D11" s="17">
        <f>(D25-D24)/D31*1000</f>
        <v>-5.25135002251759</v>
      </c>
      <c r="E11" s="17">
        <f>(E25-E24)/E31*1000</f>
        <v>-5.8159098367806452</v>
      </c>
      <c r="F11" s="17">
        <f>(F25-F24)/F31*1000</f>
        <v>-6.6285466065767551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0.66141123914510946</v>
      </c>
      <c r="K11" s="17">
        <f t="shared" si="4"/>
        <v>0.6056326758322812</v>
      </c>
      <c r="L11" s="17">
        <f t="shared" si="4"/>
        <v>0.58155623921897315</v>
      </c>
      <c r="M11" s="17">
        <f t="shared" si="4"/>
        <v>0.54892072728638097</v>
      </c>
    </row>
    <row r="12" spans="1:13">
      <c r="A12" s="9">
        <v>8</v>
      </c>
      <c r="B12" s="15" t="s">
        <v>182</v>
      </c>
      <c r="C12" s="17">
        <f>(C26-C27)/C31*1000</f>
        <v>-1.7417094220728806</v>
      </c>
      <c r="D12" s="17">
        <f>(D26-D27)/D31*1000</f>
        <v>-0.18179339181020771</v>
      </c>
      <c r="E12" s="17">
        <f>(E26-E27)/E31*1000</f>
        <v>0.41542213119861748</v>
      </c>
      <c r="F12" s="17">
        <f>(F26-F27)/F31*1000</f>
        <v>4.214368951503431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0.778940162575817</v>
      </c>
      <c r="K12" s="17">
        <f t="shared" si="4"/>
        <v>0.86487415579825566</v>
      </c>
      <c r="L12" s="17">
        <f t="shared" si="4"/>
        <v>0.89812815408245283</v>
      </c>
      <c r="M12" s="17">
        <f t="shared" si="4"/>
        <v>1.0971822052853102</v>
      </c>
    </row>
    <row r="13" spans="1:13">
      <c r="A13" s="9">
        <v>9</v>
      </c>
      <c r="B13" s="15" t="s">
        <v>183</v>
      </c>
      <c r="C13" s="17">
        <f t="shared" ref="C13:F13" si="5">C28/C31*1000</f>
        <v>0.21771367775911007</v>
      </c>
      <c r="D13" s="17">
        <f t="shared" si="5"/>
        <v>0.21897840377138655</v>
      </c>
      <c r="E13" s="17">
        <f t="shared" si="5"/>
        <v>0.22017372953526726</v>
      </c>
      <c r="F13" s="17">
        <f t="shared" si="5"/>
        <v>0.22136923134755387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0.32917823934605384</v>
      </c>
      <c r="K13" s="17">
        <f t="shared" si="6"/>
        <v>0.33027779337781532</v>
      </c>
      <c r="L13" s="17">
        <f t="shared" si="6"/>
        <v>0.33131453669902056</v>
      </c>
      <c r="M13" s="17">
        <f t="shared" si="6"/>
        <v>0.3323490468451572</v>
      </c>
    </row>
    <row r="14" spans="1:13">
      <c r="A14" s="9">
        <v>10</v>
      </c>
      <c r="B14" s="15" t="s">
        <v>184</v>
      </c>
      <c r="C14" s="17">
        <f t="shared" ref="C14:F14" si="7">C29/C31*100</f>
        <v>3.2451661401829618E-2</v>
      </c>
      <c r="D14" s="17">
        <f t="shared" si="7"/>
        <v>3.3879677564629618E-2</v>
      </c>
      <c r="E14" s="17">
        <f t="shared" si="7"/>
        <v>3.4064614758286635E-2</v>
      </c>
      <c r="F14" s="17">
        <f t="shared" si="7"/>
        <v>3.466725698461693E-2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0.77968458540388363</v>
      </c>
      <c r="K14" s="17">
        <f t="shared" si="6"/>
        <v>0.79925652831105676</v>
      </c>
      <c r="L14" s="17">
        <f t="shared" si="6"/>
        <v>0.80176539776661926</v>
      </c>
      <c r="M14" s="17">
        <f t="shared" si="6"/>
        <v>0.80990105755427688</v>
      </c>
    </row>
    <row r="15" spans="1:13">
      <c r="A15" s="9">
        <v>11</v>
      </c>
      <c r="B15" s="15" t="s">
        <v>185</v>
      </c>
      <c r="C15" s="17">
        <f t="shared" ref="C15:F15" si="8">C30/C31*1000</f>
        <v>0.97354984205488848</v>
      </c>
      <c r="D15" s="17">
        <f t="shared" si="8"/>
        <v>0.90896695905103853</v>
      </c>
      <c r="E15" s="17">
        <f t="shared" si="8"/>
        <v>0.91392868863695853</v>
      </c>
      <c r="F15" s="17">
        <f t="shared" si="8"/>
        <v>0.91889114898984636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0.38984229270194182</v>
      </c>
      <c r="K15" s="17">
        <f t="shared" si="6"/>
        <v>0.37473718098717873</v>
      </c>
      <c r="L15" s="17">
        <f t="shared" si="6"/>
        <v>0.3759134825048267</v>
      </c>
      <c r="M15" s="17">
        <f t="shared" si="6"/>
        <v>0.3770872502350186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739</v>
      </c>
      <c r="D17" s="17">
        <v>745</v>
      </c>
      <c r="E17" s="17">
        <v>738</v>
      </c>
      <c r="F17" s="17">
        <v>728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347</v>
      </c>
      <c r="D18" s="17">
        <v>421</v>
      </c>
      <c r="E18" s="17">
        <v>430</v>
      </c>
      <c r="F18" s="17">
        <v>323</v>
      </c>
      <c r="I18" s="15" t="s">
        <v>187</v>
      </c>
      <c r="J18" s="17">
        <f>J5</f>
        <v>0.75029690082671641</v>
      </c>
      <c r="K18" s="17">
        <f t="shared" ref="K18:L18" si="9">K5</f>
        <v>0.7563158995408864</v>
      </c>
      <c r="L18" s="17">
        <f t="shared" si="9"/>
        <v>0.75457768962220595</v>
      </c>
      <c r="M18" s="17">
        <f>M5</f>
        <v>0.75101186028684808</v>
      </c>
    </row>
    <row r="19" spans="1:13">
      <c r="A19" s="9">
        <v>3</v>
      </c>
      <c r="B19" s="10" t="s">
        <v>189</v>
      </c>
      <c r="C19" s="17">
        <v>533</v>
      </c>
      <c r="D19" s="17">
        <v>537.79999999999995</v>
      </c>
      <c r="E19" s="17">
        <v>545.4</v>
      </c>
      <c r="F19" s="17">
        <v>704.72</v>
      </c>
      <c r="I19" s="15" t="s">
        <v>190</v>
      </c>
      <c r="J19" s="17">
        <f t="shared" ref="J19:J28" si="10">J6</f>
        <v>0.55208947943640097</v>
      </c>
      <c r="K19" s="17">
        <f t="shared" ref="K19:K28" si="11">K6</f>
        <v>0.6191425461206771</v>
      </c>
      <c r="L19" s="17">
        <f t="shared" ref="L19:M28" si="12">L6</f>
        <v>0.62869572313206989</v>
      </c>
      <c r="M19" s="17">
        <f t="shared" si="12"/>
        <v>0.53487523012970994</v>
      </c>
    </row>
    <row r="20" spans="1:13">
      <c r="A20" s="9">
        <v>4</v>
      </c>
      <c r="B20" s="10" t="s">
        <v>191</v>
      </c>
      <c r="C20" s="17">
        <v>5702.9</v>
      </c>
      <c r="D20" s="17">
        <v>5727.2</v>
      </c>
      <c r="E20" s="17">
        <v>5757.2</v>
      </c>
      <c r="F20" s="17">
        <v>5784.4</v>
      </c>
      <c r="I20" s="15" t="s">
        <v>192</v>
      </c>
      <c r="J20" s="17">
        <f t="shared" si="10"/>
        <v>1.0510827192044256</v>
      </c>
      <c r="K20" s="17">
        <f t="shared" si="11"/>
        <v>1.0592114891886244</v>
      </c>
      <c r="L20" s="17">
        <f t="shared" si="12"/>
        <v>1.0698488707403286</v>
      </c>
      <c r="M20" s="17">
        <f t="shared" si="12"/>
        <v>1.2026565503412092</v>
      </c>
    </row>
    <row r="21" spans="1:13">
      <c r="A21" s="9">
        <v>5</v>
      </c>
      <c r="B21" s="10" t="s">
        <v>193</v>
      </c>
      <c r="C21" s="17">
        <v>192.7</v>
      </c>
      <c r="D21" s="17">
        <v>192.7</v>
      </c>
      <c r="E21" s="17">
        <v>199.7</v>
      </c>
      <c r="F21" s="17">
        <v>199.7</v>
      </c>
      <c r="I21" s="15" t="s">
        <v>194</v>
      </c>
      <c r="J21" s="17">
        <f t="shared" si="10"/>
        <v>0.86727937905332964</v>
      </c>
      <c r="K21" s="17">
        <f t="shared" si="11"/>
        <v>0.87230907607709363</v>
      </c>
      <c r="L21" s="17">
        <f t="shared" si="12"/>
        <v>0.87768320993817084</v>
      </c>
      <c r="M21" s="17">
        <f t="shared" si="12"/>
        <v>0.88281606788164024</v>
      </c>
    </row>
    <row r="22" spans="1:13">
      <c r="A22" s="9">
        <v>6</v>
      </c>
      <c r="B22" s="10" t="s">
        <v>195</v>
      </c>
      <c r="C22" s="17">
        <v>3997333</v>
      </c>
      <c r="D22" s="17">
        <v>4673340</v>
      </c>
      <c r="E22" s="17">
        <v>4651098</v>
      </c>
      <c r="F22" s="17">
        <v>5764175</v>
      </c>
      <c r="I22" s="15" t="s">
        <v>196</v>
      </c>
      <c r="J22" s="17">
        <f t="shared" si="10"/>
        <v>0.26401947683764593</v>
      </c>
      <c r="K22" s="17">
        <f t="shared" si="11"/>
        <v>0.26490138106314126</v>
      </c>
      <c r="L22" s="17">
        <f t="shared" si="12"/>
        <v>0.27124818831161163</v>
      </c>
      <c r="M22" s="17">
        <f t="shared" si="12"/>
        <v>0.27209514481924135</v>
      </c>
    </row>
    <row r="23" spans="1:13">
      <c r="A23" s="9">
        <v>7</v>
      </c>
      <c r="B23" s="10" t="s">
        <v>197</v>
      </c>
      <c r="C23" s="17">
        <v>4145597</v>
      </c>
      <c r="D23" s="17">
        <v>4829214</v>
      </c>
      <c r="E23" s="17">
        <v>4785291</v>
      </c>
      <c r="F23" s="17">
        <v>5794840</v>
      </c>
      <c r="I23" s="15" t="s">
        <v>198</v>
      </c>
      <c r="J23" s="17">
        <f t="shared" si="10"/>
        <v>0.8024892671199102</v>
      </c>
      <c r="K23" s="17">
        <f t="shared" si="11"/>
        <v>0.82304459654756223</v>
      </c>
      <c r="L23" s="17">
        <f t="shared" si="12"/>
        <v>0.84799326352614346</v>
      </c>
      <c r="M23" s="17">
        <f t="shared" si="12"/>
        <v>0.97787333188043357</v>
      </c>
    </row>
    <row r="24" spans="1:13">
      <c r="A24" s="9">
        <v>8</v>
      </c>
      <c r="B24" s="10" t="s">
        <v>199</v>
      </c>
      <c r="C24" s="17">
        <v>3683</v>
      </c>
      <c r="D24" s="17">
        <v>3562</v>
      </c>
      <c r="E24" s="17">
        <v>3555</v>
      </c>
      <c r="F24" s="17">
        <v>3485</v>
      </c>
      <c r="I24" s="15" t="s">
        <v>200</v>
      </c>
      <c r="J24" s="17">
        <f t="shared" si="10"/>
        <v>0.66141123914510946</v>
      </c>
      <c r="K24" s="17">
        <f t="shared" si="11"/>
        <v>0.6056326758322812</v>
      </c>
      <c r="L24" s="17">
        <f t="shared" si="12"/>
        <v>0.58155623921897315</v>
      </c>
      <c r="M24" s="17">
        <f t="shared" si="12"/>
        <v>0.54892072728638097</v>
      </c>
    </row>
    <row r="25" spans="1:13">
      <c r="A25" s="9">
        <v>9</v>
      </c>
      <c r="B25" s="10" t="s">
        <v>201</v>
      </c>
      <c r="C25" s="17">
        <v>2701</v>
      </c>
      <c r="D25" s="17">
        <v>2291</v>
      </c>
      <c r="E25" s="17">
        <v>2155</v>
      </c>
      <c r="F25" s="17">
        <v>1898</v>
      </c>
      <c r="I25" s="15" t="s">
        <v>202</v>
      </c>
      <c r="J25" s="17">
        <f t="shared" si="10"/>
        <v>0.778940162575817</v>
      </c>
      <c r="K25" s="17">
        <f t="shared" si="11"/>
        <v>0.86487415579825566</v>
      </c>
      <c r="L25" s="17">
        <f t="shared" si="12"/>
        <v>0.89812815408245283</v>
      </c>
      <c r="M25" s="17">
        <f t="shared" si="12"/>
        <v>1.0971822052853102</v>
      </c>
    </row>
    <row r="26" spans="1:13">
      <c r="A26" s="9">
        <v>10</v>
      </c>
      <c r="B26" s="10" t="s">
        <v>203</v>
      </c>
      <c r="C26" s="17">
        <v>3660</v>
      </c>
      <c r="D26" s="17">
        <v>3892</v>
      </c>
      <c r="E26" s="17">
        <v>3969</v>
      </c>
      <c r="F26" s="17">
        <v>4522</v>
      </c>
      <c r="I26" s="15" t="s">
        <v>204</v>
      </c>
      <c r="J26" s="17">
        <f t="shared" si="10"/>
        <v>0.32917823934605384</v>
      </c>
      <c r="K26" s="17">
        <f t="shared" si="11"/>
        <v>0.33027779337781532</v>
      </c>
      <c r="L26" s="17">
        <f t="shared" si="12"/>
        <v>0.33131453669902056</v>
      </c>
      <c r="M26" s="17">
        <f t="shared" si="12"/>
        <v>0.3323490468451572</v>
      </c>
    </row>
    <row r="27" spans="1:13">
      <c r="A27" s="9">
        <v>11</v>
      </c>
      <c r="B27" s="10" t="s">
        <v>205</v>
      </c>
      <c r="C27" s="17">
        <v>4084</v>
      </c>
      <c r="D27" s="17">
        <v>3936</v>
      </c>
      <c r="E27" s="17">
        <v>3869</v>
      </c>
      <c r="F27" s="17">
        <v>3513</v>
      </c>
      <c r="I27" s="15" t="s">
        <v>206</v>
      </c>
      <c r="J27" s="17">
        <f t="shared" si="10"/>
        <v>0.77968458540388363</v>
      </c>
      <c r="K27" s="17">
        <f t="shared" si="11"/>
        <v>0.79925652831105676</v>
      </c>
      <c r="L27" s="17">
        <f t="shared" si="12"/>
        <v>0.80176539776661926</v>
      </c>
      <c r="M27" s="17">
        <f t="shared" si="12"/>
        <v>0.80990105755427688</v>
      </c>
    </row>
    <row r="28" spans="1:13">
      <c r="A28" s="9">
        <v>12</v>
      </c>
      <c r="B28" s="10" t="s">
        <v>207</v>
      </c>
      <c r="C28" s="17">
        <v>53</v>
      </c>
      <c r="D28" s="17">
        <v>53</v>
      </c>
      <c r="E28" s="17">
        <v>53</v>
      </c>
      <c r="F28" s="17">
        <v>53</v>
      </c>
      <c r="I28" s="15" t="s">
        <v>208</v>
      </c>
      <c r="J28" s="17">
        <f t="shared" si="10"/>
        <v>0.38984229270194182</v>
      </c>
      <c r="K28" s="17">
        <f t="shared" si="11"/>
        <v>0.37473718098717873</v>
      </c>
      <c r="L28" s="17">
        <f t="shared" si="12"/>
        <v>0.3759134825048267</v>
      </c>
      <c r="M28" s="17">
        <f t="shared" si="12"/>
        <v>0.3770872502350186</v>
      </c>
    </row>
    <row r="29" spans="1:13">
      <c r="A29" s="9">
        <v>13</v>
      </c>
      <c r="B29" s="10" t="s">
        <v>209</v>
      </c>
      <c r="C29" s="17">
        <v>79</v>
      </c>
      <c r="D29" s="17">
        <v>82</v>
      </c>
      <c r="E29" s="17">
        <v>82</v>
      </c>
      <c r="F29" s="17">
        <v>83</v>
      </c>
      <c r="K29" t="s">
        <v>210</v>
      </c>
      <c r="L29" s="52">
        <f>AVERAGE(L18:L28)</f>
        <v>0.6762477050493112</v>
      </c>
    </row>
    <row r="30" spans="1:13">
      <c r="A30" s="9">
        <v>14</v>
      </c>
      <c r="B30" s="10" t="s">
        <v>211</v>
      </c>
      <c r="C30" s="17">
        <v>237</v>
      </c>
      <c r="D30" s="17">
        <v>220</v>
      </c>
      <c r="E30" s="21">
        <v>220</v>
      </c>
      <c r="F30" s="21">
        <v>220</v>
      </c>
      <c r="K30" t="s">
        <v>212</v>
      </c>
      <c r="L30" s="52">
        <f>STDEV(L18:L28)</f>
        <v>0.26087309128267461</v>
      </c>
    </row>
    <row r="31" spans="1:13">
      <c r="A31" s="9">
        <v>15</v>
      </c>
      <c r="B31" s="10" t="s">
        <v>213</v>
      </c>
      <c r="C31" s="17">
        <v>243439</v>
      </c>
      <c r="D31" s="17">
        <v>242033</v>
      </c>
      <c r="E31" s="17">
        <v>240719</v>
      </c>
      <c r="F31" s="17">
        <v>239419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31"/>
  <sheetViews>
    <sheetView zoomScale="70" zoomScaleNormal="70" workbookViewId="0">
      <selection activeCell="B2" sqref="B2"/>
    </sheetView>
  </sheetViews>
  <sheetFormatPr baseColWidth="10" defaultColWidth="9.1640625" defaultRowHeight="15"/>
  <cols>
    <col min="2" max="2" width="75.83203125" customWidth="1"/>
    <col min="6" max="6" width="11.33203125" bestFit="1" customWidth="1"/>
    <col min="9" max="9" width="74" customWidth="1"/>
  </cols>
  <sheetData>
    <row r="1" spans="1:13" ht="16">
      <c r="A1" s="20" t="s">
        <v>562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5.5613062980778984</v>
      </c>
      <c r="D5" s="17">
        <f>D17/D31*1000</f>
        <v>5.7664682946849988</v>
      </c>
      <c r="E5" s="17">
        <f>E17/E31*1000</f>
        <v>5.957694144022585</v>
      </c>
      <c r="F5" s="17">
        <f>F17/F31*1000</f>
        <v>6.0270060270060277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1.059828877673707</v>
      </c>
      <c r="K5" s="17">
        <f t="shared" si="0"/>
        <v>1.0795272250789658</v>
      </c>
      <c r="L5" s="17">
        <f t="shared" si="0"/>
        <v>1.0969635445449137</v>
      </c>
      <c r="M5" s="17">
        <f t="shared" si="0"/>
        <v>1.1030758634255722</v>
      </c>
    </row>
    <row r="6" spans="1:13">
      <c r="A6" s="9">
        <v>2</v>
      </c>
      <c r="B6" s="15" t="s">
        <v>176</v>
      </c>
      <c r="C6" s="17">
        <f>C18/C31*1000</f>
        <v>2.0499705697294446</v>
      </c>
      <c r="D6" s="17">
        <f>D18/D31*1000</f>
        <v>2.0316027088036117</v>
      </c>
      <c r="E6" s="17">
        <f>E18/E31*1000</f>
        <v>2.1173686504888631</v>
      </c>
      <c r="F6" s="17">
        <f>F18/F31*1000</f>
        <v>2.1420021420021418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0.68055360657993103</v>
      </c>
      <c r="K6" s="17">
        <f t="shared" si="0"/>
        <v>0.67703629915705499</v>
      </c>
      <c r="L6" s="17">
        <f t="shared" si="0"/>
        <v>0.6933467721532699</v>
      </c>
      <c r="M6" s="17">
        <f t="shared" si="0"/>
        <v>0.69797933670880641</v>
      </c>
    </row>
    <row r="7" spans="1:13">
      <c r="A7" s="9">
        <v>3</v>
      </c>
      <c r="B7" s="15" t="s">
        <v>177</v>
      </c>
      <c r="C7" s="17">
        <f>C19/C31*1000+0.00001</f>
        <v>2.4741824004952404</v>
      </c>
      <c r="D7" s="17">
        <f>D19/D31*1000+0.00001</f>
        <v>2.569269183254669</v>
      </c>
      <c r="E7" s="17">
        <f>E19/E31*1000</f>
        <v>2.6425591098748265</v>
      </c>
      <c r="F7" s="17">
        <f>F19/F31*1000</f>
        <v>2.6481026481026477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1.1166546968773945</v>
      </c>
      <c r="K7" s="17">
        <f t="shared" si="0"/>
        <v>1.136053810180373</v>
      </c>
      <c r="L7" s="17">
        <f t="shared" si="0"/>
        <v>1.1502623499557365</v>
      </c>
      <c r="M7" s="17">
        <f t="shared" si="0"/>
        <v>1.1513120405143042</v>
      </c>
    </row>
    <row r="8" spans="1:13">
      <c r="A8" s="9">
        <v>4</v>
      </c>
      <c r="B8" s="15" t="s">
        <v>178</v>
      </c>
      <c r="C8" s="17">
        <f t="shared" ref="C8:F8" si="1">C20/C31*1000</f>
        <v>27.60965312874221</v>
      </c>
      <c r="D8" s="17">
        <f t="shared" si="1"/>
        <v>28.101785347835012</v>
      </c>
      <c r="E8" s="17">
        <f t="shared" si="1"/>
        <v>28.52842878791024</v>
      </c>
      <c r="F8" s="17">
        <f t="shared" si="1"/>
        <v>29.045129045129041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0.95332170863221355</v>
      </c>
      <c r="K8" s="17">
        <f t="shared" si="0"/>
        <v>0.96306795944605372</v>
      </c>
      <c r="L8" s="17">
        <f t="shared" si="0"/>
        <v>0.97145880812969243</v>
      </c>
      <c r="M8" s="17">
        <f t="shared" si="0"/>
        <v>0.98154985816362395</v>
      </c>
    </row>
    <row r="9" spans="1:13">
      <c r="A9" s="9">
        <v>5</v>
      </c>
      <c r="B9" s="15" t="s">
        <v>179</v>
      </c>
      <c r="C9" s="17">
        <f t="shared" ref="C9:F9" si="2">C21/C31*1000</f>
        <v>1.6765105847490307</v>
      </c>
      <c r="D9" s="17">
        <f t="shared" si="2"/>
        <v>1.6950543812846295</v>
      </c>
      <c r="E9" s="17">
        <f t="shared" si="2"/>
        <v>1.8911008241130924</v>
      </c>
      <c r="F9" s="17">
        <f t="shared" si="2"/>
        <v>1.9131019131019131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0.40669656679983174</v>
      </c>
      <c r="K9" s="17">
        <f t="shared" si="0"/>
        <v>0.40928035379510191</v>
      </c>
      <c r="L9" s="17">
        <f t="shared" si="0"/>
        <v>0.435898438791745</v>
      </c>
      <c r="M9" s="17">
        <f t="shared" si="0"/>
        <v>0.43881087415376335</v>
      </c>
    </row>
    <row r="10" spans="1:13">
      <c r="A10" s="9">
        <v>6</v>
      </c>
      <c r="B10" s="15" t="s">
        <v>180</v>
      </c>
      <c r="C10" s="17">
        <f t="shared" ref="C10:F10" si="3">(C22-C23)/C22*100</f>
        <v>4.8880325999179695</v>
      </c>
      <c r="D10" s="17">
        <f t="shared" si="3"/>
        <v>-4.2635321193030045</v>
      </c>
      <c r="E10" s="17">
        <f t="shared" si="3"/>
        <v>-0.90394653490736143</v>
      </c>
      <c r="F10" s="17">
        <f t="shared" si="3"/>
        <v>-0.55177597445590343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1.2258336990748977</v>
      </c>
      <c r="K10" s="17">
        <f>(ATAN((D10+2.4)/10)+3.1415/2)/3.1415*1.75</f>
        <v>0.77236756659939665</v>
      </c>
      <c r="L10" s="17">
        <f>(ATAN((E10+2.4)/10)+3.1415/2)/3.1415*1.75</f>
        <v>0.95772542516967463</v>
      </c>
      <c r="M10" s="17">
        <f>(ATAN((F10+2.4)/10)+3.1415/2)/3.1415*1.75</f>
        <v>0.97680807601812658</v>
      </c>
    </row>
    <row r="11" spans="1:13">
      <c r="A11" s="9">
        <v>7</v>
      </c>
      <c r="B11" s="15" t="s">
        <v>181</v>
      </c>
      <c r="C11" s="17">
        <f>(C25-C24)/C31*1000</f>
        <v>-4.5870628589985589</v>
      </c>
      <c r="D11" s="17">
        <f>(D25-D24)/D31*1000</f>
        <v>-6.7925302688282372</v>
      </c>
      <c r="E11" s="17">
        <f>(E25-E24)/E31*1000</f>
        <v>-5.0443194320469971</v>
      </c>
      <c r="F11" s="17">
        <f>(F25-F24)/F31*1000</f>
        <v>-6.2160062160062157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0.63542550518094587</v>
      </c>
      <c r="K11" s="17">
        <f t="shared" si="4"/>
        <v>0.54262216582760125</v>
      </c>
      <c r="L11" s="17">
        <f t="shared" si="4"/>
        <v>0.61474947310074646</v>
      </c>
      <c r="M11" s="17">
        <f t="shared" si="4"/>
        <v>0.56519118408714553</v>
      </c>
    </row>
    <row r="12" spans="1:13">
      <c r="A12" s="9">
        <v>8</v>
      </c>
      <c r="B12" s="15" t="s">
        <v>182</v>
      </c>
      <c r="C12" s="17">
        <f>(C26-C27)/C31*1000</f>
        <v>-6.3528790923298626</v>
      </c>
      <c r="D12" s="17">
        <f>(D26-D27)/D31*1000</f>
        <v>-4.6378001231274375</v>
      </c>
      <c r="E12" s="17">
        <f>(E26-E27)/E31*1000</f>
        <v>-6.4558985323729061</v>
      </c>
      <c r="F12" s="17">
        <f>(F26-F27)/F31*1000</f>
        <v>-3.3180033180033179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0.55972526987393034</v>
      </c>
      <c r="K12" s="17">
        <f t="shared" si="4"/>
        <v>0.63309495627356449</v>
      </c>
      <c r="L12" s="17">
        <f t="shared" si="4"/>
        <v>0.55565567085957235</v>
      </c>
      <c r="M12" s="17">
        <f t="shared" si="4"/>
        <v>0.69653497266158948</v>
      </c>
    </row>
    <row r="13" spans="1:13">
      <c r="A13" s="9">
        <v>9</v>
      </c>
      <c r="B13" s="15" t="s">
        <v>183</v>
      </c>
      <c r="C13" s="17">
        <f t="shared" ref="C13:F13" si="5">C28/C31*1000</f>
        <v>0.2638575980839879</v>
      </c>
      <c r="D13" s="17">
        <f t="shared" si="5"/>
        <v>0.34886107120870102</v>
      </c>
      <c r="E13" s="17">
        <f t="shared" si="5"/>
        <v>0.35289477508147715</v>
      </c>
      <c r="F13" s="17">
        <f t="shared" si="5"/>
        <v>0.33600033600033596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0.36770046843272125</v>
      </c>
      <c r="K13" s="17">
        <f t="shared" si="6"/>
        <v>0.43183592612853378</v>
      </c>
      <c r="L13" s="17">
        <f t="shared" si="6"/>
        <v>0.43470352429301723</v>
      </c>
      <c r="M13" s="17">
        <f t="shared" si="6"/>
        <v>0.42259778916206531</v>
      </c>
    </row>
    <row r="14" spans="1:13">
      <c r="A14" s="9">
        <v>10</v>
      </c>
      <c r="B14" s="15" t="s">
        <v>184</v>
      </c>
      <c r="C14" s="17">
        <f t="shared" ref="C14:F14" si="7">C29/C31*100</f>
        <v>3.6534128965475247E-2</v>
      </c>
      <c r="D14" s="17">
        <f t="shared" si="7"/>
        <v>4.5146726862302478E-2</v>
      </c>
      <c r="E14" s="17">
        <f t="shared" si="7"/>
        <v>4.1517032362526726E-2</v>
      </c>
      <c r="F14" s="17">
        <f t="shared" si="7"/>
        <v>4.2000042000041996E-2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0.83473067863317685</v>
      </c>
      <c r="K14" s="17">
        <f t="shared" si="6"/>
        <v>0.94291072119233166</v>
      </c>
      <c r="L14" s="17">
        <f t="shared" si="6"/>
        <v>0.89849260521257457</v>
      </c>
      <c r="M14" s="17">
        <f t="shared" si="6"/>
        <v>0.90449584221242818</v>
      </c>
    </row>
    <row r="15" spans="1:13">
      <c r="A15" s="9">
        <v>11</v>
      </c>
      <c r="B15" s="15" t="s">
        <v>185</v>
      </c>
      <c r="C15" s="17">
        <f t="shared" ref="C15:F15" si="8">C30/C31*1000</f>
        <v>2.9633237938663259</v>
      </c>
      <c r="D15" s="17">
        <f t="shared" si="8"/>
        <v>3.3244407962240921</v>
      </c>
      <c r="E15" s="17">
        <f t="shared" si="8"/>
        <v>3.3213625890021383</v>
      </c>
      <c r="F15" s="17">
        <f t="shared" si="8"/>
        <v>3.3600033600033599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0.73995007759612874</v>
      </c>
      <c r="K15" s="17">
        <f t="shared" si="6"/>
        <v>0.79059382593217997</v>
      </c>
      <c r="L15" s="17">
        <f t="shared" si="6"/>
        <v>0.79017229758160956</v>
      </c>
      <c r="M15" s="17">
        <f t="shared" si="6"/>
        <v>0.79545179743011296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274</v>
      </c>
      <c r="D17" s="17">
        <v>281</v>
      </c>
      <c r="E17" s="17">
        <v>287</v>
      </c>
      <c r="F17" s="17">
        <v>287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101</v>
      </c>
      <c r="D18" s="17">
        <v>99</v>
      </c>
      <c r="E18" s="17">
        <v>102</v>
      </c>
      <c r="F18" s="17">
        <v>102</v>
      </c>
      <c r="I18" s="15" t="s">
        <v>187</v>
      </c>
      <c r="J18" s="17">
        <f>J5</f>
        <v>1.059828877673707</v>
      </c>
      <c r="K18" s="17">
        <f t="shared" ref="K18:L18" si="9">K5</f>
        <v>1.0795272250789658</v>
      </c>
      <c r="L18" s="17">
        <f t="shared" si="9"/>
        <v>1.0969635445449137</v>
      </c>
      <c r="M18" s="17">
        <f>M5</f>
        <v>1.1030758634255722</v>
      </c>
    </row>
    <row r="19" spans="1:13">
      <c r="A19" s="9">
        <v>3</v>
      </c>
      <c r="B19" s="10" t="s">
        <v>189</v>
      </c>
      <c r="C19" s="17">
        <v>121.9</v>
      </c>
      <c r="D19" s="17">
        <v>125.2</v>
      </c>
      <c r="E19" s="17">
        <v>127.3</v>
      </c>
      <c r="F19" s="17">
        <v>126.1</v>
      </c>
      <c r="I19" s="15" t="s">
        <v>190</v>
      </c>
      <c r="J19" s="17">
        <f t="shared" ref="J19:M19" si="10">J6</f>
        <v>0.68055360657993103</v>
      </c>
      <c r="K19" s="17">
        <f t="shared" si="10"/>
        <v>0.67703629915705499</v>
      </c>
      <c r="L19" s="17">
        <f t="shared" si="10"/>
        <v>0.6933467721532699</v>
      </c>
      <c r="M19" s="17">
        <f t="shared" si="10"/>
        <v>0.69797933670880641</v>
      </c>
    </row>
    <row r="20" spans="1:13">
      <c r="A20" s="9">
        <v>4</v>
      </c>
      <c r="B20" s="10" t="s">
        <v>191</v>
      </c>
      <c r="C20" s="17">
        <v>1360.3</v>
      </c>
      <c r="D20" s="17">
        <v>1369.4</v>
      </c>
      <c r="E20" s="17">
        <v>1374.3</v>
      </c>
      <c r="F20" s="17">
        <v>1383.1</v>
      </c>
      <c r="I20" s="15" t="s">
        <v>192</v>
      </c>
      <c r="J20" s="17">
        <f t="shared" ref="J20:M20" si="11">J7</f>
        <v>1.1166546968773945</v>
      </c>
      <c r="K20" s="17">
        <f t="shared" si="11"/>
        <v>1.136053810180373</v>
      </c>
      <c r="L20" s="17">
        <f t="shared" si="11"/>
        <v>1.1502623499557365</v>
      </c>
      <c r="M20" s="17">
        <f t="shared" si="11"/>
        <v>1.1513120405143042</v>
      </c>
    </row>
    <row r="21" spans="1:13">
      <c r="A21" s="9">
        <v>5</v>
      </c>
      <c r="B21" s="10" t="s">
        <v>193</v>
      </c>
      <c r="C21" s="17">
        <v>82.6</v>
      </c>
      <c r="D21" s="17">
        <v>82.6</v>
      </c>
      <c r="E21" s="17">
        <v>91.1</v>
      </c>
      <c r="F21" s="17">
        <v>91.1</v>
      </c>
      <c r="I21" s="15" t="s">
        <v>194</v>
      </c>
      <c r="J21" s="17">
        <f t="shared" ref="J21:M21" si="12">J8</f>
        <v>0.95332170863221355</v>
      </c>
      <c r="K21" s="17">
        <f t="shared" si="12"/>
        <v>0.96306795944605372</v>
      </c>
      <c r="L21" s="17">
        <f t="shared" si="12"/>
        <v>0.97145880812969243</v>
      </c>
      <c r="M21" s="17">
        <f t="shared" si="12"/>
        <v>0.98154985816362395</v>
      </c>
    </row>
    <row r="22" spans="1:13">
      <c r="A22" s="9">
        <v>6</v>
      </c>
      <c r="B22" s="10" t="s">
        <v>195</v>
      </c>
      <c r="C22" s="17">
        <v>1191757.6000000001</v>
      </c>
      <c r="D22" s="17">
        <v>1145386</v>
      </c>
      <c r="E22" s="17">
        <v>1258780.2</v>
      </c>
      <c r="F22" s="17">
        <v>1342682.6</v>
      </c>
      <c r="I22" s="15" t="s">
        <v>196</v>
      </c>
      <c r="J22" s="17">
        <f t="shared" ref="J22:M22" si="13">J9</f>
        <v>0.40669656679983174</v>
      </c>
      <c r="K22" s="17">
        <f t="shared" si="13"/>
        <v>0.40928035379510191</v>
      </c>
      <c r="L22" s="17">
        <f t="shared" si="13"/>
        <v>0.435898438791745</v>
      </c>
      <c r="M22" s="17">
        <f t="shared" si="13"/>
        <v>0.43881087415376335</v>
      </c>
    </row>
    <row r="23" spans="1:13">
      <c r="A23" s="9">
        <v>7</v>
      </c>
      <c r="B23" s="10" t="s">
        <v>197</v>
      </c>
      <c r="C23" s="17">
        <v>1133504.1000000001</v>
      </c>
      <c r="D23" s="17">
        <v>1194219.8999999999</v>
      </c>
      <c r="E23" s="17">
        <v>1270158.8999999999</v>
      </c>
      <c r="F23" s="17">
        <v>1350091.2</v>
      </c>
      <c r="I23" s="15" t="s">
        <v>198</v>
      </c>
      <c r="J23" s="17">
        <f t="shared" ref="J23:M23" si="14">J10</f>
        <v>1.2258336990748977</v>
      </c>
      <c r="K23" s="17">
        <f t="shared" si="14"/>
        <v>0.77236756659939665</v>
      </c>
      <c r="L23" s="17">
        <f t="shared" si="14"/>
        <v>0.95772542516967463</v>
      </c>
      <c r="M23" s="17">
        <f t="shared" si="14"/>
        <v>0.97680807601812658</v>
      </c>
    </row>
    <row r="24" spans="1:13">
      <c r="A24" s="9">
        <v>8</v>
      </c>
      <c r="B24" s="10" t="s">
        <v>199</v>
      </c>
      <c r="C24" s="17">
        <v>755</v>
      </c>
      <c r="D24" s="17">
        <v>805</v>
      </c>
      <c r="E24" s="17">
        <v>730</v>
      </c>
      <c r="F24" s="17">
        <v>714</v>
      </c>
      <c r="I24" s="15" t="s">
        <v>200</v>
      </c>
      <c r="J24" s="17">
        <f t="shared" ref="J24:M24" si="15">J11</f>
        <v>0.63542550518094587</v>
      </c>
      <c r="K24" s="17">
        <f t="shared" si="15"/>
        <v>0.54262216582760125</v>
      </c>
      <c r="L24" s="17">
        <f t="shared" si="15"/>
        <v>0.61474947310074646</v>
      </c>
      <c r="M24" s="17">
        <f t="shared" si="15"/>
        <v>0.56519118408714553</v>
      </c>
    </row>
    <row r="25" spans="1:13">
      <c r="A25" s="9">
        <v>9</v>
      </c>
      <c r="B25" s="10" t="s">
        <v>201</v>
      </c>
      <c r="C25" s="17">
        <v>529</v>
      </c>
      <c r="D25" s="17">
        <v>474</v>
      </c>
      <c r="E25" s="17">
        <v>487</v>
      </c>
      <c r="F25" s="17">
        <v>418</v>
      </c>
      <c r="I25" s="15" t="s">
        <v>202</v>
      </c>
      <c r="J25" s="17">
        <f t="shared" ref="J25:M25" si="16">J12</f>
        <v>0.55972526987393034</v>
      </c>
      <c r="K25" s="17">
        <f t="shared" si="16"/>
        <v>0.63309495627356449</v>
      </c>
      <c r="L25" s="17">
        <f t="shared" si="16"/>
        <v>0.55565567085957235</v>
      </c>
      <c r="M25" s="17">
        <f t="shared" si="16"/>
        <v>0.69653497266158948</v>
      </c>
    </row>
    <row r="26" spans="1:13">
      <c r="A26" s="9">
        <v>10</v>
      </c>
      <c r="B26" s="10" t="s">
        <v>203</v>
      </c>
      <c r="C26" s="17">
        <v>581</v>
      </c>
      <c r="D26" s="17">
        <v>666</v>
      </c>
      <c r="E26" s="17">
        <v>614</v>
      </c>
      <c r="F26" s="17">
        <v>740</v>
      </c>
      <c r="I26" s="15" t="s">
        <v>204</v>
      </c>
      <c r="J26" s="17">
        <f t="shared" ref="J26:M26" si="17">J13</f>
        <v>0.36770046843272125</v>
      </c>
      <c r="K26" s="17">
        <f t="shared" si="17"/>
        <v>0.43183592612853378</v>
      </c>
      <c r="L26" s="17">
        <f t="shared" si="17"/>
        <v>0.43470352429301723</v>
      </c>
      <c r="M26" s="17">
        <f t="shared" si="17"/>
        <v>0.42259778916206531</v>
      </c>
    </row>
    <row r="27" spans="1:13">
      <c r="A27" s="9">
        <v>11</v>
      </c>
      <c r="B27" s="10" t="s">
        <v>205</v>
      </c>
      <c r="C27" s="17">
        <v>894</v>
      </c>
      <c r="D27" s="17">
        <v>892</v>
      </c>
      <c r="E27" s="17">
        <v>925</v>
      </c>
      <c r="F27" s="17">
        <v>898</v>
      </c>
      <c r="I27" s="15" t="s">
        <v>206</v>
      </c>
      <c r="J27" s="17">
        <f t="shared" ref="J27:M27" si="18">J14</f>
        <v>0.83473067863317685</v>
      </c>
      <c r="K27" s="17">
        <f t="shared" si="18"/>
        <v>0.94291072119233166</v>
      </c>
      <c r="L27" s="17">
        <f t="shared" si="18"/>
        <v>0.89849260521257457</v>
      </c>
      <c r="M27" s="17">
        <f t="shared" si="18"/>
        <v>0.90449584221242818</v>
      </c>
    </row>
    <row r="28" spans="1:13">
      <c r="A28" s="9">
        <v>12</v>
      </c>
      <c r="B28" s="10" t="s">
        <v>207</v>
      </c>
      <c r="C28" s="17">
        <v>13</v>
      </c>
      <c r="D28" s="17">
        <v>17</v>
      </c>
      <c r="E28" s="17">
        <v>17</v>
      </c>
      <c r="F28" s="17">
        <v>16</v>
      </c>
      <c r="I28" s="15" t="s">
        <v>208</v>
      </c>
      <c r="J28" s="17">
        <f t="shared" ref="J28:M28" si="19">J15</f>
        <v>0.73995007759612874</v>
      </c>
      <c r="K28" s="17">
        <f t="shared" si="19"/>
        <v>0.79059382593217997</v>
      </c>
      <c r="L28" s="17">
        <f t="shared" si="19"/>
        <v>0.79017229758160956</v>
      </c>
      <c r="M28" s="17">
        <f t="shared" si="19"/>
        <v>0.79545179743011296</v>
      </c>
    </row>
    <row r="29" spans="1:13">
      <c r="A29" s="9">
        <v>13</v>
      </c>
      <c r="B29" s="10" t="s">
        <v>209</v>
      </c>
      <c r="C29" s="17">
        <v>18</v>
      </c>
      <c r="D29" s="17">
        <v>22</v>
      </c>
      <c r="E29" s="17">
        <v>20</v>
      </c>
      <c r="F29" s="17">
        <v>20</v>
      </c>
      <c r="K29" t="s">
        <v>210</v>
      </c>
      <c r="L29" s="52">
        <f>AVERAGE(L18:L28)</f>
        <v>0.78176626452659559</v>
      </c>
    </row>
    <row r="30" spans="1:13">
      <c r="A30" s="9">
        <v>14</v>
      </c>
      <c r="B30" s="10" t="s">
        <v>211</v>
      </c>
      <c r="C30" s="17">
        <v>146</v>
      </c>
      <c r="D30" s="17">
        <v>162</v>
      </c>
      <c r="E30" s="21">
        <v>160</v>
      </c>
      <c r="F30" s="21">
        <v>160</v>
      </c>
      <c r="K30" t="s">
        <v>212</v>
      </c>
      <c r="L30" s="52">
        <f>STDEV(L18:L28)</f>
        <v>0.25351429781715018</v>
      </c>
    </row>
    <row r="31" spans="1:13">
      <c r="A31" s="9">
        <v>15</v>
      </c>
      <c r="B31" s="10" t="s">
        <v>213</v>
      </c>
      <c r="C31" s="17">
        <v>49269</v>
      </c>
      <c r="D31" s="17">
        <v>48730</v>
      </c>
      <c r="E31" s="17">
        <v>48173</v>
      </c>
      <c r="F31" s="17">
        <v>47619</v>
      </c>
    </row>
  </sheetData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31"/>
  <sheetViews>
    <sheetView zoomScale="70" zoomScaleNormal="70" workbookViewId="0">
      <selection activeCell="B1" sqref="B1"/>
    </sheetView>
  </sheetViews>
  <sheetFormatPr baseColWidth="10" defaultColWidth="9.1640625" defaultRowHeight="15"/>
  <cols>
    <col min="2" max="2" width="75.83203125" customWidth="1"/>
    <col min="6" max="6" width="9.5" bestFit="1" customWidth="1"/>
    <col min="9" max="9" width="74" customWidth="1"/>
  </cols>
  <sheetData>
    <row r="1" spans="1:13" ht="16">
      <c r="A1" s="20" t="s">
        <v>563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5.9114594736611643</v>
      </c>
      <c r="D5" s="17">
        <f>D17/D31*1000</f>
        <v>5.994937608241929</v>
      </c>
      <c r="E5" s="17">
        <f>E17/E31*1000</f>
        <v>5.5320680039579022</v>
      </c>
      <c r="F5" s="17">
        <f>F17/F31*1000</f>
        <v>5.8786000729128691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1.0928259732169983</v>
      </c>
      <c r="K5" s="17">
        <f t="shared" si="0"/>
        <v>1.10026123702752</v>
      </c>
      <c r="L5" s="17">
        <f t="shared" si="0"/>
        <v>1.0569334792694451</v>
      </c>
      <c r="M5" s="17">
        <f t="shared" si="0"/>
        <v>1.0898554709539097</v>
      </c>
    </row>
    <row r="6" spans="1:13">
      <c r="A6" s="9">
        <v>2</v>
      </c>
      <c r="B6" s="15" t="s">
        <v>176</v>
      </c>
      <c r="C6" s="17">
        <f>C18/C31*1000</f>
        <v>2.6711039103209702</v>
      </c>
      <c r="D6" s="17">
        <f>D18/D31*1000</f>
        <v>2.8864514410053732</v>
      </c>
      <c r="E6" s="17">
        <f>E18/E31*1000</f>
        <v>3.5531168480705224</v>
      </c>
      <c r="F6" s="17">
        <f>F18/F31*1000</f>
        <v>3.6456434560699966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0.79256890258050339</v>
      </c>
      <c r="K6" s="17">
        <f t="shared" si="0"/>
        <v>0.82874974320665618</v>
      </c>
      <c r="L6" s="17">
        <f t="shared" si="0"/>
        <v>0.93406928218659324</v>
      </c>
      <c r="M6" s="17">
        <f t="shared" si="0"/>
        <v>0.9479966335271347</v>
      </c>
    </row>
    <row r="7" spans="1:13">
      <c r="A7" s="9">
        <v>3</v>
      </c>
      <c r="B7" s="15" t="s">
        <v>177</v>
      </c>
      <c r="C7" s="17">
        <f>C19/C31*1000+0.00001</f>
        <v>1.2917733664666988</v>
      </c>
      <c r="D7" s="17">
        <f>D19/D31*1000+0.00001</f>
        <v>1.2034382161730095</v>
      </c>
      <c r="E7" s="17">
        <f>E19/E31*1000</f>
        <v>2.4467032472789421</v>
      </c>
      <c r="F7" s="17">
        <f>F19/F31*1000</f>
        <v>2.2602989427633977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0.77750616256633975</v>
      </c>
      <c r="K7" s="17">
        <f t="shared" si="0"/>
        <v>0.74643731326612661</v>
      </c>
      <c r="L7" s="17">
        <f t="shared" si="0"/>
        <v>1.1108334832497464</v>
      </c>
      <c r="M7" s="17">
        <f t="shared" si="0"/>
        <v>1.068547523270307</v>
      </c>
    </row>
    <row r="8" spans="1:13">
      <c r="A8" s="9">
        <v>4</v>
      </c>
      <c r="B8" s="15" t="s">
        <v>178</v>
      </c>
      <c r="C8" s="17">
        <f t="shared" ref="C8:F8" si="1">C20/C31*1000</f>
        <v>30.774620133993078</v>
      </c>
      <c r="D8" s="17">
        <f t="shared" si="1"/>
        <v>31.209201119055017</v>
      </c>
      <c r="E8" s="17">
        <f t="shared" si="1"/>
        <v>31.609247099037507</v>
      </c>
      <c r="F8" s="17">
        <f t="shared" si="1"/>
        <v>32.469012030623404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1.0145967238508757</v>
      </c>
      <c r="K8" s="17">
        <f t="shared" si="0"/>
        <v>1.0225567951609025</v>
      </c>
      <c r="L8" s="17">
        <f t="shared" si="0"/>
        <v>1.0297438732144355</v>
      </c>
      <c r="M8" s="17">
        <f t="shared" si="0"/>
        <v>1.0447511316574631</v>
      </c>
    </row>
    <row r="9" spans="1:13">
      <c r="A9" s="9">
        <v>5</v>
      </c>
      <c r="B9" s="15" t="s">
        <v>179</v>
      </c>
      <c r="C9" s="17">
        <f t="shared" ref="C9:F9" si="2">C21/C31*1000</f>
        <v>1.9061172658405221</v>
      </c>
      <c r="D9" s="17">
        <f t="shared" si="2"/>
        <v>2.00719392512989</v>
      </c>
      <c r="E9" s="17">
        <f t="shared" si="2"/>
        <v>2.1453629576324547</v>
      </c>
      <c r="F9" s="17">
        <f t="shared" si="2"/>
        <v>2.2785271600437476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0.4378878153670534</v>
      </c>
      <c r="K9" s="17">
        <f t="shared" si="0"/>
        <v>0.4511092996319821</v>
      </c>
      <c r="L9" s="17">
        <f t="shared" si="0"/>
        <v>0.46873413273796899</v>
      </c>
      <c r="M9" s="17">
        <f t="shared" si="0"/>
        <v>0.48527011409391307</v>
      </c>
    </row>
    <row r="10" spans="1:13">
      <c r="A10" s="9">
        <v>6</v>
      </c>
      <c r="B10" s="15" t="s">
        <v>180</v>
      </c>
      <c r="C10" s="17">
        <f t="shared" ref="C10:F10" si="3">(C22-C23)/C22*100</f>
        <v>5.4704187121093231</v>
      </c>
      <c r="D10" s="17">
        <f t="shared" si="3"/>
        <v>-1.4769894509300696</v>
      </c>
      <c r="E10" s="17">
        <f t="shared" si="3"/>
        <v>-1.4019282934896142</v>
      </c>
      <c r="F10" s="17">
        <f t="shared" si="3"/>
        <v>-0.38221557904183801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1.2464409396387623</v>
      </c>
      <c r="K10" s="17">
        <f>(ATAN((D10+2.4)/10)+3.1415/2)/3.1415*1.75</f>
        <v>0.92627183453396389</v>
      </c>
      <c r="L10" s="17">
        <f>(ATAN((E10+2.4)/10)+3.1415/2)/3.1415*1.75</f>
        <v>0.93041493720405288</v>
      </c>
      <c r="M10" s="17">
        <f>(ATAN((F10+2.4)/10)+3.1415/2)/3.1415*1.75</f>
        <v>0.98591318622443591</v>
      </c>
    </row>
    <row r="11" spans="1:13">
      <c r="A11" s="9">
        <v>7</v>
      </c>
      <c r="B11" s="15" t="s">
        <v>181</v>
      </c>
      <c r="C11" s="17">
        <f>(C25-C24)/C31*1000</f>
        <v>-10.421684109121163</v>
      </c>
      <c r="D11" s="17">
        <f>(D25-D24)/D31*1000</f>
        <v>-10.391225187619344</v>
      </c>
      <c r="E11" s="17">
        <f>(E25-E24)/E31*1000</f>
        <v>-11.738778447422867</v>
      </c>
      <c r="F11" s="17">
        <f>(F25-F24)/F31*1000</f>
        <v>-9.6609551585854909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0.4259861138484497</v>
      </c>
      <c r="K11" s="17">
        <f t="shared" si="4"/>
        <v>0.42680070239263662</v>
      </c>
      <c r="L11" s="17">
        <f t="shared" si="4"/>
        <v>0.39302535155708185</v>
      </c>
      <c r="M11" s="17">
        <f t="shared" si="4"/>
        <v>0.44709238634996978</v>
      </c>
    </row>
    <row r="12" spans="1:13">
      <c r="A12" s="9">
        <v>8</v>
      </c>
      <c r="B12" s="15" t="s">
        <v>182</v>
      </c>
      <c r="C12" s="17">
        <f>(C26-C27)/C31*1000</f>
        <v>-3.5030870955029116</v>
      </c>
      <c r="D12" s="17">
        <f>(D26-D27)/D31*1000</f>
        <v>-2.2647542075580622</v>
      </c>
      <c r="E12" s="17">
        <f>(E26-E27)/E31*1000</f>
        <v>-1.3043087163803184</v>
      </c>
      <c r="F12" s="17">
        <f>(F26-F27)/F31*1000</f>
        <v>1.8228217280349983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0.68729916537672553</v>
      </c>
      <c r="K12" s="17">
        <f t="shared" si="4"/>
        <v>0.75093281299856607</v>
      </c>
      <c r="L12" s="17">
        <f t="shared" si="4"/>
        <v>0.80275021158209814</v>
      </c>
      <c r="M12" s="17">
        <f t="shared" si="4"/>
        <v>0.97543914089818562</v>
      </c>
    </row>
    <row r="13" spans="1:13">
      <c r="A13" s="9">
        <v>9</v>
      </c>
      <c r="B13" s="15" t="s">
        <v>183</v>
      </c>
      <c r="C13" s="17">
        <f t="shared" ref="C13:F13" si="5">C28/C31*1000</f>
        <v>0.87577177387572791</v>
      </c>
      <c r="D13" s="17">
        <f t="shared" si="5"/>
        <v>0.88813890492473024</v>
      </c>
      <c r="E13" s="17">
        <f t="shared" si="5"/>
        <v>0.89952325267608169</v>
      </c>
      <c r="F13" s="17">
        <f t="shared" si="5"/>
        <v>0.91141086401749916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0.73359242656997525</v>
      </c>
      <c r="K13" s="17">
        <f t="shared" si="6"/>
        <v>0.73953873361675404</v>
      </c>
      <c r="L13" s="17">
        <f t="shared" si="6"/>
        <v>0.74498152318517541</v>
      </c>
      <c r="M13" s="17">
        <f t="shared" si="6"/>
        <v>0.75063381808990204</v>
      </c>
    </row>
    <row r="14" spans="1:13">
      <c r="A14" s="9">
        <v>10</v>
      </c>
      <c r="B14" s="15" t="s">
        <v>184</v>
      </c>
      <c r="C14" s="17">
        <f t="shared" ref="C14:F14" si="7">C29/C31*100</f>
        <v>3.9409729824407762E-2</v>
      </c>
      <c r="D14" s="17">
        <f t="shared" si="7"/>
        <v>3.9966250721612862E-2</v>
      </c>
      <c r="E14" s="17">
        <f t="shared" si="7"/>
        <v>4.9473778897184496E-2</v>
      </c>
      <c r="F14" s="17">
        <f t="shared" si="7"/>
        <v>3.6456434560699962E-2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0.87194714243736349</v>
      </c>
      <c r="K14" s="17">
        <f t="shared" si="6"/>
        <v>0.87901491638063667</v>
      </c>
      <c r="L14" s="17">
        <f t="shared" si="6"/>
        <v>0.99392731911336973</v>
      </c>
      <c r="M14" s="17">
        <f t="shared" si="6"/>
        <v>0.83370822827923197</v>
      </c>
    </row>
    <row r="15" spans="1:13">
      <c r="A15" s="9">
        <v>11</v>
      </c>
      <c r="B15" s="15" t="s">
        <v>185</v>
      </c>
      <c r="C15" s="17">
        <f t="shared" ref="C15:F15" si="8">C30/C31*1000</f>
        <v>4.9918991110916497</v>
      </c>
      <c r="D15" s="17">
        <f t="shared" si="8"/>
        <v>5.017984812824726</v>
      </c>
      <c r="E15" s="17">
        <f t="shared" si="8"/>
        <v>5.0823063776198616</v>
      </c>
      <c r="F15" s="17">
        <f t="shared" si="8"/>
        <v>5.14947138169887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0.99906691584295049</v>
      </c>
      <c r="K15" s="17">
        <f t="shared" si="6"/>
        <v>1.002065539499142</v>
      </c>
      <c r="L15" s="17">
        <f t="shared" si="6"/>
        <v>1.0093671524194612</v>
      </c>
      <c r="M15" s="17">
        <f t="shared" si="6"/>
        <v>1.0168514780759261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135</v>
      </c>
      <c r="D17" s="17">
        <v>135</v>
      </c>
      <c r="E17" s="17">
        <v>123</v>
      </c>
      <c r="F17" s="17">
        <v>129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61</v>
      </c>
      <c r="D18" s="17">
        <v>65</v>
      </c>
      <c r="E18" s="17">
        <v>79</v>
      </c>
      <c r="F18" s="17">
        <v>80</v>
      </c>
      <c r="I18" s="15" t="s">
        <v>187</v>
      </c>
      <c r="J18" s="17">
        <f>J5</f>
        <v>1.0928259732169983</v>
      </c>
      <c r="K18" s="17">
        <f t="shared" ref="K18:M18" si="9">K5</f>
        <v>1.10026123702752</v>
      </c>
      <c r="L18" s="17">
        <f t="shared" si="9"/>
        <v>1.0569334792694451</v>
      </c>
      <c r="M18" s="17">
        <f t="shared" si="9"/>
        <v>1.0898554709539097</v>
      </c>
    </row>
    <row r="19" spans="1:13">
      <c r="A19" s="9">
        <v>3</v>
      </c>
      <c r="B19" s="10" t="s">
        <v>189</v>
      </c>
      <c r="C19" s="17">
        <v>29.5</v>
      </c>
      <c r="D19" s="17">
        <v>27.1</v>
      </c>
      <c r="E19" s="17">
        <v>54.4</v>
      </c>
      <c r="F19" s="17">
        <v>49.6</v>
      </c>
      <c r="I19" s="15" t="s">
        <v>190</v>
      </c>
      <c r="J19" s="17">
        <f t="shared" ref="J19:M19" si="10">J6</f>
        <v>0.79256890258050339</v>
      </c>
      <c r="K19" s="17">
        <f t="shared" si="10"/>
        <v>0.82874974320665618</v>
      </c>
      <c r="L19" s="17">
        <f t="shared" si="10"/>
        <v>0.93406928218659324</v>
      </c>
      <c r="M19" s="17">
        <f t="shared" si="10"/>
        <v>0.9479966335271347</v>
      </c>
    </row>
    <row r="20" spans="1:13">
      <c r="A20" s="9">
        <v>4</v>
      </c>
      <c r="B20" s="10" t="s">
        <v>191</v>
      </c>
      <c r="C20" s="17">
        <v>702.8</v>
      </c>
      <c r="D20" s="17">
        <v>702.8</v>
      </c>
      <c r="E20" s="17">
        <v>702.8</v>
      </c>
      <c r="F20" s="17">
        <v>712.5</v>
      </c>
      <c r="I20" s="15" t="s">
        <v>192</v>
      </c>
      <c r="J20" s="17">
        <f t="shared" ref="J20:M20" si="11">J7</f>
        <v>0.77750616256633975</v>
      </c>
      <c r="K20" s="17">
        <f t="shared" si="11"/>
        <v>0.74643731326612661</v>
      </c>
      <c r="L20" s="17">
        <f t="shared" si="11"/>
        <v>1.1108334832497464</v>
      </c>
      <c r="M20" s="17">
        <f t="shared" si="11"/>
        <v>1.068547523270307</v>
      </c>
    </row>
    <row r="21" spans="1:13">
      <c r="A21" s="9">
        <v>5</v>
      </c>
      <c r="B21" s="10" t="s">
        <v>193</v>
      </c>
      <c r="C21" s="17">
        <v>43.53</v>
      </c>
      <c r="D21" s="17">
        <v>45.2</v>
      </c>
      <c r="E21" s="17">
        <v>47.7</v>
      </c>
      <c r="F21" s="17">
        <v>50</v>
      </c>
      <c r="I21" s="15" t="s">
        <v>194</v>
      </c>
      <c r="J21" s="17">
        <f t="shared" ref="J21:M21" si="12">J8</f>
        <v>1.0145967238508757</v>
      </c>
      <c r="K21" s="17">
        <f t="shared" si="12"/>
        <v>1.0225567951609025</v>
      </c>
      <c r="L21" s="17">
        <f t="shared" si="12"/>
        <v>1.0297438732144355</v>
      </c>
      <c r="M21" s="17">
        <f t="shared" si="12"/>
        <v>1.0447511316574631</v>
      </c>
    </row>
    <row r="22" spans="1:13">
      <c r="A22" s="9">
        <v>6</v>
      </c>
      <c r="B22" s="10" t="s">
        <v>195</v>
      </c>
      <c r="C22" s="17">
        <v>637046.30000000005</v>
      </c>
      <c r="D22" s="17">
        <v>802260.3</v>
      </c>
      <c r="E22" s="17">
        <v>722255.2</v>
      </c>
      <c r="F22" s="17">
        <v>816476.4</v>
      </c>
      <c r="I22" s="15" t="s">
        <v>196</v>
      </c>
      <c r="J22" s="17">
        <f t="shared" ref="J22:M22" si="13">J9</f>
        <v>0.4378878153670534</v>
      </c>
      <c r="K22" s="17">
        <f t="shared" si="13"/>
        <v>0.4511092996319821</v>
      </c>
      <c r="L22" s="17">
        <f t="shared" si="13"/>
        <v>0.46873413273796899</v>
      </c>
      <c r="M22" s="17">
        <f t="shared" si="13"/>
        <v>0.48527011409391307</v>
      </c>
    </row>
    <row r="23" spans="1:13">
      <c r="A23" s="9">
        <v>7</v>
      </c>
      <c r="B23" s="10" t="s">
        <v>197</v>
      </c>
      <c r="C23" s="17">
        <v>602197.19999999995</v>
      </c>
      <c r="D23" s="17">
        <v>814109.6</v>
      </c>
      <c r="E23" s="17">
        <v>732380.7</v>
      </c>
      <c r="F23" s="17">
        <v>819597.1</v>
      </c>
      <c r="I23" s="15" t="s">
        <v>198</v>
      </c>
      <c r="J23" s="17">
        <f t="shared" ref="J23:M23" si="14">J10</f>
        <v>1.2464409396387623</v>
      </c>
      <c r="K23" s="17">
        <f t="shared" si="14"/>
        <v>0.92627183453396389</v>
      </c>
      <c r="L23" s="17">
        <f t="shared" si="14"/>
        <v>0.93041493720405288</v>
      </c>
      <c r="M23" s="17">
        <f t="shared" si="14"/>
        <v>0.98591318622443591</v>
      </c>
    </row>
    <row r="24" spans="1:13" ht="16">
      <c r="A24" s="9">
        <v>8</v>
      </c>
      <c r="B24" s="10" t="s">
        <v>199</v>
      </c>
      <c r="C24" s="17">
        <v>461</v>
      </c>
      <c r="D24" s="17">
        <v>407</v>
      </c>
      <c r="E24" s="17">
        <v>425</v>
      </c>
      <c r="F24" s="53">
        <v>360</v>
      </c>
      <c r="I24" s="15" t="s">
        <v>200</v>
      </c>
      <c r="J24" s="17">
        <f t="shared" ref="J24:M24" si="15">J11</f>
        <v>0.4259861138484497</v>
      </c>
      <c r="K24" s="17">
        <f t="shared" si="15"/>
        <v>0.42680070239263662</v>
      </c>
      <c r="L24" s="17">
        <f t="shared" si="15"/>
        <v>0.39302535155708185</v>
      </c>
      <c r="M24" s="17">
        <f t="shared" si="15"/>
        <v>0.44709238634996978</v>
      </c>
    </row>
    <row r="25" spans="1:13" ht="16">
      <c r="A25" s="9">
        <v>9</v>
      </c>
      <c r="B25" s="10" t="s">
        <v>201</v>
      </c>
      <c r="C25" s="17">
        <v>223</v>
      </c>
      <c r="D25" s="17">
        <v>173</v>
      </c>
      <c r="E25" s="17">
        <v>164</v>
      </c>
      <c r="F25" s="53">
        <v>148</v>
      </c>
      <c r="I25" s="15" t="s">
        <v>202</v>
      </c>
      <c r="J25" s="17">
        <f t="shared" ref="J25:M25" si="16">J12</f>
        <v>0.68729916537672553</v>
      </c>
      <c r="K25" s="17">
        <f t="shared" si="16"/>
        <v>0.75093281299856607</v>
      </c>
      <c r="L25" s="17">
        <f t="shared" si="16"/>
        <v>0.80275021158209814</v>
      </c>
      <c r="M25" s="17">
        <f t="shared" si="16"/>
        <v>0.97543914089818562</v>
      </c>
    </row>
    <row r="26" spans="1:13" ht="16">
      <c r="A26" s="9">
        <v>10</v>
      </c>
      <c r="B26" s="10" t="s">
        <v>203</v>
      </c>
      <c r="C26" s="17">
        <v>689</v>
      </c>
      <c r="D26" s="17">
        <v>595</v>
      </c>
      <c r="E26" s="17">
        <v>577</v>
      </c>
      <c r="F26" s="53">
        <v>674</v>
      </c>
      <c r="I26" s="15" t="s">
        <v>204</v>
      </c>
      <c r="J26" s="17">
        <f t="shared" ref="J26:M26" si="17">J13</f>
        <v>0.73359242656997525</v>
      </c>
      <c r="K26" s="17">
        <f t="shared" si="17"/>
        <v>0.73953873361675404</v>
      </c>
      <c r="L26" s="17">
        <f t="shared" si="17"/>
        <v>0.74498152318517541</v>
      </c>
      <c r="M26" s="17">
        <f t="shared" si="17"/>
        <v>0.75063381808990204</v>
      </c>
    </row>
    <row r="27" spans="1:13" ht="16">
      <c r="A27" s="9">
        <v>11</v>
      </c>
      <c r="B27" s="10" t="s">
        <v>205</v>
      </c>
      <c r="C27" s="17">
        <v>769</v>
      </c>
      <c r="D27" s="17">
        <v>646</v>
      </c>
      <c r="E27" s="17">
        <v>606</v>
      </c>
      <c r="F27" s="53">
        <v>634</v>
      </c>
      <c r="I27" s="15" t="s">
        <v>206</v>
      </c>
      <c r="J27" s="17">
        <f t="shared" ref="J27:K27" si="18">J14</f>
        <v>0.87194714243736349</v>
      </c>
      <c r="K27" s="17">
        <f t="shared" si="18"/>
        <v>0.87901491638063667</v>
      </c>
      <c r="L27" s="17">
        <f>L14</f>
        <v>0.99392731911336973</v>
      </c>
      <c r="M27" s="17">
        <f>M14</f>
        <v>0.83370822827923197</v>
      </c>
    </row>
    <row r="28" spans="1:13">
      <c r="A28" s="9">
        <v>12</v>
      </c>
      <c r="B28" s="10" t="s">
        <v>207</v>
      </c>
      <c r="C28" s="17">
        <v>20</v>
      </c>
      <c r="D28" s="17">
        <v>20</v>
      </c>
      <c r="E28" s="17">
        <v>20</v>
      </c>
      <c r="F28" s="17">
        <v>20</v>
      </c>
      <c r="I28" s="15" t="s">
        <v>208</v>
      </c>
      <c r="J28" s="17">
        <f t="shared" ref="J28:M28" si="19">J15</f>
        <v>0.99906691584295049</v>
      </c>
      <c r="K28" s="17">
        <f t="shared" si="19"/>
        <v>1.002065539499142</v>
      </c>
      <c r="L28" s="17">
        <f t="shared" si="19"/>
        <v>1.0093671524194612</v>
      </c>
      <c r="M28" s="17">
        <f t="shared" si="19"/>
        <v>1.0168514780759261</v>
      </c>
    </row>
    <row r="29" spans="1:13">
      <c r="A29" s="9">
        <v>13</v>
      </c>
      <c r="B29" s="10" t="s">
        <v>209</v>
      </c>
      <c r="C29" s="17">
        <v>9</v>
      </c>
      <c r="D29" s="17">
        <v>9</v>
      </c>
      <c r="E29" s="17">
        <v>11</v>
      </c>
      <c r="F29" s="17">
        <v>8</v>
      </c>
      <c r="K29" t="s">
        <v>210</v>
      </c>
      <c r="L29" s="52">
        <f>AVERAGE(L18:L28)</f>
        <v>0.86134370415631167</v>
      </c>
    </row>
    <row r="30" spans="1:13">
      <c r="A30" s="9">
        <v>14</v>
      </c>
      <c r="B30" s="10" t="s">
        <v>211</v>
      </c>
      <c r="C30" s="17">
        <v>114</v>
      </c>
      <c r="D30" s="17">
        <v>113</v>
      </c>
      <c r="E30" s="21">
        <v>113</v>
      </c>
      <c r="F30" s="21">
        <v>113</v>
      </c>
      <c r="K30" t="s">
        <v>212</v>
      </c>
      <c r="L30" s="52">
        <f>STDEV(L18:L28)</f>
        <v>0.23850493444539586</v>
      </c>
    </row>
    <row r="31" spans="1:13">
      <c r="A31" s="9">
        <v>15</v>
      </c>
      <c r="B31" s="10" t="s">
        <v>213</v>
      </c>
      <c r="C31" s="17">
        <v>22837</v>
      </c>
      <c r="D31" s="17">
        <v>22519</v>
      </c>
      <c r="E31" s="17">
        <v>22234</v>
      </c>
      <c r="F31" s="17">
        <v>21944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31"/>
  <sheetViews>
    <sheetView zoomScale="70" zoomScaleNormal="70" workbookViewId="0">
      <selection activeCell="L28" sqref="L28:M28"/>
    </sheetView>
  </sheetViews>
  <sheetFormatPr baseColWidth="10" defaultColWidth="9.1640625" defaultRowHeight="15"/>
  <cols>
    <col min="2" max="2" width="75.83203125" customWidth="1"/>
    <col min="6" max="6" width="9.5" bestFit="1" customWidth="1"/>
    <col min="9" max="9" width="74" customWidth="1"/>
    <col min="12" max="12" width="11.5" customWidth="1"/>
  </cols>
  <sheetData>
    <row r="1" spans="1:13" ht="16">
      <c r="A1" s="20" t="s">
        <v>564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6.5687583444592788</v>
      </c>
      <c r="D5" s="17">
        <f>D17/D31*1000</f>
        <v>6.6457748000864498</v>
      </c>
      <c r="E5" s="17">
        <f>E17/E31*1000</f>
        <v>6.7641283002400172</v>
      </c>
      <c r="F5" s="17">
        <f>F17/F31*1000</f>
        <v>6.6206896551724137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1.1473940228210169</v>
      </c>
      <c r="K5" s="17">
        <f t="shared" si="0"/>
        <v>1.1532358571658523</v>
      </c>
      <c r="L5" s="17">
        <f t="shared" si="0"/>
        <v>1.1620092451800941</v>
      </c>
      <c r="M5" s="17">
        <f t="shared" si="0"/>
        <v>1.1513447838462199</v>
      </c>
    </row>
    <row r="6" spans="1:13">
      <c r="A6" s="9">
        <v>2</v>
      </c>
      <c r="B6" s="15" t="s">
        <v>176</v>
      </c>
      <c r="C6" s="17">
        <f>C18/C31*1000</f>
        <v>2.9906542056074765</v>
      </c>
      <c r="D6" s="17">
        <f>D18/D31*1000</f>
        <v>3.4579641236222174</v>
      </c>
      <c r="E6" s="17">
        <f>E18/E31*1000</f>
        <v>3.6002618372245254</v>
      </c>
      <c r="F6" s="17">
        <f>F18/F31*1000</f>
        <v>3.4758620689655171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0.84584456455928381</v>
      </c>
      <c r="K6" s="17">
        <f t="shared" si="0"/>
        <v>0.91958517809883256</v>
      </c>
      <c r="L6" s="17">
        <f t="shared" si="0"/>
        <v>0.94118465068442825</v>
      </c>
      <c r="M6" s="17">
        <f t="shared" si="0"/>
        <v>0.92232238411646916</v>
      </c>
    </row>
    <row r="7" spans="1:13">
      <c r="A7" s="9">
        <v>3</v>
      </c>
      <c r="B7" s="15" t="s">
        <v>177</v>
      </c>
      <c r="C7" s="17">
        <f>C19/C31*1000+0.00001</f>
        <v>2.4619592656875837</v>
      </c>
      <c r="D7" s="17">
        <f>D19/D31*1000+0.00001</f>
        <v>2.5178401275124274</v>
      </c>
      <c r="E7" s="17">
        <f>E19/E31*1000</f>
        <v>2.5529129391228449</v>
      </c>
      <c r="F7" s="17">
        <f>F19/F31*1000</f>
        <v>3.4427586206896552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1.1140776277010971</v>
      </c>
      <c r="K7" s="17">
        <f t="shared" si="0"/>
        <v>1.125701858627284</v>
      </c>
      <c r="L7" s="17">
        <f t="shared" si="0"/>
        <v>1.1327965510434257</v>
      </c>
      <c r="M7" s="17">
        <f t="shared" si="0"/>
        <v>1.2728594036846219</v>
      </c>
    </row>
    <row r="8" spans="1:13">
      <c r="A8" s="9">
        <v>4</v>
      </c>
      <c r="B8" s="15" t="s">
        <v>178</v>
      </c>
      <c r="C8" s="17">
        <f t="shared" ref="C8:F8" si="1">C20/C31*1000</f>
        <v>29.34045393858478</v>
      </c>
      <c r="D8" s="17">
        <f t="shared" si="1"/>
        <v>29.868165117786901</v>
      </c>
      <c r="E8" s="17">
        <f t="shared" si="1"/>
        <v>30.329478507527821</v>
      </c>
      <c r="F8" s="17">
        <f t="shared" si="1"/>
        <v>31.017931034482764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0.98728328939403998</v>
      </c>
      <c r="K8" s="17">
        <f t="shared" si="0"/>
        <v>0.99746765194831399</v>
      </c>
      <c r="L8" s="17">
        <f t="shared" si="0"/>
        <v>1.0062737862562707</v>
      </c>
      <c r="M8" s="17">
        <f t="shared" si="0"/>
        <v>1.0190731955752264</v>
      </c>
    </row>
    <row r="9" spans="1:13">
      <c r="A9" s="9">
        <v>5</v>
      </c>
      <c r="B9" s="15" t="s">
        <v>179</v>
      </c>
      <c r="C9" s="17">
        <f t="shared" ref="C9:F9" si="2">C21/C31*1000</f>
        <v>4.4432576769025367</v>
      </c>
      <c r="D9" s="17">
        <f t="shared" si="2"/>
        <v>4.4953533607088829</v>
      </c>
      <c r="E9" s="17">
        <f t="shared" si="2"/>
        <v>4.5385118917739478</v>
      </c>
      <c r="F9" s="17">
        <f t="shared" si="2"/>
        <v>4.5903448275862067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0.71280148809048327</v>
      </c>
      <c r="K9" s="17">
        <f t="shared" si="0"/>
        <v>0.71760105497926707</v>
      </c>
      <c r="L9" s="17">
        <f t="shared" si="0"/>
        <v>0.72155939643897904</v>
      </c>
      <c r="M9" s="17">
        <f t="shared" si="0"/>
        <v>0.726292275349532</v>
      </c>
    </row>
    <row r="10" spans="1:13">
      <c r="A10" s="9">
        <v>6</v>
      </c>
      <c r="B10" s="15" t="s">
        <v>180</v>
      </c>
      <c r="C10" s="17">
        <f t="shared" ref="C10:F10" si="3">(C22-C23)/C22*100</f>
        <v>9.1854993097255075</v>
      </c>
      <c r="D10" s="17">
        <f t="shared" si="3"/>
        <v>-15.978888482053936</v>
      </c>
      <c r="E10" s="17">
        <f t="shared" si="3"/>
        <v>-1.9667888742465345</v>
      </c>
      <c r="F10" s="17">
        <f t="shared" si="3"/>
        <v>-0.20572822511930275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1.3533566644420123</v>
      </c>
      <c r="K10" s="17">
        <f>(ATAN((D10+2.4)/10)+3.1415/2)/3.1415*1.75</f>
        <v>0.35357520234211892</v>
      </c>
      <c r="L10" s="17">
        <f>(ATAN((E10+2.4)/10)+3.1415/2)/3.1415*1.75</f>
        <v>0.89911732434712199</v>
      </c>
      <c r="M10" s="17">
        <f>(ATAN((F10+2.4)/10)+3.1415/2)/3.1415*1.75</f>
        <v>0.99532683675374056</v>
      </c>
    </row>
    <row r="11" spans="1:13">
      <c r="A11" s="9">
        <v>7</v>
      </c>
      <c r="B11" s="15" t="s">
        <v>181</v>
      </c>
      <c r="C11" s="17">
        <f>(C25-C24)/C31*1000</f>
        <v>-9.1321762349799727</v>
      </c>
      <c r="D11" s="17">
        <f>(D25-D24)/D31*1000</f>
        <v>-9.5094013399610979</v>
      </c>
      <c r="E11" s="17">
        <f>(E25-E24)/E31*1000</f>
        <v>-10.418939559240671</v>
      </c>
      <c r="F11" s="17">
        <f>(F25-F24)/F31*1000</f>
        <v>-10.813793103448276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0.46273763058112372</v>
      </c>
      <c r="K11" s="17">
        <f t="shared" si="4"/>
        <v>0.45149237936844211</v>
      </c>
      <c r="L11" s="17">
        <f t="shared" si="4"/>
        <v>0.42605941206632569</v>
      </c>
      <c r="M11" s="17">
        <f t="shared" si="4"/>
        <v>0.41571789011447491</v>
      </c>
    </row>
    <row r="12" spans="1:13">
      <c r="A12" s="9">
        <v>8</v>
      </c>
      <c r="B12" s="15" t="s">
        <v>182</v>
      </c>
      <c r="C12" s="17">
        <f>(C26-C27)/C31*1000</f>
        <v>-2.4566088117489988</v>
      </c>
      <c r="D12" s="17">
        <f>(D26-D27)/D31*1000</f>
        <v>0</v>
      </c>
      <c r="E12" s="17">
        <f>(E26-E27)/E31*1000</f>
        <v>-0.87279074841806681</v>
      </c>
      <c r="F12" s="17">
        <f>(F26-F27)/F31*1000</f>
        <v>3.3655172413793104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0.74080976849444258</v>
      </c>
      <c r="K12" s="17">
        <f t="shared" si="4"/>
        <v>0.875</v>
      </c>
      <c r="L12" s="17">
        <f t="shared" si="4"/>
        <v>0.82650332362203605</v>
      </c>
      <c r="M12" s="17">
        <f t="shared" si="4"/>
        <v>1.055845943696782</v>
      </c>
    </row>
    <row r="13" spans="1:13">
      <c r="A13" s="9">
        <v>9</v>
      </c>
      <c r="B13" s="15" t="s">
        <v>183</v>
      </c>
      <c r="C13" s="17">
        <f t="shared" ref="C13:F13" si="5">C28/C31*1000</f>
        <v>0.64085447263017359</v>
      </c>
      <c r="D13" s="17">
        <f t="shared" si="5"/>
        <v>0.64836827317916579</v>
      </c>
      <c r="E13" s="17">
        <f t="shared" si="5"/>
        <v>0.65459306131355011</v>
      </c>
      <c r="F13" s="17">
        <f t="shared" si="5"/>
        <v>0.66206896551724137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0.61287162331477418</v>
      </c>
      <c r="K13" s="17">
        <f t="shared" si="6"/>
        <v>0.61699832394529164</v>
      </c>
      <c r="L13" s="17">
        <f t="shared" si="6"/>
        <v>0.6204017331645213</v>
      </c>
      <c r="M13" s="17">
        <f t="shared" si="6"/>
        <v>0.62447109501256326</v>
      </c>
    </row>
    <row r="14" spans="1:13">
      <c r="A14" s="9">
        <v>10</v>
      </c>
      <c r="B14" s="15" t="s">
        <v>184</v>
      </c>
      <c r="C14" s="17">
        <f t="shared" ref="C14:F14" si="7">C29/C31*100</f>
        <v>3.2042723631508681E-2</v>
      </c>
      <c r="D14" s="17">
        <f t="shared" si="7"/>
        <v>5.4030689431597147E-2</v>
      </c>
      <c r="E14" s="17">
        <f t="shared" si="7"/>
        <v>5.4549421776129176E-2</v>
      </c>
      <c r="F14" s="17">
        <f t="shared" si="7"/>
        <v>3.8620689655172416E-2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0.77401286977071782</v>
      </c>
      <c r="K14" s="17">
        <f t="shared" si="6"/>
        <v>1.0438840932751856</v>
      </c>
      <c r="L14" s="17">
        <f t="shared" si="6"/>
        <v>1.0491861495742818</v>
      </c>
      <c r="M14" s="17">
        <f t="shared" si="6"/>
        <v>0.86185338225305885</v>
      </c>
    </row>
    <row r="15" spans="1:13">
      <c r="A15" s="9">
        <v>11</v>
      </c>
      <c r="B15" s="15" t="s">
        <v>185</v>
      </c>
      <c r="C15" s="17">
        <f t="shared" ref="C15:F15" si="8">C30/C31*1000</f>
        <v>1.548731642189586</v>
      </c>
      <c r="D15" s="17">
        <f t="shared" si="8"/>
        <v>1.5668899935163174</v>
      </c>
      <c r="E15" s="17">
        <f t="shared" si="8"/>
        <v>1.5819332315077459</v>
      </c>
      <c r="F15" s="17">
        <f t="shared" si="8"/>
        <v>1.6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0.5092883942648837</v>
      </c>
      <c r="K15" s="17">
        <f t="shared" si="6"/>
        <v>0.51271762912872199</v>
      </c>
      <c r="L15" s="17">
        <f t="shared" si="6"/>
        <v>0.51554581818226797</v>
      </c>
      <c r="M15" s="17">
        <f t="shared" si="6"/>
        <v>0.51892740525928549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123</v>
      </c>
      <c r="D17" s="17">
        <v>123</v>
      </c>
      <c r="E17" s="17">
        <v>124</v>
      </c>
      <c r="F17" s="17">
        <v>120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56</v>
      </c>
      <c r="D18" s="17">
        <v>64</v>
      </c>
      <c r="E18" s="17">
        <v>66</v>
      </c>
      <c r="F18" s="17">
        <v>63</v>
      </c>
      <c r="I18" s="15" t="s">
        <v>187</v>
      </c>
      <c r="J18" s="17">
        <f>J5</f>
        <v>1.1473940228210169</v>
      </c>
      <c r="K18" s="17">
        <f t="shared" ref="K18:M18" si="9">K5</f>
        <v>1.1532358571658523</v>
      </c>
      <c r="L18" s="17">
        <f t="shared" si="9"/>
        <v>1.1620092451800941</v>
      </c>
      <c r="M18" s="17">
        <f t="shared" si="9"/>
        <v>1.1513447838462199</v>
      </c>
    </row>
    <row r="19" spans="1:13">
      <c r="A19" s="9">
        <v>3</v>
      </c>
      <c r="B19" s="10" t="s">
        <v>189</v>
      </c>
      <c r="C19" s="17">
        <v>46.1</v>
      </c>
      <c r="D19" s="17">
        <v>46.6</v>
      </c>
      <c r="E19" s="17">
        <v>46.8</v>
      </c>
      <c r="F19" s="17">
        <v>62.4</v>
      </c>
      <c r="I19" s="15" t="s">
        <v>190</v>
      </c>
      <c r="J19" s="17">
        <f t="shared" ref="J19:M19" si="10">J6</f>
        <v>0.84584456455928381</v>
      </c>
      <c r="K19" s="17">
        <f t="shared" si="10"/>
        <v>0.91958517809883256</v>
      </c>
      <c r="L19" s="17">
        <f t="shared" si="10"/>
        <v>0.94118465068442825</v>
      </c>
      <c r="M19" s="17">
        <f t="shared" si="10"/>
        <v>0.92232238411646916</v>
      </c>
    </row>
    <row r="20" spans="1:13">
      <c r="A20" s="9">
        <v>4</v>
      </c>
      <c r="B20" s="10" t="s">
        <v>191</v>
      </c>
      <c r="C20" s="17">
        <v>549.4</v>
      </c>
      <c r="D20" s="17">
        <v>552.79999999999995</v>
      </c>
      <c r="E20" s="17">
        <v>556</v>
      </c>
      <c r="F20" s="17">
        <v>562.20000000000005</v>
      </c>
      <c r="I20" s="15" t="s">
        <v>192</v>
      </c>
      <c r="J20" s="17">
        <f t="shared" ref="J20:M20" si="11">J7</f>
        <v>1.1140776277010971</v>
      </c>
      <c r="K20" s="17">
        <f t="shared" si="11"/>
        <v>1.125701858627284</v>
      </c>
      <c r="L20" s="17">
        <f t="shared" si="11"/>
        <v>1.1327965510434257</v>
      </c>
      <c r="M20" s="17">
        <f t="shared" si="11"/>
        <v>1.2728594036846219</v>
      </c>
    </row>
    <row r="21" spans="1:13">
      <c r="A21" s="9">
        <v>5</v>
      </c>
      <c r="B21" s="10" t="s">
        <v>193</v>
      </c>
      <c r="C21" s="17">
        <v>83.2</v>
      </c>
      <c r="D21" s="17">
        <v>83.2</v>
      </c>
      <c r="E21" s="17">
        <v>83.2</v>
      </c>
      <c r="F21" s="17">
        <v>83.2</v>
      </c>
      <c r="I21" s="15" t="s">
        <v>194</v>
      </c>
      <c r="J21" s="17">
        <f t="shared" ref="J21:M21" si="12">J8</f>
        <v>0.98728328939403998</v>
      </c>
      <c r="K21" s="17">
        <f t="shared" si="12"/>
        <v>0.99746765194831399</v>
      </c>
      <c r="L21" s="17">
        <f t="shared" si="12"/>
        <v>1.0062737862562707</v>
      </c>
      <c r="M21" s="17">
        <f t="shared" si="12"/>
        <v>1.0190731955752264</v>
      </c>
    </row>
    <row r="22" spans="1:13">
      <c r="A22" s="9">
        <v>6</v>
      </c>
      <c r="B22" s="10" t="s">
        <v>195</v>
      </c>
      <c r="C22" s="17">
        <v>775488.6</v>
      </c>
      <c r="D22" s="17">
        <v>569982.69999999995</v>
      </c>
      <c r="E22" s="17">
        <v>607218.19999999995</v>
      </c>
      <c r="F22" s="17">
        <v>822006.8</v>
      </c>
      <c r="I22" s="15" t="s">
        <v>196</v>
      </c>
      <c r="J22" s="17">
        <f t="shared" ref="J22:M22" si="13">J9</f>
        <v>0.71280148809048327</v>
      </c>
      <c r="K22" s="17">
        <f t="shared" si="13"/>
        <v>0.71760105497926707</v>
      </c>
      <c r="L22" s="17">
        <f t="shared" si="13"/>
        <v>0.72155939643897904</v>
      </c>
      <c r="M22" s="17">
        <f t="shared" si="13"/>
        <v>0.726292275349532</v>
      </c>
    </row>
    <row r="23" spans="1:13">
      <c r="A23" s="9">
        <v>7</v>
      </c>
      <c r="B23" s="10" t="s">
        <v>197</v>
      </c>
      <c r="C23" s="17">
        <v>704256.1</v>
      </c>
      <c r="D23" s="17">
        <v>661059.6</v>
      </c>
      <c r="E23" s="17">
        <v>619160.9</v>
      </c>
      <c r="F23" s="17">
        <v>823697.9</v>
      </c>
      <c r="I23" s="15" t="s">
        <v>198</v>
      </c>
      <c r="J23" s="17">
        <f t="shared" ref="J23:K23" si="14">J10</f>
        <v>1.3533566644420123</v>
      </c>
      <c r="K23" s="17">
        <f t="shared" si="14"/>
        <v>0.35357520234211892</v>
      </c>
      <c r="L23" s="17">
        <f>L10</f>
        <v>0.89911732434712199</v>
      </c>
      <c r="M23" s="17">
        <f>M10</f>
        <v>0.99532683675374056</v>
      </c>
    </row>
    <row r="24" spans="1:13">
      <c r="A24" s="9">
        <v>8</v>
      </c>
      <c r="B24" s="10" t="s">
        <v>199</v>
      </c>
      <c r="C24" s="17">
        <v>349</v>
      </c>
      <c r="D24" s="17">
        <v>324</v>
      </c>
      <c r="E24" s="17">
        <v>322</v>
      </c>
      <c r="F24" s="17">
        <v>319</v>
      </c>
      <c r="I24" s="15" t="s">
        <v>200</v>
      </c>
      <c r="J24" s="17">
        <f t="shared" ref="J24:M24" si="15">J11</f>
        <v>0.46273763058112372</v>
      </c>
      <c r="K24" s="17">
        <f t="shared" si="15"/>
        <v>0.45149237936844211</v>
      </c>
      <c r="L24" s="17">
        <f t="shared" si="15"/>
        <v>0.42605941206632569</v>
      </c>
      <c r="M24" s="17">
        <f t="shared" si="15"/>
        <v>0.41571789011447491</v>
      </c>
    </row>
    <row r="25" spans="1:13">
      <c r="A25" s="9">
        <v>9</v>
      </c>
      <c r="B25" s="10" t="s">
        <v>201</v>
      </c>
      <c r="C25" s="17">
        <v>178</v>
      </c>
      <c r="D25" s="17">
        <v>148</v>
      </c>
      <c r="E25" s="17">
        <v>131</v>
      </c>
      <c r="F25" s="17">
        <v>123</v>
      </c>
      <c r="I25" s="15" t="s">
        <v>202</v>
      </c>
      <c r="J25" s="17">
        <f t="shared" ref="J25:M25" si="16">J12</f>
        <v>0.74080976849444258</v>
      </c>
      <c r="K25" s="17">
        <f t="shared" si="16"/>
        <v>0.875</v>
      </c>
      <c r="L25" s="17">
        <f t="shared" si="16"/>
        <v>0.82650332362203605</v>
      </c>
      <c r="M25" s="17">
        <f t="shared" si="16"/>
        <v>1.055845943696782</v>
      </c>
    </row>
    <row r="26" spans="1:13">
      <c r="A26" s="9">
        <v>10</v>
      </c>
      <c r="B26" s="10" t="s">
        <v>203</v>
      </c>
      <c r="C26" s="17">
        <v>477</v>
      </c>
      <c r="D26" s="17">
        <v>469</v>
      </c>
      <c r="E26" s="17">
        <v>400</v>
      </c>
      <c r="F26" s="17">
        <v>456</v>
      </c>
      <c r="I26" s="15" t="s">
        <v>204</v>
      </c>
      <c r="J26" s="17">
        <f t="shared" ref="J26:M26" si="17">J13</f>
        <v>0.61287162331477418</v>
      </c>
      <c r="K26" s="17">
        <f t="shared" si="17"/>
        <v>0.61699832394529164</v>
      </c>
      <c r="L26" s="17">
        <f t="shared" si="17"/>
        <v>0.6204017331645213</v>
      </c>
      <c r="M26" s="17">
        <f t="shared" si="17"/>
        <v>0.62447109501256326</v>
      </c>
    </row>
    <row r="27" spans="1:13">
      <c r="A27" s="9">
        <v>11</v>
      </c>
      <c r="B27" s="10" t="s">
        <v>205</v>
      </c>
      <c r="C27" s="17">
        <v>523</v>
      </c>
      <c r="D27" s="17">
        <v>469</v>
      </c>
      <c r="E27" s="17">
        <v>416</v>
      </c>
      <c r="F27" s="17">
        <v>395</v>
      </c>
      <c r="I27" s="15" t="s">
        <v>206</v>
      </c>
      <c r="J27" s="17">
        <f t="shared" ref="J27:M27" si="18">J14</f>
        <v>0.77401286977071782</v>
      </c>
      <c r="K27" s="17">
        <f t="shared" si="18"/>
        <v>1.0438840932751856</v>
      </c>
      <c r="L27" s="17">
        <f t="shared" si="18"/>
        <v>1.0491861495742818</v>
      </c>
      <c r="M27" s="17">
        <f t="shared" si="18"/>
        <v>0.86185338225305885</v>
      </c>
    </row>
    <row r="28" spans="1:13">
      <c r="A28" s="9">
        <v>12</v>
      </c>
      <c r="B28" s="10" t="s">
        <v>207</v>
      </c>
      <c r="C28" s="17">
        <v>12</v>
      </c>
      <c r="D28" s="17">
        <v>12</v>
      </c>
      <c r="E28" s="17">
        <v>12</v>
      </c>
      <c r="F28" s="17">
        <v>12</v>
      </c>
      <c r="I28" s="15" t="s">
        <v>208</v>
      </c>
      <c r="J28" s="17">
        <f t="shared" ref="J28:M28" si="19">J15</f>
        <v>0.5092883942648837</v>
      </c>
      <c r="K28" s="17">
        <f t="shared" si="19"/>
        <v>0.51271762912872199</v>
      </c>
      <c r="L28" s="17">
        <f t="shared" si="19"/>
        <v>0.51554581818226797</v>
      </c>
      <c r="M28" s="17">
        <f t="shared" si="19"/>
        <v>0.51892740525928549</v>
      </c>
    </row>
    <row r="29" spans="1:13">
      <c r="A29" s="9">
        <v>13</v>
      </c>
      <c r="B29" s="10" t="s">
        <v>209</v>
      </c>
      <c r="C29" s="17">
        <v>6</v>
      </c>
      <c r="D29" s="17">
        <v>10</v>
      </c>
      <c r="E29" s="17">
        <v>10</v>
      </c>
      <c r="F29" s="17">
        <v>7</v>
      </c>
      <c r="K29" t="s">
        <v>210</v>
      </c>
      <c r="L29" s="52">
        <f>AVERAGE(L18:L28)</f>
        <v>0.84551249005088647</v>
      </c>
    </row>
    <row r="30" spans="1:13">
      <c r="A30" s="9">
        <v>14</v>
      </c>
      <c r="B30" s="10" t="s">
        <v>211</v>
      </c>
      <c r="C30" s="17">
        <v>29</v>
      </c>
      <c r="D30" s="17">
        <v>29</v>
      </c>
      <c r="E30" s="21">
        <v>29</v>
      </c>
      <c r="F30" s="21">
        <v>29</v>
      </c>
      <c r="K30" t="s">
        <v>212</v>
      </c>
      <c r="L30" s="52">
        <f>STDEV(L18:L28)</f>
        <v>0.24764401508903797</v>
      </c>
    </row>
    <row r="31" spans="1:13">
      <c r="A31" s="9">
        <v>15</v>
      </c>
      <c r="B31" s="10" t="s">
        <v>213</v>
      </c>
      <c r="C31" s="17">
        <v>18725</v>
      </c>
      <c r="D31" s="17">
        <v>18508</v>
      </c>
      <c r="E31" s="17">
        <v>18332</v>
      </c>
      <c r="F31" s="17">
        <v>18125</v>
      </c>
    </row>
  </sheetData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173"/>
  <sheetViews>
    <sheetView zoomScale="70" zoomScaleNormal="70" workbookViewId="0">
      <selection activeCell="M18" sqref="M18"/>
    </sheetView>
  </sheetViews>
  <sheetFormatPr baseColWidth="10" defaultColWidth="9.1640625" defaultRowHeight="15"/>
  <cols>
    <col min="2" max="2" width="75.83203125" customWidth="1"/>
    <col min="6" max="6" width="10" bestFit="1" customWidth="1"/>
    <col min="7" max="7" width="9.5" bestFit="1" customWidth="1"/>
    <col min="9" max="9" width="73.1640625" customWidth="1"/>
    <col min="10" max="10" width="9.6640625" customWidth="1"/>
  </cols>
  <sheetData>
    <row r="1" spans="1:13" ht="16">
      <c r="A1" s="20" t="s">
        <v>565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C159/C173*1000</f>
        <v>11.681990265008112</v>
      </c>
      <c r="D5" s="17">
        <f>D159/D173*1000</f>
        <v>11.504327818560315</v>
      </c>
      <c r="E5" s="17">
        <f>E17/E31*1000</f>
        <v>8.6206896551724128</v>
      </c>
      <c r="F5" s="17">
        <f>F17/F31*1000</f>
        <v>8.7067861715749046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1.3900011698995487</v>
      </c>
      <c r="K5" s="17">
        <f t="shared" si="0"/>
        <v>1.384721759285803</v>
      </c>
      <c r="L5" s="17">
        <f t="shared" si="0"/>
        <v>1.2735407200619688</v>
      </c>
      <c r="M5" s="17">
        <f t="shared" si="0"/>
        <v>1.2777527796895243</v>
      </c>
    </row>
    <row r="6" spans="1:13">
      <c r="A6" s="9">
        <v>2</v>
      </c>
      <c r="B6" s="15" t="s">
        <v>176</v>
      </c>
      <c r="C6" s="17">
        <f>C160/C173*1000</f>
        <v>4.0021633315305571</v>
      </c>
      <c r="D6" s="17">
        <f>D160/D173*1000</f>
        <v>4.0539059932069677</v>
      </c>
      <c r="E6" s="17">
        <f>E18/E31*1000</f>
        <v>4.5005070993914815</v>
      </c>
      <c r="F6" s="17">
        <f>F18/F31*1000</f>
        <v>3.9052496798975671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1.0003112466123101</v>
      </c>
      <c r="K6" s="17">
        <f t="shared" si="0"/>
        <v>1.0076848534255365</v>
      </c>
      <c r="L6" s="17">
        <f t="shared" si="0"/>
        <v>1.0661203068600813</v>
      </c>
      <c r="M6" s="17">
        <f t="shared" si="0"/>
        <v>0.98629335475491897</v>
      </c>
    </row>
    <row r="7" spans="1:13">
      <c r="A7" s="9">
        <v>3</v>
      </c>
      <c r="B7" s="15" t="s">
        <v>177</v>
      </c>
      <c r="C7" s="17">
        <f>C161/C173*1000+0.00001</f>
        <v>3.4613404488912924</v>
      </c>
      <c r="D7" s="17">
        <f>D161/D173*1000+0.00001</f>
        <v>2.7391356710857897</v>
      </c>
      <c r="E7" s="17">
        <f>E19/E31*1000</f>
        <v>2.2312373225152129</v>
      </c>
      <c r="F7" s="17">
        <f>F19/F31*1000+0.00001</f>
        <v>1.0000000000000001E-5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1.2751468278328597</v>
      </c>
      <c r="K7" s="17">
        <f t="shared" si="0"/>
        <v>1.1680701160562517</v>
      </c>
      <c r="L7" s="17">
        <f t="shared" si="0"/>
        <v>1.0614810812152118</v>
      </c>
      <c r="M7" s="17">
        <f t="shared" si="0"/>
        <v>8.8737830999390996E-4</v>
      </c>
    </row>
    <row r="8" spans="1:13">
      <c r="A8" s="9">
        <v>4</v>
      </c>
      <c r="B8" s="15" t="s">
        <v>178</v>
      </c>
      <c r="C8" s="17">
        <f>C162/C173*1000</f>
        <v>23.893996755002703</v>
      </c>
      <c r="D8" s="17">
        <f>D162/D173*1000</f>
        <v>24.454913991453928</v>
      </c>
      <c r="E8" s="17">
        <f t="shared" ref="E8:F8" si="1">E20/E31*1000</f>
        <v>29.709685598377281</v>
      </c>
      <c r="F8" s="17">
        <f t="shared" si="1"/>
        <v>30.294494238156208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0.87720381386812574</v>
      </c>
      <c r="K8" s="17">
        <f t="shared" si="0"/>
        <v>0.88900090523815911</v>
      </c>
      <c r="L8" s="17">
        <f t="shared" si="0"/>
        <v>0.99441721526727045</v>
      </c>
      <c r="M8" s="17">
        <f t="shared" si="0"/>
        <v>1.0056122592712138</v>
      </c>
    </row>
    <row r="9" spans="1:13">
      <c r="A9" s="9">
        <v>5</v>
      </c>
      <c r="B9" s="15" t="s">
        <v>179</v>
      </c>
      <c r="C9" s="17">
        <f>C163/C173*1000</f>
        <v>3.0719307733910219</v>
      </c>
      <c r="D9" s="17">
        <f>D163/D173*1000</f>
        <v>3.1116467623534563</v>
      </c>
      <c r="E9" s="17">
        <f t="shared" ref="E9:F9" si="2">E21/E31*1000</f>
        <v>5.7112068965517233</v>
      </c>
      <c r="F9" s="17">
        <f t="shared" si="2"/>
        <v>5.7874519846350836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0.57635084427129157</v>
      </c>
      <c r="K9" s="17">
        <f t="shared" si="0"/>
        <v>0.58062907466099145</v>
      </c>
      <c r="L9" s="17">
        <f t="shared" si="0"/>
        <v>0.8236390080342173</v>
      </c>
      <c r="M9" s="17">
        <f t="shared" si="0"/>
        <v>0.82995157079027704</v>
      </c>
    </row>
    <row r="10" spans="1:13">
      <c r="A10" s="9">
        <v>6</v>
      </c>
      <c r="B10" s="15" t="s">
        <v>180</v>
      </c>
      <c r="C10" s="17">
        <f>(C164-C165)/C164*100</f>
        <v>-0.43211539971975782</v>
      </c>
      <c r="D10" s="17">
        <f>(D164-D165)/D164*100</f>
        <v>-0.92388434499186411</v>
      </c>
      <c r="E10" s="17">
        <f t="shared" ref="E10:F10" si="3">(E22-E23)/E22*100</f>
        <v>-0.30206321859017055</v>
      </c>
      <c r="F10" s="17">
        <f t="shared" si="3"/>
        <v>0.36457814761933205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0.98323965421781723</v>
      </c>
      <c r="K10" s="17">
        <f>(ATAN((D10+2.4)/10)+3.1415/2)/3.1415*1.75</f>
        <v>0.95663877057649016</v>
      </c>
      <c r="L10" s="17">
        <f>(ATAN((E10+2.4)/10)+3.1415/2)/3.1415*1.75</f>
        <v>0.99019672533312142</v>
      </c>
      <c r="M10" s="17">
        <f>(ATAN((F10+2.4)/10)+3.1415/2)/3.1415*1.75</f>
        <v>1.0252504510026841</v>
      </c>
    </row>
    <row r="11" spans="1:13">
      <c r="A11" s="9">
        <v>7</v>
      </c>
      <c r="B11" s="15" t="s">
        <v>181</v>
      </c>
      <c r="C11" s="17">
        <f>(C167-C166)/C173*1000</f>
        <v>-4.1103299080584099</v>
      </c>
      <c r="D11" s="17">
        <f>(D167-D166)/D173*1000</f>
        <v>-3.9443409663635371</v>
      </c>
      <c r="E11" s="17">
        <f>(E25-E24)/E31*1000</f>
        <v>-7.4163286004056799</v>
      </c>
      <c r="F11" s="17">
        <f>(F25-F24)/F31*1000</f>
        <v>-7.8104993597951342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0.65775754323776237</v>
      </c>
      <c r="K11" s="17">
        <f t="shared" si="4"/>
        <v>0.66571359511704464</v>
      </c>
      <c r="L11" s="17">
        <f t="shared" si="4"/>
        <v>0.51952712217969299</v>
      </c>
      <c r="M11" s="17">
        <f t="shared" si="4"/>
        <v>0.5056261968118303</v>
      </c>
    </row>
    <row r="12" spans="1:13">
      <c r="A12" s="9">
        <v>8</v>
      </c>
      <c r="B12" s="15" t="s">
        <v>182</v>
      </c>
      <c r="C12" s="17">
        <f>(C168-C169)/C173*1000</f>
        <v>-8.6533261222282327</v>
      </c>
      <c r="D12" s="17">
        <f>(D168-D169)/D173*1000</f>
        <v>-12.709543113838063</v>
      </c>
      <c r="E12" s="17">
        <f>(E26-E27)/E31*1000</f>
        <v>-2.4721095334685597</v>
      </c>
      <c r="F12" s="17">
        <f>(F26-F27)/F31*1000</f>
        <v>-2.7528809218950068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0.47763420849026922</v>
      </c>
      <c r="K12" s="17">
        <f t="shared" si="4"/>
        <v>0.371335482698257</v>
      </c>
      <c r="L12" s="17">
        <f t="shared" si="4"/>
        <v>0.73999572479683184</v>
      </c>
      <c r="M12" s="17">
        <f t="shared" si="4"/>
        <v>0.72535506944770156</v>
      </c>
    </row>
    <row r="13" spans="1:13">
      <c r="A13" s="9">
        <v>9</v>
      </c>
      <c r="B13" s="15" t="s">
        <v>183</v>
      </c>
      <c r="C13" s="17">
        <f>C170/C173*1000</f>
        <v>0.10816657652785289</v>
      </c>
      <c r="D13" s="17">
        <f>D170/D173*1000</f>
        <v>0.10956502684343158</v>
      </c>
      <c r="E13" s="17">
        <f t="shared" ref="E13:F13" si="5">E28/E31*1000</f>
        <v>1.2043610547667343</v>
      </c>
      <c r="F13" s="17">
        <f t="shared" si="5"/>
        <v>1.2163892445582587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0.22005571157406426</v>
      </c>
      <c r="K13" s="17">
        <f t="shared" si="6"/>
        <v>0.22168917674903688</v>
      </c>
      <c r="L13" s="17">
        <f t="shared" si="6"/>
        <v>0.88128080243190487</v>
      </c>
      <c r="M13" s="17">
        <f t="shared" si="6"/>
        <v>0.88633730104237507</v>
      </c>
    </row>
    <row r="14" spans="1:13">
      <c r="A14" s="9">
        <v>10</v>
      </c>
      <c r="B14" s="15" t="s">
        <v>184</v>
      </c>
      <c r="C14" s="17">
        <f>C171/C173*100</f>
        <v>3.2449972958355867E-2</v>
      </c>
      <c r="D14" s="17">
        <f>D171/D173*100</f>
        <v>3.2869508053029475E-2</v>
      </c>
      <c r="E14" s="17">
        <f t="shared" ref="E14:F14" si="7">E29/E31*100</f>
        <v>6.338742393509128E-2</v>
      </c>
      <c r="F14" s="17">
        <f t="shared" si="7"/>
        <v>5.1216389244558257E-2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0.77966123028320633</v>
      </c>
      <c r="K14" s="17">
        <f t="shared" si="6"/>
        <v>0.78544862593330866</v>
      </c>
      <c r="L14" s="17">
        <f t="shared" si="6"/>
        <v>1.1292925276127734</v>
      </c>
      <c r="M14" s="17">
        <f t="shared" si="6"/>
        <v>1.0137671769346659</v>
      </c>
    </row>
    <row r="15" spans="1:13">
      <c r="A15" s="9">
        <v>11</v>
      </c>
      <c r="B15" s="15" t="s">
        <v>185</v>
      </c>
      <c r="C15" s="17">
        <f>C172/C173*1000</f>
        <v>5.1919956733369386</v>
      </c>
      <c r="D15" s="17">
        <f>D172/D173*1000</f>
        <v>5.6973813958584421</v>
      </c>
      <c r="E15" s="17">
        <f t="shared" ref="E15:F15" si="8">E30/E31*1000</f>
        <v>5.5147058823529411</v>
      </c>
      <c r="F15" s="17">
        <f t="shared" si="8"/>
        <v>5.5697823303457108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1.0215177603619929</v>
      </c>
      <c r="K15" s="17">
        <f t="shared" si="6"/>
        <v>1.0730123048991507</v>
      </c>
      <c r="L15" s="17">
        <f t="shared" si="6"/>
        <v>1.0552034092284166</v>
      </c>
      <c r="M15" s="17">
        <f t="shared" si="6"/>
        <v>1.0606640251181532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f t="shared" ref="C17:D17" si="9">C40+C57+C74+C91+C108+C125+C142+C159</f>
        <v>141</v>
      </c>
      <c r="D17" s="17">
        <f t="shared" si="9"/>
        <v>136</v>
      </c>
      <c r="E17" s="17">
        <v>136</v>
      </c>
      <c r="F17" s="17">
        <v>136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f t="shared" ref="C18:D18" si="10">C41+C58+C75+C92+C109+C126+C143+C160</f>
        <v>71</v>
      </c>
      <c r="D18" s="17">
        <f t="shared" si="10"/>
        <v>71</v>
      </c>
      <c r="E18" s="17">
        <v>71</v>
      </c>
      <c r="F18" s="17">
        <v>61</v>
      </c>
      <c r="I18" s="15" t="s">
        <v>187</v>
      </c>
      <c r="J18" s="17">
        <f>J5</f>
        <v>1.3900011698995487</v>
      </c>
      <c r="K18" s="17">
        <f t="shared" ref="K18:M18" si="11">K5</f>
        <v>1.384721759285803</v>
      </c>
      <c r="L18" s="17">
        <f t="shared" si="11"/>
        <v>1.2735407200619688</v>
      </c>
      <c r="M18" s="17">
        <f t="shared" si="11"/>
        <v>1.2777527796895243</v>
      </c>
    </row>
    <row r="19" spans="1:13">
      <c r="A19" s="9">
        <v>3</v>
      </c>
      <c r="B19" s="10" t="s">
        <v>189</v>
      </c>
      <c r="C19" s="17">
        <f t="shared" ref="C19:D19" si="12">C42+C59+C76+C93+C110+C127+C144+C161</f>
        <v>35.5</v>
      </c>
      <c r="D19" s="17">
        <f t="shared" si="12"/>
        <v>28.9</v>
      </c>
      <c r="E19" s="17">
        <v>35.200000000000003</v>
      </c>
      <c r="F19" s="17">
        <v>0</v>
      </c>
      <c r="I19" s="15" t="s">
        <v>190</v>
      </c>
      <c r="J19" s="17">
        <f t="shared" ref="J19:M19" si="13">J6</f>
        <v>1.0003112466123101</v>
      </c>
      <c r="K19" s="17">
        <f t="shared" si="13"/>
        <v>1.0076848534255365</v>
      </c>
      <c r="L19" s="17">
        <f t="shared" si="13"/>
        <v>1.0661203068600813</v>
      </c>
      <c r="M19" s="17">
        <f t="shared" si="13"/>
        <v>0.98629335475491897</v>
      </c>
    </row>
    <row r="20" spans="1:13">
      <c r="A20" s="9">
        <v>4</v>
      </c>
      <c r="B20" s="10" t="s">
        <v>191</v>
      </c>
      <c r="C20" s="17">
        <f t="shared" ref="C20:D20" si="14">C43+C60+C77+C94+C111+C128+C145+C162</f>
        <v>449</v>
      </c>
      <c r="D20" s="17">
        <f t="shared" si="14"/>
        <v>464.69999999999993</v>
      </c>
      <c r="E20" s="17">
        <v>468.7</v>
      </c>
      <c r="F20" s="17">
        <v>473.2</v>
      </c>
      <c r="I20" s="15" t="s">
        <v>192</v>
      </c>
      <c r="J20" s="17">
        <f t="shared" ref="J20:M20" si="15">J7</f>
        <v>1.2751468278328597</v>
      </c>
      <c r="K20" s="17">
        <f t="shared" si="15"/>
        <v>1.1680701160562517</v>
      </c>
      <c r="L20" s="17">
        <f t="shared" si="15"/>
        <v>1.0614810812152118</v>
      </c>
      <c r="M20" s="17">
        <f t="shared" si="15"/>
        <v>8.8737830999390996E-4</v>
      </c>
    </row>
    <row r="21" spans="1:13">
      <c r="A21" s="9">
        <v>5</v>
      </c>
      <c r="B21" s="10" t="s">
        <v>193</v>
      </c>
      <c r="C21" s="17">
        <f t="shared" ref="C21:D21" si="16">C44+C61+C78+C95+C112+C129+C146+C163</f>
        <v>89.699999999999989</v>
      </c>
      <c r="D21" s="17">
        <f t="shared" si="16"/>
        <v>89.699999999999989</v>
      </c>
      <c r="E21" s="17">
        <v>90.1</v>
      </c>
      <c r="F21" s="17">
        <v>90.4</v>
      </c>
      <c r="I21" s="15" t="s">
        <v>194</v>
      </c>
      <c r="J21" s="17">
        <f t="shared" ref="J21:M21" si="17">J8</f>
        <v>0.87720381386812574</v>
      </c>
      <c r="K21" s="17">
        <f t="shared" si="17"/>
        <v>0.88900090523815911</v>
      </c>
      <c r="L21" s="17">
        <f t="shared" si="17"/>
        <v>0.99441721526727045</v>
      </c>
      <c r="M21" s="17">
        <f t="shared" si="17"/>
        <v>1.0056122592712138</v>
      </c>
    </row>
    <row r="22" spans="1:13">
      <c r="A22" s="9">
        <v>6</v>
      </c>
      <c r="B22" s="10" t="s">
        <v>195</v>
      </c>
      <c r="C22" s="17">
        <f t="shared" ref="C22:D22" si="18">C45+C62+C79+C96+C113+C130+C147+C164</f>
        <v>497352.4</v>
      </c>
      <c r="D22" s="17">
        <f t="shared" si="18"/>
        <v>523763.6</v>
      </c>
      <c r="E22" s="17">
        <v>518898</v>
      </c>
      <c r="F22" s="17">
        <v>584538.6</v>
      </c>
      <c r="I22" s="15" t="s">
        <v>196</v>
      </c>
      <c r="J22" s="17">
        <f t="shared" ref="J22:M22" si="19">J9</f>
        <v>0.57635084427129157</v>
      </c>
      <c r="K22" s="17">
        <f t="shared" si="19"/>
        <v>0.58062907466099145</v>
      </c>
      <c r="L22" s="17">
        <f t="shared" si="19"/>
        <v>0.8236390080342173</v>
      </c>
      <c r="M22" s="17">
        <f t="shared" si="19"/>
        <v>0.82995157079027704</v>
      </c>
    </row>
    <row r="23" spans="1:13" ht="16">
      <c r="A23" s="9">
        <v>7</v>
      </c>
      <c r="B23" s="10" t="s">
        <v>197</v>
      </c>
      <c r="C23" s="17">
        <f t="shared" ref="C23:D23" si="20">C46+C63+C80+C97+C114+C131+C148+C165</f>
        <v>500024</v>
      </c>
      <c r="D23" s="17">
        <f t="shared" si="20"/>
        <v>530179.6</v>
      </c>
      <c r="E23" s="17">
        <v>520465.4</v>
      </c>
      <c r="F23" s="53">
        <v>582407.5</v>
      </c>
      <c r="I23" s="15" t="s">
        <v>198</v>
      </c>
      <c r="J23" s="17">
        <f t="shared" ref="J23:M23" si="21">J10</f>
        <v>0.98323965421781723</v>
      </c>
      <c r="K23" s="17">
        <f t="shared" si="21"/>
        <v>0.95663877057649016</v>
      </c>
      <c r="L23" s="17">
        <f t="shared" si="21"/>
        <v>0.99019672533312142</v>
      </c>
      <c r="M23" s="17">
        <f t="shared" si="21"/>
        <v>1.0252504510026841</v>
      </c>
    </row>
    <row r="24" spans="1:13">
      <c r="A24" s="9">
        <v>8</v>
      </c>
      <c r="B24" s="10" t="s">
        <v>199</v>
      </c>
      <c r="C24" s="17">
        <f t="shared" ref="C24:D24" si="22">C47+C64+C81+C98+C115+C132+C149+C166</f>
        <v>243</v>
      </c>
      <c r="D24" s="17">
        <f t="shared" si="22"/>
        <v>232</v>
      </c>
      <c r="E24" s="17">
        <v>233</v>
      </c>
      <c r="F24" s="17">
        <v>232</v>
      </c>
      <c r="I24" s="15" t="s">
        <v>200</v>
      </c>
      <c r="J24" s="17">
        <f t="shared" ref="J24:M24" si="23">J11</f>
        <v>0.65775754323776237</v>
      </c>
      <c r="K24" s="17">
        <f t="shared" si="23"/>
        <v>0.66571359511704464</v>
      </c>
      <c r="L24" s="17">
        <f t="shared" si="23"/>
        <v>0.51952712217969299</v>
      </c>
      <c r="M24" s="17">
        <f t="shared" si="23"/>
        <v>0.5056261968118303</v>
      </c>
    </row>
    <row r="25" spans="1:13">
      <c r="A25" s="9">
        <v>9</v>
      </c>
      <c r="B25" s="10" t="s">
        <v>201</v>
      </c>
      <c r="C25" s="17">
        <f t="shared" ref="C25:D25" si="24">C48+C65+C82+C99+C116+C133+C150+C167</f>
        <v>157</v>
      </c>
      <c r="D25" s="17">
        <f t="shared" si="24"/>
        <v>141</v>
      </c>
      <c r="E25" s="17">
        <v>116</v>
      </c>
      <c r="F25" s="17">
        <v>110</v>
      </c>
      <c r="I25" s="15" t="s">
        <v>202</v>
      </c>
      <c r="J25" s="17">
        <f t="shared" ref="J25:M25" si="25">J12</f>
        <v>0.47763420849026922</v>
      </c>
      <c r="K25" s="17">
        <f t="shared" si="25"/>
        <v>0.371335482698257</v>
      </c>
      <c r="L25" s="17">
        <f t="shared" si="25"/>
        <v>0.73999572479683184</v>
      </c>
      <c r="M25" s="17">
        <f t="shared" si="25"/>
        <v>0.72535506944770156</v>
      </c>
    </row>
    <row r="26" spans="1:13">
      <c r="A26" s="9">
        <v>10</v>
      </c>
      <c r="B26" s="10" t="s">
        <v>203</v>
      </c>
      <c r="C26" s="17">
        <f t="shared" ref="C26:D26" si="26">C49+C66+C83+C100+C117+C134+C151+C168</f>
        <v>635</v>
      </c>
      <c r="D26" s="17">
        <f t="shared" si="26"/>
        <v>594</v>
      </c>
      <c r="E26" s="17">
        <v>512</v>
      </c>
      <c r="F26" s="17">
        <v>626</v>
      </c>
      <c r="I26" s="15" t="s">
        <v>204</v>
      </c>
      <c r="J26" s="17">
        <f t="shared" ref="J26:M26" si="27">J13</f>
        <v>0.22005571157406426</v>
      </c>
      <c r="K26" s="17">
        <f t="shared" si="27"/>
        <v>0.22168917674903688</v>
      </c>
      <c r="L26" s="17">
        <f t="shared" si="27"/>
        <v>0.88128080243190487</v>
      </c>
      <c r="M26" s="17">
        <f t="shared" si="27"/>
        <v>0.88633730104237507</v>
      </c>
    </row>
    <row r="27" spans="1:13">
      <c r="A27" s="9">
        <v>11</v>
      </c>
      <c r="B27" s="10" t="s">
        <v>205</v>
      </c>
      <c r="C27" s="17">
        <f t="shared" ref="C27:D27" si="28">C50+C67+C84+C101+C118+C135+C152+C169</f>
        <v>695</v>
      </c>
      <c r="D27" s="17">
        <f t="shared" si="28"/>
        <v>670</v>
      </c>
      <c r="E27" s="17">
        <v>551</v>
      </c>
      <c r="F27" s="17">
        <v>669</v>
      </c>
      <c r="I27" s="15" t="s">
        <v>206</v>
      </c>
      <c r="J27" s="17">
        <f t="shared" ref="J27:M27" si="29">J14</f>
        <v>0.77966123028320633</v>
      </c>
      <c r="K27" s="17">
        <f t="shared" si="29"/>
        <v>0.78544862593330866</v>
      </c>
      <c r="L27" s="17">
        <f t="shared" si="29"/>
        <v>1.1292925276127734</v>
      </c>
      <c r="M27" s="17">
        <f t="shared" si="29"/>
        <v>1.0137671769346659</v>
      </c>
    </row>
    <row r="28" spans="1:13">
      <c r="A28" s="9">
        <v>12</v>
      </c>
      <c r="B28" s="10" t="s">
        <v>207</v>
      </c>
      <c r="C28" s="17">
        <f t="shared" ref="C28:D28" si="30">C51+C68+C85+C102+C119+C136+C153+C170</f>
        <v>19</v>
      </c>
      <c r="D28" s="17">
        <f t="shared" si="30"/>
        <v>19</v>
      </c>
      <c r="E28" s="17">
        <v>19</v>
      </c>
      <c r="F28" s="17">
        <v>19</v>
      </c>
      <c r="I28" s="15" t="s">
        <v>208</v>
      </c>
      <c r="J28" s="17">
        <f t="shared" ref="J28:M28" si="31">J15</f>
        <v>1.0215177603619929</v>
      </c>
      <c r="K28" s="17">
        <f t="shared" si="31"/>
        <v>1.0730123048991507</v>
      </c>
      <c r="L28" s="17">
        <f t="shared" si="31"/>
        <v>1.0552034092284166</v>
      </c>
      <c r="M28" s="17">
        <f t="shared" si="31"/>
        <v>1.0606640251181532</v>
      </c>
    </row>
    <row r="29" spans="1:13">
      <c r="A29" s="9">
        <v>13</v>
      </c>
      <c r="B29" s="10" t="s">
        <v>209</v>
      </c>
      <c r="C29" s="17">
        <f t="shared" ref="C29:D29" si="32">C52+C69+C86+C103+C120+C137+C154+C171</f>
        <v>6</v>
      </c>
      <c r="D29" s="17">
        <f t="shared" si="32"/>
        <v>6</v>
      </c>
      <c r="E29" s="17">
        <v>10</v>
      </c>
      <c r="F29" s="17">
        <v>8</v>
      </c>
      <c r="K29" t="s">
        <v>210</v>
      </c>
      <c r="L29" s="52">
        <f>AVERAGE(L18:L28)</f>
        <v>0.95769951300195366</v>
      </c>
    </row>
    <row r="30" spans="1:13">
      <c r="A30" s="9">
        <v>14</v>
      </c>
      <c r="B30" s="10" t="s">
        <v>211</v>
      </c>
      <c r="C30" s="17">
        <f t="shared" ref="C30:D30" si="33">C53+C70+C87+C104+C121+C138+C155+C172</f>
        <v>82</v>
      </c>
      <c r="D30" s="17">
        <f t="shared" si="33"/>
        <v>87</v>
      </c>
      <c r="E30" s="17">
        <v>87</v>
      </c>
      <c r="F30" s="21">
        <v>87</v>
      </c>
      <c r="K30" t="s">
        <v>212</v>
      </c>
      <c r="L30" s="52">
        <f>STDEV(L18:L28)</f>
        <v>0.20660077522250944</v>
      </c>
    </row>
    <row r="31" spans="1:13">
      <c r="A31" s="9">
        <v>15</v>
      </c>
      <c r="B31" s="10" t="s">
        <v>213</v>
      </c>
      <c r="C31" s="17">
        <f t="shared" ref="C31:D31" si="34">C54+C71+C88+C105+C122+C139+C156+C173</f>
        <v>16094</v>
      </c>
      <c r="D31" s="17">
        <f t="shared" si="34"/>
        <v>15943</v>
      </c>
      <c r="E31" s="17">
        <v>15776</v>
      </c>
      <c r="F31" s="17">
        <v>15620</v>
      </c>
    </row>
    <row r="39" spans="1:4">
      <c r="A39" t="s">
        <v>566</v>
      </c>
    </row>
    <row r="40" spans="1:4">
      <c r="B40" s="10" t="s">
        <v>187</v>
      </c>
      <c r="C40">
        <v>1</v>
      </c>
      <c r="D40">
        <v>2</v>
      </c>
    </row>
    <row r="41" spans="1:4">
      <c r="B41" s="10" t="s">
        <v>188</v>
      </c>
      <c r="C41">
        <v>5</v>
      </c>
      <c r="D41">
        <v>5</v>
      </c>
    </row>
    <row r="42" spans="1:4">
      <c r="B42" s="10" t="s">
        <v>189</v>
      </c>
      <c r="C42">
        <v>0.6</v>
      </c>
      <c r="D42">
        <v>0.6</v>
      </c>
    </row>
    <row r="43" spans="1:4">
      <c r="B43" s="10" t="s">
        <v>191</v>
      </c>
      <c r="C43">
        <v>25.7</v>
      </c>
      <c r="D43">
        <v>23.6</v>
      </c>
    </row>
    <row r="44" spans="1:4">
      <c r="B44" s="10" t="s">
        <v>193</v>
      </c>
      <c r="C44">
        <v>7.7</v>
      </c>
      <c r="D44">
        <v>7.7</v>
      </c>
    </row>
    <row r="45" spans="1:4">
      <c r="B45" s="10" t="s">
        <v>195</v>
      </c>
      <c r="C45">
        <v>4624</v>
      </c>
      <c r="D45">
        <v>5884</v>
      </c>
    </row>
    <row r="46" spans="1:4">
      <c r="B46" s="10" t="s">
        <v>197</v>
      </c>
      <c r="C46">
        <v>4650</v>
      </c>
      <c r="D46">
        <v>6405</v>
      </c>
    </row>
    <row r="47" spans="1:4">
      <c r="B47" s="10" t="s">
        <v>199</v>
      </c>
      <c r="C47">
        <v>13</v>
      </c>
      <c r="D47">
        <v>8</v>
      </c>
    </row>
    <row r="48" spans="1:4">
      <c r="B48" s="10" t="s">
        <v>201</v>
      </c>
      <c r="C48">
        <v>7</v>
      </c>
      <c r="D48">
        <v>5</v>
      </c>
    </row>
    <row r="49" spans="1:4">
      <c r="B49" s="10" t="s">
        <v>203</v>
      </c>
      <c r="C49">
        <v>31</v>
      </c>
      <c r="D49">
        <v>34</v>
      </c>
    </row>
    <row r="50" spans="1:4">
      <c r="B50" s="10" t="s">
        <v>205</v>
      </c>
      <c r="C50">
        <v>28</v>
      </c>
      <c r="D50">
        <v>39</v>
      </c>
    </row>
    <row r="51" spans="1:4">
      <c r="B51" s="10" t="s">
        <v>207</v>
      </c>
      <c r="C51">
        <v>2</v>
      </c>
      <c r="D51">
        <v>2</v>
      </c>
    </row>
    <row r="52" spans="1:4">
      <c r="B52" s="10" t="s">
        <v>209</v>
      </c>
    </row>
    <row r="53" spans="1:4">
      <c r="B53" s="10" t="s">
        <v>211</v>
      </c>
      <c r="C53">
        <v>5</v>
      </c>
      <c r="D53">
        <v>5</v>
      </c>
    </row>
    <row r="54" spans="1:4">
      <c r="B54" s="10" t="s">
        <v>213</v>
      </c>
      <c r="C54">
        <v>549</v>
      </c>
      <c r="D54">
        <v>546</v>
      </c>
    </row>
    <row r="56" spans="1:4">
      <c r="A56" t="s">
        <v>567</v>
      </c>
    </row>
    <row r="57" spans="1:4">
      <c r="B57" s="10" t="s">
        <v>187</v>
      </c>
      <c r="C57">
        <v>7</v>
      </c>
      <c r="D57">
        <v>6</v>
      </c>
    </row>
    <row r="58" spans="1:4">
      <c r="B58" s="10" t="s">
        <v>188</v>
      </c>
      <c r="C58">
        <v>5</v>
      </c>
      <c r="D58">
        <v>5</v>
      </c>
    </row>
    <row r="59" spans="1:4">
      <c r="B59" s="10" t="s">
        <v>189</v>
      </c>
      <c r="C59">
        <v>0.4</v>
      </c>
      <c r="D59">
        <v>0.7</v>
      </c>
    </row>
    <row r="60" spans="1:4">
      <c r="B60" s="10" t="s">
        <v>191</v>
      </c>
      <c r="C60">
        <v>27.9</v>
      </c>
      <c r="D60">
        <v>31.7</v>
      </c>
    </row>
    <row r="61" spans="1:4">
      <c r="B61" s="10" t="s">
        <v>193</v>
      </c>
      <c r="C61">
        <v>7.4</v>
      </c>
      <c r="D61">
        <v>7.4</v>
      </c>
    </row>
    <row r="62" spans="1:4">
      <c r="B62" s="10" t="s">
        <v>195</v>
      </c>
      <c r="C62">
        <v>4675</v>
      </c>
      <c r="D62">
        <v>5232</v>
      </c>
    </row>
    <row r="63" spans="1:4">
      <c r="B63" s="10" t="s">
        <v>197</v>
      </c>
      <c r="C63">
        <v>4620</v>
      </c>
      <c r="D63">
        <v>5203</v>
      </c>
    </row>
    <row r="64" spans="1:4">
      <c r="B64" s="10" t="s">
        <v>199</v>
      </c>
      <c r="C64">
        <v>18</v>
      </c>
      <c r="D64">
        <v>19</v>
      </c>
    </row>
    <row r="65" spans="1:4">
      <c r="B65" s="10" t="s">
        <v>201</v>
      </c>
      <c r="C65">
        <v>11</v>
      </c>
      <c r="D65">
        <v>17</v>
      </c>
    </row>
    <row r="66" spans="1:4">
      <c r="B66" s="10" t="s">
        <v>203</v>
      </c>
      <c r="C66">
        <v>48</v>
      </c>
      <c r="D66">
        <v>34</v>
      </c>
    </row>
    <row r="67" spans="1:4">
      <c r="B67" s="10" t="s">
        <v>205</v>
      </c>
      <c r="C67">
        <v>51</v>
      </c>
      <c r="D67">
        <v>29</v>
      </c>
    </row>
    <row r="68" spans="1:4">
      <c r="B68" s="10" t="s">
        <v>207</v>
      </c>
      <c r="C68">
        <v>2</v>
      </c>
      <c r="D68">
        <v>2</v>
      </c>
    </row>
    <row r="69" spans="1:4">
      <c r="B69" s="10" t="s">
        <v>209</v>
      </c>
      <c r="C69">
        <v>1</v>
      </c>
      <c r="D69">
        <v>1</v>
      </c>
    </row>
    <row r="70" spans="1:4">
      <c r="B70" s="10" t="s">
        <v>211</v>
      </c>
      <c r="C70">
        <v>6</v>
      </c>
      <c r="D70">
        <v>6</v>
      </c>
    </row>
    <row r="71" spans="1:4">
      <c r="B71" s="10" t="s">
        <v>213</v>
      </c>
      <c r="C71">
        <v>1054</v>
      </c>
      <c r="D71">
        <v>1044</v>
      </c>
    </row>
    <row r="73" spans="1:4">
      <c r="A73" t="s">
        <v>568</v>
      </c>
    </row>
    <row r="74" spans="1:4">
      <c r="B74" s="10" t="s">
        <v>187</v>
      </c>
      <c r="C74">
        <v>8</v>
      </c>
      <c r="D74">
        <v>7</v>
      </c>
    </row>
    <row r="75" spans="1:4">
      <c r="B75" s="10" t="s">
        <v>188</v>
      </c>
      <c r="C75">
        <v>5</v>
      </c>
      <c r="D75">
        <v>5</v>
      </c>
    </row>
    <row r="76" spans="1:4">
      <c r="B76" s="10" t="s">
        <v>189</v>
      </c>
      <c r="C76">
        <v>0.4</v>
      </c>
      <c r="D76">
        <v>0.6</v>
      </c>
    </row>
    <row r="77" spans="1:4">
      <c r="B77" s="10" t="s">
        <v>191</v>
      </c>
      <c r="C77">
        <v>41</v>
      </c>
      <c r="D77">
        <v>39.5</v>
      </c>
    </row>
    <row r="78" spans="1:4">
      <c r="B78" s="10" t="s">
        <v>193</v>
      </c>
      <c r="C78">
        <v>14</v>
      </c>
      <c r="D78">
        <v>14</v>
      </c>
    </row>
    <row r="79" spans="1:4">
      <c r="B79" s="10" t="s">
        <v>195</v>
      </c>
      <c r="C79">
        <v>7817</v>
      </c>
      <c r="D79">
        <v>7927</v>
      </c>
    </row>
    <row r="80" spans="1:4">
      <c r="B80" s="10" t="s">
        <v>197</v>
      </c>
      <c r="C80">
        <v>7314</v>
      </c>
      <c r="D80">
        <v>8911</v>
      </c>
    </row>
    <row r="81" spans="1:4">
      <c r="B81" s="10" t="s">
        <v>199</v>
      </c>
      <c r="C81">
        <v>14</v>
      </c>
      <c r="D81">
        <v>15</v>
      </c>
    </row>
    <row r="82" spans="1:4">
      <c r="B82" s="10" t="s">
        <v>201</v>
      </c>
      <c r="C82">
        <v>8</v>
      </c>
      <c r="D82">
        <v>5</v>
      </c>
    </row>
    <row r="83" spans="1:4">
      <c r="B83" s="10" t="s">
        <v>203</v>
      </c>
      <c r="C83">
        <v>52</v>
      </c>
      <c r="D83">
        <v>58</v>
      </c>
    </row>
    <row r="84" spans="1:4">
      <c r="B84" s="10" t="s">
        <v>205</v>
      </c>
      <c r="C84">
        <v>55</v>
      </c>
      <c r="D84">
        <v>44</v>
      </c>
    </row>
    <row r="85" spans="1:4">
      <c r="B85" s="10" t="s">
        <v>207</v>
      </c>
      <c r="C85">
        <v>4</v>
      </c>
      <c r="D85">
        <v>4</v>
      </c>
    </row>
    <row r="86" spans="1:4">
      <c r="B86" s="10" t="s">
        <v>209</v>
      </c>
      <c r="C86">
        <v>1</v>
      </c>
      <c r="D86">
        <v>1</v>
      </c>
    </row>
    <row r="87" spans="1:4">
      <c r="B87" s="10" t="s">
        <v>211</v>
      </c>
      <c r="C87">
        <v>7</v>
      </c>
      <c r="D87">
        <v>7</v>
      </c>
    </row>
    <row r="88" spans="1:4">
      <c r="B88" s="10" t="s">
        <v>213</v>
      </c>
      <c r="C88">
        <v>918</v>
      </c>
      <c r="D88">
        <v>909</v>
      </c>
    </row>
    <row r="90" spans="1:4">
      <c r="A90" t="s">
        <v>569</v>
      </c>
    </row>
    <row r="91" spans="1:4">
      <c r="B91" s="10" t="s">
        <v>187</v>
      </c>
      <c r="C91">
        <v>2</v>
      </c>
      <c r="D91">
        <v>2</v>
      </c>
    </row>
    <row r="92" spans="1:4">
      <c r="B92" s="10" t="s">
        <v>188</v>
      </c>
      <c r="C92">
        <v>5</v>
      </c>
      <c r="D92">
        <v>5</v>
      </c>
    </row>
    <row r="93" spans="1:4">
      <c r="B93" s="10" t="s">
        <v>189</v>
      </c>
      <c r="C93">
        <v>0.4</v>
      </c>
      <c r="D93">
        <v>0.3</v>
      </c>
    </row>
    <row r="94" spans="1:4">
      <c r="B94" s="10" t="s">
        <v>191</v>
      </c>
      <c r="C94">
        <v>21.1</v>
      </c>
      <c r="D94">
        <v>22.2</v>
      </c>
    </row>
    <row r="95" spans="1:4">
      <c r="B95" s="10" t="s">
        <v>193</v>
      </c>
      <c r="C95">
        <v>9.4</v>
      </c>
      <c r="D95">
        <v>9.4</v>
      </c>
    </row>
    <row r="96" spans="1:4">
      <c r="B96" s="10" t="s">
        <v>195</v>
      </c>
      <c r="C96">
        <v>5381</v>
      </c>
      <c r="D96">
        <v>4550</v>
      </c>
    </row>
    <row r="97" spans="1:4">
      <c r="B97" s="10" t="s">
        <v>197</v>
      </c>
      <c r="C97">
        <v>5242</v>
      </c>
      <c r="D97">
        <v>4798</v>
      </c>
    </row>
    <row r="98" spans="1:4">
      <c r="B98" s="10" t="s">
        <v>199</v>
      </c>
      <c r="C98">
        <v>7</v>
      </c>
      <c r="D98">
        <v>10</v>
      </c>
    </row>
    <row r="99" spans="1:4">
      <c r="B99" s="10" t="s">
        <v>201</v>
      </c>
      <c r="C99">
        <v>3</v>
      </c>
      <c r="D99">
        <v>2</v>
      </c>
    </row>
    <row r="100" spans="1:4">
      <c r="B100" s="10" t="s">
        <v>203</v>
      </c>
      <c r="C100">
        <v>27</v>
      </c>
      <c r="D100">
        <v>27</v>
      </c>
    </row>
    <row r="101" spans="1:4">
      <c r="B101" s="10" t="s">
        <v>205</v>
      </c>
      <c r="C101">
        <v>49</v>
      </c>
      <c r="D101">
        <v>22</v>
      </c>
    </row>
    <row r="102" spans="1:4">
      <c r="B102" s="10" t="s">
        <v>207</v>
      </c>
      <c r="C102">
        <v>2</v>
      </c>
      <c r="D102">
        <v>2</v>
      </c>
    </row>
    <row r="103" spans="1:4">
      <c r="B103" s="10" t="s">
        <v>209</v>
      </c>
    </row>
    <row r="104" spans="1:4">
      <c r="B104" s="10" t="s">
        <v>211</v>
      </c>
      <c r="C104">
        <v>3</v>
      </c>
      <c r="D104">
        <v>3</v>
      </c>
    </row>
    <row r="105" spans="1:4">
      <c r="B105" s="10" t="s">
        <v>213</v>
      </c>
      <c r="C105">
        <v>547</v>
      </c>
      <c r="D105">
        <v>521</v>
      </c>
    </row>
    <row r="107" spans="1:4">
      <c r="A107" t="s">
        <v>570</v>
      </c>
    </row>
    <row r="108" spans="1:4">
      <c r="B108" s="10" t="s">
        <v>187</v>
      </c>
      <c r="C108">
        <v>5</v>
      </c>
      <c r="D108">
        <v>5</v>
      </c>
    </row>
    <row r="109" spans="1:4">
      <c r="B109" s="10" t="s">
        <v>188</v>
      </c>
      <c r="C109">
        <v>5</v>
      </c>
      <c r="D109">
        <v>5</v>
      </c>
    </row>
    <row r="110" spans="1:4">
      <c r="B110" s="10" t="s">
        <v>189</v>
      </c>
      <c r="C110">
        <v>0.6</v>
      </c>
      <c r="D110">
        <v>0.5</v>
      </c>
    </row>
    <row r="111" spans="1:4">
      <c r="B111" s="10" t="s">
        <v>191</v>
      </c>
      <c r="C111">
        <v>34</v>
      </c>
      <c r="D111">
        <v>37.6</v>
      </c>
    </row>
    <row r="112" spans="1:4">
      <c r="B112" s="10" t="s">
        <v>193</v>
      </c>
      <c r="C112">
        <v>6.6</v>
      </c>
      <c r="D112">
        <v>6.6</v>
      </c>
    </row>
    <row r="113" spans="1:4">
      <c r="B113" s="10" t="s">
        <v>195</v>
      </c>
      <c r="C113">
        <v>4286</v>
      </c>
      <c r="D113">
        <v>5549</v>
      </c>
    </row>
    <row r="114" spans="1:4">
      <c r="B114" s="10" t="s">
        <v>197</v>
      </c>
      <c r="C114">
        <v>4919</v>
      </c>
      <c r="D114">
        <v>5642</v>
      </c>
    </row>
    <row r="115" spans="1:4">
      <c r="B115" s="10" t="s">
        <v>199</v>
      </c>
      <c r="C115">
        <v>22</v>
      </c>
      <c r="D115">
        <v>17</v>
      </c>
    </row>
    <row r="116" spans="1:4">
      <c r="B116" s="10" t="s">
        <v>201</v>
      </c>
      <c r="C116">
        <v>15</v>
      </c>
      <c r="D116">
        <v>17</v>
      </c>
    </row>
    <row r="117" spans="1:4">
      <c r="B117" s="10" t="s">
        <v>203</v>
      </c>
      <c r="C117">
        <v>91</v>
      </c>
      <c r="D117">
        <v>65</v>
      </c>
    </row>
    <row r="118" spans="1:4">
      <c r="B118" s="10" t="s">
        <v>205</v>
      </c>
      <c r="C118">
        <v>39</v>
      </c>
      <c r="D118">
        <v>72</v>
      </c>
    </row>
    <row r="119" spans="1:4">
      <c r="B119" s="10" t="s">
        <v>207</v>
      </c>
      <c r="C119">
        <v>2</v>
      </c>
      <c r="D119">
        <v>2</v>
      </c>
    </row>
    <row r="120" spans="1:4">
      <c r="B120" s="10" t="s">
        <v>209</v>
      </c>
      <c r="C120">
        <v>1</v>
      </c>
      <c r="D120">
        <v>1</v>
      </c>
    </row>
    <row r="121" spans="1:4">
      <c r="B121" s="10" t="s">
        <v>211</v>
      </c>
      <c r="C121">
        <v>7</v>
      </c>
      <c r="D121">
        <v>6</v>
      </c>
    </row>
    <row r="122" spans="1:4">
      <c r="B122" s="10" t="s">
        <v>213</v>
      </c>
      <c r="C122">
        <v>1152</v>
      </c>
      <c r="D122">
        <v>1192</v>
      </c>
    </row>
    <row r="124" spans="1:4">
      <c r="A124" t="s">
        <v>571</v>
      </c>
    </row>
    <row r="125" spans="1:4">
      <c r="B125" s="10" t="s">
        <v>187</v>
      </c>
      <c r="C125">
        <v>5</v>
      </c>
      <c r="D125">
        <v>5</v>
      </c>
    </row>
    <row r="126" spans="1:4">
      <c r="B126" s="10" t="s">
        <v>188</v>
      </c>
      <c r="C126">
        <v>4</v>
      </c>
      <c r="D126">
        <v>4</v>
      </c>
    </row>
    <row r="127" spans="1:4">
      <c r="B127" s="10" t="s">
        <v>189</v>
      </c>
      <c r="C127">
        <v>0.4</v>
      </c>
      <c r="D127">
        <v>0.4</v>
      </c>
    </row>
    <row r="128" spans="1:4">
      <c r="B128" s="10" t="s">
        <v>191</v>
      </c>
      <c r="C128">
        <v>33.700000000000003</v>
      </c>
      <c r="D128">
        <v>36.799999999999997</v>
      </c>
    </row>
    <row r="129" spans="1:4">
      <c r="B129" s="10" t="s">
        <v>193</v>
      </c>
      <c r="C129">
        <v>9.6999999999999993</v>
      </c>
      <c r="D129">
        <v>9.6999999999999993</v>
      </c>
    </row>
    <row r="130" spans="1:4">
      <c r="B130" s="10" t="s">
        <v>195</v>
      </c>
      <c r="C130">
        <v>4833</v>
      </c>
      <c r="D130">
        <v>5998</v>
      </c>
    </row>
    <row r="131" spans="1:4">
      <c r="B131" s="10" t="s">
        <v>197</v>
      </c>
      <c r="C131">
        <v>5061</v>
      </c>
      <c r="D131">
        <v>6223</v>
      </c>
    </row>
    <row r="132" spans="1:4">
      <c r="B132" s="10" t="s">
        <v>199</v>
      </c>
      <c r="C132">
        <v>21</v>
      </c>
      <c r="D132">
        <v>29</v>
      </c>
    </row>
    <row r="133" spans="1:4">
      <c r="B133" s="10" t="s">
        <v>201</v>
      </c>
      <c r="C133">
        <v>15</v>
      </c>
      <c r="D133">
        <v>10</v>
      </c>
    </row>
    <row r="134" spans="1:4">
      <c r="B134" s="10" t="s">
        <v>203</v>
      </c>
      <c r="C134">
        <v>46</v>
      </c>
      <c r="D134">
        <v>53</v>
      </c>
    </row>
    <row r="135" spans="1:4">
      <c r="B135" s="10" t="s">
        <v>205</v>
      </c>
      <c r="C135">
        <v>34</v>
      </c>
      <c r="D135">
        <v>56</v>
      </c>
    </row>
    <row r="136" spans="1:4">
      <c r="B136" s="10" t="s">
        <v>207</v>
      </c>
      <c r="C136">
        <v>3</v>
      </c>
      <c r="D136">
        <v>3</v>
      </c>
    </row>
    <row r="137" spans="1:4">
      <c r="B137" s="10" t="s">
        <v>209</v>
      </c>
    </row>
    <row r="138" spans="1:4">
      <c r="B138" s="10" t="s">
        <v>211</v>
      </c>
      <c r="C138">
        <v>3</v>
      </c>
      <c r="D138">
        <v>4</v>
      </c>
    </row>
    <row r="139" spans="1:4">
      <c r="B139" s="10" t="s">
        <v>213</v>
      </c>
      <c r="C139">
        <v>1044</v>
      </c>
      <c r="D139">
        <v>1050</v>
      </c>
    </row>
    <row r="141" spans="1:4">
      <c r="A141" t="s">
        <v>572</v>
      </c>
    </row>
    <row r="142" spans="1:4">
      <c r="B142" s="10" t="s">
        <v>187</v>
      </c>
      <c r="C142">
        <v>5</v>
      </c>
      <c r="D142">
        <v>4</v>
      </c>
    </row>
    <row r="143" spans="1:4">
      <c r="B143" s="10" t="s">
        <v>188</v>
      </c>
      <c r="C143">
        <v>5</v>
      </c>
      <c r="D143">
        <v>5</v>
      </c>
    </row>
    <row r="144" spans="1:4">
      <c r="B144" s="10" t="s">
        <v>189</v>
      </c>
      <c r="C144">
        <v>0.7</v>
      </c>
      <c r="D144">
        <v>0.8</v>
      </c>
    </row>
    <row r="145" spans="1:4">
      <c r="B145" s="10" t="s">
        <v>191</v>
      </c>
      <c r="C145">
        <v>44.7</v>
      </c>
      <c r="D145">
        <v>50.1</v>
      </c>
    </row>
    <row r="146" spans="1:4">
      <c r="B146" s="10" t="s">
        <v>193</v>
      </c>
      <c r="C146">
        <v>6.5</v>
      </c>
      <c r="D146">
        <v>6.5</v>
      </c>
    </row>
    <row r="147" spans="1:4">
      <c r="B147" s="10" t="s">
        <v>195</v>
      </c>
      <c r="C147">
        <v>4841</v>
      </c>
      <c r="D147">
        <v>5338</v>
      </c>
    </row>
    <row r="148" spans="1:4">
      <c r="B148" s="10" t="s">
        <v>197</v>
      </c>
      <c r="C148">
        <v>5331</v>
      </c>
      <c r="D148">
        <v>5247</v>
      </c>
    </row>
    <row r="149" spans="1:4">
      <c r="B149" s="10" t="s">
        <v>199</v>
      </c>
      <c r="C149">
        <v>27</v>
      </c>
      <c r="D149">
        <v>23</v>
      </c>
    </row>
    <row r="150" spans="1:4">
      <c r="B150" s="10" t="s">
        <v>201</v>
      </c>
      <c r="C150">
        <v>15</v>
      </c>
      <c r="D150">
        <v>10</v>
      </c>
    </row>
    <row r="151" spans="1:4">
      <c r="B151" s="10" t="s">
        <v>203</v>
      </c>
      <c r="C151">
        <v>74</v>
      </c>
      <c r="D151">
        <v>93</v>
      </c>
    </row>
    <row r="152" spans="1:4">
      <c r="B152" s="10" t="s">
        <v>205</v>
      </c>
      <c r="C152">
        <v>93</v>
      </c>
      <c r="D152">
        <v>62</v>
      </c>
    </row>
    <row r="153" spans="1:4">
      <c r="B153" s="10" t="s">
        <v>207</v>
      </c>
      <c r="C153">
        <v>3</v>
      </c>
      <c r="D153">
        <v>3</v>
      </c>
    </row>
    <row r="154" spans="1:4">
      <c r="B154" s="10" t="s">
        <v>209</v>
      </c>
    </row>
    <row r="155" spans="1:4">
      <c r="B155" s="10" t="s">
        <v>211</v>
      </c>
      <c r="C155">
        <v>3</v>
      </c>
      <c r="D155">
        <v>4</v>
      </c>
    </row>
    <row r="156" spans="1:4">
      <c r="B156" s="10" t="s">
        <v>213</v>
      </c>
      <c r="C156">
        <v>1585</v>
      </c>
      <c r="D156">
        <v>1554</v>
      </c>
    </row>
    <row r="158" spans="1:4">
      <c r="A158" t="s">
        <v>573</v>
      </c>
    </row>
    <row r="159" spans="1:4">
      <c r="B159" s="10" t="s">
        <v>187</v>
      </c>
      <c r="C159" s="26">
        <v>108</v>
      </c>
      <c r="D159" s="26">
        <v>105</v>
      </c>
    </row>
    <row r="160" spans="1:4">
      <c r="B160" s="10" t="s">
        <v>188</v>
      </c>
      <c r="C160" s="26">
        <v>37</v>
      </c>
      <c r="D160" s="26">
        <v>37</v>
      </c>
    </row>
    <row r="161" spans="2:4">
      <c r="B161" s="10" t="s">
        <v>189</v>
      </c>
      <c r="C161" s="26">
        <v>32</v>
      </c>
      <c r="D161" s="26">
        <v>25</v>
      </c>
    </row>
    <row r="162" spans="2:4">
      <c r="B162" s="10" t="s">
        <v>191</v>
      </c>
      <c r="C162" s="26">
        <v>220.9</v>
      </c>
      <c r="D162" s="26">
        <v>223.2</v>
      </c>
    </row>
    <row r="163" spans="2:4">
      <c r="B163" s="10" t="s">
        <v>193</v>
      </c>
      <c r="C163" s="26">
        <v>28.4</v>
      </c>
      <c r="D163" s="26">
        <v>28.4</v>
      </c>
    </row>
    <row r="164" spans="2:4">
      <c r="B164" s="10" t="s">
        <v>195</v>
      </c>
      <c r="C164" s="26">
        <v>460895.4</v>
      </c>
      <c r="D164" s="26">
        <v>483285.6</v>
      </c>
    </row>
    <row r="165" spans="2:4">
      <c r="B165" s="10" t="s">
        <v>197</v>
      </c>
      <c r="C165" s="26">
        <v>462887</v>
      </c>
      <c r="D165" s="26">
        <v>487750.6</v>
      </c>
    </row>
    <row r="166" spans="2:4">
      <c r="B166" s="10" t="s">
        <v>199</v>
      </c>
      <c r="C166" s="26">
        <v>121</v>
      </c>
      <c r="D166" s="26">
        <v>111</v>
      </c>
    </row>
    <row r="167" spans="2:4">
      <c r="B167" s="10" t="s">
        <v>201</v>
      </c>
      <c r="C167" s="26">
        <v>83</v>
      </c>
      <c r="D167" s="26">
        <v>75</v>
      </c>
    </row>
    <row r="168" spans="2:4">
      <c r="B168" s="10" t="s">
        <v>203</v>
      </c>
      <c r="C168" s="26">
        <v>266</v>
      </c>
      <c r="D168" s="26">
        <v>230</v>
      </c>
    </row>
    <row r="169" spans="2:4">
      <c r="B169" s="10" t="s">
        <v>205</v>
      </c>
      <c r="C169" s="26">
        <v>346</v>
      </c>
      <c r="D169" s="26">
        <v>346</v>
      </c>
    </row>
    <row r="170" spans="2:4">
      <c r="B170" s="10" t="s">
        <v>207</v>
      </c>
      <c r="C170" s="26">
        <v>1</v>
      </c>
      <c r="D170" s="26">
        <v>1</v>
      </c>
    </row>
    <row r="171" spans="2:4">
      <c r="B171" s="10" t="s">
        <v>209</v>
      </c>
      <c r="C171" s="26">
        <v>3</v>
      </c>
      <c r="D171" s="26">
        <v>3</v>
      </c>
    </row>
    <row r="172" spans="2:4">
      <c r="B172" s="10" t="s">
        <v>211</v>
      </c>
      <c r="C172" s="26">
        <v>48</v>
      </c>
      <c r="D172" s="26">
        <v>52</v>
      </c>
    </row>
    <row r="173" spans="2:4">
      <c r="B173" s="10" t="s">
        <v>213</v>
      </c>
      <c r="C173" s="26">
        <v>9245</v>
      </c>
      <c r="D173" s="26">
        <v>9127</v>
      </c>
    </row>
  </sheetData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31"/>
  <sheetViews>
    <sheetView zoomScale="70" zoomScaleNormal="70" workbookViewId="0">
      <selection activeCell="J5" sqref="J5"/>
    </sheetView>
  </sheetViews>
  <sheetFormatPr baseColWidth="10" defaultColWidth="8.83203125" defaultRowHeight="15"/>
  <cols>
    <col min="2" max="2" width="75.83203125" customWidth="1"/>
    <col min="3" max="3" width="11" customWidth="1"/>
    <col min="4" max="6" width="11.33203125" customWidth="1"/>
    <col min="9" max="9" width="74" customWidth="1"/>
  </cols>
  <sheetData>
    <row r="1" spans="1:13" ht="16">
      <c r="A1" s="20" t="s">
        <v>574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5.1551749225684409</v>
      </c>
      <c r="D5" s="17">
        <f>D17/D31*1000</f>
        <v>4.9720063507980283</v>
      </c>
      <c r="E5" s="17">
        <f>E17/E31*1000</f>
        <v>5.0212029789658006</v>
      </c>
      <c r="F5" s="17">
        <f>F17/F31*1000</f>
        <v>5.0696544966557324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1.0174805627733219</v>
      </c>
      <c r="K5" s="17">
        <f t="shared" si="0"/>
        <v>0.99677287947420989</v>
      </c>
      <c r="L5" s="17">
        <f t="shared" si="0"/>
        <v>1.0024340298294745</v>
      </c>
      <c r="M5" s="17">
        <f t="shared" si="0"/>
        <v>1.0079414235373665</v>
      </c>
    </row>
    <row r="6" spans="1:13">
      <c r="A6" s="9">
        <v>2</v>
      </c>
      <c r="B6" s="15" t="s">
        <v>176</v>
      </c>
      <c r="C6" s="17">
        <f>C18/C31*1000</f>
        <v>2.1826345438293804</v>
      </c>
      <c r="D6" s="17">
        <f>D18/D31*1000</f>
        <v>2.2353137795604581</v>
      </c>
      <c r="E6" s="17">
        <f>E18/E31*1000</f>
        <v>2.2996265744003037</v>
      </c>
      <c r="F6" s="17">
        <f>F18/F31*1000</f>
        <v>2.7052358028373025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0.70557154924414656</v>
      </c>
      <c r="K6" s="17">
        <f t="shared" si="0"/>
        <v>0.71532602993789296</v>
      </c>
      <c r="L6" s="17">
        <f t="shared" si="0"/>
        <v>0.72710340839888754</v>
      </c>
      <c r="M6" s="17">
        <f t="shared" si="0"/>
        <v>0.7983838209974814</v>
      </c>
    </row>
    <row r="7" spans="1:13">
      <c r="A7" s="9">
        <v>3</v>
      </c>
      <c r="B7" s="15" t="s">
        <v>177</v>
      </c>
      <c r="C7" s="17">
        <f>C19/C31*1000+0.00001</f>
        <v>2.7646804221838819</v>
      </c>
      <c r="D7" s="17">
        <f>D19/D31*1000+0.00001</f>
        <v>3.4260984097935991</v>
      </c>
      <c r="E7" s="17">
        <f>E19/E31*1000</f>
        <v>2.7426738960737569</v>
      </c>
      <c r="F7" s="17">
        <f>F19/F31*1000</f>
        <v>2.3230946193498916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1.1726157511106057</v>
      </c>
      <c r="K7" s="17">
        <f t="shared" si="0"/>
        <v>1.2707909767073318</v>
      </c>
      <c r="L7" s="17">
        <f t="shared" si="0"/>
        <v>1.1687037277512269</v>
      </c>
      <c r="M7" s="17">
        <f t="shared" si="0"/>
        <v>1.0833632563794149</v>
      </c>
    </row>
    <row r="8" spans="1:13">
      <c r="A8" s="9">
        <v>4</v>
      </c>
      <c r="B8" s="15" t="s">
        <v>178</v>
      </c>
      <c r="C8" s="17">
        <f t="shared" ref="C8:F8" si="1">C20/C31*1000</f>
        <v>27.771426195771923</v>
      </c>
      <c r="D8" s="17">
        <f t="shared" si="1"/>
        <v>28.327901729756832</v>
      </c>
      <c r="E8" s="17">
        <f t="shared" si="1"/>
        <v>28.987953332348784</v>
      </c>
      <c r="F8" s="17">
        <f t="shared" si="1"/>
        <v>29.50411110637754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0.95653355578570098</v>
      </c>
      <c r="K8" s="17">
        <f t="shared" si="0"/>
        <v>0.96752169779188479</v>
      </c>
      <c r="L8" s="17">
        <f t="shared" si="0"/>
        <v>0.98043699716999189</v>
      </c>
      <c r="M8" s="17">
        <f t="shared" si="0"/>
        <v>0.99044998213405899</v>
      </c>
    </row>
    <row r="9" spans="1:13">
      <c r="A9" s="9">
        <v>5</v>
      </c>
      <c r="B9" s="15" t="s">
        <v>179</v>
      </c>
      <c r="C9" s="17">
        <f t="shared" ref="C9:F9" si="2">C21/C31*1000</f>
        <v>3.5649697549213211</v>
      </c>
      <c r="D9" s="17">
        <f t="shared" si="2"/>
        <v>3.5827692821926966</v>
      </c>
      <c r="E9" s="17">
        <f t="shared" si="2"/>
        <v>3.6182197936665328</v>
      </c>
      <c r="F9" s="17">
        <f t="shared" si="2"/>
        <v>3.6531333872960423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0.62791926115043983</v>
      </c>
      <c r="K9" s="17">
        <f t="shared" si="0"/>
        <v>0.62972230399499729</v>
      </c>
      <c r="L9" s="17">
        <f t="shared" si="0"/>
        <v>0.6333020582228519</v>
      </c>
      <c r="M9" s="17">
        <f t="shared" si="0"/>
        <v>0.63681307916993823</v>
      </c>
    </row>
    <row r="10" spans="1:13">
      <c r="A10" s="9">
        <v>6</v>
      </c>
      <c r="B10" s="15" t="s">
        <v>180</v>
      </c>
      <c r="C10" s="17">
        <f t="shared" ref="C10:F10" si="3">(C22-C23)/C22*100</f>
        <v>2.6894757217228515</v>
      </c>
      <c r="D10" s="17">
        <f t="shared" si="3"/>
        <v>-3.1683913508464263</v>
      </c>
      <c r="E10" s="17">
        <f t="shared" si="3"/>
        <v>0.66167120926746703</v>
      </c>
      <c r="F10" s="17">
        <f t="shared" si="3"/>
        <v>3.5720682882237407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1.137252119036956</v>
      </c>
      <c r="K10" s="17">
        <f>(ATAN((D10+2.4)/10)+3.1415/2)/3.1415*1.75</f>
        <v>0.83228003352699664</v>
      </c>
      <c r="L10" s="17">
        <f>(ATAN((E10+2.4)/10)+3.1415/2)/3.1415*1.75</f>
        <v>1.0405049652618947</v>
      </c>
      <c r="M10" s="17">
        <f>(ATAN((F10+2.4)/10)+3.1415/2)/3.1415*1.75</f>
        <v>1.1748999019522928</v>
      </c>
    </row>
    <row r="11" spans="1:13">
      <c r="A11" s="9">
        <v>7</v>
      </c>
      <c r="B11" s="15" t="s">
        <v>181</v>
      </c>
      <c r="C11" s="17">
        <f>(C25-C24)/C31*1000</f>
        <v>-4.5523520485584221</v>
      </c>
      <c r="D11" s="17">
        <f>(D25-D24)/D31*1000</f>
        <v>-6.2254533299908079</v>
      </c>
      <c r="E11" s="17">
        <f>(E25-E24)/E31*1000</f>
        <v>-5.6541277242135912</v>
      </c>
      <c r="F11" s="17">
        <f>(F25-F24)/F31*1000</f>
        <v>-6.3051165168491456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0.63702507491264382</v>
      </c>
      <c r="K11" s="17">
        <f t="shared" si="4"/>
        <v>0.56481175416587481</v>
      </c>
      <c r="L11" s="17">
        <f t="shared" si="4"/>
        <v>0.58833792517289518</v>
      </c>
      <c r="M11" s="17">
        <f t="shared" si="4"/>
        <v>0.56162497601512518</v>
      </c>
    </row>
    <row r="12" spans="1:13">
      <c r="A12" s="9">
        <v>8</v>
      </c>
      <c r="B12" s="15" t="s">
        <v>182</v>
      </c>
      <c r="C12" s="17">
        <f>(C26-C27)/C31*1000</f>
        <v>-0.41573991311035813</v>
      </c>
      <c r="D12" s="17">
        <f>(D26-D27)/D31*1000</f>
        <v>-3.5723238906994235</v>
      </c>
      <c r="E12" s="17">
        <f>(E26-E27)/E31*1000</f>
        <v>-3.9030359290280385</v>
      </c>
      <c r="F12" s="17">
        <f>(F26-F27)/F31*1000</f>
        <v>0.25561283176415456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0.85185417411927056</v>
      </c>
      <c r="K12" s="17">
        <f t="shared" si="4"/>
        <v>0.68387128805116948</v>
      </c>
      <c r="L12" s="17">
        <f t="shared" si="4"/>
        <v>0.66770755086984968</v>
      </c>
      <c r="M12" s="17">
        <f t="shared" si="4"/>
        <v>0.88923603597113476</v>
      </c>
    </row>
    <row r="13" spans="1:13">
      <c r="A13" s="9">
        <v>9</v>
      </c>
      <c r="B13" s="15" t="s">
        <v>183</v>
      </c>
      <c r="C13" s="17">
        <f t="shared" ref="C13:F13" si="5">C28/C31*1000</f>
        <v>0.49888789573242981</v>
      </c>
      <c r="D13" s="17">
        <f t="shared" si="5"/>
        <v>0.50137879167711197</v>
      </c>
      <c r="E13" s="17">
        <f t="shared" si="5"/>
        <v>0.506339796198232</v>
      </c>
      <c r="F13" s="17">
        <f t="shared" si="5"/>
        <v>0.51122566352830912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0.53058701053738333</v>
      </c>
      <c r="K13" s="17">
        <f t="shared" si="6"/>
        <v>0.53211056805815715</v>
      </c>
      <c r="L13" s="17">
        <f t="shared" si="6"/>
        <v>0.53513543321476353</v>
      </c>
      <c r="M13" s="17">
        <f t="shared" si="6"/>
        <v>0.53810221927072166</v>
      </c>
    </row>
    <row r="14" spans="1:13">
      <c r="A14" s="9">
        <v>10</v>
      </c>
      <c r="B14" s="15" t="s">
        <v>184</v>
      </c>
      <c r="C14" s="17">
        <f t="shared" ref="C14:F14" si="7">C29/C31*100</f>
        <v>4.3652690876587602E-2</v>
      </c>
      <c r="D14" s="17">
        <f t="shared" si="7"/>
        <v>4.3870644271747306E-2</v>
      </c>
      <c r="E14" s="17">
        <f t="shared" si="7"/>
        <v>4.4304732167345304E-2</v>
      </c>
      <c r="F14" s="17">
        <f t="shared" si="7"/>
        <v>4.4732245558727048E-2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0.92481812254414386</v>
      </c>
      <c r="K14" s="17">
        <f t="shared" si="6"/>
        <v>0.92747369755440101</v>
      </c>
      <c r="L14" s="17">
        <f t="shared" si="6"/>
        <v>0.93274606581733399</v>
      </c>
      <c r="M14" s="17">
        <f t="shared" si="6"/>
        <v>0.93791720166455828</v>
      </c>
    </row>
    <row r="15" spans="1:13">
      <c r="A15" s="9">
        <v>11</v>
      </c>
      <c r="B15" s="15" t="s">
        <v>185</v>
      </c>
      <c r="C15" s="17">
        <f t="shared" ref="C15:F15" si="8">C30/C31*1000</f>
        <v>4.0118901615149563</v>
      </c>
      <c r="D15" s="17">
        <f t="shared" si="8"/>
        <v>3.8021225035514328</v>
      </c>
      <c r="E15" s="17">
        <f t="shared" si="8"/>
        <v>3.8397434545032598</v>
      </c>
      <c r="F15" s="17">
        <f t="shared" si="8"/>
        <v>3.8767946150896773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0.88094626008406696</v>
      </c>
      <c r="K15" s="17">
        <f t="shared" si="6"/>
        <v>0.85412614906183126</v>
      </c>
      <c r="L15" s="17">
        <f t="shared" si="6"/>
        <v>0.85898156179507557</v>
      </c>
      <c r="M15" s="17">
        <f t="shared" si="6"/>
        <v>0.86374374789168562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248</v>
      </c>
      <c r="D17" s="17">
        <v>238</v>
      </c>
      <c r="E17" s="17">
        <v>238</v>
      </c>
      <c r="F17" s="17">
        <v>238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105</v>
      </c>
      <c r="D18" s="17">
        <v>107</v>
      </c>
      <c r="E18" s="17">
        <v>109</v>
      </c>
      <c r="F18" s="17">
        <v>127</v>
      </c>
      <c r="I18" s="15" t="s">
        <v>187</v>
      </c>
      <c r="J18" s="17">
        <f>J5</f>
        <v>1.0174805627733219</v>
      </c>
      <c r="K18" s="17">
        <f t="shared" ref="K18:M18" si="9">K5</f>
        <v>0.99677287947420989</v>
      </c>
      <c r="L18" s="17">
        <f t="shared" si="9"/>
        <v>1.0024340298294745</v>
      </c>
      <c r="M18" s="17">
        <f t="shared" si="9"/>
        <v>1.0079414235373665</v>
      </c>
    </row>
    <row r="19" spans="1:13">
      <c r="A19" s="9">
        <v>3</v>
      </c>
      <c r="B19" s="10" t="s">
        <v>189</v>
      </c>
      <c r="C19" s="17">
        <v>133</v>
      </c>
      <c r="D19" s="17">
        <v>164</v>
      </c>
      <c r="E19" s="17">
        <v>130</v>
      </c>
      <c r="F19" s="17">
        <v>109.06</v>
      </c>
      <c r="I19" s="15" t="s">
        <v>190</v>
      </c>
      <c r="J19" s="17">
        <f t="shared" ref="J19:M19" si="10">J6</f>
        <v>0.70557154924414656</v>
      </c>
      <c r="K19" s="17">
        <f t="shared" si="10"/>
        <v>0.71532602993789296</v>
      </c>
      <c r="L19" s="17">
        <f t="shared" si="10"/>
        <v>0.72710340839888754</v>
      </c>
      <c r="M19" s="17">
        <f t="shared" si="10"/>
        <v>0.7983838209974814</v>
      </c>
    </row>
    <row r="20" spans="1:13">
      <c r="A20" s="9">
        <v>4</v>
      </c>
      <c r="B20" s="10" t="s">
        <v>191</v>
      </c>
      <c r="C20" s="17">
        <v>1336</v>
      </c>
      <c r="D20" s="17">
        <v>1356</v>
      </c>
      <c r="E20" s="17">
        <v>1374</v>
      </c>
      <c r="F20" s="17">
        <v>1385.1</v>
      </c>
      <c r="I20" s="15" t="s">
        <v>192</v>
      </c>
      <c r="J20" s="17">
        <f t="shared" ref="J20:K20" si="11">J7</f>
        <v>1.1726157511106057</v>
      </c>
      <c r="K20" s="17">
        <f t="shared" si="11"/>
        <v>1.2707909767073318</v>
      </c>
      <c r="L20" s="17">
        <f>L7</f>
        <v>1.1687037277512269</v>
      </c>
      <c r="M20" s="17">
        <f>M7</f>
        <v>1.0833632563794149</v>
      </c>
    </row>
    <row r="21" spans="1:13">
      <c r="A21" s="9">
        <v>5</v>
      </c>
      <c r="B21" s="10" t="s">
        <v>193</v>
      </c>
      <c r="C21" s="17">
        <v>171.5</v>
      </c>
      <c r="D21" s="17">
        <v>171.5</v>
      </c>
      <c r="E21" s="17">
        <v>171.5</v>
      </c>
      <c r="F21" s="17">
        <v>171.5</v>
      </c>
      <c r="I21" s="15" t="s">
        <v>194</v>
      </c>
      <c r="J21" s="17">
        <f t="shared" ref="J21:M21" si="12">J8</f>
        <v>0.95653355578570098</v>
      </c>
      <c r="K21" s="17">
        <f t="shared" si="12"/>
        <v>0.96752169779188479</v>
      </c>
      <c r="L21" s="17">
        <f t="shared" si="12"/>
        <v>0.98043699716999189</v>
      </c>
      <c r="M21" s="17">
        <f t="shared" si="12"/>
        <v>0.99044998213405899</v>
      </c>
    </row>
    <row r="22" spans="1:13">
      <c r="A22" s="9">
        <v>6</v>
      </c>
      <c r="B22" s="10" t="s">
        <v>195</v>
      </c>
      <c r="C22" s="17">
        <v>1557627</v>
      </c>
      <c r="D22" s="17">
        <v>1344594</v>
      </c>
      <c r="E22" s="17">
        <v>1425028</v>
      </c>
      <c r="F22" s="17">
        <v>1942824</v>
      </c>
      <c r="I22" s="15" t="s">
        <v>196</v>
      </c>
      <c r="J22" s="17">
        <f t="shared" ref="J22:M22" si="13">J9</f>
        <v>0.62791926115043983</v>
      </c>
      <c r="K22" s="17">
        <f t="shared" si="13"/>
        <v>0.62972230399499729</v>
      </c>
      <c r="L22" s="17">
        <f t="shared" si="13"/>
        <v>0.6333020582228519</v>
      </c>
      <c r="M22" s="17">
        <f t="shared" si="13"/>
        <v>0.63681307916993823</v>
      </c>
    </row>
    <row r="23" spans="1:13">
      <c r="A23" s="9">
        <v>7</v>
      </c>
      <c r="B23" s="10" t="s">
        <v>197</v>
      </c>
      <c r="C23" s="17">
        <v>1515735</v>
      </c>
      <c r="D23" s="17">
        <v>1387196</v>
      </c>
      <c r="E23" s="17">
        <v>1415599</v>
      </c>
      <c r="F23" s="17">
        <v>1873425</v>
      </c>
      <c r="I23" s="15" t="s">
        <v>198</v>
      </c>
      <c r="J23" s="17">
        <f t="shared" ref="J23:M23" si="14">J10</f>
        <v>1.137252119036956</v>
      </c>
      <c r="K23" s="17">
        <f t="shared" si="14"/>
        <v>0.83228003352699664</v>
      </c>
      <c r="L23" s="17">
        <f t="shared" si="14"/>
        <v>1.0405049652618947</v>
      </c>
      <c r="M23" s="17">
        <f t="shared" si="14"/>
        <v>1.1748999019522928</v>
      </c>
    </row>
    <row r="24" spans="1:13">
      <c r="A24" s="9">
        <v>8</v>
      </c>
      <c r="B24" s="10" t="s">
        <v>199</v>
      </c>
      <c r="C24" s="17">
        <v>796</v>
      </c>
      <c r="D24" s="17">
        <v>792</v>
      </c>
      <c r="E24" s="17">
        <v>718</v>
      </c>
      <c r="F24" s="17">
        <v>697</v>
      </c>
      <c r="I24" s="15" t="s">
        <v>200</v>
      </c>
      <c r="J24" s="17">
        <f t="shared" ref="J24:M24" si="15">J11</f>
        <v>0.63702507491264382</v>
      </c>
      <c r="K24" s="17">
        <f t="shared" si="15"/>
        <v>0.56481175416587481</v>
      </c>
      <c r="L24" s="17">
        <f t="shared" si="15"/>
        <v>0.58833792517289518</v>
      </c>
      <c r="M24" s="17">
        <f t="shared" si="15"/>
        <v>0.56162497601512518</v>
      </c>
    </row>
    <row r="25" spans="1:13">
      <c r="A25" s="9">
        <v>9</v>
      </c>
      <c r="B25" s="10" t="s">
        <v>201</v>
      </c>
      <c r="C25" s="17">
        <v>577</v>
      </c>
      <c r="D25" s="17">
        <v>494</v>
      </c>
      <c r="E25" s="17">
        <v>450</v>
      </c>
      <c r="F25" s="17">
        <v>401</v>
      </c>
      <c r="I25" s="15" t="s">
        <v>202</v>
      </c>
      <c r="J25" s="17">
        <f t="shared" ref="J25:M25" si="16">J12</f>
        <v>0.85185417411927056</v>
      </c>
      <c r="K25" s="17">
        <f t="shared" si="16"/>
        <v>0.68387128805116948</v>
      </c>
      <c r="L25" s="17">
        <f t="shared" si="16"/>
        <v>0.66770755086984968</v>
      </c>
      <c r="M25" s="17">
        <f t="shared" si="16"/>
        <v>0.88923603597113476</v>
      </c>
    </row>
    <row r="26" spans="1:13">
      <c r="A26" s="9">
        <v>10</v>
      </c>
      <c r="B26" s="10" t="s">
        <v>203</v>
      </c>
      <c r="C26" s="17">
        <v>928</v>
      </c>
      <c r="D26" s="17">
        <v>875</v>
      </c>
      <c r="E26" s="17">
        <v>875</v>
      </c>
      <c r="F26" s="17">
        <v>1244</v>
      </c>
      <c r="I26" s="15" t="s">
        <v>204</v>
      </c>
      <c r="J26" s="17">
        <f t="shared" ref="J26:M26" si="17">J13</f>
        <v>0.53058701053738333</v>
      </c>
      <c r="K26" s="17">
        <f t="shared" si="17"/>
        <v>0.53211056805815715</v>
      </c>
      <c r="L26" s="17">
        <f t="shared" si="17"/>
        <v>0.53513543321476353</v>
      </c>
      <c r="M26" s="17">
        <f t="shared" si="17"/>
        <v>0.53810221927072166</v>
      </c>
    </row>
    <row r="27" spans="1:13">
      <c r="A27" s="9">
        <v>11</v>
      </c>
      <c r="B27" s="10" t="s">
        <v>205</v>
      </c>
      <c r="C27" s="17">
        <v>948</v>
      </c>
      <c r="D27" s="17">
        <v>1046</v>
      </c>
      <c r="E27" s="17">
        <v>1060</v>
      </c>
      <c r="F27" s="17">
        <v>1232</v>
      </c>
      <c r="I27" s="15" t="s">
        <v>206</v>
      </c>
      <c r="J27" s="17">
        <f t="shared" ref="J27:M27" si="18">J14</f>
        <v>0.92481812254414386</v>
      </c>
      <c r="K27" s="17">
        <f t="shared" si="18"/>
        <v>0.92747369755440101</v>
      </c>
      <c r="L27" s="17">
        <f t="shared" si="18"/>
        <v>0.93274606581733399</v>
      </c>
      <c r="M27" s="17">
        <f t="shared" si="18"/>
        <v>0.93791720166455828</v>
      </c>
    </row>
    <row r="28" spans="1:13">
      <c r="A28" s="9">
        <v>12</v>
      </c>
      <c r="B28" s="10" t="s">
        <v>207</v>
      </c>
      <c r="C28" s="17">
        <v>24</v>
      </c>
      <c r="D28" s="17">
        <v>24</v>
      </c>
      <c r="E28" s="17">
        <v>24</v>
      </c>
      <c r="F28" s="17">
        <v>24</v>
      </c>
      <c r="I28" s="15" t="s">
        <v>208</v>
      </c>
      <c r="J28" s="17">
        <f t="shared" ref="J28:L28" si="19">J15</f>
        <v>0.88094626008406696</v>
      </c>
      <c r="K28" s="17">
        <f t="shared" si="19"/>
        <v>0.85412614906183126</v>
      </c>
      <c r="L28" s="17">
        <f t="shared" si="19"/>
        <v>0.85898156179507557</v>
      </c>
      <c r="M28" s="17"/>
    </row>
    <row r="29" spans="1:13">
      <c r="A29" s="9">
        <v>13</v>
      </c>
      <c r="B29" s="10" t="s">
        <v>209</v>
      </c>
      <c r="C29" s="17">
        <v>21</v>
      </c>
      <c r="D29" s="17">
        <v>21</v>
      </c>
      <c r="E29" s="17">
        <v>21</v>
      </c>
      <c r="F29" s="17">
        <v>21</v>
      </c>
      <c r="K29" t="s">
        <v>210</v>
      </c>
      <c r="L29" s="52">
        <f>AVERAGE(L18:L28)</f>
        <v>0.83049033850038601</v>
      </c>
    </row>
    <row r="30" spans="1:13">
      <c r="A30" s="9">
        <v>14</v>
      </c>
      <c r="B30" s="10" t="s">
        <v>211</v>
      </c>
      <c r="C30" s="17">
        <v>193</v>
      </c>
      <c r="D30" s="17">
        <v>182</v>
      </c>
      <c r="E30" s="21">
        <v>182</v>
      </c>
      <c r="F30" s="21">
        <v>182</v>
      </c>
      <c r="K30" t="s">
        <v>212</v>
      </c>
      <c r="L30" s="52">
        <f>STDEV(L18:L28)</f>
        <v>0.21065461771115129</v>
      </c>
    </row>
    <row r="31" spans="1:13">
      <c r="A31" s="9">
        <v>15</v>
      </c>
      <c r="B31" s="10" t="s">
        <v>213</v>
      </c>
      <c r="C31" s="17">
        <v>48107</v>
      </c>
      <c r="D31" s="17">
        <v>47868</v>
      </c>
      <c r="E31" s="17">
        <v>47399</v>
      </c>
      <c r="F31" s="17">
        <v>46946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31"/>
  <sheetViews>
    <sheetView tabSelected="1" zoomScale="70" zoomScaleNormal="70" workbookViewId="0">
      <selection activeCell="B3" sqref="B3"/>
    </sheetView>
  </sheetViews>
  <sheetFormatPr baseColWidth="10" defaultColWidth="8.83203125" defaultRowHeight="15"/>
  <cols>
    <col min="2" max="2" width="75.83203125" customWidth="1"/>
    <col min="9" max="9" width="74" customWidth="1"/>
  </cols>
  <sheetData>
    <row r="1" spans="1:13" ht="16">
      <c r="A1" s="20" t="s">
        <v>741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10.974040717475214</v>
      </c>
      <c r="D5" s="17">
        <f>D17/D31*1000</f>
        <v>10.88611449451888</v>
      </c>
      <c r="E5" s="17">
        <f>E17/E31*1000</f>
        <v>11.444811429449267</v>
      </c>
      <c r="F5" s="17">
        <f>F17/F31*1000</f>
        <v>11.609786504597164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1.368079906658586</v>
      </c>
      <c r="K5" s="17">
        <f t="shared" si="0"/>
        <v>1.3651845022648552</v>
      </c>
      <c r="L5" s="17">
        <f t="shared" si="0"/>
        <v>1.3829211251990972</v>
      </c>
      <c r="M5" s="17">
        <f t="shared" si="0"/>
        <v>1.387872638977629</v>
      </c>
    </row>
    <row r="6" spans="1:13">
      <c r="A6" s="9">
        <v>2</v>
      </c>
      <c r="B6" s="15" t="s">
        <v>176</v>
      </c>
      <c r="C6" s="17">
        <f>C18/C31*1000</f>
        <v>3.4057367743888594</v>
      </c>
      <c r="D6" s="17">
        <f>D18/D31*1000</f>
        <v>3.4257003654080393</v>
      </c>
      <c r="E6" s="17">
        <f>E18/E31*1000</f>
        <v>3.4564866733236039</v>
      </c>
      <c r="F6" s="17">
        <f>F18/F31*1000</f>
        <v>3.5063113604488079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0.91156327196803599</v>
      </c>
      <c r="K6" s="17">
        <f t="shared" si="0"/>
        <v>0.91463571823577883</v>
      </c>
      <c r="L6" s="17">
        <f t="shared" si="0"/>
        <v>0.91935895730909989</v>
      </c>
      <c r="M6" s="17">
        <f t="shared" si="0"/>
        <v>0.92696541624516271</v>
      </c>
    </row>
    <row r="7" spans="1:13">
      <c r="A7" s="9">
        <v>3</v>
      </c>
      <c r="B7" s="15" t="s">
        <v>177</v>
      </c>
      <c r="C7" s="17">
        <f>C19/C31*1000+0.00001</f>
        <v>1.0974140717475214</v>
      </c>
      <c r="D7" s="17">
        <f>D19/D31*1000+0.00001</f>
        <v>1.0657834470158345</v>
      </c>
      <c r="E7" s="17">
        <f>E19/E31*1000</f>
        <v>1.1521622244412013</v>
      </c>
      <c r="F7" s="17">
        <f>F19/F31*1000+0.00001</f>
        <v>1.0000000000000001E-5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0.70783821300376781</v>
      </c>
      <c r="K7" s="17">
        <f t="shared" si="0"/>
        <v>0.69601966251973091</v>
      </c>
      <c r="L7" s="17">
        <f t="shared" si="0"/>
        <v>0.72795820144684931</v>
      </c>
      <c r="M7" s="17">
        <f t="shared" si="0"/>
        <v>8.8737830999390996E-4</v>
      </c>
    </row>
    <row r="8" spans="1:13">
      <c r="A8" s="9">
        <v>4</v>
      </c>
      <c r="B8" s="15" t="s">
        <v>178</v>
      </c>
      <c r="C8" s="17">
        <f t="shared" ref="C8:F8" si="1">C20/C31*1000</f>
        <v>41.012639067584956</v>
      </c>
      <c r="D8" s="17">
        <f t="shared" si="1"/>
        <v>34.957369062119369</v>
      </c>
      <c r="E8" s="17">
        <f t="shared" si="1"/>
        <v>35.924418158076655</v>
      </c>
      <c r="F8" s="17">
        <f t="shared" si="1"/>
        <v>36.839644693782141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1.1671797667177402</v>
      </c>
      <c r="K8" s="17">
        <f t="shared" si="0"/>
        <v>1.0850688489602236</v>
      </c>
      <c r="L8" s="17">
        <f t="shared" si="0"/>
        <v>1.0995966078629502</v>
      </c>
      <c r="M8" s="17">
        <f t="shared" si="0"/>
        <v>1.112809049070278</v>
      </c>
    </row>
    <row r="9" spans="1:13">
      <c r="A9" s="9">
        <v>5</v>
      </c>
      <c r="B9" s="15" t="s">
        <v>179</v>
      </c>
      <c r="C9" s="17">
        <f t="shared" ref="C9:F9" si="2">C21/C31*1000</f>
        <v>6.2665556648755008</v>
      </c>
      <c r="D9" s="17">
        <f t="shared" si="2"/>
        <v>6.7676613885505486</v>
      </c>
      <c r="E9" s="17">
        <f t="shared" si="2"/>
        <v>6.6364544127813208</v>
      </c>
      <c r="F9" s="17">
        <f t="shared" si="2"/>
        <v>6.8489948574100046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0.86883812186929121</v>
      </c>
      <c r="K9" s="17">
        <f t="shared" si="0"/>
        <v>0.90818306565301377</v>
      </c>
      <c r="L9" s="17">
        <f t="shared" si="0"/>
        <v>0.89800419520928387</v>
      </c>
      <c r="M9" s="17">
        <f t="shared" si="0"/>
        <v>0.91445079874038149</v>
      </c>
    </row>
    <row r="10" spans="1:13">
      <c r="A10" s="9">
        <v>6</v>
      </c>
      <c r="B10" s="15" t="s">
        <v>180</v>
      </c>
      <c r="C10" s="17">
        <f t="shared" ref="C10:F10" si="3">(C22-C23)/C22*100</f>
        <v>6.1262297408945487</v>
      </c>
      <c r="D10" s="17">
        <f t="shared" si="3"/>
        <v>-3.4935070527852918</v>
      </c>
      <c r="E10" s="17">
        <f t="shared" si="3"/>
        <v>0.90604638528594961</v>
      </c>
      <c r="F10" s="17">
        <f t="shared" si="3"/>
        <v>-3.0945634621037783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1.2682917446681046</v>
      </c>
      <c r="K10" s="17">
        <f>(ATAN((D10+2.4)/10)+3.1415/2)/3.1415*1.75</f>
        <v>0.81432630544062967</v>
      </c>
      <c r="L10" s="17">
        <f>(ATAN((E10+2.4)/10)+3.1415/2)/3.1415*1.75</f>
        <v>1.0528647981940524</v>
      </c>
      <c r="M10" s="17">
        <f>(ATAN((F10+2.4)/10)+3.1415/2)/3.1415*1.75</f>
        <v>0.83637077444989361</v>
      </c>
    </row>
    <row r="11" spans="1:13">
      <c r="A11" s="9">
        <v>7</v>
      </c>
      <c r="B11" s="15" t="s">
        <v>181</v>
      </c>
      <c r="C11" s="17">
        <f>(C25-C24)/C31*1000</f>
        <v>-7.4169378642246269</v>
      </c>
      <c r="D11" s="17">
        <f>(D25-D24)/D31*1000</f>
        <v>-7.9171741778319111</v>
      </c>
      <c r="E11" s="17">
        <f>(E25-E24)/E31*1000</f>
        <v>-8.6028112758276372</v>
      </c>
      <c r="F11" s="17">
        <f>(F25-F24)/F31*1000</f>
        <v>-7.0905407511298115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0.51950522659196308</v>
      </c>
      <c r="K11" s="17">
        <f t="shared" si="4"/>
        <v>0.50195440066706654</v>
      </c>
      <c r="L11" s="17">
        <f t="shared" si="4"/>
        <v>0.47924732386697044</v>
      </c>
      <c r="M11" s="17">
        <f t="shared" si="4"/>
        <v>0.53141914745849739</v>
      </c>
    </row>
    <row r="12" spans="1:13">
      <c r="A12" s="9">
        <v>8</v>
      </c>
      <c r="B12" s="15" t="s">
        <v>182</v>
      </c>
      <c r="C12" s="17">
        <f>(C26-C27)/C31*1000</f>
        <v>1.5893438280481345</v>
      </c>
      <c r="D12" s="17">
        <f>(D26-D27)/D31*1000</f>
        <v>-0.98964677222898889</v>
      </c>
      <c r="E12" s="17">
        <f>(E26-E27)/E31*1000</f>
        <v>-5.6071894922805132</v>
      </c>
      <c r="F12" s="17">
        <f>(F26-F27)/F31*1000</f>
        <v>-1.8700327255726976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0.96280140858935859</v>
      </c>
      <c r="K12" s="17">
        <f t="shared" si="4"/>
        <v>0.82004979070984252</v>
      </c>
      <c r="L12" s="17">
        <f t="shared" si="4"/>
        <v>0.59032323220262606</v>
      </c>
      <c r="M12" s="17">
        <f t="shared" si="4"/>
        <v>0.77201763920090927</v>
      </c>
    </row>
    <row r="13" spans="1:13">
      <c r="A13" s="9">
        <v>9</v>
      </c>
      <c r="B13" s="15" t="s">
        <v>183</v>
      </c>
      <c r="C13" s="17">
        <f t="shared" ref="C13:F13" si="5">C28/C31*1000</f>
        <v>2.2704911829259062</v>
      </c>
      <c r="D13" s="17">
        <f t="shared" si="5"/>
        <v>2.1315468940316689</v>
      </c>
      <c r="E13" s="17">
        <f t="shared" si="5"/>
        <v>2.227513633919656</v>
      </c>
      <c r="F13" s="17">
        <f t="shared" si="5"/>
        <v>2.2596228767336761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1.2157600571248408</v>
      </c>
      <c r="K13" s="17">
        <f t="shared" si="6"/>
        <v>1.185988514916777</v>
      </c>
      <c r="L13" s="17">
        <f t="shared" si="6"/>
        <v>1.2068709768496926</v>
      </c>
      <c r="M13" s="17">
        <f t="shared" si="6"/>
        <v>1.2135379918617177</v>
      </c>
    </row>
    <row r="14" spans="1:13">
      <c r="A14" s="9">
        <v>10</v>
      </c>
      <c r="B14" s="15" t="s">
        <v>184</v>
      </c>
      <c r="C14" s="17">
        <f t="shared" ref="C14:F14" si="7">C29/C31*100</f>
        <v>5.2978127601604474E-2</v>
      </c>
      <c r="D14" s="17">
        <f t="shared" si="7"/>
        <v>5.3288672350791717E-2</v>
      </c>
      <c r="E14" s="17">
        <f t="shared" si="7"/>
        <v>5.3767570473922728E-2</v>
      </c>
      <c r="F14" s="17">
        <f t="shared" si="7"/>
        <v>5.4542621162537011E-2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1.0328928934670498</v>
      </c>
      <c r="K14" s="17">
        <f t="shared" si="6"/>
        <v>1.0361686719683443</v>
      </c>
      <c r="L14" s="17">
        <f t="shared" si="6"/>
        <v>1.0411660506173657</v>
      </c>
      <c r="M14" s="17">
        <f t="shared" si="6"/>
        <v>1.0491171193964239</v>
      </c>
    </row>
    <row r="15" spans="1:13">
      <c r="A15" s="9">
        <v>11</v>
      </c>
      <c r="B15" s="15" t="s">
        <v>185</v>
      </c>
      <c r="C15" s="17">
        <f t="shared" ref="C15:F15" si="8">C30/C31*1000</f>
        <v>4.3896162869900852</v>
      </c>
      <c r="D15" s="17">
        <f t="shared" si="8"/>
        <v>4.7198538367844094</v>
      </c>
      <c r="E15" s="17">
        <f t="shared" si="8"/>
        <v>4.7622705276902986</v>
      </c>
      <c r="F15" s="17">
        <f t="shared" si="8"/>
        <v>4.8309178743961354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0.92778425332762282</v>
      </c>
      <c r="K15" s="17">
        <f t="shared" si="6"/>
        <v>0.96734906857501712</v>
      </c>
      <c r="L15" s="17">
        <f t="shared" si="6"/>
        <v>0.97234452286040995</v>
      </c>
      <c r="M15" s="17">
        <f t="shared" si="6"/>
        <v>0.98038936609171012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145</v>
      </c>
      <c r="D17" s="17">
        <v>143</v>
      </c>
      <c r="E17" s="17">
        <v>149</v>
      </c>
      <c r="F17" s="17">
        <v>149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45</v>
      </c>
      <c r="D18" s="17">
        <v>45</v>
      </c>
      <c r="E18" s="17">
        <v>45</v>
      </c>
      <c r="F18" s="17">
        <v>45</v>
      </c>
      <c r="I18" s="15" t="s">
        <v>187</v>
      </c>
      <c r="J18" s="17">
        <f>J5</f>
        <v>1.368079906658586</v>
      </c>
      <c r="K18" s="17">
        <f t="shared" ref="K18:M18" si="9">K5</f>
        <v>1.3651845022648552</v>
      </c>
      <c r="L18" s="17">
        <f t="shared" si="9"/>
        <v>1.3829211251990972</v>
      </c>
      <c r="M18" s="17">
        <f t="shared" si="9"/>
        <v>1.387872638977629</v>
      </c>
    </row>
    <row r="19" spans="1:13">
      <c r="A19" s="9">
        <v>3</v>
      </c>
      <c r="B19" s="10" t="s">
        <v>189</v>
      </c>
      <c r="C19" s="17">
        <v>14.5</v>
      </c>
      <c r="D19" s="17">
        <v>14</v>
      </c>
      <c r="E19" s="17">
        <v>15</v>
      </c>
      <c r="F19" s="17">
        <v>0</v>
      </c>
      <c r="I19" s="15" t="s">
        <v>190</v>
      </c>
      <c r="J19" s="17">
        <f t="shared" ref="J19:M19" si="10">J6</f>
        <v>0.91156327196803599</v>
      </c>
      <c r="K19" s="17">
        <f t="shared" si="10"/>
        <v>0.91463571823577883</v>
      </c>
      <c r="L19" s="17">
        <f t="shared" si="10"/>
        <v>0.91935895730909989</v>
      </c>
      <c r="M19" s="17">
        <f t="shared" si="10"/>
        <v>0.92696541624516271</v>
      </c>
    </row>
    <row r="20" spans="1:13">
      <c r="A20" s="9">
        <v>4</v>
      </c>
      <c r="B20" s="10" t="s">
        <v>191</v>
      </c>
      <c r="C20" s="17">
        <v>541.9</v>
      </c>
      <c r="D20" s="17">
        <v>459.2</v>
      </c>
      <c r="E20" s="17">
        <v>467.7</v>
      </c>
      <c r="F20" s="17">
        <v>472.8</v>
      </c>
      <c r="I20" s="15" t="s">
        <v>192</v>
      </c>
      <c r="J20" s="17">
        <f t="shared" ref="J20:M20" si="11">J7</f>
        <v>0.70783821300376781</v>
      </c>
      <c r="K20" s="17">
        <f t="shared" si="11"/>
        <v>0.69601966251973091</v>
      </c>
      <c r="L20" s="17">
        <f t="shared" si="11"/>
        <v>0.72795820144684931</v>
      </c>
      <c r="M20" s="17">
        <f t="shared" si="11"/>
        <v>8.8737830999390996E-4</v>
      </c>
    </row>
    <row r="21" spans="1:13">
      <c r="A21" s="9">
        <v>5</v>
      </c>
      <c r="B21" s="10" t="s">
        <v>193</v>
      </c>
      <c r="C21" s="17">
        <v>82.8</v>
      </c>
      <c r="D21" s="17">
        <v>88.9</v>
      </c>
      <c r="E21" s="17">
        <v>86.4</v>
      </c>
      <c r="F21" s="17">
        <v>87.9</v>
      </c>
      <c r="I21" s="15" t="s">
        <v>194</v>
      </c>
      <c r="J21" s="17">
        <f t="shared" ref="J21:M21" si="12">J8</f>
        <v>1.1671797667177402</v>
      </c>
      <c r="K21" s="17">
        <f t="shared" si="12"/>
        <v>1.0850688489602236</v>
      </c>
      <c r="L21" s="17">
        <f t="shared" si="12"/>
        <v>1.0995966078629502</v>
      </c>
      <c r="M21" s="17">
        <f t="shared" si="12"/>
        <v>1.112809049070278</v>
      </c>
    </row>
    <row r="22" spans="1:13">
      <c r="A22" s="9">
        <v>6</v>
      </c>
      <c r="B22" s="10" t="s">
        <v>195</v>
      </c>
      <c r="C22" s="17">
        <v>549506</v>
      </c>
      <c r="D22" s="17">
        <v>510862</v>
      </c>
      <c r="E22" s="17">
        <v>559574</v>
      </c>
      <c r="F22" s="17">
        <v>617760.80000000005</v>
      </c>
      <c r="I22" s="15" t="s">
        <v>196</v>
      </c>
      <c r="J22" s="17">
        <f t="shared" ref="J22:M22" si="13">J9</f>
        <v>0.86883812186929121</v>
      </c>
      <c r="K22" s="17">
        <f t="shared" si="13"/>
        <v>0.90818306565301377</v>
      </c>
      <c r="L22" s="17">
        <f t="shared" si="13"/>
        <v>0.89800419520928387</v>
      </c>
      <c r="M22" s="17">
        <f t="shared" si="13"/>
        <v>0.91445079874038149</v>
      </c>
    </row>
    <row r="23" spans="1:13">
      <c r="A23" s="9">
        <v>7</v>
      </c>
      <c r="B23" s="10" t="s">
        <v>197</v>
      </c>
      <c r="C23" s="17">
        <v>515842</v>
      </c>
      <c r="D23" s="17">
        <v>528709</v>
      </c>
      <c r="E23" s="17">
        <v>554504</v>
      </c>
      <c r="F23" s="17">
        <v>636877.80000000005</v>
      </c>
      <c r="I23" s="15" t="s">
        <v>198</v>
      </c>
      <c r="J23" s="17">
        <f t="shared" ref="J23:M23" si="14">J10</f>
        <v>1.2682917446681046</v>
      </c>
      <c r="K23" s="17">
        <f t="shared" si="14"/>
        <v>0.81432630544062967</v>
      </c>
      <c r="L23" s="17">
        <f t="shared" si="14"/>
        <v>1.0528647981940524</v>
      </c>
      <c r="M23" s="17">
        <f t="shared" si="14"/>
        <v>0.83637077444989361</v>
      </c>
    </row>
    <row r="24" spans="1:13">
      <c r="A24" s="9">
        <v>8</v>
      </c>
      <c r="B24" s="10" t="s">
        <v>199</v>
      </c>
      <c r="C24" s="17">
        <v>232</v>
      </c>
      <c r="D24" s="17">
        <v>227</v>
      </c>
      <c r="E24" s="17">
        <v>228</v>
      </c>
      <c r="F24" s="17">
        <v>203</v>
      </c>
      <c r="I24" s="15" t="s">
        <v>200</v>
      </c>
      <c r="J24" s="17">
        <f t="shared" ref="J24:M24" si="15">J11</f>
        <v>0.51950522659196308</v>
      </c>
      <c r="K24" s="17">
        <f t="shared" si="15"/>
        <v>0.50195440066706654</v>
      </c>
      <c r="L24" s="17">
        <f t="shared" si="15"/>
        <v>0.47924732386697044</v>
      </c>
      <c r="M24" s="17">
        <f t="shared" si="15"/>
        <v>0.53141914745849739</v>
      </c>
    </row>
    <row r="25" spans="1:13">
      <c r="A25" s="9">
        <v>9</v>
      </c>
      <c r="B25" s="10" t="s">
        <v>201</v>
      </c>
      <c r="C25" s="17">
        <v>134</v>
      </c>
      <c r="D25" s="17">
        <v>123</v>
      </c>
      <c r="E25" s="17">
        <v>116</v>
      </c>
      <c r="F25" s="17">
        <v>112</v>
      </c>
      <c r="I25" s="15" t="s">
        <v>202</v>
      </c>
      <c r="J25" s="17">
        <f t="shared" ref="J25:M25" si="16">J12</f>
        <v>0.96280140858935859</v>
      </c>
      <c r="K25" s="17">
        <f t="shared" si="16"/>
        <v>0.82004979070984252</v>
      </c>
      <c r="L25" s="17">
        <f t="shared" si="16"/>
        <v>0.59032323220262606</v>
      </c>
      <c r="M25" s="17">
        <f t="shared" si="16"/>
        <v>0.77201763920090927</v>
      </c>
    </row>
    <row r="26" spans="1:13">
      <c r="A26" s="9">
        <v>10</v>
      </c>
      <c r="B26" s="10" t="s">
        <v>203</v>
      </c>
      <c r="C26" s="17">
        <v>411</v>
      </c>
      <c r="D26" s="17">
        <v>448</v>
      </c>
      <c r="E26" s="17">
        <v>417</v>
      </c>
      <c r="F26" s="17">
        <v>549</v>
      </c>
      <c r="I26" s="15" t="s">
        <v>204</v>
      </c>
      <c r="J26" s="17">
        <f t="shared" ref="J26:M26" si="17">J13</f>
        <v>1.2157600571248408</v>
      </c>
      <c r="K26" s="17">
        <f t="shared" si="17"/>
        <v>1.185988514916777</v>
      </c>
      <c r="L26" s="17">
        <f t="shared" si="17"/>
        <v>1.2068709768496926</v>
      </c>
      <c r="M26" s="17">
        <f t="shared" si="17"/>
        <v>1.2135379918617177</v>
      </c>
    </row>
    <row r="27" spans="1:13">
      <c r="A27" s="9">
        <v>11</v>
      </c>
      <c r="B27" s="10" t="s">
        <v>205</v>
      </c>
      <c r="C27" s="17">
        <v>390</v>
      </c>
      <c r="D27" s="17">
        <v>461</v>
      </c>
      <c r="E27" s="17">
        <v>490</v>
      </c>
      <c r="F27" s="17">
        <v>573</v>
      </c>
      <c r="I27" s="15" t="s">
        <v>206</v>
      </c>
      <c r="J27" s="17">
        <f t="shared" ref="J27:M27" si="18">J14</f>
        <v>1.0328928934670498</v>
      </c>
      <c r="K27" s="17">
        <f t="shared" si="18"/>
        <v>1.0361686719683443</v>
      </c>
      <c r="L27" s="17">
        <f t="shared" si="18"/>
        <v>1.0411660506173657</v>
      </c>
      <c r="M27" s="17">
        <f t="shared" si="18"/>
        <v>1.0491171193964239</v>
      </c>
    </row>
    <row r="28" spans="1:13">
      <c r="A28" s="9">
        <v>12</v>
      </c>
      <c r="B28" s="10" t="s">
        <v>207</v>
      </c>
      <c r="C28" s="17">
        <v>30</v>
      </c>
      <c r="D28" s="17">
        <v>28</v>
      </c>
      <c r="E28" s="17">
        <v>29</v>
      </c>
      <c r="F28" s="17">
        <v>29</v>
      </c>
      <c r="I28" s="15" t="s">
        <v>208</v>
      </c>
      <c r="J28" s="17">
        <f t="shared" ref="J28:M28" si="19">J15</f>
        <v>0.92778425332762282</v>
      </c>
      <c r="K28" s="17">
        <f t="shared" si="19"/>
        <v>0.96734906857501712</v>
      </c>
      <c r="L28" s="17">
        <f t="shared" si="19"/>
        <v>0.97234452286040995</v>
      </c>
      <c r="M28" s="17">
        <f t="shared" si="19"/>
        <v>0.98038936609171012</v>
      </c>
    </row>
    <row r="29" spans="1:13">
      <c r="A29" s="9">
        <v>13</v>
      </c>
      <c r="B29" s="10" t="s">
        <v>209</v>
      </c>
      <c r="C29" s="17">
        <v>7</v>
      </c>
      <c r="D29" s="17">
        <v>7</v>
      </c>
      <c r="E29" s="21">
        <v>7</v>
      </c>
      <c r="F29" s="21">
        <v>7</v>
      </c>
      <c r="K29" t="s">
        <v>210</v>
      </c>
      <c r="L29" s="52">
        <f>AVERAGE(L18:L28)</f>
        <v>0.94278690832894518</v>
      </c>
    </row>
    <row r="30" spans="1:13">
      <c r="A30" s="9">
        <v>14</v>
      </c>
      <c r="B30" s="10" t="s">
        <v>211</v>
      </c>
      <c r="C30" s="17">
        <v>58</v>
      </c>
      <c r="D30" s="17">
        <v>62</v>
      </c>
      <c r="E30" s="21">
        <v>62</v>
      </c>
      <c r="F30" s="21">
        <v>62</v>
      </c>
      <c r="K30" t="s">
        <v>212</v>
      </c>
      <c r="L30" s="52">
        <f>STDEV(L18:L28)</f>
        <v>0.26429573945890755</v>
      </c>
    </row>
    <row r="31" spans="1:13">
      <c r="A31" s="9">
        <v>15</v>
      </c>
      <c r="B31" s="10" t="s">
        <v>213</v>
      </c>
      <c r="C31" s="17">
        <v>13213</v>
      </c>
      <c r="D31" s="17">
        <v>13136</v>
      </c>
      <c r="E31" s="17">
        <v>13019</v>
      </c>
      <c r="F31" s="17">
        <v>12834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31"/>
  <sheetViews>
    <sheetView zoomScale="70" zoomScaleNormal="70" workbookViewId="0">
      <selection activeCell="B16" sqref="B16"/>
    </sheetView>
  </sheetViews>
  <sheetFormatPr baseColWidth="10" defaultColWidth="8.83203125" defaultRowHeight="15"/>
  <cols>
    <col min="2" max="2" width="75.83203125" customWidth="1"/>
    <col min="9" max="9" width="74" customWidth="1"/>
  </cols>
  <sheetData>
    <row r="1" spans="1:13" ht="16">
      <c r="A1" s="20" t="s">
        <v>575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8.1979284276667812</v>
      </c>
      <c r="D5" s="17">
        <f>D17/D31*1000</f>
        <v>8.3238368924342261</v>
      </c>
      <c r="E5" s="17">
        <f>E17/E31*1000</f>
        <v>8.4058841188832183</v>
      </c>
      <c r="F5" s="17">
        <f>F17/F31*1000</f>
        <v>8.7839553186087844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1.2517983553106975</v>
      </c>
      <c r="K5" s="17">
        <f t="shared" si="0"/>
        <v>1.2584647998128722</v>
      </c>
      <c r="L5" s="17">
        <f t="shared" si="0"/>
        <v>1.2627199019385436</v>
      </c>
      <c r="M5" s="17">
        <f t="shared" si="0"/>
        <v>1.2814694341570481</v>
      </c>
    </row>
    <row r="6" spans="1:13">
      <c r="A6" s="9">
        <v>2</v>
      </c>
      <c r="B6" s="15" t="s">
        <v>176</v>
      </c>
      <c r="C6" s="17">
        <f>C18/C31*1000</f>
        <v>2.5035589809042267</v>
      </c>
      <c r="D6" s="17">
        <f>D18/D31*1000</f>
        <v>2.5764257048010704</v>
      </c>
      <c r="E6" s="17">
        <f>E18/E31*1000</f>
        <v>2.6518562994095869</v>
      </c>
      <c r="F6" s="17">
        <f>F18/F31*1000</f>
        <v>2.7418126428027416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0.76355516175565641</v>
      </c>
      <c r="K6" s="17">
        <f t="shared" si="0"/>
        <v>0.77627165656538999</v>
      </c>
      <c r="L6" s="17">
        <f t="shared" si="0"/>
        <v>0.78927585867503924</v>
      </c>
      <c r="M6" s="17">
        <f t="shared" si="0"/>
        <v>0.80458082871891734</v>
      </c>
    </row>
    <row r="7" spans="1:13">
      <c r="A7" s="9">
        <v>3</v>
      </c>
      <c r="B7" s="15" t="s">
        <v>177</v>
      </c>
      <c r="C7" s="17">
        <f>C19/C31*1000+0.00001</f>
        <v>1.6150509896421383</v>
      </c>
      <c r="D7" s="17">
        <f>D19/D31*1000+0.00001</f>
        <v>1.4517267913590648</v>
      </c>
      <c r="E7" s="17">
        <f>E19/E31*1000</f>
        <v>1.566096267387171</v>
      </c>
      <c r="F7" s="17">
        <f>F19/F31*1000</f>
        <v>1.7466362020817465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0.88419550692870164</v>
      </c>
      <c r="K7" s="17">
        <f t="shared" si="0"/>
        <v>0.83155666333098111</v>
      </c>
      <c r="L7" s="17">
        <f t="shared" si="0"/>
        <v>0.86866484941357436</v>
      </c>
      <c r="M7" s="17">
        <f t="shared" si="0"/>
        <v>0.92497928589116185</v>
      </c>
    </row>
    <row r="8" spans="1:13">
      <c r="A8" s="9">
        <v>4</v>
      </c>
      <c r="B8" s="15" t="s">
        <v>178</v>
      </c>
      <c r="C8" s="17">
        <f t="shared" ref="C8:F8" si="1">C20/C31*1000</f>
        <v>34.676746355112655</v>
      </c>
      <c r="D8" s="17">
        <f t="shared" si="1"/>
        <v>35.272258831690039</v>
      </c>
      <c r="E8" s="17">
        <f t="shared" si="1"/>
        <v>35.674972480736514</v>
      </c>
      <c r="F8" s="17">
        <f t="shared" si="1"/>
        <v>36.313785224676316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1.08073907592663</v>
      </c>
      <c r="K8" s="17">
        <f t="shared" si="0"/>
        <v>1.0898654325401278</v>
      </c>
      <c r="L8" s="17">
        <f t="shared" si="0"/>
        <v>1.0959063539101719</v>
      </c>
      <c r="M8" s="17">
        <f t="shared" si="0"/>
        <v>1.105279654957702</v>
      </c>
    </row>
    <row r="9" spans="1:13">
      <c r="A9" s="9">
        <v>5</v>
      </c>
      <c r="B9" s="15" t="s">
        <v>179</v>
      </c>
      <c r="C9" s="17">
        <f t="shared" ref="C9:F9" si="2">C21/C31*1000</f>
        <v>4.1038731530116337</v>
      </c>
      <c r="D9" s="17">
        <f t="shared" si="2"/>
        <v>4.3947876926125948</v>
      </c>
      <c r="E9" s="17">
        <f t="shared" si="2"/>
        <v>4.6732712899029325</v>
      </c>
      <c r="F9" s="17">
        <f t="shared" si="2"/>
        <v>5.0012693577050014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0.68092928840143696</v>
      </c>
      <c r="K9" s="17">
        <f t="shared" si="0"/>
        <v>0.70831446955691313</v>
      </c>
      <c r="L9" s="17">
        <f t="shared" si="0"/>
        <v>0.73381741583885407</v>
      </c>
      <c r="M9" s="17">
        <f t="shared" si="0"/>
        <v>0.76304156619064889</v>
      </c>
    </row>
    <row r="10" spans="1:13">
      <c r="A10" s="9">
        <v>6</v>
      </c>
      <c r="B10" s="15" t="s">
        <v>180</v>
      </c>
      <c r="C10" s="17">
        <f t="shared" ref="C10:F10" si="3">(C22-C23)/C22*100</f>
        <v>-2.8615693999835838</v>
      </c>
      <c r="D10" s="17">
        <f t="shared" si="3"/>
        <v>-13.573669466836566</v>
      </c>
      <c r="E10" s="17">
        <f t="shared" si="3"/>
        <v>0.32635027043498133</v>
      </c>
      <c r="F10" s="17">
        <f t="shared" si="3"/>
        <v>1.1192042825407247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0.8493061099017124</v>
      </c>
      <c r="K10" s="17">
        <f>(ATAN((D10+2.4)/10)+3.1415/2)/3.1415*1.75</f>
        <v>0.40664055674253402</v>
      </c>
      <c r="L10" s="17">
        <f>(ATAN((E10+2.4)/10)+3.1415/2)/3.1415*1.75</f>
        <v>1.0232701984621362</v>
      </c>
      <c r="M10" s="17">
        <f>(ATAN((F10+2.4)/10)+3.1415/2)/3.1415*1.75</f>
        <v>1.0635001195083111</v>
      </c>
    </row>
    <row r="11" spans="1:13">
      <c r="A11" s="9">
        <v>7</v>
      </c>
      <c r="B11" s="15" t="s">
        <v>181</v>
      </c>
      <c r="C11" s="17">
        <f>(C25-C24)/C31*1000</f>
        <v>-11.83054341956703</v>
      </c>
      <c r="D11" s="17">
        <f>(D25-D24)/D31*1000</f>
        <v>-10.702076004558291</v>
      </c>
      <c r="E11" s="17">
        <f>(E25-E24)/E31*1000</f>
        <v>-8.5559891924347031</v>
      </c>
      <c r="F11" s="17">
        <f>(F25-F24)/F31*1000</f>
        <v>-12.439705509012441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0.3908854044731952</v>
      </c>
      <c r="K11" s="17">
        <f t="shared" si="4"/>
        <v>0.41860262652660302</v>
      </c>
      <c r="L11" s="17">
        <f t="shared" si="4"/>
        <v>0.48074972891780426</v>
      </c>
      <c r="M11" s="17">
        <f t="shared" si="4"/>
        <v>0.37715912414168101</v>
      </c>
    </row>
    <row r="12" spans="1:13">
      <c r="A12" s="9">
        <v>8</v>
      </c>
      <c r="B12" s="15" t="s">
        <v>182</v>
      </c>
      <c r="C12" s="17">
        <f>(C26-C27)/C31*1000</f>
        <v>2.6017377644690982</v>
      </c>
      <c r="D12" s="17">
        <f>(D26-D27)/D31*1000</f>
        <v>0.94138631521577565</v>
      </c>
      <c r="E12" s="17">
        <f>(E26-E27)/E31*1000</f>
        <v>-6.0042029420594423</v>
      </c>
      <c r="F12" s="17">
        <f>(F26-F27)/F31*1000</f>
        <v>3.4018786494034017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1.0167886179048322</v>
      </c>
      <c r="K12" s="17">
        <f t="shared" si="4"/>
        <v>0.92728665363699658</v>
      </c>
      <c r="L12" s="17">
        <f t="shared" si="4"/>
        <v>0.57378247813328453</v>
      </c>
      <c r="M12" s="17">
        <f t="shared" si="4"/>
        <v>1.0576633985986086</v>
      </c>
    </row>
    <row r="13" spans="1:13">
      <c r="A13" s="9">
        <v>9</v>
      </c>
      <c r="B13" s="15" t="s">
        <v>183</v>
      </c>
      <c r="C13" s="17">
        <f t="shared" ref="C13:F13" si="5">C28/C31*1000</f>
        <v>0.88360905208384466</v>
      </c>
      <c r="D13" s="17">
        <f t="shared" si="5"/>
        <v>0.69365307436951895</v>
      </c>
      <c r="E13" s="17">
        <f t="shared" si="5"/>
        <v>0.70049034324026815</v>
      </c>
      <c r="F13" s="17">
        <f t="shared" si="5"/>
        <v>0.71084031480071075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0.73736481289185563</v>
      </c>
      <c r="K13" s="17">
        <f t="shared" si="6"/>
        <v>0.64145222926216594</v>
      </c>
      <c r="L13" s="17">
        <f t="shared" si="6"/>
        <v>0.64508475410345012</v>
      </c>
      <c r="M13" s="17">
        <f t="shared" si="6"/>
        <v>0.65055502258803355</v>
      </c>
    </row>
    <row r="14" spans="1:13">
      <c r="A14" s="9">
        <v>10</v>
      </c>
      <c r="B14" s="15" t="s">
        <v>184</v>
      </c>
      <c r="C14" s="17">
        <f t="shared" ref="C14:F14" si="7">C29/C31*100</f>
        <v>4.4180452604192233E-2</v>
      </c>
      <c r="D14" s="17">
        <f t="shared" si="7"/>
        <v>4.4591983352326219E-2</v>
      </c>
      <c r="E14" s="17">
        <f t="shared" si="7"/>
        <v>4.5031522065445813E-2</v>
      </c>
      <c r="F14" s="17">
        <f t="shared" si="7"/>
        <v>4.5696877380045693E-2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0.93123883237981742</v>
      </c>
      <c r="K14" s="17">
        <f t="shared" si="6"/>
        <v>0.93622293223768016</v>
      </c>
      <c r="L14" s="17">
        <f t="shared" si="6"/>
        <v>0.94152473477759069</v>
      </c>
      <c r="M14" s="17">
        <f t="shared" si="6"/>
        <v>0.949508791215675</v>
      </c>
    </row>
    <row r="15" spans="1:13">
      <c r="A15" s="9">
        <v>11</v>
      </c>
      <c r="B15" s="15" t="s">
        <v>185</v>
      </c>
      <c r="C15" s="17">
        <f t="shared" ref="C15:F15" si="8">C30/C31*1000</f>
        <v>5.1052967453733249</v>
      </c>
      <c r="D15" s="17">
        <f t="shared" si="8"/>
        <v>7.0851706882029433</v>
      </c>
      <c r="E15" s="17">
        <f t="shared" si="8"/>
        <v>7.1550085059541679</v>
      </c>
      <c r="F15" s="17">
        <f t="shared" si="8"/>
        <v>7.2607260726072607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1.0119449334030286</v>
      </c>
      <c r="K15" s="17">
        <f t="shared" si="6"/>
        <v>1.1846339340923902</v>
      </c>
      <c r="L15" s="17">
        <f t="shared" si="6"/>
        <v>1.1893410462855811</v>
      </c>
      <c r="M15" s="17">
        <f t="shared" si="6"/>
        <v>1.1963284329520345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167</v>
      </c>
      <c r="D17" s="17">
        <v>168</v>
      </c>
      <c r="E17" s="17">
        <v>168</v>
      </c>
      <c r="F17" s="17">
        <v>173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51</v>
      </c>
      <c r="D18" s="17">
        <v>52</v>
      </c>
      <c r="E18" s="17">
        <v>53</v>
      </c>
      <c r="F18" s="17">
        <v>54</v>
      </c>
      <c r="I18" s="15" t="s">
        <v>187</v>
      </c>
      <c r="J18" s="17">
        <f>J5</f>
        <v>1.2517983553106975</v>
      </c>
      <c r="K18" s="17">
        <f t="shared" ref="K18:L18" si="9">K5</f>
        <v>1.2584647998128722</v>
      </c>
      <c r="L18" s="17">
        <f t="shared" si="9"/>
        <v>1.2627199019385436</v>
      </c>
      <c r="M18" s="17">
        <f>M5</f>
        <v>1.2814694341570481</v>
      </c>
    </row>
    <row r="19" spans="1:13">
      <c r="A19" s="9">
        <v>3</v>
      </c>
      <c r="B19" s="10" t="s">
        <v>189</v>
      </c>
      <c r="C19" s="17">
        <v>32.9</v>
      </c>
      <c r="D19" s="17">
        <v>29.3</v>
      </c>
      <c r="E19" s="17">
        <v>31.3</v>
      </c>
      <c r="F19" s="17">
        <v>34.4</v>
      </c>
      <c r="I19" s="15" t="s">
        <v>190</v>
      </c>
      <c r="J19" s="17">
        <f t="shared" ref="J19:M19" si="10">J6</f>
        <v>0.76355516175565641</v>
      </c>
      <c r="K19" s="17">
        <f t="shared" si="10"/>
        <v>0.77627165656538999</v>
      </c>
      <c r="L19" s="17">
        <f t="shared" si="10"/>
        <v>0.78927585867503924</v>
      </c>
      <c r="M19" s="17">
        <f t="shared" si="10"/>
        <v>0.80458082871891734</v>
      </c>
    </row>
    <row r="20" spans="1:13">
      <c r="A20" s="9">
        <v>4</v>
      </c>
      <c r="B20" s="10" t="s">
        <v>191</v>
      </c>
      <c r="C20" s="17">
        <v>706.4</v>
      </c>
      <c r="D20" s="17">
        <v>711.9</v>
      </c>
      <c r="E20" s="17">
        <v>713</v>
      </c>
      <c r="F20" s="17">
        <v>715.2</v>
      </c>
      <c r="I20" s="15" t="s">
        <v>192</v>
      </c>
      <c r="J20" s="17">
        <f t="shared" ref="J20:M20" si="11">J7</f>
        <v>0.88419550692870164</v>
      </c>
      <c r="K20" s="17">
        <f t="shared" si="11"/>
        <v>0.83155666333098111</v>
      </c>
      <c r="L20" s="17">
        <f t="shared" si="11"/>
        <v>0.86866484941357436</v>
      </c>
      <c r="M20" s="17">
        <f t="shared" si="11"/>
        <v>0.92497928589116185</v>
      </c>
    </row>
    <row r="21" spans="1:13">
      <c r="A21" s="9">
        <v>5</v>
      </c>
      <c r="B21" s="10" t="s">
        <v>193</v>
      </c>
      <c r="C21" s="17">
        <v>83.6</v>
      </c>
      <c r="D21" s="17">
        <v>88.7</v>
      </c>
      <c r="E21" s="17">
        <v>93.4</v>
      </c>
      <c r="F21" s="17">
        <v>98.5</v>
      </c>
      <c r="I21" s="15" t="s">
        <v>194</v>
      </c>
      <c r="J21" s="17">
        <f t="shared" ref="J21:M21" si="12">J8</f>
        <v>1.08073907592663</v>
      </c>
      <c r="K21" s="17">
        <f t="shared" si="12"/>
        <v>1.0898654325401278</v>
      </c>
      <c r="L21" s="17">
        <f t="shared" si="12"/>
        <v>1.0959063539101719</v>
      </c>
      <c r="M21" s="17">
        <f t="shared" si="12"/>
        <v>1.105279654957702</v>
      </c>
    </row>
    <row r="22" spans="1:13">
      <c r="A22" s="9">
        <v>6</v>
      </c>
      <c r="B22" s="10" t="s">
        <v>195</v>
      </c>
      <c r="C22" s="17">
        <v>682248</v>
      </c>
      <c r="D22" s="17">
        <v>589369</v>
      </c>
      <c r="E22" s="17">
        <v>656350</v>
      </c>
      <c r="F22" s="17">
        <v>794332.2</v>
      </c>
      <c r="I22" s="15" t="s">
        <v>196</v>
      </c>
      <c r="J22" s="17">
        <f t="shared" ref="J22:M22" si="13">J9</f>
        <v>0.68092928840143696</v>
      </c>
      <c r="K22" s="17">
        <f t="shared" si="13"/>
        <v>0.70831446955691313</v>
      </c>
      <c r="L22" s="17">
        <f t="shared" si="13"/>
        <v>0.73381741583885407</v>
      </c>
      <c r="M22" s="17">
        <f t="shared" si="13"/>
        <v>0.76304156619064889</v>
      </c>
    </row>
    <row r="23" spans="1:13">
      <c r="A23" s="9">
        <v>7</v>
      </c>
      <c r="B23" s="10" t="s">
        <v>197</v>
      </c>
      <c r="C23" s="17">
        <v>701771</v>
      </c>
      <c r="D23" s="17">
        <v>669368</v>
      </c>
      <c r="E23" s="17">
        <v>654208</v>
      </c>
      <c r="F23" s="17">
        <v>785442</v>
      </c>
      <c r="I23" s="15" t="s">
        <v>198</v>
      </c>
      <c r="J23" s="17">
        <f t="shared" ref="J23:M23" si="14">J10</f>
        <v>0.8493061099017124</v>
      </c>
      <c r="K23" s="17">
        <f t="shared" si="14"/>
        <v>0.40664055674253402</v>
      </c>
      <c r="L23" s="17">
        <f t="shared" si="14"/>
        <v>1.0232701984621362</v>
      </c>
      <c r="M23" s="17">
        <f t="shared" si="14"/>
        <v>1.0635001195083111</v>
      </c>
    </row>
    <row r="24" spans="1:13">
      <c r="A24" s="9">
        <v>8</v>
      </c>
      <c r="B24" s="10" t="s">
        <v>199</v>
      </c>
      <c r="C24" s="17">
        <v>447</v>
      </c>
      <c r="D24" s="17">
        <v>398</v>
      </c>
      <c r="E24" s="17">
        <v>369</v>
      </c>
      <c r="F24" s="17">
        <v>404</v>
      </c>
      <c r="I24" s="15" t="s">
        <v>200</v>
      </c>
      <c r="J24" s="17">
        <f t="shared" ref="J24:M24" si="15">J11</f>
        <v>0.3908854044731952</v>
      </c>
      <c r="K24" s="17">
        <f t="shared" si="15"/>
        <v>0.41860262652660302</v>
      </c>
      <c r="L24" s="17">
        <f t="shared" si="15"/>
        <v>0.48074972891780426</v>
      </c>
      <c r="M24" s="17">
        <f t="shared" si="15"/>
        <v>0.37715912414168101</v>
      </c>
    </row>
    <row r="25" spans="1:13">
      <c r="A25" s="9">
        <v>9</v>
      </c>
      <c r="B25" s="10" t="s">
        <v>201</v>
      </c>
      <c r="C25" s="17">
        <v>206</v>
      </c>
      <c r="D25" s="17">
        <v>182</v>
      </c>
      <c r="E25" s="17">
        <v>198</v>
      </c>
      <c r="F25" s="17">
        <v>159</v>
      </c>
      <c r="I25" s="15" t="s">
        <v>202</v>
      </c>
      <c r="J25" s="17">
        <f t="shared" ref="J25:M25" si="16">J12</f>
        <v>1.0167886179048322</v>
      </c>
      <c r="K25" s="17">
        <f t="shared" si="16"/>
        <v>0.92728665363699658</v>
      </c>
      <c r="L25" s="17">
        <f t="shared" si="16"/>
        <v>0.57378247813328453</v>
      </c>
      <c r="M25" s="17">
        <f t="shared" si="16"/>
        <v>1.0576633985986086</v>
      </c>
    </row>
    <row r="26" spans="1:13" ht="16">
      <c r="A26" s="9">
        <v>10</v>
      </c>
      <c r="B26" s="10" t="s">
        <v>203</v>
      </c>
      <c r="C26" s="17">
        <v>596</v>
      </c>
      <c r="D26" s="17">
        <v>581</v>
      </c>
      <c r="E26" s="17">
        <v>502</v>
      </c>
      <c r="F26" s="53">
        <v>733</v>
      </c>
      <c r="I26" s="15" t="s">
        <v>204</v>
      </c>
      <c r="J26" s="17">
        <f t="shared" ref="J26:M26" si="17">J13</f>
        <v>0.73736481289185563</v>
      </c>
      <c r="K26" s="17">
        <f t="shared" si="17"/>
        <v>0.64145222926216594</v>
      </c>
      <c r="L26" s="17">
        <f t="shared" si="17"/>
        <v>0.64508475410345012</v>
      </c>
      <c r="M26" s="17">
        <f t="shared" si="17"/>
        <v>0.65055502258803355</v>
      </c>
    </row>
    <row r="27" spans="1:13">
      <c r="A27" s="9">
        <v>11</v>
      </c>
      <c r="B27" s="10" t="s">
        <v>205</v>
      </c>
      <c r="C27" s="17">
        <v>543</v>
      </c>
      <c r="D27" s="17">
        <v>562</v>
      </c>
      <c r="E27" s="17">
        <v>622</v>
      </c>
      <c r="F27" s="17">
        <v>666</v>
      </c>
      <c r="I27" s="15" t="s">
        <v>206</v>
      </c>
      <c r="J27" s="17">
        <f t="shared" ref="J27:M27" si="18">J14</f>
        <v>0.93123883237981742</v>
      </c>
      <c r="K27" s="17">
        <f t="shared" si="18"/>
        <v>0.93622293223768016</v>
      </c>
      <c r="L27" s="17">
        <f t="shared" si="18"/>
        <v>0.94152473477759069</v>
      </c>
      <c r="M27" s="17">
        <f t="shared" si="18"/>
        <v>0.949508791215675</v>
      </c>
    </row>
    <row r="28" spans="1:13">
      <c r="A28" s="9">
        <v>12</v>
      </c>
      <c r="B28" s="10" t="s">
        <v>207</v>
      </c>
      <c r="C28" s="17">
        <v>18</v>
      </c>
      <c r="D28" s="17">
        <v>14</v>
      </c>
      <c r="E28" s="17">
        <v>14</v>
      </c>
      <c r="F28" s="17">
        <v>14</v>
      </c>
      <c r="I28" s="15" t="s">
        <v>208</v>
      </c>
      <c r="J28" s="17">
        <f t="shared" ref="J28:M28" si="19">J15</f>
        <v>1.0119449334030286</v>
      </c>
      <c r="K28" s="17">
        <f t="shared" si="19"/>
        <v>1.1846339340923902</v>
      </c>
      <c r="L28" s="17">
        <f t="shared" si="19"/>
        <v>1.1893410462855811</v>
      </c>
      <c r="M28" s="17">
        <f t="shared" si="19"/>
        <v>1.1963284329520345</v>
      </c>
    </row>
    <row r="29" spans="1:13">
      <c r="A29" s="9">
        <v>13</v>
      </c>
      <c r="B29" s="10" t="s">
        <v>209</v>
      </c>
      <c r="C29" s="17">
        <v>9</v>
      </c>
      <c r="D29" s="17">
        <v>9</v>
      </c>
      <c r="E29" s="21">
        <v>9</v>
      </c>
      <c r="F29" s="21">
        <v>9</v>
      </c>
      <c r="K29" t="s">
        <v>210</v>
      </c>
      <c r="L29" s="52">
        <f>AVERAGE(L18:L28)</f>
        <v>0.87310339276873006</v>
      </c>
    </row>
    <row r="30" spans="1:13">
      <c r="A30" s="9">
        <v>14</v>
      </c>
      <c r="B30" s="10" t="s">
        <v>211</v>
      </c>
      <c r="C30" s="17">
        <v>104</v>
      </c>
      <c r="D30" s="17">
        <v>143</v>
      </c>
      <c r="E30" s="21">
        <v>143</v>
      </c>
      <c r="F30" s="21">
        <v>143</v>
      </c>
      <c r="K30" t="s">
        <v>212</v>
      </c>
      <c r="L30" s="52">
        <f>STDEV(L18:L28)</f>
        <v>0.25507924912666441</v>
      </c>
    </row>
    <row r="31" spans="1:13">
      <c r="A31" s="9">
        <v>15</v>
      </c>
      <c r="B31" s="10" t="s">
        <v>213</v>
      </c>
      <c r="C31" s="17">
        <v>20371</v>
      </c>
      <c r="D31" s="17">
        <v>20183</v>
      </c>
      <c r="E31" s="17">
        <v>19986</v>
      </c>
      <c r="F31" s="17">
        <v>19695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31"/>
  <sheetViews>
    <sheetView zoomScale="70" zoomScaleNormal="70" workbookViewId="0">
      <selection activeCell="M19" sqref="M19"/>
    </sheetView>
  </sheetViews>
  <sheetFormatPr baseColWidth="10" defaultColWidth="8.83203125" defaultRowHeight="15"/>
  <cols>
    <col min="2" max="2" width="72.83203125" customWidth="1"/>
    <col min="3" max="3" width="10.1640625" customWidth="1"/>
    <col min="4" max="4" width="10.33203125" customWidth="1"/>
    <col min="5" max="5" width="11.5" customWidth="1"/>
    <col min="6" max="6" width="10.1640625" customWidth="1"/>
    <col min="7" max="7" width="10.5" customWidth="1"/>
    <col min="9" max="9" width="67.1640625" customWidth="1"/>
    <col min="10" max="10" width="10.5" customWidth="1"/>
  </cols>
  <sheetData>
    <row r="1" spans="1:13" ht="16">
      <c r="A1" s="20" t="s">
        <v>576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11.797798836605947</v>
      </c>
      <c r="D5" s="17">
        <f>D17/D31*1000</f>
        <v>11.956041528606141</v>
      </c>
      <c r="E5" s="17">
        <f>E17/E31*1000</f>
        <v>12.189339209506009</v>
      </c>
      <c r="F5" s="17">
        <f>F17/F31*1000</f>
        <v>12.356525435737566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1.3933673874194081</v>
      </c>
      <c r="K5" s="17">
        <f t="shared" si="0"/>
        <v>1.3978743206276767</v>
      </c>
      <c r="L5" s="17">
        <f t="shared" si="0"/>
        <v>1.4043307258319659</v>
      </c>
      <c r="M5" s="17">
        <f t="shared" si="0"/>
        <v>1.4088250683976222</v>
      </c>
    </row>
    <row r="6" spans="1:13">
      <c r="A6" s="9">
        <v>2</v>
      </c>
      <c r="B6" s="15" t="s">
        <v>176</v>
      </c>
      <c r="C6" s="17">
        <f>C18/C31*1000</f>
        <v>3.1133080263265698</v>
      </c>
      <c r="D6" s="17">
        <f>D18/D31*1000</f>
        <v>3.1477799867461895</v>
      </c>
      <c r="E6" s="17">
        <f>E18/E31*1000</f>
        <v>2.9008953725140163</v>
      </c>
      <c r="F6" s="17">
        <f>F18/F31*1000</f>
        <v>3.0041093949270228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0.86564576688723427</v>
      </c>
      <c r="K6" s="17">
        <f t="shared" si="0"/>
        <v>0.87115101500624603</v>
      </c>
      <c r="L6" s="17">
        <f t="shared" si="0"/>
        <v>0.83113476950050635</v>
      </c>
      <c r="M6" s="17">
        <f t="shared" si="0"/>
        <v>0.84803337996079997</v>
      </c>
    </row>
    <row r="7" spans="1:13">
      <c r="A7" s="9">
        <v>3</v>
      </c>
      <c r="B7" s="15" t="s">
        <v>177</v>
      </c>
      <c r="C7" s="17">
        <f>C19/C31*1000+0.00001</f>
        <v>1.8133753767375811</v>
      </c>
      <c r="D7" s="17">
        <f>D19/D31*1000+0.00001</f>
        <v>2.1261420963110229</v>
      </c>
      <c r="E7" s="17">
        <f>E19/E31*1000</f>
        <v>2.3262949429583557</v>
      </c>
      <c r="F7" s="17">
        <f>F19/F31*1000</f>
        <v>2.04619526711067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0.94516515128595235</v>
      </c>
      <c r="K7" s="17">
        <f t="shared" si="0"/>
        <v>1.0347467906330372</v>
      </c>
      <c r="L7" s="17">
        <f t="shared" si="0"/>
        <v>1.0841022201994301</v>
      </c>
      <c r="M7" s="17">
        <f t="shared" si="0"/>
        <v>1.0130823153891133</v>
      </c>
    </row>
    <row r="8" spans="1:13">
      <c r="A8" s="9">
        <v>4</v>
      </c>
      <c r="B8" s="15" t="s">
        <v>178</v>
      </c>
      <c r="C8" s="17">
        <f t="shared" ref="C8:F8" si="1">C20/C31*1000</f>
        <v>25.447196657290327</v>
      </c>
      <c r="D8" s="17">
        <f t="shared" si="1"/>
        <v>25.803512259774685</v>
      </c>
      <c r="E8" s="17">
        <f t="shared" si="1"/>
        <v>26.175002091991853</v>
      </c>
      <c r="F8" s="17">
        <f t="shared" si="1"/>
        <v>26.651551650843135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0.90959281467051956</v>
      </c>
      <c r="K8" s="17">
        <f t="shared" si="0"/>
        <v>0.91690365437617916</v>
      </c>
      <c r="L8" s="17">
        <f t="shared" si="0"/>
        <v>0.92448037316266773</v>
      </c>
      <c r="M8" s="17">
        <f t="shared" si="0"/>
        <v>0.93413335732926106</v>
      </c>
    </row>
    <row r="9" spans="1:13">
      <c r="A9" s="9">
        <v>5</v>
      </c>
      <c r="B9" s="15" t="s">
        <v>179</v>
      </c>
      <c r="C9" s="17">
        <f t="shared" ref="C9:F9" si="2">C21/C31*1000</f>
        <v>10.492394243111123</v>
      </c>
      <c r="D9" s="17">
        <f t="shared" si="2"/>
        <v>10.470510271703114</v>
      </c>
      <c r="E9" s="17">
        <f t="shared" si="2"/>
        <v>10.577110819781876</v>
      </c>
      <c r="F9" s="17">
        <f t="shared" si="2"/>
        <v>10.650418024656371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1.146549993331939</v>
      </c>
      <c r="K9" s="17">
        <f t="shared" si="0"/>
        <v>1.1454985732889931</v>
      </c>
      <c r="L9" s="17">
        <f t="shared" si="0"/>
        <v>1.1505881408697924</v>
      </c>
      <c r="M9" s="17">
        <f t="shared" si="0"/>
        <v>1.1540418249339606</v>
      </c>
    </row>
    <row r="10" spans="1:13">
      <c r="A10" s="9">
        <v>6</v>
      </c>
      <c r="B10" s="15" t="s">
        <v>180</v>
      </c>
      <c r="C10" s="17">
        <f t="shared" ref="C10:F10" si="3">(C22-C23)/C22*100</f>
        <v>4.1790140320377498</v>
      </c>
      <c r="D10" s="17">
        <f t="shared" si="3"/>
        <v>-4.3362612482924918</v>
      </c>
      <c r="E10" s="17">
        <f t="shared" si="3"/>
        <v>-0.92525149763202208</v>
      </c>
      <c r="F10" s="17">
        <f t="shared" si="3"/>
        <v>-1.552789342908018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1.1991579177995271</v>
      </c>
      <c r="K10" s="17">
        <f>(ATAN((D10+2.4)/10)+3.1415/2)/3.1415*1.75</f>
        <v>0.76845728753433828</v>
      </c>
      <c r="L10" s="17">
        <f>(ATAN((E10+2.4)/10)+3.1415/2)/3.1415*1.75</f>
        <v>0.95656423471627106</v>
      </c>
      <c r="M10" s="17">
        <f>(ATAN((F10+2.4)/10)+3.1415/2)/3.1415*1.75</f>
        <v>0.92208217745921839</v>
      </c>
    </row>
    <row r="11" spans="1:13">
      <c r="A11" s="9">
        <v>7</v>
      </c>
      <c r="B11" s="15" t="s">
        <v>181</v>
      </c>
      <c r="C11" s="17">
        <f>(C25-C24)/C31*1000</f>
        <v>-5.2707758691318238</v>
      </c>
      <c r="D11" s="17">
        <f>(D25-D24)/D31*1000</f>
        <v>-5.82615418599514</v>
      </c>
      <c r="E11" s="17">
        <f>(E25-E24)/E31*1000</f>
        <v>-7.3638113302278878</v>
      </c>
      <c r="F11" s="17">
        <f>(F25-F24)/F31*1000</f>
        <v>-8.9556468754428238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4">(ATAN(C11/10)+3.1415/2)/3.1415*1.75</f>
        <v>0.60478513195640904</v>
      </c>
      <c r="K11" s="17">
        <f t="shared" si="4"/>
        <v>0.5811299981047171</v>
      </c>
      <c r="L11" s="17">
        <f t="shared" si="4"/>
        <v>0.52141927849303005</v>
      </c>
      <c r="M11" s="17">
        <f t="shared" si="4"/>
        <v>0.46814700845528184</v>
      </c>
    </row>
    <row r="12" spans="1:13">
      <c r="A12" s="9">
        <v>8</v>
      </c>
      <c r="B12" s="15" t="s">
        <v>182</v>
      </c>
      <c r="C12" s="17">
        <f>(C26-C27)/C31*1000</f>
        <v>-5.6804216620695307</v>
      </c>
      <c r="D12" s="17">
        <f>(D26-D27)/D31*1000</f>
        <v>-4.2522641926220457</v>
      </c>
      <c r="E12" s="17">
        <f>(E26-E27)/E31*1000</f>
        <v>-8.4237538701849317</v>
      </c>
      <c r="F12" s="17">
        <f>(F26-F27)/F31*1000</f>
        <v>-2.6923621935666717</v>
      </c>
      <c r="G12" s="18">
        <f>Показатели!$E$9</f>
        <v>2.4</v>
      </c>
      <c r="H12" s="9">
        <v>8</v>
      </c>
      <c r="I12" s="15" t="s">
        <v>182</v>
      </c>
      <c r="J12" s="17">
        <f t="shared" si="4"/>
        <v>0.58722927478622278</v>
      </c>
      <c r="K12" s="17">
        <f t="shared" si="4"/>
        <v>0.65102762400711489</v>
      </c>
      <c r="L12" s="17">
        <f t="shared" si="4"/>
        <v>0.48503053743712254</v>
      </c>
      <c r="M12" s="17">
        <f t="shared" si="4"/>
        <v>0.7284936579559369</v>
      </c>
    </row>
    <row r="13" spans="1:13">
      <c r="A13" s="9">
        <v>9</v>
      </c>
      <c r="B13" s="15" t="s">
        <v>183</v>
      </c>
      <c r="C13" s="17">
        <f t="shared" ref="C13:F13" si="5">C28/C31*1000</f>
        <v>0.73736242728787171</v>
      </c>
      <c r="D13" s="17">
        <f t="shared" si="5"/>
        <v>0.74552683896620275</v>
      </c>
      <c r="E13" s="17">
        <f t="shared" si="5"/>
        <v>0.75311706786421573</v>
      </c>
      <c r="F13" s="17">
        <f t="shared" si="5"/>
        <v>0.73685702139719433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6">IF(C13/$G13&gt;1,2^((1-$G13/C13)/LN(10/3)),2^(-LOG($G13/C13,10/3)))</f>
        <v>0.66442059152992161</v>
      </c>
      <c r="K13" s="17">
        <f t="shared" si="6"/>
        <v>0.6686461077302791</v>
      </c>
      <c r="L13" s="17">
        <f t="shared" si="6"/>
        <v>0.67255687704300138</v>
      </c>
      <c r="M13" s="17">
        <f t="shared" si="6"/>
        <v>0.66415836638852732</v>
      </c>
    </row>
    <row r="14" spans="1:13">
      <c r="A14" s="9">
        <v>10</v>
      </c>
      <c r="B14" s="15" t="s">
        <v>184</v>
      </c>
      <c r="C14" s="17">
        <f t="shared" ref="C14:F14" si="7">C29/C31*100</f>
        <v>3.8233607340852613E-2</v>
      </c>
      <c r="D14" s="17">
        <f t="shared" si="7"/>
        <v>3.5895736690965317E-2</v>
      </c>
      <c r="E14" s="17">
        <f t="shared" si="7"/>
        <v>3.6261192156425204E-2</v>
      </c>
      <c r="F14" s="17">
        <f t="shared" si="7"/>
        <v>3.6842851069859711E-2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6"/>
        <v>0.85686967736436725</v>
      </c>
      <c r="K14" s="17">
        <f t="shared" si="6"/>
        <v>0.82630190485775679</v>
      </c>
      <c r="L14" s="17">
        <f t="shared" si="6"/>
        <v>0.83113476950050635</v>
      </c>
      <c r="M14" s="17">
        <f t="shared" si="6"/>
        <v>0.83878434503172972</v>
      </c>
    </row>
    <row r="15" spans="1:13">
      <c r="A15" s="9">
        <v>11</v>
      </c>
      <c r="B15" s="15" t="s">
        <v>185</v>
      </c>
      <c r="C15" s="17">
        <f t="shared" ref="C15:F15" si="8">C30/C31*1000</f>
        <v>3.5775732583226367</v>
      </c>
      <c r="D15" s="17">
        <f t="shared" si="8"/>
        <v>2.1261320963110228</v>
      </c>
      <c r="E15" s="17">
        <f t="shared" si="8"/>
        <v>2.1477783046498007</v>
      </c>
      <c r="F15" s="17">
        <f t="shared" si="8"/>
        <v>2.1822304095224601</v>
      </c>
      <c r="G15" s="18">
        <f>Показатели!$E$12</f>
        <v>5</v>
      </c>
      <c r="H15" s="9">
        <v>11</v>
      </c>
      <c r="I15" s="15" t="s">
        <v>185</v>
      </c>
      <c r="J15" s="17">
        <f t="shared" si="6"/>
        <v>0.82471039560187465</v>
      </c>
      <c r="K15" s="17">
        <f t="shared" si="6"/>
        <v>0.61121005628776981</v>
      </c>
      <c r="L15" s="17">
        <f t="shared" si="6"/>
        <v>0.61478489431362981</v>
      </c>
      <c r="M15" s="17">
        <f t="shared" si="6"/>
        <v>0.62044323476223551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432</v>
      </c>
      <c r="D17" s="17">
        <v>433</v>
      </c>
      <c r="E17" s="17">
        <v>437</v>
      </c>
      <c r="F17" s="17">
        <v>436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114</v>
      </c>
      <c r="D18" s="17">
        <v>114</v>
      </c>
      <c r="E18" s="17">
        <v>104</v>
      </c>
      <c r="F18" s="17">
        <v>106</v>
      </c>
      <c r="I18" s="15" t="s">
        <v>187</v>
      </c>
      <c r="J18" s="17">
        <f>J5</f>
        <v>1.3933673874194081</v>
      </c>
      <c r="K18" s="17">
        <f t="shared" ref="K18:M18" si="9">K5</f>
        <v>1.3978743206276767</v>
      </c>
      <c r="L18" s="17">
        <f t="shared" si="9"/>
        <v>1.4043307258319659</v>
      </c>
      <c r="M18" s="17">
        <f t="shared" si="9"/>
        <v>1.4088250683976222</v>
      </c>
    </row>
    <row r="19" spans="1:13">
      <c r="A19" s="9">
        <v>3</v>
      </c>
      <c r="B19" s="10" t="s">
        <v>189</v>
      </c>
      <c r="C19" s="17">
        <v>66.400000000000006</v>
      </c>
      <c r="D19" s="17">
        <v>77</v>
      </c>
      <c r="E19" s="17">
        <v>83.4</v>
      </c>
      <c r="F19" s="17">
        <v>72.2</v>
      </c>
      <c r="I19" s="15" t="s">
        <v>190</v>
      </c>
      <c r="J19" s="17">
        <f t="shared" ref="J19:M19" si="10">J6</f>
        <v>0.86564576688723427</v>
      </c>
      <c r="K19" s="17">
        <f t="shared" si="10"/>
        <v>0.87115101500624603</v>
      </c>
      <c r="L19" s="17">
        <f t="shared" si="10"/>
        <v>0.83113476950050635</v>
      </c>
      <c r="M19" s="17">
        <f t="shared" si="10"/>
        <v>0.84803337996079997</v>
      </c>
    </row>
    <row r="20" spans="1:13">
      <c r="A20" s="9">
        <v>4</v>
      </c>
      <c r="B20" s="10" t="s">
        <v>191</v>
      </c>
      <c r="C20" s="17">
        <v>931.8</v>
      </c>
      <c r="D20" s="17">
        <v>934.5</v>
      </c>
      <c r="E20" s="17">
        <v>938.4</v>
      </c>
      <c r="F20" s="17">
        <v>940.4</v>
      </c>
      <c r="I20" s="15" t="s">
        <v>192</v>
      </c>
      <c r="J20" s="17">
        <f t="shared" ref="J20:M20" si="11">J7</f>
        <v>0.94516515128595235</v>
      </c>
      <c r="K20" s="17">
        <f t="shared" si="11"/>
        <v>1.0347467906330372</v>
      </c>
      <c r="L20" s="17">
        <f t="shared" si="11"/>
        <v>1.0841022201994301</v>
      </c>
      <c r="M20" s="17">
        <f t="shared" si="11"/>
        <v>1.0130823153891133</v>
      </c>
    </row>
    <row r="21" spans="1:13">
      <c r="A21" s="9">
        <v>5</v>
      </c>
      <c r="B21" s="10" t="s">
        <v>193</v>
      </c>
      <c r="C21" s="17">
        <v>384.2</v>
      </c>
      <c r="D21" s="17">
        <v>379.2</v>
      </c>
      <c r="E21" s="17">
        <v>379.2</v>
      </c>
      <c r="F21" s="17">
        <v>375.8</v>
      </c>
      <c r="I21" s="15" t="s">
        <v>194</v>
      </c>
      <c r="J21" s="17">
        <f t="shared" ref="J21:M21" si="12">J8</f>
        <v>0.90959281467051956</v>
      </c>
      <c r="K21" s="17">
        <f t="shared" si="12"/>
        <v>0.91690365437617916</v>
      </c>
      <c r="L21" s="17">
        <f t="shared" si="12"/>
        <v>0.92448037316266773</v>
      </c>
      <c r="M21" s="17">
        <f t="shared" si="12"/>
        <v>0.93413335732926106</v>
      </c>
    </row>
    <row r="22" spans="1:13">
      <c r="A22" s="9">
        <v>6</v>
      </c>
      <c r="B22" s="10" t="s">
        <v>195</v>
      </c>
      <c r="C22" s="17">
        <v>1006625</v>
      </c>
      <c r="D22" s="17">
        <v>984693.9</v>
      </c>
      <c r="E22" s="17">
        <v>1045467.1</v>
      </c>
      <c r="F22" s="17">
        <v>1321261</v>
      </c>
      <c r="I22" s="15" t="s">
        <v>196</v>
      </c>
      <c r="J22" s="17">
        <f t="shared" ref="J22:M22" si="13">J9</f>
        <v>1.146549993331939</v>
      </c>
      <c r="K22" s="17">
        <f t="shared" si="13"/>
        <v>1.1454985732889931</v>
      </c>
      <c r="L22" s="17">
        <f t="shared" si="13"/>
        <v>1.1505881408697924</v>
      </c>
      <c r="M22" s="17">
        <f t="shared" si="13"/>
        <v>1.1540418249339606</v>
      </c>
    </row>
    <row r="23" spans="1:13">
      <c r="A23" s="9">
        <v>7</v>
      </c>
      <c r="B23" s="10" t="s">
        <v>197</v>
      </c>
      <c r="C23" s="17">
        <v>964558</v>
      </c>
      <c r="D23" s="17">
        <v>1027392.8</v>
      </c>
      <c r="E23" s="17">
        <v>1055140.3</v>
      </c>
      <c r="F23" s="17">
        <v>1341777.3999999999</v>
      </c>
      <c r="I23" s="15" t="s">
        <v>198</v>
      </c>
      <c r="J23" s="17">
        <f t="shared" ref="J23:M23" si="14">J10</f>
        <v>1.1991579177995271</v>
      </c>
      <c r="K23" s="17">
        <f t="shared" si="14"/>
        <v>0.76845728753433828</v>
      </c>
      <c r="L23" s="17">
        <f t="shared" si="14"/>
        <v>0.95656423471627106</v>
      </c>
      <c r="M23" s="17">
        <f t="shared" si="14"/>
        <v>0.92208217745921839</v>
      </c>
    </row>
    <row r="24" spans="1:13">
      <c r="A24" s="9">
        <v>8</v>
      </c>
      <c r="B24" s="10" t="s">
        <v>199</v>
      </c>
      <c r="C24" s="17">
        <v>640</v>
      </c>
      <c r="D24" s="17">
        <v>581</v>
      </c>
      <c r="E24" s="17">
        <v>618</v>
      </c>
      <c r="F24" s="17">
        <v>611</v>
      </c>
      <c r="I24" s="15" t="s">
        <v>200</v>
      </c>
      <c r="J24" s="17">
        <f t="shared" ref="J24:M24" si="15">J11</f>
        <v>0.60478513195640904</v>
      </c>
      <c r="K24" s="17">
        <f t="shared" si="15"/>
        <v>0.5811299981047171</v>
      </c>
      <c r="L24" s="17">
        <f t="shared" si="15"/>
        <v>0.52141927849303005</v>
      </c>
      <c r="M24" s="17">
        <f t="shared" si="15"/>
        <v>0.46814700845528184</v>
      </c>
    </row>
    <row r="25" spans="1:13">
      <c r="A25" s="9">
        <v>9</v>
      </c>
      <c r="B25" s="10" t="s">
        <v>201</v>
      </c>
      <c r="C25" s="17">
        <v>447</v>
      </c>
      <c r="D25" s="17">
        <v>370</v>
      </c>
      <c r="E25" s="17">
        <v>354</v>
      </c>
      <c r="F25" s="17">
        <v>295</v>
      </c>
      <c r="I25" s="15" t="s">
        <v>202</v>
      </c>
      <c r="J25" s="17">
        <f t="shared" ref="J25:M25" si="16">J12</f>
        <v>0.58722927478622278</v>
      </c>
      <c r="K25" s="17">
        <f t="shared" si="16"/>
        <v>0.65102762400711489</v>
      </c>
      <c r="L25" s="17">
        <f t="shared" si="16"/>
        <v>0.48503053743712254</v>
      </c>
      <c r="M25" s="17">
        <f t="shared" si="16"/>
        <v>0.7284936579559369</v>
      </c>
    </row>
    <row r="26" spans="1:13">
      <c r="A26" s="9">
        <v>10</v>
      </c>
      <c r="B26" s="10" t="s">
        <v>203</v>
      </c>
      <c r="C26" s="17">
        <v>980</v>
      </c>
      <c r="D26" s="17">
        <v>1059</v>
      </c>
      <c r="E26" s="17">
        <v>957</v>
      </c>
      <c r="F26" s="17">
        <v>1465</v>
      </c>
      <c r="I26" s="15" t="s">
        <v>204</v>
      </c>
      <c r="J26" s="17">
        <f t="shared" ref="J26:M26" si="17">J13</f>
        <v>0.66442059152992161</v>
      </c>
      <c r="K26" s="17">
        <f t="shared" si="17"/>
        <v>0.6686461077302791</v>
      </c>
      <c r="L26" s="17">
        <f t="shared" si="17"/>
        <v>0.67255687704300138</v>
      </c>
      <c r="M26" s="17">
        <f t="shared" si="17"/>
        <v>0.66415836638852732</v>
      </c>
    </row>
    <row r="27" spans="1:13">
      <c r="A27" s="9">
        <v>11</v>
      </c>
      <c r="B27" s="10" t="s">
        <v>205</v>
      </c>
      <c r="C27" s="17">
        <v>1188</v>
      </c>
      <c r="D27" s="17">
        <v>1213</v>
      </c>
      <c r="E27" s="17">
        <v>1259</v>
      </c>
      <c r="F27" s="17">
        <v>1560</v>
      </c>
      <c r="I27" s="15" t="s">
        <v>206</v>
      </c>
      <c r="J27" s="17">
        <f t="shared" ref="J27:M27" si="18">J14</f>
        <v>0.85686967736436725</v>
      </c>
      <c r="K27" s="17">
        <f t="shared" si="18"/>
        <v>0.82630190485775679</v>
      </c>
      <c r="L27" s="17">
        <f t="shared" si="18"/>
        <v>0.83113476950050635</v>
      </c>
      <c r="M27" s="17">
        <f t="shared" si="18"/>
        <v>0.83878434503172972</v>
      </c>
    </row>
    <row r="28" spans="1:13">
      <c r="A28" s="9">
        <v>12</v>
      </c>
      <c r="B28" s="10" t="s">
        <v>207</v>
      </c>
      <c r="C28" s="17">
        <v>27</v>
      </c>
      <c r="D28" s="17">
        <v>27</v>
      </c>
      <c r="E28" s="17">
        <v>27</v>
      </c>
      <c r="F28" s="17">
        <v>26</v>
      </c>
      <c r="I28" s="15" t="s">
        <v>208</v>
      </c>
      <c r="J28" s="17">
        <f t="shared" ref="J28:M28" si="19">J15</f>
        <v>0.82471039560187465</v>
      </c>
      <c r="K28" s="17">
        <f t="shared" si="19"/>
        <v>0.61121005628776981</v>
      </c>
      <c r="L28" s="17">
        <f t="shared" si="19"/>
        <v>0.61478489431362981</v>
      </c>
      <c r="M28" s="17">
        <f t="shared" si="19"/>
        <v>0.62044323476223551</v>
      </c>
    </row>
    <row r="29" spans="1:13">
      <c r="A29" s="9">
        <v>13</v>
      </c>
      <c r="B29" s="10" t="s">
        <v>209</v>
      </c>
      <c r="C29" s="17">
        <v>14</v>
      </c>
      <c r="D29" s="17">
        <v>13</v>
      </c>
      <c r="E29" s="21">
        <v>13</v>
      </c>
      <c r="F29" s="21">
        <v>13</v>
      </c>
      <c r="K29" t="s">
        <v>210</v>
      </c>
      <c r="L29" s="52">
        <f>AVERAGE(L18:L28)</f>
        <v>0.86146607464253855</v>
      </c>
    </row>
    <row r="30" spans="1:13">
      <c r="A30" s="9">
        <v>14</v>
      </c>
      <c r="B30" s="10" t="s">
        <v>211</v>
      </c>
      <c r="C30" s="17">
        <v>131</v>
      </c>
      <c r="D30" s="17">
        <v>77</v>
      </c>
      <c r="E30" s="21">
        <v>77</v>
      </c>
      <c r="F30" s="21">
        <v>77</v>
      </c>
      <c r="K30" t="s">
        <v>212</v>
      </c>
      <c r="L30" s="52">
        <f>STDEV(L18:L28)</f>
        <v>0.28223903289914337</v>
      </c>
    </row>
    <row r="31" spans="1:13">
      <c r="A31" s="9">
        <v>15</v>
      </c>
      <c r="B31" s="10" t="s">
        <v>213</v>
      </c>
      <c r="C31" s="17">
        <v>36617</v>
      </c>
      <c r="D31" s="17">
        <v>36216</v>
      </c>
      <c r="E31" s="17">
        <v>35851</v>
      </c>
      <c r="F31" s="17">
        <v>35285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31"/>
  <sheetViews>
    <sheetView zoomScale="70" zoomScaleNormal="70" workbookViewId="0">
      <selection activeCell="M14" sqref="M14"/>
    </sheetView>
  </sheetViews>
  <sheetFormatPr baseColWidth="10" defaultColWidth="8.83203125" defaultRowHeight="15"/>
  <cols>
    <col min="2" max="2" width="73.1640625" customWidth="1"/>
    <col min="9" max="9" width="72.6640625" customWidth="1"/>
  </cols>
  <sheetData>
    <row r="1" spans="1:13" ht="16">
      <c r="A1" s="20" t="s">
        <v>577</v>
      </c>
    </row>
    <row r="2" spans="1:13" ht="16">
      <c r="A2" s="20"/>
    </row>
    <row r="3" spans="1:13" ht="16">
      <c r="A3" s="20" t="s">
        <v>172</v>
      </c>
    </row>
    <row r="4" spans="1:13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 t="s">
        <v>173</v>
      </c>
      <c r="J4" s="17">
        <v>2016</v>
      </c>
      <c r="K4" s="17">
        <v>2017</v>
      </c>
      <c r="L4" s="17">
        <v>2018</v>
      </c>
      <c r="M4" s="17">
        <v>2019</v>
      </c>
    </row>
    <row r="5" spans="1:13">
      <c r="A5" s="9">
        <v>1</v>
      </c>
      <c r="B5" s="15" t="s">
        <v>175</v>
      </c>
      <c r="C5" s="17">
        <f>C17/C31*1000</f>
        <v>3.3240414453268814</v>
      </c>
      <c r="D5" s="17">
        <f>D17/D31*1000</f>
        <v>3.312785675347004</v>
      </c>
      <c r="E5" s="17">
        <f>E17/E31*1000</f>
        <v>8.0654453278027418</v>
      </c>
      <c r="F5" s="17">
        <f>F17/F31*1000</f>
        <v>8.0164910673385243</v>
      </c>
      <c r="G5" s="18">
        <f>Показатели!$E$2</f>
        <v>5</v>
      </c>
      <c r="H5" s="9">
        <v>1</v>
      </c>
      <c r="I5" s="15" t="s">
        <v>175</v>
      </c>
      <c r="J5" s="17">
        <f t="shared" ref="J5:M9" si="0">IF(C5/$G5&gt;1,2^((1-$G5/C5)/LN(10/3)),2^(-LOG($G5/C5,10/3)))</f>
        <v>0.79053914834626671</v>
      </c>
      <c r="K5" s="17">
        <f t="shared" si="0"/>
        <v>0.7889969035643537</v>
      </c>
      <c r="L5" s="17">
        <f t="shared" si="0"/>
        <v>1.2445990710456547</v>
      </c>
      <c r="M5" s="17">
        <f t="shared" si="0"/>
        <v>1.2418894228758466</v>
      </c>
    </row>
    <row r="6" spans="1:13">
      <c r="A6" s="9">
        <v>2</v>
      </c>
      <c r="B6" s="15" t="s">
        <v>176</v>
      </c>
      <c r="C6" s="17">
        <f>C18/C31*1000</f>
        <v>2.4193972545100721</v>
      </c>
      <c r="D6" s="17">
        <f>D18/D31*1000</f>
        <v>2.4112047637019329</v>
      </c>
      <c r="E6" s="17">
        <f>E18/E31*1000</f>
        <v>3.0166860446846622</v>
      </c>
      <c r="F6" s="17">
        <f>F18/F31*1000</f>
        <v>3.1128971806937908</v>
      </c>
      <c r="G6" s="18">
        <f>Показатели!$E$3</f>
        <v>4</v>
      </c>
      <c r="H6" s="9">
        <v>2</v>
      </c>
      <c r="I6" s="15" t="s">
        <v>176</v>
      </c>
      <c r="J6" s="17">
        <f t="shared" si="0"/>
        <v>0.74867038571998856</v>
      </c>
      <c r="K6" s="17">
        <f t="shared" si="0"/>
        <v>0.74720982175150585</v>
      </c>
      <c r="L6" s="17">
        <f t="shared" si="0"/>
        <v>0.85007552149994048</v>
      </c>
      <c r="M6" s="17">
        <f t="shared" si="0"/>
        <v>0.8655799984176763</v>
      </c>
    </row>
    <row r="7" spans="1:13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0.66676053465844765</v>
      </c>
      <c r="E7" s="17">
        <f>E19/E31*1000</f>
        <v>0.98147042495469738</v>
      </c>
      <c r="F7" s="17">
        <f>F19/F31*1000</f>
        <v>2.7849498188481241</v>
      </c>
      <c r="G7" s="18">
        <f>Показатели!$E$4</f>
        <v>2</v>
      </c>
      <c r="H7" s="9">
        <v>3</v>
      </c>
      <c r="I7" s="15" t="s">
        <v>177</v>
      </c>
      <c r="J7" s="17">
        <f t="shared" si="0"/>
        <v>8.8737830999390996E-4</v>
      </c>
      <c r="K7" s="17">
        <f t="shared" si="0"/>
        <v>0.53131069179351609</v>
      </c>
      <c r="L7" s="17">
        <f t="shared" si="0"/>
        <v>0.66376691339917437</v>
      </c>
      <c r="M7" s="17">
        <f t="shared" si="0"/>
        <v>1.1761755986682729</v>
      </c>
    </row>
    <row r="8" spans="1:13">
      <c r="A8" s="9">
        <v>4</v>
      </c>
      <c r="B8" s="15" t="s">
        <v>178</v>
      </c>
      <c r="C8" s="17">
        <f t="shared" ref="C8:F8" si="1">C20/C31*1000</f>
        <v>22.293167832535637</v>
      </c>
      <c r="D8" s="17">
        <f t="shared" si="1"/>
        <v>22.621294083113185</v>
      </c>
      <c r="E8" s="17">
        <f t="shared" si="1"/>
        <v>26.201175250604908</v>
      </c>
      <c r="F8" s="17">
        <f t="shared" si="1"/>
        <v>26.529379919210424</v>
      </c>
      <c r="G8" s="18">
        <f>Показатели!$E$5</f>
        <v>30</v>
      </c>
      <c r="H8" s="9">
        <v>4</v>
      </c>
      <c r="I8" s="15" t="s">
        <v>178</v>
      </c>
      <c r="J8" s="17">
        <f t="shared" si="0"/>
        <v>0.84287203427843316</v>
      </c>
      <c r="K8" s="17">
        <f t="shared" si="0"/>
        <v>0.84999221238130318</v>
      </c>
      <c r="L8" s="17">
        <f t="shared" si="0"/>
        <v>0.92501246157356598</v>
      </c>
      <c r="M8" s="17">
        <f t="shared" si="0"/>
        <v>0.93166567672515588</v>
      </c>
    </row>
    <row r="9" spans="1:13">
      <c r="A9" s="9">
        <v>5</v>
      </c>
      <c r="B9" s="15" t="s">
        <v>179</v>
      </c>
      <c r="C9" s="17">
        <f t="shared" ref="C9:F9" si="2">C21/C31*1000</f>
        <v>1.6693841056119496</v>
      </c>
      <c r="D9" s="17">
        <f t="shared" si="2"/>
        <v>1.684698284899568</v>
      </c>
      <c r="E9" s="17">
        <f t="shared" si="2"/>
        <v>1.7000282814316692</v>
      </c>
      <c r="F9" s="17">
        <f t="shared" si="2"/>
        <v>1.6938741515012701</v>
      </c>
      <c r="G9" s="18">
        <f>Показатели!$E$6</f>
        <v>8</v>
      </c>
      <c r="H9" s="9">
        <v>5</v>
      </c>
      <c r="I9" s="15" t="s">
        <v>179</v>
      </c>
      <c r="J9" s="17">
        <f t="shared" si="0"/>
        <v>0.40570038120692542</v>
      </c>
      <c r="K9" s="17">
        <f t="shared" si="0"/>
        <v>0.40783888152813796</v>
      </c>
      <c r="L9" s="17">
        <f t="shared" si="0"/>
        <v>0.40997134584755429</v>
      </c>
      <c r="M9" s="17">
        <f t="shared" si="0"/>
        <v>0.40911626580999877</v>
      </c>
    </row>
    <row r="10" spans="1:13">
      <c r="A10" s="9">
        <v>6</v>
      </c>
      <c r="B10" s="15" t="s">
        <v>180</v>
      </c>
      <c r="C10" s="17">
        <v>0</v>
      </c>
      <c r="D10" s="17">
        <v>0</v>
      </c>
      <c r="E10" s="17">
        <v>0</v>
      </c>
      <c r="F10" s="17">
        <v>0</v>
      </c>
      <c r="G10" s="18">
        <f>Показатели!$E$7</f>
        <v>0</v>
      </c>
      <c r="H10" s="9">
        <v>6</v>
      </c>
      <c r="I10" s="15" t="s">
        <v>180</v>
      </c>
      <c r="J10" s="17">
        <f>(ATAN((C10+2.4)/10)+3.1415/2)/3.1415*1.75</f>
        <v>1.00621238779612</v>
      </c>
      <c r="K10" s="17">
        <f>(ATAN((D10+2.4)/10)+3.1415/2)/3.1415*1.75</f>
        <v>1.00621238779612</v>
      </c>
      <c r="L10" s="17">
        <f>(ATAN((E10+2.4)/10)+3.1415/2)/3.1415*1.75</f>
        <v>1.00621238779612</v>
      </c>
      <c r="M10" s="17">
        <f>(ATAN((F10+2.4)/10)+3.1415/2)/3.1415*1.75</f>
        <v>1.00621238779612</v>
      </c>
    </row>
    <row r="11" spans="1:13">
      <c r="A11" s="9">
        <v>7</v>
      </c>
      <c r="B11" s="15" t="s">
        <v>181</v>
      </c>
      <c r="C11" s="17">
        <f>(C25-C24)/C31*1000</f>
        <v>1.5568295376847421</v>
      </c>
      <c r="D11" s="17">
        <f>(D25-D24)/D31*1000</f>
        <v>-1.1322178890426469</v>
      </c>
      <c r="E11" s="17">
        <f>(E25-E24)/E31*1000</f>
        <v>-1.4140715834459352</v>
      </c>
      <c r="F11" s="17">
        <f>(F25-F24)/F31*1000</f>
        <v>-2.1759047182775997</v>
      </c>
      <c r="G11" s="18">
        <f>Показатели!$E$8</f>
        <v>2.4</v>
      </c>
      <c r="H11" s="9">
        <v>7</v>
      </c>
      <c r="I11" s="15" t="s">
        <v>181</v>
      </c>
      <c r="J11" s="17">
        <f t="shared" ref="J11:M12" si="3">(ATAN(C11/10)+3.1415/2)/3.1415*1.75</f>
        <v>0.96103391157801865</v>
      </c>
      <c r="K11" s="17">
        <f t="shared" si="3"/>
        <v>0.81219626678061096</v>
      </c>
      <c r="L11" s="17">
        <f t="shared" si="3"/>
        <v>0.79674673917203531</v>
      </c>
      <c r="M11" s="17">
        <f t="shared" si="3"/>
        <v>0.75564969056672104</v>
      </c>
    </row>
    <row r="12" spans="1:13">
      <c r="A12" s="9">
        <v>8</v>
      </c>
      <c r="B12" s="15" t="s">
        <v>182</v>
      </c>
      <c r="C12" s="17">
        <f>(C26-C27)/C31*1000</f>
        <v>0</v>
      </c>
      <c r="D12" s="17">
        <f>(D26-D27)/D31*1000</f>
        <v>0</v>
      </c>
      <c r="E12" s="17">
        <f>(E26-E27)/E31*1000</f>
        <v>0</v>
      </c>
      <c r="F12" s="17">
        <f>(F26-F27)/F31*1000</f>
        <v>0</v>
      </c>
      <c r="G12" s="18">
        <f>Показатели!$E$9</f>
        <v>2.4</v>
      </c>
      <c r="H12" s="9">
        <v>8</v>
      </c>
      <c r="I12" s="15" t="s">
        <v>182</v>
      </c>
      <c r="J12" s="17">
        <f t="shared" si="3"/>
        <v>0.875</v>
      </c>
      <c r="K12" s="17">
        <f t="shared" si="3"/>
        <v>0.875</v>
      </c>
      <c r="L12" s="17">
        <f t="shared" si="3"/>
        <v>0.875</v>
      </c>
      <c r="M12" s="17">
        <f t="shared" si="3"/>
        <v>0.875</v>
      </c>
    </row>
    <row r="13" spans="1:13">
      <c r="A13" s="9">
        <v>9</v>
      </c>
      <c r="B13" s="15" t="s">
        <v>183</v>
      </c>
      <c r="C13" s="17">
        <f t="shared" ref="C13:F13" si="4">C28/C31*1000</f>
        <v>0.22090148845526744</v>
      </c>
      <c r="D13" s="17">
        <f t="shared" si="4"/>
        <v>0.24112047637019332</v>
      </c>
      <c r="E13" s="17">
        <f t="shared" si="4"/>
        <v>0.26186510804554358</v>
      </c>
      <c r="F13" s="17">
        <f t="shared" si="4"/>
        <v>0.26027568400449752</v>
      </c>
      <c r="G13" s="18">
        <f>Показатели!$E$10</f>
        <v>1.5</v>
      </c>
      <c r="H13" s="9">
        <v>9</v>
      </c>
      <c r="I13" s="15" t="s">
        <v>183</v>
      </c>
      <c r="J13" s="17">
        <f t="shared" ref="J13:M15" si="5">IF(C13/$G13&gt;1,2^((1-$G13/C13)/LN(10/3)),2^(-LOG($G13/C13,10/3)))</f>
        <v>0.33194457529113031</v>
      </c>
      <c r="K13" s="17">
        <f t="shared" si="5"/>
        <v>0.34911074653476015</v>
      </c>
      <c r="L13" s="17">
        <f t="shared" si="5"/>
        <v>0.36609933623844887</v>
      </c>
      <c r="M13" s="17">
        <f t="shared" si="5"/>
        <v>0.36481839168797314</v>
      </c>
    </row>
    <row r="14" spans="1:13">
      <c r="A14" s="9">
        <v>10</v>
      </c>
      <c r="B14" s="15" t="s">
        <v>184</v>
      </c>
      <c r="C14" s="17">
        <f t="shared" ref="C14:F14" si="6">C29/C31*100</f>
        <v>2.4193972545100719E-2</v>
      </c>
      <c r="D14" s="17">
        <f t="shared" si="6"/>
        <v>2.4112047637019331E-2</v>
      </c>
      <c r="E14" s="17">
        <f t="shared" si="6"/>
        <v>2.4091589940190009E-2</v>
      </c>
      <c r="F14" s="17">
        <f t="shared" si="6"/>
        <v>2.3945362928413774E-2</v>
      </c>
      <c r="G14" s="18">
        <f>Показатели!$E$11</f>
        <v>0.05</v>
      </c>
      <c r="H14" s="9">
        <v>10</v>
      </c>
      <c r="I14" s="15" t="s">
        <v>184</v>
      </c>
      <c r="J14" s="17">
        <f t="shared" si="5"/>
        <v>0.65841231790183907</v>
      </c>
      <c r="K14" s="17">
        <f t="shared" si="5"/>
        <v>0.65712783633788918</v>
      </c>
      <c r="L14" s="17">
        <f t="shared" si="5"/>
        <v>0.65680679608630133</v>
      </c>
      <c r="M14" s="17">
        <f t="shared" si="5"/>
        <v>0.65450869553576063</v>
      </c>
    </row>
    <row r="15" spans="1:13">
      <c r="A15" s="9">
        <v>11</v>
      </c>
      <c r="B15" s="15" t="s">
        <v>185</v>
      </c>
      <c r="C15" s="17">
        <f>C30/C31*1000+0.001</f>
        <v>1E-3</v>
      </c>
      <c r="D15" s="17">
        <f t="shared" ref="D15:F15" si="7">D30/D31*1000+0.001</f>
        <v>1E-3</v>
      </c>
      <c r="E15" s="17">
        <f t="shared" si="7"/>
        <v>3.1433812965465231</v>
      </c>
      <c r="F15" s="17">
        <f t="shared" si="7"/>
        <v>3.1243082080539706</v>
      </c>
      <c r="G15" s="18">
        <f>Показатели!$E$12</f>
        <v>5</v>
      </c>
      <c r="H15" s="9">
        <v>11</v>
      </c>
      <c r="I15" s="15" t="s">
        <v>185</v>
      </c>
      <c r="J15" s="17">
        <f t="shared" si="5"/>
        <v>7.4206407756275796E-3</v>
      </c>
      <c r="K15" s="17">
        <f t="shared" si="5"/>
        <v>7.4206407756275796E-3</v>
      </c>
      <c r="L15" s="17">
        <f t="shared" si="5"/>
        <v>0.76551041538231601</v>
      </c>
      <c r="M15" s="17">
        <f t="shared" si="5"/>
        <v>0.76283282505373751</v>
      </c>
    </row>
    <row r="16" spans="1:13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</row>
    <row r="17" spans="1:13">
      <c r="A17" s="9">
        <v>1</v>
      </c>
      <c r="B17" s="10" t="s">
        <v>187</v>
      </c>
      <c r="C17" s="17">
        <v>316</v>
      </c>
      <c r="D17" s="17">
        <v>316</v>
      </c>
      <c r="E17" s="17">
        <v>770</v>
      </c>
      <c r="F17" s="21">
        <v>770</v>
      </c>
      <c r="J17" s="17">
        <v>2016</v>
      </c>
      <c r="K17" s="17">
        <v>2017</v>
      </c>
      <c r="L17" s="17">
        <v>2018</v>
      </c>
      <c r="M17" s="17">
        <v>2019</v>
      </c>
    </row>
    <row r="18" spans="1:13">
      <c r="A18" s="9">
        <v>2</v>
      </c>
      <c r="B18" s="10" t="s">
        <v>188</v>
      </c>
      <c r="C18" s="17">
        <v>230</v>
      </c>
      <c r="D18" s="17">
        <v>230</v>
      </c>
      <c r="E18" s="17">
        <v>288</v>
      </c>
      <c r="F18" s="17">
        <v>299</v>
      </c>
      <c r="I18" s="15" t="s">
        <v>187</v>
      </c>
      <c r="J18" s="17">
        <f>J5</f>
        <v>0.79053914834626671</v>
      </c>
      <c r="K18" s="17">
        <f t="shared" ref="K18:M18" si="8">K5</f>
        <v>0.7889969035643537</v>
      </c>
      <c r="L18" s="17">
        <f t="shared" si="8"/>
        <v>1.2445990710456547</v>
      </c>
      <c r="M18" s="17">
        <f t="shared" si="8"/>
        <v>1.2418894228758466</v>
      </c>
    </row>
    <row r="19" spans="1:13">
      <c r="A19" s="9">
        <v>3</v>
      </c>
      <c r="B19" s="10" t="s">
        <v>189</v>
      </c>
      <c r="C19" s="17"/>
      <c r="D19" s="17">
        <v>63.6</v>
      </c>
      <c r="E19" s="17">
        <v>93.7</v>
      </c>
      <c r="F19" s="17">
        <v>267.5</v>
      </c>
      <c r="I19" s="15" t="s">
        <v>190</v>
      </c>
      <c r="J19" s="17">
        <f t="shared" ref="J19:M19" si="9">J6</f>
        <v>0.74867038571998856</v>
      </c>
      <c r="K19" s="17">
        <f t="shared" si="9"/>
        <v>0.74720982175150585</v>
      </c>
      <c r="L19" s="17">
        <f t="shared" si="9"/>
        <v>0.85007552149994048</v>
      </c>
      <c r="M19" s="17">
        <f t="shared" si="9"/>
        <v>0.8655799984176763</v>
      </c>
    </row>
    <row r="20" spans="1:13">
      <c r="A20" s="9">
        <v>4</v>
      </c>
      <c r="B20" s="10" t="s">
        <v>191</v>
      </c>
      <c r="C20" s="17">
        <v>2119.3000000000002</v>
      </c>
      <c r="D20" s="17">
        <v>2157.8000000000002</v>
      </c>
      <c r="E20" s="17">
        <v>2501.4</v>
      </c>
      <c r="F20" s="17">
        <v>2548.1999999999998</v>
      </c>
      <c r="I20" s="15" t="s">
        <v>192</v>
      </c>
      <c r="J20" s="17">
        <f t="shared" ref="J20:M20" si="10">J7</f>
        <v>8.8737830999390996E-4</v>
      </c>
      <c r="K20" s="17">
        <f t="shared" si="10"/>
        <v>0.53131069179351609</v>
      </c>
      <c r="L20" s="17">
        <f t="shared" si="10"/>
        <v>0.66376691339917437</v>
      </c>
      <c r="M20" s="17">
        <f t="shared" si="10"/>
        <v>1.1761755986682729</v>
      </c>
    </row>
    <row r="21" spans="1:13">
      <c r="A21" s="9">
        <v>5</v>
      </c>
      <c r="B21" s="10" t="s">
        <v>193</v>
      </c>
      <c r="C21" s="17">
        <v>158.69999999999999</v>
      </c>
      <c r="D21" s="17">
        <v>160.69999999999999</v>
      </c>
      <c r="E21" s="17">
        <v>162.30000000000001</v>
      </c>
      <c r="F21" s="17">
        <v>162.69999999999999</v>
      </c>
      <c r="I21" s="15" t="s">
        <v>194</v>
      </c>
      <c r="J21" s="17">
        <f t="shared" ref="J21:M21" si="11">J8</f>
        <v>0.84287203427843316</v>
      </c>
      <c r="K21" s="17">
        <f t="shared" si="11"/>
        <v>0.84999221238130318</v>
      </c>
      <c r="L21" s="17">
        <f t="shared" si="11"/>
        <v>0.92501246157356598</v>
      </c>
      <c r="M21" s="17">
        <f t="shared" si="11"/>
        <v>0.93166567672515588</v>
      </c>
    </row>
    <row r="22" spans="1:13">
      <c r="A22" s="9">
        <v>6</v>
      </c>
      <c r="B22" s="10" t="s">
        <v>195</v>
      </c>
      <c r="C22" s="17"/>
      <c r="D22" s="17"/>
      <c r="E22" s="17"/>
      <c r="F22" s="17"/>
      <c r="I22" s="15" t="s">
        <v>196</v>
      </c>
      <c r="J22" s="17">
        <f t="shared" ref="J22:M22" si="12">J9</f>
        <v>0.40570038120692542</v>
      </c>
      <c r="K22" s="17">
        <f t="shared" si="12"/>
        <v>0.40783888152813796</v>
      </c>
      <c r="L22" s="17">
        <f t="shared" si="12"/>
        <v>0.40997134584755429</v>
      </c>
      <c r="M22" s="17">
        <f t="shared" si="12"/>
        <v>0.40911626580999877</v>
      </c>
    </row>
    <row r="23" spans="1:13">
      <c r="A23" s="9">
        <v>7</v>
      </c>
      <c r="B23" s="10" t="s">
        <v>197</v>
      </c>
      <c r="C23" s="17"/>
      <c r="D23" s="17"/>
      <c r="E23" s="17"/>
      <c r="F23" s="17"/>
      <c r="I23" s="15" t="s">
        <v>198</v>
      </c>
      <c r="J23" s="17">
        <f t="shared" ref="J23:M23" si="13">J10</f>
        <v>1.00621238779612</v>
      </c>
      <c r="K23" s="17">
        <f t="shared" si="13"/>
        <v>1.00621238779612</v>
      </c>
      <c r="L23" s="17">
        <f t="shared" si="13"/>
        <v>1.00621238779612</v>
      </c>
      <c r="M23" s="17">
        <f t="shared" si="13"/>
        <v>1.00621238779612</v>
      </c>
    </row>
    <row r="24" spans="1:13">
      <c r="A24" s="9">
        <v>8</v>
      </c>
      <c r="B24" s="10" t="s">
        <v>199</v>
      </c>
      <c r="C24" s="17">
        <v>946</v>
      </c>
      <c r="D24" s="17">
        <v>1037</v>
      </c>
      <c r="E24" s="17">
        <v>1029</v>
      </c>
      <c r="F24" s="17">
        <v>1062</v>
      </c>
      <c r="I24" s="15" t="s">
        <v>200</v>
      </c>
      <c r="J24" s="17">
        <f t="shared" ref="J24:M24" si="14">J11</f>
        <v>0.96103391157801865</v>
      </c>
      <c r="K24" s="17">
        <f t="shared" si="14"/>
        <v>0.81219626678061096</v>
      </c>
      <c r="L24" s="17">
        <f t="shared" si="14"/>
        <v>0.79674673917203531</v>
      </c>
      <c r="M24" s="17">
        <f t="shared" si="14"/>
        <v>0.75564969056672104</v>
      </c>
    </row>
    <row r="25" spans="1:13">
      <c r="A25" s="9">
        <v>9</v>
      </c>
      <c r="B25" s="10" t="s">
        <v>201</v>
      </c>
      <c r="C25" s="17">
        <v>1094</v>
      </c>
      <c r="D25" s="17">
        <v>929</v>
      </c>
      <c r="E25" s="17">
        <v>894</v>
      </c>
      <c r="F25" s="17">
        <v>853</v>
      </c>
      <c r="I25" s="15" t="s">
        <v>202</v>
      </c>
      <c r="J25" s="17">
        <f t="shared" ref="J25:M25" si="15">J12</f>
        <v>0.875</v>
      </c>
      <c r="K25" s="17">
        <f t="shared" si="15"/>
        <v>0.875</v>
      </c>
      <c r="L25" s="17">
        <f t="shared" si="15"/>
        <v>0.875</v>
      </c>
      <c r="M25" s="17">
        <f t="shared" si="15"/>
        <v>0.875</v>
      </c>
    </row>
    <row r="26" spans="1:13">
      <c r="A26" s="9">
        <v>10</v>
      </c>
      <c r="B26" s="10" t="s">
        <v>203</v>
      </c>
      <c r="C26" s="17"/>
      <c r="D26" s="17"/>
      <c r="E26" s="17"/>
      <c r="F26" s="17"/>
      <c r="I26" s="15" t="s">
        <v>204</v>
      </c>
      <c r="J26" s="17">
        <f t="shared" ref="J26:M26" si="16">J13</f>
        <v>0.33194457529113031</v>
      </c>
      <c r="K26" s="17">
        <f t="shared" si="16"/>
        <v>0.34911074653476015</v>
      </c>
      <c r="L26" s="17">
        <f t="shared" si="16"/>
        <v>0.36609933623844887</v>
      </c>
      <c r="M26" s="17">
        <f t="shared" si="16"/>
        <v>0.36481839168797314</v>
      </c>
    </row>
    <row r="27" spans="1:13">
      <c r="A27" s="9">
        <v>11</v>
      </c>
      <c r="B27" s="10" t="s">
        <v>205</v>
      </c>
      <c r="C27" s="17"/>
      <c r="D27" s="17"/>
      <c r="E27" s="17"/>
      <c r="F27" s="17"/>
      <c r="I27" s="15" t="s">
        <v>206</v>
      </c>
      <c r="J27" s="17">
        <f t="shared" ref="J27:M27" si="17">J14</f>
        <v>0.65841231790183907</v>
      </c>
      <c r="K27" s="17">
        <f t="shared" si="17"/>
        <v>0.65712783633788918</v>
      </c>
      <c r="L27" s="17">
        <f t="shared" si="17"/>
        <v>0.65680679608630133</v>
      </c>
      <c r="M27" s="17">
        <f t="shared" si="17"/>
        <v>0.65450869553576063</v>
      </c>
    </row>
    <row r="28" spans="1:13">
      <c r="A28" s="9">
        <v>12</v>
      </c>
      <c r="B28" s="10" t="s">
        <v>207</v>
      </c>
      <c r="C28" s="17">
        <v>21</v>
      </c>
      <c r="D28" s="17">
        <v>23</v>
      </c>
      <c r="E28" s="17">
        <v>25</v>
      </c>
      <c r="F28" s="17">
        <v>25</v>
      </c>
      <c r="I28" s="15" t="s">
        <v>208</v>
      </c>
      <c r="J28" s="17">
        <f t="shared" ref="J28:M28" si="18">J15</f>
        <v>7.4206407756275796E-3</v>
      </c>
      <c r="K28" s="17">
        <f t="shared" si="18"/>
        <v>7.4206407756275796E-3</v>
      </c>
      <c r="L28" s="17">
        <f t="shared" si="18"/>
        <v>0.76551041538231601</v>
      </c>
      <c r="M28" s="17">
        <f t="shared" si="18"/>
        <v>0.76283282505373751</v>
      </c>
    </row>
    <row r="29" spans="1:13">
      <c r="A29" s="9">
        <v>13</v>
      </c>
      <c r="B29" s="10" t="s">
        <v>209</v>
      </c>
      <c r="C29" s="17">
        <v>23</v>
      </c>
      <c r="D29" s="17">
        <v>23</v>
      </c>
      <c r="E29" s="22">
        <v>23</v>
      </c>
      <c r="F29" s="17">
        <v>23</v>
      </c>
      <c r="K29" t="s">
        <v>210</v>
      </c>
      <c r="L29" s="52">
        <f>AVERAGE(L18:L28)</f>
        <v>0.77816372618555552</v>
      </c>
    </row>
    <row r="30" spans="1:13">
      <c r="A30" s="9">
        <v>14</v>
      </c>
      <c r="B30" s="10" t="s">
        <v>211</v>
      </c>
      <c r="C30" s="17"/>
      <c r="D30" s="17"/>
      <c r="E30" s="21">
        <v>300</v>
      </c>
      <c r="F30" s="21">
        <v>300</v>
      </c>
      <c r="K30" t="s">
        <v>212</v>
      </c>
      <c r="L30" s="52">
        <f>STDEV(L18:L28)</f>
        <v>0.25285638307544717</v>
      </c>
    </row>
    <row r="31" spans="1:13">
      <c r="A31" s="9">
        <v>15</v>
      </c>
      <c r="B31" s="10" t="s">
        <v>213</v>
      </c>
      <c r="C31" s="17">
        <v>95065</v>
      </c>
      <c r="D31" s="17">
        <v>95388</v>
      </c>
      <c r="E31" s="17">
        <v>95469</v>
      </c>
      <c r="F31" s="17">
        <v>96052</v>
      </c>
    </row>
  </sheetData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417"/>
  <sheetViews>
    <sheetView zoomScale="90" zoomScaleNormal="90" workbookViewId="0">
      <selection activeCell="C4" sqref="C4"/>
    </sheetView>
  </sheetViews>
  <sheetFormatPr baseColWidth="10" defaultColWidth="8.832031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175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'1'!C5</f>
        <v>10.359203267781194</v>
      </c>
      <c r="D4" s="17">
        <f>'1'!D5</f>
        <v>10.415766271933617</v>
      </c>
      <c r="E4" s="17">
        <f>'1'!E5</f>
        <v>10.744268998216539</v>
      </c>
      <c r="F4" s="17">
        <f>'1'!F5</f>
        <v>10.617381046008651</v>
      </c>
      <c r="G4" s="17">
        <f>'1'!G5</f>
        <v>10.48951048951049</v>
      </c>
      <c r="H4" s="17">
        <f>'1'!H5</f>
        <v>10.625737898465172</v>
      </c>
    </row>
    <row r="5" spans="1:8" ht="16">
      <c r="A5" s="17">
        <v>2</v>
      </c>
      <c r="B5" s="59" t="s">
        <v>8</v>
      </c>
      <c r="C5" s="17">
        <f>'2'!C5</f>
        <v>3.4534913032518277</v>
      </c>
      <c r="D5" s="17">
        <f>'2'!D5</f>
        <v>3.4907545594819518</v>
      </c>
      <c r="E5" s="17">
        <f>'2'!E5</f>
        <v>3.518164435946463</v>
      </c>
      <c r="F5" s="17">
        <f>'2'!F5</f>
        <v>3.5846882601459482</v>
      </c>
      <c r="G5" s="17">
        <f>'2'!G5</f>
        <v>3.6891801248645582</v>
      </c>
      <c r="H5" s="17">
        <f>'2'!H5</f>
        <v>3.7479687581904915</v>
      </c>
    </row>
    <row r="6" spans="1:8" ht="16">
      <c r="A6" s="17">
        <v>3</v>
      </c>
      <c r="B6" s="59" t="s">
        <v>12</v>
      </c>
      <c r="C6" s="17">
        <f>'3'!C5</f>
        <v>3.9019457875837751</v>
      </c>
      <c r="D6" s="17">
        <f>'3'!D5</f>
        <v>3.9383850030444751</v>
      </c>
      <c r="E6" s="17">
        <f>'3'!E5</f>
        <v>3.9923264374967595</v>
      </c>
      <c r="F6" s="17">
        <f>'3'!F5</f>
        <v>4.0325727814345553</v>
      </c>
      <c r="G6" s="17">
        <f>'3'!G5</f>
        <v>4.0647208454619355</v>
      </c>
      <c r="H6" s="17">
        <f>'3'!H5</f>
        <v>4.0869599609761247</v>
      </c>
    </row>
    <row r="7" spans="1:8" ht="16">
      <c r="A7" s="17">
        <v>4</v>
      </c>
      <c r="B7" s="59" t="s">
        <v>16</v>
      </c>
      <c r="C7" s="17">
        <f>'4'!C5</f>
        <v>4.9398103112840461</v>
      </c>
      <c r="D7" s="17">
        <f>'4'!D5</f>
        <v>5.0389442797228581</v>
      </c>
      <c r="E7" s="17">
        <f>'4'!E5</f>
        <v>5.2073844659015007</v>
      </c>
      <c r="F7" s="17">
        <f>'4'!F5</f>
        <v>5.5835815756777389</v>
      </c>
      <c r="G7" s="17">
        <f>'4'!G5</f>
        <v>5.5189420070748136</v>
      </c>
      <c r="H7" s="17">
        <f>'4'!H5</f>
        <v>5.4855490510141891</v>
      </c>
    </row>
    <row r="8" spans="1:8" ht="16">
      <c r="A8" s="17">
        <v>5</v>
      </c>
      <c r="B8" s="59" t="s">
        <v>20</v>
      </c>
      <c r="C8" s="17">
        <f>'5'!C5</f>
        <v>10.776985920389361</v>
      </c>
      <c r="D8" s="17">
        <f>'5'!D5</f>
        <v>10.468463752944254</v>
      </c>
      <c r="E8" s="17">
        <f>'5'!E5</f>
        <v>9.8826436071649173</v>
      </c>
      <c r="F8" s="17">
        <f>'5'!F5</f>
        <v>9.5706618962432906</v>
      </c>
      <c r="G8" s="17">
        <f>'5'!G5</f>
        <v>9.5918921364582381</v>
      </c>
      <c r="H8" s="17">
        <f>'5'!H5</f>
        <v>10.023910244620195</v>
      </c>
    </row>
    <row r="9" spans="1:8" ht="16">
      <c r="A9" s="17">
        <v>6</v>
      </c>
      <c r="B9" s="59" t="s">
        <v>24</v>
      </c>
      <c r="C9" s="17">
        <f>'6'!C5</f>
        <v>9.548864854331093</v>
      </c>
      <c r="D9" s="17">
        <f>'6'!D5</f>
        <v>7.3071985780586548</v>
      </c>
      <c r="E9" s="17">
        <f>'6'!E5</f>
        <v>10.327022375215147</v>
      </c>
      <c r="F9" s="17">
        <f>'6'!F5</f>
        <v>9.0871540685667078</v>
      </c>
      <c r="G9" s="17">
        <f>'6'!G5</f>
        <v>9.6456280142587545</v>
      </c>
      <c r="H9" s="17">
        <f>'6'!H5</f>
        <v>9.5880307659888331</v>
      </c>
    </row>
    <row r="10" spans="1:8" ht="16">
      <c r="A10" s="17">
        <v>7</v>
      </c>
      <c r="B10" s="59" t="s">
        <v>28</v>
      </c>
      <c r="C10" s="17">
        <f>'7'!C5</f>
        <v>8.1219720718153319</v>
      </c>
      <c r="D10" s="17">
        <f>'7'!D5</f>
        <v>8.3543392149801932</v>
      </c>
      <c r="E10" s="17">
        <f>'7'!E5</f>
        <v>9.2619603267211197</v>
      </c>
      <c r="F10" s="17">
        <f>'7'!F5</f>
        <v>9.1082708976054061</v>
      </c>
      <c r="G10" s="17">
        <f>'7'!G5</f>
        <v>9.1763487012506477</v>
      </c>
      <c r="H10" s="17">
        <f>'7'!H5</f>
        <v>8.8892208859341153</v>
      </c>
    </row>
    <row r="11" spans="1:8" ht="16">
      <c r="A11" s="17">
        <v>8</v>
      </c>
      <c r="B11" s="59" t="s">
        <v>32</v>
      </c>
      <c r="C11" s="17">
        <f>'8'!C5</f>
        <v>8.8697755678000281</v>
      </c>
      <c r="D11" s="17">
        <f>'8'!D5</f>
        <v>9.7404808936720944</v>
      </c>
      <c r="E11" s="17">
        <f>'8'!E5</f>
        <v>10.062290368950647</v>
      </c>
      <c r="F11" s="17">
        <f>'8'!F5</f>
        <v>9.7564350954885128</v>
      </c>
      <c r="G11" s="17">
        <f>'8'!G5</f>
        <v>9.876716166993555</v>
      </c>
      <c r="H11" s="17">
        <f>'8'!H5</f>
        <v>8.8710831306338527</v>
      </c>
    </row>
    <row r="12" spans="1:8" ht="16">
      <c r="A12" s="17">
        <v>9</v>
      </c>
      <c r="B12" s="59" t="s">
        <v>36</v>
      </c>
      <c r="C12" s="17">
        <f>'9'!C5</f>
        <v>8.2354859752120024</v>
      </c>
      <c r="D12" s="17">
        <f>'9'!D5</f>
        <v>7.4447845148482097</v>
      </c>
      <c r="E12" s="17">
        <f>'9'!E5</f>
        <v>7.65993265993266</v>
      </c>
      <c r="F12" s="17">
        <f>'9'!F5</f>
        <v>7.128914537893575</v>
      </c>
      <c r="G12" s="17">
        <f>'9'!G5</f>
        <v>7.2078256392654882</v>
      </c>
      <c r="H12" s="17">
        <f>'9'!H5</f>
        <v>7.4080529893672651</v>
      </c>
    </row>
    <row r="13" spans="1:8" ht="16">
      <c r="A13" s="17">
        <v>10</v>
      </c>
      <c r="B13" s="59" t="s">
        <v>41</v>
      </c>
      <c r="C13" s="17">
        <f>'10'!C5</f>
        <v>7.5336610386834799</v>
      </c>
      <c r="D13" s="17">
        <f>'10'!D5</f>
        <v>7.7725839765191873</v>
      </c>
      <c r="E13" s="17">
        <f>'10'!E5</f>
        <v>8.0631799856409128</v>
      </c>
      <c r="F13" s="17">
        <f>'10'!F5</f>
        <v>8.6202039551524035</v>
      </c>
      <c r="G13" s="17">
        <f>'10'!G5</f>
        <v>8.7119918004783052</v>
      </c>
      <c r="H13" s="17">
        <f>'10'!H5</f>
        <v>8.4726224783861674</v>
      </c>
    </row>
    <row r="14" spans="1:8" ht="16">
      <c r="A14" s="17">
        <v>11</v>
      </c>
      <c r="B14" s="59" t="s">
        <v>45</v>
      </c>
      <c r="C14" s="17">
        <f>'11'!C5</f>
        <v>11.886204208885426</v>
      </c>
      <c r="D14" s="17">
        <f>'11'!D5</f>
        <v>13.920758757839987</v>
      </c>
      <c r="E14" s="17">
        <f>'11'!E5</f>
        <v>13.793103448275861</v>
      </c>
      <c r="F14" s="17">
        <f>'11'!F5</f>
        <v>13.357287923761911</v>
      </c>
      <c r="G14" s="17">
        <f>'11'!G5</f>
        <v>13.501776549545992</v>
      </c>
      <c r="H14" s="17">
        <f>'11'!H5</f>
        <v>13.645068624321736</v>
      </c>
    </row>
    <row r="15" spans="1:8" ht="16">
      <c r="A15" s="17">
        <v>12</v>
      </c>
      <c r="B15" s="59" t="s">
        <v>49</v>
      </c>
      <c r="C15" s="17">
        <f>'12'!C5</f>
        <v>4.4236913246497913</v>
      </c>
      <c r="D15" s="17">
        <f>'12'!D5</f>
        <v>4.5203415369161224</v>
      </c>
      <c r="E15" s="17">
        <f>'12'!E5</f>
        <v>4.5784051888592137</v>
      </c>
      <c r="F15" s="17">
        <f>'12'!F5</f>
        <v>4.6254657587048698</v>
      </c>
      <c r="G15" s="17">
        <f>'12'!G5</f>
        <v>4.77373790217107</v>
      </c>
      <c r="H15" s="17">
        <f>'12'!H5</f>
        <v>4.8434182590233545</v>
      </c>
    </row>
    <row r="16" spans="1:8" ht="16">
      <c r="A16" s="17">
        <v>13</v>
      </c>
      <c r="B16" s="59" t="s">
        <v>53</v>
      </c>
      <c r="C16" s="17">
        <f>'13'!C5</f>
        <v>3.0278103505609324</v>
      </c>
      <c r="D16" s="17">
        <f>'13'!D5</f>
        <v>3.115374460969814</v>
      </c>
      <c r="E16" s="17">
        <f>'13'!E5</f>
        <v>3.3951654258987465</v>
      </c>
      <c r="F16" s="17">
        <f>'13'!F5</f>
        <v>3.374498683768838</v>
      </c>
      <c r="G16" s="17">
        <f>'13'!G5</f>
        <v>3.4713044704058076</v>
      </c>
      <c r="H16" s="17">
        <f>'13'!H5</f>
        <v>3.4499230401783345</v>
      </c>
    </row>
    <row r="17" spans="1:8" ht="16">
      <c r="A17" s="17">
        <v>14</v>
      </c>
      <c r="B17" s="59" t="s">
        <v>57</v>
      </c>
      <c r="C17" s="17">
        <f>'14'!C5</f>
        <v>8.2717262058625849</v>
      </c>
      <c r="D17" s="17">
        <f>'14'!D5</f>
        <v>8.8369891115669876</v>
      </c>
      <c r="E17" s="17">
        <f>'14'!E5</f>
        <v>9.021512838306732</v>
      </c>
      <c r="F17" s="17">
        <f>'14'!F5</f>
        <v>9.3013194895089768</v>
      </c>
      <c r="G17" s="17">
        <f>'14'!G5</f>
        <v>8.3780527872084125</v>
      </c>
      <c r="H17" s="17">
        <f>'14'!H5</f>
        <v>8.7656033287101245</v>
      </c>
    </row>
    <row r="18" spans="1:8" ht="16">
      <c r="A18" s="17">
        <v>15</v>
      </c>
      <c r="B18" s="59" t="s">
        <v>61</v>
      </c>
      <c r="C18" s="17">
        <f>'15'!C5</f>
        <v>8.7963641694766164</v>
      </c>
      <c r="D18" s="17">
        <f>'15'!D5</f>
        <v>8.9419522429813174</v>
      </c>
      <c r="E18" s="17">
        <f>'15'!E5</f>
        <v>9.2081963066025807</v>
      </c>
      <c r="F18" s="17">
        <f>'15'!F5</f>
        <v>9.0587044534412957</v>
      </c>
      <c r="G18" s="17">
        <f>'15'!G5</f>
        <v>8.9688370914618698</v>
      </c>
      <c r="H18" s="17">
        <f>'15'!H5</f>
        <v>11.876484560570072</v>
      </c>
    </row>
    <row r="19" spans="1:8" ht="16">
      <c r="A19" s="17">
        <v>16</v>
      </c>
      <c r="B19" s="59" t="s">
        <v>65</v>
      </c>
      <c r="C19" s="17">
        <f>'16'!C5</f>
        <v>7.4111934577050853</v>
      </c>
      <c r="D19" s="17">
        <f>'16'!D5</f>
        <v>7.7955825032481592</v>
      </c>
      <c r="E19" s="17">
        <f>'16'!E5</f>
        <v>8.1902245706737133</v>
      </c>
      <c r="F19" s="17">
        <f>'16'!F5</f>
        <v>7.9506878685009825</v>
      </c>
      <c r="G19" s="17">
        <f>'16'!G5</f>
        <v>8.0535698126866357</v>
      </c>
      <c r="H19" s="17">
        <f>'16'!H5</f>
        <v>8.0697523420832944</v>
      </c>
    </row>
    <row r="20" spans="1:8" ht="16">
      <c r="A20" s="17">
        <v>17</v>
      </c>
      <c r="B20" s="59" t="s">
        <v>69</v>
      </c>
      <c r="C20" s="17">
        <f>'17'!C5</f>
        <v>4.0943184164047981</v>
      </c>
      <c r="D20" s="17">
        <f>'17'!D5</f>
        <v>4.172862560662125</v>
      </c>
      <c r="E20" s="17">
        <f>'17'!E5</f>
        <v>4.3727382388419782</v>
      </c>
      <c r="F20" s="17">
        <f>'17'!F5</f>
        <v>4.4822112242039411</v>
      </c>
      <c r="G20" s="17">
        <f>'17'!G5</f>
        <v>4.5146992950939477</v>
      </c>
      <c r="H20" s="17">
        <f>'17'!H5</f>
        <v>4.526075689360737</v>
      </c>
    </row>
    <row r="21" spans="1:8" ht="16">
      <c r="A21" s="17">
        <v>18</v>
      </c>
      <c r="B21" s="59" t="s">
        <v>73</v>
      </c>
      <c r="C21" s="17">
        <f>'18'!C5</f>
        <v>8.298350092746265</v>
      </c>
      <c r="D21" s="17">
        <f>'18'!D5</f>
        <v>8.8601294176207066</v>
      </c>
      <c r="E21" s="17">
        <f>'18'!E5</f>
        <v>8.6455331412103753</v>
      </c>
      <c r="F21" s="17">
        <f>'18'!F5</f>
        <v>8.6711133914828107</v>
      </c>
      <c r="G21" s="17">
        <f>'18'!G5</f>
        <v>7.7913982962809056</v>
      </c>
      <c r="H21" s="17">
        <f>'18'!H5</f>
        <v>8.0822924320352687</v>
      </c>
    </row>
    <row r="22" spans="1:8" ht="16">
      <c r="A22" s="17">
        <v>19</v>
      </c>
      <c r="B22" s="59" t="s">
        <v>77</v>
      </c>
      <c r="C22" s="17">
        <f>'19'!C5</f>
        <v>6.0248525166311033</v>
      </c>
      <c r="D22" s="17">
        <f>'19'!D5</f>
        <v>6.012400576188389</v>
      </c>
      <c r="E22" s="17">
        <f>'19'!E5</f>
        <v>6.0015003750937739</v>
      </c>
      <c r="F22" s="17">
        <f>'19'!F5</f>
        <v>5.8472178560201193</v>
      </c>
      <c r="G22" s="17">
        <f>'19'!G5</f>
        <v>6.0652987482255769</v>
      </c>
      <c r="H22" s="17">
        <f>'19'!H5</f>
        <v>5.8707124010554086</v>
      </c>
    </row>
    <row r="23" spans="1:8" ht="16">
      <c r="A23" s="17">
        <v>20</v>
      </c>
      <c r="B23" s="59" t="s">
        <v>81</v>
      </c>
      <c r="C23" s="17">
        <f>'20'!C5</f>
        <v>9.582477754962353</v>
      </c>
      <c r="D23" s="17">
        <f>'20'!D5</f>
        <v>6.825356198276598</v>
      </c>
      <c r="E23" s="17">
        <f>'20'!E5</f>
        <v>8.2339823312462475</v>
      </c>
      <c r="F23" s="17">
        <f>'20'!F5</f>
        <v>7.9433603868071145</v>
      </c>
      <c r="G23" s="17">
        <f>'20'!G5</f>
        <v>8.3259521700620027</v>
      </c>
      <c r="H23" s="17">
        <f>'20'!H5</f>
        <v>8.2107732563385358</v>
      </c>
    </row>
    <row r="24" spans="1:8" ht="16">
      <c r="A24" s="17">
        <v>21</v>
      </c>
      <c r="B24" s="59" t="s">
        <v>85</v>
      </c>
      <c r="C24" s="17">
        <f>'21'!C5</f>
        <v>3.2439176543980039</v>
      </c>
      <c r="D24" s="17">
        <f>'21'!D5</f>
        <v>3.5991665088084868</v>
      </c>
      <c r="E24" s="17">
        <f>'21'!E5</f>
        <v>3.4482758620689653</v>
      </c>
      <c r="F24" s="17">
        <f>'21'!F5</f>
        <v>3.210479003467317</v>
      </c>
      <c r="G24" s="17">
        <f>'21'!G5</f>
        <v>3.0800821355236141</v>
      </c>
      <c r="H24" s="17">
        <f>'21'!H5</f>
        <v>3.0515517465264255</v>
      </c>
    </row>
    <row r="25" spans="1:8" ht="16">
      <c r="A25" s="17">
        <v>22</v>
      </c>
      <c r="B25" s="59" t="s">
        <v>89</v>
      </c>
      <c r="C25" s="17">
        <f>'22'!C5</f>
        <v>6.0823887199336468</v>
      </c>
      <c r="D25" s="17">
        <f>'22'!D5</f>
        <v>6.0952912711706686</v>
      </c>
      <c r="E25" s="17">
        <f>'22'!E5</f>
        <v>6.2369094717244584</v>
      </c>
      <c r="F25" s="17">
        <f>'22'!F5</f>
        <v>6.2772286503958394</v>
      </c>
      <c r="G25" s="17">
        <f>'22'!G5</f>
        <v>6.1856643686844839</v>
      </c>
      <c r="H25" s="17">
        <f>'22'!H5</f>
        <v>6.0648472125029151</v>
      </c>
    </row>
    <row r="26" spans="1:8" ht="16">
      <c r="A26" s="17">
        <v>23</v>
      </c>
      <c r="B26" s="59" t="s">
        <v>93</v>
      </c>
      <c r="C26" s="17">
        <f>'23'!C5</f>
        <v>9.4339622641509422</v>
      </c>
      <c r="D26" s="17">
        <f>'23'!D5</f>
        <v>9.9414558709819953</v>
      </c>
      <c r="E26" s="17">
        <f>'23'!E5</f>
        <v>7.9069242064836782</v>
      </c>
      <c r="F26" s="17">
        <f>'23'!F5</f>
        <v>8.7658592848904267</v>
      </c>
      <c r="G26" s="17">
        <f>'23'!G5</f>
        <v>8.9898273006860645</v>
      </c>
      <c r="H26" s="17">
        <f>'23'!H5</f>
        <v>7.7404304951754854</v>
      </c>
    </row>
    <row r="27" spans="1:8" ht="16">
      <c r="A27" s="17">
        <v>24</v>
      </c>
      <c r="B27" s="59" t="s">
        <v>97</v>
      </c>
      <c r="C27" s="17">
        <f>'24'!C5</f>
        <v>4.362260316570457</v>
      </c>
      <c r="D27" s="17">
        <f>'24'!D5</f>
        <v>5.6913869193101245</v>
      </c>
      <c r="E27" s="17">
        <f>'24'!E5</f>
        <v>5.9692087605163664</v>
      </c>
      <c r="F27" s="17">
        <f>'24'!F5</f>
        <v>5.9148330962938171</v>
      </c>
      <c r="G27" s="17">
        <f>'24'!G5</f>
        <v>5.8337504205059192</v>
      </c>
      <c r="H27" s="17">
        <f>'24'!H5</f>
        <v>5.7789491500834202</v>
      </c>
    </row>
    <row r="28" spans="1:8" ht="16">
      <c r="A28" s="17">
        <v>25</v>
      </c>
      <c r="B28" s="59" t="s">
        <v>101</v>
      </c>
      <c r="C28" s="17">
        <f>'25'!C5</f>
        <v>4.1150886584141855</v>
      </c>
      <c r="D28" s="17">
        <f>'25'!D5</f>
        <v>4.1029466616933981</v>
      </c>
      <c r="E28" s="17">
        <f>'25'!E5</f>
        <v>4.0668466559584431</v>
      </c>
      <c r="F28" s="17">
        <f>'25'!F5</f>
        <v>4.0415903830874989</v>
      </c>
      <c r="G28" s="17">
        <f>'25'!G5</f>
        <v>4.225155387946085</v>
      </c>
      <c r="H28" s="17">
        <f>'25'!H5</f>
        <v>4.2300020634156406</v>
      </c>
    </row>
    <row r="29" spans="1:8" ht="16">
      <c r="A29" s="17">
        <v>26</v>
      </c>
      <c r="B29" s="59" t="s">
        <v>105</v>
      </c>
      <c r="C29" s="17">
        <f>'26'!C5</f>
        <v>6.7799192503999395</v>
      </c>
      <c r="D29" s="17">
        <f>'26'!D5</f>
        <v>6.8747915758150988</v>
      </c>
      <c r="E29" s="17">
        <f>'26'!E5</f>
        <v>6.938690969345485</v>
      </c>
      <c r="F29" s="17">
        <f>'26'!F5</f>
        <v>6.9886304370501717</v>
      </c>
      <c r="G29" s="17">
        <f>'26'!G5</f>
        <v>6.8011195689136521</v>
      </c>
      <c r="H29" s="17">
        <f>'26'!H5</f>
        <v>6.578773547517768</v>
      </c>
    </row>
    <row r="30" spans="1:8" ht="16">
      <c r="A30" s="17">
        <v>27</v>
      </c>
      <c r="B30" s="59" t="s">
        <v>3</v>
      </c>
      <c r="C30" s="17">
        <f>'27'!C5</f>
        <v>6.1276495455817583</v>
      </c>
      <c r="D30" s="17">
        <f>'27'!D5</f>
        <v>4.3426562580778576</v>
      </c>
      <c r="E30" s="17">
        <f>'27'!E5</f>
        <v>4.4000500479626314</v>
      </c>
      <c r="F30" s="17">
        <f>'27'!F5</f>
        <v>4.5128248184375135</v>
      </c>
      <c r="G30" s="17">
        <f>'27'!G5</f>
        <v>4.7904191616766463</v>
      </c>
      <c r="H30" s="17">
        <f>'27'!H5</f>
        <v>4.8624975848521927</v>
      </c>
    </row>
    <row r="31" spans="1:8" ht="16">
      <c r="A31" s="17">
        <v>28</v>
      </c>
      <c r="B31" s="59" t="s">
        <v>7</v>
      </c>
      <c r="C31" s="17">
        <f>'28'!C5</f>
        <v>7.8360751484473861</v>
      </c>
      <c r="D31" s="17">
        <f>'28'!D5</f>
        <v>7.9164811241403195</v>
      </c>
      <c r="E31" s="17">
        <f>'28'!E5</f>
        <v>7.7604766434686825</v>
      </c>
      <c r="F31" s="17">
        <f>'28'!F5</f>
        <v>8.3944374209860939</v>
      </c>
      <c r="G31" s="17">
        <f>'28'!G5</f>
        <v>8.4632745178498148</v>
      </c>
      <c r="H31" s="17">
        <f>'28'!H5</f>
        <v>8.4486601358005498</v>
      </c>
    </row>
    <row r="32" spans="1:8" ht="16">
      <c r="A32" s="17">
        <v>29</v>
      </c>
      <c r="B32" s="59" t="s">
        <v>11</v>
      </c>
      <c r="C32" s="17">
        <f>'29'!C5</f>
        <v>8.5458491589799248</v>
      </c>
      <c r="D32" s="17">
        <f>'29'!D5</f>
        <v>8.7869842795359379</v>
      </c>
      <c r="E32" s="17">
        <f>'29'!E5</f>
        <v>9.0552683620719563</v>
      </c>
      <c r="F32" s="17">
        <f>'29'!F5</f>
        <v>9.2722183344996498</v>
      </c>
      <c r="G32" s="17">
        <f>'29'!G5</f>
        <v>9.002941906213449</v>
      </c>
      <c r="H32" s="17">
        <f>'29'!H5</f>
        <v>8.8799770839301058</v>
      </c>
    </row>
    <row r="33" spans="1:8" ht="16">
      <c r="A33" s="17">
        <v>30</v>
      </c>
      <c r="B33" s="59" t="s">
        <v>15</v>
      </c>
      <c r="C33" s="17">
        <f>'30'!C5</f>
        <v>6.7976847489567911</v>
      </c>
      <c r="D33" s="17">
        <f>'30'!D5</f>
        <v>6.9142563751497521</v>
      </c>
      <c r="E33" s="17">
        <f>'30'!E5</f>
        <v>7.0036751958948757</v>
      </c>
      <c r="F33" s="17">
        <f>'30'!F5</f>
        <v>7.0552897209318566</v>
      </c>
      <c r="G33" s="17">
        <f>'30'!G5</f>
        <v>7.0781426953567381</v>
      </c>
      <c r="H33" s="17">
        <f>'30'!H5</f>
        <v>7.2022759191904644</v>
      </c>
    </row>
    <row r="34" spans="1:8" ht="16">
      <c r="A34" s="17">
        <v>31</v>
      </c>
      <c r="B34" s="59" t="s">
        <v>19</v>
      </c>
      <c r="C34" s="17">
        <f>'31'!C5</f>
        <v>10.822510822510822</v>
      </c>
      <c r="D34" s="17">
        <f>'31'!D5</f>
        <v>12.141583207573055</v>
      </c>
      <c r="E34" s="17">
        <f>'31'!E5</f>
        <v>11.697120708748615</v>
      </c>
      <c r="F34" s="17">
        <f>'31'!F5</f>
        <v>9.7026385592628781</v>
      </c>
      <c r="G34" s="17">
        <f>'31'!G5</f>
        <v>9.3694963015146193</v>
      </c>
      <c r="H34" s="17">
        <f>'31'!H5</f>
        <v>9.4434110745457147</v>
      </c>
    </row>
    <row r="35" spans="1:8" ht="16">
      <c r="A35" s="17">
        <v>32</v>
      </c>
      <c r="B35" s="59" t="s">
        <v>23</v>
      </c>
      <c r="C35" s="17">
        <f>'32'!C5</f>
        <v>7.6735817104149024</v>
      </c>
      <c r="D35" s="17">
        <f>'32'!D5</f>
        <v>8.0274001926576037</v>
      </c>
      <c r="E35" s="17">
        <f>'32'!E5</f>
        <v>8.0404194056608898</v>
      </c>
      <c r="F35" s="17">
        <f>'32'!F5</f>
        <v>8.0582845788718398</v>
      </c>
      <c r="G35" s="17">
        <f>'32'!G5</f>
        <v>8.8149966525329173</v>
      </c>
      <c r="H35" s="17">
        <f>'32'!H5</f>
        <v>9.0637842706749989</v>
      </c>
    </row>
    <row r="36" spans="1:8" ht="16">
      <c r="A36" s="17">
        <v>33</v>
      </c>
      <c r="B36" s="59" t="s">
        <v>27</v>
      </c>
      <c r="C36" s="17">
        <f>'33'!C5</f>
        <v>8.3718880810751273</v>
      </c>
      <c r="D36" s="17">
        <f>'33'!D5</f>
        <v>7.6335877862595414</v>
      </c>
      <c r="E36" s="17">
        <f>'33'!E5</f>
        <v>7.4804488269296154</v>
      </c>
      <c r="F36" s="17">
        <f>'33'!F5</f>
        <v>7.5670717725292365</v>
      </c>
      <c r="G36" s="17">
        <f>'33'!G5</f>
        <v>7.8243606212775889</v>
      </c>
      <c r="H36" s="17">
        <f>'33'!H5</f>
        <v>9.4520220148360838</v>
      </c>
    </row>
    <row r="37" spans="1:8" ht="16">
      <c r="A37" s="17">
        <v>34</v>
      </c>
      <c r="B37" s="59" t="s">
        <v>31</v>
      </c>
      <c r="C37" s="17">
        <f>'34'!C5</f>
        <v>11.241387646561101</v>
      </c>
      <c r="D37" s="17">
        <f>'34'!D5</f>
        <v>10.986297987902727</v>
      </c>
      <c r="E37" s="17">
        <f>'34'!E5</f>
        <v>10.431066985044614</v>
      </c>
      <c r="F37" s="17">
        <f>'34'!F5</f>
        <v>8.5220045789875343</v>
      </c>
      <c r="G37" s="17">
        <f>'34'!G5</f>
        <v>8.250612350135361</v>
      </c>
      <c r="H37" s="17">
        <f>'34'!H5</f>
        <v>8.5078534031413611</v>
      </c>
    </row>
    <row r="38" spans="1:8" ht="16">
      <c r="A38" s="17">
        <v>35</v>
      </c>
      <c r="B38" s="59" t="s">
        <v>35</v>
      </c>
      <c r="C38" s="17">
        <f>'35'!C5</f>
        <v>6.1874529215538576</v>
      </c>
      <c r="D38" s="17">
        <f>'35'!D5</f>
        <v>6.3861142950712297</v>
      </c>
      <c r="E38" s="17">
        <f>'35'!E5</f>
        <v>6.6388675518490068</v>
      </c>
      <c r="F38" s="17">
        <f>'35'!F5</f>
        <v>6.5456545654565454</v>
      </c>
      <c r="G38" s="17">
        <f>'35'!G5</f>
        <v>6.3718971631205674</v>
      </c>
      <c r="H38" s="17">
        <f>'35'!H5</f>
        <v>5.6536721947017012</v>
      </c>
    </row>
    <row r="39" spans="1:8" ht="16">
      <c r="A39" s="17">
        <v>36</v>
      </c>
      <c r="B39" s="59" t="s">
        <v>40</v>
      </c>
      <c r="C39" s="17">
        <f>'36'!C5</f>
        <v>12.3902942694889</v>
      </c>
      <c r="D39" s="17">
        <f>'36'!D5</f>
        <v>12.715093658497453</v>
      </c>
      <c r="E39" s="17">
        <f>'36'!E5</f>
        <v>12.753459929192147</v>
      </c>
      <c r="F39" s="17">
        <f>'36'!F5</f>
        <v>12.884522467386052</v>
      </c>
      <c r="G39" s="17">
        <f>'36'!G5</f>
        <v>12.673138632763314</v>
      </c>
      <c r="H39" s="17">
        <f>'36'!H5</f>
        <v>10.9204368174727</v>
      </c>
    </row>
    <row r="40" spans="1:8" ht="16">
      <c r="A40" s="17">
        <v>37</v>
      </c>
      <c r="B40" s="59" t="s">
        <v>44</v>
      </c>
      <c r="C40" s="17">
        <f>'37'!C5</f>
        <v>9.4160403072602623</v>
      </c>
      <c r="D40" s="17">
        <f>'37'!D5</f>
        <v>9.7242015256936885</v>
      </c>
      <c r="E40" s="17">
        <f>'37'!E5</f>
        <v>9.4578618476608689</v>
      </c>
      <c r="F40" s="17">
        <f>'37'!F5</f>
        <v>9.5560253699788582</v>
      </c>
      <c r="G40" s="17">
        <f>'37'!G5</f>
        <v>9.5661086436624529</v>
      </c>
      <c r="H40" s="17">
        <f>'37'!H5</f>
        <v>8.0978635423845624</v>
      </c>
    </row>
    <row r="41" spans="1:8" ht="16">
      <c r="A41" s="17">
        <v>38</v>
      </c>
      <c r="B41" s="59" t="s">
        <v>48</v>
      </c>
      <c r="C41" s="17">
        <f>'38'!C5</f>
        <v>5.5004547620078821</v>
      </c>
      <c r="D41" s="17">
        <f>'38'!D5</f>
        <v>5.6963702199063846</v>
      </c>
      <c r="E41" s="17">
        <f>'38'!E5</f>
        <v>5.6380884195453733</v>
      </c>
      <c r="F41" s="17">
        <f>'38'!F5</f>
        <v>5.7135083662086785</v>
      </c>
      <c r="G41" s="17">
        <f>'38'!G5</f>
        <v>5.7861866274797942</v>
      </c>
      <c r="H41" s="17">
        <f>'38'!H5</f>
        <v>5.866341280270321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'39'!C5</f>
        <v>2.7039697945641508</v>
      </c>
      <c r="F43" s="17">
        <f>'39'!D5</f>
        <v>2.7923834925813287</v>
      </c>
      <c r="G43" s="17">
        <f>'39'!E5</f>
        <v>2.9965348128230862</v>
      </c>
      <c r="H43" s="17">
        <f>'39'!F5</f>
        <v>3.0630286498185564</v>
      </c>
    </row>
    <row r="44" spans="1:8" ht="17" thickBot="1">
      <c r="A44">
        <v>40</v>
      </c>
      <c r="B44" s="60" t="s">
        <v>60</v>
      </c>
      <c r="C44" s="17"/>
      <c r="D44" s="17"/>
      <c r="E44" s="17">
        <f>'40'!C5</f>
        <v>4.4758314644271602</v>
      </c>
      <c r="F44" s="17">
        <f>'40'!D5</f>
        <v>4.7060173893081583</v>
      </c>
      <c r="G44" s="17">
        <f>'40'!E5</f>
        <v>4.7340119070482043</v>
      </c>
      <c r="H44" s="17">
        <f>'40'!F5</f>
        <v>4.859039738285384</v>
      </c>
    </row>
    <row r="45" spans="1:8" ht="17" thickBot="1">
      <c r="A45">
        <v>41</v>
      </c>
      <c r="B45" s="60" t="s">
        <v>64</v>
      </c>
      <c r="C45" s="17"/>
      <c r="D45" s="17"/>
      <c r="E45" s="17">
        <f>'41'!C5</f>
        <v>5.7379871141203669</v>
      </c>
      <c r="F45" s="17">
        <f>'41'!D5</f>
        <v>6.0323531101499475</v>
      </c>
      <c r="G45" s="17">
        <f>'41'!E5</f>
        <v>6.0780973487918226</v>
      </c>
      <c r="H45" s="17">
        <f>'41'!F5</f>
        <v>4.9420771801680301</v>
      </c>
    </row>
    <row r="46" spans="1:8" ht="17" thickBot="1">
      <c r="A46">
        <v>42</v>
      </c>
      <c r="B46" s="60" t="s">
        <v>68</v>
      </c>
      <c r="C46" s="17"/>
      <c r="D46" s="17"/>
      <c r="E46" s="17">
        <f>'42'!C5</f>
        <v>5.2146685132775339</v>
      </c>
      <c r="F46" s="17">
        <f>'42'!D5</f>
        <v>5.3232675183894695</v>
      </c>
      <c r="G46" s="17">
        <f>'42'!E5</f>
        <v>5.4326689353427318</v>
      </c>
      <c r="H46" s="17">
        <f>'42'!F5</f>
        <v>5.5477992504959959</v>
      </c>
    </row>
    <row r="47" spans="1:8" ht="17" thickBot="1">
      <c r="A47">
        <v>43</v>
      </c>
      <c r="B47" s="60" t="s">
        <v>72</v>
      </c>
      <c r="C47" s="17"/>
      <c r="D47" s="17"/>
      <c r="E47" s="17">
        <f>'43'!C5</f>
        <v>3.0356680729053274</v>
      </c>
      <c r="F47" s="17">
        <f>'43'!D5</f>
        <v>3.0780926567864713</v>
      </c>
      <c r="G47" s="17">
        <f>'43'!E5</f>
        <v>3.0658153282457969</v>
      </c>
      <c r="H47" s="17">
        <f>'43'!F5</f>
        <v>3.0406943475664003</v>
      </c>
    </row>
    <row r="48" spans="1:8" ht="17" thickBot="1">
      <c r="A48">
        <v>44</v>
      </c>
      <c r="B48" s="60" t="s">
        <v>76</v>
      </c>
      <c r="C48" s="17"/>
      <c r="D48" s="17"/>
      <c r="E48" s="17">
        <f>'44'!C5</f>
        <v>5.5613062980778984</v>
      </c>
      <c r="F48" s="17">
        <f>'44'!D5</f>
        <v>5.7664682946849988</v>
      </c>
      <c r="G48" s="17">
        <f>'44'!E5</f>
        <v>5.957694144022585</v>
      </c>
      <c r="H48" s="17">
        <f>'44'!F5</f>
        <v>6.0270060270060277</v>
      </c>
    </row>
    <row r="49" spans="1:8" ht="17" thickBot="1">
      <c r="A49">
        <v>45</v>
      </c>
      <c r="B49" s="60" t="s">
        <v>80</v>
      </c>
      <c r="C49" s="17"/>
      <c r="D49" s="17"/>
      <c r="E49" s="17">
        <f>'45'!C5</f>
        <v>5.9114594736611643</v>
      </c>
      <c r="F49" s="17">
        <f>'45'!D5</f>
        <v>5.994937608241929</v>
      </c>
      <c r="G49" s="17">
        <f>'45'!E5</f>
        <v>5.5320680039579022</v>
      </c>
      <c r="H49" s="17">
        <f>'45'!F5</f>
        <v>5.8786000729128691</v>
      </c>
    </row>
    <row r="50" spans="1:8" ht="17" thickBot="1">
      <c r="A50">
        <v>46</v>
      </c>
      <c r="B50" s="60" t="s">
        <v>84</v>
      </c>
      <c r="C50" s="17"/>
      <c r="D50" s="17"/>
      <c r="E50" s="17">
        <f>'46'!C5</f>
        <v>6.5687583444592788</v>
      </c>
      <c r="F50" s="17">
        <f>'46'!D5</f>
        <v>6.6457748000864498</v>
      </c>
      <c r="G50" s="17">
        <f>'46'!E5</f>
        <v>6.7641283002400172</v>
      </c>
      <c r="H50" s="17">
        <f>'46'!F5</f>
        <v>6.6206896551724137</v>
      </c>
    </row>
    <row r="51" spans="1:8" ht="17" thickBot="1">
      <c r="A51">
        <v>47</v>
      </c>
      <c r="B51" s="60" t="s">
        <v>88</v>
      </c>
      <c r="C51" s="17"/>
      <c r="D51" s="17"/>
      <c r="E51" s="17">
        <f>'47'!C5</f>
        <v>11.681990265008112</v>
      </c>
      <c r="F51" s="17">
        <f>'47'!D5</f>
        <v>11.504327818560315</v>
      </c>
      <c r="G51" s="17">
        <f>'47'!E5</f>
        <v>8.6206896551724128</v>
      </c>
      <c r="H51" s="17">
        <f>'47'!F5</f>
        <v>8.7067861715749046</v>
      </c>
    </row>
    <row r="52" spans="1:8" ht="17" thickBot="1">
      <c r="A52">
        <v>48</v>
      </c>
      <c r="B52" s="60" t="s">
        <v>92</v>
      </c>
      <c r="C52" s="17"/>
      <c r="D52" s="17"/>
      <c r="E52" s="17">
        <f>'48'!C5</f>
        <v>5.1551749225684409</v>
      </c>
      <c r="F52" s="17">
        <f>'48'!D5</f>
        <v>4.9720063507980283</v>
      </c>
      <c r="G52" s="17">
        <f>'48'!E5</f>
        <v>5.0212029789658006</v>
      </c>
      <c r="H52" s="17">
        <f>'48'!F5</f>
        <v>5.0696544966557324</v>
      </c>
    </row>
    <row r="53" spans="1:8" ht="17" thickBot="1">
      <c r="A53">
        <v>49</v>
      </c>
      <c r="B53" s="60" t="s">
        <v>96</v>
      </c>
      <c r="C53" s="17"/>
      <c r="D53" s="17"/>
      <c r="E53" s="17">
        <f>'49'!C5</f>
        <v>10.974040717475214</v>
      </c>
      <c r="F53" s="17">
        <f>'49'!D5</f>
        <v>10.88611449451888</v>
      </c>
      <c r="G53" s="17">
        <f>'49'!E5</f>
        <v>11.444811429449267</v>
      </c>
      <c r="H53" s="17">
        <f>'49'!F5</f>
        <v>11.609786504597164</v>
      </c>
    </row>
    <row r="54" spans="1:8" ht="17" thickBot="1">
      <c r="A54">
        <v>50</v>
      </c>
      <c r="B54" s="60" t="s">
        <v>100</v>
      </c>
      <c r="C54" s="17"/>
      <c r="D54" s="17"/>
      <c r="E54" s="17">
        <f>'50'!C5</f>
        <v>8.1979284276667812</v>
      </c>
      <c r="F54" s="17">
        <f>'50'!D5</f>
        <v>8.3238368924342261</v>
      </c>
      <c r="G54" s="17">
        <f>'50'!E5</f>
        <v>8.4058841188832183</v>
      </c>
      <c r="H54" s="17">
        <f>'50'!F5</f>
        <v>8.7839553186087844</v>
      </c>
    </row>
    <row r="55" spans="1:8" ht="17" thickBot="1">
      <c r="A55">
        <v>51</v>
      </c>
      <c r="B55" s="60" t="s">
        <v>104</v>
      </c>
      <c r="C55" s="17"/>
      <c r="D55" s="17"/>
      <c r="E55" s="17">
        <f>'51'!C5</f>
        <v>11.797798836605947</v>
      </c>
      <c r="F55" s="17">
        <f>'51'!D5</f>
        <v>11.956041528606141</v>
      </c>
      <c r="G55" s="17">
        <f>'51'!E5</f>
        <v>12.189339209506009</v>
      </c>
      <c r="H55" s="17">
        <f>'51'!F5</f>
        <v>12.356525435737566</v>
      </c>
    </row>
    <row r="56" spans="1:8" ht="17" thickBot="1">
      <c r="A56">
        <v>52</v>
      </c>
      <c r="B56" s="60" t="s">
        <v>108</v>
      </c>
      <c r="C56" s="17"/>
      <c r="D56" s="17"/>
      <c r="E56" s="17">
        <f>'52'!C5</f>
        <v>3.3240414453268814</v>
      </c>
      <c r="F56" s="17">
        <f>'52'!D5</f>
        <v>3.312785675347004</v>
      </c>
      <c r="G56" s="17">
        <f>'52'!E5</f>
        <v>8.0654453278027418</v>
      </c>
      <c r="H56" s="17">
        <f>'52'!F5</f>
        <v>8.0164910673385243</v>
      </c>
    </row>
    <row r="57" spans="1:8">
      <c r="B57" s="24"/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'1'!C5</f>
        <v>10.359203267781194</v>
      </c>
      <c r="D60" s="62">
        <f>'1'!D5</f>
        <v>10.415766271933617</v>
      </c>
      <c r="E60" s="62">
        <f>'1'!E5</f>
        <v>10.744268998216539</v>
      </c>
      <c r="F60" s="62">
        <f>'1'!F5</f>
        <v>10.617381046008651</v>
      </c>
      <c r="G60" s="62">
        <f>'1'!G5</f>
        <v>10.48951048951049</v>
      </c>
      <c r="H60" s="63">
        <f>'1'!H5</f>
        <v>10.625737898465172</v>
      </c>
    </row>
    <row r="61" spans="1:8">
      <c r="B61" t="s">
        <v>214</v>
      </c>
      <c r="C61">
        <f>'1'!C35</f>
        <v>13.524264120922831</v>
      </c>
      <c r="D61">
        <f>'1'!D35</f>
        <v>13.691631756411565</v>
      </c>
      <c r="E61">
        <f>'1'!E35</f>
        <v>13.806504397627325</v>
      </c>
      <c r="F61">
        <f>'1'!F35</f>
        <v>13.636829693427664</v>
      </c>
      <c r="G61">
        <f>'1'!G35</f>
        <v>13.008445781962918</v>
      </c>
      <c r="H61">
        <f>'1'!H35</f>
        <v>13.551998428753805</v>
      </c>
    </row>
    <row r="62" spans="1:8">
      <c r="B62" t="s">
        <v>215</v>
      </c>
      <c r="C62">
        <f>'1'!C65</f>
        <v>11.498890457938268</v>
      </c>
      <c r="D62">
        <f>'1'!D65</f>
        <v>11.101973684210526</v>
      </c>
      <c r="E62">
        <f>'1'!E65</f>
        <v>11.781727986771392</v>
      </c>
      <c r="F62">
        <f>'1'!F65</f>
        <v>11.30890052356021</v>
      </c>
      <c r="G62">
        <f>'1'!G65</f>
        <v>11.426153195090986</v>
      </c>
      <c r="H62">
        <f>'1'!H65</f>
        <v>11.339323919554984</v>
      </c>
    </row>
    <row r="63" spans="1:8">
      <c r="B63" t="s">
        <v>216</v>
      </c>
      <c r="C63">
        <f>'1'!C95</f>
        <v>4.0120361083249749</v>
      </c>
      <c r="D63">
        <f>'1'!D95</f>
        <v>2.0325203252032522</v>
      </c>
      <c r="E63">
        <f>'1'!E95</f>
        <v>2.0554984583761562</v>
      </c>
      <c r="F63">
        <f>'1'!F95</f>
        <v>4.0899795501022496</v>
      </c>
      <c r="G63">
        <f>'1'!G95</f>
        <v>4.2016806722689077</v>
      </c>
      <c r="H63">
        <f>'1'!H95</f>
        <v>3.1914893617021276</v>
      </c>
    </row>
    <row r="64" spans="1:8">
      <c r="B64" t="s">
        <v>217</v>
      </c>
      <c r="C64">
        <f>'1'!C125</f>
        <v>8.4745762711864412</v>
      </c>
      <c r="D64">
        <f>'1'!D125</f>
        <v>8.8737201365187719</v>
      </c>
      <c r="E64">
        <f>'1'!E125</f>
        <v>8.9163237311385455</v>
      </c>
      <c r="F64">
        <f>'1'!F125</f>
        <v>8.9593383873190913</v>
      </c>
      <c r="G64">
        <f>'1'!G125</f>
        <v>9.1164095371669003</v>
      </c>
      <c r="H64">
        <f>'1'!H125</f>
        <v>7.8909612625538017</v>
      </c>
    </row>
    <row r="65" spans="1:8">
      <c r="B65" t="s">
        <v>218</v>
      </c>
      <c r="C65">
        <f>'1'!C155</f>
        <v>4.9916805324459235</v>
      </c>
      <c r="D65">
        <f>'1'!D155</f>
        <v>5.2264808362369344</v>
      </c>
      <c r="E65">
        <f>'1'!E155</f>
        <v>5.1813471502590671</v>
      </c>
      <c r="F65">
        <f>'1'!F155</f>
        <v>5.1635111876075737</v>
      </c>
      <c r="G65">
        <f>'1'!G155</f>
        <v>3.629764065335753</v>
      </c>
      <c r="H65">
        <f>'1'!H155</f>
        <v>3.6101083032490977</v>
      </c>
    </row>
    <row r="66" spans="1:8">
      <c r="B66" t="s">
        <v>219</v>
      </c>
      <c r="C66">
        <f>'1'!C185</f>
        <v>7.1513706793802143</v>
      </c>
      <c r="D66">
        <f>'1'!D185</f>
        <v>7.2697899838449116</v>
      </c>
      <c r="E66">
        <f>'1'!E185</f>
        <v>7.3319755600814664</v>
      </c>
      <c r="F66">
        <f>'1'!F185</f>
        <v>6.9246435845213847</v>
      </c>
      <c r="G66">
        <f>'1'!G185</f>
        <v>6.9958847736625511</v>
      </c>
      <c r="H66">
        <f>'1'!H185</f>
        <v>7.083333333333333</v>
      </c>
    </row>
    <row r="67" spans="1:8">
      <c r="B67" t="s">
        <v>220</v>
      </c>
      <c r="C67">
        <f>'1'!C215</f>
        <v>5.2331113225499521</v>
      </c>
      <c r="D67">
        <f>'1'!D215</f>
        <v>6.4292779426310585</v>
      </c>
      <c r="E67">
        <f>'1'!E215</f>
        <v>7.0921985815602833</v>
      </c>
      <c r="F67">
        <f>'1'!F215</f>
        <v>7.1942446043165473</v>
      </c>
      <c r="G67">
        <f>'1'!G215</f>
        <v>7.454739084132056</v>
      </c>
      <c r="H67">
        <f>'1'!H215</f>
        <v>7.6045627376425857</v>
      </c>
    </row>
    <row r="68" spans="1:8" ht="16" thickBot="1">
      <c r="B68" t="s">
        <v>221</v>
      </c>
      <c r="C68">
        <f>'1'!C245</f>
        <v>4.0691759918616475</v>
      </c>
      <c r="D68">
        <f>'1'!D245</f>
        <v>4.1407867494824018</v>
      </c>
      <c r="E68">
        <f>'1'!E245</f>
        <v>5.3533190578158454</v>
      </c>
      <c r="F68">
        <f>'1'!F245</f>
        <v>5.2742616033755274</v>
      </c>
      <c r="G68">
        <f>'1'!G245</f>
        <v>5.5432372505543244</v>
      </c>
      <c r="H68">
        <f>'1'!H245</f>
        <v>5.6625141562853907</v>
      </c>
    </row>
    <row r="69" spans="1:8" ht="17" thickBot="1">
      <c r="A69">
        <v>2</v>
      </c>
      <c r="B69" s="60" t="s">
        <v>8</v>
      </c>
      <c r="C69" s="61">
        <f>'2'!C5</f>
        <v>3.4534913032518277</v>
      </c>
      <c r="D69" s="62">
        <f>'2'!D5</f>
        <v>3.4907545594819518</v>
      </c>
      <c r="E69" s="62">
        <f>'2'!E5</f>
        <v>3.518164435946463</v>
      </c>
      <c r="F69" s="62">
        <f>'2'!F5</f>
        <v>3.5846882601459482</v>
      </c>
      <c r="G69" s="62">
        <f>'2'!G5</f>
        <v>3.6891801248645582</v>
      </c>
      <c r="H69" s="63">
        <f>'2'!H5</f>
        <v>3.7479687581904915</v>
      </c>
    </row>
    <row r="70" spans="1:8">
      <c r="B70" t="s">
        <v>223</v>
      </c>
      <c r="C70">
        <f>'2'!C35</f>
        <v>4.0699066315537467</v>
      </c>
      <c r="D70">
        <f>'2'!D35</f>
        <v>3.9478406507955497</v>
      </c>
      <c r="E70">
        <f>'2'!E35</f>
        <v>3.9672998316903101</v>
      </c>
      <c r="F70">
        <f>'2'!F35</f>
        <v>3.9773412076654209</v>
      </c>
      <c r="G70">
        <f>'2'!G35</f>
        <v>3.9711191335740073</v>
      </c>
      <c r="H70">
        <f>'2'!H35</f>
        <v>3.9946737683089215</v>
      </c>
    </row>
    <row r="71" spans="1:8">
      <c r="B71" t="s">
        <v>224</v>
      </c>
      <c r="C71">
        <f>'2'!C65</f>
        <v>3.4742327735958307</v>
      </c>
      <c r="D71">
        <f>'2'!D65</f>
        <v>3.5056967572304996</v>
      </c>
      <c r="E71">
        <f>'2'!E65</f>
        <v>3.5587188612099641</v>
      </c>
      <c r="F71">
        <f>'2'!F65</f>
        <v>3.5982008995502248</v>
      </c>
      <c r="G71">
        <f>'2'!G65</f>
        <v>3.6188178528347406</v>
      </c>
      <c r="H71">
        <f>'2'!H65</f>
        <v>3.6957191253464736</v>
      </c>
    </row>
    <row r="72" spans="1:8">
      <c r="B72" t="s">
        <v>225</v>
      </c>
      <c r="C72">
        <f>'2'!C95</f>
        <v>3.2827246614690191</v>
      </c>
      <c r="D72">
        <f>'2'!D95</f>
        <v>3.3840947546531304</v>
      </c>
      <c r="E72">
        <f>'2'!E95</f>
        <v>3.4364261168384878</v>
      </c>
      <c r="F72">
        <f>'2'!F95</f>
        <v>3.5366931918656053</v>
      </c>
      <c r="G72">
        <f>'2'!G95</f>
        <v>3.5650623885918002</v>
      </c>
      <c r="H72">
        <f>'2'!H95</f>
        <v>3.7054191755442334</v>
      </c>
    </row>
    <row r="73" spans="1:8">
      <c r="B73" t="s">
        <v>226</v>
      </c>
      <c r="C73">
        <f>'2'!C125</f>
        <v>1.7406440382941688</v>
      </c>
      <c r="D73">
        <f>'2'!D125</f>
        <v>1.9740552735476595</v>
      </c>
      <c r="E73">
        <f>'2'!E125</f>
        <v>1.9504040122596824</v>
      </c>
      <c r="F73">
        <f>'2'!F125</f>
        <v>2.1851953018301007</v>
      </c>
      <c r="G73">
        <f>'2'!G125</f>
        <v>1.6277807921866521</v>
      </c>
      <c r="H73">
        <f>'2'!H125</f>
        <v>1.6194331983805668</v>
      </c>
    </row>
    <row r="74" spans="1:8">
      <c r="B74" t="s">
        <v>227</v>
      </c>
      <c r="C74">
        <f>'2'!C155</f>
        <v>3.1365839749073281</v>
      </c>
      <c r="D74">
        <f>'2'!D155</f>
        <v>3.1365839749073281</v>
      </c>
      <c r="E74">
        <f>'2'!E155</f>
        <v>3.1609195402298851</v>
      </c>
      <c r="F74">
        <f>'2'!F155</f>
        <v>3.7593984962406015</v>
      </c>
      <c r="G74">
        <f>'2'!G155</f>
        <v>4.1273584905660377</v>
      </c>
      <c r="H74">
        <f>'2'!H155</f>
        <v>4.1766109785202863</v>
      </c>
    </row>
    <row r="75" spans="1:8">
      <c r="B75" t="s">
        <v>228</v>
      </c>
      <c r="C75">
        <f>'2'!C185</f>
        <v>2.2179974651457544</v>
      </c>
      <c r="D75">
        <f>'2'!D185</f>
        <v>1.9126554032515142</v>
      </c>
      <c r="E75">
        <f>'2'!E185</f>
        <v>1.9311232700354037</v>
      </c>
      <c r="F75">
        <f>'2'!F185</f>
        <v>1.936108422071636</v>
      </c>
      <c r="G75">
        <f>'2'!G185</f>
        <v>2.2719896137617654</v>
      </c>
      <c r="H75">
        <f>'2'!H185</f>
        <v>2.3109937273027401</v>
      </c>
    </row>
    <row r="76" spans="1:8">
      <c r="B76" t="s">
        <v>229</v>
      </c>
      <c r="C76">
        <f>'2'!C215</f>
        <v>3.2085561497326203</v>
      </c>
      <c r="D76">
        <f>'2'!D215</f>
        <v>3.5945363048166787</v>
      </c>
      <c r="E76">
        <f>'2'!E215</f>
        <v>3.6350418029807341</v>
      </c>
      <c r="F76">
        <f>'2'!F215</f>
        <v>3.652300949598247</v>
      </c>
      <c r="G76">
        <f>'2'!G215</f>
        <v>3.6941263391207979</v>
      </c>
      <c r="H76">
        <f>'2'!H215</f>
        <v>3.7764350453172209</v>
      </c>
    </row>
    <row r="77" spans="1:8">
      <c r="B77" t="s">
        <v>230</v>
      </c>
      <c r="C77">
        <f>'2'!C245</f>
        <v>2.6385224274406331</v>
      </c>
      <c r="D77">
        <f>'2'!D245</f>
        <v>2.677376171352075</v>
      </c>
      <c r="E77">
        <f>'2'!E245</f>
        <v>2.6954177897574128</v>
      </c>
      <c r="F77">
        <f>'2'!F245</f>
        <v>2.688172043010753</v>
      </c>
      <c r="G77">
        <f>'2'!G245</f>
        <v>2.6702269692923899</v>
      </c>
      <c r="H77">
        <f>'2'!H245</f>
        <v>2.7777777777777777</v>
      </c>
    </row>
    <row r="78" spans="1:8">
      <c r="B78" t="s">
        <v>231</v>
      </c>
      <c r="C78">
        <f>'2'!C275</f>
        <v>3.1098825155494128</v>
      </c>
      <c r="D78">
        <f>'2'!D275</f>
        <v>3.4722222222222219</v>
      </c>
      <c r="E78">
        <f>'2'!E275</f>
        <v>3.4952813701502969</v>
      </c>
      <c r="F78">
        <f>'2'!F275</f>
        <v>3.1490552834149756</v>
      </c>
      <c r="G78">
        <f>'2'!G275</f>
        <v>3.1723651744800847</v>
      </c>
      <c r="H78">
        <f>'2'!H275</f>
        <v>3.2142857142857144</v>
      </c>
    </row>
    <row r="79" spans="1:8">
      <c r="B79" t="s">
        <v>232</v>
      </c>
      <c r="C79">
        <f>'2'!C305</f>
        <v>3.8419319429198682</v>
      </c>
      <c r="D79">
        <f>'2'!D305</f>
        <v>5.0083472454090145</v>
      </c>
      <c r="E79">
        <f>'2'!E305</f>
        <v>5.0962627406568517</v>
      </c>
      <c r="F79">
        <f>'2'!F305</f>
        <v>5.1546391752577323</v>
      </c>
      <c r="G79">
        <f>'2'!G305</f>
        <v>5.3475935828877006</v>
      </c>
      <c r="H79">
        <f>'2'!H305</f>
        <v>5.457853244390539</v>
      </c>
    </row>
    <row r="80" spans="1:8">
      <c r="B80" t="s">
        <v>233</v>
      </c>
      <c r="C80">
        <f>'2'!C335</f>
        <v>5.7425742574257423</v>
      </c>
      <c r="D80">
        <f>'2'!D335</f>
        <v>5.4173354735152488</v>
      </c>
      <c r="E80">
        <f>'2'!E335</f>
        <v>5.5023435907886693</v>
      </c>
      <c r="F80">
        <f>'2'!F335</f>
        <v>5.337712995278177</v>
      </c>
      <c r="G80">
        <f>'2'!G335</f>
        <v>5.6226572261557681</v>
      </c>
      <c r="H80">
        <f>'2'!H335</f>
        <v>5.7766367137355585</v>
      </c>
    </row>
    <row r="81" spans="1:8" ht="16" thickBot="1">
      <c r="B81" t="s">
        <v>234</v>
      </c>
      <c r="C81">
        <f>'2'!C365</f>
        <v>1.5105740181268883</v>
      </c>
      <c r="D81">
        <f>'2'!D365</f>
        <v>1.4947683109118086</v>
      </c>
      <c r="E81">
        <f>'2'!E365</f>
        <v>1.4970059880239521</v>
      </c>
      <c r="F81">
        <f>'2'!F365</f>
        <v>2.0140986908358509</v>
      </c>
      <c r="G81">
        <f>'2'!G365</f>
        <v>3.0690537084398977</v>
      </c>
      <c r="H81">
        <f>'2'!H365</f>
        <v>3.1413612565445028</v>
      </c>
    </row>
    <row r="82" spans="1:8" ht="17" thickBot="1">
      <c r="A82">
        <v>3</v>
      </c>
      <c r="B82" s="60" t="s">
        <v>12</v>
      </c>
      <c r="C82" s="61">
        <f>'3'!C5</f>
        <v>3.9019457875837751</v>
      </c>
      <c r="D82" s="62">
        <f>'3'!D5</f>
        <v>3.9383850030444751</v>
      </c>
      <c r="E82" s="62">
        <f>'3'!E5</f>
        <v>3.9923264374967595</v>
      </c>
      <c r="F82" s="62">
        <f>'3'!F5</f>
        <v>4.0325727814345553</v>
      </c>
      <c r="G82" s="62">
        <f>'3'!G5</f>
        <v>4.0647208454619355</v>
      </c>
      <c r="H82" s="63">
        <f>'3'!H5</f>
        <v>4.0869599609761247</v>
      </c>
    </row>
    <row r="83" spans="1:8">
      <c r="B83" t="s">
        <v>236</v>
      </c>
      <c r="C83">
        <f>'3'!C35</f>
        <v>4.2441791281583443</v>
      </c>
      <c r="D83">
        <f>'3'!D35</f>
        <v>4.3107749416249233</v>
      </c>
      <c r="E83">
        <f>'3'!E35</f>
        <v>4.4317885575631175</v>
      </c>
      <c r="F83">
        <f>'3'!F35</f>
        <v>4.493612219401121</v>
      </c>
      <c r="G83">
        <f>'3'!G35</f>
        <v>4.5393477995358875</v>
      </c>
      <c r="H83">
        <f>'3'!H35</f>
        <v>4.5986450420858143</v>
      </c>
    </row>
    <row r="84" spans="1:8">
      <c r="B84" t="s">
        <v>237</v>
      </c>
      <c r="C84">
        <f>'3'!C65</f>
        <v>2.6427837321979153</v>
      </c>
      <c r="D84">
        <f>'3'!D65</f>
        <v>2.6931254429482636</v>
      </c>
      <c r="E84">
        <f>'3'!E65</f>
        <v>2.6499302649930265</v>
      </c>
      <c r="F84">
        <f>'3'!F65</f>
        <v>2.6253972640596932</v>
      </c>
      <c r="G84">
        <f>'3'!G65</f>
        <v>2.5963377972123531</v>
      </c>
      <c r="H84">
        <f>'3'!H65</f>
        <v>2.5482832618025748</v>
      </c>
    </row>
    <row r="85" spans="1:8">
      <c r="B85" t="s">
        <v>238</v>
      </c>
      <c r="C85">
        <f>'3'!C95</f>
        <v>2.618780396558174</v>
      </c>
      <c r="D85">
        <f>'3'!D95</f>
        <v>2.6109660574412534</v>
      </c>
      <c r="E85">
        <f>'3'!E95</f>
        <v>2.6272988865257103</v>
      </c>
      <c r="F85">
        <f>'3'!F95</f>
        <v>2.6578914061511201</v>
      </c>
      <c r="G85">
        <f>'3'!G95</f>
        <v>2.6813074565883555</v>
      </c>
      <c r="H85">
        <f>'3'!H95</f>
        <v>2.6933435936898804</v>
      </c>
    </row>
    <row r="86" spans="1:8">
      <c r="B86" t="s">
        <v>239</v>
      </c>
      <c r="C86">
        <f>'3'!C125</f>
        <v>3.674849331177422</v>
      </c>
      <c r="D86">
        <f>'3'!D125</f>
        <v>3.606462781304097</v>
      </c>
      <c r="E86">
        <f>'3'!E125</f>
        <v>3.5365681143018812</v>
      </c>
      <c r="F86">
        <f>'3'!F125</f>
        <v>3.5265904923120326</v>
      </c>
      <c r="G86">
        <f>'3'!G125</f>
        <v>3.5491198182850656</v>
      </c>
      <c r="H86">
        <f>'3'!H125</f>
        <v>3.5801231562365747</v>
      </c>
    </row>
    <row r="87" spans="1:8">
      <c r="B87" t="s">
        <v>240</v>
      </c>
      <c r="C87">
        <f>'3'!C155</f>
        <v>6.8027210884353737</v>
      </c>
      <c r="D87">
        <f>'3'!D155</f>
        <v>6.7961165048543686</v>
      </c>
      <c r="E87">
        <f>'3'!E155</f>
        <v>5.9582919563058594</v>
      </c>
      <c r="F87">
        <f>'3'!F155</f>
        <v>5.9701492537313436</v>
      </c>
      <c r="G87">
        <f>'3'!G155</f>
        <v>6.0667340748230538</v>
      </c>
      <c r="H87">
        <f>'3'!H155</f>
        <v>6.3157894736842106</v>
      </c>
    </row>
    <row r="88" spans="1:8">
      <c r="B88" t="s">
        <v>241</v>
      </c>
      <c r="C88">
        <f>'3'!C185</f>
        <v>4.0615027560197277</v>
      </c>
      <c r="D88">
        <f>'3'!D185</f>
        <v>4.0923706518561822</v>
      </c>
      <c r="E88">
        <f>'3'!E185</f>
        <v>4.0709508578075022</v>
      </c>
      <c r="F88">
        <f>'3'!F185</f>
        <v>4.1055718475073313</v>
      </c>
      <c r="G88">
        <f>'3'!G185</f>
        <v>4.156769596199525</v>
      </c>
      <c r="H88">
        <f>'3'!H185</f>
        <v>3.867896459387087</v>
      </c>
    </row>
    <row r="89" spans="1:8" ht="16" thickBot="1">
      <c r="B89" t="s">
        <v>242</v>
      </c>
      <c r="C89">
        <f>'3'!C215</f>
        <v>3.278688524590164</v>
      </c>
      <c r="D89">
        <f>'3'!D215</f>
        <v>3.3277870216306158</v>
      </c>
      <c r="E89">
        <f>'3'!E215</f>
        <v>3.3167495854063018</v>
      </c>
      <c r="F89">
        <f>'3'!F215</f>
        <v>3.3003300330033003</v>
      </c>
      <c r="G89">
        <f>'3'!G215</f>
        <v>3.3955857385398982</v>
      </c>
      <c r="H89">
        <f>'3'!H215</f>
        <v>3.3670033670033668</v>
      </c>
    </row>
    <row r="90" spans="1:8" ht="17" thickBot="1">
      <c r="A90">
        <v>4</v>
      </c>
      <c r="B90" s="60" t="s">
        <v>16</v>
      </c>
      <c r="C90" s="61">
        <f>'4'!C5</f>
        <v>4.9398103112840461</v>
      </c>
      <c r="D90" s="62">
        <f>'4'!D5</f>
        <v>5.0389442797228581</v>
      </c>
      <c r="E90" s="62">
        <f>'4'!E5</f>
        <v>5.2073844659015007</v>
      </c>
      <c r="F90" s="62">
        <f>'4'!F5</f>
        <v>5.5835815756777389</v>
      </c>
      <c r="G90" s="62">
        <f>'4'!G5</f>
        <v>5.5189420070748136</v>
      </c>
      <c r="H90" s="63">
        <f>'4'!H5</f>
        <v>5.4855490510141891</v>
      </c>
    </row>
    <row r="91" spans="1:8">
      <c r="B91" t="s">
        <v>244</v>
      </c>
      <c r="C91">
        <f>'4'!C35</f>
        <v>6.5680507167742297</v>
      </c>
      <c r="D91">
        <f>'4'!D35</f>
        <v>6.6616680124581844</v>
      </c>
      <c r="E91">
        <f>'4'!E35</f>
        <v>6.1566031736855802</v>
      </c>
      <c r="F91">
        <f>'4'!F35</f>
        <v>6.3685006397580546</v>
      </c>
      <c r="G91">
        <f>'4'!G35</f>
        <v>6.4836448598130838</v>
      </c>
      <c r="H91">
        <f>'4'!H35</f>
        <v>6.4837464265715719</v>
      </c>
    </row>
    <row r="92" spans="1:8">
      <c r="B92" t="s">
        <v>245</v>
      </c>
      <c r="C92">
        <f>'4'!C65</f>
        <v>2.8600612870275794</v>
      </c>
      <c r="D92">
        <f>'4'!D65</f>
        <v>2.9221456898351077</v>
      </c>
      <c r="E92">
        <f>'4'!E65</f>
        <v>3.1525851197982346</v>
      </c>
      <c r="F92">
        <f>'4'!F65</f>
        <v>3.2113037893384715</v>
      </c>
      <c r="G92">
        <f>'4'!G65</f>
        <v>3.2161234991423671</v>
      </c>
      <c r="H92">
        <f>'4'!H65</f>
        <v>3.2425421530479897</v>
      </c>
    </row>
    <row r="93" spans="1:8">
      <c r="B93" t="s">
        <v>246</v>
      </c>
      <c r="C93">
        <f>'4'!C95</f>
        <v>1.0399643440796316</v>
      </c>
      <c r="D93">
        <f>'4'!D95</f>
        <v>1.0602847621932747</v>
      </c>
      <c r="E93">
        <f>'4'!E95</f>
        <v>3.4758954208855979</v>
      </c>
      <c r="F93">
        <f>'4'!F95</f>
        <v>5.4290453928517568</v>
      </c>
      <c r="G93">
        <f>'4'!G95</f>
        <v>5.4276074519583402</v>
      </c>
      <c r="H93">
        <f>'4'!H95</f>
        <v>5.6123183191826156</v>
      </c>
    </row>
    <row r="94" spans="1:8">
      <c r="B94" t="s">
        <v>247</v>
      </c>
      <c r="C94">
        <f>'4'!C125</f>
        <v>3.7037037037037037</v>
      </c>
      <c r="D94">
        <f>'4'!D125</f>
        <v>4.0203698740284102</v>
      </c>
      <c r="E94">
        <f>'4'!E125</f>
        <v>4.7783382001592782</v>
      </c>
      <c r="F94">
        <f>'4'!F125</f>
        <v>4.2587170614852283</v>
      </c>
      <c r="G94">
        <f>'4'!G125</f>
        <v>4.2507970244420825</v>
      </c>
      <c r="H94">
        <f>'4'!H125</f>
        <v>4.7318611987381702</v>
      </c>
    </row>
    <row r="95" spans="1:8">
      <c r="B95" t="s">
        <v>248</v>
      </c>
      <c r="C95">
        <f>'4'!C155</f>
        <v>4.8015364916773366</v>
      </c>
      <c r="D95">
        <f>'4'!D155</f>
        <v>5.6764427625354781</v>
      </c>
      <c r="E95">
        <f>'4'!E155</f>
        <v>4.9736688121708594</v>
      </c>
      <c r="F95">
        <f>'4'!F155</f>
        <v>5.1413881748071972</v>
      </c>
      <c r="G95">
        <f>'4'!G155</f>
        <v>5.0265289025411901</v>
      </c>
      <c r="H95">
        <f>'4'!H155</f>
        <v>4.9573120352519968</v>
      </c>
    </row>
    <row r="96" spans="1:8">
      <c r="B96" t="s">
        <v>249</v>
      </c>
      <c r="C96">
        <f>'4'!C185</f>
        <v>1.0220470141626514</v>
      </c>
      <c r="D96">
        <f>'4'!D185</f>
        <v>1.0230926629640456</v>
      </c>
      <c r="E96">
        <f>'4'!E185</f>
        <v>2.5534202392151593</v>
      </c>
      <c r="F96">
        <f>'4'!F185</f>
        <v>3.3670033670033668</v>
      </c>
      <c r="G96">
        <f>'4'!G185</f>
        <v>3.134796238244514</v>
      </c>
      <c r="H96">
        <f>'4'!H185</f>
        <v>3.8634321653189576</v>
      </c>
    </row>
    <row r="97" spans="1:8">
      <c r="B97" t="s">
        <v>250</v>
      </c>
      <c r="C97">
        <f>'4'!C215</f>
        <v>14.468085106382979</v>
      </c>
      <c r="D97">
        <f>'4'!D215</f>
        <v>12.356575463371581</v>
      </c>
      <c r="E97">
        <f>'4'!E215</f>
        <v>13.477088948787063</v>
      </c>
      <c r="F97">
        <f>'4'!F215</f>
        <v>14.828544949026877</v>
      </c>
      <c r="G97">
        <f>'4'!G215</f>
        <v>14.137606032045241</v>
      </c>
      <c r="H97">
        <f>'4'!H215</f>
        <v>5.0483803113167856</v>
      </c>
    </row>
    <row r="98" spans="1:8" ht="16" thickBot="1">
      <c r="B98" t="s">
        <v>251</v>
      </c>
      <c r="C98">
        <f>'4'!C245</f>
        <v>4.9763033175355451</v>
      </c>
      <c r="D98">
        <f>'4'!D245</f>
        <v>5.3050397877984086</v>
      </c>
      <c r="E98">
        <f>'4'!E245</f>
        <v>5.5328361799374548</v>
      </c>
      <c r="F98">
        <f>'4'!F245</f>
        <v>5.7650732644727363</v>
      </c>
      <c r="G98">
        <f>'4'!G245</f>
        <v>5.3488937515195714</v>
      </c>
      <c r="H98">
        <f>'4'!H245</f>
        <v>5.3645452328700314</v>
      </c>
    </row>
    <row r="99" spans="1:8" ht="17" thickBot="1">
      <c r="A99">
        <v>5</v>
      </c>
      <c r="B99" s="60" t="s">
        <v>20</v>
      </c>
      <c r="C99" s="61">
        <f>'5'!C5</f>
        <v>10.776985920389361</v>
      </c>
      <c r="D99" s="62">
        <f>'5'!D5</f>
        <v>10.468463752944254</v>
      </c>
      <c r="E99" s="62">
        <f>'5'!E5</f>
        <v>9.8826436071649173</v>
      </c>
      <c r="F99" s="62">
        <f>'5'!F5</f>
        <v>9.5706618962432906</v>
      </c>
      <c r="G99" s="62">
        <f>'5'!G5</f>
        <v>9.5918921364582381</v>
      </c>
      <c r="H99" s="63">
        <f>'5'!H5</f>
        <v>10.023910244620195</v>
      </c>
    </row>
    <row r="100" spans="1:8">
      <c r="B100" t="s">
        <v>253</v>
      </c>
      <c r="C100">
        <f>'5'!C35</f>
        <v>15.330188679245284</v>
      </c>
      <c r="D100">
        <f>'5'!D35</f>
        <v>14.648930796430376</v>
      </c>
      <c r="E100">
        <f>'5'!E35</f>
        <v>13.446808510638299</v>
      </c>
      <c r="F100">
        <f>'5'!F35</f>
        <v>13.948682624418804</v>
      </c>
      <c r="G100">
        <f>'5'!G35</f>
        <v>13.572298590568993</v>
      </c>
      <c r="H100">
        <f>'5'!H35</f>
        <v>14.313482947517228</v>
      </c>
    </row>
    <row r="101" spans="1:8">
      <c r="B101" t="s">
        <v>254</v>
      </c>
      <c r="C101">
        <f>'5'!C65</f>
        <v>6.3492063492063489</v>
      </c>
      <c r="D101">
        <f>'5'!D65</f>
        <v>6.3492063492063489</v>
      </c>
      <c r="E101">
        <f>'5'!E65</f>
        <v>5.6406124093473009</v>
      </c>
      <c r="F101">
        <f>'5'!F65</f>
        <v>3.2867707477403449</v>
      </c>
      <c r="G101">
        <f>'5'!G65</f>
        <v>4.1288191577208915</v>
      </c>
      <c r="H101">
        <f>'5'!H65</f>
        <v>4.2052144659377628</v>
      </c>
    </row>
    <row r="102" spans="1:8">
      <c r="B102" t="s">
        <v>255</v>
      </c>
      <c r="C102">
        <f>'5'!C95</f>
        <v>6.7842605156037994</v>
      </c>
      <c r="D102">
        <f>'5'!D95</f>
        <v>6.8493150684931505</v>
      </c>
      <c r="E102">
        <f>'5'!E95</f>
        <v>6.2981105668299513</v>
      </c>
      <c r="F102">
        <f>'5'!F95</f>
        <v>5.7720057720057723</v>
      </c>
      <c r="G102">
        <f>'5'!G95</f>
        <v>5.8565153733528552</v>
      </c>
      <c r="H102">
        <f>'5'!H95</f>
        <v>5.9612518628912072</v>
      </c>
    </row>
    <row r="103" spans="1:8">
      <c r="B103" t="s">
        <v>256</v>
      </c>
      <c r="C103">
        <f>'5'!C125</f>
        <v>5.9021922428330518</v>
      </c>
      <c r="D103">
        <f>'5'!D125</f>
        <v>5.977796754910333</v>
      </c>
      <c r="E103">
        <f>'5'!E125</f>
        <v>6.8027210884353737</v>
      </c>
      <c r="F103">
        <f>'5'!F125</f>
        <v>5.1590713671539126</v>
      </c>
      <c r="G103">
        <f>'5'!G125</f>
        <v>5.286343612334802</v>
      </c>
      <c r="H103">
        <f>'5'!H125</f>
        <v>5.2631578947368416</v>
      </c>
    </row>
    <row r="104" spans="1:8">
      <c r="B104" t="s">
        <v>257</v>
      </c>
      <c r="C104">
        <f>'5'!C155</f>
        <v>4.0733197556008145</v>
      </c>
      <c r="D104">
        <f>'5'!D155</f>
        <v>4.0816326530612246</v>
      </c>
      <c r="E104">
        <f>'5'!E155</f>
        <v>4.0733197556008145</v>
      </c>
      <c r="F104">
        <f>'5'!F155</f>
        <v>4.056795131845842</v>
      </c>
      <c r="G104">
        <f>'5'!G155</f>
        <v>6.0728744939271255</v>
      </c>
      <c r="H104">
        <f>'5'!H155</f>
        <v>6.224066390041493</v>
      </c>
    </row>
    <row r="105" spans="1:8" ht="16" thickBot="1">
      <c r="B105" t="s">
        <v>258</v>
      </c>
      <c r="C105">
        <f>'5'!C185</f>
        <v>5.1768766177739423</v>
      </c>
      <c r="D105">
        <f>'5'!D185</f>
        <v>5.2493438320209975</v>
      </c>
      <c r="E105">
        <f>'5'!E185</f>
        <v>6.2444246208742191</v>
      </c>
      <c r="F105">
        <f>'5'!F185</f>
        <v>5.3859964093357275</v>
      </c>
      <c r="G105">
        <f>'5'!G185</f>
        <v>5.4644808743169397</v>
      </c>
      <c r="H105">
        <f>'5'!H185</f>
        <v>5.6497175141242941</v>
      </c>
    </row>
    <row r="106" spans="1:8" ht="17" thickBot="1">
      <c r="A106">
        <v>6</v>
      </c>
      <c r="B106" s="25" t="s">
        <v>24</v>
      </c>
      <c r="C106" s="61">
        <f>'6'!C5</f>
        <v>9.548864854331093</v>
      </c>
      <c r="D106" s="62">
        <f>'6'!D5</f>
        <v>7.3071985780586548</v>
      </c>
      <c r="E106" s="62">
        <f>'6'!E5</f>
        <v>10.327022375215147</v>
      </c>
      <c r="F106" s="62">
        <f>'6'!F5</f>
        <v>9.0871540685667078</v>
      </c>
      <c r="G106" s="62">
        <f>'6'!G5</f>
        <v>9.6456280142587545</v>
      </c>
      <c r="H106" s="63">
        <f>'6'!H5</f>
        <v>9.5880307659888331</v>
      </c>
    </row>
    <row r="107" spans="1:8" ht="16">
      <c r="B107" s="24" t="s">
        <v>260</v>
      </c>
      <c r="C107">
        <f>'6'!C35</f>
        <v>12.955765315565428</v>
      </c>
      <c r="D107">
        <f>'6'!D35</f>
        <v>8.7344359784426686</v>
      </c>
      <c r="E107">
        <f>'6'!E35</f>
        <v>14.745308310991957</v>
      </c>
      <c r="F107">
        <f>'6'!F35</f>
        <v>13.385826771653543</v>
      </c>
      <c r="G107">
        <f>'6'!G35</f>
        <v>13.949780789159028</v>
      </c>
      <c r="H107">
        <f>'6'!H35</f>
        <v>13.74228241386178</v>
      </c>
    </row>
    <row r="108" spans="1:8" ht="16">
      <c r="B108" s="24" t="s">
        <v>261</v>
      </c>
      <c r="C108">
        <f>'6'!C65</f>
        <v>5.7636887608069163</v>
      </c>
      <c r="D108">
        <f>'6'!D65</f>
        <v>4.0241448692152924</v>
      </c>
      <c r="E108">
        <f>'6'!E65</f>
        <v>5.1493305870236874</v>
      </c>
      <c r="F108">
        <f>'6'!F65</f>
        <v>4.2328042328042335</v>
      </c>
      <c r="G108">
        <f>'6'!G65</f>
        <v>4.2507970244420825</v>
      </c>
      <c r="H108">
        <f>'6'!H65</f>
        <v>4.3243243243243246</v>
      </c>
    </row>
    <row r="109" spans="1:8" ht="16">
      <c r="B109" s="24" t="s">
        <v>262</v>
      </c>
      <c r="C109">
        <f>'6'!C95</f>
        <v>4.5506257110352673</v>
      </c>
      <c r="D109">
        <f>'6'!D95</f>
        <v>4.6109510086455332</v>
      </c>
      <c r="E109">
        <f>'6'!E95</f>
        <v>2.9019152640742889</v>
      </c>
      <c r="F109">
        <f>'6'!F95</f>
        <v>2.9154518950437316</v>
      </c>
      <c r="G109">
        <f>'6'!G95</f>
        <v>3.5863717872086074</v>
      </c>
      <c r="H109">
        <f>'6'!H95</f>
        <v>3.629764065335753</v>
      </c>
    </row>
    <row r="110" spans="1:8" ht="16" thickBot="1">
      <c r="B110" t="s">
        <v>263</v>
      </c>
      <c r="C110">
        <f>'6'!C125</f>
        <v>6.7928190198932556</v>
      </c>
      <c r="D110">
        <f>'6'!D125</f>
        <v>7.4367873078829945</v>
      </c>
      <c r="E110">
        <f>'6'!E125</f>
        <v>7.6491585925548193</v>
      </c>
      <c r="F110">
        <f>'6'!F125</f>
        <v>5.6584362139917701</v>
      </c>
      <c r="G110">
        <f>'6'!G125</f>
        <v>6.2959076600209869</v>
      </c>
      <c r="H110">
        <f>'6'!H125</f>
        <v>6.3424947145877377</v>
      </c>
    </row>
    <row r="111" spans="1:8" ht="17" thickBot="1">
      <c r="A111">
        <v>7</v>
      </c>
      <c r="B111" s="25" t="s">
        <v>28</v>
      </c>
      <c r="C111" s="61">
        <f>'7'!C5</f>
        <v>8.1219720718153319</v>
      </c>
      <c r="D111" s="62">
        <f>'7'!D5</f>
        <v>8.3543392149801932</v>
      </c>
      <c r="E111" s="62">
        <f>'7'!E5</f>
        <v>9.2619603267211197</v>
      </c>
      <c r="F111" s="62">
        <f>'7'!F5</f>
        <v>9.1082708976054061</v>
      </c>
      <c r="G111" s="62">
        <f>'7'!G5</f>
        <v>9.1763487012506477</v>
      </c>
      <c r="H111" s="63">
        <f>'7'!H5</f>
        <v>8.8892208859341153</v>
      </c>
    </row>
    <row r="112" spans="1:8" ht="16">
      <c r="B112" s="24" t="s">
        <v>265</v>
      </c>
      <c r="C112">
        <f>'7'!C35</f>
        <v>12.184508268059183</v>
      </c>
      <c r="D112">
        <f>'7'!D35</f>
        <v>12.592270950933566</v>
      </c>
      <c r="E112">
        <f>'7'!E35</f>
        <v>14.00437636761488</v>
      </c>
      <c r="F112">
        <f>'7'!F35</f>
        <v>13.758782201405152</v>
      </c>
      <c r="G112">
        <f>'7'!G35</f>
        <v>13.975833454651331</v>
      </c>
      <c r="H112">
        <f>'7'!H35</f>
        <v>13.59847930984062</v>
      </c>
    </row>
    <row r="113" spans="1:8" ht="16">
      <c r="B113" s="24" t="s">
        <v>266</v>
      </c>
      <c r="C113">
        <f>'7'!C65</f>
        <v>4.5731707317073171</v>
      </c>
      <c r="D113">
        <f>'7'!D65</f>
        <v>4.6224961479198772</v>
      </c>
      <c r="E113">
        <f>'7'!E65</f>
        <v>4.6403712296983759</v>
      </c>
      <c r="F113">
        <f>'7'!F65</f>
        <v>3.9032006245120998</v>
      </c>
      <c r="G113">
        <f>'7'!G65</f>
        <v>3.2025620496397114</v>
      </c>
      <c r="H113">
        <f>'7'!H65</f>
        <v>3.2076984763432237</v>
      </c>
    </row>
    <row r="114" spans="1:8">
      <c r="B114" t="s">
        <v>267</v>
      </c>
      <c r="C114">
        <f>'7'!C95</f>
        <v>3.4802784222737819</v>
      </c>
      <c r="D114">
        <f>'7'!D95</f>
        <v>3.5356511490866236</v>
      </c>
      <c r="E114">
        <f>'7'!E95</f>
        <v>3.5377358490566038</v>
      </c>
      <c r="F114">
        <f>'7'!F95</f>
        <v>4.1444641799881587</v>
      </c>
      <c r="G114">
        <f>'7'!G95</f>
        <v>4.1641879833432478</v>
      </c>
      <c r="H114">
        <f>'7'!H95</f>
        <v>3.6036036036036037</v>
      </c>
    </row>
    <row r="115" spans="1:8">
      <c r="B115" t="s">
        <v>268</v>
      </c>
      <c r="C115">
        <f>'7'!C125</f>
        <v>3.9308176100628929</v>
      </c>
      <c r="D115">
        <f>'7'!D125</f>
        <v>4.0420371867421183</v>
      </c>
      <c r="E115">
        <f>'7'!E125</f>
        <v>5.8430717863105173</v>
      </c>
      <c r="F115">
        <f>'7'!F125</f>
        <v>5.0933786078098473</v>
      </c>
      <c r="G115">
        <f>'7'!G125</f>
        <v>4.4130626654898499</v>
      </c>
      <c r="H115">
        <f>'7'!H125</f>
        <v>4.5620437956204372</v>
      </c>
    </row>
    <row r="116" spans="1:8">
      <c r="B116" t="s">
        <v>269</v>
      </c>
      <c r="C116">
        <f>'7'!C155</f>
        <v>4.5610034207525656</v>
      </c>
      <c r="D116">
        <f>'7'!D155</f>
        <v>3.5046728971962615</v>
      </c>
      <c r="E116">
        <f>'7'!E155</f>
        <v>3.5714285714285712</v>
      </c>
      <c r="F116">
        <f>'7'!F155</f>
        <v>3.5756853396901072</v>
      </c>
      <c r="G116">
        <f>'7'!G155</f>
        <v>3.6540803897685747</v>
      </c>
      <c r="H116">
        <f>'7'!H155</f>
        <v>3.6452004860267313</v>
      </c>
    </row>
    <row r="117" spans="1:8" ht="16" thickBot="1">
      <c r="B117" t="s">
        <v>270</v>
      </c>
      <c r="C117">
        <f>'7'!C185</f>
        <v>4.598875830352581</v>
      </c>
      <c r="D117">
        <f>'7'!D185</f>
        <v>4.7669491525423728</v>
      </c>
      <c r="E117">
        <f>'7'!E185</f>
        <v>4.918032786885246</v>
      </c>
      <c r="F117">
        <f>'7'!F185</f>
        <v>5.0139275766016711</v>
      </c>
      <c r="G117">
        <f>'7'!G185</f>
        <v>5.1136363636363633</v>
      </c>
      <c r="H117">
        <f>'7'!H185</f>
        <v>4.659289458357601</v>
      </c>
    </row>
    <row r="118" spans="1:8" ht="17" thickBot="1">
      <c r="A118">
        <v>8</v>
      </c>
      <c r="B118" s="60" t="s">
        <v>32</v>
      </c>
      <c r="C118" s="61">
        <f>'8'!C5</f>
        <v>8.8697755678000281</v>
      </c>
      <c r="D118" s="62">
        <f>'8'!D5</f>
        <v>9.7404808936720944</v>
      </c>
      <c r="E118" s="62">
        <f>'8'!E5</f>
        <v>10.062290368950647</v>
      </c>
      <c r="F118" s="62">
        <f>'8'!F5</f>
        <v>9.7564350954885128</v>
      </c>
      <c r="G118" s="62">
        <f>'8'!G5</f>
        <v>9.876716166993555</v>
      </c>
      <c r="H118" s="63">
        <f>'8'!H5</f>
        <v>8.8710831306338527</v>
      </c>
    </row>
    <row r="119" spans="1:8">
      <c r="B119" t="s">
        <v>272</v>
      </c>
      <c r="C119">
        <f>'8'!C35</f>
        <v>12.900540990428631</v>
      </c>
      <c r="D119">
        <f>'8'!D35</f>
        <v>15.241320914479255</v>
      </c>
      <c r="E119">
        <f>'8'!E35</f>
        <v>15.332197614991482</v>
      </c>
      <c r="F119">
        <f>'8'!F35</f>
        <v>14.910394265232975</v>
      </c>
      <c r="G119">
        <f>'8'!G35</f>
        <v>15.081206496519721</v>
      </c>
      <c r="H119">
        <f>'8'!H35</f>
        <v>12.896531277794249</v>
      </c>
    </row>
    <row r="120" spans="1:8">
      <c r="B120" t="s">
        <v>273</v>
      </c>
      <c r="C120">
        <f>'8'!C65</f>
        <v>4.8465266558966071</v>
      </c>
      <c r="D120">
        <f>'8'!D65</f>
        <v>4.1017227235438884</v>
      </c>
      <c r="E120">
        <f>'8'!E65</f>
        <v>5.7003257328990227</v>
      </c>
      <c r="F120">
        <f>'8'!F65</f>
        <v>5.7471264367816088</v>
      </c>
      <c r="G120">
        <f>'8'!G65</f>
        <v>5.7851239669421481</v>
      </c>
      <c r="H120">
        <f>'8'!H65</f>
        <v>5.9021922428330518</v>
      </c>
    </row>
    <row r="121" spans="1:8">
      <c r="B121" t="s">
        <v>274</v>
      </c>
      <c r="C121">
        <f>'8'!C95</f>
        <v>6.0975609756097562</v>
      </c>
      <c r="D121">
        <f>'8'!D95</f>
        <v>6.1247216035634739</v>
      </c>
      <c r="E121">
        <f>'8'!E95</f>
        <v>6.2429057888762767</v>
      </c>
      <c r="F121">
        <f>'8'!F95</f>
        <v>5.7670126874279122</v>
      </c>
      <c r="G121">
        <f>'8'!G95</f>
        <v>5.9136605558840927</v>
      </c>
      <c r="H121">
        <f>'8'!H95</f>
        <v>6.119951040391677</v>
      </c>
    </row>
    <row r="122" spans="1:8">
      <c r="B122" t="s">
        <v>275</v>
      </c>
      <c r="C122">
        <f>'8'!C125</f>
        <v>3.5398230088495577</v>
      </c>
      <c r="D122">
        <f>'8'!D125</f>
        <v>3.5890533871691339</v>
      </c>
      <c r="E122">
        <f>'8'!E125</f>
        <v>3.5987404408457042</v>
      </c>
      <c r="F122">
        <f>'8'!F125</f>
        <v>3.6281179138321997</v>
      </c>
      <c r="G122">
        <f>'8'!G125</f>
        <v>3.6513007759014147</v>
      </c>
      <c r="H122">
        <f>'8'!H125</f>
        <v>3.6985668053629217</v>
      </c>
    </row>
    <row r="123" spans="1:8">
      <c r="B123" t="s">
        <v>276</v>
      </c>
      <c r="C123">
        <f>'8'!C155</f>
        <v>5.0761421319796947</v>
      </c>
      <c r="D123">
        <f>'8'!D155</f>
        <v>5.1319648093841641</v>
      </c>
      <c r="E123">
        <f>'8'!E155</f>
        <v>5.1094890510948909</v>
      </c>
      <c r="F123">
        <f>'8'!F155</f>
        <v>4.4543429844097995</v>
      </c>
      <c r="G123">
        <f>'8'!G155</f>
        <v>4.5248868778280551</v>
      </c>
      <c r="H123">
        <f>'8'!H155</f>
        <v>4.611837048424289</v>
      </c>
    </row>
    <row r="124" spans="1:8" ht="16" thickBot="1">
      <c r="B124" t="s">
        <v>277</v>
      </c>
      <c r="C124">
        <f>'8'!C185</f>
        <v>7.056451612903226</v>
      </c>
      <c r="D124">
        <f>'8'!D185</f>
        <v>7.0921985815602833</v>
      </c>
      <c r="E124">
        <f>'8'!E185</f>
        <v>6.1099796334012222</v>
      </c>
      <c r="F124">
        <f>'8'!F185</f>
        <v>6.1664953751284681</v>
      </c>
      <c r="G124">
        <f>'8'!G185</f>
        <v>6.2370062370062378</v>
      </c>
      <c r="H124">
        <f>'8'!H185</f>
        <v>6.3291139240506329</v>
      </c>
    </row>
    <row r="125" spans="1:8" ht="17" thickBot="1">
      <c r="A125">
        <v>9</v>
      </c>
      <c r="B125" s="60" t="s">
        <v>36</v>
      </c>
      <c r="C125" s="61">
        <f>'9'!C5</f>
        <v>8.2354859752120024</v>
      </c>
      <c r="D125" s="62">
        <f>'9'!D5</f>
        <v>7.4447845148482097</v>
      </c>
      <c r="E125" s="62">
        <f>'9'!E5</f>
        <v>7.65993265993266</v>
      </c>
      <c r="F125" s="62">
        <f>'9'!F5</f>
        <v>7.128914537893575</v>
      </c>
      <c r="G125" s="62">
        <f>'9'!G5</f>
        <v>7.2078256392654882</v>
      </c>
      <c r="H125" s="63">
        <f>'9'!H5</f>
        <v>7.4080529893672651</v>
      </c>
    </row>
    <row r="126" spans="1:8">
      <c r="B126" t="s">
        <v>279</v>
      </c>
      <c r="C126">
        <f>'9'!C35</f>
        <v>17.028772753963594</v>
      </c>
      <c r="D126">
        <f>'9'!D35</f>
        <v>14.021479713603819</v>
      </c>
      <c r="E126">
        <f>'9'!E35</f>
        <v>13.93517116025447</v>
      </c>
      <c r="F126">
        <f>'9'!F35</f>
        <v>13.922518159806295</v>
      </c>
      <c r="G126">
        <f>'9'!G35</f>
        <v>14.032946918852959</v>
      </c>
      <c r="H126">
        <f>'9'!H35</f>
        <v>14.18877236273905</v>
      </c>
    </row>
    <row r="127" spans="1:8">
      <c r="B127" t="s">
        <v>280</v>
      </c>
      <c r="C127">
        <f>'9'!C65</f>
        <v>6.7775723967960566</v>
      </c>
      <c r="D127">
        <f>'9'!D65</f>
        <v>6.957621758380772</v>
      </c>
      <c r="E127">
        <f>'9'!E65</f>
        <v>9.7719869706840381</v>
      </c>
      <c r="F127">
        <f>'9'!F65</f>
        <v>8.1355932203389827</v>
      </c>
      <c r="G127">
        <f>'9'!G65</f>
        <v>8.0917060013486175</v>
      </c>
      <c r="H127">
        <f>'9'!H65</f>
        <v>8.2304526748971192</v>
      </c>
    </row>
    <row r="128" spans="1:8">
      <c r="B128" t="s">
        <v>281</v>
      </c>
      <c r="C128">
        <f>'9'!C95</f>
        <v>2.9008438818565403</v>
      </c>
      <c r="D128">
        <f>'9'!D95</f>
        <v>2.9000790930661746</v>
      </c>
      <c r="E128">
        <f>'9'!E95</f>
        <v>3.7145131334571504</v>
      </c>
      <c r="F128">
        <f>'9'!F95</f>
        <v>1.3390465988216389</v>
      </c>
      <c r="G128">
        <f>'9'!G95</f>
        <v>1.3509862199405567</v>
      </c>
      <c r="H128">
        <f>'9'!H95</f>
        <v>1.3713658804168953</v>
      </c>
    </row>
    <row r="129" spans="1:8">
      <c r="B129" t="s">
        <v>282</v>
      </c>
      <c r="C129">
        <f>'9'!C125</f>
        <v>4.5662100456620998</v>
      </c>
      <c r="D129">
        <f>'9'!D125</f>
        <v>4.7483380816714149</v>
      </c>
      <c r="E129">
        <f>'9'!E125</f>
        <v>4.9309664694280082</v>
      </c>
      <c r="F129">
        <f>'9'!F125</f>
        <v>5.0454086781029268</v>
      </c>
      <c r="G129">
        <f>'9'!G125</f>
        <v>5.0607287449392713</v>
      </c>
      <c r="H129">
        <f>'9'!H125</f>
        <v>6.2370062370062378</v>
      </c>
    </row>
    <row r="130" spans="1:8" ht="16" thickBot="1">
      <c r="B130" t="s">
        <v>283</v>
      </c>
      <c r="C130">
        <f>'9'!C155</f>
        <v>6.8143100511073254</v>
      </c>
      <c r="D130">
        <f>'9'!D155</f>
        <v>6.9264069264069263</v>
      </c>
      <c r="E130">
        <f>'9'!E155</f>
        <v>4.8651039363113666</v>
      </c>
      <c r="F130">
        <f>'9'!F155</f>
        <v>7.0206230802983765</v>
      </c>
      <c r="G130">
        <f>'9'!G155</f>
        <v>7.259528130671506</v>
      </c>
      <c r="H130">
        <f>'9'!H155</f>
        <v>7.3868882733148657</v>
      </c>
    </row>
    <row r="131" spans="1:8" ht="17" thickBot="1">
      <c r="A131">
        <v>10</v>
      </c>
      <c r="B131" s="60" t="s">
        <v>41</v>
      </c>
      <c r="C131" s="61">
        <f>'10'!C5</f>
        <v>7.5336610386834799</v>
      </c>
      <c r="D131" s="62">
        <f>'10'!D5</f>
        <v>7.7725839765191873</v>
      </c>
      <c r="E131" s="62">
        <f>'10'!E5</f>
        <v>8.0631799856409128</v>
      </c>
      <c r="F131" s="62">
        <f>'10'!F5</f>
        <v>8.6202039551524035</v>
      </c>
      <c r="G131" s="62">
        <f>'10'!G5</f>
        <v>8.7119918004783052</v>
      </c>
      <c r="H131" s="63">
        <f>'10'!H5</f>
        <v>8.4726224783861674</v>
      </c>
    </row>
    <row r="132" spans="1:8">
      <c r="B132" t="s">
        <v>285</v>
      </c>
      <c r="C132">
        <f>'10'!C35</f>
        <v>12.104787714543813</v>
      </c>
      <c r="D132">
        <f>'10'!D35</f>
        <v>12.602739726027398</v>
      </c>
      <c r="E132">
        <f>'10'!E35</f>
        <v>12.919896640826872</v>
      </c>
      <c r="F132">
        <f>'10'!F35</f>
        <v>13.698630136986301</v>
      </c>
      <c r="G132">
        <f>'10'!G35</f>
        <v>13.838862559241706</v>
      </c>
      <c r="H132">
        <f>'10'!H35</f>
        <v>13.104644440161881</v>
      </c>
    </row>
    <row r="133" spans="1:8">
      <c r="B133" t="s">
        <v>286</v>
      </c>
      <c r="C133">
        <f>'10'!C65</f>
        <v>4.9397962334053718</v>
      </c>
      <c r="D133">
        <f>'10'!D65</f>
        <v>5.0890585241730282</v>
      </c>
      <c r="E133">
        <f>'10'!E65</f>
        <v>5.1331408405518122</v>
      </c>
      <c r="F133">
        <f>'10'!F65</f>
        <v>5.5664702030124422</v>
      </c>
      <c r="G133">
        <f>'10'!G65</f>
        <v>5.6347364932051711</v>
      </c>
      <c r="H133">
        <f>'10'!H65</f>
        <v>5.6384742951907132</v>
      </c>
    </row>
    <row r="134" spans="1:8">
      <c r="B134" t="s">
        <v>287</v>
      </c>
      <c r="C134">
        <f>'10'!C95</f>
        <v>5.7882192713653389</v>
      </c>
      <c r="D134">
        <f>'10'!D95</f>
        <v>5.85802894555479</v>
      </c>
      <c r="E134">
        <f>'10'!E95</f>
        <v>5.9691011235955056</v>
      </c>
      <c r="F134">
        <f>'10'!F95</f>
        <v>6.0714285714285712</v>
      </c>
      <c r="G134">
        <f>'10'!G95</f>
        <v>6.1063218390804606</v>
      </c>
      <c r="H134">
        <f>'10'!H95</f>
        <v>6.1394005055976884</v>
      </c>
    </row>
    <row r="135" spans="1:8">
      <c r="B135" t="s">
        <v>288</v>
      </c>
      <c r="C135">
        <f>'10'!C125</f>
        <v>7.2639225181598066</v>
      </c>
      <c r="D135">
        <f>'10'!D125</f>
        <v>7.3426573426573425</v>
      </c>
      <c r="E135">
        <f>'10'!E125</f>
        <v>7.4204946996466434</v>
      </c>
      <c r="F135">
        <f>'10'!F125</f>
        <v>7.5648414985590779</v>
      </c>
      <c r="G135">
        <f>'10'!G125</f>
        <v>7.6726342710997448</v>
      </c>
      <c r="H135">
        <f>'10'!H125</f>
        <v>7.4266617155588559</v>
      </c>
    </row>
    <row r="136" spans="1:8">
      <c r="B136" t="s">
        <v>289</v>
      </c>
      <c r="C136">
        <f>'10'!C155</f>
        <v>5.4750402576489527</v>
      </c>
      <c r="D136">
        <f>'10'!D155</f>
        <v>5.625413633355393</v>
      </c>
      <c r="E136">
        <f>'10'!E155</f>
        <v>6.1412487205731825</v>
      </c>
      <c r="F136">
        <f>'10'!F155</f>
        <v>7.0224719101123592</v>
      </c>
      <c r="G136">
        <f>'10'!G155</f>
        <v>7.1301247771836005</v>
      </c>
      <c r="H136">
        <f>'10'!H155</f>
        <v>7.2833211944646763</v>
      </c>
    </row>
    <row r="137" spans="1:8" ht="16" thickBot="1">
      <c r="B137" t="s">
        <v>290</v>
      </c>
      <c r="C137">
        <f>'10'!C185</f>
        <v>2.9732408325074329</v>
      </c>
      <c r="D137">
        <f>'10'!D185</f>
        <v>3.0150753768844218</v>
      </c>
      <c r="E137">
        <f>'10'!E185</f>
        <v>4.1536863966770508</v>
      </c>
      <c r="F137">
        <f>'10'!F185</f>
        <v>5.3078556263269636</v>
      </c>
      <c r="G137">
        <f>'10'!G185</f>
        <v>5.2966101694915251</v>
      </c>
      <c r="H137">
        <f>'10'!H185</f>
        <v>5.3304904051172706</v>
      </c>
    </row>
    <row r="138" spans="1:8" ht="17" thickBot="1">
      <c r="A138">
        <v>11</v>
      </c>
      <c r="B138" s="60" t="s">
        <v>45</v>
      </c>
      <c r="C138" s="61">
        <f>'11'!C5</f>
        <v>11.886204208885426</v>
      </c>
      <c r="D138" s="62">
        <f>'11'!D5</f>
        <v>13.920758757839987</v>
      </c>
      <c r="E138" s="62">
        <f>'11'!E5</f>
        <v>13.793103448275861</v>
      </c>
      <c r="F138" s="62">
        <f>'11'!F5</f>
        <v>13.357287923761911</v>
      </c>
      <c r="G138" s="62">
        <f>'11'!G5</f>
        <v>13.501776549545992</v>
      </c>
      <c r="H138" s="63">
        <f>'11'!H5</f>
        <v>13.645068624321736</v>
      </c>
    </row>
    <row r="139" spans="1:8">
      <c r="B139" t="s">
        <v>292</v>
      </c>
      <c r="C139">
        <f>'11'!C35</f>
        <v>14.845119812974868</v>
      </c>
      <c r="D139">
        <f>'11'!D35</f>
        <v>14.935904974714807</v>
      </c>
      <c r="E139">
        <f>'11'!E35</f>
        <v>14.994096812278629</v>
      </c>
      <c r="F139">
        <f>'11'!F35</f>
        <v>14.939418891895071</v>
      </c>
      <c r="G139">
        <f>'11'!G35</f>
        <v>15.020697811945594</v>
      </c>
      <c r="H139">
        <f>'11'!H35</f>
        <v>15.013594987587185</v>
      </c>
    </row>
    <row r="140" spans="1:8">
      <c r="B140" t="s">
        <v>293</v>
      </c>
      <c r="C140">
        <f>'11'!C65</f>
        <v>10.727611940298507</v>
      </c>
      <c r="D140">
        <f>'11'!D65</f>
        <v>10.401891252955082</v>
      </c>
      <c r="E140">
        <f>'11'!E65</f>
        <v>9.1698841698841704</v>
      </c>
      <c r="F140">
        <f>'11'!F65</f>
        <v>9.2547491475888943</v>
      </c>
      <c r="G140">
        <f>'11'!G65</f>
        <v>9.4433399602385677</v>
      </c>
      <c r="H140">
        <f>'11'!H65</f>
        <v>9.679062659195111</v>
      </c>
    </row>
    <row r="141" spans="1:8">
      <c r="B141" t="s">
        <v>294</v>
      </c>
      <c r="C141">
        <f>'11'!C95</f>
        <v>7.518796992481203</v>
      </c>
      <c r="D141">
        <f>'11'!D95</f>
        <v>7.611798287345386</v>
      </c>
      <c r="E141">
        <f>'11'!E95</f>
        <v>8.0080080080080087</v>
      </c>
      <c r="F141">
        <f>'11'!F95</f>
        <v>7.1868583162217661</v>
      </c>
      <c r="G141">
        <f>'11'!G95</f>
        <v>6.3829787234042552</v>
      </c>
      <c r="H141">
        <f>'11'!H95</f>
        <v>6.7114093959731544</v>
      </c>
    </row>
    <row r="142" spans="1:8">
      <c r="B142" t="s">
        <v>295</v>
      </c>
      <c r="C142">
        <f>'11'!C125</f>
        <v>2.9673590504451042</v>
      </c>
      <c r="D142">
        <f>'11'!D125</f>
        <v>2.9940119760479043</v>
      </c>
      <c r="E142">
        <f>'11'!E125</f>
        <v>2.9761904761904758</v>
      </c>
      <c r="F142">
        <f>'11'!F125</f>
        <v>3.0487804878048781</v>
      </c>
      <c r="G142">
        <f>'11'!G125</f>
        <v>2.9673590504451042</v>
      </c>
      <c r="H142">
        <f>'11'!H125</f>
        <v>3.0674846625766872</v>
      </c>
    </row>
    <row r="143" spans="1:8">
      <c r="B143" t="s">
        <v>296</v>
      </c>
      <c r="C143">
        <f>'11'!C155</f>
        <v>5.9055118110236222</v>
      </c>
      <c r="D143">
        <f>'11'!D155</f>
        <v>6.0483870967741931</v>
      </c>
      <c r="E143">
        <f>'11'!E155</f>
        <v>6.1224489795918364</v>
      </c>
      <c r="F143">
        <f>'11'!F155</f>
        <v>3.1282586027111576</v>
      </c>
      <c r="G143">
        <f>'11'!G155</f>
        <v>3.2362459546925568</v>
      </c>
      <c r="H143">
        <f>'11'!H155</f>
        <v>3.3076074972436604</v>
      </c>
    </row>
    <row r="144" spans="1:8">
      <c r="B144" t="s">
        <v>297</v>
      </c>
      <c r="C144">
        <f>'11'!C185</f>
        <v>11.876484560570072</v>
      </c>
      <c r="D144">
        <f>'11'!D185</f>
        <v>12.674271229404308</v>
      </c>
      <c r="E144">
        <f>'11'!E185</f>
        <v>12.064343163538874</v>
      </c>
      <c r="F144">
        <f>'11'!F185</f>
        <v>8.6083213773314196</v>
      </c>
      <c r="G144">
        <f>'11'!G185</f>
        <v>8.720930232558139</v>
      </c>
      <c r="H144">
        <f>'11'!H185</f>
        <v>8.8757396449704142</v>
      </c>
    </row>
    <row r="145" spans="1:8">
      <c r="B145" t="s">
        <v>298</v>
      </c>
      <c r="C145">
        <f>'11'!C215</f>
        <v>7.5757575757575761</v>
      </c>
      <c r="D145">
        <f>'11'!D215</f>
        <v>7.9365079365079358</v>
      </c>
      <c r="E145">
        <f>'11'!E215</f>
        <v>8.2304526748971192</v>
      </c>
      <c r="F145">
        <f>'11'!F215</f>
        <v>8.2304526748971192</v>
      </c>
      <c r="G145">
        <f>'11'!G215</f>
        <v>8.5106382978723403</v>
      </c>
      <c r="H145">
        <f>'11'!H215</f>
        <v>9.1324200913241995</v>
      </c>
    </row>
    <row r="146" spans="1:8">
      <c r="B146" t="s">
        <v>299</v>
      </c>
      <c r="C146">
        <f>'11'!C245</f>
        <v>6.2111801242236018</v>
      </c>
      <c r="D146">
        <f>'11'!D245</f>
        <v>6.3829787234042552</v>
      </c>
      <c r="E146">
        <f>'11'!E245</f>
        <v>6.5645514223194743</v>
      </c>
      <c r="F146">
        <f>'11'!F245</f>
        <v>6.7415730337078656</v>
      </c>
      <c r="G146">
        <f>'11'!G245</f>
        <v>9.1116173120728927</v>
      </c>
      <c r="H146">
        <f>'11'!H245</f>
        <v>9.3457943925233646</v>
      </c>
    </row>
    <row r="147" spans="1:8" ht="16" thickBot="1">
      <c r="B147" t="s">
        <v>300</v>
      </c>
      <c r="C147">
        <f>'11'!C275</f>
        <v>5.6497175141242941</v>
      </c>
      <c r="D147">
        <f>'11'!D275</f>
        <v>5.8479532163742682</v>
      </c>
      <c r="E147">
        <f>'11'!E275</f>
        <v>6.0422960725075532</v>
      </c>
      <c r="F147">
        <f>'11'!F275</f>
        <v>6.25</v>
      </c>
      <c r="G147">
        <f>'11'!G275</f>
        <v>6.666666666666667</v>
      </c>
      <c r="H147">
        <f>'11'!H275</f>
        <v>6.8965517241379306</v>
      </c>
    </row>
    <row r="148" spans="1:8" ht="17" thickBot="1">
      <c r="A148">
        <v>12</v>
      </c>
      <c r="B148" s="60" t="s">
        <v>49</v>
      </c>
      <c r="C148" s="61">
        <f>'12'!C5</f>
        <v>4.4236913246497913</v>
      </c>
      <c r="D148" s="62">
        <f>'12'!D5</f>
        <v>4.5203415369161224</v>
      </c>
      <c r="E148" s="62">
        <f>'12'!E5</f>
        <v>4.5784051888592137</v>
      </c>
      <c r="F148" s="62">
        <f>'12'!F5</f>
        <v>4.6254657587048698</v>
      </c>
      <c r="G148" s="62">
        <f>'12'!G5</f>
        <v>4.77373790217107</v>
      </c>
      <c r="H148" s="63">
        <f>'12'!H5</f>
        <v>4.8434182590233545</v>
      </c>
    </row>
    <row r="149" spans="1:8">
      <c r="B149" t="s">
        <v>302</v>
      </c>
      <c r="C149">
        <f>'12'!C35</f>
        <v>5.7650358367092558</v>
      </c>
      <c r="D149">
        <f>'12'!D35</f>
        <v>6.0012634238787115</v>
      </c>
      <c r="E149">
        <f>'12'!E35</f>
        <v>6.1914589617399587</v>
      </c>
      <c r="F149">
        <f>'12'!F35</f>
        <v>6.1777284967527324</v>
      </c>
      <c r="G149">
        <f>'12'!G35</f>
        <v>6.2380038387715926</v>
      </c>
      <c r="H149">
        <f>'12'!H35</f>
        <v>6.2690885709692976</v>
      </c>
    </row>
    <row r="150" spans="1:8">
      <c r="B150" t="s">
        <v>303</v>
      </c>
      <c r="C150">
        <f>'12'!C65</f>
        <v>2.6666666666666665</v>
      </c>
      <c r="D150">
        <f>'12'!D65</f>
        <v>2.7297543221110101</v>
      </c>
      <c r="E150">
        <f>'12'!E65</f>
        <v>2.7173913043478262</v>
      </c>
      <c r="F150">
        <f>'12'!F65</f>
        <v>2.7829313543599259</v>
      </c>
      <c r="G150">
        <f>'12'!G65</f>
        <v>3.8350910834132308</v>
      </c>
      <c r="H150">
        <f>'12'!H65</f>
        <v>3.9024390243902438</v>
      </c>
    </row>
    <row r="151" spans="1:8">
      <c r="B151" t="s">
        <v>304</v>
      </c>
      <c r="C151">
        <f>'12'!C95</f>
        <v>4.1322314049586781</v>
      </c>
      <c r="D151">
        <f>'12'!D95</f>
        <v>4.2918454935622314</v>
      </c>
      <c r="E151">
        <f>'12'!E95</f>
        <v>4.4709388971684056</v>
      </c>
      <c r="F151">
        <f>'12'!F95</f>
        <v>4.5941807044410421</v>
      </c>
      <c r="G151">
        <f>'12'!G95</f>
        <v>4.7770700636942669</v>
      </c>
      <c r="H151">
        <f>'12'!H95</f>
        <v>4.8939641109298524</v>
      </c>
    </row>
    <row r="152" spans="1:8">
      <c r="B152" t="s">
        <v>305</v>
      </c>
      <c r="C152">
        <f>'12'!C125</f>
        <v>6.3424947145877377</v>
      </c>
      <c r="D152">
        <f>'12'!D125</f>
        <v>6.5717415115005471</v>
      </c>
      <c r="E152">
        <f>'12'!E125</f>
        <v>5.5493895671476139</v>
      </c>
      <c r="F152">
        <f>'12'!F125</f>
        <v>4.6242774566473992</v>
      </c>
      <c r="G152">
        <f>'12'!G125</f>
        <v>4.7114252061248525</v>
      </c>
      <c r="H152">
        <f>'12'!H125</f>
        <v>4.7675804529201429</v>
      </c>
    </row>
    <row r="153" spans="1:8">
      <c r="B153" t="s">
        <v>306</v>
      </c>
      <c r="C153">
        <f>'12'!C155</f>
        <v>4.5420136260408785</v>
      </c>
      <c r="D153">
        <f>'12'!D155</f>
        <v>3.9651070578905627</v>
      </c>
      <c r="E153">
        <f>'12'!E155</f>
        <v>4.0160642570281118</v>
      </c>
      <c r="F153">
        <f>'12'!F155</f>
        <v>4.0916530278232406</v>
      </c>
      <c r="G153">
        <f>'12'!G155</f>
        <v>4.1841004184100417</v>
      </c>
      <c r="H153">
        <f>'12'!H155</f>
        <v>4.2955326460481107</v>
      </c>
    </row>
    <row r="154" spans="1:8">
      <c r="B154" t="s">
        <v>307</v>
      </c>
      <c r="C154">
        <f>'12'!C185</f>
        <v>3.7313432835820897</v>
      </c>
      <c r="D154">
        <f>'12'!D185</f>
        <v>3.8265306122448979</v>
      </c>
      <c r="E154">
        <f>'12'!E185</f>
        <v>5.3475935828877006</v>
      </c>
      <c r="F154">
        <f>'12'!F185</f>
        <v>5.2356020942408383</v>
      </c>
      <c r="G154">
        <f>'12'!G185</f>
        <v>5.4570259208731242</v>
      </c>
      <c r="H154">
        <f>'12'!H185</f>
        <v>5.6818181818181817</v>
      </c>
    </row>
    <row r="155" spans="1:8">
      <c r="B155" t="s">
        <v>308</v>
      </c>
      <c r="C155">
        <f>'12'!C215</f>
        <v>3.2549728752260396</v>
      </c>
      <c r="D155">
        <f>'12'!D215</f>
        <v>3.3271719038817005</v>
      </c>
      <c r="E155">
        <f>'12'!E215</f>
        <v>2.9940119760479043</v>
      </c>
      <c r="F155">
        <f>'12'!F215</f>
        <v>3.4181541967337639</v>
      </c>
      <c r="G155">
        <f>'12'!G215</f>
        <v>3.5046728971962615</v>
      </c>
      <c r="H155">
        <f>'12'!H215</f>
        <v>3.5516969218626677</v>
      </c>
    </row>
    <row r="156" spans="1:8">
      <c r="B156" t="s">
        <v>309</v>
      </c>
      <c r="C156">
        <f>'12'!C245</f>
        <v>1.8072289156626506</v>
      </c>
      <c r="D156">
        <f>'12'!D245</f>
        <v>1.8237082066869299</v>
      </c>
      <c r="E156">
        <f>'12'!E245</f>
        <v>1.8575851393188854</v>
      </c>
      <c r="F156">
        <f>'12'!F245</f>
        <v>1.8808777429467085</v>
      </c>
      <c r="G156">
        <f>'12'!G245</f>
        <v>1.8714909544603868</v>
      </c>
      <c r="H156">
        <f>'12'!H245</f>
        <v>1.9132653061224489</v>
      </c>
    </row>
    <row r="157" spans="1:8" ht="16" thickBot="1">
      <c r="B157" t="s">
        <v>310</v>
      </c>
      <c r="C157">
        <f>'12'!C275</f>
        <v>3.9138943248532287</v>
      </c>
      <c r="D157">
        <f>'12'!D275</f>
        <v>4.0816326530612246</v>
      </c>
      <c r="E157">
        <f>'12'!E275</f>
        <v>4.2462845010615711</v>
      </c>
      <c r="F157">
        <f>'12'!F275</f>
        <v>4.5146726862302478</v>
      </c>
      <c r="G157">
        <f>'12'!G275</f>
        <v>4.7505938242280283</v>
      </c>
      <c r="H157">
        <f>'12'!H275</f>
        <v>4.9504950495049505</v>
      </c>
    </row>
    <row r="158" spans="1:8" ht="17" thickBot="1">
      <c r="A158">
        <v>13</v>
      </c>
      <c r="B158" s="60" t="s">
        <v>53</v>
      </c>
      <c r="C158" s="61">
        <f>'13'!C5</f>
        <v>3.0278103505609324</v>
      </c>
      <c r="D158" s="62">
        <f>'13'!D5</f>
        <v>3.115374460969814</v>
      </c>
      <c r="E158" s="62">
        <f>'13'!E5</f>
        <v>3.3951654258987465</v>
      </c>
      <c r="F158" s="62">
        <f>'13'!F5</f>
        <v>3.374498683768838</v>
      </c>
      <c r="G158" s="62">
        <f>'13'!G5</f>
        <v>3.4713044704058076</v>
      </c>
      <c r="H158" s="63">
        <f>'13'!H5</f>
        <v>3.4499230401783345</v>
      </c>
    </row>
    <row r="159" spans="1:8">
      <c r="B159" t="s">
        <v>312</v>
      </c>
      <c r="C159">
        <f>'13'!C35</f>
        <v>3.7720865594599959</v>
      </c>
      <c r="D159">
        <f>'13'!D35</f>
        <v>4.0586022569788165</v>
      </c>
      <c r="E159">
        <f>'13'!E35</f>
        <v>5.7516858389527963</v>
      </c>
      <c r="F159">
        <f>'13'!F35</f>
        <v>5.7878455243987625</v>
      </c>
      <c r="G159">
        <f>'13'!G35</f>
        <v>5.8162855996791016</v>
      </c>
      <c r="H159">
        <f>'13'!H35</f>
        <v>5.8544463510649036</v>
      </c>
    </row>
    <row r="160" spans="1:8">
      <c r="B160" t="s">
        <v>313</v>
      </c>
      <c r="C160">
        <f>'13'!C65</f>
        <v>2.8996968498747857</v>
      </c>
      <c r="D160">
        <f>'13'!D65</f>
        <v>2.9100529100529098</v>
      </c>
      <c r="E160">
        <f>'13'!E65</f>
        <v>2.9470864032150033</v>
      </c>
      <c r="F160">
        <f>'13'!F65</f>
        <v>2.9879125356512293</v>
      </c>
      <c r="G160">
        <f>'13'!G65</f>
        <v>3.0273840649511494</v>
      </c>
      <c r="H160">
        <f>'13'!H65</f>
        <v>3.0551312317733648</v>
      </c>
    </row>
    <row r="161" spans="1:8">
      <c r="B161" t="s">
        <v>314</v>
      </c>
      <c r="C161">
        <f>'13'!C95</f>
        <v>2.9031789809841779</v>
      </c>
      <c r="D161">
        <f>'13'!D95</f>
        <v>2.9120559114735003</v>
      </c>
      <c r="E161">
        <f>'13'!E95</f>
        <v>2.9385836027034968</v>
      </c>
      <c r="F161">
        <f>'13'!F95</f>
        <v>3.1111111111111107</v>
      </c>
      <c r="G161">
        <f>'13'!G95</f>
        <v>3.1296572280178836</v>
      </c>
      <c r="H161">
        <f>'13'!H95</f>
        <v>3.1612223393045311</v>
      </c>
    </row>
    <row r="162" spans="1:8">
      <c r="B162" t="s">
        <v>315</v>
      </c>
      <c r="C162">
        <f>'13'!C125</f>
        <v>3.9856516540454363</v>
      </c>
      <c r="D162">
        <f>'13'!D125</f>
        <v>3.979307600477517</v>
      </c>
      <c r="E162">
        <f>'13'!E125</f>
        <v>3.5349567949725058</v>
      </c>
      <c r="F162">
        <f>'13'!F125</f>
        <v>3.5913806863527533</v>
      </c>
      <c r="G162">
        <f>'13'!G125</f>
        <v>4.0306328093510677</v>
      </c>
      <c r="H162">
        <f>'13'!H125</f>
        <v>4.0436716538617068</v>
      </c>
    </row>
    <row r="163" spans="1:8">
      <c r="B163" t="s">
        <v>316</v>
      </c>
      <c r="C163">
        <f>'13'!C155</f>
        <v>3.3134526176275676</v>
      </c>
      <c r="D163">
        <f>'13'!D155</f>
        <v>3.3670033670033668</v>
      </c>
      <c r="E163">
        <f>'13'!E155</f>
        <v>2.7322404371584699</v>
      </c>
      <c r="F163">
        <f>'13'!F155</f>
        <v>2.7605244996549345</v>
      </c>
      <c r="G163">
        <f>'13'!G155</f>
        <v>2.8129395218002813</v>
      </c>
      <c r="H163">
        <f>'13'!H155</f>
        <v>2.8591851322373123</v>
      </c>
    </row>
    <row r="164" spans="1:8">
      <c r="B164" t="s">
        <v>317</v>
      </c>
      <c r="C164">
        <f>'13'!C185</f>
        <v>1.932367149758454</v>
      </c>
      <c r="D164">
        <f>'13'!D185</f>
        <v>1.9588638589618022</v>
      </c>
      <c r="E164">
        <f>'13'!E185</f>
        <v>1.9249278152069298</v>
      </c>
      <c r="F164">
        <f>'13'!F185</f>
        <v>1.2523481527864746</v>
      </c>
      <c r="G164">
        <f>'13'!G185</f>
        <v>2.7932960893854748</v>
      </c>
      <c r="H164">
        <f>'13'!H185</f>
        <v>2.1943573667711598</v>
      </c>
    </row>
    <row r="165" spans="1:8">
      <c r="B165" t="s">
        <v>318</v>
      </c>
      <c r="C165">
        <f>'13'!C215</f>
        <v>2.1390374331550803</v>
      </c>
      <c r="D165">
        <f>'13'!D215</f>
        <v>2.1810250817884405</v>
      </c>
      <c r="E165">
        <f>'13'!E215</f>
        <v>2.2050716648291071</v>
      </c>
      <c r="F165">
        <f>'13'!F215</f>
        <v>2.1937842778793417</v>
      </c>
      <c r="G165">
        <f>'13'!G215</f>
        <v>2.1881838074398248</v>
      </c>
      <c r="H165">
        <f>'13'!H215</f>
        <v>2.2148394241417497</v>
      </c>
    </row>
    <row r="166" spans="1:8">
      <c r="B166" t="s">
        <v>319</v>
      </c>
      <c r="C166">
        <f>'13'!C245</f>
        <v>2.5108804820890529</v>
      </c>
      <c r="D166">
        <f>'13'!D245</f>
        <v>2.7624309392265194</v>
      </c>
      <c r="E166">
        <f>'13'!E245</f>
        <v>2.767208578346593</v>
      </c>
      <c r="F166">
        <f>'13'!F245</f>
        <v>2.8045574057843998</v>
      </c>
      <c r="G166">
        <f>'13'!G245</f>
        <v>2.8223672605397776</v>
      </c>
      <c r="H166">
        <f>'13'!H245</f>
        <v>2.8725314183123878</v>
      </c>
    </row>
    <row r="167" spans="1:8">
      <c r="B167" t="s">
        <v>320</v>
      </c>
      <c r="C167">
        <f>'13'!C275</f>
        <v>3.2071840923669019</v>
      </c>
      <c r="D167">
        <f>'13'!D275</f>
        <v>3.2247662044501775</v>
      </c>
      <c r="E167">
        <f>'13'!E275</f>
        <v>3.2530904359141184</v>
      </c>
      <c r="F167">
        <f>'13'!F275</f>
        <v>3.2776138970829236</v>
      </c>
      <c r="G167">
        <f>'13'!G275</f>
        <v>3.301419610432486</v>
      </c>
      <c r="H167">
        <f>'13'!H275</f>
        <v>3.3772374197906112</v>
      </c>
    </row>
    <row r="168" spans="1:8" ht="16" thickBot="1">
      <c r="B168" t="s">
        <v>321</v>
      </c>
      <c r="C168">
        <f>'13'!C305</f>
        <v>3.0220387705461782</v>
      </c>
      <c r="D168">
        <f>'13'!D305</f>
        <v>3.0191458026509572</v>
      </c>
      <c r="E168">
        <f>'13'!E305</f>
        <v>3.0388378298250815</v>
      </c>
      <c r="F168">
        <f>'13'!F305</f>
        <v>2.9652129890793377</v>
      </c>
      <c r="G168">
        <f>'13'!G305</f>
        <v>2.8798201868371147</v>
      </c>
      <c r="H168">
        <f>'13'!H305</f>
        <v>2.8334485141672427</v>
      </c>
    </row>
    <row r="169" spans="1:8" ht="17" thickBot="1">
      <c r="A169">
        <v>14</v>
      </c>
      <c r="B169" s="60" t="s">
        <v>57</v>
      </c>
      <c r="C169" s="61">
        <f>'14'!C5</f>
        <v>8.2717262058625849</v>
      </c>
      <c r="D169" s="62">
        <f>'14'!D5</f>
        <v>8.8369891115669876</v>
      </c>
      <c r="E169" s="62">
        <f>'14'!E5</f>
        <v>9.021512838306732</v>
      </c>
      <c r="F169" s="62">
        <f>'14'!F5</f>
        <v>9.3013194895089768</v>
      </c>
      <c r="G169" s="62">
        <f>'14'!G5</f>
        <v>8.3780527872084125</v>
      </c>
      <c r="H169" s="63">
        <f>'14'!H5</f>
        <v>8.7656033287101245</v>
      </c>
    </row>
    <row r="170" spans="1:8">
      <c r="B170" t="s">
        <v>323</v>
      </c>
      <c r="C170">
        <f>'14'!C35</f>
        <v>11.192214111922141</v>
      </c>
      <c r="D170">
        <f>'14'!D35</f>
        <v>12.837179070523238</v>
      </c>
      <c r="E170">
        <f>'14'!E35</f>
        <v>14.220333442301406</v>
      </c>
      <c r="F170">
        <f>'14'!F35</f>
        <v>14.462138446538837</v>
      </c>
      <c r="G170">
        <f>'14'!G35</f>
        <v>13.981466428223055</v>
      </c>
      <c r="H170">
        <f>'14'!H35</f>
        <v>14.178617992177314</v>
      </c>
    </row>
    <row r="171" spans="1:8">
      <c r="B171" t="s">
        <v>324</v>
      </c>
      <c r="C171">
        <f>'14'!C65</f>
        <v>6.9930069930069934</v>
      </c>
      <c r="D171">
        <f>'14'!D65</f>
        <v>6.7226890756302522</v>
      </c>
      <c r="E171">
        <f>'14'!E65</f>
        <v>6.9204152249134951</v>
      </c>
      <c r="F171">
        <f>'14'!F65</f>
        <v>7.3597056117755288</v>
      </c>
      <c r="G171">
        <f>'14'!G65</f>
        <v>7.4487895716945998</v>
      </c>
      <c r="H171">
        <f>'14'!H65</f>
        <v>7.518796992481203</v>
      </c>
    </row>
    <row r="172" spans="1:8">
      <c r="B172" t="s">
        <v>325</v>
      </c>
      <c r="C172">
        <f>'14'!C95</f>
        <v>4.8780487804878048</v>
      </c>
      <c r="D172">
        <f>'14'!D95</f>
        <v>5.9880239520958085</v>
      </c>
      <c r="E172">
        <f>'14'!E95</f>
        <v>6.0544904137235109</v>
      </c>
      <c r="F172">
        <f>'14'!F95</f>
        <v>6.1349693251533743</v>
      </c>
      <c r="G172">
        <f>'14'!G95</f>
        <v>4.3149946062567421</v>
      </c>
      <c r="H172">
        <f>'14'!H95</f>
        <v>4.4247787610619467</v>
      </c>
    </row>
    <row r="173" spans="1:8">
      <c r="B173" t="s">
        <v>248</v>
      </c>
      <c r="C173">
        <f>'14'!C125</f>
        <v>9.3220338983050848</v>
      </c>
      <c r="D173">
        <f>'14'!D125</f>
        <v>10.989010989010989</v>
      </c>
      <c r="E173">
        <f>'14'!E125</f>
        <v>8.6058519793459549</v>
      </c>
      <c r="F173">
        <f>'14'!F125</f>
        <v>9.7087378640776691</v>
      </c>
      <c r="G173">
        <f>'14'!G125</f>
        <v>7.9365079365079358</v>
      </c>
      <c r="H173">
        <f>'14'!H125</f>
        <v>8.9047195013357072</v>
      </c>
    </row>
    <row r="174" spans="1:8">
      <c r="B174" t="s">
        <v>326</v>
      </c>
      <c r="C174">
        <f>'14'!C155</f>
        <v>6.1511423550087869</v>
      </c>
      <c r="D174">
        <f>'14'!D155</f>
        <v>7.2072072072072073</v>
      </c>
      <c r="E174">
        <f>'14'!E155</f>
        <v>6.7307692307692308</v>
      </c>
      <c r="F174">
        <f>'14'!F155</f>
        <v>6.7961165048543686</v>
      </c>
      <c r="G174">
        <f>'14'!G155</f>
        <v>3.9292730844793708</v>
      </c>
      <c r="H174">
        <f>'14'!H155</f>
        <v>4</v>
      </c>
    </row>
    <row r="175" spans="1:8">
      <c r="B175" t="s">
        <v>327</v>
      </c>
      <c r="C175">
        <f>'14'!C185</f>
        <v>7.3322053017484485</v>
      </c>
      <c r="D175">
        <f>'14'!D185</f>
        <v>3.9908779931584948</v>
      </c>
      <c r="E175">
        <f>'14'!E185</f>
        <v>4.0721349621873184</v>
      </c>
      <c r="F175">
        <f>'14'!F185</f>
        <v>5.8582308142940835</v>
      </c>
      <c r="G175">
        <f>'14'!G185</f>
        <v>4.8250904704463204</v>
      </c>
      <c r="H175">
        <f>'14'!H185</f>
        <v>6.2305295950155761</v>
      </c>
    </row>
    <row r="176" spans="1:8">
      <c r="B176" t="s">
        <v>328</v>
      </c>
      <c r="C176">
        <f>'14'!C215</f>
        <v>4.2016806722689077</v>
      </c>
      <c r="D176">
        <f>'14'!D215</f>
        <v>4.2918454935622314</v>
      </c>
      <c r="E176">
        <f>'14'!E215</f>
        <v>4.3516100957354222</v>
      </c>
      <c r="F176">
        <f>'14'!F215</f>
        <v>3.5618878005342829</v>
      </c>
      <c r="G176">
        <f>'14'!G215</f>
        <v>2.7051397655545539</v>
      </c>
      <c r="H176">
        <f>'14'!H215</f>
        <v>3.7174721189591078</v>
      </c>
    </row>
    <row r="177" spans="1:8">
      <c r="B177" t="s">
        <v>329</v>
      </c>
      <c r="C177">
        <f>'14'!C245</f>
        <v>4.1025641025641022</v>
      </c>
      <c r="D177">
        <f>'14'!D245</f>
        <v>4.1365046535677354</v>
      </c>
      <c r="E177">
        <f>'14'!E245</f>
        <v>4.0650406504065044</v>
      </c>
      <c r="F177">
        <f>'14'!F245</f>
        <v>4.1623309053069724</v>
      </c>
      <c r="G177">
        <f>'14'!G245</f>
        <v>3.1813361611876991</v>
      </c>
      <c r="H177">
        <f>'14'!H245</f>
        <v>3.2751091703056767</v>
      </c>
    </row>
    <row r="178" spans="1:8">
      <c r="B178" t="s">
        <v>330</v>
      </c>
      <c r="C178">
        <f>'14'!C275</f>
        <v>7.18954248366013</v>
      </c>
      <c r="D178">
        <f>'14'!D275</f>
        <v>7.9470198675496686</v>
      </c>
      <c r="E178">
        <f>'14'!E275</f>
        <v>8.0375083724045542</v>
      </c>
      <c r="F178">
        <f>'14'!F275</f>
        <v>7.5445816186556929</v>
      </c>
      <c r="G178">
        <f>'14'!G275</f>
        <v>5.6022408963585431</v>
      </c>
      <c r="H178">
        <f>'14'!H275</f>
        <v>5.6657223796034</v>
      </c>
    </row>
    <row r="179" spans="1:8">
      <c r="B179" t="s">
        <v>331</v>
      </c>
      <c r="C179">
        <f>'14'!C305</f>
        <v>9.9904852521408198</v>
      </c>
      <c r="D179">
        <f>'14'!D305</f>
        <v>10.355029585798817</v>
      </c>
      <c r="E179">
        <f>'14'!E305</f>
        <v>8.6075949367088604</v>
      </c>
      <c r="F179">
        <f>'14'!F305</f>
        <v>8.9426617569700149</v>
      </c>
      <c r="G179">
        <f>'14'!G305</f>
        <v>8.542445274959956</v>
      </c>
      <c r="H179">
        <f>'14'!H305</f>
        <v>8.6253369272237208</v>
      </c>
    </row>
    <row r="180" spans="1:8" ht="16" thickBot="1">
      <c r="B180" t="s">
        <v>332</v>
      </c>
      <c r="C180">
        <f>'14'!C335</f>
        <v>5.112474437627812</v>
      </c>
      <c r="D180">
        <f>'14'!D335</f>
        <v>5.2742616033755274</v>
      </c>
      <c r="E180">
        <f>'14'!E335</f>
        <v>6.3424947145877377</v>
      </c>
      <c r="F180">
        <f>'14'!F335</f>
        <v>5.208333333333333</v>
      </c>
      <c r="G180">
        <f>'14'!G335</f>
        <v>4.2238648363252373</v>
      </c>
      <c r="H180">
        <f>'14'!H335</f>
        <v>4.282655246252677</v>
      </c>
    </row>
    <row r="181" spans="1:8" ht="17" thickBot="1">
      <c r="A181">
        <v>15</v>
      </c>
      <c r="B181" s="60" t="s">
        <v>61</v>
      </c>
      <c r="C181" s="61">
        <f>'15'!C5</f>
        <v>8.7963641694766164</v>
      </c>
      <c r="D181" s="62">
        <f>'15'!D5</f>
        <v>8.9419522429813174</v>
      </c>
      <c r="E181" s="62">
        <f>'15'!E5</f>
        <v>9.2081963066025807</v>
      </c>
      <c r="F181" s="62">
        <f>'15'!F5</f>
        <v>9.0587044534412957</v>
      </c>
      <c r="G181" s="62">
        <f>'15'!G5</f>
        <v>8.9688370914618698</v>
      </c>
      <c r="H181" s="63">
        <f>'15'!H5</f>
        <v>11.876484560570072</v>
      </c>
    </row>
    <row r="182" spans="1:8">
      <c r="B182" t="s">
        <v>334</v>
      </c>
      <c r="C182">
        <f>'15'!C35</f>
        <v>11.142061281337048</v>
      </c>
      <c r="D182">
        <f>'15'!D35</f>
        <v>10.989010989010989</v>
      </c>
      <c r="E182">
        <f>'15'!E35</f>
        <v>12.353968040821808</v>
      </c>
      <c r="F182">
        <f>'15'!F35</f>
        <v>12.330786757807264</v>
      </c>
      <c r="G182">
        <f>'15'!G35</f>
        <v>13.549415515409139</v>
      </c>
      <c r="H182">
        <f>'15'!H35</f>
        <v>63.129617192746807</v>
      </c>
    </row>
    <row r="183" spans="1:8">
      <c r="B183" t="s">
        <v>335</v>
      </c>
      <c r="C183">
        <f>'15'!C65</f>
        <v>3.5211267605633805</v>
      </c>
      <c r="D183">
        <f>'15'!D65</f>
        <v>3.6363636363636362</v>
      </c>
      <c r="E183">
        <f>'15'!E65</f>
        <v>3.7783375314861458</v>
      </c>
      <c r="F183">
        <f>'15'!F65</f>
        <v>3.7974683544303796</v>
      </c>
      <c r="G183">
        <f>'15'!G65</f>
        <v>1.2886597938144331</v>
      </c>
      <c r="H183">
        <f>'15'!H65</f>
        <v>3.9525691699604741</v>
      </c>
    </row>
    <row r="184" spans="1:8">
      <c r="B184" t="s">
        <v>280</v>
      </c>
      <c r="C184">
        <f>'15'!C95</f>
        <v>7.1394574012375056</v>
      </c>
      <c r="D184">
        <f>'15'!D95</f>
        <v>7.32421875</v>
      </c>
      <c r="E184">
        <f>'15'!E95</f>
        <v>6.3788027477919531</v>
      </c>
      <c r="F184">
        <f>'15'!F95</f>
        <v>6.3631913852178164</v>
      </c>
      <c r="G184">
        <f>'15'!G95</f>
        <v>6.271104679208876</v>
      </c>
      <c r="H184">
        <f>'15'!H95</f>
        <v>5.3165780570323831</v>
      </c>
    </row>
    <row r="185" spans="1:8">
      <c r="B185" t="s">
        <v>336</v>
      </c>
      <c r="C185">
        <f>'15'!C125</f>
        <v>5.1783659378596081</v>
      </c>
      <c r="D185">
        <f>'15'!D125</f>
        <v>5.4479418886198543</v>
      </c>
      <c r="E185">
        <f>'15'!E125</f>
        <v>5.5350553505535052</v>
      </c>
      <c r="F185">
        <f>'15'!F125</f>
        <v>5.5452865064695009</v>
      </c>
      <c r="G185">
        <f>'15'!G125</f>
        <v>4.329004329004329</v>
      </c>
      <c r="H185">
        <f>'15'!H125</f>
        <v>5.1183621241202815</v>
      </c>
    </row>
    <row r="186" spans="1:8">
      <c r="B186" t="s">
        <v>337</v>
      </c>
      <c r="C186">
        <f>'15'!C155</f>
        <v>6.5386187167960772</v>
      </c>
      <c r="D186">
        <f>'15'!D155</f>
        <v>6.7510548523206753</v>
      </c>
      <c r="E186">
        <f>'15'!E155</f>
        <v>7.3816760746851928</v>
      </c>
      <c r="F186">
        <f>'15'!F155</f>
        <v>6.6964285714285712</v>
      </c>
      <c r="G186">
        <f>'15'!G155</f>
        <v>5.4995417048579283</v>
      </c>
      <c r="H186">
        <f>'15'!H155</f>
        <v>4.6620046620046622</v>
      </c>
    </row>
    <row r="187" spans="1:8">
      <c r="B187" t="s">
        <v>338</v>
      </c>
      <c r="C187">
        <f>'15'!C185</f>
        <v>9.386733416770964</v>
      </c>
      <c r="D187">
        <f>'15'!D185</f>
        <v>9.5057034220532319</v>
      </c>
      <c r="E187">
        <f>'15'!E185</f>
        <v>9.529860228716645</v>
      </c>
      <c r="F187">
        <f>'15'!F185</f>
        <v>9.5057034220532319</v>
      </c>
      <c r="G187">
        <f>'15'!G185</f>
        <v>9.3225605966438785</v>
      </c>
      <c r="H187">
        <f>'15'!H185</f>
        <v>6.9885641677255403</v>
      </c>
    </row>
    <row r="188" spans="1:8">
      <c r="B188" t="s">
        <v>339</v>
      </c>
      <c r="C188">
        <f>'15'!C215</f>
        <v>5.3380782918149468</v>
      </c>
      <c r="D188">
        <f>'15'!D215</f>
        <v>9.2421441774491697</v>
      </c>
      <c r="E188">
        <f>'15'!E215</f>
        <v>5.7581573896353166</v>
      </c>
      <c r="F188">
        <f>'15'!F215</f>
        <v>5.6603773584905657</v>
      </c>
      <c r="G188">
        <f>'15'!G215</f>
        <v>3.8461538461538463</v>
      </c>
      <c r="H188">
        <f>'15'!H215</f>
        <v>5.8708414872798436</v>
      </c>
    </row>
    <row r="189" spans="1:8">
      <c r="B189" t="s">
        <v>340</v>
      </c>
      <c r="C189">
        <f>'15'!C245</f>
        <v>8.376963350785342</v>
      </c>
      <c r="D189">
        <f>'15'!D245</f>
        <v>8.611410118406889</v>
      </c>
      <c r="E189">
        <f>'15'!E245</f>
        <v>8.7241003271537618</v>
      </c>
      <c r="F189">
        <f>'15'!F245</f>
        <v>8.5929108485499466</v>
      </c>
      <c r="G189">
        <f>'15'!G245</f>
        <v>4.3715846994535523</v>
      </c>
      <c r="H189">
        <f>'15'!H245</f>
        <v>4.4493882091212456</v>
      </c>
    </row>
    <row r="190" spans="1:8">
      <c r="B190" t="s">
        <v>341</v>
      </c>
      <c r="C190">
        <f>'15'!C275</f>
        <v>5.0200803212851408</v>
      </c>
      <c r="D190">
        <f>'15'!D275</f>
        <v>5.1387461459403907</v>
      </c>
      <c r="E190">
        <f>'15'!E275</f>
        <v>5.2465897166841549</v>
      </c>
      <c r="F190">
        <f>'15'!F275</f>
        <v>5.112474437627812</v>
      </c>
      <c r="G190">
        <f>'15'!G275</f>
        <v>5.1975051975051976</v>
      </c>
      <c r="H190">
        <f>'15'!H275</f>
        <v>5.3705692803437168</v>
      </c>
    </row>
    <row r="191" spans="1:8">
      <c r="B191" t="s">
        <v>342</v>
      </c>
      <c r="C191">
        <f>'15'!C305</f>
        <v>11.725293132328307</v>
      </c>
      <c r="D191">
        <f>'15'!D305</f>
        <v>10.204081632653061</v>
      </c>
      <c r="E191">
        <f>'15'!E305</f>
        <v>6.9444444444444438</v>
      </c>
      <c r="F191">
        <f>'15'!F305</f>
        <v>5.272407732864675</v>
      </c>
      <c r="G191">
        <f>'15'!G305</f>
        <v>5.4054054054054053</v>
      </c>
      <c r="H191">
        <f>'15'!H305</f>
        <v>5.4151624548736459</v>
      </c>
    </row>
    <row r="192" spans="1:8" ht="16" thickBot="1">
      <c r="B192" t="s">
        <v>343</v>
      </c>
      <c r="C192">
        <f>'15'!C335</f>
        <v>13.914656771799629</v>
      </c>
      <c r="D192">
        <f>'15'!D335</f>
        <v>14.258555133079849</v>
      </c>
      <c r="E192">
        <f>'15'!E335</f>
        <v>12.795275590551181</v>
      </c>
      <c r="F192">
        <f>'15'!F335</f>
        <v>12.782694198623402</v>
      </c>
      <c r="G192">
        <f>'15'!G335</f>
        <v>13.026052104208416</v>
      </c>
      <c r="H192">
        <f>'15'!H335</f>
        <v>8.1799591002044991</v>
      </c>
    </row>
    <row r="193" spans="1:8" ht="17" thickBot="1">
      <c r="A193">
        <v>16</v>
      </c>
      <c r="B193" s="60" t="s">
        <v>65</v>
      </c>
      <c r="C193" s="61">
        <f>'16'!C5</f>
        <v>7.4111934577050853</v>
      </c>
      <c r="D193" s="62">
        <f>'16'!D5</f>
        <v>7.7955825032481592</v>
      </c>
      <c r="E193" s="62">
        <f>'16'!E5</f>
        <v>8.1902245706737133</v>
      </c>
      <c r="F193" s="62">
        <f>'16'!F5</f>
        <v>7.9506878685009825</v>
      </c>
      <c r="G193" s="62">
        <f>'16'!G5</f>
        <v>8.0535698126866357</v>
      </c>
      <c r="H193" s="63">
        <f>'16'!H5</f>
        <v>8.0697523420832944</v>
      </c>
    </row>
    <row r="194" spans="1:8">
      <c r="B194" t="s">
        <v>345</v>
      </c>
      <c r="C194">
        <f>'16'!C35</f>
        <v>6.1087354917532073</v>
      </c>
      <c r="D194">
        <f>'16'!D35</f>
        <v>6.4061499039077514</v>
      </c>
      <c r="E194">
        <f>'16'!E35</f>
        <v>5.9880239520958085</v>
      </c>
      <c r="F194">
        <f>'16'!F35</f>
        <v>6.0934326337169944</v>
      </c>
      <c r="G194">
        <f>'16'!G35</f>
        <v>6.0728744939271255</v>
      </c>
      <c r="H194">
        <f>'16'!H35</f>
        <v>5.5788005578800552</v>
      </c>
    </row>
    <row r="195" spans="1:8">
      <c r="B195" t="s">
        <v>346</v>
      </c>
      <c r="C195">
        <f>'16'!C65</f>
        <v>5.0293378038558254</v>
      </c>
      <c r="D195">
        <f>'16'!D65</f>
        <v>5.1590713671539126</v>
      </c>
      <c r="E195">
        <f>'16'!E65</f>
        <v>5.272407732864675</v>
      </c>
      <c r="F195">
        <f>'16'!F65</f>
        <v>5.4249547920433994</v>
      </c>
      <c r="G195">
        <f>'16'!G65</f>
        <v>5.6390977443609023</v>
      </c>
      <c r="H195">
        <f>'16'!H65</f>
        <v>5.8536585365853657</v>
      </c>
    </row>
    <row r="196" spans="1:8">
      <c r="B196" t="s">
        <v>347</v>
      </c>
      <c r="C196">
        <f>'16'!C95</f>
        <v>10.68566340160285</v>
      </c>
      <c r="D196">
        <f>'16'!D95</f>
        <v>11.376310506357351</v>
      </c>
      <c r="E196">
        <f>'16'!E95</f>
        <v>12.359550561797754</v>
      </c>
      <c r="F196">
        <f>'16'!F95</f>
        <v>11.396648044692737</v>
      </c>
      <c r="G196">
        <f>'16'!G95</f>
        <v>11.499436302142051</v>
      </c>
      <c r="H196">
        <f>'16'!H95</f>
        <v>11.678497824593542</v>
      </c>
    </row>
    <row r="197" spans="1:8">
      <c r="B197" t="s">
        <v>348</v>
      </c>
      <c r="C197">
        <f>'16'!C125</f>
        <v>6.3897763578274756</v>
      </c>
      <c r="D197">
        <f>'16'!D125</f>
        <v>6.4446831364124604</v>
      </c>
      <c r="E197">
        <f>'16'!E125</f>
        <v>5.5370985603543748</v>
      </c>
      <c r="F197">
        <f>'16'!F125</f>
        <v>5.636978579481398</v>
      </c>
      <c r="G197">
        <f>'16'!G125</f>
        <v>5.7603686635944706</v>
      </c>
      <c r="H197">
        <f>'16'!H125</f>
        <v>5.9594755661501786</v>
      </c>
    </row>
    <row r="198" spans="1:8">
      <c r="B198" t="s">
        <v>349</v>
      </c>
      <c r="C198">
        <f>'16'!C155</f>
        <v>5.0876201243640482</v>
      </c>
      <c r="D198">
        <f>'16'!D155</f>
        <v>5.2143684820393972</v>
      </c>
      <c r="E198">
        <f>'16'!E155</f>
        <v>5.3571428571428568</v>
      </c>
      <c r="F198">
        <f>'16'!F155</f>
        <v>5.541871921182266</v>
      </c>
      <c r="G198">
        <f>'16'!G155</f>
        <v>5.6461731493099121</v>
      </c>
      <c r="H198">
        <f>'16'!H155</f>
        <v>5.8027079303675047</v>
      </c>
    </row>
    <row r="199" spans="1:8" ht="16" thickBot="1">
      <c r="B199" t="s">
        <v>350</v>
      </c>
      <c r="C199">
        <f>'16'!C185</f>
        <v>4.681100058513751</v>
      </c>
      <c r="D199">
        <f>'16'!D185</f>
        <v>4.7590719809637125</v>
      </c>
      <c r="E199">
        <f>'16'!E185</f>
        <v>5.3539559785841764</v>
      </c>
      <c r="F199">
        <f>'16'!F185</f>
        <v>5.5384615384615383</v>
      </c>
      <c r="G199">
        <f>'16'!G185</f>
        <v>5.5970149253731343</v>
      </c>
      <c r="H199">
        <f>'16'!H185</f>
        <v>5.1118210862619806</v>
      </c>
    </row>
    <row r="200" spans="1:8" ht="17" thickBot="1">
      <c r="A200">
        <v>17</v>
      </c>
      <c r="B200" s="60" t="s">
        <v>69</v>
      </c>
      <c r="C200" s="61">
        <f>'17'!C5</f>
        <v>4.0943184164047981</v>
      </c>
      <c r="D200" s="62">
        <f>'17'!D5</f>
        <v>4.172862560662125</v>
      </c>
      <c r="E200" s="62">
        <f>'17'!E5</f>
        <v>4.3727382388419782</v>
      </c>
      <c r="F200" s="62">
        <f>'17'!F5</f>
        <v>4.4822112242039411</v>
      </c>
      <c r="G200" s="62">
        <f>'17'!G5</f>
        <v>4.5146992950939477</v>
      </c>
      <c r="H200" s="63">
        <f>'17'!H5</f>
        <v>4.526075689360737</v>
      </c>
    </row>
    <row r="201" spans="1:8">
      <c r="B201" t="s">
        <v>352</v>
      </c>
      <c r="C201">
        <f>'17'!C35</f>
        <v>5.5366269165247015</v>
      </c>
      <c r="D201">
        <f>'17'!D35</f>
        <v>5.6604390930209734</v>
      </c>
      <c r="E201">
        <f>'17'!E35</f>
        <v>5.9613494923026531</v>
      </c>
      <c r="F201">
        <f>'17'!F35</f>
        <v>6.1325550126258488</v>
      </c>
      <c r="G201">
        <f>'17'!G35</f>
        <v>6.2276401219027431</v>
      </c>
      <c r="H201">
        <f>'17'!H35</f>
        <v>6.2973135928183828</v>
      </c>
    </row>
    <row r="202" spans="1:8">
      <c r="B202" t="s">
        <v>353</v>
      </c>
      <c r="C202">
        <f>'17'!C65</f>
        <v>3.0246034973566491</v>
      </c>
      <c r="D202">
        <f>'17'!D65</f>
        <v>3.0584157406463452</v>
      </c>
      <c r="E202">
        <f>'17'!E65</f>
        <v>3.2128720505834574</v>
      </c>
      <c r="F202">
        <f>'17'!F65</f>
        <v>3.2963895449944198</v>
      </c>
      <c r="G202">
        <f>'17'!G65</f>
        <v>3.3481558985090243</v>
      </c>
      <c r="H202">
        <f>'17'!H65</f>
        <v>3.3900100640923778</v>
      </c>
    </row>
    <row r="203" spans="1:8">
      <c r="B203" t="s">
        <v>354</v>
      </c>
      <c r="C203">
        <f>'17'!C95</f>
        <v>4.2630937880633377</v>
      </c>
      <c r="D203">
        <f>'17'!D95</f>
        <v>4.3343653250773997</v>
      </c>
      <c r="E203">
        <f>'17'!E95</f>
        <v>4.3969849246231156</v>
      </c>
      <c r="F203">
        <f>'17'!F95</f>
        <v>4.4247787610619467</v>
      </c>
      <c r="G203">
        <f>'17'!G95</f>
        <v>4.5871559633027523</v>
      </c>
      <c r="H203">
        <f>'17'!H95</f>
        <v>3.3422459893048129</v>
      </c>
    </row>
    <row r="204" spans="1:8">
      <c r="B204" t="s">
        <v>355</v>
      </c>
      <c r="C204">
        <f>'17'!C125</f>
        <v>4.1918956683744755</v>
      </c>
      <c r="D204">
        <f>'17'!D125</f>
        <v>4.2918454935622314</v>
      </c>
      <c r="E204">
        <f>'17'!E125</f>
        <v>4.3269230769230775</v>
      </c>
      <c r="F204">
        <f>'17'!F125</f>
        <v>4.4117647058823533</v>
      </c>
      <c r="G204">
        <f>'17'!G125</f>
        <v>4.5022511255627808</v>
      </c>
      <c r="H204">
        <f>'17'!H125</f>
        <v>4.142931123770067</v>
      </c>
    </row>
    <row r="205" spans="1:8">
      <c r="B205" t="s">
        <v>356</v>
      </c>
      <c r="C205">
        <f>'17'!C155</f>
        <v>2.9142381348875936</v>
      </c>
      <c r="D205">
        <f>'17'!D155</f>
        <v>2.9940119760479043</v>
      </c>
      <c r="E205">
        <f>'17'!E155</f>
        <v>3.0316154179298396</v>
      </c>
      <c r="F205">
        <f>'17'!F155</f>
        <v>3.0355594102341721</v>
      </c>
      <c r="G205">
        <f>'17'!G155</f>
        <v>2.2016732716864817</v>
      </c>
      <c r="H205">
        <f>'17'!H155</f>
        <v>2.2331397945511386</v>
      </c>
    </row>
    <row r="206" spans="1:8">
      <c r="B206" t="s">
        <v>357</v>
      </c>
      <c r="C206">
        <f>'17'!C185</f>
        <v>4.5330915684496826</v>
      </c>
      <c r="D206">
        <f>'17'!D185</f>
        <v>4.6125461254612548</v>
      </c>
      <c r="E206">
        <f>'17'!E185</f>
        <v>4.6598322460391426</v>
      </c>
      <c r="F206">
        <f>'17'!F185</f>
        <v>4.6641791044776113</v>
      </c>
      <c r="G206">
        <f>'17'!G185</f>
        <v>4.7214353163361658</v>
      </c>
      <c r="H206">
        <f>'17'!H185</f>
        <v>4.8123195380173245</v>
      </c>
    </row>
    <row r="207" spans="1:8">
      <c r="B207" t="s">
        <v>358</v>
      </c>
      <c r="C207">
        <f>'17'!C215</f>
        <v>3.1289111389236544</v>
      </c>
      <c r="D207">
        <f>'17'!D215</f>
        <v>2.9780897681344394</v>
      </c>
      <c r="E207">
        <f>'17'!E215</f>
        <v>3.0049366816913503</v>
      </c>
      <c r="F207">
        <f>'17'!F215</f>
        <v>3.0198446937014669</v>
      </c>
      <c r="G207">
        <f>'17'!G215</f>
        <v>3.0634573304157549</v>
      </c>
      <c r="H207">
        <f>'17'!H215</f>
        <v>2.9030817329164806</v>
      </c>
    </row>
    <row r="208" spans="1:8">
      <c r="B208" t="s">
        <v>359</v>
      </c>
      <c r="C208">
        <f>'17'!C245</f>
        <v>6.7453625632377738</v>
      </c>
      <c r="D208">
        <f>'17'!D245</f>
        <v>7.1301247771836005</v>
      </c>
      <c r="E208">
        <f>'17'!E245</f>
        <v>7.4074074074074074</v>
      </c>
      <c r="F208">
        <f>'17'!F245</f>
        <v>7.7972709551656916</v>
      </c>
      <c r="G208">
        <f>'17'!G245</f>
        <v>4.0816326530612246</v>
      </c>
      <c r="H208">
        <f>'17'!H245</f>
        <v>4.1841004184100417</v>
      </c>
    </row>
    <row r="209" spans="1:8">
      <c r="B209" t="s">
        <v>360</v>
      </c>
      <c r="C209">
        <f>'17'!C275</f>
        <v>2.9048656499636891</v>
      </c>
      <c r="D209">
        <f>'17'!D275</f>
        <v>2.9390154298310063</v>
      </c>
      <c r="E209">
        <f>'17'!E275</f>
        <v>3.7481259370314843</v>
      </c>
      <c r="F209">
        <f>'17'!F275</f>
        <v>3.7425149700598803</v>
      </c>
      <c r="G209">
        <f>'17'!G275</f>
        <v>3.7509377344336081</v>
      </c>
      <c r="H209">
        <f>'17'!H275</f>
        <v>3.7678975131876413</v>
      </c>
    </row>
    <row r="210" spans="1:8">
      <c r="B210" t="s">
        <v>361</v>
      </c>
      <c r="C210">
        <f>'17'!C305</f>
        <v>5.0632911392405067</v>
      </c>
      <c r="D210">
        <f>'17'!D305</f>
        <v>5.6906363166063114</v>
      </c>
      <c r="E210">
        <f>'17'!E305</f>
        <v>5.6555269922879177</v>
      </c>
      <c r="F210">
        <f>'17'!F305</f>
        <v>5.678884873515746</v>
      </c>
      <c r="G210">
        <f>'17'!G305</f>
        <v>6.1855670103092777</v>
      </c>
      <c r="H210">
        <f>'17'!H305</f>
        <v>6.2337662337662341</v>
      </c>
    </row>
    <row r="211" spans="1:8" ht="16" thickBot="1">
      <c r="B211" t="s">
        <v>362</v>
      </c>
      <c r="C211">
        <f>'17'!C335</f>
        <v>6.1871616395978348</v>
      </c>
      <c r="D211">
        <f>'17'!D335</f>
        <v>6.3391442155309035</v>
      </c>
      <c r="E211">
        <f>'17'!E335</f>
        <v>6.4102564102564097</v>
      </c>
      <c r="F211">
        <f>'17'!F335</f>
        <v>6.5040650406504064</v>
      </c>
      <c r="G211">
        <f>'17'!G335</f>
        <v>6.5146579804560263</v>
      </c>
      <c r="H211">
        <f>'17'!H335</f>
        <v>6.6006600660066006</v>
      </c>
    </row>
    <row r="212" spans="1:8" ht="17" thickBot="1">
      <c r="A212">
        <v>18</v>
      </c>
      <c r="B212" s="60" t="s">
        <v>73</v>
      </c>
      <c r="C212" s="61">
        <f>'18'!C5</f>
        <v>8.298350092746265</v>
      </c>
      <c r="D212" s="62">
        <f>'18'!D5</f>
        <v>8.8601294176207066</v>
      </c>
      <c r="E212" s="62">
        <f>'18'!E5</f>
        <v>8.6455331412103753</v>
      </c>
      <c r="F212" s="62">
        <f>'18'!F5</f>
        <v>8.6711133914828107</v>
      </c>
      <c r="G212" s="62">
        <f>'18'!G5</f>
        <v>7.7913982962809056</v>
      </c>
      <c r="H212" s="63">
        <f>'18'!H5</f>
        <v>8.0822924320352687</v>
      </c>
    </row>
    <row r="213" spans="1:8">
      <c r="B213" t="s">
        <v>364</v>
      </c>
      <c r="C213">
        <f>'18'!C35</f>
        <v>17.668655346489214</v>
      </c>
      <c r="D213">
        <f>'18'!D35</f>
        <v>18.522806205140078</v>
      </c>
      <c r="E213">
        <f>'18'!E35</f>
        <v>17.041420118343193</v>
      </c>
      <c r="F213">
        <f>'18'!F35</f>
        <v>17.476657888436677</v>
      </c>
      <c r="G213">
        <f>'18'!G35</f>
        <v>14.878048780487804</v>
      </c>
      <c r="H213">
        <f>'18'!H35</f>
        <v>16.272189349112427</v>
      </c>
    </row>
    <row r="214" spans="1:8">
      <c r="B214" t="s">
        <v>365</v>
      </c>
      <c r="C214">
        <f>'18'!C65</f>
        <v>5.333333333333333</v>
      </c>
      <c r="D214">
        <f>'18'!D65</f>
        <v>8.5470085470085486</v>
      </c>
      <c r="E214">
        <f>'18'!E65</f>
        <v>8.8148873653281097</v>
      </c>
      <c r="F214">
        <f>'18'!F65</f>
        <v>8.9463220675944335</v>
      </c>
      <c r="G214">
        <f>'18'!G65</f>
        <v>9.183673469387756</v>
      </c>
      <c r="H214">
        <f>'18'!H65</f>
        <v>9.3945720250521916</v>
      </c>
    </row>
    <row r="215" spans="1:8">
      <c r="B215" t="s">
        <v>366</v>
      </c>
      <c r="C215">
        <f>'18'!C95</f>
        <v>9.6352374397797664</v>
      </c>
      <c r="D215">
        <f>'18'!D95</f>
        <v>9.8176718092566624</v>
      </c>
      <c r="E215">
        <f>'18'!E95</f>
        <v>9.8939929328621918</v>
      </c>
      <c r="F215">
        <f>'18'!F95</f>
        <v>9.1678420310296183</v>
      </c>
      <c r="G215">
        <f>'18'!G95</f>
        <v>9.213323883770375</v>
      </c>
      <c r="H215">
        <f>'18'!H95</f>
        <v>10.021474588403722</v>
      </c>
    </row>
    <row r="216" spans="1:8">
      <c r="B216" t="s">
        <v>367</v>
      </c>
      <c r="C216">
        <f>'18'!C125</f>
        <v>7.2992700729927007</v>
      </c>
      <c r="D216">
        <f>'18'!D125</f>
        <v>7.395234182415777</v>
      </c>
      <c r="E216">
        <f>'18'!E125</f>
        <v>7.4135090609555192</v>
      </c>
      <c r="F216">
        <f>'18'!F125</f>
        <v>6.8906115417743328</v>
      </c>
      <c r="G216">
        <f>'18'!G125</f>
        <v>7.0546737213403876</v>
      </c>
      <c r="H216">
        <f>'18'!H125</f>
        <v>7.2332730560578655</v>
      </c>
    </row>
    <row r="217" spans="1:8">
      <c r="B217" t="s">
        <v>368</v>
      </c>
      <c r="C217">
        <f>'18'!C155</f>
        <v>4.3103448275862064</v>
      </c>
      <c r="D217">
        <f>'18'!D155</f>
        <v>4.4052863436123353</v>
      </c>
      <c r="E217">
        <f>'18'!E155</f>
        <v>4.5662100456620998</v>
      </c>
      <c r="F217">
        <f>'18'!F155</f>
        <v>4.6838407494145198</v>
      </c>
      <c r="G217">
        <f>'18'!G155</f>
        <v>3.5545023696682461</v>
      </c>
      <c r="H217">
        <f>'18'!H155</f>
        <v>2.4009603841536613</v>
      </c>
    </row>
    <row r="218" spans="1:8">
      <c r="B218" t="s">
        <v>369</v>
      </c>
      <c r="C218">
        <f>'18'!C185</f>
        <v>5.4240631163708084</v>
      </c>
      <c r="D218">
        <f>'18'!D185</f>
        <v>5.6323604710701485</v>
      </c>
      <c r="E218">
        <f>'18'!E185</f>
        <v>6.1855670103092777</v>
      </c>
      <c r="F218">
        <f>'18'!F185</f>
        <v>6.2728698379508625</v>
      </c>
      <c r="G218">
        <f>'18'!G185</f>
        <v>6.5359477124183005</v>
      </c>
      <c r="H218">
        <f>'18'!H185</f>
        <v>6.6518847006651889</v>
      </c>
    </row>
    <row r="219" spans="1:8">
      <c r="B219" t="s">
        <v>370</v>
      </c>
      <c r="C219">
        <f>'18'!C215</f>
        <v>5.9742647058823524</v>
      </c>
      <c r="D219">
        <f>'18'!D215</f>
        <v>6.6225165562913908</v>
      </c>
      <c r="E219">
        <f>'18'!E215</f>
        <v>6.262042389210019</v>
      </c>
      <c r="F219">
        <f>'18'!F215</f>
        <v>6.3756743501716526</v>
      </c>
      <c r="G219">
        <f>'18'!G215</f>
        <v>4.997501249375313</v>
      </c>
      <c r="H219">
        <f>'18'!H215</f>
        <v>5.0200803212851408</v>
      </c>
    </row>
    <row r="220" spans="1:8">
      <c r="B220" t="s">
        <v>371</v>
      </c>
      <c r="C220">
        <f>'18'!C245</f>
        <v>5.0129645635263609</v>
      </c>
      <c r="D220">
        <f>'18'!D245</f>
        <v>5.2493438320209975</v>
      </c>
      <c r="E220">
        <f>'18'!E245</f>
        <v>5.4721977052074138</v>
      </c>
      <c r="F220">
        <f>'18'!F245</f>
        <v>5.5357142857142856</v>
      </c>
      <c r="G220">
        <f>'18'!G245</f>
        <v>4.6050301098122564</v>
      </c>
      <c r="H220">
        <f>'18'!H245</f>
        <v>4.6395431834403995</v>
      </c>
    </row>
    <row r="221" spans="1:8" ht="16" thickBot="1">
      <c r="B221" t="s">
        <v>372</v>
      </c>
      <c r="C221">
        <f>'18'!C275</f>
        <v>5</v>
      </c>
      <c r="D221">
        <f>'18'!D275</f>
        <v>5.0541516245487363</v>
      </c>
      <c r="E221">
        <f>'18'!E275</f>
        <v>5.1967334818114335</v>
      </c>
      <c r="F221">
        <f>'18'!F275</f>
        <v>4.5385779122541603</v>
      </c>
      <c r="G221">
        <f>'18'!G275</f>
        <v>6.1538461538461542</v>
      </c>
      <c r="H221">
        <f>'18'!H275</f>
        <v>5.368098159509203</v>
      </c>
    </row>
    <row r="222" spans="1:8" ht="17" thickBot="1">
      <c r="A222">
        <v>19</v>
      </c>
      <c r="B222" s="60" t="s">
        <v>77</v>
      </c>
      <c r="C222" s="61">
        <f>'19'!C5</f>
        <v>6.0248525166311033</v>
      </c>
      <c r="D222" s="62">
        <f>'19'!D5</f>
        <v>6.012400576188389</v>
      </c>
      <c r="E222" s="62">
        <f>'19'!E5</f>
        <v>6.0015003750937739</v>
      </c>
      <c r="F222" s="62">
        <f>'19'!F5</f>
        <v>5.8472178560201193</v>
      </c>
      <c r="G222" s="62">
        <f>'19'!G5</f>
        <v>6.0652987482255769</v>
      </c>
      <c r="H222" s="63">
        <f>'19'!H5</f>
        <v>5.8707124010554086</v>
      </c>
    </row>
    <row r="223" spans="1:8">
      <c r="B223" t="s">
        <v>374</v>
      </c>
      <c r="C223">
        <f>'19'!C35</f>
        <v>5.1063829787234036</v>
      </c>
      <c r="D223">
        <f>'19'!D35</f>
        <v>5.2956751985878201</v>
      </c>
      <c r="E223">
        <f>'19'!E35</f>
        <v>5.3908355795148255</v>
      </c>
      <c r="F223">
        <f>'19'!F35</f>
        <v>5.5607043558850791</v>
      </c>
      <c r="G223">
        <f>'19'!G35</f>
        <v>5.6550424128180961</v>
      </c>
      <c r="H223">
        <f>'19'!H35</f>
        <v>5.7581573896353166</v>
      </c>
    </row>
    <row r="224" spans="1:8">
      <c r="B224" t="s">
        <v>338</v>
      </c>
      <c r="C224">
        <f>'19'!C65</f>
        <v>5.7224606580829755</v>
      </c>
      <c r="D224">
        <f>'19'!D65</f>
        <v>5.8013052936910805</v>
      </c>
      <c r="E224">
        <f>'19'!E65</f>
        <v>5.8823529411764701</v>
      </c>
      <c r="F224">
        <f>'19'!F65</f>
        <v>6.0744115413819291</v>
      </c>
      <c r="G224">
        <f>'19'!G65</f>
        <v>5.5643879173290935</v>
      </c>
      <c r="H224">
        <f>'19'!H65</f>
        <v>4.9627791563275432</v>
      </c>
    </row>
    <row r="225" spans="1:8">
      <c r="B225" t="s">
        <v>375</v>
      </c>
      <c r="C225">
        <f>'19'!C95</f>
        <v>6.7187881749328122</v>
      </c>
      <c r="D225">
        <f>'19'!D95</f>
        <v>6.7299603413051319</v>
      </c>
      <c r="E225">
        <f>'19'!E95</f>
        <v>6.7671850884482962</v>
      </c>
      <c r="F225">
        <f>'19'!F95</f>
        <v>6.6146940703992438</v>
      </c>
      <c r="G225">
        <f>'19'!G95</f>
        <v>6.9419509275882705</v>
      </c>
      <c r="H225">
        <f>'19'!H95</f>
        <v>6.2999757693239644</v>
      </c>
    </row>
    <row r="226" spans="1:8">
      <c r="B226" t="s">
        <v>376</v>
      </c>
      <c r="C226">
        <f>'19'!C125</f>
        <v>5.8275058275058278</v>
      </c>
      <c r="D226">
        <f>'19'!D125</f>
        <v>5.9311981020166069</v>
      </c>
      <c r="E226">
        <f>'19'!E125</f>
        <v>4.8250904704463204</v>
      </c>
      <c r="F226">
        <f>'19'!F125</f>
        <v>4.8840048840048844</v>
      </c>
      <c r="G226">
        <f>'19'!G125</f>
        <v>5.1880674448767836</v>
      </c>
      <c r="H226">
        <f>'19'!H125</f>
        <v>5.2700922266139658</v>
      </c>
    </row>
    <row r="227" spans="1:8">
      <c r="B227" t="s">
        <v>377</v>
      </c>
      <c r="C227">
        <f>'19'!C155</f>
        <v>6.5061808718282368</v>
      </c>
      <c r="D227">
        <f>'19'!D155</f>
        <v>6.6889632107023411</v>
      </c>
      <c r="E227">
        <f>'19'!E155</f>
        <v>6.8166325835037496</v>
      </c>
      <c r="F227">
        <f>'19'!F155</f>
        <v>6.9396252602359469</v>
      </c>
      <c r="G227">
        <f>'19'!G155</f>
        <v>7.2202166064981954</v>
      </c>
      <c r="H227">
        <f>'19'!H155</f>
        <v>7.4294205052005937</v>
      </c>
    </row>
    <row r="228" spans="1:8" ht="16" thickBot="1">
      <c r="B228" t="s">
        <v>378</v>
      </c>
      <c r="C228">
        <f>'19'!C185</f>
        <v>4.3165467625899279</v>
      </c>
      <c r="D228">
        <f>'19'!D185</f>
        <v>3.9341917024320456</v>
      </c>
      <c r="E228">
        <f>'19'!E185</f>
        <v>3.9229671897289586</v>
      </c>
      <c r="F228">
        <f>'19'!F185</f>
        <v>3.2339202299676608</v>
      </c>
      <c r="G228">
        <f>'19'!G185</f>
        <v>3.373313343328336</v>
      </c>
      <c r="H228">
        <f>'19'!H185</f>
        <v>4.3137254901960782</v>
      </c>
    </row>
    <row r="229" spans="1:8" ht="17" thickBot="1">
      <c r="A229">
        <v>20</v>
      </c>
      <c r="B229" s="60" t="s">
        <v>81</v>
      </c>
      <c r="C229" s="61">
        <f>'20'!C5</f>
        <v>9.582477754962353</v>
      </c>
      <c r="D229" s="62">
        <f>'20'!D5</f>
        <v>6.825356198276598</v>
      </c>
      <c r="E229" s="62">
        <f>'20'!E5</f>
        <v>8.2339823312462475</v>
      </c>
      <c r="F229" s="62">
        <f>'20'!F5</f>
        <v>7.9433603868071145</v>
      </c>
      <c r="G229" s="62">
        <f>'20'!G5</f>
        <v>8.3259521700620027</v>
      </c>
      <c r="H229" s="63">
        <f>'20'!H5</f>
        <v>8.2107732563385358</v>
      </c>
    </row>
    <row r="230" spans="1:8">
      <c r="B230" t="s">
        <v>380</v>
      </c>
      <c r="C230">
        <f>'20'!C35</f>
        <v>12.082853855005753</v>
      </c>
      <c r="D230">
        <f>'20'!D35</f>
        <v>8.0828133862733988</v>
      </c>
      <c r="E230">
        <f>'20'!E35</f>
        <v>9.5882684715172033</v>
      </c>
      <c r="F230">
        <f>'20'!F35</f>
        <v>9.4873973378646266</v>
      </c>
      <c r="G230">
        <f>'20'!G35</f>
        <v>10.435038212815991</v>
      </c>
      <c r="H230">
        <f>'20'!H35</f>
        <v>10.559662090813093</v>
      </c>
    </row>
    <row r="231" spans="1:8">
      <c r="B231" t="s">
        <v>381</v>
      </c>
      <c r="C231">
        <f>'20'!C65</f>
        <v>8.8105726872246706</v>
      </c>
      <c r="D231">
        <f>'20'!D65</f>
        <v>6.7114093959731544</v>
      </c>
      <c r="E231">
        <f>'20'!E65</f>
        <v>7.6982294072363358</v>
      </c>
      <c r="F231">
        <f>'20'!F65</f>
        <v>7.0643642072213506</v>
      </c>
      <c r="G231">
        <f>'20'!G65</f>
        <v>5.6772100567721004</v>
      </c>
      <c r="H231">
        <f>'20'!H65</f>
        <v>6.5093572009764031</v>
      </c>
    </row>
    <row r="232" spans="1:8">
      <c r="B232" t="s">
        <v>382</v>
      </c>
      <c r="C232">
        <f>'20'!C95</f>
        <v>6.756756756756757</v>
      </c>
      <c r="D232">
        <f>'20'!D95</f>
        <v>5.6657223796034</v>
      </c>
      <c r="E232">
        <f>'20'!E95</f>
        <v>7.2674418604651159</v>
      </c>
      <c r="F232">
        <f>'20'!F95</f>
        <v>7.1942446043165473</v>
      </c>
      <c r="G232">
        <f>'20'!G95</f>
        <v>7.0821529745042495</v>
      </c>
      <c r="H232">
        <f>'20'!H95</f>
        <v>4.2674253200568995</v>
      </c>
    </row>
    <row r="233" spans="1:8">
      <c r="B233" t="s">
        <v>383</v>
      </c>
      <c r="C233">
        <f>'20'!C125</f>
        <v>3.6496350364963503</v>
      </c>
      <c r="D233">
        <f>'20'!D125</f>
        <v>2.7624309392265194</v>
      </c>
      <c r="E233">
        <f>'20'!E125</f>
        <v>2.7522935779816518</v>
      </c>
      <c r="F233">
        <f>'20'!F125</f>
        <v>2.8037383177570092</v>
      </c>
      <c r="G233">
        <f>'20'!G125</f>
        <v>1.8450184501845017</v>
      </c>
      <c r="H233">
        <f>'20'!H125</f>
        <v>1.8433179723502304</v>
      </c>
    </row>
    <row r="234" spans="1:8" ht="16" thickBot="1">
      <c r="B234" t="s">
        <v>384</v>
      </c>
      <c r="C234">
        <f>'20'!C155</f>
        <v>4.5513654096228864</v>
      </c>
      <c r="D234">
        <f>'20'!D155</f>
        <v>4.557291666666667</v>
      </c>
      <c r="E234">
        <f>'20'!E155</f>
        <v>6.7114093959731544</v>
      </c>
      <c r="F234">
        <f>'20'!F155</f>
        <v>5.4017555705604323</v>
      </c>
      <c r="G234">
        <f>'20'!G155</f>
        <v>6.1517429938482575</v>
      </c>
      <c r="H234">
        <f>'20'!H155</f>
        <v>5.5671537926235217</v>
      </c>
    </row>
    <row r="235" spans="1:8" ht="17" thickBot="1">
      <c r="A235">
        <v>21</v>
      </c>
      <c r="B235" s="60" t="s">
        <v>85</v>
      </c>
      <c r="C235" s="61">
        <f>'21'!C5</f>
        <v>3.2439176543980039</v>
      </c>
      <c r="D235" s="62">
        <f>'21'!D5</f>
        <v>3.5991665088084868</v>
      </c>
      <c r="E235" s="62">
        <f>'21'!E5</f>
        <v>3.4482758620689653</v>
      </c>
      <c r="F235" s="62">
        <f>'21'!F5</f>
        <v>3.210479003467317</v>
      </c>
      <c r="G235" s="62">
        <f>'21'!G5</f>
        <v>3.0800821355236141</v>
      </c>
      <c r="H235" s="63">
        <f>'21'!H5</f>
        <v>3.0515517465264255</v>
      </c>
    </row>
    <row r="236" spans="1:8">
      <c r="B236" t="s">
        <v>386</v>
      </c>
      <c r="C236">
        <f>'21'!C35</f>
        <v>2.0458863071752158</v>
      </c>
      <c r="D236">
        <f>'21'!D35</f>
        <v>2.0521841102316039</v>
      </c>
      <c r="E236">
        <f>'21'!E35</f>
        <v>2.0458863071752158</v>
      </c>
      <c r="F236">
        <f>'21'!F35</f>
        <v>1.7469791818314164</v>
      </c>
      <c r="G236">
        <f>'21'!G35</f>
        <v>1.7172295363480252</v>
      </c>
      <c r="H236">
        <f>'21'!H35</f>
        <v>1.7248814144027598</v>
      </c>
    </row>
    <row r="237" spans="1:8">
      <c r="B237" t="s">
        <v>387</v>
      </c>
      <c r="C237">
        <f>'21'!C65</f>
        <v>2.8024287716020555</v>
      </c>
      <c r="D237">
        <f>'21'!D65</f>
        <v>2.8571428571428572</v>
      </c>
      <c r="E237">
        <f>'21'!E65</f>
        <v>2.9225523623964929</v>
      </c>
      <c r="F237">
        <f>'21'!F65</f>
        <v>2.4666995559940799</v>
      </c>
      <c r="G237">
        <f>'21'!G65</f>
        <v>2.4850894632206759</v>
      </c>
      <c r="H237">
        <f>'21'!H65</f>
        <v>2.5150905432595572</v>
      </c>
    </row>
    <row r="238" spans="1:8">
      <c r="B238" t="s">
        <v>388</v>
      </c>
      <c r="C238">
        <f>'21'!C95</f>
        <v>5.2656773575873626</v>
      </c>
      <c r="D238">
        <f>'21'!D95</f>
        <v>6.8259385665529013</v>
      </c>
      <c r="E238">
        <f>'21'!E95</f>
        <v>5.5387713997985903</v>
      </c>
      <c r="F238">
        <f>'21'!F95</f>
        <v>6.6023362112747588</v>
      </c>
      <c r="G238">
        <f>'21'!G95</f>
        <v>6.2434963579604572</v>
      </c>
      <c r="H238">
        <f>'21'!H95</f>
        <v>6.486486486486486</v>
      </c>
    </row>
    <row r="239" spans="1:8">
      <c r="B239" t="s">
        <v>389</v>
      </c>
      <c r="C239">
        <f>'21'!C125</f>
        <v>2.7884280237016381</v>
      </c>
      <c r="D239">
        <f>'21'!D125</f>
        <v>3.8582953349701858</v>
      </c>
      <c r="E239">
        <f>'21'!E125</f>
        <v>3.8869257950530036</v>
      </c>
      <c r="F239">
        <f>'21'!F125</f>
        <v>3.9483129935391239</v>
      </c>
      <c r="G239">
        <f>'21'!G125</f>
        <v>3.6010082823190492</v>
      </c>
      <c r="H239">
        <f>'21'!H125</f>
        <v>3.2691609153650565</v>
      </c>
    </row>
    <row r="240" spans="1:8" ht="16" thickBot="1">
      <c r="B240" t="s">
        <v>390</v>
      </c>
      <c r="C240">
        <f>'21'!C155</f>
        <v>6.226053639846743</v>
      </c>
      <c r="D240">
        <f>'21'!D155</f>
        <v>5.9612518628912072</v>
      </c>
      <c r="E240">
        <f>'21'!E155</f>
        <v>6.1601642710472282</v>
      </c>
      <c r="F240">
        <f>'21'!F155</f>
        <v>4.6801872074882995</v>
      </c>
      <c r="G240">
        <f>'21'!G155</f>
        <v>4.774535809018567</v>
      </c>
      <c r="H240">
        <f>'21'!H155</f>
        <v>4.8543689320388346</v>
      </c>
    </row>
    <row r="241" spans="1:8" ht="17" thickBot="1">
      <c r="A241">
        <v>22</v>
      </c>
      <c r="B241" s="60" t="s">
        <v>89</v>
      </c>
      <c r="C241" s="61">
        <f>'22'!C5</f>
        <v>6.0823887199336468</v>
      </c>
      <c r="D241" s="62">
        <f>'22'!D5</f>
        <v>6.0952912711706686</v>
      </c>
      <c r="E241" s="62">
        <f>'22'!E5</f>
        <v>6.2369094717244584</v>
      </c>
      <c r="F241" s="62">
        <f>'22'!F5</f>
        <v>6.2772286503958394</v>
      </c>
      <c r="G241" s="62">
        <f>'22'!G5</f>
        <v>6.1856643686844839</v>
      </c>
      <c r="H241" s="63">
        <f>'22'!H5</f>
        <v>6.0648472125029151</v>
      </c>
    </row>
    <row r="242" spans="1:8">
      <c r="B242" t="s">
        <v>392</v>
      </c>
      <c r="C242">
        <f>'22'!C35</f>
        <v>7.1428571428571423</v>
      </c>
      <c r="D242">
        <f>'22'!D35</f>
        <v>7.1647901740020474</v>
      </c>
      <c r="E242">
        <f>'22'!E35</f>
        <v>7.4263764404609471</v>
      </c>
      <c r="F242">
        <f>'22'!F35</f>
        <v>7.5466871322588895</v>
      </c>
      <c r="G242">
        <f>'22'!G35</f>
        <v>7.6079948420373951</v>
      </c>
      <c r="H242">
        <f>'22'!H35</f>
        <v>7.5806244378774252</v>
      </c>
    </row>
    <row r="243" spans="1:8">
      <c r="B243" t="s">
        <v>393</v>
      </c>
      <c r="C243">
        <f>'22'!C65</f>
        <v>7.3746312684365778</v>
      </c>
      <c r="D243">
        <f>'22'!D65</f>
        <v>7.6123282584478282</v>
      </c>
      <c r="E243">
        <f>'22'!E65</f>
        <v>7.5464752438799927</v>
      </c>
      <c r="F243">
        <f>'22'!F65</f>
        <v>7.6521089958939896</v>
      </c>
      <c r="G243">
        <f>'22'!G65</f>
        <v>7.6779026217228461</v>
      </c>
      <c r="H243">
        <f>'22'!H65</f>
        <v>7.1565718275440737</v>
      </c>
    </row>
    <row r="244" spans="1:8">
      <c r="B244" t="s">
        <v>394</v>
      </c>
      <c r="C244">
        <f>'22'!C95</f>
        <v>6.6152149944873209</v>
      </c>
      <c r="D244">
        <f>'22'!D95</f>
        <v>5.6882821387940838</v>
      </c>
      <c r="E244">
        <f>'22'!E95</f>
        <v>5.7273768613974791</v>
      </c>
      <c r="F244">
        <f>'22'!F95</f>
        <v>5.8479532163742682</v>
      </c>
      <c r="G244">
        <f>'22'!G95</f>
        <v>5.9171597633136095</v>
      </c>
      <c r="H244">
        <f>'22'!H95</f>
        <v>4.9875311720698257</v>
      </c>
    </row>
    <row r="245" spans="1:8">
      <c r="B245" t="s">
        <v>395</v>
      </c>
      <c r="C245">
        <f>'22'!C125</f>
        <v>2.4437927663734116</v>
      </c>
      <c r="D245">
        <f>'22'!D125</f>
        <v>2.7281746031746028</v>
      </c>
      <c r="E245">
        <f>'22'!E125</f>
        <v>2.7562014532698571</v>
      </c>
      <c r="F245">
        <f>'22'!F125</f>
        <v>2.7798837503158955</v>
      </c>
      <c r="G245">
        <f>'22'!G125</f>
        <v>2.2883295194508011</v>
      </c>
      <c r="H245">
        <f>'22'!H125</f>
        <v>2.3213825122517409</v>
      </c>
    </row>
    <row r="246" spans="1:8">
      <c r="B246" t="s">
        <v>396</v>
      </c>
      <c r="C246">
        <f>'22'!C155</f>
        <v>5.4000981836033377</v>
      </c>
      <c r="D246">
        <f>'22'!D155</f>
        <v>4.4798407167745147</v>
      </c>
      <c r="E246">
        <f>'22'!E155</f>
        <v>4.9652432969215496</v>
      </c>
      <c r="F246">
        <f>'22'!F155</f>
        <v>4.4356826022671267</v>
      </c>
      <c r="G246">
        <f>'22'!G155</f>
        <v>3.9820806371329018</v>
      </c>
      <c r="H246">
        <f>'22'!H155</f>
        <v>4.0404040404040407</v>
      </c>
    </row>
    <row r="247" spans="1:8" ht="16" thickBot="1">
      <c r="B247" t="s">
        <v>397</v>
      </c>
      <c r="C247">
        <f>'22'!C185</f>
        <v>6.4194008559201139</v>
      </c>
      <c r="D247">
        <f>'22'!D185</f>
        <v>6.5693430656934311</v>
      </c>
      <c r="E247">
        <f>'22'!E185</f>
        <v>6.5982404692082115</v>
      </c>
      <c r="F247">
        <f>'22'!F185</f>
        <v>6.7669172932330826</v>
      </c>
      <c r="G247">
        <f>'22'!G185</f>
        <v>6.9444444444444438</v>
      </c>
      <c r="H247">
        <f>'22'!H185</f>
        <v>7.1202531645569618</v>
      </c>
    </row>
    <row r="248" spans="1:8" ht="17" thickBot="1">
      <c r="A248">
        <v>23</v>
      </c>
      <c r="B248" s="60" t="s">
        <v>93</v>
      </c>
      <c r="C248" s="61">
        <f>'23'!C5</f>
        <v>9.4339622641509422</v>
      </c>
      <c r="D248" s="62">
        <f>'23'!D5</f>
        <v>9.9414558709819953</v>
      </c>
      <c r="E248" s="62">
        <f>'23'!E5</f>
        <v>7.9069242064836782</v>
      </c>
      <c r="F248" s="62">
        <f>'23'!F5</f>
        <v>8.7658592848904267</v>
      </c>
      <c r="G248" s="62">
        <f>'23'!G5</f>
        <v>8.9898273006860645</v>
      </c>
      <c r="H248" s="63">
        <f>'23'!H5</f>
        <v>7.7404304951754854</v>
      </c>
    </row>
    <row r="249" spans="1:8">
      <c r="B249" t="s">
        <v>399</v>
      </c>
      <c r="C249">
        <f>'23'!C35</f>
        <v>5.2674230145867096</v>
      </c>
      <c r="D249">
        <f>'23'!D35</f>
        <v>5.3807947019867548</v>
      </c>
      <c r="E249">
        <f>'23'!E35</f>
        <v>2.957329953527672</v>
      </c>
      <c r="F249">
        <f>'23'!F35</f>
        <v>3.001715265866209</v>
      </c>
      <c r="G249">
        <f>'23'!G35</f>
        <v>3.0461270670147957</v>
      </c>
      <c r="H249">
        <f>'23'!H35</f>
        <v>3.1531531531531529</v>
      </c>
    </row>
    <row r="250" spans="1:8">
      <c r="B250" t="s">
        <v>400</v>
      </c>
      <c r="C250">
        <f>'23'!C65</f>
        <v>3.9577836411609502</v>
      </c>
      <c r="D250">
        <f>'23'!D65</f>
        <v>4.0650406504065044</v>
      </c>
      <c r="E250">
        <f>'23'!E65</f>
        <v>4.0983606557377055</v>
      </c>
      <c r="F250">
        <f>'23'!F65</f>
        <v>4.2075736325385691</v>
      </c>
      <c r="G250">
        <f>'23'!G65</f>
        <v>4.2432814710042432</v>
      </c>
      <c r="H250">
        <f>'23'!H65</f>
        <v>4.3859649122807012</v>
      </c>
    </row>
    <row r="251" spans="1:8">
      <c r="B251" t="s">
        <v>401</v>
      </c>
      <c r="C251">
        <f>'23'!C95</f>
        <v>7.832898172323759</v>
      </c>
      <c r="D251">
        <f>'23'!D95</f>
        <v>8.0428954423592494</v>
      </c>
      <c r="E251">
        <f>'23'!E95</f>
        <v>8.0862533692722369</v>
      </c>
      <c r="F251">
        <f>'23'!F95</f>
        <v>8.3333333333333339</v>
      </c>
      <c r="G251">
        <f>'23'!G95</f>
        <v>8.5227272727272716</v>
      </c>
      <c r="H251">
        <f>'23'!H95</f>
        <v>8.9552238805970159</v>
      </c>
    </row>
    <row r="252" spans="1:8">
      <c r="B252" t="s">
        <v>402</v>
      </c>
      <c r="C252">
        <f>'23'!C125</f>
        <v>5.1948051948051948</v>
      </c>
      <c r="D252">
        <f>'23'!D125</f>
        <v>5.2910052910052912</v>
      </c>
      <c r="E252">
        <f>'23'!E125</f>
        <v>5.4644808743169397</v>
      </c>
      <c r="F252">
        <f>'23'!F125</f>
        <v>5.54016620498615</v>
      </c>
      <c r="G252">
        <f>'23'!G125</f>
        <v>5.8997050147492622</v>
      </c>
      <c r="H252">
        <f>'23'!H125</f>
        <v>6.0422960725075532</v>
      </c>
    </row>
    <row r="253" spans="1:8">
      <c r="B253" t="s">
        <v>403</v>
      </c>
      <c r="C253">
        <f>'23'!C155</f>
        <v>7.9365079365079358</v>
      </c>
      <c r="D253">
        <f>'23'!D155</f>
        <v>8.2872928176795568</v>
      </c>
      <c r="E253">
        <f>'23'!E155</f>
        <v>8.4985835694051008</v>
      </c>
      <c r="F253">
        <f>'23'!F155</f>
        <v>5.7471264367816088</v>
      </c>
      <c r="G253">
        <f>'23'!G155</f>
        <v>5.8997050147492622</v>
      </c>
      <c r="H253">
        <f>'23'!H155</f>
        <v>6.1538461538461542</v>
      </c>
    </row>
    <row r="254" spans="1:8">
      <c r="B254" t="s">
        <v>404</v>
      </c>
      <c r="C254">
        <f>'23'!C185</f>
        <v>7.2202166064981954</v>
      </c>
      <c r="D254">
        <f>'23'!D185</f>
        <v>7.2727272727272725</v>
      </c>
      <c r="E254">
        <f>'23'!E185</f>
        <v>7.4626865671641793</v>
      </c>
      <c r="F254">
        <f>'23'!F185</f>
        <v>9.6153846153846168</v>
      </c>
      <c r="G254">
        <f>'23'!G185</f>
        <v>10.060362173038229</v>
      </c>
      <c r="H254">
        <f>'23'!H185</f>
        <v>4.1493775933609962</v>
      </c>
    </row>
    <row r="255" spans="1:8">
      <c r="B255" t="s">
        <v>405</v>
      </c>
      <c r="C255">
        <f>'23'!C215</f>
        <v>9.3676814988290396</v>
      </c>
      <c r="D255">
        <f>'23'!D215</f>
        <v>9.7087378640776691</v>
      </c>
      <c r="E255">
        <f>'23'!E215</f>
        <v>7.4441687344913152</v>
      </c>
      <c r="F255">
        <f>'23'!F215</f>
        <v>7.6335877862595414</v>
      </c>
      <c r="G255">
        <f>'23'!G215</f>
        <v>7.8534031413612562</v>
      </c>
      <c r="H255">
        <f>'23'!H215</f>
        <v>8.3333333333333339</v>
      </c>
    </row>
    <row r="256" spans="1:8">
      <c r="B256" t="s">
        <v>406</v>
      </c>
      <c r="C256">
        <f>'23'!C245</f>
        <v>10.077519379844961</v>
      </c>
      <c r="D256">
        <f>'23'!D245</f>
        <v>10.577705451586654</v>
      </c>
      <c r="E256">
        <f>'23'!E245</f>
        <v>6.7453625632377738</v>
      </c>
      <c r="F256">
        <f>'23'!F245</f>
        <v>6.8846815834767643</v>
      </c>
      <c r="G256">
        <f>'23'!G245</f>
        <v>7.1620411817367948</v>
      </c>
      <c r="H256">
        <f>'23'!H245</f>
        <v>7.3126142595978063</v>
      </c>
    </row>
    <row r="257" spans="1:8">
      <c r="B257" t="s">
        <v>407</v>
      </c>
      <c r="C257">
        <f>'23'!C275</f>
        <v>9.1911764705882355</v>
      </c>
      <c r="D257">
        <f>'23'!D275</f>
        <v>9.7276264591439698</v>
      </c>
      <c r="E257">
        <f>'23'!E275</f>
        <v>8.0160320641282556</v>
      </c>
      <c r="F257">
        <f>'23'!F275</f>
        <v>8.247422680412372</v>
      </c>
      <c r="G257">
        <f>'23'!G275</f>
        <v>8.5287846481876333</v>
      </c>
      <c r="H257">
        <f>'23'!H275</f>
        <v>9.0293453724604955</v>
      </c>
    </row>
    <row r="258" spans="1:8">
      <c r="B258" t="s">
        <v>408</v>
      </c>
      <c r="C258">
        <f>'23'!C305</f>
        <v>7.259528130671506</v>
      </c>
      <c r="D258">
        <f>'23'!D305</f>
        <v>7.3664825046040514</v>
      </c>
      <c r="E258">
        <f>'23'!E305</f>
        <v>3.7383177570093458</v>
      </c>
      <c r="F258">
        <f>'23'!F305</f>
        <v>3.7593984962406015</v>
      </c>
      <c r="G258">
        <f>'23'!G305</f>
        <v>3.8610038610038613</v>
      </c>
      <c r="H258">
        <f>'23'!H305</f>
        <v>3.992015968063872</v>
      </c>
    </row>
    <row r="259" spans="1:8">
      <c r="B259" t="s">
        <v>409</v>
      </c>
      <c r="C259">
        <f>'23'!C335</f>
        <v>26.382978723404253</v>
      </c>
      <c r="D259">
        <f>'23'!D335</f>
        <v>29.126213592233011</v>
      </c>
      <c r="E259">
        <f>'23'!E335</f>
        <v>25.157232704402517</v>
      </c>
      <c r="F259">
        <f>'23'!F335</f>
        <v>31.510658016682111</v>
      </c>
      <c r="G259">
        <f>'23'!G335</f>
        <v>32.045240339302545</v>
      </c>
      <c r="H259">
        <f>'23'!H335</f>
        <v>14.840680925360104</v>
      </c>
    </row>
    <row r="260" spans="1:8" ht="16" thickBot="1">
      <c r="B260" t="s">
        <v>410</v>
      </c>
      <c r="C260">
        <f>'23'!C365</f>
        <v>7.2289156626506026</v>
      </c>
      <c r="D260">
        <f>'23'!D365</f>
        <v>7.4074074074074074</v>
      </c>
      <c r="E260">
        <f>'23'!E365</f>
        <v>7.6530612244897958</v>
      </c>
      <c r="F260">
        <f>'23'!F365</f>
        <v>7.7922077922077921</v>
      </c>
      <c r="G260">
        <f>'23'!G365</f>
        <v>8</v>
      </c>
      <c r="H260">
        <f>'23'!H365</f>
        <v>8.2191780821917799</v>
      </c>
    </row>
    <row r="261" spans="1:8" ht="17" thickBot="1">
      <c r="A261">
        <v>24</v>
      </c>
      <c r="B261" s="60" t="s">
        <v>97</v>
      </c>
      <c r="C261" s="61">
        <f>'24'!C5</f>
        <v>4.362260316570457</v>
      </c>
      <c r="D261" s="62">
        <f>'24'!D5</f>
        <v>5.6913869193101245</v>
      </c>
      <c r="E261" s="62">
        <f>'24'!E5</f>
        <v>5.9692087605163664</v>
      </c>
      <c r="F261" s="62">
        <f>'24'!F5</f>
        <v>5.9148330962938171</v>
      </c>
      <c r="G261" s="62">
        <f>'24'!G5</f>
        <v>5.8337504205059192</v>
      </c>
      <c r="H261" s="63">
        <f>'24'!H5</f>
        <v>5.7789491500834202</v>
      </c>
    </row>
    <row r="262" spans="1:8">
      <c r="B262" t="s">
        <v>412</v>
      </c>
      <c r="C262">
        <f>'24'!C35</f>
        <v>5.465053602443553</v>
      </c>
      <c r="D262">
        <f>'24'!D35</f>
        <v>5.8330241187384049</v>
      </c>
      <c r="E262">
        <f>'24'!E35</f>
        <v>6.2848228214842878</v>
      </c>
      <c r="F262">
        <f>'24'!F35</f>
        <v>6.2996317820859771</v>
      </c>
      <c r="G262">
        <f>'24'!G35</f>
        <v>6.3205351091728792</v>
      </c>
      <c r="H262">
        <f>'24'!H35</f>
        <v>6.4057889351858712</v>
      </c>
    </row>
    <row r="263" spans="1:8">
      <c r="B263" t="s">
        <v>413</v>
      </c>
      <c r="C263">
        <f>'24'!C65</f>
        <v>3.1198385024775188</v>
      </c>
      <c r="D263">
        <f>'24'!D65</f>
        <v>2.9850746268656718</v>
      </c>
      <c r="E263">
        <f>'24'!E65</f>
        <v>3.4042553191489362</v>
      </c>
      <c r="F263">
        <f>'24'!F65</f>
        <v>3.4970857618651121</v>
      </c>
      <c r="G263">
        <f>'24'!G65</f>
        <v>3.1418312387791745</v>
      </c>
      <c r="H263">
        <f>'24'!H65</f>
        <v>2.590034533793784</v>
      </c>
    </row>
    <row r="264" spans="1:8">
      <c r="B264" t="s">
        <v>414</v>
      </c>
      <c r="C264">
        <f>'24'!C95</f>
        <v>3.0303030303030303</v>
      </c>
      <c r="D264">
        <f>'24'!D95</f>
        <v>2.9985007496251872</v>
      </c>
      <c r="E264">
        <f>'24'!E95</f>
        <v>3.266787658802178</v>
      </c>
      <c r="F264">
        <f>'24'!F95</f>
        <v>3.1723651744800847</v>
      </c>
      <c r="G264">
        <f>'24'!G95</f>
        <v>3.1479538300104934</v>
      </c>
      <c r="H264">
        <f>'24'!H95</f>
        <v>3.0906593406593403</v>
      </c>
    </row>
    <row r="265" spans="1:8">
      <c r="B265" t="s">
        <v>415</v>
      </c>
      <c r="C265">
        <f>'24'!C125</f>
        <v>1.5884221673138017</v>
      </c>
      <c r="D265">
        <f>'24'!D125</f>
        <v>2.7864855451062347</v>
      </c>
      <c r="E265">
        <f>'24'!E125</f>
        <v>2.7022462421888194</v>
      </c>
      <c r="F265">
        <f>'24'!F125</f>
        <v>2.6631158455392812</v>
      </c>
      <c r="G265">
        <f>'24'!G125</f>
        <v>2.616088947024199</v>
      </c>
      <c r="H265">
        <f>'24'!H125</f>
        <v>2.6007802340702213</v>
      </c>
    </row>
    <row r="266" spans="1:8">
      <c r="B266" t="s">
        <v>416</v>
      </c>
      <c r="C266">
        <f>'24'!C155</f>
        <v>3.2226078334159642</v>
      </c>
      <c r="D266">
        <f>'24'!D155</f>
        <v>17.762616162804377</v>
      </c>
      <c r="E266">
        <f>'24'!E155</f>
        <v>16.722049522992819</v>
      </c>
      <c r="F266">
        <f>'24'!F155</f>
        <v>15.363403584794169</v>
      </c>
      <c r="G266">
        <f>'24'!G155</f>
        <v>14.208944348301301</v>
      </c>
      <c r="H266">
        <f>'24'!H155</f>
        <v>13.129102844638949</v>
      </c>
    </row>
    <row r="267" spans="1:8">
      <c r="B267" t="s">
        <v>417</v>
      </c>
      <c r="C267">
        <f>'24'!C185</f>
        <v>3.718854592785422</v>
      </c>
      <c r="D267">
        <f>'24'!D185</f>
        <v>3.6218761318362911</v>
      </c>
      <c r="E267">
        <f>'24'!E185</f>
        <v>3.7645448323066395</v>
      </c>
      <c r="F267">
        <f>'24'!F185</f>
        <v>3.6231884057971016</v>
      </c>
      <c r="G267">
        <f>'24'!G185</f>
        <v>3.5335689045936394</v>
      </c>
      <c r="H267">
        <f>'24'!H185</f>
        <v>3.4482758620689653</v>
      </c>
    </row>
    <row r="268" spans="1:8">
      <c r="B268" t="s">
        <v>418</v>
      </c>
      <c r="C268">
        <f>'24'!C215</f>
        <v>2.7472527472527473</v>
      </c>
      <c r="D268">
        <f>'24'!D215</f>
        <v>2.689204763734153</v>
      </c>
      <c r="E268">
        <f>'24'!E215</f>
        <v>3.0131826741996233</v>
      </c>
      <c r="F268">
        <f>'24'!F215</f>
        <v>2.9962546816479403</v>
      </c>
      <c r="G268">
        <f>'24'!G215</f>
        <v>3.0280090840272522</v>
      </c>
      <c r="H268">
        <f>'24'!H215</f>
        <v>3.7355248412401942</v>
      </c>
    </row>
    <row r="269" spans="1:8">
      <c r="B269" t="s">
        <v>419</v>
      </c>
      <c r="C269">
        <f>'24'!C245</f>
        <v>3.8550501156515038</v>
      </c>
      <c r="D269">
        <f>'24'!D245</f>
        <v>3.885003885003885</v>
      </c>
      <c r="E269">
        <f>'24'!E245</f>
        <v>3.9093041438623923</v>
      </c>
      <c r="F269">
        <f>'24'!F245</f>
        <v>3.9556962025316458</v>
      </c>
      <c r="G269">
        <f>'24'!G245</f>
        <v>3.9277297721916731</v>
      </c>
      <c r="H269">
        <f>'24'!H245</f>
        <v>4.0551500405515002</v>
      </c>
    </row>
    <row r="270" spans="1:8">
      <c r="B270" t="s">
        <v>420</v>
      </c>
      <c r="C270">
        <f>'24'!C275</f>
        <v>2.026635784597568</v>
      </c>
      <c r="D270">
        <f>'24'!D275</f>
        <v>1.9751693002257338</v>
      </c>
      <c r="E270">
        <f>'24'!E275</f>
        <v>1.9315673289183224</v>
      </c>
      <c r="F270">
        <f>'24'!F275</f>
        <v>2.147074610842727</v>
      </c>
      <c r="G270">
        <f>'24'!G275</f>
        <v>2.14190093708166</v>
      </c>
      <c r="H270">
        <f>'24'!H275</f>
        <v>2.1534320323014802</v>
      </c>
    </row>
    <row r="271" spans="1:8">
      <c r="B271" t="s">
        <v>421</v>
      </c>
      <c r="C271">
        <f>'24'!C305</f>
        <v>1.5847860538827259</v>
      </c>
      <c r="D271">
        <f>'24'!D305</f>
        <v>1.5864621893178212</v>
      </c>
      <c r="E271">
        <f>'24'!E305</f>
        <v>1.5881418740074114</v>
      </c>
      <c r="F271">
        <f>'24'!F305</f>
        <v>1.5991471215351811</v>
      </c>
      <c r="G271">
        <f>'24'!G305</f>
        <v>1.6034206306787815</v>
      </c>
      <c r="H271">
        <f>'24'!H305</f>
        <v>1.6277807921866521</v>
      </c>
    </row>
    <row r="272" spans="1:8">
      <c r="B272" t="s">
        <v>422</v>
      </c>
      <c r="C272">
        <f>'24'!C335</f>
        <v>4.1817674937273486</v>
      </c>
      <c r="D272">
        <f>'24'!D335</f>
        <v>4.4605519933091724</v>
      </c>
      <c r="E272">
        <f>'24'!E335</f>
        <v>5.015324602953469</v>
      </c>
      <c r="F272">
        <f>'24'!F335</f>
        <v>5.3370786516853936</v>
      </c>
      <c r="G272">
        <f>'24'!G335</f>
        <v>5.3251121076233181</v>
      </c>
      <c r="H272">
        <f>'24'!H335</f>
        <v>5.3824362606232299</v>
      </c>
    </row>
    <row r="273" spans="1:8">
      <c r="B273" t="s">
        <v>423</v>
      </c>
      <c r="C273">
        <f>'24'!C365</f>
        <v>1.9236053860950812</v>
      </c>
      <c r="D273">
        <f>'24'!D365</f>
        <v>1.9225487503433123</v>
      </c>
      <c r="E273">
        <f>'24'!E365</f>
        <v>1.8781862087469816</v>
      </c>
      <c r="F273">
        <f>'24'!F365</f>
        <v>1.6631028747921122</v>
      </c>
      <c r="G273">
        <f>'24'!G365</f>
        <v>1.5002143163309043</v>
      </c>
      <c r="H273">
        <f>'24'!H365</f>
        <v>1.411290322580645</v>
      </c>
    </row>
    <row r="274" spans="1:8">
      <c r="B274" t="s">
        <v>424</v>
      </c>
      <c r="C274">
        <f>'24'!C395</f>
        <v>3.6585365853658538</v>
      </c>
      <c r="D274">
        <f>'24'!D395</f>
        <v>3.6764705882352939</v>
      </c>
      <c r="E274">
        <f>'24'!E395</f>
        <v>3.0012004801920771</v>
      </c>
      <c r="F274">
        <f>'24'!F395</f>
        <v>2.9744199881023197</v>
      </c>
      <c r="G274">
        <f>'24'!G395</f>
        <v>3.6079374624173184</v>
      </c>
      <c r="H274">
        <f>'24'!H395</f>
        <v>3.6407766990291264</v>
      </c>
    </row>
    <row r="275" spans="1:8" ht="16" thickBot="1">
      <c r="B275" t="s">
        <v>233</v>
      </c>
      <c r="C275">
        <f>'24'!C425</f>
        <v>2.7066416822819073</v>
      </c>
      <c r="D275">
        <f>'24'!D425</f>
        <v>2.6737967914438503</v>
      </c>
      <c r="E275">
        <f>'24'!E425</f>
        <v>2.6530612244897962</v>
      </c>
      <c r="F275">
        <f>'24'!F425</f>
        <v>2.6633886498668304</v>
      </c>
      <c r="G275">
        <f>'24'!G425</f>
        <v>2.6892842366570129</v>
      </c>
      <c r="H275">
        <f>'24'!H425</f>
        <v>2.9276453366792135</v>
      </c>
    </row>
    <row r="276" spans="1:8" ht="17" thickBot="1">
      <c r="A276">
        <v>25</v>
      </c>
      <c r="B276" s="60" t="s">
        <v>101</v>
      </c>
      <c r="C276" s="61">
        <f>'25'!C5</f>
        <v>4.1150886584141855</v>
      </c>
      <c r="D276" s="62">
        <f>'25'!D5</f>
        <v>4.1029466616933981</v>
      </c>
      <c r="E276" s="62">
        <f>'25'!E5</f>
        <v>4.0668466559584431</v>
      </c>
      <c r="F276" s="62">
        <f>'25'!F5</f>
        <v>4.0415903830874989</v>
      </c>
      <c r="G276" s="62">
        <f>'25'!G5</f>
        <v>4.225155387946085</v>
      </c>
      <c r="H276" s="63">
        <f>'25'!H5</f>
        <v>4.2300020634156406</v>
      </c>
    </row>
    <row r="277" spans="1:8">
      <c r="B277" t="s">
        <v>426</v>
      </c>
      <c r="C277">
        <f>'25'!C35</f>
        <v>4.9074593381940543</v>
      </c>
      <c r="D277">
        <f>'25'!D35</f>
        <v>4.9233366155577443</v>
      </c>
      <c r="E277">
        <f>'25'!E35</f>
        <v>4.9146949378642137</v>
      </c>
      <c r="F277">
        <f>'25'!F35</f>
        <v>5.0933786078098473</v>
      </c>
      <c r="G277">
        <f>'25'!G35</f>
        <v>5.3885422575155983</v>
      </c>
      <c r="H277">
        <f>'25'!H35</f>
        <v>5.2574818010245341</v>
      </c>
    </row>
    <row r="278" spans="1:8">
      <c r="B278" t="s">
        <v>427</v>
      </c>
      <c r="C278">
        <f>'25'!C65</f>
        <v>3.6308623298033282</v>
      </c>
      <c r="D278">
        <f>'25'!D65</f>
        <v>3.7128712871287126</v>
      </c>
      <c r="E278">
        <f>'25'!E65</f>
        <v>3.7854889589905363</v>
      </c>
      <c r="F278">
        <f>'25'!F65</f>
        <v>3.8424591738712777</v>
      </c>
      <c r="G278">
        <f>'25'!G65</f>
        <v>3.9370078740157481</v>
      </c>
      <c r="H278">
        <f>'25'!H65</f>
        <v>4.0760869565217392</v>
      </c>
    </row>
    <row r="279" spans="1:8">
      <c r="B279" t="s">
        <v>428</v>
      </c>
      <c r="C279">
        <f>'25'!C95</f>
        <v>3.9005363237445145</v>
      </c>
      <c r="D279">
        <f>'25'!D95</f>
        <v>4.0983606557377055</v>
      </c>
      <c r="E279">
        <f>'25'!E95</f>
        <v>4.1994750656167978</v>
      </c>
      <c r="F279">
        <f>'25'!F95</f>
        <v>3.2362459546925568</v>
      </c>
      <c r="G279">
        <f>'25'!G95</f>
        <v>3.3370411568409346</v>
      </c>
      <c r="H279">
        <f>'25'!H95</f>
        <v>3.4364261168384878</v>
      </c>
    </row>
    <row r="280" spans="1:8">
      <c r="B280" t="s">
        <v>429</v>
      </c>
      <c r="C280">
        <f>'25'!C125</f>
        <v>3.3467202141900936</v>
      </c>
      <c r="D280">
        <f>'25'!D125</f>
        <v>3.4176349965823651</v>
      </c>
      <c r="E280">
        <f>'25'!E125</f>
        <v>2.0949720670391061</v>
      </c>
      <c r="F280">
        <f>'25'!F125</f>
        <v>2.1276595744680851</v>
      </c>
      <c r="G280">
        <f>'25'!G125</f>
        <v>2.1629416005767843</v>
      </c>
      <c r="H280">
        <f>'25'!H125</f>
        <v>2.210759027266028</v>
      </c>
    </row>
    <row r="281" spans="1:8">
      <c r="B281" t="s">
        <v>430</v>
      </c>
      <c r="C281">
        <f>'25'!C155</f>
        <v>2.8268551236749113</v>
      </c>
      <c r="D281">
        <f>'25'!D155</f>
        <v>2.8715003589375452</v>
      </c>
      <c r="E281">
        <f>'25'!E155</f>
        <v>2.9059208136578278</v>
      </c>
      <c r="F281">
        <f>'25'!F155</f>
        <v>2.1747009786154403</v>
      </c>
      <c r="G281">
        <f>'25'!G155</f>
        <v>2.1849963583394025</v>
      </c>
      <c r="H281">
        <f>'25'!H155</f>
        <v>2.2075055187637971</v>
      </c>
    </row>
    <row r="282" spans="1:8">
      <c r="B282" t="s">
        <v>275</v>
      </c>
      <c r="C282">
        <f>'25'!C185</f>
        <v>4.7244094488188972</v>
      </c>
      <c r="D282">
        <f>'25'!D185</f>
        <v>4.7923322683706067</v>
      </c>
      <c r="E282">
        <f>'25'!E185</f>
        <v>4.8674959437533802</v>
      </c>
      <c r="F282">
        <f>'25'!F185</f>
        <v>4.9396267837541163</v>
      </c>
      <c r="G282">
        <f>'25'!G185</f>
        <v>5.0790067720090288</v>
      </c>
      <c r="H282">
        <f>'25'!H185</f>
        <v>5.208333333333333</v>
      </c>
    </row>
    <row r="283" spans="1:8">
      <c r="B283" t="s">
        <v>431</v>
      </c>
      <c r="C283">
        <f>'25'!C215</f>
        <v>2.7002700270027002</v>
      </c>
      <c r="D283">
        <f>'25'!D215</f>
        <v>2.7535566773749425</v>
      </c>
      <c r="E283">
        <f>'25'!E215</f>
        <v>2.7985074626865671</v>
      </c>
      <c r="F283">
        <f>'25'!F215</f>
        <v>2.8076743097800652</v>
      </c>
      <c r="G283">
        <f>'25'!G215</f>
        <v>2.8422548555187115</v>
      </c>
      <c r="H283">
        <f>'25'!H215</f>
        <v>2.8557829604950022</v>
      </c>
    </row>
    <row r="284" spans="1:8" ht="16" thickBot="1">
      <c r="B284" t="s">
        <v>432</v>
      </c>
      <c r="C284">
        <f>'25'!C245</f>
        <v>2.7487630566245187</v>
      </c>
      <c r="D284">
        <f>'25'!D245</f>
        <v>1.6825574873808187</v>
      </c>
      <c r="E284">
        <f>'25'!E245</f>
        <v>1.6997167138810199</v>
      </c>
      <c r="F284">
        <f>'25'!F245</f>
        <v>1.7564402810304449</v>
      </c>
      <c r="G284">
        <f>'25'!G245</f>
        <v>1.7942583732057418</v>
      </c>
      <c r="H284">
        <f>'25'!H245</f>
        <v>1.8203883495145632</v>
      </c>
    </row>
    <row r="285" spans="1:8" ht="17" thickBot="1">
      <c r="A285">
        <v>26</v>
      </c>
      <c r="B285" s="60" t="s">
        <v>105</v>
      </c>
      <c r="C285" s="61">
        <f>'26'!C5</f>
        <v>6.7799192503999395</v>
      </c>
      <c r="D285" s="62">
        <f>'26'!D5</f>
        <v>6.8747915758150988</v>
      </c>
      <c r="E285" s="62">
        <f>'26'!E5</f>
        <v>6.938690969345485</v>
      </c>
      <c r="F285" s="62">
        <f>'26'!F5</f>
        <v>6.9886304370501717</v>
      </c>
      <c r="G285" s="62">
        <f>'26'!G5</f>
        <v>6.8011195689136521</v>
      </c>
      <c r="H285" s="63">
        <f>'26'!H5</f>
        <v>6.578773547517768</v>
      </c>
    </row>
    <row r="286" spans="1:8">
      <c r="B286" t="s">
        <v>434</v>
      </c>
      <c r="C286">
        <f>'26'!C35</f>
        <v>8.4788719413851901</v>
      </c>
      <c r="D286">
        <f>'26'!D35</f>
        <v>8.4737957078382617</v>
      </c>
      <c r="E286">
        <f>'26'!E35</f>
        <v>8.5557045738334168</v>
      </c>
      <c r="F286">
        <f>'26'!F35</f>
        <v>8.5600592263557278</v>
      </c>
      <c r="G286">
        <f>'26'!G35</f>
        <v>8.1819442518374714</v>
      </c>
      <c r="H286">
        <f>'26'!H35</f>
        <v>8.0540037243947857</v>
      </c>
    </row>
    <row r="287" spans="1:8">
      <c r="B287" t="s">
        <v>435</v>
      </c>
      <c r="C287">
        <f>'26'!C65</f>
        <v>6.4665127020785222</v>
      </c>
      <c r="D287">
        <f>'26'!D65</f>
        <v>6.6225165562913908</v>
      </c>
      <c r="E287">
        <f>'26'!E65</f>
        <v>6.7731011127237544</v>
      </c>
      <c r="F287">
        <f>'26'!F65</f>
        <v>6.8526676456191868</v>
      </c>
      <c r="G287">
        <f>'26'!G65</f>
        <v>6.8493150684931505</v>
      </c>
      <c r="H287">
        <f>'26'!H65</f>
        <v>5.4726368159203984</v>
      </c>
    </row>
    <row r="288" spans="1:8">
      <c r="B288" t="s">
        <v>436</v>
      </c>
      <c r="C288">
        <f>'26'!C95</f>
        <v>5.0890585241730282</v>
      </c>
      <c r="D288">
        <f>'26'!D95</f>
        <v>5.3003533568904597</v>
      </c>
      <c r="E288">
        <f>'26'!E95</f>
        <v>5.3619302949061662</v>
      </c>
      <c r="F288">
        <f>'26'!F95</f>
        <v>5.4945054945054945</v>
      </c>
      <c r="G288">
        <f>'26'!G95</f>
        <v>5.5710306406685239</v>
      </c>
      <c r="H288">
        <f>'26'!H95</f>
        <v>4.770992366412214</v>
      </c>
    </row>
    <row r="289" spans="1:8">
      <c r="B289" t="s">
        <v>437</v>
      </c>
      <c r="C289">
        <f>'26'!C125</f>
        <v>11.821601289629232</v>
      </c>
      <c r="D289">
        <f>'26'!D125</f>
        <v>12.658227848101266</v>
      </c>
      <c r="E289">
        <f>'26'!E125</f>
        <v>12.827988338192421</v>
      </c>
      <c r="F289">
        <f>'26'!F125</f>
        <v>13.118664281454979</v>
      </c>
      <c r="G289">
        <f>'26'!G125</f>
        <v>13.333333333333334</v>
      </c>
      <c r="H289">
        <f>'26'!H125</f>
        <v>13.513513513513514</v>
      </c>
    </row>
    <row r="290" spans="1:8">
      <c r="B290" t="s">
        <v>438</v>
      </c>
      <c r="C290">
        <f>'26'!C155</f>
        <v>3.8809831824062098</v>
      </c>
      <c r="D290">
        <f>'26'!D155</f>
        <v>3.9447731755424065</v>
      </c>
      <c r="E290">
        <f>'26'!E155</f>
        <v>3.9814200398142008</v>
      </c>
      <c r="F290">
        <f>'26'!F155</f>
        <v>4.1152263374485596</v>
      </c>
      <c r="G290">
        <f>'26'!G155</f>
        <v>4.1753653444676404</v>
      </c>
      <c r="H290">
        <f>'26'!H155</f>
        <v>2.8429282160625444</v>
      </c>
    </row>
    <row r="291" spans="1:8">
      <c r="B291" t="s">
        <v>439</v>
      </c>
      <c r="C291">
        <f>'26'!C185</f>
        <v>4.6783625730994149</v>
      </c>
      <c r="D291">
        <f>'26'!D185</f>
        <v>4.7732696897374707</v>
      </c>
      <c r="E291">
        <f>'26'!E185</f>
        <v>4.2604990870359094</v>
      </c>
      <c r="F291">
        <f>'26'!F185</f>
        <v>4.2761148442272443</v>
      </c>
      <c r="G291">
        <f>'26'!G185</f>
        <v>4.2997542997542997</v>
      </c>
      <c r="H291">
        <f>'26'!H185</f>
        <v>3.1367628607277291</v>
      </c>
    </row>
    <row r="292" spans="1:8">
      <c r="B292" t="s">
        <v>440</v>
      </c>
      <c r="C292">
        <f>'26'!C215</f>
        <v>2.810424118548799</v>
      </c>
      <c r="D292">
        <f>'26'!D215</f>
        <v>2.8833551769331582</v>
      </c>
      <c r="E292">
        <f>'26'!E215</f>
        <v>2.916998143728454</v>
      </c>
      <c r="F292">
        <f>'26'!F215</f>
        <v>2.9593758407317732</v>
      </c>
      <c r="G292">
        <f>'26'!G215</f>
        <v>2.9617662897145931</v>
      </c>
      <c r="H292">
        <f>'26'!H215</f>
        <v>2.9498525073746311</v>
      </c>
    </row>
    <row r="293" spans="1:8">
      <c r="B293" t="s">
        <v>441</v>
      </c>
      <c r="C293">
        <f>'26'!C245</f>
        <v>3.4856700232378004</v>
      </c>
      <c r="D293">
        <f>'26'!D245</f>
        <v>3.9001560062402496</v>
      </c>
      <c r="E293">
        <f>'26'!E245</f>
        <v>4</v>
      </c>
      <c r="F293">
        <f>'26'!F245</f>
        <v>4.1034058268362736</v>
      </c>
      <c r="G293">
        <f>'26'!G245</f>
        <v>4.1545492314083923</v>
      </c>
      <c r="H293">
        <f>'26'!H245</f>
        <v>4.7048759623609921</v>
      </c>
    </row>
    <row r="294" spans="1:8" ht="16" thickBot="1">
      <c r="B294" t="s">
        <v>442</v>
      </c>
      <c r="C294">
        <f>'26'!C275</f>
        <v>2.5706940874035986</v>
      </c>
      <c r="D294">
        <f>'26'!D275</f>
        <v>2.5839793281653747</v>
      </c>
      <c r="E294">
        <f>'26'!E275</f>
        <v>2.6129152668906306</v>
      </c>
      <c r="F294">
        <f>'26'!F275</f>
        <v>2.6168224299065423</v>
      </c>
      <c r="G294">
        <f>'26'!G275</f>
        <v>2.6525198938992043</v>
      </c>
      <c r="H294">
        <f>'26'!H275</f>
        <v>2.6768642447418736</v>
      </c>
    </row>
    <row r="295" spans="1:8" ht="17" thickBot="1">
      <c r="A295">
        <v>27</v>
      </c>
      <c r="B295" s="60" t="s">
        <v>3</v>
      </c>
      <c r="C295" s="61">
        <f>'27'!C5</f>
        <v>6.1276495455817583</v>
      </c>
      <c r="D295" s="62">
        <f>'27'!D5</f>
        <v>4.3426562580778576</v>
      </c>
      <c r="E295" s="62">
        <f>'27'!E5</f>
        <v>4.4000500479626314</v>
      </c>
      <c r="F295" s="62">
        <f>'27'!F5</f>
        <v>4.5128248184375135</v>
      </c>
      <c r="G295" s="62">
        <f>'27'!G5</f>
        <v>4.7904191616766463</v>
      </c>
      <c r="H295" s="63">
        <f>'27'!H5</f>
        <v>4.8624975848521927</v>
      </c>
    </row>
    <row r="296" spans="1:8">
      <c r="B296" t="s">
        <v>444</v>
      </c>
      <c r="C296">
        <f>'27'!C35</f>
        <v>8.0609046126287502</v>
      </c>
      <c r="D296">
        <f>'27'!D35</f>
        <v>4.1480318186473664</v>
      </c>
      <c r="E296">
        <f>'27'!E35</f>
        <v>4.1593208154322783</v>
      </c>
      <c r="F296">
        <f>'27'!F35</f>
        <v>4.2294929766346305</v>
      </c>
      <c r="G296">
        <f>'27'!G35</f>
        <v>4.6503557175082424</v>
      </c>
      <c r="H296">
        <f>'27'!H35</f>
        <v>4.7520516237637649</v>
      </c>
    </row>
    <row r="297" spans="1:8">
      <c r="B297" t="s">
        <v>445</v>
      </c>
      <c r="C297">
        <f>'27'!C65</f>
        <v>4.4590044590044595</v>
      </c>
      <c r="D297">
        <f>'27'!D65</f>
        <v>4.5399796164180488</v>
      </c>
      <c r="E297">
        <f>'27'!E65</f>
        <v>4.609595484477893</v>
      </c>
      <c r="F297">
        <f>'27'!F65</f>
        <v>4.6274435735196899</v>
      </c>
      <c r="G297">
        <f>'27'!G65</f>
        <v>4.670670098179392</v>
      </c>
      <c r="H297">
        <f>'27'!H65</f>
        <v>4.7430064853353988</v>
      </c>
    </row>
    <row r="298" spans="1:8">
      <c r="B298" t="s">
        <v>446</v>
      </c>
      <c r="C298">
        <f>'27'!C95</f>
        <v>5.0154320987654319</v>
      </c>
      <c r="D298">
        <f>'27'!D95</f>
        <v>5.2146008824709185</v>
      </c>
      <c r="E298">
        <f>'27'!E95</f>
        <v>5.3652496904663636</v>
      </c>
      <c r="F298">
        <f>'27'!F95</f>
        <v>5.4461667364893174</v>
      </c>
      <c r="G298">
        <f>'27'!G95</f>
        <v>4.282655246252677</v>
      </c>
      <c r="H298">
        <f>'27'!H95</f>
        <v>4.3744531933508313</v>
      </c>
    </row>
    <row r="299" spans="1:8">
      <c r="B299" t="s">
        <v>447</v>
      </c>
      <c r="C299">
        <f>'27'!C125</f>
        <v>6.2288274505518517</v>
      </c>
      <c r="D299">
        <f>'27'!D125</f>
        <v>6.2969509500662832</v>
      </c>
      <c r="E299">
        <f>'27'!E125</f>
        <v>6.3994610980127984</v>
      </c>
      <c r="F299">
        <f>'27'!F125</f>
        <v>6.6954153427144805</v>
      </c>
      <c r="G299">
        <f>'27'!G125</f>
        <v>6.7637280752034847</v>
      </c>
      <c r="H299">
        <f>'27'!H125</f>
        <v>6.8684516880093129</v>
      </c>
    </row>
    <row r="300" spans="1:8">
      <c r="B300" t="s">
        <v>448</v>
      </c>
      <c r="C300">
        <f>'27'!C155</f>
        <v>5.6743780008729816</v>
      </c>
      <c r="D300">
        <f>'27'!D155</f>
        <v>5.8850158442734264</v>
      </c>
      <c r="E300">
        <f>'27'!E155</f>
        <v>6.0324825986078885</v>
      </c>
      <c r="F300">
        <f>'27'!F155</f>
        <v>6.1816452686638135</v>
      </c>
      <c r="G300">
        <f>'27'!G155</f>
        <v>6.2200956937799043</v>
      </c>
      <c r="H300">
        <f>'27'!H155</f>
        <v>6.3137445361826128</v>
      </c>
    </row>
    <row r="301" spans="1:8">
      <c r="B301" t="s">
        <v>449</v>
      </c>
      <c r="C301">
        <f>'27'!C185</f>
        <v>4.9680624556422996</v>
      </c>
      <c r="D301">
        <f>'27'!D185</f>
        <v>2.9520295202952029</v>
      </c>
      <c r="E301">
        <f>'27'!E185</f>
        <v>3.8167938931297707</v>
      </c>
      <c r="F301">
        <f>'27'!F185</f>
        <v>4.8426150121065374</v>
      </c>
      <c r="G301">
        <f>'27'!G185</f>
        <v>4.9342105263157894</v>
      </c>
      <c r="H301">
        <f>'27'!H185</f>
        <v>5.123825789923143</v>
      </c>
    </row>
    <row r="302" spans="1:8">
      <c r="B302" t="s">
        <v>450</v>
      </c>
      <c r="C302">
        <f>'27'!C215</f>
        <v>3.8809831824062098</v>
      </c>
      <c r="D302">
        <f>'27'!D215</f>
        <v>3.2959789057350033</v>
      </c>
      <c r="E302">
        <f>'27'!E215</f>
        <v>3.2829940906106372</v>
      </c>
      <c r="F302">
        <f>'27'!F215</f>
        <v>3.2658393207054215</v>
      </c>
      <c r="G302">
        <f>'27'!G215</f>
        <v>3.2615786040443573</v>
      </c>
      <c r="H302">
        <f>'27'!H215</f>
        <v>3.3112582781456954</v>
      </c>
    </row>
    <row r="303" spans="1:8">
      <c r="B303" t="s">
        <v>451</v>
      </c>
      <c r="C303">
        <f>'27'!C245</f>
        <v>3.5157108327840039</v>
      </c>
      <c r="D303">
        <f>'27'!D245</f>
        <v>3.5834266517357225</v>
      </c>
      <c r="E303">
        <f>'27'!E245</f>
        <v>3.6546368204659663</v>
      </c>
      <c r="F303">
        <f>'27'!F245</f>
        <v>3.695150115473441</v>
      </c>
      <c r="G303">
        <f>'27'!G245</f>
        <v>3.7453183520599249</v>
      </c>
      <c r="H303">
        <f>'27'!H245</f>
        <v>3.8022813688212929</v>
      </c>
    </row>
    <row r="304" spans="1:8">
      <c r="B304" t="s">
        <v>452</v>
      </c>
      <c r="C304">
        <f>'27'!C275</f>
        <v>2.9610829103214891</v>
      </c>
      <c r="D304">
        <f>'27'!D275</f>
        <v>2.5630072618539086</v>
      </c>
      <c r="E304">
        <f>'27'!E275</f>
        <v>3.0211480362537766</v>
      </c>
      <c r="F304">
        <f>'27'!F275</f>
        <v>3.8910505836575875</v>
      </c>
      <c r="G304">
        <f>'27'!G275</f>
        <v>4.7930283224400876</v>
      </c>
      <c r="H304">
        <f>'27'!H275</f>
        <v>3.9647577092511015</v>
      </c>
    </row>
    <row r="305" spans="1:8" ht="16" thickBot="1">
      <c r="B305" t="s">
        <v>453</v>
      </c>
      <c r="C305">
        <f>'27'!C305</f>
        <v>3.5291152004033273</v>
      </c>
      <c r="D305">
        <f>'27'!D305</f>
        <v>3.5823950870010237</v>
      </c>
      <c r="E305">
        <f>'27'!E305</f>
        <v>3.6439354502863091</v>
      </c>
      <c r="F305">
        <f>'27'!F305</f>
        <v>3.6678019386953102</v>
      </c>
      <c r="G305">
        <f>'27'!G305</f>
        <v>3.9787798408488064</v>
      </c>
      <c r="H305">
        <f>'27'!H305</f>
        <v>4.0442167700188731</v>
      </c>
    </row>
    <row r="306" spans="1:8" ht="17" thickBot="1">
      <c r="A306">
        <v>28</v>
      </c>
      <c r="B306" s="60" t="s">
        <v>7</v>
      </c>
      <c r="C306" s="61">
        <f>'28'!C5</f>
        <v>7.8360751484473861</v>
      </c>
      <c r="D306" s="62">
        <f>'28'!D5</f>
        <v>7.9164811241403195</v>
      </c>
      <c r="E306" s="62">
        <f>'28'!E5</f>
        <v>7.7604766434686825</v>
      </c>
      <c r="F306" s="62">
        <f>'28'!F5</f>
        <v>8.3944374209860939</v>
      </c>
      <c r="G306" s="62">
        <f>'28'!G5</f>
        <v>8.4632745178498148</v>
      </c>
      <c r="H306" s="63">
        <f>'28'!H5</f>
        <v>8.4486601358005498</v>
      </c>
    </row>
    <row r="307" spans="1:8">
      <c r="B307" t="s">
        <v>455</v>
      </c>
      <c r="C307">
        <f>'28'!C35</f>
        <v>11.815561959654179</v>
      </c>
      <c r="D307">
        <f>'28'!D35</f>
        <v>12.89668164034198</v>
      </c>
      <c r="E307">
        <f>'28'!E35</f>
        <v>12.237762237762238</v>
      </c>
      <c r="F307">
        <f>'28'!F35</f>
        <v>13.724631333041319</v>
      </c>
      <c r="G307">
        <f>'28'!G35</f>
        <v>14.337966349670811</v>
      </c>
      <c r="H307">
        <f>'28'!H35</f>
        <v>14.899211218229622</v>
      </c>
    </row>
    <row r="308" spans="1:8">
      <c r="B308" t="s">
        <v>456</v>
      </c>
      <c r="C308">
        <f>'28'!C65</f>
        <v>5.4773082942097027</v>
      </c>
      <c r="D308">
        <f>'28'!D65</f>
        <v>4.713275726630008</v>
      </c>
      <c r="E308">
        <f>'28'!E65</f>
        <v>4.8</v>
      </c>
      <c r="F308">
        <f>'28'!F65</f>
        <v>4.8661800486618008</v>
      </c>
      <c r="G308">
        <f>'28'!G65</f>
        <v>4.1736227045075127</v>
      </c>
      <c r="H308">
        <f>'28'!H65</f>
        <v>4.2158516020236085</v>
      </c>
    </row>
    <row r="309" spans="1:8">
      <c r="B309" t="s">
        <v>457</v>
      </c>
      <c r="C309">
        <f>'28'!C95</f>
        <v>3.1446540880503147</v>
      </c>
      <c r="D309">
        <f>'28'!D95</f>
        <v>3.215434083601286</v>
      </c>
      <c r="E309">
        <f>'28'!E95</f>
        <v>3.2327586206896552</v>
      </c>
      <c r="F309">
        <f>'28'!F95</f>
        <v>3.2644178454842221</v>
      </c>
      <c r="G309">
        <f>'28'!G95</f>
        <v>3.3003300330033003</v>
      </c>
      <c r="H309">
        <f>'28'!H95</f>
        <v>3.3370411568409346</v>
      </c>
    </row>
    <row r="310" spans="1:8">
      <c r="B310" t="s">
        <v>458</v>
      </c>
      <c r="C310">
        <f>'28'!C125</f>
        <v>8.3402835696413682</v>
      </c>
      <c r="D310">
        <f>'28'!D125</f>
        <v>7.8057241977450129</v>
      </c>
      <c r="E310">
        <f>'28'!E125</f>
        <v>7.860262008733625</v>
      </c>
      <c r="F310">
        <f>'28'!F125</f>
        <v>7.9787234042553186</v>
      </c>
      <c r="G310">
        <f>'28'!G125</f>
        <v>8.1595648232094291</v>
      </c>
      <c r="H310">
        <f>'28'!H125</f>
        <v>8.007117437722421</v>
      </c>
    </row>
    <row r="311" spans="1:8">
      <c r="B311" t="s">
        <v>326</v>
      </c>
      <c r="C311">
        <f>'28'!C155</f>
        <v>4.3062200956937797</v>
      </c>
      <c r="D311">
        <f>'28'!D155</f>
        <v>4.3646944713870033</v>
      </c>
      <c r="E311">
        <f>'28'!E155</f>
        <v>4.3457267020762913</v>
      </c>
      <c r="F311">
        <f>'28'!F155</f>
        <v>4.3731778425655978</v>
      </c>
      <c r="G311">
        <f>'28'!G155</f>
        <v>3.9761431411530812</v>
      </c>
      <c r="H311">
        <f>'28'!H155</f>
        <v>4.0526849037487338</v>
      </c>
    </row>
    <row r="312" spans="1:8">
      <c r="B312" t="s">
        <v>459</v>
      </c>
      <c r="C312">
        <f>'28'!C185</f>
        <v>4.9019607843137258</v>
      </c>
      <c r="D312">
        <f>'28'!D185</f>
        <v>4.9701789264413518</v>
      </c>
      <c r="E312">
        <f>'28'!E185</f>
        <v>5.1020408163265305</v>
      </c>
      <c r="F312">
        <f>'28'!F185</f>
        <v>10.449320794148381</v>
      </c>
      <c r="G312">
        <f>'28'!G185</f>
        <v>6.2305295950155761</v>
      </c>
      <c r="H312">
        <f>'28'!H185</f>
        <v>4.2372881355932206</v>
      </c>
    </row>
    <row r="313" spans="1:8">
      <c r="B313" t="s">
        <v>404</v>
      </c>
      <c r="C313">
        <f>'28'!C215</f>
        <v>8.7847730600292824</v>
      </c>
      <c r="D313">
        <f>'28'!D215</f>
        <v>6.7618332081141999</v>
      </c>
      <c r="E313">
        <f>'28'!E215</f>
        <v>6.7924528301886795</v>
      </c>
      <c r="F313">
        <f>'28'!F215</f>
        <v>6.1776061776061777</v>
      </c>
      <c r="G313">
        <f>'28'!G215</f>
        <v>7.1033938437253354</v>
      </c>
      <c r="H313">
        <f>'28'!H215</f>
        <v>5.6956875508543527</v>
      </c>
    </row>
    <row r="314" spans="1:8">
      <c r="B314" t="s">
        <v>460</v>
      </c>
      <c r="C314">
        <f>'28'!C245</f>
        <v>5.1470588235294121</v>
      </c>
      <c r="D314">
        <f>'28'!D245</f>
        <v>6.015037593984963</v>
      </c>
      <c r="E314">
        <f>'28'!E245</f>
        <v>6.1255742725880555</v>
      </c>
      <c r="F314">
        <f>'28'!F245</f>
        <v>4.5906656465187456</v>
      </c>
      <c r="G314">
        <f>'28'!G245</f>
        <v>4.7619047619047628</v>
      </c>
      <c r="H314">
        <f>'28'!H245</f>
        <v>4.858299595141701</v>
      </c>
    </row>
    <row r="315" spans="1:8">
      <c r="B315" t="s">
        <v>461</v>
      </c>
      <c r="C315">
        <f>'28'!C275</f>
        <v>2.244668911335578</v>
      </c>
      <c r="D315">
        <f>'28'!D275</f>
        <v>2.3014959723820483</v>
      </c>
      <c r="E315">
        <f>'28'!E275</f>
        <v>2.3781212841854931</v>
      </c>
      <c r="F315">
        <f>'28'!F275</f>
        <v>2.3781212841854931</v>
      </c>
      <c r="G315">
        <f>'28'!G275</f>
        <v>2.4420024420024422</v>
      </c>
      <c r="H315">
        <f>'28'!H275</f>
        <v>2.509410288582183</v>
      </c>
    </row>
    <row r="316" spans="1:8">
      <c r="B316" t="s">
        <v>462</v>
      </c>
      <c r="C316">
        <f>'28'!C305</f>
        <v>6.3424947145877377</v>
      </c>
      <c r="D316">
        <f>'28'!D305</f>
        <v>3.218884120171674</v>
      </c>
      <c r="E316">
        <f>'28'!E305</f>
        <v>3.303964757709251</v>
      </c>
      <c r="F316">
        <f>'28'!F305</f>
        <v>3.3185840707964602</v>
      </c>
      <c r="G316">
        <f>'28'!G305</f>
        <v>3.3745781777277841</v>
      </c>
      <c r="H316">
        <f>'28'!H305</f>
        <v>3.3821871476888385</v>
      </c>
    </row>
    <row r="317" spans="1:8">
      <c r="B317" t="s">
        <v>463</v>
      </c>
      <c r="C317">
        <f>'28'!C335</f>
        <v>6.9013112491373363</v>
      </c>
      <c r="D317">
        <f>'28'!D335</f>
        <v>6.4011379800853483</v>
      </c>
      <c r="E317">
        <f>'28'!E335</f>
        <v>6.5837600585223113</v>
      </c>
      <c r="F317">
        <f>'28'!F335</f>
        <v>6.8441064638783269</v>
      </c>
      <c r="G317">
        <f>'28'!G335</f>
        <v>7.0257611241217797</v>
      </c>
      <c r="H317">
        <f>'28'!H335</f>
        <v>6.4360418342719221</v>
      </c>
    </row>
    <row r="318" spans="1:8" ht="16" thickBot="1">
      <c r="B318" t="s">
        <v>464</v>
      </c>
      <c r="C318">
        <f>'28'!C365</f>
        <v>7.5973409306742647</v>
      </c>
      <c r="D318">
        <f>'28'!D365</f>
        <v>7.8817733990147776</v>
      </c>
      <c r="E318">
        <f>'28'!E365</f>
        <v>8.097165991902834</v>
      </c>
      <c r="F318">
        <f>'28'!F365</f>
        <v>7.2239422084623319</v>
      </c>
      <c r="G318">
        <f>'28'!G365</f>
        <v>7.291666666666667</v>
      </c>
      <c r="H318">
        <f>'28'!H365</f>
        <v>6.4585575888051672</v>
      </c>
    </row>
    <row r="319" spans="1:8" ht="17" thickBot="1">
      <c r="A319">
        <v>29</v>
      </c>
      <c r="B319" s="60" t="s">
        <v>11</v>
      </c>
      <c r="C319" s="61">
        <f>'29'!C5</f>
        <v>8.5458491589799248</v>
      </c>
      <c r="D319" s="62">
        <f>'29'!D5</f>
        <v>8.7869842795359379</v>
      </c>
      <c r="E319" s="62">
        <f>'29'!E5</f>
        <v>9.0552683620719563</v>
      </c>
      <c r="F319" s="62">
        <f>'29'!F5</f>
        <v>9.2722183344996498</v>
      </c>
      <c r="G319" s="62">
        <f>'29'!G5</f>
        <v>9.002941906213449</v>
      </c>
      <c r="H319" s="63">
        <f>'29'!H5</f>
        <v>8.8799770839301058</v>
      </c>
    </row>
    <row r="320" spans="1:8">
      <c r="B320" t="s">
        <v>466</v>
      </c>
      <c r="C320">
        <f>'29'!C35</f>
        <v>4.6972860125260958</v>
      </c>
      <c r="D320">
        <f>'29'!D35</f>
        <v>4.7518479408658925</v>
      </c>
      <c r="E320">
        <f>'29'!E35</f>
        <v>4.7468354430379751</v>
      </c>
      <c r="F320">
        <f>'29'!F35</f>
        <v>4.9099836333878883</v>
      </c>
      <c r="G320">
        <f>'29'!G35</f>
        <v>4.9889135254988908</v>
      </c>
      <c r="H320">
        <f>'29'!H35</f>
        <v>5.0476724621424571</v>
      </c>
    </row>
    <row r="321" spans="1:8">
      <c r="B321" t="s">
        <v>467</v>
      </c>
      <c r="C321">
        <f>'29'!C65</f>
        <v>5.9582919563058594</v>
      </c>
      <c r="D321">
        <f>'29'!D65</f>
        <v>6.0180541624874619</v>
      </c>
      <c r="E321">
        <f>'29'!E65</f>
        <v>4.0080160320641278</v>
      </c>
      <c r="F321">
        <f>'29'!F65</f>
        <v>4.166666666666667</v>
      </c>
      <c r="G321">
        <f>'29'!G65</f>
        <v>3.2467532467532472</v>
      </c>
      <c r="H321">
        <f>'29'!H65</f>
        <v>3.3632286995515699</v>
      </c>
    </row>
    <row r="322" spans="1:8">
      <c r="B322" t="s">
        <v>468</v>
      </c>
      <c r="C322">
        <f>'29'!C95</f>
        <v>3.8071065989847717</v>
      </c>
      <c r="D322">
        <f>'29'!D95</f>
        <v>3.9447731755424065</v>
      </c>
      <c r="E322">
        <f>'29'!E95</f>
        <v>3.9787798408488064</v>
      </c>
      <c r="F322">
        <f>'29'!F95</f>
        <v>4.123711340206186</v>
      </c>
      <c r="G322">
        <f>'29'!G95</f>
        <v>4.2553191489361701</v>
      </c>
      <c r="H322">
        <f>'29'!H95</f>
        <v>4.3352601156069364</v>
      </c>
    </row>
    <row r="323" spans="1:8">
      <c r="B323" t="s">
        <v>403</v>
      </c>
      <c r="C323">
        <f>'29'!C125</f>
        <v>5.8548009367681502</v>
      </c>
      <c r="D323">
        <f>'29'!D125</f>
        <v>6.0024009603841542</v>
      </c>
      <c r="E323">
        <f>'29'!E125</f>
        <v>4.8250904704463204</v>
      </c>
      <c r="F323">
        <f>'29'!F125</f>
        <v>4.9937578027465666</v>
      </c>
      <c r="G323">
        <f>'29'!G125</f>
        <v>5.1150895140664963</v>
      </c>
      <c r="H323">
        <f>'29'!H125</f>
        <v>3.9525691699604741</v>
      </c>
    </row>
    <row r="324" spans="1:8">
      <c r="B324" t="s">
        <v>469</v>
      </c>
      <c r="C324">
        <f>'29'!C155</f>
        <v>6.971070059254096</v>
      </c>
      <c r="D324">
        <f>'29'!D155</f>
        <v>4.983980064079744</v>
      </c>
      <c r="E324">
        <f>'29'!E155</f>
        <v>5.1150895140664963</v>
      </c>
      <c r="F324">
        <f>'29'!F155</f>
        <v>5.1986632008911995</v>
      </c>
      <c r="G324">
        <f>'29'!G155</f>
        <v>4.5095828635851181</v>
      </c>
      <c r="H324">
        <f>'29'!H155</f>
        <v>4.2868277474668748</v>
      </c>
    </row>
    <row r="325" spans="1:8">
      <c r="B325" t="s">
        <v>470</v>
      </c>
      <c r="C325">
        <f>'29'!C185</f>
        <v>4.6487603305785123</v>
      </c>
      <c r="D325">
        <f>'29'!D185</f>
        <v>4.1841004184100417</v>
      </c>
      <c r="E325">
        <f>'29'!E185</f>
        <v>4.7796070100902819</v>
      </c>
      <c r="F325">
        <f>'29'!F185</f>
        <v>4.8622366288492707</v>
      </c>
      <c r="G325">
        <f>'29'!G185</f>
        <v>4.3644298963447898</v>
      </c>
      <c r="H325">
        <f>'29'!H185</f>
        <v>4.3980208905992306</v>
      </c>
    </row>
    <row r="326" spans="1:8">
      <c r="B326" t="s">
        <v>471</v>
      </c>
      <c r="C326">
        <f>'29'!C215</f>
        <v>12.834645669291339</v>
      </c>
      <c r="D326">
        <f>'29'!D215</f>
        <v>13.479226133840786</v>
      </c>
      <c r="E326">
        <f>'29'!E215</f>
        <v>13.928914505283382</v>
      </c>
      <c r="F326">
        <f>'29'!F215</f>
        <v>14.124970074215945</v>
      </c>
      <c r="G326">
        <f>'29'!G215</f>
        <v>14.126334376755759</v>
      </c>
      <c r="H326">
        <f>'29'!H215</f>
        <v>13.838892888568914</v>
      </c>
    </row>
    <row r="327" spans="1:8">
      <c r="B327" t="s">
        <v>472</v>
      </c>
      <c r="C327">
        <f>'29'!C245</f>
        <v>6.6166740185266875</v>
      </c>
      <c r="D327">
        <f>'29'!D245</f>
        <v>6.8274920345926269</v>
      </c>
      <c r="E327">
        <f>'29'!E245</f>
        <v>6.934812760055479</v>
      </c>
      <c r="F327">
        <f>'29'!F245</f>
        <v>7.009345794392523</v>
      </c>
      <c r="G327">
        <f>'29'!G245</f>
        <v>6.2200956937799043</v>
      </c>
      <c r="H327">
        <f>'29'!H245</f>
        <v>6.3352826510721245</v>
      </c>
    </row>
    <row r="328" spans="1:8" ht="16" thickBot="1">
      <c r="B328" t="s">
        <v>473</v>
      </c>
      <c r="C328">
        <f>'29'!C275</f>
        <v>4.3548017419206966</v>
      </c>
      <c r="D328">
        <f>'29'!D275</f>
        <v>5.2764395503555859</v>
      </c>
      <c r="E328">
        <f>'29'!E275</f>
        <v>6.0227009497336113</v>
      </c>
      <c r="F328">
        <f>'29'!F275</f>
        <v>6.2557924003707139</v>
      </c>
      <c r="G328">
        <f>'29'!G275</f>
        <v>5.4117647058823533</v>
      </c>
      <c r="H328">
        <f>'29'!H275</f>
        <v>5.2732502396931924</v>
      </c>
    </row>
    <row r="329" spans="1:8" ht="17" thickBot="1">
      <c r="A329">
        <v>30</v>
      </c>
      <c r="B329" s="60" t="s">
        <v>15</v>
      </c>
      <c r="C329" s="61">
        <f>'30'!C5</f>
        <v>6.7976847489567911</v>
      </c>
      <c r="D329" s="62">
        <f>'30'!D5</f>
        <v>6.9142563751497521</v>
      </c>
      <c r="E329" s="62">
        <f>'30'!E5</f>
        <v>7.0036751958948757</v>
      </c>
      <c r="F329" s="62">
        <f>'30'!F5</f>
        <v>7.0552897209318566</v>
      </c>
      <c r="G329" s="62">
        <f>'30'!G5</f>
        <v>7.0781426953567381</v>
      </c>
      <c r="H329" s="63">
        <f>'30'!H5</f>
        <v>7.2022759191904644</v>
      </c>
    </row>
    <row r="330" spans="1:8">
      <c r="B330" t="s">
        <v>475</v>
      </c>
      <c r="C330">
        <f>'30'!C35</f>
        <v>7.518796992481203</v>
      </c>
      <c r="D330">
        <f>'30'!D35</f>
        <v>7.5897635496740294</v>
      </c>
      <c r="E330">
        <f>'30'!E35</f>
        <v>7.6463091853739833</v>
      </c>
      <c r="F330">
        <f>'30'!F35</f>
        <v>7.629481097471511</v>
      </c>
      <c r="G330">
        <f>'30'!G35</f>
        <v>7.6362203172726382</v>
      </c>
      <c r="H330">
        <f>'30'!H35</f>
        <v>7.7410977376017582</v>
      </c>
    </row>
    <row r="331" spans="1:8">
      <c r="B331" t="s">
        <v>476</v>
      </c>
      <c r="C331">
        <f>'30'!C65</f>
        <v>4.5484080571799872</v>
      </c>
      <c r="D331">
        <f>'30'!D65</f>
        <v>4.704301075268817</v>
      </c>
      <c r="E331">
        <f>'30'!E65</f>
        <v>4.7978067169294034</v>
      </c>
      <c r="F331">
        <f>'30'!F65</f>
        <v>5.0614605929139556</v>
      </c>
      <c r="G331">
        <f>'30'!G65</f>
        <v>4.4709388971684056</v>
      </c>
      <c r="H331">
        <f>'30'!H65</f>
        <v>4.6296296296296298</v>
      </c>
    </row>
    <row r="332" spans="1:8">
      <c r="B332" t="s">
        <v>477</v>
      </c>
      <c r="C332">
        <f>'30'!C95</f>
        <v>3.6319612590799033</v>
      </c>
      <c r="D332">
        <f>'30'!D95</f>
        <v>3.8510911424903722</v>
      </c>
      <c r="E332">
        <f>'30'!E95</f>
        <v>3.8910505836575875</v>
      </c>
      <c r="F332">
        <f>'30'!F95</f>
        <v>4.1379310344827589</v>
      </c>
      <c r="G332">
        <f>'30'!G95</f>
        <v>4.3415340086830687</v>
      </c>
      <c r="H332">
        <f>'30'!H95</f>
        <v>4.4117647058823533</v>
      </c>
    </row>
    <row r="333" spans="1:8">
      <c r="B333" t="s">
        <v>280</v>
      </c>
      <c r="C333">
        <f>'30'!C125</f>
        <v>7.4074074074074074</v>
      </c>
      <c r="D333">
        <f>'30'!D125</f>
        <v>7.6433121019108281</v>
      </c>
      <c r="E333">
        <f>'30'!E125</f>
        <v>7.8431372549019605</v>
      </c>
      <c r="F333">
        <f>'30'!F125</f>
        <v>8.0753701211305522</v>
      </c>
      <c r="G333">
        <f>'30'!G125</f>
        <v>8.2758620689655178</v>
      </c>
      <c r="H333">
        <f>'30'!H125</f>
        <v>8.5227272727272716</v>
      </c>
    </row>
    <row r="334" spans="1:8">
      <c r="B334" t="s">
        <v>478</v>
      </c>
      <c r="C334">
        <f>'30'!C155</f>
        <v>6.3965884861407245</v>
      </c>
      <c r="D334">
        <f>'30'!D155</f>
        <v>5.6625141562853907</v>
      </c>
      <c r="E334">
        <f>'30'!E155</f>
        <v>5.9241706161137433</v>
      </c>
      <c r="F334">
        <f>'30'!F155</f>
        <v>6.25</v>
      </c>
      <c r="G334">
        <f>'30'!G155</f>
        <v>6.4102564102564097</v>
      </c>
      <c r="H334">
        <f>'30'!H155</f>
        <v>6.587615283267457</v>
      </c>
    </row>
    <row r="335" spans="1:8">
      <c r="B335" t="s">
        <v>479</v>
      </c>
      <c r="C335">
        <f>'30'!C185</f>
        <v>4.511278195488722</v>
      </c>
      <c r="D335">
        <f>'30'!D185</f>
        <v>6.2111801242236018</v>
      </c>
      <c r="E335">
        <f>'30'!E185</f>
        <v>6.3897763578274756</v>
      </c>
      <c r="F335">
        <f>'30'!F185</f>
        <v>6.3291139240506329</v>
      </c>
      <c r="G335">
        <f>'30'!G185</f>
        <v>6.430868167202572</v>
      </c>
      <c r="H335">
        <f>'30'!H185</f>
        <v>6.666666666666667</v>
      </c>
    </row>
    <row r="336" spans="1:8">
      <c r="B336" t="s">
        <v>275</v>
      </c>
      <c r="C336">
        <f>'30'!C215</f>
        <v>6.5061808718282368</v>
      </c>
      <c r="D336">
        <f>'30'!D215</f>
        <v>6.5963060686015833</v>
      </c>
      <c r="E336">
        <f>'30'!E215</f>
        <v>6.7385444743935317</v>
      </c>
      <c r="F336">
        <f>'30'!F215</f>
        <v>6.8493150684931505</v>
      </c>
      <c r="G336">
        <f>'30'!G215</f>
        <v>7.0224719101123592</v>
      </c>
      <c r="H336">
        <f>'30'!H215</f>
        <v>7.1428571428571423</v>
      </c>
    </row>
    <row r="337" spans="1:8">
      <c r="B337" t="s">
        <v>480</v>
      </c>
      <c r="C337">
        <f>'30'!C245</f>
        <v>2.3557126030624262</v>
      </c>
      <c r="D337">
        <f>'30'!D245</f>
        <v>2.4183796856106405</v>
      </c>
      <c r="E337">
        <f>'30'!E245</f>
        <v>2.4721878862793569</v>
      </c>
      <c r="F337">
        <f>'30'!F245</f>
        <v>2.5062656641604009</v>
      </c>
      <c r="G337">
        <f>'30'!G245</f>
        <v>2.512562814070352</v>
      </c>
      <c r="H337">
        <f>'30'!H245</f>
        <v>2.5445292620865141</v>
      </c>
    </row>
    <row r="338" spans="1:8">
      <c r="B338" t="s">
        <v>481</v>
      </c>
      <c r="C338">
        <f>'30'!C275</f>
        <v>6.7873303167420813</v>
      </c>
      <c r="D338">
        <f>'30'!D275</f>
        <v>7.0588235294117654</v>
      </c>
      <c r="E338">
        <f>'30'!E275</f>
        <v>7.4441687344913152</v>
      </c>
      <c r="F338">
        <f>'30'!F275</f>
        <v>7.9155672823219003</v>
      </c>
      <c r="G338">
        <f>'30'!G275</f>
        <v>8.1743869209809255</v>
      </c>
      <c r="H338">
        <f>'30'!H275</f>
        <v>8.7463556851311957</v>
      </c>
    </row>
    <row r="339" spans="1:8">
      <c r="B339" t="s">
        <v>482</v>
      </c>
      <c r="C339" s="64">
        <f>'30'!C305</f>
        <v>3.2119914346895073</v>
      </c>
      <c r="D339" s="64">
        <f>'30'!D305</f>
        <v>3.3482142857142856</v>
      </c>
      <c r="E339" s="64">
        <f>'30'!E305</f>
        <v>3.3898305084745761</v>
      </c>
      <c r="F339" s="64">
        <f>'30'!F305</f>
        <v>3.386004514672686</v>
      </c>
      <c r="G339" s="64">
        <f>'30'!G305</f>
        <v>3.500583430571762</v>
      </c>
      <c r="H339" s="64">
        <f>'30'!H305</f>
        <v>3.5842293906810037</v>
      </c>
    </row>
    <row r="340" spans="1:8" ht="16" thickBot="1">
      <c r="B340" t="s">
        <v>483</v>
      </c>
      <c r="C340">
        <f>'30'!C335</f>
        <v>7.009345794392523</v>
      </c>
      <c r="D340">
        <f>'30'!D335</f>
        <v>7.1770334928229671</v>
      </c>
      <c r="E340">
        <f>'30'!E335</f>
        <v>7.6142131979695433</v>
      </c>
      <c r="F340">
        <f>'30'!F335</f>
        <v>7.9365079365079358</v>
      </c>
      <c r="G340">
        <f>'30'!G335</f>
        <v>8.4745762711864412</v>
      </c>
      <c r="H340">
        <f>'30'!H335</f>
        <v>8.7976539589442826</v>
      </c>
    </row>
    <row r="341" spans="1:8" ht="17" thickBot="1">
      <c r="A341">
        <v>31</v>
      </c>
      <c r="B341" s="60" t="s">
        <v>19</v>
      </c>
      <c r="C341" s="61">
        <f>'31'!C5</f>
        <v>10.822510822510822</v>
      </c>
      <c r="D341" s="62">
        <f>'31'!D5</f>
        <v>12.141583207573055</v>
      </c>
      <c r="E341" s="62">
        <f>'31'!E5</f>
        <v>11.697120708748615</v>
      </c>
      <c r="F341" s="62">
        <f>'31'!F5</f>
        <v>9.7026385592628781</v>
      </c>
      <c r="G341" s="62">
        <f>'31'!G5</f>
        <v>9.3694963015146193</v>
      </c>
      <c r="H341" s="63">
        <f>'31'!H5</f>
        <v>9.4434110745457147</v>
      </c>
    </row>
    <row r="342" spans="1:8">
      <c r="B342" t="s">
        <v>485</v>
      </c>
      <c r="C342">
        <f>'31'!C35</f>
        <v>4.4365572315882877</v>
      </c>
      <c r="D342">
        <f>'31'!D35</f>
        <v>6.3463281958295559</v>
      </c>
      <c r="E342">
        <f>'31'!E35</f>
        <v>6.4516129032258061</v>
      </c>
      <c r="F342">
        <f>'31'!F35</f>
        <v>6.5055762081784385</v>
      </c>
      <c r="G342">
        <f>'31'!G35</f>
        <v>6.6037735849056602</v>
      </c>
      <c r="H342">
        <f>'31'!H35</f>
        <v>6.7961165048543686</v>
      </c>
    </row>
    <row r="343" spans="1:8">
      <c r="B343" t="s">
        <v>486</v>
      </c>
      <c r="C343">
        <f>'31'!C65</f>
        <v>6.6006600660066006</v>
      </c>
      <c r="D343">
        <f>'31'!D65</f>
        <v>6.8143100511073254</v>
      </c>
      <c r="E343">
        <f>'31'!E65</f>
        <v>7.1684587813620073</v>
      </c>
      <c r="F343">
        <f>'31'!F65</f>
        <v>5.454545454545455</v>
      </c>
      <c r="G343">
        <f>'31'!G65</f>
        <v>5.5865921787709496</v>
      </c>
      <c r="H343">
        <f>'31'!H65</f>
        <v>5.8479532163742682</v>
      </c>
    </row>
    <row r="344" spans="1:8">
      <c r="B344" t="s">
        <v>487</v>
      </c>
      <c r="C344">
        <f>'31'!C95</f>
        <v>8.0336648814078035</v>
      </c>
      <c r="D344">
        <f>'31'!D95</f>
        <v>8.5903943771964073</v>
      </c>
      <c r="E344">
        <f>'31'!E95</f>
        <v>8.2579630357845062</v>
      </c>
      <c r="F344">
        <f>'31'!F95</f>
        <v>7.5908909308829404</v>
      </c>
      <c r="G344">
        <f>'31'!G95</f>
        <v>5.7400574005740062</v>
      </c>
      <c r="H344">
        <f>'31'!H95</f>
        <v>5.9121621621621623</v>
      </c>
    </row>
    <row r="345" spans="1:8">
      <c r="B345" t="s">
        <v>488</v>
      </c>
      <c r="C345">
        <f>'31'!C125</f>
        <v>5.8823529411764701</v>
      </c>
      <c r="D345">
        <f>'31'!D125</f>
        <v>5.982905982905983</v>
      </c>
      <c r="E345">
        <f>'31'!E125</f>
        <v>6.0501296456352636</v>
      </c>
      <c r="F345">
        <f>'31'!F125</f>
        <v>5.1903114186851207</v>
      </c>
      <c r="G345">
        <f>'31'!G125</f>
        <v>4.4208664898320071</v>
      </c>
      <c r="H345">
        <f>'31'!H125</f>
        <v>3.6730945821854912</v>
      </c>
    </row>
    <row r="346" spans="1:8">
      <c r="B346" t="s">
        <v>489</v>
      </c>
      <c r="C346">
        <f>'31'!C155</f>
        <v>6.756756756756757</v>
      </c>
      <c r="D346">
        <f>'31'!D155</f>
        <v>6.8027210884353737</v>
      </c>
      <c r="E346">
        <f>'31'!E155</f>
        <v>7.2115384615384617</v>
      </c>
      <c r="F346">
        <f>'31'!F155</f>
        <v>4.9875311720698257</v>
      </c>
      <c r="G346">
        <f>'31'!G155</f>
        <v>5.0890585241730282</v>
      </c>
      <c r="H346">
        <f>'31'!H155</f>
        <v>5.1413881748071972</v>
      </c>
    </row>
    <row r="347" spans="1:8">
      <c r="B347" t="s">
        <v>490</v>
      </c>
      <c r="C347">
        <f>'31'!C185</f>
        <v>5.8873002523128681</v>
      </c>
      <c r="D347">
        <f>'31'!D185</f>
        <v>7.0175438596491233</v>
      </c>
      <c r="E347">
        <f>'31'!E185</f>
        <v>3.6396724294813469</v>
      </c>
      <c r="F347">
        <f>'31'!F185</f>
        <v>4.6641791044776113</v>
      </c>
      <c r="G347">
        <f>'31'!G185</f>
        <v>4.7755491881566385</v>
      </c>
      <c r="H347">
        <f>'31'!H185</f>
        <v>4.8216007714561231</v>
      </c>
    </row>
    <row r="348" spans="1:8" ht="16" thickBot="1">
      <c r="B348" t="s">
        <v>491</v>
      </c>
      <c r="C348">
        <f>'31'!C215</f>
        <v>14.841082216968742</v>
      </c>
      <c r="D348">
        <f>'31'!D215</f>
        <v>16.631467793030623</v>
      </c>
      <c r="E348">
        <f>'31'!E215</f>
        <v>16.205533596837945</v>
      </c>
      <c r="F348">
        <f>'31'!F215</f>
        <v>12.817124735729386</v>
      </c>
      <c r="G348">
        <f>'31'!G215</f>
        <v>12.783342119135478</v>
      </c>
      <c r="H348">
        <f>'31'!H215</f>
        <v>12.84427966101695</v>
      </c>
    </row>
    <row r="349" spans="1:8" ht="17" thickBot="1">
      <c r="A349">
        <v>32</v>
      </c>
      <c r="B349" s="60" t="s">
        <v>23</v>
      </c>
      <c r="C349" s="61">
        <f>'32'!C5</f>
        <v>7.6735817104149024</v>
      </c>
      <c r="D349" s="62">
        <f>'32'!D5</f>
        <v>8.0274001926576037</v>
      </c>
      <c r="E349" s="62">
        <f>'32'!E5</f>
        <v>8.0404194056608898</v>
      </c>
      <c r="F349" s="62">
        <f>'32'!F5</f>
        <v>8.0582845788718398</v>
      </c>
      <c r="G349" s="62">
        <f>'32'!G5</f>
        <v>8.8149966525329173</v>
      </c>
      <c r="H349" s="63">
        <f>'32'!H5</f>
        <v>9.0637842706749989</v>
      </c>
    </row>
    <row r="350" spans="1:8">
      <c r="B350" t="s">
        <v>493</v>
      </c>
      <c r="C350">
        <f>'32'!C35</f>
        <v>10.640841702534672</v>
      </c>
      <c r="D350">
        <f>'32'!D35</f>
        <v>11.137724550898204</v>
      </c>
      <c r="E350">
        <f>'32'!E35</f>
        <v>10.97708082026538</v>
      </c>
      <c r="F350">
        <f>'32'!F35</f>
        <v>10.913059294288832</v>
      </c>
      <c r="G350">
        <f>'32'!G35</f>
        <v>12.793956378701109</v>
      </c>
      <c r="H350">
        <f>'32'!H35</f>
        <v>13.424456919697338</v>
      </c>
    </row>
    <row r="351" spans="1:8">
      <c r="B351" t="s">
        <v>494</v>
      </c>
      <c r="C351">
        <f>'32'!C65</f>
        <v>5.4671968190854878</v>
      </c>
      <c r="D351">
        <f>'32'!D65</f>
        <v>5.5837563451776644</v>
      </c>
      <c r="E351">
        <f>'32'!E65</f>
        <v>5.6642636457260549</v>
      </c>
      <c r="F351">
        <f>'32'!F65</f>
        <v>6.2860136196961767</v>
      </c>
      <c r="G351">
        <f>'32'!G65</f>
        <v>5.8666666666666671</v>
      </c>
      <c r="H351">
        <f>'32'!H65</f>
        <v>5.333333333333333</v>
      </c>
    </row>
    <row r="352" spans="1:8">
      <c r="B352" t="s">
        <v>495</v>
      </c>
      <c r="C352">
        <f>'32'!C95</f>
        <v>3.8071065989847717</v>
      </c>
      <c r="D352">
        <f>'32'!D95</f>
        <v>3.8809831824062098</v>
      </c>
      <c r="E352">
        <f>'32'!E95</f>
        <v>3.9164490861618795</v>
      </c>
      <c r="F352">
        <f>'32'!F95</f>
        <v>4.0816326530612246</v>
      </c>
      <c r="G352">
        <f>'32'!G95</f>
        <v>4.0431266846361185</v>
      </c>
      <c r="H352">
        <f>'32'!H95</f>
        <v>4.048582995951417</v>
      </c>
    </row>
    <row r="353" spans="1:8">
      <c r="B353" t="s">
        <v>496</v>
      </c>
      <c r="C353">
        <f>'32'!C125</f>
        <v>5.8708414872798436</v>
      </c>
      <c r="D353">
        <f>'32'!D125</f>
        <v>6.0422960725075532</v>
      </c>
      <c r="E353">
        <f>'32'!E125</f>
        <v>6.1951471347444498</v>
      </c>
      <c r="F353">
        <f>'32'!F125</f>
        <v>4.7169811320754711</v>
      </c>
      <c r="G353">
        <f>'32'!G125</f>
        <v>4.7770700636942669</v>
      </c>
      <c r="H353">
        <f>'32'!H125</f>
        <v>4.8648648648648649</v>
      </c>
    </row>
    <row r="354" spans="1:8">
      <c r="B354" t="s">
        <v>497</v>
      </c>
      <c r="C354">
        <f>'32'!C155</f>
        <v>6.5982404692082115</v>
      </c>
      <c r="D354">
        <f>'32'!D155</f>
        <v>6.6765578635014835</v>
      </c>
      <c r="E354">
        <f>'32'!E155</f>
        <v>6.8912710566615614</v>
      </c>
      <c r="F354">
        <f>'32'!F155</f>
        <v>6.9930069930069934</v>
      </c>
      <c r="G354">
        <f>'32'!G155</f>
        <v>6.294256490952006</v>
      </c>
      <c r="H354">
        <f>'32'!H155</f>
        <v>5.5643879173290935</v>
      </c>
    </row>
    <row r="355" spans="1:8">
      <c r="B355" t="s">
        <v>498</v>
      </c>
      <c r="C355">
        <f>'32'!C185</f>
        <v>4.1724617524339358</v>
      </c>
      <c r="D355">
        <f>'32'!D185</f>
        <v>4.3478260869565215</v>
      </c>
      <c r="E355">
        <f>'32'!E185</f>
        <v>4.5248868778280551</v>
      </c>
      <c r="F355">
        <f>'32'!F185</f>
        <v>6.0698027314112295</v>
      </c>
      <c r="G355">
        <f>'32'!G185</f>
        <v>4.5592705167173246</v>
      </c>
      <c r="H355">
        <f>'32'!H185</f>
        <v>4.6728971962616823</v>
      </c>
    </row>
    <row r="356" spans="1:8">
      <c r="B356" t="s">
        <v>499</v>
      </c>
      <c r="C356">
        <f>'32'!C215</f>
        <v>3.7313432835820897</v>
      </c>
      <c r="D356">
        <f>'32'!D215</f>
        <v>3.7174721189591078</v>
      </c>
      <c r="E356">
        <f>'32'!E215</f>
        <v>3.7831021437578816</v>
      </c>
      <c r="F356">
        <f>'32'!F215</f>
        <v>5.4200542005420056</v>
      </c>
      <c r="G356">
        <f>'32'!G215</f>
        <v>4.9928673323823105</v>
      </c>
      <c r="H356">
        <f>'32'!H215</f>
        <v>5.1357300073367567</v>
      </c>
    </row>
    <row r="357" spans="1:8">
      <c r="B357" t="s">
        <v>500</v>
      </c>
      <c r="C357">
        <f>'32'!C245</f>
        <v>4.7801147227533463</v>
      </c>
      <c r="D357">
        <f>'32'!D245</f>
        <v>5.9347181008902083</v>
      </c>
      <c r="E357">
        <f>'32'!E245</f>
        <v>6.1475409836065573</v>
      </c>
      <c r="F357">
        <f>'32'!F245</f>
        <v>6.25</v>
      </c>
      <c r="G357">
        <f>'32'!G245</f>
        <v>6.2893081761006293</v>
      </c>
      <c r="H357">
        <f>'32'!H245</f>
        <v>6.5146579804560263</v>
      </c>
    </row>
    <row r="358" spans="1:8" ht="16" thickBot="1">
      <c r="B358" t="s">
        <v>501</v>
      </c>
      <c r="C358">
        <f>'32'!C275</f>
        <v>7.3606729758149321</v>
      </c>
      <c r="D358">
        <f>'32'!D275</f>
        <v>7.4152542372881358</v>
      </c>
      <c r="E358">
        <f>'32'!E275</f>
        <v>7.4388947927736453</v>
      </c>
      <c r="F358">
        <f>'32'!F275</f>
        <v>5.3361792956243335</v>
      </c>
      <c r="G358">
        <f>'32'!G275</f>
        <v>6.4446831364124604</v>
      </c>
      <c r="H358">
        <f>'32'!H275</f>
        <v>6.5288356909684442</v>
      </c>
    </row>
    <row r="359" spans="1:8" ht="17" thickBot="1">
      <c r="A359">
        <v>33</v>
      </c>
      <c r="B359" s="60" t="s">
        <v>27</v>
      </c>
      <c r="C359" s="61">
        <f>'33'!C5</f>
        <v>8.3718880810751273</v>
      </c>
      <c r="D359" s="62">
        <f>'33'!D5</f>
        <v>7.6335877862595414</v>
      </c>
      <c r="E359" s="62">
        <f>'33'!E5</f>
        <v>7.4804488269296154</v>
      </c>
      <c r="F359" s="62">
        <f>'33'!F5</f>
        <v>7.5670717725292365</v>
      </c>
      <c r="G359" s="62">
        <f>'33'!G5</f>
        <v>7.8243606212775889</v>
      </c>
      <c r="H359" s="63">
        <f>'33'!H5</f>
        <v>9.4520220148360838</v>
      </c>
    </row>
    <row r="360" spans="1:8">
      <c r="B360" t="s">
        <v>503</v>
      </c>
      <c r="C360">
        <f>'33'!C35</f>
        <v>3.4013605442176869</v>
      </c>
      <c r="D360">
        <f>'33'!D35</f>
        <v>2.398081534772182</v>
      </c>
      <c r="E360">
        <f>'33'!E35</f>
        <v>3.7082818294190361</v>
      </c>
      <c r="F360">
        <f>'33'!F35</f>
        <v>2.5316455696202533</v>
      </c>
      <c r="G360">
        <f>'33'!G35</f>
        <v>3.8961038961038961</v>
      </c>
      <c r="H360">
        <f>'33'!H35</f>
        <v>4.0927694406548429</v>
      </c>
    </row>
    <row r="361" spans="1:8">
      <c r="B361" t="s">
        <v>504</v>
      </c>
      <c r="C361">
        <f>'33'!C65</f>
        <v>7.4257425742574252</v>
      </c>
      <c r="D361">
        <f>'33'!D65</f>
        <v>7.6045627376425857</v>
      </c>
      <c r="E361">
        <f>'33'!E65</f>
        <v>7.7519379844961236</v>
      </c>
      <c r="F361">
        <f>'33'!F65</f>
        <v>6.4432989690721643</v>
      </c>
      <c r="G361">
        <f>'33'!G65</f>
        <v>6.6489361702127656</v>
      </c>
      <c r="H361">
        <f>'33'!H65</f>
        <v>6.8027210884353737</v>
      </c>
    </row>
    <row r="362" spans="1:8">
      <c r="B362" t="s">
        <v>505</v>
      </c>
      <c r="C362">
        <f>'33'!C95</f>
        <v>4.2704626334519578</v>
      </c>
      <c r="D362">
        <f>'33'!D95</f>
        <v>4.344677769732078</v>
      </c>
      <c r="E362">
        <f>'33'!E95</f>
        <v>3.6873156342182889</v>
      </c>
      <c r="F362">
        <f>'33'!F95</f>
        <v>4.5214770158251696</v>
      </c>
      <c r="G362">
        <f>'33'!G95</f>
        <v>4.6511627906976747</v>
      </c>
      <c r="H362">
        <f>'33'!H95</f>
        <v>4.8</v>
      </c>
    </row>
    <row r="363" spans="1:8">
      <c r="B363" t="s">
        <v>506</v>
      </c>
      <c r="C363">
        <f>'33'!C125</f>
        <v>4.5819014891179846</v>
      </c>
      <c r="D363">
        <f>'33'!D125</f>
        <v>4.5819014891179846</v>
      </c>
      <c r="E363">
        <f>'33'!E125</f>
        <v>4.6136101499423301</v>
      </c>
      <c r="F363">
        <f>'33'!F125</f>
        <v>4.7281323877068555</v>
      </c>
      <c r="G363">
        <f>'33'!G125</f>
        <v>4.9079754601226995</v>
      </c>
      <c r="H363">
        <f>'33'!H125</f>
        <v>7.518796992481203</v>
      </c>
    </row>
    <row r="364" spans="1:8">
      <c r="B364" t="s">
        <v>507</v>
      </c>
      <c r="C364">
        <f>'33'!C155</f>
        <v>12.215568862275449</v>
      </c>
      <c r="D364">
        <f>'33'!D155</f>
        <v>10.713416118821524</v>
      </c>
      <c r="E364">
        <f>'33'!E155</f>
        <v>10.42929905408683</v>
      </c>
      <c r="F364">
        <f>'33'!F155</f>
        <v>10.940919037199125</v>
      </c>
      <c r="G364">
        <f>'33'!G155</f>
        <v>10.776389909380358</v>
      </c>
      <c r="H364">
        <f>'33'!H155</f>
        <v>13.469693190321776</v>
      </c>
    </row>
    <row r="365" spans="1:8" ht="16" thickBot="1">
      <c r="B365" t="s">
        <v>508</v>
      </c>
      <c r="C365">
        <f>'33'!C185</f>
        <v>6.4171122994652405</v>
      </c>
      <c r="D365">
        <f>'33'!D185</f>
        <v>6.4935064935064943</v>
      </c>
      <c r="E365">
        <f>'33'!E185</f>
        <v>5.592841163310962</v>
      </c>
      <c r="F365">
        <f>'33'!F185</f>
        <v>4.5977011494252871</v>
      </c>
      <c r="G365">
        <f>'33'!G185</f>
        <v>5.8616647127784294</v>
      </c>
      <c r="H365">
        <f>'33'!H185</f>
        <v>6.0024009603841542</v>
      </c>
    </row>
    <row r="366" spans="1:8" ht="17" thickBot="1">
      <c r="A366">
        <v>34</v>
      </c>
      <c r="B366" s="60" t="s">
        <v>31</v>
      </c>
      <c r="C366" s="61">
        <f>'34'!C5</f>
        <v>11.241387646561101</v>
      </c>
      <c r="D366" s="62">
        <f>'34'!D5</f>
        <v>10.986297987902727</v>
      </c>
      <c r="E366" s="62">
        <f>'34'!E5</f>
        <v>10.431066985044614</v>
      </c>
      <c r="F366" s="62">
        <f>'34'!F5</f>
        <v>8.5220045789875343</v>
      </c>
      <c r="G366" s="62">
        <f>'34'!G5</f>
        <v>8.250612350135361</v>
      </c>
      <c r="H366" s="63">
        <f>'34'!H5</f>
        <v>8.5078534031413611</v>
      </c>
    </row>
    <row r="367" spans="1:8">
      <c r="B367" t="s">
        <v>510</v>
      </c>
      <c r="C367">
        <f>'34'!C35</f>
        <v>13.811585240156669</v>
      </c>
      <c r="D367">
        <f>'34'!D35</f>
        <v>13.350020859407593</v>
      </c>
      <c r="E367">
        <f>'34'!E35</f>
        <v>13.033424427159973</v>
      </c>
      <c r="F367">
        <f>'34'!F35</f>
        <v>9.6944151738672293</v>
      </c>
      <c r="G367">
        <f>'34'!G35</f>
        <v>9.1024555461473327</v>
      </c>
      <c r="H367">
        <f>'34'!H35</f>
        <v>9.4017094017094021</v>
      </c>
    </row>
    <row r="368" spans="1:8">
      <c r="B368" t="s">
        <v>511</v>
      </c>
      <c r="C368">
        <f>'34'!C65</f>
        <v>9.4142259414225951</v>
      </c>
      <c r="D368">
        <f>'34'!D65</f>
        <v>9.6359743040685224</v>
      </c>
      <c r="E368">
        <f>'34'!E65</f>
        <v>8.8008800880087996</v>
      </c>
      <c r="F368">
        <f>'34'!F65</f>
        <v>8.938547486033519</v>
      </c>
      <c r="G368">
        <f>'34'!G65</f>
        <v>9.3131548311990677</v>
      </c>
      <c r="H368">
        <f>'34'!H65</f>
        <v>9.5351609058402857</v>
      </c>
    </row>
    <row r="369" spans="1:8">
      <c r="B369" t="s">
        <v>512</v>
      </c>
      <c r="C369">
        <f>'34'!C95</f>
        <v>6.6445182724252492</v>
      </c>
      <c r="D369">
        <f>'34'!D95</f>
        <v>6.9124423963133648</v>
      </c>
      <c r="E369">
        <f>'34'!E95</f>
        <v>5.8616647127784294</v>
      </c>
      <c r="F369">
        <f>'34'!F95</f>
        <v>4.9261083743842367</v>
      </c>
      <c r="G369">
        <f>'34'!G95</f>
        <v>4.8899755501222497</v>
      </c>
      <c r="H369">
        <f>'34'!H95</f>
        <v>4.9200492004920049</v>
      </c>
    </row>
    <row r="370" spans="1:8">
      <c r="B370" t="s">
        <v>513</v>
      </c>
      <c r="C370">
        <f>'34'!C125</f>
        <v>5.9737156511350067</v>
      </c>
      <c r="D370">
        <f>'34'!D125</f>
        <v>6.195786864931847</v>
      </c>
      <c r="E370">
        <f>'34'!E125</f>
        <v>6.3938618925831197</v>
      </c>
      <c r="F370">
        <f>'34'!F125</f>
        <v>6.510416666666667</v>
      </c>
      <c r="G370">
        <f>'34'!G125</f>
        <v>6.7658998646820026</v>
      </c>
      <c r="H370">
        <f>'34'!H125</f>
        <v>6.9637883008356543</v>
      </c>
    </row>
    <row r="371" spans="1:8" ht="16" thickBot="1">
      <c r="B371" t="s">
        <v>514</v>
      </c>
      <c r="C371">
        <f>'34'!C155</f>
        <v>8.2644628099173563</v>
      </c>
      <c r="D371">
        <f>'34'!D155</f>
        <v>7.1633237822349578</v>
      </c>
      <c r="E371">
        <f>'34'!E155</f>
        <v>4.5731707317073171</v>
      </c>
      <c r="F371">
        <f>'34'!F155</f>
        <v>6.2305295950155761</v>
      </c>
      <c r="G371">
        <f>'34'!G155</f>
        <v>6.4829821717990272</v>
      </c>
      <c r="H371">
        <f>'34'!H155</f>
        <v>6.7796610169491522</v>
      </c>
    </row>
    <row r="372" spans="1:8" ht="17" thickBot="1">
      <c r="A372">
        <v>35</v>
      </c>
      <c r="B372" s="60" t="s">
        <v>35</v>
      </c>
      <c r="C372" s="61">
        <f>'35'!C5</f>
        <v>6.1874529215538576</v>
      </c>
      <c r="D372" s="62">
        <f>'35'!D5</f>
        <v>6.3861142950712297</v>
      </c>
      <c r="E372" s="62">
        <f>'35'!E5</f>
        <v>6.6388675518490068</v>
      </c>
      <c r="F372" s="62">
        <f>'35'!F5</f>
        <v>6.5456545654565454</v>
      </c>
      <c r="G372" s="62">
        <f>'35'!G5</f>
        <v>6.3718971631205674</v>
      </c>
      <c r="H372" s="63">
        <f>'35'!H5</f>
        <v>5.6536721947017012</v>
      </c>
    </row>
    <row r="373" spans="1:8">
      <c r="B373" t="s">
        <v>516</v>
      </c>
      <c r="C373">
        <f>'35'!C35</f>
        <v>12.94931904442956</v>
      </c>
      <c r="D373">
        <f>'35'!D35</f>
        <v>12.900355871886122</v>
      </c>
      <c r="E373">
        <f>'35'!E35</f>
        <v>14.140521431727796</v>
      </c>
      <c r="F373">
        <f>'35'!F35</f>
        <v>14.189041693953286</v>
      </c>
      <c r="G373">
        <f>'35'!G35</f>
        <v>13.992129427197202</v>
      </c>
      <c r="H373">
        <f>'35'!H35</f>
        <v>11.098354381936472</v>
      </c>
    </row>
    <row r="374" spans="1:8">
      <c r="B374" t="s">
        <v>517</v>
      </c>
      <c r="C374">
        <f>'35'!C65</f>
        <v>4.5563028856584946</v>
      </c>
      <c r="D374">
        <f>'35'!D65</f>
        <v>5.1270619705751228</v>
      </c>
      <c r="E374">
        <f>'35'!E65</f>
        <v>4.721223021582734</v>
      </c>
      <c r="F374">
        <f>'35'!F65</f>
        <v>4.7468354430379751</v>
      </c>
      <c r="G374">
        <f>'35'!G65</f>
        <v>4.7705588368923211</v>
      </c>
      <c r="H374">
        <f>'35'!H65</f>
        <v>4.8398248444342018</v>
      </c>
    </row>
    <row r="375" spans="1:8">
      <c r="B375" t="s">
        <v>518</v>
      </c>
      <c r="C375">
        <f>'35'!C95</f>
        <v>4.2598509052183173</v>
      </c>
      <c r="D375">
        <f>'35'!D95</f>
        <v>4.3149946062567421</v>
      </c>
      <c r="E375">
        <f>'35'!E95</f>
        <v>4.4150110375275942</v>
      </c>
      <c r="F375">
        <f>'35'!F95</f>
        <v>4.4943820224719104</v>
      </c>
      <c r="G375">
        <f>'35'!G95</f>
        <v>4.5662100456620998</v>
      </c>
      <c r="H375">
        <f>'35'!H95</f>
        <v>4.5610034207525656</v>
      </c>
    </row>
    <row r="376" spans="1:8">
      <c r="B376" t="s">
        <v>519</v>
      </c>
      <c r="C376">
        <f>'35'!C125</f>
        <v>4.2955326460481107</v>
      </c>
      <c r="D376">
        <f>'35'!D125</f>
        <v>4.4404973357015987</v>
      </c>
      <c r="E376">
        <f>'35'!E125</f>
        <v>4.4563279857397502</v>
      </c>
      <c r="F376">
        <f>'35'!F125</f>
        <v>3.6003600360036003</v>
      </c>
      <c r="G376">
        <f>'35'!G125</f>
        <v>3.6596523330283626</v>
      </c>
      <c r="H376">
        <f>'35'!H125</f>
        <v>3.6934441366574329</v>
      </c>
    </row>
    <row r="377" spans="1:8">
      <c r="B377" t="s">
        <v>520</v>
      </c>
      <c r="C377">
        <f>'35'!C155</f>
        <v>6.8965517241379306</v>
      </c>
      <c r="D377">
        <f>'35'!D155</f>
        <v>7.1530758226037197</v>
      </c>
      <c r="E377">
        <f>'35'!E155</f>
        <v>7.2568940493468794</v>
      </c>
      <c r="F377">
        <f>'35'!F155</f>
        <v>7.5075075075075075</v>
      </c>
      <c r="G377">
        <f>'35'!G155</f>
        <v>7.5987841945288759</v>
      </c>
      <c r="H377">
        <f>'35'!H155</f>
        <v>6.1068702290076331</v>
      </c>
    </row>
    <row r="378" spans="1:8">
      <c r="B378" t="s">
        <v>521</v>
      </c>
      <c r="C378">
        <f>'35'!C185</f>
        <v>2.3626698168930891</v>
      </c>
      <c r="D378">
        <f>'35'!D185</f>
        <v>2.1808088818398099</v>
      </c>
      <c r="E378">
        <f>'35'!E185</f>
        <v>2.1921084097249901</v>
      </c>
      <c r="F378">
        <f>'35'!F185</f>
        <v>1.9952114924181963</v>
      </c>
      <c r="G378">
        <f>'35'!G185</f>
        <v>2.0092425155716294</v>
      </c>
      <c r="H378">
        <f>'35'!H185</f>
        <v>1.4138557867097556</v>
      </c>
    </row>
    <row r="379" spans="1:8">
      <c r="B379" t="s">
        <v>522</v>
      </c>
      <c r="C379">
        <f>'35'!C215</f>
        <v>3.0959752321981426</v>
      </c>
      <c r="D379">
        <f>'35'!D215</f>
        <v>4.8701298701298699</v>
      </c>
      <c r="E379">
        <f>'35'!E215</f>
        <v>4.885993485342019</v>
      </c>
      <c r="F379">
        <f>'35'!F215</f>
        <v>4.918032786885246</v>
      </c>
      <c r="G379">
        <f>'35'!G215</f>
        <v>5.0761421319796947</v>
      </c>
      <c r="H379">
        <f>'35'!H215</f>
        <v>5.1635111876075737</v>
      </c>
    </row>
    <row r="380" spans="1:8">
      <c r="B380" t="s">
        <v>523</v>
      </c>
      <c r="C380">
        <f>'35'!C245</f>
        <v>7.6335877862595414</v>
      </c>
      <c r="D380">
        <f>'35'!D245</f>
        <v>7.782101167315175</v>
      </c>
      <c r="E380">
        <f>'35'!E245</f>
        <v>8.0482897384305847</v>
      </c>
      <c r="F380">
        <f>'35'!F245</f>
        <v>6.0728744939271255</v>
      </c>
      <c r="G380">
        <f>'35'!G245</f>
        <v>4.1407867494824018</v>
      </c>
      <c r="H380">
        <f>'35'!H245</f>
        <v>4.2462845010615711</v>
      </c>
    </row>
    <row r="381" spans="1:8" ht="16" thickBot="1">
      <c r="B381" t="s">
        <v>524</v>
      </c>
      <c r="C381">
        <f>'35'!C275</f>
        <v>9.5011876484560567</v>
      </c>
      <c r="D381">
        <f>'35'!D275</f>
        <v>9.6852300242130749</v>
      </c>
      <c r="E381">
        <f>'35'!E275</f>
        <v>9.8522167487684733</v>
      </c>
      <c r="F381">
        <f>'35'!F275</f>
        <v>10.204081632653061</v>
      </c>
      <c r="G381">
        <f>'35'!G275</f>
        <v>5.0761421319796947</v>
      </c>
      <c r="H381">
        <f>'35'!H275</f>
        <v>5.1413881748071972</v>
      </c>
    </row>
    <row r="382" spans="1:8" ht="17" thickBot="1">
      <c r="A382">
        <v>36</v>
      </c>
      <c r="B382" s="60" t="s">
        <v>40</v>
      </c>
      <c r="C382" s="61">
        <f>'36'!C5</f>
        <v>12.3902942694889</v>
      </c>
      <c r="D382" s="62">
        <f>'36'!D5</f>
        <v>12.715093658497453</v>
      </c>
      <c r="E382" s="62">
        <f>'36'!E5</f>
        <v>12.753459929192147</v>
      </c>
      <c r="F382" s="62">
        <f>'36'!F5</f>
        <v>12.884522467386052</v>
      </c>
      <c r="G382" s="62">
        <f>'36'!G5</f>
        <v>12.673138632763314</v>
      </c>
      <c r="H382" s="63">
        <f>'36'!H5</f>
        <v>10.9204368174727</v>
      </c>
    </row>
    <row r="383" spans="1:8">
      <c r="B383" t="s">
        <v>526</v>
      </c>
      <c r="C383">
        <f>'36'!C35</f>
        <v>16.98988894414056</v>
      </c>
      <c r="D383">
        <f>'36'!D35</f>
        <v>17.632034275356347</v>
      </c>
      <c r="E383">
        <f>'36'!E35</f>
        <v>17.704169046259281</v>
      </c>
      <c r="F383">
        <f>'36'!F35</f>
        <v>17.521194993944288</v>
      </c>
      <c r="G383">
        <f>'36'!G35</f>
        <v>17.629376878706637</v>
      </c>
      <c r="H383">
        <f>'36'!H35</f>
        <v>17.616496184445527</v>
      </c>
    </row>
    <row r="384" spans="1:8">
      <c r="B384" t="s">
        <v>527</v>
      </c>
      <c r="C384">
        <f>'36'!C65</f>
        <v>40</v>
      </c>
      <c r="D384">
        <f>'36'!D65</f>
        <v>41.482789055604592</v>
      </c>
      <c r="E384">
        <f>'36'!E65</f>
        <v>41.329739442946988</v>
      </c>
      <c r="F384">
        <f>'36'!F65</f>
        <v>45.412418906394812</v>
      </c>
      <c r="G384">
        <f>'36'!G65</f>
        <v>42.412818096135723</v>
      </c>
      <c r="H384">
        <f>'36'!H65</f>
        <v>9.9585062240663902</v>
      </c>
    </row>
    <row r="385" spans="1:8">
      <c r="B385" t="s">
        <v>528</v>
      </c>
      <c r="C385">
        <f>'36'!C95</f>
        <v>1.4184397163120568</v>
      </c>
      <c r="D385">
        <f>'36'!D95</f>
        <v>1.4104372355430184</v>
      </c>
      <c r="E385">
        <f>'36'!E95</f>
        <v>1.4144271570014144</v>
      </c>
      <c r="F385">
        <f>'36'!F95</f>
        <v>1.4044943820224718</v>
      </c>
      <c r="G385">
        <f>'36'!G95</f>
        <v>1.4104372355430184</v>
      </c>
      <c r="H385">
        <f>'36'!H95</f>
        <v>1.4409221902017291</v>
      </c>
    </row>
    <row r="386" spans="1:8">
      <c r="B386" t="s">
        <v>529</v>
      </c>
      <c r="C386">
        <f>'36'!C125</f>
        <v>7.5471698113207548</v>
      </c>
      <c r="D386">
        <f>'36'!D125</f>
        <v>7.7720207253886011</v>
      </c>
      <c r="E386">
        <f>'36'!E125</f>
        <v>7.6726342710997448</v>
      </c>
      <c r="F386">
        <f>'36'!F125</f>
        <v>7.8226857887874841</v>
      </c>
      <c r="G386">
        <f>'36'!G125</f>
        <v>6.666666666666667</v>
      </c>
      <c r="H386">
        <f>'36'!H125</f>
        <v>3.9840637450199203</v>
      </c>
    </row>
    <row r="387" spans="1:8">
      <c r="B387" t="s">
        <v>530</v>
      </c>
      <c r="C387">
        <f>'36'!C155</f>
        <v>3.8684719535783367</v>
      </c>
      <c r="D387">
        <f>'36'!D155</f>
        <v>3.9395929087327639</v>
      </c>
      <c r="E387">
        <f>'36'!E155</f>
        <v>4.032258064516129</v>
      </c>
      <c r="F387">
        <f>'36'!F155</f>
        <v>4.056795131845842</v>
      </c>
      <c r="G387">
        <f>'36'!G155</f>
        <v>4.0677966101694913</v>
      </c>
      <c r="H387">
        <f>'36'!H155</f>
        <v>4.1124057573680606</v>
      </c>
    </row>
    <row r="388" spans="1:8">
      <c r="B388" t="s">
        <v>513</v>
      </c>
      <c r="C388">
        <f>'36'!C185</f>
        <v>3.9215686274509802</v>
      </c>
      <c r="D388">
        <f>'36'!D185</f>
        <v>4.0983606557377055</v>
      </c>
      <c r="E388">
        <f>'36'!E185</f>
        <v>4.2462845010615711</v>
      </c>
      <c r="F388">
        <f>'36'!F185</f>
        <v>4.301075268817204</v>
      </c>
      <c r="G388">
        <f>'36'!G185</f>
        <v>4.5558086560364464</v>
      </c>
      <c r="H388">
        <f>'36'!H185</f>
        <v>2.3255813953488373</v>
      </c>
    </row>
    <row r="389" spans="1:8">
      <c r="B389" t="s">
        <v>388</v>
      </c>
      <c r="C389">
        <f>'36'!C215</f>
        <v>5.0847457627118642</v>
      </c>
      <c r="D389">
        <f>'36'!D215</f>
        <v>5.1020408163265305</v>
      </c>
      <c r="E389">
        <f>'36'!E215</f>
        <v>4.3706293706293708</v>
      </c>
      <c r="F389">
        <f>'36'!F215</f>
        <v>4.508566275924256</v>
      </c>
      <c r="G389">
        <f>'36'!G215</f>
        <v>5.3956834532374103</v>
      </c>
      <c r="H389">
        <f>'36'!H215</f>
        <v>5.4151624548736459</v>
      </c>
    </row>
    <row r="390" spans="1:8">
      <c r="B390" t="s">
        <v>531</v>
      </c>
      <c r="C390">
        <f>'36'!C245</f>
        <v>2.8449502133712663</v>
      </c>
      <c r="D390">
        <f>'36'!D245</f>
        <v>2.9761904761904758</v>
      </c>
      <c r="E390">
        <f>'36'!E245</f>
        <v>3.1496062992125982</v>
      </c>
      <c r="F390">
        <f>'36'!F245</f>
        <v>3.2362459546925568</v>
      </c>
      <c r="G390">
        <f>'36'!G245</f>
        <v>1.6233766233766236</v>
      </c>
      <c r="H390">
        <f>'36'!H245</f>
        <v>1.6638935108153079</v>
      </c>
    </row>
    <row r="391" spans="1:8">
      <c r="B391" t="s">
        <v>532</v>
      </c>
      <c r="C391">
        <f>'36'!C275</f>
        <v>2.4242424242424243</v>
      </c>
      <c r="D391">
        <f>'36'!D275</f>
        <v>2.5157232704402515</v>
      </c>
      <c r="E391">
        <f>'36'!E275</f>
        <v>2.5477707006369426</v>
      </c>
      <c r="F391">
        <f>'36'!F275</f>
        <v>2.5445292620865141</v>
      </c>
      <c r="G391">
        <f>'36'!G275</f>
        <v>2.6178010471204192</v>
      </c>
      <c r="H391">
        <f>'36'!H275</f>
        <v>2.7322404371584699</v>
      </c>
    </row>
    <row r="392" spans="1:8">
      <c r="B392" t="s">
        <v>326</v>
      </c>
      <c r="C392">
        <f>'36'!C305</f>
        <v>6.0606060606060606</v>
      </c>
      <c r="D392">
        <f>'36'!D305</f>
        <v>6.2111801242236018</v>
      </c>
      <c r="E392">
        <f>'36'!E305</f>
        <v>6.8965517241379306</v>
      </c>
      <c r="F392">
        <f>'36'!F305</f>
        <v>7.4626865671641793</v>
      </c>
      <c r="G392">
        <f>'36'!G305</f>
        <v>8.4033613445378155</v>
      </c>
      <c r="H392">
        <f>'36'!H305</f>
        <v>8.4033613445378155</v>
      </c>
    </row>
    <row r="393" spans="1:8">
      <c r="B393" t="s">
        <v>533</v>
      </c>
      <c r="C393">
        <f>'36'!C335</f>
        <v>7.0921985815602833</v>
      </c>
      <c r="D393">
        <f>'36'!D335</f>
        <v>4.9627791563275432</v>
      </c>
      <c r="E393">
        <f>'36'!E335</f>
        <v>5.0890585241730282</v>
      </c>
      <c r="F393">
        <f>'36'!F335</f>
        <v>5.1679586563307494</v>
      </c>
      <c r="G393">
        <f>'36'!G335</f>
        <v>5.2356020942408383</v>
      </c>
      <c r="H393">
        <f>'36'!H335</f>
        <v>5.4054054054054053</v>
      </c>
    </row>
    <row r="394" spans="1:8">
      <c r="B394" t="s">
        <v>534</v>
      </c>
      <c r="C394">
        <f>'36'!C365</f>
        <v>5.7034220532319395</v>
      </c>
      <c r="D394">
        <f>'36'!D365</f>
        <v>3.9525691699604741</v>
      </c>
      <c r="E394">
        <f>'36'!E365</f>
        <v>4.0241448692152924</v>
      </c>
      <c r="F394">
        <f>'36'!F365</f>
        <v>4.0650406504065044</v>
      </c>
      <c r="G394">
        <f>'36'!G365</f>
        <v>2.0491803278688527</v>
      </c>
      <c r="H394">
        <f>'36'!H365</f>
        <v>2.0576131687242798</v>
      </c>
    </row>
    <row r="395" spans="1:8">
      <c r="B395" t="s">
        <v>408</v>
      </c>
      <c r="C395">
        <f>'36'!C395</f>
        <v>1.2738853503184713</v>
      </c>
      <c r="D395">
        <f>'36'!D395</f>
        <v>1.3227513227513228</v>
      </c>
      <c r="E395">
        <f>'36'!E395</f>
        <v>1.3736263736263736</v>
      </c>
      <c r="F395">
        <f>'36'!F395</f>
        <v>1.3986013986013985</v>
      </c>
      <c r="G395">
        <f>'36'!G395</f>
        <v>1.4005602240896358</v>
      </c>
      <c r="H395">
        <f>'36'!H395</f>
        <v>1.4306151645207439</v>
      </c>
    </row>
    <row r="396" spans="1:8">
      <c r="B396" t="s">
        <v>535</v>
      </c>
      <c r="C396">
        <f>'36'!C425</f>
        <v>4.2507970244420825</v>
      </c>
      <c r="D396">
        <f>'36'!D425</f>
        <v>4.3478260869565215</v>
      </c>
      <c r="E396">
        <f>'36'!E425</f>
        <v>3.218884120171674</v>
      </c>
      <c r="F396">
        <f>'36'!F425</f>
        <v>3.1847133757961785</v>
      </c>
      <c r="G396">
        <f>'36'!G425</f>
        <v>3.218884120171674</v>
      </c>
      <c r="H396">
        <f>'36'!H425</f>
        <v>3.2751091703056767</v>
      </c>
    </row>
    <row r="397" spans="1:8" ht="16" thickBot="1">
      <c r="B397" t="s">
        <v>536</v>
      </c>
      <c r="C397">
        <f>'36'!C455</f>
        <v>8.124337689862239</v>
      </c>
      <c r="D397">
        <f>'36'!D455</f>
        <v>7.5539568345323742</v>
      </c>
      <c r="E397">
        <f>'36'!E455</f>
        <v>7.5566750629722916</v>
      </c>
      <c r="F397">
        <f>'36'!F455</f>
        <v>7.592190889370932</v>
      </c>
      <c r="G397">
        <f>'36'!G467</f>
        <v>19</v>
      </c>
      <c r="H397">
        <f>'36'!H455</f>
        <v>5.5576139310855872</v>
      </c>
    </row>
    <row r="398" spans="1:8" ht="17" thickBot="1">
      <c r="A398">
        <v>37</v>
      </c>
      <c r="B398" s="60" t="s">
        <v>44</v>
      </c>
      <c r="C398" s="61">
        <f>'37'!C5</f>
        <v>9.4160403072602623</v>
      </c>
      <c r="D398" s="62">
        <f>'37'!D5</f>
        <v>9.7242015256936885</v>
      </c>
      <c r="E398" s="62">
        <f>'37'!E5</f>
        <v>9.4578618476608689</v>
      </c>
      <c r="F398" s="62">
        <f>'37'!F5</f>
        <v>9.5560253699788582</v>
      </c>
      <c r="G398" s="62">
        <f>'37'!G5</f>
        <v>9.5661086436624529</v>
      </c>
      <c r="H398" s="63">
        <f>'37'!H5</f>
        <v>8.0978635423845624</v>
      </c>
    </row>
    <row r="399" spans="1:8">
      <c r="B399" t="s">
        <v>538</v>
      </c>
      <c r="C399">
        <f>'37'!C35</f>
        <v>12.378821774794929</v>
      </c>
      <c r="D399">
        <f>'37'!D35</f>
        <v>12.70933014354067</v>
      </c>
      <c r="E399">
        <f>'37'!E35</f>
        <v>12.526096033402924</v>
      </c>
      <c r="F399">
        <f>'37'!F35</f>
        <v>12.924071082390954</v>
      </c>
      <c r="G399">
        <f>'37'!G35</f>
        <v>12.876792508047997</v>
      </c>
      <c r="H399">
        <f>'37'!H35</f>
        <v>10.416666666666666</v>
      </c>
    </row>
    <row r="400" spans="1:8">
      <c r="B400" t="s">
        <v>539</v>
      </c>
      <c r="C400">
        <f>'37'!C65</f>
        <v>4.5413260672116262</v>
      </c>
      <c r="D400">
        <f>'37'!D65</f>
        <v>4.6296296296296298</v>
      </c>
      <c r="E400">
        <f>'37'!E65</f>
        <v>3.7593984962406015</v>
      </c>
      <c r="F400">
        <f>'37'!F65</f>
        <v>3.8240917782026767</v>
      </c>
      <c r="G400">
        <f>'37'!G65</f>
        <v>2.9615004935834155</v>
      </c>
      <c r="H400">
        <f>'37'!H65</f>
        <v>3.0272452068617555</v>
      </c>
    </row>
    <row r="401" spans="1:8">
      <c r="B401" t="s">
        <v>540</v>
      </c>
      <c r="C401">
        <f>'37'!C95</f>
        <v>6.4102564102564097</v>
      </c>
      <c r="D401">
        <f>'37'!D95</f>
        <v>6.6115702479338845</v>
      </c>
      <c r="E401">
        <f>'37'!E95</f>
        <v>5.1020408163265305</v>
      </c>
      <c r="F401">
        <f>'37'!F95</f>
        <v>1.7241379310344827</v>
      </c>
      <c r="G401">
        <f>'37'!G95</f>
        <v>1.7921146953405018</v>
      </c>
      <c r="H401">
        <f>'37'!H95</f>
        <v>1.7543859649122808</v>
      </c>
    </row>
    <row r="402" spans="1:8">
      <c r="B402" t="s">
        <v>541</v>
      </c>
      <c r="C402">
        <f>'37'!C125</f>
        <v>4.7021943573667713</v>
      </c>
      <c r="D402">
        <f>'37'!D125</f>
        <v>4.8543689320388346</v>
      </c>
      <c r="E402">
        <f>'37'!E125</f>
        <v>4.8701298701298699</v>
      </c>
      <c r="F402">
        <f>'37'!F125</f>
        <v>4.9586776859504136</v>
      </c>
      <c r="G402">
        <f>'37'!G125</f>
        <v>5.0505050505050511</v>
      </c>
      <c r="H402">
        <f>'37'!H125</f>
        <v>5.1020408163265305</v>
      </c>
    </row>
    <row r="403" spans="1:8">
      <c r="B403" t="s">
        <v>542</v>
      </c>
      <c r="C403">
        <f>'37'!C155</f>
        <v>7.469654528478058</v>
      </c>
      <c r="D403">
        <f>'37'!D155</f>
        <v>7.6849183477425553</v>
      </c>
      <c r="E403">
        <f>'37'!E155</f>
        <v>6.9101678183613036</v>
      </c>
      <c r="F403">
        <f>'37'!F155</f>
        <v>7.4309978768577496</v>
      </c>
      <c r="G403">
        <f>'37'!G155</f>
        <v>7.6252723311546839</v>
      </c>
      <c r="H403">
        <f>'37'!H155</f>
        <v>7.963594994311717</v>
      </c>
    </row>
    <row r="404" spans="1:8">
      <c r="B404" t="s">
        <v>543</v>
      </c>
      <c r="C404">
        <f>'37'!C185</f>
        <v>5.7471264367816088</v>
      </c>
      <c r="D404">
        <f>'37'!D185</f>
        <v>6.1068702290076331</v>
      </c>
      <c r="E404">
        <f>'37'!E185</f>
        <v>6.3391442155309035</v>
      </c>
      <c r="F404">
        <f>'37'!F185</f>
        <v>6.25</v>
      </c>
      <c r="G404">
        <f>'37'!G185</f>
        <v>6.4412238325281805</v>
      </c>
      <c r="H404">
        <f>'37'!H185</f>
        <v>6.5897858319604614</v>
      </c>
    </row>
    <row r="405" spans="1:8">
      <c r="B405" t="s">
        <v>544</v>
      </c>
      <c r="C405">
        <f>'37'!C215</f>
        <v>5.5788005578800552</v>
      </c>
      <c r="D405">
        <f>'37'!D215</f>
        <v>5.6657223796034</v>
      </c>
      <c r="E405">
        <f>'37'!E215</f>
        <v>5.7803468208092479</v>
      </c>
      <c r="F405">
        <f>'37'!F215</f>
        <v>4.3731778425655978</v>
      </c>
      <c r="G405">
        <f>'37'!G215</f>
        <v>4.4642857142857144</v>
      </c>
      <c r="H405">
        <f>'37'!H215</f>
        <v>4.477611940298508</v>
      </c>
    </row>
    <row r="406" spans="1:8" ht="16" thickBot="1">
      <c r="B406" t="s">
        <v>545</v>
      </c>
      <c r="C406">
        <f>'37'!C245</f>
        <v>5.4054054054054053</v>
      </c>
      <c r="D406">
        <f>'37'!D245</f>
        <v>5.5970149253731343</v>
      </c>
      <c r="E406">
        <f>'37'!E245</f>
        <v>5.6390977443609023</v>
      </c>
      <c r="F406">
        <f>'37'!F245</f>
        <v>5.8027079303675047</v>
      </c>
      <c r="G406">
        <f>'37'!G245</f>
        <v>6.024096385542169</v>
      </c>
      <c r="H406">
        <f>'37'!H245</f>
        <v>4.1067761806981524</v>
      </c>
    </row>
    <row r="407" spans="1:8" ht="17" thickBot="1">
      <c r="A407">
        <v>38</v>
      </c>
      <c r="B407" s="60" t="s">
        <v>48</v>
      </c>
      <c r="C407" s="61">
        <f>'38'!C5</f>
        <v>5.5004547620078821</v>
      </c>
      <c r="D407" s="62">
        <f>'38'!D5</f>
        <v>5.6963702199063846</v>
      </c>
      <c r="E407" s="62">
        <f>'38'!E5</f>
        <v>5.6380884195453733</v>
      </c>
      <c r="F407" s="62">
        <f>'38'!F5</f>
        <v>5.7135083662086785</v>
      </c>
      <c r="G407" s="62">
        <f>'38'!G5</f>
        <v>5.7861866274797942</v>
      </c>
      <c r="H407" s="63">
        <f>'38'!H5</f>
        <v>5.866341280270321</v>
      </c>
    </row>
    <row r="408" spans="1:8">
      <c r="B408" t="s">
        <v>547</v>
      </c>
      <c r="C408">
        <f>'38'!C35</f>
        <v>7.7081750081424385</v>
      </c>
      <c r="D408">
        <f>'38'!D35</f>
        <v>8.0290365156181256</v>
      </c>
      <c r="E408">
        <f>'38'!E35</f>
        <v>8.0707573244886675</v>
      </c>
      <c r="F408">
        <f>'38'!F35</f>
        <v>8.1546023235031271</v>
      </c>
      <c r="G408">
        <f>'38'!G35</f>
        <v>8.1746920492721173</v>
      </c>
      <c r="H408">
        <f>'38'!H35</f>
        <v>8.310564663023678</v>
      </c>
    </row>
    <row r="409" spans="1:8">
      <c r="B409" t="s">
        <v>548</v>
      </c>
      <c r="C409">
        <f>'38'!C65</f>
        <v>3.7974683544303796</v>
      </c>
      <c r="D409">
        <f>'38'!D65</f>
        <v>3.8843331894691411</v>
      </c>
      <c r="E409">
        <f>'38'!E65</f>
        <v>3.9473684210526319</v>
      </c>
      <c r="F409">
        <f>'38'!F65</f>
        <v>3.9875941515285778</v>
      </c>
      <c r="G409">
        <f>'38'!G65</f>
        <v>4.06871609403255</v>
      </c>
      <c r="H409">
        <f>'38'!H65</f>
        <v>4.1398344066237351</v>
      </c>
    </row>
    <row r="410" spans="1:8">
      <c r="B410" t="s">
        <v>549</v>
      </c>
      <c r="C410">
        <f>'38'!C95</f>
        <v>1.2269938650306749</v>
      </c>
      <c r="D410">
        <f>'38'!D95</f>
        <v>1.2536564981195151</v>
      </c>
      <c r="E410">
        <f>'38'!E95</f>
        <v>1.271186440677966</v>
      </c>
      <c r="F410">
        <f>'38'!F95</f>
        <v>1.2914334911752046</v>
      </c>
      <c r="G410">
        <f>'38'!G95</f>
        <v>1.3043478260869565</v>
      </c>
      <c r="H410">
        <f>'38'!H95</f>
        <v>1.3386880856760375</v>
      </c>
    </row>
    <row r="411" spans="1:8">
      <c r="B411" t="s">
        <v>550</v>
      </c>
      <c r="C411">
        <f>'38'!C125</f>
        <v>4.5696877380045704</v>
      </c>
      <c r="D411">
        <f>'38'!D125</f>
        <v>4.6985121378230232</v>
      </c>
      <c r="E411">
        <f>'38'!E125</f>
        <v>2.4019215372297835</v>
      </c>
      <c r="F411">
        <f>'38'!F125</f>
        <v>2.398081534772182</v>
      </c>
      <c r="G411">
        <f>'38'!G125</f>
        <v>2.4390243902439024</v>
      </c>
      <c r="H411">
        <f>'38'!H125</f>
        <v>2.527379949452401</v>
      </c>
    </row>
    <row r="412" spans="1:8">
      <c r="B412" t="s">
        <v>551</v>
      </c>
      <c r="C412">
        <f>'38'!C155</f>
        <v>6.0728744939271255</v>
      </c>
      <c r="D412">
        <f>'38'!D155</f>
        <v>6.2370062370062378</v>
      </c>
      <c r="E412">
        <f>'38'!E155</f>
        <v>6.4655172413793105</v>
      </c>
      <c r="F412">
        <f>'38'!F155</f>
        <v>6.6592674805771361</v>
      </c>
      <c r="G412">
        <f>'38'!G155</f>
        <v>6.864988558352402</v>
      </c>
      <c r="H412">
        <f>'38'!H155</f>
        <v>7.0754716981132075</v>
      </c>
    </row>
    <row r="413" spans="1:8">
      <c r="B413" t="s">
        <v>552</v>
      </c>
      <c r="C413">
        <f>'38'!C185</f>
        <v>2.9815146094215863</v>
      </c>
      <c r="D413">
        <f>'38'!D185</f>
        <v>3.0788177339901481</v>
      </c>
      <c r="E413">
        <f>'38'!E185</f>
        <v>3.1055900621118009</v>
      </c>
      <c r="F413">
        <f>'38'!F185</f>
        <v>3.132832080200501</v>
      </c>
      <c r="G413">
        <f>'38'!G185</f>
        <v>3.1826861871419481</v>
      </c>
      <c r="H413">
        <f>'38'!H185</f>
        <v>3.215434083601286</v>
      </c>
    </row>
    <row r="414" spans="1:8">
      <c r="B414" t="s">
        <v>553</v>
      </c>
      <c r="C414">
        <f>'38'!C215</f>
        <v>6.8787618228718834</v>
      </c>
      <c r="D414">
        <f>'38'!D215</f>
        <v>6.8728522336769755</v>
      </c>
      <c r="E414">
        <f>'38'!E215</f>
        <v>7.0360598065083559</v>
      </c>
      <c r="F414">
        <f>'38'!F215</f>
        <v>7.1748878923766819</v>
      </c>
      <c r="G414">
        <f>'38'!G215</f>
        <v>7.3664825046040514</v>
      </c>
      <c r="H414">
        <f>'38'!H215</f>
        <v>6.6225165562913908</v>
      </c>
    </row>
    <row r="415" spans="1:8">
      <c r="B415" t="s">
        <v>554</v>
      </c>
      <c r="C415">
        <f>'38'!C245</f>
        <v>4.3196544276457889</v>
      </c>
      <c r="D415">
        <f>'38'!D245</f>
        <v>4.4247787610619467</v>
      </c>
      <c r="E415">
        <f>'38'!E245</f>
        <v>4.4709388971684056</v>
      </c>
      <c r="F415">
        <f>'38'!F245</f>
        <v>4.5627376425855513</v>
      </c>
      <c r="G415">
        <f>'38'!G245</f>
        <v>4.6332046332046328</v>
      </c>
      <c r="H415">
        <f>'38'!H245</f>
        <v>4.713275726630008</v>
      </c>
    </row>
    <row r="416" spans="1:8">
      <c r="B416" t="s">
        <v>555</v>
      </c>
      <c r="C416">
        <f>'38'!C275</f>
        <v>5.0916496945010188</v>
      </c>
      <c r="D416">
        <f>'38'!D275</f>
        <v>5.2521008403361344</v>
      </c>
      <c r="E416">
        <f>'38'!E275</f>
        <v>5.4288816503800215</v>
      </c>
      <c r="F416">
        <f>'38'!F275</f>
        <v>5.5493895671476139</v>
      </c>
      <c r="G416">
        <f>'38'!G275</f>
        <v>5.7339449541284404</v>
      </c>
      <c r="H416">
        <f>'38'!H275</f>
        <v>5.9665871121718377</v>
      </c>
    </row>
    <row r="417" spans="2:8">
      <c r="B417" t="s">
        <v>556</v>
      </c>
      <c r="C417">
        <f>'38'!C305</f>
        <v>5.1579626047711153</v>
      </c>
      <c r="D417">
        <f>'38'!D305</f>
        <v>5.3015241882041089</v>
      </c>
      <c r="E417">
        <f>'38'!E305</f>
        <v>5.4200542005420056</v>
      </c>
      <c r="F417">
        <f>'38'!F305</f>
        <v>5.547850208044383</v>
      </c>
      <c r="G417">
        <f>'38'!G305</f>
        <v>5.6899004267425326</v>
      </c>
      <c r="H417">
        <f>'38'!H305</f>
        <v>5.921539600296077</v>
      </c>
    </row>
  </sheetData>
  <pageMargins left="0.7" right="0.7" top="0.75" bottom="0.75" header="0.3" footer="0.3"/>
  <pageSetup orientation="portrait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417"/>
  <sheetViews>
    <sheetView topLeftCell="A43" workbookViewId="0">
      <selection activeCell="G16" sqref="G16"/>
    </sheetView>
  </sheetViews>
  <sheetFormatPr baseColWidth="10" defaultColWidth="9.1640625" defaultRowHeight="15"/>
  <cols>
    <col min="1" max="1" width="7.1640625" customWidth="1"/>
    <col min="2" max="2" width="34.1640625" customWidth="1"/>
  </cols>
  <sheetData>
    <row r="1" spans="1:8">
      <c r="A1" s="64" t="s">
        <v>175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'1'!L5</f>
        <v>1.3469459225376568</v>
      </c>
      <c r="D4" s="17">
        <f>'1'!M5</f>
        <v>1.3489800190481338</v>
      </c>
      <c r="E4" s="17">
        <f>'1'!N5</f>
        <v>1.3604270100418725</v>
      </c>
      <c r="F4" s="17">
        <f>'1'!O5</f>
        <v>1.3560780536579604</v>
      </c>
      <c r="G4" s="17">
        <f>'1'!P5</f>
        <v>1.3516035597319511</v>
      </c>
      <c r="H4" s="17">
        <f>'1'!Q5</f>
        <v>1.3563672388229266</v>
      </c>
    </row>
    <row r="5" spans="1:8" ht="16">
      <c r="A5" s="17">
        <v>2</v>
      </c>
      <c r="B5" s="59" t="s">
        <v>8</v>
      </c>
      <c r="C5" s="17">
        <f>'2'!L5</f>
        <v>0.80811959136559064</v>
      </c>
      <c r="D5" s="17">
        <f>'2'!M5</f>
        <v>0.81312819519314095</v>
      </c>
      <c r="E5" s="17">
        <f>'2'!N5</f>
        <v>0.81679792611594171</v>
      </c>
      <c r="F5" s="17">
        <f>'2'!O5</f>
        <v>0.82565426876292691</v>
      </c>
      <c r="G5" s="17">
        <f>'2'!P5</f>
        <v>0.83942575809918785</v>
      </c>
      <c r="H5" s="17">
        <f>'2'!Q5</f>
        <v>0.84710105120230905</v>
      </c>
    </row>
    <row r="6" spans="1:8" ht="16">
      <c r="A6" s="17">
        <v>3</v>
      </c>
      <c r="B6" s="59" t="s">
        <v>12</v>
      </c>
      <c r="C6" s="17">
        <f>'3'!L5</f>
        <v>0.86696543122522685</v>
      </c>
      <c r="D6" s="17">
        <f>'3'!M5</f>
        <v>0.87161744405524877</v>
      </c>
      <c r="E6" s="17">
        <f>'3'!N5</f>
        <v>0.8784704873310234</v>
      </c>
      <c r="F6" s="17">
        <f>'3'!O5</f>
        <v>0.88355806446781116</v>
      </c>
      <c r="G6" s="17">
        <f>'3'!P5</f>
        <v>0.88760647134329318</v>
      </c>
      <c r="H6" s="17">
        <f>'3'!Q5</f>
        <v>0.89039909856033905</v>
      </c>
    </row>
    <row r="7" spans="1:8" ht="16">
      <c r="A7" s="17">
        <v>4</v>
      </c>
      <c r="B7" s="59" t="s">
        <v>16</v>
      </c>
      <c r="C7" s="17">
        <f>'4'!L5</f>
        <v>0.99305175840342963</v>
      </c>
      <c r="D7" s="17">
        <f>'4'!M5</f>
        <v>1.0044594311443793</v>
      </c>
      <c r="E7" s="17">
        <f>'4'!N5</f>
        <v>1.0231928232662555</v>
      </c>
      <c r="F7" s="17">
        <f>'4'!O5</f>
        <v>1.0620196460309999</v>
      </c>
      <c r="G7" s="17">
        <f>'4'!P5</f>
        <v>1.0556262652608195</v>
      </c>
      <c r="H7" s="17">
        <f>'4'!Q5</f>
        <v>1.0522798592922944</v>
      </c>
    </row>
    <row r="8" spans="1:8" ht="16">
      <c r="A8" s="17">
        <v>5</v>
      </c>
      <c r="B8" s="59" t="s">
        <v>20</v>
      </c>
      <c r="C8" s="17">
        <f>'5'!L5</f>
        <v>1.3615339623626554</v>
      </c>
      <c r="D8" s="17">
        <f>'5'!M5</f>
        <v>1.3508580472753287</v>
      </c>
      <c r="E8" s="17">
        <f>'5'!N5</f>
        <v>1.3290175747468291</v>
      </c>
      <c r="F8" s="17">
        <f>'5'!O5</f>
        <v>1.3164583344963126</v>
      </c>
      <c r="G8" s="17">
        <f>'5'!P5</f>
        <v>1.3173350105019774</v>
      </c>
      <c r="H8" s="17">
        <f>'5'!Q5</f>
        <v>1.3344843409514702</v>
      </c>
    </row>
    <row r="9" spans="1:8" ht="16">
      <c r="A9" s="17">
        <v>6</v>
      </c>
      <c r="B9" s="59" t="s">
        <v>24</v>
      </c>
      <c r="C9" s="17">
        <f>'6'!L5</f>
        <v>1.3155548084689739</v>
      </c>
      <c r="D9" s="17">
        <f>'6'!M5</f>
        <v>1.1993486765385009</v>
      </c>
      <c r="E9" s="17">
        <f>'6'!N5</f>
        <v>1.3457800863188767</v>
      </c>
      <c r="F9" s="17">
        <f>'6'!O5</f>
        <v>1.2955581995856156</v>
      </c>
      <c r="G9" s="17">
        <f>'6'!P5</f>
        <v>1.3195392951294489</v>
      </c>
      <c r="H9" s="17">
        <f>'6'!Q5</f>
        <v>1.3171758055604177</v>
      </c>
    </row>
    <row r="10" spans="1:8" ht="16">
      <c r="A10" s="17">
        <v>7</v>
      </c>
      <c r="B10" s="59" t="s">
        <v>28</v>
      </c>
      <c r="C10" s="17">
        <f>'7'!L5</f>
        <v>1.24769443615136</v>
      </c>
      <c r="D10" s="17">
        <f>'7'!M5</f>
        <v>1.2600547785217311</v>
      </c>
      <c r="E10" s="17">
        <f>'7'!N5</f>
        <v>1.303327121995131</v>
      </c>
      <c r="F10" s="17">
        <f>'7'!O5</f>
        <v>1.2965100310915318</v>
      </c>
      <c r="G10" s="17">
        <f>'7'!P5</f>
        <v>1.2995534630200989</v>
      </c>
      <c r="H10" s="17">
        <f>'7'!Q5</f>
        <v>1.2864521086629712</v>
      </c>
    </row>
    <row r="11" spans="1:8" ht="16">
      <c r="A11" s="17">
        <v>8</v>
      </c>
      <c r="B11" s="59" t="s">
        <v>32</v>
      </c>
      <c r="C11" s="17">
        <f>'8'!L5</f>
        <v>1.2855391376593874</v>
      </c>
      <c r="D11" s="17">
        <f>'8'!M5</f>
        <v>1.3233796551777024</v>
      </c>
      <c r="E11" s="17">
        <f>'8'!N5</f>
        <v>1.3359468632815432</v>
      </c>
      <c r="F11" s="17">
        <f>'8'!O5</f>
        <v>1.3240193483394096</v>
      </c>
      <c r="G11" s="17">
        <f>'8'!P5</f>
        <v>1.3287852727056997</v>
      </c>
      <c r="H11" s="17">
        <f>'8'!Q5</f>
        <v>1.2856006337866046</v>
      </c>
    </row>
    <row r="12" spans="1:8" ht="16">
      <c r="A12" s="17">
        <v>9</v>
      </c>
      <c r="B12" s="59" t="s">
        <v>36</v>
      </c>
      <c r="C12" s="17">
        <f>'9'!L5</f>
        <v>1.2538045118075303</v>
      </c>
      <c r="D12" s="17">
        <f>'9'!M5</f>
        <v>1.2081121668362247</v>
      </c>
      <c r="E12" s="17">
        <f>'9'!N5</f>
        <v>1.2213040553945345</v>
      </c>
      <c r="F12" s="17">
        <f>'9'!O5</f>
        <v>1.1875909093628501</v>
      </c>
      <c r="G12" s="17">
        <f>'9'!P5</f>
        <v>1.1928524916823322</v>
      </c>
      <c r="H12" s="17">
        <f>'9'!Q5</f>
        <v>1.2057982243668202</v>
      </c>
    </row>
    <row r="13" spans="1:8" ht="16">
      <c r="A13" s="17">
        <v>10</v>
      </c>
      <c r="B13" s="59" t="s">
        <v>41</v>
      </c>
      <c r="C13" s="17">
        <f>'10'!L5</f>
        <v>1.2136355578878437</v>
      </c>
      <c r="D13" s="17">
        <f>'10'!M5</f>
        <v>1.2279741460024385</v>
      </c>
      <c r="E13" s="17">
        <f>'10'!N5</f>
        <v>1.2444742793777084</v>
      </c>
      <c r="F13" s="17">
        <f>'10'!O5</f>
        <v>1.2735167595492178</v>
      </c>
      <c r="G13" s="17">
        <f>'10'!P5</f>
        <v>1.2780052244661604</v>
      </c>
      <c r="H13" s="17">
        <f>'10'!Q5</f>
        <v>1.2661306211043086</v>
      </c>
    </row>
    <row r="14" spans="1:8" ht="16">
      <c r="A14" s="17">
        <v>11</v>
      </c>
      <c r="B14" s="59" t="s">
        <v>45</v>
      </c>
      <c r="C14" s="17">
        <f>'11'!L5</f>
        <v>1.3958982760642724</v>
      </c>
      <c r="D14" s="17">
        <f>'11'!M5</f>
        <v>1.4461909123614292</v>
      </c>
      <c r="E14" s="17">
        <f>'11'!N5</f>
        <v>1.4434258629769698</v>
      </c>
      <c r="F14" s="17">
        <f>'11'!O5</f>
        <v>1.4336305591997165</v>
      </c>
      <c r="G14" s="17">
        <f>'11'!P5</f>
        <v>1.4369406612506548</v>
      </c>
      <c r="H14" s="17">
        <f>'11'!Q5</f>
        <v>1.4401614290410292</v>
      </c>
    </row>
    <row r="15" spans="1:8" ht="16">
      <c r="A15" s="17">
        <v>12</v>
      </c>
      <c r="B15" s="59" t="s">
        <v>49</v>
      </c>
      <c r="C15" s="17">
        <f>'12'!L5</f>
        <v>0.93192379651174506</v>
      </c>
      <c r="D15" s="17">
        <f>'12'!M5</f>
        <v>0.94359216880505969</v>
      </c>
      <c r="E15" s="17">
        <f>'12'!N5</f>
        <v>0.9505511929461703</v>
      </c>
      <c r="F15" s="17">
        <f>'12'!O5</f>
        <v>0.95616404782167563</v>
      </c>
      <c r="G15" s="17">
        <f>'12'!P5</f>
        <v>0.97369180091299889</v>
      </c>
      <c r="H15" s="17">
        <f>'12'!Q5</f>
        <v>0.98184906379892656</v>
      </c>
    </row>
    <row r="16" spans="1:8" ht="16">
      <c r="A16" s="17">
        <v>13</v>
      </c>
      <c r="B16" s="59" t="s">
        <v>53</v>
      </c>
      <c r="C16" s="17">
        <f>'13'!L5</f>
        <v>0.74917817660646358</v>
      </c>
      <c r="D16" s="17">
        <f>'13'!M5</f>
        <v>0.76157626958829916</v>
      </c>
      <c r="E16" s="17">
        <f>'13'!N5</f>
        <v>0.80023365758718512</v>
      </c>
      <c r="F16" s="17">
        <f>'13'!O5</f>
        <v>0.79742564688478468</v>
      </c>
      <c r="G16" s="17">
        <f>'13'!P5</f>
        <v>0.8105167284964524</v>
      </c>
      <c r="H16" s="17">
        <f>'13'!Q5</f>
        <v>0.80763877620980307</v>
      </c>
    </row>
    <row r="17" spans="1:8" ht="16">
      <c r="A17" s="17">
        <v>14</v>
      </c>
      <c r="B17" s="59" t="s">
        <v>57</v>
      </c>
      <c r="C17" s="17">
        <f>'14'!L5</f>
        <v>1.255726040020325</v>
      </c>
      <c r="D17" s="17">
        <f>'14'!M5</f>
        <v>1.2839921737511228</v>
      </c>
      <c r="E17" s="17">
        <f>'14'!N5</f>
        <v>1.2925755326303296</v>
      </c>
      <c r="F17" s="17">
        <f>'14'!O5</f>
        <v>1.305042327683803</v>
      </c>
      <c r="G17" s="17">
        <f>'14'!P5</f>
        <v>1.2612842594322966</v>
      </c>
      <c r="H17" s="17">
        <f>'14'!Q5</f>
        <v>1.2805905142665066</v>
      </c>
    </row>
    <row r="18" spans="1:8" ht="16">
      <c r="A18" s="17">
        <v>15</v>
      </c>
      <c r="B18" s="59" t="s">
        <v>61</v>
      </c>
      <c r="C18" s="17">
        <f>'15'!L5</f>
        <v>1.2820619850758253</v>
      </c>
      <c r="D18" s="17">
        <f>'15'!M5</f>
        <v>1.2889111173032437</v>
      </c>
      <c r="E18" s="17">
        <f>'15'!N5</f>
        <v>1.3009641831400092</v>
      </c>
      <c r="F18" s="17">
        <f>'15'!O5</f>
        <v>1.294269943756573</v>
      </c>
      <c r="G18" s="17">
        <f>'15'!P5</f>
        <v>1.290155489872002</v>
      </c>
      <c r="H18" s="17">
        <f>'15'!Q5</f>
        <v>1.3956216398853196</v>
      </c>
    </row>
    <row r="19" spans="1:8" ht="16">
      <c r="A19" s="17">
        <v>16</v>
      </c>
      <c r="B19" s="59" t="s">
        <v>65</v>
      </c>
      <c r="C19" s="17">
        <f>'16'!L5</f>
        <v>1.2059967841878561</v>
      </c>
      <c r="D19" s="17">
        <f>'16'!M5</f>
        <v>1.2293165749585766</v>
      </c>
      <c r="E19" s="17">
        <f>'16'!N5</f>
        <v>1.2513849750577006</v>
      </c>
      <c r="F19" s="17">
        <f>'16'!O5</f>
        <v>1.2382041086659419</v>
      </c>
      <c r="G19" s="17">
        <f>'16'!P5</f>
        <v>1.2439442393932325</v>
      </c>
      <c r="H19" s="17">
        <f>'16'!Q5</f>
        <v>1.2448361742257046</v>
      </c>
    </row>
    <row r="20" spans="1:8" ht="16">
      <c r="A20" s="17">
        <v>17</v>
      </c>
      <c r="B20" s="59" t="s">
        <v>69</v>
      </c>
      <c r="C20" s="17">
        <f>'17'!L5</f>
        <v>0.89132169973928121</v>
      </c>
      <c r="D20" s="17">
        <f>'17'!M5</f>
        <v>0.90112608573862629</v>
      </c>
      <c r="E20" s="17">
        <f>'17'!N5</f>
        <v>0.92572880674750613</v>
      </c>
      <c r="F20" s="17">
        <f>'17'!O5</f>
        <v>0.93900154382243972</v>
      </c>
      <c r="G20" s="17">
        <f>'17'!P5</f>
        <v>0.94291392066846069</v>
      </c>
      <c r="H20" s="17">
        <f>'17'!Q5</f>
        <v>0.94428109750972156</v>
      </c>
    </row>
    <row r="21" spans="1:8" ht="16">
      <c r="A21" s="17">
        <v>18</v>
      </c>
      <c r="B21" s="59" t="s">
        <v>73</v>
      </c>
      <c r="C21" s="17">
        <f>'18'!L5</f>
        <v>1.2571288528001265</v>
      </c>
      <c r="D21" s="17">
        <f>'18'!M5</f>
        <v>1.2850849987720057</v>
      </c>
      <c r="E21" s="17">
        <f>'18'!N5</f>
        <v>1.2747633041655675</v>
      </c>
      <c r="F21" s="17">
        <f>'18'!O5</f>
        <v>1.2760160408439571</v>
      </c>
      <c r="G21" s="17">
        <f>'18'!P5</f>
        <v>1.2290728227016596</v>
      </c>
      <c r="H21" s="17">
        <f>'18'!Q5</f>
        <v>1.2455253294632953</v>
      </c>
    </row>
    <row r="22" spans="1:8" ht="16">
      <c r="A22" s="17">
        <v>19</v>
      </c>
      <c r="B22" s="59" t="s">
        <v>77</v>
      </c>
      <c r="C22" s="17">
        <f>'19'!L5</f>
        <v>1.1028875652889594</v>
      </c>
      <c r="D22" s="17">
        <f>'19'!M5</f>
        <v>1.1017967834887896</v>
      </c>
      <c r="E22" s="17">
        <f>'19'!N5</f>
        <v>1.1008391082869686</v>
      </c>
      <c r="F22" s="17">
        <f>'19'!O5</f>
        <v>1.0869949998192783</v>
      </c>
      <c r="G22" s="17">
        <f>'19'!P5</f>
        <v>1.1064070696706603</v>
      </c>
      <c r="H22" s="17">
        <f>'19'!Q5</f>
        <v>1.0891386858746439</v>
      </c>
    </row>
    <row r="23" spans="1:8" ht="16">
      <c r="A23" s="17">
        <v>20</v>
      </c>
      <c r="B23" s="59" t="s">
        <v>81</v>
      </c>
      <c r="C23" s="17">
        <f>'20'!L5</f>
        <v>1.3169466628470161</v>
      </c>
      <c r="D23" s="17">
        <f>'20'!M5</f>
        <v>1.1664538157935151</v>
      </c>
      <c r="E23" s="17">
        <f>'20'!N5</f>
        <v>1.2537244840570656</v>
      </c>
      <c r="F23" s="17">
        <f>'20'!O5</f>
        <v>1.23779063840431</v>
      </c>
      <c r="G23" s="17">
        <f>'20'!P5</f>
        <v>1.2585753727491098</v>
      </c>
      <c r="H23" s="17">
        <f>'20'!Q5</f>
        <v>1.2524861718051181</v>
      </c>
    </row>
    <row r="24" spans="1:8" ht="16">
      <c r="A24" s="17">
        <v>21</v>
      </c>
      <c r="B24" s="59" t="s">
        <v>85</v>
      </c>
      <c r="C24" s="17">
        <f>'21'!L5</f>
        <v>0.77951187844047809</v>
      </c>
      <c r="D24" s="17">
        <f>'21'!M5</f>
        <v>0.82757249617179074</v>
      </c>
      <c r="E24" s="17">
        <f>'21'!N5</f>
        <v>0.8074167516092462</v>
      </c>
      <c r="F24" s="17">
        <f>'21'!O5</f>
        <v>0.7748756611332982</v>
      </c>
      <c r="G24" s="17">
        <f>'21'!P5</f>
        <v>0.75659729047005009</v>
      </c>
      <c r="H24" s="17">
        <f>'21'!Q5</f>
        <v>0.75255455526635451</v>
      </c>
    </row>
    <row r="25" spans="1:8" ht="16">
      <c r="A25" s="17">
        <v>22</v>
      </c>
      <c r="B25" s="59" t="s">
        <v>89</v>
      </c>
      <c r="C25" s="17">
        <f>'22'!L5</f>
        <v>1.1078834501816248</v>
      </c>
      <c r="D25" s="17">
        <f>'22'!M5</f>
        <v>1.1089938960135606</v>
      </c>
      <c r="E25" s="17">
        <f>'22'!N5</f>
        <v>1.1209501121445187</v>
      </c>
      <c r="F25" s="17">
        <f>'22'!O5</f>
        <v>1.1242781116688108</v>
      </c>
      <c r="G25" s="17">
        <f>'22'!P5</f>
        <v>1.1166722023115028</v>
      </c>
      <c r="H25" s="17">
        <f>'22'!Q5</f>
        <v>1.1063679760305281</v>
      </c>
    </row>
    <row r="26" spans="1:8" ht="16">
      <c r="A26" s="17">
        <v>23</v>
      </c>
      <c r="B26" s="59" t="s">
        <v>93</v>
      </c>
      <c r="C26" s="17">
        <f>'23'!L5</f>
        <v>1.3107333922491928</v>
      </c>
      <c r="D26" s="17">
        <f>'23'!M5</f>
        <v>1.3313096481277122</v>
      </c>
      <c r="E26" s="17">
        <f>'23'!N5</f>
        <v>1.2357253323851893</v>
      </c>
      <c r="F26" s="17">
        <f>'23'!O5</f>
        <v>1.280602793760278</v>
      </c>
      <c r="G26" s="17">
        <f>'23'!P5</f>
        <v>1.2911226822476956</v>
      </c>
      <c r="H26" s="17">
        <f>'23'!Q5</f>
        <v>1.2260864526194868</v>
      </c>
    </row>
    <row r="27" spans="1:8" ht="16">
      <c r="A27" s="17">
        <v>24</v>
      </c>
      <c r="B27" s="59" t="s">
        <v>97</v>
      </c>
      <c r="C27" s="17">
        <f>'24'!L5</f>
        <v>0.92445108815180066</v>
      </c>
      <c r="D27" s="17">
        <f>'24'!M5</f>
        <v>1.0724414499098573</v>
      </c>
      <c r="E27" s="17">
        <f>'24'!N5</f>
        <v>1.0979864320999899</v>
      </c>
      <c r="F27" s="17">
        <f>'24'!O5</f>
        <v>1.0931295366105331</v>
      </c>
      <c r="G27" s="17">
        <f>'24'!P5</f>
        <v>1.0857603398820428</v>
      </c>
      <c r="H27" s="17">
        <f>'24'!Q5</f>
        <v>1.0806917052242377</v>
      </c>
    </row>
    <row r="28" spans="1:8" ht="16">
      <c r="A28" s="17">
        <v>25</v>
      </c>
      <c r="B28" s="59" t="s">
        <v>101</v>
      </c>
      <c r="C28" s="17">
        <f>'25'!L5</f>
        <v>0.8939220790221496</v>
      </c>
      <c r="D28" s="17">
        <f>'25'!M5</f>
        <v>0.89240261121193598</v>
      </c>
      <c r="E28" s="17">
        <f>'25'!N5</f>
        <v>0.88787369499311553</v>
      </c>
      <c r="F28" s="17">
        <f>'25'!O5</f>
        <v>0.88469502884135598</v>
      </c>
      <c r="G28" s="17">
        <f>'25'!P5</f>
        <v>0.90761023675930397</v>
      </c>
      <c r="H28" s="17">
        <f>'25'!Q5</f>
        <v>0.90820948088400466</v>
      </c>
    </row>
    <row r="29" spans="1:8" ht="16">
      <c r="A29" s="17">
        <v>26</v>
      </c>
      <c r="B29" s="59" t="s">
        <v>105</v>
      </c>
      <c r="C29" s="17">
        <f>'26'!L5</f>
        <v>1.1631615716162691</v>
      </c>
      <c r="D29" s="17">
        <f>'26'!M5</f>
        <v>1.1699967088803849</v>
      </c>
      <c r="E29" s="17">
        <f>'26'!N5</f>
        <v>1.1745169403502429</v>
      </c>
      <c r="F29" s="17">
        <f>'26'!O5</f>
        <v>1.1780039749438522</v>
      </c>
      <c r="G29" s="17">
        <f>'26'!P5</f>
        <v>1.1647020077922423</v>
      </c>
      <c r="H29" s="17">
        <f>'26'!Q5</f>
        <v>1.1481597389257732</v>
      </c>
    </row>
    <row r="30" spans="1:8" ht="16">
      <c r="A30" s="17">
        <v>27</v>
      </c>
      <c r="B30" s="59" t="s">
        <v>3</v>
      </c>
      <c r="C30" s="17">
        <f>'27'!L5</f>
        <v>1.1117630465592225</v>
      </c>
      <c r="D30" s="17">
        <f>'27'!M5</f>
        <v>0.92205699048592371</v>
      </c>
      <c r="E30" s="17">
        <f>'27'!N5</f>
        <v>0.92905322318855255</v>
      </c>
      <c r="F30" s="17">
        <f>'27'!O5</f>
        <v>0.9426885121641827</v>
      </c>
      <c r="G30" s="17">
        <f>'27'!P5</f>
        <v>0.97564919843692</v>
      </c>
      <c r="H30" s="17">
        <f>'27'!Q5</f>
        <v>0.98407392110219316</v>
      </c>
    </row>
    <row r="31" spans="1:8" ht="16">
      <c r="A31" s="17">
        <v>28</v>
      </c>
      <c r="B31" s="59" t="s">
        <v>7</v>
      </c>
      <c r="C31" s="17">
        <f>'28'!L5</f>
        <v>1.2316645091498868</v>
      </c>
      <c r="D31" s="17">
        <f>'28'!M5</f>
        <v>1.2362685505263769</v>
      </c>
      <c r="E31" s="17">
        <f>'28'!N5</f>
        <v>1.2272648341430035</v>
      </c>
      <c r="F31" s="17">
        <f>'28'!O5</f>
        <v>1.26213039401857</v>
      </c>
      <c r="G31" s="17">
        <f>'28'!P5</f>
        <v>1.2656555742990865</v>
      </c>
      <c r="H31" s="17">
        <f>'28'!Q5</f>
        <v>1.2649111496217014</v>
      </c>
    </row>
    <row r="32" spans="1:8" ht="16">
      <c r="A32" s="17">
        <v>29</v>
      </c>
      <c r="B32" s="59" t="s">
        <v>11</v>
      </c>
      <c r="C32" s="17">
        <f>'29'!L5</f>
        <v>1.26982197672486</v>
      </c>
      <c r="D32" s="17">
        <f>'29'!M5</f>
        <v>1.2816142030568618</v>
      </c>
      <c r="E32" s="17">
        <f>'29'!N5</f>
        <v>1.2941138898093671</v>
      </c>
      <c r="F32" s="17">
        <f>'29'!O5</f>
        <v>1.3037753338563762</v>
      </c>
      <c r="G32" s="17">
        <f>'29'!P5</f>
        <v>1.2917250573669343</v>
      </c>
      <c r="H32" s="17">
        <f>'29'!Q5</f>
        <v>1.286018523606695</v>
      </c>
    </row>
    <row r="33" spans="1:8" ht="16">
      <c r="A33" s="17">
        <v>30</v>
      </c>
      <c r="B33" s="59" t="s">
        <v>15</v>
      </c>
      <c r="C33" s="17">
        <f>'30'!L5</f>
        <v>1.1644529445022755</v>
      </c>
      <c r="D33" s="17">
        <f>'30'!M5</f>
        <v>1.1727962534156553</v>
      </c>
      <c r="E33" s="17">
        <f>'30'!N5</f>
        <v>1.1790467361100605</v>
      </c>
      <c r="F33" s="17">
        <f>'30'!O5</f>
        <v>1.182597272633646</v>
      </c>
      <c r="G33" s="17">
        <f>'30'!P5</f>
        <v>1.1841561441078434</v>
      </c>
      <c r="H33" s="17">
        <f>'30'!Q5</f>
        <v>1.1924854665879157</v>
      </c>
    </row>
    <row r="34" spans="1:8" ht="16">
      <c r="A34" s="17">
        <v>31</v>
      </c>
      <c r="B34" s="59" t="s">
        <v>19</v>
      </c>
      <c r="C34" s="17">
        <f>'31'!L5</f>
        <v>1.3630646090221195</v>
      </c>
      <c r="D34" s="17">
        <f>'31'!M5</f>
        <v>1.403026901805529</v>
      </c>
      <c r="E34" s="17">
        <f>'31'!N5</f>
        <v>1.3904442875226268</v>
      </c>
      <c r="F34" s="17">
        <f>'31'!O5</f>
        <v>1.3218551789913617</v>
      </c>
      <c r="G34" s="17">
        <f>'31'!P5</f>
        <v>1.3079845017375031</v>
      </c>
      <c r="H34" s="17">
        <f>'31'!Q5</f>
        <v>1.3111336258573378</v>
      </c>
    </row>
    <row r="35" spans="1:8" ht="16">
      <c r="A35" s="17">
        <v>32</v>
      </c>
      <c r="B35" s="59" t="s">
        <v>23</v>
      </c>
      <c r="C35" s="17">
        <f>'32'!L5</f>
        <v>1.2221206887419591</v>
      </c>
      <c r="D35" s="17">
        <f>'32'!M5</f>
        <v>1.2424955983898949</v>
      </c>
      <c r="E35" s="17">
        <f>'32'!N5</f>
        <v>1.2432172554310088</v>
      </c>
      <c r="F35" s="17">
        <f>'32'!O5</f>
        <v>1.2442044076130621</v>
      </c>
      <c r="G35" s="17">
        <f>'32'!P5</f>
        <v>1.2829491071896013</v>
      </c>
      <c r="H35" s="17">
        <f>'32'!Q5</f>
        <v>1.2945004670224536</v>
      </c>
    </row>
    <row r="36" spans="1:8" ht="16">
      <c r="A36" s="17">
        <v>33</v>
      </c>
      <c r="B36" s="59" t="s">
        <v>27</v>
      </c>
      <c r="C36" s="17">
        <f>'33'!L5</f>
        <v>1.26096519183697</v>
      </c>
      <c r="D36" s="17">
        <f>'33'!M5</f>
        <v>1.2197211190360806</v>
      </c>
      <c r="E36" s="17">
        <f>'33'!N5</f>
        <v>1.2103413228899542</v>
      </c>
      <c r="F36" s="17">
        <f>'33'!O5</f>
        <v>1.215684763601645</v>
      </c>
      <c r="G36" s="17">
        <f>'33'!P5</f>
        <v>1.2309872901954511</v>
      </c>
      <c r="H36" s="17">
        <f>'33'!Q5</f>
        <v>1.3114977781137409</v>
      </c>
    </row>
    <row r="37" spans="1:8" ht="16">
      <c r="A37" s="17">
        <v>34</v>
      </c>
      <c r="B37" s="59" t="s">
        <v>31</v>
      </c>
      <c r="C37" s="17">
        <f>'34'!L5</f>
        <v>1.3766410998770613</v>
      </c>
      <c r="D37" s="17">
        <f>'34'!M5</f>
        <v>1.3684803394451994</v>
      </c>
      <c r="E37" s="17">
        <f>'34'!N5</f>
        <v>1.3495269897309474</v>
      </c>
      <c r="F37" s="17">
        <f>'34'!O5</f>
        <v>1.2686257605300253</v>
      </c>
      <c r="G37" s="17">
        <f>'34'!P5</f>
        <v>1.2546082363372419</v>
      </c>
      <c r="H37" s="17">
        <f>'34'!Q5</f>
        <v>1.26791320111113</v>
      </c>
    </row>
    <row r="38" spans="1:8" ht="16">
      <c r="A38" s="17">
        <v>35</v>
      </c>
      <c r="B38" s="59" t="s">
        <v>35</v>
      </c>
      <c r="C38" s="17">
        <f>'35'!L5</f>
        <v>1.1168224255870567</v>
      </c>
      <c r="D38" s="17">
        <f>'35'!M5</f>
        <v>1.1331031680920631</v>
      </c>
      <c r="E38" s="17">
        <f>'35'!N5</f>
        <v>1.1527162627080672</v>
      </c>
      <c r="F38" s="17">
        <f>'35'!O5</f>
        <v>1.1456206412445966</v>
      </c>
      <c r="G38" s="17">
        <f>'35'!P5</f>
        <v>1.131964134805062</v>
      </c>
      <c r="H38" s="17">
        <f>'35'!Q5</f>
        <v>1.0688291637850706</v>
      </c>
    </row>
    <row r="39" spans="1:8" ht="16">
      <c r="A39" s="17">
        <v>36</v>
      </c>
      <c r="B39" s="59" t="s">
        <v>40</v>
      </c>
      <c r="C39" s="17">
        <f>'36'!L5</f>
        <v>1.4097198392130386</v>
      </c>
      <c r="D39" s="17">
        <f>'36'!M5</f>
        <v>1.4181108628110954</v>
      </c>
      <c r="E39" s="17">
        <f>'36'!N5</f>
        <v>1.4190770001577766</v>
      </c>
      <c r="F39" s="17">
        <f>'36'!O5</f>
        <v>1.4223388624915017</v>
      </c>
      <c r="G39" s="17">
        <f>'36'!P5</f>
        <v>1.4170484177604414</v>
      </c>
      <c r="H39" s="17">
        <f>'36'!Q5</f>
        <v>1.3663195506683761</v>
      </c>
    </row>
    <row r="40" spans="1:8" ht="16">
      <c r="A40" s="17">
        <v>37</v>
      </c>
      <c r="B40" s="59" t="s">
        <v>44</v>
      </c>
      <c r="C40" s="17">
        <f>'37'!L5</f>
        <v>1.3099723828323102</v>
      </c>
      <c r="D40" s="17">
        <f>'37'!M5</f>
        <v>1.3227250807955222</v>
      </c>
      <c r="E40" s="17">
        <f>'37'!N5</f>
        <v>1.3117444217451433</v>
      </c>
      <c r="F40" s="17">
        <f>'37'!O5</f>
        <v>1.3158520106853808</v>
      </c>
      <c r="G40" s="17">
        <f>'37'!P5</f>
        <v>1.3162698831347706</v>
      </c>
      <c r="H40" s="17">
        <f>'37'!Q5</f>
        <v>1.2463786155055325</v>
      </c>
    </row>
    <row r="41" spans="1:8" ht="16">
      <c r="A41" s="17">
        <v>38</v>
      </c>
      <c r="B41" s="59" t="s">
        <v>48</v>
      </c>
      <c r="C41" s="17">
        <f>'38'!L5</f>
        <v>1.0537773111610187</v>
      </c>
      <c r="D41" s="17">
        <f>'38'!M5</f>
        <v>1.0729160734008825</v>
      </c>
      <c r="E41" s="17">
        <f>'38'!N5</f>
        <v>1.067326050567996</v>
      </c>
      <c r="F41" s="17">
        <f>'38'!O5</f>
        <v>1.0745436315124726</v>
      </c>
      <c r="G41" s="17">
        <f>'38'!P5</f>
        <v>1.0813652427816824</v>
      </c>
      <c r="H41" s="17">
        <f>'38'!Q5</f>
        <v>1.0887408377487822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'39'!J5</f>
        <v>0.70194321810026972</v>
      </c>
      <c r="F43" s="17">
        <f>'39'!K5</f>
        <v>0.71506677804120089</v>
      </c>
      <c r="G43" s="17">
        <f>'39'!L5</f>
        <v>0.7447131368184694</v>
      </c>
      <c r="H43" s="17">
        <f>'39'!M5</f>
        <v>0.75418274393082896</v>
      </c>
    </row>
    <row r="44" spans="1:8" ht="17" thickBot="1">
      <c r="A44">
        <v>40</v>
      </c>
      <c r="B44" s="60" t="s">
        <v>60</v>
      </c>
      <c r="C44" s="17"/>
      <c r="D44" s="17"/>
      <c r="E44" s="17">
        <f>'40'!J5</f>
        <v>0.93823184946539662</v>
      </c>
      <c r="F44" s="17">
        <f>'40'!K5</f>
        <v>0.96571542077606065</v>
      </c>
      <c r="G44" s="17">
        <f>'40'!L5</f>
        <v>0.96901858791276496</v>
      </c>
      <c r="H44" s="17">
        <f>'40'!M5</f>
        <v>0.98367097369897316</v>
      </c>
    </row>
    <row r="45" spans="1:8" ht="17" thickBot="1">
      <c r="A45">
        <v>41</v>
      </c>
      <c r="B45" s="60" t="s">
        <v>64</v>
      </c>
      <c r="C45" s="17"/>
      <c r="D45" s="17"/>
      <c r="E45" s="17">
        <f>'41'!J5</f>
        <v>1.0768556772108695</v>
      </c>
      <c r="F45" s="17">
        <f>'41'!K5</f>
        <v>1.103542957825222</v>
      </c>
      <c r="G45" s="17">
        <f>'41'!L5</f>
        <v>1.1075133199495435</v>
      </c>
      <c r="H45" s="17">
        <f>'41'!M5</f>
        <v>0.9933140923697642</v>
      </c>
    </row>
    <row r="46" spans="1:8" ht="17" thickBot="1">
      <c r="A46">
        <v>42</v>
      </c>
      <c r="B46" s="60" t="s">
        <v>68</v>
      </c>
      <c r="C46" s="17"/>
      <c r="D46" s="17"/>
      <c r="E46" s="17">
        <f>'42'!J5</f>
        <v>1.023983193122221</v>
      </c>
      <c r="F46" s="17">
        <f>'42'!K5</f>
        <v>1.0355800469422536</v>
      </c>
      <c r="G46" s="17">
        <f>'42'!L5</f>
        <v>1.0469186789409033</v>
      </c>
      <c r="H46" s="17">
        <f>'42'!M5</f>
        <v>1.0584941158013055</v>
      </c>
    </row>
    <row r="47" spans="1:8" ht="17" thickBot="1">
      <c r="A47">
        <v>43</v>
      </c>
      <c r="B47" s="60" t="s">
        <v>72</v>
      </c>
      <c r="C47" s="17"/>
      <c r="D47" s="17"/>
      <c r="E47" s="17">
        <f>'43'!J5</f>
        <v>0.75029690082671641</v>
      </c>
      <c r="F47" s="17">
        <f>'43'!K5</f>
        <v>0.7563158995408864</v>
      </c>
      <c r="G47" s="17">
        <f>'43'!L5</f>
        <v>0.75457768962220595</v>
      </c>
      <c r="H47" s="17">
        <f>'43'!M5</f>
        <v>0.75101186028684808</v>
      </c>
    </row>
    <row r="48" spans="1:8" ht="17" thickBot="1">
      <c r="A48">
        <v>44</v>
      </c>
      <c r="B48" s="60" t="s">
        <v>76</v>
      </c>
      <c r="C48" s="17"/>
      <c r="D48" s="17"/>
      <c r="E48" s="17">
        <f>'44'!J5</f>
        <v>1.059828877673707</v>
      </c>
      <c r="F48" s="17">
        <f>'44'!K5</f>
        <v>1.0795272250789658</v>
      </c>
      <c r="G48" s="17">
        <f>'44'!L5</f>
        <v>1.0969635445449137</v>
      </c>
      <c r="H48" s="17">
        <f>'44'!M5</f>
        <v>1.1030758634255722</v>
      </c>
    </row>
    <row r="49" spans="1:8" ht="17" thickBot="1">
      <c r="A49">
        <v>45</v>
      </c>
      <c r="B49" s="60" t="s">
        <v>80</v>
      </c>
      <c r="C49" s="17"/>
      <c r="D49" s="17"/>
      <c r="E49" s="17">
        <f>'45'!J5</f>
        <v>1.0928259732169983</v>
      </c>
      <c r="F49" s="17">
        <f>'45'!K5</f>
        <v>1.10026123702752</v>
      </c>
      <c r="G49" s="17">
        <f>'45'!L5</f>
        <v>1.0569334792694451</v>
      </c>
      <c r="H49" s="17">
        <f>'45'!M5</f>
        <v>1.0898554709539097</v>
      </c>
    </row>
    <row r="50" spans="1:8" ht="17" thickBot="1">
      <c r="A50">
        <v>46</v>
      </c>
      <c r="B50" s="60" t="s">
        <v>84</v>
      </c>
      <c r="C50" s="17"/>
      <c r="D50" s="17"/>
      <c r="E50" s="17">
        <f>'46'!J5</f>
        <v>1.1473940228210169</v>
      </c>
      <c r="F50" s="17">
        <f>'46'!K5</f>
        <v>1.1532358571658523</v>
      </c>
      <c r="G50" s="17">
        <f>'46'!L5</f>
        <v>1.1620092451800941</v>
      </c>
      <c r="H50" s="17">
        <f>'46'!M5</f>
        <v>1.1513447838462199</v>
      </c>
    </row>
    <row r="51" spans="1:8" ht="17" thickBot="1">
      <c r="A51">
        <v>47</v>
      </c>
      <c r="B51" s="60" t="s">
        <v>88</v>
      </c>
      <c r="C51" s="17"/>
      <c r="D51" s="17"/>
      <c r="E51" s="17">
        <f>'47'!J5</f>
        <v>1.3900011698995487</v>
      </c>
      <c r="F51" s="17">
        <f>'47'!K5</f>
        <v>1.384721759285803</v>
      </c>
      <c r="G51" s="17">
        <f>'47'!L5</f>
        <v>1.2735407200619688</v>
      </c>
      <c r="H51" s="17">
        <f>'47'!M5</f>
        <v>1.2777527796895243</v>
      </c>
    </row>
    <row r="52" spans="1:8" ht="17" thickBot="1">
      <c r="A52">
        <v>48</v>
      </c>
      <c r="B52" s="60" t="s">
        <v>92</v>
      </c>
      <c r="C52" s="17"/>
      <c r="D52" s="17"/>
      <c r="E52" s="17">
        <f>'48'!J5</f>
        <v>1.0174805627733219</v>
      </c>
      <c r="F52" s="17">
        <f>'48'!K5</f>
        <v>0.99677287947420989</v>
      </c>
      <c r="G52" s="17">
        <f>'48'!L5</f>
        <v>1.0024340298294745</v>
      </c>
      <c r="H52" s="17">
        <f>'48'!M5</f>
        <v>1.0079414235373665</v>
      </c>
    </row>
    <row r="53" spans="1:8" ht="17" thickBot="1">
      <c r="A53">
        <v>49</v>
      </c>
      <c r="B53" s="60" t="s">
        <v>96</v>
      </c>
      <c r="C53" s="17"/>
      <c r="D53" s="17"/>
      <c r="E53" s="17">
        <f>'49'!J5</f>
        <v>1.368079906658586</v>
      </c>
      <c r="F53" s="17">
        <f>'49'!K5</f>
        <v>1.3651845022648552</v>
      </c>
      <c r="G53" s="17">
        <f>'49'!L5</f>
        <v>1.3829211251990972</v>
      </c>
      <c r="H53" s="17">
        <f>'49'!M5</f>
        <v>1.387872638977629</v>
      </c>
    </row>
    <row r="54" spans="1:8" ht="17" thickBot="1">
      <c r="A54">
        <v>50</v>
      </c>
      <c r="B54" s="60" t="s">
        <v>100</v>
      </c>
      <c r="C54" s="17"/>
      <c r="D54" s="17"/>
      <c r="E54" s="17">
        <f>'50'!J5</f>
        <v>1.2517983553106975</v>
      </c>
      <c r="F54" s="17">
        <f>'50'!K5</f>
        <v>1.2584647998128722</v>
      </c>
      <c r="G54" s="17">
        <f>'50'!L5</f>
        <v>1.2627199019385436</v>
      </c>
      <c r="H54" s="17">
        <f>'50'!M5</f>
        <v>1.2814694341570481</v>
      </c>
    </row>
    <row r="55" spans="1:8" ht="17" thickBot="1">
      <c r="A55">
        <v>51</v>
      </c>
      <c r="B55" s="60" t="s">
        <v>104</v>
      </c>
      <c r="C55" s="17"/>
      <c r="D55" s="17"/>
      <c r="E55" s="17">
        <f>'51'!J5</f>
        <v>1.3933673874194081</v>
      </c>
      <c r="F55" s="17">
        <f>'51'!K5</f>
        <v>1.3978743206276767</v>
      </c>
      <c r="G55" s="17">
        <f>'51'!L5</f>
        <v>1.4043307258319659</v>
      </c>
      <c r="H55" s="17">
        <f>'51'!M5</f>
        <v>1.4088250683976222</v>
      </c>
    </row>
    <row r="56" spans="1:8" ht="17" thickBot="1">
      <c r="A56">
        <v>52</v>
      </c>
      <c r="B56" s="60" t="s">
        <v>108</v>
      </c>
      <c r="C56" s="17"/>
      <c r="D56" s="17"/>
      <c r="E56" s="17">
        <f>'52'!J5</f>
        <v>0.79053914834626671</v>
      </c>
      <c r="F56" s="17">
        <f>'52'!K5</f>
        <v>0.7889969035643537</v>
      </c>
      <c r="G56" s="17">
        <f>'52'!L5</f>
        <v>1.2445990710456547</v>
      </c>
      <c r="H56" s="17">
        <f>'52'!M5</f>
        <v>1.2418894228758466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'1'!L5</f>
        <v>1.3469459225376568</v>
      </c>
      <c r="D60" s="62">
        <f>'1'!M5</f>
        <v>1.3489800190481338</v>
      </c>
      <c r="E60" s="62">
        <f>'1'!N5</f>
        <v>1.3604270100418725</v>
      </c>
      <c r="F60" s="62">
        <f>'1'!O5</f>
        <v>1.3560780536579604</v>
      </c>
      <c r="G60" s="62">
        <f>'1'!P5</f>
        <v>1.3516035597319511</v>
      </c>
      <c r="H60" s="63">
        <f>'1'!Q5</f>
        <v>1.3563672388229266</v>
      </c>
    </row>
    <row r="61" spans="1:8">
      <c r="B61" t="s">
        <v>214</v>
      </c>
      <c r="C61">
        <f>'1'!L35</f>
        <v>1.4374501476539936</v>
      </c>
      <c r="D61">
        <f>'1'!M35</f>
        <v>1.4411950397875131</v>
      </c>
      <c r="E61">
        <f>'1'!N35</f>
        <v>1.4437182829921562</v>
      </c>
      <c r="F61">
        <f>'1'!O35</f>
        <v>1.4399778834290196</v>
      </c>
      <c r="G61">
        <f>'1'!P35</f>
        <v>1.4253692864395366</v>
      </c>
      <c r="H61">
        <f>'1'!Q35</f>
        <v>1.438076424731471</v>
      </c>
    </row>
    <row r="62" spans="1:8">
      <c r="B62" t="s">
        <v>215</v>
      </c>
      <c r="C62">
        <f>'1'!L65</f>
        <v>1.3845579318758618</v>
      </c>
      <c r="D62">
        <f>'1'!M65</f>
        <v>1.3722214527454226</v>
      </c>
      <c r="E62">
        <f>'1'!N65</f>
        <v>1.3929037259302424</v>
      </c>
      <c r="F62">
        <f>'1'!O65</f>
        <v>1.3787471942336849</v>
      </c>
      <c r="G62">
        <f>'1'!P65</f>
        <v>1.3823532552638742</v>
      </c>
      <c r="H62">
        <f>'1'!Q65</f>
        <v>1.3796891095969066</v>
      </c>
    </row>
    <row r="63" spans="1:8">
      <c r="B63" t="s">
        <v>216</v>
      </c>
      <c r="C63">
        <f>'1'!L95</f>
        <v>0.88096471025615519</v>
      </c>
      <c r="D63">
        <f>'1'!M95</f>
        <v>0.59556909397434155</v>
      </c>
      <c r="E63">
        <f>'1'!N95</f>
        <v>0.5994361772299297</v>
      </c>
      <c r="F63">
        <f>'1'!O95</f>
        <v>0.89077777903564259</v>
      </c>
      <c r="G63">
        <f>'1'!P95</f>
        <v>0.90470368034762649</v>
      </c>
      <c r="H63">
        <f>'1'!Q95</f>
        <v>0.77223365461424509</v>
      </c>
    </row>
    <row r="64" spans="1:8">
      <c r="B64" t="s">
        <v>217</v>
      </c>
      <c r="C64">
        <f>'1'!L125</f>
        <v>1.2662297994742522</v>
      </c>
      <c r="D64">
        <f>'1'!M125</f>
        <v>1.285724608903934</v>
      </c>
      <c r="E64">
        <f>'1'!N125</f>
        <v>1.2877190354935126</v>
      </c>
      <c r="F64">
        <f>'1'!O125</f>
        <v>1.2897165558540231</v>
      </c>
      <c r="G64">
        <f>'1'!P125</f>
        <v>1.2968758852428359</v>
      </c>
      <c r="H64">
        <f>'1'!Q125</f>
        <v>1.2348155944038404</v>
      </c>
    </row>
    <row r="65" spans="1:8">
      <c r="B65" t="s">
        <v>218</v>
      </c>
      <c r="C65">
        <f>'1'!L155</f>
        <v>0.99904173041544564</v>
      </c>
      <c r="D65">
        <f>'1'!M155</f>
        <v>1.0252615196554893</v>
      </c>
      <c r="E65">
        <f>'1'!N155</f>
        <v>1.0203544658718502</v>
      </c>
      <c r="F65">
        <f>'1'!O155</f>
        <v>1.0183982267137992</v>
      </c>
      <c r="G65">
        <f>'1'!P155</f>
        <v>0.83161563675779615</v>
      </c>
      <c r="H65">
        <f>'1'!Q155</f>
        <v>0.82902000649348051</v>
      </c>
    </row>
    <row r="66" spans="1:8">
      <c r="B66" t="s">
        <v>219</v>
      </c>
      <c r="C66">
        <f>'1'!L185</f>
        <v>1.189097667172853</v>
      </c>
      <c r="D66">
        <f>'1'!M185</f>
        <v>1.196919926866159</v>
      </c>
      <c r="E66">
        <f>'1'!N185</f>
        <v>1.2009463566990943</v>
      </c>
      <c r="F66">
        <f>'1'!O185</f>
        <v>1.1735288973466387</v>
      </c>
      <c r="G66">
        <f>'1'!P185</f>
        <v>1.1785072220361157</v>
      </c>
      <c r="H66">
        <f>'1'!Q185</f>
        <v>1.1845090965757048</v>
      </c>
    </row>
    <row r="67" spans="1:8">
      <c r="B67" t="s">
        <v>220</v>
      </c>
      <c r="C67">
        <f>'1'!L215</f>
        <v>1.0259772361655073</v>
      </c>
      <c r="D67">
        <f>'1'!M215</f>
        <v>1.1365373618075862</v>
      </c>
      <c r="E67">
        <f>'1'!N215</f>
        <v>1.185110962608847</v>
      </c>
      <c r="F67">
        <f>'1'!O215</f>
        <v>1.1919535216284367</v>
      </c>
      <c r="G67">
        <f>'1'!P215</f>
        <v>1.2087360971151297</v>
      </c>
      <c r="H67">
        <f>'1'!Q215</f>
        <v>1.2179668474245489</v>
      </c>
    </row>
    <row r="68" spans="1:8" ht="16" thickBot="1">
      <c r="B68" t="s">
        <v>221</v>
      </c>
      <c r="C68">
        <f>'1'!L245</f>
        <v>0.88816643463569334</v>
      </c>
      <c r="D68">
        <f>'1'!M245</f>
        <v>0.89713171726382124</v>
      </c>
      <c r="E68">
        <f>'1'!N245</f>
        <v>1.0387284266507339</v>
      </c>
      <c r="F68">
        <f>'1'!O245</f>
        <v>1.0303898908381652</v>
      </c>
      <c r="G68">
        <f>'1'!P245</f>
        <v>1.0580422124269686</v>
      </c>
      <c r="H68">
        <f>'1'!Q245</f>
        <v>1.0696792606882066</v>
      </c>
    </row>
    <row r="69" spans="1:8" ht="17" thickBot="1">
      <c r="A69">
        <v>2</v>
      </c>
      <c r="B69" s="60" t="s">
        <v>8</v>
      </c>
      <c r="C69" s="61">
        <f>'2'!L5</f>
        <v>0.80811959136559064</v>
      </c>
      <c r="D69" s="62">
        <f>'2'!M5</f>
        <v>0.81312819519314095</v>
      </c>
      <c r="E69" s="62">
        <f>'2'!N5</f>
        <v>0.81679792611594171</v>
      </c>
      <c r="F69" s="62">
        <f>'2'!O5</f>
        <v>0.82565426876292691</v>
      </c>
      <c r="G69" s="62">
        <f>'2'!P5</f>
        <v>0.83942575809918785</v>
      </c>
      <c r="H69" s="63">
        <f>'2'!Q5</f>
        <v>0.84710105120230905</v>
      </c>
    </row>
    <row r="70" spans="1:8">
      <c r="B70" t="s">
        <v>223</v>
      </c>
      <c r="C70">
        <f>'2'!L35</f>
        <v>0.88825824324035174</v>
      </c>
      <c r="D70">
        <f>'2'!M35</f>
        <v>0.87282161130106817</v>
      </c>
      <c r="E70">
        <f>'2'!N35</f>
        <v>0.87529587460353486</v>
      </c>
      <c r="F70">
        <f>'2'!O35</f>
        <v>0.87657063598524909</v>
      </c>
      <c r="G70">
        <f>'2'!P35</f>
        <v>0.87578089942580817</v>
      </c>
      <c r="H70">
        <f>'2'!Q35</f>
        <v>0.878767811392272</v>
      </c>
    </row>
    <row r="71" spans="1:8">
      <c r="B71" t="s">
        <v>224</v>
      </c>
      <c r="C71">
        <f>'2'!L65</f>
        <v>0.81091029343702714</v>
      </c>
      <c r="D71">
        <f>'2'!M65</f>
        <v>0.8151302189174735</v>
      </c>
      <c r="E71">
        <f>'2'!N65</f>
        <v>0.82220531984528533</v>
      </c>
      <c r="F71">
        <f>'2'!O65</f>
        <v>0.82744466433326969</v>
      </c>
      <c r="G71">
        <f>'2'!P65</f>
        <v>0.83017087892096164</v>
      </c>
      <c r="H71">
        <f>'2'!Q65</f>
        <v>0.84028202545853825</v>
      </c>
    </row>
    <row r="72" spans="1:8">
      <c r="B72" t="s">
        <v>225</v>
      </c>
      <c r="C72">
        <f>'2'!L95</f>
        <v>0.78486706375936233</v>
      </c>
      <c r="D72">
        <f>'2'!M95</f>
        <v>0.79873037928110102</v>
      </c>
      <c r="E72">
        <f>'2'!N95</f>
        <v>0.80581818566296293</v>
      </c>
      <c r="F72">
        <f>'2'!O95</f>
        <v>0.81927175271083319</v>
      </c>
      <c r="G72">
        <f>'2'!P95</f>
        <v>0.82304877517120556</v>
      </c>
      <c r="H72">
        <f>'2'!Q95</f>
        <v>0.84155104204766296</v>
      </c>
    </row>
    <row r="73" spans="1:8">
      <c r="B73" t="s">
        <v>226</v>
      </c>
      <c r="C73">
        <f>'2'!L125</f>
        <v>0.54471843058129754</v>
      </c>
      <c r="D73">
        <f>'2'!M125</f>
        <v>0.58564522338563685</v>
      </c>
      <c r="E73">
        <f>'2'!N125</f>
        <v>0.58159529696631929</v>
      </c>
      <c r="F73">
        <f>'2'!O125</f>
        <v>0.62092840488045131</v>
      </c>
      <c r="G73">
        <f>'2'!P125</f>
        <v>0.52409573830205913</v>
      </c>
      <c r="H73">
        <f>'2'!Q125</f>
        <v>0.52254671422477028</v>
      </c>
    </row>
    <row r="74" spans="1:8">
      <c r="B74" t="s">
        <v>227</v>
      </c>
      <c r="C74">
        <f>'2'!L155</f>
        <v>0.76455696075423474</v>
      </c>
      <c r="D74">
        <f>'2'!M155</f>
        <v>0.76455696075423474</v>
      </c>
      <c r="E74">
        <f>'2'!N155</f>
        <v>0.76796645820424492</v>
      </c>
      <c r="F74">
        <f>'2'!O155</f>
        <v>0.84858734159721738</v>
      </c>
      <c r="G74">
        <f>'2'!P155</f>
        <v>0.89545561322940148</v>
      </c>
      <c r="H74">
        <f>'2'!Q155</f>
        <v>0.90159202094783319</v>
      </c>
    </row>
    <row r="75" spans="1:8">
      <c r="B75" t="s">
        <v>228</v>
      </c>
      <c r="C75">
        <f>'2'!L185</f>
        <v>0.62627758387487109</v>
      </c>
      <c r="D75">
        <f>'2'!M185</f>
        <v>0.57508797871619211</v>
      </c>
      <c r="E75">
        <f>'2'!N185</f>
        <v>0.57827831625710047</v>
      </c>
      <c r="F75">
        <f>'2'!O185</f>
        <v>0.57913728328216307</v>
      </c>
      <c r="G75">
        <f>'2'!P185</f>
        <v>0.63500975696502737</v>
      </c>
      <c r="H75">
        <f>'2'!Q185</f>
        <v>0.64126323323186973</v>
      </c>
    </row>
    <row r="76" spans="1:8">
      <c r="B76" t="s">
        <v>229</v>
      </c>
      <c r="C76">
        <f>'2'!L215</f>
        <v>0.77460843900855558</v>
      </c>
      <c r="D76">
        <f>'2'!M215</f>
        <v>0.82695939577150401</v>
      </c>
      <c r="E76">
        <f>'2'!N215</f>
        <v>0.83231156897494596</v>
      </c>
      <c r="F76">
        <f>'2'!O215</f>
        <v>0.83458440416973645</v>
      </c>
      <c r="G76">
        <f>'2'!P215</f>
        <v>0.8400735129539505</v>
      </c>
      <c r="H76">
        <f>'2'!Q215</f>
        <v>0.85079917176776954</v>
      </c>
    </row>
    <row r="77" spans="1:8">
      <c r="B77" t="s">
        <v>230</v>
      </c>
      <c r="C77">
        <f>'2'!L245</f>
        <v>0.69211100558122318</v>
      </c>
      <c r="D77">
        <f>'2'!M245</f>
        <v>0.69796035053597083</v>
      </c>
      <c r="E77">
        <f>'2'!N245</f>
        <v>0.70066422383159066</v>
      </c>
      <c r="F77">
        <f>'2'!O245</f>
        <v>0.69957923891844043</v>
      </c>
      <c r="G77">
        <f>'2'!P245</f>
        <v>0.69688677162980195</v>
      </c>
      <c r="H77">
        <f>'2'!Q245</f>
        <v>0.7129110897010732</v>
      </c>
    </row>
    <row r="78" spans="1:8">
      <c r="B78" t="s">
        <v>231</v>
      </c>
      <c r="C78">
        <f>'2'!L275</f>
        <v>0.760803053886002</v>
      </c>
      <c r="D78">
        <f>'2'!M275</f>
        <v>0.81064008980180269</v>
      </c>
      <c r="E78">
        <f>'2'!N275</f>
        <v>0.8137351011519639</v>
      </c>
      <c r="F78">
        <f>'2'!O275</f>
        <v>0.76630563110210215</v>
      </c>
      <c r="G78">
        <f>'2'!P275</f>
        <v>0.76956617938466521</v>
      </c>
      <c r="H78">
        <f>'2'!Q275</f>
        <v>0.77540448574817489</v>
      </c>
    </row>
    <row r="79" spans="1:8">
      <c r="B79" t="s">
        <v>232</v>
      </c>
      <c r="C79">
        <f>'2'!L305</f>
        <v>0.85926338851691064</v>
      </c>
      <c r="D79">
        <f>'2'!M305</f>
        <v>1.0009599882315023</v>
      </c>
      <c r="E79">
        <f>'2'!N305</f>
        <v>1.0109339915923392</v>
      </c>
      <c r="F79">
        <f>'2'!O305</f>
        <v>1.0174215140338494</v>
      </c>
      <c r="G79">
        <f>'2'!P305</f>
        <v>1.0381305855185377</v>
      </c>
      <c r="H79">
        <f>'2'!Q305</f>
        <v>1.0494814966123474</v>
      </c>
    </row>
    <row r="80" spans="1:8">
      <c r="B80" t="s">
        <v>233</v>
      </c>
      <c r="C80">
        <f>'2'!L335</f>
        <v>1.0772872950944348</v>
      </c>
      <c r="D80">
        <f>'2'!M335</f>
        <v>1.0453497352548029</v>
      </c>
      <c r="E80">
        <f>'2'!N335</f>
        <v>1.0539666383256778</v>
      </c>
      <c r="F80">
        <f>'2'!O335</f>
        <v>1.0370966735050657</v>
      </c>
      <c r="G80">
        <f>'2'!P335</f>
        <v>1.065831544486793</v>
      </c>
      <c r="H80">
        <f>'2'!Q335</f>
        <v>1.0804762370329648</v>
      </c>
    </row>
    <row r="81" spans="1:8" ht="16" thickBot="1">
      <c r="B81" t="s">
        <v>234</v>
      </c>
      <c r="C81">
        <f>'2'!L365</f>
        <v>0.50202618824437206</v>
      </c>
      <c r="D81">
        <f>'2'!M365</f>
        <v>0.49899526574996278</v>
      </c>
      <c r="E81">
        <f>'2'!N365</f>
        <v>0.49942518896884591</v>
      </c>
      <c r="F81">
        <f>'2'!O365</f>
        <v>0.59245542789965688</v>
      </c>
      <c r="G81">
        <f>'2'!P365</f>
        <v>0.75503646204894159</v>
      </c>
      <c r="H81">
        <f>'2'!Q365</f>
        <v>0.76522715749347159</v>
      </c>
    </row>
    <row r="82" spans="1:8" ht="17" thickBot="1">
      <c r="A82">
        <v>3</v>
      </c>
      <c r="B82" s="60" t="s">
        <v>12</v>
      </c>
      <c r="C82" s="61">
        <f>'3'!L5</f>
        <v>0.86696543122522685</v>
      </c>
      <c r="D82" s="62">
        <f>'3'!M5</f>
        <v>0.87161744405524877</v>
      </c>
      <c r="E82" s="62">
        <f>'3'!N5</f>
        <v>0.8784704873310234</v>
      </c>
      <c r="F82" s="62">
        <f>'3'!O5</f>
        <v>0.88355806446781116</v>
      </c>
      <c r="G82" s="62">
        <f>'3'!P5</f>
        <v>0.88760647134329318</v>
      </c>
      <c r="H82" s="63">
        <f>'3'!Q5</f>
        <v>0.89039909856033905</v>
      </c>
    </row>
    <row r="83" spans="1:8">
      <c r="B83" t="s">
        <v>236</v>
      </c>
      <c r="C83">
        <f>'3'!L35</f>
        <v>0.90996066639221795</v>
      </c>
      <c r="D83">
        <f>'3'!M35</f>
        <v>0.91815374775755143</v>
      </c>
      <c r="E83">
        <f>'3'!N35</f>
        <v>0.93290548223505343</v>
      </c>
      <c r="F83">
        <f>'3'!O35</f>
        <v>0.94037587502237052</v>
      </c>
      <c r="G83">
        <f>'3'!P35</f>
        <v>0.94587425376449452</v>
      </c>
      <c r="H83">
        <f>'3'!Q35</f>
        <v>0.95296816039470955</v>
      </c>
    </row>
    <row r="84" spans="1:8">
      <c r="B84" t="s">
        <v>237</v>
      </c>
      <c r="C84">
        <f>'3'!L65</f>
        <v>0.6927543116320154</v>
      </c>
      <c r="D84">
        <f>'3'!M65</f>
        <v>0.70032109964023725</v>
      </c>
      <c r="E84">
        <f>'3'!N65</f>
        <v>0.69383219779117455</v>
      </c>
      <c r="F84">
        <f>'3'!O65</f>
        <v>0.69012679566919044</v>
      </c>
      <c r="G84">
        <f>'3'!P65</f>
        <v>0.68571866716436991</v>
      </c>
      <c r="H84">
        <f>'3'!Q65</f>
        <v>0.67838291025577779</v>
      </c>
    </row>
    <row r="85" spans="1:8">
      <c r="B85" t="s">
        <v>238</v>
      </c>
      <c r="C85">
        <f>'3'!L95</f>
        <v>0.68912488845650111</v>
      </c>
      <c r="D85">
        <f>'3'!M95</f>
        <v>0.68794027922334688</v>
      </c>
      <c r="E85">
        <f>'3'!N95</f>
        <v>0.6904145356632807</v>
      </c>
      <c r="F85">
        <f>'3'!O95</f>
        <v>0.69503149722431989</v>
      </c>
      <c r="G85">
        <f>'3'!P95</f>
        <v>0.69855018411100311</v>
      </c>
      <c r="H85">
        <f>'3'!Q95</f>
        <v>0.70035375832143321</v>
      </c>
    </row>
    <row r="86" spans="1:8">
      <c r="B86" t="s">
        <v>239</v>
      </c>
      <c r="C86">
        <f>'3'!L125</f>
        <v>0.8375469178135978</v>
      </c>
      <c r="D86">
        <f>'3'!M125</f>
        <v>0.82853794066015485</v>
      </c>
      <c r="E86">
        <f>'3'!N125</f>
        <v>0.81925507171205225</v>
      </c>
      <c r="F86">
        <f>'3'!O125</f>
        <v>0.81792359632699796</v>
      </c>
      <c r="G86">
        <f>'3'!P125</f>
        <v>0.82092778699018165</v>
      </c>
      <c r="H86">
        <f>'3'!Q125</f>
        <v>0.82504875548135925</v>
      </c>
    </row>
    <row r="87" spans="1:8">
      <c r="B87" t="s">
        <v>240</v>
      </c>
      <c r="C87">
        <f>'3'!L155</f>
        <v>1.1648180682853326</v>
      </c>
      <c r="D87">
        <f>'3'!M155</f>
        <v>1.1643391630845517</v>
      </c>
      <c r="E87">
        <f>'3'!N155</f>
        <v>1.0970167243034228</v>
      </c>
      <c r="F87">
        <f>'3'!O155</f>
        <v>1.0980698474485155</v>
      </c>
      <c r="G87">
        <f>'3'!P155</f>
        <v>1.1065313097413829</v>
      </c>
      <c r="H87">
        <f>'3'!Q155</f>
        <v>1.1274302942321555</v>
      </c>
    </row>
    <row r="88" spans="1:8">
      <c r="B88" t="s">
        <v>241</v>
      </c>
      <c r="C88">
        <f>'3'!L185</f>
        <v>0.88720183061562352</v>
      </c>
      <c r="D88">
        <f>'3'!M185</f>
        <v>0.89107755805130573</v>
      </c>
      <c r="E88">
        <f>'3'!N185</f>
        <v>0.88838944345817494</v>
      </c>
      <c r="F88">
        <f>'3'!O185</f>
        <v>0.89273129240829596</v>
      </c>
      <c r="G88">
        <f>'3'!P185</f>
        <v>0.89912367974074203</v>
      </c>
      <c r="H88">
        <f>'3'!Q185</f>
        <v>0.86260183611525343</v>
      </c>
    </row>
    <row r="89" spans="1:8" ht="16" thickBot="1">
      <c r="B89" t="s">
        <v>242</v>
      </c>
      <c r="C89">
        <f>'3'!L215</f>
        <v>0.78431135192516344</v>
      </c>
      <c r="D89">
        <f>'3'!M215</f>
        <v>0.79105186876322786</v>
      </c>
      <c r="E89">
        <f>'3'!N215</f>
        <v>0.78954028443240987</v>
      </c>
      <c r="F89">
        <f>'3'!O215</f>
        <v>0.7872876607697431</v>
      </c>
      <c r="G89">
        <f>'3'!P215</f>
        <v>0.80029069051996693</v>
      </c>
      <c r="H89">
        <f>'3'!Q215</f>
        <v>0.796405448762322</v>
      </c>
    </row>
    <row r="90" spans="1:8" ht="17" thickBot="1">
      <c r="A90">
        <v>4</v>
      </c>
      <c r="B90" s="60" t="s">
        <v>16</v>
      </c>
      <c r="C90" s="61">
        <f>'4'!L5</f>
        <v>0.99305175840342963</v>
      </c>
      <c r="D90" s="62">
        <f>'4'!M5</f>
        <v>1.0044594311443793</v>
      </c>
      <c r="E90" s="62">
        <f>'4'!N5</f>
        <v>1.0231928232662555</v>
      </c>
      <c r="F90" s="62">
        <f>'4'!O5</f>
        <v>1.0620196460309999</v>
      </c>
      <c r="G90" s="62">
        <f>'4'!P5</f>
        <v>1.0556262652608195</v>
      </c>
      <c r="H90" s="63">
        <f>'4'!Q5</f>
        <v>1.0522798592922944</v>
      </c>
    </row>
    <row r="91" spans="1:8">
      <c r="B91" t="s">
        <v>244</v>
      </c>
      <c r="C91">
        <f>'4'!L35</f>
        <v>1.1473398519083773</v>
      </c>
      <c r="D91">
        <f>'4'!M35</f>
        <v>1.1544282089940139</v>
      </c>
      <c r="E91">
        <f>'4'!N35</f>
        <v>1.1142219346113305</v>
      </c>
      <c r="F91">
        <f>'4'!O35</f>
        <v>1.1316914331408581</v>
      </c>
      <c r="G91">
        <f>'4'!P35</f>
        <v>1.1408123142736577</v>
      </c>
      <c r="H91">
        <f>'4'!Q35</f>
        <v>1.1408202484317727</v>
      </c>
    </row>
    <row r="92" spans="1:8">
      <c r="B92" t="s">
        <v>245</v>
      </c>
      <c r="C92">
        <f>'4'!L65</f>
        <v>0.72499366896823791</v>
      </c>
      <c r="D92">
        <f>'4'!M65</f>
        <v>0.73401282795370892</v>
      </c>
      <c r="E92">
        <f>'4'!N65</f>
        <v>0.76680003497179849</v>
      </c>
      <c r="F92">
        <f>'4'!O65</f>
        <v>0.77499026216193367</v>
      </c>
      <c r="G92">
        <f>'4'!P65</f>
        <v>0.77565969394425338</v>
      </c>
      <c r="H92">
        <f>'4'!Q65</f>
        <v>0.7793215683597432</v>
      </c>
    </row>
    <row r="93" spans="1:8">
      <c r="B93" t="s">
        <v>246</v>
      </c>
      <c r="C93">
        <f>'4'!L95</f>
        <v>0.40493856591781968</v>
      </c>
      <c r="D93">
        <f>'4'!M95</f>
        <v>0.40947510577584578</v>
      </c>
      <c r="E93">
        <f>'4'!N95</f>
        <v>0.8111336911536231</v>
      </c>
      <c r="F93">
        <f>'4'!O95</f>
        <v>1.0465485001010222</v>
      </c>
      <c r="G93">
        <f>'4'!P95</f>
        <v>1.0464015002897709</v>
      </c>
      <c r="H93">
        <f>'4'!Q95</f>
        <v>1.0648268053930221</v>
      </c>
    </row>
    <row r="94" spans="1:8">
      <c r="B94" t="s">
        <v>247</v>
      </c>
      <c r="C94">
        <f>'4'!L125</f>
        <v>0.84132671680000726</v>
      </c>
      <c r="D94">
        <f>'4'!M125</f>
        <v>0.88201776880932425</v>
      </c>
      <c r="E94">
        <f>'4'!N125</f>
        <v>0.97423189439670832</v>
      </c>
      <c r="F94">
        <f>'4'!O125</f>
        <v>0.91175385174283519</v>
      </c>
      <c r="G94">
        <f>'4'!P125</f>
        <v>0.91077727523349883</v>
      </c>
      <c r="H94">
        <f>'4'!Q125</f>
        <v>0.96876511303486246</v>
      </c>
    </row>
    <row r="95" spans="1:8">
      <c r="B95" t="s">
        <v>248</v>
      </c>
      <c r="C95">
        <f>'4'!L155</f>
        <v>0.97695211266165116</v>
      </c>
      <c r="D95">
        <f>'4'!M155</f>
        <v>1.0710143962269172</v>
      </c>
      <c r="E95">
        <f>'4'!N155</f>
        <v>0.99696474373456823</v>
      </c>
      <c r="F95">
        <f>'4'!O155</f>
        <v>1.0159582011083161</v>
      </c>
      <c r="G95">
        <f>'4'!P155</f>
        <v>1.0030431254359107</v>
      </c>
      <c r="H95">
        <f>'4'!Q155</f>
        <v>0.99507582700942632</v>
      </c>
    </row>
    <row r="96" spans="1:8">
      <c r="B96" t="s">
        <v>249</v>
      </c>
      <c r="C96">
        <f>'4'!L185</f>
        <v>0.4009072181268552</v>
      </c>
      <c r="D96">
        <f>'4'!M185</f>
        <v>0.40114330585103325</v>
      </c>
      <c r="E96">
        <f>'4'!N185</f>
        <v>0.67916988002588352</v>
      </c>
      <c r="F96">
        <f>'4'!O185</f>
        <v>0.796405448762322</v>
      </c>
      <c r="G96">
        <f>'4'!P185</f>
        <v>0.76430605086374992</v>
      </c>
      <c r="H96">
        <f>'4'!Q185</f>
        <v>0.86202850765620287</v>
      </c>
    </row>
    <row r="97" spans="1:8">
      <c r="B97" t="s">
        <v>250</v>
      </c>
      <c r="C97">
        <f>'4'!L215</f>
        <v>1.4575482509603768</v>
      </c>
      <c r="D97">
        <f>'4'!M215</f>
        <v>1.4088263971728856</v>
      </c>
      <c r="E97">
        <f>'4'!N215</f>
        <v>1.4363795813723614</v>
      </c>
      <c r="F97">
        <f>'4'!O215</f>
        <v>1.4646146745714888</v>
      </c>
      <c r="G97">
        <f>'4'!P215</f>
        <v>1.4507850977079713</v>
      </c>
      <c r="H97">
        <f>'4'!Q215</f>
        <v>1.0055325327347058</v>
      </c>
    </row>
    <row r="98" spans="1:8" ht="16" thickBot="1">
      <c r="B98" t="s">
        <v>251</v>
      </c>
      <c r="C98">
        <f>'4'!L245</f>
        <v>0.99726873563801666</v>
      </c>
      <c r="D98">
        <f>'4'!M245</f>
        <v>1.0336577311667292</v>
      </c>
      <c r="E98">
        <f>'4'!N245</f>
        <v>1.0570098395529446</v>
      </c>
      <c r="F98">
        <f>'4'!O245</f>
        <v>1.0793968318524876</v>
      </c>
      <c r="G98">
        <f>'4'!P245</f>
        <v>1.0382664282816696</v>
      </c>
      <c r="H98">
        <f>'4'!Q245</f>
        <v>1.0398979285911538</v>
      </c>
    </row>
    <row r="99" spans="1:8" ht="17" thickBot="1">
      <c r="A99">
        <v>5</v>
      </c>
      <c r="B99" s="60" t="s">
        <v>20</v>
      </c>
      <c r="C99" s="61">
        <f>'5'!L5</f>
        <v>1.3615339623626554</v>
      </c>
      <c r="D99" s="62">
        <f>'5'!M5</f>
        <v>1.3508580472753287</v>
      </c>
      <c r="E99" s="62">
        <f>'5'!N5</f>
        <v>1.3290175747468291</v>
      </c>
      <c r="F99" s="62">
        <f>'5'!O5</f>
        <v>1.3164583344963126</v>
      </c>
      <c r="G99" s="62">
        <f>'5'!P5</f>
        <v>1.3173350105019774</v>
      </c>
      <c r="H99" s="63">
        <f>'5'!Q5</f>
        <v>1.3344843409514702</v>
      </c>
    </row>
    <row r="100" spans="1:8">
      <c r="B100" t="s">
        <v>253</v>
      </c>
      <c r="C100">
        <f>'5'!L35</f>
        <v>1.4739478972057707</v>
      </c>
      <c r="D100">
        <f>'5'!M35</f>
        <v>1.4611327327944814</v>
      </c>
      <c r="E100">
        <f>'5'!N35</f>
        <v>1.4356888798517562</v>
      </c>
      <c r="F100">
        <f>'5'!O35</f>
        <v>1.4467897012929249</v>
      </c>
      <c r="G100">
        <f>'5'!P35</f>
        <v>1.4385333787455883</v>
      </c>
      <c r="H100">
        <f>'5'!Q35</f>
        <v>1.4544193318496983</v>
      </c>
    </row>
    <row r="101" spans="1:8">
      <c r="B101" t="s">
        <v>254</v>
      </c>
      <c r="C101">
        <f>'5'!L65</f>
        <v>1.1301380422313572</v>
      </c>
      <c r="D101">
        <f>'5'!M65</f>
        <v>1.1301380422313572</v>
      </c>
      <c r="E101">
        <f>'5'!N65</f>
        <v>1.0675699186501637</v>
      </c>
      <c r="F101">
        <f>'5'!O65</f>
        <v>0.78542385457746722</v>
      </c>
      <c r="G101">
        <f>'5'!P65</f>
        <v>0.89563804451457341</v>
      </c>
      <c r="H101">
        <f>'5'!Q65</f>
        <v>0.90514166190496204</v>
      </c>
    </row>
    <row r="102" spans="1:8">
      <c r="B102" t="s">
        <v>255</v>
      </c>
      <c r="C102">
        <f>'5'!L95</f>
        <v>1.1634776298513654</v>
      </c>
      <c r="D102">
        <f>'5'!M95</f>
        <v>1.1681759246380738</v>
      </c>
      <c r="E102">
        <f>'5'!N95</f>
        <v>1.1259888156686797</v>
      </c>
      <c r="F102">
        <f>'5'!O95</f>
        <v>1.0800443454915618</v>
      </c>
      <c r="G102">
        <f>'5'!P95</f>
        <v>1.0878448737175859</v>
      </c>
      <c r="H102">
        <f>'5'!Q95</f>
        <v>1.0972799103628159</v>
      </c>
    </row>
    <row r="103" spans="1:8">
      <c r="B103" t="s">
        <v>256</v>
      </c>
      <c r="C103">
        <f>'5'!L125</f>
        <v>1.0919907439678311</v>
      </c>
      <c r="D103">
        <f>'5'!M125</f>
        <v>1.0987473889860671</v>
      </c>
      <c r="E103">
        <f>'5'!N125</f>
        <v>1.1648180682853326</v>
      </c>
      <c r="F103">
        <f>'5'!O125</f>
        <v>1.0179097532259631</v>
      </c>
      <c r="G103">
        <f>'5'!P125</f>
        <v>1.0316759867853758</v>
      </c>
      <c r="H103">
        <f>'5'!Q125</f>
        <v>1.0292041484039978</v>
      </c>
    </row>
    <row r="104" spans="1:8">
      <c r="B104" t="s">
        <v>257</v>
      </c>
      <c r="C104">
        <f>'5'!L155</f>
        <v>0.88868702708771707</v>
      </c>
      <c r="D104">
        <f>'5'!M155</f>
        <v>0.88973072222806293</v>
      </c>
      <c r="E104">
        <f>'5'!N155</f>
        <v>0.88868702708771707</v>
      </c>
      <c r="F104">
        <f>'5'!O155</f>
        <v>0.88660965151012583</v>
      </c>
      <c r="G104">
        <f>'5'!P155</f>
        <v>1.1070623108508195</v>
      </c>
      <c r="H104">
        <f>'5'!Q155</f>
        <v>1.1198830643475779</v>
      </c>
    </row>
    <row r="105" spans="1:8" ht="16" thickBot="1">
      <c r="B105" t="s">
        <v>258</v>
      </c>
      <c r="C105">
        <f>'5'!L185</f>
        <v>1.0198650540762484</v>
      </c>
      <c r="D105">
        <f>'5'!M185</f>
        <v>1.0277238890300824</v>
      </c>
      <c r="E105">
        <f>'5'!N185</f>
        <v>1.1215729305412709</v>
      </c>
      <c r="F105">
        <f>'5'!O185</f>
        <v>1.0421227020787562</v>
      </c>
      <c r="G105">
        <f>'5'!P185</f>
        <v>1.0501530491178537</v>
      </c>
      <c r="H105">
        <f>'5'!Q185</f>
        <v>1.0684483052007503</v>
      </c>
    </row>
    <row r="106" spans="1:8" ht="17" thickBot="1">
      <c r="A106">
        <v>6</v>
      </c>
      <c r="B106" s="69" t="s">
        <v>24</v>
      </c>
      <c r="C106" s="61">
        <f>'6'!L5</f>
        <v>1.3155548084689739</v>
      </c>
      <c r="D106" s="62">
        <f>'6'!M5</f>
        <v>1.1993486765385009</v>
      </c>
      <c r="E106" s="62">
        <f>'6'!N5</f>
        <v>1.3457800863188767</v>
      </c>
      <c r="F106" s="62">
        <f>'6'!O5</f>
        <v>1.2955581995856156</v>
      </c>
      <c r="G106" s="62">
        <f>'6'!P5</f>
        <v>1.3195392951294489</v>
      </c>
      <c r="H106" s="63">
        <f>'6'!Q5</f>
        <v>1.3171758055604177</v>
      </c>
    </row>
    <row r="107" spans="1:8" ht="16">
      <c r="B107" s="24" t="s">
        <v>260</v>
      </c>
      <c r="C107">
        <f>'6'!L35</f>
        <v>1.4240873339187463</v>
      </c>
      <c r="D107">
        <f>'6'!M35</f>
        <v>1.2790907678328305</v>
      </c>
      <c r="E107">
        <f>'6'!N35</f>
        <v>1.4630105932901132</v>
      </c>
      <c r="F107">
        <f>'6'!O35</f>
        <v>1.4342894125552437</v>
      </c>
      <c r="G107">
        <f>'6'!P35</f>
        <v>1.4468132059892276</v>
      </c>
      <c r="H107">
        <f>'6'!Q35</f>
        <v>1.442312265274031</v>
      </c>
    </row>
    <row r="108" spans="1:8" ht="16">
      <c r="B108" s="24" t="s">
        <v>261</v>
      </c>
      <c r="C108">
        <f>'6'!L65</f>
        <v>1.0792673757161997</v>
      </c>
      <c r="D108">
        <f>'6'!M65</f>
        <v>0.88249447416550253</v>
      </c>
      <c r="E108">
        <f>'6'!N65</f>
        <v>1.01683593611544</v>
      </c>
      <c r="F108">
        <f>'6'!O65</f>
        <v>0.90855580888202281</v>
      </c>
      <c r="G108">
        <f>'6'!P65</f>
        <v>0.91077727523349883</v>
      </c>
      <c r="H108">
        <f>'6'!Q65</f>
        <v>0.91981409569181549</v>
      </c>
    </row>
    <row r="109" spans="1:8" ht="16">
      <c r="B109" s="24" t="s">
        <v>262</v>
      </c>
      <c r="C109">
        <f>'6'!L95</f>
        <v>0.94722647801724957</v>
      </c>
      <c r="D109">
        <f>'6'!M95</f>
        <v>0.95443548673729506</v>
      </c>
      <c r="E109">
        <f>'6'!N95</f>
        <v>0.73108291263291447</v>
      </c>
      <c r="F109">
        <f>'6'!O95</f>
        <v>0.73304434007497743</v>
      </c>
      <c r="G109">
        <f>'6'!P95</f>
        <v>0.82587748843273645</v>
      </c>
      <c r="H109">
        <f>'6'!Q95</f>
        <v>0.83161563675779615</v>
      </c>
    </row>
    <row r="110" spans="1:8" ht="16" thickBot="1">
      <c r="B110" t="s">
        <v>263</v>
      </c>
      <c r="C110">
        <f>'6'!L125</f>
        <v>1.1640997843259211</v>
      </c>
      <c r="D110">
        <f>'6'!M125</f>
        <v>1.2076099438296894</v>
      </c>
      <c r="E110">
        <f>'6'!N125</f>
        <v>1.220657763481191</v>
      </c>
      <c r="F110">
        <f>'6'!O125</f>
        <v>1.0692874392794813</v>
      </c>
      <c r="G110">
        <f>'6'!P125</f>
        <v>1.1258087604829363</v>
      </c>
      <c r="H110">
        <f>'6'!Q125</f>
        <v>1.1295959728750442</v>
      </c>
    </row>
    <row r="111" spans="1:8" ht="17" thickBot="1">
      <c r="A111">
        <v>7</v>
      </c>
      <c r="B111" s="69" t="s">
        <v>28</v>
      </c>
      <c r="C111" s="61">
        <f>'7'!L5</f>
        <v>1.24769443615136</v>
      </c>
      <c r="D111" s="62">
        <f>'7'!M5</f>
        <v>1.2600547785217311</v>
      </c>
      <c r="E111" s="62">
        <f>'7'!N5</f>
        <v>1.303327121995131</v>
      </c>
      <c r="F111" s="62">
        <f>'7'!O5</f>
        <v>1.2965100310915318</v>
      </c>
      <c r="G111" s="62">
        <f>'7'!P5</f>
        <v>1.2995534630200989</v>
      </c>
      <c r="H111" s="63">
        <f>'7'!Q5</f>
        <v>1.2864521086629712</v>
      </c>
    </row>
    <row r="112" spans="1:8" ht="16">
      <c r="B112" s="24" t="s">
        <v>265</v>
      </c>
      <c r="C112">
        <f>'7'!L35</f>
        <v>1.4041992422707381</v>
      </c>
      <c r="D112">
        <f>'7'!M35</f>
        <v>1.4149828782248113</v>
      </c>
      <c r="E112">
        <f>'7'!N35</f>
        <v>1.4479775793628411</v>
      </c>
      <c r="F112">
        <f>'7'!O35</f>
        <v>1.4426746184900932</v>
      </c>
      <c r="G112">
        <f>'7'!P35</f>
        <v>1.4473698555213261</v>
      </c>
      <c r="H112">
        <f>'7'!Q35</f>
        <v>1.4391209022249019</v>
      </c>
    </row>
    <row r="113" spans="1:8" ht="16">
      <c r="B113" s="24" t="s">
        <v>266</v>
      </c>
      <c r="C113">
        <f>'7'!L65</f>
        <v>0.94992537631926988</v>
      </c>
      <c r="D113">
        <f>'7'!M65</f>
        <v>0.9558105844470961</v>
      </c>
      <c r="E113">
        <f>'7'!N65</f>
        <v>0.95793674635798232</v>
      </c>
      <c r="F113">
        <f>'7'!O65</f>
        <v>0.86712593564627505</v>
      </c>
      <c r="G113">
        <f>'7'!P65</f>
        <v>0.77377499276973927</v>
      </c>
      <c r="H113">
        <f>'7'!Q65</f>
        <v>0.77448922482469429</v>
      </c>
    </row>
    <row r="114" spans="1:8">
      <c r="B114" t="s">
        <v>267</v>
      </c>
      <c r="C114">
        <f>'7'!L95</f>
        <v>0.811722385696101</v>
      </c>
      <c r="D114">
        <f>'7'!M95</f>
        <v>0.81913277278494145</v>
      </c>
      <c r="E114">
        <f>'7'!N95</f>
        <v>0.81941079719429843</v>
      </c>
      <c r="F114">
        <f>'7'!O95</f>
        <v>0.89759032862459809</v>
      </c>
      <c r="G114">
        <f>'7'!P95</f>
        <v>0.90004713837326566</v>
      </c>
      <c r="H114">
        <f>'7'!Q95</f>
        <v>0.82815971242976538</v>
      </c>
    </row>
    <row r="115" spans="1:8">
      <c r="B115" t="s">
        <v>268</v>
      </c>
      <c r="C115">
        <f>'7'!L125</f>
        <v>0.87065286024514799</v>
      </c>
      <c r="D115">
        <f>'7'!M125</f>
        <v>0.88475133509174997</v>
      </c>
      <c r="E115">
        <f>'7'!N125</f>
        <v>1.0866153557800313</v>
      </c>
      <c r="F115">
        <f>'7'!O125</f>
        <v>1.0106107035604996</v>
      </c>
      <c r="G115">
        <f>'7'!P125</f>
        <v>0.9306340498592055</v>
      </c>
      <c r="H115">
        <f>'7'!Q125</f>
        <v>0.94859406134030921</v>
      </c>
    </row>
    <row r="116" spans="1:8">
      <c r="B116" t="s">
        <v>269</v>
      </c>
      <c r="C116">
        <f>'7'!L155</f>
        <v>0.94846951223843412</v>
      </c>
      <c r="D116">
        <f>'7'!M155</f>
        <v>0.81499315317202425</v>
      </c>
      <c r="E116">
        <f>'7'!N155</f>
        <v>0.82389460289658023</v>
      </c>
      <c r="F116">
        <f>'7'!O155</f>
        <v>0.82445981143980818</v>
      </c>
      <c r="G116">
        <f>'7'!P155</f>
        <v>0.83481847699838208</v>
      </c>
      <c r="H116">
        <f>'7'!Q155</f>
        <v>0.83364990603439881</v>
      </c>
    </row>
    <row r="117" spans="1:8" ht="16" thickBot="1">
      <c r="B117" t="s">
        <v>270</v>
      </c>
      <c r="C117">
        <f>'7'!L185</f>
        <v>0.95299569420956731</v>
      </c>
      <c r="D117">
        <f>'7'!M185</f>
        <v>0.97289437084318986</v>
      </c>
      <c r="E117">
        <f>'7'!N185</f>
        <v>0.99052894146732962</v>
      </c>
      <c r="F117">
        <f>'7'!O185</f>
        <v>1.0016004923186905</v>
      </c>
      <c r="G117">
        <f>'7'!P185</f>
        <v>1.0128758927157722</v>
      </c>
      <c r="H117">
        <f>'7'!Q185</f>
        <v>0.96018320441512273</v>
      </c>
    </row>
    <row r="118" spans="1:8" ht="17" thickBot="1">
      <c r="A118">
        <v>8</v>
      </c>
      <c r="B118" s="60" t="s">
        <v>32</v>
      </c>
      <c r="C118" s="61">
        <f>'8'!L5</f>
        <v>1.2855391376593874</v>
      </c>
      <c r="D118" s="62">
        <f>'8'!M5</f>
        <v>1.3233796551777024</v>
      </c>
      <c r="E118" s="62">
        <f>'8'!N5</f>
        <v>1.3359468632815432</v>
      </c>
      <c r="F118" s="62">
        <f>'8'!O5</f>
        <v>1.3240193483394096</v>
      </c>
      <c r="G118" s="62">
        <f>'8'!P5</f>
        <v>1.3287852727056997</v>
      </c>
      <c r="H118" s="63">
        <f>'8'!Q5</f>
        <v>1.2856006337866046</v>
      </c>
    </row>
    <row r="119" spans="1:8">
      <c r="B119" t="s">
        <v>272</v>
      </c>
      <c r="C119">
        <f>'8'!L35</f>
        <v>1.422733490881311</v>
      </c>
      <c r="D119">
        <f>'8'!M35</f>
        <v>1.4723350346911594</v>
      </c>
      <c r="E119">
        <f>'8'!N35</f>
        <v>1.4739841615978029</v>
      </c>
      <c r="F119">
        <f>'8'!O35</f>
        <v>1.4661762428519121</v>
      </c>
      <c r="G119">
        <f>'8'!P35</f>
        <v>1.4693857150843319</v>
      </c>
      <c r="H119">
        <f>'8'!Q35</f>
        <v>1.4226347903049903</v>
      </c>
    </row>
    <row r="120" spans="1:8">
      <c r="B120" t="s">
        <v>273</v>
      </c>
      <c r="C120">
        <f>'8'!L65</f>
        <v>0.98221178996778258</v>
      </c>
      <c r="D120">
        <f>'8'!M65</f>
        <v>0.89224933996043387</v>
      </c>
      <c r="E120">
        <f>'8'!N65</f>
        <v>1.0732923659519755</v>
      </c>
      <c r="F120">
        <f>'8'!O65</f>
        <v>1.0777151125890616</v>
      </c>
      <c r="G120">
        <f>'8'!P65</f>
        <v>1.081266428254402</v>
      </c>
      <c r="H120">
        <f>'8'!Q65</f>
        <v>1.0919907439678311</v>
      </c>
    </row>
    <row r="121" spans="1:8">
      <c r="B121" t="s">
        <v>274</v>
      </c>
      <c r="C121">
        <f>'8'!L95</f>
        <v>1.109188864674344</v>
      </c>
      <c r="D121">
        <f>'8'!M95</f>
        <v>1.1115134006474698</v>
      </c>
      <c r="E121">
        <f>'8'!N95</f>
        <v>1.1214471502826389</v>
      </c>
      <c r="F121">
        <f>'8'!O95</f>
        <v>1.0795780965307902</v>
      </c>
      <c r="G121">
        <f>'8'!P95</f>
        <v>1.0930240594582217</v>
      </c>
      <c r="H121">
        <f>'8'!Q95</f>
        <v>1.1111062554755811</v>
      </c>
    </row>
    <row r="122" spans="1:8">
      <c r="B122" t="s">
        <v>275</v>
      </c>
      <c r="C122">
        <f>'8'!L125</f>
        <v>0.81968908003013297</v>
      </c>
      <c r="D122">
        <f>'8'!M125</f>
        <v>0.8262329512868315</v>
      </c>
      <c r="E122">
        <f>'8'!N125</f>
        <v>0.82751609310993413</v>
      </c>
      <c r="F122">
        <f>'8'!O125</f>
        <v>0.83139848436106112</v>
      </c>
      <c r="G122">
        <f>'8'!P125</f>
        <v>0.83445281711866781</v>
      </c>
      <c r="H122">
        <f>'8'!Q125</f>
        <v>0.84065472178926137</v>
      </c>
    </row>
    <row r="123" spans="1:8">
      <c r="B123" t="s">
        <v>276</v>
      </c>
      <c r="C123">
        <f>'8'!L155</f>
        <v>1.0086731452922941</v>
      </c>
      <c r="D123">
        <f>'8'!M155</f>
        <v>1.0149142663089465</v>
      </c>
      <c r="E123">
        <f>'8'!N155</f>
        <v>1.0124131972337649</v>
      </c>
      <c r="F123">
        <f>'8'!O155</f>
        <v>0.93563591312456496</v>
      </c>
      <c r="G123">
        <f>'8'!P155</f>
        <v>0.94413829840690611</v>
      </c>
      <c r="H123">
        <f>'8'!Q155</f>
        <v>0.95454107128690069</v>
      </c>
    </row>
    <row r="124" spans="1:8" ht="16" thickBot="1">
      <c r="B124" t="s">
        <v>277</v>
      </c>
      <c r="C124">
        <f>'8'!L185</f>
        <v>1.1826767227943418</v>
      </c>
      <c r="D124">
        <f>'8'!M185</f>
        <v>1.185110962608847</v>
      </c>
      <c r="E124">
        <f>'8'!N185</f>
        <v>1.1102536729309449</v>
      </c>
      <c r="F124">
        <f>'8'!O185</f>
        <v>1.1150579740287319</v>
      </c>
      <c r="G124">
        <f>'8'!P185</f>
        <v>1.1209581389100107</v>
      </c>
      <c r="H124">
        <f>'8'!Q185</f>
        <v>1.1285126140464574</v>
      </c>
    </row>
    <row r="125" spans="1:8" ht="17" thickBot="1">
      <c r="A125">
        <v>9</v>
      </c>
      <c r="B125" s="60" t="s">
        <v>36</v>
      </c>
      <c r="C125" s="61">
        <f>'9'!L5</f>
        <v>1.2538045118075303</v>
      </c>
      <c r="D125" s="62">
        <f>'9'!M5</f>
        <v>1.2081121668362247</v>
      </c>
      <c r="E125" s="62">
        <f>'9'!N5</f>
        <v>1.2213040553945345</v>
      </c>
      <c r="F125" s="62">
        <f>'9'!O5</f>
        <v>1.1875909093628501</v>
      </c>
      <c r="G125" s="62">
        <f>'9'!P5</f>
        <v>1.1928524916823322</v>
      </c>
      <c r="H125" s="63">
        <f>'9'!Q5</f>
        <v>1.2057982243668202</v>
      </c>
    </row>
    <row r="126" spans="1:8">
      <c r="B126" t="s">
        <v>279</v>
      </c>
      <c r="C126">
        <f>'9'!L35</f>
        <v>1.5018149222516552</v>
      </c>
      <c r="D126">
        <f>'9'!M35</f>
        <v>1.4483406729101289</v>
      </c>
      <c r="E126">
        <f>'9'!N35</f>
        <v>1.4465002352253755</v>
      </c>
      <c r="F126">
        <f>'9'!O35</f>
        <v>1.446228703890444</v>
      </c>
      <c r="G126">
        <f>'9'!P35</f>
        <v>1.4485836698476688</v>
      </c>
      <c r="H126">
        <f>'9'!Q35</f>
        <v>1.4518507239352145</v>
      </c>
    </row>
    <row r="127" spans="1:8">
      <c r="B127" t="s">
        <v>280</v>
      </c>
      <c r="C127">
        <f>'9'!L65</f>
        <v>1.162990580234198</v>
      </c>
      <c r="D127">
        <f>'9'!M65</f>
        <v>1.1758434596186778</v>
      </c>
      <c r="E127">
        <f>'9'!N65</f>
        <v>1.3246411957211972</v>
      </c>
      <c r="F127">
        <f>'9'!O65</f>
        <v>1.2484350279486214</v>
      </c>
      <c r="G127">
        <f>'9'!P65</f>
        <v>1.2460415092552244</v>
      </c>
      <c r="H127">
        <f>'9'!Q65</f>
        <v>1.2535365319878848</v>
      </c>
    </row>
    <row r="128" spans="1:8">
      <c r="B128" t="s">
        <v>281</v>
      </c>
      <c r="C128">
        <f>'9'!L95</f>
        <v>0.73092750614564406</v>
      </c>
      <c r="D128">
        <f>'9'!M95</f>
        <v>0.73081655685264546</v>
      </c>
      <c r="E128">
        <f>'9'!N95</f>
        <v>0.84273948662256226</v>
      </c>
      <c r="F128">
        <f>'9'!O95</f>
        <v>0.46837070677262876</v>
      </c>
      <c r="G128">
        <f>'9'!P95</f>
        <v>0.47077050404866072</v>
      </c>
      <c r="H128">
        <f>'9'!Q95</f>
        <v>0.47484601352385469</v>
      </c>
    </row>
    <row r="129" spans="1:8">
      <c r="B129" t="s">
        <v>282</v>
      </c>
      <c r="C129">
        <f>'9'!L125</f>
        <v>0.94909270575143301</v>
      </c>
      <c r="D129">
        <f>'9'!M125</f>
        <v>0.97070577516409162</v>
      </c>
      <c r="E129">
        <f>'9'!N125</f>
        <v>0.99202781389988659</v>
      </c>
      <c r="F129">
        <f>'9'!O125</f>
        <v>1.0051948967081903</v>
      </c>
      <c r="G129">
        <f>'9'!P125</f>
        <v>1.006932519136418</v>
      </c>
      <c r="H129">
        <f>'9'!Q125</f>
        <v>1.1209581389100107</v>
      </c>
    </row>
    <row r="130" spans="1:8" ht="16" thickBot="1">
      <c r="B130" t="s">
        <v>283</v>
      </c>
      <c r="C130">
        <f>'9'!L155</f>
        <v>1.1656566264157984</v>
      </c>
      <c r="D130">
        <f>'9'!M155</f>
        <v>1.1736530987930429</v>
      </c>
      <c r="E130">
        <f>'9'!N155</f>
        <v>0.98437756231179518</v>
      </c>
      <c r="F130">
        <f>'9'!O155</f>
        <v>1.1802171490522191</v>
      </c>
      <c r="G130">
        <f>'9'!P155</f>
        <v>1.1962501688998146</v>
      </c>
      <c r="H130">
        <f>'9'!Q155</f>
        <v>1.2044565147611124</v>
      </c>
    </row>
    <row r="131" spans="1:8" ht="17" thickBot="1">
      <c r="A131">
        <v>10</v>
      </c>
      <c r="B131" s="60" t="s">
        <v>41</v>
      </c>
      <c r="C131" s="61">
        <f>'10'!L5</f>
        <v>1.2136355578878437</v>
      </c>
      <c r="D131" s="62">
        <f>'10'!M5</f>
        <v>1.2279741460024385</v>
      </c>
      <c r="E131" s="62">
        <f>'10'!N5</f>
        <v>1.2444742793777084</v>
      </c>
      <c r="F131" s="62">
        <f>'10'!O5</f>
        <v>1.2735167595492178</v>
      </c>
      <c r="G131" s="62">
        <f>'10'!P5</f>
        <v>1.2780052244661604</v>
      </c>
      <c r="H131" s="63">
        <f>'10'!Q5</f>
        <v>1.2661306211043086</v>
      </c>
    </row>
    <row r="132" spans="1:8">
      <c r="B132" t="s">
        <v>285</v>
      </c>
      <c r="C132">
        <f>'10'!L35</f>
        <v>1.4020161362554218</v>
      </c>
      <c r="D132">
        <f>'10'!M35</f>
        <v>1.4152515970243809</v>
      </c>
      <c r="E132">
        <f>'10'!N35</f>
        <v>1.4232091718120572</v>
      </c>
      <c r="F132">
        <f>'10'!O35</f>
        <v>1.4413498466030199</v>
      </c>
      <c r="G132">
        <f>'10'!P35</f>
        <v>1.4444222735223806</v>
      </c>
      <c r="H132">
        <f>'10'!Q35</f>
        <v>1.4276865601316486</v>
      </c>
    </row>
    <row r="133" spans="1:8">
      <c r="B133" t="s">
        <v>286</v>
      </c>
      <c r="C133">
        <f>'10'!L65</f>
        <v>0.99305012907784529</v>
      </c>
      <c r="D133">
        <f>'10'!M65</f>
        <v>1.0101259653488026</v>
      </c>
      <c r="E133">
        <f>'10'!N65</f>
        <v>1.0150446994739657</v>
      </c>
      <c r="F133">
        <f>'10'!O65</f>
        <v>1.0603379041178689</v>
      </c>
      <c r="G133">
        <f>'10'!P65</f>
        <v>1.0670019357243763</v>
      </c>
      <c r="H133">
        <f>'10'!Q65</f>
        <v>1.0673633444306121</v>
      </c>
    </row>
    <row r="134" spans="1:8">
      <c r="B134" t="s">
        <v>287</v>
      </c>
      <c r="C134">
        <f>'10'!L95</f>
        <v>1.0815541780425257</v>
      </c>
      <c r="D134">
        <f>'10'!M95</f>
        <v>1.0879830347841053</v>
      </c>
      <c r="E134">
        <f>'10'!N95</f>
        <v>1.097976884165403</v>
      </c>
      <c r="F134">
        <f>'10'!O95</f>
        <v>1.1069373464931866</v>
      </c>
      <c r="G134">
        <f>'10'!P95</f>
        <v>1.1099403879647833</v>
      </c>
      <c r="H134">
        <f>'10'!Q95</f>
        <v>1.1127631380897929</v>
      </c>
    </row>
    <row r="135" spans="1:8">
      <c r="B135" t="s">
        <v>288</v>
      </c>
      <c r="C135">
        <f>'10'!L125</f>
        <v>1.1965371621251923</v>
      </c>
      <c r="D135">
        <f>'10'!M125</f>
        <v>1.2016324700809784</v>
      </c>
      <c r="E135">
        <f>'10'!N125</f>
        <v>1.2065840714662641</v>
      </c>
      <c r="F135">
        <f>'10'!O125</f>
        <v>1.2155484290487888</v>
      </c>
      <c r="G135">
        <f>'10'!P125</f>
        <v>1.2220640789434831</v>
      </c>
      <c r="H135">
        <f>'10'!Q125</f>
        <v>1.2069728075852544</v>
      </c>
    </row>
    <row r="136" spans="1:8">
      <c r="B136" t="s">
        <v>289</v>
      </c>
      <c r="C136">
        <f>'10'!L155</f>
        <v>1.0512205158496644</v>
      </c>
      <c r="D136">
        <f>'10'!M155</f>
        <v>1.0660989492491997</v>
      </c>
      <c r="E136">
        <f>'10'!N155</f>
        <v>1.1129201678591589</v>
      </c>
      <c r="F136">
        <f>'10'!O155</f>
        <v>1.1803445566764348</v>
      </c>
      <c r="G136">
        <f>'10'!P155</f>
        <v>1.1876723068963837</v>
      </c>
      <c r="H136">
        <f>'10'!Q155</f>
        <v>1.1978007505099375</v>
      </c>
    </row>
    <row r="137" spans="1:8" ht="16" thickBot="1">
      <c r="B137" t="s">
        <v>290</v>
      </c>
      <c r="C137">
        <f>'10'!L185</f>
        <v>0.74137472093840451</v>
      </c>
      <c r="D137">
        <f>'10'!M185</f>
        <v>0.7473624460857593</v>
      </c>
      <c r="E137">
        <f>'10'!N185</f>
        <v>0.89873966998964094</v>
      </c>
      <c r="F137">
        <f>'10'!O185</f>
        <v>1.033955320975763</v>
      </c>
      <c r="G137">
        <f>'10'!P185</f>
        <v>1.0327654755492741</v>
      </c>
      <c r="H137">
        <f>'10'!Q185</f>
        <v>1.0363391258580894</v>
      </c>
    </row>
    <row r="138" spans="1:8" ht="17" thickBot="1">
      <c r="A138">
        <v>11</v>
      </c>
      <c r="B138" s="60" t="s">
        <v>45</v>
      </c>
      <c r="C138" s="61">
        <f>'11'!L5</f>
        <v>1.3958982760642724</v>
      </c>
      <c r="D138" s="62">
        <f>'11'!M5</f>
        <v>1.4461909123614292</v>
      </c>
      <c r="E138" s="62">
        <f>'11'!N5</f>
        <v>1.4434258629769698</v>
      </c>
      <c r="F138" s="62">
        <f>'11'!O5</f>
        <v>1.4336305591997165</v>
      </c>
      <c r="G138" s="62">
        <f>'11'!P5</f>
        <v>1.4369406612506548</v>
      </c>
      <c r="H138" s="63">
        <f>'11'!Q5</f>
        <v>1.4401614290410292</v>
      </c>
    </row>
    <row r="139" spans="1:8">
      <c r="B139" t="s">
        <v>292</v>
      </c>
      <c r="C139">
        <f>'11'!L35</f>
        <v>1.4649321550036942</v>
      </c>
      <c r="D139">
        <f>'11'!M35</f>
        <v>1.4666597895697879</v>
      </c>
      <c r="E139">
        <f>'11'!N35</f>
        <v>1.4677572296674748</v>
      </c>
      <c r="F139">
        <f>'11'!O35</f>
        <v>1.466726277726383</v>
      </c>
      <c r="G139">
        <f>'11'!P35</f>
        <v>1.4682563374992432</v>
      </c>
      <c r="H139">
        <f>'11'!Q35</f>
        <v>1.4681232254849181</v>
      </c>
    </row>
    <row r="140" spans="1:8">
      <c r="B140" t="s">
        <v>293</v>
      </c>
      <c r="C140">
        <f>'11'!L65</f>
        <v>1.3598611851213316</v>
      </c>
      <c r="D140">
        <f>'11'!M65</f>
        <v>1.3484828153979573</v>
      </c>
      <c r="E140">
        <f>'11'!N65</f>
        <v>1.299266101768038</v>
      </c>
      <c r="F140">
        <f>'11'!O65</f>
        <v>1.3030115355422112</v>
      </c>
      <c r="G140">
        <f>'11'!P65</f>
        <v>1.3111306161261473</v>
      </c>
      <c r="H140">
        <f>'11'!Q65</f>
        <v>1.3209002944075332</v>
      </c>
    </row>
    <row r="141" spans="1:8">
      <c r="B141" t="s">
        <v>294</v>
      </c>
      <c r="C141">
        <f>'11'!L95</f>
        <v>1.2127191566331825</v>
      </c>
      <c r="D141">
        <f>'11'!M95</f>
        <v>1.2184051786456678</v>
      </c>
      <c r="E141">
        <f>'11'!N95</f>
        <v>1.2414171175829798</v>
      </c>
      <c r="F141">
        <f>'11'!O95</f>
        <v>1.1914634599131015</v>
      </c>
      <c r="G141">
        <f>'11'!P95</f>
        <v>1.1328522934257141</v>
      </c>
      <c r="H141">
        <f>'11'!Q95</f>
        <v>1.1581312837465887</v>
      </c>
    </row>
    <row r="142" spans="1:8">
      <c r="B142" t="s">
        <v>295</v>
      </c>
      <c r="C142">
        <f>'11'!L125</f>
        <v>0.74053001063846546</v>
      </c>
      <c r="D142">
        <f>'11'!M125</f>
        <v>0.74435210521849249</v>
      </c>
      <c r="E142">
        <f>'11'!N125</f>
        <v>0.74179806615605315</v>
      </c>
      <c r="F142">
        <f>'11'!O125</f>
        <v>0.75216101714839168</v>
      </c>
      <c r="G142">
        <f>'11'!P125</f>
        <v>0.74053001063846546</v>
      </c>
      <c r="H142">
        <f>'11'!Q125</f>
        <v>0.75481420529375542</v>
      </c>
    </row>
    <row r="143" spans="1:8">
      <c r="B143" t="s">
        <v>296</v>
      </c>
      <c r="C143">
        <f>'11'!L155</f>
        <v>1.0922901551244055</v>
      </c>
      <c r="D143">
        <f>'11'!M155</f>
        <v>1.104939834088748</v>
      </c>
      <c r="E143">
        <f>'11'!N155</f>
        <v>1.1113195033909407</v>
      </c>
      <c r="F143">
        <f>'11'!O155</f>
        <v>0.76338797248437318</v>
      </c>
      <c r="G143">
        <f>'11'!P155</f>
        <v>0.77845000838822676</v>
      </c>
      <c r="H143">
        <f>'11'!Q155</f>
        <v>0.78828665261873565</v>
      </c>
    </row>
    <row r="144" spans="1:8">
      <c r="B144" t="s">
        <v>297</v>
      </c>
      <c r="C144">
        <f>'11'!L185</f>
        <v>1.3956216398853196</v>
      </c>
      <c r="D144">
        <f>'11'!M185</f>
        <v>1.4170771808790537</v>
      </c>
      <c r="E144">
        <f>'11'!N185</f>
        <v>1.4008988669776103</v>
      </c>
      <c r="F144">
        <f>'11'!O185</f>
        <v>1.2729298677832512</v>
      </c>
      <c r="G144">
        <f>'11'!P185</f>
        <v>1.278438102982377</v>
      </c>
      <c r="H144">
        <f>'11'!Q185</f>
        <v>1.2858195115158801</v>
      </c>
    </row>
    <row r="145" spans="1:8">
      <c r="B145" t="s">
        <v>298</v>
      </c>
      <c r="C145">
        <f>'11'!L215</f>
        <v>1.2162150989052543</v>
      </c>
      <c r="D145">
        <f>'11'!M215</f>
        <v>1.2374034073190117</v>
      </c>
      <c r="E145">
        <f>'11'!N215</f>
        <v>1.2535365319878848</v>
      </c>
      <c r="F145">
        <f>'11'!O215</f>
        <v>1.2535365319878848</v>
      </c>
      <c r="G145">
        <f>'11'!P215</f>
        <v>1.2680535855613615</v>
      </c>
      <c r="H145">
        <f>'11'!Q215</f>
        <v>1.297594000364686</v>
      </c>
    </row>
    <row r="146" spans="1:8">
      <c r="B146" t="s">
        <v>299</v>
      </c>
      <c r="C146">
        <f>'11'!L245</f>
        <v>1.1188090208542592</v>
      </c>
      <c r="D146">
        <f>'11'!M245</f>
        <v>1.1328522934257141</v>
      </c>
      <c r="E146">
        <f>'11'!N245</f>
        <v>1.1470718369253079</v>
      </c>
      <c r="F146">
        <f>'11'!O245</f>
        <v>1.1603559358600744</v>
      </c>
      <c r="G146">
        <f>'11'!P245</f>
        <v>1.2966605282131185</v>
      </c>
      <c r="H146">
        <f>'11'!Q245</f>
        <v>1.3069657624298423</v>
      </c>
    </row>
    <row r="147" spans="1:8" ht="16" thickBot="1">
      <c r="B147" t="s">
        <v>300</v>
      </c>
      <c r="C147">
        <f>'11'!L275</f>
        <v>1.0684483052007503</v>
      </c>
      <c r="D147">
        <f>'11'!M275</f>
        <v>1.0870622923442477</v>
      </c>
      <c r="E147">
        <f>'11'!N275</f>
        <v>1.1044098510227445</v>
      </c>
      <c r="F147">
        <f>'11'!O275</f>
        <v>1.122034245531371</v>
      </c>
      <c r="G147">
        <f>'11'!P275</f>
        <v>1.1548023001522369</v>
      </c>
      <c r="H147">
        <f>'11'!Q275</f>
        <v>1.1715434607851043</v>
      </c>
    </row>
    <row r="148" spans="1:8" ht="17" thickBot="1">
      <c r="A148">
        <v>12</v>
      </c>
      <c r="B148" s="60" t="s">
        <v>49</v>
      </c>
      <c r="C148" s="61">
        <f>'12'!L5</f>
        <v>0.93192379651174506</v>
      </c>
      <c r="D148" s="62">
        <f>'12'!M5</f>
        <v>0.94359216880505969</v>
      </c>
      <c r="E148" s="62">
        <f>'12'!N5</f>
        <v>0.9505511929461703</v>
      </c>
      <c r="F148" s="62">
        <f>'12'!O5</f>
        <v>0.95616404782167563</v>
      </c>
      <c r="G148" s="62">
        <f>'12'!P5</f>
        <v>0.97369180091299889</v>
      </c>
      <c r="H148" s="63">
        <f>'12'!Q5</f>
        <v>0.98184906379892656</v>
      </c>
    </row>
    <row r="149" spans="1:8">
      <c r="B149" t="s">
        <v>302</v>
      </c>
      <c r="C149">
        <f>'12'!L35</f>
        <v>1.0793933328338348</v>
      </c>
      <c r="D149">
        <f>'12'!M35</f>
        <v>1.100818260741107</v>
      </c>
      <c r="E149">
        <f>'12'!N35</f>
        <v>1.1171586573021746</v>
      </c>
      <c r="F149">
        <f>'12'!O35</f>
        <v>1.1160048515353391</v>
      </c>
      <c r="G149">
        <f>'12'!P35</f>
        <v>1.1210408796886564</v>
      </c>
      <c r="H149">
        <f>'12'!Q35</f>
        <v>1.1236088752885205</v>
      </c>
    </row>
    <row r="150" spans="1:8">
      <c r="B150" t="s">
        <v>303</v>
      </c>
      <c r="C150">
        <f>'12'!L65</f>
        <v>0.69635167447174129</v>
      </c>
      <c r="D150">
        <f>'12'!M65</f>
        <v>0.70578907064741592</v>
      </c>
      <c r="E150">
        <f>'12'!N65</f>
        <v>0.70394701559053663</v>
      </c>
      <c r="F150">
        <f>'12'!O65</f>
        <v>0.71367226480422552</v>
      </c>
      <c r="G150">
        <f>'12'!P65</f>
        <v>0.85838221740368836</v>
      </c>
      <c r="H150">
        <f>'12'!Q65</f>
        <v>0.86702852306117906</v>
      </c>
    </row>
    <row r="151" spans="1:8">
      <c r="B151" t="s">
        <v>304</v>
      </c>
      <c r="C151">
        <f>'12'!L95</f>
        <v>0.89606411340756253</v>
      </c>
      <c r="D151">
        <f>'12'!M95</f>
        <v>0.91583041175338176</v>
      </c>
      <c r="E151">
        <f>'12'!N95</f>
        <v>0.93764126395724301</v>
      </c>
      <c r="F151">
        <f>'12'!O95</f>
        <v>0.95243543451819879</v>
      </c>
      <c r="G151">
        <f>'12'!P95</f>
        <v>0.97408303210972591</v>
      </c>
      <c r="H151">
        <f>'12'!Q95</f>
        <v>0.98773518568208674</v>
      </c>
    </row>
    <row r="152" spans="1:8">
      <c r="B152" t="s">
        <v>305</v>
      </c>
      <c r="C152">
        <f>'12'!L125</f>
        <v>1.1295959728750442</v>
      </c>
      <c r="D152">
        <f>'12'!M125</f>
        <v>1.1476222925813282</v>
      </c>
      <c r="E152">
        <f>'12'!N125</f>
        <v>1.0586515203146394</v>
      </c>
      <c r="F152">
        <f>'12'!O125</f>
        <v>0.95602261954675183</v>
      </c>
      <c r="G152">
        <f>'12'!P125</f>
        <v>0.96635415556103321</v>
      </c>
      <c r="H152">
        <f>'12'!Q125</f>
        <v>0.97296854588564941</v>
      </c>
    </row>
    <row r="153" spans="1:8">
      <c r="B153" t="s">
        <v>306</v>
      </c>
      <c r="C153">
        <f>'12'!L155</f>
        <v>0.94619401551744831</v>
      </c>
      <c r="D153">
        <f>'12'!M155</f>
        <v>0.87501731803237837</v>
      </c>
      <c r="E153">
        <f>'12'!N155</f>
        <v>0.88147382478346148</v>
      </c>
      <c r="F153">
        <f>'12'!O155</f>
        <v>0.89098759535567118</v>
      </c>
      <c r="G153">
        <f>'12'!P155</f>
        <v>0.90252244098943113</v>
      </c>
      <c r="H153">
        <f>'12'!Q155</f>
        <v>0.91628330071797814</v>
      </c>
    </row>
    <row r="154" spans="1:8">
      <c r="B154" t="s">
        <v>307</v>
      </c>
      <c r="C154">
        <f>'12'!L185</f>
        <v>0.84493568452444412</v>
      </c>
      <c r="D154">
        <f>'12'!M185</f>
        <v>0.8572786031444064</v>
      </c>
      <c r="E154">
        <f>'12'!N185</f>
        <v>1.0381305855185377</v>
      </c>
      <c r="F154">
        <f>'12'!O185</f>
        <v>1.0262457586485709</v>
      </c>
      <c r="G154">
        <f>'12'!P185</f>
        <v>1.0493975827501303</v>
      </c>
      <c r="H154">
        <f>'12'!Q185</f>
        <v>1.0715283535163425</v>
      </c>
    </row>
    <row r="155" spans="1:8">
      <c r="B155" t="s">
        <v>308</v>
      </c>
      <c r="C155">
        <f>'12'!L215</f>
        <v>0.7810402027875214</v>
      </c>
      <c r="D155">
        <f>'12'!M215</f>
        <v>0.7909676839968901</v>
      </c>
      <c r="E155">
        <f>'12'!N215</f>
        <v>0.74435210521849249</v>
      </c>
      <c r="F155">
        <f>'12'!O215</f>
        <v>0.80334865816988632</v>
      </c>
      <c r="G155">
        <f>'12'!P215</f>
        <v>0.81499315317202425</v>
      </c>
      <c r="H155">
        <f>'12'!Q215</f>
        <v>0.82127091650097572</v>
      </c>
    </row>
    <row r="156" spans="1:8">
      <c r="B156" t="s">
        <v>309</v>
      </c>
      <c r="C156">
        <f>'12'!L245</f>
        <v>0.556619085297411</v>
      </c>
      <c r="D156">
        <f>'12'!M245</f>
        <v>0.55953553798425049</v>
      </c>
      <c r="E156">
        <f>'12'!N245</f>
        <v>0.56549607460969975</v>
      </c>
      <c r="F156">
        <f>'12'!O245</f>
        <v>0.56956760547689689</v>
      </c>
      <c r="G156">
        <f>'12'!P245</f>
        <v>0.56792938943182114</v>
      </c>
      <c r="H156">
        <f>'12'!Q245</f>
        <v>0.57519354801672506</v>
      </c>
    </row>
    <row r="157" spans="1:8" ht="16" thickBot="1">
      <c r="B157" t="s">
        <v>310</v>
      </c>
      <c r="C157">
        <f>'12'!L275</f>
        <v>0.86849286457244168</v>
      </c>
      <c r="D157">
        <f>'12'!M275</f>
        <v>0.88973072222806293</v>
      </c>
      <c r="E157">
        <f>'12'!N275</f>
        <v>0.91022051538225446</v>
      </c>
      <c r="F157">
        <f>'12'!O275</f>
        <v>0.94291072119233166</v>
      </c>
      <c r="G157">
        <f>'12'!P275</f>
        <v>0.97097123604838287</v>
      </c>
      <c r="H157">
        <f>'12'!Q275</f>
        <v>0.99428780590562316</v>
      </c>
    </row>
    <row r="158" spans="1:8" ht="17" thickBot="1">
      <c r="A158">
        <v>13</v>
      </c>
      <c r="B158" s="60" t="s">
        <v>53</v>
      </c>
      <c r="C158" s="61">
        <f>'13'!L5</f>
        <v>0.74917817660646358</v>
      </c>
      <c r="D158" s="62">
        <f>'13'!M5</f>
        <v>0.76157626958829916</v>
      </c>
      <c r="E158" s="62">
        <f>'13'!N5</f>
        <v>0.80023365758718512</v>
      </c>
      <c r="F158" s="62">
        <f>'13'!O5</f>
        <v>0.79742564688478468</v>
      </c>
      <c r="G158" s="62">
        <f>'13'!P5</f>
        <v>0.8105167284964524</v>
      </c>
      <c r="H158" s="63">
        <f>'13'!Q5</f>
        <v>0.80763877620980307</v>
      </c>
    </row>
    <row r="159" spans="1:8">
      <c r="B159" t="s">
        <v>312</v>
      </c>
      <c r="C159">
        <f>'13'!L35</f>
        <v>0.85023501731769069</v>
      </c>
      <c r="D159">
        <f>'13'!M35</f>
        <v>0.88683700695224676</v>
      </c>
      <c r="E159">
        <f>'13'!N35</f>
        <v>1.0781430999806227</v>
      </c>
      <c r="F159">
        <f>'13'!O35</f>
        <v>1.081519445556919</v>
      </c>
      <c r="G159">
        <f>'13'!P35</f>
        <v>1.0841528004727425</v>
      </c>
      <c r="H159">
        <f>'13'!Q35</f>
        <v>1.0876559231986258</v>
      </c>
    </row>
    <row r="160" spans="1:8">
      <c r="B160" t="s">
        <v>313</v>
      </c>
      <c r="C160">
        <f>'13'!L65</f>
        <v>0.73076109948878409</v>
      </c>
      <c r="D160">
        <f>'13'!M65</f>
        <v>0.73226250346917221</v>
      </c>
      <c r="E160">
        <f>'13'!N65</f>
        <v>0.73761310192704643</v>
      </c>
      <c r="F160">
        <f>'13'!O65</f>
        <v>0.74347870861812493</v>
      </c>
      <c r="G160">
        <f>'13'!P65</f>
        <v>0.74911745001895069</v>
      </c>
      <c r="H160">
        <f>'13'!Q65</f>
        <v>0.75306264285497915</v>
      </c>
    </row>
    <row r="161" spans="1:8">
      <c r="B161" t="s">
        <v>314</v>
      </c>
      <c r="C161">
        <f>'13'!L95</f>
        <v>0.73126618642778196</v>
      </c>
      <c r="D161">
        <f>'13'!M95</f>
        <v>0.73255263341257604</v>
      </c>
      <c r="E161">
        <f>'13'!N95</f>
        <v>0.73638715230044971</v>
      </c>
      <c r="F161">
        <f>'13'!O95</f>
        <v>0.76097607918090104</v>
      </c>
      <c r="G161">
        <f>'13'!P95</f>
        <v>0.76358444945205328</v>
      </c>
      <c r="H161">
        <f>'13'!Q95</f>
        <v>0.76800881111987596</v>
      </c>
    </row>
    <row r="162" spans="1:8">
      <c r="B162" t="s">
        <v>315</v>
      </c>
      <c r="C162">
        <f>'13'!L125</f>
        <v>0.87762462199775293</v>
      </c>
      <c r="D162">
        <f>'13'!M125</f>
        <v>0.87682011130552062</v>
      </c>
      <c r="E162">
        <f>'13'!N125</f>
        <v>0.81904015534214147</v>
      </c>
      <c r="F162">
        <f>'13'!O125</f>
        <v>0.82654135803044682</v>
      </c>
      <c r="G162">
        <f>'13'!P125</f>
        <v>0.88331332642908</v>
      </c>
      <c r="H162">
        <f>'13'!Q125</f>
        <v>0.88495728833940535</v>
      </c>
    </row>
    <row r="163" spans="1:8">
      <c r="B163" t="s">
        <v>316</v>
      </c>
      <c r="C163">
        <f>'13'!L155</f>
        <v>0.78908834866588939</v>
      </c>
      <c r="D163">
        <f>'13'!M155</f>
        <v>0.796405448762322</v>
      </c>
      <c r="E163">
        <f>'13'!N155</f>
        <v>0.70615906704192444</v>
      </c>
      <c r="F163">
        <f>'13'!O155</f>
        <v>0.71035843635199714</v>
      </c>
      <c r="G163">
        <f>'13'!P155</f>
        <v>0.71809259851307183</v>
      </c>
      <c r="H163">
        <f>'13'!Q155</f>
        <v>0.72486579659506223</v>
      </c>
    </row>
    <row r="164" spans="1:8">
      <c r="B164" t="s">
        <v>317</v>
      </c>
      <c r="C164">
        <f>'13'!L185</f>
        <v>0.5784927310539052</v>
      </c>
      <c r="D164">
        <f>'13'!M185</f>
        <v>0.58304630092837484</v>
      </c>
      <c r="E164">
        <f>'13'!N185</f>
        <v>0.57720949564944624</v>
      </c>
      <c r="F164">
        <f>'13'!O185</f>
        <v>0.45066443944558215</v>
      </c>
      <c r="G164">
        <f>'13'!P185</f>
        <v>0.71520131114447494</v>
      </c>
      <c r="H164">
        <f>'13'!Q185</f>
        <v>0.62242590796247477</v>
      </c>
    </row>
    <row r="165" spans="1:8">
      <c r="B165" t="s">
        <v>318</v>
      </c>
      <c r="C165">
        <f>'13'!L215</f>
        <v>0.61334320137225296</v>
      </c>
      <c r="D165">
        <f>'13'!M215</f>
        <v>0.62024591695439513</v>
      </c>
      <c r="E165">
        <f>'13'!N215</f>
        <v>0.62417375640139672</v>
      </c>
      <c r="F165">
        <f>'13'!O215</f>
        <v>0.62233231673502765</v>
      </c>
      <c r="G165">
        <f>'13'!P215</f>
        <v>0.62141715647935181</v>
      </c>
      <c r="H165">
        <f>'13'!Q215</f>
        <v>0.62576405647688416</v>
      </c>
    </row>
    <row r="166" spans="1:8">
      <c r="B166" t="s">
        <v>319</v>
      </c>
      <c r="C166">
        <f>'13'!L245</f>
        <v>0.67263249089831256</v>
      </c>
      <c r="D166">
        <f>'13'!M245</f>
        <v>0.71064082949940632</v>
      </c>
      <c r="E166">
        <f>'13'!N245</f>
        <v>0.71134815873922252</v>
      </c>
      <c r="F166">
        <f>'13'!O245</f>
        <v>0.71685989864973254</v>
      </c>
      <c r="G166">
        <f>'13'!P245</f>
        <v>0.71947721013728883</v>
      </c>
      <c r="H166">
        <f>'13'!Q245</f>
        <v>0.72681185210146504</v>
      </c>
    </row>
    <row r="167" spans="1:8">
      <c r="B167" t="s">
        <v>320</v>
      </c>
      <c r="C167">
        <f>'13'!L275</f>
        <v>0.77441772041387513</v>
      </c>
      <c r="D167">
        <f>'13'!M275</f>
        <v>0.77685905420368428</v>
      </c>
      <c r="E167">
        <f>'13'!N275</f>
        <v>0.78078012151771115</v>
      </c>
      <c r="F167">
        <f>'13'!O275</f>
        <v>0.78416334389514863</v>
      </c>
      <c r="G167">
        <f>'13'!P275</f>
        <v>0.78743728865656248</v>
      </c>
      <c r="H167">
        <f>'13'!Q275</f>
        <v>0.79779818022165661</v>
      </c>
    </row>
    <row r="168" spans="1:8" ht="16" thickBot="1">
      <c r="B168" t="s">
        <v>321</v>
      </c>
      <c r="C168">
        <f>'13'!L305</f>
        <v>0.74835567700134786</v>
      </c>
      <c r="D168">
        <f>'13'!M305</f>
        <v>0.7479431535410086</v>
      </c>
      <c r="E168">
        <f>'13'!N305</f>
        <v>0.75074783946348356</v>
      </c>
      <c r="F168">
        <f>'13'!O305</f>
        <v>0.74022162784779255</v>
      </c>
      <c r="G168">
        <f>'13'!P305</f>
        <v>0.72787302609470605</v>
      </c>
      <c r="H168">
        <f>'13'!Q305</f>
        <v>0.72110216008013162</v>
      </c>
    </row>
    <row r="169" spans="1:8" ht="17" thickBot="1">
      <c r="A169">
        <v>14</v>
      </c>
      <c r="B169" s="60" t="s">
        <v>57</v>
      </c>
      <c r="C169" s="61">
        <f>'14'!L5</f>
        <v>1.255726040020325</v>
      </c>
      <c r="D169" s="62">
        <f>'14'!M5</f>
        <v>1.2839921737511228</v>
      </c>
      <c r="E169" s="62">
        <f>'14'!N5</f>
        <v>1.2925755326303296</v>
      </c>
      <c r="F169" s="62">
        <f>'14'!O5</f>
        <v>1.305042327683803</v>
      </c>
      <c r="G169" s="62">
        <f>'14'!P5</f>
        <v>1.2612842594322966</v>
      </c>
      <c r="H169" s="63">
        <f>'14'!Q5</f>
        <v>1.2805905142665066</v>
      </c>
    </row>
    <row r="170" spans="1:8">
      <c r="B170" t="s">
        <v>323</v>
      </c>
      <c r="C170">
        <f>'14'!L35</f>
        <v>1.3750931719611046</v>
      </c>
      <c r="D170">
        <f>'14'!M35</f>
        <v>1.4211674106285805</v>
      </c>
      <c r="E170">
        <f>'14'!N35</f>
        <v>1.452504600514432</v>
      </c>
      <c r="F170">
        <f>'14'!O35</f>
        <v>1.4574290132874241</v>
      </c>
      <c r="G170">
        <f>'14'!P35</f>
        <v>1.4474899667484293</v>
      </c>
      <c r="H170">
        <f>'14'!Q35</f>
        <v>1.4516397914406916</v>
      </c>
    </row>
    <row r="171" spans="1:8">
      <c r="B171" t="s">
        <v>324</v>
      </c>
      <c r="C171">
        <f>'14'!L65</f>
        <v>1.1783076841594198</v>
      </c>
      <c r="D171">
        <f>'14'!M65</f>
        <v>1.1589650280286996</v>
      </c>
      <c r="E171">
        <f>'14'!N65</f>
        <v>1.1732308674984127</v>
      </c>
      <c r="F171">
        <f>'14'!O65</f>
        <v>1.2027241975631944</v>
      </c>
      <c r="G171">
        <f>'14'!P65</f>
        <v>1.2083633566585934</v>
      </c>
      <c r="H171">
        <f>'14'!Q65</f>
        <v>1.2127191566331825</v>
      </c>
    </row>
    <row r="172" spans="1:8">
      <c r="B172" t="s">
        <v>325</v>
      </c>
      <c r="C172">
        <f>'14'!L95</f>
        <v>0.98588462144661793</v>
      </c>
      <c r="D172">
        <f>'14'!M95</f>
        <v>1.0996514280678329</v>
      </c>
      <c r="E172">
        <f>'14'!N95</f>
        <v>1.1054700714824817</v>
      </c>
      <c r="F172">
        <f>'14'!O95</f>
        <v>1.1123863570356352</v>
      </c>
      <c r="G172">
        <f>'14'!P95</f>
        <v>0.91867106461314874</v>
      </c>
      <c r="H172">
        <f>'14'!Q95</f>
        <v>0.93205567853321003</v>
      </c>
    </row>
    <row r="173" spans="1:8">
      <c r="B173" t="s">
        <v>248</v>
      </c>
      <c r="C173">
        <f>'14'!L125</f>
        <v>1.3059401078951471</v>
      </c>
      <c r="D173">
        <f>'14'!M125</f>
        <v>1.3685688655563282</v>
      </c>
      <c r="E173">
        <f>'14'!N125</f>
        <v>1.2728077324913531</v>
      </c>
      <c r="F173">
        <f>'14'!O125</f>
        <v>1.3221015733996315</v>
      </c>
      <c r="G173">
        <f>'14'!P125</f>
        <v>1.2374034073190117</v>
      </c>
      <c r="H173">
        <f>'14'!Q125</f>
        <v>1.2871773854299209</v>
      </c>
    </row>
    <row r="174" spans="1:8">
      <c r="B174" t="s">
        <v>326</v>
      </c>
      <c r="C174">
        <f>'14'!L155</f>
        <v>1.1137595310433166</v>
      </c>
      <c r="D174">
        <f>'14'!M155</f>
        <v>1.1928116147022931</v>
      </c>
      <c r="E174">
        <f>'14'!N155</f>
        <v>1.1595609271130909</v>
      </c>
      <c r="F174">
        <f>'14'!O155</f>
        <v>1.1643391630845517</v>
      </c>
      <c r="G174">
        <f>'14'!P155</f>
        <v>0.87045588927008177</v>
      </c>
      <c r="H174">
        <f>'14'!Q155</f>
        <v>0.87944218238130345</v>
      </c>
    </row>
    <row r="175" spans="1:8">
      <c r="B175" t="s">
        <v>327</v>
      </c>
      <c r="C175">
        <f>'14'!L185</f>
        <v>1.2009611303968937</v>
      </c>
      <c r="D175">
        <f>'14'!M185</f>
        <v>0.87828698349127388</v>
      </c>
      <c r="E175">
        <f>'14'!N185</f>
        <v>0.8885382011755435</v>
      </c>
      <c r="F175">
        <f>'14'!O185</f>
        <v>1.0880014575853707</v>
      </c>
      <c r="G175">
        <f>'14'!P185</f>
        <v>0.9797083395608418</v>
      </c>
      <c r="H175">
        <f>'14'!Q185</f>
        <v>1.120420472683314</v>
      </c>
    </row>
    <row r="176" spans="1:8">
      <c r="B176" t="s">
        <v>328</v>
      </c>
      <c r="C176">
        <f>'14'!L215</f>
        <v>0.90470368034762649</v>
      </c>
      <c r="D176">
        <f>'14'!M215</f>
        <v>0.91583041175338176</v>
      </c>
      <c r="E176">
        <f>'14'!N215</f>
        <v>0.92315102366654778</v>
      </c>
      <c r="F176">
        <f>'14'!O215</f>
        <v>0.82262675163854593</v>
      </c>
      <c r="G176">
        <f>'14'!P215</f>
        <v>0.70211805945628891</v>
      </c>
      <c r="H176">
        <f>'14'!Q215</f>
        <v>0.84312591560863581</v>
      </c>
    </row>
    <row r="177" spans="1:8">
      <c r="B177" t="s">
        <v>329</v>
      </c>
      <c r="C177">
        <f>'14'!L245</f>
        <v>0.89235470620513158</v>
      </c>
      <c r="D177">
        <f>'14'!M245</f>
        <v>0.89659748042324938</v>
      </c>
      <c r="E177">
        <f>'14'!N245</f>
        <v>0.88764667600801606</v>
      </c>
      <c r="F177">
        <f>'14'!O245</f>
        <v>0.89981603038309022</v>
      </c>
      <c r="G177">
        <f>'14'!P245</f>
        <v>0.77081831547151469</v>
      </c>
      <c r="H177">
        <f>'14'!Q245</f>
        <v>0.78381828890396021</v>
      </c>
    </row>
    <row r="178" spans="1:8">
      <c r="B178" t="s">
        <v>330</v>
      </c>
      <c r="C178">
        <f>'14'!L275</f>
        <v>1.1916416408565778</v>
      </c>
      <c r="D178">
        <f>'14'!M275</f>
        <v>1.2379972111963378</v>
      </c>
      <c r="E178">
        <f>'14'!N275</f>
        <v>1.243056062984478</v>
      </c>
      <c r="F178">
        <f>'14'!O275</f>
        <v>1.214306973832872</v>
      </c>
      <c r="G178">
        <f>'14'!P275</f>
        <v>1.0638448249466621</v>
      </c>
      <c r="H178">
        <f>'14'!Q275</f>
        <v>1.0699872210868158</v>
      </c>
    </row>
    <row r="179" spans="1:8">
      <c r="B179" t="s">
        <v>331</v>
      </c>
      <c r="C179">
        <f>'14'!L305</f>
        <v>1.3332028037400601</v>
      </c>
      <c r="D179">
        <f>'14'!M305</f>
        <v>1.3467950722011086</v>
      </c>
      <c r="E179">
        <f>'14'!N305</f>
        <v>1.2728939444220393</v>
      </c>
      <c r="F179">
        <f>'14'!O305</f>
        <v>1.2889440380073998</v>
      </c>
      <c r="G179">
        <f>'14'!P305</f>
        <v>1.2696515530961683</v>
      </c>
      <c r="H179">
        <f>'14'!Q305</f>
        <v>1.2737698652328435</v>
      </c>
    </row>
    <row r="180" spans="1:8" ht="16" thickBot="1">
      <c r="B180" t="s">
        <v>332</v>
      </c>
      <c r="C180">
        <f>'14'!L335</f>
        <v>1.0127463166695769</v>
      </c>
      <c r="D180">
        <f>'14'!M335</f>
        <v>1.0303898908381652</v>
      </c>
      <c r="E180">
        <f>'14'!N335</f>
        <v>1.1295959728750442</v>
      </c>
      <c r="F180">
        <f>'14'!O335</f>
        <v>1.0232958726190162</v>
      </c>
      <c r="G180">
        <f>'14'!P335</f>
        <v>0.90745062348420247</v>
      </c>
      <c r="H180">
        <f>'14'!Q335</f>
        <v>0.91470086449707055</v>
      </c>
    </row>
    <row r="181" spans="1:8" ht="17" thickBot="1">
      <c r="A181">
        <v>15</v>
      </c>
      <c r="B181" s="60" t="s">
        <v>61</v>
      </c>
      <c r="C181" s="61">
        <f>'15'!L5</f>
        <v>1.2820619850758253</v>
      </c>
      <c r="D181" s="62">
        <f>'15'!M5</f>
        <v>1.2889111173032437</v>
      </c>
      <c r="E181" s="62">
        <f>'15'!N5</f>
        <v>1.3009641831400092</v>
      </c>
      <c r="F181" s="62">
        <f>'15'!O5</f>
        <v>1.294269943756573</v>
      </c>
      <c r="G181" s="62">
        <f>'15'!P5</f>
        <v>1.290155489872002</v>
      </c>
      <c r="H181" s="63">
        <f>'15'!Q5</f>
        <v>1.3956216398853196</v>
      </c>
    </row>
    <row r="182" spans="1:8">
      <c r="B182" t="s">
        <v>334</v>
      </c>
      <c r="C182">
        <f>'15'!L35</f>
        <v>1.3735021599970814</v>
      </c>
      <c r="D182">
        <f>'15'!M35</f>
        <v>1.3685688655563282</v>
      </c>
      <c r="E182">
        <f>'15'!N35</f>
        <v>1.4087571292109224</v>
      </c>
      <c r="F182">
        <f>'15'!O35</f>
        <v>1.4081401649508367</v>
      </c>
      <c r="G182">
        <f>'15'!P35</f>
        <v>1.4380181959241789</v>
      </c>
      <c r="H182">
        <f>'15'!Q35</f>
        <v>1.699133915002059</v>
      </c>
    </row>
    <row r="183" spans="1:8">
      <c r="B183" t="s">
        <v>335</v>
      </c>
      <c r="C183">
        <f>'15'!L65</f>
        <v>0.81719380503154238</v>
      </c>
      <c r="D183">
        <f>'15'!M65</f>
        <v>0.83248580121625804</v>
      </c>
      <c r="E183">
        <f>'15'!N65</f>
        <v>0.85104590572594241</v>
      </c>
      <c r="F183">
        <f>'15'!O65</f>
        <v>0.85352406404534809</v>
      </c>
      <c r="G183">
        <f>'15'!P65</f>
        <v>0.45814165035898907</v>
      </c>
      <c r="H183">
        <f>'15'!Q65</f>
        <v>0.87342332446341275</v>
      </c>
    </row>
    <row r="184" spans="1:8">
      <c r="B184" t="s">
        <v>280</v>
      </c>
      <c r="C184">
        <f>'15'!L95</f>
        <v>1.1882992548014899</v>
      </c>
      <c r="D184">
        <f>'15'!M95</f>
        <v>1.2004471125837666</v>
      </c>
      <c r="E184">
        <f>'15'!N95</f>
        <v>1.1325178802716289</v>
      </c>
      <c r="F184">
        <f>'15'!O95</f>
        <v>1.1312647099071829</v>
      </c>
      <c r="G184">
        <f>'15'!P95</f>
        <v>1.1237747542827849</v>
      </c>
      <c r="H184">
        <f>'15'!Q95</f>
        <v>1.034875685801357</v>
      </c>
    </row>
    <row r="185" spans="1:8">
      <c r="B185" t="s">
        <v>336</v>
      </c>
      <c r="C185">
        <f>'15'!L125</f>
        <v>1.0200281652530225</v>
      </c>
      <c r="D185">
        <f>'15'!M125</f>
        <v>1.0484749729772644</v>
      </c>
      <c r="E185">
        <f>'15'!N125</f>
        <v>1.0572303473894367</v>
      </c>
      <c r="F185">
        <f>'15'!O125</f>
        <v>1.0582452760809178</v>
      </c>
      <c r="G185">
        <f>'15'!P125</f>
        <v>0.92038707271033515</v>
      </c>
      <c r="H185">
        <f>'15'!Q125</f>
        <v>1.0134024659071816</v>
      </c>
    </row>
    <row r="186" spans="1:8">
      <c r="B186" t="s">
        <v>337</v>
      </c>
      <c r="C186">
        <f>'15'!L15</f>
        <v>1.1676236130528372</v>
      </c>
      <c r="D186">
        <f>'15'!M15</f>
        <v>1.1748720422281218</v>
      </c>
      <c r="E186">
        <f>'15'!N15</f>
        <v>1.1740076438324385</v>
      </c>
      <c r="F186">
        <f>'15'!O15</f>
        <v>1.1880421297598802</v>
      </c>
      <c r="G186">
        <f>'15'!P15</f>
        <v>1.1886486458963619</v>
      </c>
      <c r="H186">
        <f>'15'!Q15</f>
        <v>1.3427237110889256</v>
      </c>
    </row>
    <row r="187" spans="1:8">
      <c r="B187" t="s">
        <v>338</v>
      </c>
      <c r="C187">
        <f>'15'!L185</f>
        <v>1.308722640068021</v>
      </c>
      <c r="D187">
        <f>'15'!M185</f>
        <v>1.3137553145668064</v>
      </c>
      <c r="E187">
        <f>'15'!N185</f>
        <v>1.3147641694586489</v>
      </c>
      <c r="F187">
        <f>'15'!O185</f>
        <v>1.3137553145668064</v>
      </c>
      <c r="G187">
        <f>'15'!P185</f>
        <v>1.3059628914712877</v>
      </c>
      <c r="H187">
        <f>'15'!Q185</f>
        <v>1.1779993738911465</v>
      </c>
    </row>
    <row r="188" spans="1:8">
      <c r="B188" t="s">
        <v>339</v>
      </c>
      <c r="C188">
        <f>'15'!L215</f>
        <v>1.0371349481738108</v>
      </c>
      <c r="D188">
        <f>'15'!M215</f>
        <v>1.3024588992959709</v>
      </c>
      <c r="E188">
        <f>'15'!N215</f>
        <v>1.0787497064140594</v>
      </c>
      <c r="F188">
        <f>'15'!O215</f>
        <v>1.0694740029997116</v>
      </c>
      <c r="G188">
        <f>'15'!P215</f>
        <v>0.85980687969183367</v>
      </c>
      <c r="H188">
        <f>'15'!Q215</f>
        <v>1.0891504281714146</v>
      </c>
    </row>
    <row r="189" spans="1:8">
      <c r="B189" t="s">
        <v>340</v>
      </c>
      <c r="C189">
        <f>'15'!L245</f>
        <v>1.2612279016046752</v>
      </c>
      <c r="D189">
        <f>'15'!M245</f>
        <v>1.2730825533791992</v>
      </c>
      <c r="E189">
        <f>'15'!N245</f>
        <v>1.2785914492810042</v>
      </c>
      <c r="F189">
        <f>'15'!O245</f>
        <v>1.2721667144419877</v>
      </c>
      <c r="G189">
        <f>'15'!P245</f>
        <v>0.92558820334925074</v>
      </c>
      <c r="H189">
        <f>'15'!Q245</f>
        <v>0.93503659349794255</v>
      </c>
    </row>
    <row r="190" spans="1:8">
      <c r="B190" t="s">
        <v>341</v>
      </c>
      <c r="C190">
        <f>'15'!L275</f>
        <v>1.0023055202037905</v>
      </c>
      <c r="D190">
        <f>'15'!M275</f>
        <v>1.0156657911744238</v>
      </c>
      <c r="E190">
        <f>'15'!N275</f>
        <v>1.0274280927324364</v>
      </c>
      <c r="F190">
        <f>'15'!O275</f>
        <v>1.0127463166695769</v>
      </c>
      <c r="G190">
        <f>'15'!P275</f>
        <v>1.0221182937727356</v>
      </c>
      <c r="H190">
        <f>'15'!Q275</f>
        <v>1.0405240165576235</v>
      </c>
    </row>
    <row r="191" spans="1:8">
      <c r="B191" t="s">
        <v>342</v>
      </c>
      <c r="C191">
        <f>'15'!L305</f>
        <v>1.391266686028686</v>
      </c>
      <c r="D191">
        <f>'15'!M305</f>
        <v>1.3412680703925213</v>
      </c>
      <c r="E191">
        <f>'15'!N305</f>
        <v>1.1749207046306607</v>
      </c>
      <c r="F191">
        <f>'15'!O305</f>
        <v>1.0301921722742791</v>
      </c>
      <c r="G191">
        <f>'15'!P305</f>
        <v>1.0441245135350452</v>
      </c>
      <c r="H191">
        <f>'15'!Q305</f>
        <v>1.0451268607802622</v>
      </c>
    </row>
    <row r="192" spans="1:8" ht="16" thickBot="1">
      <c r="B192" t="s">
        <v>343</v>
      </c>
      <c r="C192">
        <f>'15'!L335</f>
        <v>1.4460597767849472</v>
      </c>
      <c r="D192">
        <f>'15'!M335</f>
        <v>1.4532929862105606</v>
      </c>
      <c r="E192">
        <f>'15'!N335</f>
        <v>1.4201241437462644</v>
      </c>
      <c r="F192">
        <f>'15'!O335</f>
        <v>1.4198097212110805</v>
      </c>
      <c r="G192">
        <f>'15'!P335</f>
        <v>1.4257956710863204</v>
      </c>
      <c r="H192">
        <f>'15'!Q335</f>
        <v>1.2508331443473866</v>
      </c>
    </row>
    <row r="193" spans="1:8" ht="17" thickBot="1">
      <c r="A193">
        <v>16</v>
      </c>
      <c r="B193" s="60" t="s">
        <v>65</v>
      </c>
      <c r="C193" s="61">
        <f>'16'!L5</f>
        <v>1.2059967841878561</v>
      </c>
      <c r="D193" s="62">
        <f>'16'!M5</f>
        <v>1.2293165749585766</v>
      </c>
      <c r="E193" s="62">
        <f>'16'!N5</f>
        <v>1.2513849750577006</v>
      </c>
      <c r="F193" s="62">
        <f>'16'!O5</f>
        <v>1.2382041086659419</v>
      </c>
      <c r="G193" s="62">
        <f>'16'!P5</f>
        <v>1.2439442393932325</v>
      </c>
      <c r="H193" s="63">
        <f>'16'!Q5</f>
        <v>1.2448361742257046</v>
      </c>
    </row>
    <row r="194" spans="1:8">
      <c r="B194" t="s">
        <v>345</v>
      </c>
      <c r="C194">
        <f>'16'!L35</f>
        <v>1.1101471461223154</v>
      </c>
      <c r="D194">
        <f>'16'!M35</f>
        <v>1.1347017068312126</v>
      </c>
      <c r="E194">
        <f>'16'!N35</f>
        <v>1.0996514280678329</v>
      </c>
      <c r="F194">
        <f>'16'!O35</f>
        <v>1.108834155575648</v>
      </c>
      <c r="G194">
        <f>'16'!P35</f>
        <v>1.1070623108508195</v>
      </c>
      <c r="H194">
        <f>'16'!Q35</f>
        <v>1.0615505280691644</v>
      </c>
    </row>
    <row r="195" spans="1:8">
      <c r="B195" t="s">
        <v>346</v>
      </c>
      <c r="C195">
        <f>'16'!L65</f>
        <v>1.0033639926469247</v>
      </c>
      <c r="D195">
        <f>'16'!M65</f>
        <v>1.0179097532259631</v>
      </c>
      <c r="E195">
        <f>'16'!N65</f>
        <v>1.0301921722742791</v>
      </c>
      <c r="F195">
        <f>'16'!O65</f>
        <v>1.0461301702670383</v>
      </c>
      <c r="G195">
        <f>'16'!P65</f>
        <v>1.0674235911152514</v>
      </c>
      <c r="H195">
        <f>'16'!Q65</f>
        <v>1.0875839506815941</v>
      </c>
    </row>
    <row r="196" spans="1:8">
      <c r="B196" t="s">
        <v>347</v>
      </c>
      <c r="C196">
        <f>'16'!L95</f>
        <v>1.3584294689309335</v>
      </c>
      <c r="D196">
        <f>'16'!M95</f>
        <v>1.380828296319764</v>
      </c>
      <c r="E196">
        <f>'16'!N95</f>
        <v>1.4089054011545392</v>
      </c>
      <c r="F196">
        <f>'16'!O95</f>
        <v>1.3814519397221561</v>
      </c>
      <c r="G196">
        <f>'16'!P95</f>
        <v>1.3845743842552185</v>
      </c>
      <c r="H196">
        <f>'16'!Q95</f>
        <v>1.3898987455690495</v>
      </c>
    </row>
    <row r="197" spans="1:8">
      <c r="B197" t="s">
        <v>348</v>
      </c>
      <c r="C197">
        <f>'16'!L125</f>
        <v>1.1333959254217914</v>
      </c>
      <c r="D197">
        <f>'16'!M125</f>
        <v>1.1377543835062343</v>
      </c>
      <c r="E197">
        <f>'16'!N125</f>
        <v>1.0574332552270311</v>
      </c>
      <c r="F197">
        <f>'16'!O125</f>
        <v>1.067218766260728</v>
      </c>
      <c r="G197">
        <f>'16'!P125</f>
        <v>1.0789567443323091</v>
      </c>
      <c r="H197">
        <f>'16'!Q125</f>
        <v>1.0971219911512109</v>
      </c>
    </row>
    <row r="198" spans="1:8">
      <c r="B198" t="s">
        <v>349</v>
      </c>
      <c r="C198">
        <f>'16'!L155</f>
        <v>1.0099644376179899</v>
      </c>
      <c r="D198">
        <f>'16'!M155</f>
        <v>1.0239506692108093</v>
      </c>
      <c r="E198">
        <f>'16'!N155</f>
        <v>1.039127178663398</v>
      </c>
      <c r="F198">
        <f>'16'!O155</f>
        <v>1.0579068583055211</v>
      </c>
      <c r="G198">
        <f>'16'!P155</f>
        <v>1.0681066245840301</v>
      </c>
      <c r="H198">
        <f>'16'!Q155</f>
        <v>1.0828980232321748</v>
      </c>
    </row>
    <row r="199" spans="1:8" ht="16" thickBot="1">
      <c r="B199" t="s">
        <v>350</v>
      </c>
      <c r="C199">
        <f>'16'!L185</f>
        <v>0.96276832185028571</v>
      </c>
      <c r="D199">
        <f>'16'!M185</f>
        <v>0.97196848680494141</v>
      </c>
      <c r="E199">
        <f>'16'!N185</f>
        <v>1.0387948746918085</v>
      </c>
      <c r="F199">
        <f>'16'!O185</f>
        <v>1.0575685487532303</v>
      </c>
      <c r="G199">
        <f>'16'!P185</f>
        <v>1.0633345530524985</v>
      </c>
      <c r="H199">
        <f>'16'!Q185</f>
        <v>1.012673437428329</v>
      </c>
    </row>
    <row r="200" spans="1:8" ht="17" thickBot="1">
      <c r="A200">
        <v>17</v>
      </c>
      <c r="B200" s="60" t="s">
        <v>69</v>
      </c>
      <c r="C200" s="61">
        <f>'17'!L5</f>
        <v>0.89132169973928121</v>
      </c>
      <c r="D200" s="62">
        <f>'17'!M5</f>
        <v>0.90112608573862629</v>
      </c>
      <c r="E200" s="62">
        <f>'17'!N5</f>
        <v>0.92572880674750613</v>
      </c>
      <c r="F200" s="62">
        <f>'17'!O5</f>
        <v>0.93900154382243972</v>
      </c>
      <c r="G200" s="62">
        <f>'17'!P5</f>
        <v>0.94291392066846069</v>
      </c>
      <c r="H200" s="63">
        <f>'17'!Q5</f>
        <v>0.94428109750972156</v>
      </c>
    </row>
    <row r="201" spans="1:8">
      <c r="B201" t="s">
        <v>352</v>
      </c>
      <c r="C201">
        <f>'17'!L35</f>
        <v>1.0573864268852362</v>
      </c>
      <c r="D201">
        <f>'17'!M35</f>
        <v>1.0694799347500945</v>
      </c>
      <c r="E201">
        <f>'17'!N35</f>
        <v>1.0972885879013292</v>
      </c>
      <c r="F201">
        <f>'17'!O35</f>
        <v>1.1121808938722579</v>
      </c>
      <c r="G201">
        <f>'17'!P35</f>
        <v>1.1201803222010529</v>
      </c>
      <c r="H201">
        <f>'17'!Q35</f>
        <v>1.1259236860009112</v>
      </c>
    </row>
    <row r="202" spans="1:8">
      <c r="B202" t="s">
        <v>353</v>
      </c>
      <c r="C202">
        <f>'17'!L65</f>
        <v>0.74872125475166829</v>
      </c>
      <c r="D202">
        <f>'17'!M65</f>
        <v>0.7535286380597338</v>
      </c>
      <c r="E202">
        <f>'17'!N65</f>
        <v>0.77520813197606875</v>
      </c>
      <c r="F202">
        <f>'17'!O65</f>
        <v>0.78674635218022626</v>
      </c>
      <c r="G202">
        <f>'17'!P65</f>
        <v>0.79383582655717333</v>
      </c>
      <c r="H202">
        <f>'17'!Q65</f>
        <v>0.79953387395018949</v>
      </c>
    </row>
    <row r="203" spans="1:8">
      <c r="B203" t="s">
        <v>354</v>
      </c>
      <c r="C203">
        <f>'17'!L95</f>
        <v>0.91229319141930243</v>
      </c>
      <c r="D203">
        <f>'17'!M95</f>
        <v>0.92104310122988653</v>
      </c>
      <c r="E203">
        <f>'17'!N95</f>
        <v>0.92868057079616961</v>
      </c>
      <c r="F203">
        <f>'17'!O95</f>
        <v>0.93205567853321003</v>
      </c>
      <c r="G203">
        <f>'17'!P95</f>
        <v>0.95159673279702872</v>
      </c>
      <c r="H203">
        <f>'17'!Q95</f>
        <v>0.79302881947424209</v>
      </c>
    </row>
    <row r="204" spans="1:8">
      <c r="B204" t="s">
        <v>355</v>
      </c>
      <c r="C204">
        <f>'17'!L125</f>
        <v>0.90349010192772916</v>
      </c>
      <c r="D204">
        <f>'17'!M125</f>
        <v>0.91583041175338176</v>
      </c>
      <c r="E204">
        <f>'17'!N125</f>
        <v>0.92013229568584154</v>
      </c>
      <c r="F204">
        <f>'17'!O125</f>
        <v>0.93047645722828698</v>
      </c>
      <c r="G204">
        <f>'17'!P125</f>
        <v>0.94141626564879355</v>
      </c>
      <c r="H204">
        <f>'17'!Q125</f>
        <v>0.8973991625934693</v>
      </c>
    </row>
    <row r="205" spans="1:8">
      <c r="B205" t="s">
        <v>356</v>
      </c>
      <c r="C205">
        <f>'17'!L155</f>
        <v>0.73286862687496224</v>
      </c>
      <c r="D205">
        <f>'17'!M155</f>
        <v>0.74435210521849249</v>
      </c>
      <c r="E205">
        <f>'17'!N155</f>
        <v>0.74972006750139897</v>
      </c>
      <c r="F205">
        <f>'17'!O155</f>
        <v>0.75028143862523333</v>
      </c>
      <c r="G205">
        <f>'17'!P155</f>
        <v>0.62361975958292226</v>
      </c>
      <c r="H205">
        <f>'17'!Q155</f>
        <v>0.62873557259410406</v>
      </c>
    </row>
    <row r="206" spans="1:8">
      <c r="B206" t="s">
        <v>357</v>
      </c>
      <c r="C206">
        <f>'17'!L185</f>
        <v>0.94512351549672913</v>
      </c>
      <c r="D206">
        <f>'17'!M185</f>
        <v>0.95462556194763482</v>
      </c>
      <c r="E206">
        <f>'17'!N185</f>
        <v>0.96024760094236572</v>
      </c>
      <c r="F206">
        <f>'17'!O185</f>
        <v>0.96076319905030616</v>
      </c>
      <c r="G206">
        <f>'17'!P185</f>
        <v>0.96753566192688534</v>
      </c>
      <c r="H206">
        <f>'17'!Q185</f>
        <v>0.97821462771179657</v>
      </c>
    </row>
    <row r="207" spans="1:8">
      <c r="B207" t="s">
        <v>358</v>
      </c>
      <c r="C207">
        <f>'17'!L215</f>
        <v>0.76347964451483741</v>
      </c>
      <c r="D207">
        <f>'17'!M215</f>
        <v>0.74207056627928691</v>
      </c>
      <c r="E207">
        <f>'17'!N215</f>
        <v>0.74591456084179364</v>
      </c>
      <c r="F207">
        <f>'17'!O215</f>
        <v>0.74804282743885431</v>
      </c>
      <c r="G207">
        <f>'17'!P215</f>
        <v>0.75424350917535443</v>
      </c>
      <c r="H207">
        <f>'17'!Q215</f>
        <v>0.73125208397896446</v>
      </c>
    </row>
    <row r="208" spans="1:8">
      <c r="B208" t="s">
        <v>359</v>
      </c>
      <c r="C208">
        <f>'17'!L245</f>
        <v>1.1606343176745777</v>
      </c>
      <c r="D208">
        <f>'17'!M245</f>
        <v>1.1876723068963837</v>
      </c>
      <c r="E208">
        <f>'17'!N245</f>
        <v>1.2057573898756058</v>
      </c>
      <c r="F208">
        <f>'17'!O245</f>
        <v>1.2294148758346106</v>
      </c>
      <c r="G208">
        <f>'17'!P245</f>
        <v>0.88973072222806293</v>
      </c>
      <c r="H208">
        <f>'17'!Q245</f>
        <v>0.90252244098943113</v>
      </c>
    </row>
    <row r="209" spans="1:8">
      <c r="B209" t="s">
        <v>360</v>
      </c>
      <c r="C209">
        <f>'17'!L275</f>
        <v>0.73151074720628517</v>
      </c>
      <c r="D209">
        <f>'17'!M275</f>
        <v>0.7364494501878015</v>
      </c>
      <c r="E209">
        <f>'17'!N275</f>
        <v>0.84712150331895075</v>
      </c>
      <c r="F209">
        <f>'17'!O275</f>
        <v>0.84639117855704649</v>
      </c>
      <c r="G209">
        <f>'17'!P275</f>
        <v>0.84748731304098324</v>
      </c>
      <c r="H209">
        <f>'17'!Q275</f>
        <v>0.84969128689016182</v>
      </c>
    </row>
    <row r="210" spans="1:8">
      <c r="B210" t="s">
        <v>361</v>
      </c>
      <c r="C210">
        <f>'17'!L305</f>
        <v>1.0072224147634179</v>
      </c>
      <c r="D210">
        <f>'17'!M305</f>
        <v>1.0723699065923178</v>
      </c>
      <c r="E210">
        <f>'17'!N305</f>
        <v>1.0690076547192193</v>
      </c>
      <c r="F210">
        <f>'17'!O305</f>
        <v>1.0712479826093406</v>
      </c>
      <c r="G210">
        <f>'17'!P305</f>
        <v>1.1166640231204514</v>
      </c>
      <c r="H210">
        <f>'17'!Q305</f>
        <v>1.1206892735525589</v>
      </c>
    </row>
    <row r="211" spans="1:8" ht="16" thickBot="1">
      <c r="B211" t="s">
        <v>362</v>
      </c>
      <c r="C211">
        <f>'17'!L335</f>
        <v>1.1167979649158002</v>
      </c>
      <c r="D211">
        <f>'17'!M335</f>
        <v>1.1293250357057771</v>
      </c>
      <c r="E211">
        <f>'17'!N335</f>
        <v>1.1350283871762288</v>
      </c>
      <c r="F211">
        <f>'17'!O335</f>
        <v>1.1424036111017495</v>
      </c>
      <c r="G211">
        <f>'17'!P335</f>
        <v>1.1432260329566688</v>
      </c>
      <c r="H211">
        <f>'17'!Q335</f>
        <v>1.1498267579942778</v>
      </c>
    </row>
    <row r="212" spans="1:8" ht="17" thickBot="1">
      <c r="A212">
        <v>18</v>
      </c>
      <c r="B212" s="60" t="s">
        <v>73</v>
      </c>
      <c r="C212" s="61">
        <f>'18'!L5</f>
        <v>1.2571288528001265</v>
      </c>
      <c r="D212" s="62">
        <f>'18'!M5</f>
        <v>1.2850849987720057</v>
      </c>
      <c r="E212" s="62">
        <f>'18'!N5</f>
        <v>1.2747633041655675</v>
      </c>
      <c r="F212" s="62">
        <f>'18'!O5</f>
        <v>1.2760160408439571</v>
      </c>
      <c r="G212" s="62">
        <f>'18'!P5</f>
        <v>1.2290728227016596</v>
      </c>
      <c r="H212" s="63">
        <f>'18'!Q5</f>
        <v>1.2455253294632953</v>
      </c>
    </row>
    <row r="213" spans="1:8">
      <c r="B213" t="s">
        <v>364</v>
      </c>
      <c r="C213">
        <f>'18'!L35</f>
        <v>1.5110372106716266</v>
      </c>
      <c r="D213">
        <f>'18'!M35</f>
        <v>1.5224321143171222</v>
      </c>
      <c r="E213">
        <f>'18'!N35</f>
        <v>1.5020033450043309</v>
      </c>
      <c r="F213">
        <f>'18'!O35</f>
        <v>1.5083351260656341</v>
      </c>
      <c r="G213">
        <f>'18'!P35</f>
        <v>1.4655609917679489</v>
      </c>
      <c r="H213">
        <f>'18'!Q35</f>
        <v>1.4900573655988907</v>
      </c>
    </row>
    <row r="214" spans="1:8">
      <c r="B214" t="s">
        <v>365</v>
      </c>
      <c r="C214">
        <f>'18'!L65</f>
        <v>1.0366374876400017</v>
      </c>
      <c r="D214">
        <f>'18'!M65</f>
        <v>1.2698799984984257</v>
      </c>
      <c r="E214">
        <f>'18'!N65</f>
        <v>1.2829439130007314</v>
      </c>
      <c r="F214">
        <f>'18'!O65</f>
        <v>1.2891138029684377</v>
      </c>
      <c r="G214">
        <f>'18'!P65</f>
        <v>1.2998786512440605</v>
      </c>
      <c r="H214">
        <f>'18'!Q65</f>
        <v>1.3090575510934026</v>
      </c>
    </row>
    <row r="215" spans="1:8">
      <c r="B215" t="s">
        <v>366</v>
      </c>
      <c r="C215">
        <f>'18'!L95</f>
        <v>1.3191146972090597</v>
      </c>
      <c r="D215">
        <f>'18'!M95</f>
        <v>1.3264581978673964</v>
      </c>
      <c r="E215">
        <f>'18'!N95</f>
        <v>1.3294617019731285</v>
      </c>
      <c r="F215">
        <f>'18'!O95</f>
        <v>1.2991752536345011</v>
      </c>
      <c r="G215">
        <f>'18'!P95</f>
        <v>1.3011905449748296</v>
      </c>
      <c r="H215">
        <f>'18'!Q95</f>
        <v>1.334391203509659</v>
      </c>
    </row>
    <row r="216" spans="1:8">
      <c r="B216" t="s">
        <v>367</v>
      </c>
      <c r="C216">
        <f>'18'!L125</f>
        <v>1.1988355880151957</v>
      </c>
      <c r="D216">
        <f>'18'!M125</f>
        <v>1.204986331412381</v>
      </c>
      <c r="E216">
        <f>'18'!N125</f>
        <v>1.2061431041096582</v>
      </c>
      <c r="F216">
        <f>'18'!O125</f>
        <v>1.1711219884499897</v>
      </c>
      <c r="G216">
        <f>'18'!P125</f>
        <v>1.1825551421383775</v>
      </c>
      <c r="H216">
        <f>'18'!Q125</f>
        <v>1.1945296545307191</v>
      </c>
    </row>
    <row r="217" spans="1:8">
      <c r="B217" t="s">
        <v>368</v>
      </c>
      <c r="C217">
        <f>'18'!L155</f>
        <v>0.91810100514279314</v>
      </c>
      <c r="D217">
        <f>'18'!M155</f>
        <v>0.92968958825031112</v>
      </c>
      <c r="E217">
        <f>'18'!N155</f>
        <v>0.94909270575143301</v>
      </c>
      <c r="F217">
        <f>'18'!O155</f>
        <v>0.96309280248287898</v>
      </c>
      <c r="G217">
        <f>'18'!P155</f>
        <v>0.82164432892965833</v>
      </c>
      <c r="H217">
        <f>'18'!Q155</f>
        <v>0.65551903555991775</v>
      </c>
    </row>
    <row r="218" spans="1:8">
      <c r="B218" t="s">
        <v>369</v>
      </c>
      <c r="C218">
        <f>'18'!L185</f>
        <v>1.0460389205273626</v>
      </c>
      <c r="D218">
        <f>'18'!M185</f>
        <v>1.0667720120832476</v>
      </c>
      <c r="E218">
        <f>'18'!N185</f>
        <v>1.1166640231204514</v>
      </c>
      <c r="F218">
        <f>'18'!O185</f>
        <v>1.1239199184911171</v>
      </c>
      <c r="G218">
        <f>'18'!P185</f>
        <v>1.1448726532890865</v>
      </c>
      <c r="H218">
        <f>'18'!Q185</f>
        <v>1.1536947667534079</v>
      </c>
    </row>
    <row r="219" spans="1:8">
      <c r="B219" t="s">
        <v>370</v>
      </c>
      <c r="C219">
        <f>'18'!L215</f>
        <v>1.0984346255741322</v>
      </c>
      <c r="D219">
        <f>'18'!M215</f>
        <v>1.1514828855350185</v>
      </c>
      <c r="E219">
        <f>'18'!N215</f>
        <v>1.1230284916057662</v>
      </c>
      <c r="F219">
        <f>'18'!O215</f>
        <v>1.1322671351909088</v>
      </c>
      <c r="G219">
        <f>'18'!P215</f>
        <v>0.99971225502588268</v>
      </c>
      <c r="H219">
        <f>'18'!Q215</f>
        <v>1.0023055202037905</v>
      </c>
    </row>
    <row r="220" spans="1:8">
      <c r="B220" t="s">
        <v>371</v>
      </c>
      <c r="C220">
        <f>'18'!L245</f>
        <v>1.0014900313464945</v>
      </c>
      <c r="D220">
        <f>'18'!M245</f>
        <v>1.0277238890300824</v>
      </c>
      <c r="E220">
        <f>'18'!N245</f>
        <v>1.0509334558356558</v>
      </c>
      <c r="F220">
        <f>'18'!O245</f>
        <v>1.0572957972761079</v>
      </c>
      <c r="G220">
        <f>'18'!P245</f>
        <v>0.95372970428340309</v>
      </c>
      <c r="H220">
        <f>'18'!Q245</f>
        <v>0.95783833076084413</v>
      </c>
    </row>
    <row r="221" spans="1:8" ht="16" thickBot="1">
      <c r="B221" t="s">
        <v>372</v>
      </c>
      <c r="C221">
        <f>'18'!L275</f>
        <v>1</v>
      </c>
      <c r="D221">
        <f>'18'!M275</f>
        <v>1.0061874563090938</v>
      </c>
      <c r="E221">
        <f>'18'!N275</f>
        <v>1.0220342328706842</v>
      </c>
      <c r="F221">
        <f>'18'!O275</f>
        <v>0.94578189215309283</v>
      </c>
      <c r="G221">
        <f>'18'!P275</f>
        <v>1.1139885581229056</v>
      </c>
      <c r="H221">
        <f>'18'!Q275</f>
        <v>1.0402673138021163</v>
      </c>
    </row>
    <row r="222" spans="1:8" ht="17" thickBot="1">
      <c r="A222">
        <v>19</v>
      </c>
      <c r="B222" s="60" t="s">
        <v>77</v>
      </c>
      <c r="C222" s="61">
        <f>'19'!L5</f>
        <v>1.1028875652889594</v>
      </c>
      <c r="D222" s="62">
        <f>'19'!M5</f>
        <v>1.1017967834887896</v>
      </c>
      <c r="E222" s="62">
        <f>'19'!N5</f>
        <v>1.1008391082869686</v>
      </c>
      <c r="F222" s="62">
        <f>'19'!O5</f>
        <v>1.0869949998192783</v>
      </c>
      <c r="G222" s="62">
        <f>'19'!P5</f>
        <v>1.1064070696706603</v>
      </c>
      <c r="H222" s="63">
        <f>'19'!Q5</f>
        <v>1.0891386858746439</v>
      </c>
    </row>
    <row r="223" spans="1:8">
      <c r="B223" t="s">
        <v>374</v>
      </c>
      <c r="C223">
        <f>'19'!L35</f>
        <v>1.0120663143362076</v>
      </c>
      <c r="D223">
        <f>'19'!M35</f>
        <v>1.0326663835914134</v>
      </c>
      <c r="E223">
        <f>'19'!N35</f>
        <v>1.0426227948516413</v>
      </c>
      <c r="F223">
        <f>'19'!O35</f>
        <v>1.059769496259646</v>
      </c>
      <c r="G223">
        <f>'19'!P35</f>
        <v>1.0689610310770472</v>
      </c>
      <c r="H223">
        <f>'19'!Q35</f>
        <v>1.0787497064140594</v>
      </c>
    </row>
    <row r="224" spans="1:8">
      <c r="B224" t="s">
        <v>338</v>
      </c>
      <c r="C224">
        <f>'19'!L65</f>
        <v>1.0753909029302244</v>
      </c>
      <c r="D224">
        <f>'19'!M65</f>
        <v>1.0827681471847894</v>
      </c>
      <c r="E224">
        <f>'19'!N65</f>
        <v>1.090195999764795</v>
      </c>
      <c r="F224">
        <f>'19'!O65</f>
        <v>1.1071951009384449</v>
      </c>
      <c r="G224">
        <f>'19'!P65</f>
        <v>1.0601327292893374</v>
      </c>
      <c r="H224">
        <f>'19'!Q65</f>
        <v>0.99570747603490861</v>
      </c>
    </row>
    <row r="225" spans="1:8">
      <c r="B225" t="s">
        <v>375</v>
      </c>
      <c r="C225">
        <f>'19'!L95</f>
        <v>1.1586769394394079</v>
      </c>
      <c r="D225">
        <f>'19'!M95</f>
        <v>1.159501323419684</v>
      </c>
      <c r="E225">
        <f>'19'!N95</f>
        <v>1.1622326412727209</v>
      </c>
      <c r="F225">
        <f>'19'!O95</f>
        <v>1.1508911377612376</v>
      </c>
      <c r="G225">
        <f>'19'!P95</f>
        <v>1.1747457810835527</v>
      </c>
      <c r="H225">
        <f>'19'!Q95</f>
        <v>1.1261411925487324</v>
      </c>
    </row>
    <row r="226" spans="1:8">
      <c r="B226" t="s">
        <v>376</v>
      </c>
      <c r="C226">
        <f>'19'!L125</f>
        <v>1.0851863932306922</v>
      </c>
      <c r="D226">
        <f>'19'!M125</f>
        <v>1.0945983724884025</v>
      </c>
      <c r="E226">
        <f>'19'!N125</f>
        <v>0.9797083395608418</v>
      </c>
      <c r="F226">
        <f>'19'!O125</f>
        <v>0.98657747034664101</v>
      </c>
      <c r="G226">
        <f>'19'!P125</f>
        <v>1.0210890239600274</v>
      </c>
      <c r="H226">
        <f>'19'!Q125</f>
        <v>1.0299450774211993</v>
      </c>
    </row>
    <row r="227" spans="1:8">
      <c r="B227" t="s">
        <v>377</v>
      </c>
      <c r="C227">
        <f>'19'!L155</f>
        <v>1.1425680481279461</v>
      </c>
      <c r="D227">
        <f>'19'!M155</f>
        <v>1.1564655941050834</v>
      </c>
      <c r="E227">
        <f>'19'!N155</f>
        <v>1.165824410469833</v>
      </c>
      <c r="F227">
        <f>'19'!O155</f>
        <v>1.1745825426027396</v>
      </c>
      <c r="G227">
        <f>'19'!P155</f>
        <v>1.1936703255214816</v>
      </c>
      <c r="H227">
        <f>'19'!Q155</f>
        <v>1.20714653867053</v>
      </c>
    </row>
    <row r="228" spans="1:8" ht="16" thickBot="1">
      <c r="B228" t="s">
        <v>378</v>
      </c>
      <c r="C228">
        <f>'19'!L185</f>
        <v>0.91886129981741882</v>
      </c>
      <c r="D228">
        <f>'19'!M185</f>
        <v>0.8710830388745251</v>
      </c>
      <c r="E228">
        <f>'19'!N185</f>
        <v>0.86965136712669755</v>
      </c>
      <c r="F228">
        <f>'19'!O185</f>
        <v>0.77812788479935235</v>
      </c>
      <c r="G228">
        <f>'19'!P185</f>
        <v>0.79726437257619076</v>
      </c>
      <c r="H228">
        <f>'19'!Q185</f>
        <v>0.91851549778208019</v>
      </c>
    </row>
    <row r="229" spans="1:8" ht="17" thickBot="1">
      <c r="A229">
        <v>20</v>
      </c>
      <c r="B229" s="60" t="s">
        <v>81</v>
      </c>
      <c r="C229" s="61">
        <f>'20'!L5</f>
        <v>1.3169466628470161</v>
      </c>
      <c r="D229" s="62">
        <f>'20'!M5</f>
        <v>1.1664538157935151</v>
      </c>
      <c r="E229" s="62">
        <f>'20'!N5</f>
        <v>1.2537244840570656</v>
      </c>
      <c r="F229" s="62">
        <f>'20'!O5</f>
        <v>1.23779063840431</v>
      </c>
      <c r="G229" s="62">
        <f>'20'!P5</f>
        <v>1.2585753727491098</v>
      </c>
      <c r="H229" s="63">
        <f>'20'!Q5</f>
        <v>1.2524861718051181</v>
      </c>
    </row>
    <row r="230" spans="1:8">
      <c r="B230" t="s">
        <v>380</v>
      </c>
      <c r="C230">
        <f>'20'!L35</f>
        <v>1.4014110372732729</v>
      </c>
      <c r="D230">
        <f>'20'!M35</f>
        <v>1.2455539210857487</v>
      </c>
      <c r="E230">
        <f>'20'!N35</f>
        <v>1.3171856093465126</v>
      </c>
      <c r="F230">
        <f>'20'!O35</f>
        <v>1.3129878991760122</v>
      </c>
      <c r="G230">
        <f>'20'!P35</f>
        <v>1.3496687273676624</v>
      </c>
      <c r="H230">
        <f>'20'!Q35</f>
        <v>1.3540699193630217</v>
      </c>
    </row>
    <row r="231" spans="1:8">
      <c r="B231" t="s">
        <v>381</v>
      </c>
      <c r="C231">
        <f>'20'!L65</f>
        <v>1.2827387593603583</v>
      </c>
      <c r="D231">
        <f>'20'!M65</f>
        <v>1.1581312837465887</v>
      </c>
      <c r="E231">
        <f>'20'!N65</f>
        <v>1.2235894157826113</v>
      </c>
      <c r="F231">
        <f>'20'!O65</f>
        <v>1.1832172325168615</v>
      </c>
      <c r="G231">
        <f>'20'!P65</f>
        <v>1.0710878036010767</v>
      </c>
      <c r="H231">
        <f>'20'!Q65</f>
        <v>1.1428147480476554</v>
      </c>
    </row>
    <row r="232" spans="1:8">
      <c r="B232" t="s">
        <v>382</v>
      </c>
      <c r="C232">
        <f>'20'!L95</f>
        <v>1.1614698639028538</v>
      </c>
      <c r="D232">
        <f>'20'!M95</f>
        <v>1.0699872210868158</v>
      </c>
      <c r="E232">
        <f>'20'!N95</f>
        <v>1.1967668062786803</v>
      </c>
      <c r="F232">
        <f>'20'!O95</f>
        <v>1.1919535216284367</v>
      </c>
      <c r="G232">
        <f>'20'!P95</f>
        <v>1.1844288708690949</v>
      </c>
      <c r="H232">
        <f>'20'!Q95</f>
        <v>0.91282673055508001</v>
      </c>
    </row>
    <row r="233" spans="1:8">
      <c r="B233" t="s">
        <v>383</v>
      </c>
      <c r="C233">
        <f>'20'!L125</f>
        <v>0.8342336314990656</v>
      </c>
      <c r="D233">
        <f>'20'!M125</f>
        <v>0.71064082949940632</v>
      </c>
      <c r="E233">
        <f>'20'!N125</f>
        <v>0.70913827237966265</v>
      </c>
      <c r="F233">
        <f>'20'!O125</f>
        <v>0.71673935725142501</v>
      </c>
      <c r="G233">
        <f>'20'!P125</f>
        <v>0.56329043088916664</v>
      </c>
      <c r="H233">
        <f>'20'!Q125</f>
        <v>0.56299148240030772</v>
      </c>
    </row>
    <row r="234" spans="1:8" ht="16" thickBot="1">
      <c r="B234" t="s">
        <v>384</v>
      </c>
      <c r="C234">
        <f>'20'!L155</f>
        <v>0.94731511833651183</v>
      </c>
      <c r="D234">
        <f>'20'!M155</f>
        <v>0.94802505912134194</v>
      </c>
      <c r="E234">
        <f>'20'!N155</f>
        <v>1.1581312837465887</v>
      </c>
      <c r="F234">
        <f>'20'!O155</f>
        <v>1.0437488812076068</v>
      </c>
      <c r="G234">
        <f>'20'!P155</f>
        <v>1.1138104218803799</v>
      </c>
      <c r="H234">
        <f>'20'!Q155</f>
        <v>1.0604052357604978</v>
      </c>
    </row>
    <row r="235" spans="1:8" ht="17" thickBot="1">
      <c r="A235">
        <v>21</v>
      </c>
      <c r="B235" s="60" t="s">
        <v>85</v>
      </c>
      <c r="C235" s="61">
        <f>'21'!L5</f>
        <v>0.77951187844047809</v>
      </c>
      <c r="D235" s="62">
        <f>'21'!M5</f>
        <v>0.82757249617179074</v>
      </c>
      <c r="E235" s="62">
        <f>'21'!N5</f>
        <v>0.8074167516092462</v>
      </c>
      <c r="F235" s="62">
        <f>'21'!O5</f>
        <v>0.7748756611332982</v>
      </c>
      <c r="G235" s="62">
        <f>'21'!P5</f>
        <v>0.75659729047005009</v>
      </c>
      <c r="H235" s="63">
        <f>'21'!Q5</f>
        <v>0.75255455526635451</v>
      </c>
    </row>
    <row r="236" spans="1:8">
      <c r="B236" t="s">
        <v>386</v>
      </c>
      <c r="C236">
        <f>'21'!L35</f>
        <v>0.59782075239692867</v>
      </c>
      <c r="D236">
        <f>'21'!M35</f>
        <v>0.59887952833810632</v>
      </c>
      <c r="E236">
        <f>'21'!N35</f>
        <v>0.59782075239692867</v>
      </c>
      <c r="F236">
        <f>'21'!O35</f>
        <v>0.54585892319585638</v>
      </c>
      <c r="G236">
        <f>'21'!P35</f>
        <v>0.54048783678265433</v>
      </c>
      <c r="H236">
        <f>'21'!Q35</f>
        <v>0.54187307523162165</v>
      </c>
    </row>
    <row r="237" spans="1:8">
      <c r="B237" t="s">
        <v>387</v>
      </c>
      <c r="C237">
        <f>'21'!L65</f>
        <v>0.71654660635379985</v>
      </c>
      <c r="D237">
        <f>'21'!M65</f>
        <v>0.72456766762354585</v>
      </c>
      <c r="E237">
        <f>'21'!N65</f>
        <v>0.73407163679450016</v>
      </c>
      <c r="F237">
        <f>'21'!O65</f>
        <v>0.6657929467990229</v>
      </c>
      <c r="G237">
        <f>'21'!P65</f>
        <v>0.6686461077302791</v>
      </c>
      <c r="H237">
        <f>'21'!Q65</f>
        <v>0.67328156548600782</v>
      </c>
    </row>
    <row r="238" spans="1:8">
      <c r="B238" t="s">
        <v>388</v>
      </c>
      <c r="C238">
        <f>'21'!L95</f>
        <v>1.0294735154462353</v>
      </c>
      <c r="D238">
        <f>'21'!M95</f>
        <v>1.166495788228296</v>
      </c>
      <c r="E238">
        <f>'21'!N95</f>
        <v>1.057599299695956</v>
      </c>
      <c r="F238">
        <f>'21'!O95</f>
        <v>1.1499540678110232</v>
      </c>
      <c r="G238">
        <f>'21'!P95</f>
        <v>1.1214960631514244</v>
      </c>
      <c r="H238">
        <f>'21'!Q95</f>
        <v>1.1410342225545236</v>
      </c>
    </row>
    <row r="239" spans="1:8">
      <c r="B239" t="s">
        <v>389</v>
      </c>
      <c r="C239">
        <f>'21'!L125</f>
        <v>0.71448345535072721</v>
      </c>
      <c r="D239">
        <f>'21'!M125</f>
        <v>0.86136846059328387</v>
      </c>
      <c r="E239">
        <f>'21'!N125</f>
        <v>0.86504254227393962</v>
      </c>
      <c r="F239">
        <f>'21'!O125</f>
        <v>0.87288173156595694</v>
      </c>
      <c r="G239">
        <f>'21'!P125</f>
        <v>0.8278162783645493</v>
      </c>
      <c r="H239">
        <f>'21'!Q125</f>
        <v>0.78299839923919701</v>
      </c>
    </row>
    <row r="240" spans="1:8" ht="16" thickBot="1">
      <c r="B240" t="s">
        <v>390</v>
      </c>
      <c r="C240">
        <f>'21'!L155</f>
        <v>1.1200483932983305</v>
      </c>
      <c r="D240">
        <f>'21'!M155</f>
        <v>1.0972799103628159</v>
      </c>
      <c r="E240">
        <f>'21'!N155</f>
        <v>1.1145231378090432</v>
      </c>
      <c r="F240">
        <f>'21'!O155</f>
        <v>0.96266022811430363</v>
      </c>
      <c r="G240">
        <f>'21'!P155</f>
        <v>0.9737854942095977</v>
      </c>
      <c r="H240">
        <f>'21'!Q155</f>
        <v>0.98312648529355706</v>
      </c>
    </row>
    <row r="241" spans="1:8" ht="17" thickBot="1">
      <c r="A241">
        <v>22</v>
      </c>
      <c r="B241" s="60" t="s">
        <v>89</v>
      </c>
      <c r="C241" s="61">
        <f>'22'!L5</f>
        <v>1.1078834501816248</v>
      </c>
      <c r="D241" s="62">
        <f>'22'!M5</f>
        <v>1.1089938960135606</v>
      </c>
      <c r="E241" s="62">
        <f>'22'!N5</f>
        <v>1.1209501121445187</v>
      </c>
      <c r="F241" s="62">
        <f>'22'!O5</f>
        <v>1.1242781116688108</v>
      </c>
      <c r="G241" s="62">
        <f>'22'!P5</f>
        <v>1.1166722023115028</v>
      </c>
      <c r="H241" s="63">
        <f>'22'!Q5</f>
        <v>1.1063679760305281</v>
      </c>
    </row>
    <row r="242" spans="1:8">
      <c r="B242" t="s">
        <v>392</v>
      </c>
      <c r="C242">
        <f>'22'!L35</f>
        <v>1.188527317903161</v>
      </c>
      <c r="D242">
        <f>'22'!M35</f>
        <v>1.189994483344414</v>
      </c>
      <c r="E242">
        <f>'22'!N35</f>
        <v>1.206954836831134</v>
      </c>
      <c r="F242">
        <f>'22'!O35</f>
        <v>1.2144362435915126</v>
      </c>
      <c r="G242">
        <f>'22'!P35</f>
        <v>1.2181748493568434</v>
      </c>
      <c r="H242">
        <f>'22'!Q35</f>
        <v>1.2165118280093901</v>
      </c>
    </row>
    <row r="243" spans="1:8">
      <c r="B243" t="s">
        <v>393</v>
      </c>
      <c r="C243">
        <f>'22'!L65</f>
        <v>1.2036766634675977</v>
      </c>
      <c r="D243">
        <f>'22'!M65</f>
        <v>1.2184372578547931</v>
      </c>
      <c r="E243">
        <f>'22'!N65</f>
        <v>1.2144232371700283</v>
      </c>
      <c r="F243">
        <f>'22'!O65</f>
        <v>1.2208348929386024</v>
      </c>
      <c r="G243">
        <f>'22'!P65</f>
        <v>1.2223787206168395</v>
      </c>
      <c r="H243">
        <f>'22'!Q65</f>
        <v>1.1894455754350211</v>
      </c>
    </row>
    <row r="244" spans="1:8">
      <c r="B244" t="s">
        <v>394</v>
      </c>
      <c r="C244">
        <f>'22'!L95</f>
        <v>1.1509305781502188</v>
      </c>
      <c r="D244">
        <f>'22'!M95</f>
        <v>1.0721454278352989</v>
      </c>
      <c r="E244">
        <f>'22'!N95</f>
        <v>1.0758553435228277</v>
      </c>
      <c r="F244">
        <f>'22'!O95</f>
        <v>1.0870622923442477</v>
      </c>
      <c r="G244">
        <f>'22'!P95</f>
        <v>1.0933387408187107</v>
      </c>
      <c r="H244">
        <f>'22'!Q95</f>
        <v>0.99856353721710134</v>
      </c>
    </row>
    <row r="245" spans="1:8">
      <c r="B245" t="s">
        <v>395</v>
      </c>
      <c r="C245">
        <f>'22'!L125</f>
        <v>0.66222634630546817</v>
      </c>
      <c r="D245">
        <f>'22'!M125</f>
        <v>0.70555389448288297</v>
      </c>
      <c r="E245">
        <f>'22'!N125</f>
        <v>0.70971777432963412</v>
      </c>
      <c r="F245">
        <f>'22'!O125</f>
        <v>0.71322221084613247</v>
      </c>
      <c r="G245">
        <f>'22'!P125</f>
        <v>0.63763501219892971</v>
      </c>
      <c r="H245">
        <f>'22'!Q125</f>
        <v>0.64292128326262787</v>
      </c>
    </row>
    <row r="246" spans="1:8">
      <c r="B246" t="s">
        <v>396</v>
      </c>
      <c r="C246">
        <f>'22'!L155</f>
        <v>1.0435781839168339</v>
      </c>
      <c r="D246">
        <f>'22'!M155</f>
        <v>0.93871560519536901</v>
      </c>
      <c r="E246">
        <f>'22'!N155</f>
        <v>0.99599207633148013</v>
      </c>
      <c r="F246">
        <f>'22'!O155</f>
        <v>0.93337731424801496</v>
      </c>
      <c r="G246">
        <f>'22'!P155</f>
        <v>0.87717183627323991</v>
      </c>
      <c r="H246">
        <f>'22'!Q155</f>
        <v>0.88454551297612816</v>
      </c>
    </row>
    <row r="247" spans="1:8" ht="16" thickBot="1">
      <c r="B247" t="s">
        <v>397</v>
      </c>
      <c r="C247">
        <f>'22'!L185</f>
        <v>1.1357546802644722</v>
      </c>
      <c r="D247">
        <f>'22'!M185</f>
        <v>1.1474387780186801</v>
      </c>
      <c r="E247">
        <f>'22'!N185</f>
        <v>1.1496428909188658</v>
      </c>
      <c r="F247">
        <f>'22'!O185</f>
        <v>1.1622130766223651</v>
      </c>
      <c r="G247">
        <f>'22'!P185</f>
        <v>1.1749207046306607</v>
      </c>
      <c r="H247">
        <f>'22'!Q185</f>
        <v>1.1870077236012984</v>
      </c>
    </row>
    <row r="248" spans="1:8" ht="17" thickBot="1">
      <c r="A248">
        <v>23</v>
      </c>
      <c r="B248" s="60" t="s">
        <v>93</v>
      </c>
      <c r="C248" s="61">
        <f>'23'!L5</f>
        <v>1.3107333922491928</v>
      </c>
      <c r="D248" s="62">
        <f>'23'!M5</f>
        <v>1.3313096481277122</v>
      </c>
      <c r="E248" s="62">
        <f>'23'!N5</f>
        <v>1.2357253323851893</v>
      </c>
      <c r="F248" s="62">
        <f>'23'!O5</f>
        <v>1.280602793760278</v>
      </c>
      <c r="G248" s="62">
        <f>'23'!P5</f>
        <v>1.2911226822476956</v>
      </c>
      <c r="H248" s="63">
        <f>'23'!Q5</f>
        <v>1.2260864526194868</v>
      </c>
    </row>
    <row r="249" spans="1:8">
      <c r="B249" t="s">
        <v>399</v>
      </c>
      <c r="C249">
        <f>'23'!L35</f>
        <v>1.0296600416191739</v>
      </c>
      <c r="D249">
        <f>'23'!M35</f>
        <v>1.0415844088834845</v>
      </c>
      <c r="E249">
        <f>'23'!N35</f>
        <v>0.73908804486099333</v>
      </c>
      <c r="F249">
        <f>'23'!O35</f>
        <v>0.7454540836328738</v>
      </c>
      <c r="G249">
        <f>'23'!P35</f>
        <v>0.75178407058636476</v>
      </c>
      <c r="H249">
        <f>'23'!Q35</f>
        <v>0.7668795741914044</v>
      </c>
    </row>
    <row r="250" spans="1:8">
      <c r="B250" t="s">
        <v>400</v>
      </c>
      <c r="C250">
        <f>'23'!L65</f>
        <v>0.87408652195776404</v>
      </c>
      <c r="D250">
        <f>'23'!M65</f>
        <v>0.88764667600801606</v>
      </c>
      <c r="E250">
        <f>'23'!N65</f>
        <v>0.89182821524599809</v>
      </c>
      <c r="F250">
        <f>'23'!O65</f>
        <v>0.90543397220875321</v>
      </c>
      <c r="G250">
        <f>'23'!P65</f>
        <v>0.90984985926820616</v>
      </c>
      <c r="H250">
        <f>'23'!Q65</f>
        <v>0.92733986536482427</v>
      </c>
    </row>
    <row r="251" spans="1:8">
      <c r="B251" t="s">
        <v>401</v>
      </c>
      <c r="C251">
        <f>'23'!L95</f>
        <v>1.231481010978795</v>
      </c>
      <c r="D251">
        <f>'23'!M95</f>
        <v>1.2433542854450601</v>
      </c>
      <c r="E251">
        <f>'23'!N95</f>
        <v>1.245742642255506</v>
      </c>
      <c r="F251">
        <f>'23'!O95</f>
        <v>1.2589608481451531</v>
      </c>
      <c r="G251">
        <f>'23'!P95</f>
        <v>1.2686620978147702</v>
      </c>
      <c r="H251">
        <f>'23'!Q95</f>
        <v>1.2895261823967481</v>
      </c>
    </row>
    <row r="252" spans="1:8">
      <c r="B252" t="s">
        <v>402</v>
      </c>
      <c r="C252">
        <f>'23'!L125</f>
        <v>1.0218241108601056</v>
      </c>
      <c r="D252">
        <f>'23'!M125</f>
        <v>1.0321710663992461</v>
      </c>
      <c r="E252">
        <f>'23'!N125</f>
        <v>1.0501530491178537</v>
      </c>
      <c r="F252">
        <f>'23'!O125</f>
        <v>1.0577376900036508</v>
      </c>
      <c r="G252">
        <f>'23'!P125</f>
        <v>1.0917662394617433</v>
      </c>
      <c r="H252">
        <f>'23'!Q125</f>
        <v>1.1044098510227445</v>
      </c>
    </row>
    <row r="253" spans="1:8">
      <c r="B253" t="s">
        <v>403</v>
      </c>
      <c r="C253">
        <f>'23'!L155</f>
        <v>1.2374034073190117</v>
      </c>
      <c r="D253">
        <f>'23'!M155</f>
        <v>1.2565471491885944</v>
      </c>
      <c r="E253">
        <f>'23'!N155</f>
        <v>1.2674453651801252</v>
      </c>
      <c r="F253">
        <f>'23'!O155</f>
        <v>1.0777151125890616</v>
      </c>
      <c r="G253">
        <f>'23'!P155</f>
        <v>1.0917662394617433</v>
      </c>
      <c r="H253">
        <f>'23'!Q155</f>
        <v>1.1139885581229056</v>
      </c>
    </row>
    <row r="254" spans="1:8">
      <c r="B254" t="s">
        <v>404</v>
      </c>
      <c r="C254">
        <f>'23'!L185</f>
        <v>1.1936703255214816</v>
      </c>
      <c r="D254">
        <f>'23'!M185</f>
        <v>1.1971113551507102</v>
      </c>
      <c r="E254">
        <f>'23'!N185</f>
        <v>1.2092332632516245</v>
      </c>
      <c r="F254">
        <f>'23'!O185</f>
        <v>1.3183012663794504</v>
      </c>
      <c r="G254">
        <f>'23'!P185</f>
        <v>1.3358736151141728</v>
      </c>
      <c r="H254">
        <f>'23'!Q185</f>
        <v>0.89820280971291344</v>
      </c>
    </row>
    <row r="255" spans="1:8">
      <c r="B255" t="s">
        <v>405</v>
      </c>
      <c r="C255">
        <f>'23'!L215</f>
        <v>1.3079066533690935</v>
      </c>
      <c r="D255">
        <f>'23'!M215</f>
        <v>1.3221015733996315</v>
      </c>
      <c r="E255">
        <f>'23'!N215</f>
        <v>1.2080735268830272</v>
      </c>
      <c r="F255">
        <f>'23'!O215</f>
        <v>1.2197211190360806</v>
      </c>
      <c r="G255">
        <f>'23'!P215</f>
        <v>1.2326632182566533</v>
      </c>
      <c r="H255">
        <f>'23'!Q215</f>
        <v>1.2589608481451531</v>
      </c>
    </row>
    <row r="256" spans="1:8">
      <c r="B256" t="s">
        <v>406</v>
      </c>
      <c r="C256">
        <f>'23'!L245</f>
        <v>1.3365245376017141</v>
      </c>
      <c r="D256">
        <f>'23'!M245</f>
        <v>1.3546997108688448</v>
      </c>
      <c r="E256">
        <f>'23'!N245</f>
        <v>1.1606343176745777</v>
      </c>
      <c r="F256">
        <f>'23'!O245</f>
        <v>1.1707006677429921</v>
      </c>
      <c r="G256">
        <f>'23'!P245</f>
        <v>1.1898109886640458</v>
      </c>
      <c r="H256">
        <f>'23'!Q245</f>
        <v>1.1996986355217489</v>
      </c>
    </row>
    <row r="257" spans="1:8">
      <c r="B257" t="s">
        <v>407</v>
      </c>
      <c r="C257">
        <f>'23'!L275</f>
        <v>1.3002112990325465</v>
      </c>
      <c r="D257">
        <f>'23'!M275</f>
        <v>1.3228629484256116</v>
      </c>
      <c r="E257">
        <f>'23'!N275</f>
        <v>1.2418638882666142</v>
      </c>
      <c r="F257">
        <f>'23'!O275</f>
        <v>1.2544389589671312</v>
      </c>
      <c r="G257">
        <f>'23'!P275</f>
        <v>1.2689664634373066</v>
      </c>
      <c r="H257">
        <f>'23'!Q275</f>
        <v>1.2929333500542652</v>
      </c>
    </row>
    <row r="258" spans="1:8">
      <c r="B258" t="s">
        <v>408</v>
      </c>
      <c r="C258">
        <f>'23'!L305</f>
        <v>1.1962501688998146</v>
      </c>
      <c r="D258">
        <f>'23'!M305</f>
        <v>1.2031570431429421</v>
      </c>
      <c r="E258">
        <f>'23'!N305</f>
        <v>0.84584456455928392</v>
      </c>
      <c r="F258">
        <f>'23'!O305</f>
        <v>0.84858734159721738</v>
      </c>
      <c r="G258">
        <f>'23'!P305</f>
        <v>0.86171653383361357</v>
      </c>
      <c r="H258">
        <f>'23'!Q305</f>
        <v>0.87843115624591339</v>
      </c>
    </row>
    <row r="259" spans="1:8">
      <c r="B259" t="s">
        <v>409</v>
      </c>
      <c r="C259">
        <f>'23'!L335</f>
        <v>1.5945778860848756</v>
      </c>
      <c r="D259">
        <f>'23'!M335</f>
        <v>1.6110486228680301</v>
      </c>
      <c r="E259">
        <f>'23'!N335</f>
        <v>1.5861234536286954</v>
      </c>
      <c r="F259">
        <f>'23'!O335</f>
        <v>1.6231422931398558</v>
      </c>
      <c r="G259">
        <f>'23'!P335</f>
        <v>1.625617776065728</v>
      </c>
      <c r="H259">
        <f>'23'!Q335</f>
        <v>1.4648471938657444</v>
      </c>
    </row>
    <row r="260" spans="1:8" ht="16" thickBot="1">
      <c r="B260" t="s">
        <v>410</v>
      </c>
      <c r="C260">
        <f>'23'!L365</f>
        <v>1.1942431428123919</v>
      </c>
      <c r="D260">
        <f>'23'!M365</f>
        <v>1.2057573898756058</v>
      </c>
      <c r="E260">
        <f>'23'!N365</f>
        <v>1.2208920369560701</v>
      </c>
      <c r="F260">
        <f>'23'!O365</f>
        <v>1.2291199967855417</v>
      </c>
      <c r="G260">
        <f>'23'!P365</f>
        <v>1.2409705076287503</v>
      </c>
      <c r="H260">
        <f>'23'!Q365</f>
        <v>1.2529352746939812</v>
      </c>
    </row>
    <row r="261" spans="1:8" ht="17" thickBot="1">
      <c r="A261">
        <v>24</v>
      </c>
      <c r="B261" s="60" t="s">
        <v>97</v>
      </c>
      <c r="C261" s="61">
        <f>'24'!L5</f>
        <v>0.92445108815180066</v>
      </c>
      <c r="D261" s="62">
        <f>'24'!M5</f>
        <v>1.0724414499098573</v>
      </c>
      <c r="E261" s="62">
        <f>'24'!N5</f>
        <v>1.0979864320999899</v>
      </c>
      <c r="F261" s="62">
        <f>'24'!O5</f>
        <v>1.0931295366105331</v>
      </c>
      <c r="G261" s="62">
        <f>'24'!P5</f>
        <v>1.0857603398820428</v>
      </c>
      <c r="H261" s="63">
        <f>'24'!Q5</f>
        <v>1.0806917052242377</v>
      </c>
    </row>
    <row r="262" spans="1:8">
      <c r="B262" t="s">
        <v>412</v>
      </c>
      <c r="C262">
        <f>'24'!L35</f>
        <v>1.0502110251580445</v>
      </c>
      <c r="D262">
        <f>'24'!M35</f>
        <v>1.0856936323452606</v>
      </c>
      <c r="E262">
        <f>'24'!N35</f>
        <v>1.1249012611869442</v>
      </c>
      <c r="F262">
        <f>'24'!O35</f>
        <v>1.1261130959013452</v>
      </c>
      <c r="G262">
        <f>'24'!P35</f>
        <v>1.1278161772660054</v>
      </c>
      <c r="H262">
        <f>'24'!Q35</f>
        <v>1.1346729755595921</v>
      </c>
    </row>
    <row r="263" spans="1:8">
      <c r="B263" t="s">
        <v>413</v>
      </c>
      <c r="C263">
        <f>'24'!L65</f>
        <v>0.76220433981882696</v>
      </c>
      <c r="D263">
        <f>'24'!M65</f>
        <v>0.74307208237001754</v>
      </c>
      <c r="E263">
        <f>'24'!N65</f>
        <v>0.80146641328573087</v>
      </c>
      <c r="F263">
        <f>'24'!O65</f>
        <v>0.81397692156760804</v>
      </c>
      <c r="G263">
        <f>'24'!P65</f>
        <v>0.76529306713264356</v>
      </c>
      <c r="H263">
        <f>'24'!Q65</f>
        <v>0.68475974602766687</v>
      </c>
    </row>
    <row r="264" spans="1:8">
      <c r="B264" t="s">
        <v>414</v>
      </c>
      <c r="C264">
        <f>'24'!L95</f>
        <v>0.74953319911735028</v>
      </c>
      <c r="D264">
        <f>'24'!M95</f>
        <v>0.74499438362094861</v>
      </c>
      <c r="E264">
        <f>'24'!N95</f>
        <v>0.78267110003300233</v>
      </c>
      <c r="F264">
        <f>'24'!O95</f>
        <v>0.76956617938466521</v>
      </c>
      <c r="G264">
        <f>'24'!P95</f>
        <v>0.76615130873544413</v>
      </c>
      <c r="H264">
        <f>'24'!Q95</f>
        <v>0.75809203236640521</v>
      </c>
    </row>
    <row r="265" spans="1:8">
      <c r="B265" t="s">
        <v>415</v>
      </c>
      <c r="C265">
        <f>'24'!L125</f>
        <v>0.51676223953442812</v>
      </c>
      <c r="D265">
        <f>'24'!M125</f>
        <v>0.71419686473771982</v>
      </c>
      <c r="E265">
        <f>'24'!N125</f>
        <v>0.70168559063778146</v>
      </c>
      <c r="F265">
        <f>'24'!O125</f>
        <v>0.69581770034946788</v>
      </c>
      <c r="G265">
        <f>'24'!P125</f>
        <v>0.68871704959727664</v>
      </c>
      <c r="H265">
        <f>'24'!Q125</f>
        <v>0.68639390579760995</v>
      </c>
    </row>
    <row r="266" spans="1:8">
      <c r="B266" t="s">
        <v>416</v>
      </c>
      <c r="C266">
        <f>'24'!L155</f>
        <v>0.7765596619453734</v>
      </c>
      <c r="D266">
        <f>'24'!M155</f>
        <v>1.5123400097814876</v>
      </c>
      <c r="E266">
        <f>'24'!N155</f>
        <v>1.4971655331286644</v>
      </c>
      <c r="F266">
        <f>'24'!O155</f>
        <v>1.4745463737822679</v>
      </c>
      <c r="G266">
        <f>'24'!P155</f>
        <v>1.4522689444304622</v>
      </c>
      <c r="H266">
        <f>'24'!Q155</f>
        <v>1.4282709038125281</v>
      </c>
    </row>
    <row r="267" spans="1:8">
      <c r="B267" t="s">
        <v>417</v>
      </c>
      <c r="C267">
        <f>'24'!L185</f>
        <v>0.84330641517486538</v>
      </c>
      <c r="D267">
        <f>'24'!M185</f>
        <v>0.83057471844437536</v>
      </c>
      <c r="E267">
        <f>'24'!N185</f>
        <v>0.84925593033176394</v>
      </c>
      <c r="F267">
        <f>'24'!O185</f>
        <v>0.83074795719096262</v>
      </c>
      <c r="G267">
        <f>'24'!P185</f>
        <v>0.81885500641000286</v>
      </c>
      <c r="H267">
        <f>'24'!Q185</f>
        <v>0.8074167516092462</v>
      </c>
    </row>
    <row r="268" spans="1:8">
      <c r="B268" t="s">
        <v>418</v>
      </c>
      <c r="C268">
        <f>'24'!L215</f>
        <v>0.70839024771145098</v>
      </c>
      <c r="D268">
        <f>'24'!M215</f>
        <v>0.69973395524272697</v>
      </c>
      <c r="E268">
        <f>'24'!N215</f>
        <v>0.74709231029498913</v>
      </c>
      <c r="F268">
        <f>'24'!O215</f>
        <v>0.74467305489746971</v>
      </c>
      <c r="G268">
        <f>'24'!P215</f>
        <v>0.74920648597572148</v>
      </c>
      <c r="H268">
        <f>'24'!Q215</f>
        <v>0.84548069156671146</v>
      </c>
    </row>
    <row r="269" spans="1:8">
      <c r="B269" t="s">
        <v>419</v>
      </c>
      <c r="C269">
        <f>'24'!L245</f>
        <v>0.86095128023667278</v>
      </c>
      <c r="D269">
        <f>'24'!M245</f>
        <v>0.86479626824139222</v>
      </c>
      <c r="E269">
        <f>'24'!N245</f>
        <v>0.86790631617635527</v>
      </c>
      <c r="F269">
        <f>'24'!O245</f>
        <v>0.87382107761320649</v>
      </c>
      <c r="G269">
        <f>'24'!P245</f>
        <v>0.87025904021029876</v>
      </c>
      <c r="H269">
        <f>'24'!Q245</f>
        <v>0.88640264427115145</v>
      </c>
    </row>
    <row r="270" spans="1:8">
      <c r="B270" t="s">
        <v>420</v>
      </c>
      <c r="C270">
        <f>'24'!L275</f>
        <v>0.5945757820969324</v>
      </c>
      <c r="D270">
        <f>'24'!M275</f>
        <v>0.58583547471037978</v>
      </c>
      <c r="E270">
        <f>'24'!N275</f>
        <v>0.57835486799823099</v>
      </c>
      <c r="F270">
        <f>'24'!O275</f>
        <v>0.61466892143438601</v>
      </c>
      <c r="G270">
        <f>'24'!P275</f>
        <v>0.61381577389097364</v>
      </c>
      <c r="H270">
        <f>'24'!Q275</f>
        <v>0.61571607747802781</v>
      </c>
    </row>
    <row r="271" spans="1:8">
      <c r="B271" t="s">
        <v>421</v>
      </c>
      <c r="C271">
        <f>'24'!L305</f>
        <v>0.51608087092772637</v>
      </c>
      <c r="D271">
        <f>'24'!M305</f>
        <v>0.51639504302267347</v>
      </c>
      <c r="E271">
        <f>'24'!N305</f>
        <v>0.51670973913570728</v>
      </c>
      <c r="F271">
        <f>'24'!O305</f>
        <v>0.51876813610373596</v>
      </c>
      <c r="G271">
        <f>'24'!P305</f>
        <v>0.51956582275678032</v>
      </c>
      <c r="H271">
        <f>'24'!Q305</f>
        <v>0.52409573830205913</v>
      </c>
    </row>
    <row r="272" spans="1:8">
      <c r="B272" t="s">
        <v>422</v>
      </c>
      <c r="C272">
        <f>'24'!L335</f>
        <v>0.90223269542733775</v>
      </c>
      <c r="D272">
        <f>'24'!M335</f>
        <v>0.93638654315639924</v>
      </c>
      <c r="E272">
        <f>'24'!N335</f>
        <v>1.0017606823696259</v>
      </c>
      <c r="F272">
        <f>'24'!O335</f>
        <v>1.0370301998059199</v>
      </c>
      <c r="G272">
        <f>'24'!P335</f>
        <v>1.0357740442755408</v>
      </c>
      <c r="H272">
        <f>'24'!Q335</f>
        <v>1.0417543661631323</v>
      </c>
    </row>
    <row r="273" spans="1:8">
      <c r="B273" t="s">
        <v>423</v>
      </c>
      <c r="C273">
        <f>'24'!L365</f>
        <v>0.5769811653664273</v>
      </c>
      <c r="D273">
        <f>'24'!M365</f>
        <v>0.57679867902868986</v>
      </c>
      <c r="E273">
        <f>'24'!N365</f>
        <v>0.56909822468852433</v>
      </c>
      <c r="F273">
        <f>'24'!O365</f>
        <v>0.53061331845954396</v>
      </c>
      <c r="G273">
        <f>'24'!P365</f>
        <v>0.50004112724628824</v>
      </c>
      <c r="H273">
        <f>'24'!Q365</f>
        <v>0.48275631813170516</v>
      </c>
    </row>
    <row r="274" spans="1:8">
      <c r="B274" t="s">
        <v>424</v>
      </c>
      <c r="C274">
        <f>'24'!L395</f>
        <v>0.83540444604959962</v>
      </c>
      <c r="D274">
        <f>'24'!M395</f>
        <v>0.8377596286576473</v>
      </c>
      <c r="E274">
        <f>'24'!N395</f>
        <v>0.74538047945908248</v>
      </c>
      <c r="F274">
        <f>'24'!O395</f>
        <v>0.74154397965824514</v>
      </c>
      <c r="G274">
        <f>'24'!P395</f>
        <v>0.82873297010340319</v>
      </c>
      <c r="H274">
        <f>'24'!Q395</f>
        <v>0.83306729710239713</v>
      </c>
    </row>
    <row r="275" spans="1:8" ht="16" thickBot="1">
      <c r="B275" t="s">
        <v>233</v>
      </c>
      <c r="C275">
        <f>'24'!L425</f>
        <v>0.70234246001374756</v>
      </c>
      <c r="D275">
        <f>'24'!M425</f>
        <v>0.69742299568969635</v>
      </c>
      <c r="E275">
        <f>'24'!N425</f>
        <v>0.69430404069616647</v>
      </c>
      <c r="F275">
        <f>'24'!O425</f>
        <v>0.69585873549853583</v>
      </c>
      <c r="G275">
        <f>'24'!P425</f>
        <v>0.69974586037771724</v>
      </c>
      <c r="H275">
        <f>'24'!Q425</f>
        <v>0.73480783704324859</v>
      </c>
    </row>
    <row r="276" spans="1:8" ht="17" thickBot="1">
      <c r="A276">
        <v>25</v>
      </c>
      <c r="B276" s="60" t="s">
        <v>101</v>
      </c>
      <c r="C276" s="61">
        <f>'25'!L5</f>
        <v>0.8939220790221496</v>
      </c>
      <c r="D276" s="62">
        <f>'25'!M5</f>
        <v>0.89240261121193598</v>
      </c>
      <c r="E276" s="62">
        <f>'25'!N5</f>
        <v>0.88787369499311553</v>
      </c>
      <c r="F276" s="62">
        <f>'25'!O5</f>
        <v>0.88469502884135598</v>
      </c>
      <c r="G276" s="62">
        <f>'25'!P5</f>
        <v>0.90761023675930397</v>
      </c>
      <c r="H276" s="63">
        <f>'25'!Q5</f>
        <v>0.90820948088400466</v>
      </c>
    </row>
    <row r="277" spans="1:8">
      <c r="B277" t="s">
        <v>426</v>
      </c>
      <c r="C277">
        <f>'25'!L35</f>
        <v>0.98930235143632861</v>
      </c>
      <c r="D277">
        <f>'25'!M35</f>
        <v>0.99114379928689234</v>
      </c>
      <c r="E277">
        <f>'25'!N35</f>
        <v>0.9901418498491763</v>
      </c>
      <c r="F277">
        <f>'25'!O35</f>
        <v>1.0106107035604996</v>
      </c>
      <c r="G277">
        <f>'25'!P35</f>
        <v>1.042385878893473</v>
      </c>
      <c r="H277">
        <f>'25'!Q35</f>
        <v>1.0285966047598389</v>
      </c>
    </row>
    <row r="278" spans="1:8">
      <c r="B278" t="s">
        <v>427</v>
      </c>
      <c r="C278">
        <f>'25'!L65</f>
        <v>0.83176049129183449</v>
      </c>
      <c r="D278">
        <f>'25'!M65</f>
        <v>0.8425250132085913</v>
      </c>
      <c r="E278">
        <f>'25'!N65</f>
        <v>0.85197290522224967</v>
      </c>
      <c r="F278">
        <f>'25'!O65</f>
        <v>0.85933127349458882</v>
      </c>
      <c r="G278">
        <f>'25'!P65</f>
        <v>0.87144196577032207</v>
      </c>
      <c r="H278">
        <f>'25'!Q65</f>
        <v>0.88903455303871748</v>
      </c>
    </row>
    <row r="279" spans="1:8">
      <c r="B279" t="s">
        <v>428</v>
      </c>
      <c r="C279">
        <f>'25'!L95</f>
        <v>0.86678512257739371</v>
      </c>
      <c r="D279">
        <f>'25'!M95</f>
        <v>0.89182821524599809</v>
      </c>
      <c r="E279">
        <f>'25'!N95</f>
        <v>0.90443023626248853</v>
      </c>
      <c r="F279">
        <f>'25'!O95</f>
        <v>0.77845000838822676</v>
      </c>
      <c r="G279">
        <f>'25'!P95</f>
        <v>0.79231759014667713</v>
      </c>
      <c r="H279">
        <f>'25'!Q95</f>
        <v>0.80581818566296293</v>
      </c>
    </row>
    <row r="280" spans="1:8">
      <c r="B280" t="s">
        <v>429</v>
      </c>
      <c r="C280">
        <f>'25'!L125</f>
        <v>0.79363983729558374</v>
      </c>
      <c r="D280">
        <f>'25'!M125</f>
        <v>0.80327840433885522</v>
      </c>
      <c r="E280">
        <f>'25'!N125</f>
        <v>0.60603679391397114</v>
      </c>
      <c r="F280">
        <f>'25'!O125</f>
        <v>0.61146282182869982</v>
      </c>
      <c r="G280">
        <f>'25'!P125</f>
        <v>0.61727999093078612</v>
      </c>
      <c r="H280">
        <f>'25'!Q125</f>
        <v>0.62510008502180037</v>
      </c>
    </row>
    <row r="281" spans="1:8">
      <c r="B281" t="s">
        <v>430</v>
      </c>
      <c r="C281">
        <f>'25'!L155</f>
        <v>0.72013563389106916</v>
      </c>
      <c r="D281">
        <f>'25'!M155</f>
        <v>0.7266616476697203</v>
      </c>
      <c r="E281">
        <f>'25'!N155</f>
        <v>0.73166371141418207</v>
      </c>
      <c r="F281">
        <f>'25'!O155</f>
        <v>0.61920987243779557</v>
      </c>
      <c r="G281">
        <f>'25'!P155</f>
        <v>0.62089585883884324</v>
      </c>
      <c r="H281">
        <f>'25'!Q155</f>
        <v>0.62457029406317766</v>
      </c>
    </row>
    <row r="282" spans="1:8">
      <c r="B282" t="s">
        <v>275</v>
      </c>
      <c r="C282">
        <f>'25'!L185</f>
        <v>0.96788649781234815</v>
      </c>
      <c r="D282">
        <f>'25'!M185</f>
        <v>0.97587349951605629</v>
      </c>
      <c r="E282">
        <f>'25'!N185</f>
        <v>0.98465617160827279</v>
      </c>
      <c r="F282">
        <f>'25'!O185</f>
        <v>0.99303051739951675</v>
      </c>
      <c r="G282">
        <f>'25'!P185</f>
        <v>1.0089958135113837</v>
      </c>
      <c r="H282">
        <f>'25'!Q185</f>
        <v>1.0232958726190162</v>
      </c>
    </row>
    <row r="283" spans="1:8">
      <c r="B283" t="s">
        <v>431</v>
      </c>
      <c r="C283">
        <f>'25'!L215</f>
        <v>0.70139011066569246</v>
      </c>
      <c r="D283">
        <f>'25'!M215</f>
        <v>0.7093256165588816</v>
      </c>
      <c r="E283">
        <f>'25'!N215</f>
        <v>0.71596920382219631</v>
      </c>
      <c r="F283">
        <f>'25'!O215</f>
        <v>0.71731846249597586</v>
      </c>
      <c r="G283">
        <f>'25'!P215</f>
        <v>0.72239159596503377</v>
      </c>
      <c r="H283">
        <f>'25'!Q215</f>
        <v>0.72436910132448906</v>
      </c>
    </row>
    <row r="284" spans="1:8" ht="16" thickBot="1">
      <c r="B284" t="s">
        <v>432</v>
      </c>
      <c r="C284">
        <f>'25'!L245</f>
        <v>0.70861442830727495</v>
      </c>
      <c r="D284">
        <f>'25'!M245</f>
        <v>0.53417797164272396</v>
      </c>
      <c r="E284">
        <f>'25'!N245</f>
        <v>0.53730755467070346</v>
      </c>
      <c r="F284">
        <f>'25'!O245</f>
        <v>0.54755890823605435</v>
      </c>
      <c r="G284">
        <f>'25'!P245</f>
        <v>0.55431565624054602</v>
      </c>
      <c r="H284">
        <f>'25'!Q245</f>
        <v>0.55894890249152207</v>
      </c>
    </row>
    <row r="285" spans="1:8" ht="17" thickBot="1">
      <c r="A285">
        <v>26</v>
      </c>
      <c r="B285" s="60" t="s">
        <v>105</v>
      </c>
      <c r="C285" s="61">
        <f>'26'!L5</f>
        <v>1.1631615716162691</v>
      </c>
      <c r="D285" s="62">
        <f>'26'!M5</f>
        <v>1.1699967088803849</v>
      </c>
      <c r="E285" s="62">
        <f>'26'!N5</f>
        <v>1.1745169403502429</v>
      </c>
      <c r="F285" s="62">
        <f>'26'!O5</f>
        <v>1.1780039749438522</v>
      </c>
      <c r="G285" s="62">
        <f>'26'!P5</f>
        <v>1.1647020077922423</v>
      </c>
      <c r="H285" s="63">
        <f>'26'!Q5</f>
        <v>1.1481597389257732</v>
      </c>
    </row>
    <row r="286" spans="1:8">
      <c r="B286" t="s">
        <v>434</v>
      </c>
      <c r="C286">
        <f>'26'!L35</f>
        <v>1.2664477227155015</v>
      </c>
      <c r="D286">
        <f>'26'!M35</f>
        <v>1.266190181095761</v>
      </c>
      <c r="E286">
        <f>'26'!N35</f>
        <v>1.2703147756961655</v>
      </c>
      <c r="F286">
        <f>'26'!O35</f>
        <v>1.2705322201134277</v>
      </c>
      <c r="G286">
        <f>'26'!P35</f>
        <v>1.2509399471739289</v>
      </c>
      <c r="H286">
        <f>'26'!Q35</f>
        <v>1.2439681937767257</v>
      </c>
    </row>
    <row r="287" spans="1:8">
      <c r="B287" t="s">
        <v>435</v>
      </c>
      <c r="C287">
        <f>'26'!L65</f>
        <v>1.1394712169244923</v>
      </c>
      <c r="D287">
        <f>'26'!M65</f>
        <v>1.1514828855350185</v>
      </c>
      <c r="E287">
        <f>'26'!N65</f>
        <v>1.1626645449213373</v>
      </c>
      <c r="F287">
        <f>'26'!O65</f>
        <v>1.1684161415906642</v>
      </c>
      <c r="G287">
        <f>'26'!P65</f>
        <v>1.1681759246380738</v>
      </c>
      <c r="H287">
        <f>'26'!Q65</f>
        <v>1.0509778145343074</v>
      </c>
    </row>
    <row r="288" spans="1:8">
      <c r="B288" t="s">
        <v>436</v>
      </c>
      <c r="C288">
        <f>'26'!L95</f>
        <v>1.0101259653488026</v>
      </c>
      <c r="D288">
        <f>'26'!M95</f>
        <v>1.0331619384758866</v>
      </c>
      <c r="E288">
        <f>'26'!N95</f>
        <v>1.0396258339475806</v>
      </c>
      <c r="F288">
        <f>'26'!O95</f>
        <v>1.0531803571441807</v>
      </c>
      <c r="G288">
        <f>'26'!P95</f>
        <v>1.0607868625041605</v>
      </c>
      <c r="H288">
        <f>'26'!Q95</f>
        <v>0.97336935874682595</v>
      </c>
    </row>
    <row r="289" spans="1:8">
      <c r="B289" t="s">
        <v>437</v>
      </c>
      <c r="C289">
        <f>'26'!L125</f>
        <v>1.3940520798630691</v>
      </c>
      <c r="D289">
        <f>'26'!M125</f>
        <v>1.4166693221262732</v>
      </c>
      <c r="E289">
        <f>'26'!N125</f>
        <v>1.4209391078986657</v>
      </c>
      <c r="F289">
        <f>'26'!O125</f>
        <v>1.428021749992459</v>
      </c>
      <c r="G289">
        <f>'26'!P125</f>
        <v>1.43307559663077</v>
      </c>
      <c r="H289">
        <f>'26'!Q125</f>
        <v>1.4372067670917401</v>
      </c>
    </row>
    <row r="290" spans="1:8">
      <c r="B290" t="s">
        <v>438</v>
      </c>
      <c r="C290">
        <f>'26'!L155</f>
        <v>0.86428088716244622</v>
      </c>
      <c r="D290">
        <f>'26'!M155</f>
        <v>0.87243110563907</v>
      </c>
      <c r="E290">
        <f>'26'!N155</f>
        <v>0.87708805720915983</v>
      </c>
      <c r="F290">
        <f>'26'!O155</f>
        <v>0.89393929746924605</v>
      </c>
      <c r="G290">
        <f>'26'!P155</f>
        <v>0.90143720604283295</v>
      </c>
      <c r="H290">
        <f>'26'!Q155</f>
        <v>0.72249012047684136</v>
      </c>
    </row>
    <row r="291" spans="1:8">
      <c r="B291" t="s">
        <v>439</v>
      </c>
      <c r="C291">
        <f>'26'!L185</f>
        <v>0.96244414025452663</v>
      </c>
      <c r="D291">
        <f>'26'!M185</f>
        <v>0.97363681851144235</v>
      </c>
      <c r="E291">
        <f>'26'!N185</f>
        <v>0.91197347735438661</v>
      </c>
      <c r="F291">
        <f>'26'!O185</f>
        <v>0.91389637572997751</v>
      </c>
      <c r="G291">
        <f>'26'!P185</f>
        <v>0.91680163940357084</v>
      </c>
      <c r="H291">
        <f>'26'!Q185</f>
        <v>0.76458206414427954</v>
      </c>
    </row>
    <row r="292" spans="1:8">
      <c r="B292" t="s">
        <v>440</v>
      </c>
      <c r="C292">
        <f>'26'!L215</f>
        <v>0.71772283941280002</v>
      </c>
      <c r="D292">
        <f>'26'!M215</f>
        <v>0.72838727597331931</v>
      </c>
      <c r="E292">
        <f>'26'!N215</f>
        <v>0.73326814190747891</v>
      </c>
      <c r="F292">
        <f>'26'!O215</f>
        <v>0.73938236714463978</v>
      </c>
      <c r="G292">
        <f>'26'!P215</f>
        <v>0.73972614890470123</v>
      </c>
      <c r="H292">
        <f>'26'!Q215</f>
        <v>0.73801160036475189</v>
      </c>
    </row>
    <row r="293" spans="1:8">
      <c r="B293" t="s">
        <v>441</v>
      </c>
      <c r="C293">
        <f>'26'!L245</f>
        <v>0.81244611709091563</v>
      </c>
      <c r="D293">
        <f>'26'!M245</f>
        <v>0.86673646491913381</v>
      </c>
      <c r="E293">
        <f>'26'!N245</f>
        <v>0.87944218238130345</v>
      </c>
      <c r="F293">
        <f>'26'!O245</f>
        <v>0.89246010651222563</v>
      </c>
      <c r="G293">
        <f>'26'!P245</f>
        <v>0.898847147469091</v>
      </c>
      <c r="H293">
        <f>'26'!Q245</f>
        <v>0.96558056334193088</v>
      </c>
    </row>
    <row r="294" spans="1:8" ht="16" thickBot="1">
      <c r="B294" t="s">
        <v>442</v>
      </c>
      <c r="C294">
        <f>'26'!L275</f>
        <v>0.68181126851589791</v>
      </c>
      <c r="D294">
        <f>'26'!M275</f>
        <v>0.68383762924295177</v>
      </c>
      <c r="E294">
        <f>'26'!N275</f>
        <v>0.68823590890957587</v>
      </c>
      <c r="F294">
        <f>'26'!O275</f>
        <v>0.68882821285525753</v>
      </c>
      <c r="G294">
        <f>'26'!P275</f>
        <v>0.69422247781206237</v>
      </c>
      <c r="H294">
        <f>'26'!Q275</f>
        <v>0.6978835161783814</v>
      </c>
    </row>
    <row r="295" spans="1:8" ht="17" thickBot="1">
      <c r="A295">
        <v>27</v>
      </c>
      <c r="B295" s="60" t="s">
        <v>3</v>
      </c>
      <c r="C295" s="61">
        <f>'27'!L5</f>
        <v>1.1117630465592225</v>
      </c>
      <c r="D295" s="62">
        <f>'27'!M5</f>
        <v>0.92205699048592371</v>
      </c>
      <c r="E295" s="62">
        <f>'27'!N5</f>
        <v>0.92905322318855255</v>
      </c>
      <c r="F295" s="62">
        <f>'27'!O5</f>
        <v>0.9426885121641827</v>
      </c>
      <c r="G295" s="62">
        <f>'27'!P5</f>
        <v>0.97564919843692</v>
      </c>
      <c r="H295" s="63">
        <f>'27'!Q5</f>
        <v>0.98407392110219316</v>
      </c>
    </row>
    <row r="296" spans="1:8">
      <c r="B296" t="s">
        <v>444</v>
      </c>
      <c r="C296">
        <f>'27'!L35</f>
        <v>1.2443488771367077</v>
      </c>
      <c r="D296">
        <f>'27'!M35</f>
        <v>0.89803508290391887</v>
      </c>
      <c r="E296">
        <f>'27'!N35</f>
        <v>0.89944134045913504</v>
      </c>
      <c r="F296">
        <f>'27'!O35</f>
        <v>0.90814655096903363</v>
      </c>
      <c r="G296">
        <f>'27'!P35</f>
        <v>0.95912284443914197</v>
      </c>
      <c r="H296">
        <f>'27'!Q35</f>
        <v>0.97114276474488503</v>
      </c>
    </row>
    <row r="297" spans="1:8">
      <c r="B297" t="s">
        <v>445</v>
      </c>
      <c r="C297">
        <f>'27'!L65</f>
        <v>0.93619949751399434</v>
      </c>
      <c r="D297">
        <f>'27'!M65</f>
        <v>0.94595004642155256</v>
      </c>
      <c r="E297">
        <f>'27'!N65</f>
        <v>0.95427393962198936</v>
      </c>
      <c r="F297">
        <f>'27'!O65</f>
        <v>0.95639940744513885</v>
      </c>
      <c r="G297">
        <f>'27'!P65</f>
        <v>0.96153274217216145</v>
      </c>
      <c r="H297">
        <f>'27'!Q65</f>
        <v>0.97007812807806226</v>
      </c>
    </row>
    <row r="298" spans="1:8">
      <c r="B298" t="s">
        <v>446</v>
      </c>
      <c r="C298">
        <f>'27'!L95</f>
        <v>1.0017730057423613</v>
      </c>
      <c r="D298">
        <f>'27'!M95</f>
        <v>1.0239758620609503</v>
      </c>
      <c r="E298">
        <f>'27'!N95</f>
        <v>1.0399711970079828</v>
      </c>
      <c r="F298">
        <f>'27'!O95</f>
        <v>1.0482944170966562</v>
      </c>
      <c r="G298">
        <f>'27'!P95</f>
        <v>0.91470086449707055</v>
      </c>
      <c r="H298">
        <f>'27'!Q95</f>
        <v>0.92593781120957974</v>
      </c>
    </row>
    <row r="299" spans="1:8">
      <c r="B299" t="s">
        <v>447</v>
      </c>
      <c r="C299">
        <f>'27'!L125</f>
        <v>1.1202790244388396</v>
      </c>
      <c r="D299">
        <f>'27'!M125</f>
        <v>1.1258940461920897</v>
      </c>
      <c r="E299">
        <f>'27'!N125</f>
        <v>1.1341689038978737</v>
      </c>
      <c r="F299">
        <f>'27'!O125</f>
        <v>1.1569452927321939</v>
      </c>
      <c r="G299">
        <f>'27'!P125</f>
        <v>1.1619799841789733</v>
      </c>
      <c r="H299">
        <f>'27'!Q125</f>
        <v>1.1695446003580332</v>
      </c>
    </row>
    <row r="300" spans="1:8">
      <c r="B300" t="s">
        <v>448</v>
      </c>
      <c r="C300">
        <f>'27'!L155</f>
        <v>1.0708167859939817</v>
      </c>
      <c r="D300">
        <f>'27'!M155</f>
        <v>1.0904374280244924</v>
      </c>
      <c r="E300">
        <f>'27'!N155</f>
        <v>1.1035542614694986</v>
      </c>
      <c r="F300">
        <f>'27'!O155</f>
        <v>1.1163343886745556</v>
      </c>
      <c r="G300">
        <f>'27'!P155</f>
        <v>1.1195524796544734</v>
      </c>
      <c r="H300">
        <f>'27'!Q155</f>
        <v>1.1272638756481841</v>
      </c>
    </row>
    <row r="301" spans="1:8">
      <c r="B301" t="s">
        <v>449</v>
      </c>
      <c r="C301">
        <f>'27'!L185</f>
        <v>0.99631760658890778</v>
      </c>
      <c r="D301">
        <f>'27'!M185</f>
        <v>0.73832511996843775</v>
      </c>
      <c r="E301">
        <f>'27'!N185</f>
        <v>0.8560220731193986</v>
      </c>
      <c r="F301">
        <f>'27'!O185</f>
        <v>0.98175531496225732</v>
      </c>
      <c r="G301">
        <f>'27'!P185</f>
        <v>0.99240350287143597</v>
      </c>
      <c r="H301">
        <f>'27'!Q185</f>
        <v>1.0140103905361806</v>
      </c>
    </row>
    <row r="302" spans="1:8">
      <c r="B302" t="s">
        <v>450</v>
      </c>
      <c r="C302">
        <f>'27'!L215</f>
        <v>0.86428088716244622</v>
      </c>
      <c r="D302">
        <f>'27'!M215</f>
        <v>0.78668992648230329</v>
      </c>
      <c r="E302">
        <f>'27'!N215</f>
        <v>0.78490414954100063</v>
      </c>
      <c r="F302">
        <f>'27'!O215</f>
        <v>0.78254028516072127</v>
      </c>
      <c r="G302">
        <f>'27'!P215</f>
        <v>0.7819523579171177</v>
      </c>
      <c r="H302">
        <f>'27'!Q215</f>
        <v>0.78878745122302918</v>
      </c>
    </row>
    <row r="303" spans="1:8">
      <c r="B303" t="s">
        <v>451</v>
      </c>
      <c r="C303">
        <f>'27'!L245</f>
        <v>0.8164699245861593</v>
      </c>
      <c r="D303">
        <f>'27'!M245</f>
        <v>0.82548696233535945</v>
      </c>
      <c r="E303">
        <f>'27'!N245</f>
        <v>0.83489166161324158</v>
      </c>
      <c r="F303">
        <f>'27'!O245</f>
        <v>0.84020754044722823</v>
      </c>
      <c r="G303">
        <f>'27'!P245</f>
        <v>0.84675612543520073</v>
      </c>
      <c r="H303">
        <f>'27'!Q245</f>
        <v>0.85414669518142194</v>
      </c>
    </row>
    <row r="304" spans="1:8">
      <c r="B304" t="s">
        <v>452</v>
      </c>
      <c r="C304">
        <f>'27'!L275</f>
        <v>0.73962788090682108</v>
      </c>
      <c r="D304">
        <f>'27'!M275</f>
        <v>0.6806367891805527</v>
      </c>
      <c r="E304">
        <f>'27'!N275</f>
        <v>0.74822868038765267</v>
      </c>
      <c r="F304">
        <f>'27'!O275</f>
        <v>0.86557091934695829</v>
      </c>
      <c r="G304">
        <f>'27'!P275</f>
        <v>0.97595509854361584</v>
      </c>
      <c r="H304">
        <f>'27'!Q275</f>
        <v>0.87497293288272027</v>
      </c>
    </row>
    <row r="305" spans="1:8" ht="16" thickBot="1">
      <c r="B305" t="s">
        <v>453</v>
      </c>
      <c r="C305">
        <f>'27'!L305</f>
        <v>0.81826065982262775</v>
      </c>
      <c r="D305">
        <f>'27'!M305</f>
        <v>0.82535014425435538</v>
      </c>
      <c r="E305">
        <f>'27'!N305</f>
        <v>0.83348333256040441</v>
      </c>
      <c r="F305">
        <f>'27'!O305</f>
        <v>0.83662182850938427</v>
      </c>
      <c r="G305">
        <f>'27'!P305</f>
        <v>0.8767531598288304</v>
      </c>
      <c r="H305">
        <f>'27'!Q305</f>
        <v>0.88502596858601701</v>
      </c>
    </row>
    <row r="306" spans="1:8" ht="17" thickBot="1">
      <c r="A306">
        <v>28</v>
      </c>
      <c r="B306" s="60" t="s">
        <v>7</v>
      </c>
      <c r="C306" s="61">
        <f>'28'!L5</f>
        <v>1.2316645091498868</v>
      </c>
      <c r="D306" s="62">
        <f>'28'!M5</f>
        <v>1.2362685505263769</v>
      </c>
      <c r="E306" s="62">
        <f>'28'!N5</f>
        <v>1.2272648341430035</v>
      </c>
      <c r="F306" s="62">
        <f>'28'!O5</f>
        <v>1.26213039401857</v>
      </c>
      <c r="G306" s="62">
        <f>'28'!P5</f>
        <v>1.2656555742990865</v>
      </c>
      <c r="H306" s="63">
        <f>'28'!Q5</f>
        <v>1.2649111496217014</v>
      </c>
    </row>
    <row r="307" spans="1:8">
      <c r="B307" t="s">
        <v>455</v>
      </c>
      <c r="C307">
        <f>'28'!L35</f>
        <v>1.3938785841172467</v>
      </c>
      <c r="D307">
        <f>'28'!M35</f>
        <v>1.4226384925193352</v>
      </c>
      <c r="E307">
        <f>'28'!N35</f>
        <v>1.4056435932892593</v>
      </c>
      <c r="F307">
        <f>'28'!O35</f>
        <v>1.441923764995434</v>
      </c>
      <c r="G307">
        <f>'28'!P35</f>
        <v>1.4549188852100581</v>
      </c>
      <c r="H307">
        <f>'28'!Q35</f>
        <v>1.4659638004285389</v>
      </c>
    </row>
    <row r="308" spans="1:8">
      <c r="B308" t="s">
        <v>456</v>
      </c>
      <c r="C308">
        <f>'28'!L65</f>
        <v>1.0514493998524843</v>
      </c>
      <c r="D308">
        <f>'28'!M65</f>
        <v>0.96657265509827628</v>
      </c>
      <c r="E308">
        <f>'28'!N65</f>
        <v>0.97677211721271517</v>
      </c>
      <c r="F308">
        <f>'28'!O65</f>
        <v>0.98450290979138833</v>
      </c>
      <c r="G308">
        <f>'28'!P65</f>
        <v>0.90122058736145971</v>
      </c>
      <c r="H308">
        <f>'28'!Q65</f>
        <v>0.90645909652858536</v>
      </c>
    </row>
    <row r="309" spans="1:8">
      <c r="B309" t="s">
        <v>457</v>
      </c>
      <c r="C309">
        <f>'28'!L95</f>
        <v>0.76568885151051713</v>
      </c>
      <c r="D309">
        <f>'28'!M95</f>
        <v>0.77556396393263838</v>
      </c>
      <c r="E309">
        <f>'28'!N95</f>
        <v>0.77796695975790231</v>
      </c>
      <c r="F309">
        <f>'28'!O95</f>
        <v>0.78234417500904241</v>
      </c>
      <c r="G309">
        <f>'28'!P95</f>
        <v>0.7872876607697431</v>
      </c>
      <c r="H309">
        <f>'28'!Q95</f>
        <v>0.79231759014667713</v>
      </c>
    </row>
    <row r="310" spans="1:8">
      <c r="B310" t="s">
        <v>458</v>
      </c>
      <c r="C310">
        <f>'28'!L125</f>
        <v>1.2593233026666877</v>
      </c>
      <c r="D310">
        <f>'28'!M125</f>
        <v>1.2299064981350878</v>
      </c>
      <c r="E310">
        <f>'28'!N125</f>
        <v>1.2330575394966197</v>
      </c>
      <c r="F310">
        <f>'28'!O125</f>
        <v>1.2397803330993267</v>
      </c>
      <c r="G310">
        <f>'28'!P125</f>
        <v>1.2497334363795303</v>
      </c>
      <c r="H310">
        <f>'28'!Q125</f>
        <v>1.2413674863185353</v>
      </c>
    </row>
    <row r="311" spans="1:8">
      <c r="B311" t="s">
        <v>326</v>
      </c>
      <c r="C311">
        <f>'28'!L155</f>
        <v>0.91759509760287916</v>
      </c>
      <c r="D311">
        <f>'28'!M155</f>
        <v>0.9247480344672605</v>
      </c>
      <c r="E311">
        <f>'28'!N155</f>
        <v>0.92243226334063622</v>
      </c>
      <c r="F311">
        <f>'28'!O155</f>
        <v>0.92578238532542223</v>
      </c>
      <c r="G311">
        <f>'28'!P155</f>
        <v>0.87641861220171091</v>
      </c>
      <c r="H311">
        <f>'28'!Q155</f>
        <v>0.88609238130186563</v>
      </c>
    </row>
    <row r="312" spans="1:8">
      <c r="B312" t="s">
        <v>459</v>
      </c>
      <c r="C312">
        <f>'28'!L185</f>
        <v>0.98866403963735472</v>
      </c>
      <c r="D312">
        <f>'28'!M185</f>
        <v>0.99656194546933674</v>
      </c>
      <c r="E312">
        <f>'28'!N185</f>
        <v>1.0115808779425481</v>
      </c>
      <c r="F312">
        <f>'28'!O185</f>
        <v>1.3501777211205375</v>
      </c>
      <c r="G312">
        <f>'28'!P185</f>
        <v>1.120420472683314</v>
      </c>
      <c r="H312">
        <f>'28'!Q185</f>
        <v>0.90910978474125548</v>
      </c>
    </row>
    <row r="313" spans="1:8">
      <c r="B313" t="s">
        <v>404</v>
      </c>
      <c r="C313">
        <f>'28'!L215</f>
        <v>1.2815085262565817</v>
      </c>
      <c r="D313">
        <f>'28'!M215</f>
        <v>1.1618414108348418</v>
      </c>
      <c r="E313">
        <f>'28'!N215</f>
        <v>1.1640731897241809</v>
      </c>
      <c r="F313">
        <f>'28'!O215</f>
        <v>1.1159945550673551</v>
      </c>
      <c r="G313">
        <f>'28'!P215</f>
        <v>1.1858693030262932</v>
      </c>
      <c r="H313">
        <f>'28'!Q215</f>
        <v>1.0728510907777591</v>
      </c>
    </row>
    <row r="314" spans="1:8">
      <c r="B314" t="s">
        <v>460</v>
      </c>
      <c r="C314">
        <f>'28'!L245</f>
        <v>1.0165850773341472</v>
      </c>
      <c r="D314">
        <f>'28'!M245</f>
        <v>1.1020280712619546</v>
      </c>
      <c r="E314">
        <f>'28'!N245</f>
        <v>1.1115861208401963</v>
      </c>
      <c r="F314">
        <f>'28'!O245</f>
        <v>0.95201583087331199</v>
      </c>
      <c r="G314">
        <f>'28'!P245</f>
        <v>0.97230152715799745</v>
      </c>
      <c r="H314">
        <f>'28'!Q245</f>
        <v>0.98358470803993736</v>
      </c>
    </row>
    <row r="315" spans="1:8">
      <c r="B315" t="s">
        <v>461</v>
      </c>
      <c r="C315">
        <f>'28'!L275</f>
        <v>0.63060230554600638</v>
      </c>
      <c r="D315">
        <f>'28'!M275</f>
        <v>0.63974462224755191</v>
      </c>
      <c r="E315">
        <f>'28'!N275</f>
        <v>0.65192181077922728</v>
      </c>
      <c r="F315">
        <f>'28'!O275</f>
        <v>0.65192181077922728</v>
      </c>
      <c r="G315">
        <f>'28'!P275</f>
        <v>0.66194699538821977</v>
      </c>
      <c r="H315">
        <f>'28'!Q275</f>
        <v>0.67240571910064684</v>
      </c>
    </row>
    <row r="316" spans="1:8">
      <c r="B316" t="s">
        <v>462</v>
      </c>
      <c r="C316">
        <f>'28'!L305</f>
        <v>1.1295959728750442</v>
      </c>
      <c r="D316">
        <f>'28'!M305</f>
        <v>0.77604293764474497</v>
      </c>
      <c r="E316">
        <f>'28'!N305</f>
        <v>0.78778672328888255</v>
      </c>
      <c r="F316">
        <f>'28'!O305</f>
        <v>0.78979166615855456</v>
      </c>
      <c r="G316">
        <f>'28'!P305</f>
        <v>0.79743646176406624</v>
      </c>
      <c r="H316">
        <f>'28'!Q305</f>
        <v>0.79847113611501208</v>
      </c>
    </row>
    <row r="317" spans="1:8">
      <c r="B317" t="s">
        <v>463</v>
      </c>
      <c r="C317">
        <f>'28'!L335</f>
        <v>1.1718807478621103</v>
      </c>
      <c r="D317">
        <f>'28'!M335</f>
        <v>1.1343025585383277</v>
      </c>
      <c r="E317">
        <f>'28'!N335</f>
        <v>1.1485403057419474</v>
      </c>
      <c r="F317">
        <f>'28'!O335</f>
        <v>1.1678023519828269</v>
      </c>
      <c r="G317">
        <f>'28'!P335</f>
        <v>1.180571093080921</v>
      </c>
      <c r="H317">
        <f>'28'!Q335</f>
        <v>1.1370722712537955</v>
      </c>
    </row>
    <row r="318" spans="1:8" ht="16" thickBot="1">
      <c r="B318" t="s">
        <v>464</v>
      </c>
      <c r="C318">
        <f>'28'!L365</f>
        <v>1.2175286738966693</v>
      </c>
      <c r="D318">
        <f>'28'!M365</f>
        <v>1.234290606573234</v>
      </c>
      <c r="E318">
        <f>'28'!N365</f>
        <v>1.246340447956336</v>
      </c>
      <c r="F318">
        <f>'28'!O365</f>
        <v>1.1939157849954758</v>
      </c>
      <c r="G318">
        <f>'28'!P365</f>
        <v>1.1983426967958597</v>
      </c>
      <c r="H318">
        <f>'28'!Q365</f>
        <v>1.1388466143247404</v>
      </c>
    </row>
    <row r="319" spans="1:8" ht="17" thickBot="1">
      <c r="A319">
        <v>29</v>
      </c>
      <c r="B319" s="60" t="s">
        <v>11</v>
      </c>
      <c r="C319" s="61">
        <f>'29'!L5</f>
        <v>1.26982197672486</v>
      </c>
      <c r="D319" s="62">
        <f>'29'!M5</f>
        <v>1.2816142030568618</v>
      </c>
      <c r="E319" s="62">
        <f>'29'!N5</f>
        <v>1.2941138898093671</v>
      </c>
      <c r="F319" s="62">
        <f>'29'!O5</f>
        <v>1.3037753338563762</v>
      </c>
      <c r="G319" s="62">
        <f>'29'!P5</f>
        <v>1.2917250573669343</v>
      </c>
      <c r="H319" s="63">
        <f>'29'!Q5</f>
        <v>1.286018523606695</v>
      </c>
    </row>
    <row r="320" spans="1:8">
      <c r="B320" t="s">
        <v>466</v>
      </c>
      <c r="C320">
        <f>'29'!L35</f>
        <v>0.964683471839753</v>
      </c>
      <c r="D320">
        <f>'29'!M35</f>
        <v>0.9711188001977068</v>
      </c>
      <c r="E320">
        <f>'29'!N35</f>
        <v>0.97052891155871601</v>
      </c>
      <c r="F320">
        <f>'29'!O35</f>
        <v>0.98959528819654552</v>
      </c>
      <c r="G320">
        <f>'29'!P35</f>
        <v>0.9987228653349749</v>
      </c>
      <c r="H320">
        <f>'29'!Q35</f>
        <v>1.0054521329194839</v>
      </c>
    </row>
    <row r="321" spans="1:8">
      <c r="B321" t="s">
        <v>467</v>
      </c>
      <c r="C321">
        <f>'29'!L65</f>
        <v>1.0970167243034228</v>
      </c>
      <c r="D321">
        <f>'29'!M65</f>
        <v>1.1022924595971462</v>
      </c>
      <c r="E321">
        <f>'29'!N65</f>
        <v>0.8804563997277155</v>
      </c>
      <c r="F321">
        <f>'29'!O65</f>
        <v>0.90035553522028322</v>
      </c>
      <c r="G321">
        <f>'29'!P65</f>
        <v>0.7799040941530937</v>
      </c>
      <c r="H321">
        <f>'29'!Q65</f>
        <v>0.79589130865727697</v>
      </c>
    </row>
    <row r="322" spans="1:8">
      <c r="B322" t="s">
        <v>468</v>
      </c>
      <c r="C322">
        <f>'29'!L95</f>
        <v>0.85477057102096454</v>
      </c>
      <c r="D322">
        <f>'29'!M95</f>
        <v>0.87243110563907</v>
      </c>
      <c r="E322">
        <f>'29'!N95</f>
        <v>0.8767531598288304</v>
      </c>
      <c r="F322">
        <f>'29'!O95</f>
        <v>0.89499997960895461</v>
      </c>
      <c r="G322">
        <f>'29'!P95</f>
        <v>0.91133496816762383</v>
      </c>
      <c r="H322">
        <f>'29'!Q95</f>
        <v>0.92115256378593946</v>
      </c>
    </row>
    <row r="323" spans="1:8">
      <c r="B323" t="s">
        <v>403</v>
      </c>
      <c r="C323">
        <f>'29'!L125</f>
        <v>1.0876883123851642</v>
      </c>
      <c r="D323">
        <f>'29'!M125</f>
        <v>1.1009183325620238</v>
      </c>
      <c r="E323">
        <f>'29'!N125</f>
        <v>0.9797083395608418</v>
      </c>
      <c r="F323">
        <f>'29'!O125</f>
        <v>0.99928106216078716</v>
      </c>
      <c r="G323">
        <f>'29'!P125</f>
        <v>1.0130378860874705</v>
      </c>
      <c r="H323">
        <f>'29'!Q125</f>
        <v>0.87342332446341275</v>
      </c>
    </row>
    <row r="324" spans="1:8">
      <c r="B324" t="s">
        <v>469</v>
      </c>
      <c r="C324">
        <f>'29'!L155</f>
        <v>1.1767823367881263</v>
      </c>
      <c r="D324">
        <f>'29'!M155</f>
        <v>0.99815415557942533</v>
      </c>
      <c r="E324">
        <f>'29'!N155</f>
        <v>1.0130378860874705</v>
      </c>
      <c r="F324">
        <f>'29'!O155</f>
        <v>1.0222443980895397</v>
      </c>
      <c r="G324">
        <f>'29'!P155</f>
        <v>0.94229856866007378</v>
      </c>
      <c r="H324">
        <f>'29'!Q155</f>
        <v>0.91521382213418034</v>
      </c>
    </row>
    <row r="325" spans="1:8">
      <c r="B325" t="s">
        <v>470</v>
      </c>
      <c r="C325">
        <f>'29'!L185</f>
        <v>0.95893339449308623</v>
      </c>
      <c r="D325">
        <f>'29'!M185</f>
        <v>0.90252244098943113</v>
      </c>
      <c r="E325">
        <f>'29'!N185</f>
        <v>0.97438081896504247</v>
      </c>
      <c r="F325">
        <f>'29'!O185</f>
        <v>0.98404351579859073</v>
      </c>
      <c r="G325">
        <f>'29'!P185</f>
        <v>0.92471576195225713</v>
      </c>
      <c r="H325">
        <f>'29'!Q185</f>
        <v>0.92880653407420943</v>
      </c>
    </row>
    <row r="326" spans="1:8">
      <c r="B326" t="s">
        <v>471</v>
      </c>
      <c r="C326">
        <f>'29'!L215</f>
        <v>1.4211045085623522</v>
      </c>
      <c r="D326">
        <f>'29'!M215</f>
        <v>1.4364282261742829</v>
      </c>
      <c r="E326">
        <f>'29'!N215</f>
        <v>1.4463660237117153</v>
      </c>
      <c r="F326">
        <f>'29'!O215</f>
        <v>1.4505208646941787</v>
      </c>
      <c r="G326">
        <f>'29'!P215</f>
        <v>1.4505494143391335</v>
      </c>
      <c r="H326">
        <f>'29'!Q215</f>
        <v>1.4444229319895048</v>
      </c>
    </row>
    <row r="327" spans="1:8">
      <c r="B327" t="s">
        <v>472</v>
      </c>
      <c r="C327">
        <f>'29'!L245</f>
        <v>1.1510410184300257</v>
      </c>
      <c r="D327">
        <f>'29'!M245</f>
        <v>1.1666077221048401</v>
      </c>
      <c r="E327">
        <f>'29'!N245</f>
        <v>1.1742444779035632</v>
      </c>
      <c r="F327">
        <f>'29'!O245</f>
        <v>1.1794388456693017</v>
      </c>
      <c r="G327">
        <f>'29'!P245</f>
        <v>1.1195524796544734</v>
      </c>
      <c r="H327">
        <f>'29'!Q245</f>
        <v>1.1290124966448536</v>
      </c>
    </row>
    <row r="328" spans="1:8" ht="16" thickBot="1">
      <c r="B328" t="s">
        <v>473</v>
      </c>
      <c r="C328">
        <f>'29'!L275</f>
        <v>0.92354076704896448</v>
      </c>
      <c r="D328">
        <f>'29'!M275</f>
        <v>1.0306220436597837</v>
      </c>
      <c r="E328">
        <f>'29'!N275</f>
        <v>1.1026993347439911</v>
      </c>
      <c r="F328">
        <f>'29'!O275</f>
        <v>1.1225128466781344</v>
      </c>
      <c r="G328">
        <f>'29'!P275</f>
        <v>1.0447781091683026</v>
      </c>
      <c r="H328">
        <f>'29'!Q275</f>
        <v>1.0302820396450729</v>
      </c>
    </row>
    <row r="329" spans="1:8" ht="17" thickBot="1">
      <c r="A329">
        <v>30</v>
      </c>
      <c r="B329" s="60" t="s">
        <v>15</v>
      </c>
      <c r="C329" s="61">
        <f>'30'!L5</f>
        <v>1.1644529445022755</v>
      </c>
      <c r="D329" s="62">
        <f>'30'!M5</f>
        <v>1.1727962534156553</v>
      </c>
      <c r="E329" s="62">
        <f>'30'!N5</f>
        <v>1.1790467361100605</v>
      </c>
      <c r="F329" s="62">
        <f>'30'!O5</f>
        <v>1.182597272633646</v>
      </c>
      <c r="G329" s="62">
        <f>'30'!P5</f>
        <v>1.1841561441078434</v>
      </c>
      <c r="H329" s="63">
        <f>'30'!Q5</f>
        <v>1.1924854665879157</v>
      </c>
    </row>
    <row r="330" spans="1:8">
      <c r="B330" t="s">
        <v>475</v>
      </c>
      <c r="C330">
        <f>'30'!L35</f>
        <v>1.2127191566331825</v>
      </c>
      <c r="D330">
        <f>'30'!M35</f>
        <v>1.2170681999000905</v>
      </c>
      <c r="E330">
        <f>'30'!N35</f>
        <v>1.2204865920634453</v>
      </c>
      <c r="F330">
        <f>'30'!O35</f>
        <v>1.2194735688007645</v>
      </c>
      <c r="G330">
        <f>'30'!P35</f>
        <v>1.219879693737836</v>
      </c>
      <c r="H330">
        <f>'30'!Q35</f>
        <v>1.2261257553595986</v>
      </c>
    </row>
    <row r="331" spans="1:8">
      <c r="B331" t="s">
        <v>476</v>
      </c>
      <c r="C331">
        <f>'30'!L65</f>
        <v>0.94696069320299081</v>
      </c>
      <c r="D331">
        <f>'30'!M65</f>
        <v>0.96551263626341033</v>
      </c>
      <c r="E331">
        <f>'30'!N65</f>
        <v>0.97651513823793923</v>
      </c>
      <c r="F331">
        <f>'30'!O65</f>
        <v>1.0070153379434024</v>
      </c>
      <c r="G331">
        <f>'30'!P65</f>
        <v>0.93764126395724301</v>
      </c>
      <c r="H331">
        <f>'30'!Q65</f>
        <v>0.95665949809447459</v>
      </c>
    </row>
    <row r="332" spans="1:8">
      <c r="B332" t="s">
        <v>477</v>
      </c>
      <c r="C332">
        <f>'30'!L95</f>
        <v>0.83190541490427705</v>
      </c>
      <c r="D332">
        <f>'30'!M95</f>
        <v>0.86044214337536173</v>
      </c>
      <c r="E332">
        <f>'30'!N95</f>
        <v>0.86557091934695829</v>
      </c>
      <c r="F332">
        <f>'30'!O95</f>
        <v>0.89677546260844798</v>
      </c>
      <c r="G332">
        <f>'30'!P95</f>
        <v>0.92191979990794026</v>
      </c>
      <c r="H332">
        <f>'30'!Q95</f>
        <v>0.93047645722828698</v>
      </c>
    </row>
    <row r="333" spans="1:8">
      <c r="B333" t="s">
        <v>280</v>
      </c>
      <c r="C333">
        <f>'30'!L125</f>
        <v>1.2057573898756058</v>
      </c>
      <c r="D333">
        <f>'30'!M125</f>
        <v>1.2203064375550503</v>
      </c>
      <c r="E333">
        <f>'30'!N125</f>
        <v>1.2320719728226426</v>
      </c>
      <c r="F333">
        <f>'30'!O125</f>
        <v>1.2451451232914637</v>
      </c>
      <c r="G333">
        <f>'30'!P125</f>
        <v>1.255944447855762</v>
      </c>
      <c r="H333">
        <f>'30'!Q125</f>
        <v>1.2686620978147702</v>
      </c>
    </row>
    <row r="334" spans="1:8">
      <c r="B334" t="s">
        <v>478</v>
      </c>
      <c r="C334">
        <f>'30'!L155</f>
        <v>1.1339398182954332</v>
      </c>
      <c r="D334">
        <f>'30'!M155</f>
        <v>1.0696792606882066</v>
      </c>
      <c r="E334">
        <f>'30'!N155</f>
        <v>1.0939683753558327</v>
      </c>
      <c r="F334">
        <f>'30'!O155</f>
        <v>1.122034245531371</v>
      </c>
      <c r="G334">
        <f>'30'!P155</f>
        <v>1.1350283871762288</v>
      </c>
      <c r="H334">
        <f>'30'!Q155</f>
        <v>1.1488342250184325</v>
      </c>
    </row>
    <row r="335" spans="1:8">
      <c r="B335" t="s">
        <v>479</v>
      </c>
      <c r="C335">
        <f>'30'!L185</f>
        <v>0.94250249862638991</v>
      </c>
      <c r="D335">
        <f>'30'!M185</f>
        <v>1.1188090208542592</v>
      </c>
      <c r="E335">
        <f>'30'!N185</f>
        <v>1.1333959254217914</v>
      </c>
      <c r="F335">
        <f>'30'!O185</f>
        <v>1.1285126140464574</v>
      </c>
      <c r="G335">
        <f>'30'!P185</f>
        <v>1.1366632002108499</v>
      </c>
      <c r="H335">
        <f>'30'!Q185</f>
        <v>1.1548023001522369</v>
      </c>
    </row>
    <row r="336" spans="1:8">
      <c r="B336" t="s">
        <v>275</v>
      </c>
      <c r="C336">
        <f>'30'!L215</f>
        <v>1.1425680481279461</v>
      </c>
      <c r="D336">
        <f>'30'!M215</f>
        <v>1.1494958184281363</v>
      </c>
      <c r="E336">
        <f>'30'!N215</f>
        <v>1.1601332784841869</v>
      </c>
      <c r="F336">
        <f>'30'!O215</f>
        <v>1.1681759246380738</v>
      </c>
      <c r="G336">
        <f>'30'!P215</f>
        <v>1.1803445566764348</v>
      </c>
      <c r="H336">
        <f>'30'!Q215</f>
        <v>1.188527317903161</v>
      </c>
    </row>
    <row r="337" spans="1:8">
      <c r="B337" t="s">
        <v>480</v>
      </c>
      <c r="C337">
        <f>'30'!L245</f>
        <v>0.64837810408319163</v>
      </c>
      <c r="D337">
        <f>'30'!M245</f>
        <v>0.65825287612400518</v>
      </c>
      <c r="E337">
        <f>'30'!N245</f>
        <v>0.66664539330443817</v>
      </c>
      <c r="F337">
        <f>'30'!O245</f>
        <v>0.67192048334172383</v>
      </c>
      <c r="G337">
        <f>'30'!P245</f>
        <v>0.67289191514908397</v>
      </c>
      <c r="H337">
        <f>'30'!Q245</f>
        <v>0.67780738284283726</v>
      </c>
    </row>
    <row r="338" spans="1:8">
      <c r="B338" t="s">
        <v>481</v>
      </c>
      <c r="C338">
        <f>'30'!L275</f>
        <v>1.1637009290884195</v>
      </c>
      <c r="D338">
        <f>'30'!M275</f>
        <v>1.1828388497801843</v>
      </c>
      <c r="E338">
        <f>'30'!N275</f>
        <v>1.2080735268830272</v>
      </c>
      <c r="F338">
        <f>'30'!O275</f>
        <v>1.2362166538796999</v>
      </c>
      <c r="G338">
        <f>'30'!P275</f>
        <v>1.2505331280588259</v>
      </c>
      <c r="H338">
        <f>'30'!Q275</f>
        <v>1.2796653885159444</v>
      </c>
    </row>
    <row r="339" spans="1:8">
      <c r="B339" t="s">
        <v>482</v>
      </c>
      <c r="C339">
        <f>'30'!L305</f>
        <v>0.7750857984629197</v>
      </c>
      <c r="D339">
        <f>'30'!M305</f>
        <v>0.79384379640242364</v>
      </c>
      <c r="E339">
        <f>'30'!N305</f>
        <v>0.79950949311704667</v>
      </c>
      <c r="F339">
        <f>'30'!O305</f>
        <v>0.79898985294656033</v>
      </c>
      <c r="G339">
        <f>'30'!P305</f>
        <v>0.81444552034452322</v>
      </c>
      <c r="H339">
        <f>'30'!Q305</f>
        <v>0.82559341932454877</v>
      </c>
    </row>
    <row r="340" spans="1:8" ht="16" thickBot="1">
      <c r="B340" t="s">
        <v>483</v>
      </c>
      <c r="C340">
        <f>'30'!L335</f>
        <v>1.1794388456693017</v>
      </c>
      <c r="D340">
        <f>'30'!M335</f>
        <v>1.1908103576990943</v>
      </c>
      <c r="E340">
        <f>'30'!N335</f>
        <v>1.2185513241054577</v>
      </c>
      <c r="F340">
        <f>'30'!O335</f>
        <v>1.2374034073190117</v>
      </c>
      <c r="G340">
        <f>'30'!P335</f>
        <v>1.2662297994742522</v>
      </c>
      <c r="H340">
        <f>'30'!Q335</f>
        <v>1.2821234952531246</v>
      </c>
    </row>
    <row r="341" spans="1:8" ht="17" thickBot="1">
      <c r="A341">
        <v>31</v>
      </c>
      <c r="B341" s="60" t="s">
        <v>19</v>
      </c>
      <c r="C341" s="61">
        <f>'31'!L5</f>
        <v>1.3630646090221195</v>
      </c>
      <c r="D341" s="62">
        <f>'31'!M5</f>
        <v>1.403026901805529</v>
      </c>
      <c r="E341" s="62">
        <f>'31'!N5</f>
        <v>1.3904442875226268</v>
      </c>
      <c r="F341" s="62">
        <f>'31'!O5</f>
        <v>1.3218551789913617</v>
      </c>
      <c r="G341" s="62">
        <f>'31'!P5</f>
        <v>1.3079845017375031</v>
      </c>
      <c r="H341" s="63">
        <f>'31'!Q5</f>
        <v>1.3111336258573378</v>
      </c>
    </row>
    <row r="342" spans="1:8">
      <c r="B342" t="s">
        <v>485</v>
      </c>
      <c r="C342">
        <f>'31'!L35</f>
        <v>0.93348326680204241</v>
      </c>
      <c r="D342">
        <f>'31'!M35</f>
        <v>1.1299056949478441</v>
      </c>
      <c r="E342">
        <f>'31'!N35</f>
        <v>1.138300367912269</v>
      </c>
      <c r="F342">
        <f>'31'!O35</f>
        <v>1.1425210637054077</v>
      </c>
      <c r="G342">
        <f>'31'!P35</f>
        <v>1.15006320173018</v>
      </c>
      <c r="H342">
        <f>'31'!Q35</f>
        <v>1.1643391630845517</v>
      </c>
    </row>
    <row r="343" spans="1:8">
      <c r="B343" t="s">
        <v>486</v>
      </c>
      <c r="C343">
        <f>'31'!L65</f>
        <v>1.1498267579942778</v>
      </c>
      <c r="D343">
        <f>'31'!M65</f>
        <v>1.1656566264157984</v>
      </c>
      <c r="E343">
        <f>'31'!N65</f>
        <v>1.1902391869394457</v>
      </c>
      <c r="F343">
        <f>'31'!O65</f>
        <v>1.0491458814185628</v>
      </c>
      <c r="G343">
        <f>'31'!P65</f>
        <v>1.0623147434006823</v>
      </c>
      <c r="H343">
        <f>'31'!Q65</f>
        <v>1.0870622923442477</v>
      </c>
    </row>
    <row r="344" spans="1:8">
      <c r="B344" t="s">
        <v>487</v>
      </c>
      <c r="C344">
        <f>'31'!L95</f>
        <v>1.2428430907358385</v>
      </c>
      <c r="D344">
        <f>'31'!M95</f>
        <v>1.2720418783714467</v>
      </c>
      <c r="E344">
        <f>'31'!N95</f>
        <v>1.2549979297775824</v>
      </c>
      <c r="F344">
        <f>'31'!O95</f>
        <v>1.2171367575195924</v>
      </c>
      <c r="G344">
        <f>'31'!P95</f>
        <v>1.077050540584845</v>
      </c>
      <c r="H344">
        <f>'31'!Q95</f>
        <v>1.0928892237452297</v>
      </c>
    </row>
    <row r="345" spans="1:8">
      <c r="B345" t="s">
        <v>488</v>
      </c>
      <c r="C345">
        <f>'31'!L125</f>
        <v>1.090195999764795</v>
      </c>
      <c r="D345">
        <f>'31'!M125</f>
        <v>1.0991993155858184</v>
      </c>
      <c r="E345">
        <f>'31'!N125</f>
        <v>1.1050913045298123</v>
      </c>
      <c r="F345">
        <f>'31'!O125</f>
        <v>1.021333994151048</v>
      </c>
      <c r="G345">
        <f>'31'!P125</f>
        <v>0.93158114214223364</v>
      </c>
      <c r="H345">
        <f>'31'!Q125</f>
        <v>0.83731664779630299</v>
      </c>
    </row>
    <row r="346" spans="1:8">
      <c r="B346" t="s">
        <v>489</v>
      </c>
      <c r="C346">
        <f>'31'!L155</f>
        <v>1.1614698639028538</v>
      </c>
      <c r="D346">
        <f>'31'!M155</f>
        <v>1.1648180682853326</v>
      </c>
      <c r="E346">
        <f>'31'!N155</f>
        <v>1.1930977829816978</v>
      </c>
      <c r="F346">
        <f>'31'!O155</f>
        <v>0.99856353721710134</v>
      </c>
      <c r="G346">
        <f>'31'!P155</f>
        <v>1.0101259653488026</v>
      </c>
      <c r="H346">
        <f>'31'!Q155</f>
        <v>1.0159582011083161</v>
      </c>
    </row>
    <row r="347" spans="1:8">
      <c r="B347" t="s">
        <v>490</v>
      </c>
      <c r="C347">
        <f>'31'!L185</f>
        <v>1.0906444090863323</v>
      </c>
      <c r="D347">
        <f>'31'!M185</f>
        <v>1.1800048335722644</v>
      </c>
      <c r="E347">
        <f>'31'!N185</f>
        <v>0.83292181891868367</v>
      </c>
      <c r="F347">
        <f>'31'!O185</f>
        <v>0.96076319905030616</v>
      </c>
      <c r="G347">
        <f>'31'!P185</f>
        <v>0.97390447951680326</v>
      </c>
      <c r="H347">
        <f>'31'!Q185</f>
        <v>0.97930034464880278</v>
      </c>
    </row>
    <row r="348" spans="1:8" ht="16" thickBot="1">
      <c r="B348" t="s">
        <v>491</v>
      </c>
      <c r="C348">
        <f>'31'!L215</f>
        <v>1.4648548765490319</v>
      </c>
      <c r="D348">
        <f>'31'!M215</f>
        <v>1.4957625076352812</v>
      </c>
      <c r="E348">
        <f>'31'!N215</f>
        <v>1.4889735582427455</v>
      </c>
      <c r="F348">
        <f>'31'!O215</f>
        <v>1.4206688753525691</v>
      </c>
      <c r="G348">
        <f>'31'!P215</f>
        <v>1.4198259268564135</v>
      </c>
      <c r="H348">
        <f>'31'!Q215</f>
        <v>1.4213435944644484</v>
      </c>
    </row>
    <row r="349" spans="1:8" ht="17" thickBot="1">
      <c r="A349">
        <v>32</v>
      </c>
      <c r="B349" s="60" t="s">
        <v>23</v>
      </c>
      <c r="C349" s="61">
        <f>'32'!L5</f>
        <v>1.2221206887419591</v>
      </c>
      <c r="D349" s="62">
        <f>'32'!M5</f>
        <v>1.2424955983898949</v>
      </c>
      <c r="E349" s="62">
        <f>'32'!N5</f>
        <v>1.2432172554310088</v>
      </c>
      <c r="F349" s="62">
        <f>'32'!O5</f>
        <v>1.2442044076130621</v>
      </c>
      <c r="G349" s="62">
        <f>'32'!P5</f>
        <v>1.2829491071896013</v>
      </c>
      <c r="H349" s="63">
        <f>'32'!Q5</f>
        <v>1.2945004670224536</v>
      </c>
    </row>
    <row r="350" spans="1:8">
      <c r="B350" t="s">
        <v>493</v>
      </c>
      <c r="C350">
        <f>'32'!L35</f>
        <v>1.3568889027947142</v>
      </c>
      <c r="D350">
        <f>'32'!M35</f>
        <v>1.3733639986039943</v>
      </c>
      <c r="E350">
        <f>'32'!N35</f>
        <v>1.3681792962411699</v>
      </c>
      <c r="F350">
        <f>'32'!O35</f>
        <v>1.3660760969377506</v>
      </c>
      <c r="G350">
        <f>'32'!P35</f>
        <v>1.4200912009776496</v>
      </c>
      <c r="H350">
        <f>'32'!Q35</f>
        <v>1.4351772519453083</v>
      </c>
    </row>
    <row r="351" spans="1:8">
      <c r="B351" t="s">
        <v>494</v>
      </c>
      <c r="C351">
        <f>'32'!L65</f>
        <v>1.0504278989823594</v>
      </c>
      <c r="D351">
        <f>'32'!M65</f>
        <v>1.0620367832821735</v>
      </c>
      <c r="E351">
        <f>'32'!N65</f>
        <v>1.069847228097859</v>
      </c>
      <c r="F351">
        <f>'32'!O65</f>
        <v>1.1249988683860197</v>
      </c>
      <c r="G351">
        <f>'32'!P65</f>
        <v>1.0887704689914723</v>
      </c>
      <c r="H351">
        <f>'32'!Q65</f>
        <v>1.0366374876400017</v>
      </c>
    </row>
    <row r="352" spans="1:8">
      <c r="B352" t="s">
        <v>495</v>
      </c>
      <c r="C352">
        <f>'32'!L95</f>
        <v>0.85477057102096454</v>
      </c>
      <c r="D352">
        <f>'32'!M95</f>
        <v>0.86428088716244622</v>
      </c>
      <c r="E352">
        <f>'32'!N95</f>
        <v>0.86881919393264162</v>
      </c>
      <c r="F352">
        <f>'32'!O95</f>
        <v>0.88973072222806293</v>
      </c>
      <c r="G352">
        <f>'32'!P95</f>
        <v>0.88488862267819801</v>
      </c>
      <c r="H352">
        <f>'32'!Q95</f>
        <v>0.88557593624178377</v>
      </c>
    </row>
    <row r="353" spans="1:8">
      <c r="B353" t="s">
        <v>496</v>
      </c>
      <c r="C353">
        <f>'32'!L125</f>
        <v>1.0891504281714146</v>
      </c>
      <c r="D353">
        <f>'32'!M125</f>
        <v>1.1044098510227445</v>
      </c>
      <c r="E353">
        <f>'32'!N125</f>
        <v>1.1174679149221682</v>
      </c>
      <c r="F353">
        <f>'32'!O125</f>
        <v>0.96701006012267365</v>
      </c>
      <c r="G353">
        <f>'32'!P125</f>
        <v>0.97408303210972591</v>
      </c>
      <c r="H353">
        <f>'32'!Q125</f>
        <v>0.98434971324775888</v>
      </c>
    </row>
    <row r="354" spans="1:8">
      <c r="B354" t="s">
        <v>497</v>
      </c>
      <c r="C354">
        <f>'32'!L155</f>
        <v>1.1496428909188658</v>
      </c>
      <c r="D354">
        <f>'32'!M155</f>
        <v>1.15554124636571</v>
      </c>
      <c r="E354">
        <f>'32'!N155</f>
        <v>1.1711688112206406</v>
      </c>
      <c r="F354">
        <f>'32'!O155</f>
        <v>1.1783076841594198</v>
      </c>
      <c r="G354">
        <f>'32'!P155</f>
        <v>1.1256737379888633</v>
      </c>
      <c r="H354">
        <f>'32'!Q155</f>
        <v>1.0601327292893374</v>
      </c>
    </row>
    <row r="355" spans="1:8">
      <c r="B355" t="s">
        <v>498</v>
      </c>
      <c r="C355">
        <f>'32'!L185</f>
        <v>0.90107625403404568</v>
      </c>
      <c r="D355">
        <f>'32'!M185</f>
        <v>0.92268878758846029</v>
      </c>
      <c r="E355">
        <f>'32'!N185</f>
        <v>0.94413829840690611</v>
      </c>
      <c r="F355">
        <f>'32'!O185</f>
        <v>1.1067967784517081</v>
      </c>
      <c r="G355">
        <f>'32'!P185</f>
        <v>0.94826202982842167</v>
      </c>
      <c r="H355">
        <f>'32'!Q185</f>
        <v>0.96179667237356525</v>
      </c>
    </row>
    <row r="356" spans="1:8">
      <c r="B356" t="s">
        <v>499</v>
      </c>
      <c r="C356">
        <f>'32'!L215</f>
        <v>0.84493568452444412</v>
      </c>
      <c r="D356">
        <f>'32'!M215</f>
        <v>0.84312591560863581</v>
      </c>
      <c r="E356">
        <f>'32'!N215</f>
        <v>0.85166359840747963</v>
      </c>
      <c r="F356">
        <f>'32'!O215</f>
        <v>1.0456283951857424</v>
      </c>
      <c r="G356">
        <f>'32'!P215</f>
        <v>0.9991784721995457</v>
      </c>
      <c r="H356">
        <f>'32'!Q215</f>
        <v>1.0153317114451168</v>
      </c>
    </row>
    <row r="357" spans="1:8">
      <c r="B357" t="s">
        <v>500</v>
      </c>
      <c r="C357">
        <f>'32'!L245</f>
        <v>0.97444040624069717</v>
      </c>
      <c r="D357">
        <f>'32'!M245</f>
        <v>1.0949135070932297</v>
      </c>
      <c r="E357">
        <f>'32'!N245</f>
        <v>1.1134542348472733</v>
      </c>
      <c r="F357">
        <f>'32'!O245</f>
        <v>1.122034245531371</v>
      </c>
      <c r="G357">
        <f>'32'!P245</f>
        <v>1.1252687676614206</v>
      </c>
      <c r="H357">
        <f>'32'!Q245</f>
        <v>1.1432260329566688</v>
      </c>
    </row>
    <row r="358" spans="1:8" ht="16" thickBot="1">
      <c r="B358" t="s">
        <v>501</v>
      </c>
      <c r="C358">
        <f>'32'!L275</f>
        <v>1.2027860231108474</v>
      </c>
      <c r="D358">
        <f>'32'!M275</f>
        <v>1.2062533308378267</v>
      </c>
      <c r="E358">
        <f>'32'!N275</f>
        <v>1.2077423779751899</v>
      </c>
      <c r="F358">
        <f>'32'!O275</f>
        <v>1.0369359353201986</v>
      </c>
      <c r="G358">
        <f>'32'!P275</f>
        <v>1.1377543835062343</v>
      </c>
      <c r="H358">
        <f>'32'!Q275</f>
        <v>1.1443235164942545</v>
      </c>
    </row>
    <row r="359" spans="1:8" ht="17" thickBot="1">
      <c r="A359">
        <v>33</v>
      </c>
      <c r="B359" s="60" t="s">
        <v>27</v>
      </c>
      <c r="C359" s="61">
        <f>'33'!L5</f>
        <v>1.26096519183697</v>
      </c>
      <c r="D359" s="62">
        <f>'33'!M5</f>
        <v>1.2197211190360806</v>
      </c>
      <c r="E359" s="62">
        <f>'33'!N5</f>
        <v>1.2103413228899542</v>
      </c>
      <c r="F359" s="62">
        <f>'33'!O5</f>
        <v>1.215684763601645</v>
      </c>
      <c r="G359" s="62">
        <f>'33'!P5</f>
        <v>1.2309872901954511</v>
      </c>
      <c r="H359" s="63">
        <f>'33'!Q5</f>
        <v>1.3114977781137409</v>
      </c>
    </row>
    <row r="360" spans="1:8">
      <c r="B360" t="s">
        <v>503</v>
      </c>
      <c r="C360">
        <f>'33'!L35</f>
        <v>0.80107398061357671</v>
      </c>
      <c r="D360">
        <f>'33'!M35</f>
        <v>0.65506641053698067</v>
      </c>
      <c r="E360">
        <f>'33'!N35</f>
        <v>0.84192528151361445</v>
      </c>
      <c r="F360">
        <f>'33'!O35</f>
        <v>0.67582943268714823</v>
      </c>
      <c r="G360">
        <f>'33'!P35</f>
        <v>0.86621791463999864</v>
      </c>
      <c r="H360">
        <f>'33'!Q35</f>
        <v>0.89112754807033001</v>
      </c>
    </row>
    <row r="361" spans="1:8">
      <c r="B361" t="s">
        <v>504</v>
      </c>
      <c r="C361">
        <f>'33'!L65</f>
        <v>1.2069149027799335</v>
      </c>
      <c r="D361">
        <f>'33'!M65</f>
        <v>1.2179668474245489</v>
      </c>
      <c r="E361">
        <f>'33'!N65</f>
        <v>1.2267635091647413</v>
      </c>
      <c r="F361">
        <f>'33'!O65</f>
        <v>1.1376452180547394</v>
      </c>
      <c r="G361">
        <f>'33'!P65</f>
        <v>1.1534733875701746</v>
      </c>
      <c r="H361">
        <f>'33'!Q65</f>
        <v>1.1648180682853326</v>
      </c>
    </row>
    <row r="362" spans="1:8">
      <c r="B362" t="s">
        <v>505</v>
      </c>
      <c r="C362">
        <f>'33'!L95</f>
        <v>0.91320071647487855</v>
      </c>
      <c r="D362">
        <f>'33'!M95</f>
        <v>0.92230407439506068</v>
      </c>
      <c r="E362">
        <f>'33'!N95</f>
        <v>0.83918148930087266</v>
      </c>
      <c r="F362">
        <f>'33'!O95</f>
        <v>0.94372862014145797</v>
      </c>
      <c r="G362">
        <f>'33'!P95</f>
        <v>0.95921867273756101</v>
      </c>
      <c r="H362">
        <f>'33'!Q95</f>
        <v>0.97677211721271517</v>
      </c>
    </row>
    <row r="363" spans="1:8">
      <c r="B363" t="s">
        <v>506</v>
      </c>
      <c r="C363">
        <f>'33'!L125</f>
        <v>0.95096903144798794</v>
      </c>
      <c r="D363">
        <f>'33'!M125</f>
        <v>0.95096903144798794</v>
      </c>
      <c r="E363">
        <f>'33'!N125</f>
        <v>0.95475233632614986</v>
      </c>
      <c r="F363">
        <f>'33'!O125</f>
        <v>0.96832553267957322</v>
      </c>
      <c r="G363">
        <f>'33'!P125</f>
        <v>0.98936225101087727</v>
      </c>
      <c r="H363">
        <f>'33'!Q125</f>
        <v>1.2127191566331825</v>
      </c>
    </row>
    <row r="364" spans="1:8">
      <c r="B364" t="s">
        <v>507</v>
      </c>
      <c r="C364">
        <f>'33'!L155</f>
        <v>1.4050430160570464</v>
      </c>
      <c r="D364">
        <f>'33'!M155</f>
        <v>1.3593777639561242</v>
      </c>
      <c r="E364">
        <f>'33'!N155</f>
        <v>1.349463860332585</v>
      </c>
      <c r="F364">
        <f>'33'!O155</f>
        <v>1.3669939566869773</v>
      </c>
      <c r="G364">
        <f>'33'!P155</f>
        <v>1.3615138488589855</v>
      </c>
      <c r="H364">
        <f>'33'!Q155</f>
        <v>1.4362111389546617</v>
      </c>
    </row>
    <row r="365" spans="1:8" ht="16" thickBot="1">
      <c r="B365" t="s">
        <v>508</v>
      </c>
      <c r="C365">
        <f>'33'!L185</f>
        <v>1.1355730634339423</v>
      </c>
      <c r="D365">
        <f>'33'!M185</f>
        <v>1.1415817808863555</v>
      </c>
      <c r="E365">
        <f>'33'!N185</f>
        <v>1.0629265117637408</v>
      </c>
      <c r="F365">
        <f>'33'!O185</f>
        <v>0.95285554472938294</v>
      </c>
      <c r="G365">
        <f>'33'!P185</f>
        <v>1.0883146929400038</v>
      </c>
      <c r="H365">
        <f>'33'!Q185</f>
        <v>1.1009183325620238</v>
      </c>
    </row>
    <row r="366" spans="1:8" ht="17" thickBot="1">
      <c r="A366">
        <v>34</v>
      </c>
      <c r="B366" s="60" t="s">
        <v>31</v>
      </c>
      <c r="C366" s="61">
        <f>'34'!L5</f>
        <v>1.3766410998770613</v>
      </c>
      <c r="D366" s="62">
        <f>'34'!M5</f>
        <v>1.3684803394451994</v>
      </c>
      <c r="E366" s="62">
        <f>'34'!N5</f>
        <v>1.3495269897309474</v>
      </c>
      <c r="F366" s="62">
        <f>'34'!O5</f>
        <v>1.2686257605300253</v>
      </c>
      <c r="G366" s="62">
        <f>'34'!P5</f>
        <v>1.2546082363372419</v>
      </c>
      <c r="H366" s="63">
        <f>'34'!Q5</f>
        <v>1.26791320111113</v>
      </c>
    </row>
    <row r="367" spans="1:8">
      <c r="B367" t="s">
        <v>510</v>
      </c>
      <c r="C367">
        <f>'34'!L35</f>
        <v>1.4438290183646856</v>
      </c>
      <c r="D367">
        <f>'34'!M35</f>
        <v>1.4334623888841882</v>
      </c>
      <c r="E367">
        <f>'34'!N35</f>
        <v>1.4259739074143811</v>
      </c>
      <c r="F367">
        <f>'34'!O35</f>
        <v>1.321522559883336</v>
      </c>
      <c r="G367">
        <f>'34'!P35</f>
        <v>1.2962482777182083</v>
      </c>
      <c r="H367">
        <f>'34'!Q35</f>
        <v>1.3093620900343386</v>
      </c>
    </row>
    <row r="368" spans="1:8">
      <c r="B368" t="s">
        <v>511</v>
      </c>
      <c r="C368">
        <f>'34'!L65</f>
        <v>1.3098952036686282</v>
      </c>
      <c r="D368">
        <f>'34'!M65</f>
        <v>1.3191448339138061</v>
      </c>
      <c r="E368">
        <f>'34'!N65</f>
        <v>1.2822772836077747</v>
      </c>
      <c r="F368">
        <f>'34'!O65</f>
        <v>1.2887530791491539</v>
      </c>
      <c r="G368">
        <f>'34'!P65</f>
        <v>1.3055556949899774</v>
      </c>
      <c r="H368">
        <f>'34'!Q65</f>
        <v>1.3149849597159373</v>
      </c>
    </row>
    <row r="369" spans="1:8">
      <c r="B369" t="s">
        <v>512</v>
      </c>
      <c r="C369">
        <f>'34'!L95</f>
        <v>1.153141398442435</v>
      </c>
      <c r="D369">
        <f>'34'!M95</f>
        <v>1.1726681287201517</v>
      </c>
      <c r="E369">
        <f>'34'!N95</f>
        <v>1.0883146929400038</v>
      </c>
      <c r="F369">
        <f>'34'!O95</f>
        <v>0.99146500961670325</v>
      </c>
      <c r="G369">
        <f>'34'!P95</f>
        <v>0.98727165353838997</v>
      </c>
      <c r="H369">
        <f>'34'!Q95</f>
        <v>0.99076273171134688</v>
      </c>
    </row>
    <row r="370" spans="1:8">
      <c r="B370" t="s">
        <v>513</v>
      </c>
      <c r="C370">
        <f>'34'!L125</f>
        <v>1.098385981490138</v>
      </c>
      <c r="D370">
        <f>'34'!M125</f>
        <v>1.1175215282812518</v>
      </c>
      <c r="E370">
        <f>'34'!N125</f>
        <v>1.1337222298326579</v>
      </c>
      <c r="F370">
        <f>'34'!O125</f>
        <v>1.1428969931907058</v>
      </c>
      <c r="G370">
        <f>'34'!P125</f>
        <v>1.1621387339545928</v>
      </c>
      <c r="H370">
        <f>'34'!Q125</f>
        <v>1.1762743265903299</v>
      </c>
    </row>
    <row r="371" spans="1:8" ht="16" thickBot="1">
      <c r="B371" t="s">
        <v>514</v>
      </c>
      <c r="C371">
        <f>'34'!L155</f>
        <v>1.2553420356079006</v>
      </c>
      <c r="D371">
        <f>'34'!M155</f>
        <v>1.1898966159935256</v>
      </c>
      <c r="E371">
        <f>'34'!N155</f>
        <v>0.94992537631926988</v>
      </c>
      <c r="F371">
        <f>'34'!O155</f>
        <v>1.120420472683314</v>
      </c>
      <c r="G371">
        <f>'34'!P155</f>
        <v>1.140760541884869</v>
      </c>
      <c r="H371">
        <f>'34'!Q155</f>
        <v>1.1631427613336853</v>
      </c>
    </row>
    <row r="372" spans="1:8" ht="17" thickBot="1">
      <c r="A372">
        <v>35</v>
      </c>
      <c r="B372" s="60" t="s">
        <v>35</v>
      </c>
      <c r="C372" s="61">
        <f>'35'!C5</f>
        <v>6.1874529215538576</v>
      </c>
      <c r="D372" s="62">
        <f>'35'!D5</f>
        <v>6.3861142950712297</v>
      </c>
      <c r="E372" s="62">
        <f>'35'!E5</f>
        <v>6.6388675518490068</v>
      </c>
      <c r="F372" s="62">
        <f>'35'!F5</f>
        <v>6.5456545654565454</v>
      </c>
      <c r="G372" s="62">
        <f>'35'!G5</f>
        <v>6.3718971631205674</v>
      </c>
      <c r="H372" s="63">
        <f>'35'!H5</f>
        <v>5.6536721947017012</v>
      </c>
    </row>
    <row r="373" spans="1:8">
      <c r="B373" t="s">
        <v>516</v>
      </c>
      <c r="C373">
        <f>'35'!L35</f>
        <v>1.4239298305092836</v>
      </c>
      <c r="D373">
        <f>'35'!M35</f>
        <v>1.4227289353193691</v>
      </c>
      <c r="E373">
        <f>'35'!N35</f>
        <v>1.4508460019850524</v>
      </c>
      <c r="F373">
        <f>'35'!O35</f>
        <v>1.4518563149468107</v>
      </c>
      <c r="G373">
        <f>'35'!P35</f>
        <v>1.4477170950486002</v>
      </c>
      <c r="H373">
        <f>'35'!Q35</f>
        <v>1.3721054279781657</v>
      </c>
    </row>
    <row r="374" spans="1:8">
      <c r="B374" t="s">
        <v>517</v>
      </c>
      <c r="C374">
        <f>'35'!L65</f>
        <v>0.94790663453287149</v>
      </c>
      <c r="D374">
        <f>'35'!M65</f>
        <v>1.0143700305725856</v>
      </c>
      <c r="E374">
        <f>'35'!N65</f>
        <v>0.96751061553766682</v>
      </c>
      <c r="F374">
        <f>'35'!O65</f>
        <v>0.97052891155871601</v>
      </c>
      <c r="G374">
        <f>'35'!P65</f>
        <v>0.9733184368256953</v>
      </c>
      <c r="H374">
        <f>'35'!Q65</f>
        <v>0.98142961665716211</v>
      </c>
    </row>
    <row r="375" spans="1:8">
      <c r="B375" t="s">
        <v>518</v>
      </c>
      <c r="C375">
        <f>'35'!L95</f>
        <v>0.91189359674353776</v>
      </c>
      <c r="D375">
        <f>'35'!M95</f>
        <v>0.91867106461314874</v>
      </c>
      <c r="E375">
        <f>'35'!N95</f>
        <v>0.93087057583685395</v>
      </c>
      <c r="F375">
        <f>'35'!O95</f>
        <v>0.9404686174645791</v>
      </c>
      <c r="G375">
        <f>'35'!P95</f>
        <v>0.94909270575143301</v>
      </c>
      <c r="H375">
        <f>'35'!Q95</f>
        <v>0.94846951223843412</v>
      </c>
    </row>
    <row r="376" spans="1:8">
      <c r="B376" t="s">
        <v>519</v>
      </c>
      <c r="C376">
        <f>'35'!L125</f>
        <v>0.91628330071797814</v>
      </c>
      <c r="D376">
        <f>'35'!M125</f>
        <v>0.93396046097878627</v>
      </c>
      <c r="E376">
        <f>'35'!N125</f>
        <v>0.93587593551926385</v>
      </c>
      <c r="F376">
        <f>'35'!O125</f>
        <v>0.82773048073889788</v>
      </c>
      <c r="G376">
        <f>'35'!P125</f>
        <v>0.83555111428102713</v>
      </c>
      <c r="H376">
        <f>'35'!Q125</f>
        <v>0.83998419379392086</v>
      </c>
    </row>
    <row r="377" spans="1:8">
      <c r="B377" t="s">
        <v>520</v>
      </c>
      <c r="C377">
        <f>'35'!L155</f>
        <v>1.1715434607851043</v>
      </c>
      <c r="D377">
        <f>'35'!M155</f>
        <v>1.189211769866424</v>
      </c>
      <c r="E377">
        <f>'35'!N155</f>
        <v>1.1960780060070371</v>
      </c>
      <c r="F377">
        <f>'35'!O155</f>
        <v>1.2120211749711465</v>
      </c>
      <c r="G377">
        <f>'35'!P155</f>
        <v>1.2176162959895096</v>
      </c>
      <c r="H377">
        <f>'35'!Q155</f>
        <v>1.1099873750735376</v>
      </c>
    </row>
    <row r="378" spans="1:8">
      <c r="B378" t="s">
        <v>521</v>
      </c>
      <c r="C378">
        <f>'35'!L185</f>
        <v>0.6494798421859348</v>
      </c>
      <c r="D378">
        <f>'35'!M185</f>
        <v>0.62021051911474578</v>
      </c>
      <c r="E378">
        <f>'35'!N185</f>
        <v>0.62205857093329864</v>
      </c>
      <c r="F378">
        <f>'35'!O185</f>
        <v>0.58925050023649084</v>
      </c>
      <c r="G378">
        <f>'35'!P185</f>
        <v>0.59163261629490072</v>
      </c>
      <c r="H378">
        <f>'35'!Q185</f>
        <v>0.48326135021295752</v>
      </c>
    </row>
    <row r="379" spans="1:8">
      <c r="B379" t="s">
        <v>522</v>
      </c>
      <c r="C379">
        <f>'35'!L215</f>
        <v>0.75884244013843205</v>
      </c>
      <c r="D379">
        <f>'35'!M215</f>
        <v>0.98496289124374625</v>
      </c>
      <c r="E379">
        <f>'35'!N215</f>
        <v>0.98680871628195488</v>
      </c>
      <c r="F379">
        <f>'35'!O215</f>
        <v>0.99052894146732962</v>
      </c>
      <c r="G379">
        <f>'35'!P215</f>
        <v>1.0086731452922941</v>
      </c>
      <c r="H379">
        <f>'35'!Q215</f>
        <v>1.0183982267137992</v>
      </c>
    </row>
    <row r="380" spans="1:8">
      <c r="B380" t="s">
        <v>523</v>
      </c>
      <c r="C380">
        <f>'35'!L245</f>
        <v>1.2197211190360806</v>
      </c>
      <c r="D380">
        <f>'35'!M245</f>
        <v>1.2285304508534594</v>
      </c>
      <c r="E380">
        <f>'35'!N245</f>
        <v>1.2436525794524043</v>
      </c>
      <c r="F380">
        <f>'35'!O245</f>
        <v>1.1070623108508195</v>
      </c>
      <c r="G380">
        <f>'35'!P245</f>
        <v>0.89713171726382124</v>
      </c>
      <c r="H380">
        <f>'35'!Q245</f>
        <v>0.91022051538225446</v>
      </c>
    </row>
    <row r="381" spans="1:8" ht="16" thickBot="1">
      <c r="B381" t="s">
        <v>524</v>
      </c>
      <c r="C381">
        <f>'35'!L275</f>
        <v>1.3135662404740804</v>
      </c>
      <c r="D381">
        <f>'35'!M275</f>
        <v>1.3211504708205772</v>
      </c>
      <c r="E381">
        <f>'35'!N275</f>
        <v>1.3278225849083816</v>
      </c>
      <c r="F381">
        <f>'35'!O275</f>
        <v>1.3412680703925213</v>
      </c>
      <c r="G381">
        <f>'35'!P275</f>
        <v>1.0086731452922941</v>
      </c>
      <c r="H381">
        <f>'35'!Q275</f>
        <v>1.0159582011083161</v>
      </c>
    </row>
    <row r="382" spans="1:8" ht="17" thickBot="1">
      <c r="A382">
        <v>36</v>
      </c>
      <c r="B382" s="60" t="s">
        <v>40</v>
      </c>
      <c r="C382" s="61">
        <f>'36'!L5</f>
        <v>1.4097198392130386</v>
      </c>
      <c r="D382" s="62">
        <f>'36'!M5</f>
        <v>1.4181108628110954</v>
      </c>
      <c r="E382" s="62">
        <f>'36'!N5</f>
        <v>1.4190770001577766</v>
      </c>
      <c r="F382" s="62">
        <f>'36'!O5</f>
        <v>1.4223388624915017</v>
      </c>
      <c r="G382" s="62">
        <f>'36'!P5</f>
        <v>1.4170484177604414</v>
      </c>
      <c r="H382" s="63">
        <f>'36'!Q5</f>
        <v>1.3663195506683761</v>
      </c>
    </row>
    <row r="383" spans="1:8">
      <c r="B383" t="s">
        <v>526</v>
      </c>
      <c r="C383">
        <f>'36'!L35</f>
        <v>1.5012340159105886</v>
      </c>
      <c r="D383">
        <f>'36'!M35</f>
        <v>1.5105259933109692</v>
      </c>
      <c r="E383">
        <f>'36'!N35</f>
        <v>1.5115311138118752</v>
      </c>
      <c r="F383">
        <f>'36'!O35</f>
        <v>1.5089667628759422</v>
      </c>
      <c r="G383">
        <f>'36'!P35</f>
        <v>1.5104888210782723</v>
      </c>
      <c r="H383">
        <f>'36'!Q35</f>
        <v>1.5103084972350789</v>
      </c>
    </row>
    <row r="384" spans="1:8">
      <c r="B384" s="68" t="s">
        <v>527</v>
      </c>
      <c r="C384" s="68">
        <f>'36'!L65</f>
        <v>1.6549189952812524</v>
      </c>
      <c r="D384" s="68">
        <f>'36'!M65</f>
        <v>1.6591815077291401</v>
      </c>
      <c r="E384" s="68">
        <f>'36'!N65</f>
        <v>1.6587552046127083</v>
      </c>
      <c r="F384" s="68">
        <f>'36'!O65</f>
        <v>1.6691742869861723</v>
      </c>
      <c r="G384" s="68">
        <f>'36'!P65</f>
        <v>1.6617080966031577</v>
      </c>
      <c r="H384" s="68">
        <f>'36'!Q65</f>
        <v>1.3319698164982647</v>
      </c>
    </row>
    <row r="385" spans="1:8">
      <c r="B385" t="s">
        <v>528</v>
      </c>
      <c r="C385">
        <f>'36'!L95</f>
        <v>0.48416276633978672</v>
      </c>
      <c r="D385">
        <f>'36'!M95</f>
        <v>0.48258829486129451</v>
      </c>
      <c r="E385">
        <f>'36'!N95</f>
        <v>0.48337377605830589</v>
      </c>
      <c r="F385">
        <f>'36'!O95</f>
        <v>0.4814165970197169</v>
      </c>
      <c r="G385">
        <f>'36'!P95</f>
        <v>0.48258829486129451</v>
      </c>
      <c r="H385">
        <f>'36'!Q95</f>
        <v>0.48856609946076301</v>
      </c>
    </row>
    <row r="386" spans="1:8">
      <c r="B386" t="s">
        <v>529</v>
      </c>
      <c r="C386">
        <f>'36'!L125</f>
        <v>1.2144658698493436</v>
      </c>
      <c r="D386">
        <f>'36'!M125</f>
        <v>1.2279411876963762</v>
      </c>
      <c r="E386">
        <f>'36'!N125</f>
        <v>1.2220640789434831</v>
      </c>
      <c r="F386">
        <f>'36'!O125</f>
        <v>1.230890332589087</v>
      </c>
      <c r="G386">
        <f>'36'!P125</f>
        <v>1.1548023001522369</v>
      </c>
      <c r="H386">
        <f>'36'!Q125</f>
        <v>0.87742330494079923</v>
      </c>
    </row>
    <row r="387" spans="1:8">
      <c r="B387" t="s">
        <v>530</v>
      </c>
      <c r="C387">
        <f>'36'!L155</f>
        <v>0.86267572371514478</v>
      </c>
      <c r="D387">
        <f>'36'!M155</f>
        <v>0.87177133791815242</v>
      </c>
      <c r="E387">
        <f>'36'!N155</f>
        <v>0.88351836461054079</v>
      </c>
      <c r="F387">
        <f>'36'!O155</f>
        <v>0.88660965151012583</v>
      </c>
      <c r="G387">
        <f>'36'!P155</f>
        <v>0.88799308922051179</v>
      </c>
      <c r="H387">
        <f>'36'!Q155</f>
        <v>0.89358650063078027</v>
      </c>
    </row>
    <row r="388" spans="1:8">
      <c r="B388" t="s">
        <v>513</v>
      </c>
      <c r="C388">
        <f>'36'!L185</f>
        <v>0.86947286066059082</v>
      </c>
      <c r="D388">
        <f>'36'!M185</f>
        <v>0.89182821524599809</v>
      </c>
      <c r="E388">
        <f>'36'!N185</f>
        <v>0.91022051538225446</v>
      </c>
      <c r="F388">
        <f>'36'!O185</f>
        <v>0.91696378489255037</v>
      </c>
      <c r="G388">
        <f>'36'!P185</f>
        <v>0.94784743742000011</v>
      </c>
      <c r="H388">
        <f>'36'!Q185</f>
        <v>0.64359053133030664</v>
      </c>
    </row>
    <row r="389" spans="1:8">
      <c r="B389" t="s">
        <v>388</v>
      </c>
      <c r="C389">
        <f>'36'!L215</f>
        <v>1.0096414596412071</v>
      </c>
      <c r="D389">
        <f>'36'!M215</f>
        <v>1.0115808779425481</v>
      </c>
      <c r="E389">
        <f>'36'!N215</f>
        <v>0.92547174765884677</v>
      </c>
      <c r="F389">
        <f>'36'!O215</f>
        <v>0.94217626863422976</v>
      </c>
      <c r="G389">
        <f>'36'!P215</f>
        <v>1.0431231276085331</v>
      </c>
      <c r="H389">
        <f>'36'!Q215</f>
        <v>1.0451268607802622</v>
      </c>
    </row>
    <row r="390" spans="1:8">
      <c r="B390" t="s">
        <v>531</v>
      </c>
      <c r="C390">
        <f>'36'!L245</f>
        <v>0.72278591482094068</v>
      </c>
      <c r="D390">
        <f>'36'!M245</f>
        <v>0.74179806615605315</v>
      </c>
      <c r="E390">
        <f>'36'!N245</f>
        <v>0.76638282419570536</v>
      </c>
      <c r="F390">
        <f>'36'!O245</f>
        <v>0.77845000838822676</v>
      </c>
      <c r="G390">
        <f>'36'!P245</f>
        <v>0.5232788983456329</v>
      </c>
      <c r="H390">
        <f>'36'!Q245</f>
        <v>0.53075852982946425</v>
      </c>
    </row>
    <row r="391" spans="1:8">
      <c r="B391" t="s">
        <v>532</v>
      </c>
      <c r="C391">
        <f>'36'!L275</f>
        <v>0.65917111239900261</v>
      </c>
      <c r="D391">
        <f>'36'!M275</f>
        <v>0.67337907459744295</v>
      </c>
      <c r="E391">
        <f>'36'!N275</f>
        <v>0.67830435048411863</v>
      </c>
      <c r="F391">
        <f>'36'!O275</f>
        <v>0.67780738284283726</v>
      </c>
      <c r="G391">
        <f>'36'!P275</f>
        <v>0.6889765069501308</v>
      </c>
      <c r="H391">
        <f>'36'!Q275</f>
        <v>0.70615906704192444</v>
      </c>
    </row>
    <row r="392" spans="1:8">
      <c r="B392" t="s">
        <v>326</v>
      </c>
      <c r="C392">
        <f>'36'!L305</f>
        <v>1.1060005633259915</v>
      </c>
      <c r="D392">
        <f>'36'!M305</f>
        <v>1.1188090208542592</v>
      </c>
      <c r="E392">
        <f>'36'!N305</f>
        <v>1.1715434607851043</v>
      </c>
      <c r="F392">
        <f>'36'!O305</f>
        <v>1.2092332632516245</v>
      </c>
      <c r="G392">
        <f>'36'!P305</f>
        <v>1.2625900927429978</v>
      </c>
      <c r="H392">
        <f>'36'!Q305</f>
        <v>1.2625900927429978</v>
      </c>
    </row>
    <row r="393" spans="1:8">
      <c r="B393" t="s">
        <v>533</v>
      </c>
      <c r="C393">
        <f>'36'!L335</f>
        <v>1.185110962608847</v>
      </c>
      <c r="D393">
        <f>'36'!M335</f>
        <v>0.99570747603490861</v>
      </c>
      <c r="E393">
        <f>'36'!N335</f>
        <v>1.0101259653488026</v>
      </c>
      <c r="F393">
        <f>'36'!O335</f>
        <v>1.0188869346097915</v>
      </c>
      <c r="G393">
        <f>'36'!P335</f>
        <v>1.0262457586485709</v>
      </c>
      <c r="H393">
        <f>'36'!Q335</f>
        <v>1.0441245135350452</v>
      </c>
    </row>
    <row r="394" spans="1:8">
      <c r="B394" t="s">
        <v>534</v>
      </c>
      <c r="C394">
        <f>'36'!L365</f>
        <v>1.0735866502308553</v>
      </c>
      <c r="D394">
        <f>'36'!M365</f>
        <v>0.87342332446341275</v>
      </c>
      <c r="E394">
        <f>'36'!N365</f>
        <v>0.88249447416550253</v>
      </c>
      <c r="F394">
        <f>'36'!O365</f>
        <v>0.88764667600801606</v>
      </c>
      <c r="G394">
        <f>'36'!P365</f>
        <v>0.59837470977023799</v>
      </c>
      <c r="H394">
        <f>'36'!Q365</f>
        <v>0.59979114646851939</v>
      </c>
    </row>
    <row r="395" spans="1:8">
      <c r="B395" t="s">
        <v>408</v>
      </c>
      <c r="C395">
        <f>'36'!L395</f>
        <v>0.45511025769112728</v>
      </c>
      <c r="D395">
        <f>'36'!M395</f>
        <v>0.46508074548373057</v>
      </c>
      <c r="E395">
        <f>'36'!N395</f>
        <v>0.47529647709282724</v>
      </c>
      <c r="F395">
        <f>'36'!O395</f>
        <v>0.48025265265338157</v>
      </c>
      <c r="G395">
        <f>'36'!P395</f>
        <v>0.48063977779279748</v>
      </c>
      <c r="H395">
        <f>'36'!Q395</f>
        <v>0.48655104998787407</v>
      </c>
    </row>
    <row r="396" spans="1:8">
      <c r="B396" t="s">
        <v>535</v>
      </c>
      <c r="C396">
        <f>'36'!L425</f>
        <v>0.91077727523349883</v>
      </c>
      <c r="D396">
        <f>'36'!M425</f>
        <v>0.92268878758846029</v>
      </c>
      <c r="E396">
        <f>'36'!N425</f>
        <v>0.77604293764474497</v>
      </c>
      <c r="F396">
        <f>'36'!O425</f>
        <v>0.77128930596374712</v>
      </c>
      <c r="G396">
        <f>'36'!P425</f>
        <v>0.77604293764474497</v>
      </c>
      <c r="H396">
        <f>'36'!Q425</f>
        <v>0.78381828890396021</v>
      </c>
    </row>
    <row r="397" spans="1:8" ht="16" thickBot="1">
      <c r="B397" t="s">
        <v>536</v>
      </c>
      <c r="C397">
        <f>'36'!L455</f>
        <v>1.24782320315872</v>
      </c>
      <c r="D397">
        <f>'36'!M455</f>
        <v>1.2148821246282548</v>
      </c>
      <c r="E397">
        <f>'36'!N455</f>
        <v>1.2150486664847262</v>
      </c>
      <c r="F397">
        <f>'36'!O455</f>
        <v>1.2172157893207816</v>
      </c>
      <c r="G397">
        <f>'36'!P455</f>
        <v>1.1726089087630704</v>
      </c>
      <c r="H397">
        <f>'36'!Q455</f>
        <v>1.0594644766948602</v>
      </c>
    </row>
    <row r="398" spans="1:8" ht="17" thickBot="1">
      <c r="A398">
        <v>37</v>
      </c>
      <c r="B398" s="60" t="s">
        <v>44</v>
      </c>
      <c r="C398" s="61">
        <f>'37'!L5</f>
        <v>1.3099723828323102</v>
      </c>
      <c r="D398" s="62">
        <f>'37'!M5</f>
        <v>1.3227250807955222</v>
      </c>
      <c r="E398" s="62">
        <f>'37'!N5</f>
        <v>1.3117444217451433</v>
      </c>
      <c r="F398" s="62">
        <f>'37'!O5</f>
        <v>1.3158520106853808</v>
      </c>
      <c r="G398" s="62">
        <f>'37'!P5</f>
        <v>1.3162698831347706</v>
      </c>
      <c r="H398" s="63">
        <f>'37'!Q5</f>
        <v>1.2463786155055325</v>
      </c>
    </row>
    <row r="399" spans="1:8">
      <c r="B399" t="s">
        <v>538</v>
      </c>
      <c r="C399">
        <f>'37'!L35</f>
        <v>1.4094163370574517</v>
      </c>
      <c r="D399">
        <f>'37'!M35</f>
        <v>1.4179652794041619</v>
      </c>
      <c r="E399">
        <f>'37'!N35</f>
        <v>1.4132750610898566</v>
      </c>
      <c r="F399">
        <f>'37'!O35</f>
        <v>1.4233115961482203</v>
      </c>
      <c r="G399">
        <f>'37'!P35</f>
        <v>1.4221481171558925</v>
      </c>
      <c r="H399">
        <f>'37'!Q35</f>
        <v>1.3490122447545139</v>
      </c>
    </row>
    <row r="400" spans="1:8">
      <c r="B400" t="s">
        <v>539</v>
      </c>
      <c r="C400">
        <f>'37'!L65</f>
        <v>0.94611155152463766</v>
      </c>
      <c r="D400">
        <f>'37'!M65</f>
        <v>0.95665949809447459</v>
      </c>
      <c r="E400">
        <f>'37'!N65</f>
        <v>0.84858734159721738</v>
      </c>
      <c r="F400">
        <f>'37'!O65</f>
        <v>0.85696399746484253</v>
      </c>
      <c r="G400">
        <f>'37'!P65</f>
        <v>0.73968792932622429</v>
      </c>
      <c r="H400">
        <f>'37'!Q65</f>
        <v>0.74909766818335022</v>
      </c>
    </row>
    <row r="401" spans="1:8">
      <c r="B401" t="s">
        <v>540</v>
      </c>
      <c r="C401">
        <f>'37'!L95</f>
        <v>1.1350283871762288</v>
      </c>
      <c r="D401">
        <f>'37'!M95</f>
        <v>1.1506545238083525</v>
      </c>
      <c r="E401">
        <f>'37'!N95</f>
        <v>1.0115808779425481</v>
      </c>
      <c r="F401">
        <f>'37'!O95</f>
        <v>0.541738595111105</v>
      </c>
      <c r="G401">
        <f>'37'!P95</f>
        <v>0.55393428266931277</v>
      </c>
      <c r="H401">
        <f>'37'!Q95</f>
        <v>0.5471901163806332</v>
      </c>
    </row>
    <row r="402" spans="1:8">
      <c r="B402" t="s">
        <v>541</v>
      </c>
      <c r="C402">
        <f>'37'!L125</f>
        <v>0.96526368215996716</v>
      </c>
      <c r="D402">
        <f>'37'!M125</f>
        <v>0.98312648529355706</v>
      </c>
      <c r="E402">
        <f>'37'!N125</f>
        <v>0.98496289124374625</v>
      </c>
      <c r="F402">
        <f>'37'!O125</f>
        <v>0.99523363644155216</v>
      </c>
      <c r="G402">
        <f>'37'!P125</f>
        <v>1.0057737707568974</v>
      </c>
      <c r="H402">
        <f>'37'!Q125</f>
        <v>1.0115808779425481</v>
      </c>
    </row>
    <row r="403" spans="1:8">
      <c r="B403" t="s">
        <v>542</v>
      </c>
      <c r="C403">
        <f>'37'!L155</f>
        <v>1.2096684513636977</v>
      </c>
      <c r="D403">
        <f>'37'!M155</f>
        <v>1.2227971764805403</v>
      </c>
      <c r="E403">
        <f>'37'!N155</f>
        <v>1.1725073957943282</v>
      </c>
      <c r="F403">
        <f>'37'!O155</f>
        <v>1.2072458248036999</v>
      </c>
      <c r="G403">
        <f>'37'!P155</f>
        <v>1.2192196409054497</v>
      </c>
      <c r="H403">
        <f>'37'!Q155</f>
        <v>1.2389309073509926</v>
      </c>
    </row>
    <row r="404" spans="1:8">
      <c r="B404" t="s">
        <v>543</v>
      </c>
      <c r="C404">
        <f>'37'!L185</f>
        <v>1.0777151125890616</v>
      </c>
      <c r="D404">
        <f>'37'!M185</f>
        <v>1.1099873750735376</v>
      </c>
      <c r="E404">
        <f>'37'!N185</f>
        <v>1.1293250357057771</v>
      </c>
      <c r="F404">
        <f>'37'!O185</f>
        <v>1.122034245531371</v>
      </c>
      <c r="G404">
        <f>'37'!P185</f>
        <v>1.1374814895163559</v>
      </c>
      <c r="H404">
        <f>'37'!Q185</f>
        <v>1.1489995876641028</v>
      </c>
    </row>
    <row r="405" spans="1:8">
      <c r="B405" t="s">
        <v>544</v>
      </c>
      <c r="C405">
        <f>'37'!L215</f>
        <v>1.0615505280691644</v>
      </c>
      <c r="D405">
        <f>'37'!M215</f>
        <v>1.0699872210868158</v>
      </c>
      <c r="E405">
        <f>'37'!N215</f>
        <v>1.0808218746112024</v>
      </c>
      <c r="F405">
        <f>'37'!O215</f>
        <v>0.92578238532542223</v>
      </c>
      <c r="G405">
        <f>'37'!P215</f>
        <v>0.93683771304406316</v>
      </c>
      <c r="H405">
        <f>'37'!Q215</f>
        <v>0.93844670407642916</v>
      </c>
    </row>
    <row r="406" spans="1:8" ht="16" thickBot="1">
      <c r="B406" t="s">
        <v>545</v>
      </c>
      <c r="C406">
        <f>'37'!L245</f>
        <v>1.0441245135350452</v>
      </c>
      <c r="D406">
        <f>'37'!M245</f>
        <v>1.0633345530524985</v>
      </c>
      <c r="E406">
        <f>'37'!N245</f>
        <v>1.0674235911152514</v>
      </c>
      <c r="F406">
        <f>'37'!O245</f>
        <v>1.0828980232321748</v>
      </c>
      <c r="G406">
        <f>'37'!P245</f>
        <v>1.1028214265715253</v>
      </c>
      <c r="H406">
        <f>'37'!Q245</f>
        <v>0.89288204872483456</v>
      </c>
    </row>
    <row r="407" spans="1:8" ht="17" thickBot="1">
      <c r="A407">
        <v>38</v>
      </c>
      <c r="B407" s="60" t="s">
        <v>48</v>
      </c>
      <c r="C407" s="61">
        <f>'38'!L5</f>
        <v>1.0537773111610187</v>
      </c>
      <c r="D407" s="62">
        <f>'38'!M5</f>
        <v>1.0729160734008825</v>
      </c>
      <c r="E407" s="62">
        <f>'38'!N5</f>
        <v>1.067326050567996</v>
      </c>
      <c r="F407" s="62">
        <f>'38'!O5</f>
        <v>1.0745436315124726</v>
      </c>
      <c r="G407" s="62">
        <f>'38'!P5</f>
        <v>1.0813652427816824</v>
      </c>
      <c r="H407" s="63">
        <f>'38'!Q5</f>
        <v>1.0887408377487822</v>
      </c>
    </row>
    <row r="408" spans="1:8">
      <c r="B408" t="s">
        <v>547</v>
      </c>
      <c r="C408">
        <f>'38'!L35</f>
        <v>1.2241798994411546</v>
      </c>
      <c r="D408">
        <f>'38'!M35</f>
        <v>1.2425864055708602</v>
      </c>
      <c r="E408">
        <f>'38'!N35</f>
        <v>1.2448914690645685</v>
      </c>
      <c r="F408">
        <f>'38'!O35</f>
        <v>1.2494651613384962</v>
      </c>
      <c r="G408">
        <f>'38'!P35</f>
        <v>1.2505495654438816</v>
      </c>
      <c r="H408">
        <f>'38'!Q35</f>
        <v>1.2577699519548924</v>
      </c>
    </row>
    <row r="409" spans="1:8">
      <c r="B409" t="s">
        <v>548</v>
      </c>
      <c r="C409">
        <f>'38'!L65</f>
        <v>0.85352406404534809</v>
      </c>
      <c r="D409">
        <f>'38'!M65</f>
        <v>0.86471031298208911</v>
      </c>
      <c r="E409">
        <f>'38'!N65</f>
        <v>0.87276150236810601</v>
      </c>
      <c r="F409">
        <f>'38'!O65</f>
        <v>0.87787084794365855</v>
      </c>
      <c r="G409">
        <f>'38'!P65</f>
        <v>0.88810864254050814</v>
      </c>
      <c r="H409">
        <f>'38'!Q65</f>
        <v>0.89701292267712784</v>
      </c>
    </row>
    <row r="410" spans="1:8">
      <c r="B410" t="s">
        <v>549</v>
      </c>
      <c r="C410">
        <f>'38'!L95</f>
        <v>0.44538888951782141</v>
      </c>
      <c r="D410">
        <f>'38'!M95</f>
        <v>0.45093543562626415</v>
      </c>
      <c r="E410">
        <f>'38'!N95</f>
        <v>0.45455489237062774</v>
      </c>
      <c r="F410">
        <f>'38'!O95</f>
        <v>0.45870910507252494</v>
      </c>
      <c r="G410">
        <f>'38'!P95</f>
        <v>0.46134439379423037</v>
      </c>
      <c r="H410">
        <f>'38'!Q95</f>
        <v>0.46829850754149394</v>
      </c>
    </row>
    <row r="411" spans="1:8">
      <c r="B411" t="s">
        <v>550</v>
      </c>
      <c r="C411">
        <f>'38'!L125</f>
        <v>0.949508791215675</v>
      </c>
      <c r="D411">
        <f>'38'!M125</f>
        <v>0.96482843492481507</v>
      </c>
      <c r="E411">
        <f>'38'!N125</f>
        <v>0.65567010088191946</v>
      </c>
      <c r="F411">
        <f>'38'!O125</f>
        <v>0.65506641053698067</v>
      </c>
      <c r="G411">
        <f>'38'!P125</f>
        <v>0.66148212642312254</v>
      </c>
      <c r="H411">
        <f>'38'!Q125</f>
        <v>0.67517361897371797</v>
      </c>
    </row>
    <row r="412" spans="1:8">
      <c r="B412" t="s">
        <v>551</v>
      </c>
      <c r="C412">
        <f>'38'!L155</f>
        <v>1.1070623108508195</v>
      </c>
      <c r="D412">
        <f>'38'!M155</f>
        <v>1.1209581389100107</v>
      </c>
      <c r="E412">
        <f>'38'!N155</f>
        <v>1.1393931228693797</v>
      </c>
      <c r="F412">
        <f>'38'!O155</f>
        <v>1.154248400614198</v>
      </c>
      <c r="G412">
        <f>'38'!P155</f>
        <v>1.1692973597780507</v>
      </c>
      <c r="H412">
        <f>'38'!Q155</f>
        <v>1.183974361155737</v>
      </c>
    </row>
    <row r="413" spans="1:8">
      <c r="B413" t="s">
        <v>552</v>
      </c>
      <c r="C413">
        <f>'38'!L185</f>
        <v>0.74256175767179622</v>
      </c>
      <c r="D413">
        <f>'38'!M185</f>
        <v>0.75641846305107274</v>
      </c>
      <c r="E413">
        <f>'38'!N185</f>
        <v>0.76019831224732171</v>
      </c>
      <c r="F413">
        <f>'38'!O185</f>
        <v>0.76403031012492018</v>
      </c>
      <c r="G413">
        <f>'38'!P185</f>
        <v>0.77100661718607644</v>
      </c>
      <c r="H413">
        <f>'38'!Q185</f>
        <v>0.77556396393263838</v>
      </c>
    </row>
    <row r="414" spans="1:8">
      <c r="B414" t="s">
        <v>553</v>
      </c>
      <c r="C414">
        <f>'38'!L215</f>
        <v>1.1702794986095624</v>
      </c>
      <c r="D414">
        <f>'38'!M215</f>
        <v>1.1698584809951706</v>
      </c>
      <c r="E414">
        <f>'38'!N215</f>
        <v>1.1812792996108168</v>
      </c>
      <c r="F414">
        <f>'38'!O215</f>
        <v>1.1906675393181152</v>
      </c>
      <c r="G414">
        <f>'38'!P215</f>
        <v>1.2031570431429421</v>
      </c>
      <c r="H414">
        <f>'38'!Q215</f>
        <v>1.1514828855350185</v>
      </c>
    </row>
    <row r="415" spans="1:8">
      <c r="B415" t="s">
        <v>554</v>
      </c>
      <c r="C415">
        <f>'38'!L245</f>
        <v>0.91924209389619582</v>
      </c>
      <c r="D415">
        <f>'38'!M245</f>
        <v>0.93205567853321003</v>
      </c>
      <c r="E415">
        <f>'38'!N245</f>
        <v>0.93764126395724301</v>
      </c>
      <c r="F415">
        <f>'38'!O245</f>
        <v>0.94867711894773243</v>
      </c>
      <c r="G415">
        <f>'38'!P245</f>
        <v>0.95708472944833256</v>
      </c>
      <c r="H415">
        <f>'38'!Q245</f>
        <v>0.96657265509827628</v>
      </c>
    </row>
    <row r="416" spans="1:8">
      <c r="B416" t="s">
        <v>555</v>
      </c>
      <c r="C416">
        <f>'38'!L275</f>
        <v>1.0104167803681892</v>
      </c>
      <c r="D416">
        <f>'38'!M275</f>
        <v>1.0280197704874103</v>
      </c>
      <c r="E416">
        <f>'38'!N275</f>
        <v>1.0465317636962734</v>
      </c>
      <c r="F416">
        <f>'38'!O275</f>
        <v>1.0586515203146394</v>
      </c>
      <c r="G416">
        <f>'38'!P275</f>
        <v>1.0764749096791701</v>
      </c>
      <c r="H416">
        <f>'38'!Q275</f>
        <v>1.097753804395611</v>
      </c>
    </row>
    <row r="417" spans="2:8">
      <c r="B417" t="s">
        <v>556</v>
      </c>
      <c r="C417">
        <f>'38'!L305</f>
        <v>1.0177876714671015</v>
      </c>
      <c r="D417">
        <f>'38'!M305</f>
        <v>1.0332858643497933</v>
      </c>
      <c r="E417">
        <f>'38'!N305</f>
        <v>1.0456283951857424</v>
      </c>
      <c r="F417">
        <f>'38'!O305</f>
        <v>1.0584991604547043</v>
      </c>
      <c r="G417">
        <f>'38'!P305</f>
        <v>1.072299751932396</v>
      </c>
      <c r="H417">
        <f>'38'!Q305</f>
        <v>1.0937322199239696</v>
      </c>
    </row>
  </sheetData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417"/>
  <sheetViews>
    <sheetView workbookViewId="0"/>
  </sheetViews>
  <sheetFormatPr baseColWidth="10" defaultColWidth="9.16406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176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'1'!C6</f>
        <v>2.1476397018570768</v>
      </c>
      <c r="D4" s="17">
        <f>'1'!D6</f>
        <v>3.0253263030512576</v>
      </c>
      <c r="E4" s="17">
        <f>'1'!E6</f>
        <v>2.9144373395971988</v>
      </c>
      <c r="F4" s="17">
        <f>'1'!F6</f>
        <v>2.9274260497225497</v>
      </c>
      <c r="G4" s="17">
        <f>'1'!G6</f>
        <v>2.9353362686696021</v>
      </c>
      <c r="H4" s="17">
        <f>'1'!H6</f>
        <v>3.2795487340941887</v>
      </c>
    </row>
    <row r="5" spans="1:8" ht="16">
      <c r="A5" s="17">
        <v>2</v>
      </c>
      <c r="B5" s="59" t="s">
        <v>8</v>
      </c>
      <c r="C5" s="17">
        <f>'2'!C6</f>
        <v>2.4955886059994956</v>
      </c>
      <c r="D5" s="17">
        <f>'2'!D6</f>
        <v>2.6813042268484555</v>
      </c>
      <c r="E5" s="17">
        <f>'2'!E6</f>
        <v>2.7023581899298916</v>
      </c>
      <c r="F5" s="17">
        <f>'2'!F6</f>
        <v>2.7397260273972601</v>
      </c>
      <c r="G5" s="17">
        <f>'2'!G6</f>
        <v>2.7604354780455083</v>
      </c>
      <c r="H5" s="17">
        <f>'2'!H6</f>
        <v>2.8306337474445669</v>
      </c>
    </row>
    <row r="6" spans="1:8" ht="16">
      <c r="A6" s="17">
        <v>3</v>
      </c>
      <c r="B6" s="59" t="s">
        <v>12</v>
      </c>
      <c r="C6" s="17">
        <f>'3'!C6</f>
        <v>1.1018783785535577</v>
      </c>
      <c r="D6" s="17">
        <f>'3'!D6</f>
        <v>1.1141483890191608</v>
      </c>
      <c r="E6" s="17">
        <f>'3'!E6</f>
        <v>1.0499300046663556</v>
      </c>
      <c r="F6" s="17">
        <f>'3'!F6</f>
        <v>1.0406639435960143</v>
      </c>
      <c r="G6" s="17">
        <f>'3'!G6</f>
        <v>1.1145202318202081</v>
      </c>
      <c r="H6" s="17">
        <f>'3'!H6</f>
        <v>1.2656392137216386</v>
      </c>
    </row>
    <row r="7" spans="1:8" ht="16">
      <c r="A7" s="17">
        <v>4</v>
      </c>
      <c r="B7" s="59" t="s">
        <v>16</v>
      </c>
      <c r="C7" s="17">
        <f>'4'!C6</f>
        <v>2.1887159533073932</v>
      </c>
      <c r="D7" s="17">
        <f>'4'!D6</f>
        <v>2.2122194398783277</v>
      </c>
      <c r="E7" s="17">
        <f>'4'!E6</f>
        <v>2.1861905629440699</v>
      </c>
      <c r="F7" s="17">
        <f>'4'!F6</f>
        <v>2.1555918147388589</v>
      </c>
      <c r="G7" s="17">
        <f>'4'!G6</f>
        <v>2.0842812899059138</v>
      </c>
      <c r="H7" s="17">
        <f>'4'!H6</f>
        <v>2.1545308934215934</v>
      </c>
    </row>
    <row r="8" spans="1:8" ht="16">
      <c r="A8" s="17">
        <v>5</v>
      </c>
      <c r="B8" s="59" t="s">
        <v>20</v>
      </c>
      <c r="C8" s="17">
        <f>'5'!C6</f>
        <v>4.5193811924213456</v>
      </c>
      <c r="D8" s="17">
        <f>'5'!D6</f>
        <v>4.5363342929425112</v>
      </c>
      <c r="E8" s="17">
        <f>'5'!E6</f>
        <v>4.588370246183711</v>
      </c>
      <c r="F8" s="17">
        <f>'5'!F6</f>
        <v>4.6511627906976747</v>
      </c>
      <c r="G8" s="17">
        <f>'5'!G6</f>
        <v>4.7054565197719658</v>
      </c>
      <c r="H8" s="17">
        <f>'5'!H6</f>
        <v>4.7820489240389916</v>
      </c>
    </row>
    <row r="9" spans="1:8" ht="16">
      <c r="A9" s="17">
        <v>6</v>
      </c>
      <c r="B9" s="59" t="s">
        <v>24</v>
      </c>
      <c r="C9" s="17">
        <f>'6'!C6</f>
        <v>4.287245444801715</v>
      </c>
      <c r="D9" s="17">
        <f>'6'!D6</f>
        <v>4.344820776142984</v>
      </c>
      <c r="E9" s="17">
        <f>'6'!E6</f>
        <v>4.5560392831831527</v>
      </c>
      <c r="F9" s="17">
        <f>'6'!F6</f>
        <v>4.4403139198678225</v>
      </c>
      <c r="G9" s="17">
        <f>'6'!G6</f>
        <v>4.0889075277836024</v>
      </c>
      <c r="H9" s="17">
        <f>'6'!H6</f>
        <v>4.1091560425666422</v>
      </c>
    </row>
    <row r="10" spans="1:8" ht="16">
      <c r="A10" s="17">
        <v>7</v>
      </c>
      <c r="B10" s="59" t="s">
        <v>28</v>
      </c>
      <c r="C10" s="17">
        <f>'7'!C6</f>
        <v>4.0609860359076659</v>
      </c>
      <c r="D10" s="17">
        <f>'7'!D6</f>
        <v>4.1771696074900966</v>
      </c>
      <c r="E10" s="17">
        <f>'7'!E6</f>
        <v>3.9381563593932323</v>
      </c>
      <c r="F10" s="17">
        <f>'7'!F6</f>
        <v>2.5708829146466874</v>
      </c>
      <c r="G10" s="17">
        <f>'7'!G6</f>
        <v>1.4060534300303411</v>
      </c>
      <c r="H10" s="17">
        <f>'7'!H6</f>
        <v>1.4192873683424216</v>
      </c>
    </row>
    <row r="11" spans="1:8" ht="16">
      <c r="A11" s="17">
        <v>8</v>
      </c>
      <c r="B11" s="59" t="s">
        <v>32</v>
      </c>
      <c r="C11" s="17">
        <f>'8'!C6</f>
        <v>2.2846391614030375</v>
      </c>
      <c r="D11" s="17">
        <f>'8'!D6</f>
        <v>2.2478032831550983</v>
      </c>
      <c r="E11" s="17">
        <f>'8'!E6</f>
        <v>2.2588815113970839</v>
      </c>
      <c r="F11" s="17">
        <f>'8'!F6</f>
        <v>2.2834209797951841</v>
      </c>
      <c r="G11" s="17">
        <f>'8'!G6</f>
        <v>2.311571868870832</v>
      </c>
      <c r="H11" s="17">
        <f>'8'!H6</f>
        <v>2.4323937616254114</v>
      </c>
    </row>
    <row r="12" spans="1:8" ht="16">
      <c r="A12" s="17">
        <v>9</v>
      </c>
      <c r="B12" s="59" t="s">
        <v>36</v>
      </c>
      <c r="C12" s="17">
        <f>'9'!C6</f>
        <v>1.8754076973255054</v>
      </c>
      <c r="D12" s="17">
        <f>'9'!D6</f>
        <v>1.9025560426834311</v>
      </c>
      <c r="E12" s="17">
        <f>'9'!E6</f>
        <v>1.936026936026936</v>
      </c>
      <c r="F12" s="17">
        <f>'9'!F6</f>
        <v>2.0368327251124501</v>
      </c>
      <c r="G12" s="17">
        <f>'9'!G6</f>
        <v>2.0593787540758535</v>
      </c>
      <c r="H12" s="17">
        <f>'9'!H6</f>
        <v>2.1788391145197838</v>
      </c>
    </row>
    <row r="13" spans="1:8" ht="16">
      <c r="A13" s="17">
        <v>10</v>
      </c>
      <c r="B13" s="59" t="s">
        <v>41</v>
      </c>
      <c r="C13" s="17">
        <f>'10'!C6</f>
        <v>2.6180807864928406</v>
      </c>
      <c r="D13" s="17">
        <f>'10'!D6</f>
        <v>2.6633329709751057</v>
      </c>
      <c r="E13" s="17">
        <f>'10'!E6</f>
        <v>2.7061357486055115</v>
      </c>
      <c r="F13" s="17">
        <f>'10'!F6</f>
        <v>2.7607189137416195</v>
      </c>
      <c r="G13" s="17">
        <f>'10'!G6</f>
        <v>2.8470561439471584</v>
      </c>
      <c r="H13" s="17">
        <f>'10'!H6</f>
        <v>2.7089337175792507</v>
      </c>
    </row>
    <row r="14" spans="1:8" ht="16">
      <c r="A14" s="17">
        <v>11</v>
      </c>
      <c r="B14" s="59" t="s">
        <v>45</v>
      </c>
      <c r="C14" s="70">
        <f>'11'!C6</f>
        <v>2.5980780722265524</v>
      </c>
      <c r="D14" s="70">
        <f>'11'!D6</f>
        <v>3.0595081841823468</v>
      </c>
      <c r="E14" s="70">
        <f>'11'!E6</f>
        <v>3.0995745834947699</v>
      </c>
      <c r="F14" s="70">
        <f>'11'!F6</f>
        <v>3.124512576159975</v>
      </c>
      <c r="G14" s="70">
        <f>'11'!G6</f>
        <v>3.0003955783655747</v>
      </c>
      <c r="H14" s="70">
        <f>'11'!H6</f>
        <v>3.0322382700287269</v>
      </c>
    </row>
    <row r="15" spans="1:8" ht="16">
      <c r="A15" s="17">
        <v>12</v>
      </c>
      <c r="B15" s="59" t="s">
        <v>49</v>
      </c>
      <c r="C15" s="17">
        <f>'12'!C6</f>
        <v>2.1504055050380928</v>
      </c>
      <c r="D15" s="17">
        <f>'12'!D6</f>
        <v>2.1973882471120039</v>
      </c>
      <c r="E15" s="17">
        <f>'12'!E6</f>
        <v>2.225613633473229</v>
      </c>
      <c r="F15" s="17">
        <f>'12'!F6</f>
        <v>2.2484902993704226</v>
      </c>
      <c r="G15" s="17">
        <f>'12'!G6</f>
        <v>2.2233847763536492</v>
      </c>
      <c r="H15" s="17">
        <f>'12'!H6</f>
        <v>2.2558386411889595</v>
      </c>
    </row>
    <row r="16" spans="1:8" ht="16">
      <c r="A16" s="17">
        <v>13</v>
      </c>
      <c r="B16" s="59" t="s">
        <v>53</v>
      </c>
      <c r="C16" s="17">
        <f>'13'!C6</f>
        <v>2.2402296235364125</v>
      </c>
      <c r="D16" s="17">
        <f>'13'!D6</f>
        <v>2.2529261638651765</v>
      </c>
      <c r="E16" s="17">
        <f>'13'!E6</f>
        <v>2.263443617265831</v>
      </c>
      <c r="F16" s="17">
        <f>'13'!F6</f>
        <v>2.2437766117206408</v>
      </c>
      <c r="G16" s="17">
        <f>'13'!G6</f>
        <v>2.3083293686454867</v>
      </c>
      <c r="H16" s="17">
        <f>'13'!H6</f>
        <v>2.335332519505334</v>
      </c>
    </row>
    <row r="17" spans="1:8" ht="16">
      <c r="A17" s="17">
        <v>14</v>
      </c>
      <c r="B17" s="59" t="s">
        <v>57</v>
      </c>
      <c r="C17" s="17">
        <f>'14'!C6</f>
        <v>2.8434058832652642</v>
      </c>
      <c r="D17" s="17">
        <f>'14'!D6</f>
        <v>2.787859660196728</v>
      </c>
      <c r="E17" s="17">
        <f>'14'!E6</f>
        <v>2.7758501040943786</v>
      </c>
      <c r="F17" s="17">
        <f>'14'!F6</f>
        <v>2.8120268224096909</v>
      </c>
      <c r="G17" s="17">
        <f>'14'!G6</f>
        <v>2.847442777351878</v>
      </c>
      <c r="H17" s="17">
        <f>'14'!H6</f>
        <v>2.5520110957004163</v>
      </c>
    </row>
    <row r="18" spans="1:8" ht="16">
      <c r="A18" s="17">
        <v>15</v>
      </c>
      <c r="B18" s="59" t="s">
        <v>61</v>
      </c>
      <c r="C18" s="17">
        <f>'15'!C6</f>
        <v>1.4660606949127695</v>
      </c>
      <c r="D18" s="17">
        <f>'15'!D6</f>
        <v>1.4986512139074832</v>
      </c>
      <c r="E18" s="17">
        <f>'15'!E6</f>
        <v>1.5178345560333923</v>
      </c>
      <c r="F18" s="17">
        <f>'15'!F6</f>
        <v>1.5182186234817814</v>
      </c>
      <c r="G18" s="17">
        <f>'15'!G6</f>
        <v>1.3681276919179124</v>
      </c>
      <c r="H18" s="17">
        <f>'15'!H6</f>
        <v>2.7464370546318291</v>
      </c>
    </row>
    <row r="19" spans="1:8" ht="16">
      <c r="A19" s="17">
        <v>16</v>
      </c>
      <c r="B19" s="59" t="s">
        <v>65</v>
      </c>
      <c r="C19" s="17">
        <f>'16'!C6</f>
        <v>4.3444927165857399</v>
      </c>
      <c r="D19" s="17">
        <f>'16'!D6</f>
        <v>4.7639670853183196</v>
      </c>
      <c r="E19" s="17">
        <f>'16'!E6</f>
        <v>4.6675473359753417</v>
      </c>
      <c r="F19" s="17">
        <f>'16'!F6</f>
        <v>5.0920135787028764</v>
      </c>
      <c r="G19" s="17">
        <f>'16'!G6</f>
        <v>5.1579042620577322</v>
      </c>
      <c r="H19" s="17">
        <f>'16'!H6</f>
        <v>5.2870891206752617</v>
      </c>
    </row>
    <row r="20" spans="1:8" ht="16">
      <c r="A20" s="17">
        <v>17</v>
      </c>
      <c r="B20" s="59" t="s">
        <v>69</v>
      </c>
      <c r="C20" s="17">
        <f>'17'!C6</f>
        <v>1.8693946831203982</v>
      </c>
      <c r="D20" s="17">
        <f>'17'!D6</f>
        <v>1.9481043446185058</v>
      </c>
      <c r="E20" s="17">
        <f>'17'!E6</f>
        <v>2.0993783056509234</v>
      </c>
      <c r="F20" s="17">
        <f>'17'!F6</f>
        <v>2.1477262115977216</v>
      </c>
      <c r="G20" s="17">
        <f>'17'!G6</f>
        <v>2.2514557842374519</v>
      </c>
      <c r="H20" s="17">
        <f>'17'!H6</f>
        <v>2.3048353774317207</v>
      </c>
    </row>
    <row r="21" spans="1:8" ht="16">
      <c r="A21" s="17">
        <v>18</v>
      </c>
      <c r="B21" s="59" t="s">
        <v>73</v>
      </c>
      <c r="C21" s="17">
        <f>'18'!C6</f>
        <v>2.8800156204237037</v>
      </c>
      <c r="D21" s="17">
        <f>'18'!D6</f>
        <v>3.1856645097063212</v>
      </c>
      <c r="E21" s="17">
        <f>'18'!E6</f>
        <v>3.7919005005308661</v>
      </c>
      <c r="F21" s="17">
        <f>'18'!F6</f>
        <v>3.8481272447408927</v>
      </c>
      <c r="G21" s="17">
        <f>'18'!G6</f>
        <v>3.9476418034489922</v>
      </c>
      <c r="H21" s="17">
        <f>'18'!H6</f>
        <v>4.0936286344074739</v>
      </c>
    </row>
    <row r="22" spans="1:8" ht="16">
      <c r="A22" s="17">
        <v>19</v>
      </c>
      <c r="B22" s="59" t="s">
        <v>77</v>
      </c>
      <c r="C22" s="17">
        <f>'19'!C6</f>
        <v>3.8910505836575875</v>
      </c>
      <c r="D22" s="17">
        <f>'19'!D6</f>
        <v>3.8830087054550013</v>
      </c>
      <c r="E22" s="17">
        <f>'19'!E6</f>
        <v>4.063515878969743</v>
      </c>
      <c r="F22" s="17">
        <f>'19'!F6</f>
        <v>4.0867651681861048</v>
      </c>
      <c r="G22" s="17">
        <f>'19'!G6</f>
        <v>2.9681249193444317</v>
      </c>
      <c r="H22" s="17">
        <f>'19'!H6</f>
        <v>2.2427440633245386</v>
      </c>
    </row>
    <row r="23" spans="1:8" ht="16">
      <c r="A23" s="17">
        <v>20</v>
      </c>
      <c r="B23" s="59" t="s">
        <v>81</v>
      </c>
      <c r="C23" s="17">
        <f>'20'!C6</f>
        <v>6.3312799452429838</v>
      </c>
      <c r="D23" s="17">
        <f>'20'!D6</f>
        <v>6.3134544834058532</v>
      </c>
      <c r="E23" s="17">
        <f>'20'!E6</f>
        <v>6.3470280470023157</v>
      </c>
      <c r="F23" s="17">
        <f>'20'!F6</f>
        <v>6.3028837851839059</v>
      </c>
      <c r="G23" s="17">
        <f>'20'!G6</f>
        <v>6.5544729849424268</v>
      </c>
      <c r="H23" s="17">
        <f>'20'!H6</f>
        <v>4.3309573220247231</v>
      </c>
    </row>
    <row r="24" spans="1:8" ht="16">
      <c r="A24" s="17">
        <v>21</v>
      </c>
      <c r="B24" s="59" t="s">
        <v>85</v>
      </c>
      <c r="C24" s="17">
        <f>'21'!C6</f>
        <v>4.4291952588895818</v>
      </c>
      <c r="D24" s="17">
        <f>'21'!D6</f>
        <v>4.5463155900738776</v>
      </c>
      <c r="E24" s="17">
        <f>'21'!E6</f>
        <v>4.6615581098339725</v>
      </c>
      <c r="F24" s="17">
        <f>'21'!F6</f>
        <v>4.4946706048542442</v>
      </c>
      <c r="G24" s="17">
        <f>'21'!G6</f>
        <v>4.4276180698151943</v>
      </c>
      <c r="H24" s="17">
        <f>'21'!H6</f>
        <v>3.0515517465264255</v>
      </c>
    </row>
    <row r="25" spans="1:8" ht="16">
      <c r="A25" s="17">
        <v>22</v>
      </c>
      <c r="B25" s="59" t="s">
        <v>89</v>
      </c>
      <c r="C25" s="17">
        <f>'22'!C6</f>
        <v>2.3960925260344665</v>
      </c>
      <c r="D25" s="17">
        <f>'22'!D6</f>
        <v>2.419504932067746</v>
      </c>
      <c r="E25" s="17">
        <f>'22'!E6</f>
        <v>2.4202932278333718</v>
      </c>
      <c r="F25" s="17">
        <f>'22'!F6</f>
        <v>2.3890944863446855</v>
      </c>
      <c r="G25" s="17">
        <f>'22'!G6</f>
        <v>2.4081594107092266</v>
      </c>
      <c r="H25" s="17">
        <f>'22'!H6</f>
        <v>2.3792862141357594</v>
      </c>
    </row>
    <row r="26" spans="1:8" ht="16">
      <c r="A26" s="17">
        <v>23</v>
      </c>
      <c r="B26" s="59" t="s">
        <v>93</v>
      </c>
      <c r="C26" s="17">
        <f>'23'!C6</f>
        <v>4.3953687821612348</v>
      </c>
      <c r="D26" s="17">
        <f>'23'!D6</f>
        <v>4.8602673147023081</v>
      </c>
      <c r="E26" s="17">
        <f>'23'!E6</f>
        <v>4.9700666440754553</v>
      </c>
      <c r="F26" s="17">
        <f>'23'!F6</f>
        <v>4.844290657439446</v>
      </c>
      <c r="G26" s="17">
        <f>'23'!G6</f>
        <v>4.9680624556422996</v>
      </c>
      <c r="H26" s="17">
        <f>'23'!H6</f>
        <v>4.4533983670872654</v>
      </c>
    </row>
    <row r="27" spans="1:8" ht="16">
      <c r="A27" s="17">
        <v>24</v>
      </c>
      <c r="B27" s="59" t="s">
        <v>97</v>
      </c>
      <c r="C27" s="17">
        <f>'24'!C6</f>
        <v>1.0511470642338452</v>
      </c>
      <c r="D27" s="17">
        <f>'24'!D6</f>
        <v>1.036367876050402</v>
      </c>
      <c r="E27" s="17">
        <f>'24'!E6</f>
        <v>1.0303484451105283</v>
      </c>
      <c r="F27" s="17">
        <f>'24'!F6</f>
        <v>1.0122981678239771</v>
      </c>
      <c r="G27" s="17">
        <f>'24'!G6</f>
        <v>1.2635690080983286</v>
      </c>
      <c r="H27" s="17">
        <f>'24'!H6</f>
        <v>1.2573445849553884</v>
      </c>
    </row>
    <row r="28" spans="1:8" ht="16">
      <c r="A28" s="17">
        <v>25</v>
      </c>
      <c r="B28" s="59" t="s">
        <v>101</v>
      </c>
      <c r="C28" s="17">
        <f>'25'!C6</f>
        <v>2.5426564068250248</v>
      </c>
      <c r="D28" s="17">
        <f>'25'!D6</f>
        <v>2.5770574073446135</v>
      </c>
      <c r="E28" s="17">
        <f>'25'!E6</f>
        <v>2.5973138306961485</v>
      </c>
      <c r="F28" s="17">
        <f>'25'!F6</f>
        <v>2.6253065736294863</v>
      </c>
      <c r="G28" s="17">
        <f>'25'!G6</f>
        <v>2.6538166073049796</v>
      </c>
      <c r="H28" s="17">
        <f>'25'!H6</f>
        <v>2.6136598115413712</v>
      </c>
    </row>
    <row r="29" spans="1:8" ht="16">
      <c r="A29" s="17">
        <v>26</v>
      </c>
      <c r="B29" s="59" t="s">
        <v>105</v>
      </c>
      <c r="C29" s="17">
        <f>'26'!C6</f>
        <v>1.9806505675325665</v>
      </c>
      <c r="D29" s="17">
        <f>'26'!D6</f>
        <v>2.0008721750506631</v>
      </c>
      <c r="E29" s="17">
        <f>'26'!E6</f>
        <v>2.0453603976801986</v>
      </c>
      <c r="F29" s="17">
        <f>'26'!F6</f>
        <v>2.0600813601752375</v>
      </c>
      <c r="G29" s="17">
        <f>'26'!G6</f>
        <v>2.1188103272384837</v>
      </c>
      <c r="H29" s="17">
        <f>'26'!H6</f>
        <v>2.2193452931385242</v>
      </c>
    </row>
    <row r="30" spans="1:8" ht="16">
      <c r="A30" s="17">
        <v>27</v>
      </c>
      <c r="B30" s="59" t="s">
        <v>3</v>
      </c>
      <c r="C30" s="17">
        <f>'27'!C6</f>
        <v>1.9443503365788271</v>
      </c>
      <c r="D30" s="17">
        <f>'27'!D6</f>
        <v>1.3648348239673267</v>
      </c>
      <c r="E30" s="17">
        <f>'27'!E6</f>
        <v>1.3763189723485005</v>
      </c>
      <c r="F30" s="17">
        <f>'27'!F6</f>
        <v>1.4273120355988413</v>
      </c>
      <c r="G30" s="17">
        <f>'27'!G6</f>
        <v>1.5049546923851411</v>
      </c>
      <c r="H30" s="17">
        <f>'27'!H6</f>
        <v>1.7067044503123592</v>
      </c>
    </row>
    <row r="31" spans="1:8" ht="16">
      <c r="A31" s="17">
        <v>28</v>
      </c>
      <c r="B31" s="59" t="s">
        <v>7</v>
      </c>
      <c r="C31" s="17">
        <f>'28'!C6</f>
        <v>1.9955222427723158</v>
      </c>
      <c r="D31" s="17">
        <f>'28'!D6</f>
        <v>2.0780762950868339</v>
      </c>
      <c r="E31" s="17">
        <f>'28'!E6</f>
        <v>1.8525008761828468</v>
      </c>
      <c r="F31" s="17">
        <f>'28'!F6</f>
        <v>1.8710493046776233</v>
      </c>
      <c r="G31" s="17">
        <f>'28'!G6</f>
        <v>2.1029954862535907</v>
      </c>
      <c r="H31" s="17">
        <f>'28'!H6</f>
        <v>2.1251231016430827</v>
      </c>
    </row>
    <row r="32" spans="1:8" ht="16">
      <c r="A32" s="17">
        <v>29</v>
      </c>
      <c r="B32" s="59" t="s">
        <v>11</v>
      </c>
      <c r="C32" s="17">
        <f>'29'!C6</f>
        <v>2.9503526858383071</v>
      </c>
      <c r="D32" s="17">
        <f>'29'!D6</f>
        <v>3.2951191048259765</v>
      </c>
      <c r="E32" s="17">
        <f>'29'!E6</f>
        <v>3.3306734205322139</v>
      </c>
      <c r="F32" s="17">
        <f>'29'!F6</f>
        <v>3.3589923023093071</v>
      </c>
      <c r="G32" s="17">
        <f>'29'!G6</f>
        <v>3.4026867047105944</v>
      </c>
      <c r="H32" s="17">
        <f>'29'!H6</f>
        <v>3.5090232025207677</v>
      </c>
    </row>
    <row r="33" spans="1:8" ht="16">
      <c r="A33" s="17">
        <v>30</v>
      </c>
      <c r="B33" s="59" t="s">
        <v>15</v>
      </c>
      <c r="C33" s="17">
        <f>'30'!C6</f>
        <v>2.0527661865661599</v>
      </c>
      <c r="D33" s="17">
        <f>'30'!D6</f>
        <v>2.1564264932397741</v>
      </c>
      <c r="E33" s="17">
        <f>'30'!E6</f>
        <v>2.1496428819083282</v>
      </c>
      <c r="F33" s="17">
        <f>'30'!F6</f>
        <v>2.1654849638503721</v>
      </c>
      <c r="G33" s="17">
        <f>'30'!G6</f>
        <v>3.0436013590033979</v>
      </c>
      <c r="H33" s="17">
        <f>'30'!H6</f>
        <v>3.0969786452518995</v>
      </c>
    </row>
    <row r="34" spans="1:8" ht="16">
      <c r="A34" s="17">
        <v>31</v>
      </c>
      <c r="B34" s="59" t="s">
        <v>19</v>
      </c>
      <c r="C34" s="17">
        <f>'31'!C6</f>
        <v>2.2321428571428572</v>
      </c>
      <c r="D34" s="17">
        <f>'31'!D6</f>
        <v>2.0578954589106875</v>
      </c>
      <c r="E34" s="17">
        <f>'31'!E6</f>
        <v>2.0764119601328903</v>
      </c>
      <c r="F34" s="17">
        <f>'31'!F6</f>
        <v>2.0940946530783191</v>
      </c>
      <c r="G34" s="17">
        <f>'31'!G6</f>
        <v>2.1134202183867559</v>
      </c>
      <c r="H34" s="17">
        <f>'31'!H6</f>
        <v>2.1462297896694809</v>
      </c>
    </row>
    <row r="35" spans="1:8" ht="16">
      <c r="A35" s="17">
        <v>32</v>
      </c>
      <c r="B35" s="59" t="s">
        <v>23</v>
      </c>
      <c r="C35" s="17">
        <f>'32'!C6</f>
        <v>4.1807790008467398</v>
      </c>
      <c r="D35" s="17">
        <f>'32'!D6</f>
        <v>4.38831210531949</v>
      </c>
      <c r="E35" s="17">
        <f>'32'!E6</f>
        <v>4.5091541261476618</v>
      </c>
      <c r="F35" s="17">
        <f>'32'!F6</f>
        <v>4.6362733193509218</v>
      </c>
      <c r="G35" s="17">
        <f>'32'!G6</f>
        <v>4.6864539165364878</v>
      </c>
      <c r="H35" s="17">
        <f>'32'!H6</f>
        <v>4.7852277205427018</v>
      </c>
    </row>
    <row r="36" spans="1:8" ht="16">
      <c r="A36" s="17">
        <v>33</v>
      </c>
      <c r="B36" s="59" t="s">
        <v>27</v>
      </c>
      <c r="C36" s="17">
        <f>'33'!C6</f>
        <v>2.9742233972240579</v>
      </c>
      <c r="D36" s="17">
        <f>'33'!D6</f>
        <v>3.0309833857207003</v>
      </c>
      <c r="E36" s="17">
        <f>'33'!E6</f>
        <v>3.1735237447580187</v>
      </c>
      <c r="F36" s="17">
        <f>'33'!F6</f>
        <v>3.3249254758083011</v>
      </c>
      <c r="G36" s="17">
        <f>'33'!G6</f>
        <v>3.6202265561135114</v>
      </c>
      <c r="H36" s="17">
        <f>'33'!H6</f>
        <v>3.8286671452500598</v>
      </c>
    </row>
    <row r="37" spans="1:8" ht="16">
      <c r="A37" s="17">
        <v>34</v>
      </c>
      <c r="B37" s="59" t="s">
        <v>31</v>
      </c>
      <c r="C37" s="17">
        <f>'34'!C6</f>
        <v>3.3845038075667837</v>
      </c>
      <c r="D37" s="17">
        <f>'34'!D6</f>
        <v>3.5798049623503272</v>
      </c>
      <c r="E37" s="17">
        <f>'34'!E6</f>
        <v>3.6445896694734197</v>
      </c>
      <c r="F37" s="17">
        <f>'34'!F6</f>
        <v>3.6886288476214704</v>
      </c>
      <c r="G37" s="17">
        <f>'34'!G6</f>
        <v>3.6096429031842208</v>
      </c>
      <c r="H37" s="17">
        <f>'34'!H6</f>
        <v>3.6649214659685865</v>
      </c>
    </row>
    <row r="38" spans="1:8" ht="16">
      <c r="A38" s="17">
        <v>35</v>
      </c>
      <c r="B38" s="59" t="s">
        <v>35</v>
      </c>
      <c r="C38" s="17">
        <f>'35'!C6</f>
        <v>3.5510599375874312</v>
      </c>
      <c r="D38" s="17">
        <f>'35'!D6</f>
        <v>3.6024234485017192</v>
      </c>
      <c r="E38" s="17">
        <f>'35'!E6</f>
        <v>3.566333808844508</v>
      </c>
      <c r="F38" s="17">
        <f>'35'!F6</f>
        <v>3.5203520352035205</v>
      </c>
      <c r="G38" s="17">
        <f>'35'!G6</f>
        <v>3.6015070921985815</v>
      </c>
      <c r="H38" s="17">
        <f>'35'!H6</f>
        <v>3.4998923110058153</v>
      </c>
    </row>
    <row r="39" spans="1:8" ht="16">
      <c r="A39" s="17">
        <v>36</v>
      </c>
      <c r="B39" s="59" t="s">
        <v>40</v>
      </c>
      <c r="C39" s="17">
        <f>'36'!C6</f>
        <v>3.5741233469679519</v>
      </c>
      <c r="D39" s="17">
        <f>'36'!D6</f>
        <v>3.6901849103525732</v>
      </c>
      <c r="E39" s="17">
        <f>'36'!E6</f>
        <v>3.741551335693595</v>
      </c>
      <c r="F39" s="17">
        <f>'36'!F6</f>
        <v>3.7445643420840717</v>
      </c>
      <c r="G39" s="17">
        <f>'36'!G6</f>
        <v>3.7369511353020024</v>
      </c>
      <c r="H39" s="17">
        <f>'36'!H6</f>
        <v>3.2619486597645726</v>
      </c>
    </row>
    <row r="40" spans="1:8" ht="16">
      <c r="A40" s="17">
        <v>37</v>
      </c>
      <c r="B40" s="59" t="s">
        <v>44</v>
      </c>
      <c r="C40" s="17">
        <f>'37'!C6</f>
        <v>6.0295696704385895</v>
      </c>
      <c r="D40" s="17">
        <f>'37'!D6</f>
        <v>6.2033699388045944</v>
      </c>
      <c r="E40" s="17">
        <f>'37'!E6</f>
        <v>6.2489444350616452</v>
      </c>
      <c r="F40" s="17">
        <f>'37'!F6</f>
        <v>6.2579281183932345</v>
      </c>
      <c r="G40" s="17">
        <f>'37'!G6</f>
        <v>6.320464639562692</v>
      </c>
      <c r="H40" s="17">
        <f>'37'!H6</f>
        <v>6.3749138525155065</v>
      </c>
    </row>
    <row r="41" spans="1:8" ht="16">
      <c r="A41" s="17">
        <v>38</v>
      </c>
      <c r="B41" s="59" t="s">
        <v>48</v>
      </c>
      <c r="C41" s="17">
        <f>'38'!C6</f>
        <v>3.4215427259734073</v>
      </c>
      <c r="D41" s="17">
        <f>'38'!D6</f>
        <v>3.3118431511083632</v>
      </c>
      <c r="E41" s="17">
        <f>'38'!E6</f>
        <v>2.7742974762842314</v>
      </c>
      <c r="F41" s="17">
        <f>'38'!F6</f>
        <v>2.8114088786106199</v>
      </c>
      <c r="G41" s="17">
        <f>'38'!G6</f>
        <v>2.8471711976487879</v>
      </c>
      <c r="H41" s="17">
        <f>'38'!H6</f>
        <v>2.8627745447719164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'39'!C6</f>
        <v>1.2394828197175767</v>
      </c>
      <c r="F43" s="17">
        <f>'39'!D6</f>
        <v>1.4863321212273892</v>
      </c>
      <c r="G43" s="17">
        <f>'39'!E6</f>
        <v>1.5992564680338059</v>
      </c>
      <c r="H43" s="17">
        <f>'39'!F6</f>
        <v>1.7086390087991739</v>
      </c>
    </row>
    <row r="44" spans="1:8" ht="17" thickBot="1">
      <c r="A44">
        <v>40</v>
      </c>
      <c r="B44" s="60" t="s">
        <v>60</v>
      </c>
      <c r="C44" s="17"/>
      <c r="D44" s="17"/>
      <c r="E44" s="17">
        <f>'40'!C6</f>
        <v>2.1472539008445866</v>
      </c>
      <c r="F44" s="17">
        <f>'40'!D6</f>
        <v>2.1617071747635035</v>
      </c>
      <c r="G44" s="17">
        <f>'40'!E6</f>
        <v>2.1989629345112349</v>
      </c>
      <c r="H44" s="17">
        <f>'40'!F6</f>
        <v>2.2611373039545848</v>
      </c>
    </row>
    <row r="45" spans="1:8" ht="17" thickBot="1">
      <c r="A45">
        <v>41</v>
      </c>
      <c r="B45" s="60" t="s">
        <v>64</v>
      </c>
      <c r="C45" s="17"/>
      <c r="D45" s="17"/>
      <c r="E45" s="17">
        <f>'41'!C6</f>
        <v>1.5328622719150122</v>
      </c>
      <c r="F45" s="17">
        <f>'41'!D6</f>
        <v>1.5840056466108023</v>
      </c>
      <c r="G45" s="17">
        <f>'41'!E6</f>
        <v>1.6208259596778194</v>
      </c>
      <c r="H45" s="17">
        <f>'41'!F6</f>
        <v>1.7171624100583835</v>
      </c>
    </row>
    <row r="46" spans="1:8" ht="17" thickBot="1">
      <c r="A46">
        <v>42</v>
      </c>
      <c r="B46" s="60" t="s">
        <v>68</v>
      </c>
      <c r="C46" s="17"/>
      <c r="D46" s="17"/>
      <c r="E46" s="17">
        <f>'42'!C6</f>
        <v>1.4933461793219727</v>
      </c>
      <c r="F46" s="17">
        <f>'42'!D6</f>
        <v>1.5364885791715059</v>
      </c>
      <c r="G46" s="17">
        <f>'42'!E6</f>
        <v>1.8351968886728245</v>
      </c>
      <c r="H46" s="17">
        <f>'42'!F6</f>
        <v>1.9349939990692435</v>
      </c>
    </row>
    <row r="47" spans="1:8" ht="17" thickBot="1">
      <c r="A47">
        <v>43</v>
      </c>
      <c r="B47" s="60" t="s">
        <v>72</v>
      </c>
      <c r="C47" s="17"/>
      <c r="D47" s="17"/>
      <c r="E47" s="17">
        <f>'43'!C6</f>
        <v>1.4254084185360605</v>
      </c>
      <c r="F47" s="17">
        <f>'43'!D6</f>
        <v>1.7394322261840329</v>
      </c>
      <c r="G47" s="17">
        <f>'43'!E6</f>
        <v>1.7863151641540551</v>
      </c>
      <c r="H47" s="17">
        <f>'43'!F6</f>
        <v>1.3490992778350925</v>
      </c>
    </row>
    <row r="48" spans="1:8" ht="17" thickBot="1">
      <c r="A48">
        <v>44</v>
      </c>
      <c r="B48" s="60" t="s">
        <v>76</v>
      </c>
      <c r="C48" s="17"/>
      <c r="D48" s="17"/>
      <c r="E48" s="17">
        <f>'44'!C6</f>
        <v>2.0499705697294446</v>
      </c>
      <c r="F48" s="17">
        <f>'44'!D6</f>
        <v>2.0316027088036117</v>
      </c>
      <c r="G48" s="17">
        <f>'44'!E6</f>
        <v>2.1173686504888631</v>
      </c>
      <c r="H48" s="17">
        <f>'44'!F6</f>
        <v>2.1420021420021418</v>
      </c>
    </row>
    <row r="49" spans="1:8" ht="17" thickBot="1">
      <c r="A49">
        <v>45</v>
      </c>
      <c r="B49" s="60" t="s">
        <v>80</v>
      </c>
      <c r="C49" s="17"/>
      <c r="D49" s="17"/>
      <c r="E49" s="17">
        <f>'45'!C6</f>
        <v>2.6711039103209702</v>
      </c>
      <c r="F49" s="17">
        <f>'45'!D6</f>
        <v>2.8864514410053732</v>
      </c>
      <c r="G49" s="17">
        <f>'45'!E6</f>
        <v>3.5531168480705224</v>
      </c>
      <c r="H49" s="17">
        <f>'45'!F6</f>
        <v>3.6456434560699966</v>
      </c>
    </row>
    <row r="50" spans="1:8" ht="17" thickBot="1">
      <c r="A50">
        <v>46</v>
      </c>
      <c r="B50" s="60" t="s">
        <v>84</v>
      </c>
      <c r="C50" s="17"/>
      <c r="D50" s="17"/>
      <c r="E50" s="17">
        <f>'46'!C6</f>
        <v>2.9906542056074765</v>
      </c>
      <c r="F50" s="17">
        <f>'46'!D6</f>
        <v>3.4579641236222174</v>
      </c>
      <c r="G50" s="17">
        <f>'46'!E6</f>
        <v>3.6002618372245254</v>
      </c>
      <c r="H50" s="17">
        <f>'46'!F6</f>
        <v>3.4758620689655171</v>
      </c>
    </row>
    <row r="51" spans="1:8" ht="17" thickBot="1">
      <c r="A51">
        <v>47</v>
      </c>
      <c r="B51" s="60" t="s">
        <v>88</v>
      </c>
      <c r="C51" s="17"/>
      <c r="D51" s="17"/>
      <c r="E51" s="17">
        <f>'47'!C6</f>
        <v>4.0021633315305571</v>
      </c>
      <c r="F51" s="17">
        <f>'47'!D6</f>
        <v>4.0539059932069677</v>
      </c>
      <c r="G51" s="17">
        <f>'47'!E6</f>
        <v>4.5005070993914815</v>
      </c>
      <c r="H51" s="17">
        <f>'47'!F6</f>
        <v>3.9052496798975671</v>
      </c>
    </row>
    <row r="52" spans="1:8" ht="17" thickBot="1">
      <c r="A52">
        <v>48</v>
      </c>
      <c r="B52" s="60" t="s">
        <v>92</v>
      </c>
      <c r="C52" s="17"/>
      <c r="D52" s="17"/>
      <c r="E52" s="17">
        <f>'48'!C6</f>
        <v>2.1826345438293804</v>
      </c>
      <c r="F52" s="17">
        <f>'48'!D6</f>
        <v>2.2353137795604581</v>
      </c>
      <c r="G52" s="17">
        <f>'48'!E6</f>
        <v>2.2996265744003037</v>
      </c>
      <c r="H52" s="17">
        <f>'48'!F6</f>
        <v>2.7052358028373025</v>
      </c>
    </row>
    <row r="53" spans="1:8" ht="17" thickBot="1">
      <c r="A53">
        <v>49</v>
      </c>
      <c r="B53" s="60" t="s">
        <v>96</v>
      </c>
      <c r="C53" s="17"/>
      <c r="D53" s="17"/>
      <c r="E53" s="17">
        <f>'49'!C6</f>
        <v>3.4057367743888594</v>
      </c>
      <c r="F53" s="17">
        <f>'49'!D6</f>
        <v>3.4257003654080393</v>
      </c>
      <c r="G53" s="17">
        <f>'49'!E6</f>
        <v>3.4564866733236039</v>
      </c>
      <c r="H53" s="17">
        <f>'49'!F6</f>
        <v>3.5063113604488079</v>
      </c>
    </row>
    <row r="54" spans="1:8" ht="17" thickBot="1">
      <c r="A54">
        <v>50</v>
      </c>
      <c r="B54" s="60" t="s">
        <v>100</v>
      </c>
      <c r="C54" s="17"/>
      <c r="D54" s="17"/>
      <c r="E54" s="17">
        <f>'50'!C6</f>
        <v>2.5035589809042267</v>
      </c>
      <c r="F54" s="17">
        <f>'50'!D6</f>
        <v>2.5764257048010704</v>
      </c>
      <c r="G54" s="17">
        <f>'50'!E6</f>
        <v>2.6518562994095869</v>
      </c>
      <c r="H54" s="17">
        <f>'50'!F6</f>
        <v>2.7418126428027416</v>
      </c>
    </row>
    <row r="55" spans="1:8" ht="17" thickBot="1">
      <c r="A55">
        <v>51</v>
      </c>
      <c r="B55" s="60" t="s">
        <v>104</v>
      </c>
      <c r="C55" s="17"/>
      <c r="D55" s="17"/>
      <c r="E55" s="17">
        <f>'51'!C6</f>
        <v>3.1133080263265698</v>
      </c>
      <c r="F55" s="17">
        <f>'51'!D6</f>
        <v>3.1477799867461895</v>
      </c>
      <c r="G55" s="17">
        <f>'51'!E6</f>
        <v>2.9008953725140163</v>
      </c>
      <c r="H55" s="17">
        <f>'51'!F6</f>
        <v>3.0041093949270228</v>
      </c>
    </row>
    <row r="56" spans="1:8" ht="17" thickBot="1">
      <c r="A56">
        <v>52</v>
      </c>
      <c r="B56" s="60" t="s">
        <v>108</v>
      </c>
      <c r="C56" s="17"/>
      <c r="D56" s="17"/>
      <c r="E56" s="17">
        <f>'52'!C6</f>
        <v>2.4193972545100721</v>
      </c>
      <c r="F56" s="17">
        <f>'52'!D6</f>
        <v>2.4112047637019329</v>
      </c>
      <c r="G56" s="17">
        <f>'52'!E6</f>
        <v>3.0166860446846622</v>
      </c>
      <c r="H56" s="17">
        <f>'52'!F6</f>
        <v>3.1128971806937908</v>
      </c>
    </row>
    <row r="57" spans="1:8">
      <c r="B57" s="24"/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'1'!C6</f>
        <v>2.1476397018570768</v>
      </c>
      <c r="D60" s="62">
        <f>'1'!D6</f>
        <v>3.0253263030512576</v>
      </c>
      <c r="E60" s="62">
        <f>'1'!E6</f>
        <v>2.9144373395971988</v>
      </c>
      <c r="F60" s="62">
        <f>'1'!F6</f>
        <v>2.9274260497225497</v>
      </c>
      <c r="G60" s="62">
        <f>'1'!G6</f>
        <v>2.9353362686696021</v>
      </c>
      <c r="H60" s="63">
        <f>'1'!H6</f>
        <v>3.2795487340941887</v>
      </c>
    </row>
    <row r="61" spans="1:8">
      <c r="B61" t="s">
        <v>214</v>
      </c>
      <c r="C61">
        <f>'1'!C36</f>
        <v>1.5910898965791569</v>
      </c>
      <c r="D61">
        <f>'1'!D36</f>
        <v>3.3718197609073259</v>
      </c>
      <c r="E61">
        <f>'1'!E36</f>
        <v>3.0681120883616284</v>
      </c>
      <c r="F61">
        <f>'1'!F36</f>
        <v>3.0759766225776684</v>
      </c>
      <c r="G61">
        <f>'1'!G36</f>
        <v>3.0094165614988833</v>
      </c>
      <c r="H61">
        <f>'1'!H36</f>
        <v>4.0263183737601889</v>
      </c>
    </row>
    <row r="62" spans="1:8">
      <c r="B62" t="s">
        <v>215</v>
      </c>
      <c r="C62">
        <f>'1'!C66</f>
        <v>1.8156142828323583</v>
      </c>
      <c r="D62">
        <f>'1'!D66</f>
        <v>2.2615131578947367</v>
      </c>
      <c r="E62">
        <f>'1'!E66</f>
        <v>2.2736668044646549</v>
      </c>
      <c r="F62">
        <f>'1'!F66</f>
        <v>2.3036649214659688</v>
      </c>
      <c r="G62">
        <f>'1'!G66</f>
        <v>2.3275497249259418</v>
      </c>
      <c r="H62">
        <f>'1'!H66</f>
        <v>2.5673940949935812</v>
      </c>
    </row>
    <row r="63" spans="1:8">
      <c r="B63" t="s">
        <v>216</v>
      </c>
      <c r="C63">
        <f>'1'!C96</f>
        <v>1.0030090270812437</v>
      </c>
      <c r="D63">
        <f>'1'!D96</f>
        <v>1.0162601626016261</v>
      </c>
      <c r="E63">
        <f>'1'!E96</f>
        <v>1.0000000000000001E-5</v>
      </c>
      <c r="F63">
        <f>'1'!F96</f>
        <v>1.0000000000000001E-5</v>
      </c>
      <c r="G63">
        <f>'1'!G96</f>
        <v>1.0000000000000001E-5</v>
      </c>
      <c r="H63">
        <f>'1'!H96</f>
        <v>1.0000000000000001E-5</v>
      </c>
    </row>
    <row r="64" spans="1:8">
      <c r="B64" t="s">
        <v>217</v>
      </c>
      <c r="C64">
        <f>'1'!C126</f>
        <v>1.3037809647979139</v>
      </c>
      <c r="D64">
        <f>'1'!D126</f>
        <v>1.3651877133105803</v>
      </c>
      <c r="E64">
        <f>'1'!E126</f>
        <v>2.0576131687242798</v>
      </c>
      <c r="F64">
        <f>'1'!F126</f>
        <v>2.067539627842867</v>
      </c>
      <c r="G64">
        <f>'1'!G126</f>
        <v>2.1037868162692845</v>
      </c>
      <c r="H64">
        <f>'1'!H126</f>
        <v>2.1520803443328549</v>
      </c>
    </row>
    <row r="65" spans="1:8">
      <c r="B65" t="s">
        <v>218</v>
      </c>
      <c r="C65">
        <f>'1'!C156</f>
        <v>3.3277870216306158</v>
      </c>
      <c r="D65">
        <f>'1'!D156</f>
        <v>3.484320557491289</v>
      </c>
      <c r="E65">
        <f>'1'!E156</f>
        <v>3.4542314335060449</v>
      </c>
      <c r="F65">
        <f>'1'!F156</f>
        <v>3.4423407917383821</v>
      </c>
      <c r="G65">
        <f>'1'!G156</f>
        <v>3.629764065335753</v>
      </c>
      <c r="H65">
        <f>'1'!H156</f>
        <v>3.6101083032490977</v>
      </c>
    </row>
    <row r="66" spans="1:8">
      <c r="B66" t="s">
        <v>219</v>
      </c>
      <c r="C66">
        <f>'1'!C186</f>
        <v>2.3837902264600714</v>
      </c>
      <c r="D66">
        <f>'1'!D186</f>
        <v>2.4232633279483036</v>
      </c>
      <c r="E66">
        <f>'1'!E186</f>
        <v>2.443991853360489</v>
      </c>
      <c r="F66">
        <f>'1'!F186</f>
        <v>2.443991853360489</v>
      </c>
      <c r="G66">
        <f>'1'!G186</f>
        <v>2.4691358024691357</v>
      </c>
      <c r="H66">
        <f>'1'!H186</f>
        <v>2.5</v>
      </c>
    </row>
    <row r="67" spans="1:8">
      <c r="B67" t="s">
        <v>220</v>
      </c>
      <c r="C67">
        <f>'1'!C216</f>
        <v>4.2816365366317788</v>
      </c>
      <c r="D67">
        <f>'1'!D216</f>
        <v>4.4510385756676563</v>
      </c>
      <c r="E67">
        <f>'1'!E216</f>
        <v>4.5592705167173246</v>
      </c>
      <c r="F67">
        <f>'1'!F216</f>
        <v>4.6248715313463515</v>
      </c>
      <c r="G67">
        <f>'1'!G216</f>
        <v>4.7923322683706067</v>
      </c>
      <c r="H67">
        <f>'1'!H216</f>
        <v>4.8886474741988044</v>
      </c>
    </row>
    <row r="68" spans="1:8" ht="16" thickBot="1">
      <c r="B68" t="s">
        <v>221</v>
      </c>
      <c r="C68">
        <f>'1'!C246</f>
        <v>6.1037639877924716</v>
      </c>
      <c r="D68">
        <f>'1'!D246</f>
        <v>6.2111801242236018</v>
      </c>
      <c r="E68">
        <f>'1'!E246</f>
        <v>6.4239828693790146</v>
      </c>
      <c r="F68">
        <f>'1'!F246</f>
        <v>6.3291139240506329</v>
      </c>
      <c r="G68">
        <f>'1'!G246</f>
        <v>6.6518847006651889</v>
      </c>
      <c r="H68">
        <f>'1'!H246</f>
        <v>2.2650056625141564</v>
      </c>
    </row>
    <row r="69" spans="1:8" ht="17" thickBot="1">
      <c r="A69">
        <v>2</v>
      </c>
      <c r="B69" s="60" t="s">
        <v>8</v>
      </c>
      <c r="C69" s="61">
        <f>'2'!C6</f>
        <v>2.4955886059994956</v>
      </c>
      <c r="D69" s="62">
        <f>'2'!D6</f>
        <v>2.6813042268484555</v>
      </c>
      <c r="E69" s="62">
        <f>'2'!E6</f>
        <v>2.7023581899298916</v>
      </c>
      <c r="F69" s="62">
        <f>'2'!F6</f>
        <v>2.7397260273972601</v>
      </c>
      <c r="G69" s="62">
        <f>'2'!G6</f>
        <v>2.7604354780455083</v>
      </c>
      <c r="H69" s="63">
        <f>'2'!H6</f>
        <v>2.8306337474445669</v>
      </c>
    </row>
    <row r="70" spans="1:8">
      <c r="B70" t="s">
        <v>223</v>
      </c>
      <c r="C70">
        <f>'2'!C36</f>
        <v>1.3167344984438594</v>
      </c>
      <c r="D70">
        <f>'2'!D36</f>
        <v>2.1533676277066633</v>
      </c>
      <c r="E70">
        <f>'2'!E36</f>
        <v>2.1639817263765329</v>
      </c>
      <c r="F70">
        <f>'2'!F36</f>
        <v>2.1694588405447752</v>
      </c>
      <c r="G70">
        <f>'2'!G36</f>
        <v>2.1660649819494586</v>
      </c>
      <c r="H70">
        <f>'2'!H36</f>
        <v>2.2999636847839242</v>
      </c>
    </row>
    <row r="71" spans="1:8">
      <c r="B71" t="s">
        <v>224</v>
      </c>
      <c r="C71">
        <f>'2'!C66</f>
        <v>2.3161551823972206</v>
      </c>
      <c r="D71">
        <f>'2'!D66</f>
        <v>2.3371311714869996</v>
      </c>
      <c r="E71">
        <f>'2'!E66</f>
        <v>2.3724792408066433</v>
      </c>
      <c r="F71">
        <f>'2'!F66</f>
        <v>2.3988005997001496</v>
      </c>
      <c r="G71">
        <f>'2'!G66</f>
        <v>2.4125452352231602</v>
      </c>
      <c r="H71">
        <f>'2'!H66</f>
        <v>2.4638127502309826</v>
      </c>
    </row>
    <row r="72" spans="1:8">
      <c r="B72" t="s">
        <v>225</v>
      </c>
      <c r="C72">
        <f>'2'!C96</f>
        <v>5.3344275748871564</v>
      </c>
      <c r="D72">
        <f>'2'!D96</f>
        <v>5.4991539763113373</v>
      </c>
      <c r="E72">
        <f>'2'!E96</f>
        <v>5.5841924398625427</v>
      </c>
      <c r="F72">
        <f>'2'!F96</f>
        <v>5.7471264367816088</v>
      </c>
      <c r="G72">
        <f>'2'!G96</f>
        <v>5.7932263814616762</v>
      </c>
      <c r="H72">
        <f>'2'!H96</f>
        <v>6.0213061602593791</v>
      </c>
    </row>
    <row r="73" spans="1:8">
      <c r="B73" t="s">
        <v>226</v>
      </c>
      <c r="C73">
        <f>'2'!C126</f>
        <v>2.901073397156948</v>
      </c>
      <c r="D73">
        <f>'2'!D126</f>
        <v>2.8200789622109417</v>
      </c>
      <c r="E73">
        <f>'2'!E126</f>
        <v>2.7862914460852606</v>
      </c>
      <c r="F73">
        <f>'2'!F126</f>
        <v>2.7314941272876263</v>
      </c>
      <c r="G73">
        <f>'2'!G126</f>
        <v>2.7129679869777537</v>
      </c>
      <c r="H73">
        <f>'2'!H126</f>
        <v>2.6990553306342777</v>
      </c>
    </row>
    <row r="74" spans="1:8">
      <c r="B74" t="s">
        <v>227</v>
      </c>
      <c r="C74">
        <f>'2'!C156</f>
        <v>1.7108639863130881</v>
      </c>
      <c r="D74">
        <f>'2'!D156</f>
        <v>1.7108639863130881</v>
      </c>
      <c r="E74">
        <f>'2'!E156</f>
        <v>1.7241379310344827</v>
      </c>
      <c r="F74">
        <f>'2'!F156</f>
        <v>1.735106998264893</v>
      </c>
      <c r="G74">
        <f>'2'!G156</f>
        <v>1.7688679245283019</v>
      </c>
      <c r="H74">
        <f>'2'!H156</f>
        <v>1.7899761336515514</v>
      </c>
    </row>
    <row r="75" spans="1:8">
      <c r="B75" t="s">
        <v>228</v>
      </c>
      <c r="C75">
        <f>'2'!C186</f>
        <v>1.5842839036755385</v>
      </c>
      <c r="D75">
        <f>'2'!D186</f>
        <v>1.5938795027095951</v>
      </c>
      <c r="E75">
        <f>'2'!E186</f>
        <v>1.6092693916961698</v>
      </c>
      <c r="F75">
        <f>'2'!F186</f>
        <v>1.6134236850596966</v>
      </c>
      <c r="G75">
        <f>'2'!G186</f>
        <v>1.6228497241155468</v>
      </c>
      <c r="H75">
        <f>'2'!H186</f>
        <v>1.650709805216243</v>
      </c>
    </row>
    <row r="76" spans="1:8">
      <c r="B76" t="s">
        <v>229</v>
      </c>
      <c r="C76">
        <f>'2'!C216</f>
        <v>3.9215686274509802</v>
      </c>
      <c r="D76">
        <f>'2'!D216</f>
        <v>3.9539899352983463</v>
      </c>
      <c r="E76">
        <f>'2'!E216</f>
        <v>3.9985459832788073</v>
      </c>
      <c r="F76">
        <f>'2'!F216</f>
        <v>4.017531044558071</v>
      </c>
      <c r="G76">
        <f>'2'!G216</f>
        <v>4.0635389730328777</v>
      </c>
      <c r="H76">
        <f>'2'!H216</f>
        <v>4.1540785498489425</v>
      </c>
    </row>
    <row r="77" spans="1:8">
      <c r="B77" t="s">
        <v>230</v>
      </c>
      <c r="C77">
        <f>'2'!C246</f>
        <v>3.9577836411609502</v>
      </c>
      <c r="D77">
        <f>'2'!D246</f>
        <v>4.0160642570281118</v>
      </c>
      <c r="E77">
        <f>'2'!E246</f>
        <v>4.0431266846361185</v>
      </c>
      <c r="F77">
        <f>'2'!F246</f>
        <v>4.032258064516129</v>
      </c>
      <c r="G77">
        <f>'2'!G246</f>
        <v>4.0053404539385848</v>
      </c>
      <c r="H77">
        <f>'2'!H246</f>
        <v>4.166666666666667</v>
      </c>
    </row>
    <row r="78" spans="1:8">
      <c r="B78" t="s">
        <v>231</v>
      </c>
      <c r="C78">
        <f>'2'!C276</f>
        <v>3.4554250172771255</v>
      </c>
      <c r="D78">
        <f>'2'!D276</f>
        <v>3.4722222222222219</v>
      </c>
      <c r="E78">
        <f>'2'!E276</f>
        <v>3.4952813701502969</v>
      </c>
      <c r="F78">
        <f>'2'!F276</f>
        <v>3.848845346396081</v>
      </c>
      <c r="G78">
        <f>'2'!G276</f>
        <v>3.8773352132534367</v>
      </c>
      <c r="H78">
        <f>'2'!H276</f>
        <v>3.9285714285714288</v>
      </c>
    </row>
    <row r="79" spans="1:8">
      <c r="B79" t="s">
        <v>232</v>
      </c>
      <c r="C79">
        <f>'2'!C306</f>
        <v>3.2930845225027441</v>
      </c>
      <c r="D79">
        <f>'2'!D306</f>
        <v>3.33889816360601</v>
      </c>
      <c r="E79">
        <f>'2'!E306</f>
        <v>3.3975084937712343</v>
      </c>
      <c r="F79">
        <f>'2'!F306</f>
        <v>3.4364261168384878</v>
      </c>
      <c r="G79">
        <f>'2'!G306</f>
        <v>3.5650623885918002</v>
      </c>
      <c r="H79">
        <f>'2'!H306</f>
        <v>3.6385688295936931</v>
      </c>
    </row>
    <row r="80" spans="1:8">
      <c r="B80" t="s">
        <v>233</v>
      </c>
      <c r="C80">
        <f>'2'!C336</f>
        <v>1.7821782178217822</v>
      </c>
      <c r="D80">
        <f>'2'!D336</f>
        <v>1.8057784911717496</v>
      </c>
      <c r="E80">
        <f>'2'!E336</f>
        <v>1.8341145302628898</v>
      </c>
      <c r="F80">
        <f>'2'!F336</f>
        <v>1.8476698829809075</v>
      </c>
      <c r="G80">
        <f>'2'!G336</f>
        <v>1.8742190753852561</v>
      </c>
      <c r="H80">
        <f>'2'!H336</f>
        <v>1.9255455712451861</v>
      </c>
    </row>
    <row r="81" spans="1:8" ht="16" thickBot="1">
      <c r="B81" t="s">
        <v>234</v>
      </c>
      <c r="C81">
        <f>'2'!C366</f>
        <v>3.524672708962739</v>
      </c>
      <c r="D81">
        <f>'2'!D366</f>
        <v>3.4877927254608871</v>
      </c>
      <c r="E81">
        <f>'2'!E366</f>
        <v>3.4930139720558881</v>
      </c>
      <c r="F81">
        <f>'2'!F366</f>
        <v>3.524672708962739</v>
      </c>
      <c r="G81">
        <f>'2'!G366</f>
        <v>3.5805626598465476</v>
      </c>
      <c r="H81">
        <f>'2'!H366</f>
        <v>3.6649214659685865</v>
      </c>
    </row>
    <row r="82" spans="1:8" ht="17" thickBot="1">
      <c r="A82">
        <v>3</v>
      </c>
      <c r="B82" s="60" t="s">
        <v>12</v>
      </c>
      <c r="C82" s="61">
        <f>'3'!C6</f>
        <v>1.1018783785535577</v>
      </c>
      <c r="D82" s="62">
        <f>'3'!D6</f>
        <v>1.1141483890191608</v>
      </c>
      <c r="E82" s="62">
        <f>'3'!E6</f>
        <v>1.0499300046663556</v>
      </c>
      <c r="F82" s="62">
        <f>'3'!F6</f>
        <v>1.0406639435960143</v>
      </c>
      <c r="G82" s="62">
        <f>'3'!G6</f>
        <v>1.1145202318202081</v>
      </c>
      <c r="H82" s="63">
        <f>'3'!H6</f>
        <v>1.2656392137216386</v>
      </c>
    </row>
    <row r="83" spans="1:8">
      <c r="B83" t="s">
        <v>236</v>
      </c>
      <c r="C83">
        <f>'3'!C36</f>
        <v>1.170124152155805</v>
      </c>
      <c r="D83">
        <f>'3'!D36</f>
        <v>1.1774801923882889</v>
      </c>
      <c r="E83">
        <f>'3'!E36</f>
        <v>1.0828804620289971</v>
      </c>
      <c r="F83">
        <f>'3'!F36</f>
        <v>1.0679885543868133</v>
      </c>
      <c r="G83">
        <f>'3'!G36</f>
        <v>1.0788584456296055</v>
      </c>
      <c r="H83">
        <f>'3'!H36</f>
        <v>1.170190925887908</v>
      </c>
    </row>
    <row r="84" spans="1:8">
      <c r="B84" t="s">
        <v>237</v>
      </c>
      <c r="C84">
        <f>'3'!C66</f>
        <v>0.73410659227719866</v>
      </c>
      <c r="D84">
        <f>'3'!D66</f>
        <v>0.70871722182849051</v>
      </c>
      <c r="E84">
        <f>'3'!E66</f>
        <v>0.69735006973500691</v>
      </c>
      <c r="F84">
        <f>'3'!F66</f>
        <v>0.69089401685781404</v>
      </c>
      <c r="G84">
        <f>'3'!G66</f>
        <v>0.68324678874009293</v>
      </c>
      <c r="H84">
        <f>'3'!H66</f>
        <v>0.80472103004291851</v>
      </c>
    </row>
    <row r="85" spans="1:8">
      <c r="B85" t="s">
        <v>238</v>
      </c>
      <c r="C85">
        <f>'3'!C96</f>
        <v>0.74822297044519259</v>
      </c>
      <c r="D85">
        <f>'3'!D96</f>
        <v>0.8703220191470844</v>
      </c>
      <c r="E85">
        <f>'3'!E96</f>
        <v>0.87576629550856999</v>
      </c>
      <c r="F85">
        <f>'3'!F96</f>
        <v>0.75939754461460574</v>
      </c>
      <c r="G85">
        <f>'3'!G96</f>
        <v>1.021450459652707</v>
      </c>
      <c r="H85">
        <f>'3'!H96</f>
        <v>1.2825445684237529</v>
      </c>
    </row>
    <row r="86" spans="1:8">
      <c r="B86" t="s">
        <v>239</v>
      </c>
      <c r="C86">
        <f>'3'!C126</f>
        <v>0.73496986623548433</v>
      </c>
      <c r="D86">
        <f>'3'!D126</f>
        <v>0.72129255626081945</v>
      </c>
      <c r="E86">
        <f>'3'!E126</f>
        <v>0.70731362286037636</v>
      </c>
      <c r="F86">
        <f>'3'!F126</f>
        <v>0.70531809846240656</v>
      </c>
      <c r="G86">
        <f>'3'!G126</f>
        <v>0.99375354911981817</v>
      </c>
      <c r="H86">
        <f>'3'!H126</f>
        <v>1.0024344837462409</v>
      </c>
    </row>
    <row r="87" spans="1:8">
      <c r="B87" t="s">
        <v>240</v>
      </c>
      <c r="C87">
        <f>'3'!C156</f>
        <v>1.9436345966958211</v>
      </c>
      <c r="D87">
        <f>'3'!D156</f>
        <v>1.941747572815534</v>
      </c>
      <c r="E87">
        <f>'3'!E156</f>
        <v>1.9860973187686195</v>
      </c>
      <c r="F87">
        <f>'3'!F156</f>
        <v>1.9900497512437809</v>
      </c>
      <c r="G87">
        <f>'3'!G156</f>
        <v>2.0222446916076846</v>
      </c>
      <c r="H87">
        <f>'3'!H156</f>
        <v>2.1052631578947367</v>
      </c>
    </row>
    <row r="88" spans="1:8">
      <c r="B88" t="s">
        <v>241</v>
      </c>
      <c r="C88">
        <f>'3'!C186</f>
        <v>2.0307513780098638</v>
      </c>
      <c r="D88">
        <f>'3'!D186</f>
        <v>2.0461853259280911</v>
      </c>
      <c r="E88">
        <f>'3'!E186</f>
        <v>2.0354754289037511</v>
      </c>
      <c r="F88">
        <f>'3'!F186</f>
        <v>2.3460410557184752</v>
      </c>
      <c r="G88">
        <f>'3'!G186</f>
        <v>2.6722090261282658</v>
      </c>
      <c r="H88">
        <f>'3'!H186</f>
        <v>3.867896459387087</v>
      </c>
    </row>
    <row r="89" spans="1:8" ht="16" thickBot="1">
      <c r="B89" t="s">
        <v>242</v>
      </c>
      <c r="C89">
        <f>'3'!C216</f>
        <v>1.639344262295082</v>
      </c>
      <c r="D89">
        <f>'3'!D216</f>
        <v>1.6638935108153079</v>
      </c>
      <c r="E89">
        <f>'3'!E216</f>
        <v>1.6583747927031509</v>
      </c>
      <c r="F89">
        <f>'3'!F216</f>
        <v>1.6501650165016502</v>
      </c>
      <c r="G89">
        <f>'3'!G216</f>
        <v>1.6977928692699491</v>
      </c>
      <c r="H89">
        <f>'3'!H216</f>
        <v>1.6835016835016834</v>
      </c>
    </row>
    <row r="90" spans="1:8" ht="17" thickBot="1">
      <c r="A90">
        <v>4</v>
      </c>
      <c r="B90" s="60" t="s">
        <v>16</v>
      </c>
      <c r="C90" s="61">
        <f>'4'!C6</f>
        <v>2.1887159533073932</v>
      </c>
      <c r="D90" s="62">
        <f>'4'!D6</f>
        <v>2.2122194398783277</v>
      </c>
      <c r="E90" s="62">
        <f>'4'!E6</f>
        <v>2.1861905629440699</v>
      </c>
      <c r="F90" s="62">
        <f>'4'!F6</f>
        <v>2.1555918147388589</v>
      </c>
      <c r="G90" s="62">
        <f>'4'!G6</f>
        <v>2.0842812899059138</v>
      </c>
      <c r="H90" s="63">
        <f>'4'!H6</f>
        <v>2.1545308934215934</v>
      </c>
    </row>
    <row r="91" spans="1:8">
      <c r="B91" t="s">
        <v>244</v>
      </c>
      <c r="C91">
        <f>'4'!C36</f>
        <v>1.4563938545890684</v>
      </c>
      <c r="D91">
        <f>'4'!D36</f>
        <v>1.4707578728803783</v>
      </c>
      <c r="E91">
        <f>'4'!E36</f>
        <v>1.4741162528542937</v>
      </c>
      <c r="F91">
        <f>'4'!F36</f>
        <v>1.483075491450506</v>
      </c>
      <c r="G91">
        <f>'4'!G36</f>
        <v>1.4894859813084114</v>
      </c>
      <c r="H91">
        <f>'4'!H36</f>
        <v>1.6798797559753618</v>
      </c>
    </row>
    <row r="92" spans="1:8">
      <c r="B92" t="s">
        <v>245</v>
      </c>
      <c r="C92">
        <f>'4'!C66</f>
        <v>4.6986721144024512</v>
      </c>
      <c r="D92">
        <f>'4'!D66</f>
        <v>4.8006679190148196</v>
      </c>
      <c r="E92">
        <f>'4'!E66</f>
        <v>4.8339638503572937</v>
      </c>
      <c r="F92">
        <f>'4'!F66</f>
        <v>4.9239991436523232</v>
      </c>
      <c r="G92">
        <f>'4'!G66</f>
        <v>4.9313893653516292</v>
      </c>
      <c r="H92">
        <f>'4'!H66</f>
        <v>4.9718979680069175</v>
      </c>
    </row>
    <row r="93" spans="1:8">
      <c r="B93" t="s">
        <v>246</v>
      </c>
      <c r="C93">
        <f>'4'!C96</f>
        <v>1.3370970138166691</v>
      </c>
      <c r="D93">
        <f>'4'!D96</f>
        <v>1.3632232656770675</v>
      </c>
      <c r="E93">
        <f>'4'!E96</f>
        <v>1.3601329907813209</v>
      </c>
      <c r="F93">
        <f>'4'!F96</f>
        <v>1.3572613482129392</v>
      </c>
      <c r="G93">
        <f>'4'!G96</f>
        <v>1.3202288396655422</v>
      </c>
      <c r="H93">
        <f>'4'!H96</f>
        <v>1.4390559792775939</v>
      </c>
    </row>
    <row r="94" spans="1:8">
      <c r="B94" t="s">
        <v>247</v>
      </c>
      <c r="C94">
        <f>'4'!C126</f>
        <v>3.7037037037037037</v>
      </c>
      <c r="D94">
        <f>'4'!D126</f>
        <v>3.75234521575985</v>
      </c>
      <c r="E94">
        <f>'4'!E126</f>
        <v>3.7164852667905497</v>
      </c>
      <c r="F94">
        <f>'4'!F126</f>
        <v>3.7263774287995743</v>
      </c>
      <c r="G94">
        <f>'4'!G126</f>
        <v>3.4537725823591923</v>
      </c>
      <c r="H94">
        <f>'4'!H126</f>
        <v>3.680336487907466</v>
      </c>
    </row>
    <row r="95" spans="1:8">
      <c r="B95" t="s">
        <v>248</v>
      </c>
      <c r="C95">
        <f>'4'!C156</f>
        <v>2.5608194622279128</v>
      </c>
      <c r="D95">
        <f>'4'!D156</f>
        <v>2.5228634500157678</v>
      </c>
      <c r="E95">
        <f>'4'!E156</f>
        <v>2.3405500292568755</v>
      </c>
      <c r="F95">
        <f>'4'!F156</f>
        <v>2.2850614110254215</v>
      </c>
      <c r="G95">
        <f>'4'!G156</f>
        <v>2.2340128455738619</v>
      </c>
      <c r="H95">
        <f>'4'!H156</f>
        <v>2.2032497934453321</v>
      </c>
    </row>
    <row r="96" spans="1:8">
      <c r="B96" t="s">
        <v>249</v>
      </c>
      <c r="C96">
        <f>'4'!C186</f>
        <v>1.8980873120163528</v>
      </c>
      <c r="D96">
        <f>'4'!D186</f>
        <v>1.900029231218942</v>
      </c>
      <c r="E96">
        <f>'4'!E186</f>
        <v>1.7470770057787932</v>
      </c>
      <c r="F96">
        <f>'4'!F186</f>
        <v>1.5093463369325439</v>
      </c>
      <c r="G96">
        <f>'4'!G186</f>
        <v>1.3145919708767317</v>
      </c>
      <c r="H96">
        <f>'4'!H186</f>
        <v>1.3477088948787064</v>
      </c>
    </row>
    <row r="97" spans="1:8">
      <c r="B97" t="s">
        <v>250</v>
      </c>
      <c r="C97">
        <f>'4'!C216</f>
        <v>5.9574468085106389</v>
      </c>
      <c r="D97">
        <f>'4'!D216</f>
        <v>6.1782877316857903</v>
      </c>
      <c r="E97">
        <f>'4'!E216</f>
        <v>6.2893081761006293</v>
      </c>
      <c r="F97">
        <f>'4'!F216</f>
        <v>6.487488415199258</v>
      </c>
      <c r="G97">
        <f>'4'!G216</f>
        <v>6.5975494816211118</v>
      </c>
      <c r="H97">
        <f>'4'!H216</f>
        <v>2.9448885149347919</v>
      </c>
    </row>
    <row r="98" spans="1:8" ht="16" thickBot="1">
      <c r="B98" t="s">
        <v>251</v>
      </c>
      <c r="C98">
        <f>'4'!C246</f>
        <v>4.5023696682464456</v>
      </c>
      <c r="D98">
        <f>'4'!D246</f>
        <v>4.5816252712804442</v>
      </c>
      <c r="E98">
        <f>'4'!E246</f>
        <v>4.5706038008178975</v>
      </c>
      <c r="F98">
        <f>'4'!F246</f>
        <v>4.5640163343742497</v>
      </c>
      <c r="G98">
        <f>'4'!G246</f>
        <v>4.3763676148796495</v>
      </c>
      <c r="H98">
        <f>'4'!H246</f>
        <v>4.3891733723482078</v>
      </c>
    </row>
    <row r="99" spans="1:8" ht="17" thickBot="1">
      <c r="A99">
        <v>5</v>
      </c>
      <c r="B99" s="60" t="s">
        <v>20</v>
      </c>
      <c r="C99" s="61">
        <f>'5'!C6</f>
        <v>4.5193811924213456</v>
      </c>
      <c r="D99" s="62">
        <f>'5'!D6</f>
        <v>4.5363342929425112</v>
      </c>
      <c r="E99" s="62">
        <f>'5'!E6</f>
        <v>4.588370246183711</v>
      </c>
      <c r="F99" s="62">
        <f>'5'!F6</f>
        <v>4.6511627906976747</v>
      </c>
      <c r="G99" s="62">
        <f>'5'!G6</f>
        <v>4.7054565197719658</v>
      </c>
      <c r="H99" s="63">
        <f>'5'!H6</f>
        <v>4.7820489240389916</v>
      </c>
    </row>
    <row r="100" spans="1:8">
      <c r="B100" t="s">
        <v>253</v>
      </c>
      <c r="C100">
        <f>'5'!C36</f>
        <v>3.7061994609164421</v>
      </c>
      <c r="D100">
        <f>'5'!D36</f>
        <v>3.7043273278329685</v>
      </c>
      <c r="E100">
        <f>'5'!E36</f>
        <v>3.7446808510638299</v>
      </c>
      <c r="F100">
        <f>'5'!F36</f>
        <v>3.7885310831754779</v>
      </c>
      <c r="G100">
        <f>'5'!G36</f>
        <v>3.8280842178527927</v>
      </c>
      <c r="H100">
        <f>'5'!H36</f>
        <v>3.8876126524120869</v>
      </c>
    </row>
    <row r="101" spans="1:8">
      <c r="B101" t="s">
        <v>254</v>
      </c>
      <c r="C101">
        <f>'5'!C66</f>
        <v>6.3492063492063489</v>
      </c>
      <c r="D101">
        <f>'5'!D66</f>
        <v>6.3492063492063489</v>
      </c>
      <c r="E101">
        <f>'5'!E66</f>
        <v>6.4464141821112007</v>
      </c>
      <c r="F101">
        <f>'5'!F66</f>
        <v>6.5735414954806899</v>
      </c>
      <c r="G101">
        <f>'5'!G66</f>
        <v>6.6061106523534265</v>
      </c>
      <c r="H101">
        <f>'5'!H66</f>
        <v>6.7283431455004203</v>
      </c>
    </row>
    <row r="102" spans="1:8">
      <c r="B102" t="s">
        <v>255</v>
      </c>
      <c r="C102">
        <f>'5'!C96</f>
        <v>5.4274084124830386</v>
      </c>
      <c r="D102">
        <f>'5'!D96</f>
        <v>5.4794520547945202</v>
      </c>
      <c r="E102">
        <f>'5'!E96</f>
        <v>5.5983205038488446</v>
      </c>
      <c r="F102">
        <f>'5'!F96</f>
        <v>5.7720057720057723</v>
      </c>
      <c r="G102">
        <f>'5'!G96</f>
        <v>5.8565153733528552</v>
      </c>
      <c r="H102">
        <f>'5'!H96</f>
        <v>5.9612518628912072</v>
      </c>
    </row>
    <row r="103" spans="1:8">
      <c r="B103" t="s">
        <v>256</v>
      </c>
      <c r="C103">
        <f>'5'!C126</f>
        <v>4.2158516020236085</v>
      </c>
      <c r="D103">
        <f>'5'!D126</f>
        <v>4.269854824935952</v>
      </c>
      <c r="E103">
        <f>'5'!E126</f>
        <v>4.2517006802721093</v>
      </c>
      <c r="F103">
        <f>'5'!F126</f>
        <v>4.2992261392949267</v>
      </c>
      <c r="G103">
        <f>'5'!G126</f>
        <v>4.4052863436123353</v>
      </c>
      <c r="H103">
        <f>'5'!H126</f>
        <v>4.3859649122807012</v>
      </c>
    </row>
    <row r="104" spans="1:8">
      <c r="B104" t="s">
        <v>257</v>
      </c>
      <c r="C104">
        <f>'5'!C156</f>
        <v>4.0733197556008145</v>
      </c>
      <c r="D104">
        <f>'5'!D156</f>
        <v>4.0816326530612246</v>
      </c>
      <c r="E104">
        <f>'5'!E156</f>
        <v>4.0733197556008145</v>
      </c>
      <c r="F104">
        <f>'5'!F156</f>
        <v>4.056795131845842</v>
      </c>
      <c r="G104">
        <f>'5'!G156</f>
        <v>4.048582995951417</v>
      </c>
      <c r="H104">
        <f>'5'!H156</f>
        <v>4.1493775933609962</v>
      </c>
    </row>
    <row r="105" spans="1:8" ht="16" thickBot="1">
      <c r="B105" t="s">
        <v>258</v>
      </c>
      <c r="C105">
        <f>'5'!C186</f>
        <v>6.0396893874029338</v>
      </c>
      <c r="D105">
        <f>'5'!D186</f>
        <v>6.1242344706911629</v>
      </c>
      <c r="E105">
        <f>'5'!E186</f>
        <v>6.2444246208742191</v>
      </c>
      <c r="F105">
        <f>'5'!F186</f>
        <v>6.2836624775583489</v>
      </c>
      <c r="G105">
        <f>'5'!G186</f>
        <v>6.3752276867030968</v>
      </c>
      <c r="H105">
        <f>'5'!H186</f>
        <v>6.5913370998116765</v>
      </c>
    </row>
    <row r="106" spans="1:8" ht="17" thickBot="1">
      <c r="A106">
        <v>6</v>
      </c>
      <c r="B106" s="69" t="s">
        <v>24</v>
      </c>
      <c r="C106" s="61">
        <f>'6'!C6</f>
        <v>4.287245444801715</v>
      </c>
      <c r="D106" s="62">
        <f>'6'!D6</f>
        <v>4.344820776142984</v>
      </c>
      <c r="E106" s="62">
        <f>'6'!E6</f>
        <v>4.5560392831831527</v>
      </c>
      <c r="F106" s="62">
        <f>'6'!F6</f>
        <v>4.4403139198678225</v>
      </c>
      <c r="G106" s="62">
        <f>'6'!G6</f>
        <v>4.0889075277836024</v>
      </c>
      <c r="H106" s="63">
        <f>'6'!H6</f>
        <v>4.1091560425666422</v>
      </c>
    </row>
    <row r="107" spans="1:8" ht="16">
      <c r="B107" s="24" t="s">
        <v>260</v>
      </c>
      <c r="C107">
        <f>'6'!C36</f>
        <v>4.0718119563205626</v>
      </c>
      <c r="D107">
        <f>'6'!D36</f>
        <v>4.0884593941646532</v>
      </c>
      <c r="E107">
        <f>'6'!E36</f>
        <v>4.2129452317119878</v>
      </c>
      <c r="F107">
        <f>'6'!F36</f>
        <v>4.1338582677165352</v>
      </c>
      <c r="G107">
        <f>'6'!G36</f>
        <v>3.3878039059386209</v>
      </c>
      <c r="H107">
        <f>'6'!H36</f>
        <v>3.3857797251543515</v>
      </c>
    </row>
    <row r="108" spans="1:8" ht="16">
      <c r="B108" s="24" t="s">
        <v>261</v>
      </c>
      <c r="C108">
        <f>'6'!C66</f>
        <v>4.8030739673390972</v>
      </c>
      <c r="D108">
        <f>'6'!D66</f>
        <v>5.0301810865191143</v>
      </c>
      <c r="E108">
        <f>'6'!E66</f>
        <v>5.1493305870236874</v>
      </c>
      <c r="F108">
        <f>'6'!F66</f>
        <v>5.2910052910052912</v>
      </c>
      <c r="G108">
        <f>'6'!G66</f>
        <v>5.313496280552604</v>
      </c>
      <c r="H108">
        <f>'6'!H66</f>
        <v>5.4054054054054053</v>
      </c>
    </row>
    <row r="109" spans="1:8" ht="16">
      <c r="B109" s="24" t="s">
        <v>262</v>
      </c>
      <c r="C109">
        <f>'6'!C96</f>
        <v>5.1194539249146755</v>
      </c>
      <c r="D109">
        <f>'6'!D96</f>
        <v>5.1873198847262243</v>
      </c>
      <c r="E109">
        <f>'6'!E96</f>
        <v>5.8038305281485778</v>
      </c>
      <c r="F109">
        <f>'6'!F96</f>
        <v>5.2478134110787176</v>
      </c>
      <c r="G109">
        <f>'6'!G96</f>
        <v>5.3795576808129111</v>
      </c>
      <c r="H109">
        <f>'6'!H96</f>
        <v>5.4446460980036298</v>
      </c>
    </row>
    <row r="110" spans="1:8" ht="16" thickBot="1">
      <c r="B110" t="s">
        <v>263</v>
      </c>
      <c r="C110">
        <f>'6'!C126</f>
        <v>3.8816108685104318</v>
      </c>
      <c r="D110">
        <f>'6'!D126</f>
        <v>3.9662865642042635</v>
      </c>
      <c r="E110">
        <f>'6'!E126</f>
        <v>4.0795512493625701</v>
      </c>
      <c r="F110">
        <f>'6'!F126</f>
        <v>4.1152263374485596</v>
      </c>
      <c r="G110">
        <f>'6'!G126</f>
        <v>4.1972717733473246</v>
      </c>
      <c r="H110">
        <f>'6'!H126</f>
        <v>4.2283298097251585</v>
      </c>
    </row>
    <row r="111" spans="1:8" ht="17" thickBot="1">
      <c r="A111">
        <v>7</v>
      </c>
      <c r="B111" s="69" t="s">
        <v>28</v>
      </c>
      <c r="C111" s="61">
        <f>'7'!C6</f>
        <v>4.0609860359076659</v>
      </c>
      <c r="D111" s="62">
        <f>'7'!D6</f>
        <v>4.1771696074900966</v>
      </c>
      <c r="E111" s="62">
        <f>'7'!E6</f>
        <v>3.9381563593932323</v>
      </c>
      <c r="F111" s="62">
        <f>'7'!F6</f>
        <v>2.5708829146466874</v>
      </c>
      <c r="G111" s="62">
        <f>'7'!G6</f>
        <v>1.4060534300303411</v>
      </c>
      <c r="H111" s="63">
        <f>'7'!H6</f>
        <v>1.4192873683424216</v>
      </c>
    </row>
    <row r="112" spans="1:8" ht="16">
      <c r="B112" s="24" t="s">
        <v>265</v>
      </c>
      <c r="C112">
        <f>'7'!C36</f>
        <v>3.6263417464461853</v>
      </c>
      <c r="D112">
        <f>'7'!D36</f>
        <v>4.0526849037487338</v>
      </c>
      <c r="E112">
        <f>'7'!E36</f>
        <v>6.1269146608315097</v>
      </c>
      <c r="F112">
        <f>'7'!F36</f>
        <v>2.4882903981264639</v>
      </c>
      <c r="G112">
        <f>'7'!G36</f>
        <v>1.8925607803173679</v>
      </c>
      <c r="H112">
        <f>'7'!H36</f>
        <v>1.9008626992250328</v>
      </c>
    </row>
    <row r="113" spans="1:8" ht="16">
      <c r="B113" s="24" t="s">
        <v>266</v>
      </c>
      <c r="C113">
        <f>'7'!C66</f>
        <v>2.2865853658536586</v>
      </c>
      <c r="D113">
        <f>'7'!D66</f>
        <v>2.3112480739599386</v>
      </c>
      <c r="E113">
        <f>'7'!E66</f>
        <v>2.3201856148491879</v>
      </c>
      <c r="F113">
        <f>'7'!F66</f>
        <v>3.1225604996096799</v>
      </c>
      <c r="G113">
        <f>'7'!G66</f>
        <v>0.80064051240992784</v>
      </c>
      <c r="H113">
        <f>'7'!H66</f>
        <v>0.80192461908580592</v>
      </c>
    </row>
    <row r="114" spans="1:8">
      <c r="B114" t="s">
        <v>267</v>
      </c>
      <c r="C114">
        <f>'7'!C96</f>
        <v>0.58004640371229699</v>
      </c>
      <c r="D114">
        <f>'7'!D96</f>
        <v>1.1785503830288744</v>
      </c>
      <c r="E114">
        <f>'7'!E96</f>
        <v>1.7688679245283019</v>
      </c>
      <c r="F114">
        <f>'7'!F96</f>
        <v>3.5523978685612789</v>
      </c>
      <c r="G114">
        <f>'7'!G96</f>
        <v>1.1897679952409281</v>
      </c>
      <c r="H114">
        <f>'7'!H96</f>
        <v>1.2012012012012012</v>
      </c>
    </row>
    <row r="115" spans="1:8">
      <c r="B115" t="s">
        <v>268</v>
      </c>
      <c r="C115">
        <f>'7'!C126</f>
        <v>5.5031446540880502</v>
      </c>
      <c r="D115">
        <f>'7'!D126</f>
        <v>4.0420371867421183</v>
      </c>
      <c r="E115">
        <f>'7'!E126</f>
        <v>4.1736227045075127</v>
      </c>
      <c r="F115">
        <f>'7'!F126</f>
        <v>3.3955857385398982</v>
      </c>
      <c r="G115">
        <f>'7'!G126</f>
        <v>0.88261253309797005</v>
      </c>
      <c r="H115">
        <f>'7'!H126</f>
        <v>0.91240875912408759</v>
      </c>
    </row>
    <row r="116" spans="1:8">
      <c r="B116" t="s">
        <v>269</v>
      </c>
      <c r="C116">
        <f>'7'!C156</f>
        <v>1.1402508551881414</v>
      </c>
      <c r="D116">
        <f>'7'!D156</f>
        <v>9.9999999999999995E-7</v>
      </c>
      <c r="E116">
        <f>'7'!E156</f>
        <v>9.9999999999999995E-7</v>
      </c>
      <c r="F116">
        <f>'7'!F156</f>
        <v>9.9999999999999995E-7</v>
      </c>
      <c r="G116">
        <f>'7'!G156</f>
        <v>9.9999999999999995E-7</v>
      </c>
      <c r="H116">
        <f>'7'!H156</f>
        <v>9.9999999999999995E-7</v>
      </c>
    </row>
    <row r="117" spans="1:8" ht="16" thickBot="1">
      <c r="B117" t="s">
        <v>270</v>
      </c>
      <c r="C117">
        <f>'7'!C186</f>
        <v>10.219724067450178</v>
      </c>
      <c r="D117">
        <f>'7'!D186</f>
        <v>10.59322033898305</v>
      </c>
      <c r="E117">
        <f>'7'!E186</f>
        <v>0.54644808743169404</v>
      </c>
      <c r="F117">
        <f>'7'!F186</f>
        <v>2.2284122562674096</v>
      </c>
      <c r="G117">
        <f>'7'!G186</f>
        <v>1.1363636363636362</v>
      </c>
      <c r="H117">
        <f>'7'!H186</f>
        <v>1.1648223645894002</v>
      </c>
    </row>
    <row r="118" spans="1:8" ht="17" thickBot="1">
      <c r="A118">
        <v>8</v>
      </c>
      <c r="B118" s="60" t="s">
        <v>32</v>
      </c>
      <c r="C118" s="61">
        <f>'8'!C6</f>
        <v>2.2846391614030375</v>
      </c>
      <c r="D118" s="62">
        <f>'8'!D6</f>
        <v>2.2478032831550983</v>
      </c>
      <c r="E118" s="62">
        <f>'8'!E6</f>
        <v>2.2588815113970839</v>
      </c>
      <c r="F118" s="62">
        <f>'8'!F6</f>
        <v>2.2834209797951841</v>
      </c>
      <c r="G118" s="62">
        <f>'8'!G6</f>
        <v>2.311571868870832</v>
      </c>
      <c r="H118" s="63">
        <f>'8'!H6</f>
        <v>2.4323937616254114</v>
      </c>
    </row>
    <row r="119" spans="1:8">
      <c r="B119" t="s">
        <v>272</v>
      </c>
      <c r="C119">
        <f>'8'!C36</f>
        <v>1.3871549452073797</v>
      </c>
      <c r="D119">
        <f>'8'!D36</f>
        <v>1.4112334180073385</v>
      </c>
      <c r="E119">
        <f>'8'!E36</f>
        <v>1.4196479273140261</v>
      </c>
      <c r="F119">
        <f>'8'!F36</f>
        <v>1.4336917562724014</v>
      </c>
      <c r="G119">
        <f>'8'!G36</f>
        <v>1.4501160092807424</v>
      </c>
      <c r="H119">
        <f>'8'!H36</f>
        <v>2.3717758671805513</v>
      </c>
    </row>
    <row r="120" spans="1:8">
      <c r="B120" t="s">
        <v>273</v>
      </c>
      <c r="C120">
        <f>'8'!C66</f>
        <v>6.4620355411954771</v>
      </c>
      <c r="D120">
        <f>'8'!D66</f>
        <v>6.5627563576702217</v>
      </c>
      <c r="E120">
        <f>'8'!E66</f>
        <v>7.328990228013029</v>
      </c>
      <c r="F120">
        <f>'8'!F66</f>
        <v>7.3891625615763541</v>
      </c>
      <c r="G120">
        <f>'8'!G66</f>
        <v>7.4380165289256199</v>
      </c>
      <c r="H120">
        <f>'8'!H66</f>
        <v>3.3726812816188869</v>
      </c>
    </row>
    <row r="121" spans="1:8">
      <c r="B121" t="s">
        <v>274</v>
      </c>
      <c r="C121">
        <f>'8'!C96</f>
        <v>2.7716186252771622</v>
      </c>
      <c r="D121">
        <f>'8'!D96</f>
        <v>2.2271714922048997</v>
      </c>
      <c r="E121">
        <f>'8'!E96</f>
        <v>2.2701475595913734</v>
      </c>
      <c r="F121">
        <f>'8'!F96</f>
        <v>2.306805074971165</v>
      </c>
      <c r="G121">
        <f>'8'!G96</f>
        <v>2.3654642223536371</v>
      </c>
      <c r="H121">
        <f>'8'!H96</f>
        <v>3.0599755201958385</v>
      </c>
    </row>
    <row r="122" spans="1:8">
      <c r="B122" t="s">
        <v>275</v>
      </c>
      <c r="C122">
        <f>'8'!C126</f>
        <v>1.3274336283185841</v>
      </c>
      <c r="D122">
        <f>'8'!D126</f>
        <v>1.3458950201884252</v>
      </c>
      <c r="E122">
        <f>'8'!E126</f>
        <v>1.3495276653171389</v>
      </c>
      <c r="F122">
        <f>'8'!F126</f>
        <v>1.3605442176870748</v>
      </c>
      <c r="G122">
        <f>'8'!G126</f>
        <v>1.3692377909630307</v>
      </c>
      <c r="H122">
        <f>'8'!H126</f>
        <v>1.3869625520110958</v>
      </c>
    </row>
    <row r="123" spans="1:8">
      <c r="B123" t="s">
        <v>276</v>
      </c>
      <c r="C123">
        <f>'8'!C156</f>
        <v>2.9006526468455403</v>
      </c>
      <c r="D123">
        <f>'8'!D156</f>
        <v>2.9325513196480939</v>
      </c>
      <c r="E123">
        <f>'8'!E156</f>
        <v>2.9197080291970803</v>
      </c>
      <c r="F123">
        <f>'8'!F156</f>
        <v>2.9695619896065328</v>
      </c>
      <c r="G123">
        <f>'8'!G156</f>
        <v>3.0165912518853695</v>
      </c>
      <c r="H123">
        <f>'8'!H156</f>
        <v>3.0745580322828592</v>
      </c>
    </row>
    <row r="124" spans="1:8" ht="16" thickBot="1">
      <c r="B124" t="s">
        <v>277</v>
      </c>
      <c r="C124">
        <f>'8'!C186</f>
        <v>4.032258064516129</v>
      </c>
      <c r="D124">
        <f>'8'!D186</f>
        <v>4.0526849037487338</v>
      </c>
      <c r="E124">
        <f>'8'!E186</f>
        <v>3.0549898167006111</v>
      </c>
      <c r="F124">
        <f>'8'!F186</f>
        <v>3.0832476875642341</v>
      </c>
      <c r="G124">
        <f>'8'!G186</f>
        <v>3.1185031185031189</v>
      </c>
      <c r="H124">
        <f>'8'!H186</f>
        <v>2.109704641350211</v>
      </c>
    </row>
    <row r="125" spans="1:8" ht="17" thickBot="1">
      <c r="A125">
        <v>9</v>
      </c>
      <c r="B125" s="60" t="s">
        <v>36</v>
      </c>
      <c r="C125" s="61">
        <f>'9'!C6</f>
        <v>1.8754076973255054</v>
      </c>
      <c r="D125" s="62">
        <f>'9'!D6</f>
        <v>1.9025560426834311</v>
      </c>
      <c r="E125" s="62">
        <f>'9'!E6</f>
        <v>1.936026936026936</v>
      </c>
      <c r="F125" s="62">
        <f>'9'!F6</f>
        <v>2.0368327251124501</v>
      </c>
      <c r="G125" s="62">
        <f>'9'!G6</f>
        <v>2.0593787540758535</v>
      </c>
      <c r="H125" s="63">
        <f>'9'!H6</f>
        <v>2.1788391145197838</v>
      </c>
    </row>
    <row r="126" spans="1:8">
      <c r="B126" t="s">
        <v>279</v>
      </c>
      <c r="C126">
        <f>'9'!C36</f>
        <v>1.7615971814445097</v>
      </c>
      <c r="D126">
        <f>'9'!D36</f>
        <v>1.7899761336515514</v>
      </c>
      <c r="E126">
        <f>'9'!E36</f>
        <v>1.8176310209027569</v>
      </c>
      <c r="F126">
        <f>'9'!F36</f>
        <v>1.8159806295399517</v>
      </c>
      <c r="G126">
        <f>'9'!G36</f>
        <v>1.8303843807199511</v>
      </c>
      <c r="H126">
        <f>'9'!H36</f>
        <v>1.8507094386181369</v>
      </c>
    </row>
    <row r="127" spans="1:8">
      <c r="B127" t="s">
        <v>280</v>
      </c>
      <c r="C127">
        <f>'9'!C66</f>
        <v>2.4645717806531118</v>
      </c>
      <c r="D127">
        <f>'9'!D66</f>
        <v>2.5300442757748263</v>
      </c>
      <c r="E127">
        <f>'9'!E66</f>
        <v>2.6058631921824107</v>
      </c>
      <c r="F127">
        <f>'9'!F66</f>
        <v>2.7118644067796613</v>
      </c>
      <c r="G127">
        <f>'9'!G66</f>
        <v>2.6972353337828725</v>
      </c>
      <c r="H127">
        <f>'9'!H66</f>
        <v>2.7434842249657061</v>
      </c>
    </row>
    <row r="128" spans="1:8">
      <c r="B128" t="s">
        <v>281</v>
      </c>
      <c r="C128">
        <f>'9'!C96</f>
        <v>1.3185654008438819</v>
      </c>
      <c r="D128">
        <f>'9'!D96</f>
        <v>1.3182177695755339</v>
      </c>
      <c r="E128">
        <f>'9'!E96</f>
        <v>1.3266118333775536</v>
      </c>
      <c r="F128">
        <f>'9'!F96</f>
        <v>1.6068559185859668</v>
      </c>
      <c r="G128">
        <f>'9'!G96</f>
        <v>1.6211834639286677</v>
      </c>
      <c r="H128">
        <f>'9'!H96</f>
        <v>1.6456390565002743</v>
      </c>
    </row>
    <row r="129" spans="1:8">
      <c r="B129" t="s">
        <v>282</v>
      </c>
      <c r="C129">
        <f>'9'!C126</f>
        <v>3.6529680365296802</v>
      </c>
      <c r="D129">
        <f>'9'!D126</f>
        <v>6.6476733143399809</v>
      </c>
      <c r="E129">
        <f>'9'!E126</f>
        <v>3.9447731755424065</v>
      </c>
      <c r="F129">
        <f>'9'!F126</f>
        <v>4.0363269424823409</v>
      </c>
      <c r="G129">
        <f>'9'!G126</f>
        <v>4.048582995951417</v>
      </c>
      <c r="H129">
        <f>'9'!H126</f>
        <v>4.1580041580041582</v>
      </c>
    </row>
    <row r="130" spans="1:8" ht="16" thickBot="1">
      <c r="B130" t="s">
        <v>283</v>
      </c>
      <c r="C130">
        <f>'9'!C156</f>
        <v>1.7035775127768313</v>
      </c>
      <c r="D130">
        <f>'9'!D156</f>
        <v>0.4329004329004329</v>
      </c>
      <c r="E130">
        <f>'9'!E156</f>
        <v>1.7691287041132244</v>
      </c>
      <c r="F130">
        <f>'9'!F156</f>
        <v>1.7551557700745941</v>
      </c>
      <c r="G130">
        <f>'9'!G156</f>
        <v>1.8148820326678765</v>
      </c>
      <c r="H130">
        <f>'9'!H156</f>
        <v>2.3084025854108958</v>
      </c>
    </row>
    <row r="131" spans="1:8" ht="17" thickBot="1">
      <c r="A131">
        <v>10</v>
      </c>
      <c r="B131" s="60" t="s">
        <v>41</v>
      </c>
      <c r="C131" s="61">
        <f>'10'!C6</f>
        <v>2.6180807864928406</v>
      </c>
      <c r="D131" s="62">
        <f>'10'!D6</f>
        <v>2.6633329709751057</v>
      </c>
      <c r="E131" s="62">
        <f>'10'!E6</f>
        <v>2.7061357486055115</v>
      </c>
      <c r="F131" s="62">
        <f>'10'!F6</f>
        <v>2.7607189137416195</v>
      </c>
      <c r="G131" s="62">
        <f>'10'!G6</f>
        <v>2.8470561439471584</v>
      </c>
      <c r="H131" s="63">
        <f>'10'!H6</f>
        <v>2.7089337175792507</v>
      </c>
    </row>
    <row r="132" spans="1:8">
      <c r="B132" t="s">
        <v>285</v>
      </c>
      <c r="C132">
        <f>'10'!C36</f>
        <v>2.5293586269196022</v>
      </c>
      <c r="D132">
        <f>'10'!D36</f>
        <v>2.5570776255707761</v>
      </c>
      <c r="E132">
        <f>'10'!E36</f>
        <v>2.5839793281653747</v>
      </c>
      <c r="F132">
        <f>'10'!F36</f>
        <v>2.6271345468192906</v>
      </c>
      <c r="G132">
        <f>'10'!G36</f>
        <v>2.8436018957345972</v>
      </c>
      <c r="H132">
        <f>'10'!H36</f>
        <v>2.6980150317980343</v>
      </c>
    </row>
    <row r="133" spans="1:8">
      <c r="B133" t="s">
        <v>286</v>
      </c>
      <c r="C133">
        <f>'10'!C66</f>
        <v>1.8524235875270143</v>
      </c>
      <c r="D133">
        <f>'10'!D66</f>
        <v>1.9083969465648853</v>
      </c>
      <c r="E133">
        <f>'10'!E66</f>
        <v>1.9249278152069298</v>
      </c>
      <c r="F133">
        <f>'10'!F66</f>
        <v>1.9646365422396854</v>
      </c>
      <c r="G133">
        <f>'10'!G66</f>
        <v>1.9887305270135895</v>
      </c>
      <c r="H133">
        <f>'10'!H66</f>
        <v>1.9900497512437809</v>
      </c>
    </row>
    <row r="134" spans="1:8">
      <c r="B134" t="s">
        <v>287</v>
      </c>
      <c r="C134">
        <f>'10'!C96</f>
        <v>4.7667688117126321</v>
      </c>
      <c r="D134">
        <f>'10'!D96</f>
        <v>4.8242591316333563</v>
      </c>
      <c r="E134">
        <f>'10'!E96</f>
        <v>4.9157303370786511</v>
      </c>
      <c r="F134">
        <f>'10'!F96</f>
        <v>5</v>
      </c>
      <c r="G134">
        <f>'10'!G96</f>
        <v>5.0287356321839081</v>
      </c>
      <c r="H134">
        <f>'10'!H96</f>
        <v>4.694835680751174</v>
      </c>
    </row>
    <row r="135" spans="1:8">
      <c r="B135" t="s">
        <v>288</v>
      </c>
      <c r="C135">
        <f>'10'!C126</f>
        <v>2.0754064337599449</v>
      </c>
      <c r="D135">
        <f>'10'!D126</f>
        <v>2.0979020979020979</v>
      </c>
      <c r="E135">
        <f>'10'!E126</f>
        <v>2.1201413427561837</v>
      </c>
      <c r="F135">
        <f>'10'!F126</f>
        <v>2.1613832853025938</v>
      </c>
      <c r="G135">
        <f>'10'!G126</f>
        <v>2.1921812203142128</v>
      </c>
      <c r="H135">
        <f>'10'!H126</f>
        <v>2.2279985146676569</v>
      </c>
    </row>
    <row r="136" spans="1:8">
      <c r="B136" t="s">
        <v>289</v>
      </c>
      <c r="C136">
        <f>'10'!C156</f>
        <v>2.2544283413848634</v>
      </c>
      <c r="D136">
        <f>'10'!D156</f>
        <v>2.316346790205162</v>
      </c>
      <c r="E136">
        <f>'10'!E156</f>
        <v>2.3882633913340157</v>
      </c>
      <c r="F136">
        <f>'10'!F156</f>
        <v>2.4578651685393256</v>
      </c>
      <c r="G136">
        <f>'10'!G156</f>
        <v>2.4955436720142603</v>
      </c>
      <c r="H136">
        <f>'10'!H156</f>
        <v>2.1849963583394025</v>
      </c>
    </row>
    <row r="137" spans="1:8" ht="16" thickBot="1">
      <c r="B137" t="s">
        <v>290</v>
      </c>
      <c r="C137">
        <f>'10'!C186</f>
        <v>1.9821605550049552</v>
      </c>
      <c r="D137">
        <f>'10'!D186</f>
        <v>2.0100502512562817</v>
      </c>
      <c r="E137">
        <f>'10'!E186</f>
        <v>2.0768431983385254</v>
      </c>
      <c r="F137">
        <f>'10'!F186</f>
        <v>2.1231422505307855</v>
      </c>
      <c r="G137">
        <f>'10'!G186</f>
        <v>2.1186440677966103</v>
      </c>
      <c r="H137">
        <f>'10'!H186</f>
        <v>2.1321961620469083</v>
      </c>
    </row>
    <row r="138" spans="1:8" ht="17" thickBot="1">
      <c r="A138">
        <v>11</v>
      </c>
      <c r="B138" s="60" t="s">
        <v>45</v>
      </c>
      <c r="C138" s="71">
        <f>'11'!C6</f>
        <v>2.5980780722265524</v>
      </c>
      <c r="D138" s="72">
        <f>'11'!D6</f>
        <v>3.0595081841823468</v>
      </c>
      <c r="E138" s="72">
        <f>'11'!E6</f>
        <v>3.0995745834947699</v>
      </c>
      <c r="F138" s="72">
        <f>'11'!F6</f>
        <v>3.124512576159975</v>
      </c>
      <c r="G138" s="72">
        <f>'11'!G6</f>
        <v>3.0003955783655747</v>
      </c>
      <c r="H138" s="73">
        <f>'11'!H6</f>
        <v>3.0322382700287269</v>
      </c>
    </row>
    <row r="139" spans="1:8">
      <c r="B139" t="s">
        <v>292</v>
      </c>
      <c r="C139">
        <f>'11'!C36</f>
        <v>1.7533606078316775</v>
      </c>
      <c r="D139">
        <f>'11'!D36</f>
        <v>1.7640832647300952</v>
      </c>
      <c r="E139">
        <f>'11'!E36</f>
        <v>1.7709563164108619</v>
      </c>
      <c r="F139">
        <f>'11'!F36</f>
        <v>1.7644982943183156</v>
      </c>
      <c r="G139">
        <f>'11'!G36</f>
        <v>1.7740981667652278</v>
      </c>
      <c r="H139">
        <f>'11'!H36</f>
        <v>1.7732592505024234</v>
      </c>
    </row>
    <row r="140" spans="1:8">
      <c r="B140" t="s">
        <v>293</v>
      </c>
      <c r="C140">
        <f>'11'!C66</f>
        <v>2.3320895522388057</v>
      </c>
      <c r="D140">
        <f>'11'!D66</f>
        <v>2.3640661938534278</v>
      </c>
      <c r="E140">
        <f>'11'!E66</f>
        <v>2.413127413127413</v>
      </c>
      <c r="F140">
        <f>'11'!F66</f>
        <v>2.4354603019970775</v>
      </c>
      <c r="G140">
        <f>'11'!G66</f>
        <v>2.4850894632206759</v>
      </c>
      <c r="H140">
        <f>'11'!H66</f>
        <v>2.5471217524197658</v>
      </c>
    </row>
    <row r="141" spans="1:8">
      <c r="B141" t="s">
        <v>294</v>
      </c>
      <c r="C141">
        <f>'11'!C96</f>
        <v>3.7593984962406015</v>
      </c>
      <c r="D141">
        <f>'11'!D96</f>
        <v>3.805899143672693</v>
      </c>
      <c r="E141">
        <f>'11'!E96</f>
        <v>4.0040040040040044</v>
      </c>
      <c r="F141">
        <f>'11'!F96</f>
        <v>4.1067761806981524</v>
      </c>
      <c r="G141">
        <f>'11'!G96</f>
        <v>2.1276595744680851</v>
      </c>
      <c r="H141">
        <f>'11'!H96</f>
        <v>2.2371364653243848</v>
      </c>
    </row>
    <row r="142" spans="1:8">
      <c r="B142" t="s">
        <v>295</v>
      </c>
      <c r="C142" s="74">
        <f>'11'!C126</f>
        <v>1.483679525222552E-5</v>
      </c>
      <c r="D142" s="74">
        <f>'11'!D126</f>
        <v>1.4970059880239521E-5</v>
      </c>
      <c r="E142" s="74">
        <f>'11'!E126</f>
        <v>1.4880952380952383E-5</v>
      </c>
      <c r="F142" s="74">
        <f>'11'!F126</f>
        <v>1.5243902439024392E-5</v>
      </c>
      <c r="G142" s="74">
        <f>'11'!G126</f>
        <v>1.483679525222552E-5</v>
      </c>
      <c r="H142" s="74">
        <f>'11'!H126</f>
        <v>1.5337423312883436E-5</v>
      </c>
    </row>
    <row r="143" spans="1:8">
      <c r="B143" t="s">
        <v>296</v>
      </c>
      <c r="C143">
        <f>'11'!C156</f>
        <v>3.9370078740157481</v>
      </c>
      <c r="D143">
        <f>'11'!D156</f>
        <v>4.032258064516129</v>
      </c>
      <c r="E143">
        <f>'11'!E156</f>
        <v>4.0816326530612246</v>
      </c>
      <c r="F143">
        <f>'11'!F156</f>
        <v>4.1710114702815435</v>
      </c>
      <c r="G143">
        <f>'11'!G156</f>
        <v>4.3149946062567421</v>
      </c>
      <c r="H143">
        <f>'11'!H156</f>
        <v>4.4101433296582142</v>
      </c>
    </row>
    <row r="144" spans="1:8">
      <c r="B144" t="s">
        <v>297</v>
      </c>
      <c r="C144">
        <f>'11'!C186</f>
        <v>5.9382422802850359</v>
      </c>
      <c r="D144">
        <f>'11'!D186</f>
        <v>6.337135614702154</v>
      </c>
      <c r="E144">
        <f>'11'!E186</f>
        <v>6.7024128686327078</v>
      </c>
      <c r="F144">
        <f>'11'!F186</f>
        <v>7.1736011477761839</v>
      </c>
      <c r="G144">
        <f>'11'!G186</f>
        <v>7.2674418604651159</v>
      </c>
      <c r="H144">
        <f>'11'!H186</f>
        <v>7.3964497041420119</v>
      </c>
    </row>
    <row r="145" spans="1:8">
      <c r="B145" t="s">
        <v>298</v>
      </c>
      <c r="C145">
        <f>'11'!C216</f>
        <v>7.5757575757575761</v>
      </c>
      <c r="D145">
        <f>'11'!D216</f>
        <v>7.9365079365079358</v>
      </c>
      <c r="E145">
        <f>'11'!E216</f>
        <v>8.2304526748971192</v>
      </c>
      <c r="F145">
        <f>'11'!F216</f>
        <v>8.2304526748971192</v>
      </c>
      <c r="G145">
        <f>'11'!G216</f>
        <v>8.5106382978723403</v>
      </c>
      <c r="H145">
        <f>'11'!H216</f>
        <v>9.1324200913241995</v>
      </c>
    </row>
    <row r="146" spans="1:8">
      <c r="B146" t="s">
        <v>299</v>
      </c>
      <c r="C146">
        <f>'11'!C246</f>
        <v>4.1407867494824018</v>
      </c>
      <c r="D146">
        <f>'11'!D246</f>
        <v>4.2553191489361701</v>
      </c>
      <c r="E146">
        <f>'11'!E246</f>
        <v>4.3763676148796495</v>
      </c>
      <c r="F146">
        <f>'11'!F246</f>
        <v>4.4943820224719104</v>
      </c>
      <c r="G146">
        <f>'11'!G246</f>
        <v>4.5558086560364464</v>
      </c>
      <c r="H146">
        <f>'11'!H246</f>
        <v>4.6728971962616823</v>
      </c>
    </row>
    <row r="147" spans="1:8" ht="16" thickBot="1">
      <c r="B147" t="s">
        <v>300</v>
      </c>
      <c r="C147">
        <f>'11'!C276</f>
        <v>8.4745762711864412</v>
      </c>
      <c r="D147">
        <f>'11'!D276</f>
        <v>8.7719298245614024</v>
      </c>
      <c r="E147">
        <f>'11'!E276</f>
        <v>9.0634441087613293</v>
      </c>
      <c r="F147">
        <f>'11'!F276</f>
        <v>9.375</v>
      </c>
      <c r="G147">
        <f>'11'!G276</f>
        <v>10</v>
      </c>
      <c r="H147">
        <f>'11'!H276</f>
        <v>10.344827586206897</v>
      </c>
    </row>
    <row r="148" spans="1:8" ht="17" thickBot="1">
      <c r="A148">
        <v>12</v>
      </c>
      <c r="B148" s="60" t="s">
        <v>49</v>
      </c>
      <c r="C148" s="61">
        <f>'12'!C6</f>
        <v>2.1504055050380928</v>
      </c>
      <c r="D148" s="62">
        <f>'12'!D6</f>
        <v>2.1973882471120039</v>
      </c>
      <c r="E148" s="62">
        <f>'12'!E6</f>
        <v>2.225613633473229</v>
      </c>
      <c r="F148" s="62">
        <f>'12'!F6</f>
        <v>2.2484902993704226</v>
      </c>
      <c r="G148" s="62">
        <f>'12'!G6</f>
        <v>2.2233847763536492</v>
      </c>
      <c r="H148" s="63">
        <f>'12'!H6</f>
        <v>2.2558386411889595</v>
      </c>
    </row>
    <row r="149" spans="1:8">
      <c r="B149" t="s">
        <v>302</v>
      </c>
      <c r="C149">
        <f>'12'!C36</f>
        <v>1.5581177937052042</v>
      </c>
      <c r="D149">
        <f>'12'!D36</f>
        <v>1.5792798483891346</v>
      </c>
      <c r="E149">
        <f>'12'!E36</f>
        <v>1.5875535799333227</v>
      </c>
      <c r="F149">
        <f>'12'!F36</f>
        <v>1.5840329478853159</v>
      </c>
      <c r="G149">
        <f>'12'!G36</f>
        <v>1.599488163787588</v>
      </c>
      <c r="H149">
        <f>'12'!H36</f>
        <v>1.6074586079408455</v>
      </c>
    </row>
    <row r="150" spans="1:8">
      <c r="B150" t="s">
        <v>303</v>
      </c>
      <c r="C150">
        <f>'12'!C66</f>
        <v>3.5555555555555558</v>
      </c>
      <c r="D150">
        <f>'12'!D66</f>
        <v>3.6396724294813469</v>
      </c>
      <c r="E150">
        <f>'12'!E66</f>
        <v>3.6231884057971016</v>
      </c>
      <c r="F150">
        <f>'12'!F66</f>
        <v>3.7105751391465676</v>
      </c>
      <c r="G150">
        <f>'12'!G66</f>
        <v>2.8763183125599232</v>
      </c>
      <c r="H150">
        <f>'12'!H66</f>
        <v>2.9268292682926829</v>
      </c>
    </row>
    <row r="151" spans="1:8">
      <c r="B151" t="s">
        <v>304</v>
      </c>
      <c r="C151">
        <f>'12'!C96</f>
        <v>1.3774104683195594</v>
      </c>
      <c r="D151">
        <f>'12'!D96</f>
        <v>1.4306151645207439</v>
      </c>
      <c r="E151">
        <f>'12'!E96</f>
        <v>1.4903129657228018</v>
      </c>
      <c r="F151">
        <f>'12'!F96</f>
        <v>1.5313935681470139</v>
      </c>
      <c r="G151">
        <f>'12'!G96</f>
        <v>1.5923566878980893</v>
      </c>
      <c r="H151">
        <f>'12'!H96</f>
        <v>1.6313213703099512</v>
      </c>
    </row>
    <row r="152" spans="1:8">
      <c r="B152" t="s">
        <v>305</v>
      </c>
      <c r="C152">
        <f>'12'!C126</f>
        <v>3.1712473572938689</v>
      </c>
      <c r="D152">
        <f>'12'!D126</f>
        <v>3.2858707557502735</v>
      </c>
      <c r="E152">
        <f>'12'!E126</f>
        <v>3.3296337402885681</v>
      </c>
      <c r="F152">
        <f>'12'!F126</f>
        <v>3.4682080924855492</v>
      </c>
      <c r="G152">
        <f>'12'!G126</f>
        <v>3.5335689045936394</v>
      </c>
      <c r="H152">
        <f>'12'!H126</f>
        <v>3.5756853396901072</v>
      </c>
    </row>
    <row r="153" spans="1:8">
      <c r="B153" t="s">
        <v>306</v>
      </c>
      <c r="C153">
        <f>'12'!C156</f>
        <v>3.0280090840272522</v>
      </c>
      <c r="D153">
        <f>'12'!D156</f>
        <v>3.1720856463124503</v>
      </c>
      <c r="E153">
        <f>'12'!E156</f>
        <v>3.2128514056224899</v>
      </c>
      <c r="F153">
        <f>'12'!F156</f>
        <v>3.2733224222585928</v>
      </c>
      <c r="G153">
        <f>'12'!G156</f>
        <v>3.3472803347280333</v>
      </c>
      <c r="H153">
        <f>'12'!H156</f>
        <v>3.4364261168384878</v>
      </c>
    </row>
    <row r="154" spans="1:8">
      <c r="B154" t="s">
        <v>307</v>
      </c>
      <c r="C154">
        <f>'12'!C186</f>
        <v>2.4875621890547261</v>
      </c>
      <c r="D154">
        <f>'12'!D186</f>
        <v>2.5510204081632653</v>
      </c>
      <c r="E154">
        <f>'12'!E186</f>
        <v>2.6737967914438503</v>
      </c>
      <c r="F154">
        <f>'12'!F186</f>
        <v>2.6178010471204192</v>
      </c>
      <c r="G154">
        <f>'12'!G186</f>
        <v>2.7285129604365621</v>
      </c>
      <c r="H154">
        <f>'12'!H186</f>
        <v>2.8409090909090908</v>
      </c>
    </row>
    <row r="155" spans="1:8">
      <c r="B155" t="s">
        <v>308</v>
      </c>
      <c r="C155">
        <f>'12'!C216</f>
        <v>2.5316455696202533</v>
      </c>
      <c r="D155">
        <f>'12'!D216</f>
        <v>2.587800369685767</v>
      </c>
      <c r="E155">
        <f>'12'!E216</f>
        <v>2.6197604790419158</v>
      </c>
      <c r="F155">
        <f>'12'!F216</f>
        <v>2.658564375237372</v>
      </c>
      <c r="G155">
        <f>'12'!G216</f>
        <v>2.7258566978193146</v>
      </c>
      <c r="H155">
        <f>'12'!H216</f>
        <v>2.7624309392265194</v>
      </c>
    </row>
    <row r="156" spans="1:8">
      <c r="B156" t="s">
        <v>309</v>
      </c>
      <c r="C156">
        <f>'12'!C246</f>
        <v>1.8072289156626506</v>
      </c>
      <c r="D156">
        <f>'12'!D246</f>
        <v>1.8237082066869299</v>
      </c>
      <c r="E156">
        <f>'12'!E246</f>
        <v>1.8575851393188854</v>
      </c>
      <c r="F156">
        <f>'12'!F246</f>
        <v>1.8808777429467085</v>
      </c>
      <c r="G156">
        <f>'12'!G246</f>
        <v>1.8714909544603868</v>
      </c>
      <c r="H156">
        <f>'12'!H246</f>
        <v>1.9132653061224489</v>
      </c>
    </row>
    <row r="157" spans="1:8" ht="16" thickBot="1">
      <c r="B157" t="s">
        <v>310</v>
      </c>
      <c r="C157">
        <f>'12'!C276</f>
        <v>1.9569471624266144</v>
      </c>
      <c r="D157">
        <f>'12'!D276</f>
        <v>2.0408163265306123</v>
      </c>
      <c r="E157">
        <f>'12'!E276</f>
        <v>2.1231422505307855</v>
      </c>
      <c r="F157">
        <f>'12'!F276</f>
        <v>2.2573363431151239</v>
      </c>
      <c r="G157">
        <f>'12'!G276</f>
        <v>2.3752969121140142</v>
      </c>
      <c r="H157">
        <f>'12'!H276</f>
        <v>2.4752475247524752</v>
      </c>
    </row>
    <row r="158" spans="1:8" ht="17" thickBot="1">
      <c r="A158">
        <v>13</v>
      </c>
      <c r="B158" s="60" t="s">
        <v>53</v>
      </c>
      <c r="C158" s="61">
        <f>'13'!C6</f>
        <v>2.2402296235364125</v>
      </c>
      <c r="D158" s="62">
        <f>'13'!D6</f>
        <v>2.2529261638651765</v>
      </c>
      <c r="E158" s="62">
        <f>'13'!E6</f>
        <v>2.263443617265831</v>
      </c>
      <c r="F158" s="62">
        <f>'13'!F6</f>
        <v>2.2437766117206408</v>
      </c>
      <c r="G158" s="62">
        <f>'13'!G6</f>
        <v>2.3083293686454867</v>
      </c>
      <c r="H158" s="63">
        <f>'13'!H6</f>
        <v>2.335332519505334</v>
      </c>
    </row>
    <row r="159" spans="1:8">
      <c r="B159" t="s">
        <v>312</v>
      </c>
      <c r="C159">
        <f>'13'!C36</f>
        <v>2.7794322017073654</v>
      </c>
      <c r="D159">
        <f>'13'!D36</f>
        <v>2.7717283706196794</v>
      </c>
      <c r="E159">
        <f>'13'!E36</f>
        <v>2.7766759222530739</v>
      </c>
      <c r="F159">
        <f>'13'!F36</f>
        <v>2.7941323221235406</v>
      </c>
      <c r="G159">
        <f>'13'!G36</f>
        <v>2.9081427998395508</v>
      </c>
      <c r="H159">
        <f>'13'!H36</f>
        <v>2.9272231755324518</v>
      </c>
    </row>
    <row r="160" spans="1:8">
      <c r="B160" t="s">
        <v>313</v>
      </c>
      <c r="C160">
        <f>'13'!C66</f>
        <v>1.7134572294714645</v>
      </c>
      <c r="D160">
        <f>'13'!D66</f>
        <v>1.7195767195767195</v>
      </c>
      <c r="E160">
        <f>'13'!E66</f>
        <v>1.7414601473543201</v>
      </c>
      <c r="F160">
        <f>'13'!F66</f>
        <v>1.7655846801575443</v>
      </c>
      <c r="G160">
        <f>'13'!G66</f>
        <v>2.0641254988303288</v>
      </c>
      <c r="H160">
        <f>'13'!H66</f>
        <v>2.0830440216636581</v>
      </c>
    </row>
    <row r="161" spans="1:8">
      <c r="B161" t="s">
        <v>314</v>
      </c>
      <c r="C161">
        <f>'13'!C96</f>
        <v>3.0483379300333864</v>
      </c>
      <c r="D161">
        <f>'13'!D96</f>
        <v>3.057658707047175</v>
      </c>
      <c r="E161">
        <f>'13'!E96</f>
        <v>3.0855127828386717</v>
      </c>
      <c r="F161">
        <f>'13'!F96</f>
        <v>3.1111111111111107</v>
      </c>
      <c r="G161">
        <f>'13'!G96</f>
        <v>3.1296572280178836</v>
      </c>
      <c r="H161">
        <f>'13'!H96</f>
        <v>3.1612223393045311</v>
      </c>
    </row>
    <row r="162" spans="1:8">
      <c r="B162" t="s">
        <v>315</v>
      </c>
      <c r="C162">
        <f>'13'!C126</f>
        <v>3.9856516540454363</v>
      </c>
      <c r="D162">
        <f>'13'!D126</f>
        <v>3.979307600477517</v>
      </c>
      <c r="E162">
        <f>'13'!E126</f>
        <v>3.9277297721916731</v>
      </c>
      <c r="F162">
        <f>'13'!F126</f>
        <v>3.9904229848363926</v>
      </c>
      <c r="G162">
        <f>'13'!G126</f>
        <v>4.0306328093510677</v>
      </c>
      <c r="H162">
        <f>'13'!H126</f>
        <v>4.0436716538617068</v>
      </c>
    </row>
    <row r="163" spans="1:8">
      <c r="B163" t="s">
        <v>316</v>
      </c>
      <c r="C163">
        <f>'13'!C156</f>
        <v>1.3253810470510272</v>
      </c>
      <c r="D163">
        <f>'13'!D156</f>
        <v>1.3468013468013469</v>
      </c>
      <c r="E163">
        <f>'13'!E156</f>
        <v>1.3661202185792349</v>
      </c>
      <c r="F163">
        <f>'13'!F156</f>
        <v>1.3802622498274673</v>
      </c>
      <c r="G163">
        <f>'13'!G156</f>
        <v>2.109704641350211</v>
      </c>
      <c r="H163">
        <f>'13'!H156</f>
        <v>2.8591851322373123</v>
      </c>
    </row>
    <row r="164" spans="1:8">
      <c r="B164" t="s">
        <v>317</v>
      </c>
      <c r="C164">
        <f>'13'!C186</f>
        <v>2.8985507246376812</v>
      </c>
      <c r="D164">
        <f>'13'!D186</f>
        <v>2.9382957884427032</v>
      </c>
      <c r="E164">
        <f>'13'!E186</f>
        <v>2.8873917228103942</v>
      </c>
      <c r="F164">
        <f>'13'!F186</f>
        <v>3.1308703819661865</v>
      </c>
      <c r="G164">
        <f>'13'!G186</f>
        <v>3.1036623215394168</v>
      </c>
      <c r="H164">
        <f>'13'!H186</f>
        <v>3.134796238244514</v>
      </c>
    </row>
    <row r="165" spans="1:8">
      <c r="B165" t="s">
        <v>318</v>
      </c>
      <c r="C165">
        <f>'13'!C216</f>
        <v>2.8520499108734403</v>
      </c>
      <c r="D165">
        <f>'13'!D216</f>
        <v>2.9080334423845873</v>
      </c>
      <c r="E165">
        <f>'13'!E216</f>
        <v>2.940095553105476</v>
      </c>
      <c r="F165">
        <f>'13'!F216</f>
        <v>2.9250457038391224</v>
      </c>
      <c r="G165">
        <f>'13'!G216</f>
        <v>2.9175784099197668</v>
      </c>
      <c r="H165">
        <f>'13'!H216</f>
        <v>2.9531192321889996</v>
      </c>
    </row>
    <row r="166" spans="1:8">
      <c r="B166" t="s">
        <v>319</v>
      </c>
      <c r="C166">
        <f>'13'!C246</f>
        <v>2.6782725142283228</v>
      </c>
      <c r="D166">
        <f>'13'!D246</f>
        <v>2.7624309392265194</v>
      </c>
      <c r="E166">
        <f>'13'!E246</f>
        <v>2.767208578346593</v>
      </c>
      <c r="F166">
        <f>'13'!F246</f>
        <v>2.8045574057843998</v>
      </c>
      <c r="G166">
        <f>'13'!G246</f>
        <v>2.8223672605397776</v>
      </c>
      <c r="H166">
        <f>'13'!H246</f>
        <v>2.8725314183123878</v>
      </c>
    </row>
    <row r="167" spans="1:8">
      <c r="B167" t="s">
        <v>320</v>
      </c>
      <c r="C167">
        <f>'13'!C276</f>
        <v>0.96215522771007056</v>
      </c>
      <c r="D167">
        <f>'13'!D276</f>
        <v>0.96742986133505315</v>
      </c>
      <c r="E167">
        <f>'13'!E276</f>
        <v>0.97592713077423554</v>
      </c>
      <c r="F167">
        <f>'13'!F276</f>
        <v>0.98328416912487715</v>
      </c>
      <c r="G167">
        <f>'13'!G276</f>
        <v>0.99042588312974589</v>
      </c>
      <c r="H167">
        <f>'13'!H276</f>
        <v>1.0131712259371835</v>
      </c>
    </row>
    <row r="168" spans="1:8" ht="16" thickBot="1">
      <c r="B168" t="s">
        <v>321</v>
      </c>
      <c r="C168">
        <f>'13'!C306</f>
        <v>1.3267487285324684</v>
      </c>
      <c r="D168">
        <f>'13'!D306</f>
        <v>1.3254786450662739</v>
      </c>
      <c r="E168">
        <f>'13'!E306</f>
        <v>1.3341239252890602</v>
      </c>
      <c r="F168">
        <f>'13'!F306</f>
        <v>1.1571562884212048</v>
      </c>
      <c r="G168">
        <f>'13'!G306</f>
        <v>1.1238322680339961</v>
      </c>
      <c r="H168">
        <f>'13'!H306</f>
        <v>1.10573600552868</v>
      </c>
    </row>
    <row r="169" spans="1:8" ht="17" thickBot="1">
      <c r="A169">
        <v>14</v>
      </c>
      <c r="B169" s="60" t="s">
        <v>57</v>
      </c>
      <c r="C169" s="61">
        <f>'14'!C6</f>
        <v>2.8434058832652642</v>
      </c>
      <c r="D169" s="62">
        <f>'14'!D6</f>
        <v>2.787859660196728</v>
      </c>
      <c r="E169" s="62">
        <f>'14'!E6</f>
        <v>2.7758501040943786</v>
      </c>
      <c r="F169" s="62">
        <f>'14'!F6</f>
        <v>2.8120268224096909</v>
      </c>
      <c r="G169" s="62">
        <f>'14'!G6</f>
        <v>2.847442777351878</v>
      </c>
      <c r="H169" s="63">
        <f>'14'!H6</f>
        <v>2.5520110957004163</v>
      </c>
    </row>
    <row r="170" spans="1:8">
      <c r="B170" t="s">
        <v>323</v>
      </c>
      <c r="C170">
        <f>'14'!C36</f>
        <v>5.0283860502838609</v>
      </c>
      <c r="D170">
        <f>'14'!D36</f>
        <v>4.712382190445239</v>
      </c>
      <c r="E170">
        <f>'14'!E36</f>
        <v>4.5766590389016022</v>
      </c>
      <c r="F170">
        <f>'14'!F36</f>
        <v>4.5498862528436783</v>
      </c>
      <c r="G170">
        <f>'14'!G36</f>
        <v>4.552105348723785</v>
      </c>
      <c r="H170">
        <f>'14'!H36</f>
        <v>4.5632333767926987</v>
      </c>
    </row>
    <row r="171" spans="1:8">
      <c r="B171" t="s">
        <v>324</v>
      </c>
      <c r="C171">
        <f>'14'!C66</f>
        <v>3.1080031080031079</v>
      </c>
      <c r="D171">
        <f>'14'!D66</f>
        <v>3.3613445378151261</v>
      </c>
      <c r="E171">
        <f>'14'!E66</f>
        <v>3.4602076124567476</v>
      </c>
      <c r="F171">
        <f>'14'!F66</f>
        <v>3.6798528058877644</v>
      </c>
      <c r="G171">
        <f>'14'!G66</f>
        <v>3.7243947858472999</v>
      </c>
      <c r="H171">
        <f>'14'!H66</f>
        <v>1.8796992481203008</v>
      </c>
    </row>
    <row r="172" spans="1:8">
      <c r="B172" t="s">
        <v>325</v>
      </c>
      <c r="C172">
        <f>'14'!C96</f>
        <v>1.9512195121951219</v>
      </c>
      <c r="D172">
        <f>'14'!D96</f>
        <v>1.996007984031936</v>
      </c>
      <c r="E172">
        <f>'14'!E96</f>
        <v>2.0181634712411705</v>
      </c>
      <c r="F172">
        <f>'14'!F96</f>
        <v>2.0449897750511248</v>
      </c>
      <c r="G172">
        <f>'14'!G96</f>
        <v>2.1574973031283711</v>
      </c>
      <c r="H172">
        <f>'14'!H96</f>
        <v>2.2123893805309733</v>
      </c>
    </row>
    <row r="173" spans="1:8">
      <c r="B173" t="s">
        <v>248</v>
      </c>
      <c r="C173">
        <f>'14'!C126</f>
        <v>3.3898305084745761</v>
      </c>
      <c r="D173">
        <f>'14'!D126</f>
        <v>3.3812341504649197</v>
      </c>
      <c r="E173">
        <f>'14'!E126</f>
        <v>3.4423407917383821</v>
      </c>
      <c r="F173">
        <f>'14'!F126</f>
        <v>3.5304501323918802</v>
      </c>
      <c r="G173">
        <f>'14'!G126</f>
        <v>3.5273368606701938</v>
      </c>
      <c r="H173">
        <f>'14'!H126</f>
        <v>3.5618878005342829</v>
      </c>
    </row>
    <row r="174" spans="1:8">
      <c r="B174" t="s">
        <v>326</v>
      </c>
      <c r="C174">
        <f>'14'!C156</f>
        <v>2.6362038664323375</v>
      </c>
      <c r="D174">
        <f>'14'!D156</f>
        <v>2.7027027027027026</v>
      </c>
      <c r="E174">
        <f>'14'!E156</f>
        <v>2.8846153846153846</v>
      </c>
      <c r="F174">
        <f>'14'!F156</f>
        <v>2.912621359223301</v>
      </c>
      <c r="G174">
        <f>'14'!G156</f>
        <v>2.9469548133595285</v>
      </c>
      <c r="H174">
        <f>'14'!H156</f>
        <v>2</v>
      </c>
    </row>
    <row r="175" spans="1:8">
      <c r="B175" t="s">
        <v>327</v>
      </c>
      <c r="C175">
        <f>'14'!C186</f>
        <v>1.6920473773265652</v>
      </c>
      <c r="D175">
        <f>'14'!D186</f>
        <v>1.7103762827822122</v>
      </c>
      <c r="E175">
        <f>'14'!E186</f>
        <v>1.7452006980802792</v>
      </c>
      <c r="F175">
        <f>'14'!F186</f>
        <v>1.7574692442882249</v>
      </c>
      <c r="G175">
        <f>'14'!G186</f>
        <v>1.8094089264173703</v>
      </c>
      <c r="H175">
        <f>'14'!H186</f>
        <v>1.2461059190031154</v>
      </c>
    </row>
    <row r="176" spans="1:8">
      <c r="B176" t="s">
        <v>328</v>
      </c>
      <c r="C176">
        <f>'14'!C216</f>
        <v>0.84033613445378152</v>
      </c>
      <c r="D176">
        <f>'14'!D216</f>
        <v>0.85836909871244627</v>
      </c>
      <c r="E176">
        <f>'14'!E216</f>
        <v>0.8703220191470844</v>
      </c>
      <c r="F176">
        <f>'14'!F216</f>
        <v>0.89047195013357072</v>
      </c>
      <c r="G176">
        <f>'14'!G216</f>
        <v>0.90171325518485113</v>
      </c>
      <c r="H176">
        <f>'14'!H216</f>
        <v>0.92936802973977695</v>
      </c>
    </row>
    <row r="177" spans="1:8">
      <c r="B177" t="s">
        <v>329</v>
      </c>
      <c r="C177">
        <f>'14'!C246</f>
        <v>1.0256410256410255</v>
      </c>
      <c r="D177">
        <f>'14'!D246</f>
        <v>1.0341261633919339</v>
      </c>
      <c r="E177">
        <f>'14'!E246</f>
        <v>1.0162601626016261</v>
      </c>
      <c r="F177">
        <f>'14'!F246</f>
        <v>1.0405827263267431</v>
      </c>
      <c r="G177">
        <f>'14'!G246</f>
        <v>1.0604453870625663</v>
      </c>
      <c r="H177">
        <f>'14'!H246</f>
        <v>1.0917030567685588</v>
      </c>
    </row>
    <row r="178" spans="1:8">
      <c r="B178" t="s">
        <v>330</v>
      </c>
      <c r="C178">
        <f>'14'!C276</f>
        <v>1.9607843137254901</v>
      </c>
      <c r="D178">
        <f>'14'!D276</f>
        <v>1.9867549668874172</v>
      </c>
      <c r="E178">
        <f>'14'!E276</f>
        <v>2.0093770931011385</v>
      </c>
      <c r="F178">
        <f>'14'!F276</f>
        <v>2.0576131687242798</v>
      </c>
      <c r="G178">
        <f>'14'!G276</f>
        <v>2.1008403361344539</v>
      </c>
      <c r="H178">
        <f>'14'!H276</f>
        <v>1.41643059490085</v>
      </c>
    </row>
    <row r="179" spans="1:8">
      <c r="B179" t="s">
        <v>331</v>
      </c>
      <c r="C179">
        <f>'14'!C306</f>
        <v>0.95147478591817325</v>
      </c>
      <c r="D179">
        <f>'14'!D306</f>
        <v>0.98619329388560162</v>
      </c>
      <c r="E179">
        <f>'14'!E306</f>
        <v>1.0126582278481013</v>
      </c>
      <c r="F179">
        <f>'14'!F306</f>
        <v>1.0520778537611783</v>
      </c>
      <c r="G179">
        <f>'14'!G306</f>
        <v>1.0678056593699945</v>
      </c>
      <c r="H179">
        <f>'14'!H306</f>
        <v>0.53908355795148255</v>
      </c>
    </row>
    <row r="180" spans="1:8" ht="16" thickBot="1">
      <c r="B180" t="s">
        <v>332</v>
      </c>
      <c r="C180">
        <f>'14'!C336</f>
        <v>1.0224948875255624</v>
      </c>
      <c r="D180">
        <f>'14'!D336</f>
        <v>1.0548523206751055</v>
      </c>
      <c r="E180">
        <f>'14'!E336</f>
        <v>1.0570824524312896</v>
      </c>
      <c r="F180">
        <f>'14'!F336</f>
        <v>1.0416666666666667</v>
      </c>
      <c r="G180">
        <f>'14'!G336</f>
        <v>1.0559662090813093</v>
      </c>
      <c r="H180">
        <f>'14'!H336</f>
        <v>1.0706638115631693</v>
      </c>
    </row>
    <row r="181" spans="1:8" ht="17" thickBot="1">
      <c r="A181">
        <v>15</v>
      </c>
      <c r="B181" s="60" t="s">
        <v>61</v>
      </c>
      <c r="C181" s="61">
        <f>'15'!C6</f>
        <v>1.4660606949127695</v>
      </c>
      <c r="D181" s="62">
        <f>'15'!D6</f>
        <v>1.4986512139074832</v>
      </c>
      <c r="E181" s="62">
        <f>'15'!E6</f>
        <v>1.5178345560333923</v>
      </c>
      <c r="F181" s="62">
        <f>'15'!F6</f>
        <v>1.5182186234817814</v>
      </c>
      <c r="G181" s="62">
        <f>'15'!G6</f>
        <v>1.3681276919179124</v>
      </c>
      <c r="H181" s="63">
        <f>'15'!H6</f>
        <v>2.7464370546318291</v>
      </c>
    </row>
    <row r="182" spans="1:8">
      <c r="B182" t="s">
        <v>334</v>
      </c>
      <c r="C182">
        <f>'15'!C36</f>
        <v>0.92850510677808729</v>
      </c>
      <c r="D182">
        <f>'15'!D36</f>
        <v>0.93808630393996251</v>
      </c>
      <c r="E182">
        <f>'15'!E36</f>
        <v>0.93997582919296363</v>
      </c>
      <c r="F182">
        <f>'15'!F36</f>
        <v>0.93821203592011793</v>
      </c>
      <c r="G182">
        <f>'15'!G36</f>
        <v>0.53134962805526031</v>
      </c>
      <c r="H182">
        <f>'15'!H36</f>
        <v>10.745466756212224</v>
      </c>
    </row>
    <row r="183" spans="1:8">
      <c r="B183" t="s">
        <v>335</v>
      </c>
      <c r="C183">
        <f>'15'!C66</f>
        <v>1.1737089201877935</v>
      </c>
      <c r="D183">
        <f>'15'!D66</f>
        <v>1.2121212121212122</v>
      </c>
      <c r="E183">
        <f>'15'!E66</f>
        <v>1.2594458438287153</v>
      </c>
      <c r="F183">
        <f>'15'!F66</f>
        <v>1.2658227848101267</v>
      </c>
      <c r="G183">
        <f>'15'!G66</f>
        <v>1.2886597938144331</v>
      </c>
      <c r="H183">
        <f>'15'!H66</f>
        <v>1.3175230566534915</v>
      </c>
    </row>
    <row r="184" spans="1:8">
      <c r="B184" t="s">
        <v>280</v>
      </c>
      <c r="C184">
        <f>'15'!C96</f>
        <v>2.3798191337458352</v>
      </c>
      <c r="D184">
        <f>'15'!D96</f>
        <v>2.44140625</v>
      </c>
      <c r="E184">
        <f>'15'!E96</f>
        <v>2.4533856722276743</v>
      </c>
      <c r="F184">
        <f>'15'!F96</f>
        <v>2.4473813020068524</v>
      </c>
      <c r="G184">
        <f>'15'!G96</f>
        <v>2.4119633381572601</v>
      </c>
      <c r="H184">
        <f>'15'!H96</f>
        <v>2.4166263895601738</v>
      </c>
    </row>
    <row r="185" spans="1:8">
      <c r="B185" t="s">
        <v>336</v>
      </c>
      <c r="C185">
        <f>'15'!C126</f>
        <v>1.1507479861910241</v>
      </c>
      <c r="D185">
        <f>'15'!D126</f>
        <v>1.2106537530266344</v>
      </c>
      <c r="E185">
        <f>'15'!E126</f>
        <v>1.2300123001230012</v>
      </c>
      <c r="F185">
        <f>'15'!F126</f>
        <v>1.2322858903265559</v>
      </c>
      <c r="G185">
        <f>'15'!G126</f>
        <v>1.2368583797155226</v>
      </c>
      <c r="H185">
        <f>'15'!H126</f>
        <v>1.2795905310300704</v>
      </c>
    </row>
    <row r="186" spans="1:8">
      <c r="B186" t="s">
        <v>337</v>
      </c>
      <c r="C186">
        <f>'15'!C156</f>
        <v>2.8606456885982836</v>
      </c>
      <c r="D186">
        <f>'15'!D156</f>
        <v>2.9535864978902953</v>
      </c>
      <c r="E186">
        <f>'15'!E156</f>
        <v>3.0395136778115504</v>
      </c>
      <c r="F186">
        <f>'15'!F156</f>
        <v>3.125</v>
      </c>
      <c r="G186">
        <f>'15'!G156</f>
        <v>3.2080659945004584</v>
      </c>
      <c r="H186">
        <f>'15'!H156</f>
        <v>3.2634032634032635</v>
      </c>
    </row>
    <row r="187" spans="1:8">
      <c r="B187" t="s">
        <v>338</v>
      </c>
      <c r="C187">
        <f>'15'!C186</f>
        <v>2.5031289111389237</v>
      </c>
      <c r="D187">
        <f>'15'!D186</f>
        <v>2.5348542458808616</v>
      </c>
      <c r="E187">
        <f>'15'!E186</f>
        <v>2.5412960609911055</v>
      </c>
      <c r="F187">
        <f>'15'!F186</f>
        <v>2.5348542458808616</v>
      </c>
      <c r="G187">
        <f>'15'!G186</f>
        <v>2.4860161591050338</v>
      </c>
      <c r="H187">
        <f>'15'!H186</f>
        <v>2.5412960609911055</v>
      </c>
    </row>
    <row r="188" spans="1:8">
      <c r="B188" t="s">
        <v>339</v>
      </c>
      <c r="C188">
        <f>'15'!C216</f>
        <v>1.779359430604982</v>
      </c>
      <c r="D188">
        <f>'15'!D216</f>
        <v>1.8484288354898337</v>
      </c>
      <c r="E188">
        <f>'15'!E216</f>
        <v>1.9193857965451055</v>
      </c>
      <c r="F188">
        <f>'15'!F216</f>
        <v>1.8867924528301887</v>
      </c>
      <c r="G188">
        <f>'15'!G216</f>
        <v>1.9230769230769231</v>
      </c>
      <c r="H188">
        <f>'15'!H216</f>
        <v>1.0000000000000001E-5</v>
      </c>
    </row>
    <row r="189" spans="1:8">
      <c r="B189" t="s">
        <v>340</v>
      </c>
      <c r="C189">
        <f>'15'!C246</f>
        <v>1E-4</v>
      </c>
      <c r="D189">
        <f>'15'!D246</f>
        <v>1E-4</v>
      </c>
      <c r="E189">
        <f>'15'!E246</f>
        <v>1E-4</v>
      </c>
      <c r="F189">
        <f>'15'!F246</f>
        <v>1E-4</v>
      </c>
      <c r="G189">
        <f>'15'!G246</f>
        <v>1E-4</v>
      </c>
      <c r="H189">
        <f>'15'!H246</f>
        <v>1E-4</v>
      </c>
    </row>
    <row r="190" spans="1:8">
      <c r="B190" t="s">
        <v>341</v>
      </c>
      <c r="C190">
        <f>'15'!C276</f>
        <v>1E-4</v>
      </c>
      <c r="D190">
        <f>'15'!D276</f>
        <v>1E-4</v>
      </c>
      <c r="E190">
        <f>'15'!E276</f>
        <v>1E-4</v>
      </c>
      <c r="F190">
        <f>'15'!F276</f>
        <v>1E-4</v>
      </c>
      <c r="G190">
        <f>'15'!G276</f>
        <v>1E-4</v>
      </c>
      <c r="H190">
        <f>'15'!H276</f>
        <v>1E-4</v>
      </c>
    </row>
    <row r="191" spans="1:8">
      <c r="B191" t="s">
        <v>342</v>
      </c>
      <c r="C191">
        <f>'15'!C306</f>
        <v>1.6750418760469012</v>
      </c>
      <c r="D191">
        <f>'15'!D306</f>
        <v>1.7006802721088434</v>
      </c>
      <c r="E191">
        <f>'15'!E306</f>
        <v>1.7361111111111109</v>
      </c>
      <c r="F191">
        <f>'15'!F306</f>
        <v>1.7574692442882249</v>
      </c>
      <c r="G191">
        <f>'15'!G306</f>
        <v>1.8018018018018018</v>
      </c>
      <c r="H191">
        <f>'15'!H306</f>
        <v>1.0000000000000001E-5</v>
      </c>
    </row>
    <row r="192" spans="1:8" ht="16" thickBot="1">
      <c r="B192" t="s">
        <v>343</v>
      </c>
      <c r="C192">
        <f>'15'!C336</f>
        <v>1.8552875695732838</v>
      </c>
      <c r="D192">
        <f>'15'!D336</f>
        <v>1.9011406844106464</v>
      </c>
      <c r="E192">
        <f>'15'!E336</f>
        <v>1.9685039370078741</v>
      </c>
      <c r="F192">
        <f>'15'!F336</f>
        <v>1.9665683382497543</v>
      </c>
      <c r="G192">
        <f>'15'!G336</f>
        <v>2.0040080160320639</v>
      </c>
      <c r="H192">
        <f>'15'!H336</f>
        <v>2.0449897750511248</v>
      </c>
    </row>
    <row r="193" spans="1:8" ht="17" thickBot="1">
      <c r="A193">
        <v>16</v>
      </c>
      <c r="B193" s="60" t="s">
        <v>65</v>
      </c>
      <c r="C193" s="61">
        <f>'16'!C6</f>
        <v>4.3444927165857399</v>
      </c>
      <c r="D193" s="62">
        <f>'16'!D6</f>
        <v>4.7639670853183196</v>
      </c>
      <c r="E193" s="62">
        <f>'16'!E6</f>
        <v>4.6675473359753417</v>
      </c>
      <c r="F193" s="62">
        <f>'16'!F6</f>
        <v>5.0920135787028764</v>
      </c>
      <c r="G193" s="62">
        <f>'16'!G6</f>
        <v>5.1579042620577322</v>
      </c>
      <c r="H193" s="63">
        <f>'16'!H6</f>
        <v>5.2870891206752617</v>
      </c>
    </row>
    <row r="194" spans="1:8">
      <c r="B194" t="s">
        <v>345</v>
      </c>
      <c r="C194">
        <f>'16'!C36</f>
        <v>6.1087354917532073</v>
      </c>
      <c r="D194">
        <f>'16'!D36</f>
        <v>7.6873798846893022</v>
      </c>
      <c r="E194">
        <f>'16'!E36</f>
        <v>5.9880239520958085</v>
      </c>
      <c r="F194">
        <f>'16'!F36</f>
        <v>8.1245768449559925</v>
      </c>
      <c r="G194">
        <f>'16'!G36</f>
        <v>8.097165991902834</v>
      </c>
      <c r="H194">
        <f>'16'!H36</f>
        <v>8.3682008368200833</v>
      </c>
    </row>
    <row r="195" spans="1:8">
      <c r="B195" t="s">
        <v>346</v>
      </c>
      <c r="C195">
        <f>'16'!C66</f>
        <v>3.3528918692372169</v>
      </c>
      <c r="D195">
        <f>'16'!D66</f>
        <v>3.4393809114359417</v>
      </c>
      <c r="E195">
        <f>'16'!E66</f>
        <v>3.5149384885764499</v>
      </c>
      <c r="F195">
        <f>'16'!F66</f>
        <v>3.6166365280289328</v>
      </c>
      <c r="G195">
        <f>'16'!G66</f>
        <v>3.7593984962406015</v>
      </c>
      <c r="H195">
        <f>'16'!H66</f>
        <v>3.9024390243902438</v>
      </c>
    </row>
    <row r="196" spans="1:8">
      <c r="B196" t="s">
        <v>347</v>
      </c>
      <c r="C196">
        <f>'16'!C96</f>
        <v>2.8940338379341051</v>
      </c>
      <c r="D196">
        <f>'16'!D96</f>
        <v>3.1229087664510375</v>
      </c>
      <c r="E196">
        <f>'16'!E96</f>
        <v>3.3707865168539328</v>
      </c>
      <c r="F196">
        <f>'16'!F96</f>
        <v>2.9050279329608939</v>
      </c>
      <c r="G196">
        <f>'16'!G96</f>
        <v>2.931228861330327</v>
      </c>
      <c r="H196">
        <f>'16'!H96</f>
        <v>2.9768719945042363</v>
      </c>
    </row>
    <row r="197" spans="1:8">
      <c r="B197" t="s">
        <v>348</v>
      </c>
      <c r="C197">
        <f>'16'!C126</f>
        <v>5.3248136315228969</v>
      </c>
      <c r="D197">
        <f>'16'!D126</f>
        <v>6.4446831364124604</v>
      </c>
      <c r="E197">
        <f>'16'!E126</f>
        <v>6.6445182724252492</v>
      </c>
      <c r="F197">
        <f>'16'!F126</f>
        <v>6.7643742953776771</v>
      </c>
      <c r="G197">
        <f>'16'!G126</f>
        <v>8.064516129032258</v>
      </c>
      <c r="H197">
        <f>'16'!H126</f>
        <v>8.34326579261025</v>
      </c>
    </row>
    <row r="198" spans="1:8">
      <c r="B198" t="s">
        <v>349</v>
      </c>
      <c r="C198">
        <f>'16'!C156</f>
        <v>6.7834934991520637</v>
      </c>
      <c r="D198">
        <f>'16'!D156</f>
        <v>6.9524913093858629</v>
      </c>
      <c r="E198">
        <f>'16'!E156</f>
        <v>7.1428571428571423</v>
      </c>
      <c r="F198">
        <f>'16'!F156</f>
        <v>9.2364532019704448</v>
      </c>
      <c r="G198">
        <f>'16'!G156</f>
        <v>8.7829360100376412</v>
      </c>
      <c r="H198">
        <f>'16'!H156</f>
        <v>9.0264345583494521</v>
      </c>
    </row>
    <row r="199" spans="1:8" ht="16" thickBot="1">
      <c r="B199" t="s">
        <v>350</v>
      </c>
      <c r="C199">
        <f>'16'!C186</f>
        <v>4.0959625511995323</v>
      </c>
      <c r="D199">
        <f>'16'!D186</f>
        <v>4.1641879833432478</v>
      </c>
      <c r="E199">
        <f>'16'!E186</f>
        <v>4.1641879833432478</v>
      </c>
      <c r="F199">
        <f>'16'!F186</f>
        <v>4.3076923076923075</v>
      </c>
      <c r="G199">
        <f>'16'!G186</f>
        <v>4.3532338308457712</v>
      </c>
      <c r="H199">
        <f>'16'!H186</f>
        <v>4.4728434504792336</v>
      </c>
    </row>
    <row r="200" spans="1:8" ht="17" thickBot="1">
      <c r="A200">
        <v>17</v>
      </c>
      <c r="B200" s="60" t="s">
        <v>69</v>
      </c>
      <c r="C200" s="61">
        <f>'17'!C6</f>
        <v>1.8693946831203982</v>
      </c>
      <c r="D200" s="62">
        <f>'17'!D6</f>
        <v>1.9481043446185058</v>
      </c>
      <c r="E200" s="62">
        <f>'17'!E6</f>
        <v>2.0993783056509234</v>
      </c>
      <c r="F200" s="62">
        <f>'17'!F6</f>
        <v>2.1477262115977216</v>
      </c>
      <c r="G200" s="62">
        <f>'17'!G6</f>
        <v>2.2514557842374519</v>
      </c>
      <c r="H200" s="63">
        <f>'17'!H6</f>
        <v>2.3048353774317207</v>
      </c>
    </row>
    <row r="201" spans="1:8">
      <c r="B201" t="s">
        <v>352</v>
      </c>
      <c r="C201">
        <f>'17'!C36</f>
        <v>1.6052941947320141</v>
      </c>
      <c r="D201">
        <f>'17'!D36</f>
        <v>1.6032457546706802</v>
      </c>
      <c r="E201">
        <f>'17'!E36</f>
        <v>1.9325253848673436</v>
      </c>
      <c r="F201">
        <f>'17'!F36</f>
        <v>1.9676647099334272</v>
      </c>
      <c r="G201">
        <f>'17'!G36</f>
        <v>2.0869219557440042</v>
      </c>
      <c r="H201">
        <f>'17'!H36</f>
        <v>2.1102699805721175</v>
      </c>
    </row>
    <row r="202" spans="1:8">
      <c r="B202" t="s">
        <v>353</v>
      </c>
      <c r="C202">
        <f>'17'!C66</f>
        <v>1.4487596583977227</v>
      </c>
      <c r="D202">
        <f>'17'!D66</f>
        <v>1.4527474768070139</v>
      </c>
      <c r="E202">
        <f>'17'!E66</f>
        <v>1.4907726314707244</v>
      </c>
      <c r="F202">
        <f>'17'!F66</f>
        <v>1.5054377449580814</v>
      </c>
      <c r="G202">
        <f>'17'!G66</f>
        <v>1.5956055453832068</v>
      </c>
      <c r="H202">
        <f>'17'!H66</f>
        <v>1.6155516711690239</v>
      </c>
    </row>
    <row r="203" spans="1:8">
      <c r="B203" t="s">
        <v>354</v>
      </c>
      <c r="C203">
        <f>'17'!C96</f>
        <v>0.60901339829476242</v>
      </c>
      <c r="D203">
        <f>'17'!D96</f>
        <v>0.61919504643962853</v>
      </c>
      <c r="E203">
        <f>'17'!E96</f>
        <v>0.62814070351758799</v>
      </c>
      <c r="F203">
        <f>'17'!F96</f>
        <v>0.63211125158027814</v>
      </c>
      <c r="G203">
        <f>'17'!G96</f>
        <v>0.65530799475753609</v>
      </c>
      <c r="H203">
        <f>'17'!H96</f>
        <v>0.66844919786096257</v>
      </c>
    </row>
    <row r="204" spans="1:8">
      <c r="B204" t="s">
        <v>355</v>
      </c>
      <c r="C204">
        <f>'17'!C126</f>
        <v>5.1234280391243594</v>
      </c>
      <c r="D204">
        <f>'17'!D126</f>
        <v>5.2455889365760617</v>
      </c>
      <c r="E204">
        <f>'17'!E126</f>
        <v>5.2884615384615383</v>
      </c>
      <c r="F204">
        <f>'17'!F126</f>
        <v>5.3921568627450975</v>
      </c>
      <c r="G204">
        <f>'17'!G126</f>
        <v>5.5027513756878434</v>
      </c>
      <c r="H204">
        <f>'17'!H126</f>
        <v>5.6965302951838428</v>
      </c>
    </row>
    <row r="205" spans="1:8">
      <c r="B205" t="s">
        <v>356</v>
      </c>
      <c r="C205">
        <f>'17'!C156</f>
        <v>2.9142381348875936</v>
      </c>
      <c r="D205">
        <f>'17'!D156</f>
        <v>2.9940119760479043</v>
      </c>
      <c r="E205">
        <f>'17'!E156</f>
        <v>3.0316154179298396</v>
      </c>
      <c r="F205">
        <f>'17'!F156</f>
        <v>3.4692107545533388</v>
      </c>
      <c r="G205">
        <f>'17'!G156</f>
        <v>3.5226772346983708</v>
      </c>
      <c r="H205">
        <f>'17'!H156</f>
        <v>3.5730236712818222</v>
      </c>
    </row>
    <row r="206" spans="1:8">
      <c r="B206" t="s">
        <v>357</v>
      </c>
      <c r="C206">
        <f>'17'!C186</f>
        <v>2.7198549410698094</v>
      </c>
      <c r="D206">
        <f>'17'!D186</f>
        <v>2.7675276752767526</v>
      </c>
      <c r="E206">
        <f>'17'!E186</f>
        <v>2.7958993476234855</v>
      </c>
      <c r="F206">
        <f>'17'!F186</f>
        <v>2.7985074626865671</v>
      </c>
      <c r="G206">
        <f>'17'!G186</f>
        <v>2.8328611898017</v>
      </c>
      <c r="H206">
        <f>'17'!H186</f>
        <v>2.8873917228103942</v>
      </c>
    </row>
    <row r="207" spans="1:8">
      <c r="B207" t="s">
        <v>358</v>
      </c>
      <c r="C207">
        <f>'17'!C216</f>
        <v>2.9203170629954109</v>
      </c>
      <c r="D207">
        <f>'17'!D216</f>
        <v>2.9780897681344394</v>
      </c>
      <c r="E207">
        <f>'17'!E216</f>
        <v>3.0049366816913503</v>
      </c>
      <c r="F207">
        <f>'17'!F216</f>
        <v>3.0198446937014669</v>
      </c>
      <c r="G207">
        <f>'17'!G216</f>
        <v>3.0634573304157549</v>
      </c>
      <c r="H207">
        <f>'17'!H216</f>
        <v>3.1263957123715946</v>
      </c>
    </row>
    <row r="208" spans="1:8">
      <c r="B208" t="s">
        <v>359</v>
      </c>
      <c r="C208">
        <f>'17'!C246</f>
        <v>5.0590219224283306</v>
      </c>
      <c r="D208">
        <f>'17'!D246</f>
        <v>3.5650623885918002</v>
      </c>
      <c r="E208">
        <f>'17'!E246</f>
        <v>3.7037037037037037</v>
      </c>
      <c r="F208">
        <f>'17'!F246</f>
        <v>3.8986354775828458</v>
      </c>
      <c r="G208">
        <f>'17'!G246</f>
        <v>4.0816326530612246</v>
      </c>
      <c r="H208">
        <f>'17'!H246</f>
        <v>4.1841004184100417</v>
      </c>
    </row>
    <row r="209" spans="1:8">
      <c r="B209" t="s">
        <v>360</v>
      </c>
      <c r="C209">
        <f>'17'!C276</f>
        <v>5.083514887436456</v>
      </c>
      <c r="D209">
        <f>'17'!D276</f>
        <v>5.143277002204262</v>
      </c>
      <c r="E209">
        <f>'17'!E276</f>
        <v>5.2473763118440777</v>
      </c>
      <c r="F209">
        <f>'17'!F276</f>
        <v>5.2395209580838316</v>
      </c>
      <c r="G209">
        <f>'17'!G276</f>
        <v>6.0015003750937739</v>
      </c>
      <c r="H209">
        <f>'17'!H276</f>
        <v>6.0286360211002261</v>
      </c>
    </row>
    <row r="210" spans="1:8">
      <c r="B210" t="s">
        <v>361</v>
      </c>
      <c r="C210">
        <f>'17'!C306</f>
        <v>2.5316455696202533</v>
      </c>
      <c r="D210">
        <f>'17'!D306</f>
        <v>2.586652871184687</v>
      </c>
      <c r="E210">
        <f>'17'!E306</f>
        <v>2.5706940874035986</v>
      </c>
      <c r="F210">
        <f>'17'!F306</f>
        <v>2.5813113061435207</v>
      </c>
      <c r="G210">
        <f>'17'!G306</f>
        <v>2.5773195876288661</v>
      </c>
      <c r="H210">
        <f>'17'!H306</f>
        <v>2.5974025974025974</v>
      </c>
    </row>
    <row r="211" spans="1:8" ht="16" thickBot="1">
      <c r="B211" t="s">
        <v>362</v>
      </c>
      <c r="C211">
        <f>'17'!C336</f>
        <v>4.6403712296983759</v>
      </c>
      <c r="D211">
        <f>'17'!D336</f>
        <v>10.301109350237718</v>
      </c>
      <c r="E211">
        <f>'17'!E336</f>
        <v>11.217948717948717</v>
      </c>
      <c r="F211">
        <f>'17'!F336</f>
        <v>12.195121951219512</v>
      </c>
      <c r="G211">
        <f>'17'!G336</f>
        <v>12.21498371335505</v>
      </c>
      <c r="H211">
        <f>'17'!H336</f>
        <v>14.026402640264026</v>
      </c>
    </row>
    <row r="212" spans="1:8" ht="17" thickBot="1">
      <c r="A212">
        <v>18</v>
      </c>
      <c r="B212" s="60" t="s">
        <v>73</v>
      </c>
      <c r="C212" s="61">
        <f>'18'!C6</f>
        <v>2.8800156204237037</v>
      </c>
      <c r="D212" s="62">
        <f>'18'!D6</f>
        <v>3.1856645097063212</v>
      </c>
      <c r="E212" s="62">
        <f>'18'!E6</f>
        <v>3.7919005005308661</v>
      </c>
      <c r="F212" s="62">
        <f>'18'!F6</f>
        <v>3.8481272447408927</v>
      </c>
      <c r="G212" s="62">
        <f>'18'!G6</f>
        <v>3.9476418034489922</v>
      </c>
      <c r="H212" s="63">
        <f>'18'!H6</f>
        <v>4.0936286344074739</v>
      </c>
    </row>
    <row r="213" spans="1:8">
      <c r="B213" t="s">
        <v>364</v>
      </c>
      <c r="C213">
        <f>'18'!C36</f>
        <v>2.5240936209270304</v>
      </c>
      <c r="D213">
        <f>'18'!D36</f>
        <v>3.2414910858995136</v>
      </c>
      <c r="E213">
        <f>'18'!E36</f>
        <v>4.4970414201183431</v>
      </c>
      <c r="F213">
        <f>'18'!F36</f>
        <v>4.5487191764424226</v>
      </c>
      <c r="G213">
        <f>'18'!G36</f>
        <v>4.8780487804878048</v>
      </c>
      <c r="H213">
        <f>'18'!H36</f>
        <v>5.1775147928994087</v>
      </c>
    </row>
    <row r="214" spans="1:8">
      <c r="B214" t="s">
        <v>365</v>
      </c>
      <c r="C214">
        <f>'18'!C66</f>
        <v>2.6666666666666665</v>
      </c>
      <c r="D214">
        <f>'18'!D66</f>
        <v>4.7483380816714149</v>
      </c>
      <c r="E214">
        <f>'18'!E66</f>
        <v>5.8765915768854065</v>
      </c>
      <c r="F214">
        <f>'18'!F66</f>
        <v>5.964214711729622</v>
      </c>
      <c r="G214">
        <f>'18'!G66</f>
        <v>6.1224489795918364</v>
      </c>
      <c r="H214">
        <f>'18'!H66</f>
        <v>6.2630480167014619</v>
      </c>
    </row>
    <row r="215" spans="1:8">
      <c r="B215" t="s">
        <v>366</v>
      </c>
      <c r="C215">
        <f>'18'!C96</f>
        <v>2.7529249827942186</v>
      </c>
      <c r="D215">
        <f>'18'!D96</f>
        <v>2.8050490883590462</v>
      </c>
      <c r="E215">
        <f>'18'!E96</f>
        <v>4.2402826855123674</v>
      </c>
      <c r="F215">
        <f>'18'!F96</f>
        <v>4.2313117066290555</v>
      </c>
      <c r="G215">
        <f>'18'!G96</f>
        <v>4.2523033309709426</v>
      </c>
      <c r="H215">
        <f>'18'!H96</f>
        <v>4.2949176807444527</v>
      </c>
    </row>
    <row r="216" spans="1:8">
      <c r="B216" t="s">
        <v>367</v>
      </c>
      <c r="C216">
        <f>'18'!C126</f>
        <v>1.6220600162206003</v>
      </c>
      <c r="D216">
        <f>'18'!D126</f>
        <v>1.6433853738701725</v>
      </c>
      <c r="E216">
        <f>'18'!E126</f>
        <v>1.6474464579901154</v>
      </c>
      <c r="F216">
        <f>'18'!F126</f>
        <v>1.7226528854435832</v>
      </c>
      <c r="G216">
        <f>'18'!G126</f>
        <v>1.7636684303350969</v>
      </c>
      <c r="H216">
        <f>'18'!H126</f>
        <v>1.8083182640144664</v>
      </c>
    </row>
    <row r="217" spans="1:8">
      <c r="B217" t="s">
        <v>368</v>
      </c>
      <c r="C217">
        <f>'18'!C156</f>
        <v>3.2327586206896552</v>
      </c>
      <c r="D217">
        <f>'18'!D156</f>
        <v>3.303964757709251</v>
      </c>
      <c r="E217">
        <f>'18'!E156</f>
        <v>3.4246575342465753</v>
      </c>
      <c r="F217">
        <f>'18'!F156</f>
        <v>3.5128805620608898</v>
      </c>
      <c r="G217">
        <f>'18'!G156</f>
        <v>3.5545023696682461</v>
      </c>
      <c r="H217">
        <f>'18'!H156</f>
        <v>4.8019207683073226</v>
      </c>
    </row>
    <row r="218" spans="1:8">
      <c r="B218" t="s">
        <v>369</v>
      </c>
      <c r="C218">
        <f>'18'!C186</f>
        <v>3.4516765285996054</v>
      </c>
      <c r="D218">
        <f>'18'!D186</f>
        <v>3.5842293906810037</v>
      </c>
      <c r="E218">
        <f>'18'!E186</f>
        <v>3.6082474226804124</v>
      </c>
      <c r="F218">
        <f>'18'!F186</f>
        <v>3.6591740721380033</v>
      </c>
      <c r="G218">
        <f>'18'!G186</f>
        <v>3.812636165577342</v>
      </c>
      <c r="H218">
        <f>'18'!H186</f>
        <v>3.8802660753880267</v>
      </c>
    </row>
    <row r="219" spans="1:8">
      <c r="B219" t="s">
        <v>370</v>
      </c>
      <c r="C219">
        <f>'18'!C216</f>
        <v>3.6764705882352939</v>
      </c>
      <c r="D219">
        <f>'18'!D216</f>
        <v>3.7842951750236518</v>
      </c>
      <c r="E219">
        <f>'18'!E216</f>
        <v>3.8535645472061657</v>
      </c>
      <c r="F219">
        <f>'18'!F216</f>
        <v>3.9234919077979402</v>
      </c>
      <c r="G219">
        <f>'18'!G216</f>
        <v>3.9980009995002499</v>
      </c>
      <c r="H219">
        <f>'18'!H216</f>
        <v>4.0160642570281118</v>
      </c>
    </row>
    <row r="220" spans="1:8">
      <c r="B220" t="s">
        <v>371</v>
      </c>
      <c r="C220">
        <f>'18'!C246</f>
        <v>2.5929127052722558</v>
      </c>
      <c r="D220">
        <f>'18'!D246</f>
        <v>2.6246719160104988</v>
      </c>
      <c r="E220">
        <f>'18'!E246</f>
        <v>2.8243601059135037</v>
      </c>
      <c r="F220">
        <f>'18'!F246</f>
        <v>2.8571428571428572</v>
      </c>
      <c r="G220">
        <f>'18'!G246</f>
        <v>2.8338646829613885</v>
      </c>
      <c r="H220">
        <f>'18'!H246</f>
        <v>2.8551034975017844</v>
      </c>
    </row>
    <row r="221" spans="1:8" ht="16" thickBot="1">
      <c r="B221" t="s">
        <v>372</v>
      </c>
      <c r="C221">
        <f>'18'!C276</f>
        <v>4.2857142857142856</v>
      </c>
      <c r="D221">
        <f>'18'!D276</f>
        <v>4.3321299638989172</v>
      </c>
      <c r="E221">
        <f>'18'!E276</f>
        <v>5.9391239792130657</v>
      </c>
      <c r="F221">
        <f>'18'!F276</f>
        <v>6.051437216338881</v>
      </c>
      <c r="G221">
        <f>'18'!G276</f>
        <v>6.1538461538461542</v>
      </c>
      <c r="H221">
        <f>'18'!H276</f>
        <v>6.1349693251533743</v>
      </c>
    </row>
    <row r="222" spans="1:8" ht="17" thickBot="1">
      <c r="A222">
        <v>19</v>
      </c>
      <c r="B222" s="60" t="s">
        <v>77</v>
      </c>
      <c r="C222" s="61">
        <f>'19'!C6</f>
        <v>3.8910505836575875</v>
      </c>
      <c r="D222" s="62">
        <f>'19'!D6</f>
        <v>3.8830087054550013</v>
      </c>
      <c r="E222" s="62">
        <f>'19'!E6</f>
        <v>4.063515878969743</v>
      </c>
      <c r="F222" s="62">
        <f>'19'!F6</f>
        <v>4.0867651681861048</v>
      </c>
      <c r="G222" s="62">
        <f>'19'!G6</f>
        <v>2.9681249193444317</v>
      </c>
      <c r="H222" s="63">
        <f>'19'!H6</f>
        <v>2.2427440633245386</v>
      </c>
    </row>
    <row r="223" spans="1:8">
      <c r="B223" t="s">
        <v>374</v>
      </c>
      <c r="C223">
        <f>'19'!C36</f>
        <v>4.2553191489361701</v>
      </c>
      <c r="D223">
        <f>'19'!D36</f>
        <v>4.4130626654898499</v>
      </c>
      <c r="E223">
        <f>'19'!E36</f>
        <v>4.4923629829290208</v>
      </c>
      <c r="F223">
        <f>'19'!F36</f>
        <v>4.6339202965708983</v>
      </c>
      <c r="G223">
        <f>'19'!G36</f>
        <v>0.94250706880301605</v>
      </c>
      <c r="H223">
        <f>'19'!H36</f>
        <v>0.95969289827255277</v>
      </c>
    </row>
    <row r="224" spans="1:8">
      <c r="B224" t="s">
        <v>338</v>
      </c>
      <c r="C224">
        <f>'19'!C66</f>
        <v>4.2918454935622314</v>
      </c>
      <c r="D224">
        <f>'19'!D66</f>
        <v>4.3509789702683106</v>
      </c>
      <c r="E224">
        <f>'19'!E66</f>
        <v>4.4117647058823533</v>
      </c>
      <c r="F224">
        <f>'19'!F66</f>
        <v>4.5558086560364464</v>
      </c>
      <c r="G224">
        <f>'19'!G66</f>
        <v>4.7694753577106512</v>
      </c>
      <c r="H224">
        <f>'19'!H66</f>
        <v>3.3085194375516958</v>
      </c>
    </row>
    <row r="225" spans="1:8">
      <c r="B225" t="s">
        <v>375</v>
      </c>
      <c r="C225">
        <f>'19'!C96</f>
        <v>2.5653554849743463</v>
      </c>
      <c r="D225">
        <f>'19'!D96</f>
        <v>2.5237351279894242</v>
      </c>
      <c r="E225">
        <f>'19'!E96</f>
        <v>2.8493410898729667</v>
      </c>
      <c r="F225">
        <f>'19'!F96</f>
        <v>2.834868887313962</v>
      </c>
      <c r="G225">
        <f>'19'!G96</f>
        <v>2.1543985637342908</v>
      </c>
      <c r="H225">
        <f>'19'!H96</f>
        <v>2.1807608432275258</v>
      </c>
    </row>
    <row r="226" spans="1:8">
      <c r="B226" t="s">
        <v>376</v>
      </c>
      <c r="C226">
        <f>'19'!C126</f>
        <v>6.9930069930069934</v>
      </c>
      <c r="D226">
        <f>'19'!D126</f>
        <v>7.1174377224199281</v>
      </c>
      <c r="E226">
        <f>'19'!E126</f>
        <v>7.2376357056694811</v>
      </c>
      <c r="F226">
        <f>'19'!F126</f>
        <v>7.3260073260073257</v>
      </c>
      <c r="G226">
        <f>'19'!G126</f>
        <v>3.8910505836575875</v>
      </c>
      <c r="H226">
        <f>'19'!H126</f>
        <v>3.9525691699604741</v>
      </c>
    </row>
    <row r="227" spans="1:8">
      <c r="B227" t="s">
        <v>377</v>
      </c>
      <c r="C227">
        <f>'19'!C156</f>
        <v>6.5061808718282368</v>
      </c>
      <c r="D227">
        <f>'19'!D156</f>
        <v>6.6889632107023411</v>
      </c>
      <c r="E227">
        <f>'19'!E156</f>
        <v>6.8166325835037496</v>
      </c>
      <c r="F227">
        <f>'19'!F156</f>
        <v>6.9396252602359469</v>
      </c>
      <c r="G227">
        <f>'19'!G156</f>
        <v>2.8880866425992777</v>
      </c>
      <c r="H227">
        <f>'19'!H156</f>
        <v>2.9717682020802374</v>
      </c>
    </row>
    <row r="228" spans="1:8" ht="16" thickBot="1">
      <c r="B228" t="s">
        <v>378</v>
      </c>
      <c r="C228">
        <f>'19'!C186</f>
        <v>5.0359712230215825</v>
      </c>
      <c r="D228">
        <f>'19'!D186</f>
        <v>5.0071530758226039</v>
      </c>
      <c r="E228">
        <f>'19'!E186</f>
        <v>4.9928673323823105</v>
      </c>
      <c r="F228">
        <f>'19'!F186</f>
        <v>5.030542579949695</v>
      </c>
      <c r="G228">
        <f>'19'!G186</f>
        <v>5.2473763118440777</v>
      </c>
      <c r="H228">
        <f>'19'!H186</f>
        <v>1.5686274509803921</v>
      </c>
    </row>
    <row r="229" spans="1:8" ht="17" thickBot="1">
      <c r="A229">
        <v>20</v>
      </c>
      <c r="B229" s="60" t="s">
        <v>81</v>
      </c>
      <c r="C229" s="61">
        <f>'20'!C6</f>
        <v>6.3312799452429838</v>
      </c>
      <c r="D229" s="62">
        <f>'20'!D6</f>
        <v>6.3134544834058532</v>
      </c>
      <c r="E229" s="62">
        <f>'20'!E6</f>
        <v>6.3470280470023157</v>
      </c>
      <c r="F229" s="62">
        <f>'20'!F6</f>
        <v>6.3028837851839059</v>
      </c>
      <c r="G229" s="62">
        <f>'20'!G6</f>
        <v>6.5544729849424268</v>
      </c>
      <c r="H229" s="63">
        <f>'20'!H6</f>
        <v>4.3309573220247231</v>
      </c>
    </row>
    <row r="230" spans="1:8">
      <c r="B230" t="s">
        <v>380</v>
      </c>
      <c r="C230">
        <f>'20'!C36</f>
        <v>6.3291139240506329</v>
      </c>
      <c r="D230">
        <f>'20'!D36</f>
        <v>6.2393647192285879</v>
      </c>
      <c r="E230">
        <f>'20'!E36</f>
        <v>6.204173716864072</v>
      </c>
      <c r="F230">
        <f>'20'!F36</f>
        <v>6.2305295950155761</v>
      </c>
      <c r="G230">
        <f>'20'!G36</f>
        <v>6.6137566137566131</v>
      </c>
      <c r="H230">
        <f>'20'!H36</f>
        <v>4.3747171519082819</v>
      </c>
    </row>
    <row r="231" spans="1:8">
      <c r="B231" t="s">
        <v>381</v>
      </c>
      <c r="C231">
        <f>'20'!C66</f>
        <v>4.4052863436123353</v>
      </c>
      <c r="D231">
        <f>'20'!D66</f>
        <v>4.4742729306487696</v>
      </c>
      <c r="E231">
        <f>'20'!E66</f>
        <v>4.6189376443418011</v>
      </c>
      <c r="F231">
        <f>'20'!F66</f>
        <v>4.7095761381475665</v>
      </c>
      <c r="G231">
        <f>'20'!G66</f>
        <v>4.8661800486618008</v>
      </c>
      <c r="H231">
        <f>'20'!H66</f>
        <v>3.2546786004882016</v>
      </c>
    </row>
    <row r="232" spans="1:8">
      <c r="B232" t="s">
        <v>382</v>
      </c>
      <c r="C232">
        <f>'20'!C96</f>
        <v>6.756756756756757</v>
      </c>
      <c r="D232">
        <f>'20'!D96</f>
        <v>7.0821529745042495</v>
      </c>
      <c r="E232">
        <f>'20'!E96</f>
        <v>7.2674418604651159</v>
      </c>
      <c r="F232">
        <f>'20'!F96</f>
        <v>7.1942446043165473</v>
      </c>
      <c r="G232">
        <f>'20'!G96</f>
        <v>7.0821529745042495</v>
      </c>
      <c r="H232">
        <f>'20'!H96</f>
        <v>4.2674253200568995</v>
      </c>
    </row>
    <row r="233" spans="1:8">
      <c r="B233" t="s">
        <v>383</v>
      </c>
      <c r="C233">
        <f>'20'!C126</f>
        <v>7.2992700729927007</v>
      </c>
      <c r="D233">
        <f>'20'!D126</f>
        <v>7.3664825046040514</v>
      </c>
      <c r="E233">
        <f>'20'!E126</f>
        <v>7.3394495412844041</v>
      </c>
      <c r="F233">
        <f>'20'!F126</f>
        <v>7.4766355140186915</v>
      </c>
      <c r="G233">
        <f>'20'!G126</f>
        <v>7.3800738007380069</v>
      </c>
      <c r="H233">
        <f>'20'!H126</f>
        <v>7.3732718894009217</v>
      </c>
    </row>
    <row r="234" spans="1:8" ht="16" thickBot="1">
      <c r="B234" t="s">
        <v>384</v>
      </c>
      <c r="C234">
        <f>'20'!C156</f>
        <v>7.1521456436931077</v>
      </c>
      <c r="D234">
        <f>'20'!D156</f>
        <v>7.161458333333333</v>
      </c>
      <c r="E234">
        <f>'20'!E156</f>
        <v>7.3825503355704694</v>
      </c>
      <c r="F234">
        <f>'20'!F156</f>
        <v>6.7521944632005404</v>
      </c>
      <c r="G234">
        <f>'20'!G156</f>
        <v>6.8352699931647303</v>
      </c>
      <c r="H234">
        <f>'20'!H156</f>
        <v>2.7835768963117609</v>
      </c>
    </row>
    <row r="235" spans="1:8" ht="17" thickBot="1">
      <c r="A235">
        <v>21</v>
      </c>
      <c r="B235" s="60" t="s">
        <v>85</v>
      </c>
      <c r="C235" s="61">
        <f>'21'!C6</f>
        <v>4.4291952588895818</v>
      </c>
      <c r="D235" s="62">
        <f>'21'!D6</f>
        <v>4.5463155900738776</v>
      </c>
      <c r="E235" s="62">
        <f>'21'!E6</f>
        <v>4.6615581098339725</v>
      </c>
      <c r="F235" s="62">
        <f>'21'!F6</f>
        <v>4.4946706048542442</v>
      </c>
      <c r="G235" s="62">
        <f>'21'!G6</f>
        <v>4.4276180698151943</v>
      </c>
      <c r="H235" s="63">
        <f>'21'!H6</f>
        <v>3.0515517465264255</v>
      </c>
    </row>
    <row r="236" spans="1:8">
      <c r="B236" t="s">
        <v>386</v>
      </c>
      <c r="C236">
        <f>'21'!C36</f>
        <v>2.0458863071752158</v>
      </c>
      <c r="D236">
        <f>'21'!D36</f>
        <v>2.1987686895338614</v>
      </c>
      <c r="E236">
        <f>'21'!E36</f>
        <v>2.1920210434020166</v>
      </c>
      <c r="F236">
        <f>'21'!F36</f>
        <v>2.1837239772892705</v>
      </c>
      <c r="G236">
        <f>'21'!G36</f>
        <v>2.1465369204350315</v>
      </c>
      <c r="H236">
        <f>'21'!H36</f>
        <v>1.5811412965358633</v>
      </c>
    </row>
    <row r="237" spans="1:8">
      <c r="B237" t="s">
        <v>387</v>
      </c>
      <c r="C237">
        <f>'21'!C66</f>
        <v>7.0060719290051372</v>
      </c>
      <c r="D237">
        <f>'21'!D66</f>
        <v>7.1428571428571423</v>
      </c>
      <c r="E237">
        <f>'21'!E66</f>
        <v>7.3063809059912321</v>
      </c>
      <c r="F237">
        <f>'21'!F66</f>
        <v>7.40009866798224</v>
      </c>
      <c r="G237">
        <f>'21'!G66</f>
        <v>7.4552683896620273</v>
      </c>
      <c r="H237">
        <f>'21'!H66</f>
        <v>5.0301810865191143</v>
      </c>
    </row>
    <row r="238" spans="1:8">
      <c r="B238" t="s">
        <v>388</v>
      </c>
      <c r="C238">
        <f>'21'!C96</f>
        <v>6.2230732407850642</v>
      </c>
      <c r="D238">
        <f>'21'!D96</f>
        <v>5.8508044856167727</v>
      </c>
      <c r="E238">
        <f>'21'!E96</f>
        <v>6.0422960725075532</v>
      </c>
      <c r="F238">
        <f>'21'!F96</f>
        <v>6.0944641950228542</v>
      </c>
      <c r="G238">
        <f>'21'!G96</f>
        <v>5.7232049947970864</v>
      </c>
      <c r="H238">
        <f>'21'!H96</f>
        <v>4.8648648648648649</v>
      </c>
    </row>
    <row r="239" spans="1:8">
      <c r="B239" t="s">
        <v>389</v>
      </c>
      <c r="C239">
        <f>'21'!C126</f>
        <v>5.2283025444405711</v>
      </c>
      <c r="D239">
        <f>'21'!D126</f>
        <v>5.2613118204138898</v>
      </c>
      <c r="E239">
        <f>'21'!E126</f>
        <v>5.3003533568904597</v>
      </c>
      <c r="F239">
        <f>'21'!F126</f>
        <v>5.3840631730078972</v>
      </c>
      <c r="G239">
        <f>'21'!G126</f>
        <v>5.4015124234785743</v>
      </c>
      <c r="H239">
        <f>'21'!H126</f>
        <v>3.6324010170722851</v>
      </c>
    </row>
    <row r="240" spans="1:8" ht="16" thickBot="1">
      <c r="B240" t="s">
        <v>390</v>
      </c>
      <c r="C240">
        <f>'21'!C156</f>
        <v>6.704980842911878</v>
      </c>
      <c r="D240">
        <f>'21'!D156</f>
        <v>7.4515648286140088</v>
      </c>
      <c r="E240">
        <f>'21'!E156</f>
        <v>8.2135523613963048</v>
      </c>
      <c r="F240">
        <f>'21'!F156</f>
        <v>6.7602704108164327</v>
      </c>
      <c r="G240">
        <f>'21'!G156</f>
        <v>6.8965517241379306</v>
      </c>
      <c r="H240">
        <f>'21'!H156</f>
        <v>3.7756202804746497</v>
      </c>
    </row>
    <row r="241" spans="1:8" ht="17" thickBot="1">
      <c r="A241">
        <v>22</v>
      </c>
      <c r="B241" s="60" t="s">
        <v>89</v>
      </c>
      <c r="C241" s="61">
        <f>'22'!C6</f>
        <v>2.3960925260344665</v>
      </c>
      <c r="D241" s="62">
        <f>'22'!D6</f>
        <v>2.419504932067746</v>
      </c>
      <c r="E241" s="62">
        <f>'22'!E6</f>
        <v>2.4202932278333718</v>
      </c>
      <c r="F241" s="62">
        <f>'22'!F6</f>
        <v>2.3890944863446855</v>
      </c>
      <c r="G241" s="62">
        <f>'22'!G6</f>
        <v>2.4081594107092266</v>
      </c>
      <c r="H241" s="63">
        <f>'22'!H6</f>
        <v>2.3792862141357594</v>
      </c>
    </row>
    <row r="242" spans="1:8">
      <c r="B242" t="s">
        <v>392</v>
      </c>
      <c r="C242">
        <f>'22'!C36</f>
        <v>2.8061224489795915</v>
      </c>
      <c r="D242">
        <f>'22'!D36</f>
        <v>2.8147389969293757</v>
      </c>
      <c r="E242">
        <f>'22'!E36</f>
        <v>2.8169014084507045</v>
      </c>
      <c r="F242">
        <f>'22'!F36</f>
        <v>2.8140189306728063</v>
      </c>
      <c r="G242">
        <f>'22'!G36</f>
        <v>2.8368794326241136</v>
      </c>
      <c r="H242">
        <f>'22'!H36</f>
        <v>2.8266735192085313</v>
      </c>
    </row>
    <row r="243" spans="1:8">
      <c r="B243" t="s">
        <v>393</v>
      </c>
      <c r="C243">
        <f>'22'!C66</f>
        <v>1.4749262536873156</v>
      </c>
      <c r="D243">
        <f>'22'!D66</f>
        <v>1.4853323431117713</v>
      </c>
      <c r="E243">
        <f>'22'!E66</f>
        <v>1.4724829744156083</v>
      </c>
      <c r="F243">
        <f>'22'!F66</f>
        <v>1.4930944382232176</v>
      </c>
      <c r="G243">
        <f>'22'!G66</f>
        <v>1.4981273408239701</v>
      </c>
      <c r="H243">
        <f>'22'!H66</f>
        <v>1.3964042590329901</v>
      </c>
    </row>
    <row r="244" spans="1:8">
      <c r="B244" t="s">
        <v>394</v>
      </c>
      <c r="C244">
        <f>'22'!C96</f>
        <v>5.5126791620727671</v>
      </c>
      <c r="D244">
        <f>'22'!D96</f>
        <v>5.6882821387940838</v>
      </c>
      <c r="E244">
        <f>'22'!E96</f>
        <v>5.7273768613974791</v>
      </c>
      <c r="F244">
        <f>'22'!F96</f>
        <v>4.6783625730994149</v>
      </c>
      <c r="G244">
        <f>'22'!G96</f>
        <v>4.7337278106508878</v>
      </c>
      <c r="H244">
        <f>'22'!H96</f>
        <v>4.9875311720698257</v>
      </c>
    </row>
    <row r="245" spans="1:8">
      <c r="B245" t="s">
        <v>395</v>
      </c>
      <c r="C245">
        <f>'22'!C126</f>
        <v>2.1994134897360706</v>
      </c>
      <c r="D245">
        <f>'22'!D126</f>
        <v>2.2321428571428572</v>
      </c>
      <c r="E245">
        <f>'22'!E126</f>
        <v>2.2550739163117011</v>
      </c>
      <c r="F245">
        <f>'22'!F126</f>
        <v>2.274450341167551</v>
      </c>
      <c r="G245">
        <f>'22'!G126</f>
        <v>2.2883295194508011</v>
      </c>
      <c r="H245">
        <f>'22'!H126</f>
        <v>2.3213825122517409</v>
      </c>
    </row>
    <row r="246" spans="1:8">
      <c r="B246" t="s">
        <v>396</v>
      </c>
      <c r="C246">
        <f>'22'!C156</f>
        <v>1.4727540500736376</v>
      </c>
      <c r="D246">
        <f>'22'!D156</f>
        <v>1.4932802389248383</v>
      </c>
      <c r="E246">
        <f>'22'!E156</f>
        <v>1.4895729890764648</v>
      </c>
      <c r="F246">
        <f>'22'!F156</f>
        <v>1.4785608674223756</v>
      </c>
      <c r="G246">
        <f>'22'!G156</f>
        <v>1.4932802389248383</v>
      </c>
      <c r="H246">
        <f>'22'!H156</f>
        <v>1.5151515151515151</v>
      </c>
    </row>
    <row r="247" spans="1:8" ht="16" thickBot="1">
      <c r="B247" t="s">
        <v>397</v>
      </c>
      <c r="C247">
        <f>'22'!C186</f>
        <v>3.566333808844508</v>
      </c>
      <c r="D247">
        <f>'22'!D186</f>
        <v>3.6496350364963503</v>
      </c>
      <c r="E247">
        <f>'22'!E186</f>
        <v>3.6656891495601176</v>
      </c>
      <c r="F247">
        <f>'22'!F186</f>
        <v>3.7593984962406015</v>
      </c>
      <c r="G247">
        <f>'22'!G186</f>
        <v>3.8580246913580245</v>
      </c>
      <c r="H247">
        <f>'22'!H186</f>
        <v>3.9556962025316458</v>
      </c>
    </row>
    <row r="248" spans="1:8" ht="17" thickBot="1">
      <c r="A248">
        <v>23</v>
      </c>
      <c r="B248" s="60" t="s">
        <v>93</v>
      </c>
      <c r="C248" s="61">
        <f>'23'!C6</f>
        <v>4.3953687821612348</v>
      </c>
      <c r="D248" s="62">
        <f>'23'!D6</f>
        <v>4.8602673147023081</v>
      </c>
      <c r="E248" s="62">
        <f>'23'!E6</f>
        <v>4.9700666440754553</v>
      </c>
      <c r="F248" s="62">
        <f>'23'!F6</f>
        <v>4.844290657439446</v>
      </c>
      <c r="G248" s="62">
        <f>'23'!G6</f>
        <v>4.9680624556422996</v>
      </c>
      <c r="H248" s="63">
        <f>'23'!H6</f>
        <v>4.4533983670872654</v>
      </c>
    </row>
    <row r="249" spans="1:8">
      <c r="B249" t="s">
        <v>399</v>
      </c>
      <c r="C249">
        <f>'23'!C36</f>
        <v>2.4311183144246353</v>
      </c>
      <c r="D249">
        <f>'23'!D36</f>
        <v>2.8973509933774837</v>
      </c>
      <c r="E249">
        <f>'23'!E36</f>
        <v>2.957329953527672</v>
      </c>
      <c r="F249">
        <f>'23'!F36</f>
        <v>2.5728987993138936</v>
      </c>
      <c r="G249">
        <f>'23'!G36</f>
        <v>2.1758050478677111</v>
      </c>
      <c r="H249">
        <f>'23'!H36</f>
        <v>2.2522522522522523</v>
      </c>
    </row>
    <row r="250" spans="1:8">
      <c r="B250" t="s">
        <v>400</v>
      </c>
      <c r="C250">
        <f>'23'!C66</f>
        <v>5.2770448548812663</v>
      </c>
      <c r="D250">
        <f>'23'!D66</f>
        <v>5.4200542005420056</v>
      </c>
      <c r="E250">
        <f>'23'!E66</f>
        <v>5.4644808743169397</v>
      </c>
      <c r="F250">
        <f>'23'!F66</f>
        <v>5.6100981767180924</v>
      </c>
      <c r="G250">
        <f>'23'!G66</f>
        <v>5.6577086280056577</v>
      </c>
      <c r="H250">
        <f>'23'!H66</f>
        <v>5.8479532163742682</v>
      </c>
    </row>
    <row r="251" spans="1:8">
      <c r="B251" t="s">
        <v>401</v>
      </c>
      <c r="C251">
        <f>'23'!C96</f>
        <v>5.2219321148825069</v>
      </c>
      <c r="D251">
        <f>'23'!D96</f>
        <v>5.3619302949061662</v>
      </c>
      <c r="E251">
        <f>'23'!E96</f>
        <v>5.3908355795148255</v>
      </c>
      <c r="F251">
        <f>'23'!F96</f>
        <v>5.5555555555555554</v>
      </c>
      <c r="G251">
        <f>'23'!G96</f>
        <v>5.6818181818181817</v>
      </c>
      <c r="H251">
        <f>'23'!H96</f>
        <v>5.9701492537313436</v>
      </c>
    </row>
    <row r="252" spans="1:8">
      <c r="B252" t="s">
        <v>402</v>
      </c>
      <c r="C252">
        <f>'23'!C126</f>
        <v>5.1948051948051948</v>
      </c>
      <c r="D252">
        <f>'23'!D126</f>
        <v>5.2910052910052912</v>
      </c>
      <c r="E252">
        <f>'23'!E126</f>
        <v>5.4644808743169397</v>
      </c>
      <c r="F252">
        <f>'23'!F126</f>
        <v>5.54016620498615</v>
      </c>
      <c r="G252">
        <f>'23'!G126</f>
        <v>8.8495575221238933</v>
      </c>
      <c r="H252">
        <f>'23'!H126</f>
        <v>9.0634441087613293</v>
      </c>
    </row>
    <row r="253" spans="1:8">
      <c r="B253" t="s">
        <v>403</v>
      </c>
      <c r="C253">
        <f>'23'!C156</f>
        <v>5.2910052910052912</v>
      </c>
      <c r="D253">
        <f>'23'!D156</f>
        <v>5.5248618784530388</v>
      </c>
      <c r="E253">
        <f>'23'!E156</f>
        <v>5.6657223796034</v>
      </c>
      <c r="F253">
        <f>'23'!F156</f>
        <v>5.7471264367816088</v>
      </c>
      <c r="G253">
        <f>'23'!G156</f>
        <v>5.8997050147492622</v>
      </c>
      <c r="H253">
        <f>'23'!H156</f>
        <v>6.1538461538461542</v>
      </c>
    </row>
    <row r="254" spans="1:8">
      <c r="B254" t="s">
        <v>404</v>
      </c>
      <c r="C254">
        <f>'23'!C186</f>
        <v>3.6101083032490977</v>
      </c>
      <c r="D254">
        <f>'23'!D186</f>
        <v>3.6363636363636362</v>
      </c>
      <c r="E254">
        <f>'23'!E186</f>
        <v>3.7313432835820897</v>
      </c>
      <c r="F254">
        <f>'23'!F186</f>
        <v>3.8461538461538463</v>
      </c>
      <c r="G254">
        <f>'23'!G186</f>
        <v>4.0241448692152924</v>
      </c>
      <c r="H254">
        <f>'23'!H186</f>
        <v>4.1493775933609962</v>
      </c>
    </row>
    <row r="255" spans="1:8">
      <c r="B255" t="s">
        <v>405</v>
      </c>
      <c r="C255">
        <f>'23'!C216</f>
        <v>4.6838407494145198</v>
      </c>
      <c r="D255">
        <f>'23'!D216</f>
        <v>4.8543689320388346</v>
      </c>
      <c r="E255">
        <f>'23'!E216</f>
        <v>4.9627791563275432</v>
      </c>
      <c r="F255">
        <f>'23'!F216</f>
        <v>5.0890585241730282</v>
      </c>
      <c r="G255">
        <f>'23'!G216</f>
        <v>5.2356020942408383</v>
      </c>
      <c r="H255">
        <f>'23'!H216</f>
        <v>5.5555555555555554</v>
      </c>
    </row>
    <row r="256" spans="1:8">
      <c r="B256" t="s">
        <v>406</v>
      </c>
      <c r="C256">
        <f>'23'!C246</f>
        <v>3.8759689922480618</v>
      </c>
      <c r="D256">
        <f>'23'!D246</f>
        <v>5.6956875508543527</v>
      </c>
      <c r="E256">
        <f>'23'!E246</f>
        <v>5.9021922428330518</v>
      </c>
      <c r="F256">
        <f>'23'!F246</f>
        <v>4.3029259896729775</v>
      </c>
      <c r="G256">
        <f>'23'!G246</f>
        <v>3.5810205908683974</v>
      </c>
      <c r="H256">
        <f>'23'!H246</f>
        <v>3.6563071297989032</v>
      </c>
    </row>
    <row r="257" spans="1:8">
      <c r="B257" t="s">
        <v>407</v>
      </c>
      <c r="C257">
        <f>'23'!C276</f>
        <v>1E-4</v>
      </c>
      <c r="D257">
        <f>'23'!D276</f>
        <v>1E-4</v>
      </c>
      <c r="E257">
        <f>'23'!E276</f>
        <v>1E-4</v>
      </c>
      <c r="F257">
        <f>'23'!F276</f>
        <v>1E-4</v>
      </c>
      <c r="G257">
        <f>'23'!G276</f>
        <v>1E-4</v>
      </c>
      <c r="H257">
        <f>'23'!H276</f>
        <v>1E-4</v>
      </c>
    </row>
    <row r="258" spans="1:8">
      <c r="B258" t="s">
        <v>408</v>
      </c>
      <c r="C258">
        <f>'23'!C306</f>
        <v>9.0744101633393832</v>
      </c>
      <c r="D258">
        <f>'23'!D306</f>
        <v>9.2081031307550649</v>
      </c>
      <c r="E258">
        <f>'23'!E306</f>
        <v>9.3457943925233646</v>
      </c>
      <c r="F258">
        <f>'23'!F306</f>
        <v>9.3984962406015029</v>
      </c>
      <c r="G258">
        <f>'23'!G306</f>
        <v>9.6525096525096519</v>
      </c>
      <c r="H258">
        <f>'23'!H306</f>
        <v>9.9800399201596814</v>
      </c>
    </row>
    <row r="259" spans="1:8">
      <c r="B259" t="s">
        <v>409</v>
      </c>
      <c r="C259">
        <f>'23'!C336</f>
        <v>7.6595744680851059</v>
      </c>
      <c r="D259">
        <f>'23'!D336</f>
        <v>7.9435127978817288</v>
      </c>
      <c r="E259">
        <f>'23'!E336</f>
        <v>8.0862533692722369</v>
      </c>
      <c r="F259">
        <f>'23'!F336</f>
        <v>9.2678405931417966</v>
      </c>
      <c r="G259">
        <f>'23'!G336</f>
        <v>10.367577756833176</v>
      </c>
      <c r="H259">
        <f>'23'!H336</f>
        <v>4.8013967699694451</v>
      </c>
    </row>
    <row r="260" spans="1:8" ht="16" thickBot="1">
      <c r="B260" t="s">
        <v>410</v>
      </c>
      <c r="C260">
        <f>'23'!C366</f>
        <v>4.8192771084337354</v>
      </c>
      <c r="D260">
        <f>'23'!D366</f>
        <v>4.9382716049382713</v>
      </c>
      <c r="E260">
        <f>'23'!E366</f>
        <v>5.1020408163265305</v>
      </c>
      <c r="F260">
        <f>'23'!F366</f>
        <v>5.1948051948051948</v>
      </c>
      <c r="G260">
        <f>'23'!G366</f>
        <v>5.333333333333333</v>
      </c>
      <c r="H260">
        <f>'23'!H366</f>
        <v>5.4794520547945202</v>
      </c>
    </row>
    <row r="261" spans="1:8" ht="17" thickBot="1">
      <c r="A261">
        <v>24</v>
      </c>
      <c r="B261" s="60" t="s">
        <v>97</v>
      </c>
      <c r="C261" s="61">
        <f>'24'!C6</f>
        <v>1.0511470642338452</v>
      </c>
      <c r="D261" s="62">
        <f>'24'!D6</f>
        <v>1.036367876050402</v>
      </c>
      <c r="E261" s="62">
        <f>'24'!E6</f>
        <v>1.0303484451105283</v>
      </c>
      <c r="F261" s="62">
        <f>'24'!F6</f>
        <v>1.0122981678239771</v>
      </c>
      <c r="G261" s="62">
        <f>'24'!G6</f>
        <v>1.2635690080983286</v>
      </c>
      <c r="H261" s="63">
        <f>'24'!H6</f>
        <v>1.2573445849553884</v>
      </c>
    </row>
    <row r="262" spans="1:8">
      <c r="B262" t="s">
        <v>412</v>
      </c>
      <c r="C262">
        <f>'24'!C36</f>
        <v>1.0331197221057675</v>
      </c>
      <c r="D262">
        <f>'24'!D36</f>
        <v>1.0241187384044528</v>
      </c>
      <c r="E262">
        <f>'24'!E36</f>
        <v>1.0400416016640666</v>
      </c>
      <c r="F262">
        <f>'24'!F36</f>
        <v>1.0351507623145972</v>
      </c>
      <c r="G262">
        <f>'24'!G36</f>
        <v>1.5175177534843975</v>
      </c>
      <c r="H262">
        <f>'24'!H36</f>
        <v>1.5421343732854877</v>
      </c>
    </row>
    <row r="263" spans="1:8">
      <c r="B263" t="s">
        <v>413</v>
      </c>
      <c r="C263">
        <f>'24'!C66</f>
        <v>0.36703982382088457</v>
      </c>
      <c r="D263">
        <f>'24'!D66</f>
        <v>0.35118525021949082</v>
      </c>
      <c r="E263">
        <f>'24'!E66</f>
        <v>0.34042553191489361</v>
      </c>
      <c r="F263">
        <f>'24'!F66</f>
        <v>0.33305578684429643</v>
      </c>
      <c r="G263">
        <f>'24'!G66</f>
        <v>0.29922202274087373</v>
      </c>
      <c r="H263">
        <f>'24'!H66</f>
        <v>0.24666995559940802</v>
      </c>
    </row>
    <row r="264" spans="1:8">
      <c r="B264" t="s">
        <v>414</v>
      </c>
      <c r="C264">
        <f>'24'!C96</f>
        <v>1.5151515151515151</v>
      </c>
      <c r="D264">
        <f>'24'!D96</f>
        <v>1.4992503748125936</v>
      </c>
      <c r="E264">
        <f>'24'!E96</f>
        <v>1.4519056261343011</v>
      </c>
      <c r="F264">
        <f>'24'!F96</f>
        <v>1.4099400775467041</v>
      </c>
      <c r="G264">
        <f>'24'!G96</f>
        <v>1.3990905911157747</v>
      </c>
      <c r="H264">
        <f>'24'!H96</f>
        <v>1.3736263736263736</v>
      </c>
    </row>
    <row r="265" spans="1:8">
      <c r="B265" t="s">
        <v>415</v>
      </c>
      <c r="C265">
        <f>'24'!C126</f>
        <v>0.70596540769502292</v>
      </c>
      <c r="D265">
        <f>'24'!D126</f>
        <v>0.69662138627655867</v>
      </c>
      <c r="E265">
        <f>'24'!E126</f>
        <v>0.67556156054720484</v>
      </c>
      <c r="F265">
        <f>'24'!F126</f>
        <v>0.66577896138482029</v>
      </c>
      <c r="G265">
        <f>'24'!G126</f>
        <v>0.65402223675604976</v>
      </c>
      <c r="H265">
        <f>'24'!H126</f>
        <v>0.65019505851755532</v>
      </c>
    </row>
    <row r="266" spans="1:8">
      <c r="B266" t="s">
        <v>416</v>
      </c>
      <c r="C266">
        <f>'24'!C156</f>
        <v>0.61973227565691624</v>
      </c>
      <c r="D266">
        <f>'24'!D156</f>
        <v>0.58816609810610521</v>
      </c>
      <c r="E266">
        <f>'24'!E156</f>
        <v>0.53596312573694926</v>
      </c>
      <c r="F266">
        <f>'24'!F156</f>
        <v>0.49241678156391566</v>
      </c>
      <c r="G266">
        <f>'24'!G156</f>
        <v>0.45541488295837512</v>
      </c>
      <c r="H266">
        <f>'24'!H156</f>
        <v>0.42080457835381246</v>
      </c>
    </row>
    <row r="267" spans="1:8">
      <c r="B267" t="s">
        <v>417</v>
      </c>
      <c r="C267">
        <f>'24'!C186</f>
        <v>0.37188545927854222</v>
      </c>
      <c r="D267">
        <f>'24'!D186</f>
        <v>0.36218761318362913</v>
      </c>
      <c r="E267">
        <f>'24'!E186</f>
        <v>0.34223134839151265</v>
      </c>
      <c r="F267">
        <f>'24'!F186</f>
        <v>0.32938076416337286</v>
      </c>
      <c r="G267">
        <f>'24'!G186</f>
        <v>0.32123353678124</v>
      </c>
      <c r="H267">
        <f>'24'!H186</f>
        <v>0.31347962382445144</v>
      </c>
    </row>
    <row r="268" spans="1:8">
      <c r="B268" t="s">
        <v>418</v>
      </c>
      <c r="C268">
        <f>'24'!C216</f>
        <v>1.5698587127158556</v>
      </c>
      <c r="D268">
        <f>'24'!D216</f>
        <v>1.5366884364195159</v>
      </c>
      <c r="E268">
        <f>'24'!E216</f>
        <v>1.5065913370998116</v>
      </c>
      <c r="F268">
        <f>'24'!F216</f>
        <v>1.4981273408239701</v>
      </c>
      <c r="G268">
        <f>'24'!G216</f>
        <v>1.5140045420136261</v>
      </c>
      <c r="H268">
        <f>'24'!H216</f>
        <v>1.4942099364960777</v>
      </c>
    </row>
    <row r="269" spans="1:8">
      <c r="B269" t="s">
        <v>419</v>
      </c>
      <c r="C269">
        <f>'24'!C246</f>
        <v>1.5420200462606013</v>
      </c>
      <c r="D269">
        <f>'24'!D246</f>
        <v>1.5540015540015539</v>
      </c>
      <c r="E269">
        <f>'24'!E246</f>
        <v>1.5637216575449571</v>
      </c>
      <c r="F269">
        <f>'24'!F246</f>
        <v>1.5822784810126582</v>
      </c>
      <c r="G269">
        <f>'24'!G246</f>
        <v>1.5710919088766695</v>
      </c>
      <c r="H269">
        <f>'24'!H246</f>
        <v>2.4330900243309004</v>
      </c>
    </row>
    <row r="270" spans="1:8">
      <c r="B270" t="s">
        <v>420</v>
      </c>
      <c r="C270">
        <f>'24'!C276</f>
        <v>0.86855819339895768</v>
      </c>
      <c r="D270">
        <f>'24'!D276</f>
        <v>0.84650112866817151</v>
      </c>
      <c r="E270">
        <f>'24'!E276</f>
        <v>0.82781456953642385</v>
      </c>
      <c r="F270">
        <f>'24'!F276</f>
        <v>0.80515297906602257</v>
      </c>
      <c r="G270">
        <f>'24'!G276</f>
        <v>0.80321285140562249</v>
      </c>
      <c r="H270">
        <f>'24'!H276</f>
        <v>0.80753701211305529</v>
      </c>
    </row>
    <row r="271" spans="1:8">
      <c r="B271" t="s">
        <v>421</v>
      </c>
      <c r="C271">
        <f>'24'!C306</f>
        <v>2.1130480718436346</v>
      </c>
      <c r="D271">
        <f>'24'!D306</f>
        <v>2.1152829190904283</v>
      </c>
      <c r="E271">
        <f>'24'!E306</f>
        <v>2.1175224986765486</v>
      </c>
      <c r="F271">
        <f>'24'!F306</f>
        <v>2.1321961620469083</v>
      </c>
      <c r="G271">
        <f>'24'!G306</f>
        <v>2.137894174238375</v>
      </c>
      <c r="H271">
        <f>'24'!H306</f>
        <v>2.1703743895822027</v>
      </c>
    </row>
    <row r="272" spans="1:8">
      <c r="B272" t="s">
        <v>422</v>
      </c>
      <c r="C272">
        <f>'24'!C336</f>
        <v>1.9514914970727628</v>
      </c>
      <c r="D272">
        <f>'24'!D336</f>
        <v>1.9514914970727628</v>
      </c>
      <c r="E272">
        <f>'24'!E336</f>
        <v>1.9504040122596824</v>
      </c>
      <c r="F272">
        <f>'24'!F336</f>
        <v>1.9662921348314608</v>
      </c>
      <c r="G272">
        <f>'24'!G336</f>
        <v>1.9618834080717489</v>
      </c>
      <c r="H272">
        <f>'24'!H336</f>
        <v>1.9830028328611899</v>
      </c>
    </row>
    <row r="273" spans="1:8">
      <c r="B273" t="s">
        <v>423</v>
      </c>
      <c r="C273">
        <f>'24'!C366</f>
        <v>1.0992030777686177</v>
      </c>
      <c r="D273">
        <f>'24'!D366</f>
        <v>1.0985992859104641</v>
      </c>
      <c r="E273">
        <f>'24'!E366</f>
        <v>1.0732492621411323</v>
      </c>
      <c r="F273">
        <f>'24'!F366</f>
        <v>0.95034449988120695</v>
      </c>
      <c r="G273">
        <f>'24'!G366</f>
        <v>0.85726532361765961</v>
      </c>
      <c r="H273">
        <f>'24'!H366</f>
        <v>0.80645161290322576</v>
      </c>
    </row>
    <row r="274" spans="1:8">
      <c r="B274" t="s">
        <v>424</v>
      </c>
      <c r="C274">
        <f>'24'!C396</f>
        <v>2.4390243902439024</v>
      </c>
      <c r="D274">
        <f>'24'!D396</f>
        <v>2.4509803921568629</v>
      </c>
      <c r="E274">
        <f>'24'!E396</f>
        <v>2.4009603841536613</v>
      </c>
      <c r="F274">
        <f>'24'!F396</f>
        <v>2.3795359904818563</v>
      </c>
      <c r="G274">
        <f>'24'!G396</f>
        <v>2.4052916416115453</v>
      </c>
      <c r="H274">
        <f>'24'!H396</f>
        <v>2.4271844660194173</v>
      </c>
    </row>
    <row r="275" spans="1:8" ht="16" thickBot="1">
      <c r="B275" t="s">
        <v>233</v>
      </c>
      <c r="C275">
        <f>'24'!C426</f>
        <v>1.4574224443056423</v>
      </c>
      <c r="D275">
        <f>'24'!D426</f>
        <v>1.4397367338543809</v>
      </c>
      <c r="E275">
        <f>'24'!E426</f>
        <v>1.4285714285714286</v>
      </c>
      <c r="F275">
        <f>'24'!F426</f>
        <v>1.4341323499282934</v>
      </c>
      <c r="G275">
        <f>'24'!G426</f>
        <v>1.4480761274306992</v>
      </c>
      <c r="H275">
        <f>'24'!H426</f>
        <v>1.4638226683396067</v>
      </c>
    </row>
    <row r="276" spans="1:8" ht="17" thickBot="1">
      <c r="A276">
        <v>25</v>
      </c>
      <c r="B276" s="60" t="s">
        <v>101</v>
      </c>
      <c r="C276" s="61">
        <f>'25'!C6</f>
        <v>2.5426564068250248</v>
      </c>
      <c r="D276" s="62">
        <f>'25'!D6</f>
        <v>2.5770574073446135</v>
      </c>
      <c r="E276" s="62">
        <f>'25'!E6</f>
        <v>2.5973138306961485</v>
      </c>
      <c r="F276" s="62">
        <f>'25'!F6</f>
        <v>2.6253065736294863</v>
      </c>
      <c r="G276" s="62">
        <f>'25'!G6</f>
        <v>2.6538166073049796</v>
      </c>
      <c r="H276" s="63">
        <f>'25'!H6</f>
        <v>2.6136598115413712</v>
      </c>
    </row>
    <row r="277" spans="1:8">
      <c r="B277" t="s">
        <v>426</v>
      </c>
      <c r="C277">
        <f>'25'!C36</f>
        <v>3.5053280987100393</v>
      </c>
      <c r="D277">
        <f>'25'!D36</f>
        <v>3.5166690111126742</v>
      </c>
      <c r="E277">
        <f>'25'!E36</f>
        <v>3.5104963841887242</v>
      </c>
      <c r="F277">
        <f>'25'!F36</f>
        <v>3.5370684776457271</v>
      </c>
      <c r="G277">
        <f>'25'!G36</f>
        <v>3.5450935904707888</v>
      </c>
      <c r="H277">
        <f>'25'!H36</f>
        <v>3.3701806416823943</v>
      </c>
    </row>
    <row r="278" spans="1:8">
      <c r="B278" t="s">
        <v>427</v>
      </c>
      <c r="C278">
        <f>'25'!C66</f>
        <v>1.5128593040847202</v>
      </c>
      <c r="D278">
        <f>'25'!D66</f>
        <v>1.5470297029702971</v>
      </c>
      <c r="E278">
        <f>'25'!E66</f>
        <v>1.5772870662460567</v>
      </c>
      <c r="F278">
        <f>'25'!F66</f>
        <v>1.601024655779699</v>
      </c>
      <c r="G278">
        <f>'25'!G66</f>
        <v>1.6404199475065617</v>
      </c>
      <c r="H278">
        <f>'25'!H66</f>
        <v>1.6983695652173914</v>
      </c>
    </row>
    <row r="279" spans="1:8">
      <c r="B279" t="s">
        <v>428</v>
      </c>
      <c r="C279">
        <f>'25'!C96</f>
        <v>1.4627011214041932</v>
      </c>
      <c r="D279">
        <f>'25'!D96</f>
        <v>1.5368852459016393</v>
      </c>
      <c r="E279">
        <f>'25'!E96</f>
        <v>1.5748031496062991</v>
      </c>
      <c r="F279">
        <f>'25'!F96</f>
        <v>1.6181229773462784</v>
      </c>
      <c r="G279">
        <f>'25'!G96</f>
        <v>1.6685205784204673</v>
      </c>
      <c r="H279">
        <f>'25'!H96</f>
        <v>1.7182130584192439</v>
      </c>
    </row>
    <row r="280" spans="1:8">
      <c r="B280" t="s">
        <v>429</v>
      </c>
      <c r="C280">
        <f>'25'!C126</f>
        <v>2.0080321285140559</v>
      </c>
      <c r="D280">
        <f>'25'!D126</f>
        <v>2.0505809979494192</v>
      </c>
      <c r="E280">
        <f>'25'!E126</f>
        <v>2.0949720670391061</v>
      </c>
      <c r="F280">
        <f>'25'!F126</f>
        <v>2.1276595744680851</v>
      </c>
      <c r="G280">
        <f>'25'!G126</f>
        <v>2.1629416005767843</v>
      </c>
      <c r="H280">
        <f>'25'!H126</f>
        <v>2.210759027266028</v>
      </c>
    </row>
    <row r="281" spans="1:8">
      <c r="B281" t="s">
        <v>430</v>
      </c>
      <c r="C281">
        <f>'25'!C156</f>
        <v>1.0600706713780919</v>
      </c>
      <c r="D281">
        <f>'25'!D156</f>
        <v>1.0768126346015794</v>
      </c>
      <c r="E281">
        <f>'25'!E156</f>
        <v>1.0897203051216855</v>
      </c>
      <c r="F281">
        <f>'25'!F156</f>
        <v>1.0873504893077202</v>
      </c>
      <c r="G281">
        <f>'25'!G156</f>
        <v>1.0924981791697013</v>
      </c>
      <c r="H281">
        <f>'25'!H156</f>
        <v>1.1037527593818985</v>
      </c>
    </row>
    <row r="282" spans="1:8">
      <c r="B282" t="s">
        <v>275</v>
      </c>
      <c r="C282">
        <f>'25'!C186</f>
        <v>2.6246719160104988</v>
      </c>
      <c r="D282">
        <f>'25'!D186</f>
        <v>2.6624068157614484</v>
      </c>
      <c r="E282">
        <f>'25'!E186</f>
        <v>2.7041644131963225</v>
      </c>
      <c r="F282">
        <f>'25'!F186</f>
        <v>2.7442371020856204</v>
      </c>
      <c r="G282">
        <f>'25'!G186</f>
        <v>2.8216704288939054</v>
      </c>
      <c r="H282">
        <f>'25'!H186</f>
        <v>2.8935185185185182</v>
      </c>
    </row>
    <row r="283" spans="1:8">
      <c r="B283" t="s">
        <v>431</v>
      </c>
      <c r="C283">
        <f>'25'!C216</f>
        <v>1.3501350135013501</v>
      </c>
      <c r="D283">
        <f>'25'!D216</f>
        <v>1.3767783386874712</v>
      </c>
      <c r="E283">
        <f>'25'!E216</f>
        <v>1.3992537313432836</v>
      </c>
      <c r="F283">
        <f>'25'!F216</f>
        <v>1.4038371548900326</v>
      </c>
      <c r="G283">
        <f>'25'!G216</f>
        <v>1.4211274277593557</v>
      </c>
      <c r="H283">
        <f>'25'!H216</f>
        <v>1.4278914802475011</v>
      </c>
    </row>
    <row r="284" spans="1:8" ht="16" thickBot="1">
      <c r="B284" t="s">
        <v>432</v>
      </c>
      <c r="C284">
        <f>'25'!C246</f>
        <v>2.1990104452996153</v>
      </c>
      <c r="D284">
        <f>'25'!D246</f>
        <v>2.2434099831744252</v>
      </c>
      <c r="E284">
        <f>'25'!E246</f>
        <v>2.2662889518413598</v>
      </c>
      <c r="F284">
        <f>'25'!F246</f>
        <v>2.3419203747072599</v>
      </c>
      <c r="G284">
        <f>'25'!G246</f>
        <v>2.3923444976076556</v>
      </c>
      <c r="H284">
        <f>'25'!H246</f>
        <v>2.4271844660194173</v>
      </c>
    </row>
    <row r="285" spans="1:8" ht="17" thickBot="1">
      <c r="A285">
        <v>26</v>
      </c>
      <c r="B285" s="60" t="s">
        <v>105</v>
      </c>
      <c r="C285" s="61">
        <f>'26'!C6</f>
        <v>1.9806505675325665</v>
      </c>
      <c r="D285" s="62">
        <f>'26'!D6</f>
        <v>2.0008721750506631</v>
      </c>
      <c r="E285" s="62">
        <f>'26'!E6</f>
        <v>2.0453603976801986</v>
      </c>
      <c r="F285" s="62">
        <f>'26'!F6</f>
        <v>2.0600813601752375</v>
      </c>
      <c r="G285" s="62">
        <f>'26'!G6</f>
        <v>2.1188103272384837</v>
      </c>
      <c r="H285" s="63">
        <f>'26'!H6</f>
        <v>2.2193452931385242</v>
      </c>
    </row>
    <row r="286" spans="1:8">
      <c r="B286" t="s">
        <v>434</v>
      </c>
      <c r="C286">
        <f>'26'!C36</f>
        <v>1.981475508041104</v>
      </c>
      <c r="D286">
        <f>'26'!D36</f>
        <v>1.9802892143317676</v>
      </c>
      <c r="E286">
        <f>'26'!E36</f>
        <v>2.0348702770198401</v>
      </c>
      <c r="F286">
        <f>'26'!F36</f>
        <v>2.0359059781602813</v>
      </c>
      <c r="G286">
        <f>'26'!G36</f>
        <v>2.1263809920029582</v>
      </c>
      <c r="H286">
        <f>'26'!H36</f>
        <v>2.2811918063314711</v>
      </c>
    </row>
    <row r="287" spans="1:8">
      <c r="B287" t="s">
        <v>435</v>
      </c>
      <c r="C287">
        <f>'26'!C66</f>
        <v>2.3094688221709005</v>
      </c>
      <c r="D287">
        <f>'26'!D66</f>
        <v>2.3651844843897822</v>
      </c>
      <c r="E287">
        <f>'26'!E66</f>
        <v>2.4189646831156266</v>
      </c>
      <c r="F287">
        <f>'26'!F66</f>
        <v>2.4473813020068524</v>
      </c>
      <c r="G287">
        <f>'26'!G66</f>
        <v>2.4461839530332679</v>
      </c>
      <c r="H287">
        <f>'26'!H66</f>
        <v>2.4875621890547261</v>
      </c>
    </row>
    <row r="288" spans="1:8">
      <c r="B288" t="s">
        <v>436</v>
      </c>
      <c r="C288">
        <f>'26'!C96</f>
        <v>1.6963528413910094</v>
      </c>
      <c r="D288">
        <f>'26'!D96</f>
        <v>1.7667844522968197</v>
      </c>
      <c r="E288">
        <f>'26'!E96</f>
        <v>1.7873100983020553</v>
      </c>
      <c r="F288">
        <f>'26'!F96</f>
        <v>1.8315018315018314</v>
      </c>
      <c r="G288">
        <f>'26'!G96</f>
        <v>1.8570102135561746</v>
      </c>
      <c r="H288">
        <f>'26'!H96</f>
        <v>1.9083969465648853</v>
      </c>
    </row>
    <row r="289" spans="1:8">
      <c r="B289" t="s">
        <v>437</v>
      </c>
      <c r="C289">
        <f>'26'!C126</f>
        <v>4.8361096184846852</v>
      </c>
      <c r="D289">
        <f>'26'!D126</f>
        <v>5.1783659378596081</v>
      </c>
      <c r="E289">
        <f>'26'!E126</f>
        <v>5.2478134110787176</v>
      </c>
      <c r="F289">
        <f>'26'!F126</f>
        <v>5.3667262969588547</v>
      </c>
      <c r="G289">
        <f>'26'!G126</f>
        <v>5.454545454545455</v>
      </c>
      <c r="H289">
        <f>'26'!H126</f>
        <v>5.5282555282555279</v>
      </c>
    </row>
    <row r="290" spans="1:8">
      <c r="B290" t="s">
        <v>438</v>
      </c>
      <c r="C290">
        <f>'26'!C156</f>
        <v>1.29366106080207</v>
      </c>
      <c r="D290">
        <f>'26'!D156</f>
        <v>1.3149243918474689</v>
      </c>
      <c r="E290">
        <f>'26'!E156</f>
        <v>1.3271400132714002</v>
      </c>
      <c r="F290">
        <f>'26'!F156</f>
        <v>1.371742112482853</v>
      </c>
      <c r="G290">
        <f>'26'!G156</f>
        <v>1.3917884481558804</v>
      </c>
      <c r="H290">
        <f>'26'!H156</f>
        <v>1.4214641080312722</v>
      </c>
    </row>
    <row r="291" spans="1:8">
      <c r="B291" t="s">
        <v>439</v>
      </c>
      <c r="C291">
        <f>'26'!C186</f>
        <v>1.7543859649122808</v>
      </c>
      <c r="D291">
        <f>'26'!D186</f>
        <v>1.7899761336515514</v>
      </c>
      <c r="E291">
        <f>'26'!E186</f>
        <v>1.8259281801582472</v>
      </c>
      <c r="F291">
        <f>'26'!F186</f>
        <v>1.8326206475259621</v>
      </c>
      <c r="G291">
        <f>'26'!G186</f>
        <v>1.8427518427518428</v>
      </c>
      <c r="H291">
        <f>'26'!H186</f>
        <v>1.8820577164366374</v>
      </c>
    </row>
    <row r="292" spans="1:8">
      <c r="B292" t="s">
        <v>440</v>
      </c>
      <c r="C292">
        <f>'26'!C216</f>
        <v>1.7884517118037813</v>
      </c>
      <c r="D292">
        <f>'26'!D216</f>
        <v>1.834862385321101</v>
      </c>
      <c r="E292">
        <f>'26'!E216</f>
        <v>1.8562715460090162</v>
      </c>
      <c r="F292">
        <f>'26'!F216</f>
        <v>1.8832391713747645</v>
      </c>
      <c r="G292">
        <f>'26'!G216</f>
        <v>1.884760366182014</v>
      </c>
      <c r="H292">
        <f>'26'!H216</f>
        <v>1.8771788683293107</v>
      </c>
    </row>
    <row r="293" spans="1:8">
      <c r="B293" t="s">
        <v>441</v>
      </c>
      <c r="C293">
        <f>'26'!C246</f>
        <v>2.7110766847405112</v>
      </c>
      <c r="D293">
        <f>'26'!D246</f>
        <v>2.7301092043681749</v>
      </c>
      <c r="E293">
        <f>'26'!E246</f>
        <v>2.8</v>
      </c>
      <c r="F293">
        <f>'26'!F246</f>
        <v>2.8723840787853918</v>
      </c>
      <c r="G293">
        <f>'26'!G246</f>
        <v>2.9081844619858743</v>
      </c>
      <c r="H293">
        <f>'26'!H246</f>
        <v>2.9940119760479043</v>
      </c>
    </row>
    <row r="294" spans="1:8" ht="16" thickBot="1">
      <c r="B294" t="s">
        <v>442</v>
      </c>
      <c r="C294">
        <f>'26'!C276</f>
        <v>9.9999999999999995E-8</v>
      </c>
      <c r="D294">
        <f>'26'!D276</f>
        <v>9.9999999999999995E-8</v>
      </c>
      <c r="E294">
        <f>'26'!E276</f>
        <v>9.9999999999999995E-8</v>
      </c>
      <c r="F294">
        <f>'26'!F276</f>
        <v>9.9999999999999995E-8</v>
      </c>
      <c r="G294">
        <f>'26'!G276</f>
        <v>9.9999999999999995E-8</v>
      </c>
      <c r="H294">
        <f>'26'!H276</f>
        <v>9.9999999999999995E-8</v>
      </c>
    </row>
    <row r="295" spans="1:8" ht="17" thickBot="1">
      <c r="A295">
        <v>27</v>
      </c>
      <c r="B295" s="60" t="s">
        <v>3</v>
      </c>
      <c r="C295" s="61">
        <f>'27'!C6</f>
        <v>1.9443503365788271</v>
      </c>
      <c r="D295" s="62">
        <f>'27'!D6</f>
        <v>1.3648348239673267</v>
      </c>
      <c r="E295" s="62">
        <f>'27'!E6</f>
        <v>1.3763189723485005</v>
      </c>
      <c r="F295" s="62">
        <f>'27'!F6</f>
        <v>1.4273120355988413</v>
      </c>
      <c r="G295" s="62">
        <f>'27'!G6</f>
        <v>1.5049546923851411</v>
      </c>
      <c r="H295" s="63">
        <f>'27'!H6</f>
        <v>1.7067044503123592</v>
      </c>
    </row>
    <row r="296" spans="1:8">
      <c r="B296" t="s">
        <v>444</v>
      </c>
      <c r="C296">
        <f>'27'!C36</f>
        <v>3.1003479279341346</v>
      </c>
      <c r="D296">
        <f>'27'!D36</f>
        <v>1.5363080809805061</v>
      </c>
      <c r="E296">
        <f>'27'!E36</f>
        <v>1.5404891909008438</v>
      </c>
      <c r="F296">
        <f>'27'!F36</f>
        <v>1.6161477227790864</v>
      </c>
      <c r="G296">
        <f>'27'!G36</f>
        <v>1.7178552837064029</v>
      </c>
      <c r="H296">
        <f>'27'!H36</f>
        <v>1.9814827803885811</v>
      </c>
    </row>
    <row r="297" spans="1:8">
      <c r="B297" t="s">
        <v>445</v>
      </c>
      <c r="C297">
        <f>'27'!C66</f>
        <v>1.0010010010010011</v>
      </c>
      <c r="D297">
        <f>'27'!D66</f>
        <v>1.0191790975632355</v>
      </c>
      <c r="E297">
        <f>'27'!E66</f>
        <v>1.0348071495766697</v>
      </c>
      <c r="F297">
        <f>'27'!F66</f>
        <v>1.0388138634431958</v>
      </c>
      <c r="G297">
        <f>'27'!G66</f>
        <v>1.0485177771423124</v>
      </c>
      <c r="H297">
        <f>'27'!H66</f>
        <v>1.2583486593746975</v>
      </c>
    </row>
    <row r="298" spans="1:8">
      <c r="B298" t="s">
        <v>446</v>
      </c>
      <c r="C298">
        <f>'27'!C96</f>
        <v>1.1574074074074074</v>
      </c>
      <c r="D298">
        <f>'27'!D96</f>
        <v>1.2033694344163659</v>
      </c>
      <c r="E298">
        <f>'27'!E96</f>
        <v>1.2381345439537763</v>
      </c>
      <c r="F298">
        <f>'27'!F96</f>
        <v>1.2568077084206117</v>
      </c>
      <c r="G298">
        <f>'27'!G96</f>
        <v>1.2847965738758029</v>
      </c>
      <c r="H298">
        <f>'27'!H96</f>
        <v>1.3123359580052494</v>
      </c>
    </row>
    <row r="299" spans="1:8">
      <c r="B299" t="s">
        <v>447</v>
      </c>
      <c r="C299">
        <f>'27'!C126</f>
        <v>1.4206097694241067</v>
      </c>
      <c r="D299">
        <f>'27'!D126</f>
        <v>1.4361467079098542</v>
      </c>
      <c r="E299">
        <f>'27'!E126</f>
        <v>1.3472549680026944</v>
      </c>
      <c r="F299">
        <f>'27'!F126</f>
        <v>1.3617793917385383</v>
      </c>
      <c r="G299">
        <f>'27'!G126</f>
        <v>1.3756735068210477</v>
      </c>
      <c r="H299">
        <f>'27'!H126</f>
        <v>1.3969732246798603</v>
      </c>
    </row>
    <row r="300" spans="1:8">
      <c r="B300" t="s">
        <v>448</v>
      </c>
      <c r="C300">
        <f>'27'!C156</f>
        <v>1.3094718463553032</v>
      </c>
      <c r="D300">
        <f>'27'!D156</f>
        <v>1.358080579447714</v>
      </c>
      <c r="E300">
        <f>'27'!E156</f>
        <v>1.3921113689095126</v>
      </c>
      <c r="F300">
        <f>'27'!F156</f>
        <v>1.4265335235378032</v>
      </c>
      <c r="G300">
        <f>'27'!G156</f>
        <v>1.4354066985645932</v>
      </c>
      <c r="H300">
        <f>'27'!H156</f>
        <v>1.9426906265177271</v>
      </c>
    </row>
    <row r="301" spans="1:8">
      <c r="B301" t="s">
        <v>449</v>
      </c>
      <c r="C301">
        <f>'27'!C186</f>
        <v>1.4194464158978</v>
      </c>
      <c r="D301">
        <f>'27'!D186</f>
        <v>1.4760147601476015</v>
      </c>
      <c r="E301">
        <f>'27'!E186</f>
        <v>1.5267175572519083</v>
      </c>
      <c r="F301">
        <f>'27'!F186</f>
        <v>1.6142050040355125</v>
      </c>
      <c r="G301">
        <f>'27'!G186</f>
        <v>1.6447368421052631</v>
      </c>
      <c r="H301">
        <f>'27'!H186</f>
        <v>1.7079419299743808</v>
      </c>
    </row>
    <row r="302" spans="1:8">
      <c r="B302" t="s">
        <v>450</v>
      </c>
      <c r="C302">
        <f>'27'!C216</f>
        <v>1.29366106080207</v>
      </c>
      <c r="D302">
        <f>'27'!D216</f>
        <v>1.3183915622940012</v>
      </c>
      <c r="E302">
        <f>'27'!E216</f>
        <v>1.3131976362442546</v>
      </c>
      <c r="F302">
        <f>'27'!F216</f>
        <v>1.3063357282821686</v>
      </c>
      <c r="G302">
        <f>'27'!G216</f>
        <v>1.3046314416177429</v>
      </c>
      <c r="H302">
        <f>'27'!H216</f>
        <v>1.3245033112582782</v>
      </c>
    </row>
    <row r="303" spans="1:8">
      <c r="B303" t="s">
        <v>451</v>
      </c>
      <c r="C303">
        <f>'27'!C246</f>
        <v>0.21973192704900024</v>
      </c>
      <c r="D303">
        <f>'27'!D246</f>
        <v>0.22396416573348266</v>
      </c>
      <c r="E303">
        <f>'27'!E246</f>
        <v>0.45682960255824578</v>
      </c>
      <c r="F303">
        <f>'27'!F246</f>
        <v>0.46189376443418012</v>
      </c>
      <c r="G303">
        <f>'27'!G246</f>
        <v>0.70224719101123589</v>
      </c>
      <c r="H303">
        <f>'27'!H246</f>
        <v>0.71292775665399244</v>
      </c>
    </row>
    <row r="304" spans="1:8">
      <c r="B304" t="s">
        <v>452</v>
      </c>
      <c r="C304">
        <f>'27'!C276</f>
        <v>1.6920473773265652</v>
      </c>
      <c r="D304">
        <f>'27'!D276</f>
        <v>1.7086715079026058</v>
      </c>
      <c r="E304">
        <f>'27'!E276</f>
        <v>1.7263703064307294</v>
      </c>
      <c r="F304">
        <f>'27'!F276</f>
        <v>1.7293558149589277</v>
      </c>
      <c r="G304">
        <f>'27'!G276</f>
        <v>1.7429193899782134</v>
      </c>
      <c r="H304">
        <f>'27'!H276</f>
        <v>1.7621145374449341</v>
      </c>
    </row>
    <row r="305" spans="1:8" ht="16" thickBot="1">
      <c r="B305" t="s">
        <v>453</v>
      </c>
      <c r="C305">
        <f>'27'!C306</f>
        <v>0.75623897151499875</v>
      </c>
      <c r="D305">
        <f>'27'!D306</f>
        <v>0.76765609007164781</v>
      </c>
      <c r="E305">
        <f>'27'!E306</f>
        <v>0.78084331077563762</v>
      </c>
      <c r="F305">
        <f>'27'!F306</f>
        <v>0.78595755829185221</v>
      </c>
      <c r="G305">
        <f>'27'!G306</f>
        <v>0.79575596816976124</v>
      </c>
      <c r="H305">
        <f>'27'!H306</f>
        <v>0.80884335400377461</v>
      </c>
    </row>
    <row r="306" spans="1:8" ht="17" thickBot="1">
      <c r="A306">
        <v>28</v>
      </c>
      <c r="B306" s="60" t="s">
        <v>7</v>
      </c>
      <c r="C306" s="61">
        <f>'28'!C6</f>
        <v>1.9955222427723158</v>
      </c>
      <c r="D306" s="62">
        <f>'28'!D6</f>
        <v>2.0780762950868339</v>
      </c>
      <c r="E306" s="62">
        <f>'28'!E6</f>
        <v>1.8525008761828468</v>
      </c>
      <c r="F306" s="62">
        <f>'28'!F6</f>
        <v>1.8710493046776233</v>
      </c>
      <c r="G306" s="62">
        <f>'28'!G6</f>
        <v>2.1029954862535907</v>
      </c>
      <c r="H306" s="63">
        <f>'28'!H6</f>
        <v>2.1251231016430827</v>
      </c>
    </row>
    <row r="307" spans="1:8">
      <c r="B307" t="s">
        <v>455</v>
      </c>
      <c r="C307">
        <f>'28'!C36</f>
        <v>2.0172910662824206</v>
      </c>
      <c r="D307">
        <f>'28'!D36</f>
        <v>2.3185045645558615</v>
      </c>
      <c r="E307">
        <f>'28'!E36</f>
        <v>1.1655011655011656</v>
      </c>
      <c r="F307">
        <f>'28'!F36</f>
        <v>1.1680537304716017</v>
      </c>
      <c r="G307">
        <f>'28'!G36</f>
        <v>2.0482809070958301</v>
      </c>
      <c r="H307">
        <f>'28'!H36</f>
        <v>2.0449897750511248</v>
      </c>
    </row>
    <row r="308" spans="1:8">
      <c r="B308" t="s">
        <v>456</v>
      </c>
      <c r="C308">
        <f>'28'!C66</f>
        <v>3.9123630672926448</v>
      </c>
      <c r="D308">
        <f>'28'!D66</f>
        <v>3.9277297721916731</v>
      </c>
      <c r="E308">
        <f>'28'!E66</f>
        <v>3.2</v>
      </c>
      <c r="F308">
        <f>'28'!F66</f>
        <v>3.2441200324412005</v>
      </c>
      <c r="G308">
        <f>'28'!G66</f>
        <v>3.33889816360601</v>
      </c>
      <c r="H308">
        <f>'28'!H66</f>
        <v>3.3726812816188869</v>
      </c>
    </row>
    <row r="309" spans="1:8">
      <c r="B309" t="s">
        <v>457</v>
      </c>
      <c r="C309">
        <f>'28'!C96</f>
        <v>1.0482180293501049</v>
      </c>
      <c r="D309">
        <f>'28'!D96</f>
        <v>2.1436227224008575</v>
      </c>
      <c r="E309">
        <f>'28'!E96</f>
        <v>2.1551724137931032</v>
      </c>
      <c r="F309">
        <f>'28'!F96</f>
        <v>2.1762785636561479</v>
      </c>
      <c r="G309">
        <f>'28'!G96</f>
        <v>2.2002200220021999</v>
      </c>
      <c r="H309">
        <f>'28'!H96</f>
        <v>2.2246941045606228</v>
      </c>
    </row>
    <row r="310" spans="1:8">
      <c r="B310" t="s">
        <v>458</v>
      </c>
      <c r="C310">
        <f>'28'!C126</f>
        <v>1.6680567139282736</v>
      </c>
      <c r="D310">
        <f>'28'!D126</f>
        <v>0.86730268863833471</v>
      </c>
      <c r="E310">
        <f>'28'!E126</f>
        <v>1.7467248908296944</v>
      </c>
      <c r="F310">
        <f>'28'!F126</f>
        <v>1.7730496453900708</v>
      </c>
      <c r="G310">
        <f>'28'!G126</f>
        <v>1.813236627379873</v>
      </c>
      <c r="H310">
        <f>'28'!H126</f>
        <v>1.779359430604982</v>
      </c>
    </row>
    <row r="311" spans="1:8">
      <c r="B311" t="s">
        <v>326</v>
      </c>
      <c r="C311">
        <f>'28'!C156</f>
        <v>1.4354066985645932</v>
      </c>
      <c r="D311">
        <f>'28'!D156</f>
        <v>1.9398642095053347</v>
      </c>
      <c r="E311">
        <f>'28'!E156</f>
        <v>1.9314340898116851</v>
      </c>
      <c r="F311">
        <f>'28'!F156</f>
        <v>1.9436345966958211</v>
      </c>
      <c r="G311">
        <f>'28'!G156</f>
        <v>1.9880715705765406</v>
      </c>
      <c r="H311">
        <f>'28'!H156</f>
        <v>2.0263424518743669</v>
      </c>
    </row>
    <row r="312" spans="1:8">
      <c r="B312" t="s">
        <v>459</v>
      </c>
      <c r="C312">
        <f>'28'!C186</f>
        <v>0.98039215686274506</v>
      </c>
      <c r="D312">
        <f>'28'!D186</f>
        <v>0.9940357852882703</v>
      </c>
      <c r="E312">
        <f>'28'!E186</f>
        <v>2.0408163265306123</v>
      </c>
      <c r="F312">
        <f>'28'!F186</f>
        <v>2.0898641588296765</v>
      </c>
      <c r="G312">
        <f>'28'!G186</f>
        <v>2.0768431983385254</v>
      </c>
      <c r="H312">
        <f>'28'!H186</f>
        <v>2.1186440677966103</v>
      </c>
    </row>
    <row r="313" spans="1:8">
      <c r="B313" t="s">
        <v>404</v>
      </c>
      <c r="C313">
        <f>'28'!C216</f>
        <v>2.1961932650073206</v>
      </c>
      <c r="D313">
        <f>'28'!D216</f>
        <v>3.005259203606311</v>
      </c>
      <c r="E313">
        <f>'28'!E216</f>
        <v>2.2641509433962264</v>
      </c>
      <c r="F313">
        <f>'28'!F216</f>
        <v>2.3166023166023164</v>
      </c>
      <c r="G313">
        <f>'28'!G216</f>
        <v>2.3677979479084454</v>
      </c>
      <c r="H313">
        <f>'28'!H216</f>
        <v>2.4410089503661512</v>
      </c>
    </row>
    <row r="314" spans="1:8">
      <c r="B314" t="s">
        <v>460</v>
      </c>
      <c r="C314">
        <f>'28'!C246</f>
        <v>2.2058823529411766</v>
      </c>
      <c r="D314">
        <f>'28'!D246</f>
        <v>0.75187969924812037</v>
      </c>
      <c r="E314">
        <f>'28'!E246</f>
        <v>1.5313935681470139</v>
      </c>
      <c r="F314">
        <f>'28'!F246</f>
        <v>1.530221882172915</v>
      </c>
      <c r="G314">
        <f>'28'!G246</f>
        <v>1.5873015873015872</v>
      </c>
      <c r="H314">
        <f>'28'!H246</f>
        <v>1.6194331983805668</v>
      </c>
    </row>
    <row r="315" spans="1:8">
      <c r="B315" t="s">
        <v>461</v>
      </c>
      <c r="C315">
        <f>'28'!C276</f>
        <v>1.122334455667789</v>
      </c>
      <c r="D315">
        <f>'28'!D276</f>
        <v>1.1507479861910241</v>
      </c>
      <c r="E315">
        <f>'28'!E276</f>
        <v>1.1890606420927465</v>
      </c>
      <c r="F315">
        <f>'28'!F276</f>
        <v>1.1890606420927465</v>
      </c>
      <c r="G315">
        <f>'28'!G276</f>
        <v>1.2210012210012211</v>
      </c>
      <c r="H315">
        <f>'28'!H276</f>
        <v>1.2547051442910915</v>
      </c>
    </row>
    <row r="316" spans="1:8">
      <c r="B316" t="s">
        <v>462</v>
      </c>
      <c r="C316">
        <f>'28'!C306</f>
        <v>2.1141649048625792</v>
      </c>
      <c r="D316">
        <f>'28'!D306</f>
        <v>2.1459227467811157</v>
      </c>
      <c r="E316">
        <f>'28'!E306</f>
        <v>2.2026431718061676</v>
      </c>
      <c r="F316">
        <f>'28'!F306</f>
        <v>2.2123893805309733</v>
      </c>
      <c r="G316">
        <f>'28'!G306</f>
        <v>2.2497187851518561</v>
      </c>
      <c r="H316">
        <f>'28'!H306</f>
        <v>2.254791431792559</v>
      </c>
    </row>
    <row r="317" spans="1:8">
      <c r="B317" t="s">
        <v>463</v>
      </c>
      <c r="C317">
        <f>'28'!C336</f>
        <v>2.0703933747412009</v>
      </c>
      <c r="D317">
        <f>'28'!D336</f>
        <v>2.1337126600284497</v>
      </c>
      <c r="E317">
        <f>'28'!E336</f>
        <v>2.1945866861741039</v>
      </c>
      <c r="F317">
        <f>'28'!F336</f>
        <v>2.2813688212927756</v>
      </c>
      <c r="G317">
        <f>'28'!G336</f>
        <v>2.3419203747072599</v>
      </c>
      <c r="H317">
        <f>'28'!H336</f>
        <v>2.4135156878519708</v>
      </c>
    </row>
    <row r="318" spans="1:8" ht="16" thickBot="1">
      <c r="B318" t="s">
        <v>464</v>
      </c>
      <c r="C318">
        <f>'28'!C366</f>
        <v>2.8490028490028489</v>
      </c>
      <c r="D318">
        <f>'28'!D366</f>
        <v>1.9704433497536944</v>
      </c>
      <c r="E318">
        <f>'28'!E366</f>
        <v>4.048582995951417</v>
      </c>
      <c r="F318">
        <f>'28'!F366</f>
        <v>4.1279669762641893</v>
      </c>
      <c r="G318">
        <f>'28'!G366</f>
        <v>2.0833333333333335</v>
      </c>
      <c r="H318">
        <f>'28'!H366</f>
        <v>2.1528525296017222</v>
      </c>
    </row>
    <row r="319" spans="1:8" ht="17" thickBot="1">
      <c r="A319">
        <v>29</v>
      </c>
      <c r="B319" s="60" t="s">
        <v>11</v>
      </c>
      <c r="C319" s="61">
        <f>'29'!C6</f>
        <v>2.9503526858383071</v>
      </c>
      <c r="D319" s="62">
        <f>'29'!D6</f>
        <v>3.2951191048259765</v>
      </c>
      <c r="E319" s="62">
        <f>'29'!E6</f>
        <v>3.3306734205322139</v>
      </c>
      <c r="F319" s="62">
        <f>'29'!F6</f>
        <v>3.3589923023093071</v>
      </c>
      <c r="G319" s="62">
        <f>'29'!G6</f>
        <v>3.4026867047105944</v>
      </c>
      <c r="H319" s="63">
        <f>'29'!H6</f>
        <v>3.5090232025207677</v>
      </c>
    </row>
    <row r="320" spans="1:8">
      <c r="B320" t="s">
        <v>466</v>
      </c>
      <c r="C320">
        <f>'29'!C36</f>
        <v>4.6972860125260958</v>
      </c>
      <c r="D320">
        <f>'29'!D36</f>
        <v>4.7518479408658925</v>
      </c>
      <c r="E320">
        <f>'29'!E36</f>
        <v>4.7468354430379751</v>
      </c>
      <c r="F320">
        <f>'29'!F36</f>
        <v>4.9099836333878883</v>
      </c>
      <c r="G320">
        <f>'29'!G36</f>
        <v>4.9889135254988908</v>
      </c>
      <c r="H320">
        <f>'29'!H36</f>
        <v>5.0476724621424571</v>
      </c>
    </row>
    <row r="321" spans="1:8">
      <c r="B321" t="s">
        <v>467</v>
      </c>
      <c r="C321">
        <f>'29'!C66</f>
        <v>3.972194637537239</v>
      </c>
      <c r="D321">
        <f>'29'!D66</f>
        <v>4.0120361083249749</v>
      </c>
      <c r="E321">
        <f>'29'!E66</f>
        <v>4.0080160320641278</v>
      </c>
      <c r="F321">
        <f>'29'!F66</f>
        <v>4.166666666666667</v>
      </c>
      <c r="G321">
        <f>'29'!G66</f>
        <v>4.329004329004329</v>
      </c>
      <c r="H321">
        <f>'29'!H66</f>
        <v>4.4843049327354256</v>
      </c>
    </row>
    <row r="322" spans="1:8">
      <c r="B322" t="s">
        <v>468</v>
      </c>
      <c r="C322">
        <f>'29'!C96</f>
        <v>1.2690355329949237</v>
      </c>
      <c r="D322">
        <f>'29'!D96</f>
        <v>1.3149243918474689</v>
      </c>
      <c r="E322">
        <f>'29'!E96</f>
        <v>1.3262599469496021</v>
      </c>
      <c r="F322">
        <f>'29'!F96</f>
        <v>1.3745704467353952</v>
      </c>
      <c r="G322">
        <f>'29'!G96</f>
        <v>1.4184397163120568</v>
      </c>
      <c r="H322">
        <f>'29'!H96</f>
        <v>1.445086705202312</v>
      </c>
    </row>
    <row r="323" spans="1:8">
      <c r="B323" t="s">
        <v>403</v>
      </c>
      <c r="C323">
        <f>'29'!C126</f>
        <v>4.6838407494145198</v>
      </c>
      <c r="D323">
        <f>'29'!D126</f>
        <v>4.8019207683073226</v>
      </c>
      <c r="E323">
        <f>'29'!E126</f>
        <v>4.8250904704463204</v>
      </c>
      <c r="F323">
        <f>'29'!F126</f>
        <v>4.9937578027465666</v>
      </c>
      <c r="G323">
        <f>'29'!G126</f>
        <v>5.1150895140664963</v>
      </c>
      <c r="H323">
        <f>'29'!H126</f>
        <v>5.2700922266139658</v>
      </c>
    </row>
    <row r="324" spans="1:8">
      <c r="B324" t="s">
        <v>469</v>
      </c>
      <c r="C324">
        <f>'29'!C156</f>
        <v>4.8797490414778668</v>
      </c>
      <c r="D324">
        <f>'29'!D156</f>
        <v>4.983980064079744</v>
      </c>
      <c r="E324">
        <f>'29'!E156</f>
        <v>5.1150895140664963</v>
      </c>
      <c r="F324">
        <f>'29'!F156</f>
        <v>5.1986632008911995</v>
      </c>
      <c r="G324">
        <f>'29'!G156</f>
        <v>5.2611800075159714</v>
      </c>
      <c r="H324">
        <f>'29'!H156</f>
        <v>5.4559625876851134</v>
      </c>
    </row>
    <row r="325" spans="1:8">
      <c r="B325" t="s">
        <v>470</v>
      </c>
      <c r="C325">
        <f>'29'!C186</f>
        <v>2.5826446280991737</v>
      </c>
      <c r="D325">
        <f>'29'!D186</f>
        <v>2.6150627615062758</v>
      </c>
      <c r="E325">
        <f>'29'!E186</f>
        <v>2.6553372278279341</v>
      </c>
      <c r="F325">
        <f>'29'!F186</f>
        <v>2.7012425715829282</v>
      </c>
      <c r="G325">
        <f>'29'!G186</f>
        <v>2.7277686852154939</v>
      </c>
      <c r="H325">
        <f>'29'!H186</f>
        <v>2.7487630566245187</v>
      </c>
    </row>
    <row r="326" spans="1:8">
      <c r="B326" t="s">
        <v>471</v>
      </c>
      <c r="C326">
        <f>'29'!C216</f>
        <v>2.4409448818897639</v>
      </c>
      <c r="D326">
        <f>'29'!D216</f>
        <v>3.1715826197272441</v>
      </c>
      <c r="E326">
        <f>'29'!E216</f>
        <v>3.202049311559398</v>
      </c>
      <c r="F326">
        <f>'29'!F216</f>
        <v>3.1920836325911739</v>
      </c>
      <c r="G326">
        <f>'29'!G216</f>
        <v>3.2105305401717632</v>
      </c>
      <c r="H326">
        <f>'29'!H216</f>
        <v>3.3597312215022801</v>
      </c>
    </row>
    <row r="327" spans="1:8">
      <c r="B327" t="s">
        <v>472</v>
      </c>
      <c r="C327">
        <f>'29'!C246</f>
        <v>4.852227613586237</v>
      </c>
      <c r="D327">
        <f>'29'!D246</f>
        <v>5.006827492034593</v>
      </c>
      <c r="E327">
        <f>'29'!E246</f>
        <v>5.0855293573740177</v>
      </c>
      <c r="F327">
        <f>'29'!F246</f>
        <v>5.1401869158878508</v>
      </c>
      <c r="G327">
        <f>'29'!G246</f>
        <v>5.2631578947368416</v>
      </c>
      <c r="H327">
        <f>'29'!H246</f>
        <v>5.3606237816764128</v>
      </c>
    </row>
    <row r="328" spans="1:8" ht="16" thickBot="1">
      <c r="B328" t="s">
        <v>473</v>
      </c>
      <c r="C328">
        <f>'29'!C276</f>
        <v>1.6044006417602568</v>
      </c>
      <c r="D328">
        <f>'29'!D276</f>
        <v>1.6058729066299609</v>
      </c>
      <c r="E328">
        <f>'29'!E276</f>
        <v>1.6214964095436646</v>
      </c>
      <c r="F328">
        <f>'29'!F276</f>
        <v>1.6218721037998145</v>
      </c>
      <c r="G328">
        <f>'29'!G276</f>
        <v>1.6470588235294119</v>
      </c>
      <c r="H328">
        <f>'29'!H276</f>
        <v>1.6778523489932886</v>
      </c>
    </row>
    <row r="329" spans="1:8" ht="17" thickBot="1">
      <c r="A329">
        <v>30</v>
      </c>
      <c r="B329" s="60" t="s">
        <v>15</v>
      </c>
      <c r="C329" s="61">
        <f>'30'!C6</f>
        <v>2.0527661865661599</v>
      </c>
      <c r="D329" s="62">
        <f>'30'!D6</f>
        <v>2.1564264932397741</v>
      </c>
      <c r="E329" s="62">
        <f>'30'!E6</f>
        <v>2.1496428819083282</v>
      </c>
      <c r="F329" s="62">
        <f>'30'!F6</f>
        <v>2.1654849638503721</v>
      </c>
      <c r="G329" s="62">
        <f>'30'!G6</f>
        <v>3.0436013590033979</v>
      </c>
      <c r="H329" s="63">
        <f>'30'!H6</f>
        <v>3.0969786452518995</v>
      </c>
    </row>
    <row r="330" spans="1:8">
      <c r="B330" t="s">
        <v>475</v>
      </c>
      <c r="C330">
        <f>'30'!C36</f>
        <v>1.8315018315018314</v>
      </c>
      <c r="D330">
        <f>'30'!D36</f>
        <v>1.8974408874185074</v>
      </c>
      <c r="E330">
        <f>'30'!E36</f>
        <v>1.9115772963434958</v>
      </c>
      <c r="F330">
        <f>'30'!F36</f>
        <v>1.9073702743678778</v>
      </c>
      <c r="G330">
        <f>'30'!G36</f>
        <v>2.4140309390087693</v>
      </c>
      <c r="H330">
        <f>'30'!H36</f>
        <v>2.4471857364031364</v>
      </c>
    </row>
    <row r="331" spans="1:8">
      <c r="B331" t="s">
        <v>476</v>
      </c>
      <c r="C331">
        <f>'30'!C66</f>
        <v>1.2995451591942819</v>
      </c>
      <c r="D331">
        <f>'30'!D66</f>
        <v>1.3440860215053765</v>
      </c>
      <c r="E331">
        <f>'30'!E66</f>
        <v>1.3708019191226868</v>
      </c>
      <c r="F331">
        <f>'30'!F66</f>
        <v>1.4461315979754157</v>
      </c>
      <c r="G331">
        <f>'30'!G66</f>
        <v>2.9806259314456036</v>
      </c>
      <c r="H331">
        <f>'30'!H66</f>
        <v>3.0864197530864197</v>
      </c>
    </row>
    <row r="332" spans="1:8">
      <c r="B332" t="s">
        <v>477</v>
      </c>
      <c r="C332">
        <f>'30'!C96</f>
        <v>2.4213075060532687</v>
      </c>
      <c r="D332">
        <f>'30'!D96</f>
        <v>2.5673940949935812</v>
      </c>
      <c r="E332">
        <f>'30'!E96</f>
        <v>2.5940337224383918</v>
      </c>
      <c r="F332">
        <f>'30'!F96</f>
        <v>2.7586206896551722</v>
      </c>
      <c r="G332">
        <f>'30'!G96</f>
        <v>4.3415340086830687</v>
      </c>
      <c r="H332">
        <f>'30'!H96</f>
        <v>4.4117647058823533</v>
      </c>
    </row>
    <row r="333" spans="1:8">
      <c r="B333" t="s">
        <v>280</v>
      </c>
      <c r="C333">
        <f>'30'!C126</f>
        <v>2.4691358024691357</v>
      </c>
      <c r="D333">
        <f>'30'!D126</f>
        <v>2.5477707006369426</v>
      </c>
      <c r="E333">
        <f>'30'!E126</f>
        <v>2.6143790849673203</v>
      </c>
      <c r="F333">
        <f>'30'!F126</f>
        <v>2.6917900403768504</v>
      </c>
      <c r="G333">
        <f>'30'!G126</f>
        <v>4.1379310344827589</v>
      </c>
      <c r="H333">
        <f>'30'!H126</f>
        <v>4.2613636363636358</v>
      </c>
    </row>
    <row r="334" spans="1:8">
      <c r="B334" t="s">
        <v>478</v>
      </c>
      <c r="C334">
        <f>'30'!C156</f>
        <v>2.1321961620469083</v>
      </c>
      <c r="D334">
        <f>'30'!D156</f>
        <v>2.2650056625141564</v>
      </c>
      <c r="E334">
        <f>'30'!E156</f>
        <v>2.3696682464454977</v>
      </c>
      <c r="F334">
        <f>'30'!F156</f>
        <v>2.5</v>
      </c>
      <c r="G334">
        <f>'30'!G156</f>
        <v>3.8461538461538463</v>
      </c>
      <c r="H334">
        <f>'30'!H156</f>
        <v>3.9525691699604741</v>
      </c>
    </row>
    <row r="335" spans="1:8">
      <c r="B335" t="s">
        <v>479</v>
      </c>
      <c r="C335">
        <f>'30'!C186</f>
        <v>3.0075187969924815</v>
      </c>
      <c r="D335">
        <f>'30'!D186</f>
        <v>4.658385093167702</v>
      </c>
      <c r="E335">
        <f>'30'!E186</f>
        <v>4.7923322683706067</v>
      </c>
      <c r="F335">
        <f>'30'!F186</f>
        <v>4.7468354430379751</v>
      </c>
      <c r="G335">
        <f>'30'!G186</f>
        <v>8.0385852090032142</v>
      </c>
      <c r="H335">
        <f>'30'!H186</f>
        <v>8.3333333333333339</v>
      </c>
    </row>
    <row r="336" spans="1:8">
      <c r="B336" t="s">
        <v>275</v>
      </c>
      <c r="C336">
        <f>'30'!C216</f>
        <v>3.9037085230969422</v>
      </c>
      <c r="D336">
        <f>'30'!D216</f>
        <v>3.9577836411609502</v>
      </c>
      <c r="E336">
        <f>'30'!E216</f>
        <v>4.0431266846361185</v>
      </c>
      <c r="F336">
        <f>'30'!F216</f>
        <v>4.10958904109589</v>
      </c>
      <c r="G336">
        <f>'30'!G216</f>
        <v>4.9157303370786511</v>
      </c>
      <c r="H336">
        <f>'30'!H216</f>
        <v>5</v>
      </c>
    </row>
    <row r="337" spans="1:8">
      <c r="B337" t="s">
        <v>480</v>
      </c>
      <c r="C337">
        <f>'30'!C246</f>
        <v>1.1778563015312131</v>
      </c>
      <c r="D337">
        <f>'30'!D246</f>
        <v>1.2091898428053203</v>
      </c>
      <c r="E337">
        <f>'30'!E246</f>
        <v>1.2360939431396785</v>
      </c>
      <c r="F337">
        <f>'30'!F246</f>
        <v>1.2531328320802004</v>
      </c>
      <c r="G337">
        <f>'30'!G246</f>
        <v>3.7688442211055273</v>
      </c>
      <c r="H337">
        <f>'30'!H246</f>
        <v>3.8167938931297707</v>
      </c>
    </row>
    <row r="338" spans="1:8">
      <c r="B338" t="s">
        <v>481</v>
      </c>
      <c r="C338">
        <f>'30'!C276</f>
        <v>4.5248868778280551</v>
      </c>
      <c r="D338">
        <f>'30'!D276</f>
        <v>4.7058823529411757</v>
      </c>
      <c r="E338">
        <f>'30'!E276</f>
        <v>9.9999999999999995E-7</v>
      </c>
      <c r="F338">
        <f>'30'!F276</f>
        <v>9.9999999999999995E-7</v>
      </c>
      <c r="G338">
        <f>'30'!G276</f>
        <v>2.7247956403269753</v>
      </c>
      <c r="H338">
        <f>'30'!H276</f>
        <v>2.9154518950437316</v>
      </c>
    </row>
    <row r="339" spans="1:8">
      <c r="B339" t="s">
        <v>482</v>
      </c>
      <c r="C339">
        <f>'30'!C306</f>
        <v>2.1413276231263385</v>
      </c>
      <c r="D339">
        <f>'30'!D306</f>
        <v>2.2321428571428572</v>
      </c>
      <c r="E339">
        <f>'30'!E306</f>
        <v>4.5197740112994351</v>
      </c>
      <c r="F339">
        <f>'30'!F306</f>
        <v>4.5146726862302478</v>
      </c>
      <c r="G339">
        <f>'30'!G306</f>
        <v>7.001166861143524</v>
      </c>
      <c r="H339">
        <f>'30'!H306</f>
        <v>7.1684587813620073</v>
      </c>
    </row>
    <row r="340" spans="1:8" ht="16" thickBot="1">
      <c r="B340" t="s">
        <v>483</v>
      </c>
      <c r="C340">
        <f>'30'!C336</f>
        <v>4.6728971962616823</v>
      </c>
      <c r="D340">
        <f>'30'!D336</f>
        <v>4.7846889952153111</v>
      </c>
      <c r="E340">
        <f>'30'!E336</f>
        <v>2.5380710659898473</v>
      </c>
      <c r="F340">
        <f>'30'!F336</f>
        <v>2.6455026455026456</v>
      </c>
      <c r="G340">
        <f>'30'!G336</f>
        <v>5.6497175141242941</v>
      </c>
      <c r="H340">
        <f>'30'!H336</f>
        <v>5.8651026392961878</v>
      </c>
    </row>
    <row r="341" spans="1:8" ht="17" thickBot="1">
      <c r="A341">
        <v>31</v>
      </c>
      <c r="B341" s="60" t="s">
        <v>19</v>
      </c>
      <c r="C341" s="61">
        <f>'31'!C6</f>
        <v>2.2321428571428572</v>
      </c>
      <c r="D341" s="62">
        <f>'31'!D6</f>
        <v>2.0578954589106875</v>
      </c>
      <c r="E341" s="62">
        <f>'31'!E6</f>
        <v>2.0764119601328903</v>
      </c>
      <c r="F341" s="62">
        <f>'31'!F6</f>
        <v>2.0940946530783191</v>
      </c>
      <c r="G341" s="62">
        <f>'31'!G6</f>
        <v>2.1134202183867559</v>
      </c>
      <c r="H341" s="63">
        <f>'31'!H6</f>
        <v>2.1462297896694809</v>
      </c>
    </row>
    <row r="342" spans="1:8">
      <c r="B342" t="s">
        <v>485</v>
      </c>
      <c r="C342">
        <f>'31'!C36</f>
        <v>1.7746228926353151</v>
      </c>
      <c r="D342">
        <f>'31'!D36</f>
        <v>1.813236627379873</v>
      </c>
      <c r="E342">
        <f>'31'!E36</f>
        <v>1.8433179723502304</v>
      </c>
      <c r="F342">
        <f>'31'!F36</f>
        <v>1.8587360594795539</v>
      </c>
      <c r="G342">
        <f>'31'!G36</f>
        <v>1.8867924528301887</v>
      </c>
      <c r="H342">
        <f>'31'!H36</f>
        <v>1.941747572815534</v>
      </c>
    </row>
    <row r="343" spans="1:8">
      <c r="B343" t="s">
        <v>486</v>
      </c>
      <c r="C343">
        <f>'31'!C66</f>
        <v>3.3003300330033003</v>
      </c>
      <c r="D343">
        <f>'31'!D66</f>
        <v>3.4071550255536627</v>
      </c>
      <c r="E343">
        <f>'31'!E66</f>
        <v>3.5842293906810037</v>
      </c>
      <c r="F343">
        <f>'31'!F66</f>
        <v>3.6363636363636362</v>
      </c>
      <c r="G343">
        <f>'31'!G66</f>
        <v>3.7243947858472999</v>
      </c>
      <c r="H343">
        <f>'31'!H66</f>
        <v>3.8986354775828458</v>
      </c>
    </row>
    <row r="344" spans="1:8">
      <c r="B344" t="s">
        <v>487</v>
      </c>
      <c r="C344">
        <f>'31'!C96</f>
        <v>2.2953328232593728</v>
      </c>
      <c r="D344">
        <f>'31'!D96</f>
        <v>1.5618898867629833</v>
      </c>
      <c r="E344">
        <f>'31'!E96</f>
        <v>1.5729453401494298</v>
      </c>
      <c r="F344">
        <f>'31'!F96</f>
        <v>1.5980823012385137</v>
      </c>
      <c r="G344">
        <f>'31'!G96</f>
        <v>1.6400164001640016</v>
      </c>
      <c r="H344">
        <f>'31'!H96</f>
        <v>1.6891891891891893</v>
      </c>
    </row>
    <row r="345" spans="1:8">
      <c r="B345" t="s">
        <v>488</v>
      </c>
      <c r="C345">
        <f>'31'!C126</f>
        <v>3.3613445378151261</v>
      </c>
      <c r="D345">
        <f>'31'!D126</f>
        <v>3.4188034188034186</v>
      </c>
      <c r="E345">
        <f>'31'!E126</f>
        <v>3.4572169403630078</v>
      </c>
      <c r="F345">
        <f>'31'!F126</f>
        <v>3.4602076124567476</v>
      </c>
      <c r="G345">
        <f>'31'!G126</f>
        <v>3.5366931918656053</v>
      </c>
      <c r="H345">
        <f>'31'!H126</f>
        <v>3.6730945821854912</v>
      </c>
    </row>
    <row r="346" spans="1:8">
      <c r="B346" t="s">
        <v>489</v>
      </c>
      <c r="C346">
        <f>'31'!C156</f>
        <v>9.9999999999999995E-7</v>
      </c>
      <c r="D346">
        <f>'31'!D156</f>
        <v>9.9999999999999995E-7</v>
      </c>
      <c r="E346">
        <f>'31'!E156</f>
        <v>9.9999999999999995E-7</v>
      </c>
      <c r="F346">
        <f>'31'!F156</f>
        <v>9.9999999999999995E-7</v>
      </c>
      <c r="G346">
        <f>'31'!G156</f>
        <v>9.9999999999999995E-7</v>
      </c>
      <c r="H346">
        <f>'31'!H156</f>
        <v>9.9999999999999995E-7</v>
      </c>
    </row>
    <row r="347" spans="1:8">
      <c r="B347" t="s">
        <v>490</v>
      </c>
      <c r="C347">
        <f>'31'!C186</f>
        <v>1.6820857863751051</v>
      </c>
      <c r="D347">
        <f>'31'!D186</f>
        <v>1.7543859649122808</v>
      </c>
      <c r="E347">
        <f>'31'!E186</f>
        <v>1.8198362147406735</v>
      </c>
      <c r="F347">
        <f>'31'!F186</f>
        <v>1.8656716417910448</v>
      </c>
      <c r="G347">
        <f>'31'!G186</f>
        <v>1.9102196752626552</v>
      </c>
      <c r="H347">
        <f>'31'!H186</f>
        <v>1.9286403085824495</v>
      </c>
    </row>
    <row r="348" spans="1:8" ht="16" thickBot="1">
      <c r="B348" t="s">
        <v>491</v>
      </c>
      <c r="C348">
        <f>'31'!C216</f>
        <v>2.232729183083793</v>
      </c>
      <c r="D348">
        <f>'31'!D216</f>
        <v>2.1119324181626187</v>
      </c>
      <c r="E348">
        <f>'31'!E216</f>
        <v>2.108036890645586</v>
      </c>
      <c r="F348">
        <f>'31'!F216</f>
        <v>2.1141649048625792</v>
      </c>
      <c r="G348">
        <f>'31'!G216</f>
        <v>2.1085925144965736</v>
      </c>
      <c r="H348">
        <f>'31'!H216</f>
        <v>2.1186440677966103</v>
      </c>
    </row>
    <row r="349" spans="1:8" ht="17" thickBot="1">
      <c r="A349">
        <v>32</v>
      </c>
      <c r="B349" s="60" t="s">
        <v>23</v>
      </c>
      <c r="C349" s="61">
        <f>'32'!C6</f>
        <v>4.1807790008467398</v>
      </c>
      <c r="D349" s="62">
        <f>'32'!D6</f>
        <v>4.38831210531949</v>
      </c>
      <c r="E349" s="62">
        <f>'32'!E6</f>
        <v>4.5091541261476618</v>
      </c>
      <c r="F349" s="62">
        <f>'32'!F6</f>
        <v>4.6362733193509218</v>
      </c>
      <c r="G349" s="62">
        <f>'32'!G6</f>
        <v>4.6864539165364878</v>
      </c>
      <c r="H349" s="63">
        <f>'32'!H6</f>
        <v>4.7852277205427018</v>
      </c>
    </row>
    <row r="350" spans="1:8">
      <c r="B350" t="s">
        <v>493</v>
      </c>
      <c r="C350">
        <f>'32'!C36</f>
        <v>3.4672405547584888</v>
      </c>
      <c r="D350">
        <f>'32'!D36</f>
        <v>3.7125748502994012</v>
      </c>
      <c r="E350">
        <f>'32'!E36</f>
        <v>3.6188178528347406</v>
      </c>
      <c r="F350">
        <f>'32'!F36</f>
        <v>3.7589426458105977</v>
      </c>
      <c r="G350">
        <f>'32'!G36</f>
        <v>3.777263311806994</v>
      </c>
      <c r="H350">
        <f>'32'!H36</f>
        <v>3.9052965584574078</v>
      </c>
    </row>
    <row r="351" spans="1:8">
      <c r="B351" t="s">
        <v>494</v>
      </c>
      <c r="C351">
        <f>'32'!C66</f>
        <v>2.982107355864811</v>
      </c>
      <c r="D351">
        <f>'32'!D66</f>
        <v>3.5532994923857868</v>
      </c>
      <c r="E351">
        <f>'32'!E66</f>
        <v>4.1194644696189497</v>
      </c>
      <c r="F351">
        <f>'32'!F66</f>
        <v>4.1906757464641178</v>
      </c>
      <c r="G351">
        <f>'32'!G66</f>
        <v>4.2666666666666666</v>
      </c>
      <c r="H351">
        <f>'32'!H66</f>
        <v>4.2666666666666666</v>
      </c>
    </row>
    <row r="352" spans="1:8">
      <c r="B352" t="s">
        <v>495</v>
      </c>
      <c r="C352">
        <f>'32'!C96</f>
        <v>5.0761421319796947</v>
      </c>
      <c r="D352">
        <f>'32'!D96</f>
        <v>5.17464424320828</v>
      </c>
      <c r="E352">
        <f>'32'!E96</f>
        <v>5.2219321148825069</v>
      </c>
      <c r="F352">
        <f>'32'!F96</f>
        <v>5.4421768707482991</v>
      </c>
      <c r="G352">
        <f>'32'!G96</f>
        <v>5.3908355795148255</v>
      </c>
      <c r="H352">
        <f>'32'!H96</f>
        <v>5.3981106612685554</v>
      </c>
    </row>
    <row r="353" spans="1:8">
      <c r="B353" t="s">
        <v>496</v>
      </c>
      <c r="C353">
        <f>'32'!C126</f>
        <v>6.8493150684931505</v>
      </c>
      <c r="D353">
        <f>'32'!D126</f>
        <v>7.049345417925478</v>
      </c>
      <c r="E353">
        <f>'32'!E126</f>
        <v>7.2276716572018582</v>
      </c>
      <c r="F353">
        <f>'32'!F126</f>
        <v>7.3375262054507342</v>
      </c>
      <c r="G353">
        <f>'32'!G126</f>
        <v>7.4309978768577496</v>
      </c>
      <c r="H353">
        <f>'32'!H126</f>
        <v>7.5675675675675675</v>
      </c>
    </row>
    <row r="354" spans="1:8">
      <c r="B354" t="s">
        <v>497</v>
      </c>
      <c r="C354">
        <f>'32'!C156</f>
        <v>4.3988269794721413</v>
      </c>
      <c r="D354">
        <f>'32'!D156</f>
        <v>4.4510385756676563</v>
      </c>
      <c r="E354">
        <f>'32'!E156</f>
        <v>4.5941807044410421</v>
      </c>
      <c r="F354">
        <f>'32'!F156</f>
        <v>4.6620046620046622</v>
      </c>
      <c r="G354">
        <f>'32'!G156</f>
        <v>4.7206923682140047</v>
      </c>
      <c r="H354">
        <f>'32'!H156</f>
        <v>4.7694753577106512</v>
      </c>
    </row>
    <row r="355" spans="1:8">
      <c r="B355" t="s">
        <v>498</v>
      </c>
      <c r="C355">
        <f>'32'!C186</f>
        <v>5.5632823365785811</v>
      </c>
      <c r="D355">
        <f>'32'!D186</f>
        <v>5.7971014492753623</v>
      </c>
      <c r="E355">
        <f>'32'!E186</f>
        <v>6.0331825037707389</v>
      </c>
      <c r="F355">
        <f>'32'!F186</f>
        <v>6.0698027314112295</v>
      </c>
      <c r="G355">
        <f>'32'!G186</f>
        <v>6.0790273556231007</v>
      </c>
      <c r="H355">
        <f>'32'!H186</f>
        <v>6.2305295950155761</v>
      </c>
    </row>
    <row r="356" spans="1:8">
      <c r="B356" t="s">
        <v>499</v>
      </c>
      <c r="C356">
        <f>'32'!C216</f>
        <v>3.1094527363184081</v>
      </c>
      <c r="D356">
        <f>'32'!D216</f>
        <v>3.0978934324659235</v>
      </c>
      <c r="E356">
        <f>'32'!E216</f>
        <v>3.1525851197982346</v>
      </c>
      <c r="F356">
        <f>'32'!F216</f>
        <v>3.3875338753387534</v>
      </c>
      <c r="G356">
        <f>'32'!G216</f>
        <v>3.566333808844508</v>
      </c>
      <c r="H356">
        <f>'32'!H216</f>
        <v>3.6683785766691122</v>
      </c>
    </row>
    <row r="357" spans="1:8">
      <c r="B357" t="s">
        <v>500</v>
      </c>
      <c r="C357">
        <f>'32'!C246</f>
        <v>4.7801147227533463</v>
      </c>
      <c r="D357">
        <f>'32'!D246</f>
        <v>4.9455984174085064</v>
      </c>
      <c r="E357">
        <f>'32'!E246</f>
        <v>5.1229508196721305</v>
      </c>
      <c r="F357">
        <f>'32'!F246</f>
        <v>5.208333333333333</v>
      </c>
      <c r="G357">
        <f>'32'!G246</f>
        <v>5.2410901467505244</v>
      </c>
      <c r="H357">
        <f>'32'!H246</f>
        <v>5.4288816503800215</v>
      </c>
    </row>
    <row r="358" spans="1:8" ht="16" thickBot="1">
      <c r="B358" t="s">
        <v>501</v>
      </c>
      <c r="C358">
        <f>'32'!C276</f>
        <v>6.309148264984227</v>
      </c>
      <c r="D358">
        <f>'32'!D276</f>
        <v>6.3559322033898313</v>
      </c>
      <c r="E358">
        <f>'32'!E276</f>
        <v>7.4388947927736453</v>
      </c>
      <c r="F358">
        <f>'32'!F276</f>
        <v>7.4706510138740656</v>
      </c>
      <c r="G358">
        <f>'32'!G276</f>
        <v>7.518796992481203</v>
      </c>
      <c r="H358">
        <f>'32'!H276</f>
        <v>7.6169749727965179</v>
      </c>
    </row>
    <row r="359" spans="1:8" ht="17" thickBot="1">
      <c r="A359">
        <v>33</v>
      </c>
      <c r="B359" s="60" t="s">
        <v>27</v>
      </c>
      <c r="C359" s="61">
        <f>'33'!C6</f>
        <v>2.9742233972240579</v>
      </c>
      <c r="D359" s="62">
        <f>'33'!D6</f>
        <v>3.0309833857207003</v>
      </c>
      <c r="E359" s="62">
        <f>'33'!E6</f>
        <v>3.1735237447580187</v>
      </c>
      <c r="F359" s="62">
        <f>'33'!F6</f>
        <v>3.3249254758083011</v>
      </c>
      <c r="G359" s="62">
        <f>'33'!G6</f>
        <v>3.6202265561135114</v>
      </c>
      <c r="H359" s="63">
        <f>'33'!H6</f>
        <v>3.8286671452500598</v>
      </c>
    </row>
    <row r="360" spans="1:8">
      <c r="B360" t="s">
        <v>503</v>
      </c>
      <c r="C360">
        <f>'33'!C36</f>
        <v>3.4013605442176869</v>
      </c>
      <c r="D360">
        <f>'33'!D36</f>
        <v>3.5971223021582737</v>
      </c>
      <c r="E360">
        <f>'33'!E36</f>
        <v>3.7082818294190361</v>
      </c>
      <c r="F360">
        <f>'33'!F36</f>
        <v>1.2658227848101267</v>
      </c>
      <c r="G360">
        <f>'33'!G36</f>
        <v>1.2987012987012987</v>
      </c>
      <c r="H360">
        <f>'33'!H36</f>
        <v>2.7285129604365621</v>
      </c>
    </row>
    <row r="361" spans="1:8">
      <c r="B361" t="s">
        <v>504</v>
      </c>
      <c r="C361">
        <f>'33'!C66</f>
        <v>3.7128712871287126</v>
      </c>
      <c r="D361">
        <f>'33'!D66</f>
        <v>3.8022813688212929</v>
      </c>
      <c r="E361">
        <f>'33'!E66</f>
        <v>3.8759689922480618</v>
      </c>
      <c r="F361">
        <f>'33'!F66</f>
        <v>5.1546391752577323</v>
      </c>
      <c r="G361">
        <f>'33'!G66</f>
        <v>5.3191489361702127</v>
      </c>
      <c r="H361">
        <f>'33'!H66</f>
        <v>2.7210884353741496</v>
      </c>
    </row>
    <row r="362" spans="1:8">
      <c r="B362" t="s">
        <v>505</v>
      </c>
      <c r="C362">
        <f>'33'!C96</f>
        <v>2.8469750889679717</v>
      </c>
      <c r="D362">
        <f>'33'!D96</f>
        <v>2.896451846488052</v>
      </c>
      <c r="E362">
        <f>'33'!E96</f>
        <v>2.9498525073746311</v>
      </c>
      <c r="F362">
        <f>'33'!F96</f>
        <v>3.7678975131876413</v>
      </c>
      <c r="G362">
        <f>'33'!G96</f>
        <v>3.8759689922480618</v>
      </c>
      <c r="H362">
        <f>'33'!H96</f>
        <v>4</v>
      </c>
    </row>
    <row r="363" spans="1:8">
      <c r="B363" t="s">
        <v>506</v>
      </c>
      <c r="C363">
        <f>'33'!C126</f>
        <v>5.7273768613974791</v>
      </c>
      <c r="D363">
        <f>'33'!D126</f>
        <v>5.7273768613974791</v>
      </c>
      <c r="E363">
        <f>'33'!E126</f>
        <v>5.7670126874279122</v>
      </c>
      <c r="F363">
        <f>'33'!F126</f>
        <v>4.7281323877068555</v>
      </c>
      <c r="G363">
        <f>'33'!G126</f>
        <v>3.6809815950920246</v>
      </c>
      <c r="H363">
        <f>'33'!H126</f>
        <v>3.7593984962406015</v>
      </c>
    </row>
    <row r="364" spans="1:8">
      <c r="B364" t="s">
        <v>507</v>
      </c>
      <c r="C364">
        <f>'33'!C156</f>
        <v>2.3952095808383231</v>
      </c>
      <c r="D364">
        <f>'33'!D156</f>
        <v>2.4348672997321645</v>
      </c>
      <c r="E364">
        <f>'33'!E156</f>
        <v>2.6679602231384911</v>
      </c>
      <c r="F364">
        <f>'33'!F156</f>
        <v>3.4038414782397277</v>
      </c>
      <c r="G364">
        <f>'33'!G156</f>
        <v>4.1636051922605928</v>
      </c>
      <c r="H364">
        <f>'33'!H156</f>
        <v>4.7393364928909953</v>
      </c>
    </row>
    <row r="365" spans="1:8" ht="16" thickBot="1">
      <c r="B365" t="s">
        <v>508</v>
      </c>
      <c r="C365">
        <f>'33'!C186</f>
        <v>2.1390374331550803</v>
      </c>
      <c r="D365">
        <f>'33'!D186</f>
        <v>2.1645021645021645</v>
      </c>
      <c r="E365">
        <f>'33'!E186</f>
        <v>2.2371364653243848</v>
      </c>
      <c r="F365">
        <f>'33'!F186</f>
        <v>1.1494252873563218</v>
      </c>
      <c r="G365">
        <f>'33'!G186</f>
        <v>1.1723329425556857</v>
      </c>
      <c r="H365">
        <f>'33'!H186</f>
        <v>1.2004801920768307</v>
      </c>
    </row>
    <row r="366" spans="1:8" ht="17" thickBot="1">
      <c r="A366">
        <v>34</v>
      </c>
      <c r="B366" s="60" t="s">
        <v>31</v>
      </c>
      <c r="C366" s="61">
        <f>'34'!C6</f>
        <v>3.3845038075667837</v>
      </c>
      <c r="D366" s="62">
        <f>'34'!D6</f>
        <v>3.5798049623503272</v>
      </c>
      <c r="E366" s="62">
        <f>'34'!E6</f>
        <v>3.6445896694734197</v>
      </c>
      <c r="F366" s="62">
        <f>'34'!F6</f>
        <v>3.6886288476214704</v>
      </c>
      <c r="G366" s="62">
        <f>'34'!G6</f>
        <v>3.6096429031842208</v>
      </c>
      <c r="H366" s="63">
        <f>'34'!H6</f>
        <v>3.6649214659685865</v>
      </c>
    </row>
    <row r="367" spans="1:8">
      <c r="B367" t="s">
        <v>510</v>
      </c>
      <c r="C367">
        <f>'34'!C36</f>
        <v>3.916718202432488</v>
      </c>
      <c r="D367">
        <f>'34'!D36</f>
        <v>3.9632874426366289</v>
      </c>
      <c r="E367">
        <f>'34'!E36</f>
        <v>3.9941139373554759</v>
      </c>
      <c r="F367">
        <f>'34'!F36</f>
        <v>4.2149631190727082</v>
      </c>
      <c r="G367">
        <f>'34'!G36</f>
        <v>4.022015241320914</v>
      </c>
      <c r="H367">
        <f>'34'!H36</f>
        <v>4.0598290598290605</v>
      </c>
    </row>
    <row r="368" spans="1:8">
      <c r="B368" t="s">
        <v>511</v>
      </c>
      <c r="C368">
        <f>'34'!C66</f>
        <v>2.0920502092050208</v>
      </c>
      <c r="D368">
        <f>'34'!D66</f>
        <v>3.2119914346895073</v>
      </c>
      <c r="E368">
        <f>'34'!E66</f>
        <v>3.3003300330033003</v>
      </c>
      <c r="F368">
        <f>'34'!F66</f>
        <v>3.3519553072625698</v>
      </c>
      <c r="G368">
        <f>'34'!G66</f>
        <v>3.4924330616996508</v>
      </c>
      <c r="H368">
        <f>'34'!H66</f>
        <v>3.5756853396901072</v>
      </c>
    </row>
    <row r="369" spans="1:8">
      <c r="B369" t="s">
        <v>512</v>
      </c>
      <c r="C369">
        <f>'34'!C96</f>
        <v>3.3222591362126246</v>
      </c>
      <c r="D369">
        <f>'34'!D96</f>
        <v>3.4562211981566824</v>
      </c>
      <c r="E369">
        <f>'34'!E96</f>
        <v>3.5169988276670576</v>
      </c>
      <c r="F369">
        <f>'34'!F96</f>
        <v>2.4630541871921183</v>
      </c>
      <c r="G369">
        <f>'34'!G96</f>
        <v>2.4449877750611249</v>
      </c>
      <c r="H369">
        <f>'34'!H96</f>
        <v>2.4600246002460024</v>
      </c>
    </row>
    <row r="370" spans="1:8">
      <c r="B370" t="s">
        <v>513</v>
      </c>
      <c r="C370">
        <f>'34'!C126</f>
        <v>2.3894862604540021</v>
      </c>
      <c r="D370">
        <f>'34'!D126</f>
        <v>2.4783147459727384</v>
      </c>
      <c r="E370">
        <f>'34'!E126</f>
        <v>2.5575447570332481</v>
      </c>
      <c r="F370">
        <f>'34'!F126</f>
        <v>2.6041666666666665</v>
      </c>
      <c r="G370">
        <f>'34'!G126</f>
        <v>2.7063599458728014</v>
      </c>
      <c r="H370">
        <f>'34'!H126</f>
        <v>2.785515320334262</v>
      </c>
    </row>
    <row r="371" spans="1:8" ht="16" thickBot="1">
      <c r="B371" t="s">
        <v>514</v>
      </c>
      <c r="C371">
        <f>'34'!C156</f>
        <v>2.7548209366391188</v>
      </c>
      <c r="D371">
        <f>'34'!D156</f>
        <v>2.8653295128939829</v>
      </c>
      <c r="E371">
        <f>'34'!E156</f>
        <v>3.0487804878048781</v>
      </c>
      <c r="F371">
        <f>'34'!F156</f>
        <v>3.1152647975077881</v>
      </c>
      <c r="G371">
        <f>'34'!G156</f>
        <v>3.2414910858995136</v>
      </c>
      <c r="H371">
        <f>'34'!H156</f>
        <v>3.3898305084745761</v>
      </c>
    </row>
    <row r="372" spans="1:8" ht="17" thickBot="1">
      <c r="A372">
        <v>35</v>
      </c>
      <c r="B372" s="60" t="s">
        <v>35</v>
      </c>
      <c r="C372" s="61">
        <f>'35'!C6</f>
        <v>3.5510599375874312</v>
      </c>
      <c r="D372" s="62">
        <f>'35'!D6</f>
        <v>3.6024234485017192</v>
      </c>
      <c r="E372" s="62">
        <f>'35'!E6</f>
        <v>3.566333808844508</v>
      </c>
      <c r="F372" s="62">
        <f>'35'!F6</f>
        <v>3.5203520352035205</v>
      </c>
      <c r="G372" s="62">
        <f>'35'!G6</f>
        <v>3.6015070921985815</v>
      </c>
      <c r="H372" s="63">
        <f>'35'!H6</f>
        <v>3.4998923110058153</v>
      </c>
    </row>
    <row r="373" spans="1:8">
      <c r="B373" t="s">
        <v>516</v>
      </c>
      <c r="C373">
        <f>'35'!C36</f>
        <v>3.5722259432909134</v>
      </c>
      <c r="D373">
        <f>'35'!D36</f>
        <v>3.5587188612099641</v>
      </c>
      <c r="E373">
        <f>'35'!E36</f>
        <v>3.5351303579319491</v>
      </c>
      <c r="F373">
        <f>'35'!F36</f>
        <v>3.4926871862038857</v>
      </c>
      <c r="G373">
        <f>'35'!G36</f>
        <v>3.7166593790992564</v>
      </c>
      <c r="H373">
        <f>'35'!H36</f>
        <v>3.2529659395331039</v>
      </c>
    </row>
    <row r="374" spans="1:8">
      <c r="B374" t="s">
        <v>517</v>
      </c>
      <c r="C374">
        <f>'35'!C66</f>
        <v>4.1223692775005425</v>
      </c>
      <c r="D374">
        <f>'35'!D66</f>
        <v>4.2353990191707531</v>
      </c>
      <c r="E374">
        <f>'35'!E66</f>
        <v>4.2715827338129504</v>
      </c>
      <c r="F374">
        <f>'35'!F66</f>
        <v>4.2947558770343583</v>
      </c>
      <c r="G374">
        <f>'35'!G66</f>
        <v>4.316219900045434</v>
      </c>
      <c r="H374">
        <f>'35'!H66</f>
        <v>4.3788891449642771</v>
      </c>
    </row>
    <row r="375" spans="1:8">
      <c r="B375" t="s">
        <v>518</v>
      </c>
      <c r="C375">
        <f>'35'!C96</f>
        <v>7.454739084132056</v>
      </c>
      <c r="D375">
        <f>'35'!D96</f>
        <v>7.5512405609492994</v>
      </c>
      <c r="E375">
        <f>'35'!E96</f>
        <v>7.7262693156732896</v>
      </c>
      <c r="F375">
        <f>'35'!F96</f>
        <v>7.8651685393258433</v>
      </c>
      <c r="G375">
        <f>'35'!G96</f>
        <v>7.9908675799086755</v>
      </c>
      <c r="H375">
        <f>'35'!H96</f>
        <v>7.9817559863169896</v>
      </c>
    </row>
    <row r="376" spans="1:8">
      <c r="B376" t="s">
        <v>519</v>
      </c>
      <c r="C376">
        <f>'35'!C126</f>
        <v>3.4364261168384878</v>
      </c>
      <c r="D376">
        <f>'35'!D126</f>
        <v>3.5523978685612789</v>
      </c>
      <c r="E376">
        <f>'35'!E126</f>
        <v>3.5650623885918002</v>
      </c>
      <c r="F376">
        <f>'35'!F126</f>
        <v>3.6003600360036003</v>
      </c>
      <c r="G376">
        <f>'35'!G126</f>
        <v>3.6596523330283626</v>
      </c>
      <c r="H376">
        <f>'35'!H126</f>
        <v>3.6934441366574329</v>
      </c>
    </row>
    <row r="377" spans="1:8">
      <c r="B377" t="s">
        <v>520</v>
      </c>
      <c r="C377">
        <f>'35'!C156</f>
        <v>4.1379310344827589</v>
      </c>
      <c r="D377">
        <f>'35'!D156</f>
        <v>4.2918454935622314</v>
      </c>
      <c r="E377">
        <f>'35'!E156</f>
        <v>4.3541364296081273</v>
      </c>
      <c r="F377">
        <f>'35'!F156</f>
        <v>4.5045045045045047</v>
      </c>
      <c r="G377">
        <f>'35'!G156</f>
        <v>4.5592705167173246</v>
      </c>
      <c r="H377">
        <f>'35'!H156</f>
        <v>4.5801526717557257</v>
      </c>
    </row>
    <row r="378" spans="1:8">
      <c r="B378" t="s">
        <v>521</v>
      </c>
      <c r="C378">
        <f>'35'!C186</f>
        <v>0.98444575703878712</v>
      </c>
      <c r="D378">
        <f>'35'!D186</f>
        <v>0.99127676447264068</v>
      </c>
      <c r="E378">
        <f>'35'!E186</f>
        <v>0.99641291351135908</v>
      </c>
      <c r="F378">
        <f>'35'!F186</f>
        <v>0.79808459696727863</v>
      </c>
      <c r="G378">
        <f>'35'!G186</f>
        <v>0.80369700622865181</v>
      </c>
      <c r="H378">
        <f>'35'!H186</f>
        <v>0.80791759240557459</v>
      </c>
    </row>
    <row r="379" spans="1:8">
      <c r="B379" t="s">
        <v>522</v>
      </c>
      <c r="C379">
        <f>'35'!C216</f>
        <v>4.6439628482972131</v>
      </c>
      <c r="D379">
        <f>'35'!D216</f>
        <v>4.8701298701298699</v>
      </c>
      <c r="E379">
        <f>'35'!E216</f>
        <v>3.2573289902280131</v>
      </c>
      <c r="F379">
        <f>'35'!F216</f>
        <v>3.278688524590164</v>
      </c>
      <c r="G379">
        <f>'35'!G216</f>
        <v>3.3840947546531304</v>
      </c>
      <c r="H379">
        <f>'35'!H216</f>
        <v>3.4423407917383821</v>
      </c>
    </row>
    <row r="380" spans="1:8">
      <c r="B380" t="s">
        <v>523</v>
      </c>
      <c r="C380">
        <f>'35'!C246</f>
        <v>7.6335877862595414</v>
      </c>
      <c r="D380">
        <f>'35'!D246</f>
        <v>7.782101167315175</v>
      </c>
      <c r="E380">
        <f>'35'!E246</f>
        <v>8.0482897384305847</v>
      </c>
      <c r="F380">
        <f>'35'!F246</f>
        <v>8.097165991902834</v>
      </c>
      <c r="G380">
        <f>'35'!G246</f>
        <v>8.2815734989648035</v>
      </c>
      <c r="H380">
        <f>'35'!H246</f>
        <v>8.4925690021231421</v>
      </c>
    </row>
    <row r="381" spans="1:8" ht="16" thickBot="1">
      <c r="B381" t="s">
        <v>524</v>
      </c>
      <c r="C381">
        <f>'35'!C276</f>
        <v>11.876484560570072</v>
      </c>
      <c r="D381">
        <f>'35'!D276</f>
        <v>12.106537530266344</v>
      </c>
      <c r="E381">
        <f>'35'!E276</f>
        <v>12.315270935960593</v>
      </c>
      <c r="F381">
        <f>'35'!F276</f>
        <v>12.755102040816327</v>
      </c>
      <c r="G381">
        <f>'35'!G276</f>
        <v>12.690355329949238</v>
      </c>
      <c r="H381">
        <f>'35'!H276</f>
        <v>12.853470437017995</v>
      </c>
    </row>
    <row r="382" spans="1:8" ht="17" thickBot="1">
      <c r="A382">
        <v>36</v>
      </c>
      <c r="B382" s="60" t="s">
        <v>40</v>
      </c>
      <c r="C382" s="61">
        <f>'36'!C6</f>
        <v>3.5741233469679519</v>
      </c>
      <c r="D382" s="62">
        <f>'36'!D6</f>
        <v>3.6901849103525732</v>
      </c>
      <c r="E382" s="62">
        <f>'36'!E6</f>
        <v>3.741551335693595</v>
      </c>
      <c r="F382" s="62">
        <f>'36'!F6</f>
        <v>3.7445643420840717</v>
      </c>
      <c r="G382" s="62">
        <f>'36'!G6</f>
        <v>3.7369511353020024</v>
      </c>
      <c r="H382" s="63">
        <f>'36'!H6</f>
        <v>3.2619486597645726</v>
      </c>
    </row>
    <row r="383" spans="1:8">
      <c r="B383" t="s">
        <v>526</v>
      </c>
      <c r="C383">
        <f>'36'!C36</f>
        <v>3.1493452676943474</v>
      </c>
      <c r="D383">
        <f>'36'!D36</f>
        <v>3.2133146576584002</v>
      </c>
      <c r="E383">
        <f>'36'!E36</f>
        <v>3.1002692339071549</v>
      </c>
      <c r="F383">
        <f>'36'!F36</f>
        <v>3.0682276947920872</v>
      </c>
      <c r="G383">
        <f>'36'!G36</f>
        <v>3.0871719879762778</v>
      </c>
      <c r="H383">
        <f>'36'!H36</f>
        <v>3.0849163825296313</v>
      </c>
    </row>
    <row r="384" spans="1:8">
      <c r="B384" t="s">
        <v>527</v>
      </c>
      <c r="C384">
        <f>'36'!C66</f>
        <v>9.3617021276595747</v>
      </c>
      <c r="D384">
        <f>'36'!D66</f>
        <v>9.7087378640776691</v>
      </c>
      <c r="E384">
        <f>'36'!E66</f>
        <v>9.8831985624438463</v>
      </c>
      <c r="F384">
        <f>'36'!F66</f>
        <v>10.194624652455978</v>
      </c>
      <c r="G384">
        <f>'36'!G66</f>
        <v>10.367577756833176</v>
      </c>
      <c r="H384">
        <f>'36'!H66</f>
        <v>2.282157676348548</v>
      </c>
    </row>
    <row r="385" spans="1:8">
      <c r="B385" t="s">
        <v>528</v>
      </c>
      <c r="C385">
        <f>'36'!C96</f>
        <v>9.9999999999999995E-7</v>
      </c>
      <c r="D385">
        <f>'36'!D96</f>
        <v>9.9999999999999995E-7</v>
      </c>
      <c r="E385">
        <f>'36'!E96</f>
        <v>9.9999999999999995E-7</v>
      </c>
      <c r="F385">
        <f>'36'!F96</f>
        <v>9.9999999999999995E-7</v>
      </c>
      <c r="G385">
        <f>'36'!G96</f>
        <v>9.9999999999999995E-7</v>
      </c>
      <c r="H385">
        <f>'36'!H96</f>
        <v>9.9999999999999995E-7</v>
      </c>
    </row>
    <row r="386" spans="1:8">
      <c r="B386" t="s">
        <v>529</v>
      </c>
      <c r="C386">
        <f>'36'!C126</f>
        <v>9.9999999999999995E-7</v>
      </c>
      <c r="D386">
        <f>'36'!D126</f>
        <v>9.9999999999999995E-7</v>
      </c>
      <c r="E386">
        <f>'36'!E126</f>
        <v>3.8363171355498724</v>
      </c>
      <c r="F386">
        <f>'36'!F126</f>
        <v>3.9113428943937421</v>
      </c>
      <c r="G386">
        <f>'36'!G126</f>
        <v>4</v>
      </c>
      <c r="H386">
        <f>'36'!H126</f>
        <v>3.9840637450199203</v>
      </c>
    </row>
    <row r="387" spans="1:8">
      <c r="B387" t="s">
        <v>530</v>
      </c>
      <c r="C387">
        <f>'36'!C156</f>
        <v>3.8684719535783367</v>
      </c>
      <c r="D387">
        <f>'36'!D156</f>
        <v>4.596191726854892</v>
      </c>
      <c r="E387">
        <f>'36'!E156</f>
        <v>4.704301075268817</v>
      </c>
      <c r="F387">
        <f>'36'!F156</f>
        <v>4.7329276538201484</v>
      </c>
      <c r="G387">
        <f>'36'!G156</f>
        <v>4.7457627118644066</v>
      </c>
      <c r="H387">
        <f>'36'!H156</f>
        <v>4.7978067169294034</v>
      </c>
    </row>
    <row r="388" spans="1:8">
      <c r="B388" t="s">
        <v>513</v>
      </c>
      <c r="C388">
        <f>'36'!C186</f>
        <v>9.9999999999999995E-7</v>
      </c>
      <c r="D388">
        <f>'36'!D186</f>
        <v>9.9999999999999995E-7</v>
      </c>
      <c r="E388">
        <f>'36'!E186</f>
        <v>9.9999999999999995E-7</v>
      </c>
      <c r="F388">
        <f>'36'!F186</f>
        <v>9.9999999999999995E-7</v>
      </c>
      <c r="G388">
        <f>'36'!G186</f>
        <v>9.9999999999999995E-7</v>
      </c>
      <c r="H388">
        <f>'36'!H186</f>
        <v>9.9999999999999995E-7</v>
      </c>
    </row>
    <row r="389" spans="1:8">
      <c r="B389" t="s">
        <v>388</v>
      </c>
      <c r="C389">
        <f>'36'!C216</f>
        <v>3.3898305084745761</v>
      </c>
      <c r="D389">
        <f>'36'!D216</f>
        <v>3.4013605442176869</v>
      </c>
      <c r="E389">
        <f>'36'!E216</f>
        <v>4.3706293706293708</v>
      </c>
      <c r="F389">
        <f>'36'!F216</f>
        <v>4.508566275924256</v>
      </c>
      <c r="G389">
        <f>'36'!G216</f>
        <v>4.4964028776978413</v>
      </c>
      <c r="H389">
        <f>'36'!H216</f>
        <v>4.512635379061372</v>
      </c>
    </row>
    <row r="390" spans="1:8">
      <c r="B390" t="s">
        <v>531</v>
      </c>
      <c r="C390">
        <f>'36'!C246</f>
        <v>9.9573257467994303</v>
      </c>
      <c r="D390">
        <f>'36'!D246</f>
        <v>10.416666666666666</v>
      </c>
      <c r="E390">
        <f>'36'!E246</f>
        <v>11.023622047244094</v>
      </c>
      <c r="F390">
        <f>'36'!F246</f>
        <v>11.326860841423949</v>
      </c>
      <c r="G390">
        <f>'36'!G246</f>
        <v>11.363636363636363</v>
      </c>
      <c r="H390">
        <f>'36'!H246</f>
        <v>11.647254575707155</v>
      </c>
    </row>
    <row r="391" spans="1:8">
      <c r="B391" t="s">
        <v>532</v>
      </c>
      <c r="C391">
        <f>'36'!C276</f>
        <v>8.4848484848484862</v>
      </c>
      <c r="D391">
        <f>'36'!D276</f>
        <v>8.8050314465408803</v>
      </c>
      <c r="E391">
        <f>'36'!E276</f>
        <v>8.9171974522292992</v>
      </c>
      <c r="F391">
        <f>'36'!F276</f>
        <v>8.905852417302798</v>
      </c>
      <c r="G391">
        <f>'36'!G276</f>
        <v>7.8534031413612562</v>
      </c>
      <c r="H391">
        <f>'36'!H276</f>
        <v>8.1967213114754109</v>
      </c>
    </row>
    <row r="392" spans="1:8">
      <c r="B392" t="s">
        <v>326</v>
      </c>
      <c r="C392">
        <f>'36'!C306</f>
        <v>9.9999999999999995E-7</v>
      </c>
      <c r="D392">
        <f>'36'!D306</f>
        <v>9.9999999999999995E-7</v>
      </c>
      <c r="E392">
        <f>'36'!E306</f>
        <v>9.9999999999999995E-7</v>
      </c>
      <c r="F392">
        <f>'36'!F306</f>
        <v>9.9999999999999995E-7</v>
      </c>
      <c r="G392">
        <f>'36'!G306</f>
        <v>9.9999999999999995E-7</v>
      </c>
      <c r="H392">
        <f>'36'!H306</f>
        <v>9.9999999999999995E-7</v>
      </c>
    </row>
    <row r="393" spans="1:8">
      <c r="B393" t="s">
        <v>533</v>
      </c>
      <c r="C393">
        <f>'36'!C336</f>
        <v>7.0921985815602833</v>
      </c>
      <c r="D393">
        <f>'36'!D336</f>
        <v>7.4441687344913152</v>
      </c>
      <c r="E393">
        <f>'36'!E336</f>
        <v>7.6335877862595414</v>
      </c>
      <c r="F393">
        <f>'36'!F336</f>
        <v>7.7519379844961236</v>
      </c>
      <c r="G393">
        <f>'36'!G336</f>
        <v>7.8534031413612562</v>
      </c>
      <c r="H393">
        <f>'36'!H336</f>
        <v>8.1081081081081088</v>
      </c>
    </row>
    <row r="394" spans="1:8">
      <c r="B394" t="s">
        <v>534</v>
      </c>
      <c r="C394">
        <f>'36'!C366</f>
        <v>5.7034220532319395</v>
      </c>
      <c r="D394">
        <f>'36'!D366</f>
        <v>5.928853754940711</v>
      </c>
      <c r="E394">
        <f>'36'!E366</f>
        <v>6.0362173038229372</v>
      </c>
      <c r="F394">
        <f>'36'!F366</f>
        <v>6.0975609756097562</v>
      </c>
      <c r="G394">
        <f>'36'!G366</f>
        <v>6.1475409836065573</v>
      </c>
      <c r="H394">
        <f>'36'!H366</f>
        <v>6.1728395061728394</v>
      </c>
    </row>
    <row r="395" spans="1:8">
      <c r="B395" t="s">
        <v>408</v>
      </c>
      <c r="C395">
        <f>'36'!C396</f>
        <v>5.0955414012738851</v>
      </c>
      <c r="D395">
        <f>'36'!D396</f>
        <v>5.2910052910052912</v>
      </c>
      <c r="E395">
        <f>'36'!E396</f>
        <v>2.7472527472527473</v>
      </c>
      <c r="F395">
        <f>'36'!F396</f>
        <v>2.7972027972027971</v>
      </c>
      <c r="G395">
        <f>'36'!G396</f>
        <v>2.8011204481792715</v>
      </c>
      <c r="H395">
        <f>'36'!H396</f>
        <v>2.8612303290414878</v>
      </c>
    </row>
    <row r="396" spans="1:8">
      <c r="B396" t="s">
        <v>535</v>
      </c>
      <c r="C396">
        <f>'36'!C426</f>
        <v>3.1880977683315619</v>
      </c>
      <c r="D396">
        <f>'36'!D426</f>
        <v>3.2608695652173911</v>
      </c>
      <c r="E396">
        <f>'36'!E426</f>
        <v>3.218884120171674</v>
      </c>
      <c r="F396">
        <f>'36'!F426</f>
        <v>3.1847133757961785</v>
      </c>
      <c r="G396">
        <f>'36'!G426</f>
        <v>2.1459227467811157</v>
      </c>
      <c r="H396">
        <f>'36'!H426</f>
        <v>2.1834061135371177</v>
      </c>
    </row>
    <row r="397" spans="1:8" ht="16" thickBot="1">
      <c r="B397" t="s">
        <v>536</v>
      </c>
      <c r="C397">
        <f>'36'!C456</f>
        <v>1.412928293889085</v>
      </c>
      <c r="D397">
        <f>'36'!D456</f>
        <v>1.4388489208633093</v>
      </c>
      <c r="E397">
        <f>'36'!E456</f>
        <v>1.4393666786613888</v>
      </c>
      <c r="F397">
        <f>'36'!F456</f>
        <v>1.4461315979754157</v>
      </c>
      <c r="G397">
        <f>'36'!G456</f>
        <v>1.8188432157148053</v>
      </c>
      <c r="H397">
        <f>'36'!H456</f>
        <v>1.8525379770285291</v>
      </c>
    </row>
    <row r="398" spans="1:8" ht="17" thickBot="1">
      <c r="A398">
        <v>37</v>
      </c>
      <c r="B398" s="60" t="s">
        <v>44</v>
      </c>
      <c r="C398" s="61">
        <f>'37'!C6</f>
        <v>6.0295696704385895</v>
      </c>
      <c r="D398" s="62">
        <f>'37'!D6</f>
        <v>6.2033699388045944</v>
      </c>
      <c r="E398" s="62">
        <f>'37'!E6</f>
        <v>6.2489444350616452</v>
      </c>
      <c r="F398" s="62">
        <f>'37'!F6</f>
        <v>6.2579281183932345</v>
      </c>
      <c r="G398" s="62">
        <f>'37'!G6</f>
        <v>6.320464639562692</v>
      </c>
      <c r="H398" s="63">
        <f>'37'!H6</f>
        <v>6.3749138525155065</v>
      </c>
    </row>
    <row r="399" spans="1:8">
      <c r="B399" t="s">
        <v>538</v>
      </c>
      <c r="C399">
        <f>'37'!C36</f>
        <v>5.5182699478001496</v>
      </c>
      <c r="D399">
        <f>'37'!D36</f>
        <v>5.6818181818181817</v>
      </c>
      <c r="E399">
        <f>'37'!E36</f>
        <v>5.6665672532060842</v>
      </c>
      <c r="F399">
        <f>'37'!F36</f>
        <v>5.5808488764870026</v>
      </c>
      <c r="G399">
        <f>'37'!G36</f>
        <v>5.5604331284752702</v>
      </c>
      <c r="H399">
        <f>'37'!H36</f>
        <v>5.575117370892019</v>
      </c>
    </row>
    <row r="400" spans="1:8">
      <c r="B400" t="s">
        <v>539</v>
      </c>
      <c r="C400">
        <f>'37'!C66</f>
        <v>7.2661217075386011</v>
      </c>
      <c r="D400">
        <f>'37'!D66</f>
        <v>7.4074074074074074</v>
      </c>
      <c r="E400">
        <f>'37'!E66</f>
        <v>7.518796992481203</v>
      </c>
      <c r="F400">
        <f>'37'!F66</f>
        <v>7.6481835564053533</v>
      </c>
      <c r="G400">
        <f>'37'!G66</f>
        <v>7.8973346495557744</v>
      </c>
      <c r="H400">
        <f>'37'!H66</f>
        <v>8.0726538849646818</v>
      </c>
    </row>
    <row r="401" spans="1:8">
      <c r="B401" t="s">
        <v>540</v>
      </c>
      <c r="C401">
        <f>'37'!C96</f>
        <v>6.4102564102564097</v>
      </c>
      <c r="D401">
        <f>'37'!D96</f>
        <v>6.6115702479338845</v>
      </c>
      <c r="E401">
        <f>'37'!E96</f>
        <v>6.8027210884353737</v>
      </c>
      <c r="F401">
        <f>'37'!F96</f>
        <v>6.8965517241379306</v>
      </c>
      <c r="G401">
        <f>'37'!G96</f>
        <v>7.1684587813620073</v>
      </c>
      <c r="H401">
        <f>'37'!H96</f>
        <v>7.0175438596491233</v>
      </c>
    </row>
    <row r="402" spans="1:8">
      <c r="B402" t="s">
        <v>541</v>
      </c>
      <c r="C402">
        <f>'37'!C126</f>
        <v>7.8369905956112849</v>
      </c>
      <c r="D402">
        <f>'37'!D126</f>
        <v>8.090614886731391</v>
      </c>
      <c r="E402">
        <f>'37'!E126</f>
        <v>8.1168831168831161</v>
      </c>
      <c r="F402">
        <f>'37'!F126</f>
        <v>8.2644628099173563</v>
      </c>
      <c r="G402">
        <f>'37'!G126</f>
        <v>8.4175084175084169</v>
      </c>
      <c r="H402">
        <f>'37'!H126</f>
        <v>8.5034013605442187</v>
      </c>
    </row>
    <row r="403" spans="1:8">
      <c r="B403" t="s">
        <v>542</v>
      </c>
      <c r="C403">
        <f>'37'!C156</f>
        <v>5.6022408963585431</v>
      </c>
      <c r="D403">
        <f>'37'!D156</f>
        <v>5.7636887608069163</v>
      </c>
      <c r="E403">
        <f>'37'!E156</f>
        <v>5.923000987166831</v>
      </c>
      <c r="F403">
        <f>'37'!F156</f>
        <v>6.369426751592357</v>
      </c>
      <c r="G403">
        <f>'37'!G156</f>
        <v>6.5359477124183005</v>
      </c>
      <c r="H403">
        <f>'37'!H156</f>
        <v>6.8259385665529013</v>
      </c>
    </row>
    <row r="404" spans="1:8">
      <c r="B404" t="s">
        <v>543</v>
      </c>
      <c r="C404">
        <f>'37'!C186</f>
        <v>4.3103448275862064</v>
      </c>
      <c r="D404">
        <f>'37'!D186</f>
        <v>4.5801526717557257</v>
      </c>
      <c r="E404">
        <f>'37'!E186</f>
        <v>4.7543581616481774</v>
      </c>
      <c r="F404">
        <f>'37'!F186</f>
        <v>4.6875</v>
      </c>
      <c r="G404">
        <f>'37'!G186</f>
        <v>4.8309178743961354</v>
      </c>
      <c r="H404">
        <f>'37'!H186</f>
        <v>4.9423393739703458</v>
      </c>
    </row>
    <row r="405" spans="1:8">
      <c r="B405" t="s">
        <v>544</v>
      </c>
      <c r="C405">
        <f>'37'!C216</f>
        <v>5.5788005578800552</v>
      </c>
      <c r="D405">
        <f>'37'!D216</f>
        <v>5.6657223796034</v>
      </c>
      <c r="E405">
        <f>'37'!E216</f>
        <v>5.7803468208092479</v>
      </c>
      <c r="F405">
        <f>'37'!F216</f>
        <v>5.8309037900874632</v>
      </c>
      <c r="G405">
        <f>'37'!G216</f>
        <v>5.9523809523809517</v>
      </c>
      <c r="H405">
        <f>'37'!H216</f>
        <v>5.9701492537313436</v>
      </c>
    </row>
    <row r="406" spans="1:8" ht="16" thickBot="1">
      <c r="B406" t="s">
        <v>545</v>
      </c>
      <c r="C406">
        <f>'37'!C246</f>
        <v>10.810810810810811</v>
      </c>
      <c r="D406">
        <f>'37'!D246</f>
        <v>11.194029850746269</v>
      </c>
      <c r="E406">
        <f>'37'!E246</f>
        <v>11.278195488721805</v>
      </c>
      <c r="F406">
        <f>'37'!F246</f>
        <v>11.605415860735009</v>
      </c>
      <c r="G406">
        <f>'37'!G246</f>
        <v>12.048192771084338</v>
      </c>
      <c r="H406">
        <f>'37'!H246</f>
        <v>12.320328542094456</v>
      </c>
    </row>
    <row r="407" spans="1:8" ht="17" thickBot="1">
      <c r="A407">
        <v>38</v>
      </c>
      <c r="B407" s="60" t="s">
        <v>48</v>
      </c>
      <c r="C407" s="61">
        <f>'38'!C6</f>
        <v>3.4215427259734073</v>
      </c>
      <c r="D407" s="62">
        <f>'38'!D6</f>
        <v>3.3118431511083632</v>
      </c>
      <c r="E407" s="62">
        <f>'38'!E6</f>
        <v>2.7742974762842314</v>
      </c>
      <c r="F407" s="62">
        <f>'38'!F6</f>
        <v>2.8114088786106199</v>
      </c>
      <c r="G407" s="62">
        <f>'38'!G6</f>
        <v>2.8471711976487879</v>
      </c>
      <c r="H407" s="63">
        <f>'38'!H6</f>
        <v>2.8627745447719164</v>
      </c>
    </row>
    <row r="408" spans="1:8">
      <c r="B408" t="s">
        <v>547</v>
      </c>
      <c r="C408">
        <f>'38'!C36</f>
        <v>2.2798827488872</v>
      </c>
      <c r="D408">
        <f>'38'!D36</f>
        <v>2.3097228332600088</v>
      </c>
      <c r="E408">
        <f>'38'!E36</f>
        <v>2.3217247097844114</v>
      </c>
      <c r="F408">
        <f>'38'!F36</f>
        <v>2.3458445040214477</v>
      </c>
      <c r="G408">
        <f>'38'!G36</f>
        <v>2.3516237402015676</v>
      </c>
      <c r="H408">
        <f>'38'!H36</f>
        <v>2.3907103825136611</v>
      </c>
    </row>
    <row r="409" spans="1:8">
      <c r="B409" t="s">
        <v>548</v>
      </c>
      <c r="C409">
        <f>'38'!C66</f>
        <v>4.6413502109704643</v>
      </c>
      <c r="D409">
        <f>'38'!D66</f>
        <v>4.747518342684506</v>
      </c>
      <c r="E409">
        <f>'38'!E66</f>
        <v>4.8245614035087723</v>
      </c>
      <c r="F409">
        <f>'38'!F66</f>
        <v>4.873726185201595</v>
      </c>
      <c r="G409">
        <f>'38'!G66</f>
        <v>4.9728752260397835</v>
      </c>
      <c r="H409">
        <f>'38'!H66</f>
        <v>5.0597976080956757</v>
      </c>
    </row>
    <row r="410" spans="1:8">
      <c r="B410" t="s">
        <v>549</v>
      </c>
      <c r="C410">
        <f>'38'!C96</f>
        <v>1.6359918200408998</v>
      </c>
      <c r="D410">
        <f>'38'!D96</f>
        <v>1.6715419974926871</v>
      </c>
      <c r="E410">
        <f>'38'!E96</f>
        <v>1.6949152542372881</v>
      </c>
      <c r="F410">
        <f>'38'!F96</f>
        <v>1.7219113215669393</v>
      </c>
      <c r="G410">
        <f>'38'!G96</f>
        <v>1.7391304347826089</v>
      </c>
      <c r="H410">
        <f>'38'!H96</f>
        <v>1.7849174475680498</v>
      </c>
    </row>
    <row r="411" spans="1:8">
      <c r="B411" t="s">
        <v>550</v>
      </c>
      <c r="C411">
        <f>'38'!C126</f>
        <v>6.8545316070068543</v>
      </c>
      <c r="D411">
        <f>'38'!D126</f>
        <v>7.047768206734534</v>
      </c>
      <c r="E411">
        <f>'38'!E126</f>
        <v>1.6012810248198557</v>
      </c>
      <c r="F411">
        <f>'38'!F126</f>
        <v>1.5987210231814548</v>
      </c>
      <c r="G411">
        <f>'38'!G126</f>
        <v>1.6260162601626016</v>
      </c>
      <c r="H411">
        <f>'38'!H126</f>
        <v>0.84245998315080028</v>
      </c>
    </row>
    <row r="412" spans="1:8">
      <c r="B412" t="s">
        <v>551</v>
      </c>
      <c r="C412">
        <f>'38'!C156</f>
        <v>4.048582995951417</v>
      </c>
      <c r="D412">
        <f>'38'!D156</f>
        <v>9.9999999999999995E-7</v>
      </c>
      <c r="E412">
        <f>'38'!E156</f>
        <v>9.9999999999999995E-7</v>
      </c>
      <c r="F412">
        <f>'38'!F156</f>
        <v>9.9999999999999995E-7</v>
      </c>
      <c r="G412">
        <f>'38'!G156</f>
        <v>9.9999999999999995E-7</v>
      </c>
      <c r="H412">
        <f>'38'!H156</f>
        <v>9.9999999999999995E-7</v>
      </c>
    </row>
    <row r="413" spans="1:8">
      <c r="B413" t="s">
        <v>552</v>
      </c>
      <c r="C413">
        <f>'38'!C186</f>
        <v>2.3852116875372689</v>
      </c>
      <c r="D413">
        <f>'38'!D186</f>
        <v>2.4630541871921183</v>
      </c>
      <c r="E413">
        <f>'38'!E186</f>
        <v>2.4844720496894412</v>
      </c>
      <c r="F413">
        <f>'38'!F186</f>
        <v>2.5062656641604009</v>
      </c>
      <c r="G413">
        <f>'38'!G186</f>
        <v>2.5461489497135581</v>
      </c>
      <c r="H413">
        <f>'38'!H186</f>
        <v>2.572347266881029</v>
      </c>
    </row>
    <row r="414" spans="1:8">
      <c r="B414" t="s">
        <v>553</v>
      </c>
      <c r="C414">
        <f>'38'!C216</f>
        <v>4.2992261392949267</v>
      </c>
      <c r="D414">
        <f>'38'!D216</f>
        <v>4.2955326460481107</v>
      </c>
      <c r="E414">
        <f>'38'!E216</f>
        <v>4.3975373790677228</v>
      </c>
      <c r="F414">
        <f>'38'!F216</f>
        <v>4.4843049327354256</v>
      </c>
      <c r="G414">
        <f>'38'!G216</f>
        <v>4.6040515653775325</v>
      </c>
      <c r="H414">
        <f>'38'!H216</f>
        <v>4.7303689687795645</v>
      </c>
    </row>
    <row r="415" spans="1:8">
      <c r="B415" t="s">
        <v>554</v>
      </c>
      <c r="C415">
        <f>'38'!C246</f>
        <v>8.6393088552915778</v>
      </c>
      <c r="D415">
        <f>'38'!D246</f>
        <v>8.8495575221238933</v>
      </c>
      <c r="E415">
        <f>'38'!E246</f>
        <v>4.4709388971684056</v>
      </c>
      <c r="F415">
        <f>'38'!F246</f>
        <v>4.5627376425855513</v>
      </c>
      <c r="G415">
        <f>'38'!G246</f>
        <v>4.6332046332046328</v>
      </c>
      <c r="H415">
        <f>'38'!H246</f>
        <v>4.713275726630008</v>
      </c>
    </row>
    <row r="416" spans="1:8">
      <c r="B416" t="s">
        <v>555</v>
      </c>
      <c r="C416">
        <f>'38'!C276</f>
        <v>4.0733197556008145</v>
      </c>
      <c r="D416">
        <f>'38'!D276</f>
        <v>4.2016806722689077</v>
      </c>
      <c r="E416">
        <f>'38'!E276</f>
        <v>4.3431053203040175</v>
      </c>
      <c r="F416">
        <f>'38'!F276</f>
        <v>4.4395116537180908</v>
      </c>
      <c r="G416">
        <f>'38'!G276</f>
        <v>4.5871559633027523</v>
      </c>
      <c r="H416">
        <f>'38'!H276</f>
        <v>4.7732696897374707</v>
      </c>
    </row>
    <row r="417" spans="2:8">
      <c r="B417" t="s">
        <v>556</v>
      </c>
      <c r="C417">
        <f>'38'!C306</f>
        <v>3.223726627981947</v>
      </c>
      <c r="D417">
        <f>'38'!D306</f>
        <v>3.3134526176275676</v>
      </c>
      <c r="E417">
        <f>'38'!E306</f>
        <v>3.3875338753387534</v>
      </c>
      <c r="F417">
        <f>'38'!F306</f>
        <v>3.4674063800277395</v>
      </c>
      <c r="G417">
        <f>'38'!G306</f>
        <v>3.5561877667140824</v>
      </c>
      <c r="H417">
        <f>'38'!H306</f>
        <v>3.7009622501850479</v>
      </c>
    </row>
  </sheetData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417"/>
  <sheetViews>
    <sheetView workbookViewId="0"/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176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'1'!L6</f>
        <v>0.69903634980128815</v>
      </c>
      <c r="D4" s="17">
        <f>'1'!M6</f>
        <v>0.8514763962500409</v>
      </c>
      <c r="E4" s="17">
        <f>'1'!N6</f>
        <v>0.83336628840885274</v>
      </c>
      <c r="F4" s="17">
        <f>'1'!O6</f>
        <v>0.83550250894075595</v>
      </c>
      <c r="G4" s="17">
        <f>'1'!P6</f>
        <v>0.83680151270925862</v>
      </c>
      <c r="H4" s="17">
        <f>'1'!Q6</f>
        <v>0.89196291596017752</v>
      </c>
    </row>
    <row r="5" spans="1:8" ht="16">
      <c r="A5" s="17">
        <v>2</v>
      </c>
      <c r="B5" s="59" t="s">
        <v>8</v>
      </c>
      <c r="C5" s="17">
        <f>'2'!L6</f>
        <v>0.76215472409349228</v>
      </c>
      <c r="D5" s="17">
        <f>'2'!M6</f>
        <v>0.79430997702829742</v>
      </c>
      <c r="E5" s="17">
        <f>'2'!N6</f>
        <v>0.79789477940290632</v>
      </c>
      <c r="F5" s="17">
        <f>'2'!O6</f>
        <v>0.80422825232285344</v>
      </c>
      <c r="G5" s="17">
        <f>'2'!P6</f>
        <v>0.80772251110073567</v>
      </c>
      <c r="H5" s="17">
        <f>'2'!Q6</f>
        <v>0.81948498066594921</v>
      </c>
    </row>
    <row r="6" spans="1:8" ht="16">
      <c r="A6" s="17">
        <v>3</v>
      </c>
      <c r="B6" s="59" t="s">
        <v>12</v>
      </c>
      <c r="C6" s="17">
        <f>'3'!L6</f>
        <v>0.47603742049396086</v>
      </c>
      <c r="D6" s="17">
        <f>'3'!M6</f>
        <v>0.47908208466460178</v>
      </c>
      <c r="E6" s="17">
        <f>'3'!N6</f>
        <v>0.46298445247867143</v>
      </c>
      <c r="F6" s="17">
        <f>'3'!O6</f>
        <v>0.46062763601636197</v>
      </c>
      <c r="G6" s="17">
        <f>'3'!P6</f>
        <v>0.47917413053545066</v>
      </c>
      <c r="H6" s="17">
        <f>'3'!Q6</f>
        <v>0.51556754198630872</v>
      </c>
    </row>
    <row r="7" spans="1:8" ht="16">
      <c r="A7" s="17">
        <v>4</v>
      </c>
      <c r="B7" s="59" t="s">
        <v>16</v>
      </c>
      <c r="C7" s="17">
        <f>'4'!L6</f>
        <v>0.70670268993444485</v>
      </c>
      <c r="D7" s="17">
        <f>'4'!M6</f>
        <v>0.71106185137326183</v>
      </c>
      <c r="E7" s="17">
        <f>'4'!N6</f>
        <v>0.70623313004357247</v>
      </c>
      <c r="F7" s="17">
        <f>'4'!O6</f>
        <v>0.70052533020388241</v>
      </c>
      <c r="G7" s="17">
        <f>'4'!P6</f>
        <v>0.6870882325126475</v>
      </c>
      <c r="H7" s="17">
        <f>'4'!Q6</f>
        <v>0.70032681460855406</v>
      </c>
    </row>
    <row r="8" spans="1:8" ht="16">
      <c r="A8" s="17">
        <v>5</v>
      </c>
      <c r="B8" s="59" t="s">
        <v>20</v>
      </c>
      <c r="C8" s="17">
        <f>'5'!L6</f>
        <v>1.0684009890584039</v>
      </c>
      <c r="D8" s="17">
        <f>'5'!M6</f>
        <v>1.0704374765472555</v>
      </c>
      <c r="E8" s="17">
        <f>'5'!N6</f>
        <v>1.0766179371464311</v>
      </c>
      <c r="F8" s="17">
        <f>'5'!O6</f>
        <v>1.0839375925903949</v>
      </c>
      <c r="G8" s="17">
        <f>'5'!P6</f>
        <v>1.0901477205276442</v>
      </c>
      <c r="H8" s="17">
        <f>'5'!Q6</f>
        <v>1.0987265353216227</v>
      </c>
    </row>
    <row r="9" spans="1:8" ht="16">
      <c r="A9" s="17">
        <v>6</v>
      </c>
      <c r="B9" s="59" t="s">
        <v>24</v>
      </c>
      <c r="C9" s="17">
        <f>'6'!L6</f>
        <v>1.0393266120691158</v>
      </c>
      <c r="D9" s="17">
        <f>'6'!M6</f>
        <v>1.0467508796327833</v>
      </c>
      <c r="E9" s="17">
        <f>'6'!N6</f>
        <v>1.072790307086809</v>
      </c>
      <c r="F9" s="17">
        <f>'6'!O6</f>
        <v>1.0587507431756553</v>
      </c>
      <c r="G9" s="17">
        <f>'6'!P6</f>
        <v>1.0125968264449443</v>
      </c>
      <c r="H9" s="17">
        <f>'6'!Q6</f>
        <v>1.0154109383618974</v>
      </c>
    </row>
    <row r="10" spans="1:8" ht="16">
      <c r="A10" s="17">
        <v>7</v>
      </c>
      <c r="B10" s="59" t="s">
        <v>28</v>
      </c>
      <c r="C10" s="17">
        <f>'7'!L6</f>
        <v>1.008683333237018</v>
      </c>
      <c r="D10" s="17">
        <f>'7'!M6</f>
        <v>1.0247188953731197</v>
      </c>
      <c r="E10" s="17">
        <f>'7'!N6</f>
        <v>0.99106948563228359</v>
      </c>
      <c r="F10" s="17">
        <f>'7'!O6</f>
        <v>0.77530975265077717</v>
      </c>
      <c r="G10" s="17">
        <f>'7'!P6</f>
        <v>0.54776106155398618</v>
      </c>
      <c r="H10" s="17">
        <f>'7'!Q6</f>
        <v>0.55072332076962027</v>
      </c>
    </row>
    <row r="11" spans="1:8" ht="16">
      <c r="A11" s="17">
        <v>8</v>
      </c>
      <c r="B11" s="59" t="s">
        <v>32</v>
      </c>
      <c r="C11" s="17">
        <f>'8'!L6</f>
        <v>0.72437143653285918</v>
      </c>
      <c r="D11" s="17">
        <f>'8'!M6</f>
        <v>0.71762432496604112</v>
      </c>
      <c r="E11" s="17">
        <f>'8'!N6</f>
        <v>0.71965838935275706</v>
      </c>
      <c r="F11" s="17">
        <f>'8'!O6</f>
        <v>0.72414904735100949</v>
      </c>
      <c r="G11" s="17">
        <f>'8'!P6</f>
        <v>0.72927544352874851</v>
      </c>
      <c r="H11" s="17">
        <f>'8'!Q6</f>
        <v>0.75098311589727973</v>
      </c>
    </row>
    <row r="12" spans="1:8" ht="16">
      <c r="A12" s="17">
        <v>9</v>
      </c>
      <c r="B12" s="59" t="s">
        <v>36</v>
      </c>
      <c r="C12" s="17">
        <f>'9'!L6</f>
        <v>0.64656140872846579</v>
      </c>
      <c r="D12" s="17">
        <f>'9'!M6</f>
        <v>0.6519334531741604</v>
      </c>
      <c r="E12" s="17">
        <f>'9'!N6</f>
        <v>0.65851202270480502</v>
      </c>
      <c r="F12" s="17">
        <f>'9'!O6</f>
        <v>0.67803917701887051</v>
      </c>
      <c r="G12" s="17">
        <f>'9'!P6</f>
        <v>0.68235002374921183</v>
      </c>
      <c r="H12" s="17">
        <f>'9'!Q6</f>
        <v>0.70486492254932309</v>
      </c>
    </row>
    <row r="13" spans="1:8" ht="16">
      <c r="A13" s="17">
        <v>10</v>
      </c>
      <c r="B13" s="59" t="s">
        <v>41</v>
      </c>
      <c r="C13" s="17">
        <f>'10'!L6</f>
        <v>0.78347264498653824</v>
      </c>
      <c r="D13" s="17">
        <f>'10'!M6</f>
        <v>0.79124060044084144</v>
      </c>
      <c r="E13" s="17">
        <f>'10'!N6</f>
        <v>0.7985367187418464</v>
      </c>
      <c r="F13" s="17">
        <f>'10'!O6</f>
        <v>0.80777025726144014</v>
      </c>
      <c r="G13" s="17">
        <f>'10'!P6</f>
        <v>0.82221879651158891</v>
      </c>
      <c r="H13" s="17">
        <f>'10'!Q6</f>
        <v>0.79901194646570672</v>
      </c>
    </row>
    <row r="14" spans="1:8" ht="16">
      <c r="A14" s="17">
        <v>11</v>
      </c>
      <c r="B14" s="59" t="s">
        <v>45</v>
      </c>
      <c r="C14" s="17">
        <f>'11'!L6</f>
        <v>0.78002085464692672</v>
      </c>
      <c r="D14" s="17">
        <f>'11'!M6</f>
        <v>0.85700185680978647</v>
      </c>
      <c r="E14" s="17">
        <f>'11'!N6</f>
        <v>0.86344530727441693</v>
      </c>
      <c r="F14" s="17">
        <f>'11'!O6</f>
        <v>0.86743798217783097</v>
      </c>
      <c r="G14" s="17">
        <f>'11'!P6</f>
        <v>0.84742965325693875</v>
      </c>
      <c r="H14" s="17">
        <f>'11'!Q6</f>
        <v>0.85259583545266038</v>
      </c>
    </row>
    <row r="15" spans="1:8" ht="16">
      <c r="A15" s="17">
        <v>12</v>
      </c>
      <c r="B15" s="59" t="s">
        <v>49</v>
      </c>
      <c r="C15" s="17">
        <f>'12'!L6</f>
        <v>0.69955449299436101</v>
      </c>
      <c r="D15" s="17">
        <f>'12'!M6</f>
        <v>0.70831343046786754</v>
      </c>
      <c r="E15" s="17">
        <f>'12'!N6</f>
        <v>0.71353726596063227</v>
      </c>
      <c r="F15" s="17">
        <f>'12'!O6</f>
        <v>0.71775059097860283</v>
      </c>
      <c r="G15" s="17">
        <f>'12'!P6</f>
        <v>0.71312578456870879</v>
      </c>
      <c r="H15" s="17">
        <f>'12'!Q6</f>
        <v>0.71910011288286901</v>
      </c>
    </row>
    <row r="16" spans="1:8" ht="16">
      <c r="A16" s="17">
        <v>13</v>
      </c>
      <c r="B16" s="59" t="s">
        <v>53</v>
      </c>
      <c r="C16" s="17">
        <f>'13'!L6</f>
        <v>0.71623128290657045</v>
      </c>
      <c r="D16" s="17">
        <f>'13'!M6</f>
        <v>0.71856546030055546</v>
      </c>
      <c r="E16" s="17">
        <f>'13'!N6</f>
        <v>0.72049480307819491</v>
      </c>
      <c r="F16" s="17">
        <f>'13'!O6</f>
        <v>0.71688393763223113</v>
      </c>
      <c r="G16" s="17">
        <f>'13'!P6</f>
        <v>0.72868632553056412</v>
      </c>
      <c r="H16" s="17">
        <f>'13'!Q6</f>
        <v>0.73358177887488907</v>
      </c>
    </row>
    <row r="17" spans="1:8" ht="16">
      <c r="A17" s="17">
        <v>14</v>
      </c>
      <c r="B17" s="59" t="s">
        <v>57</v>
      </c>
      <c r="C17" s="17">
        <f>'14'!L6</f>
        <v>0.82161172170004193</v>
      </c>
      <c r="D17" s="17">
        <f>'14'!M6</f>
        <v>0.8123326613894235</v>
      </c>
      <c r="E17" s="17">
        <f>'14'!N6</f>
        <v>0.81031617049570659</v>
      </c>
      <c r="F17" s="17">
        <f>'14'!O6</f>
        <v>0.81637936431493796</v>
      </c>
      <c r="G17" s="17">
        <f>'14'!P6</f>
        <v>0.82228307816164392</v>
      </c>
      <c r="H17" s="17">
        <f>'14'!Q6</f>
        <v>0.77202809225618008</v>
      </c>
    </row>
    <row r="18" spans="1:8" ht="16">
      <c r="A18" s="17">
        <v>15</v>
      </c>
      <c r="B18" s="59" t="s">
        <v>61</v>
      </c>
      <c r="C18" s="17">
        <f>'15'!L6</f>
        <v>0.56110028110562116</v>
      </c>
      <c r="D18" s="17">
        <f>'15'!M6</f>
        <v>0.56824782922857719</v>
      </c>
      <c r="E18" s="17">
        <f>'15'!N6</f>
        <v>0.57242417523529965</v>
      </c>
      <c r="F18" s="17">
        <f>'15'!O6</f>
        <v>0.57250755996102043</v>
      </c>
      <c r="G18" s="17">
        <f>'15'!P6</f>
        <v>0.53920562183067522</v>
      </c>
      <c r="H18" s="17">
        <f>'15'!Q6</f>
        <v>0.80536181228854598</v>
      </c>
    </row>
    <row r="19" spans="1:8" ht="16">
      <c r="A19" s="17">
        <v>16</v>
      </c>
      <c r="B19" s="59" t="s">
        <v>65</v>
      </c>
      <c r="C19" s="17">
        <f>'16'!L6</f>
        <v>1.0467089862747476</v>
      </c>
      <c r="D19" s="17">
        <f>'16'!M6</f>
        <v>1.0967201175243073</v>
      </c>
      <c r="E19" s="17">
        <f>'16'!N6</f>
        <v>1.0858231277488593</v>
      </c>
      <c r="F19" s="17">
        <f>'16'!O6</f>
        <v>1.131411500918206</v>
      </c>
      <c r="G19" s="17">
        <f>'16'!P6</f>
        <v>1.1379669989219359</v>
      </c>
      <c r="H19" s="17">
        <f>'16'!Q6</f>
        <v>1.1504492005174103</v>
      </c>
    </row>
    <row r="20" spans="1:8" ht="16">
      <c r="A20" s="17">
        <v>17</v>
      </c>
      <c r="B20" s="59" t="s">
        <v>69</v>
      </c>
      <c r="C20" s="17">
        <f>'17'!L6</f>
        <v>0.64536711583990192</v>
      </c>
      <c r="D20" s="17">
        <f>'17'!M6</f>
        <v>0.66087392230139264</v>
      </c>
      <c r="E20" s="17">
        <f>'17'!N6</f>
        <v>0.68994905236498583</v>
      </c>
      <c r="F20" s="17">
        <f>'17'!O6</f>
        <v>0.69905256074950783</v>
      </c>
      <c r="G20" s="17">
        <f>'17'!P6</f>
        <v>0.71829542671393398</v>
      </c>
      <c r="H20" s="17">
        <f>'17'!Q6</f>
        <v>0.72805112190528276</v>
      </c>
    </row>
    <row r="21" spans="1:8" ht="16">
      <c r="A21" s="17">
        <v>18</v>
      </c>
      <c r="B21" s="59" t="s">
        <v>73</v>
      </c>
      <c r="C21" s="17">
        <f>'18'!L6</f>
        <v>0.82768541038286558</v>
      </c>
      <c r="D21" s="17">
        <f>'18'!M6</f>
        <v>0.87717183627323969</v>
      </c>
      <c r="E21" s="17">
        <f>'18'!N6</f>
        <v>0.96970941697819113</v>
      </c>
      <c r="F21" s="17">
        <f>'18'!O6</f>
        <v>0.97796176748685026</v>
      </c>
      <c r="G21" s="17">
        <f>'18'!P6</f>
        <v>0.99244307173483515</v>
      </c>
      <c r="H21" s="17">
        <f>'18'!Q6</f>
        <v>1.0132547485313672</v>
      </c>
    </row>
    <row r="22" spans="1:8" ht="16">
      <c r="A22" s="17">
        <v>19</v>
      </c>
      <c r="B22" s="59" t="s">
        <v>77</v>
      </c>
      <c r="C22" s="17">
        <f>'19'!L6</f>
        <v>0.98422720297906874</v>
      </c>
      <c r="D22" s="17">
        <f>'19'!M6</f>
        <v>0.98305558690058925</v>
      </c>
      <c r="E22" s="17">
        <f>'19'!N6</f>
        <v>1.0090395057565151</v>
      </c>
      <c r="F22" s="17">
        <f>'19'!O6</f>
        <v>1.0122979121906208</v>
      </c>
      <c r="G22" s="17">
        <f>'19'!P6</f>
        <v>0.842170248030507</v>
      </c>
      <c r="H22" s="17">
        <f>'19'!Q6</f>
        <v>0.71669399133227607</v>
      </c>
    </row>
    <row r="23" spans="1:8" ht="16">
      <c r="A23" s="17">
        <v>20</v>
      </c>
      <c r="B23" s="59" t="s">
        <v>81</v>
      </c>
      <c r="C23" s="17">
        <f>'20'!L6</f>
        <v>1.2361333032076021</v>
      </c>
      <c r="D23" s="17">
        <f>'20'!M6</f>
        <v>1.2348645027651854</v>
      </c>
      <c r="E23" s="17">
        <f>'20'!N6</f>
        <v>1.237249385827599</v>
      </c>
      <c r="F23" s="17">
        <f>'20'!O6</f>
        <v>1.2341093191260293</v>
      </c>
      <c r="G23" s="17">
        <f>'20'!P6</f>
        <v>1.2515388716807838</v>
      </c>
      <c r="H23" s="17">
        <f>'20'!Q6</f>
        <v>1.0449764473731427</v>
      </c>
    </row>
    <row r="24" spans="1:8" ht="16">
      <c r="A24" s="17">
        <v>21</v>
      </c>
      <c r="B24" s="59" t="s">
        <v>85</v>
      </c>
      <c r="C24" s="17">
        <f>'21'!L6</f>
        <v>1.0573732361774042</v>
      </c>
      <c r="D24" s="17">
        <f>'21'!M6</f>
        <v>1.0716311745669167</v>
      </c>
      <c r="E24" s="17">
        <f>'21'!N6</f>
        <v>1.0851350443195584</v>
      </c>
      <c r="F24" s="17">
        <f>'21'!O6</f>
        <v>1.0654121597644515</v>
      </c>
      <c r="G24" s="17">
        <f>'21'!P6</f>
        <v>1.0571774213137322</v>
      </c>
      <c r="H24" s="17">
        <f>'21'!Q6</f>
        <v>0.8557180566761422</v>
      </c>
    </row>
    <row r="25" spans="1:8" ht="16">
      <c r="A25" s="17">
        <v>22</v>
      </c>
      <c r="B25" s="59" t="s">
        <v>89</v>
      </c>
      <c r="C25" s="17">
        <f>'22'!L6</f>
        <v>0.7445100638908636</v>
      </c>
      <c r="D25" s="17">
        <f>'22'!M6</f>
        <v>0.74868956857971802</v>
      </c>
      <c r="E25" s="17">
        <f>'22'!N6</f>
        <v>0.7488299931922987</v>
      </c>
      <c r="F25" s="17">
        <f>'22'!O6</f>
        <v>0.74325743753644002</v>
      </c>
      <c r="G25" s="17">
        <f>'22'!P6</f>
        <v>0.74666635707745965</v>
      </c>
      <c r="H25" s="17">
        <f>'22'!Q6</f>
        <v>0.74149916558713691</v>
      </c>
    </row>
    <row r="26" spans="1:8" ht="16">
      <c r="A26" s="17">
        <v>23</v>
      </c>
      <c r="B26" s="59" t="s">
        <v>93</v>
      </c>
      <c r="C26" s="17">
        <f>'23'!L6</f>
        <v>1.0531507803175866</v>
      </c>
      <c r="D26" s="17">
        <f>'23'!M6</f>
        <v>1.1072747826363025</v>
      </c>
      <c r="E26" s="17">
        <f>'23'!N6</f>
        <v>1.118926139160799</v>
      </c>
      <c r="F26" s="17">
        <f>'23'!O6</f>
        <v>1.1055458404501495</v>
      </c>
      <c r="G26" s="17">
        <f>'23'!P6</f>
        <v>1.1187170079276838</v>
      </c>
      <c r="H26" s="17">
        <f>'23'!Q6</f>
        <v>1.0603652637617338</v>
      </c>
    </row>
    <row r="27" spans="1:8" ht="16">
      <c r="A27" s="17">
        <v>24</v>
      </c>
      <c r="B27" s="59" t="s">
        <v>97</v>
      </c>
      <c r="C27" s="17">
        <f>'24'!L6</f>
        <v>0.46329335391436227</v>
      </c>
      <c r="D27" s="17">
        <f>'24'!M6</f>
        <v>0.45953191425449474</v>
      </c>
      <c r="E27" s="17">
        <f>'24'!N6</f>
        <v>0.45799339751448842</v>
      </c>
      <c r="F27" s="17">
        <f>'24'!O6</f>
        <v>0.45335687567865918</v>
      </c>
      <c r="G27" s="17">
        <f>'24'!P6</f>
        <v>0.5150818636804334</v>
      </c>
      <c r="H27" s="17">
        <f>'24'!Q6</f>
        <v>0.51361955229832923</v>
      </c>
    </row>
    <row r="28" spans="1:8" ht="16">
      <c r="A28" s="17">
        <v>25</v>
      </c>
      <c r="B28" s="59" t="s">
        <v>101</v>
      </c>
      <c r="C28" s="17">
        <f>'25'!L6</f>
        <v>0.77039756953568872</v>
      </c>
      <c r="D28" s="17">
        <f>'25'!M6</f>
        <v>0.77638122738950432</v>
      </c>
      <c r="E28" s="17">
        <f>'25'!N6</f>
        <v>0.7798887492564095</v>
      </c>
      <c r="F28" s="17">
        <f>'25'!O6</f>
        <v>0.78471681783620573</v>
      </c>
      <c r="G28" s="17">
        <f>'25'!P6</f>
        <v>0.78961170748874021</v>
      </c>
      <c r="H28" s="17">
        <f>'25'!Q6</f>
        <v>0.78271070054302794</v>
      </c>
    </row>
    <row r="29" spans="1:8" ht="16">
      <c r="A29" s="17">
        <v>26</v>
      </c>
      <c r="B29" s="59" t="s">
        <v>105</v>
      </c>
      <c r="C29" s="17">
        <f>'26'!L6</f>
        <v>0.66720803755020763</v>
      </c>
      <c r="D29" s="17">
        <f>'26'!M6</f>
        <v>0.67112131607933345</v>
      </c>
      <c r="E29" s="17">
        <f>'26'!N6</f>
        <v>0.67967205445164158</v>
      </c>
      <c r="F29" s="17">
        <f>'26'!O6</f>
        <v>0.68248404086081216</v>
      </c>
      <c r="G29" s="17">
        <f>'26'!P6</f>
        <v>0.69361852117082545</v>
      </c>
      <c r="H29" s="17">
        <f>'26'!Q6</f>
        <v>0.71237958738966523</v>
      </c>
    </row>
    <row r="30" spans="1:8" ht="16">
      <c r="A30" s="17">
        <v>27</v>
      </c>
      <c r="B30" s="59" t="s">
        <v>3</v>
      </c>
      <c r="C30" s="17">
        <f>'27'!L6</f>
        <v>0.66014044268744065</v>
      </c>
      <c r="D30" s="17">
        <f>'27'!M6</f>
        <v>0.53845808461018974</v>
      </c>
      <c r="E30" s="17">
        <f>'27'!N6</f>
        <v>0.5410618781959885</v>
      </c>
      <c r="F30" s="17">
        <f>'27'!O6</f>
        <v>0.55251384051452213</v>
      </c>
      <c r="G30" s="17">
        <f>'27'!P6</f>
        <v>0.5696226287018501</v>
      </c>
      <c r="H30" s="17">
        <f>'27'!Q6</f>
        <v>0.6124088417499487</v>
      </c>
    </row>
    <row r="31" spans="1:8" ht="16">
      <c r="A31" s="17">
        <v>28</v>
      </c>
      <c r="B31" s="59" t="s">
        <v>7</v>
      </c>
      <c r="C31" s="17">
        <f>'28'!L6</f>
        <v>0.67008763791443804</v>
      </c>
      <c r="D31" s="17">
        <f>'28'!M6</f>
        <v>0.68590986443135782</v>
      </c>
      <c r="E31" s="17">
        <f>'28'!N6</f>
        <v>0.64200294897576526</v>
      </c>
      <c r="F31" s="17">
        <f>'28'!O6</f>
        <v>0.64569591581135866</v>
      </c>
      <c r="G31" s="17">
        <f>'28'!P6</f>
        <v>0.69063319499710452</v>
      </c>
      <c r="H31" s="17">
        <f>'28'!Q6</f>
        <v>0.69480752555824987</v>
      </c>
    </row>
    <row r="32" spans="1:8" ht="16">
      <c r="A32" s="17">
        <v>29</v>
      </c>
      <c r="B32" s="59" t="s">
        <v>11</v>
      </c>
      <c r="C32" s="17">
        <f>'29'!L6</f>
        <v>0.83926340624543294</v>
      </c>
      <c r="D32" s="17">
        <f>'29'!M6</f>
        <v>0.89439850378354635</v>
      </c>
      <c r="E32" s="17">
        <f>'29'!N6</f>
        <v>0.89994183569964903</v>
      </c>
      <c r="F32" s="17">
        <f>'29'!O6</f>
        <v>0.90433913849035563</v>
      </c>
      <c r="G32" s="17">
        <f>'29'!P6</f>
        <v>0.91109318650381366</v>
      </c>
      <c r="H32" s="17">
        <f>'29'!Q6</f>
        <v>0.9273780977397319</v>
      </c>
    </row>
    <row r="33" spans="1:8" ht="16">
      <c r="A33" s="17">
        <v>30</v>
      </c>
      <c r="B33" s="59" t="s">
        <v>15</v>
      </c>
      <c r="C33" s="17">
        <f>'30'!L6</f>
        <v>0.68108777174738644</v>
      </c>
      <c r="D33" s="17">
        <f>'30'!M6</f>
        <v>0.70068148296187982</v>
      </c>
      <c r="E33" s="17">
        <f>'30'!N6</f>
        <v>0.69941165207981881</v>
      </c>
      <c r="F33" s="17">
        <f>'30'!O6</f>
        <v>0.70237450739545382</v>
      </c>
      <c r="G33" s="17">
        <f>'30'!P6</f>
        <v>0.85443381338137747</v>
      </c>
      <c r="H33" s="17">
        <f>'30'!Q6</f>
        <v>0.86302890502341845</v>
      </c>
    </row>
    <row r="34" spans="1:8" ht="16">
      <c r="A34" s="17">
        <v>31</v>
      </c>
      <c r="B34" s="59" t="s">
        <v>19</v>
      </c>
      <c r="C34" s="17">
        <f>'31'!L6</f>
        <v>0.71474165619120567</v>
      </c>
      <c r="D34" s="17">
        <f>'31'!M6</f>
        <v>0.68206703203162722</v>
      </c>
      <c r="E34" s="17">
        <f>'31'!N6</f>
        <v>0.68559354280197427</v>
      </c>
      <c r="F34" s="17">
        <f>'31'!O6</f>
        <v>0.68894881875277847</v>
      </c>
      <c r="G34" s="17">
        <f>'31'!P6</f>
        <v>0.69260210979411996</v>
      </c>
      <c r="H34" s="17">
        <f>'31'!Q6</f>
        <v>0.69877210911836096</v>
      </c>
    </row>
    <row r="35" spans="1:8" ht="16">
      <c r="A35" s="17">
        <v>32</v>
      </c>
      <c r="B35" s="59" t="s">
        <v>23</v>
      </c>
      <c r="C35" s="17">
        <f>'32'!L6</f>
        <v>1.025206729040935</v>
      </c>
      <c r="D35" s="17">
        <f>'32'!M6</f>
        <v>1.0522638616514661</v>
      </c>
      <c r="E35" s="17">
        <f>'32'!N6</f>
        <v>1.0671669493351612</v>
      </c>
      <c r="F35" s="17">
        <f>'32'!O6</f>
        <v>1.0822154205791426</v>
      </c>
      <c r="G35" s="17">
        <f>'32'!P6</f>
        <v>1.0879865438650578</v>
      </c>
      <c r="H35" s="17">
        <f>'32'!Q6</f>
        <v>1.0990780746816247</v>
      </c>
    </row>
    <row r="36" spans="1:8" ht="16">
      <c r="A36" s="17">
        <v>33</v>
      </c>
      <c r="B36" s="59" t="s">
        <v>27</v>
      </c>
      <c r="C36" s="17">
        <f>'33'!L6</f>
        <v>0.84316601748522524</v>
      </c>
      <c r="D36" s="17">
        <f>'33'!M6</f>
        <v>0.85239267906159821</v>
      </c>
      <c r="E36" s="17">
        <f>'33'!N6</f>
        <v>0.87524568189624985</v>
      </c>
      <c r="F36" s="17">
        <f>'33'!O6</f>
        <v>0.89904737172008142</v>
      </c>
      <c r="G36" s="17">
        <f>'33'!P6</f>
        <v>0.94418590549834513</v>
      </c>
      <c r="H36" s="17">
        <f>'33'!Q6</f>
        <v>0.97511145104462527</v>
      </c>
    </row>
    <row r="37" spans="1:8" ht="16">
      <c r="A37" s="17">
        <v>34</v>
      </c>
      <c r="B37" s="59" t="s">
        <v>31</v>
      </c>
      <c r="C37" s="17">
        <f>'34'!L6</f>
        <v>0.90828706806198467</v>
      </c>
      <c r="D37" s="17">
        <f>'34'!M6</f>
        <v>0.93810207732798512</v>
      </c>
      <c r="E37" s="17">
        <f>'34'!N6</f>
        <v>0.9478388648838233</v>
      </c>
      <c r="F37" s="17">
        <f>'34'!O6</f>
        <v>0.95441582969600391</v>
      </c>
      <c r="G37" s="17">
        <f>'34'!P6</f>
        <v>0.94259576399349443</v>
      </c>
      <c r="H37" s="17">
        <f>'34'!Q6</f>
        <v>0.95087945230823223</v>
      </c>
    </row>
    <row r="38" spans="1:8" ht="16">
      <c r="A38" s="17">
        <v>35</v>
      </c>
      <c r="B38" s="59" t="s">
        <v>35</v>
      </c>
      <c r="C38" s="17">
        <f>'35'!L6</f>
        <v>0.93375793343939129</v>
      </c>
      <c r="D38" s="17">
        <f>'35'!M6</f>
        <v>0.94150994151855949</v>
      </c>
      <c r="E38" s="17">
        <f>'35'!N6</f>
        <v>0.93606807481828358</v>
      </c>
      <c r="F38" s="17">
        <f>'35'!O6</f>
        <v>0.92910063033287771</v>
      </c>
      <c r="G38" s="17">
        <f>'35'!P6</f>
        <v>0.94137205343271491</v>
      </c>
      <c r="H38" s="17">
        <f>'35'!Q6</f>
        <v>0.92598804099185716</v>
      </c>
    </row>
    <row r="39" spans="1:8" ht="16">
      <c r="A39" s="17">
        <v>36</v>
      </c>
      <c r="B39" s="59" t="s">
        <v>40</v>
      </c>
      <c r="C39" s="17">
        <f>'36'!L6</f>
        <v>0.93724460984882851</v>
      </c>
      <c r="D39" s="17">
        <f>'36'!M6</f>
        <v>0.95464760635607726</v>
      </c>
      <c r="E39" s="17">
        <f>'36'!N6</f>
        <v>0.9622755445526745</v>
      </c>
      <c r="F39" s="17">
        <f>'36'!O6</f>
        <v>0.96272159338511043</v>
      </c>
      <c r="G39" s="17">
        <f>'36'!P6</f>
        <v>0.9615942316687871</v>
      </c>
      <c r="H39" s="17">
        <f>'36'!Q6</f>
        <v>0.88920391778282759</v>
      </c>
    </row>
    <row r="40" spans="1:8" ht="16">
      <c r="A40" s="17">
        <v>37</v>
      </c>
      <c r="B40" s="59" t="s">
        <v>44</v>
      </c>
      <c r="C40" s="17">
        <f>'37'!L6</f>
        <v>1.2138386780492285</v>
      </c>
      <c r="D40" s="17">
        <f>'37'!M6</f>
        <v>1.2268971347439892</v>
      </c>
      <c r="E40" s="17">
        <f>'37'!N6</f>
        <v>1.2302233664789171</v>
      </c>
      <c r="F40" s="17">
        <f>'37'!O6</f>
        <v>1.2308743722409963</v>
      </c>
      <c r="G40" s="17">
        <f>'37'!P6</f>
        <v>1.2353641777018143</v>
      </c>
      <c r="H40" s="17">
        <f>'37'!Q6</f>
        <v>1.2392145967122024</v>
      </c>
    </row>
    <row r="41" spans="1:8" ht="16">
      <c r="A41" s="17">
        <v>38</v>
      </c>
      <c r="B41" s="59" t="s">
        <v>48</v>
      </c>
      <c r="C41" s="17">
        <f>'38'!L6</f>
        <v>0.91399647482884316</v>
      </c>
      <c r="D41" s="17">
        <f>'38'!M6</f>
        <v>0.89700912196122207</v>
      </c>
      <c r="E41" s="17">
        <f>'38'!N6</f>
        <v>0.81005520314112045</v>
      </c>
      <c r="F41" s="17">
        <f>'38'!O6</f>
        <v>0.81627607614805442</v>
      </c>
      <c r="G41" s="17">
        <f>'38'!P6</f>
        <v>0.82223792572119747</v>
      </c>
      <c r="H41" s="17">
        <f>'38'!Q6</f>
        <v>0.82482915942486679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'39'!J6</f>
        <v>0.50940611899636212</v>
      </c>
      <c r="F43" s="17">
        <f>'39'!K6</f>
        <v>0.56555391128225485</v>
      </c>
      <c r="G43" s="17">
        <f>'39'!L6</f>
        <v>0.58990638408455975</v>
      </c>
      <c r="H43" s="17">
        <f>'39'!M6</f>
        <v>0.61280839014546551</v>
      </c>
    </row>
    <row r="44" spans="1:8" ht="17" thickBot="1">
      <c r="A44">
        <v>40</v>
      </c>
      <c r="B44" s="60" t="s">
        <v>60</v>
      </c>
      <c r="C44" s="17"/>
      <c r="D44" s="17"/>
      <c r="E44" s="17">
        <f>'40'!J6</f>
        <v>0.69896405167627218</v>
      </c>
      <c r="F44" s="17">
        <f>'40'!K6</f>
        <v>0.70166880613745064</v>
      </c>
      <c r="G44" s="17">
        <f>'40'!L6</f>
        <v>0.70860561405025491</v>
      </c>
      <c r="H44" s="17">
        <f>'40'!M6</f>
        <v>0.72007205448232914</v>
      </c>
    </row>
    <row r="45" spans="1:8" ht="17" thickBot="1">
      <c r="A45">
        <v>41</v>
      </c>
      <c r="B45" s="60" t="s">
        <v>64</v>
      </c>
      <c r="C45" s="17"/>
      <c r="D45" s="17"/>
      <c r="E45" s="17">
        <f>'41'!J6</f>
        <v>0.57568019045242069</v>
      </c>
      <c r="F45" s="17">
        <f>'41'!K6</f>
        <v>0.58666113008558074</v>
      </c>
      <c r="G45" s="17">
        <f>'41'!L6</f>
        <v>0.59447386988118189</v>
      </c>
      <c r="H45" s="17">
        <f>'41'!M6</f>
        <v>0.61456646496751988</v>
      </c>
    </row>
    <row r="46" spans="1:8" ht="17" thickBot="1">
      <c r="A46">
        <v>42</v>
      </c>
      <c r="B46" s="60" t="s">
        <v>68</v>
      </c>
      <c r="C46" s="17"/>
      <c r="D46" s="17"/>
      <c r="E46" s="17">
        <f>'42'!J6</f>
        <v>0.5670888896862647</v>
      </c>
      <c r="F46" s="17">
        <f>'42'!K6</f>
        <v>0.57646386143390682</v>
      </c>
      <c r="G46" s="17">
        <f>'42'!L6</f>
        <v>0.63854357789579574</v>
      </c>
      <c r="H46" s="17">
        <f>'42'!M6</f>
        <v>0.65830972820320877</v>
      </c>
    </row>
    <row r="47" spans="1:8" ht="17" thickBot="1">
      <c r="A47">
        <v>43</v>
      </c>
      <c r="B47" s="60" t="s">
        <v>72</v>
      </c>
      <c r="C47" s="17"/>
      <c r="D47" s="17"/>
      <c r="E47" s="17">
        <f>'43'!J6</f>
        <v>0.55208947943640097</v>
      </c>
      <c r="F47" s="17">
        <f>'43'!K6</f>
        <v>0.6191425461206771</v>
      </c>
      <c r="G47" s="17">
        <f>'43'!L6</f>
        <v>0.62869572313206989</v>
      </c>
      <c r="H47" s="17">
        <f>'43'!M6</f>
        <v>0.53487523012970994</v>
      </c>
    </row>
    <row r="48" spans="1:8" ht="17" thickBot="1">
      <c r="A48">
        <v>44</v>
      </c>
      <c r="B48" s="60" t="s">
        <v>76</v>
      </c>
      <c r="C48" s="17"/>
      <c r="D48" s="17"/>
      <c r="E48" s="17">
        <f>'44'!J6</f>
        <v>0.68055360657993103</v>
      </c>
      <c r="F48" s="17">
        <f>'44'!K6</f>
        <v>0.67703629915705499</v>
      </c>
      <c r="G48" s="17">
        <f>'44'!L6</f>
        <v>0.6933467721532699</v>
      </c>
      <c r="H48" s="17">
        <f>'44'!M6</f>
        <v>0.69797933670880641</v>
      </c>
    </row>
    <row r="49" spans="1:8" ht="17" thickBot="1">
      <c r="A49">
        <v>45</v>
      </c>
      <c r="B49" s="60" t="s">
        <v>80</v>
      </c>
      <c r="C49" s="17"/>
      <c r="D49" s="17"/>
      <c r="E49" s="17">
        <f>'45'!J6</f>
        <v>0.79256890258050339</v>
      </c>
      <c r="F49" s="17">
        <f>'45'!K6</f>
        <v>0.82874974320665618</v>
      </c>
      <c r="G49" s="17">
        <f>'45'!L6</f>
        <v>0.93406928218659324</v>
      </c>
      <c r="H49" s="17">
        <f>'45'!M6</f>
        <v>0.9479966335271347</v>
      </c>
    </row>
    <row r="50" spans="1:8" ht="17" thickBot="1">
      <c r="A50">
        <v>46</v>
      </c>
      <c r="B50" s="60" t="s">
        <v>84</v>
      </c>
      <c r="C50" s="17"/>
      <c r="D50" s="17"/>
      <c r="E50" s="17">
        <f>'46'!J6</f>
        <v>0.84584456455928381</v>
      </c>
      <c r="F50" s="17">
        <f>'46'!K6</f>
        <v>0.91958517809883256</v>
      </c>
      <c r="G50" s="17">
        <f>'46'!L6</f>
        <v>0.94118465068442825</v>
      </c>
      <c r="H50" s="17">
        <f>'46'!M6</f>
        <v>0.92232238411646916</v>
      </c>
    </row>
    <row r="51" spans="1:8" ht="17" thickBot="1">
      <c r="A51">
        <v>47</v>
      </c>
      <c r="B51" s="60" t="s">
        <v>88</v>
      </c>
      <c r="C51" s="17"/>
      <c r="D51" s="17"/>
      <c r="E51" s="17">
        <f>'47'!J6</f>
        <v>1.0003112466123101</v>
      </c>
      <c r="F51" s="17">
        <f>'47'!K6</f>
        <v>1.0076848534255365</v>
      </c>
      <c r="G51" s="17">
        <f>'47'!L6</f>
        <v>1.0661203068600813</v>
      </c>
      <c r="H51" s="17">
        <f>'47'!M6</f>
        <v>0.98629335475491897</v>
      </c>
    </row>
    <row r="52" spans="1:8" ht="17" thickBot="1">
      <c r="A52">
        <v>48</v>
      </c>
      <c r="B52" s="60" t="s">
        <v>92</v>
      </c>
      <c r="C52" s="17"/>
      <c r="D52" s="17"/>
      <c r="E52" s="17">
        <f>'48'!J6</f>
        <v>0.70557154924414656</v>
      </c>
      <c r="F52" s="17">
        <f>'48'!K6</f>
        <v>0.71532602993789296</v>
      </c>
      <c r="G52" s="17">
        <f>'48'!L6</f>
        <v>0.72710340839888754</v>
      </c>
      <c r="H52" s="17">
        <f>'48'!M6</f>
        <v>0.7983838209974814</v>
      </c>
    </row>
    <row r="53" spans="1:8" ht="17" thickBot="1">
      <c r="A53">
        <v>49</v>
      </c>
      <c r="B53" s="60" t="s">
        <v>96</v>
      </c>
      <c r="C53" s="17"/>
      <c r="D53" s="17"/>
      <c r="E53" s="17">
        <f>'49'!J6</f>
        <v>0.91156327196803599</v>
      </c>
      <c r="F53" s="17">
        <f>'49'!K6</f>
        <v>0.91463571823577883</v>
      </c>
      <c r="G53" s="17">
        <f>'49'!L6</f>
        <v>0.91935895730909989</v>
      </c>
      <c r="H53" s="17">
        <f>'49'!M6</f>
        <v>0.92696541624516271</v>
      </c>
    </row>
    <row r="54" spans="1:8" ht="17" thickBot="1">
      <c r="A54">
        <v>50</v>
      </c>
      <c r="B54" s="60" t="s">
        <v>100</v>
      </c>
      <c r="C54" s="17"/>
      <c r="D54" s="17"/>
      <c r="E54" s="17">
        <f>'50'!J6</f>
        <v>0.76355516175565641</v>
      </c>
      <c r="F54" s="17">
        <f>'50'!K6</f>
        <v>0.77627165656538999</v>
      </c>
      <c r="G54" s="17">
        <f>'50'!L6</f>
        <v>0.78927585867503924</v>
      </c>
      <c r="H54" s="17">
        <f>'50'!M6</f>
        <v>0.80458082871891734</v>
      </c>
    </row>
    <row r="55" spans="1:8" ht="17" thickBot="1">
      <c r="A55">
        <v>51</v>
      </c>
      <c r="B55" s="60" t="s">
        <v>104</v>
      </c>
      <c r="C55" s="17"/>
      <c r="D55" s="17"/>
      <c r="E55" s="17">
        <f>'51'!J6</f>
        <v>0.86564576688723427</v>
      </c>
      <c r="F55" s="17">
        <f>'51'!K6</f>
        <v>0.87115101500624603</v>
      </c>
      <c r="G55" s="17">
        <f>'51'!L6</f>
        <v>0.83113476950050635</v>
      </c>
      <c r="H55" s="17">
        <f>'51'!M6</f>
        <v>0.84803337996079997</v>
      </c>
    </row>
    <row r="56" spans="1:8" ht="17" thickBot="1">
      <c r="A56">
        <v>52</v>
      </c>
      <c r="B56" s="60" t="s">
        <v>108</v>
      </c>
      <c r="C56" s="17"/>
      <c r="D56" s="17"/>
      <c r="E56" s="17">
        <f>'52'!J6</f>
        <v>0.74867038571998856</v>
      </c>
      <c r="F56" s="17">
        <f>'52'!K6</f>
        <v>0.74720982175150585</v>
      </c>
      <c r="G56" s="17">
        <f>'52'!L6</f>
        <v>0.85007552149994048</v>
      </c>
      <c r="H56" s="17">
        <f>'52'!M6</f>
        <v>0.8655799984176763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'1'!L6</f>
        <v>0.69903634980128815</v>
      </c>
      <c r="D60" s="62">
        <f>'1'!M6</f>
        <v>0.8514763962500409</v>
      </c>
      <c r="E60" s="62">
        <f>'1'!N6</f>
        <v>0.83336628840885274</v>
      </c>
      <c r="F60" s="62">
        <f>'1'!O6</f>
        <v>0.83550250894075595</v>
      </c>
      <c r="G60" s="62">
        <f>'1'!P6</f>
        <v>0.83680151270925862</v>
      </c>
      <c r="H60" s="63">
        <f>'1'!Q6</f>
        <v>0.89196291596017752</v>
      </c>
    </row>
    <row r="61" spans="1:8">
      <c r="B61" t="s">
        <v>214</v>
      </c>
      <c r="C61">
        <f>'1'!L36</f>
        <v>0.58817024350178271</v>
      </c>
      <c r="D61">
        <f>'1'!M36</f>
        <v>0.90632578400415209</v>
      </c>
      <c r="E61">
        <f>'1'!N36</f>
        <v>0.85838853494802236</v>
      </c>
      <c r="F61">
        <f>'1'!O36</f>
        <v>0.85965460733382315</v>
      </c>
      <c r="G61">
        <f>'1'!P36</f>
        <v>0.8488955760499951</v>
      </c>
      <c r="H61">
        <f>'1'!Q36</f>
        <v>1.0037703107869875</v>
      </c>
    </row>
    <row r="62" spans="1:8">
      <c r="B62" t="s">
        <v>215</v>
      </c>
      <c r="C62">
        <f>'1'!L66</f>
        <v>0.63461193436408292</v>
      </c>
      <c r="D62">
        <f>'1'!M66</f>
        <v>0.7201409612057682</v>
      </c>
      <c r="E62">
        <f>'1'!N66</f>
        <v>0.72236652286937364</v>
      </c>
      <c r="F62">
        <f>'1'!O66</f>
        <v>0.72783824300238054</v>
      </c>
      <c r="G62">
        <f>'1'!P66</f>
        <v>0.7321732959711611</v>
      </c>
      <c r="H62">
        <f>'1'!Q66</f>
        <v>0.77470384652481139</v>
      </c>
    </row>
    <row r="63" spans="1:8">
      <c r="B63" t="s">
        <v>216</v>
      </c>
      <c r="C63">
        <f>'1'!L96</f>
        <v>0.45095713459248166</v>
      </c>
      <c r="D63">
        <f>'1'!M96</f>
        <v>0.45437756686839897</v>
      </c>
      <c r="E63">
        <f>'1'!N96</f>
        <v>5.953890330241973E-4</v>
      </c>
      <c r="F63">
        <f>'1'!O96</f>
        <v>5.953890330241973E-4</v>
      </c>
      <c r="G63">
        <f>'1'!P96</f>
        <v>5.953890330241973E-4</v>
      </c>
      <c r="H63">
        <f>'1'!Q96</f>
        <v>5.953890330241973E-4</v>
      </c>
    </row>
    <row r="64" spans="1:8">
      <c r="B64" t="s">
        <v>217</v>
      </c>
      <c r="C64">
        <f>'1'!L126</f>
        <v>0.52445625503433035</v>
      </c>
      <c r="D64">
        <f>'1'!M126</f>
        <v>0.5385382330947579</v>
      </c>
      <c r="E64">
        <f>'1'!N126</f>
        <v>0.68201316525941369</v>
      </c>
      <c r="F64">
        <f>'1'!O126</f>
        <v>0.68390545872522424</v>
      </c>
      <c r="G64">
        <f>'1'!P126</f>
        <v>0.69078279819188737</v>
      </c>
      <c r="H64">
        <f>'1'!Q126</f>
        <v>0.69986811850146025</v>
      </c>
    </row>
    <row r="65" spans="1:8">
      <c r="B65" t="s">
        <v>218</v>
      </c>
      <c r="C65">
        <f>'1'!L156</f>
        <v>0.89949275189559652</v>
      </c>
      <c r="D65">
        <f>'1'!M156</f>
        <v>0.92361389408136152</v>
      </c>
      <c r="E65">
        <f>'1'!N156</f>
        <v>0.91901356563289505</v>
      </c>
      <c r="F65">
        <f>'1'!O156</f>
        <v>0.91719092049153628</v>
      </c>
      <c r="G65">
        <f>'1'!P156</f>
        <v>0.94561718031990993</v>
      </c>
      <c r="H65">
        <f>'1'!Q156</f>
        <v>0.94266572959771788</v>
      </c>
    </row>
    <row r="66" spans="1:8">
      <c r="B66" t="s">
        <v>219</v>
      </c>
      <c r="C66">
        <f>'1'!L186</f>
        <v>0.74230695479650233</v>
      </c>
      <c r="D66">
        <f>'1'!M186</f>
        <v>0.74935890359388468</v>
      </c>
      <c r="E66">
        <f>'1'!N186</f>
        <v>0.75304257458272861</v>
      </c>
      <c r="F66">
        <f>'1'!O186</f>
        <v>0.75304257458272861</v>
      </c>
      <c r="G66">
        <f>'1'!P186</f>
        <v>0.75749316639959419</v>
      </c>
      <c r="H66">
        <f>'1'!Q186</f>
        <v>0.76293006380880879</v>
      </c>
    </row>
    <row r="67" spans="1:8">
      <c r="B67" t="s">
        <v>220</v>
      </c>
      <c r="C67">
        <f>'1'!L216</f>
        <v>1.0385955433196525</v>
      </c>
      <c r="D67">
        <f>'1'!M216</f>
        <v>1.0600746036394901</v>
      </c>
      <c r="E67">
        <f>'1'!N216</f>
        <v>1.0731746748284798</v>
      </c>
      <c r="F67">
        <f>'1'!O216</f>
        <v>1.0808910153937938</v>
      </c>
      <c r="G67">
        <f>'1'!P216</f>
        <v>1.0998624775273262</v>
      </c>
      <c r="H67">
        <f>'1'!Q216</f>
        <v>1.1103246964822111</v>
      </c>
    </row>
    <row r="68" spans="1:8" ht="16" thickBot="1">
      <c r="B68" t="s">
        <v>221</v>
      </c>
      <c r="C68">
        <f>'1'!L246</f>
        <v>1.2194870702452862</v>
      </c>
      <c r="D68">
        <f>'1'!M246</f>
        <v>1.2274699806775615</v>
      </c>
      <c r="E68">
        <f>'1'!N246</f>
        <v>1.2426386717055493</v>
      </c>
      <c r="F68">
        <f>'1'!O246</f>
        <v>1.2359794398079873</v>
      </c>
      <c r="G68">
        <f>'1'!P246</f>
        <v>1.2579948126843503</v>
      </c>
      <c r="H68">
        <f>'1'!Q246</f>
        <v>0.72078102309323555</v>
      </c>
    </row>
    <row r="69" spans="1:8" ht="17" thickBot="1">
      <c r="A69">
        <v>2</v>
      </c>
      <c r="B69" s="60" t="s">
        <v>8</v>
      </c>
      <c r="C69" s="61">
        <f>'2'!L6</f>
        <v>0.76215472409349228</v>
      </c>
      <c r="D69" s="62">
        <f>'2'!M6</f>
        <v>0.79430997702829742</v>
      </c>
      <c r="E69" s="62">
        <f>'2'!N6</f>
        <v>0.79789477940290632</v>
      </c>
      <c r="F69" s="62">
        <f>'2'!O6</f>
        <v>0.80422825232285344</v>
      </c>
      <c r="G69" s="62">
        <f>'2'!P6</f>
        <v>0.80772251110073567</v>
      </c>
      <c r="H69" s="63">
        <f>'2'!Q6</f>
        <v>0.81948498066594921</v>
      </c>
    </row>
    <row r="70" spans="1:8">
      <c r="B70" t="s">
        <v>223</v>
      </c>
      <c r="C70">
        <f>'2'!L36</f>
        <v>0.52744982660374296</v>
      </c>
      <c r="D70">
        <f>'2'!M36</f>
        <v>0.70010910104061541</v>
      </c>
      <c r="E70">
        <f>'2'!N36</f>
        <v>0.70209376117505651</v>
      </c>
      <c r="F70">
        <f>'2'!O36</f>
        <v>0.7031162748633496</v>
      </c>
      <c r="G70">
        <f>'2'!P36</f>
        <v>0.70248281008024804</v>
      </c>
      <c r="H70">
        <f>'2'!Q36</f>
        <v>0.72716477135458801</v>
      </c>
    </row>
    <row r="71" spans="1:8">
      <c r="B71" t="s">
        <v>224</v>
      </c>
      <c r="C71">
        <f>'2'!L66</f>
        <v>0.73010757126313153</v>
      </c>
      <c r="D71">
        <f>'2'!M66</f>
        <v>0.73390700452766844</v>
      </c>
      <c r="E71">
        <f>'2'!N66</f>
        <v>0.74027711081026626</v>
      </c>
      <c r="F71">
        <f>'2'!O66</f>
        <v>0.74499438362094861</v>
      </c>
      <c r="G71">
        <f>'2'!P66</f>
        <v>0.7474489460151752</v>
      </c>
      <c r="H71">
        <f>'2'!Q66</f>
        <v>0.75655257276770593</v>
      </c>
    </row>
    <row r="72" spans="1:8">
      <c r="B72" t="s">
        <v>225</v>
      </c>
      <c r="C72">
        <f>'2'!L96</f>
        <v>1.1549045875902129</v>
      </c>
      <c r="D72">
        <f>'2'!M96</f>
        <v>1.1699361959221914</v>
      </c>
      <c r="E72">
        <f>'2'!N96</f>
        <v>1.1774209170191801</v>
      </c>
      <c r="F72">
        <f>'2'!O96</f>
        <v>1.1912674916473438</v>
      </c>
      <c r="G72">
        <f>'2'!P96</f>
        <v>1.1950720109767743</v>
      </c>
      <c r="H72">
        <f>'2'!Q96</f>
        <v>1.2132026101579654</v>
      </c>
    </row>
    <row r="73" spans="1:8">
      <c r="B73" t="s">
        <v>226</v>
      </c>
      <c r="C73">
        <f>'2'!L126</f>
        <v>0.83116413400244693</v>
      </c>
      <c r="D73">
        <f>'2'!M126</f>
        <v>0.81772438545884341</v>
      </c>
      <c r="E73">
        <f>'2'!N126</f>
        <v>0.81206955645973578</v>
      </c>
      <c r="F73">
        <f>'2'!O126</f>
        <v>0.80283619154606156</v>
      </c>
      <c r="G73">
        <f>'2'!P126</f>
        <v>0.79969679012942951</v>
      </c>
      <c r="H73">
        <f>'2'!Q126</f>
        <v>0.79733319605317454</v>
      </c>
    </row>
    <row r="74" spans="1:8">
      <c r="B74" t="s">
        <v>227</v>
      </c>
      <c r="C74">
        <f>'2'!L156</f>
        <v>0.61326768214422345</v>
      </c>
      <c r="D74">
        <f>'2'!M156</f>
        <v>0.61326768214422345</v>
      </c>
      <c r="E74">
        <f>'2'!N156</f>
        <v>0.6160025138255435</v>
      </c>
      <c r="F74">
        <f>'2'!O156</f>
        <v>0.61825573685556057</v>
      </c>
      <c r="G74">
        <f>'2'!P156</f>
        <v>0.62515313178907295</v>
      </c>
      <c r="H74">
        <f>'2'!Q156</f>
        <v>0.62943720176019891</v>
      </c>
    </row>
    <row r="75" spans="1:8">
      <c r="B75" t="s">
        <v>228</v>
      </c>
      <c r="C75">
        <f>'2'!L186</f>
        <v>0.58672045940809558</v>
      </c>
      <c r="D75">
        <f>'2'!M186</f>
        <v>0.58876371323665977</v>
      </c>
      <c r="E75">
        <f>'2'!N186</f>
        <v>0.59202991779418968</v>
      </c>
      <c r="F75">
        <f>'2'!O186</f>
        <v>0.59290931126778079</v>
      </c>
      <c r="G75">
        <f>'2'!P186</f>
        <v>0.59490108847578271</v>
      </c>
      <c r="H75">
        <f>'2'!Q186</f>
        <v>0.60075958088018655</v>
      </c>
    </row>
    <row r="76" spans="1:8">
      <c r="B76" t="s">
        <v>229</v>
      </c>
      <c r="C76">
        <f>'2'!L216</f>
        <v>0.98866403963735472</v>
      </c>
      <c r="D76">
        <f>'2'!M216</f>
        <v>0.99336156191891822</v>
      </c>
      <c r="E76">
        <f>'2'!N216</f>
        <v>0.99979070845285611</v>
      </c>
      <c r="F76">
        <f>'2'!O216</f>
        <v>1.002515376340362</v>
      </c>
      <c r="G76">
        <f>'2'!P216</f>
        <v>1.0090427556685257</v>
      </c>
      <c r="H76">
        <f>'2'!Q216</f>
        <v>1.0215834787291607</v>
      </c>
    </row>
    <row r="77" spans="1:8">
      <c r="B77" t="s">
        <v>230</v>
      </c>
      <c r="C77">
        <f>'2'!L246</f>
        <v>0.99391016199719051</v>
      </c>
      <c r="D77">
        <f>'2'!M246</f>
        <v>1.0023055202037905</v>
      </c>
      <c r="E77">
        <f>'2'!N246</f>
        <v>1.0061598719793963</v>
      </c>
      <c r="F77">
        <f>'2'!O246</f>
        <v>1.0046163558309913</v>
      </c>
      <c r="G77">
        <f>'2'!P246</f>
        <v>1.0007679168873052</v>
      </c>
      <c r="H77">
        <f>'2'!Q246</f>
        <v>1.0232958726190164</v>
      </c>
    </row>
    <row r="78" spans="1:8">
      <c r="B78" t="s">
        <v>231</v>
      </c>
      <c r="C78">
        <f>'2'!L276</f>
        <v>0.91919637580092362</v>
      </c>
      <c r="D78">
        <f>'2'!M276</f>
        <v>0.92176621276773141</v>
      </c>
      <c r="E78">
        <f>'2'!N276</f>
        <v>0.92528550194008019</v>
      </c>
      <c r="F78">
        <f>'2'!O276</f>
        <v>0.97806683052918419</v>
      </c>
      <c r="G78">
        <f>'2'!P276</f>
        <v>0.98222840000627043</v>
      </c>
      <c r="H78">
        <f>'2'!Q276</f>
        <v>0.98968006624602367</v>
      </c>
    </row>
    <row r="79" spans="1:8">
      <c r="B79" t="s">
        <v>232</v>
      </c>
      <c r="C79">
        <f>'2'!L306</f>
        <v>0.89408052298331664</v>
      </c>
      <c r="D79">
        <f>'2'!M306</f>
        <v>0.90122058736145971</v>
      </c>
      <c r="E79">
        <f>'2'!N306</f>
        <v>0.91029469620937564</v>
      </c>
      <c r="F79">
        <f>'2'!O306</f>
        <v>0.91628330071797792</v>
      </c>
      <c r="G79">
        <f>'2'!P306</f>
        <v>0.93587593551926385</v>
      </c>
      <c r="H79">
        <f>'2'!Q306</f>
        <v>0.94693707776329827</v>
      </c>
    </row>
    <row r="80" spans="1:8">
      <c r="B80" t="s">
        <v>233</v>
      </c>
      <c r="C80">
        <f>'2'!L336</f>
        <v>0.62785706561566113</v>
      </c>
      <c r="D80">
        <f>'2'!M336</f>
        <v>0.63263039429295054</v>
      </c>
      <c r="E80">
        <f>'2'!N336</f>
        <v>0.63832673654388639</v>
      </c>
      <c r="F80">
        <f>'2'!O336</f>
        <v>0.64103853319894433</v>
      </c>
      <c r="G80">
        <f>'2'!P336</f>
        <v>0.64632545599228719</v>
      </c>
      <c r="H80">
        <f>'2'!Q336</f>
        <v>0.65645717934915293</v>
      </c>
    </row>
    <row r="81" spans="1:8" ht="16" thickBot="1">
      <c r="B81" t="s">
        <v>234</v>
      </c>
      <c r="C81">
        <f>'2'!L366</f>
        <v>0.9297569628066843</v>
      </c>
      <c r="D81">
        <f>'2'!M366</f>
        <v>0.92414366740717668</v>
      </c>
      <c r="E81">
        <f>'2'!N366</f>
        <v>0.92493988902985091</v>
      </c>
      <c r="F81">
        <f>'2'!O366</f>
        <v>0.9297569628066843</v>
      </c>
      <c r="G81">
        <f>'2'!P366</f>
        <v>0.93821638512871008</v>
      </c>
      <c r="H81">
        <f>'2'!Q366</f>
        <v>0.95087945230823223</v>
      </c>
    </row>
    <row r="82" spans="1:8" ht="17" thickBot="1">
      <c r="A82">
        <v>3</v>
      </c>
      <c r="B82" s="60" t="s">
        <v>12</v>
      </c>
      <c r="C82" s="61">
        <f>'3'!L6</f>
        <v>0.47603742049396086</v>
      </c>
      <c r="D82" s="62">
        <f>'3'!M6</f>
        <v>0.47908208466460178</v>
      </c>
      <c r="E82" s="62">
        <f>'3'!N6</f>
        <v>0.46298445247867143</v>
      </c>
      <c r="F82" s="62">
        <f>'3'!O6</f>
        <v>0.46062763601636197</v>
      </c>
      <c r="G82" s="62">
        <f>'3'!P6</f>
        <v>0.47917413053545066</v>
      </c>
      <c r="H82" s="63">
        <f>'3'!Q6</f>
        <v>0.51556754198630872</v>
      </c>
    </row>
    <row r="83" spans="1:8">
      <c r="B83" t="s">
        <v>236</v>
      </c>
      <c r="C83">
        <f>'3'!L36</f>
        <v>0.49279501808686532</v>
      </c>
      <c r="D83">
        <f>'3'!M36</f>
        <v>0.49457620457065288</v>
      </c>
      <c r="E83">
        <f>'3'!N36</f>
        <v>0.47129477275824311</v>
      </c>
      <c r="F83">
        <f>'3'!O36</f>
        <v>0.46755242013744108</v>
      </c>
      <c r="G83">
        <f>'3'!P36</f>
        <v>0.47028619963561386</v>
      </c>
      <c r="H83">
        <f>'3'!Q36</f>
        <v>0.4928112079635954</v>
      </c>
    </row>
    <row r="84" spans="1:8">
      <c r="B84" t="s">
        <v>237</v>
      </c>
      <c r="C84">
        <f>'3'!L66</f>
        <v>0.37678997286334653</v>
      </c>
      <c r="D84">
        <f>'3'!M66</f>
        <v>0.36923159206101441</v>
      </c>
      <c r="E84">
        <f>'3'!N66</f>
        <v>0.36581043630590737</v>
      </c>
      <c r="F84">
        <f>'3'!O66</f>
        <v>0.36385683027371835</v>
      </c>
      <c r="G84">
        <f>'3'!P66</f>
        <v>0.36153272450754831</v>
      </c>
      <c r="H84">
        <f>'3'!Q66</f>
        <v>0.39724871542158446</v>
      </c>
    </row>
    <row r="85" spans="1:8">
      <c r="B85" t="s">
        <v>238</v>
      </c>
      <c r="C85">
        <f>'3'!L96</f>
        <v>0.38094441844633381</v>
      </c>
      <c r="D85">
        <f>'3'!M96</f>
        <v>0.41558206700122358</v>
      </c>
      <c r="E85">
        <f>'3'!N96</f>
        <v>0.41707675576513725</v>
      </c>
      <c r="F85">
        <f>'3'!O96</f>
        <v>0.3842095590322247</v>
      </c>
      <c r="G85">
        <f>'3'!P96</f>
        <v>0.45571214289900741</v>
      </c>
      <c r="H85">
        <f>'3'!Q96</f>
        <v>0.51952106354796301</v>
      </c>
    </row>
    <row r="86" spans="1:8">
      <c r="B86" t="s">
        <v>239</v>
      </c>
      <c r="C86">
        <f>'3'!L126</f>
        <v>0.37704500173008015</v>
      </c>
      <c r="D86">
        <f>'3'!M126</f>
        <v>0.37298936050669257</v>
      </c>
      <c r="E86">
        <f>'3'!N126</f>
        <v>0.36881041928661823</v>
      </c>
      <c r="F86">
        <f>'3'!O126</f>
        <v>0.36821101867014661</v>
      </c>
      <c r="G86">
        <f>'3'!P126</f>
        <v>0.44855669307347484</v>
      </c>
      <c r="H86">
        <f>'3'!Q126</f>
        <v>0.45080839904318015</v>
      </c>
    </row>
    <row r="87" spans="1:8">
      <c r="B87" t="s">
        <v>240</v>
      </c>
      <c r="C87">
        <f>'3'!L156</f>
        <v>0.66000052914840557</v>
      </c>
      <c r="D87">
        <f>'3'!M156</f>
        <v>0.65963154702691063</v>
      </c>
      <c r="E87">
        <f>'3'!N156</f>
        <v>0.66826375239082847</v>
      </c>
      <c r="F87">
        <f>'3'!O156</f>
        <v>0.66902906242950766</v>
      </c>
      <c r="G87">
        <f>'3'!P156</f>
        <v>0.67523912197232172</v>
      </c>
      <c r="H87">
        <f>'3'!Q156</f>
        <v>0.69106184097614598</v>
      </c>
    </row>
    <row r="88" spans="1:8">
      <c r="B88" t="s">
        <v>241</v>
      </c>
      <c r="C88">
        <f>'3'!L186</f>
        <v>0.67687294924286967</v>
      </c>
      <c r="D88">
        <f>'3'!M186</f>
        <v>0.67982985822268027</v>
      </c>
      <c r="E88">
        <f>'3'!N186</f>
        <v>0.67777901478461755</v>
      </c>
      <c r="F88">
        <f>'3'!O186</f>
        <v>0.73551649365208405</v>
      </c>
      <c r="G88">
        <f>'3'!P186</f>
        <v>0.79275766898692557</v>
      </c>
      <c r="H88">
        <f>'3'!Q186</f>
        <v>0.98085110470770143</v>
      </c>
    </row>
    <row r="89" spans="1:8" ht="16" thickBot="1">
      <c r="B89" t="s">
        <v>242</v>
      </c>
      <c r="C89">
        <f>'3'!L216</f>
        <v>0.59837470977023799</v>
      </c>
      <c r="D89">
        <f>'3'!M216</f>
        <v>0.60351725271160683</v>
      </c>
      <c r="E89">
        <f>'3'!N216</f>
        <v>0.60236401958164365</v>
      </c>
      <c r="F89">
        <f>'3'!O216</f>
        <v>0.60064542526694797</v>
      </c>
      <c r="G89">
        <f>'3'!P216</f>
        <v>0.61056582758399414</v>
      </c>
      <c r="H89">
        <f>'3'!Q216</f>
        <v>0.60760165984192127</v>
      </c>
    </row>
    <row r="90" spans="1:8" ht="17" thickBot="1">
      <c r="A90">
        <v>4</v>
      </c>
      <c r="B90" s="60" t="s">
        <v>16</v>
      </c>
      <c r="C90" s="61">
        <f>'4'!L6</f>
        <v>0.70670268993444485</v>
      </c>
      <c r="D90" s="62">
        <f>'4'!M6</f>
        <v>0.71106185137326183</v>
      </c>
      <c r="E90" s="62">
        <f>'4'!N6</f>
        <v>0.70623313004357247</v>
      </c>
      <c r="F90" s="62">
        <f>'4'!O6</f>
        <v>0.70052533020388241</v>
      </c>
      <c r="G90" s="62">
        <f>'4'!P6</f>
        <v>0.6870882325126475</v>
      </c>
      <c r="H90" s="63">
        <f>'4'!Q6</f>
        <v>0.70032681460855406</v>
      </c>
    </row>
    <row r="91" spans="1:8">
      <c r="B91" t="s">
        <v>244</v>
      </c>
      <c r="C91">
        <f>'4'!L36</f>
        <v>0.55896728117029548</v>
      </c>
      <c r="D91">
        <f>'4'!M36</f>
        <v>0.56213456436949449</v>
      </c>
      <c r="E91">
        <f>'4'!N36</f>
        <v>0.56287319535640312</v>
      </c>
      <c r="F91">
        <f>'4'!O36</f>
        <v>0.56484017569841316</v>
      </c>
      <c r="G91">
        <f>'4'!P36</f>
        <v>0.566244491304006</v>
      </c>
      <c r="H91">
        <f>'4'!Q36</f>
        <v>0.60684873381679338</v>
      </c>
    </row>
    <row r="92" spans="1:8">
      <c r="B92" t="s">
        <v>245</v>
      </c>
      <c r="C92">
        <f>'4'!L66</f>
        <v>1.0893776410085556</v>
      </c>
      <c r="D92">
        <f>'4'!M66</f>
        <v>1.1007805548783711</v>
      </c>
      <c r="E92">
        <f>'4'!N66</f>
        <v>1.1044236734381849</v>
      </c>
      <c r="F92">
        <f>'4'!O66</f>
        <v>1.1140861578822243</v>
      </c>
      <c r="G92">
        <f>'4'!P66</f>
        <v>1.1148672638556114</v>
      </c>
      <c r="H92">
        <f>'4'!Q66</f>
        <v>1.119117119212282</v>
      </c>
    </row>
    <row r="93" spans="1:8">
      <c r="B93" t="s">
        <v>246</v>
      </c>
      <c r="C93">
        <f>'4'!L96</f>
        <v>0.53213047952004899</v>
      </c>
      <c r="D93">
        <f>'4'!M96</f>
        <v>0.53809195450216574</v>
      </c>
      <c r="E93">
        <f>'4'!N96</f>
        <v>0.53738936050555963</v>
      </c>
      <c r="F93">
        <f>'4'!O96</f>
        <v>0.53673586662528294</v>
      </c>
      <c r="G93">
        <f>'4'!P96</f>
        <v>0.52825522873558506</v>
      </c>
      <c r="H93">
        <f>'4'!Q96</f>
        <v>0.55512655049165582</v>
      </c>
    </row>
    <row r="94" spans="1:8">
      <c r="B94" t="s">
        <v>247</v>
      </c>
      <c r="C94">
        <f>'4'!L126</f>
        <v>0.95665949809447459</v>
      </c>
      <c r="D94">
        <f>'4'!M126</f>
        <v>0.96387277877313959</v>
      </c>
      <c r="E94">
        <f>'4'!N126</f>
        <v>0.95855881029561973</v>
      </c>
      <c r="F94">
        <f>'4'!O126</f>
        <v>0.96002686204526377</v>
      </c>
      <c r="G94">
        <f>'4'!P126</f>
        <v>0.91894328052193142</v>
      </c>
      <c r="H94">
        <f>'4'!Q126</f>
        <v>0.95317997649999453</v>
      </c>
    </row>
    <row r="95" spans="1:8">
      <c r="B95" t="s">
        <v>248</v>
      </c>
      <c r="C95">
        <f>'4'!L156</f>
        <v>0.77356107446263533</v>
      </c>
      <c r="D95">
        <f>'4'!M156</f>
        <v>0.76693924342721564</v>
      </c>
      <c r="E95">
        <f>'4'!N156</f>
        <v>0.73452489722233827</v>
      </c>
      <c r="F95">
        <f>'4'!O156</f>
        <v>0.72444850996999999</v>
      </c>
      <c r="G95">
        <f>'4'!P156</f>
        <v>0.71508632156239416</v>
      </c>
      <c r="H95">
        <f>'4'!Q156</f>
        <v>0.70940059216848672</v>
      </c>
    </row>
    <row r="96" spans="1:8">
      <c r="B96" t="s">
        <v>249</v>
      </c>
      <c r="C96">
        <f>'4'!L186</f>
        <v>0.65105143941459531</v>
      </c>
      <c r="D96">
        <f>'4'!M186</f>
        <v>0.6514348329922226</v>
      </c>
      <c r="E96">
        <f>'4'!N186</f>
        <v>0.62070768408402099</v>
      </c>
      <c r="F96">
        <f>'4'!O186</f>
        <v>0.57057901029796787</v>
      </c>
      <c r="G96">
        <f>'4'!P186</f>
        <v>0.52695555217262624</v>
      </c>
      <c r="H96">
        <f>'4'!Q186</f>
        <v>0.53455780099638495</v>
      </c>
    </row>
    <row r="97" spans="1:8">
      <c r="B97" t="s">
        <v>250</v>
      </c>
      <c r="C97">
        <f>'4'!L216</f>
        <v>1.2082391353843316</v>
      </c>
      <c r="D97">
        <f>'4'!M216</f>
        <v>1.2250494849964422</v>
      </c>
      <c r="E97">
        <f>'4'!N216</f>
        <v>1.233136418880229</v>
      </c>
      <c r="F97">
        <f>'4'!O216</f>
        <v>1.2470069122411842</v>
      </c>
      <c r="G97">
        <f>'4'!P216</f>
        <v>1.2544131663256661</v>
      </c>
      <c r="H97">
        <f>'4'!Q216</f>
        <v>0.83836818957761683</v>
      </c>
    </row>
    <row r="98" spans="1:8" ht="16" thickBot="1">
      <c r="B98" t="s">
        <v>251</v>
      </c>
      <c r="C98">
        <f>'4'!L246</f>
        <v>1.066346006409894</v>
      </c>
      <c r="D98">
        <f>'4'!M246</f>
        <v>1.0758227446574447</v>
      </c>
      <c r="E98">
        <f>'4'!N246</f>
        <v>1.0745195996857146</v>
      </c>
      <c r="F98">
        <f>'4'!O246</f>
        <v>1.0737384705053736</v>
      </c>
      <c r="G98">
        <f>'4'!P246</f>
        <v>1.0507578137752311</v>
      </c>
      <c r="H98">
        <f>'4'!Q246</f>
        <v>1.0523722227426058</v>
      </c>
    </row>
    <row r="99" spans="1:8" ht="17" thickBot="1">
      <c r="A99">
        <v>5</v>
      </c>
      <c r="B99" s="60" t="s">
        <v>20</v>
      </c>
      <c r="C99" s="61">
        <f>'5'!L6</f>
        <v>1.0684009890584039</v>
      </c>
      <c r="D99" s="62">
        <f>'5'!M6</f>
        <v>1.0704374765472555</v>
      </c>
      <c r="E99" s="62">
        <f>'5'!N6</f>
        <v>1.0766179371464311</v>
      </c>
      <c r="F99" s="62">
        <f>'5'!O6</f>
        <v>1.0839375925903949</v>
      </c>
      <c r="G99" s="62">
        <f>'5'!P6</f>
        <v>1.0901477205276442</v>
      </c>
      <c r="H99" s="63">
        <f>'5'!Q6</f>
        <v>1.0987265353216227</v>
      </c>
    </row>
    <row r="100" spans="1:8">
      <c r="B100" t="s">
        <v>253</v>
      </c>
      <c r="C100">
        <f>'5'!L36</f>
        <v>0.95703058036277899</v>
      </c>
      <c r="D100">
        <f>'5'!M36</f>
        <v>0.95675223174028223</v>
      </c>
      <c r="E100">
        <f>'5'!N36</f>
        <v>0.96273883844600372</v>
      </c>
      <c r="F100">
        <f>'5'!O36</f>
        <v>0.96921324736151437</v>
      </c>
      <c r="G100">
        <f>'5'!P36</f>
        <v>0.97502597509694133</v>
      </c>
      <c r="H100">
        <f>'5'!Q36</f>
        <v>0.98372645882452259</v>
      </c>
    </row>
    <row r="101" spans="1:8">
      <c r="B101" t="s">
        <v>254</v>
      </c>
      <c r="C101">
        <f>'5'!L66</f>
        <v>1.2374034073190117</v>
      </c>
      <c r="D101">
        <f>'5'!M66</f>
        <v>1.2374034073190117</v>
      </c>
      <c r="E101">
        <f>'5'!N66</f>
        <v>1.2441896890182556</v>
      </c>
      <c r="F101">
        <f>'5'!O66</f>
        <v>1.2528150578467088</v>
      </c>
      <c r="G101">
        <f>'5'!P66</f>
        <v>1.2549807269622852</v>
      </c>
      <c r="H101">
        <f>'5'!Q66</f>
        <v>1.262953592123168</v>
      </c>
    </row>
    <row r="102" spans="1:8">
      <c r="B102" t="s">
        <v>255</v>
      </c>
      <c r="C102">
        <f>'5'!L96</f>
        <v>1.1634776298513654</v>
      </c>
      <c r="D102">
        <f>'5'!M96</f>
        <v>1.1681759246380738</v>
      </c>
      <c r="E102">
        <f>'5'!N96</f>
        <v>1.1786469186546877</v>
      </c>
      <c r="F102">
        <f>'5'!O96</f>
        <v>1.1933267670359116</v>
      </c>
      <c r="G102">
        <f>'5'!P96</f>
        <v>1.2002167622268467</v>
      </c>
      <c r="H102">
        <f>'5'!Q96</f>
        <v>1.2085372878988339</v>
      </c>
    </row>
    <row r="103" spans="1:8">
      <c r="B103" t="s">
        <v>256</v>
      </c>
      <c r="C103">
        <f>'5'!L126</f>
        <v>1.0299154300218176</v>
      </c>
      <c r="D103">
        <f>'5'!M126</f>
        <v>1.0370553384493362</v>
      </c>
      <c r="E103">
        <f>'5'!N126</f>
        <v>1.0346698861226269</v>
      </c>
      <c r="F103">
        <f>'5'!O126</f>
        <v>1.040883506839358</v>
      </c>
      <c r="G103">
        <f>'5'!P126</f>
        <v>1.0543937224830535</v>
      </c>
      <c r="H103">
        <f>'5'!Q126</f>
        <v>1.0519683881105155</v>
      </c>
    </row>
    <row r="104" spans="1:8">
      <c r="B104" t="s">
        <v>257</v>
      </c>
      <c r="C104">
        <f>'5'!L156</f>
        <v>1.0104167803681889</v>
      </c>
      <c r="D104">
        <f>'5'!M156</f>
        <v>1.0115808779425481</v>
      </c>
      <c r="E104">
        <f>'5'!N156</f>
        <v>1.0104167803681889</v>
      </c>
      <c r="F104">
        <f>'5'!O156</f>
        <v>1.0080926025058201</v>
      </c>
      <c r="G104">
        <f>'5'!P156</f>
        <v>1.006932519136418</v>
      </c>
      <c r="H104">
        <f>'5'!Q156</f>
        <v>1.0209420700496172</v>
      </c>
    </row>
    <row r="105" spans="1:8" ht="16" thickBot="1">
      <c r="B105" t="s">
        <v>258</v>
      </c>
      <c r="C105">
        <f>'5'!L186</f>
        <v>1.2146157051372279</v>
      </c>
      <c r="D105">
        <f>'5'!M186</f>
        <v>1.2210259276999222</v>
      </c>
      <c r="E105">
        <f>'5'!N186</f>
        <v>1.2298952588588281</v>
      </c>
      <c r="F105">
        <f>'5'!O186</f>
        <v>1.2327308072266734</v>
      </c>
      <c r="G105">
        <f>'5'!P186</f>
        <v>1.2392366335557674</v>
      </c>
      <c r="H105">
        <f>'5'!Q186</f>
        <v>1.2540005561790146</v>
      </c>
    </row>
    <row r="106" spans="1:8" ht="17" thickBot="1">
      <c r="A106">
        <v>6</v>
      </c>
      <c r="B106" s="69" t="s">
        <v>24</v>
      </c>
      <c r="C106" s="61">
        <f>'6'!L6</f>
        <v>1.0393266120691158</v>
      </c>
      <c r="D106" s="62">
        <f>'6'!M6</f>
        <v>1.0467508796327833</v>
      </c>
      <c r="E106" s="62">
        <f>'6'!N6</f>
        <v>1.072790307086809</v>
      </c>
      <c r="F106" s="62">
        <f>'6'!O6</f>
        <v>1.0587507431756553</v>
      </c>
      <c r="G106" s="62">
        <f>'6'!P6</f>
        <v>1.0125968264449443</v>
      </c>
      <c r="H106" s="63">
        <f>'6'!Q6</f>
        <v>1.0154109383618974</v>
      </c>
    </row>
    <row r="107" spans="1:8" ht="16">
      <c r="B107" s="24" t="s">
        <v>260</v>
      </c>
      <c r="C107">
        <f>'6'!L36</f>
        <v>1.0102052702339215</v>
      </c>
      <c r="D107">
        <f>'6'!M36</f>
        <v>1.0125343188944214</v>
      </c>
      <c r="E107">
        <f>'6'!N36</f>
        <v>1.0295273973140586</v>
      </c>
      <c r="F107">
        <f>'6'!O36</f>
        <v>1.0188171048402956</v>
      </c>
      <c r="G107">
        <f>'6'!P36</f>
        <v>0.90879683773101627</v>
      </c>
      <c r="H107">
        <f>'6'!Q36</f>
        <v>0.90848418539016984</v>
      </c>
    </row>
    <row r="108" spans="1:8" ht="16">
      <c r="B108" s="24" t="s">
        <v>261</v>
      </c>
      <c r="C108">
        <f>'6'!L66</f>
        <v>1.1010451032615003</v>
      </c>
      <c r="D108">
        <f>'6'!M66</f>
        <v>1.1251392079291689</v>
      </c>
      <c r="E108">
        <f>'6'!N66</f>
        <v>1.1371213696710629</v>
      </c>
      <c r="F108">
        <f>'6'!O66</f>
        <v>1.1508201484669549</v>
      </c>
      <c r="G108">
        <f>'6'!P66</f>
        <v>1.1529422508325495</v>
      </c>
      <c r="H108">
        <f>'6'!Q66</f>
        <v>1.1614698639028538</v>
      </c>
    </row>
    <row r="109" spans="1:8" ht="16">
      <c r="B109" s="24" t="s">
        <v>262</v>
      </c>
      <c r="C109">
        <f>'6'!L96</f>
        <v>1.1341574485186485</v>
      </c>
      <c r="D109">
        <f>'6'!M96</f>
        <v>1.14085176148029</v>
      </c>
      <c r="E109">
        <f>'6'!N96</f>
        <v>1.1959402935327696</v>
      </c>
      <c r="F109">
        <f>'6'!O96</f>
        <v>1.1467050131765546</v>
      </c>
      <c r="G109">
        <f>'6'!P96</f>
        <v>1.1590947755181527</v>
      </c>
      <c r="H109">
        <f>'6'!Q96</f>
        <v>1.1650416247846425</v>
      </c>
    </row>
    <row r="110" spans="1:8" ht="16" thickBot="1">
      <c r="B110" t="s">
        <v>263</v>
      </c>
      <c r="C110">
        <f>'6'!L126</f>
        <v>0.98285183194464487</v>
      </c>
      <c r="D110">
        <f>'6'!M126</f>
        <v>0.99513894256334035</v>
      </c>
      <c r="E110">
        <f>'6'!N126</f>
        <v>1.0112897278762134</v>
      </c>
      <c r="F110">
        <f>'6'!O126</f>
        <v>1.0162506952269574</v>
      </c>
      <c r="G110">
        <f>'6'!P126</f>
        <v>1.0274280927324364</v>
      </c>
      <c r="H110">
        <f>'6'!Q126</f>
        <v>1.0315769993619683</v>
      </c>
    </row>
    <row r="111" spans="1:8" ht="17" thickBot="1">
      <c r="A111">
        <v>7</v>
      </c>
      <c r="B111" s="69" t="s">
        <v>28</v>
      </c>
      <c r="C111" s="61">
        <f>'7'!L6</f>
        <v>1.008683333237018</v>
      </c>
      <c r="D111" s="62">
        <f>'7'!M6</f>
        <v>1.0247188953731197</v>
      </c>
      <c r="E111" s="62">
        <f>'7'!N6</f>
        <v>0.99106948563228359</v>
      </c>
      <c r="F111" s="62">
        <f>'7'!O6</f>
        <v>0.77530975265077717</v>
      </c>
      <c r="G111" s="62">
        <f>'7'!P6</f>
        <v>0.54776106155398618</v>
      </c>
      <c r="H111" s="63">
        <f>'7'!Q6</f>
        <v>0.55072332076962027</v>
      </c>
    </row>
    <row r="112" spans="1:8" ht="16">
      <c r="B112" s="24" t="s">
        <v>265</v>
      </c>
      <c r="C112">
        <f>'7'!L36</f>
        <v>0.94510378357320546</v>
      </c>
      <c r="D112">
        <f>'7'!M36</f>
        <v>1.007512393851298</v>
      </c>
      <c r="E112">
        <f>'7'!N36</f>
        <v>1.2212267913474022</v>
      </c>
      <c r="F112">
        <f>'7'!O36</f>
        <v>0.76087072448731929</v>
      </c>
      <c r="G112">
        <f>'7'!P36</f>
        <v>0.64995942314336408</v>
      </c>
      <c r="H112">
        <f>'7'!Q36</f>
        <v>0.65159933378827362</v>
      </c>
    </row>
    <row r="113" spans="1:8" ht="16">
      <c r="B113" s="24" t="s">
        <v>266</v>
      </c>
      <c r="C113">
        <f>'7'!L66</f>
        <v>0.72472662796886733</v>
      </c>
      <c r="D113">
        <f>'7'!M66</f>
        <v>0.72921663018135785</v>
      </c>
      <c r="E113">
        <f>'7'!N66</f>
        <v>0.73083874302369811</v>
      </c>
      <c r="F113">
        <f>'7'!O66</f>
        <v>0.86712593564627505</v>
      </c>
      <c r="G113">
        <f>'7'!P66</f>
        <v>0.39608777683875651</v>
      </c>
      <c r="H113">
        <f>'7'!Q66</f>
        <v>0.39645338517378614</v>
      </c>
    </row>
    <row r="114" spans="1:8">
      <c r="B114" t="s">
        <v>267</v>
      </c>
      <c r="C114">
        <f>'7'!L96</f>
        <v>0.32900735381741042</v>
      </c>
      <c r="D114">
        <f>'7'!M96</f>
        <v>0.4948349459152539</v>
      </c>
      <c r="E114">
        <f>'7'!N96</f>
        <v>0.62515313178907295</v>
      </c>
      <c r="F114">
        <f>'7'!O96</f>
        <v>0.93396046097878627</v>
      </c>
      <c r="G114">
        <f>'7'!P96</f>
        <v>0.4975410690358969</v>
      </c>
      <c r="H114">
        <f>'7'!Q96</f>
        <v>0.50028808530771163</v>
      </c>
    </row>
    <row r="115" spans="1:8">
      <c r="B115" t="s">
        <v>268</v>
      </c>
      <c r="C115">
        <f>'7'!L126</f>
        <v>1.170291529910402</v>
      </c>
      <c r="D115">
        <f>'7'!M126</f>
        <v>1.0060054137073773</v>
      </c>
      <c r="E115">
        <f>'7'!N126</f>
        <v>1.024238912433806</v>
      </c>
      <c r="F115">
        <f>'7'!O126</f>
        <v>0.90999807213361705</v>
      </c>
      <c r="G115">
        <f>'7'!P126</f>
        <v>0.41895075902760243</v>
      </c>
      <c r="H115">
        <f>'7'!Q126</f>
        <v>0.42703595690241813</v>
      </c>
    </row>
    <row r="116" spans="1:8">
      <c r="B116" t="s">
        <v>269</v>
      </c>
      <c r="C116">
        <f>'7'!L156</f>
        <v>0.4855121760359804</v>
      </c>
      <c r="D116">
        <f>'7'!M156</f>
        <v>1.5815545948871381E-4</v>
      </c>
      <c r="E116">
        <f>'7'!N156</f>
        <v>1.5815545948871381E-4</v>
      </c>
      <c r="F116">
        <f>'7'!O156</f>
        <v>1.5815545948871381E-4</v>
      </c>
      <c r="G116">
        <f>'7'!P156</f>
        <v>1.5815545948871381E-4</v>
      </c>
      <c r="H116">
        <f>'7'!Q156</f>
        <v>1.5815545948871381E-4</v>
      </c>
    </row>
    <row r="117" spans="1:8" ht="16" thickBot="1">
      <c r="B117" t="s">
        <v>270</v>
      </c>
      <c r="C117">
        <f>'7'!L186</f>
        <v>1.4196085273233334</v>
      </c>
      <c r="D117">
        <f>'7'!M186</f>
        <v>1.4309320830799295</v>
      </c>
      <c r="E117">
        <f>'7'!N186</f>
        <v>0.31789711237859392</v>
      </c>
      <c r="F117">
        <f>'7'!O186</f>
        <v>0.71405368737082886</v>
      </c>
      <c r="G117">
        <f>'7'!P186</f>
        <v>0.48455858540773789</v>
      </c>
      <c r="H117">
        <f>'7'!Q186</f>
        <v>0.49150829937440782</v>
      </c>
    </row>
    <row r="118" spans="1:8" ht="17" thickBot="1">
      <c r="A118">
        <v>8</v>
      </c>
      <c r="B118" s="60" t="s">
        <v>32</v>
      </c>
      <c r="C118" s="61">
        <f>'8'!L6</f>
        <v>0.72437143653285918</v>
      </c>
      <c r="D118" s="62">
        <f>'8'!M6</f>
        <v>0.71762432496604112</v>
      </c>
      <c r="E118" s="62">
        <f>'8'!N6</f>
        <v>0.71965838935275706</v>
      </c>
      <c r="F118" s="62">
        <f>'8'!O6</f>
        <v>0.72414904735100949</v>
      </c>
      <c r="G118" s="62">
        <f>'8'!P6</f>
        <v>0.72927544352874851</v>
      </c>
      <c r="H118" s="63">
        <f>'8'!Q6</f>
        <v>0.75098311589727973</v>
      </c>
    </row>
    <row r="119" spans="1:8">
      <c r="B119" t="s">
        <v>272</v>
      </c>
      <c r="C119">
        <f>'8'!L36</f>
        <v>0.54351027192801138</v>
      </c>
      <c r="D119">
        <f>'8'!M36</f>
        <v>0.54892194310215192</v>
      </c>
      <c r="E119">
        <f>'8'!N36</f>
        <v>0.55080386321605335</v>
      </c>
      <c r="F119">
        <f>'8'!O36</f>
        <v>0.55393428266931277</v>
      </c>
      <c r="G119">
        <f>'8'!P36</f>
        <v>0.55757884884901965</v>
      </c>
      <c r="H119">
        <f>'8'!Q36</f>
        <v>0.74015074951132276</v>
      </c>
    </row>
    <row r="120" spans="1:8">
      <c r="B120" t="s">
        <v>273</v>
      </c>
      <c r="C120">
        <f>'8'!L66</f>
        <v>1.2452646041519317</v>
      </c>
      <c r="D120">
        <f>'8'!M66</f>
        <v>1.2520939989506596</v>
      </c>
      <c r="E120">
        <f>'8'!N66</f>
        <v>1.2988812184218308</v>
      </c>
      <c r="F120">
        <f>'8'!O66</f>
        <v>1.3022089741895824</v>
      </c>
      <c r="G120">
        <f>'8'!P66</f>
        <v>1.3048773163082574</v>
      </c>
      <c r="H120">
        <f>'8'!Q66</f>
        <v>0.90645909652858558</v>
      </c>
    </row>
    <row r="121" spans="1:8">
      <c r="B121" t="s">
        <v>274</v>
      </c>
      <c r="C121">
        <f>'8'!L96</f>
        <v>0.80960479324225776</v>
      </c>
      <c r="D121">
        <f>'8'!M96</f>
        <v>0.71382476690193741</v>
      </c>
      <c r="E121">
        <f>'8'!N96</f>
        <v>0.7217226031185997</v>
      </c>
      <c r="F121">
        <f>'8'!O96</f>
        <v>0.72840926087491886</v>
      </c>
      <c r="G121">
        <f>'8'!P96</f>
        <v>0.73901614817422212</v>
      </c>
      <c r="H121">
        <f>'8'!Q96</f>
        <v>0.85707721910294943</v>
      </c>
    </row>
    <row r="122" spans="1:8">
      <c r="B122" t="s">
        <v>275</v>
      </c>
      <c r="C122">
        <f>'8'!L126</f>
        <v>0.52991299326207153</v>
      </c>
      <c r="D122">
        <f>'8'!M126</f>
        <v>0.53414347831993181</v>
      </c>
      <c r="E122">
        <f>'8'!N126</f>
        <v>0.53497300446688867</v>
      </c>
      <c r="F122">
        <f>'8'!O126</f>
        <v>0.53748289464234822</v>
      </c>
      <c r="G122">
        <f>'8'!P126</f>
        <v>0.53945746116206128</v>
      </c>
      <c r="H122">
        <f>'8'!Q126</f>
        <v>0.54346687149579354</v>
      </c>
    </row>
    <row r="123" spans="1:8">
      <c r="B123" t="s">
        <v>276</v>
      </c>
      <c r="C123">
        <f>'8'!L156</f>
        <v>0.83109473157339731</v>
      </c>
      <c r="D123">
        <f>'8'!M156</f>
        <v>0.83634434234265886</v>
      </c>
      <c r="E123">
        <f>'8'!N156</f>
        <v>0.8342336314990656</v>
      </c>
      <c r="F123">
        <f>'8'!O156</f>
        <v>0.84240497333258602</v>
      </c>
      <c r="G123">
        <f>'8'!P156</f>
        <v>0.85006014298411725</v>
      </c>
      <c r="H123">
        <f>'8'!Q156</f>
        <v>0.85942633712825989</v>
      </c>
    </row>
    <row r="124" spans="1:8" ht="16" thickBot="1">
      <c r="B124" t="s">
        <v>277</v>
      </c>
      <c r="C124">
        <f>'8'!L186</f>
        <v>1.0046163558309913</v>
      </c>
      <c r="D124">
        <f>'8'!M186</f>
        <v>1.007512393851298</v>
      </c>
      <c r="E124">
        <f>'8'!N186</f>
        <v>0.85627297583529915</v>
      </c>
      <c r="F124">
        <f>'8'!O186</f>
        <v>0.8608239187256459</v>
      </c>
      <c r="G124">
        <f>'8'!P186</f>
        <v>0.86647708360904596</v>
      </c>
      <c r="H124">
        <f>'8'!Q186</f>
        <v>0.69190082392572061</v>
      </c>
    </row>
    <row r="125" spans="1:8" ht="17" thickBot="1">
      <c r="A125">
        <v>9</v>
      </c>
      <c r="B125" s="60" t="s">
        <v>36</v>
      </c>
      <c r="C125" s="61">
        <f>'9'!L6</f>
        <v>0.64656140872846579</v>
      </c>
      <c r="D125" s="62">
        <f>'9'!M6</f>
        <v>0.6519334531741604</v>
      </c>
      <c r="E125" s="62">
        <f>'9'!N6</f>
        <v>0.65851202270480502</v>
      </c>
      <c r="F125" s="62">
        <f>'9'!O6</f>
        <v>0.67803917701887051</v>
      </c>
      <c r="G125" s="62">
        <f>'9'!P6</f>
        <v>0.68235002374921183</v>
      </c>
      <c r="H125" s="63">
        <f>'9'!Q6</f>
        <v>0.70486492254932309</v>
      </c>
    </row>
    <row r="126" spans="1:8">
      <c r="B126" t="s">
        <v>279</v>
      </c>
      <c r="C126">
        <f>'9'!L36</f>
        <v>0.62367246320799208</v>
      </c>
      <c r="D126">
        <f>'9'!M36</f>
        <v>0.62943720176019891</v>
      </c>
      <c r="E126">
        <f>'9'!N36</f>
        <v>0.6350176676415985</v>
      </c>
      <c r="F126">
        <f>'9'!O36</f>
        <v>0.63468565127581378</v>
      </c>
      <c r="G126">
        <f>'9'!P36</f>
        <v>0.63757901632219149</v>
      </c>
      <c r="H126">
        <f>'9'!Q36</f>
        <v>0.64164544721229133</v>
      </c>
    </row>
    <row r="127" spans="1:8">
      <c r="B127" t="s">
        <v>280</v>
      </c>
      <c r="C127">
        <f>'9'!L66</f>
        <v>0.75668674758141397</v>
      </c>
      <c r="D127">
        <f>'9'!M66</f>
        <v>0.76819523992409389</v>
      </c>
      <c r="E127">
        <f>'9'!N66</f>
        <v>0.78136563805204351</v>
      </c>
      <c r="F127">
        <f>'9'!O66</f>
        <v>0.79950949311704678</v>
      </c>
      <c r="G127">
        <f>'9'!P66</f>
        <v>0.79702361838861646</v>
      </c>
      <c r="H127">
        <f>'9'!Q66</f>
        <v>0.804863194627367</v>
      </c>
    </row>
    <row r="128" spans="1:8">
      <c r="B128" t="s">
        <v>281</v>
      </c>
      <c r="C128">
        <f>'9'!L96</f>
        <v>0.52787193974701752</v>
      </c>
      <c r="D128">
        <f>'9'!M96</f>
        <v>0.52779181276039255</v>
      </c>
      <c r="E128">
        <f>'9'!N96</f>
        <v>0.52972409800616105</v>
      </c>
      <c r="F128">
        <f>'9'!O96</f>
        <v>0.59151858411207114</v>
      </c>
      <c r="G128">
        <f>'9'!P96</f>
        <v>0.59454935581992574</v>
      </c>
      <c r="H128">
        <f>'9'!Q96</f>
        <v>0.59969643175666321</v>
      </c>
    </row>
    <row r="129" spans="1:8">
      <c r="B129" t="s">
        <v>282</v>
      </c>
      <c r="C129">
        <f>'9'!L126</f>
        <v>0.94909270575143301</v>
      </c>
      <c r="D129">
        <f>'9'!M126</f>
        <v>1.2577189387284204</v>
      </c>
      <c r="E129">
        <f>'9'!N126</f>
        <v>0.99202781389988659</v>
      </c>
      <c r="F129">
        <f>'9'!O126</f>
        <v>1.0051948967081901</v>
      </c>
      <c r="G129">
        <f>'9'!P126</f>
        <v>1.006932519136418</v>
      </c>
      <c r="H129">
        <f>'9'!Q126</f>
        <v>1.0221182937727356</v>
      </c>
    </row>
    <row r="130" spans="1:8" ht="16" thickBot="1">
      <c r="B130" t="s">
        <v>283</v>
      </c>
      <c r="C130">
        <f>'9'!L156</f>
        <v>0.61176262228597544</v>
      </c>
      <c r="D130">
        <f>'9'!M156</f>
        <v>0.27800113881250521</v>
      </c>
      <c r="E130">
        <f>'9'!N156</f>
        <v>0.62520619087892548</v>
      </c>
      <c r="F130">
        <f>'9'!O156</f>
        <v>0.62235851839610323</v>
      </c>
      <c r="G130">
        <f>'9'!P156</f>
        <v>0.63446457081602858</v>
      </c>
      <c r="H130">
        <f>'9'!Q156</f>
        <v>0.72869963188976428</v>
      </c>
    </row>
    <row r="131" spans="1:8" ht="17" thickBot="1">
      <c r="A131">
        <v>10</v>
      </c>
      <c r="B131" s="60" t="s">
        <v>41</v>
      </c>
      <c r="C131" s="61">
        <f>'10'!L6</f>
        <v>0.78347264498653824</v>
      </c>
      <c r="D131" s="62">
        <f>'10'!M6</f>
        <v>0.79124060044084144</v>
      </c>
      <c r="E131" s="62">
        <f>'10'!N6</f>
        <v>0.7985367187418464</v>
      </c>
      <c r="F131" s="62">
        <f>'10'!O6</f>
        <v>0.80777025726144014</v>
      </c>
      <c r="G131" s="62">
        <f>'10'!P6</f>
        <v>0.82221879651158891</v>
      </c>
      <c r="H131" s="63">
        <f>'10'!Q6</f>
        <v>0.79901194646570672</v>
      </c>
    </row>
    <row r="132" spans="1:8">
      <c r="B132" t="s">
        <v>285</v>
      </c>
      <c r="C132">
        <f>'10'!L36</f>
        <v>0.76807537861956887</v>
      </c>
      <c r="D132">
        <f>'10'!M36</f>
        <v>0.77291012998038755</v>
      </c>
      <c r="E132">
        <f>'10'!N36</f>
        <v>0.77758111100754235</v>
      </c>
      <c r="F132">
        <f>'10'!O36</f>
        <v>0.78503133721275165</v>
      </c>
      <c r="G132">
        <f>'10'!P36</f>
        <v>0.82164432892965833</v>
      </c>
      <c r="H132">
        <f>'10'!Q36</f>
        <v>0.79715625424122105</v>
      </c>
    </row>
    <row r="133" spans="1:8">
      <c r="B133" t="s">
        <v>286</v>
      </c>
      <c r="C133">
        <f>'10'!L66</f>
        <v>0.64198752817297799</v>
      </c>
      <c r="D133">
        <f>'10'!M66</f>
        <v>0.65308497486673145</v>
      </c>
      <c r="E133">
        <f>'10'!N66</f>
        <v>0.65633592203470525</v>
      </c>
      <c r="F133">
        <f>'10'!O66</f>
        <v>0.66409696714357702</v>
      </c>
      <c r="G133">
        <f>'10'!P66</f>
        <v>0.6687736926253538</v>
      </c>
      <c r="H133">
        <f>'10'!Q66</f>
        <v>0.66902906242950766</v>
      </c>
    </row>
    <row r="134" spans="1:8">
      <c r="B134" t="s">
        <v>287</v>
      </c>
      <c r="C134">
        <f>'10'!L96</f>
        <v>1.0970317618061356</v>
      </c>
      <c r="D134">
        <f>'10'!M96</f>
        <v>1.1033657717118395</v>
      </c>
      <c r="E134">
        <f>'10'!N96</f>
        <v>1.1132100581452573</v>
      </c>
      <c r="F134">
        <f>'10'!O96</f>
        <v>1.122034245531371</v>
      </c>
      <c r="G134">
        <f>'10'!P96</f>
        <v>1.1249911579294507</v>
      </c>
      <c r="H134">
        <f>'10'!Q96</f>
        <v>1.0889414342163801</v>
      </c>
    </row>
    <row r="135" spans="1:8">
      <c r="B135" t="s">
        <v>288</v>
      </c>
      <c r="C135">
        <f>'10'!L126</f>
        <v>0.68540238146007426</v>
      </c>
      <c r="D135">
        <f>'10'!M126</f>
        <v>0.68966970319660059</v>
      </c>
      <c r="E135">
        <f>'10'!N126</f>
        <v>0.69386934144598589</v>
      </c>
      <c r="F135">
        <f>'10'!O126</f>
        <v>0.70160827836221362</v>
      </c>
      <c r="G135">
        <f>'10'!P126</f>
        <v>0.70734663237081108</v>
      </c>
      <c r="H135">
        <f>'10'!Q126</f>
        <v>0.71397735822399699</v>
      </c>
    </row>
    <row r="136" spans="1:8">
      <c r="B136" t="s">
        <v>289</v>
      </c>
      <c r="C136">
        <f>'10'!L156</f>
        <v>0.71884125632789486</v>
      </c>
      <c r="D136">
        <f>'10'!M156</f>
        <v>0.73014234357477048</v>
      </c>
      <c r="E136">
        <f>'10'!N156</f>
        <v>0.74310857087426818</v>
      </c>
      <c r="F136">
        <f>'10'!O156</f>
        <v>0.75550060310290679</v>
      </c>
      <c r="G136">
        <f>'10'!P156</f>
        <v>0.76214682357611085</v>
      </c>
      <c r="H136">
        <f>'10'!Q156</f>
        <v>0.70601100479126067</v>
      </c>
    </row>
    <row r="137" spans="1:8" ht="16" thickBot="1">
      <c r="B137" t="s">
        <v>290</v>
      </c>
      <c r="C137">
        <f>'10'!L186</f>
        <v>0.66750083366928536</v>
      </c>
      <c r="D137">
        <f>'10'!M186</f>
        <v>0.67289191514908397</v>
      </c>
      <c r="E137">
        <f>'10'!N186</f>
        <v>0.68567551377270453</v>
      </c>
      <c r="F137">
        <f>'10'!O186</f>
        <v>0.69443459588067025</v>
      </c>
      <c r="G137">
        <f>'10'!P186</f>
        <v>0.69358718608185854</v>
      </c>
      <c r="H137">
        <f>'10'!Q186</f>
        <v>0.69613795027441705</v>
      </c>
    </row>
    <row r="138" spans="1:8" ht="17" thickBot="1">
      <c r="A138">
        <v>11</v>
      </c>
      <c r="B138" s="60" t="s">
        <v>45</v>
      </c>
      <c r="C138" s="61">
        <f>'11'!L6</f>
        <v>0.78002085464692672</v>
      </c>
      <c r="D138" s="62">
        <f>'11'!M6</f>
        <v>0.85700185680978647</v>
      </c>
      <c r="E138" s="62">
        <f>'11'!N6</f>
        <v>0.86344530727441693</v>
      </c>
      <c r="F138" s="62">
        <f>'11'!O6</f>
        <v>0.86743798217783097</v>
      </c>
      <c r="G138" s="62">
        <f>'11'!P6</f>
        <v>0.84742965325693875</v>
      </c>
      <c r="H138" s="63">
        <f>'11'!Q6</f>
        <v>0.85259583545266038</v>
      </c>
    </row>
    <row r="139" spans="1:8">
      <c r="B139" t="s">
        <v>292</v>
      </c>
      <c r="C139">
        <f>'11'!L36</f>
        <v>0.62199196965785042</v>
      </c>
      <c r="D139">
        <f>'11'!M36</f>
        <v>0.62417903903838812</v>
      </c>
      <c r="E139">
        <f>'11'!N36</f>
        <v>0.62557794993354765</v>
      </c>
      <c r="F139">
        <f>'11'!O36</f>
        <v>0.62426357787559961</v>
      </c>
      <c r="G139">
        <f>'11'!P36</f>
        <v>0.62621666111527197</v>
      </c>
      <c r="H139">
        <f>'11'!Q36</f>
        <v>0.62604616364383392</v>
      </c>
    </row>
    <row r="140" spans="1:8">
      <c r="B140" t="s">
        <v>293</v>
      </c>
      <c r="C140">
        <f>'11'!L66</f>
        <v>0.73299512875660544</v>
      </c>
      <c r="D140">
        <f>'11'!M66</f>
        <v>0.73876466043492561</v>
      </c>
      <c r="E140">
        <f>'11'!N66</f>
        <v>0.74755278210857945</v>
      </c>
      <c r="F140">
        <f>'11'!O66</f>
        <v>0.75152804206698998</v>
      </c>
      <c r="G140">
        <f>'11'!P66</f>
        <v>0.76030706864635167</v>
      </c>
      <c r="H140">
        <f>'11'!Q66</f>
        <v>0.7711761964154854</v>
      </c>
    </row>
    <row r="141" spans="1:8">
      <c r="B141" t="s">
        <v>294</v>
      </c>
      <c r="C141">
        <f>'11'!L96</f>
        <v>0.96491544139884322</v>
      </c>
      <c r="D141">
        <f>'11'!M96</f>
        <v>0.97176881240066004</v>
      </c>
      <c r="E141">
        <f>'11'!N96</f>
        <v>1.0005758823991278</v>
      </c>
      <c r="F141">
        <f>'11'!O96</f>
        <v>1.0150812237639733</v>
      </c>
      <c r="G141">
        <f>'11'!P96</f>
        <v>0.69528484541532409</v>
      </c>
      <c r="H141">
        <f>'11'!Q96</f>
        <v>0.71566177606890036</v>
      </c>
    </row>
    <row r="142" spans="1:8">
      <c r="B142" t="s">
        <v>295</v>
      </c>
      <c r="C142">
        <f>'11'!L126</f>
        <v>7.4721258828044132E-4</v>
      </c>
      <c r="D142">
        <f>'11'!M126</f>
        <v>7.5106917362170592E-4</v>
      </c>
      <c r="E142">
        <f>'11'!N126</f>
        <v>7.4849208679065421E-4</v>
      </c>
      <c r="F142">
        <f>'11'!O126</f>
        <v>7.5894855354010152E-4</v>
      </c>
      <c r="G142">
        <f>'11'!P126</f>
        <v>7.4721258828044132E-4</v>
      </c>
      <c r="H142">
        <f>'11'!Q126</f>
        <v>7.6162568418006323E-4</v>
      </c>
    </row>
    <row r="143" spans="1:8">
      <c r="B143" t="s">
        <v>296</v>
      </c>
      <c r="C143">
        <f>'11'!L156</f>
        <v>0.99090307837029279</v>
      </c>
      <c r="D143">
        <f>'11'!M156</f>
        <v>1.0046163558309913</v>
      </c>
      <c r="E143">
        <f>'11'!N156</f>
        <v>1.0115808779425481</v>
      </c>
      <c r="F143">
        <f>'11'!O156</f>
        <v>1.0238851707011578</v>
      </c>
      <c r="G143">
        <f>'11'!P156</f>
        <v>1.0429229657003263</v>
      </c>
      <c r="H143">
        <f>'11'!Q156</f>
        <v>1.0550009292695821</v>
      </c>
    </row>
    <row r="144" spans="1:8">
      <c r="B144" t="s">
        <v>297</v>
      </c>
      <c r="C144">
        <f>'11'!L186</f>
        <v>1.2067296260703877</v>
      </c>
      <c r="D144">
        <f>'11'!M186</f>
        <v>1.2365488300675231</v>
      </c>
      <c r="E144">
        <f>'11'!N186</f>
        <v>1.2612823610223813</v>
      </c>
      <c r="F144">
        <f>'11'!O186</f>
        <v>1.2900707252412318</v>
      </c>
      <c r="G144">
        <f>'11'!P186</f>
        <v>1.295429373137285</v>
      </c>
      <c r="H144">
        <f>'11'!Q186</f>
        <v>1.302608877383191</v>
      </c>
    </row>
    <row r="145" spans="1:8">
      <c r="B145" t="s">
        <v>298</v>
      </c>
      <c r="C145">
        <f>'11'!L216</f>
        <v>1.3122434835226104</v>
      </c>
      <c r="D145">
        <f>'11'!M216</f>
        <v>1.3305008558326143</v>
      </c>
      <c r="E145">
        <f>'11'!N216</f>
        <v>1.3443603910275104</v>
      </c>
      <c r="F145">
        <f>'11'!O216</f>
        <v>1.3443603910275104</v>
      </c>
      <c r="G145">
        <f>'11'!P216</f>
        <v>1.3568011322039741</v>
      </c>
      <c r="H145">
        <f>'11'!Q216</f>
        <v>1.3820290606364665</v>
      </c>
    </row>
    <row r="146" spans="1:8">
      <c r="B146" t="s">
        <v>299</v>
      </c>
      <c r="C146">
        <f>'11'!L246</f>
        <v>1.0197671998902256</v>
      </c>
      <c r="D146">
        <f>'11'!M246</f>
        <v>1.0351465372189304</v>
      </c>
      <c r="E146">
        <f>'11'!N246</f>
        <v>1.0507578137752311</v>
      </c>
      <c r="F146">
        <f>'11'!O246</f>
        <v>1.0653771103117566</v>
      </c>
      <c r="G146">
        <f>'11'!P246</f>
        <v>1.0727628575164947</v>
      </c>
      <c r="H146">
        <f>'11'!Q246</f>
        <v>1.0864366326097601</v>
      </c>
    </row>
    <row r="147" spans="1:8" ht="16" thickBot="1">
      <c r="B147" t="s">
        <v>300</v>
      </c>
      <c r="C147">
        <f>'11'!L276</f>
        <v>1.355239765296665</v>
      </c>
      <c r="D147">
        <f>'11'!M276</f>
        <v>1.3677811844463474</v>
      </c>
      <c r="E147">
        <f>'11'!N276</f>
        <v>1.379379413424239</v>
      </c>
      <c r="F147">
        <f>'11'!O276</f>
        <v>1.3910759906737349</v>
      </c>
      <c r="G147">
        <f>'11'!P276</f>
        <v>1.4125971854020816</v>
      </c>
      <c r="H147">
        <f>'11'!Q276</f>
        <v>1.4234823197558422</v>
      </c>
    </row>
    <row r="148" spans="1:8" ht="17" thickBot="1">
      <c r="A148">
        <v>12</v>
      </c>
      <c r="B148" s="60" t="s">
        <v>49</v>
      </c>
      <c r="C148" s="61">
        <f>'12'!L6</f>
        <v>0.69955449299436101</v>
      </c>
      <c r="D148" s="62">
        <f>'12'!M6</f>
        <v>0.70831343046786754</v>
      </c>
      <c r="E148" s="62">
        <f>'12'!N6</f>
        <v>0.71353726596063227</v>
      </c>
      <c r="F148" s="62">
        <f>'12'!O6</f>
        <v>0.71775059097860283</v>
      </c>
      <c r="G148" s="62">
        <f>'12'!P6</f>
        <v>0.71312578456870879</v>
      </c>
      <c r="H148" s="63">
        <f>'12'!Q6</f>
        <v>0.71910011288286901</v>
      </c>
    </row>
    <row r="149" spans="1:8">
      <c r="B149" t="s">
        <v>302</v>
      </c>
      <c r="C149">
        <f>'12'!L36</f>
        <v>0.58112188859540215</v>
      </c>
      <c r="D149">
        <f>'12'!M36</f>
        <v>0.58565283019206194</v>
      </c>
      <c r="E149">
        <f>'12'!N36</f>
        <v>0.58741728125992887</v>
      </c>
      <c r="F149">
        <f>'12'!O36</f>
        <v>0.58666695139530867</v>
      </c>
      <c r="G149">
        <f>'12'!P36</f>
        <v>0.58995558560140193</v>
      </c>
      <c r="H149">
        <f>'12'!Q36</f>
        <v>0.59164630420037001</v>
      </c>
    </row>
    <row r="150" spans="1:8">
      <c r="B150" t="s">
        <v>303</v>
      </c>
      <c r="C150">
        <f>'12'!L66</f>
        <v>0.93443832340539346</v>
      </c>
      <c r="D150">
        <f>'12'!M66</f>
        <v>0.94710241969897913</v>
      </c>
      <c r="E150">
        <f>'12'!N66</f>
        <v>0.94463055540673591</v>
      </c>
      <c r="F150">
        <f>'12'!O66</f>
        <v>0.95768092335025101</v>
      </c>
      <c r="G150">
        <f>'12'!P66</f>
        <v>0.82707350652909939</v>
      </c>
      <c r="H150">
        <f>'12'!Q66</f>
        <v>0.83540444604959962</v>
      </c>
    </row>
    <row r="151" spans="1:8">
      <c r="B151" t="s">
        <v>304</v>
      </c>
      <c r="C151">
        <f>'12'!L96</f>
        <v>0.54130887180489395</v>
      </c>
      <c r="D151">
        <f>'12'!M96</f>
        <v>0.55324961633113712</v>
      </c>
      <c r="E151">
        <f>'12'!N96</f>
        <v>0.56642546795036763</v>
      </c>
      <c r="F151">
        <f>'12'!O96</f>
        <v>0.57536256927583707</v>
      </c>
      <c r="G151">
        <f>'12'!P96</f>
        <v>0.5884397994139734</v>
      </c>
      <c r="H151">
        <f>'12'!Q96</f>
        <v>0.59668701268519675</v>
      </c>
    </row>
    <row r="152" spans="1:8">
      <c r="B152" t="s">
        <v>305</v>
      </c>
      <c r="C152">
        <f>'12'!L126</f>
        <v>0.87488418106664856</v>
      </c>
      <c r="D152">
        <f>'12'!M126</f>
        <v>0.892952425521921</v>
      </c>
      <c r="E152">
        <f>'12'!N126</f>
        <v>0.89978009484705823</v>
      </c>
      <c r="F152">
        <f>'12'!O126</f>
        <v>0.92115256378593946</v>
      </c>
      <c r="G152">
        <f>'12'!P126</f>
        <v>0.93110726641830377</v>
      </c>
      <c r="H152">
        <f>'12'!Q126</f>
        <v>0.93748040287012724</v>
      </c>
    </row>
    <row r="153" spans="1:8">
      <c r="B153" t="s">
        <v>306</v>
      </c>
      <c r="C153">
        <f>'12'!L156</f>
        <v>0.85191101926344115</v>
      </c>
      <c r="D153">
        <f>'12'!M156</f>
        <v>0.87501731803237837</v>
      </c>
      <c r="E153">
        <f>'12'!N156</f>
        <v>0.88147382478346148</v>
      </c>
      <c r="F153">
        <f>'12'!O156</f>
        <v>0.89098759535567118</v>
      </c>
      <c r="G153">
        <f>'12'!P156</f>
        <v>0.90252244098943113</v>
      </c>
      <c r="H153">
        <f>'12'!Q156</f>
        <v>0.91628330071797792</v>
      </c>
    </row>
    <row r="154" spans="1:8">
      <c r="B154" t="s">
        <v>307</v>
      </c>
      <c r="C154">
        <f>'12'!L186</f>
        <v>0.76074252046672219</v>
      </c>
      <c r="D154">
        <f>'12'!M186</f>
        <v>0.77185553556697872</v>
      </c>
      <c r="E154">
        <f>'12'!N186</f>
        <v>0.79302881947424209</v>
      </c>
      <c r="F154">
        <f>'12'!O186</f>
        <v>0.78342444876200867</v>
      </c>
      <c r="G154">
        <f>'12'!P186</f>
        <v>0.8023316204924007</v>
      </c>
      <c r="H154">
        <f>'12'!Q186</f>
        <v>0.82119628973855019</v>
      </c>
    </row>
    <row r="155" spans="1:8">
      <c r="B155" t="s">
        <v>308</v>
      </c>
      <c r="C155">
        <f>'12'!L216</f>
        <v>0.76847511550694081</v>
      </c>
      <c r="D155">
        <f>'12'!M216</f>
        <v>0.7782428870529311</v>
      </c>
      <c r="E155">
        <f>'12'!N216</f>
        <v>0.78376199284897707</v>
      </c>
      <c r="F155">
        <f>'12'!O216</f>
        <v>0.79042468067088423</v>
      </c>
      <c r="G155">
        <f>'12'!P216</f>
        <v>0.80188184332378076</v>
      </c>
      <c r="H155">
        <f>'12'!Q216</f>
        <v>0.80805861230714859</v>
      </c>
    </row>
    <row r="156" spans="1:8">
      <c r="B156" t="s">
        <v>309</v>
      </c>
      <c r="C156">
        <f>'12'!L246</f>
        <v>0.63292288731276181</v>
      </c>
      <c r="D156">
        <f>'12'!M246</f>
        <v>0.63623914021177841</v>
      </c>
      <c r="E156">
        <f>'12'!N246</f>
        <v>0.64301677351714215</v>
      </c>
      <c r="F156">
        <f>'12'!O246</f>
        <v>0.64764644781383363</v>
      </c>
      <c r="G156">
        <f>'12'!P246</f>
        <v>0.64578365787960534</v>
      </c>
      <c r="H156">
        <f>'12'!Q246</f>
        <v>0.65404361939888844</v>
      </c>
    </row>
    <row r="157" spans="1:8" ht="16" thickBot="1">
      <c r="B157" t="s">
        <v>310</v>
      </c>
      <c r="C157">
        <f>'12'!L276</f>
        <v>0.66259931658574811</v>
      </c>
      <c r="D157">
        <f>'12'!M276</f>
        <v>0.67880231668211366</v>
      </c>
      <c r="E157">
        <f>'12'!N276</f>
        <v>0.69443459588067025</v>
      </c>
      <c r="F157">
        <f>'12'!O276</f>
        <v>0.71937493668527563</v>
      </c>
      <c r="G157">
        <f>'12'!P276</f>
        <v>0.74078314707491066</v>
      </c>
      <c r="H157">
        <f>'12'!Q276</f>
        <v>0.75857205920389748</v>
      </c>
    </row>
    <row r="158" spans="1:8" ht="17" thickBot="1">
      <c r="A158">
        <v>13</v>
      </c>
      <c r="B158" s="60" t="s">
        <v>53</v>
      </c>
      <c r="C158" s="61">
        <f>'13'!L6</f>
        <v>0.71623128290657045</v>
      </c>
      <c r="D158" s="62">
        <f>'13'!M6</f>
        <v>0.71856546030055546</v>
      </c>
      <c r="E158" s="62">
        <f>'13'!N6</f>
        <v>0.72049480307819491</v>
      </c>
      <c r="F158" s="62">
        <f>'13'!O6</f>
        <v>0.71688393763223113</v>
      </c>
      <c r="G158" s="62">
        <f>'13'!P6</f>
        <v>0.72868632553056412</v>
      </c>
      <c r="H158" s="63">
        <f>'13'!Q6</f>
        <v>0.73358177887488907</v>
      </c>
    </row>
    <row r="159" spans="1:8">
      <c r="B159" t="s">
        <v>312</v>
      </c>
      <c r="C159">
        <f>'13'!L36</f>
        <v>0.81091801716333545</v>
      </c>
      <c r="D159">
        <f>'13'!M36</f>
        <v>0.80962324895550786</v>
      </c>
      <c r="E159">
        <f>'13'!N36</f>
        <v>0.81045494967058418</v>
      </c>
      <c r="F159">
        <f>'13'!O36</f>
        <v>0.81338442114339105</v>
      </c>
      <c r="G159">
        <f>'13'!P36</f>
        <v>0.83232958837173354</v>
      </c>
      <c r="H159">
        <f>'13'!Q36</f>
        <v>0.83546917368485574</v>
      </c>
    </row>
    <row r="160" spans="1:8">
      <c r="B160" t="s">
        <v>313</v>
      </c>
      <c r="C160">
        <f>'13'!L66</f>
        <v>0.6138026738488791</v>
      </c>
      <c r="D160">
        <f>'13'!M66</f>
        <v>0.61506377789277822</v>
      </c>
      <c r="E160">
        <f>'13'!N66</f>
        <v>0.61955801224985108</v>
      </c>
      <c r="F160">
        <f>'13'!O66</f>
        <v>0.62448482769370617</v>
      </c>
      <c r="G160">
        <f>'13'!P66</f>
        <v>0.68325505477506343</v>
      </c>
      <c r="H160">
        <f>'13'!Q66</f>
        <v>0.68685338631467796</v>
      </c>
    </row>
    <row r="161" spans="1:8">
      <c r="B161" t="s">
        <v>314</v>
      </c>
      <c r="C161">
        <f>'13'!L96</f>
        <v>0.85519909309091069</v>
      </c>
      <c r="D161">
        <f>'13'!M96</f>
        <v>0.85670356343990883</v>
      </c>
      <c r="E161">
        <f>'13'!N96</f>
        <v>0.86118794564739021</v>
      </c>
      <c r="F161">
        <f>'13'!O96</f>
        <v>0.86529404027490842</v>
      </c>
      <c r="G161">
        <f>'13'!P96</f>
        <v>0.86825997746032924</v>
      </c>
      <c r="H161">
        <f>'13'!Q96</f>
        <v>0.87329085016175301</v>
      </c>
    </row>
    <row r="162" spans="1:8">
      <c r="B162" t="s">
        <v>315</v>
      </c>
      <c r="C162">
        <f>'13'!L126</f>
        <v>0.99793328041346729</v>
      </c>
      <c r="D162">
        <f>'13'!M126</f>
        <v>0.99701848384315273</v>
      </c>
      <c r="E162">
        <f>'13'!N126</f>
        <v>0.98955799215118478</v>
      </c>
      <c r="F162">
        <f>'13'!O126</f>
        <v>0.99862088732493581</v>
      </c>
      <c r="G162">
        <f>'13'!P126</f>
        <v>1.0043850327251767</v>
      </c>
      <c r="H162">
        <f>'13'!Q126</f>
        <v>1.0062371100082808</v>
      </c>
    </row>
    <row r="163" spans="1:8">
      <c r="B163" t="s">
        <v>316</v>
      </c>
      <c r="C163">
        <f>'13'!L156</f>
        <v>0.52944110036458814</v>
      </c>
      <c r="D163">
        <f>'13'!M156</f>
        <v>0.53435052974988162</v>
      </c>
      <c r="E163">
        <f>'13'!N156</f>
        <v>0.53874998207746427</v>
      </c>
      <c r="F163">
        <f>'13'!O156</f>
        <v>0.54195380717315489</v>
      </c>
      <c r="G163">
        <f>'13'!P156</f>
        <v>0.69190082392572061</v>
      </c>
      <c r="H163">
        <f>'13'!Q156</f>
        <v>0.82423360070392782</v>
      </c>
    </row>
    <row r="164" spans="1:8">
      <c r="B164" t="s">
        <v>317</v>
      </c>
      <c r="C164">
        <f>'13'!L186</f>
        <v>0.83074795719096262</v>
      </c>
      <c r="D164">
        <f>'13'!M186</f>
        <v>0.83728713852907621</v>
      </c>
      <c r="E164">
        <f>'13'!N186</f>
        <v>0.82890515928941011</v>
      </c>
      <c r="F164">
        <f>'13'!O186</f>
        <v>0.86845372758913109</v>
      </c>
      <c r="G164">
        <f>'13'!P186</f>
        <v>0.86410070229630787</v>
      </c>
      <c r="H164">
        <f>'13'!Q186</f>
        <v>0.86908049917983854</v>
      </c>
    </row>
    <row r="165" spans="1:8">
      <c r="B165" t="s">
        <v>318</v>
      </c>
      <c r="C165">
        <f>'13'!L216</f>
        <v>0.82304877517120556</v>
      </c>
      <c r="D165">
        <f>'13'!M216</f>
        <v>0.83231156897494596</v>
      </c>
      <c r="E165">
        <f>'13'!N216</f>
        <v>0.83758235935574921</v>
      </c>
      <c r="F165">
        <f>'13'!O216</f>
        <v>0.8351113208595764</v>
      </c>
      <c r="G165">
        <f>'13'!P216</f>
        <v>0.8338832620405755</v>
      </c>
      <c r="H165">
        <f>'13'!Q216</f>
        <v>0.83971639218819294</v>
      </c>
    </row>
    <row r="166" spans="1:8">
      <c r="B166" t="s">
        <v>319</v>
      </c>
      <c r="C166">
        <f>'13'!L246</f>
        <v>0.79379279317673934</v>
      </c>
      <c r="D166">
        <f>'13'!M246</f>
        <v>0.80805861230714859</v>
      </c>
      <c r="E166">
        <f>'13'!N246</f>
        <v>0.80886290536243599</v>
      </c>
      <c r="F166">
        <f>'13'!O246</f>
        <v>0.8151302189174735</v>
      </c>
      <c r="G166">
        <f>'13'!P246</f>
        <v>0.81810632302072361</v>
      </c>
      <c r="H166">
        <f>'13'!Q246</f>
        <v>0.82644643009213536</v>
      </c>
    </row>
    <row r="167" spans="1:8">
      <c r="B167" t="s">
        <v>320</v>
      </c>
      <c r="C167">
        <f>'13'!L276</f>
        <v>0.44028916052045114</v>
      </c>
      <c r="D167">
        <f>'13'!M276</f>
        <v>0.44167716182327621</v>
      </c>
      <c r="E167">
        <f>'13'!N276</f>
        <v>0.44390645409090984</v>
      </c>
      <c r="F167">
        <f>'13'!O276</f>
        <v>0.44582995881084303</v>
      </c>
      <c r="G167">
        <f>'13'!P276</f>
        <v>0.44769133459369925</v>
      </c>
      <c r="H167">
        <f>'13'!Q276</f>
        <v>0.45358193875885283</v>
      </c>
    </row>
    <row r="168" spans="1:8" ht="16" thickBot="1">
      <c r="B168" t="s">
        <v>321</v>
      </c>
      <c r="C168">
        <f>'13'!L306</f>
        <v>0.52975556775073274</v>
      </c>
      <c r="D168">
        <f>'13'!M306</f>
        <v>0.5294635453786728</v>
      </c>
      <c r="E168">
        <f>'13'!N306</f>
        <v>0.53144896224512417</v>
      </c>
      <c r="F168">
        <f>'13'!O306</f>
        <v>0.48964337641314304</v>
      </c>
      <c r="G168">
        <f>'13'!P306</f>
        <v>0.48147499706715924</v>
      </c>
      <c r="H168">
        <f>'13'!Q306</f>
        <v>0.47699619021811229</v>
      </c>
    </row>
    <row r="169" spans="1:8" ht="17" thickBot="1">
      <c r="A169">
        <v>14</v>
      </c>
      <c r="B169" s="60" t="s">
        <v>57</v>
      </c>
      <c r="C169" s="61">
        <f>'14'!L6</f>
        <v>0.82161172170004193</v>
      </c>
      <c r="D169" s="62">
        <f>'14'!M6</f>
        <v>0.8123326613894235</v>
      </c>
      <c r="E169" s="62">
        <f>'14'!N6</f>
        <v>0.81031617049570659</v>
      </c>
      <c r="F169" s="62">
        <f>'14'!O6</f>
        <v>0.81637936431493796</v>
      </c>
      <c r="G169" s="62">
        <f>'14'!P6</f>
        <v>0.82228307816164392</v>
      </c>
      <c r="H169" s="63">
        <f>'14'!Q6</f>
        <v>0.77202809225618008</v>
      </c>
    </row>
    <row r="170" spans="1:8">
      <c r="B170" t="s">
        <v>323</v>
      </c>
      <c r="C170">
        <f>'14'!L36</f>
        <v>1.1249553423079357</v>
      </c>
      <c r="D170">
        <f>'14'!M36</f>
        <v>1.0909321066249305</v>
      </c>
      <c r="E170">
        <f>'14'!N36</f>
        <v>1.0752361339583751</v>
      </c>
      <c r="F170">
        <f>'14'!O36</f>
        <v>1.0720572526090622</v>
      </c>
      <c r="G170">
        <f>'14'!P36</f>
        <v>1.0723218000452401</v>
      </c>
      <c r="H170">
        <f>'14'!Q36</f>
        <v>1.0736455167686423</v>
      </c>
    </row>
    <row r="171" spans="1:8">
      <c r="B171" t="s">
        <v>324</v>
      </c>
      <c r="C171">
        <f>'14'!L66</f>
        <v>0.86479626824139222</v>
      </c>
      <c r="D171">
        <f>'14'!M66</f>
        <v>0.90470368034762649</v>
      </c>
      <c r="E171">
        <f>'14'!N66</f>
        <v>0.91992861299077267</v>
      </c>
      <c r="F171">
        <f>'14'!O66</f>
        <v>0.95310785442398072</v>
      </c>
      <c r="G171">
        <f>'14'!P66</f>
        <v>0.95973275944251812</v>
      </c>
      <c r="H171">
        <f>'14'!Q66</f>
        <v>0.64741279467211255</v>
      </c>
    </row>
    <row r="172" spans="1:8">
      <c r="B172" t="s">
        <v>325</v>
      </c>
      <c r="C172">
        <f>'14'!L96</f>
        <v>0.66148212642312254</v>
      </c>
      <c r="D172">
        <f>'14'!M96</f>
        <v>0.6701815380863404</v>
      </c>
      <c r="E172">
        <f>'14'!N96</f>
        <v>0.67445423196948651</v>
      </c>
      <c r="F172">
        <f>'14'!O96</f>
        <v>0.67960114779913183</v>
      </c>
      <c r="G172">
        <f>'14'!P96</f>
        <v>0.70088177394461582</v>
      </c>
      <c r="H172">
        <f>'14'!Q96</f>
        <v>0.71109329829670465</v>
      </c>
    </row>
    <row r="173" spans="1:8">
      <c r="B173" t="s">
        <v>248</v>
      </c>
      <c r="C173">
        <f>'14'!L126</f>
        <v>0.90910978474125548</v>
      </c>
      <c r="D173">
        <f>'14'!M126</f>
        <v>0.90778179266198489</v>
      </c>
      <c r="E173">
        <f>'14'!N126</f>
        <v>0.91719092049153628</v>
      </c>
      <c r="F173">
        <f>'14'!O126</f>
        <v>0.9306340498592055</v>
      </c>
      <c r="G173">
        <f>'14'!P126</f>
        <v>0.93016149096746104</v>
      </c>
      <c r="H173">
        <f>'14'!Q126</f>
        <v>0.93539605913726365</v>
      </c>
    </row>
    <row r="174" spans="1:8">
      <c r="B174" t="s">
        <v>326</v>
      </c>
      <c r="C174">
        <f>'14'!L156</f>
        <v>0.78659042481428332</v>
      </c>
      <c r="D174">
        <f>'14'!M156</f>
        <v>0.79795333994354178</v>
      </c>
      <c r="E174">
        <f>'14'!N156</f>
        <v>0.82844620555569382</v>
      </c>
      <c r="F174">
        <f>'14'!O156</f>
        <v>0.83306729710239713</v>
      </c>
      <c r="G174">
        <f>'14'!P156</f>
        <v>0.83870680219245008</v>
      </c>
      <c r="H174">
        <f>'14'!Q156</f>
        <v>0.67095288032032596</v>
      </c>
    </row>
    <row r="175" spans="1:8">
      <c r="B175" t="s">
        <v>327</v>
      </c>
      <c r="C175">
        <f>'14'!L186</f>
        <v>0.60937541923096439</v>
      </c>
      <c r="D175">
        <f>'14'!M186</f>
        <v>0.61316702941755552</v>
      </c>
      <c r="E175">
        <f>'14'!N186</f>
        <v>0.62032381166928607</v>
      </c>
      <c r="F175">
        <f>'14'!O186</f>
        <v>0.62283066518337293</v>
      </c>
      <c r="G175">
        <f>'14'!P186</f>
        <v>0.63336232162738404</v>
      </c>
      <c r="H175">
        <f>'14'!Q186</f>
        <v>0.51097143620976027</v>
      </c>
    </row>
    <row r="176" spans="1:8">
      <c r="B176" t="s">
        <v>328</v>
      </c>
      <c r="C176">
        <f>'14'!L216</f>
        <v>0.40727748316757367</v>
      </c>
      <c r="D176">
        <f>'14'!M216</f>
        <v>0.41228649027261416</v>
      </c>
      <c r="E176">
        <f>'14'!N216</f>
        <v>0.41558206700122358</v>
      </c>
      <c r="F176">
        <f>'14'!O216</f>
        <v>0.42109450973373741</v>
      </c>
      <c r="G176">
        <f>'14'!P216</f>
        <v>0.42414680930901072</v>
      </c>
      <c r="H176">
        <f>'14'!Q216</f>
        <v>0.43158782931609069</v>
      </c>
    </row>
    <row r="177" spans="1:8">
      <c r="B177" t="s">
        <v>329</v>
      </c>
      <c r="C177">
        <f>'14'!L246</f>
        <v>0.45678756102883328</v>
      </c>
      <c r="D177">
        <f>'14'!M246</f>
        <v>0.45895939524858187</v>
      </c>
      <c r="E177">
        <f>'14'!N246</f>
        <v>0.45437756686839897</v>
      </c>
      <c r="F177">
        <f>'14'!O246</f>
        <v>0.46060693918596679</v>
      </c>
      <c r="G177">
        <f>'14'!P246</f>
        <v>0.46564836876203924</v>
      </c>
      <c r="H177">
        <f>'14'!Q246</f>
        <v>0.47350160252837126</v>
      </c>
    </row>
    <row r="178" spans="1:8">
      <c r="B178" t="s">
        <v>330</v>
      </c>
      <c r="C178">
        <f>'14'!L276</f>
        <v>0.66334698506381207</v>
      </c>
      <c r="D178">
        <f>'14'!M276</f>
        <v>0.66839113766978508</v>
      </c>
      <c r="E178">
        <f>'14'!N276</f>
        <v>0.67276216879905704</v>
      </c>
      <c r="F178">
        <f>'14'!O276</f>
        <v>0.68201316525941369</v>
      </c>
      <c r="G178">
        <f>'14'!P276</f>
        <v>0.69022563657567881</v>
      </c>
      <c r="H178">
        <f>'14'!Q276</f>
        <v>0.55008486135327705</v>
      </c>
    </row>
    <row r="179" spans="1:8">
      <c r="B179" t="s">
        <v>331</v>
      </c>
      <c r="C179">
        <f>'14'!L306</f>
        <v>0.43746871459968761</v>
      </c>
      <c r="D179">
        <f>'14'!M306</f>
        <v>0.44658886666862013</v>
      </c>
      <c r="E179">
        <f>'14'!N306</f>
        <v>0.45344970446669408</v>
      </c>
      <c r="F179">
        <f>'14'!O306</f>
        <v>0.46352949486352713</v>
      </c>
      <c r="G179">
        <f>'14'!P306</f>
        <v>0.46750632128160019</v>
      </c>
      <c r="H179">
        <f>'14'!Q306</f>
        <v>0.31542345612879807</v>
      </c>
    </row>
    <row r="180" spans="1:8" ht="16" thickBot="1">
      <c r="B180" t="s">
        <v>332</v>
      </c>
      <c r="C180">
        <f>'14'!L336</f>
        <v>0.45598034758482714</v>
      </c>
      <c r="D180">
        <f>'14'!M336</f>
        <v>0.46423285070896897</v>
      </c>
      <c r="E180">
        <f>'14'!N336</f>
        <v>0.46479764315840044</v>
      </c>
      <c r="F180">
        <f>'14'!O336</f>
        <v>0.46088310638386581</v>
      </c>
      <c r="G180">
        <f>'14'!P336</f>
        <v>0.46451501199362322</v>
      </c>
      <c r="H180">
        <f>'14'!Q336</f>
        <v>0.46822633876324754</v>
      </c>
    </row>
    <row r="181" spans="1:8" ht="17" thickBot="1">
      <c r="A181">
        <v>15</v>
      </c>
      <c r="B181" s="60" t="s">
        <v>61</v>
      </c>
      <c r="C181" s="61">
        <f>'15'!L6</f>
        <v>0.56110028110562116</v>
      </c>
      <c r="D181" s="62">
        <f>'15'!M6</f>
        <v>0.56824782922857719</v>
      </c>
      <c r="E181" s="62">
        <f>'15'!N6</f>
        <v>0.57242417523529965</v>
      </c>
      <c r="F181" s="62">
        <f>'15'!O6</f>
        <v>0.57250755996102043</v>
      </c>
      <c r="G181" s="62">
        <f>'15'!P6</f>
        <v>0.53920562183067522</v>
      </c>
      <c r="H181" s="63">
        <f>'15'!Q6</f>
        <v>0.80536181228854598</v>
      </c>
    </row>
    <row r="182" spans="1:8">
      <c r="B182" t="s">
        <v>334</v>
      </c>
      <c r="C182">
        <f>'15'!L36</f>
        <v>0.43135707605670265</v>
      </c>
      <c r="D182">
        <f>'15'!M36</f>
        <v>0.43391409580827595</v>
      </c>
      <c r="E182">
        <f>'15'!N36</f>
        <v>0.43441705993430013</v>
      </c>
      <c r="F182">
        <f>'15'!O36</f>
        <v>0.43394757717321719</v>
      </c>
      <c r="G182">
        <f>'15'!P36</f>
        <v>0.31281023760792676</v>
      </c>
      <c r="H182">
        <f>'15'!Q36</f>
        <v>1.4353462686891072</v>
      </c>
    </row>
    <row r="183" spans="1:8">
      <c r="B183" t="s">
        <v>335</v>
      </c>
      <c r="C183">
        <f>'15'!L66</f>
        <v>0.49366362298048394</v>
      </c>
      <c r="D183">
        <f>'15'!M66</f>
        <v>0.50290145884349458</v>
      </c>
      <c r="E183">
        <f>'15'!N66</f>
        <v>0.51411354632963702</v>
      </c>
      <c r="F183">
        <f>'15'!O66</f>
        <v>0.51561059220387706</v>
      </c>
      <c r="G183">
        <f>'15'!P66</f>
        <v>0.52094573075680684</v>
      </c>
      <c r="H183">
        <f>'15'!Q66</f>
        <v>0.52763165860468608</v>
      </c>
    </row>
    <row r="184" spans="1:8">
      <c r="B184" t="s">
        <v>280</v>
      </c>
      <c r="C184">
        <f>'15'!L96</f>
        <v>0.74159477790124173</v>
      </c>
      <c r="D184">
        <f>'15'!M96</f>
        <v>0.75258381201751801</v>
      </c>
      <c r="E184">
        <f>'15'!N96</f>
        <v>0.75470758563725182</v>
      </c>
      <c r="F184">
        <f>'15'!O96</f>
        <v>0.75364365130703315</v>
      </c>
      <c r="G184">
        <f>'15'!P96</f>
        <v>0.74734514938743268</v>
      </c>
      <c r="H184">
        <f>'15'!Q96</f>
        <v>0.74817662882332847</v>
      </c>
    </row>
    <row r="185" spans="1:8">
      <c r="B185" t="s">
        <v>336</v>
      </c>
      <c r="C185">
        <f>'15'!L126</f>
        <v>0.48808040547266707</v>
      </c>
      <c r="D185">
        <f>'15'!M126</f>
        <v>0.50255084971291053</v>
      </c>
      <c r="E185">
        <f>'15'!N126</f>
        <v>0.5071616573876796</v>
      </c>
      <c r="F185">
        <f>'15'!O126</f>
        <v>0.50770115278996919</v>
      </c>
      <c r="G185">
        <f>'15'!P126</f>
        <v>0.5087848719910133</v>
      </c>
      <c r="H185">
        <f>'15'!Q126</f>
        <v>0.51883182770933689</v>
      </c>
    </row>
    <row r="186" spans="1:8">
      <c r="B186" t="s">
        <v>337</v>
      </c>
      <c r="C186">
        <f>'15'!L156</f>
        <v>0.82447597585219756</v>
      </c>
      <c r="D186">
        <f>'15'!M156</f>
        <v>0.83979288308625066</v>
      </c>
      <c r="E186">
        <f>'15'!N156</f>
        <v>0.85377296739524078</v>
      </c>
      <c r="F186">
        <f>'15'!O156</f>
        <v>0.86751588574360883</v>
      </c>
      <c r="G186">
        <f>'15'!P156</f>
        <v>0.88071771628151729</v>
      </c>
      <c r="H186">
        <f>'15'!Q156</f>
        <v>0.88943218136164082</v>
      </c>
    </row>
    <row r="187" spans="1:8">
      <c r="B187" t="s">
        <v>338</v>
      </c>
      <c r="C187">
        <f>'15'!L186</f>
        <v>0.76347964451483741</v>
      </c>
      <c r="D187">
        <f>'15'!M186</f>
        <v>0.76903570489670525</v>
      </c>
      <c r="E187">
        <f>'15'!N186</f>
        <v>0.77016024937000027</v>
      </c>
      <c r="F187">
        <f>'15'!O186</f>
        <v>0.76903570489670525</v>
      </c>
      <c r="G187">
        <f>'15'!P186</f>
        <v>0.76047028311929998</v>
      </c>
      <c r="H187">
        <f>'15'!Q186</f>
        <v>0.77016024937000027</v>
      </c>
    </row>
    <row r="188" spans="1:8">
      <c r="B188" t="s">
        <v>339</v>
      </c>
      <c r="C188">
        <f>'15'!L216</f>
        <v>0.62728515713350563</v>
      </c>
      <c r="D188">
        <f>'15'!M216</f>
        <v>0.64119011438556295</v>
      </c>
      <c r="E188">
        <f>'15'!N216</f>
        <v>0.65524735787519983</v>
      </c>
      <c r="F188">
        <f>'15'!O216</f>
        <v>0.64881818513803946</v>
      </c>
      <c r="G188">
        <f>'15'!P216</f>
        <v>0.65597251758654351</v>
      </c>
      <c r="H188">
        <f>'15'!Q216</f>
        <v>5.953890330241973E-4</v>
      </c>
    </row>
    <row r="189" spans="1:8">
      <c r="B189" t="s">
        <v>340</v>
      </c>
      <c r="C189">
        <f>'15'!L246</f>
        <v>2.2413902232112648E-3</v>
      </c>
      <c r="D189">
        <f>'15'!M246</f>
        <v>2.2413902232112648E-3</v>
      </c>
      <c r="E189">
        <f>'15'!N246</f>
        <v>2.2413902232112648E-3</v>
      </c>
      <c r="F189">
        <f>'15'!O246</f>
        <v>2.2413902232112648E-3</v>
      </c>
      <c r="G189">
        <f>'15'!P246</f>
        <v>2.2413902232112648E-3</v>
      </c>
      <c r="H189">
        <f>'15'!Q246</f>
        <v>2.2413902232112648E-3</v>
      </c>
    </row>
    <row r="190" spans="1:8">
      <c r="B190" t="s">
        <v>341</v>
      </c>
      <c r="C190">
        <f>'15'!L276</f>
        <v>2.2413902232112648E-3</v>
      </c>
      <c r="D190">
        <f>'15'!M276</f>
        <v>2.2413902232112648E-3</v>
      </c>
      <c r="E190">
        <f>'15'!N276</f>
        <v>2.2413902232112648E-3</v>
      </c>
      <c r="F190">
        <f>'15'!O276</f>
        <v>2.2413902232112648E-3</v>
      </c>
      <c r="G190">
        <f>'15'!P276</f>
        <v>2.2413902232112648E-3</v>
      </c>
      <c r="H190">
        <f>'15'!Q276</f>
        <v>2.2413902232112648E-3</v>
      </c>
    </row>
    <row r="191" spans="1:8">
      <c r="B191" t="s">
        <v>342</v>
      </c>
      <c r="C191">
        <f>'15'!L306</f>
        <v>0.60584196040945493</v>
      </c>
      <c r="D191">
        <f>'15'!M306</f>
        <v>0.61116342314509253</v>
      </c>
      <c r="E191">
        <f>'15'!N306</f>
        <v>0.61846169543846774</v>
      </c>
      <c r="F191">
        <f>'15'!O306</f>
        <v>0.62283066518337293</v>
      </c>
      <c r="G191">
        <f>'15'!P306</f>
        <v>0.63182794224792571</v>
      </c>
      <c r="H191">
        <f>'15'!Q306</f>
        <v>5.953890330241973E-4</v>
      </c>
    </row>
    <row r="192" spans="1:8" ht="16" thickBot="1">
      <c r="B192" t="s">
        <v>343</v>
      </c>
      <c r="C192">
        <f>'15'!L336</f>
        <v>0.6425587739496802</v>
      </c>
      <c r="D192">
        <f>'15'!M336</f>
        <v>0.65165419265684543</v>
      </c>
      <c r="E192">
        <f>'15'!N336</f>
        <v>0.66484927455082565</v>
      </c>
      <c r="F192">
        <f>'15'!O336</f>
        <v>0.66447282944518404</v>
      </c>
      <c r="G192">
        <f>'15'!P336</f>
        <v>0.67172665722514002</v>
      </c>
      <c r="H192">
        <f>'15'!Q336</f>
        <v>0.67960114779913183</v>
      </c>
    </row>
    <row r="193" spans="1:8" ht="17" thickBot="1">
      <c r="A193">
        <v>16</v>
      </c>
      <c r="B193" s="60" t="s">
        <v>65</v>
      </c>
      <c r="C193" s="61">
        <f>'16'!L6</f>
        <v>1.0467089862747476</v>
      </c>
      <c r="D193" s="62">
        <f>'16'!M6</f>
        <v>1.0967201175243073</v>
      </c>
      <c r="E193" s="62">
        <f>'16'!N6</f>
        <v>1.0858231277488593</v>
      </c>
      <c r="F193" s="62">
        <f>'16'!O6</f>
        <v>1.131411500918206</v>
      </c>
      <c r="G193" s="62">
        <f>'16'!P6</f>
        <v>1.1379669989219359</v>
      </c>
      <c r="H193" s="63">
        <f>'16'!Q6</f>
        <v>1.1504492005174103</v>
      </c>
    </row>
    <row r="194" spans="1:8">
      <c r="B194" t="s">
        <v>345</v>
      </c>
      <c r="C194">
        <f>'16'!L36</f>
        <v>1.2198615698713997</v>
      </c>
      <c r="D194">
        <f>'16'!M36</f>
        <v>1.3180483013266335</v>
      </c>
      <c r="E194">
        <f>'16'!N36</f>
        <v>1.2106264165878868</v>
      </c>
      <c r="F194">
        <f>'16'!O36</f>
        <v>1.3394675025659015</v>
      </c>
      <c r="G194">
        <f>'16'!P36</f>
        <v>1.3381828627660479</v>
      </c>
      <c r="H194">
        <f>'16'!Q36</f>
        <v>1.3505664369575838</v>
      </c>
    </row>
    <row r="195" spans="1:8">
      <c r="B195" t="s">
        <v>346</v>
      </c>
      <c r="C195">
        <f>'16'!L66</f>
        <v>0.90339320803851497</v>
      </c>
      <c r="D195">
        <f>'16'!M66</f>
        <v>0.91673680317748307</v>
      </c>
      <c r="E195">
        <f>'16'!N66</f>
        <v>0.92827780228921808</v>
      </c>
      <c r="F195">
        <f>'16'!O66</f>
        <v>0.94364674285952821</v>
      </c>
      <c r="G195">
        <f>'16'!P66</f>
        <v>0.96491544139884322</v>
      </c>
      <c r="H195">
        <f>'16'!Q66</f>
        <v>0.98588462144661793</v>
      </c>
    </row>
    <row r="196" spans="1:8">
      <c r="B196" t="s">
        <v>347</v>
      </c>
      <c r="C196">
        <f>'16'!L96</f>
        <v>0.83000240163218941</v>
      </c>
      <c r="D196">
        <f>'16'!M96</f>
        <v>0.86718161343135836</v>
      </c>
      <c r="E196">
        <f>'16'!N96</f>
        <v>0.90616587978685359</v>
      </c>
      <c r="F196">
        <f>'16'!O96</f>
        <v>0.83181622296487412</v>
      </c>
      <c r="G196">
        <f>'16'!P96</f>
        <v>0.83612718634264216</v>
      </c>
      <c r="H196">
        <f>'16'!Q96</f>
        <v>0.84359821493846499</v>
      </c>
    </row>
    <row r="197" spans="1:8">
      <c r="B197" t="s">
        <v>348</v>
      </c>
      <c r="C197">
        <f>'16'!L126</f>
        <v>1.1540047689915505</v>
      </c>
      <c r="D197">
        <f>'16'!M126</f>
        <v>1.244070311293928</v>
      </c>
      <c r="E197">
        <f>'16'!N126</f>
        <v>1.2575120729641516</v>
      </c>
      <c r="F197">
        <f>'16'!O126</f>
        <v>1.2652581863461558</v>
      </c>
      <c r="G197">
        <f>'16'!P126</f>
        <v>1.3366429212165762</v>
      </c>
      <c r="H197">
        <f>'16'!Q126</f>
        <v>1.349456117077696</v>
      </c>
    </row>
    <row r="198" spans="1:8">
      <c r="B198" t="s">
        <v>349</v>
      </c>
      <c r="C198">
        <f>'16'!L156</f>
        <v>1.2664728193148604</v>
      </c>
      <c r="D198">
        <f>'16'!M156</f>
        <v>1.2769669139483606</v>
      </c>
      <c r="E198">
        <f>'16'!N156</f>
        <v>1.2882894396958713</v>
      </c>
      <c r="F198">
        <f>'16'!O156</f>
        <v>1.3859598820019914</v>
      </c>
      <c r="G198">
        <f>'16'!P156</f>
        <v>1.3682312324087034</v>
      </c>
      <c r="H198">
        <f>'16'!Q156</f>
        <v>1.3779431614871402</v>
      </c>
    </row>
    <row r="199" spans="1:8" ht="16" thickBot="1">
      <c r="B199" t="s">
        <v>350</v>
      </c>
      <c r="C199">
        <f>'16'!L186</f>
        <v>1.013579594872885</v>
      </c>
      <c r="D199">
        <f>'16'!M186</f>
        <v>1.0229592831512049</v>
      </c>
      <c r="E199">
        <f>'16'!N186</f>
        <v>1.0229592831512049</v>
      </c>
      <c r="F199">
        <f>'16'!O186</f>
        <v>1.0419798624919456</v>
      </c>
      <c r="G199">
        <f>'16'!P186</f>
        <v>1.0478236441720017</v>
      </c>
      <c r="H199">
        <f>'16'!Q186</f>
        <v>1.0627516848620802</v>
      </c>
    </row>
    <row r="200" spans="1:8" ht="17" thickBot="1">
      <c r="A200">
        <v>17</v>
      </c>
      <c r="B200" s="60" t="s">
        <v>69</v>
      </c>
      <c r="C200" s="61">
        <f>'17'!L6</f>
        <v>0.64536711583990192</v>
      </c>
      <c r="D200" s="62">
        <f>'17'!M6</f>
        <v>0.66087392230139264</v>
      </c>
      <c r="E200" s="62">
        <f>'17'!N6</f>
        <v>0.68994905236498583</v>
      </c>
      <c r="F200" s="62">
        <f>'17'!O6</f>
        <v>0.69905256074950783</v>
      </c>
      <c r="G200" s="62">
        <f>'17'!P6</f>
        <v>0.71829542671393398</v>
      </c>
      <c r="H200" s="63">
        <f>'17'!Q6</f>
        <v>0.72805112190528276</v>
      </c>
    </row>
    <row r="201" spans="1:8">
      <c r="B201" t="s">
        <v>352</v>
      </c>
      <c r="C201">
        <f>'17'!L36</f>
        <v>0.5911875337547019</v>
      </c>
      <c r="D201">
        <f>'17'!M36</f>
        <v>0.59075310326503594</v>
      </c>
      <c r="E201">
        <f>'17'!N36</f>
        <v>0.65782607924967929</v>
      </c>
      <c r="F201">
        <f>'17'!O36</f>
        <v>0.66468607668830959</v>
      </c>
      <c r="G201">
        <f>'17'!P36</f>
        <v>0.68758926021624911</v>
      </c>
      <c r="H201">
        <f>'17'!Q36</f>
        <v>0.69200756102694505</v>
      </c>
    </row>
    <row r="202" spans="1:8">
      <c r="B202" t="s">
        <v>353</v>
      </c>
      <c r="C202">
        <f>'17'!L66</f>
        <v>0.55727853830095242</v>
      </c>
      <c r="D202">
        <f>'17'!M66</f>
        <v>0.55816114412423301</v>
      </c>
      <c r="E202">
        <f>'17'!N66</f>
        <v>0.56652604243275695</v>
      </c>
      <c r="F202">
        <f>'17'!O66</f>
        <v>0.56972788241439576</v>
      </c>
      <c r="G202">
        <f>'17'!P66</f>
        <v>0.58913069639254756</v>
      </c>
      <c r="H202">
        <f>'17'!Q66</f>
        <v>0.59335939773912694</v>
      </c>
    </row>
    <row r="203" spans="1:8">
      <c r="B203" t="s">
        <v>354</v>
      </c>
      <c r="C203">
        <f>'17'!L96</f>
        <v>0.33836866258108628</v>
      </c>
      <c r="D203">
        <f>'17'!M96</f>
        <v>0.34161399566935186</v>
      </c>
      <c r="E203">
        <f>'17'!N96</f>
        <v>0.34444672574664914</v>
      </c>
      <c r="F203">
        <f>'17'!O96</f>
        <v>0.34569854994285165</v>
      </c>
      <c r="G203">
        <f>'17'!P96</f>
        <v>0.35294630807462729</v>
      </c>
      <c r="H203">
        <f>'17'!Q96</f>
        <v>0.3570039436014204</v>
      </c>
    </row>
    <row r="204" spans="1:8">
      <c r="B204" t="s">
        <v>355</v>
      </c>
      <c r="C204">
        <f>'17'!L126</f>
        <v>1.1345532468492772</v>
      </c>
      <c r="D204">
        <f>'17'!M126</f>
        <v>1.146491642433066</v>
      </c>
      <c r="E204">
        <f>'17'!N126</f>
        <v>1.150579247752666</v>
      </c>
      <c r="F204">
        <f>'17'!O126</f>
        <v>1.1602547226649216</v>
      </c>
      <c r="G204">
        <f>'17'!P126</f>
        <v>1.1702565301059706</v>
      </c>
      <c r="H204">
        <f>'17'!Q126</f>
        <v>1.1870353352396601</v>
      </c>
    </row>
    <row r="205" spans="1:8">
      <c r="B205" t="s">
        <v>356</v>
      </c>
      <c r="C205">
        <f>'17'!L156</f>
        <v>0.83333349429583004</v>
      </c>
      <c r="D205">
        <f>'17'!M156</f>
        <v>0.84639117855704649</v>
      </c>
      <c r="E205">
        <f>'17'!N156</f>
        <v>0.85249500481242491</v>
      </c>
      <c r="F205">
        <f>'17'!O156</f>
        <v>0.92130587119872465</v>
      </c>
      <c r="G205">
        <f>'17'!P156</f>
        <v>0.92945388249200755</v>
      </c>
      <c r="H205">
        <f>'17'!Q156</f>
        <v>0.93707858038247571</v>
      </c>
    </row>
    <row r="206" spans="1:8">
      <c r="B206" t="s">
        <v>357</v>
      </c>
      <c r="C206">
        <f>'17'!L186</f>
        <v>0.80086489811906147</v>
      </c>
      <c r="D206">
        <f>'17'!M186</f>
        <v>0.80891660283072331</v>
      </c>
      <c r="E206">
        <f>'17'!N186</f>
        <v>0.81368052374995881</v>
      </c>
      <c r="F206">
        <f>'17'!O186</f>
        <v>0.81411742371003359</v>
      </c>
      <c r="G206">
        <f>'17'!P186</f>
        <v>0.81985617393974952</v>
      </c>
      <c r="H206">
        <f>'17'!Q186</f>
        <v>0.82890515928941011</v>
      </c>
    </row>
    <row r="207" spans="1:8">
      <c r="B207" t="s">
        <v>358</v>
      </c>
      <c r="C207">
        <f>'17'!L216</f>
        <v>0.83433381108485627</v>
      </c>
      <c r="D207">
        <f>'17'!M216</f>
        <v>0.84379687618570942</v>
      </c>
      <c r="E207">
        <f>'17'!N216</f>
        <v>0.84816782249635625</v>
      </c>
      <c r="F207">
        <f>'17'!O216</f>
        <v>0.8505878412760991</v>
      </c>
      <c r="G207">
        <f>'17'!P216</f>
        <v>0.85763853984471927</v>
      </c>
      <c r="H207">
        <f>'17'!Q216</f>
        <v>0.86773892996943391</v>
      </c>
    </row>
    <row r="208" spans="1:8">
      <c r="B208" t="s">
        <v>359</v>
      </c>
      <c r="C208">
        <f>'17'!L246</f>
        <v>1.1280795614948471</v>
      </c>
      <c r="D208">
        <f>'17'!M246</f>
        <v>0.93587593551926385</v>
      </c>
      <c r="E208">
        <f>'17'!N246</f>
        <v>0.95665949809447459</v>
      </c>
      <c r="F208">
        <f>'17'!O246</f>
        <v>0.98533130020226778</v>
      </c>
      <c r="G208">
        <f>'17'!P246</f>
        <v>1.0115808779425481</v>
      </c>
      <c r="H208">
        <f>'17'!Q246</f>
        <v>1.0256551019277951</v>
      </c>
    </row>
    <row r="209" spans="1:8">
      <c r="B209" t="s">
        <v>360</v>
      </c>
      <c r="C209">
        <f>'17'!L276</f>
        <v>1.1305563877502387</v>
      </c>
      <c r="D209">
        <f>'17'!M276</f>
        <v>1.1365229811628739</v>
      </c>
      <c r="E209">
        <f>'17'!N276</f>
        <v>1.1466630979324661</v>
      </c>
      <c r="F209">
        <f>'17'!O276</f>
        <v>1.1459088854768391</v>
      </c>
      <c r="G209">
        <f>'17'!P276</f>
        <v>1.2116723348010856</v>
      </c>
      <c r="H209">
        <f>'17'!Q276</f>
        <v>1.2137668828648576</v>
      </c>
    </row>
    <row r="210" spans="1:8">
      <c r="B210" t="s">
        <v>361</v>
      </c>
      <c r="C210">
        <f>'17'!L306</f>
        <v>0.76847511550694081</v>
      </c>
      <c r="D210">
        <f>'17'!M306</f>
        <v>0.77804419240879397</v>
      </c>
      <c r="E210">
        <f>'17'!N306</f>
        <v>0.77527696780444177</v>
      </c>
      <c r="F210">
        <f>'17'!O306</f>
        <v>0.77711878318915928</v>
      </c>
      <c r="G210">
        <f>'17'!P306</f>
        <v>0.77642670005097414</v>
      </c>
      <c r="H210">
        <f>'17'!Q306</f>
        <v>0.7799040941530937</v>
      </c>
    </row>
    <row r="211" spans="1:8" ht="16" thickBot="1">
      <c r="B211" t="s">
        <v>362</v>
      </c>
      <c r="C211">
        <f>'17'!L336</f>
        <v>1.0826902290332094</v>
      </c>
      <c r="D211">
        <f>'17'!M336</f>
        <v>1.4221380974702558</v>
      </c>
      <c r="E211">
        <f>'17'!N336</f>
        <v>1.4483609486466862</v>
      </c>
      <c r="F211">
        <f>'17'!O336</f>
        <v>1.4723821269877502</v>
      </c>
      <c r="G211">
        <f>'17'!P336</f>
        <v>1.47283428967935</v>
      </c>
      <c r="H211">
        <f>'17'!Q336</f>
        <v>1.5091337373426823</v>
      </c>
    </row>
    <row r="212" spans="1:8" ht="17" thickBot="1">
      <c r="A212">
        <v>18</v>
      </c>
      <c r="B212" s="60" t="s">
        <v>73</v>
      </c>
      <c r="C212" s="61">
        <f>'18'!L6</f>
        <v>0.82768541038286558</v>
      </c>
      <c r="D212" s="62">
        <f>'18'!M6</f>
        <v>0.87717183627323969</v>
      </c>
      <c r="E212" s="62">
        <f>'18'!N6</f>
        <v>0.96970941697819113</v>
      </c>
      <c r="F212" s="62">
        <f>'18'!O6</f>
        <v>0.97796176748685026</v>
      </c>
      <c r="G212" s="62">
        <f>'18'!P6</f>
        <v>0.99244307173483515</v>
      </c>
      <c r="H212" s="63">
        <f>'18'!Q6</f>
        <v>1.0132547485313672</v>
      </c>
    </row>
    <row r="213" spans="1:8">
      <c r="B213" t="s">
        <v>364</v>
      </c>
      <c r="C213">
        <f>'18'!L36</f>
        <v>0.7671545198840285</v>
      </c>
      <c r="D213">
        <f>'18'!M36</f>
        <v>0.88598902634688947</v>
      </c>
      <c r="E213">
        <f>'18'!N36</f>
        <v>1.0656999778214111</v>
      </c>
      <c r="F213">
        <f>'18'!O36</f>
        <v>1.0719180433319306</v>
      </c>
      <c r="G213">
        <f>'18'!P36</f>
        <v>1.109188864674344</v>
      </c>
      <c r="H213">
        <f>'18'!Q36</f>
        <v>1.139893017323808</v>
      </c>
    </row>
    <row r="214" spans="1:8">
      <c r="B214" t="s">
        <v>365</v>
      </c>
      <c r="C214">
        <f>'18'!L66</f>
        <v>0.7918106368132124</v>
      </c>
      <c r="D214">
        <f>'18'!M66</f>
        <v>1.0949765449006204</v>
      </c>
      <c r="E214">
        <f>'18'!N66</f>
        <v>1.2018301434271337</v>
      </c>
      <c r="F214">
        <f>'18'!O66</f>
        <v>1.2087692351640111</v>
      </c>
      <c r="G214">
        <f>'18'!P66</f>
        <v>1.2208920369560701</v>
      </c>
      <c r="H214">
        <f>'18'!Q66</f>
        <v>1.2312447056160303</v>
      </c>
    </row>
    <row r="215" spans="1:8">
      <c r="B215" t="s">
        <v>366</v>
      </c>
      <c r="C215">
        <f>'18'!L96</f>
        <v>0.80645657184453956</v>
      </c>
      <c r="D215">
        <f>'18'!M96</f>
        <v>0.81521248865463936</v>
      </c>
      <c r="E215">
        <f>'18'!N96</f>
        <v>1.0331619384758866</v>
      </c>
      <c r="F215">
        <f>'18'!O96</f>
        <v>1.0319730060506849</v>
      </c>
      <c r="G215">
        <f>'18'!P96</f>
        <v>1.0347493127274594</v>
      </c>
      <c r="H215">
        <f>'18'!Q96</f>
        <v>1.0403243533853894</v>
      </c>
    </row>
    <row r="216" spans="1:8">
      <c r="B216" t="s">
        <v>367</v>
      </c>
      <c r="C216">
        <f>'18'!L126</f>
        <v>0.59473440729728255</v>
      </c>
      <c r="D216">
        <f>'18'!M126</f>
        <v>0.59922347148974764</v>
      </c>
      <c r="E216">
        <f>'18'!N126</f>
        <v>0.60007553644143674</v>
      </c>
      <c r="F216">
        <f>'18'!O126</f>
        <v>0.61569699468080741</v>
      </c>
      <c r="G216">
        <f>'18'!P126</f>
        <v>0.62409453152766681</v>
      </c>
      <c r="H216">
        <f>'18'!Q126</f>
        <v>0.63314250012649453</v>
      </c>
    </row>
    <row r="217" spans="1:8">
      <c r="B217" t="s">
        <v>368</v>
      </c>
      <c r="C217">
        <f>'18'!L156</f>
        <v>0.88461410578620159</v>
      </c>
      <c r="D217">
        <f>'18'!M156</f>
        <v>0.89578000586207784</v>
      </c>
      <c r="E217">
        <f>'18'!N156</f>
        <v>0.91447541229510965</v>
      </c>
      <c r="F217">
        <f>'18'!O156</f>
        <v>0.92796486822820956</v>
      </c>
      <c r="G217">
        <f>'18'!P156</f>
        <v>0.93427896158546386</v>
      </c>
      <c r="H217">
        <f>'18'!Q156</f>
        <v>1.1009183325620235</v>
      </c>
    </row>
    <row r="218" spans="1:8">
      <c r="B218" t="s">
        <v>369</v>
      </c>
      <c r="C218">
        <f>'18'!L186</f>
        <v>0.91862216441021816</v>
      </c>
      <c r="D218">
        <f>'18'!M186</f>
        <v>0.93876941072925801</v>
      </c>
      <c r="E218">
        <f>'18'!N186</f>
        <v>0.94238595242798961</v>
      </c>
      <c r="F218">
        <f>'18'!O186</f>
        <v>0.95002066602728175</v>
      </c>
      <c r="G218">
        <f>'18'!P186</f>
        <v>0.97275877649612508</v>
      </c>
      <c r="H218">
        <f>'18'!Q186</f>
        <v>0.98265577950858829</v>
      </c>
    </row>
    <row r="219" spans="1:8">
      <c r="B219" t="s">
        <v>370</v>
      </c>
      <c r="C219">
        <f>'18'!L216</f>
        <v>0.95260341775875423</v>
      </c>
      <c r="D219">
        <f>'18'!M216</f>
        <v>0.96858921536328912</v>
      </c>
      <c r="E219">
        <f>'18'!N216</f>
        <v>0.97875707414215152</v>
      </c>
      <c r="F219">
        <f>'18'!O216</f>
        <v>0.98894316231294366</v>
      </c>
      <c r="G219">
        <f>'18'!P216</f>
        <v>0.99971225502588268</v>
      </c>
      <c r="H219">
        <f>'18'!Q216</f>
        <v>1.0023055202037905</v>
      </c>
    </row>
    <row r="220" spans="1:8">
      <c r="B220" t="s">
        <v>371</v>
      </c>
      <c r="C220">
        <f>'18'!L246</f>
        <v>0.77912765758273983</v>
      </c>
      <c r="D220">
        <f>'18'!M246</f>
        <v>0.78460759750455422</v>
      </c>
      <c r="E220">
        <f>'18'!N246</f>
        <v>0.81843883980653054</v>
      </c>
      <c r="F220">
        <f>'18'!O246</f>
        <v>0.82389460289658023</v>
      </c>
      <c r="G220">
        <f>'18'!P246</f>
        <v>0.82002336110932794</v>
      </c>
      <c r="H220">
        <f>'18'!Q246</f>
        <v>0.82355598642071581</v>
      </c>
    </row>
    <row r="221" spans="1:8" ht="16" thickBot="1">
      <c r="B221" t="s">
        <v>372</v>
      </c>
      <c r="C221">
        <f>'18'!L276</f>
        <v>1.039127178663398</v>
      </c>
      <c r="D221">
        <f>'18'!M276</f>
        <v>1.0451268607802622</v>
      </c>
      <c r="E221">
        <f>'18'!N276</f>
        <v>1.2067991015031485</v>
      </c>
      <c r="F221">
        <f>'18'!O276</f>
        <v>1.2155151051503243</v>
      </c>
      <c r="G221">
        <f>'18'!P276</f>
        <v>1.2232372460774106</v>
      </c>
      <c r="H221">
        <f>'18'!Q276</f>
        <v>1.2218295805688251</v>
      </c>
    </row>
    <row r="222" spans="1:8" ht="17" thickBot="1">
      <c r="A222">
        <v>19</v>
      </c>
      <c r="B222" s="60" t="s">
        <v>77</v>
      </c>
      <c r="C222" s="61">
        <f>'19'!L6</f>
        <v>0.98422720297906874</v>
      </c>
      <c r="D222" s="62">
        <f>'19'!M6</f>
        <v>0.98305558690058925</v>
      </c>
      <c r="E222" s="62">
        <f>'19'!N6</f>
        <v>1.0090395057565151</v>
      </c>
      <c r="F222" s="62">
        <f>'19'!O6</f>
        <v>1.0122979121906208</v>
      </c>
      <c r="G222" s="62">
        <f>'19'!P6</f>
        <v>0.842170248030507</v>
      </c>
      <c r="H222" s="63">
        <f>'19'!Q6</f>
        <v>0.71669399133227607</v>
      </c>
    </row>
    <row r="223" spans="1:8">
      <c r="B223" t="s">
        <v>374</v>
      </c>
      <c r="C223">
        <f>'19'!L36</f>
        <v>1.0351465372189304</v>
      </c>
      <c r="D223">
        <f>'19'!M36</f>
        <v>1.0553654211748706</v>
      </c>
      <c r="E223">
        <f>'19'!N36</f>
        <v>1.0651317964259228</v>
      </c>
      <c r="F223">
        <f>'19'!O36</f>
        <v>1.0819425000107517</v>
      </c>
      <c r="G223">
        <f>'19'!P36</f>
        <v>0.43509016734752004</v>
      </c>
      <c r="H223">
        <f>'19'!Q36</f>
        <v>0.43964010208864879</v>
      </c>
    </row>
    <row r="224" spans="1:8">
      <c r="B224" t="s">
        <v>338</v>
      </c>
      <c r="C224">
        <f>'19'!L66</f>
        <v>1.0399251419719513</v>
      </c>
      <c r="D224">
        <f>'19'!M66</f>
        <v>1.0475364218733152</v>
      </c>
      <c r="E224">
        <f>'19'!N66</f>
        <v>1.0552034092284166</v>
      </c>
      <c r="F224">
        <f>'19'!O66</f>
        <v>1.0727628575164947</v>
      </c>
      <c r="G224">
        <f>'19'!P66</f>
        <v>1.0973325551511481</v>
      </c>
      <c r="H224">
        <f>'19'!Q66</f>
        <v>0.89649073750824759</v>
      </c>
    </row>
    <row r="225" spans="1:8">
      <c r="B225" t="s">
        <v>375</v>
      </c>
      <c r="C225">
        <f>'19'!L96</f>
        <v>0.77434963777069932</v>
      </c>
      <c r="D225">
        <f>'19'!M96</f>
        <v>0.76709178922309729</v>
      </c>
      <c r="E225">
        <f>'19'!N96</f>
        <v>0.82259863779100406</v>
      </c>
      <c r="F225">
        <f>'19'!O96</f>
        <v>0.82019064162398314</v>
      </c>
      <c r="G225">
        <f>'19'!P96</f>
        <v>0.70030205066767359</v>
      </c>
      <c r="H225">
        <f>'19'!Q96</f>
        <v>0.70522277200720129</v>
      </c>
    </row>
    <row r="226" spans="1:8">
      <c r="B226" t="s">
        <v>376</v>
      </c>
      <c r="C226">
        <f>'19'!L126</f>
        <v>1.2794198371910317</v>
      </c>
      <c r="D226">
        <f>'19'!M126</f>
        <v>1.2868069140327996</v>
      </c>
      <c r="E226">
        <f>'19'!N126</f>
        <v>1.293739995095428</v>
      </c>
      <c r="F226">
        <f>'19'!O126</f>
        <v>1.2987150540437755</v>
      </c>
      <c r="G226">
        <f>'19'!P126</f>
        <v>0.98422720297906874</v>
      </c>
      <c r="H226">
        <f>'19'!Q126</f>
        <v>0.99315605046190392</v>
      </c>
    </row>
    <row r="227" spans="1:8">
      <c r="B227" t="s">
        <v>377</v>
      </c>
      <c r="C227">
        <f>'19'!L156</f>
        <v>1.2482793096159572</v>
      </c>
      <c r="D227">
        <f>'19'!M156</f>
        <v>1.2604112924548809</v>
      </c>
      <c r="E227">
        <f>'19'!N156</f>
        <v>1.268564716234643</v>
      </c>
      <c r="F227">
        <f>'19'!O156</f>
        <v>1.2761829721702136</v>
      </c>
      <c r="G227">
        <f>'19'!P156</f>
        <v>0.82902000649348051</v>
      </c>
      <c r="H227">
        <f>'19'!Q156</f>
        <v>0.84276523347491994</v>
      </c>
    </row>
    <row r="228" spans="1:8" ht="16" thickBot="1">
      <c r="B228" t="s">
        <v>378</v>
      </c>
      <c r="C228">
        <f>'19'!L186</f>
        <v>1.125731602789015</v>
      </c>
      <c r="D228">
        <f>'19'!M186</f>
        <v>1.122772744215119</v>
      </c>
      <c r="E228">
        <f>'19'!N186</f>
        <v>1.1212962325917852</v>
      </c>
      <c r="F228">
        <f>'19'!O186</f>
        <v>1.1251762234733005</v>
      </c>
      <c r="G228">
        <f>'19'!P186</f>
        <v>1.1466630979324661</v>
      </c>
      <c r="H228">
        <f>'19'!Q186</f>
        <v>0.58337532022057681</v>
      </c>
    </row>
    <row r="229" spans="1:8" ht="17" thickBot="1">
      <c r="A229">
        <v>20</v>
      </c>
      <c r="B229" s="60" t="s">
        <v>81</v>
      </c>
      <c r="C229" s="61">
        <f>'20'!L6</f>
        <v>1.2361333032076021</v>
      </c>
      <c r="D229" s="62">
        <f>'20'!M6</f>
        <v>1.2348645027651854</v>
      </c>
      <c r="E229" s="62">
        <f>'20'!N6</f>
        <v>1.237249385827599</v>
      </c>
      <c r="F229" s="62">
        <f>'20'!O6</f>
        <v>1.2341093191260293</v>
      </c>
      <c r="G229" s="62">
        <f>'20'!P6</f>
        <v>1.2515388716807838</v>
      </c>
      <c r="H229" s="63">
        <f>'20'!Q6</f>
        <v>1.0449764473731427</v>
      </c>
    </row>
    <row r="230" spans="1:8">
      <c r="B230" t="s">
        <v>380</v>
      </c>
      <c r="C230">
        <f>'20'!L36</f>
        <v>1.2359794398079873</v>
      </c>
      <c r="D230">
        <f>'20'!M36</f>
        <v>1.2295274846786133</v>
      </c>
      <c r="E230">
        <f>'20'!N36</f>
        <v>1.2269561428788494</v>
      </c>
      <c r="F230">
        <f>'20'!O36</f>
        <v>1.2288841444710257</v>
      </c>
      <c r="G230">
        <f>'20'!P36</f>
        <v>1.2554865881902577</v>
      </c>
      <c r="H230">
        <f>'20'!Q36</f>
        <v>1.0505492349071377</v>
      </c>
    </row>
    <row r="231" spans="1:8">
      <c r="B231" t="s">
        <v>381</v>
      </c>
      <c r="C231">
        <f>'20'!L66</f>
        <v>1.0543937224830535</v>
      </c>
      <c r="D231">
        <f>'20'!M66</f>
        <v>1.0629265117637408</v>
      </c>
      <c r="E231">
        <f>'20'!N66</f>
        <v>1.0801998065550662</v>
      </c>
      <c r="F231">
        <f>'20'!O66</f>
        <v>1.0906145093944066</v>
      </c>
      <c r="G231">
        <f>'20'!P66</f>
        <v>1.107912442694621</v>
      </c>
      <c r="H231">
        <f>'20'!Q66</f>
        <v>0.88806241627411242</v>
      </c>
    </row>
    <row r="232" spans="1:8">
      <c r="B232" t="s">
        <v>382</v>
      </c>
      <c r="C232">
        <f>'20'!L96</f>
        <v>1.2647726593974775</v>
      </c>
      <c r="D232">
        <f>'20'!M96</f>
        <v>1.2847342438236218</v>
      </c>
      <c r="E232">
        <f>'20'!N96</f>
        <v>1.295429373137285</v>
      </c>
      <c r="F232">
        <f>'20'!O96</f>
        <v>1.2912596170274202</v>
      </c>
      <c r="G232">
        <f>'20'!P96</f>
        <v>1.2847342438236218</v>
      </c>
      <c r="H232">
        <f>'20'!Q96</f>
        <v>1.0367369606545926</v>
      </c>
    </row>
    <row r="233" spans="1:8">
      <c r="B233" t="s">
        <v>383</v>
      </c>
      <c r="C233">
        <f>'20'!L126</f>
        <v>1.2972205308898082</v>
      </c>
      <c r="D233">
        <f>'20'!M126</f>
        <v>1.3009600678348063</v>
      </c>
      <c r="E233">
        <f>'20'!N126</f>
        <v>1.2994629611848818</v>
      </c>
      <c r="F233">
        <f>'20'!O126</f>
        <v>1.3069657624298423</v>
      </c>
      <c r="G233">
        <f>'20'!P126</f>
        <v>1.3017092678398403</v>
      </c>
      <c r="H233">
        <f>'20'!Q126</f>
        <v>1.3013346139214599</v>
      </c>
    </row>
    <row r="234" spans="1:8" ht="16" thickBot="1">
      <c r="B234" t="s">
        <v>384</v>
      </c>
      <c r="C234">
        <f>'20'!L156</f>
        <v>1.2888289633077292</v>
      </c>
      <c r="D234">
        <f>'20'!M156</f>
        <v>1.2893687128670481</v>
      </c>
      <c r="E234">
        <f>'20'!N156</f>
        <v>1.3018455323695455</v>
      </c>
      <c r="F234">
        <f>'20'!O156</f>
        <v>1.2644814326639857</v>
      </c>
      <c r="G234">
        <f>'20'!P156</f>
        <v>1.2697337887063072</v>
      </c>
      <c r="H234">
        <f>'20'!Q156</f>
        <v>0.81161397811417157</v>
      </c>
    </row>
    <row r="235" spans="1:8" ht="17" thickBot="1">
      <c r="A235">
        <v>21</v>
      </c>
      <c r="B235" s="60" t="s">
        <v>85</v>
      </c>
      <c r="C235" s="61">
        <f>'21'!L6</f>
        <v>1.0573732361774042</v>
      </c>
      <c r="D235" s="62">
        <f>'21'!M6</f>
        <v>1.0716311745669167</v>
      </c>
      <c r="E235" s="62">
        <f>'21'!N6</f>
        <v>1.0851350443195584</v>
      </c>
      <c r="F235" s="62">
        <f>'21'!O6</f>
        <v>1.0654121597644515</v>
      </c>
      <c r="G235" s="62">
        <f>'21'!P6</f>
        <v>1.0571774213137322</v>
      </c>
      <c r="H235" s="63">
        <f>'21'!Q6</f>
        <v>0.8557180566761422</v>
      </c>
    </row>
    <row r="236" spans="1:8">
      <c r="B236" t="s">
        <v>386</v>
      </c>
      <c r="C236">
        <f>'21'!L36</f>
        <v>0.67977266086803312</v>
      </c>
      <c r="D236">
        <f>'21'!M36</f>
        <v>0.70856957665438736</v>
      </c>
      <c r="E236">
        <f>'21'!N36</f>
        <v>0.70731687659550568</v>
      </c>
      <c r="F236">
        <f>'21'!O36</f>
        <v>0.70577428182621116</v>
      </c>
      <c r="G236">
        <f>'21'!P36</f>
        <v>0.69882967673720719</v>
      </c>
      <c r="H236">
        <f>'21'!Q36</f>
        <v>0.58605014278782819</v>
      </c>
    </row>
    <row r="237" spans="1:8">
      <c r="B237" t="s">
        <v>387</v>
      </c>
      <c r="C237">
        <f>'21'!L66</f>
        <v>1.2802057673311731</v>
      </c>
      <c r="D237">
        <f>'21'!M66</f>
        <v>1.2882894396958713</v>
      </c>
      <c r="E237">
        <f>'21'!N66</f>
        <v>1.2976189021523317</v>
      </c>
      <c r="F237">
        <f>'21'!O66</f>
        <v>1.3028088750308933</v>
      </c>
      <c r="G237">
        <f>'21'!P66</f>
        <v>1.3058125272139545</v>
      </c>
      <c r="H237">
        <f>'21'!Q66</f>
        <v>1.1251392079291689</v>
      </c>
    </row>
    <row r="238" spans="1:8">
      <c r="B238" t="s">
        <v>388</v>
      </c>
      <c r="C238">
        <f>'21'!L96</f>
        <v>1.2283400426111335</v>
      </c>
      <c r="D238">
        <f>'21'!M96</f>
        <v>1.199756194108335</v>
      </c>
      <c r="E238">
        <f>'21'!N96</f>
        <v>1.2148155142774646</v>
      </c>
      <c r="F238">
        <f>'21'!O96</f>
        <v>1.2187851933041449</v>
      </c>
      <c r="G238">
        <f>'21'!P96</f>
        <v>1.1892740123140795</v>
      </c>
      <c r="H238">
        <f>'21'!Q96</f>
        <v>1.1077707087320621</v>
      </c>
    </row>
    <row r="239" spans="1:8">
      <c r="B239" t="s">
        <v>389</v>
      </c>
      <c r="C239">
        <f>'21'!L126</f>
        <v>1.1448287126496681</v>
      </c>
      <c r="D239">
        <f>'21'!M126</f>
        <v>1.1479967533033768</v>
      </c>
      <c r="E239">
        <f>'21'!N126</f>
        <v>1.1517038826932138</v>
      </c>
      <c r="F239">
        <f>'21'!O126</f>
        <v>1.1595100651029908</v>
      </c>
      <c r="G239">
        <f>'21'!P126</f>
        <v>1.1611132906321511</v>
      </c>
      <c r="H239">
        <f>'21'!Q126</f>
        <v>0.94601262069386738</v>
      </c>
    </row>
    <row r="240" spans="1:8" ht="16" thickBot="1">
      <c r="B240" t="s">
        <v>390</v>
      </c>
      <c r="C240">
        <f>'21'!L156</f>
        <v>1.2614483470853632</v>
      </c>
      <c r="D240">
        <f>'21'!M156</f>
        <v>1.3056120684676349</v>
      </c>
      <c r="E240">
        <f>'21'!N156</f>
        <v>1.3435866431280299</v>
      </c>
      <c r="F240">
        <f>'21'!O156</f>
        <v>1.2649967256025245</v>
      </c>
      <c r="G240">
        <f>'21'!P156</f>
        <v>1.2735407200619688</v>
      </c>
      <c r="H240">
        <f>'21'!Q156</f>
        <v>0.96731030828822984</v>
      </c>
    </row>
    <row r="241" spans="1:8" ht="17" thickBot="1">
      <c r="A241">
        <v>22</v>
      </c>
      <c r="B241" s="60" t="s">
        <v>89</v>
      </c>
      <c r="C241" s="61">
        <f>'22'!L6</f>
        <v>0.7445100638908636</v>
      </c>
      <c r="D241" s="62">
        <f>'22'!M6</f>
        <v>0.74868956857971802</v>
      </c>
      <c r="E241" s="62">
        <f>'22'!N6</f>
        <v>0.7488299931922987</v>
      </c>
      <c r="F241" s="62">
        <f>'22'!O6</f>
        <v>0.74325743753644002</v>
      </c>
      <c r="G241" s="62">
        <f>'22'!P6</f>
        <v>0.74666635707745965</v>
      </c>
      <c r="H241" s="63">
        <f>'22'!Q6</f>
        <v>0.74149916558713691</v>
      </c>
    </row>
    <row r="242" spans="1:8">
      <c r="B242" t="s">
        <v>392</v>
      </c>
      <c r="C242">
        <f>'22'!L36</f>
        <v>0.81539206517442875</v>
      </c>
      <c r="D242">
        <f>'22'!M36</f>
        <v>0.8168325854418157</v>
      </c>
      <c r="E242">
        <f>'22'!N36</f>
        <v>0.81719380503154238</v>
      </c>
      <c r="F242">
        <f>'22'!O36</f>
        <v>0.81671227599235718</v>
      </c>
      <c r="G242">
        <f>'22'!P36</f>
        <v>0.82052548302952089</v>
      </c>
      <c r="H242">
        <f>'22'!Q36</f>
        <v>0.81882472021701491</v>
      </c>
    </row>
    <row r="243" spans="1:8">
      <c r="B243" t="s">
        <v>393</v>
      </c>
      <c r="C243">
        <f>'22'!L66</f>
        <v>0.5630512373579214</v>
      </c>
      <c r="D243">
        <f>'22'!M66</f>
        <v>0.56533486668555821</v>
      </c>
      <c r="E243">
        <f>'22'!N66</f>
        <v>0.56251406677734339</v>
      </c>
      <c r="F243">
        <f>'22'!O66</f>
        <v>0.56703385087022207</v>
      </c>
      <c r="G243">
        <f>'22'!P66</f>
        <v>0.56813346128962716</v>
      </c>
      <c r="H243">
        <f>'22'!Q66</f>
        <v>0.54559374679260852</v>
      </c>
    </row>
    <row r="244" spans="1:8">
      <c r="B244" t="s">
        <v>394</v>
      </c>
      <c r="C244">
        <f>'22'!L96</f>
        <v>1.1711388444317712</v>
      </c>
      <c r="D244">
        <f>'22'!M96</f>
        <v>1.1863397177600707</v>
      </c>
      <c r="E244">
        <f>'22'!N96</f>
        <v>1.1896226302284998</v>
      </c>
      <c r="F244">
        <f>'22'!O96</f>
        <v>1.0870622923442477</v>
      </c>
      <c r="G244">
        <f>'22'!P96</f>
        <v>1.0933387408187107</v>
      </c>
      <c r="H244">
        <f>'22'!Q96</f>
        <v>1.1207430414644977</v>
      </c>
    </row>
    <row r="245" spans="1:8">
      <c r="B245" t="s">
        <v>395</v>
      </c>
      <c r="C245">
        <f>'22'!L126</f>
        <v>0.70868919833264388</v>
      </c>
      <c r="D245">
        <f>'22'!M126</f>
        <v>0.71474165619120567</v>
      </c>
      <c r="E245">
        <f>'22'!N126</f>
        <v>0.71895975831085912</v>
      </c>
      <c r="F245">
        <f>'22'!O126</f>
        <v>0.72250982979286105</v>
      </c>
      <c r="G245">
        <f>'22'!P126</f>
        <v>0.72504483520721941</v>
      </c>
      <c r="H245">
        <f>'22'!Q126</f>
        <v>0.73105577165034574</v>
      </c>
    </row>
    <row r="246" spans="1:8">
      <c r="B246" t="s">
        <v>396</v>
      </c>
      <c r="C246">
        <f>'22'!L156</f>
        <v>0.56257368313658063</v>
      </c>
      <c r="D246">
        <f>'22'!M156</f>
        <v>0.56707447334500616</v>
      </c>
      <c r="E246">
        <f>'22'!N156</f>
        <v>0.5662635340248231</v>
      </c>
      <c r="F246">
        <f>'22'!O156</f>
        <v>0.56384963239128283</v>
      </c>
      <c r="G246">
        <f>'22'!P156</f>
        <v>0.56707447334500616</v>
      </c>
      <c r="H246">
        <f>'22'!Q156</f>
        <v>0.57184141142942069</v>
      </c>
    </row>
    <row r="247" spans="1:8" ht="16" thickBot="1">
      <c r="B247" t="s">
        <v>397</v>
      </c>
      <c r="C247">
        <f>'22'!L186</f>
        <v>0.93606807481828358</v>
      </c>
      <c r="D247">
        <f>'22'!M186</f>
        <v>0.94859406134030921</v>
      </c>
      <c r="E247">
        <f>'22'!N186</f>
        <v>0.95099411774638032</v>
      </c>
      <c r="F247">
        <f>'22'!O186</f>
        <v>0.96491544139884322</v>
      </c>
      <c r="G247">
        <f>'22'!P186</f>
        <v>0.97940909781942442</v>
      </c>
      <c r="H247">
        <f>'22'!Q186</f>
        <v>0.99360832936978705</v>
      </c>
    </row>
    <row r="248" spans="1:8" ht="17" thickBot="1">
      <c r="A248">
        <v>23</v>
      </c>
      <c r="B248" s="60" t="s">
        <v>93</v>
      </c>
      <c r="C248" s="61">
        <f>'23'!L6</f>
        <v>1.0531507803175866</v>
      </c>
      <c r="D248" s="62">
        <f>'23'!M6</f>
        <v>1.1072747826363025</v>
      </c>
      <c r="E248" s="62">
        <f>'23'!N6</f>
        <v>1.118926139160799</v>
      </c>
      <c r="F248" s="62">
        <f>'23'!O6</f>
        <v>1.1055458404501495</v>
      </c>
      <c r="G248" s="62">
        <f>'23'!P6</f>
        <v>1.1187170079276838</v>
      </c>
      <c r="H248" s="63">
        <f>'23'!Q6</f>
        <v>1.0603652637617338</v>
      </c>
    </row>
    <row r="249" spans="1:8">
      <c r="B249" t="s">
        <v>399</v>
      </c>
      <c r="C249">
        <f>'23'!L36</f>
        <v>0.75075638229886343</v>
      </c>
      <c r="D249">
        <f>'23'!M36</f>
        <v>0.83054997812272979</v>
      </c>
      <c r="E249">
        <f>'23'!N36</f>
        <v>0.8404054975617985</v>
      </c>
      <c r="F249">
        <f>'23'!O36</f>
        <v>0.77565969394425338</v>
      </c>
      <c r="G249">
        <f>'23'!P36</f>
        <v>0.70429966939108646</v>
      </c>
      <c r="H249">
        <f>'23'!Q36</f>
        <v>0.71844170646568017</v>
      </c>
    </row>
    <row r="250" spans="1:8">
      <c r="B250" t="s">
        <v>400</v>
      </c>
      <c r="C250">
        <f>'23'!L66</f>
        <v>1.1494958184281363</v>
      </c>
      <c r="D250">
        <f>'23'!M66</f>
        <v>1.1628079891968219</v>
      </c>
      <c r="E250">
        <f>'23'!N66</f>
        <v>1.1668316220816024</v>
      </c>
      <c r="F250">
        <f>'23'!O66</f>
        <v>1.1796652082461425</v>
      </c>
      <c r="G250">
        <f>'23'!P66</f>
        <v>1.1837471717078909</v>
      </c>
      <c r="H250">
        <f>'23'!Q66</f>
        <v>1.1995259763297816</v>
      </c>
    </row>
    <row r="251" spans="1:8">
      <c r="B251" t="s">
        <v>401</v>
      </c>
      <c r="C251">
        <f>'23'!L96</f>
        <v>1.1442137207464682</v>
      </c>
      <c r="D251">
        <f>'23'!M96</f>
        <v>1.1574647201866217</v>
      </c>
      <c r="E251">
        <f>'23'!N96</f>
        <v>1.1601332784841869</v>
      </c>
      <c r="F251">
        <f>'23'!O96</f>
        <v>1.1749207046306607</v>
      </c>
      <c r="G251">
        <f>'23'!P96</f>
        <v>1.1857934471532268</v>
      </c>
      <c r="H251">
        <f>'23'!Q96</f>
        <v>1.2092332632516245</v>
      </c>
    </row>
    <row r="252" spans="1:8">
      <c r="B252" t="s">
        <v>402</v>
      </c>
      <c r="C252">
        <f>'23'!L126</f>
        <v>1.1415817808863555</v>
      </c>
      <c r="D252">
        <f>'23'!M126</f>
        <v>1.1508201484669549</v>
      </c>
      <c r="E252">
        <f>'23'!N126</f>
        <v>1.1668316220816024</v>
      </c>
      <c r="F252">
        <f>'23'!O126</f>
        <v>1.1735686403794003</v>
      </c>
      <c r="G252">
        <f>'23'!P126</f>
        <v>1.3709346316014532</v>
      </c>
      <c r="H252">
        <f>'23'!Q126</f>
        <v>1.379379413424239</v>
      </c>
    </row>
    <row r="253" spans="1:8">
      <c r="B253" t="s">
        <v>403</v>
      </c>
      <c r="C253">
        <f>'23'!L156</f>
        <v>1.1508201484669549</v>
      </c>
      <c r="D253">
        <f>'23'!M156</f>
        <v>1.1722181320439837</v>
      </c>
      <c r="E253">
        <f>'23'!N156</f>
        <v>1.1844288708690949</v>
      </c>
      <c r="F253">
        <f>'23'!O156</f>
        <v>1.1912674916473438</v>
      </c>
      <c r="G253">
        <f>'23'!P156</f>
        <v>1.2036766634675977</v>
      </c>
      <c r="H253">
        <f>'23'!Q156</f>
        <v>1.2232372460774106</v>
      </c>
    </row>
    <row r="254" spans="1:8">
      <c r="B254" t="s">
        <v>404</v>
      </c>
      <c r="C254">
        <f>'23'!L185</f>
        <v>1.1936703255214816</v>
      </c>
      <c r="D254">
        <f>'23'!M185</f>
        <v>1.1971113551507102</v>
      </c>
      <c r="E254">
        <f>'23'!N185</f>
        <v>1.2092332632516245</v>
      </c>
      <c r="F254">
        <f>'23'!O185</f>
        <v>1.3183012663794504</v>
      </c>
      <c r="G254">
        <f>'23'!P185</f>
        <v>1.3358736151141728</v>
      </c>
      <c r="H254">
        <f>'23'!Q185</f>
        <v>0.89820280971291344</v>
      </c>
    </row>
    <row r="255" spans="1:8">
      <c r="B255" t="s">
        <v>405</v>
      </c>
      <c r="C255">
        <f>'23'!L216</f>
        <v>1.0876883123851642</v>
      </c>
      <c r="D255">
        <f>'23'!M216</f>
        <v>1.1066374895838362</v>
      </c>
      <c r="E255">
        <f>'23'!N216</f>
        <v>1.1181650892600352</v>
      </c>
      <c r="F255">
        <f>'23'!O216</f>
        <v>1.1311144226783743</v>
      </c>
      <c r="G255">
        <f>'23'!P216</f>
        <v>1.1455319652993585</v>
      </c>
      <c r="H255">
        <f>'23'!Q216</f>
        <v>1.1749207046306607</v>
      </c>
    </row>
    <row r="256" spans="1:8">
      <c r="B256" t="s">
        <v>406</v>
      </c>
      <c r="C256">
        <f>'23'!L246</f>
        <v>0.98202913026915195</v>
      </c>
      <c r="D256">
        <f>'23'!M246</f>
        <v>1.1869643351815236</v>
      </c>
      <c r="E256">
        <f>'23'!N246</f>
        <v>1.2038746730917389</v>
      </c>
      <c r="F256">
        <f>'23'!O246</f>
        <v>1.0413630204226891</v>
      </c>
      <c r="G256">
        <f>'23'!P246</f>
        <v>0.93828546456764628</v>
      </c>
      <c r="H256">
        <f>'23'!Q246</f>
        <v>0.94959206823387687</v>
      </c>
    </row>
    <row r="257" spans="1:8">
      <c r="B257" t="s">
        <v>407</v>
      </c>
      <c r="C257">
        <f>'23'!L276</f>
        <v>2.2413902232112648E-3</v>
      </c>
      <c r="D257">
        <f>'23'!M276</f>
        <v>2.2413902232112648E-3</v>
      </c>
      <c r="E257">
        <f>'23'!N276</f>
        <v>2.2413902232112648E-3</v>
      </c>
      <c r="F257">
        <f>'23'!O276</f>
        <v>2.2413902232112648E-3</v>
      </c>
      <c r="G257">
        <f>'23'!P276</f>
        <v>2.2413902232112648E-3</v>
      </c>
      <c r="H257">
        <f>'23'!Q276</f>
        <v>2.2413902232112648E-3</v>
      </c>
    </row>
    <row r="258" spans="1:8">
      <c r="B258" t="s">
        <v>408</v>
      </c>
      <c r="C258">
        <f>'23'!L306</f>
        <v>1.3798030153526235</v>
      </c>
      <c r="D258">
        <f>'23'!M306</f>
        <v>1.3848963966718191</v>
      </c>
      <c r="E258">
        <f>'23'!N306</f>
        <v>1.3900085796119519</v>
      </c>
      <c r="F258">
        <f>'23'!O306</f>
        <v>1.3919305096647003</v>
      </c>
      <c r="G258">
        <f>'23'!P306</f>
        <v>1.40093471280475</v>
      </c>
      <c r="H258">
        <f>'23'!Q306</f>
        <v>1.4119467306376128</v>
      </c>
    </row>
    <row r="259" spans="1:8">
      <c r="B259" t="s">
        <v>409</v>
      </c>
      <c r="C259">
        <f>'23'!L336</f>
        <v>1.3166157493010016</v>
      </c>
      <c r="D259">
        <f>'23'!M336</f>
        <v>1.3308413400515435</v>
      </c>
      <c r="E259">
        <f>'23'!N336</f>
        <v>1.3376693518880751</v>
      </c>
      <c r="F259">
        <f>'23'!O336</f>
        <v>1.3871306591412591</v>
      </c>
      <c r="G259">
        <f>'23'!P336</f>
        <v>1.4241778420105609</v>
      </c>
      <c r="H259">
        <f>'23'!Q336</f>
        <v>1.1008607143420188</v>
      </c>
    </row>
    <row r="260" spans="1:8" ht="16" thickBot="1">
      <c r="B260" t="s">
        <v>410</v>
      </c>
      <c r="C260">
        <f>'23'!L366</f>
        <v>1.1028214265715253</v>
      </c>
      <c r="D260">
        <f>'23'!M366</f>
        <v>1.1155930669050769</v>
      </c>
      <c r="E260">
        <f>'23'!N366</f>
        <v>1.1324175755766095</v>
      </c>
      <c r="F260">
        <f>'23'!O366</f>
        <v>1.1415817808863555</v>
      </c>
      <c r="G260">
        <f>'23'!P366</f>
        <v>1.1548023001522369</v>
      </c>
      <c r="H260">
        <f>'23'!Q366</f>
        <v>1.1681759246380738</v>
      </c>
    </row>
    <row r="261" spans="1:8" ht="17" thickBot="1">
      <c r="A261">
        <v>24</v>
      </c>
      <c r="B261" s="60" t="s">
        <v>97</v>
      </c>
      <c r="C261" s="61">
        <f>'24'!L6</f>
        <v>0.46329335391436227</v>
      </c>
      <c r="D261" s="62">
        <f>'24'!M6</f>
        <v>0.45953191425449474</v>
      </c>
      <c r="E261" s="62">
        <f>'24'!N6</f>
        <v>0.45799339751448842</v>
      </c>
      <c r="F261" s="62">
        <f>'24'!O6</f>
        <v>0.45335687567865918</v>
      </c>
      <c r="G261" s="62">
        <f>'24'!P6</f>
        <v>0.5150818636804334</v>
      </c>
      <c r="H261" s="63">
        <f>'24'!Q6</f>
        <v>0.51361955229832923</v>
      </c>
    </row>
    <row r="262" spans="1:8">
      <c r="B262" t="s">
        <v>412</v>
      </c>
      <c r="C262">
        <f>'24'!L36</f>
        <v>0.45870218535814222</v>
      </c>
      <c r="D262">
        <f>'24'!M36</f>
        <v>0.45639711492394208</v>
      </c>
      <c r="E262">
        <f>'24'!N36</f>
        <v>0.46046902533167111</v>
      </c>
      <c r="F262">
        <f>'24'!O36</f>
        <v>0.45922113649592666</v>
      </c>
      <c r="G262">
        <f>'24'!P36</f>
        <v>0.57235538762637195</v>
      </c>
      <c r="H262">
        <f>'24'!Q36</f>
        <v>0.57768239779056851</v>
      </c>
    </row>
    <row r="263" spans="1:8">
      <c r="B263" t="s">
        <v>413</v>
      </c>
      <c r="C263">
        <f>'24'!L66</f>
        <v>0.25280297541068608</v>
      </c>
      <c r="D263">
        <f>'24'!M66</f>
        <v>0.24645731276261998</v>
      </c>
      <c r="E263">
        <f>'24'!N66</f>
        <v>0.24208138316989336</v>
      </c>
      <c r="F263">
        <f>'24'!O66</f>
        <v>0.23905020713842623</v>
      </c>
      <c r="G263">
        <f>'24'!P66</f>
        <v>0.22475264515772247</v>
      </c>
      <c r="H263">
        <f>'24'!Q66</f>
        <v>0.20110147448986831</v>
      </c>
    </row>
    <row r="264" spans="1:8">
      <c r="B264" t="s">
        <v>414</v>
      </c>
      <c r="C264">
        <f>'24'!L96</f>
        <v>0.57184141142942069</v>
      </c>
      <c r="D264">
        <f>'24'!M96</f>
        <v>0.56837861263313461</v>
      </c>
      <c r="E264">
        <f>'24'!N96</f>
        <v>0.5579749068020653</v>
      </c>
      <c r="F264">
        <f>'24'!O96</f>
        <v>0.54863226354221328</v>
      </c>
      <c r="G264">
        <f>'24'!P96</f>
        <v>0.54619776438648882</v>
      </c>
      <c r="H264">
        <f>'24'!Q96</f>
        <v>0.54045221688803524</v>
      </c>
    </row>
    <row r="265" spans="1:8">
      <c r="B265" t="s">
        <v>415</v>
      </c>
      <c r="C265">
        <f>'24'!L126</f>
        <v>0.36840553130285614</v>
      </c>
      <c r="D265">
        <f>'24'!M126</f>
        <v>0.36559032150494253</v>
      </c>
      <c r="E265">
        <f>'24'!N126</f>
        <v>0.35918592385708575</v>
      </c>
      <c r="F265">
        <f>'24'!O126</f>
        <v>0.35618220877098256</v>
      </c>
      <c r="G265">
        <f>'24'!P126</f>
        <v>0.3525474557784149</v>
      </c>
      <c r="H265">
        <f>'24'!Q126</f>
        <v>0.35135826141120874</v>
      </c>
    </row>
    <row r="266" spans="1:8">
      <c r="B266" t="s">
        <v>416</v>
      </c>
      <c r="C266">
        <f>'24'!L156</f>
        <v>0.34178460260367521</v>
      </c>
      <c r="D266">
        <f>'24'!M156</f>
        <v>0.33165102991398709</v>
      </c>
      <c r="E266">
        <f>'24'!N156</f>
        <v>0.31437101969256609</v>
      </c>
      <c r="F266">
        <f>'24'!O156</f>
        <v>0.29940216875709963</v>
      </c>
      <c r="G266">
        <f>'24'!P156</f>
        <v>0.28623543329309131</v>
      </c>
      <c r="H266">
        <f>'24'!Q156</f>
        <v>0.27350225138701784</v>
      </c>
    </row>
    <row r="267" spans="1:8">
      <c r="B267" t="s">
        <v>417</v>
      </c>
      <c r="C267">
        <f>'24'!L186</f>
        <v>0.25471907498236568</v>
      </c>
      <c r="D267">
        <f>'24'!M186</f>
        <v>0.25087349055920677</v>
      </c>
      <c r="E267">
        <f>'24'!N186</f>
        <v>0.24281985493286079</v>
      </c>
      <c r="F267">
        <f>'24'!O186</f>
        <v>0.237528042191094</v>
      </c>
      <c r="G267">
        <f>'24'!P186</f>
        <v>0.23412760131077173</v>
      </c>
      <c r="H267">
        <f>'24'!Q186</f>
        <v>0.23085716742599477</v>
      </c>
    </row>
    <row r="268" spans="1:8">
      <c r="B268" t="s">
        <v>418</v>
      </c>
      <c r="C268">
        <f>'24'!L216</f>
        <v>0.58363890183403599</v>
      </c>
      <c r="D268">
        <f>'24'!M216</f>
        <v>0.57650702918796004</v>
      </c>
      <c r="E268">
        <f>'24'!N216</f>
        <v>0.56997918396442648</v>
      </c>
      <c r="F268">
        <f>'24'!O216</f>
        <v>0.56813346128962716</v>
      </c>
      <c r="G268">
        <f>'24'!P216</f>
        <v>0.57159215215143055</v>
      </c>
      <c r="H268">
        <f>'24'!Q216</f>
        <v>0.56727770526190635</v>
      </c>
    </row>
    <row r="269" spans="1:8">
      <c r="B269" t="s">
        <v>419</v>
      </c>
      <c r="C269">
        <f>'24'!L246</f>
        <v>0.5776577412902677</v>
      </c>
      <c r="D269">
        <f>'24'!M246</f>
        <v>0.58023754706683139</v>
      </c>
      <c r="E269">
        <f>'24'!N246</f>
        <v>0.58232424268672922</v>
      </c>
      <c r="F269">
        <f>'24'!O246</f>
        <v>0.58629276890919202</v>
      </c>
      <c r="G269">
        <f>'24'!P246</f>
        <v>0.5839028096539024</v>
      </c>
      <c r="H269">
        <f>'24'!Q246</f>
        <v>0.75110686778710178</v>
      </c>
    </row>
    <row r="270" spans="1:8">
      <c r="B270" t="s">
        <v>420</v>
      </c>
      <c r="C270">
        <f>'24'!L276</f>
        <v>0.41509697049451727</v>
      </c>
      <c r="D270">
        <f>'24'!M276</f>
        <v>0.4089950147361554</v>
      </c>
      <c r="E270">
        <f>'24'!N276</f>
        <v>0.40377250605488579</v>
      </c>
      <c r="F270">
        <f>'24'!O276</f>
        <v>0.39737146188465816</v>
      </c>
      <c r="G270">
        <f>'24'!P276</f>
        <v>0.39681991864779187</v>
      </c>
      <c r="H270">
        <f>'24'!Q276</f>
        <v>0.39804842783067079</v>
      </c>
    </row>
    <row r="271" spans="1:8">
      <c r="B271" t="s">
        <v>421</v>
      </c>
      <c r="C271">
        <f>'24'!L306</f>
        <v>0.69253189365436074</v>
      </c>
      <c r="D271">
        <f>'24'!M306</f>
        <v>0.69295348299840276</v>
      </c>
      <c r="E271">
        <f>'24'!N306</f>
        <v>0.69337577552533414</v>
      </c>
      <c r="F271">
        <f>'24'!O306</f>
        <v>0.69613795027441705</v>
      </c>
      <c r="G271">
        <f>'24'!P306</f>
        <v>0.69720837058932328</v>
      </c>
      <c r="H271">
        <f>'24'!Q306</f>
        <v>0.70328709035474868</v>
      </c>
    </row>
    <row r="272" spans="1:8">
      <c r="B272" t="s">
        <v>422</v>
      </c>
      <c r="C272">
        <f>'24'!L336</f>
        <v>0.66153520908387831</v>
      </c>
      <c r="D272">
        <f>'24'!M336</f>
        <v>0.66153520908387831</v>
      </c>
      <c r="E272">
        <f>'24'!N336</f>
        <v>0.66132294836200445</v>
      </c>
      <c r="F272">
        <f>'24'!O336</f>
        <v>0.66441909918321151</v>
      </c>
      <c r="G272">
        <f>'24'!P336</f>
        <v>0.66356102906497694</v>
      </c>
      <c r="H272">
        <f>'24'!Q336</f>
        <v>0.66766411555474992</v>
      </c>
    </row>
    <row r="273" spans="1:8">
      <c r="B273" t="s">
        <v>423</v>
      </c>
      <c r="C273">
        <f>'24'!L366</f>
        <v>0.47537166811837855</v>
      </c>
      <c r="D273">
        <f>'24'!M366</f>
        <v>0.47522131860961442</v>
      </c>
      <c r="E273">
        <f>'24'!N366</f>
        <v>0.46887695583890054</v>
      </c>
      <c r="F273">
        <f>'24'!O366</f>
        <v>0.43716944930386265</v>
      </c>
      <c r="G273">
        <f>'24'!P366</f>
        <v>0.41198118596453892</v>
      </c>
      <c r="H273">
        <f>'24'!Q366</f>
        <v>0.39774032502293638</v>
      </c>
    </row>
    <row r="274" spans="1:8">
      <c r="B274" t="s">
        <v>424</v>
      </c>
      <c r="C274">
        <f>'24'!L396</f>
        <v>0.75216101714839168</v>
      </c>
      <c r="D274">
        <f>'24'!M396</f>
        <v>0.75428151884600181</v>
      </c>
      <c r="E274">
        <f>'24'!N396</f>
        <v>0.74538047945908237</v>
      </c>
      <c r="F274">
        <f>'24'!O396</f>
        <v>0.74154397965824526</v>
      </c>
      <c r="G274">
        <f>'24'!P396</f>
        <v>0.74615431685214451</v>
      </c>
      <c r="H274">
        <f>'24'!Q396</f>
        <v>0.7500567521571434</v>
      </c>
    </row>
    <row r="275" spans="1:8" ht="16" thickBot="1">
      <c r="B275" t="s">
        <v>233</v>
      </c>
      <c r="C275">
        <f>'24'!L426</f>
        <v>0.55919452571165329</v>
      </c>
      <c r="D275">
        <f>'24'!M426</f>
        <v>0.55527772204953485</v>
      </c>
      <c r="E275">
        <f>'24'!N426</f>
        <v>0.55279445689383178</v>
      </c>
      <c r="F275">
        <f>'24'!O426</f>
        <v>0.55403228156218554</v>
      </c>
      <c r="G275">
        <f>'24'!P426</f>
        <v>0.55712715205193664</v>
      </c>
      <c r="H275">
        <f>'24'!Q426</f>
        <v>0.56060699000261849</v>
      </c>
    </row>
    <row r="276" spans="1:8" ht="17" thickBot="1">
      <c r="A276">
        <v>25</v>
      </c>
      <c r="B276" s="60" t="s">
        <v>101</v>
      </c>
      <c r="C276" s="61">
        <f>'25'!L6</f>
        <v>0.77039756953568872</v>
      </c>
      <c r="D276" s="62">
        <f>'25'!M6</f>
        <v>0.77638122738950432</v>
      </c>
      <c r="E276" s="62">
        <f>'25'!N6</f>
        <v>0.7798887492564095</v>
      </c>
      <c r="F276" s="62">
        <f>'25'!O6</f>
        <v>0.78471681783620573</v>
      </c>
      <c r="G276" s="62">
        <f>'25'!P6</f>
        <v>0.78961170748874021</v>
      </c>
      <c r="H276" s="63">
        <f>'25'!Q6</f>
        <v>0.78271070054302794</v>
      </c>
    </row>
    <row r="277" spans="1:8">
      <c r="B277" t="s">
        <v>426</v>
      </c>
      <c r="C277">
        <f>'25'!L36</f>
        <v>0.92681575242872416</v>
      </c>
      <c r="D277">
        <f>'25'!M36</f>
        <v>0.92854089022173603</v>
      </c>
      <c r="E277">
        <f>'25'!N36</f>
        <v>0.92760222620192045</v>
      </c>
      <c r="F277">
        <f>'25'!O36</f>
        <v>0.93163805159626933</v>
      </c>
      <c r="G277">
        <f>'25'!P36</f>
        <v>0.93285439112740964</v>
      </c>
      <c r="H277">
        <f>'25'!Q36</f>
        <v>0.90607210524344006</v>
      </c>
    </row>
    <row r="278" spans="1:8">
      <c r="B278" t="s">
        <v>427</v>
      </c>
      <c r="C278">
        <f>'25'!L66</f>
        <v>0.5713431900179563</v>
      </c>
      <c r="D278">
        <f>'25'!M66</f>
        <v>0.57873742953200913</v>
      </c>
      <c r="E278">
        <f>'25'!N66</f>
        <v>0.5852272650297794</v>
      </c>
      <c r="F278">
        <f>'25'!O66</f>
        <v>0.59028178931418662</v>
      </c>
      <c r="G278">
        <f>'25'!P66</f>
        <v>0.59860072442902579</v>
      </c>
      <c r="H278">
        <f>'25'!Q66</f>
        <v>0.61068521874659432</v>
      </c>
    </row>
    <row r="279" spans="1:8">
      <c r="B279" t="s">
        <v>428</v>
      </c>
      <c r="C279">
        <f>'25'!L96</f>
        <v>0.56035966564679995</v>
      </c>
      <c r="D279">
        <f>'25'!M96</f>
        <v>0.5765495363183375</v>
      </c>
      <c r="E279">
        <f>'25'!N96</f>
        <v>0.58469649696560455</v>
      </c>
      <c r="F279">
        <f>'25'!O96</f>
        <v>0.59390291457159761</v>
      </c>
      <c r="G279">
        <f>'25'!P96</f>
        <v>0.60448290960744611</v>
      </c>
      <c r="H279">
        <f>'25'!Q96</f>
        <v>0.61478291980614275</v>
      </c>
    </row>
    <row r="280" spans="1:8">
      <c r="B280" t="s">
        <v>429</v>
      </c>
      <c r="C280">
        <f>'25'!L126</f>
        <v>0.67250288138784109</v>
      </c>
      <c r="D280">
        <f>'25'!M126</f>
        <v>0.68067026891609062</v>
      </c>
      <c r="E280">
        <f>'25'!N126</f>
        <v>0.68911499363491902</v>
      </c>
      <c r="F280">
        <f>'25'!O126</f>
        <v>0.69528484541532409</v>
      </c>
      <c r="G280">
        <f>'25'!P126</f>
        <v>0.70189945774416973</v>
      </c>
      <c r="H280">
        <f>'25'!Q126</f>
        <v>0.71079156486352535</v>
      </c>
    </row>
    <row r="281" spans="1:8">
      <c r="B281" t="s">
        <v>430</v>
      </c>
      <c r="C281">
        <f>'25'!L156</f>
        <v>0.46555363320915194</v>
      </c>
      <c r="D281">
        <f>'25'!M156</f>
        <v>0.46977257375595954</v>
      </c>
      <c r="E281">
        <f>'25'!N156</f>
        <v>0.47300631034693369</v>
      </c>
      <c r="F281">
        <f>'25'!O156</f>
        <v>0.47241382749001171</v>
      </c>
      <c r="G281">
        <f>'25'!P156</f>
        <v>0.47370011720254374</v>
      </c>
      <c r="H281">
        <f>'25'!Q156</f>
        <v>0.47650345430270663</v>
      </c>
    </row>
    <row r="282" spans="1:8">
      <c r="B282" t="s">
        <v>275</v>
      </c>
      <c r="C282">
        <f>'25'!L186</f>
        <v>0.78460759750455422</v>
      </c>
      <c r="D282">
        <f>'25'!M186</f>
        <v>0.79108218128289554</v>
      </c>
      <c r="E282">
        <f>'25'!N186</f>
        <v>0.79820176737642967</v>
      </c>
      <c r="F282">
        <f>'25'!O186</f>
        <v>0.80499034780067491</v>
      </c>
      <c r="G282">
        <f>'25'!P186</f>
        <v>0.8179900294723107</v>
      </c>
      <c r="H282">
        <f>'25'!Q186</f>
        <v>0.82991731184446438</v>
      </c>
    </row>
    <row r="283" spans="1:8">
      <c r="B283" t="s">
        <v>431</v>
      </c>
      <c r="C283">
        <f>'25'!L216</f>
        <v>0.53511160188504425</v>
      </c>
      <c r="D283">
        <f>'25'!M216</f>
        <v>0.54116583790249018</v>
      </c>
      <c r="E283">
        <f>'25'!N216</f>
        <v>0.54623443035721031</v>
      </c>
      <c r="F283">
        <f>'25'!O216</f>
        <v>0.54726382036329158</v>
      </c>
      <c r="G283">
        <f>'25'!P216</f>
        <v>0.55113426640455043</v>
      </c>
      <c r="H283">
        <f>'25'!Q216</f>
        <v>0.55264296469462204</v>
      </c>
    </row>
    <row r="284" spans="1:8" ht="16" thickBot="1">
      <c r="B284" t="s">
        <v>432</v>
      </c>
      <c r="C284">
        <f>'25'!L246</f>
        <v>0.70861442830727506</v>
      </c>
      <c r="D284">
        <f>'25'!M246</f>
        <v>0.7168164973547102</v>
      </c>
      <c r="E284">
        <f>'25'!N246</f>
        <v>0.72101610284835882</v>
      </c>
      <c r="F284">
        <f>'25'!O246</f>
        <v>0.73477245325206741</v>
      </c>
      <c r="G284">
        <f>'25'!P246</f>
        <v>0.74383937232249187</v>
      </c>
      <c r="H284">
        <f>'25'!Q246</f>
        <v>0.7500567521571434</v>
      </c>
    </row>
    <row r="285" spans="1:8" ht="17" thickBot="1">
      <c r="A285">
        <v>26</v>
      </c>
      <c r="B285" s="60" t="s">
        <v>105</v>
      </c>
      <c r="C285" s="61">
        <f>'26'!L6</f>
        <v>0.66720803755020763</v>
      </c>
      <c r="D285" s="62">
        <f>'26'!M6</f>
        <v>0.67112131607933345</v>
      </c>
      <c r="E285" s="62">
        <f>'26'!N6</f>
        <v>0.67967205445164158</v>
      </c>
      <c r="F285" s="62">
        <f>'26'!O6</f>
        <v>0.68248404086081216</v>
      </c>
      <c r="G285" s="62">
        <f>'26'!P6</f>
        <v>0.69361852117082545</v>
      </c>
      <c r="H285" s="63">
        <f>'26'!Q6</f>
        <v>0.71237958738966523</v>
      </c>
    </row>
    <row r="286" spans="1:8">
      <c r="B286" t="s">
        <v>434</v>
      </c>
      <c r="C286">
        <f>'26'!L36</f>
        <v>0.66736801046342464</v>
      </c>
      <c r="D286">
        <f>'26'!M36</f>
        <v>0.66713795483707306</v>
      </c>
      <c r="E286">
        <f>'26'!N36</f>
        <v>0.6776629974665842</v>
      </c>
      <c r="F286">
        <f>'26'!O36</f>
        <v>0.67786154906996277</v>
      </c>
      <c r="G286">
        <f>'26'!P36</f>
        <v>0.69504426873546932</v>
      </c>
      <c r="H286">
        <f>'26'!Q36</f>
        <v>0.7237419628190308</v>
      </c>
    </row>
    <row r="287" spans="1:8">
      <c r="B287" t="s">
        <v>435</v>
      </c>
      <c r="C287">
        <f>'26'!L66</f>
        <v>0.72889338865953612</v>
      </c>
      <c r="D287">
        <f>'26'!M66</f>
        <v>0.73896583188163822</v>
      </c>
      <c r="E287">
        <f>'26'!N66</f>
        <v>0.74859331906215099</v>
      </c>
      <c r="F287">
        <f>'26'!O66</f>
        <v>0.75364365130703315</v>
      </c>
      <c r="G287">
        <f>'26'!P66</f>
        <v>0.7534313566715658</v>
      </c>
      <c r="H287">
        <f>'26'!Q66</f>
        <v>0.76074252046672219</v>
      </c>
    </row>
    <row r="288" spans="1:8">
      <c r="B288" t="s">
        <v>436</v>
      </c>
      <c r="C288">
        <f>'26'!L96</f>
        <v>0.61026762895572217</v>
      </c>
      <c r="D288">
        <f>'26'!M96</f>
        <v>0.62472910229054601</v>
      </c>
      <c r="E288">
        <f>'26'!N96</f>
        <v>0.62889729700358021</v>
      </c>
      <c r="F288">
        <f>'26'!O96</f>
        <v>0.63780308062307245</v>
      </c>
      <c r="G288">
        <f>'26'!P96</f>
        <v>0.64290218986877956</v>
      </c>
      <c r="H288">
        <f>'26'!Q96</f>
        <v>0.65308497486673145</v>
      </c>
    </row>
    <row r="289" spans="1:8">
      <c r="B289" t="s">
        <v>437</v>
      </c>
      <c r="C289">
        <f>'26'!L126</f>
        <v>1.1046571448116336</v>
      </c>
      <c r="D289">
        <f>'26'!M126</f>
        <v>1.1399763543866281</v>
      </c>
      <c r="E289">
        <f>'26'!N126</f>
        <v>1.1467050131765546</v>
      </c>
      <c r="F289">
        <f>'26'!O126</f>
        <v>1.1579090532528211</v>
      </c>
      <c r="G289">
        <f>'26'!P126</f>
        <v>1.165936279922728</v>
      </c>
      <c r="H289">
        <f>'26'!Q126</f>
        <v>1.1725181106372735</v>
      </c>
    </row>
    <row r="290" spans="1:8">
      <c r="B290" t="s">
        <v>438</v>
      </c>
      <c r="C290">
        <f>'26'!L156</f>
        <v>0.52210874752401193</v>
      </c>
      <c r="D290">
        <f>'26'!M156</f>
        <v>0.52703226304319428</v>
      </c>
      <c r="E290">
        <f>'26'!N156</f>
        <v>0.5298455095093082</v>
      </c>
      <c r="F290">
        <f>'26'!O156</f>
        <v>0.54002527869905104</v>
      </c>
      <c r="G290">
        <f>'26'!P156</f>
        <v>0.54455473632394147</v>
      </c>
      <c r="H290">
        <f>'26'!Q156</f>
        <v>0.55120943371663056</v>
      </c>
    </row>
    <row r="291" spans="1:8">
      <c r="B291" t="s">
        <v>439</v>
      </c>
      <c r="C291">
        <f>'26'!L186</f>
        <v>0.62220135370239216</v>
      </c>
      <c r="D291">
        <f>'26'!M186</f>
        <v>0.62943720176019891</v>
      </c>
      <c r="E291">
        <f>'26'!N186</f>
        <v>0.63668490883713913</v>
      </c>
      <c r="F291">
        <f>'26'!O186</f>
        <v>0.6380273605721587</v>
      </c>
      <c r="G291">
        <f>'26'!P186</f>
        <v>0.64005564054202757</v>
      </c>
      <c r="H291">
        <f>'26'!Q186</f>
        <v>0.64788033189794147</v>
      </c>
    </row>
    <row r="292" spans="1:8">
      <c r="B292" t="s">
        <v>440</v>
      </c>
      <c r="C292">
        <f>'26'!L216</f>
        <v>0.62912852949877707</v>
      </c>
      <c r="D292">
        <f>'26'!M216</f>
        <v>0.63847656877357817</v>
      </c>
      <c r="E292">
        <f>'26'!N216</f>
        <v>0.64275495011971251</v>
      </c>
      <c r="F292">
        <f>'26'!O216</f>
        <v>0.64811444729779655</v>
      </c>
      <c r="G292">
        <f>'26'!P216</f>
        <v>0.64841579330672816</v>
      </c>
      <c r="H292">
        <f>'26'!Q216</f>
        <v>0.64691288530037971</v>
      </c>
    </row>
    <row r="293" spans="1:8">
      <c r="B293" t="s">
        <v>441</v>
      </c>
      <c r="C293">
        <f>'26'!L246</f>
        <v>0.79937578302157786</v>
      </c>
      <c r="D293">
        <f>'26'!M246</f>
        <v>0.80260181843815404</v>
      </c>
      <c r="E293">
        <f>'26'!N246</f>
        <v>0.81436736927447462</v>
      </c>
      <c r="F293">
        <f>'26'!O246</f>
        <v>0.82642202487355898</v>
      </c>
      <c r="G293">
        <f>'26'!P246</f>
        <v>0.83233645318470373</v>
      </c>
      <c r="H293">
        <f>'26'!Q246</f>
        <v>0.84639117855704649</v>
      </c>
    </row>
    <row r="294" spans="1:8" ht="16" thickBot="1">
      <c r="B294" t="s">
        <v>442</v>
      </c>
      <c r="C294">
        <f>'26'!L276</f>
        <v>4.2011437864475433E-5</v>
      </c>
      <c r="D294">
        <f>'26'!M276</f>
        <v>4.2011437864475433E-5</v>
      </c>
      <c r="E294">
        <f>'26'!N276</f>
        <v>4.2011437864475433E-5</v>
      </c>
      <c r="F294">
        <f>'26'!O276</f>
        <v>4.2011437864475433E-5</v>
      </c>
      <c r="G294">
        <f>'26'!P276</f>
        <v>4.2011437864475433E-5</v>
      </c>
      <c r="H294">
        <f>'26'!Q276</f>
        <v>4.2011437864475433E-5</v>
      </c>
    </row>
    <row r="295" spans="1:8" ht="17" thickBot="1">
      <c r="A295">
        <v>27</v>
      </c>
      <c r="B295" s="60" t="s">
        <v>3</v>
      </c>
      <c r="C295" s="61">
        <f>'27'!L6</f>
        <v>0.66014044268744065</v>
      </c>
      <c r="D295" s="62">
        <f>'27'!M6</f>
        <v>0.53845808461018974</v>
      </c>
      <c r="E295" s="62">
        <f>'27'!N6</f>
        <v>0.5410618781959885</v>
      </c>
      <c r="F295" s="62">
        <f>'27'!O6</f>
        <v>0.55251384051452213</v>
      </c>
      <c r="G295" s="62">
        <f>'27'!P6</f>
        <v>0.5696226287018501</v>
      </c>
      <c r="H295" s="63">
        <f>'27'!Q6</f>
        <v>0.6124088417499487</v>
      </c>
    </row>
    <row r="296" spans="1:8">
      <c r="B296" t="s">
        <v>444</v>
      </c>
      <c r="C296">
        <f>'27'!L36</f>
        <v>0.86356932721209512</v>
      </c>
      <c r="D296">
        <f>'27'!M36</f>
        <v>0.57642487305201673</v>
      </c>
      <c r="E296">
        <f>'27'!N36</f>
        <v>0.57732751243457037</v>
      </c>
      <c r="F296">
        <f>'27'!O36</f>
        <v>0.59348542242819791</v>
      </c>
      <c r="G296">
        <f>'27'!P36</f>
        <v>0.61470921727731687</v>
      </c>
      <c r="H296">
        <f>'27'!Q36</f>
        <v>0.6673694205953471</v>
      </c>
    </row>
    <row r="297" spans="1:8">
      <c r="B297" t="s">
        <v>445</v>
      </c>
      <c r="C297">
        <f>'27'!L66</f>
        <v>0.45043714681155544</v>
      </c>
      <c r="D297">
        <f>'27'!M66</f>
        <v>0.45512846467855894</v>
      </c>
      <c r="E297">
        <f>'27'!N66</f>
        <v>0.45913337037817209</v>
      </c>
      <c r="F297">
        <f>'27'!O66</f>
        <v>0.46015600461846123</v>
      </c>
      <c r="G297">
        <f>'27'!P66</f>
        <v>0.46262582505118799</v>
      </c>
      <c r="H297">
        <f>'27'!Q66</f>
        <v>0.51385564815578688</v>
      </c>
    </row>
    <row r="298" spans="1:8">
      <c r="B298" t="s">
        <v>446</v>
      </c>
      <c r="C298">
        <f>'27'!L96</f>
        <v>0.48970454890971232</v>
      </c>
      <c r="D298">
        <f>'27'!M96</f>
        <v>0.5008077856305817</v>
      </c>
      <c r="E298">
        <f>'27'!N96</f>
        <v>0.50908703030224189</v>
      </c>
      <c r="F298">
        <f>'27'!O96</f>
        <v>0.5134932795058843</v>
      </c>
      <c r="G298">
        <f>'27'!P96</f>
        <v>0.52004604897407569</v>
      </c>
      <c r="H298">
        <f>'27'!Q96</f>
        <v>0.52643472746689157</v>
      </c>
    </row>
    <row r="299" spans="1:8">
      <c r="B299" t="s">
        <v>447</v>
      </c>
      <c r="C299">
        <f>'27'!L126</f>
        <v>0.55101867914900904</v>
      </c>
      <c r="D299">
        <f>'27'!M126</f>
        <v>0.5544801618365881</v>
      </c>
      <c r="E299">
        <f>'27'!N126</f>
        <v>0.53445413787222751</v>
      </c>
      <c r="F299">
        <f>'27'!O126</f>
        <v>0.53776376461735764</v>
      </c>
      <c r="G299">
        <f>'27'!P126</f>
        <v>0.54091577729595186</v>
      </c>
      <c r="H299">
        <f>'27'!Q126</f>
        <v>0.54572171895693933</v>
      </c>
    </row>
    <row r="300" spans="1:8">
      <c r="B300" t="s">
        <v>448</v>
      </c>
      <c r="C300">
        <f>'27'!L156</f>
        <v>0.52577296906252868</v>
      </c>
      <c r="D300">
        <f>'27'!M156</f>
        <v>0.53692235717297621</v>
      </c>
      <c r="E300">
        <f>'27'!N156</f>
        <v>0.54462747270328549</v>
      </c>
      <c r="F300">
        <f>'27'!O156</f>
        <v>0.55234032087955642</v>
      </c>
      <c r="G300">
        <f>'27'!P156</f>
        <v>0.55431565624054602</v>
      </c>
      <c r="H300">
        <f>'27'!Q156</f>
        <v>0.6598159674937677</v>
      </c>
    </row>
    <row r="301" spans="1:8">
      <c r="B301" t="s">
        <v>449</v>
      </c>
      <c r="C301">
        <f>'27'!L186</f>
        <v>0.55075885022807758</v>
      </c>
      <c r="D301">
        <f>'27'!M186</f>
        <v>0.56329043088916664</v>
      </c>
      <c r="E301">
        <f>'27'!N186</f>
        <v>0.57435047557723706</v>
      </c>
      <c r="F301">
        <f>'27'!O186</f>
        <v>0.59307459586763167</v>
      </c>
      <c r="G301">
        <f>'27'!P186</f>
        <v>0.59950712507803017</v>
      </c>
      <c r="H301">
        <f>'27'!Q186</f>
        <v>0.61266444313397639</v>
      </c>
    </row>
    <row r="302" spans="1:8">
      <c r="B302" t="s">
        <v>450</v>
      </c>
      <c r="C302">
        <f>'27'!L216</f>
        <v>0.52210874752401193</v>
      </c>
      <c r="D302">
        <f>'27'!M216</f>
        <v>0.52783187209228677</v>
      </c>
      <c r="E302">
        <f>'27'!N216</f>
        <v>0.52663369990991016</v>
      </c>
      <c r="F302">
        <f>'27'!O216</f>
        <v>0.52504765829527511</v>
      </c>
      <c r="G302">
        <f>'27'!P216</f>
        <v>0.52465318681776052</v>
      </c>
      <c r="H302">
        <f>'27'!Q216</f>
        <v>0.52923921235862015</v>
      </c>
    </row>
    <row r="303" spans="1:8">
      <c r="B303" t="s">
        <v>451</v>
      </c>
      <c r="C303">
        <f>'27'!L246</f>
        <v>0.18814859755613486</v>
      </c>
      <c r="D303">
        <f>'27'!M246</f>
        <v>0.19022649774025083</v>
      </c>
      <c r="E303">
        <f>'27'!N246</f>
        <v>0.2867470084595159</v>
      </c>
      <c r="F303">
        <f>'27'!O246</f>
        <v>0.28857276912172392</v>
      </c>
      <c r="G303">
        <f>'27'!P246</f>
        <v>0.36728719508287228</v>
      </c>
      <c r="H303">
        <f>'27'!Q246</f>
        <v>0.37049291341264373</v>
      </c>
    </row>
    <row r="304" spans="1:8">
      <c r="B304" t="s">
        <v>452</v>
      </c>
      <c r="C304">
        <f>'27'!L276</f>
        <v>0.60937541923096439</v>
      </c>
      <c r="D304">
        <f>'27'!M276</f>
        <v>0.61281510061327171</v>
      </c>
      <c r="E304">
        <f>'27'!N276</f>
        <v>0.61646157150381731</v>
      </c>
      <c r="F304">
        <f>'27'!O276</f>
        <v>0.61707510732519988</v>
      </c>
      <c r="G304">
        <f>'27'!P276</f>
        <v>0.61985684455905121</v>
      </c>
      <c r="H304">
        <f>'27'!Q276</f>
        <v>0.62377790704036407</v>
      </c>
    </row>
    <row r="305" spans="1:8" ht="16" thickBot="1">
      <c r="B305" t="s">
        <v>453</v>
      </c>
      <c r="C305">
        <f>'27'!L306</f>
        <v>0.38328872261107844</v>
      </c>
      <c r="D305">
        <f>'27'!M306</f>
        <v>0.38660957080191893</v>
      </c>
      <c r="E305">
        <f>'27'!N306</f>
        <v>0.39041930956811688</v>
      </c>
      <c r="F305">
        <f>'27'!O306</f>
        <v>0.39188944025173705</v>
      </c>
      <c r="G305">
        <f>'27'!P306</f>
        <v>0.39469478023688048</v>
      </c>
      <c r="H305">
        <f>'27'!Q306</f>
        <v>0.39841901481505654</v>
      </c>
    </row>
    <row r="306" spans="1:8" ht="17" thickBot="1">
      <c r="A306">
        <v>28</v>
      </c>
      <c r="B306" s="60" t="s">
        <v>7</v>
      </c>
      <c r="C306" s="61">
        <f>'28'!L6</f>
        <v>0.67008763791443804</v>
      </c>
      <c r="D306" s="62">
        <f>'28'!M6</f>
        <v>0.68590986443135782</v>
      </c>
      <c r="E306" s="62">
        <f>'28'!N6</f>
        <v>0.64200294897576526</v>
      </c>
      <c r="F306" s="62">
        <f>'28'!O6</f>
        <v>0.64569591581135866</v>
      </c>
      <c r="G306" s="62">
        <f>'28'!P6</f>
        <v>0.69063319499710452</v>
      </c>
      <c r="H306" s="63">
        <f>'28'!Q6</f>
        <v>0.69480752555824987</v>
      </c>
    </row>
    <row r="307" spans="1:8">
      <c r="B307" t="s">
        <v>455</v>
      </c>
      <c r="C307">
        <f>'28'!L36</f>
        <v>0.67428636591413682</v>
      </c>
      <c r="D307">
        <f>'28'!M36</f>
        <v>0.73053384466019999</v>
      </c>
      <c r="E307">
        <f>'28'!N36</f>
        <v>0.49167317963970419</v>
      </c>
      <c r="F307">
        <f>'28'!O36</f>
        <v>0.49229283153133468</v>
      </c>
      <c r="G307">
        <f>'28'!P36</f>
        <v>0.68023060885804087</v>
      </c>
      <c r="H307">
        <f>'28'!Q36</f>
        <v>0.67960114779913183</v>
      </c>
    </row>
    <row r="308" spans="1:8">
      <c r="B308" t="s">
        <v>456</v>
      </c>
      <c r="C308">
        <f>'28'!L66</f>
        <v>0.98732724596096788</v>
      </c>
      <c r="D308">
        <f>'28'!M66</f>
        <v>0.98955799215118478</v>
      </c>
      <c r="E308">
        <f>'28'!N66</f>
        <v>0.87944218238130345</v>
      </c>
      <c r="F308">
        <f>'28'!O66</f>
        <v>0.88640264427115156</v>
      </c>
      <c r="G308">
        <f>'28'!P66</f>
        <v>0.90122058736145971</v>
      </c>
      <c r="H308">
        <f>'28'!Q66</f>
        <v>0.90645909652858558</v>
      </c>
    </row>
    <row r="309" spans="1:8">
      <c r="B309" t="s">
        <v>457</v>
      </c>
      <c r="C309">
        <f>'28'!L96</f>
        <v>0.46254967938463237</v>
      </c>
      <c r="D309">
        <f>'28'!M96</f>
        <v>0.69828330784413506</v>
      </c>
      <c r="E309">
        <f>'28'!N96</f>
        <v>0.70044685843652266</v>
      </c>
      <c r="F309">
        <f>'28'!O96</f>
        <v>0.70438790841673737</v>
      </c>
      <c r="G309">
        <f>'28'!P96</f>
        <v>0.70883880318466674</v>
      </c>
      <c r="H309">
        <f>'28'!Q96</f>
        <v>0.71336752794095659</v>
      </c>
    </row>
    <row r="310" spans="1:8">
      <c r="B310" t="s">
        <v>458</v>
      </c>
      <c r="C310">
        <f>'28'!L126</f>
        <v>0.60438615358891756</v>
      </c>
      <c r="D310">
        <f>'28'!M126</f>
        <v>0.41475142038235852</v>
      </c>
      <c r="E310">
        <f>'28'!N126</f>
        <v>0.62063565848288726</v>
      </c>
      <c r="F310">
        <f>'28'!O126</f>
        <v>0.62600355912446592</v>
      </c>
      <c r="G310">
        <f>'28'!P126</f>
        <v>0.6341333449810026</v>
      </c>
      <c r="H310">
        <f>'28'!Q126</f>
        <v>0.62728515713350563</v>
      </c>
    </row>
    <row r="311" spans="1:8">
      <c r="B311" t="s">
        <v>326</v>
      </c>
      <c r="C311">
        <f>'28'!L156</f>
        <v>0.55431565624054602</v>
      </c>
      <c r="D311">
        <f>'28'!M156</f>
        <v>0.65926312895098038</v>
      </c>
      <c r="E311">
        <f>'28'!N156</f>
        <v>0.65761219003360027</v>
      </c>
      <c r="F311">
        <f>'28'!O156</f>
        <v>0.66000052914840557</v>
      </c>
      <c r="G311">
        <f>'28'!P156</f>
        <v>0.6686461077302791</v>
      </c>
      <c r="H311">
        <f>'28'!Q156</f>
        <v>0.67602651700713168</v>
      </c>
    </row>
    <row r="312" spans="1:8">
      <c r="B312" t="s">
        <v>459</v>
      </c>
      <c r="C312">
        <f>'28'!L186</f>
        <v>0.44507457028036895</v>
      </c>
      <c r="D312">
        <f>'28'!M186</f>
        <v>0.44863003189660566</v>
      </c>
      <c r="E312">
        <f>'28'!N186</f>
        <v>0.67880231668211366</v>
      </c>
      <c r="F312">
        <f>'28'!O186</f>
        <v>0.68814718349753257</v>
      </c>
      <c r="G312">
        <f>'28'!P186</f>
        <v>0.68567551377270453</v>
      </c>
      <c r="H312">
        <f>'28'!Q186</f>
        <v>0.69358718608185854</v>
      </c>
    </row>
    <row r="313" spans="1:8">
      <c r="B313" t="s">
        <v>404</v>
      </c>
      <c r="C313">
        <f>'28'!L216</f>
        <v>0.70809164199118046</v>
      </c>
      <c r="D313">
        <f>'28'!M216</f>
        <v>0.84822023134182689</v>
      </c>
      <c r="E313">
        <f>'28'!N216</f>
        <v>0.72062441975135749</v>
      </c>
      <c r="F313">
        <f>'28'!O216</f>
        <v>0.73018871370845295</v>
      </c>
      <c r="G313">
        <f>'28'!P216</f>
        <v>0.7394358155870886</v>
      </c>
      <c r="H313">
        <f>'28'!Q216</f>
        <v>0.75251330103551539</v>
      </c>
    </row>
    <row r="314" spans="1:8">
      <c r="B314" t="s">
        <v>460</v>
      </c>
      <c r="C314">
        <f>'28'!L246</f>
        <v>0.70988846288577134</v>
      </c>
      <c r="D314">
        <f>'28'!M246</f>
        <v>0.38201515506246009</v>
      </c>
      <c r="E314">
        <f>'28'!N246</f>
        <v>0.57536256927583707</v>
      </c>
      <c r="F314">
        <f>'28'!O246</f>
        <v>0.57510908833376995</v>
      </c>
      <c r="G314">
        <f>'28'!P246</f>
        <v>0.58736359914983405</v>
      </c>
      <c r="H314">
        <f>'28'!Q246</f>
        <v>0.59417972516379414</v>
      </c>
    </row>
    <row r="315" spans="1:8">
      <c r="B315" t="s">
        <v>461</v>
      </c>
      <c r="C315">
        <f>'28'!L276</f>
        <v>0.48110545720819664</v>
      </c>
      <c r="D315">
        <f>'28'!M276</f>
        <v>0.48808040547266707</v>
      </c>
      <c r="E315">
        <f>'28'!N276</f>
        <v>0.49737074869615011</v>
      </c>
      <c r="F315">
        <f>'28'!O276</f>
        <v>0.49737074869615011</v>
      </c>
      <c r="G315">
        <f>'28'!P276</f>
        <v>0.5050192634295837</v>
      </c>
      <c r="H315">
        <f>'28'!Q276</f>
        <v>0.51299853817886443</v>
      </c>
    </row>
    <row r="316" spans="1:8">
      <c r="B316" t="s">
        <v>462</v>
      </c>
      <c r="C316">
        <f>'28'!L306</f>
        <v>0.69274260054818892</v>
      </c>
      <c r="D316">
        <f>'28'!M306</f>
        <v>0.69871455447705511</v>
      </c>
      <c r="E316">
        <f>'28'!N306</f>
        <v>0.70928813688619508</v>
      </c>
      <c r="F316">
        <f>'28'!O306</f>
        <v>0.71109329829670465</v>
      </c>
      <c r="G316">
        <f>'28'!P306</f>
        <v>0.71797633233575486</v>
      </c>
      <c r="H316">
        <f>'28'!Q306</f>
        <v>0.71890790711477937</v>
      </c>
    </row>
    <row r="317" spans="1:8">
      <c r="B317" t="s">
        <v>463</v>
      </c>
      <c r="C317">
        <f>'28'!L336</f>
        <v>0.68444875829699336</v>
      </c>
      <c r="D317">
        <f>'28'!M336</f>
        <v>0.69642295578877356</v>
      </c>
      <c r="E317">
        <f>'28'!N336</f>
        <v>0.70779338052186536</v>
      </c>
      <c r="F317">
        <f>'28'!O336</f>
        <v>0.72377429489275036</v>
      </c>
      <c r="G317">
        <f>'28'!P336</f>
        <v>0.73477245325206741</v>
      </c>
      <c r="H317">
        <f>'28'!Q336</f>
        <v>0.74762202810833178</v>
      </c>
    </row>
    <row r="318" spans="1:8" ht="16" thickBot="1">
      <c r="B318" t="s">
        <v>464</v>
      </c>
      <c r="C318">
        <f>'28'!L366</f>
        <v>0.82254241798416583</v>
      </c>
      <c r="D318">
        <f>'28'!M366</f>
        <v>0.66522630393914672</v>
      </c>
      <c r="E318">
        <f>'28'!N366</f>
        <v>1.006932519136418</v>
      </c>
      <c r="F318">
        <f>'28'!O366</f>
        <v>1.0180074291762753</v>
      </c>
      <c r="G318">
        <f>'28'!P366</f>
        <v>0.68690830593622487</v>
      </c>
      <c r="H318">
        <f>'28'!Q366</f>
        <v>0.70001268077579737</v>
      </c>
    </row>
    <row r="319" spans="1:8" ht="17" thickBot="1">
      <c r="A319">
        <v>29</v>
      </c>
      <c r="B319" s="60" t="s">
        <v>11</v>
      </c>
      <c r="C319" s="61">
        <f>'29'!L6</f>
        <v>0.83926340624543294</v>
      </c>
      <c r="D319" s="62">
        <f>'29'!M6</f>
        <v>0.89439850378354635</v>
      </c>
      <c r="E319" s="62">
        <f>'29'!N6</f>
        <v>0.89994183569964903</v>
      </c>
      <c r="F319" s="62">
        <f>'29'!O6</f>
        <v>0.90433913849035563</v>
      </c>
      <c r="G319" s="62">
        <f>'29'!P6</f>
        <v>0.91109318650381366</v>
      </c>
      <c r="H319" s="63">
        <f>'29'!Q6</f>
        <v>0.9273780977397319</v>
      </c>
    </row>
    <row r="320" spans="1:8">
      <c r="B320" t="s">
        <v>466</v>
      </c>
      <c r="C320">
        <f>'29'!L36</f>
        <v>1.0892201017362568</v>
      </c>
      <c r="D320">
        <f>'29'!M36</f>
        <v>1.0953688617019242</v>
      </c>
      <c r="E320">
        <f>'29'!N36</f>
        <v>1.0948084521454464</v>
      </c>
      <c r="F320">
        <f>'29'!O36</f>
        <v>1.1125998506331589</v>
      </c>
      <c r="G320">
        <f>'29'!P36</f>
        <v>1.1208864351749692</v>
      </c>
      <c r="H320">
        <f>'29'!Q36</f>
        <v>1.1269255669454956</v>
      </c>
    </row>
    <row r="321" spans="1:8">
      <c r="B321" t="s">
        <v>467</v>
      </c>
      <c r="C321">
        <f>'29'!L66</f>
        <v>0.9959920763314799</v>
      </c>
      <c r="D321">
        <f>'29'!M66</f>
        <v>1.001728642309982</v>
      </c>
      <c r="E321">
        <f>'29'!N66</f>
        <v>1.001152096438793</v>
      </c>
      <c r="F321">
        <f>'29'!O66</f>
        <v>1.0232958726190164</v>
      </c>
      <c r="G321">
        <f>'29'!P66</f>
        <v>1.0447258064648879</v>
      </c>
      <c r="H321">
        <f>'29'!Q66</f>
        <v>1.0641511056126425</v>
      </c>
    </row>
    <row r="322" spans="1:8">
      <c r="B322" t="s">
        <v>468</v>
      </c>
      <c r="C322">
        <f>'29'!L96</f>
        <v>0.51636360225591671</v>
      </c>
      <c r="D322">
        <f>'29'!M96</f>
        <v>0.52703226304319428</v>
      </c>
      <c r="E322">
        <f>'29'!N96</f>
        <v>0.52964319929466619</v>
      </c>
      <c r="F322">
        <f>'29'!O96</f>
        <v>0.54066603268506408</v>
      </c>
      <c r="G322">
        <f>'29'!P96</f>
        <v>0.55053393621488378</v>
      </c>
      <c r="H322">
        <f>'29'!Q96</f>
        <v>0.55646470782873347</v>
      </c>
    </row>
    <row r="323" spans="1:8">
      <c r="B323" t="s">
        <v>403</v>
      </c>
      <c r="C323">
        <f>'29'!L125</f>
        <v>1.0876883123851642</v>
      </c>
      <c r="D323">
        <f>'29'!M125</f>
        <v>1.1009183325620238</v>
      </c>
      <c r="E323">
        <f>'29'!N125</f>
        <v>0.9797083395608418</v>
      </c>
      <c r="F323">
        <f>'29'!O125</f>
        <v>0.99928106216078716</v>
      </c>
      <c r="G323">
        <f>'29'!P125</f>
        <v>1.0130378860874705</v>
      </c>
      <c r="H323">
        <f>'29'!Q125</f>
        <v>0.87342332446341275</v>
      </c>
    </row>
    <row r="324" spans="1:8">
      <c r="B324" t="s">
        <v>469</v>
      </c>
      <c r="C324">
        <f>'29'!L156</f>
        <v>1.1093713306777664</v>
      </c>
      <c r="D324">
        <f>'29'!M156</f>
        <v>1.1203743990083188</v>
      </c>
      <c r="E324">
        <f>'29'!N156</f>
        <v>1.1337222298326579</v>
      </c>
      <c r="F324">
        <f>'29'!O156</f>
        <v>1.141957401314676</v>
      </c>
      <c r="G324">
        <f>'29'!P156</f>
        <v>1.1479841644040896</v>
      </c>
      <c r="H324">
        <f>'29'!Q156</f>
        <v>1.1660641438706265</v>
      </c>
    </row>
    <row r="325" spans="1:8">
      <c r="B325" t="s">
        <v>470</v>
      </c>
      <c r="C325">
        <f>'29'!L186</f>
        <v>0.77734985302582305</v>
      </c>
      <c r="D325">
        <f>'29'!M186</f>
        <v>0.78295255479843018</v>
      </c>
      <c r="E325">
        <f>'29'!N186</f>
        <v>0.78987215458697613</v>
      </c>
      <c r="F325">
        <f>'29'!O186</f>
        <v>0.79770512401585125</v>
      </c>
      <c r="G325">
        <f>'29'!P186</f>
        <v>0.80220561329108853</v>
      </c>
      <c r="H325">
        <f>'29'!Q186</f>
        <v>0.80575442309183898</v>
      </c>
    </row>
    <row r="326" spans="1:8">
      <c r="B326" t="s">
        <v>471</v>
      </c>
      <c r="C326">
        <f>'29'!L216</f>
        <v>0.75250192998975696</v>
      </c>
      <c r="D326">
        <f>'29'!M216</f>
        <v>0.87493742919937523</v>
      </c>
      <c r="E326">
        <f>'29'!N216</f>
        <v>0.87976638394096274</v>
      </c>
      <c r="F326">
        <f>'29'!O216</f>
        <v>0.87818898300318637</v>
      </c>
      <c r="G326">
        <f>'29'!P216</f>
        <v>0.88110718119136078</v>
      </c>
      <c r="H326">
        <f>'29'!Q216</f>
        <v>0.90445366546374584</v>
      </c>
    </row>
    <row r="327" spans="1:8">
      <c r="B327" t="s">
        <v>472</v>
      </c>
      <c r="C327">
        <f>'29'!L246</f>
        <v>1.1064058376075872</v>
      </c>
      <c r="D327">
        <f>'29'!M246</f>
        <v>1.1227391655507741</v>
      </c>
      <c r="E327">
        <f>'29'!N246</f>
        <v>1.1307592776815156</v>
      </c>
      <c r="F327">
        <f>'29'!O246</f>
        <v>1.1362171087324002</v>
      </c>
      <c r="G327">
        <f>'29'!P246</f>
        <v>1.1481730123894438</v>
      </c>
      <c r="H327">
        <f>'29'!Q246</f>
        <v>1.1573435680362132</v>
      </c>
    </row>
    <row r="328" spans="1:8" ht="16" thickBot="1">
      <c r="B328" t="s">
        <v>473</v>
      </c>
      <c r="C328">
        <f>'29'!L276</f>
        <v>0.59099805914820425</v>
      </c>
      <c r="D328">
        <f>'29'!M276</f>
        <v>0.59131022359986185</v>
      </c>
      <c r="E328">
        <f>'29'!N276</f>
        <v>0.59461542754084973</v>
      </c>
      <c r="F328">
        <f>'29'!O276</f>
        <v>0.59469474013886503</v>
      </c>
      <c r="G328">
        <f>'29'!P276</f>
        <v>0.59999424450742367</v>
      </c>
      <c r="H328">
        <f>'29'!Q276</f>
        <v>0.60642697592588901</v>
      </c>
    </row>
    <row r="329" spans="1:8" ht="17" thickBot="1">
      <c r="A329">
        <v>30</v>
      </c>
      <c r="B329" s="60" t="s">
        <v>15</v>
      </c>
      <c r="C329" s="61">
        <f>'30'!L6</f>
        <v>0.68108777174738644</v>
      </c>
      <c r="D329" s="62">
        <f>'30'!M6</f>
        <v>0.70068148296187982</v>
      </c>
      <c r="E329" s="62">
        <f>'30'!N6</f>
        <v>0.69941165207981881</v>
      </c>
      <c r="F329" s="62">
        <f>'30'!O6</f>
        <v>0.70237450739545382</v>
      </c>
      <c r="G329" s="62">
        <f>'30'!P6</f>
        <v>0.85443381338137747</v>
      </c>
      <c r="H329" s="63">
        <f>'30'!Q6</f>
        <v>0.86302890502341845</v>
      </c>
    </row>
    <row r="330" spans="1:8">
      <c r="B330" t="s">
        <v>475</v>
      </c>
      <c r="C330">
        <f>'30'!L36</f>
        <v>0.63780308062307245</v>
      </c>
      <c r="D330">
        <f>'30'!M36</f>
        <v>0.6509237787337766</v>
      </c>
      <c r="E330">
        <f>'30'!N36</f>
        <v>0.65371134523760199</v>
      </c>
      <c r="F330">
        <f>'30'!O36</f>
        <v>0.65288267707637793</v>
      </c>
      <c r="G330">
        <f>'30'!P36</f>
        <v>0.74771391214260396</v>
      </c>
      <c r="H330">
        <f>'30'!Q36</f>
        <v>0.7536089797754546</v>
      </c>
    </row>
    <row r="331" spans="1:8">
      <c r="B331" t="s">
        <v>476</v>
      </c>
      <c r="C331">
        <f>'30'!L66</f>
        <v>0.52347462209895357</v>
      </c>
      <c r="D331">
        <f>'30'!M66</f>
        <v>0.53373003338736369</v>
      </c>
      <c r="E331">
        <f>'30'!N66</f>
        <v>0.5398121554908466</v>
      </c>
      <c r="F331">
        <f>'30'!O66</f>
        <v>0.55669631800112196</v>
      </c>
      <c r="G331">
        <f>'30'!P66</f>
        <v>0.84421050205484638</v>
      </c>
      <c r="H331">
        <f>'30'!Q66</f>
        <v>0.86133367443041819</v>
      </c>
    </row>
    <row r="332" spans="1:8">
      <c r="B332" t="s">
        <v>477</v>
      </c>
      <c r="C332">
        <f>'30'!L96</f>
        <v>0.74901064508879212</v>
      </c>
      <c r="D332">
        <f>'30'!M96</f>
        <v>0.77470384652481139</v>
      </c>
      <c r="E332">
        <f>'30'!N96</f>
        <v>0.7793215683597432</v>
      </c>
      <c r="F332">
        <f>'30'!O96</f>
        <v>0.8074167516092462</v>
      </c>
      <c r="G332">
        <f>'30'!P96</f>
        <v>1.0463309477146543</v>
      </c>
      <c r="H332">
        <f>'30'!Q96</f>
        <v>1.0552034092284166</v>
      </c>
    </row>
    <row r="333" spans="1:8">
      <c r="B333" t="s">
        <v>280</v>
      </c>
      <c r="C333">
        <f>'30'!L126</f>
        <v>0.75749316639959419</v>
      </c>
      <c r="D333">
        <f>'30'!M126</f>
        <v>0.77128930596374712</v>
      </c>
      <c r="E333">
        <f>'30'!N126</f>
        <v>0.78283470281957701</v>
      </c>
      <c r="F333">
        <f>'30'!O126</f>
        <v>0.79609685566134147</v>
      </c>
      <c r="G333">
        <f>'30'!P126</f>
        <v>1.0193758770264274</v>
      </c>
      <c r="H333">
        <f>'30'!Q126</f>
        <v>1.0359414437256962</v>
      </c>
    </row>
    <row r="334" spans="1:8">
      <c r="B334" t="s">
        <v>478</v>
      </c>
      <c r="C334">
        <f>'30'!L156</f>
        <v>0.69613795027441705</v>
      </c>
      <c r="D334">
        <f>'30'!M156</f>
        <v>0.72078102309323555</v>
      </c>
      <c r="E334">
        <f>'30'!N156</f>
        <v>0.73977201953417304</v>
      </c>
      <c r="F334">
        <f>'30'!O156</f>
        <v>0.76293006380880879</v>
      </c>
      <c r="G334">
        <f>'30'!P156</f>
        <v>0.97767300331637197</v>
      </c>
      <c r="H334">
        <f>'30'!Q156</f>
        <v>0.99315605046190392</v>
      </c>
    </row>
    <row r="335" spans="1:8">
      <c r="B335" t="s">
        <v>479</v>
      </c>
      <c r="C335">
        <f>'30'!L186</f>
        <v>0.84858734159721749</v>
      </c>
      <c r="D335">
        <f>'30'!M186</f>
        <v>1.0847699665725299</v>
      </c>
      <c r="E335">
        <f>'30'!N186</f>
        <v>1.0998624775273262</v>
      </c>
      <c r="F335">
        <f>'30'!O186</f>
        <v>1.0948084521454464</v>
      </c>
      <c r="G335">
        <f>'30'!P186</f>
        <v>1.3354122440009755</v>
      </c>
      <c r="H335">
        <f>'30'!Q186</f>
        <v>1.3490122447545139</v>
      </c>
    </row>
    <row r="336" spans="1:8">
      <c r="B336" t="s">
        <v>275</v>
      </c>
      <c r="C336">
        <f>'30'!L216</f>
        <v>0.98606925092608555</v>
      </c>
      <c r="D336">
        <f>'30'!M216</f>
        <v>0.99391016199719051</v>
      </c>
      <c r="E336">
        <f>'30'!N216</f>
        <v>1.0061598719793963</v>
      </c>
      <c r="F336">
        <f>'30'!O216</f>
        <v>1.0154708979758347</v>
      </c>
      <c r="G336">
        <f>'30'!P216</f>
        <v>1.1132100581452573</v>
      </c>
      <c r="H336">
        <f>'30'!Q216</f>
        <v>1.122034245531371</v>
      </c>
    </row>
    <row r="337" spans="1:8">
      <c r="B337" t="s">
        <v>480</v>
      </c>
      <c r="C337">
        <f>'30'!L246</f>
        <v>0.4946671483204238</v>
      </c>
      <c r="D337">
        <f>'30'!M246</f>
        <v>0.50220090878361923</v>
      </c>
      <c r="E337">
        <f>'30'!N246</f>
        <v>0.50860381245160347</v>
      </c>
      <c r="F337">
        <f>'30'!O246</f>
        <v>0.51262833723034706</v>
      </c>
      <c r="G337">
        <f>'30'!P246</f>
        <v>0.96631047187406549</v>
      </c>
      <c r="H337">
        <f>'30'!Q246</f>
        <v>0.97336935874682595</v>
      </c>
    </row>
    <row r="338" spans="1:8">
      <c r="B338" t="s">
        <v>481</v>
      </c>
      <c r="C338">
        <f>'30'!L276</f>
        <v>1.0690636057740932</v>
      </c>
      <c r="D338">
        <f>'30'!M276</f>
        <v>1.090195999764795</v>
      </c>
      <c r="E338">
        <f>'30'!N276</f>
        <v>1.5815545948871381E-4</v>
      </c>
      <c r="F338">
        <f>'30'!O276</f>
        <v>1.5815545948871381E-4</v>
      </c>
      <c r="G338">
        <f>'30'!P276</f>
        <v>0.80170212559235432</v>
      </c>
      <c r="H338">
        <f>'30'!Q276</f>
        <v>0.83353329503718099</v>
      </c>
    </row>
    <row r="339" spans="1:8">
      <c r="B339" t="s">
        <v>482</v>
      </c>
      <c r="C339">
        <f>'30'!L306</f>
        <v>0.69785278891672264</v>
      </c>
      <c r="D339">
        <f>'30'!M306</f>
        <v>0.71474165619120567</v>
      </c>
      <c r="E339">
        <f>'30'!N306</f>
        <v>1.0684483052007503</v>
      </c>
      <c r="F339">
        <f>'30'!O306</f>
        <v>1.0678333587642364</v>
      </c>
      <c r="G339">
        <f>'30'!P306</f>
        <v>1.2799109869680405</v>
      </c>
      <c r="H339">
        <f>'30'!Q306</f>
        <v>1.2897736733714797</v>
      </c>
    </row>
    <row r="340" spans="1:8" ht="16" thickBot="1">
      <c r="B340" t="s">
        <v>483</v>
      </c>
      <c r="C340">
        <f>'30'!L336</f>
        <v>1.0864366326097601</v>
      </c>
      <c r="D340">
        <f>'30'!M336</f>
        <v>1.0990185226443268</v>
      </c>
      <c r="E340">
        <f>'30'!N336</f>
        <v>0.76959741496212764</v>
      </c>
      <c r="F340">
        <f>'30'!O336</f>
        <v>0.78818659728978879</v>
      </c>
      <c r="G340">
        <f>'30'!P336</f>
        <v>1.1830658648992867</v>
      </c>
      <c r="H340">
        <f>'30'!Q336</f>
        <v>1.2009079459353511</v>
      </c>
    </row>
    <row r="341" spans="1:8" ht="17" thickBot="1">
      <c r="A341">
        <v>31</v>
      </c>
      <c r="B341" s="60" t="s">
        <v>19</v>
      </c>
      <c r="C341" s="61">
        <f>'31'!L6</f>
        <v>0.71474165619120567</v>
      </c>
      <c r="D341" s="62">
        <f>'31'!M6</f>
        <v>0.68206703203162722</v>
      </c>
      <c r="E341" s="62">
        <f>'31'!N6</f>
        <v>0.68559354280197427</v>
      </c>
      <c r="F341" s="62">
        <f>'31'!O6</f>
        <v>0.68894881875277847</v>
      </c>
      <c r="G341" s="62">
        <f>'31'!P6</f>
        <v>0.69260210979411996</v>
      </c>
      <c r="H341" s="63">
        <f>'31'!Q6</f>
        <v>0.69877210911836096</v>
      </c>
    </row>
    <row r="342" spans="1:8">
      <c r="B342" t="s">
        <v>485</v>
      </c>
      <c r="C342">
        <f>'31'!L36</f>
        <v>0.62632328659165759</v>
      </c>
      <c r="D342">
        <f>'31'!M36</f>
        <v>0.6341333449810026</v>
      </c>
      <c r="E342">
        <f>'31'!N36</f>
        <v>0.64016884074842917</v>
      </c>
      <c r="F342">
        <f>'31'!O36</f>
        <v>0.64324610859415687</v>
      </c>
      <c r="G342">
        <f>'31'!P36</f>
        <v>0.64881818513803946</v>
      </c>
      <c r="H342">
        <f>'31'!Q36</f>
        <v>0.65963154702691063</v>
      </c>
    </row>
    <row r="343" spans="1:8">
      <c r="B343" t="s">
        <v>486</v>
      </c>
      <c r="C343">
        <f>'31'!L66</f>
        <v>0.89521252964915832</v>
      </c>
      <c r="D343">
        <f>'31'!M66</f>
        <v>0.91178179605385712</v>
      </c>
      <c r="E343">
        <f>'31'!N66</f>
        <v>0.93876941072925801</v>
      </c>
      <c r="F343">
        <f>'31'!O66</f>
        <v>0.94660663076462881</v>
      </c>
      <c r="G343">
        <f>'31'!P66</f>
        <v>0.95973275944251812</v>
      </c>
      <c r="H343">
        <f>'31'!Q66</f>
        <v>0.98533130020226778</v>
      </c>
    </row>
    <row r="344" spans="1:8">
      <c r="B344" t="s">
        <v>487</v>
      </c>
      <c r="C344">
        <f>'31'!L96</f>
        <v>0.72632149859517192</v>
      </c>
      <c r="D344">
        <f>'31'!M96</f>
        <v>0.58193142294803435</v>
      </c>
      <c r="E344">
        <f>'31'!N96</f>
        <v>0.58429928446592794</v>
      </c>
      <c r="F344">
        <f>'31'!O96</f>
        <v>0.58965699857225418</v>
      </c>
      <c r="G344">
        <f>'31'!P96</f>
        <v>0.59851594155414101</v>
      </c>
      <c r="H344">
        <f>'31'!Q96</f>
        <v>0.60878259255957845</v>
      </c>
    </row>
    <row r="345" spans="1:8">
      <c r="B345" t="s">
        <v>488</v>
      </c>
      <c r="C345">
        <f>'31'!L126</f>
        <v>0.90470368034762649</v>
      </c>
      <c r="D345">
        <f>'31'!M126</f>
        <v>0.91357512205766644</v>
      </c>
      <c r="E345">
        <f>'31'!N126</f>
        <v>0.91947077776139119</v>
      </c>
      <c r="F345">
        <f>'31'!O126</f>
        <v>0.91992861299077267</v>
      </c>
      <c r="G345">
        <f>'31'!P126</f>
        <v>0.93158114214223342</v>
      </c>
      <c r="H345">
        <f>'31'!Q126</f>
        <v>0.95209971112491409</v>
      </c>
    </row>
    <row r="346" spans="1:8">
      <c r="B346" t="s">
        <v>489</v>
      </c>
      <c r="C346">
        <f>'31'!L156</f>
        <v>1.5815545948871381E-4</v>
      </c>
      <c r="D346">
        <f>'31'!M156</f>
        <v>1.5815545948871381E-4</v>
      </c>
      <c r="E346">
        <f>'31'!N156</f>
        <v>1.5815545948871381E-4</v>
      </c>
      <c r="F346">
        <f>'31'!O156</f>
        <v>1.5815545948871381E-4</v>
      </c>
      <c r="G346">
        <f>'31'!P156</f>
        <v>1.5815545948871381E-4</v>
      </c>
      <c r="H346">
        <f>'31'!Q156</f>
        <v>1.5815545948871381E-4</v>
      </c>
    </row>
    <row r="347" spans="1:8">
      <c r="B347" t="s">
        <v>490</v>
      </c>
      <c r="C347">
        <f>'31'!L186</f>
        <v>0.60730740515306092</v>
      </c>
      <c r="D347">
        <f>'31'!M186</f>
        <v>0.62220135370239216</v>
      </c>
      <c r="E347">
        <f>'31'!N186</f>
        <v>0.6354610964553804</v>
      </c>
      <c r="F347">
        <f>'31'!O186</f>
        <v>0.6446268357085736</v>
      </c>
      <c r="G347">
        <f>'31'!P186</f>
        <v>0.65344401568866706</v>
      </c>
      <c r="H347">
        <f>'31'!Q186</f>
        <v>0.65706438694080227</v>
      </c>
    </row>
    <row r="348" spans="1:8" ht="16" thickBot="1">
      <c r="B348" t="s">
        <v>491</v>
      </c>
      <c r="C348">
        <f>'31'!L216</f>
        <v>0.71484973755174486</v>
      </c>
      <c r="D348">
        <f>'31'!M216</f>
        <v>0.69232136207814587</v>
      </c>
      <c r="E348">
        <f>'31'!N216</f>
        <v>0.69158587875088795</v>
      </c>
      <c r="F348">
        <f>'31'!O216</f>
        <v>0.69274260054818892</v>
      </c>
      <c r="G348">
        <f>'31'!P216</f>
        <v>0.69169081687421474</v>
      </c>
      <c r="H348">
        <f>'31'!Q216</f>
        <v>0.69358718608185854</v>
      </c>
    </row>
    <row r="349" spans="1:8" ht="17" thickBot="1">
      <c r="A349">
        <v>32</v>
      </c>
      <c r="B349" s="60" t="s">
        <v>23</v>
      </c>
      <c r="C349" s="61">
        <f>'32'!L6</f>
        <v>1.025206729040935</v>
      </c>
      <c r="D349" s="62">
        <f>'32'!M6</f>
        <v>1.0522638616514661</v>
      </c>
      <c r="E349" s="62">
        <f>'32'!N6</f>
        <v>1.0671669493351612</v>
      </c>
      <c r="F349" s="62">
        <f>'32'!O6</f>
        <v>1.0822154205791426</v>
      </c>
      <c r="G349" s="62">
        <f>'32'!P6</f>
        <v>1.0879865438650578</v>
      </c>
      <c r="H349" s="63">
        <f>'32'!Q6</f>
        <v>1.0990780746816247</v>
      </c>
    </row>
    <row r="350" spans="1:8">
      <c r="B350" t="s">
        <v>493</v>
      </c>
      <c r="C350">
        <f>'32'!L36</f>
        <v>0.92100460906904291</v>
      </c>
      <c r="D350">
        <f>'32'!M36</f>
        <v>0.95797802565217749</v>
      </c>
      <c r="E350">
        <f>'32'!N36</f>
        <v>0.94397436869934082</v>
      </c>
      <c r="F350">
        <f>'32'!O36</f>
        <v>0.964848079671076</v>
      </c>
      <c r="G350">
        <f>'32'!P36</f>
        <v>0.96755262984400503</v>
      </c>
      <c r="H350">
        <f>'32'!Q36</f>
        <v>0.98630017090651401</v>
      </c>
    </row>
    <row r="351" spans="1:8">
      <c r="B351" t="s">
        <v>494</v>
      </c>
      <c r="C351">
        <f>'32'!L66</f>
        <v>0.84445204022690101</v>
      </c>
      <c r="D351">
        <f>'32'!M66</f>
        <v>0.93409692484504814</v>
      </c>
      <c r="E351">
        <f>'32'!N66</f>
        <v>1.01683593611544</v>
      </c>
      <c r="F351">
        <f>'32'!O66</f>
        <v>1.0265412145525221</v>
      </c>
      <c r="G351">
        <f>'32'!P66</f>
        <v>1.0366374876400017</v>
      </c>
      <c r="H351">
        <f>'32'!Q66</f>
        <v>1.0366374876400017</v>
      </c>
    </row>
    <row r="352" spans="1:8">
      <c r="B352" t="s">
        <v>495</v>
      </c>
      <c r="C352">
        <f>'32'!L96</f>
        <v>1.1298127694102336</v>
      </c>
      <c r="D352">
        <f>'32'!M96</f>
        <v>1.1396117997124178</v>
      </c>
      <c r="E352">
        <f>'32'!N96</f>
        <v>1.1442137207464682</v>
      </c>
      <c r="F352">
        <f>'32'!O96</f>
        <v>1.1648180682853326</v>
      </c>
      <c r="G352">
        <f>'32'!P96</f>
        <v>1.1601332784841869</v>
      </c>
      <c r="H352">
        <f>'32'!Q96</f>
        <v>1.1608013788199081</v>
      </c>
    </row>
    <row r="353" spans="1:8">
      <c r="B353" t="s">
        <v>496</v>
      </c>
      <c r="C353">
        <f>'32'!L126</f>
        <v>1.2706113000385653</v>
      </c>
      <c r="D353">
        <f>'32'!M126</f>
        <v>1.2827915100200973</v>
      </c>
      <c r="E353">
        <f>'32'!N126</f>
        <v>1.2931726318085306</v>
      </c>
      <c r="F353">
        <f>'32'!O126</f>
        <v>1.2993560909435748</v>
      </c>
      <c r="G353">
        <f>'32'!P126</f>
        <v>1.3044957900827034</v>
      </c>
      <c r="H353">
        <f>'32'!Q126</f>
        <v>1.3118118514330297</v>
      </c>
    </row>
    <row r="354" spans="1:8">
      <c r="B354" t="s">
        <v>497</v>
      </c>
      <c r="C354">
        <f>'32'!L156</f>
        <v>1.0535846570327125</v>
      </c>
      <c r="D354">
        <f>'32'!M156</f>
        <v>1.0600746036394901</v>
      </c>
      <c r="E354">
        <f>'32'!N156</f>
        <v>1.0773015529410732</v>
      </c>
      <c r="F354">
        <f>'32'!O156</f>
        <v>1.0851863932306922</v>
      </c>
      <c r="G354">
        <f>'32'!P156</f>
        <v>1.0918710024867762</v>
      </c>
      <c r="H354">
        <f>'32'!Q156</f>
        <v>1.0973325551511481</v>
      </c>
    </row>
    <row r="355" spans="1:8">
      <c r="B355" t="s">
        <v>498</v>
      </c>
      <c r="C355">
        <f>'32'!L186</f>
        <v>1.1755973207848283</v>
      </c>
      <c r="D355">
        <f>'32'!M186</f>
        <v>1.1953896021750441</v>
      </c>
      <c r="E355">
        <f>'32'!N186</f>
        <v>1.2141163260547958</v>
      </c>
      <c r="F355">
        <f>'32'!O186</f>
        <v>1.2169154957742674</v>
      </c>
      <c r="G355">
        <f>'32'!P186</f>
        <v>1.2176162959895096</v>
      </c>
      <c r="H355">
        <f>'32'!Q186</f>
        <v>1.2288841444710257</v>
      </c>
    </row>
    <row r="356" spans="1:8">
      <c r="B356" t="s">
        <v>499</v>
      </c>
      <c r="C356">
        <f>'32'!L216</f>
        <v>0.86502846430089009</v>
      </c>
      <c r="D356">
        <f>'32'!M216</f>
        <v>0.86317565863218138</v>
      </c>
      <c r="E356">
        <f>'32'!N216</f>
        <v>0.87191636964183483</v>
      </c>
      <c r="F356">
        <f>'32'!O216</f>
        <v>0.90875513373679773</v>
      </c>
      <c r="G356">
        <f>'32'!P216</f>
        <v>0.93606807481828358</v>
      </c>
      <c r="H356">
        <f>'32'!Q216</f>
        <v>0.95139574500612289</v>
      </c>
    </row>
    <row r="357" spans="1:8">
      <c r="B357" t="s">
        <v>500</v>
      </c>
      <c r="C357">
        <f>'32'!L246</f>
        <v>1.0985124605894954</v>
      </c>
      <c r="D357">
        <f>'32'!M246</f>
        <v>1.1163640517895503</v>
      </c>
      <c r="E357">
        <f>'32'!N246</f>
        <v>1.1345057437575135</v>
      </c>
      <c r="F357">
        <f>'32'!O246</f>
        <v>1.1428969931907058</v>
      </c>
      <c r="G357">
        <f>'32'!P246</f>
        <v>1.1460596882711336</v>
      </c>
      <c r="H357">
        <f>'32'!Q246</f>
        <v>1.1636116042512814</v>
      </c>
    </row>
    <row r="358" spans="1:8" ht="16" thickBot="1">
      <c r="B358" t="s">
        <v>501</v>
      </c>
      <c r="C358">
        <f>'32'!L276</f>
        <v>1.2345571109569671</v>
      </c>
      <c r="D358">
        <f>'32'!M276</f>
        <v>1.2378784276289274</v>
      </c>
      <c r="E358">
        <f>'32'!N276</f>
        <v>1.3049250149316083</v>
      </c>
      <c r="F358">
        <f>'32'!O276</f>
        <v>1.3066433270922331</v>
      </c>
      <c r="G358">
        <f>'32'!P276</f>
        <v>1.3092250387444766</v>
      </c>
      <c r="H358">
        <f>'32'!Q276</f>
        <v>1.3144037752366988</v>
      </c>
    </row>
    <row r="359" spans="1:8" ht="17" thickBot="1">
      <c r="A359">
        <v>33</v>
      </c>
      <c r="B359" s="60" t="s">
        <v>27</v>
      </c>
      <c r="C359" s="61">
        <f>'33'!L6</f>
        <v>0.84316601748522524</v>
      </c>
      <c r="D359" s="62">
        <f>'33'!M6</f>
        <v>0.85239267906159821</v>
      </c>
      <c r="E359" s="62">
        <f>'33'!N6</f>
        <v>0.87524568189624985</v>
      </c>
      <c r="F359" s="62">
        <f>'33'!O6</f>
        <v>0.89904737172008142</v>
      </c>
      <c r="G359" s="62">
        <f>'33'!P6</f>
        <v>0.94418590549834513</v>
      </c>
      <c r="H359" s="63">
        <f>'33'!Q6</f>
        <v>0.97511145104462527</v>
      </c>
    </row>
    <row r="360" spans="1:8">
      <c r="B360" t="s">
        <v>503</v>
      </c>
      <c r="C360">
        <f>'33'!L36</f>
        <v>0.91088873909194823</v>
      </c>
      <c r="D360">
        <f>'33'!M36</f>
        <v>0.94071204902884742</v>
      </c>
      <c r="E360">
        <f>'33'!N36</f>
        <v>0.95734011670204067</v>
      </c>
      <c r="F360">
        <f>'33'!O36</f>
        <v>0.51561059220387706</v>
      </c>
      <c r="G360">
        <f>'33'!P36</f>
        <v>0.5232788983456329</v>
      </c>
      <c r="H360">
        <f>'33'!Q36</f>
        <v>0.8023316204924007</v>
      </c>
    </row>
    <row r="361" spans="1:8">
      <c r="B361" t="s">
        <v>504</v>
      </c>
      <c r="C361">
        <f>'33'!L66</f>
        <v>0.95802206226593556</v>
      </c>
      <c r="D361">
        <f>'33'!M66</f>
        <v>0.97123689572020766</v>
      </c>
      <c r="E361">
        <f>'33'!N66</f>
        <v>0.98202913026915195</v>
      </c>
      <c r="F361">
        <f>'33'!O66</f>
        <v>1.1376452180547396</v>
      </c>
      <c r="G361">
        <f>'33'!P66</f>
        <v>1.1534733875701746</v>
      </c>
      <c r="H361">
        <f>'33'!Q66</f>
        <v>0.80107398061357682</v>
      </c>
    </row>
    <row r="362" spans="1:8">
      <c r="B362" t="s">
        <v>505</v>
      </c>
      <c r="C362">
        <f>'33'!L96</f>
        <v>0.82220531984528544</v>
      </c>
      <c r="D362">
        <f>'33'!M96</f>
        <v>0.83040157853781271</v>
      </c>
      <c r="E362">
        <f>'33'!N96</f>
        <v>0.83918148930087266</v>
      </c>
      <c r="F362">
        <f>'33'!O96</f>
        <v>0.96617072038711627</v>
      </c>
      <c r="G362">
        <f>'33'!P96</f>
        <v>0.98202913026915195</v>
      </c>
      <c r="H362">
        <f>'33'!Q96</f>
        <v>1</v>
      </c>
    </row>
    <row r="363" spans="1:8">
      <c r="B363" t="s">
        <v>506</v>
      </c>
      <c r="C363">
        <f>'33'!L126</f>
        <v>1.1896226302284998</v>
      </c>
      <c r="D363">
        <f>'33'!M126</f>
        <v>1.1896226302284998</v>
      </c>
      <c r="E363">
        <f>'33'!N126</f>
        <v>1.192914627374879</v>
      </c>
      <c r="F363">
        <f>'33'!O126</f>
        <v>1.0927094686683445</v>
      </c>
      <c r="G363">
        <f>'33'!P126</f>
        <v>0.95327616250729341</v>
      </c>
      <c r="H363">
        <f>'33'!Q126</f>
        <v>0.96491544139884322</v>
      </c>
    </row>
    <row r="364" spans="1:8">
      <c r="B364" t="s">
        <v>507</v>
      </c>
      <c r="C364">
        <f>'33'!L156</f>
        <v>0.74435210521849249</v>
      </c>
      <c r="D364">
        <f>'33'!M156</f>
        <v>0.75142268790274414</v>
      </c>
      <c r="E364">
        <f>'33'!N156</f>
        <v>0.79203174360987694</v>
      </c>
      <c r="F364">
        <f>'33'!O156</f>
        <v>0.91127118452555467</v>
      </c>
      <c r="G364">
        <f>'33'!P156</f>
        <v>1.0228801017205393</v>
      </c>
      <c r="H364">
        <f>'33'!Q156</f>
        <v>1.0939683753558329</v>
      </c>
    </row>
    <row r="365" spans="1:8" ht="16" thickBot="1">
      <c r="B365" t="s">
        <v>508</v>
      </c>
      <c r="C365">
        <f>'33'!L186</f>
        <v>0.69742299568969635</v>
      </c>
      <c r="D365">
        <f>'33'!M186</f>
        <v>0.70219096811169879</v>
      </c>
      <c r="E365">
        <f>'33'!N186</f>
        <v>0.71566177606890036</v>
      </c>
      <c r="F365">
        <f>'33'!O186</f>
        <v>0.48775734275074317</v>
      </c>
      <c r="G365">
        <f>'33'!P186</f>
        <v>0.4933303508981598</v>
      </c>
      <c r="H365">
        <f>'33'!Q186</f>
        <v>0.50011517962761687</v>
      </c>
    </row>
    <row r="366" spans="1:8" ht="17" thickBot="1">
      <c r="A366">
        <v>34</v>
      </c>
      <c r="B366" s="60" t="s">
        <v>31</v>
      </c>
      <c r="C366" s="61">
        <f>'34'!L6</f>
        <v>0.90828706806198467</v>
      </c>
      <c r="D366" s="62">
        <f>'34'!M6</f>
        <v>0.93810207732798512</v>
      </c>
      <c r="E366" s="62">
        <f>'34'!N6</f>
        <v>0.9478388648838233</v>
      </c>
      <c r="F366" s="62">
        <f>'34'!O6</f>
        <v>0.95441582969600391</v>
      </c>
      <c r="G366" s="62">
        <f>'34'!P6</f>
        <v>0.94259576399349443</v>
      </c>
      <c r="H366" s="63">
        <f>'34'!Q6</f>
        <v>0.95087945230823223</v>
      </c>
    </row>
    <row r="367" spans="1:8">
      <c r="B367" t="s">
        <v>510</v>
      </c>
      <c r="C367">
        <f>'34'!L36</f>
        <v>0.9879598469612566</v>
      </c>
      <c r="D367">
        <f>'34'!M36</f>
        <v>0.99470565904198982</v>
      </c>
      <c r="E367">
        <f>'34'!N36</f>
        <v>0.99915255929649138</v>
      </c>
      <c r="F367">
        <f>'34'!O36</f>
        <v>1.029796848958173</v>
      </c>
      <c r="G367">
        <f>'34'!P36</f>
        <v>1.0031562616333709</v>
      </c>
      <c r="H367">
        <f>'34'!Q36</f>
        <v>1.0085203384689376</v>
      </c>
    </row>
    <row r="368" spans="1:8">
      <c r="B368" t="s">
        <v>511</v>
      </c>
      <c r="C368">
        <f>'34'!L66</f>
        <v>0.68856150349294853</v>
      </c>
      <c r="D368">
        <f>'34'!M66</f>
        <v>0.88133798217887005</v>
      </c>
      <c r="E368">
        <f>'34'!N66</f>
        <v>0.89521252964915832</v>
      </c>
      <c r="F368">
        <f>'34'!O66</f>
        <v>0.90324792051662028</v>
      </c>
      <c r="G368">
        <f>'34'!P66</f>
        <v>0.92485132723442609</v>
      </c>
      <c r="H368">
        <f>'34'!Q66</f>
        <v>0.93748040287012724</v>
      </c>
    </row>
    <row r="369" spans="1:8">
      <c r="B369" t="s">
        <v>512</v>
      </c>
      <c r="C369">
        <f>'34'!L96</f>
        <v>0.89863222767661821</v>
      </c>
      <c r="D369">
        <f>'34'!M96</f>
        <v>0.91931830455361097</v>
      </c>
      <c r="E369">
        <f>'34'!N96</f>
        <v>0.92859102535029381</v>
      </c>
      <c r="F369">
        <f>'34'!O96</f>
        <v>0.75641846305107274</v>
      </c>
      <c r="G369">
        <f>'34'!P96</f>
        <v>0.75321922563067201</v>
      </c>
      <c r="H369">
        <f>'34'!Q96</f>
        <v>0.75588267412392773</v>
      </c>
    </row>
    <row r="370" spans="1:8">
      <c r="B370" t="s">
        <v>513</v>
      </c>
      <c r="C370">
        <f>'34'!L126</f>
        <v>0.74332760493029792</v>
      </c>
      <c r="D370">
        <f>'34'!M126</f>
        <v>0.75911308500590458</v>
      </c>
      <c r="E370">
        <f>'34'!N126</f>
        <v>0.77299141605668353</v>
      </c>
      <c r="F370">
        <f>'34'!O126</f>
        <v>0.781072729620785</v>
      </c>
      <c r="G370">
        <f>'34'!P126</f>
        <v>0.79857480574294759</v>
      </c>
      <c r="H370">
        <f>'34'!Q126</f>
        <v>0.81193931980537359</v>
      </c>
    </row>
    <row r="371" spans="1:8" ht="16" thickBot="1">
      <c r="B371" t="s">
        <v>514</v>
      </c>
      <c r="C371">
        <f>'34'!L156</f>
        <v>0.80677628441875449</v>
      </c>
      <c r="D371">
        <f>'34'!M156</f>
        <v>0.82525288914856287</v>
      </c>
      <c r="E371">
        <f>'34'!N156</f>
        <v>0.85527057061526524</v>
      </c>
      <c r="F371">
        <f>'34'!O156</f>
        <v>0.86595895772798881</v>
      </c>
      <c r="G371">
        <f>'34'!P156</f>
        <v>0.88598902634688947</v>
      </c>
      <c r="H371">
        <f>'34'!Q156</f>
        <v>0.90910978474125548</v>
      </c>
    </row>
    <row r="372" spans="1:8" ht="17" thickBot="1">
      <c r="A372">
        <v>35</v>
      </c>
      <c r="B372" s="60" t="s">
        <v>35</v>
      </c>
      <c r="C372" s="61">
        <f>'35'!C6</f>
        <v>3.5510599375874312</v>
      </c>
      <c r="D372" s="62">
        <f>'35'!D6</f>
        <v>3.6024234485017192</v>
      </c>
      <c r="E372" s="62">
        <f>'35'!E6</f>
        <v>3.566333808844508</v>
      </c>
      <c r="F372" s="62">
        <f>'35'!F6</f>
        <v>3.5203520352035205</v>
      </c>
      <c r="G372" s="62">
        <f>'35'!G6</f>
        <v>3.6015070921985815</v>
      </c>
      <c r="H372" s="63">
        <f>'35'!H6</f>
        <v>3.4998923110058153</v>
      </c>
    </row>
    <row r="373" spans="1:8">
      <c r="B373" t="s">
        <v>516</v>
      </c>
      <c r="C373">
        <f>'35'!L36</f>
        <v>0.9369581255289271</v>
      </c>
      <c r="D373">
        <f>'35'!M36</f>
        <v>0.93491685561291205</v>
      </c>
      <c r="E373">
        <f>'35'!N36</f>
        <v>0.93134412179088755</v>
      </c>
      <c r="F373">
        <f>'35'!O36</f>
        <v>0.92489007016406954</v>
      </c>
      <c r="G373">
        <f>'35'!P36</f>
        <v>0.9585846638518386</v>
      </c>
      <c r="H373">
        <f>'35'!Q36</f>
        <v>0.88779334703308477</v>
      </c>
    </row>
    <row r="374" spans="1:8">
      <c r="B374" t="s">
        <v>517</v>
      </c>
      <c r="C374">
        <f>'35'!L6</f>
        <v>0.93375793343939129</v>
      </c>
      <c r="D374">
        <f>'35'!M6</f>
        <v>0.94150994151855949</v>
      </c>
      <c r="E374">
        <f>'35'!N6</f>
        <v>0.93606807481828358</v>
      </c>
      <c r="F374">
        <f>'35'!O6</f>
        <v>0.92910063033287771</v>
      </c>
      <c r="G374">
        <f>'35'!P6</f>
        <v>0.94137205343271491</v>
      </c>
      <c r="H374">
        <f>'35'!Q6</f>
        <v>0.92598804099185716</v>
      </c>
    </row>
    <row r="375" spans="1:8">
      <c r="B375" t="s">
        <v>518</v>
      </c>
      <c r="C375">
        <f>'35'!L96</f>
        <v>1.3057838883659572</v>
      </c>
      <c r="D375">
        <f>'35'!M96</f>
        <v>1.3109490131332939</v>
      </c>
      <c r="E375">
        <f>'35'!N96</f>
        <v>1.3200371922537089</v>
      </c>
      <c r="F375">
        <f>'35'!O96</f>
        <v>1.3270037843680638</v>
      </c>
      <c r="G375">
        <f>'35'!P96</f>
        <v>1.3331297060257785</v>
      </c>
      <c r="H375">
        <f>'35'!Q96</f>
        <v>1.3326912038972336</v>
      </c>
    </row>
    <row r="376" spans="1:8">
      <c r="B376" t="s">
        <v>519</v>
      </c>
      <c r="C376">
        <f>'35'!L126</f>
        <v>0.91628330071797792</v>
      </c>
      <c r="D376">
        <f>'35'!M126</f>
        <v>0.93396046097878627</v>
      </c>
      <c r="E376">
        <f>'35'!N126</f>
        <v>0.93587593551926385</v>
      </c>
      <c r="F376">
        <f>'35'!O126</f>
        <v>0.941199429958677</v>
      </c>
      <c r="G376">
        <f>'35'!P126</f>
        <v>0.95009215047948847</v>
      </c>
      <c r="H376">
        <f>'35'!Q126</f>
        <v>0.95513293610668015</v>
      </c>
    </row>
    <row r="377" spans="1:8">
      <c r="B377" t="s">
        <v>520</v>
      </c>
      <c r="C377">
        <f>'35'!L156</f>
        <v>1.0193758770264274</v>
      </c>
      <c r="D377">
        <f>'35'!M156</f>
        <v>1.0399251419719513</v>
      </c>
      <c r="E377">
        <f>'35'!N156</f>
        <v>1.0479385551411107</v>
      </c>
      <c r="F377">
        <f>'35'!O156</f>
        <v>1.0666045274865186</v>
      </c>
      <c r="G377">
        <f>'35'!P156</f>
        <v>1.0731746748284798</v>
      </c>
      <c r="H377">
        <f>'35'!Q156</f>
        <v>1.0756489007234935</v>
      </c>
    </row>
    <row r="378" spans="1:8">
      <c r="B378" t="s">
        <v>521</v>
      </c>
      <c r="C378">
        <f>'35'!L186</f>
        <v>0.44613309813566715</v>
      </c>
      <c r="D378">
        <f>'35'!M186</f>
        <v>0.44791272325079207</v>
      </c>
      <c r="E378">
        <f>'35'!N186</f>
        <v>0.44924737640040024</v>
      </c>
      <c r="F378">
        <f>'35'!O186</f>
        <v>0.3953593203638664</v>
      </c>
      <c r="G378">
        <f>'35'!P186</f>
        <v>0.39695760799451385</v>
      </c>
      <c r="H378">
        <f>'35'!Q186</f>
        <v>0.3981564182289698</v>
      </c>
    </row>
    <row r="379" spans="1:8">
      <c r="B379" t="s">
        <v>522</v>
      </c>
      <c r="C379">
        <f>'35'!L216</f>
        <v>1.083105857311826</v>
      </c>
      <c r="D379">
        <f>'35'!M216</f>
        <v>1.1083377533966727</v>
      </c>
      <c r="E379">
        <f>'35'!N216</f>
        <v>0.88847868990808021</v>
      </c>
      <c r="F379">
        <f>'35'!O216</f>
        <v>0.89182821524599809</v>
      </c>
      <c r="G379">
        <f>'35'!P216</f>
        <v>0.90822386654042941</v>
      </c>
      <c r="H379">
        <f>'35'!Q216</f>
        <v>0.91719092049153628</v>
      </c>
    </row>
    <row r="380" spans="1:8">
      <c r="B380" t="s">
        <v>523</v>
      </c>
      <c r="C380">
        <f>'35'!L246</f>
        <v>1.3152688873861642</v>
      </c>
      <c r="D380">
        <f>'35'!M246</f>
        <v>1.3228629484256116</v>
      </c>
      <c r="E380">
        <f>'35'!N246</f>
        <v>1.3358736151141728</v>
      </c>
      <c r="F380">
        <f>'35'!O246</f>
        <v>1.3381828627660479</v>
      </c>
      <c r="G380">
        <f>'35'!P246</f>
        <v>1.3466843092793046</v>
      </c>
      <c r="H380">
        <f>'35'!Q246</f>
        <v>1.3560202240240973</v>
      </c>
    </row>
    <row r="381" spans="1:8" ht="16" thickBot="1">
      <c r="B381" t="s">
        <v>524</v>
      </c>
      <c r="C381">
        <f>'35'!L276</f>
        <v>1.4649414521997355</v>
      </c>
      <c r="D381">
        <f>'35'!M276</f>
        <v>1.4703491120927257</v>
      </c>
      <c r="E381">
        <f>'35'!N276</f>
        <v>1.475097186850842</v>
      </c>
      <c r="F381">
        <f>'35'!O276</f>
        <v>1.4846393835549867</v>
      </c>
      <c r="G381">
        <f>'35'!P276</f>
        <v>1.483272442666195</v>
      </c>
      <c r="H381">
        <f>'35'!Q276</f>
        <v>1.4866921572504879</v>
      </c>
    </row>
    <row r="382" spans="1:8" ht="17" thickBot="1">
      <c r="A382">
        <v>36</v>
      </c>
      <c r="B382" s="60" t="s">
        <v>40</v>
      </c>
      <c r="C382" s="61">
        <f>'36'!L6</f>
        <v>0.93724460984882851</v>
      </c>
      <c r="D382" s="62">
        <f>'36'!M6</f>
        <v>0.95464760635607726</v>
      </c>
      <c r="E382" s="62">
        <f>'36'!N6</f>
        <v>0.9622755445526745</v>
      </c>
      <c r="F382" s="62">
        <f>'36'!O6</f>
        <v>0.96272159338511043</v>
      </c>
      <c r="G382" s="62">
        <f>'36'!P6</f>
        <v>0.9615942316687871</v>
      </c>
      <c r="H382" s="63">
        <f>'36'!Q6</f>
        <v>0.88920391778282759</v>
      </c>
    </row>
    <row r="383" spans="1:8">
      <c r="B383" t="s">
        <v>526</v>
      </c>
      <c r="C383">
        <f>'36'!L36</f>
        <v>0.87140038509206519</v>
      </c>
      <c r="D383">
        <f>'36'!M36</f>
        <v>0.88154699454130081</v>
      </c>
      <c r="E383">
        <f>'36'!N36</f>
        <v>0.86355670778419358</v>
      </c>
      <c r="F383">
        <f>'36'!O36</f>
        <v>0.85840715581899796</v>
      </c>
      <c r="G383">
        <f>'36'!P36</f>
        <v>0.86145452709794512</v>
      </c>
      <c r="H383">
        <f>'36'!Q36</f>
        <v>0.86109210824243809</v>
      </c>
    </row>
    <row r="384" spans="1:8">
      <c r="B384" t="s">
        <v>527</v>
      </c>
      <c r="C384">
        <f>'36'!L66</f>
        <v>1.3905907022516926</v>
      </c>
      <c r="D384">
        <f>'36'!M66</f>
        <v>1.4028717501482386</v>
      </c>
      <c r="E384">
        <f>'36'!N66</f>
        <v>1.4087579306389415</v>
      </c>
      <c r="F384">
        <f>'36'!O66</f>
        <v>1.4188211732116305</v>
      </c>
      <c r="G384">
        <f>'36'!P66</f>
        <v>1.4241778420105609</v>
      </c>
      <c r="H384">
        <f>'36'!Q66</f>
        <v>0.72391836762647177</v>
      </c>
    </row>
    <row r="385" spans="1:8">
      <c r="B385" t="s">
        <v>528</v>
      </c>
      <c r="C385">
        <f>'36'!L96</f>
        <v>1.5815545948871381E-4</v>
      </c>
      <c r="D385">
        <f>'36'!M96</f>
        <v>1.5815545948871381E-4</v>
      </c>
      <c r="E385">
        <f>'36'!N96</f>
        <v>1.5815545948871381E-4</v>
      </c>
      <c r="F385">
        <f>'36'!O96</f>
        <v>1.5815545948871381E-4</v>
      </c>
      <c r="G385">
        <f>'36'!P96</f>
        <v>1.5815545948871381E-4</v>
      </c>
      <c r="H385">
        <f>'36'!Q96</f>
        <v>1.5815545948871381E-4</v>
      </c>
    </row>
    <row r="386" spans="1:8">
      <c r="B386" t="s">
        <v>529</v>
      </c>
      <c r="C386">
        <f>'36'!L126</f>
        <v>1.5815545948871381E-4</v>
      </c>
      <c r="D386">
        <f>'36'!M126</f>
        <v>1.5815545948871381E-4</v>
      </c>
      <c r="E386">
        <f>'36'!N126</f>
        <v>0.97623267498366739</v>
      </c>
      <c r="F386">
        <f>'36'!O126</f>
        <v>0.98717901853607726</v>
      </c>
      <c r="G386">
        <f>'36'!P126</f>
        <v>1</v>
      </c>
      <c r="H386">
        <f>'36'!Q126</f>
        <v>0.99770436592541223</v>
      </c>
    </row>
    <row r="387" spans="1:8">
      <c r="B387" t="s">
        <v>530</v>
      </c>
      <c r="C387">
        <f>'36'!L156</f>
        <v>0.98093512114604331</v>
      </c>
      <c r="D387">
        <f>'36'!M156</f>
        <v>1.0775378533035689</v>
      </c>
      <c r="E387">
        <f>'36'!N156</f>
        <v>1.0900166876611528</v>
      </c>
      <c r="F387">
        <f>'36'!O156</f>
        <v>1.0932488226151515</v>
      </c>
      <c r="G387">
        <f>'36'!P156</f>
        <v>1.0946884016905722</v>
      </c>
      <c r="H387">
        <f>'36'!Q156</f>
        <v>1.1004656992028286</v>
      </c>
    </row>
    <row r="388" spans="1:8">
      <c r="B388" t="s">
        <v>513</v>
      </c>
      <c r="C388">
        <f>'36'!L186</f>
        <v>1.5815545948871381E-4</v>
      </c>
      <c r="D388">
        <f>'36'!M186</f>
        <v>1.5815545948871381E-4</v>
      </c>
      <c r="E388">
        <f>'36'!N186</f>
        <v>1.5815545948871381E-4</v>
      </c>
      <c r="F388">
        <f>'36'!O186</f>
        <v>1.5815545948871381E-4</v>
      </c>
      <c r="G388">
        <f>'36'!P186</f>
        <v>1.5815545948871381E-4</v>
      </c>
      <c r="H388">
        <f>'36'!Q186</f>
        <v>1.5815545948871381E-4</v>
      </c>
    </row>
    <row r="389" spans="1:8">
      <c r="B389" t="s">
        <v>388</v>
      </c>
      <c r="C389">
        <f>'36'!L216</f>
        <v>0.90910978474125548</v>
      </c>
      <c r="D389">
        <f>'36'!M216</f>
        <v>0.91088873909194823</v>
      </c>
      <c r="E389">
        <f>'36'!N216</f>
        <v>1.0500321379615354</v>
      </c>
      <c r="F389">
        <f>'36'!O216</f>
        <v>1.0670958902140588</v>
      </c>
      <c r="G389">
        <f>'36'!P216</f>
        <v>1.0656224806966104</v>
      </c>
      <c r="H389">
        <f>'36'!Q216</f>
        <v>1.0675874793022826</v>
      </c>
    </row>
    <row r="390" spans="1:8">
      <c r="B390" t="s">
        <v>531</v>
      </c>
      <c r="C390">
        <f>'36'!L246</f>
        <v>1.4112037205066599</v>
      </c>
      <c r="D390">
        <f>'36'!M246</f>
        <v>1.4256693914024059</v>
      </c>
      <c r="E390">
        <f>'36'!N246</f>
        <v>1.4431291062395777</v>
      </c>
      <c r="F390">
        <f>'36'!O246</f>
        <v>1.4512226709394078</v>
      </c>
      <c r="G390">
        <f>'36'!P246</f>
        <v>1.4521778343282099</v>
      </c>
      <c r="H390">
        <f>'36'!Q246</f>
        <v>1.459361627135582</v>
      </c>
    </row>
    <row r="391" spans="1:8">
      <c r="B391" t="s">
        <v>532</v>
      </c>
      <c r="C391">
        <f>'36'!L276</f>
        <v>1.3556856866924345</v>
      </c>
      <c r="D391">
        <f>'36'!M276</f>
        <v>1.3691317726268124</v>
      </c>
      <c r="E391">
        <f>'36'!N276</f>
        <v>1.3736433722650172</v>
      </c>
      <c r="F391">
        <f>'36'!O276</f>
        <v>1.3731915441046536</v>
      </c>
      <c r="G391">
        <f>'36'!P276</f>
        <v>1.3264218334106237</v>
      </c>
      <c r="H391">
        <f>'36'!Q276</f>
        <v>1.3428133405598874</v>
      </c>
    </row>
    <row r="392" spans="1:8">
      <c r="B392" t="s">
        <v>326</v>
      </c>
      <c r="C392">
        <f>'36'!L306</f>
        <v>1.5815545948871381E-4</v>
      </c>
      <c r="D392">
        <f>'36'!M306</f>
        <v>1.5815545948871381E-4</v>
      </c>
      <c r="E392">
        <f>'36'!N306</f>
        <v>1.5815545948871381E-4</v>
      </c>
      <c r="F392">
        <f>'36'!O306</f>
        <v>1.5815545948871381E-4</v>
      </c>
      <c r="G392">
        <f>'36'!P306</f>
        <v>1.5815545948871381E-4</v>
      </c>
      <c r="H392">
        <f>'36'!Q306</f>
        <v>1.5815545948871381E-4</v>
      </c>
    </row>
    <row r="393" spans="1:8">
      <c r="B393" t="s">
        <v>533</v>
      </c>
      <c r="C393">
        <f>'36'!L336</f>
        <v>1.2853260944167342</v>
      </c>
      <c r="D393">
        <f>'36'!M336</f>
        <v>1.3052112432891338</v>
      </c>
      <c r="E393">
        <f>'36'!N336</f>
        <v>1.3152688873861642</v>
      </c>
      <c r="F393">
        <f>'36'!O336</f>
        <v>1.3213406365837708</v>
      </c>
      <c r="G393">
        <f>'36'!P336</f>
        <v>1.3264218334106237</v>
      </c>
      <c r="H393">
        <f>'36'!Q336</f>
        <v>1.3386965707730207</v>
      </c>
    </row>
    <row r="394" spans="1:8">
      <c r="B394" t="s">
        <v>534</v>
      </c>
      <c r="C394">
        <f>'36'!L366</f>
        <v>1.1876153280371389</v>
      </c>
      <c r="D394">
        <f>'36'!M366</f>
        <v>1.205988803611739</v>
      </c>
      <c r="E394">
        <f>'36'!N366</f>
        <v>1.2143493440710833</v>
      </c>
      <c r="F394">
        <f>'36'!O366</f>
        <v>1.2190191073879355</v>
      </c>
      <c r="G394">
        <f>'36'!P366</f>
        <v>1.2227678441371528</v>
      </c>
      <c r="H394">
        <f>'36'!Q366</f>
        <v>1.2246465333524155</v>
      </c>
    </row>
    <row r="395" spans="1:8">
      <c r="B395" t="s">
        <v>408</v>
      </c>
      <c r="C395">
        <f>'36'!L396</f>
        <v>1.131765811565794</v>
      </c>
      <c r="D395">
        <f>'36'!M396</f>
        <v>1.1508201484669549</v>
      </c>
      <c r="E395">
        <f>'36'!N396</f>
        <v>0.80549951083004934</v>
      </c>
      <c r="F395">
        <f>'36'!O396</f>
        <v>0.81389889349333522</v>
      </c>
      <c r="G395">
        <f>'36'!P396</f>
        <v>0.81455496633514723</v>
      </c>
      <c r="H395">
        <f>'36'!Q396</f>
        <v>0.82457298054522832</v>
      </c>
    </row>
    <row r="396" spans="1:8">
      <c r="B396" t="s">
        <v>535</v>
      </c>
      <c r="C396">
        <f>'36'!L426</f>
        <v>0.87755750226606632</v>
      </c>
      <c r="D396">
        <f>'36'!M426</f>
        <v>0.88903455303871737</v>
      </c>
      <c r="E396">
        <f>'36'!N426</f>
        <v>0.88242633022607586</v>
      </c>
      <c r="F396">
        <f>'36'!O426</f>
        <v>0.87702104972414874</v>
      </c>
      <c r="G396">
        <f>'36'!P426</f>
        <v>0.69871455447705511</v>
      </c>
      <c r="H396">
        <f>'36'!Q426</f>
        <v>0.70571513502157168</v>
      </c>
    </row>
    <row r="397" spans="1:8" ht="16" thickBot="1">
      <c r="B397" t="s">
        <v>536</v>
      </c>
      <c r="C397">
        <f>'36'!L456</f>
        <v>0.54930138721858435</v>
      </c>
      <c r="D397">
        <f>'36'!M456</f>
        <v>0.55508056411038897</v>
      </c>
      <c r="E397">
        <f>'36'!N456</f>
        <v>0.55519554961876216</v>
      </c>
      <c r="F397">
        <f>'36'!O456</f>
        <v>0.55669631800112196</v>
      </c>
      <c r="G397">
        <f>'36'!P456</f>
        <v>0.63526144864422385</v>
      </c>
      <c r="H397">
        <f>'36'!Q456</f>
        <v>0.64201035132121687</v>
      </c>
    </row>
    <row r="398" spans="1:8" ht="17" thickBot="1">
      <c r="A398">
        <v>37</v>
      </c>
      <c r="B398" s="60" t="s">
        <v>44</v>
      </c>
      <c r="C398" s="61">
        <f>'37'!L6</f>
        <v>1.2138386780492285</v>
      </c>
      <c r="D398" s="62">
        <f>'37'!M6</f>
        <v>1.2268971347439892</v>
      </c>
      <c r="E398" s="62">
        <f>'37'!N6</f>
        <v>1.2302233664789171</v>
      </c>
      <c r="F398" s="62">
        <f>'37'!O6</f>
        <v>1.2308743722409963</v>
      </c>
      <c r="G398" s="62">
        <f>'37'!P6</f>
        <v>1.2353641777018143</v>
      </c>
      <c r="H398" s="63">
        <f>'37'!Q6</f>
        <v>1.2392145967122024</v>
      </c>
    </row>
    <row r="399" spans="1:8">
      <c r="B399" t="s">
        <v>538</v>
      </c>
      <c r="C399">
        <f>'37'!L36</f>
        <v>1.1716346098804373</v>
      </c>
      <c r="D399">
        <f>'37'!M36</f>
        <v>1.1857934471532268</v>
      </c>
      <c r="E399">
        <f>'37'!N36</f>
        <v>1.1845006515085952</v>
      </c>
      <c r="F399">
        <f>'37'!O36</f>
        <v>1.1771300491203736</v>
      </c>
      <c r="G399">
        <f>'37'!P36</f>
        <v>1.1753479958275903</v>
      </c>
      <c r="H399">
        <f>'37'!Q36</f>
        <v>1.1766308020193788</v>
      </c>
    </row>
    <row r="400" spans="1:8">
      <c r="B400" t="s">
        <v>539</v>
      </c>
      <c r="C400">
        <f>'37'!L66</f>
        <v>1.2953547952591629</v>
      </c>
      <c r="D400">
        <f>'37'!M66</f>
        <v>1.3032089624516627</v>
      </c>
      <c r="E400">
        <f>'37'!N66</f>
        <v>1.3092250387444766</v>
      </c>
      <c r="F400">
        <f>'37'!O66</f>
        <v>1.3160263275885304</v>
      </c>
      <c r="G400">
        <f>'37'!P66</f>
        <v>1.3285872545641946</v>
      </c>
      <c r="H400">
        <f>'37'!Q66</f>
        <v>1.3370277403880269</v>
      </c>
    </row>
    <row r="401" spans="1:8">
      <c r="B401" t="s">
        <v>540</v>
      </c>
      <c r="C401">
        <f>'37'!L96</f>
        <v>1.2416851607019301</v>
      </c>
      <c r="D401">
        <f>'37'!M96</f>
        <v>1.2553420356079006</v>
      </c>
      <c r="E401">
        <f>'37'!N96</f>
        <v>1.2676886183169203</v>
      </c>
      <c r="F401">
        <f>'37'!O96</f>
        <v>1.2735407200619688</v>
      </c>
      <c r="G401">
        <f>'37'!P96</f>
        <v>1.2897736733714797</v>
      </c>
      <c r="H401">
        <f>'37'!Q96</f>
        <v>1.2808938522291806</v>
      </c>
    </row>
    <row r="402" spans="1:8">
      <c r="B402" t="s">
        <v>541</v>
      </c>
      <c r="C402">
        <f>'37'!L126</f>
        <v>1.3256075308008233</v>
      </c>
      <c r="D402">
        <f>'37'!M126</f>
        <v>1.3378747325886262</v>
      </c>
      <c r="E402">
        <f>'37'!N126</f>
        <v>1.3391076791623313</v>
      </c>
      <c r="F402">
        <f>'37'!O126</f>
        <v>1.3459092238464678</v>
      </c>
      <c r="G402">
        <f>'37'!P126</f>
        <v>1.352745314677124</v>
      </c>
      <c r="H402">
        <f>'37'!Q126</f>
        <v>1.3564887149811682</v>
      </c>
    </row>
    <row r="403" spans="1:8">
      <c r="B403" t="s">
        <v>542</v>
      </c>
      <c r="C403">
        <f>'37'!L156</f>
        <v>1.1789862508154842</v>
      </c>
      <c r="D403">
        <f>'37'!M156</f>
        <v>1.1926399466821207</v>
      </c>
      <c r="E403">
        <f>'37'!N156</f>
        <v>1.2055260205447913</v>
      </c>
      <c r="F403">
        <f>'37'!O156</f>
        <v>1.2388290153779344</v>
      </c>
      <c r="G403">
        <f>'37'!P156</f>
        <v>1.2502931668399027</v>
      </c>
      <c r="H403">
        <f>'37'!Q156</f>
        <v>1.2691491178595817</v>
      </c>
    </row>
    <row r="404" spans="1:8">
      <c r="B404" t="s">
        <v>543</v>
      </c>
      <c r="C404">
        <f>'37'!L186</f>
        <v>1.0423227103971975</v>
      </c>
      <c r="D404">
        <f>'37'!M186</f>
        <v>1.0756489007234935</v>
      </c>
      <c r="E404">
        <f>'37'!N186</f>
        <v>1.0956491740442131</v>
      </c>
      <c r="F404">
        <f>'37'!O186</f>
        <v>1.088105859351808</v>
      </c>
      <c r="G404">
        <f>'37'!P186</f>
        <v>1.1040919832097031</v>
      </c>
      <c r="H404">
        <f>'37'!Q186</f>
        <v>1.1160213260817098</v>
      </c>
    </row>
    <row r="405" spans="1:8">
      <c r="B405" t="s">
        <v>544</v>
      </c>
      <c r="C405">
        <f>'37'!L216</f>
        <v>1.1769517222715593</v>
      </c>
      <c r="D405">
        <f>'37'!M216</f>
        <v>1.1844288708690949</v>
      </c>
      <c r="E405">
        <f>'37'!N216</f>
        <v>1.1940139829174556</v>
      </c>
      <c r="F405">
        <f>'37'!O216</f>
        <v>1.1981455970542598</v>
      </c>
      <c r="G405">
        <f>'37'!P216</f>
        <v>1.2078417131153183</v>
      </c>
      <c r="H405">
        <f>'37'!Q216</f>
        <v>1.2092332632516245</v>
      </c>
    </row>
    <row r="406" spans="1:8" ht="16" thickBot="1">
      <c r="B406" t="s">
        <v>545</v>
      </c>
      <c r="C406">
        <f>'37'!L246</f>
        <v>1.4372067670917401</v>
      </c>
      <c r="D406">
        <f>'37'!M246</f>
        <v>1.4477257771040632</v>
      </c>
      <c r="E406">
        <f>'37'!N246</f>
        <v>1.4499500969675139</v>
      </c>
      <c r="F406">
        <f>'37'!O246</f>
        <v>1.4583217764363456</v>
      </c>
      <c r="G406">
        <f>'37'!P246</f>
        <v>1.4689953285784387</v>
      </c>
      <c r="H406">
        <f>'37'!Q246</f>
        <v>1.4752104229302148</v>
      </c>
    </row>
    <row r="407" spans="1:8" ht="17" thickBot="1">
      <c r="A407">
        <v>38</v>
      </c>
      <c r="B407" s="60" t="s">
        <v>48</v>
      </c>
      <c r="C407" s="61">
        <f>'38'!L6</f>
        <v>0.91399647482884316</v>
      </c>
      <c r="D407" s="62">
        <f>'38'!M6</f>
        <v>0.89700912196122207</v>
      </c>
      <c r="E407" s="62">
        <f>'38'!N6</f>
        <v>0.81005520314112045</v>
      </c>
      <c r="F407" s="62">
        <f>'38'!O6</f>
        <v>0.81627607614805442</v>
      </c>
      <c r="G407" s="62">
        <f>'38'!P6</f>
        <v>0.82223792572119747</v>
      </c>
      <c r="H407" s="63">
        <f>'38'!Q6</f>
        <v>0.82482915942486679</v>
      </c>
    </row>
    <row r="408" spans="1:8">
      <c r="B408" t="s">
        <v>547</v>
      </c>
      <c r="C408">
        <f>'38'!L36</f>
        <v>0.7235028282726973</v>
      </c>
      <c r="D408">
        <f>'38'!M36</f>
        <v>0.72893954201013988</v>
      </c>
      <c r="E408">
        <f>'38'!N36</f>
        <v>0.7311178122346017</v>
      </c>
      <c r="F408">
        <f>'38'!O36</f>
        <v>0.73548101638896435</v>
      </c>
      <c r="G408">
        <f>'38'!P36</f>
        <v>0.73652363315047165</v>
      </c>
      <c r="H408">
        <f>'38'!Q36</f>
        <v>0.74354681577839266</v>
      </c>
    </row>
    <row r="409" spans="1:8">
      <c r="B409" t="s">
        <v>548</v>
      </c>
      <c r="C409">
        <f>'38'!L66</f>
        <v>1.0828035663801274</v>
      </c>
      <c r="D409">
        <f>'38'!M66</f>
        <v>1.0948848547441263</v>
      </c>
      <c r="E409">
        <f>'38'!N66</f>
        <v>1.1033987709604938</v>
      </c>
      <c r="F409">
        <f>'38'!O66</f>
        <v>1.1087245411686353</v>
      </c>
      <c r="G409">
        <f>'38'!P66</f>
        <v>1.1192189885678434</v>
      </c>
      <c r="H409">
        <f>'38'!Q66</f>
        <v>1.1281582859601607</v>
      </c>
    </row>
    <row r="410" spans="1:8">
      <c r="B410" t="s">
        <v>549</v>
      </c>
      <c r="C410">
        <f>'38'!L96</f>
        <v>0.59766991656930735</v>
      </c>
      <c r="D410">
        <f>'38'!M96</f>
        <v>0.60511285874388565</v>
      </c>
      <c r="E410">
        <f>'38'!N96</f>
        <v>0.60996982859953686</v>
      </c>
      <c r="F410">
        <f>'38'!O96</f>
        <v>0.61554439055513921</v>
      </c>
      <c r="G410">
        <f>'38'!P96</f>
        <v>0.61908069967174706</v>
      </c>
      <c r="H410">
        <f>'38'!Q96</f>
        <v>0.62841246496935044</v>
      </c>
    </row>
    <row r="411" spans="1:8">
      <c r="B411" t="s">
        <v>550</v>
      </c>
      <c r="C411">
        <f>'38'!L126</f>
        <v>1.2709364581128044</v>
      </c>
      <c r="D411">
        <f>'38'!M126</f>
        <v>1.2826977325691487</v>
      </c>
      <c r="E411">
        <f>'38'!N126</f>
        <v>0.59033620460747782</v>
      </c>
      <c r="F411">
        <f>'38'!O126</f>
        <v>0.58979266866385294</v>
      </c>
      <c r="G411">
        <f>'38'!P126</f>
        <v>0.59556909397434155</v>
      </c>
      <c r="H411">
        <f>'38'!Q126</f>
        <v>0.40786977682796455</v>
      </c>
    </row>
    <row r="412" spans="1:8">
      <c r="B412" t="s">
        <v>551</v>
      </c>
      <c r="C412">
        <f>'38'!L156</f>
        <v>1.006932519136418</v>
      </c>
      <c r="D412">
        <f>'38'!M156</f>
        <v>1.5815545948871381E-4</v>
      </c>
      <c r="E412">
        <f>'38'!N156</f>
        <v>1.5815545948871381E-4</v>
      </c>
      <c r="F412">
        <f>'38'!O156</f>
        <v>1.5815545948871381E-4</v>
      </c>
      <c r="G412">
        <f>'38'!P156</f>
        <v>1.5815545948871381E-4</v>
      </c>
      <c r="H412">
        <f>'38'!Q156</f>
        <v>1.5815545948871381E-4</v>
      </c>
    </row>
    <row r="413" spans="1:8">
      <c r="B413" t="s">
        <v>552</v>
      </c>
      <c r="C413">
        <f>'38'!L186</f>
        <v>0.74256175767179611</v>
      </c>
      <c r="D413">
        <f>'38'!M186</f>
        <v>0.75641846305107274</v>
      </c>
      <c r="E413">
        <f>'38'!N186</f>
        <v>0.76019831224732171</v>
      </c>
      <c r="F413">
        <f>'38'!O186</f>
        <v>0.76403031012492018</v>
      </c>
      <c r="G413">
        <f>'38'!P186</f>
        <v>0.77100661718607644</v>
      </c>
      <c r="H413">
        <f>'38'!Q186</f>
        <v>0.77556396393263838</v>
      </c>
    </row>
    <row r="414" spans="1:8">
      <c r="B414" t="s">
        <v>553</v>
      </c>
      <c r="C414">
        <f>'38'!L216</f>
        <v>1.040883506839358</v>
      </c>
      <c r="D414">
        <f>'38'!M216</f>
        <v>1.0404042140563361</v>
      </c>
      <c r="E414">
        <f>'38'!N216</f>
        <v>1.0534229184560877</v>
      </c>
      <c r="F414">
        <f>'38'!O216</f>
        <v>1.0641511056126425</v>
      </c>
      <c r="G414">
        <f>'38'!P216</f>
        <v>1.078459920069696</v>
      </c>
      <c r="H414">
        <f>'38'!Q216</f>
        <v>1.0929611340554315</v>
      </c>
    </row>
    <row r="415" spans="1:8">
      <c r="B415" t="s">
        <v>554</v>
      </c>
      <c r="C415">
        <f>'38'!L246</f>
        <v>1.362280095892213</v>
      </c>
      <c r="D415">
        <f>'38'!M246</f>
        <v>1.3709346316014532</v>
      </c>
      <c r="E415">
        <f>'38'!N246</f>
        <v>1.0625186270557061</v>
      </c>
      <c r="F415">
        <f>'38'!O246</f>
        <v>1.0735866502308551</v>
      </c>
      <c r="G415">
        <f>'38'!P246</f>
        <v>1.0818594508911794</v>
      </c>
      <c r="H415">
        <f>'38'!Q246</f>
        <v>1.0910331796834869</v>
      </c>
    </row>
    <row r="416" spans="1:8">
      <c r="B416" t="s">
        <v>555</v>
      </c>
      <c r="C416">
        <f>'38'!L276</f>
        <v>1.0104167803681889</v>
      </c>
      <c r="D416">
        <f>'38'!M276</f>
        <v>1.0280197704874103</v>
      </c>
      <c r="E416">
        <f>'38'!N276</f>
        <v>1.0465317636962734</v>
      </c>
      <c r="F416">
        <f>'38'!O276</f>
        <v>1.0586515203146394</v>
      </c>
      <c r="G416">
        <f>'38'!P276</f>
        <v>1.0764749096791701</v>
      </c>
      <c r="H416">
        <f>'38'!Q276</f>
        <v>1.097753804395611</v>
      </c>
    </row>
    <row r="417" spans="2:8">
      <c r="B417" t="s">
        <v>556</v>
      </c>
      <c r="C417">
        <f>'38'!L306</f>
        <v>0.88319036601581924</v>
      </c>
      <c r="D417">
        <f>'38'!M306</f>
        <v>0.89726006379321133</v>
      </c>
      <c r="E417">
        <f>'38'!N306</f>
        <v>0.90875513373679773</v>
      </c>
      <c r="F417">
        <f>'38'!O306</f>
        <v>0.92102996811546367</v>
      </c>
      <c r="G417">
        <f>'38'!P306</f>
        <v>0.93453397621534506</v>
      </c>
      <c r="H417">
        <f>'38'!Q306</f>
        <v>0.95625176211455742</v>
      </c>
    </row>
  </sheetData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417"/>
  <sheetViews>
    <sheetView topLeftCell="A22" zoomScale="90" zoomScaleNormal="90" workbookViewId="0">
      <selection activeCell="J417" sqref="J417"/>
    </sheetView>
  </sheetViews>
  <sheetFormatPr baseColWidth="10" defaultColWidth="9.16406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177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'1'!C7</f>
        <v>1.1622620739461826</v>
      </c>
      <c r="D4" s="17">
        <f>'1'!D7</f>
        <v>1.1107369426916762</v>
      </c>
      <c r="E4" s="17">
        <f>'1'!E7</f>
        <v>1.0526873674366002</v>
      </c>
      <c r="F4" s="17">
        <f>'1'!F7</f>
        <v>0.86949922969371241</v>
      </c>
      <c r="G4" s="17">
        <f>'1'!G7</f>
        <v>0.81585081585081576</v>
      </c>
      <c r="H4" s="17">
        <f>'1'!H7</f>
        <v>9.9999999999999995E-7</v>
      </c>
    </row>
    <row r="5" spans="1:8" ht="16">
      <c r="A5" s="17">
        <v>2</v>
      </c>
      <c r="B5" s="59" t="s">
        <v>8</v>
      </c>
      <c r="C5" s="17">
        <f>'2'!C7</f>
        <v>1.3763649281572978</v>
      </c>
      <c r="D5" s="17">
        <f>'2'!D7</f>
        <v>1.3280144519768298</v>
      </c>
      <c r="E5" s="17">
        <f>'2'!E7</f>
        <v>1.3741336456341622</v>
      </c>
      <c r="F5" s="17">
        <f>'2'!F7</f>
        <v>1.8435639623607738</v>
      </c>
      <c r="G5" s="17">
        <f>'2'!G7</f>
        <v>0.46437232340952478</v>
      </c>
      <c r="H5" s="17">
        <f>'2'!H7</f>
        <v>1.0000000000000001E-5</v>
      </c>
    </row>
    <row r="6" spans="1:8" ht="16">
      <c r="A6" s="17">
        <v>3</v>
      </c>
      <c r="B6" s="59" t="s">
        <v>12</v>
      </c>
      <c r="C6" s="17">
        <f>'3'!C7</f>
        <v>2.4774214932396523</v>
      </c>
      <c r="D6" s="17">
        <f>'3'!D7</f>
        <v>2.5457095167705242</v>
      </c>
      <c r="E6" s="17">
        <f>'3'!E7</f>
        <v>2.5470624187276405</v>
      </c>
      <c r="F6" s="17">
        <f>'3'!F7</f>
        <v>2.5925640494835704</v>
      </c>
      <c r="G6" s="17">
        <f>'3'!G7</f>
        <v>2.7220517661867678</v>
      </c>
      <c r="H6" s="17">
        <f>'3'!H7</f>
        <v>3.6492597328973906</v>
      </c>
    </row>
    <row r="7" spans="1:8" ht="16">
      <c r="A7" s="17">
        <v>4</v>
      </c>
      <c r="B7" s="59" t="s">
        <v>16</v>
      </c>
      <c r="C7" s="17">
        <f>'4'!C7</f>
        <v>2.2951218677042804</v>
      </c>
      <c r="D7" s="17">
        <f>'4'!D7</f>
        <v>2.3090140403730048</v>
      </c>
      <c r="E7" s="17">
        <f>'4'!E7</f>
        <v>1.9690996945405963</v>
      </c>
      <c r="F7" s="17">
        <f>'4'!F7</f>
        <v>1.3457579454515518</v>
      </c>
      <c r="G7" s="17">
        <f>'4'!G7</f>
        <v>2.0050198887404775</v>
      </c>
      <c r="H7" s="17">
        <f>'4'!H7</f>
        <v>3.3508625210846366</v>
      </c>
    </row>
    <row r="8" spans="1:8" ht="16">
      <c r="A8" s="17">
        <v>5</v>
      </c>
      <c r="B8" s="59" t="s">
        <v>20</v>
      </c>
      <c r="C8" s="17">
        <f>'5'!C7</f>
        <v>1.0000000000000001E-5</v>
      </c>
      <c r="D8" s="17">
        <f>'5'!D7</f>
        <v>1.0000000000000001E-5</v>
      </c>
      <c r="E8" s="17">
        <f>'5'!E7</f>
        <v>1.8530056763434219</v>
      </c>
      <c r="F8" s="17">
        <f>'5'!F7</f>
        <v>1.9051978354203938</v>
      </c>
      <c r="G8" s="17">
        <f>'5'!G7</f>
        <v>1.9093294724459327</v>
      </c>
      <c r="H8" s="17">
        <f>'5'!H7</f>
        <v>9.1962479308442154E-7</v>
      </c>
    </row>
    <row r="9" spans="1:8" ht="16">
      <c r="A9" s="17">
        <v>6</v>
      </c>
      <c r="B9" s="59" t="s">
        <v>24</v>
      </c>
      <c r="C9" s="17">
        <f>'6'!C7</f>
        <v>1.2666961541459612</v>
      </c>
      <c r="D9" s="17">
        <f>'6'!D7</f>
        <v>1.204710306112373</v>
      </c>
      <c r="E9" s="17">
        <f>'6'!E7</f>
        <v>1.6098105467247139</v>
      </c>
      <c r="F9" s="17">
        <f>'6'!F7</f>
        <v>1.7761355679471296</v>
      </c>
      <c r="G9" s="17">
        <f>'6'!G7</f>
        <v>1.4573285804151814</v>
      </c>
      <c r="H9" s="17">
        <f>'6'!H7</f>
        <v>1.0536297545042672E-6</v>
      </c>
    </row>
    <row r="10" spans="1:8" ht="16">
      <c r="A10" s="17">
        <v>7</v>
      </c>
      <c r="B10" s="59" t="s">
        <v>28</v>
      </c>
      <c r="C10" s="17">
        <f>'7'!C7</f>
        <v>1.4249173810202336</v>
      </c>
      <c r="D10" s="17">
        <f>'7'!D7</f>
        <v>1.757302041771696</v>
      </c>
      <c r="E10" s="17">
        <f>'7'!E7</f>
        <v>1.5096366044340723</v>
      </c>
      <c r="F10" s="17">
        <f>'7'!F7</f>
        <v>1.7775919009842809</v>
      </c>
      <c r="G10" s="17">
        <f>'7'!G7</f>
        <v>1.5170576481906313</v>
      </c>
      <c r="H10" s="17">
        <f>'7'!H7</f>
        <v>7.469933517591694E-7</v>
      </c>
    </row>
    <row r="11" spans="1:8" ht="16">
      <c r="A11" s="17">
        <v>8</v>
      </c>
      <c r="B11" s="59" t="s">
        <v>32</v>
      </c>
      <c r="C11" s="17">
        <f>'8'!C7</f>
        <v>1.0000000000000001E-5</v>
      </c>
      <c r="D11" s="17">
        <f>'8'!D7</f>
        <v>2.1660749819494587</v>
      </c>
      <c r="E11" s="17">
        <f>'8'!E7</f>
        <v>2.4916247580258739</v>
      </c>
      <c r="F11" s="17">
        <f>'8'!F7</f>
        <v>2.6916789731525048</v>
      </c>
      <c r="G11" s="17">
        <f>'8'!G7</f>
        <v>2.241524236480807</v>
      </c>
      <c r="H11" s="17">
        <f>'8'!H7</f>
        <v>4.2566890828444706</v>
      </c>
    </row>
    <row r="12" spans="1:8" ht="16">
      <c r="A12" s="17">
        <v>9</v>
      </c>
      <c r="B12" s="59" t="s">
        <v>36</v>
      </c>
      <c r="C12" s="17">
        <f>'9'!C7</f>
        <v>0.67678756033920418</v>
      </c>
      <c r="D12" s="17">
        <f>'9'!D7</f>
        <v>1.133271642815783</v>
      </c>
      <c r="E12" s="17">
        <f>'9'!E7</f>
        <v>1.144791144781145</v>
      </c>
      <c r="F12" s="17">
        <f>'9'!F7</f>
        <v>0.9080979232793005</v>
      </c>
      <c r="G12" s="17">
        <f>'9'!G7</f>
        <v>0.79800926720439325</v>
      </c>
      <c r="H12" s="17">
        <f>'9'!H7</f>
        <v>0.10458427749694962</v>
      </c>
    </row>
    <row r="13" spans="1:8" ht="16">
      <c r="A13" s="17">
        <v>10</v>
      </c>
      <c r="B13" s="59" t="s">
        <v>41</v>
      </c>
      <c r="C13" s="17">
        <f>'10'!C7</f>
        <v>0.46485291515281041</v>
      </c>
      <c r="D13" s="17">
        <f>'10'!D7</f>
        <v>0.46745211327318187</v>
      </c>
      <c r="E13" s="17">
        <f>'10'!E7</f>
        <v>1.1597824636880767</v>
      </c>
      <c r="F13" s="17">
        <f>'10'!F7</f>
        <v>0.68173854808721612</v>
      </c>
      <c r="G13" s="17">
        <f>'10'!G7</f>
        <v>2.0043275253388</v>
      </c>
      <c r="H13" s="17">
        <f>'10'!H7</f>
        <v>2.3919308357348705</v>
      </c>
    </row>
    <row r="14" spans="1:8" ht="16">
      <c r="A14" s="17">
        <v>11</v>
      </c>
      <c r="B14" s="59" t="s">
        <v>45</v>
      </c>
      <c r="C14" s="17">
        <f>'11'!C7</f>
        <v>1.4289532320083138</v>
      </c>
      <c r="D14" s="17">
        <f>'11'!D7</f>
        <v>1.7592275309775127</v>
      </c>
      <c r="E14" s="17">
        <f>'11'!E7</f>
        <v>2.4021804765594732</v>
      </c>
      <c r="F14" s="17">
        <f>'11'!F7</f>
        <v>2.8120713966567727</v>
      </c>
      <c r="G14" s="17">
        <f>'11'!G7</f>
        <v>2.8503758389261749</v>
      </c>
      <c r="H14" s="17">
        <f>'11'!H7</f>
        <v>7.9795722949249925E-7</v>
      </c>
    </row>
    <row r="15" spans="1:8" ht="16">
      <c r="A15" s="17">
        <v>12</v>
      </c>
      <c r="B15" s="59" t="s">
        <v>49</v>
      </c>
      <c r="C15" s="17">
        <f>'12'!C7</f>
        <v>1.0672255320717621</v>
      </c>
      <c r="D15" s="17">
        <f>'12'!D7</f>
        <v>0.87896529884480157</v>
      </c>
      <c r="E15" s="17">
        <f>'12'!E7</f>
        <v>0.94748551825003169</v>
      </c>
      <c r="F15" s="17">
        <f>'12'!F7</f>
        <v>0.81589076577155328</v>
      </c>
      <c r="G15" s="17">
        <f>'12'!G7</f>
        <v>0.83049960763798059</v>
      </c>
      <c r="H15" s="17">
        <f>'12'!H7</f>
        <v>1.3535031847133756</v>
      </c>
    </row>
    <row r="16" spans="1:8" ht="16">
      <c r="A16" s="17">
        <v>13</v>
      </c>
      <c r="B16" s="59" t="s">
        <v>53</v>
      </c>
      <c r="C16" s="17">
        <f>'13'!C7</f>
        <v>1.1901319875037193</v>
      </c>
      <c r="D16" s="17">
        <f>'13'!D7</f>
        <v>1.5240793478834813</v>
      </c>
      <c r="E16" s="17">
        <f>'13'!E7</f>
        <v>1.4995413964386126</v>
      </c>
      <c r="F16" s="17">
        <f>'13'!F7</f>
        <v>1.9187040160067843</v>
      </c>
      <c r="G16" s="17">
        <f>'13'!G7</f>
        <v>1.9911543408926711</v>
      </c>
      <c r="H16" s="17">
        <f>'13'!H7</f>
        <v>1.8965730764467559</v>
      </c>
    </row>
    <row r="17" spans="1:8" ht="16">
      <c r="A17" s="17">
        <v>14</v>
      </c>
      <c r="B17" s="59" t="s">
        <v>57</v>
      </c>
      <c r="C17" s="17">
        <f>'14'!C7</f>
        <v>1.018466289096831</v>
      </c>
      <c r="D17" s="17">
        <f>'14'!D7</f>
        <v>0.99943138761769512</v>
      </c>
      <c r="E17" s="17">
        <f>'14'!E7</f>
        <v>0.79005964501147707</v>
      </c>
      <c r="F17" s="17">
        <f>'14'!F7</f>
        <v>1.7088570690028122</v>
      </c>
      <c r="G17" s="17">
        <f>'14'!G7</f>
        <v>1.5825210820282554</v>
      </c>
      <c r="H17" s="17">
        <f>'14'!H7</f>
        <v>5.5478502080443835E-7</v>
      </c>
    </row>
    <row r="18" spans="1:8" ht="16">
      <c r="A18" s="17">
        <v>15</v>
      </c>
      <c r="B18" s="59" t="s">
        <v>61</v>
      </c>
      <c r="C18" s="17">
        <f>'15'!C7</f>
        <v>1.539373729658408</v>
      </c>
      <c r="D18" s="17">
        <f>'15'!D7</f>
        <v>1.638535327205515</v>
      </c>
      <c r="E18" s="17">
        <f>'15'!E7</f>
        <v>1.1080292259043765</v>
      </c>
      <c r="F18" s="17">
        <f>'15'!F7</f>
        <v>1.1133703238866397</v>
      </c>
      <c r="G18" s="17">
        <f>'15'!G7</f>
        <v>1.591081834304535</v>
      </c>
      <c r="H18" s="17">
        <f>'15'!H7</f>
        <v>1.2032363420427554</v>
      </c>
    </row>
    <row r="19" spans="1:8" ht="16">
      <c r="A19" s="17">
        <v>16</v>
      </c>
      <c r="B19" s="59" t="s">
        <v>65</v>
      </c>
      <c r="C19" s="17">
        <f>'16'!C7</f>
        <v>1.0000000000000001E-5</v>
      </c>
      <c r="D19" s="17">
        <f>'16'!D7</f>
        <v>1.0394210004330879</v>
      </c>
      <c r="E19" s="17">
        <f>'16'!E7</f>
        <v>1.1977202597974461</v>
      </c>
      <c r="F19" s="17">
        <f>'16'!F7</f>
        <v>1.2506800017866715</v>
      </c>
      <c r="G19" s="17">
        <f>'16'!G7</f>
        <v>1.2668536784001447</v>
      </c>
      <c r="H19" s="17">
        <f>'16'!H7</f>
        <v>1.0927557740469346E-5</v>
      </c>
    </row>
    <row r="20" spans="1:8" ht="16">
      <c r="A20" s="17">
        <v>17</v>
      </c>
      <c r="B20" s="59" t="s">
        <v>69</v>
      </c>
      <c r="C20" s="17">
        <f>'17'!C7</f>
        <v>2.6159010016744277</v>
      </c>
      <c r="D20" s="17">
        <f>'17'!D7</f>
        <v>2.011053100367719</v>
      </c>
      <c r="E20" s="17">
        <f>'17'!E7</f>
        <v>1.6145595035724225</v>
      </c>
      <c r="F20" s="17">
        <f>'17'!F7</f>
        <v>1.9224584078812217</v>
      </c>
      <c r="G20" s="17">
        <f>'17'!G7</f>
        <v>2.4494895914373953</v>
      </c>
      <c r="H20" s="17">
        <f>'17'!H7</f>
        <v>3.3328158400706971</v>
      </c>
    </row>
    <row r="21" spans="1:8" ht="16">
      <c r="A21" s="17">
        <v>18</v>
      </c>
      <c r="B21" s="59" t="s">
        <v>73</v>
      </c>
      <c r="C21" s="17">
        <f>'18'!C7</f>
        <v>1.1178465713169969</v>
      </c>
      <c r="D21" s="17">
        <f>'18'!D7</f>
        <v>1.5779094524639121</v>
      </c>
      <c r="E21" s="17">
        <f>'18'!E7</f>
        <v>1.1224125481571363</v>
      </c>
      <c r="F21" s="17">
        <f>'18'!F7</f>
        <v>1.0518314468958443</v>
      </c>
      <c r="G21" s="17">
        <f>'18'!G7</f>
        <v>1.0492416372324953</v>
      </c>
      <c r="H21" s="17">
        <f>'18'!H7</f>
        <v>1.0000000000000001E-5</v>
      </c>
    </row>
    <row r="22" spans="1:8" ht="16">
      <c r="A22" s="17">
        <v>19</v>
      </c>
      <c r="B22" s="59" t="s">
        <v>77</v>
      </c>
      <c r="C22" s="17">
        <f>'19'!C7</f>
        <v>7.9086189280783217E-2</v>
      </c>
      <c r="D22" s="17">
        <f>'19'!D7</f>
        <v>0.72713469468278324</v>
      </c>
      <c r="E22" s="17">
        <f>'19'!E7</f>
        <v>0.75644910977744506</v>
      </c>
      <c r="F22" s="17">
        <f>'19'!F7</f>
        <v>0.94939698522477201</v>
      </c>
      <c r="G22" s="17">
        <f>'19'!G7</f>
        <v>0.38714672861014326</v>
      </c>
      <c r="H22" s="17">
        <f>'19'!H7</f>
        <v>7.5197889182058039E-2</v>
      </c>
    </row>
    <row r="23" spans="1:8" ht="16">
      <c r="A23" s="17">
        <v>20</v>
      </c>
      <c r="B23" s="59" t="s">
        <v>81</v>
      </c>
      <c r="C23" s="17">
        <f>'20'!C7</f>
        <v>1.6598320396988364</v>
      </c>
      <c r="D23" s="17">
        <f>'20'!D7</f>
        <v>1.6807539638256122</v>
      </c>
      <c r="E23" s="17">
        <f>'20'!E7</f>
        <v>3.0019827249335278</v>
      </c>
      <c r="F23" s="17">
        <f>'20'!F7</f>
        <v>2.1844341063719566</v>
      </c>
      <c r="G23" s="17">
        <f>'20'!G7</f>
        <v>2.2409211691762621</v>
      </c>
      <c r="H23" s="17">
        <f>'20'!H7</f>
        <v>3.807633312280069</v>
      </c>
    </row>
    <row r="24" spans="1:8" ht="16">
      <c r="A24" s="17">
        <v>21</v>
      </c>
      <c r="B24" s="59" t="s">
        <v>85</v>
      </c>
      <c r="C24" s="17">
        <f>'21'!C7</f>
        <v>0.90456396132252026</v>
      </c>
      <c r="D24" s="17">
        <f>'21'!D7</f>
        <v>0.94084475405695511</v>
      </c>
      <c r="E24" s="17">
        <f>'21'!E7</f>
        <v>4.6615681098339721</v>
      </c>
      <c r="F24" s="17">
        <f>'21'!F7</f>
        <v>3.7498494760498273</v>
      </c>
      <c r="G24" s="17">
        <f>'21'!G7</f>
        <v>3.7474332648870643</v>
      </c>
      <c r="H24" s="17">
        <f>'21'!H7</f>
        <v>3.7917153616413457</v>
      </c>
    </row>
    <row r="25" spans="1:8" ht="16">
      <c r="A25" s="17">
        <v>22</v>
      </c>
      <c r="B25" s="59" t="s">
        <v>89</v>
      </c>
      <c r="C25" s="17">
        <f>'22'!C7</f>
        <v>1.9583548530089394</v>
      </c>
      <c r="D25" s="17">
        <f>'22'!D7</f>
        <v>1.9914486748557598</v>
      </c>
      <c r="E25" s="17">
        <f>'22'!E7</f>
        <v>1.982788682801955</v>
      </c>
      <c r="F25" s="17">
        <f>'22'!F7</f>
        <v>2.403157983323184</v>
      </c>
      <c r="G25" s="17">
        <f>'22'!G7</f>
        <v>2.176787232033242</v>
      </c>
      <c r="H25" s="17">
        <f>'22'!H7</f>
        <v>0.9703755540004666</v>
      </c>
    </row>
    <row r="26" spans="1:8" ht="16">
      <c r="A26" s="17">
        <v>23</v>
      </c>
      <c r="B26" s="59" t="s">
        <v>93</v>
      </c>
      <c r="C26" s="17">
        <f>'23'!C7</f>
        <v>1.0000000000000001E-5</v>
      </c>
      <c r="D26" s="17">
        <f>'23'!D7</f>
        <v>0.19331608638020545</v>
      </c>
      <c r="E26" s="17">
        <f>'23'!E7</f>
        <v>3.5026378628713432E-2</v>
      </c>
      <c r="F26" s="17">
        <f>'23'!F7</f>
        <v>1.1544025374855825E-2</v>
      </c>
      <c r="G26" s="17">
        <f>'23'!G7</f>
        <v>1.1828720132481665E-2</v>
      </c>
      <c r="H26" s="17">
        <f>'23'!H7</f>
        <v>1.0603329445445871E-2</v>
      </c>
    </row>
    <row r="27" spans="1:8" ht="16">
      <c r="A27" s="17">
        <v>24</v>
      </c>
      <c r="B27" s="59" t="s">
        <v>97</v>
      </c>
      <c r="C27" s="17">
        <f>'24'!C7</f>
        <v>1.4759956693616911</v>
      </c>
      <c r="D27" s="17">
        <f>'24'!D7</f>
        <v>1.5061979798599177</v>
      </c>
      <c r="E27" s="17">
        <f>'24'!E7</f>
        <v>2.0990256340474809</v>
      </c>
      <c r="F27" s="17">
        <f>'24'!F7</f>
        <v>1.8815460160629134</v>
      </c>
      <c r="G27" s="17">
        <f>'24'!G7</f>
        <v>1.4440788663980897</v>
      </c>
      <c r="H27" s="17">
        <f>'24'!H7</f>
        <v>4.6908624900258715</v>
      </c>
    </row>
    <row r="28" spans="1:8" ht="16">
      <c r="A28" s="17">
        <v>25</v>
      </c>
      <c r="B28" s="59" t="s">
        <v>101</v>
      </c>
      <c r="C28" s="17">
        <f>'25'!C7</f>
        <v>0.94681495148879224</v>
      </c>
      <c r="D28" s="17">
        <f>'25'!D7</f>
        <v>1.7632598050252619</v>
      </c>
      <c r="E28" s="17">
        <f>'25'!E7</f>
        <v>2.0163457369877995</v>
      </c>
      <c r="F28" s="17">
        <f>'25'!F7</f>
        <v>3.2056475004317937</v>
      </c>
      <c r="G28" s="17">
        <f>'25'!G7</f>
        <v>2.1125776939730425</v>
      </c>
      <c r="H28" s="17">
        <f>'25'!H7</f>
        <v>3.4390260678175946E-7</v>
      </c>
    </row>
    <row r="29" spans="1:8" ht="16">
      <c r="A29" s="17">
        <v>26</v>
      </c>
      <c r="B29" s="59" t="s">
        <v>105</v>
      </c>
      <c r="C29" s="17">
        <f>'26'!C7</f>
        <v>1.3966225796703995</v>
      </c>
      <c r="D29" s="17">
        <f>'26'!D7</f>
        <v>1.5904468570915526</v>
      </c>
      <c r="E29" s="17">
        <f>'26'!E7</f>
        <v>1.8252999751449879</v>
      </c>
      <c r="F29" s="17">
        <f>'26'!F7</f>
        <v>1.8384370366120792</v>
      </c>
      <c r="G29" s="17">
        <f>'26'!G7</f>
        <v>1.8441497292631253</v>
      </c>
      <c r="H29" s="17">
        <f>'26'!H7</f>
        <v>2.1538217654363394</v>
      </c>
    </row>
    <row r="30" spans="1:8" ht="16">
      <c r="A30" s="17">
        <v>27</v>
      </c>
      <c r="B30" s="59" t="s">
        <v>3</v>
      </c>
      <c r="C30" s="17">
        <f>'27'!C7</f>
        <v>3.5705442544447554</v>
      </c>
      <c r="D30" s="17">
        <f>'27'!D7</f>
        <v>2.7255437848317223</v>
      </c>
      <c r="E30" s="17">
        <f>'27'!E7</f>
        <v>2.6442106923301503</v>
      </c>
      <c r="F30" s="17">
        <f>'27'!F7</f>
        <v>3.2188085391041521</v>
      </c>
      <c r="G30" s="17">
        <f>'27'!G7</f>
        <v>2.6304912299295222</v>
      </c>
      <c r="H30" s="17">
        <f>'27'!H7</f>
        <v>3.1096369764496257</v>
      </c>
    </row>
    <row r="31" spans="1:8" ht="16">
      <c r="A31" s="17">
        <v>28</v>
      </c>
      <c r="B31" s="59" t="s">
        <v>7</v>
      </c>
      <c r="C31" s="17">
        <f>'28'!C7</f>
        <v>0.73007911320938379</v>
      </c>
      <c r="D31" s="17">
        <f>'28'!D7</f>
        <v>0.56900708079758544</v>
      </c>
      <c r="E31" s="17">
        <f>'28'!E7</f>
        <v>0.81611173734541631</v>
      </c>
      <c r="F31" s="17">
        <f>'28'!F7</f>
        <v>0.9304777623261693</v>
      </c>
      <c r="G31" s="17">
        <f>'28'!G7</f>
        <v>1.0053344275748872</v>
      </c>
      <c r="H31" s="17">
        <f>'28'!H7</f>
        <v>5.1832270771782514E-7</v>
      </c>
    </row>
    <row r="32" spans="1:8" ht="16">
      <c r="A32" s="17">
        <v>29</v>
      </c>
      <c r="B32" s="59" t="s">
        <v>11</v>
      </c>
      <c r="C32" s="17">
        <f>'29'!C7</f>
        <v>1.2208455941399892</v>
      </c>
      <c r="D32" s="17">
        <f>'29'!D7</f>
        <v>1.2123392373172239</v>
      </c>
      <c r="E32" s="17">
        <f>'29'!E7</f>
        <v>1.2281958238212536</v>
      </c>
      <c r="F32" s="17">
        <f>'29'!F7</f>
        <v>1.1371688523442969</v>
      </c>
      <c r="G32" s="17">
        <f>'29'!G7</f>
        <v>1.0633395952220608</v>
      </c>
      <c r="H32" s="17">
        <f>'29'!H7</f>
        <v>2.3596390718991693</v>
      </c>
    </row>
    <row r="33" spans="1:8" ht="16">
      <c r="A33" s="17">
        <v>30</v>
      </c>
      <c r="B33" s="59" t="s">
        <v>15</v>
      </c>
      <c r="C33" s="17">
        <f>'30'!C7</f>
        <v>1.8273084250908602</v>
      </c>
      <c r="D33" s="17">
        <f>'30'!D7</f>
        <v>2.1153617028923501</v>
      </c>
      <c r="E33" s="17">
        <f>'30'!E7</f>
        <v>2.9748383752860406</v>
      </c>
      <c r="F33" s="17">
        <f>'30'!F7</f>
        <v>2.6405045688240021</v>
      </c>
      <c r="G33" s="17">
        <f>'30'!G7</f>
        <v>2.0668176670441674</v>
      </c>
      <c r="H33" s="17">
        <f>'30'!H7</f>
        <v>3.4138787856962791</v>
      </c>
    </row>
    <row r="34" spans="1:8" ht="16">
      <c r="A34" s="17">
        <v>31</v>
      </c>
      <c r="B34" s="59" t="s">
        <v>19</v>
      </c>
      <c r="C34" s="17">
        <f>'31'!C7</f>
        <v>0.1758758008658009</v>
      </c>
      <c r="D34" s="17">
        <f>'31'!D7</f>
        <v>0.18453462614899163</v>
      </c>
      <c r="E34" s="17">
        <f>'31'!E7</f>
        <v>0.18619493909191584</v>
      </c>
      <c r="F34" s="17">
        <f>'31'!F7</f>
        <v>0.82368723021080559</v>
      </c>
      <c r="G34" s="17">
        <f>'31'!G7</f>
        <v>0.85241282141599162</v>
      </c>
      <c r="H34" s="17">
        <f>'31'!H7</f>
        <v>2.1247674917727859</v>
      </c>
    </row>
    <row r="35" spans="1:8" ht="16">
      <c r="A35" s="17">
        <v>32</v>
      </c>
      <c r="B35" s="59" t="s">
        <v>23</v>
      </c>
      <c r="C35" s="17">
        <f>'32'!C7</f>
        <v>1.1642775698560541</v>
      </c>
      <c r="D35" s="17">
        <f>'32'!D7</f>
        <v>1.5412708369902601</v>
      </c>
      <c r="E35" s="17">
        <f>'32'!E7</f>
        <v>1.5754975862443639</v>
      </c>
      <c r="F35" s="17">
        <f>'32'!F7</f>
        <v>1.6282250347720499</v>
      </c>
      <c r="G35" s="17">
        <f>'32'!G7</f>
        <v>1.6960499888417764</v>
      </c>
      <c r="H35" s="17">
        <f>'32'!H7</f>
        <v>5.6296796712267081E-7</v>
      </c>
    </row>
    <row r="36" spans="1:8" ht="16">
      <c r="A36" s="17">
        <v>33</v>
      </c>
      <c r="B36" s="59" t="s">
        <v>27</v>
      </c>
      <c r="C36" s="17">
        <f>'33'!C7</f>
        <v>1.0000000000000001E-5</v>
      </c>
      <c r="D36" s="17">
        <f>'33'!D7</f>
        <v>1.6053086079928156</v>
      </c>
      <c r="E36" s="17">
        <f>'33'!E7</f>
        <v>2.0628004340927122</v>
      </c>
      <c r="F36" s="17">
        <f>'33'!F7</f>
        <v>3.3937270373767481</v>
      </c>
      <c r="G36" s="17">
        <f>'33'!G7</f>
        <v>3.0129627467009223</v>
      </c>
      <c r="H36" s="17">
        <f>'33'!H7</f>
        <v>3.0868628858578608</v>
      </c>
    </row>
    <row r="37" spans="1:8" ht="16">
      <c r="A37" s="17">
        <v>34</v>
      </c>
      <c r="B37" s="59" t="s">
        <v>31</v>
      </c>
      <c r="C37" s="17">
        <f>'34'!C7</f>
        <v>1.0999737374592047</v>
      </c>
      <c r="D37" s="17">
        <f>'34'!D7</f>
        <v>0.9505099382792247</v>
      </c>
      <c r="E37" s="17">
        <f>'34'!E7</f>
        <v>1.0431166985044613</v>
      </c>
      <c r="F37" s="17">
        <f>'34'!F7</f>
        <v>1.297389801577207</v>
      </c>
      <c r="G37" s="17">
        <f>'34'!G7</f>
        <v>1.4309655794766016</v>
      </c>
      <c r="H37" s="17">
        <f>'34'!H7</f>
        <v>1.0000000000000001E-5</v>
      </c>
    </row>
    <row r="38" spans="1:8" ht="16">
      <c r="A38" s="17">
        <v>35</v>
      </c>
      <c r="B38" s="59" t="s">
        <v>35</v>
      </c>
      <c r="C38" s="17">
        <f>'35'!C7</f>
        <v>7.1021298751748621</v>
      </c>
      <c r="D38" s="17">
        <f>'35'!D7</f>
        <v>7.7233875448938392</v>
      </c>
      <c r="E38" s="17">
        <f>'35'!E7</f>
        <v>7.516744335564578</v>
      </c>
      <c r="F38" s="17">
        <f>'35'!F7</f>
        <v>7.8932993289328923</v>
      </c>
      <c r="G38" s="17">
        <f>'35'!G7</f>
        <v>7.7460106382978733</v>
      </c>
      <c r="H38" s="17">
        <f>'35'!H7</f>
        <v>1.0000000000000001E-5</v>
      </c>
    </row>
    <row r="39" spans="1:8" ht="16">
      <c r="A39" s="17">
        <v>36</v>
      </c>
      <c r="B39" s="59" t="s">
        <v>40</v>
      </c>
      <c r="C39" s="17">
        <f>'36'!C7</f>
        <v>1.5130555502164331</v>
      </c>
      <c r="D39" s="17">
        <f>'36'!D7</f>
        <v>1.5442721635714574</v>
      </c>
      <c r="E39" s="17">
        <f>'36'!E7</f>
        <v>2.3575896588348888</v>
      </c>
      <c r="F39" s="17">
        <f>'36'!F7</f>
        <v>1.6669450942180706</v>
      </c>
      <c r="G39" s="17">
        <f>'36'!G7</f>
        <v>2.4290182379463015</v>
      </c>
      <c r="H39" s="17">
        <f>'36'!H7</f>
        <v>2.9392993901574251</v>
      </c>
    </row>
    <row r="40" spans="1:8" ht="16">
      <c r="A40" s="17">
        <v>37</v>
      </c>
      <c r="B40" s="59" t="s">
        <v>44</v>
      </c>
      <c r="C40" s="17">
        <f>'37'!C7</f>
        <v>1.1068077203270834</v>
      </c>
      <c r="D40" s="17">
        <f>'37'!D7</f>
        <v>1.089791205465672</v>
      </c>
      <c r="E40" s="17">
        <f>'37'!E7</f>
        <v>1.241354367505489</v>
      </c>
      <c r="F40" s="17">
        <f>'37'!F7</f>
        <v>1.0232658139534885</v>
      </c>
      <c r="G40" s="17">
        <f>'37'!G7</f>
        <v>1.1103518961393919</v>
      </c>
      <c r="H40" s="17">
        <f>'37'!H7</f>
        <v>8.61474844934528E-7</v>
      </c>
    </row>
    <row r="41" spans="1:8" ht="16">
      <c r="A41" s="17">
        <v>38</v>
      </c>
      <c r="B41" s="59" t="s">
        <v>48</v>
      </c>
      <c r="C41" s="17">
        <f>'38'!C7</f>
        <v>1.1130941526267919</v>
      </c>
      <c r="D41" s="17">
        <f>'38'!D7</f>
        <v>1.3733209599929348</v>
      </c>
      <c r="E41" s="17">
        <f>'38'!E7</f>
        <v>1.2484438643279039</v>
      </c>
      <c r="F41" s="17">
        <f>'38'!F7</f>
        <v>1.2197986908810594</v>
      </c>
      <c r="G41" s="17">
        <f>'38'!G7</f>
        <v>1.1893828067597356</v>
      </c>
      <c r="H41" s="17">
        <f>'38'!H7</f>
        <v>1.0000000000000001E-5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'39'!C7</f>
        <v>2.9531307370728452</v>
      </c>
      <c r="F43" s="17">
        <f>'39'!D7</f>
        <v>2.6289599394209446</v>
      </c>
      <c r="G43" s="17">
        <f>'39'!E7</f>
        <v>2.8033143347661156</v>
      </c>
      <c r="H43" s="17">
        <f>'39'!F7</f>
        <v>5.6717146541155143</v>
      </c>
    </row>
    <row r="44" spans="1:8" ht="17" thickBot="1">
      <c r="A44">
        <v>40</v>
      </c>
      <c r="B44" s="60" t="s">
        <v>60</v>
      </c>
      <c r="C44" s="17"/>
      <c r="D44" s="17"/>
      <c r="E44" s="17">
        <f>'40'!C7</f>
        <v>2.1119535033640315</v>
      </c>
      <c r="F44" s="17">
        <f>'40'!D7</f>
        <v>2.1167613175892184</v>
      </c>
      <c r="G44" s="17">
        <f>'40'!E7</f>
        <v>2.2863453043979258</v>
      </c>
      <c r="H44" s="17">
        <f>'40'!F7</f>
        <v>3.4398152602713363</v>
      </c>
    </row>
    <row r="45" spans="1:8" ht="17" thickBot="1">
      <c r="A45">
        <v>41</v>
      </c>
      <c r="B45" s="60" t="s">
        <v>64</v>
      </c>
      <c r="C45" s="17"/>
      <c r="D45" s="17"/>
      <c r="E45" s="17">
        <f>'41'!C7</f>
        <v>1.7402595204682199</v>
      </c>
      <c r="F45" s="17">
        <f>'41'!D7</f>
        <v>1.4871697055226807</v>
      </c>
      <c r="G45" s="17">
        <f>'41'!E7</f>
        <v>1.5761705505846551</v>
      </c>
      <c r="H45" s="17">
        <f>'41'!F7</f>
        <v>2.2464672524563798</v>
      </c>
    </row>
    <row r="46" spans="1:8" ht="17" thickBot="1">
      <c r="A46">
        <v>42</v>
      </c>
      <c r="B46" s="60" t="s">
        <v>68</v>
      </c>
      <c r="C46" s="17"/>
      <c r="D46" s="17"/>
      <c r="E46" s="17">
        <f>'42'!C7</f>
        <v>2.4351277214427651</v>
      </c>
      <c r="F46" s="17">
        <f>'42'!D7</f>
        <v>2.3797525474254742</v>
      </c>
      <c r="G46" s="17">
        <f>'42'!E7</f>
        <v>2.7467185221195916</v>
      </c>
      <c r="H46" s="17">
        <f>'42'!F7</f>
        <v>2.8674651578612189</v>
      </c>
    </row>
    <row r="47" spans="1:8" ht="17" thickBot="1">
      <c r="A47">
        <v>43</v>
      </c>
      <c r="B47" s="60" t="s">
        <v>72</v>
      </c>
      <c r="C47" s="17"/>
      <c r="D47" s="17"/>
      <c r="E47" s="17">
        <f>'43'!C7</f>
        <v>2.1894701933133143</v>
      </c>
      <c r="F47" s="17">
        <f>'43'!D7</f>
        <v>2.2220210480802205</v>
      </c>
      <c r="G47" s="17">
        <f>'43'!E7</f>
        <v>2.2657123035572595</v>
      </c>
      <c r="H47" s="17">
        <f>'43'!F7</f>
        <v>2.9434589568914746</v>
      </c>
    </row>
    <row r="48" spans="1:8" ht="17" thickBot="1">
      <c r="A48">
        <v>44</v>
      </c>
      <c r="B48" s="60" t="s">
        <v>76</v>
      </c>
      <c r="C48" s="17"/>
      <c r="D48" s="17"/>
      <c r="E48" s="17">
        <f>'44'!C7</f>
        <v>2.4741824004952404</v>
      </c>
      <c r="F48" s="17">
        <f>'44'!D7</f>
        <v>2.569269183254669</v>
      </c>
      <c r="G48" s="17">
        <f>'44'!E7</f>
        <v>2.6425591098748265</v>
      </c>
      <c r="H48" s="17">
        <f>'44'!F7</f>
        <v>2.6481026481026477</v>
      </c>
    </row>
    <row r="49" spans="1:11" ht="17" thickBot="1">
      <c r="A49">
        <v>45</v>
      </c>
      <c r="B49" s="60" t="s">
        <v>80</v>
      </c>
      <c r="C49" s="17"/>
      <c r="D49" s="17"/>
      <c r="E49" s="17">
        <f>'45'!C7</f>
        <v>1.2917733664666988</v>
      </c>
      <c r="F49" s="17">
        <f>'45'!D7</f>
        <v>1.2034382161730095</v>
      </c>
      <c r="G49" s="17">
        <f>'45'!E7</f>
        <v>2.4467032472789421</v>
      </c>
      <c r="H49" s="17">
        <f>'45'!F7</f>
        <v>2.2602989427633977</v>
      </c>
    </row>
    <row r="50" spans="1:11" ht="17" thickBot="1">
      <c r="A50">
        <v>46</v>
      </c>
      <c r="B50" s="60" t="s">
        <v>84</v>
      </c>
      <c r="C50" s="17"/>
      <c r="D50" s="17"/>
      <c r="E50" s="17">
        <f>'46'!C7</f>
        <v>2.4619592656875837</v>
      </c>
      <c r="F50" s="17">
        <f>'46'!D7</f>
        <v>2.5178401275124274</v>
      </c>
      <c r="G50" s="17">
        <f>'46'!E7</f>
        <v>2.5529129391228449</v>
      </c>
      <c r="H50" s="17">
        <f>'46'!F7</f>
        <v>3.4427586206896552</v>
      </c>
    </row>
    <row r="51" spans="1:11" ht="17" thickBot="1">
      <c r="A51">
        <v>47</v>
      </c>
      <c r="B51" s="60" t="s">
        <v>88</v>
      </c>
      <c r="C51" s="17"/>
      <c r="D51" s="17"/>
      <c r="E51" s="17">
        <f>'47'!C7</f>
        <v>3.4613404488912924</v>
      </c>
      <c r="F51" s="17">
        <f>'47'!D7</f>
        <v>2.7391356710857897</v>
      </c>
      <c r="G51" s="17">
        <f>'47'!E7</f>
        <v>2.2312373225152129</v>
      </c>
      <c r="H51" s="17">
        <f>'47'!F7</f>
        <v>1.0000000000000001E-5</v>
      </c>
    </row>
    <row r="52" spans="1:11" ht="17" thickBot="1">
      <c r="A52">
        <v>48</v>
      </c>
      <c r="B52" s="60" t="s">
        <v>92</v>
      </c>
      <c r="C52" s="17"/>
      <c r="D52" s="17"/>
      <c r="E52" s="17">
        <f>'48'!C7</f>
        <v>2.7646804221838819</v>
      </c>
      <c r="F52" s="17">
        <f>'48'!D7</f>
        <v>3.4260984097935991</v>
      </c>
      <c r="G52" s="17">
        <f>'48'!E7</f>
        <v>2.7426738960737569</v>
      </c>
      <c r="H52" s="17">
        <f>'48'!F7</f>
        <v>2.3230946193498916</v>
      </c>
    </row>
    <row r="53" spans="1:11" ht="17" thickBot="1">
      <c r="A53">
        <v>49</v>
      </c>
      <c r="B53" s="60" t="s">
        <v>96</v>
      </c>
      <c r="C53" s="17"/>
      <c r="D53" s="17"/>
      <c r="E53" s="17">
        <f>'49'!C7</f>
        <v>1.0974140717475214</v>
      </c>
      <c r="F53" s="17">
        <f>'49'!D7</f>
        <v>1.0657834470158345</v>
      </c>
      <c r="G53" s="17">
        <f>'49'!E7</f>
        <v>1.1521622244412013</v>
      </c>
      <c r="H53" s="17">
        <f>'49'!F7</f>
        <v>1.0000000000000001E-5</v>
      </c>
    </row>
    <row r="54" spans="1:11" ht="17" thickBot="1">
      <c r="A54">
        <v>50</v>
      </c>
      <c r="B54" s="60" t="s">
        <v>100</v>
      </c>
      <c r="C54" s="17"/>
      <c r="D54" s="17"/>
      <c r="E54" s="17">
        <f>'50'!C7</f>
        <v>1.6150509896421383</v>
      </c>
      <c r="F54" s="17">
        <f>'50'!D7</f>
        <v>1.4517267913590648</v>
      </c>
      <c r="G54" s="17">
        <f>'50'!E7</f>
        <v>1.566096267387171</v>
      </c>
      <c r="H54" s="17">
        <f>'50'!F7</f>
        <v>1.7466362020817465</v>
      </c>
    </row>
    <row r="55" spans="1:11" ht="17" thickBot="1">
      <c r="A55">
        <v>51</v>
      </c>
      <c r="B55" s="60" t="s">
        <v>104</v>
      </c>
      <c r="C55" s="17"/>
      <c r="D55" s="17"/>
      <c r="E55" s="17">
        <f>'51'!C7</f>
        <v>1.8133753767375811</v>
      </c>
      <c r="F55" s="17">
        <f>'51'!D7</f>
        <v>2.1261420963110229</v>
      </c>
      <c r="G55" s="17">
        <f>'51'!E7</f>
        <v>2.3262949429583557</v>
      </c>
      <c r="H55" s="17">
        <f>'51'!F7</f>
        <v>2.04619526711067</v>
      </c>
    </row>
    <row r="56" spans="1:11" ht="17" thickBot="1">
      <c r="A56">
        <v>52</v>
      </c>
      <c r="B56" s="60" t="s">
        <v>108</v>
      </c>
      <c r="C56" s="17"/>
      <c r="D56" s="17"/>
      <c r="E56" s="17">
        <f>'52'!C7</f>
        <v>1.0000000000000001E-5</v>
      </c>
      <c r="F56" s="17">
        <f>'52'!D7</f>
        <v>0.66676053465844765</v>
      </c>
      <c r="G56" s="17">
        <f>'52'!E7</f>
        <v>0.98147042495469738</v>
      </c>
      <c r="H56" s="17">
        <f>'52'!F7</f>
        <v>2.7849498188481241</v>
      </c>
    </row>
    <row r="57" spans="1:11">
      <c r="B57" s="24"/>
    </row>
    <row r="58" spans="1:11">
      <c r="B58" s="13"/>
      <c r="C58" s="13"/>
      <c r="D58" s="13"/>
      <c r="E58" s="13"/>
      <c r="F58" s="13"/>
      <c r="G58" s="13"/>
    </row>
    <row r="59" spans="1:11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11" ht="17" thickBot="1">
      <c r="A60">
        <v>1</v>
      </c>
      <c r="B60" s="67" t="s">
        <v>4</v>
      </c>
      <c r="C60" s="61">
        <f>'1'!C7</f>
        <v>1.1622620739461826</v>
      </c>
      <c r="D60" s="62">
        <f>'1'!D7</f>
        <v>1.1107369426916762</v>
      </c>
      <c r="E60" s="62">
        <f>'1'!E7</f>
        <v>1.0526873674366002</v>
      </c>
      <c r="F60" s="62">
        <f>'1'!F7</f>
        <v>0.86949922969371241</v>
      </c>
      <c r="G60" s="62">
        <f>'1'!G7</f>
        <v>0.81585081585081576</v>
      </c>
      <c r="H60" s="63">
        <f>'1'!H7</f>
        <v>9.9999999999999995E-7</v>
      </c>
      <c r="J60">
        <v>7</v>
      </c>
    </row>
    <row r="61" spans="1:11">
      <c r="B61" t="s">
        <v>214</v>
      </c>
      <c r="C61">
        <f>'1'!C37</f>
        <v>1.8595963166268894</v>
      </c>
      <c r="D61">
        <f>'1'!D37</f>
        <v>1.7472256942883417</v>
      </c>
      <c r="E61">
        <f>'1'!E37</f>
        <v>1.6465634874207407</v>
      </c>
      <c r="F61">
        <f>'1'!F37</f>
        <v>1.3841994801599509</v>
      </c>
      <c r="G61">
        <f>'1'!G37</f>
        <v>1.2814389874769441</v>
      </c>
      <c r="H61">
        <f>'1'!H37</f>
        <v>1.0000000000000001E-5</v>
      </c>
      <c r="J61">
        <f>J60+30</f>
        <v>37</v>
      </c>
      <c r="K61">
        <v>49</v>
      </c>
    </row>
    <row r="62" spans="1:11">
      <c r="B62" t="s">
        <v>215</v>
      </c>
      <c r="C62">
        <f>'1'!C67</f>
        <v>1.7954507908008879</v>
      </c>
      <c r="D62">
        <f>'1'!D67</f>
        <v>1.7681021052631578</v>
      </c>
      <c r="E62">
        <f>'1'!E67</f>
        <v>1.2608615915667631</v>
      </c>
      <c r="F62">
        <f>'1'!F67</f>
        <v>1.3403241361256546</v>
      </c>
      <c r="G62">
        <f>'1'!G67</f>
        <v>1.2061039483707152</v>
      </c>
      <c r="H62">
        <f>'1'!H67</f>
        <v>1.0000000000000001E-5</v>
      </c>
      <c r="J62">
        <f t="shared" ref="J62:J71" si="0">J61+30</f>
        <v>67</v>
      </c>
      <c r="K62">
        <f>K61+30</f>
        <v>79</v>
      </c>
    </row>
    <row r="63" spans="1:11">
      <c r="B63" t="s">
        <v>216</v>
      </c>
      <c r="C63">
        <f>'1'!C97</f>
        <v>1.0000000000000001E-5</v>
      </c>
      <c r="D63">
        <f>'1'!D97</f>
        <v>1.0000000000000001E-5</v>
      </c>
      <c r="E63">
        <f>'1'!E97</f>
        <v>1.0000000000000001E-5</v>
      </c>
      <c r="F63">
        <f>'1'!F97</f>
        <v>1.0000000000000001E-5</v>
      </c>
      <c r="G63">
        <f>'1'!G97</f>
        <v>1.0000000000000001E-5</v>
      </c>
      <c r="H63">
        <f>'1'!H97</f>
        <v>1.0000000000000001E-5</v>
      </c>
      <c r="J63">
        <f t="shared" si="0"/>
        <v>97</v>
      </c>
      <c r="K63">
        <f t="shared" ref="K63:K71" si="1">K62+30</f>
        <v>109</v>
      </c>
    </row>
    <row r="64" spans="1:11">
      <c r="B64" t="s">
        <v>217</v>
      </c>
      <c r="C64">
        <f>'1'!C127</f>
        <v>1.0000000000000001E-5</v>
      </c>
      <c r="D64">
        <f>'1'!D127</f>
        <v>1.0000000000000001E-5</v>
      </c>
      <c r="E64">
        <f>'1'!E127</f>
        <v>1.0000000000000001E-5</v>
      </c>
      <c r="F64">
        <f>'1'!F127</f>
        <v>1.0000000000000001E-5</v>
      </c>
      <c r="G64">
        <f>'1'!G127</f>
        <v>1.0000000000000001E-5</v>
      </c>
      <c r="H64">
        <f>'1'!H127</f>
        <v>1.0000000000000001E-5</v>
      </c>
      <c r="J64">
        <f t="shared" si="0"/>
        <v>127</v>
      </c>
      <c r="K64">
        <f t="shared" si="1"/>
        <v>139</v>
      </c>
    </row>
    <row r="65" spans="1:11">
      <c r="B65" t="s">
        <v>218</v>
      </c>
      <c r="C65">
        <f>'1'!C157</f>
        <v>1.0000000000000001E-5</v>
      </c>
      <c r="D65">
        <f>'1'!D157</f>
        <v>1.0000000000000001E-5</v>
      </c>
      <c r="E65">
        <f>'1'!E157</f>
        <v>1.0000000000000001E-5</v>
      </c>
      <c r="F65">
        <f>'1'!F157</f>
        <v>1.0000000000000001E-5</v>
      </c>
      <c r="G65">
        <f>'1'!G157</f>
        <v>1.0000000000000001E-5</v>
      </c>
      <c r="H65">
        <f>'1'!H157</f>
        <v>1.0000000000000001E-5</v>
      </c>
      <c r="J65">
        <f t="shared" si="0"/>
        <v>157</v>
      </c>
      <c r="K65">
        <f t="shared" si="1"/>
        <v>169</v>
      </c>
    </row>
    <row r="66" spans="1:11">
      <c r="B66" t="s">
        <v>219</v>
      </c>
      <c r="C66">
        <f>'1'!C187</f>
        <v>1.0000000000000001E-5</v>
      </c>
      <c r="D66">
        <f>'1'!D187</f>
        <v>1.0000000000000001E-5</v>
      </c>
      <c r="E66">
        <f>'1'!E187</f>
        <v>0.81467395112016294</v>
      </c>
      <c r="F66">
        <f>'1'!F187</f>
        <v>1.0000000000000001E-5</v>
      </c>
      <c r="G66">
        <f>'1'!G187</f>
        <v>1.0000000000000001E-5</v>
      </c>
      <c r="H66">
        <f>'1'!H187</f>
        <v>1.0000000000000001E-5</v>
      </c>
      <c r="J66">
        <f t="shared" si="0"/>
        <v>187</v>
      </c>
      <c r="K66">
        <f t="shared" si="1"/>
        <v>199</v>
      </c>
    </row>
    <row r="67" spans="1:11">
      <c r="B67" t="s">
        <v>220</v>
      </c>
      <c r="C67">
        <f>'1'!C217</f>
        <v>1.0000000000000001E-5</v>
      </c>
      <c r="D67">
        <f>'1'!D217</f>
        <v>1.0000000000000001E-5</v>
      </c>
      <c r="E67">
        <f>'1'!E217</f>
        <v>1.0000000000000001E-5</v>
      </c>
      <c r="F67">
        <f>'1'!F217</f>
        <v>1.0000000000000001E-5</v>
      </c>
      <c r="G67">
        <f>'1'!G217</f>
        <v>1.0000000000000001E-5</v>
      </c>
      <c r="H67">
        <f>'1'!H217</f>
        <v>1.0000000000000001E-5</v>
      </c>
      <c r="J67">
        <f t="shared" si="0"/>
        <v>217</v>
      </c>
      <c r="K67">
        <f t="shared" si="1"/>
        <v>229</v>
      </c>
    </row>
    <row r="68" spans="1:11" ht="16" thickBot="1">
      <c r="B68" t="s">
        <v>221</v>
      </c>
      <c r="C68">
        <f>'1'!C247</f>
        <v>1.0000000000000001E-5</v>
      </c>
      <c r="D68">
        <f>'1'!D247</f>
        <v>1.0000000000000001E-5</v>
      </c>
      <c r="E68">
        <f>'1'!E247</f>
        <v>1.0000000000000001E-5</v>
      </c>
      <c r="F68">
        <f>'1'!F247</f>
        <v>1.0000000000000001E-5</v>
      </c>
      <c r="G68">
        <f>'1'!G247</f>
        <v>1.0000000000000001E-5</v>
      </c>
      <c r="H68">
        <f>'1'!H247</f>
        <v>1.0000000000000001E-5</v>
      </c>
      <c r="J68">
        <f t="shared" si="0"/>
        <v>247</v>
      </c>
      <c r="K68">
        <f t="shared" si="1"/>
        <v>259</v>
      </c>
    </row>
    <row r="69" spans="1:11" ht="17" thickBot="1">
      <c r="A69">
        <v>2</v>
      </c>
      <c r="B69" s="60" t="s">
        <v>8</v>
      </c>
      <c r="C69" s="61">
        <f>'2'!C7</f>
        <v>1.3763649281572978</v>
      </c>
      <c r="D69" s="62">
        <f>'2'!D7</f>
        <v>1.3280144519768298</v>
      </c>
      <c r="E69" s="62">
        <f>'2'!E7</f>
        <v>1.3741336456341622</v>
      </c>
      <c r="F69" s="62">
        <f>'2'!F7</f>
        <v>1.8435639623607738</v>
      </c>
      <c r="G69" s="62">
        <f>'2'!G7</f>
        <v>0.46437232340952478</v>
      </c>
      <c r="H69" s="63">
        <f>'2'!H7</f>
        <v>1.0000000000000001E-5</v>
      </c>
      <c r="J69">
        <f t="shared" si="0"/>
        <v>277</v>
      </c>
      <c r="K69">
        <f t="shared" si="1"/>
        <v>289</v>
      </c>
    </row>
    <row r="70" spans="1:11">
      <c r="B70" t="s">
        <v>223</v>
      </c>
      <c r="C70">
        <f>'2'!C37</f>
        <v>1.5681210845104143</v>
      </c>
      <c r="D70">
        <f>'2'!D37</f>
        <v>2.1533776277066634</v>
      </c>
      <c r="E70">
        <f>'2'!E37</f>
        <v>2.2842129333974515</v>
      </c>
      <c r="F70">
        <f>'2'!F37</f>
        <v>2.3261519790285647</v>
      </c>
      <c r="G70">
        <f>'2'!G37</f>
        <v>0.58965102286401938</v>
      </c>
      <c r="H70">
        <f>'2'!H37</f>
        <v>9.9999999999999995E-7</v>
      </c>
      <c r="J70">
        <f t="shared" si="0"/>
        <v>307</v>
      </c>
      <c r="K70">
        <f t="shared" si="1"/>
        <v>319</v>
      </c>
    </row>
    <row r="71" spans="1:11">
      <c r="B71" t="s">
        <v>224</v>
      </c>
      <c r="C71">
        <f>'2'!C67</f>
        <v>0.83961625361899239</v>
      </c>
      <c r="D71">
        <f>'2'!D67</f>
        <v>0.46743623429739994</v>
      </c>
      <c r="E71">
        <f>'2'!E67</f>
        <v>0.47450584816132862</v>
      </c>
      <c r="F71">
        <f>'2'!F67</f>
        <v>1.7691254422788607</v>
      </c>
      <c r="G71">
        <f>'2'!G67</f>
        <v>0.45235223160434257</v>
      </c>
      <c r="H71">
        <f>'2'!H67</f>
        <v>9.9999999999999995E-7</v>
      </c>
      <c r="J71">
        <f t="shared" si="0"/>
        <v>337</v>
      </c>
      <c r="K71">
        <f t="shared" si="1"/>
        <v>349</v>
      </c>
    </row>
    <row r="72" spans="1:11">
      <c r="B72" t="s">
        <v>225</v>
      </c>
      <c r="C72">
        <f>'2'!C97</f>
        <v>0.73862304883052932</v>
      </c>
      <c r="D72">
        <f>'2'!D97</f>
        <v>0.12691355329949242</v>
      </c>
      <c r="E72">
        <f>'2'!E97</f>
        <v>0.12887597938144332</v>
      </c>
      <c r="F72">
        <f>'2'!F97</f>
        <v>1.0168092926613617</v>
      </c>
      <c r="G72">
        <f>'2'!G97</f>
        <v>0.31194295900178248</v>
      </c>
      <c r="H72">
        <f>'2'!H97</f>
        <v>9.9999999999999995E-7</v>
      </c>
      <c r="J72">
        <f t="shared" ref="J72:J75" si="2">J71+30</f>
        <v>367</v>
      </c>
      <c r="K72">
        <f t="shared" ref="K72:K75" si="3">K71+30</f>
        <v>379</v>
      </c>
    </row>
    <row r="73" spans="1:11">
      <c r="B73" t="s">
        <v>226</v>
      </c>
      <c r="C73">
        <f>'2'!C127</f>
        <v>1.7116433043225994</v>
      </c>
      <c r="D73">
        <f>'2'!D127</f>
        <v>1.0998407952622673</v>
      </c>
      <c r="E73">
        <f>'2'!E127</f>
        <v>1.1423894928949567</v>
      </c>
      <c r="F73">
        <f>'2'!F127</f>
        <v>2.4310397732859879</v>
      </c>
      <c r="G73">
        <f>'2'!G127</f>
        <v>0.65111231687466087</v>
      </c>
      <c r="H73">
        <f>'2'!H127</f>
        <v>9.9999999999999995E-8</v>
      </c>
      <c r="J73">
        <f t="shared" si="2"/>
        <v>397</v>
      </c>
      <c r="K73">
        <f t="shared" si="3"/>
        <v>409</v>
      </c>
    </row>
    <row r="74" spans="1:11">
      <c r="B74" t="s">
        <v>227</v>
      </c>
      <c r="C74">
        <f>'2'!C157</f>
        <v>0.57029799543769599</v>
      </c>
      <c r="D74">
        <f>'2'!D157</f>
        <v>1.0265283917878529</v>
      </c>
      <c r="E74">
        <f>'2'!E157</f>
        <v>1.0344927586206898</v>
      </c>
      <c r="F74">
        <f>'2'!F157</f>
        <v>0.72297124927703871</v>
      </c>
      <c r="G74">
        <f>'2'!G157</f>
        <v>0.20636792452830185</v>
      </c>
      <c r="H74">
        <f>'2'!H157</f>
        <v>1.0000000000000001E-5</v>
      </c>
      <c r="J74">
        <f t="shared" si="2"/>
        <v>427</v>
      </c>
      <c r="K74">
        <f t="shared" si="3"/>
        <v>439</v>
      </c>
    </row>
    <row r="75" spans="1:11">
      <c r="B75" t="s">
        <v>228</v>
      </c>
      <c r="C75">
        <f>'2'!C187</f>
        <v>0.50698084917617237</v>
      </c>
      <c r="D75">
        <f>'2'!D187</f>
        <v>0.19127554032515143</v>
      </c>
      <c r="E75">
        <f>'2'!E187</f>
        <v>0.1931223270035404</v>
      </c>
      <c r="F75">
        <f>'2'!F187</f>
        <v>1.6457021587608907</v>
      </c>
      <c r="G75">
        <f>'2'!G187</f>
        <v>0.35702693930542034</v>
      </c>
      <c r="H75">
        <f>'2'!H187</f>
        <v>1.0000000000000001E-5</v>
      </c>
      <c r="J75">
        <f t="shared" si="2"/>
        <v>457</v>
      </c>
      <c r="K75">
        <f t="shared" si="3"/>
        <v>469</v>
      </c>
    </row>
    <row r="76" spans="1:11">
      <c r="B76" t="s">
        <v>229</v>
      </c>
      <c r="C76">
        <f>'2'!C217</f>
        <v>1.532986827094474</v>
      </c>
      <c r="D76">
        <f>'2'!D217</f>
        <v>1.2940430697340044</v>
      </c>
      <c r="E76">
        <f>'2'!E217</f>
        <v>1.3086250490730644</v>
      </c>
      <c r="F76">
        <f>'2'!F217</f>
        <v>1.7165914463111762</v>
      </c>
      <c r="G76">
        <f>'2'!G217</f>
        <v>0.36941263391207979</v>
      </c>
      <c r="H76">
        <f>'2'!H217</f>
        <v>1.0000000000000001E-5</v>
      </c>
      <c r="J76">
        <f t="shared" ref="J76" si="4">J75+30</f>
        <v>487</v>
      </c>
      <c r="K76">
        <f t="shared" ref="K76" si="5">K75+30</f>
        <v>499</v>
      </c>
    </row>
    <row r="77" spans="1:11">
      <c r="B77" t="s">
        <v>230</v>
      </c>
      <c r="C77">
        <f>'2'!C247</f>
        <v>2.1108279419525067</v>
      </c>
      <c r="D77">
        <f>'2'!D247</f>
        <v>0.26774761713520751</v>
      </c>
      <c r="E77">
        <f>'2'!E247</f>
        <v>0.26955177897574129</v>
      </c>
      <c r="F77">
        <f>'2'!F247</f>
        <v>1.7473218279569893</v>
      </c>
      <c r="G77">
        <f>'2'!G247</f>
        <v>0.40053404539385845</v>
      </c>
      <c r="H77">
        <f>'2'!H247</f>
        <v>1.0000000000000001E-5</v>
      </c>
    </row>
    <row r="78" spans="1:11">
      <c r="B78" t="s">
        <v>231</v>
      </c>
      <c r="C78">
        <f>'2'!C277</f>
        <v>2.107819260539046</v>
      </c>
      <c r="D78">
        <f>'2'!D277</f>
        <v>6.9454444444444444E-2</v>
      </c>
      <c r="E78">
        <f>'2'!E277</f>
        <v>6.9915627403005942E-2</v>
      </c>
      <c r="F78">
        <f>'2'!F277</f>
        <v>2.0294011826452065</v>
      </c>
      <c r="G78">
        <f>'2'!G277</f>
        <v>0.52872752908001408</v>
      </c>
      <c r="H78">
        <f>'2'!H277</f>
        <v>1.0000000000000001E-5</v>
      </c>
    </row>
    <row r="79" spans="1:11">
      <c r="B79" t="s">
        <v>232</v>
      </c>
      <c r="C79">
        <f>'2'!C307</f>
        <v>1.3172438090010976</v>
      </c>
      <c r="D79">
        <f>'2'!D307</f>
        <v>1.1129760545353369</v>
      </c>
      <c r="E79">
        <f>'2'!E307</f>
        <v>1.1325128312570782</v>
      </c>
      <c r="F79">
        <f>'2'!F307</f>
        <v>2.1191394387170681</v>
      </c>
      <c r="G79">
        <f>'2'!G307</f>
        <v>0.59417706476530008</v>
      </c>
      <c r="H79">
        <f>'2'!H307</f>
        <v>1.0000000000000001E-5</v>
      </c>
    </row>
    <row r="80" spans="1:11">
      <c r="B80" t="s">
        <v>233</v>
      </c>
      <c r="C80">
        <f>'2'!C337</f>
        <v>1.3465446534653465</v>
      </c>
      <c r="D80">
        <f>'2'!D337</f>
        <v>2.5080356821829857</v>
      </c>
      <c r="E80">
        <f>'2'!E337</f>
        <v>2.5881493927042998</v>
      </c>
      <c r="F80">
        <f>'2'!F337</f>
        <v>1.7039722254157259</v>
      </c>
      <c r="G80">
        <f>'2'!G337</f>
        <v>0.41649312786339027</v>
      </c>
      <c r="H80">
        <f>'2'!H337</f>
        <v>1.0000000000000001E-5</v>
      </c>
    </row>
    <row r="81" spans="1:8" ht="16" thickBot="1">
      <c r="B81" t="s">
        <v>234</v>
      </c>
      <c r="C81">
        <f>'2'!C367</f>
        <v>3.0715105035246726</v>
      </c>
      <c r="D81">
        <f>'2'!D367</f>
        <v>2.9895466218236173</v>
      </c>
      <c r="E81">
        <f>'2'!E367</f>
        <v>2.9940219760479043</v>
      </c>
      <c r="F81">
        <f>'2'!F367</f>
        <v>2.1148136253776437</v>
      </c>
      <c r="G81">
        <f>'2'!G367</f>
        <v>0.46035805626598469</v>
      </c>
      <c r="H81">
        <f>'2'!H367</f>
        <v>1.0000000000000001E-5</v>
      </c>
    </row>
    <row r="82" spans="1:8" ht="17" thickBot="1">
      <c r="A82">
        <v>3</v>
      </c>
      <c r="B82" s="60" t="s">
        <v>12</v>
      </c>
      <c r="C82" s="61">
        <f>'3'!C7</f>
        <v>2.4774214932396523</v>
      </c>
      <c r="D82" s="62">
        <f>'3'!D7</f>
        <v>2.5457095167705242</v>
      </c>
      <c r="E82" s="62">
        <f>'3'!E7</f>
        <v>2.5470624187276405</v>
      </c>
      <c r="F82" s="62">
        <f>'3'!F7</f>
        <v>2.5925640494835704</v>
      </c>
      <c r="G82" s="62">
        <f>'3'!G7</f>
        <v>2.7220517661867678</v>
      </c>
      <c r="H82" s="63">
        <f>'3'!H7</f>
        <v>3.6492597328973906</v>
      </c>
    </row>
    <row r="83" spans="1:8">
      <c r="B83" t="s">
        <v>236</v>
      </c>
      <c r="C83">
        <f>'3'!C37</f>
        <v>3.238675661814288</v>
      </c>
      <c r="D83">
        <f>'3'!D37</f>
        <v>3.2889716221286451</v>
      </c>
      <c r="E83">
        <f>'3'!E37</f>
        <v>3.322848751077867</v>
      </c>
      <c r="F83">
        <f>'3'!F37</f>
        <v>3.3389855370168862</v>
      </c>
      <c r="G83">
        <f>'3'!G37</f>
        <v>3.4360623702316495</v>
      </c>
      <c r="H83">
        <f>'3'!H37</f>
        <v>4.4569903510572777</v>
      </c>
    </row>
    <row r="84" spans="1:8">
      <c r="B84" t="s">
        <v>237</v>
      </c>
      <c r="C84">
        <f>'3'!C67</f>
        <v>0.8897471898399647</v>
      </c>
      <c r="D84">
        <f>'3'!D67</f>
        <v>1.0489114883061661</v>
      </c>
      <c r="E84">
        <f>'3'!E67</f>
        <v>1.3249751324965133</v>
      </c>
      <c r="F84">
        <f>'3'!F67</f>
        <v>1.3817980337156281</v>
      </c>
      <c r="G84">
        <f>'3'!G67</f>
        <v>1.3664935774801859</v>
      </c>
      <c r="H84">
        <f>'3'!H67</f>
        <v>1.2339055793991416</v>
      </c>
    </row>
    <row r="85" spans="1:8">
      <c r="B85" t="s">
        <v>238</v>
      </c>
      <c r="C85">
        <f>'3'!C97</f>
        <v>1.5213967065718919</v>
      </c>
      <c r="D85">
        <f>'3'!D97</f>
        <v>1.5665896344647521</v>
      </c>
      <c r="E85">
        <f>'3'!E97</f>
        <v>1.1760390253972226</v>
      </c>
      <c r="F85">
        <f>'3'!F97</f>
        <v>1.2023894456397923</v>
      </c>
      <c r="G85">
        <f>'3'!G97</f>
        <v>1.2129724208375894</v>
      </c>
      <c r="H85">
        <f>'3'!H97</f>
        <v>3.9758881621136335</v>
      </c>
    </row>
    <row r="86" spans="1:8">
      <c r="B86" t="s">
        <v>239</v>
      </c>
      <c r="C86">
        <f>'3'!C127</f>
        <v>0.69088167426135527</v>
      </c>
      <c r="D86">
        <f>'3'!D127</f>
        <v>0.6780250028851702</v>
      </c>
      <c r="E86">
        <f>'3'!E127</f>
        <v>0.66488480548875362</v>
      </c>
      <c r="F86">
        <f>'3'!F127</f>
        <v>0.66300901255466216</v>
      </c>
      <c r="G86">
        <f>'3'!G127</f>
        <v>0.66723452583759224</v>
      </c>
      <c r="H86">
        <f>'3'!H127</f>
        <v>0.67306315337247602</v>
      </c>
    </row>
    <row r="87" spans="1:8">
      <c r="B87" t="s">
        <v>240</v>
      </c>
      <c r="C87">
        <f>'3'!C157</f>
        <v>1.5063268124392615</v>
      </c>
      <c r="D87">
        <f>'3'!D157</f>
        <v>3.4951556310679615</v>
      </c>
      <c r="E87">
        <f>'3'!E157</f>
        <v>3.7735949056603775</v>
      </c>
      <c r="F87">
        <f>'3'!F157</f>
        <v>3.7811045273631843</v>
      </c>
      <c r="G87">
        <f>'3'!G157</f>
        <v>3.8422649140546006</v>
      </c>
      <c r="H87">
        <f>'3'!H157</f>
        <v>4</v>
      </c>
    </row>
    <row r="88" spans="1:8">
      <c r="B88" t="s">
        <v>241</v>
      </c>
      <c r="C88">
        <f>'3'!C187</f>
        <v>0.43517100957354221</v>
      </c>
      <c r="D88">
        <f>'3'!D187</f>
        <v>0.4384782841274481</v>
      </c>
      <c r="E88">
        <f>'3'!E187</f>
        <v>0.46526152660657172</v>
      </c>
      <c r="F88">
        <f>'3'!F187</f>
        <v>0.32259064516129032</v>
      </c>
      <c r="G88">
        <f>'3'!G187</f>
        <v>1.1876484560570071</v>
      </c>
      <c r="H88">
        <f>'3'!H187</f>
        <v>1.1901219875037192</v>
      </c>
    </row>
    <row r="89" spans="1:8" ht="16" thickBot="1">
      <c r="B89" t="s">
        <v>242</v>
      </c>
      <c r="C89">
        <f>'3'!C217</f>
        <v>2.9508296721311478</v>
      </c>
      <c r="D89">
        <f>'3'!D217</f>
        <v>3.1614076705490848</v>
      </c>
      <c r="E89">
        <f>'3'!E217</f>
        <v>2.9850846268656719</v>
      </c>
      <c r="F89">
        <f>'3'!F217</f>
        <v>7.4257525742574249</v>
      </c>
      <c r="G89">
        <f>'3'!G217</f>
        <v>11.544991511035654</v>
      </c>
      <c r="H89">
        <f>'3'!H217</f>
        <v>11.784511784511785</v>
      </c>
    </row>
    <row r="90" spans="1:8" ht="17" thickBot="1">
      <c r="A90">
        <v>4</v>
      </c>
      <c r="B90" s="60" t="s">
        <v>16</v>
      </c>
      <c r="C90" s="61">
        <f>'4'!C7</f>
        <v>2.2951218677042804</v>
      </c>
      <c r="D90" s="62">
        <f>'4'!D7</f>
        <v>2.3090140403730048</v>
      </c>
      <c r="E90" s="62">
        <f>'4'!E7</f>
        <v>1.9690996945405963</v>
      </c>
      <c r="F90" s="62">
        <f>'4'!F7</f>
        <v>1.3457579454515518</v>
      </c>
      <c r="G90" s="62">
        <f>'4'!G7</f>
        <v>2.0050198887404775</v>
      </c>
      <c r="H90" s="63">
        <f>'4'!H7</f>
        <v>3.3508625210846366</v>
      </c>
    </row>
    <row r="91" spans="1:8">
      <c r="B91" t="s">
        <v>244</v>
      </c>
      <c r="C91">
        <f>'4'!C37</f>
        <v>2.524426014621052</v>
      </c>
      <c r="D91">
        <f>'4'!D37</f>
        <v>2.5522074852924215</v>
      </c>
      <c r="E91">
        <f>'4'!E37</f>
        <v>1.9799504572650808</v>
      </c>
      <c r="F91">
        <f>'4'!F37</f>
        <v>1.669196925671746</v>
      </c>
      <c r="G91">
        <f>'4'!G37</f>
        <v>2.4123831775700935</v>
      </c>
      <c r="H91">
        <f>'4'!H37</f>
        <v>3.6692110459461849</v>
      </c>
    </row>
    <row r="92" spans="1:8">
      <c r="B92" t="s">
        <v>245</v>
      </c>
      <c r="C92">
        <f>'4'!C67</f>
        <v>1.5321856894790602</v>
      </c>
      <c r="D92">
        <f>'4'!D67</f>
        <v>2.4420888979336253</v>
      </c>
      <c r="E92">
        <f>'4'!E67</f>
        <v>2.438009159310635</v>
      </c>
      <c r="F92">
        <f>'4'!F67</f>
        <v>0.89917506101477207</v>
      </c>
      <c r="G92">
        <f>'4'!G67</f>
        <v>1.5008576329331045</v>
      </c>
      <c r="H92">
        <f>'4'!H67</f>
        <v>2.8534370946822305</v>
      </c>
    </row>
    <row r="93" spans="1:8">
      <c r="B93" t="s">
        <v>246</v>
      </c>
      <c r="C93">
        <f>'4'!C97</f>
        <v>1.6639529505274104</v>
      </c>
      <c r="D93">
        <f>'4'!D97</f>
        <v>1.6964656195092398</v>
      </c>
      <c r="E93">
        <f>'4'!E97</f>
        <v>1.7530702992292579</v>
      </c>
      <c r="F93">
        <f>'4'!F97</f>
        <v>0.73896340069371136</v>
      </c>
      <c r="G93">
        <f>'4'!G97</f>
        <v>1.3202288396655422</v>
      </c>
      <c r="H93">
        <f>'4'!H97</f>
        <v>2.6622535616635488</v>
      </c>
    </row>
    <row r="94" spans="1:8">
      <c r="B94" t="s">
        <v>247</v>
      </c>
      <c r="C94">
        <f>'4'!C127</f>
        <v>2.2486872486772489</v>
      </c>
      <c r="D94">
        <f>'4'!D127</f>
        <v>2.4926393218976148</v>
      </c>
      <c r="E94">
        <f>'4'!E127</f>
        <v>1.6724283700557474</v>
      </c>
      <c r="F94">
        <f>'4'!F127</f>
        <v>1.2510081368112858</v>
      </c>
      <c r="G94">
        <f>'4'!G127</f>
        <v>1.5940488841657809</v>
      </c>
      <c r="H94">
        <f>'4'!H127</f>
        <v>5.0210304942166148</v>
      </c>
    </row>
    <row r="95" spans="1:8">
      <c r="B95" t="s">
        <v>248</v>
      </c>
      <c r="C95">
        <f>'4'!C157</f>
        <v>2.2087167861715749</v>
      </c>
      <c r="D95">
        <f>'4'!D157</f>
        <v>1.8921575875118259</v>
      </c>
      <c r="E95">
        <f>'4'!E157</f>
        <v>1.8139362726740784</v>
      </c>
      <c r="F95">
        <f>'4'!F157</f>
        <v>1.3710468466152528</v>
      </c>
      <c r="G95">
        <f>'4'!G157</f>
        <v>2.2340128455738619</v>
      </c>
      <c r="H95">
        <f>'4'!H157</f>
        <v>4.5166620765629295</v>
      </c>
    </row>
    <row r="96" spans="1:8">
      <c r="B96" t="s">
        <v>249</v>
      </c>
      <c r="C96">
        <f>'4'!C187</f>
        <v>1.4016744765659219</v>
      </c>
      <c r="D96">
        <f>'4'!D187</f>
        <v>1.4031085092078339</v>
      </c>
      <c r="E96">
        <f>'4'!E187</f>
        <v>1.6933307902163688</v>
      </c>
      <c r="F96">
        <f>'4'!F187</f>
        <v>0.56891746545918964</v>
      </c>
      <c r="G96">
        <f>'4'!G187</f>
        <v>0.91010213368389115</v>
      </c>
      <c r="H96">
        <f>'4'!H187</f>
        <v>2.4528301886792456</v>
      </c>
    </row>
    <row r="97" spans="1:8">
      <c r="B97" t="s">
        <v>250</v>
      </c>
      <c r="C97">
        <f>'4'!C217</f>
        <v>5.7021376595744684</v>
      </c>
      <c r="D97">
        <f>'4'!D217</f>
        <v>4.4130726654898496</v>
      </c>
      <c r="E97">
        <f>'4'!E217</f>
        <v>4.1329839442946987</v>
      </c>
      <c r="F97">
        <f>'4'!F217</f>
        <v>4.1705382669138089</v>
      </c>
      <c r="G97">
        <f>'4'!G217</f>
        <v>7.5400565504241284</v>
      </c>
      <c r="H97">
        <f>'4'!H217</f>
        <v>2.8607488430795116</v>
      </c>
    </row>
    <row r="98" spans="1:8" ht="16" thickBot="1">
      <c r="B98" t="s">
        <v>251</v>
      </c>
      <c r="C98">
        <f>'4'!C247</f>
        <v>2.891005260663507</v>
      </c>
      <c r="D98">
        <f>'4'!D247</f>
        <v>2.1702535495538942</v>
      </c>
      <c r="E98">
        <f>'4'!E247</f>
        <v>1.9966421866730819</v>
      </c>
      <c r="F98">
        <f>'4'!F247</f>
        <v>1.0809612370886379</v>
      </c>
      <c r="G98">
        <f>'4'!G247</f>
        <v>1.7019207391198639</v>
      </c>
      <c r="H98">
        <f>'4'!H247</f>
        <v>2.5847354303828336</v>
      </c>
    </row>
    <row r="99" spans="1:8" ht="17" thickBot="1">
      <c r="A99">
        <v>5</v>
      </c>
      <c r="B99" s="60" t="s">
        <v>20</v>
      </c>
      <c r="C99" s="61">
        <f>'5'!C7</f>
        <v>1.0000000000000001E-5</v>
      </c>
      <c r="D99" s="62">
        <f>'5'!D7</f>
        <v>1.0000000000000001E-5</v>
      </c>
      <c r="E99" s="62">
        <f>'5'!E7</f>
        <v>1.8530056763434219</v>
      </c>
      <c r="F99" s="62">
        <f>'5'!F7</f>
        <v>1.9051978354203938</v>
      </c>
      <c r="G99" s="62">
        <f>'5'!G7</f>
        <v>1.9093294724459327</v>
      </c>
      <c r="H99" s="63">
        <f>'5'!H7</f>
        <v>9.1962479308442154E-7</v>
      </c>
    </row>
    <row r="100" spans="1:8">
      <c r="B100" t="s">
        <v>253</v>
      </c>
      <c r="C100">
        <f>'5'!C37</f>
        <v>1.0000000000000001E-5</v>
      </c>
      <c r="D100">
        <f>'5'!D37</f>
        <v>1.0000000000000001E-5</v>
      </c>
      <c r="E100">
        <f>'5'!E37</f>
        <v>3.5744780851063829</v>
      </c>
      <c r="F100">
        <f>'5'!F37</f>
        <v>3.6679969123471672</v>
      </c>
      <c r="G100">
        <f>'5'!G37</f>
        <v>3.6714807725769973</v>
      </c>
      <c r="H100">
        <f>'5'!H37</f>
        <v>1.0000000000000001E-5</v>
      </c>
    </row>
    <row r="101" spans="1:8">
      <c r="B101" t="s">
        <v>254</v>
      </c>
      <c r="C101">
        <f>'5'!C67</f>
        <v>1.0000000000000001E-5</v>
      </c>
      <c r="D101">
        <f>'5'!D67</f>
        <v>1.0000000000000001E-5</v>
      </c>
      <c r="E101">
        <f>'5'!E67</f>
        <v>1.0000000000000001E-5</v>
      </c>
      <c r="F101">
        <f>'5'!F67</f>
        <v>1.0000000000000001E-5</v>
      </c>
      <c r="G101">
        <f>'5'!G67</f>
        <v>1.0000000000000001E-5</v>
      </c>
      <c r="H101">
        <f>'5'!H67</f>
        <v>1.0000000000000001E-5</v>
      </c>
    </row>
    <row r="102" spans="1:8">
      <c r="B102" t="s">
        <v>255</v>
      </c>
      <c r="C102">
        <f>'5'!C97</f>
        <v>1.0000000000000001E-5</v>
      </c>
      <c r="D102">
        <f>'5'!D97</f>
        <v>1.0000000000000001E-5</v>
      </c>
      <c r="E102">
        <f>'5'!E97</f>
        <v>1.0000000000000001E-5</v>
      </c>
      <c r="F102">
        <f>'5'!F97</f>
        <v>1.0000000000000001E-5</v>
      </c>
      <c r="G102">
        <f>'5'!G97</f>
        <v>1.0000000000000001E-5</v>
      </c>
      <c r="H102">
        <f>'5'!H97</f>
        <v>1.0000000000000001E-5</v>
      </c>
    </row>
    <row r="103" spans="1:8">
      <c r="B103" t="s">
        <v>256</v>
      </c>
      <c r="C103">
        <f>'5'!C127</f>
        <v>1.0000000000000001E-5</v>
      </c>
      <c r="D103">
        <f>'5'!D127</f>
        <v>1.0000000000000001E-5</v>
      </c>
      <c r="E103">
        <f>'5'!E127</f>
        <v>1.0000000000000001E-5</v>
      </c>
      <c r="F103">
        <f>'5'!F127</f>
        <v>1.0000000000000001E-5</v>
      </c>
      <c r="G103">
        <f>'5'!G127</f>
        <v>1.0000000000000001E-5</v>
      </c>
      <c r="H103">
        <f>'5'!H127</f>
        <v>1.0000000000000001E-5</v>
      </c>
    </row>
    <row r="104" spans="1:8">
      <c r="B104" t="s">
        <v>257</v>
      </c>
      <c r="C104">
        <f>'5'!C157</f>
        <v>1.0000000000000001E-5</v>
      </c>
      <c r="D104">
        <f>'5'!D157</f>
        <v>1.0000000000000001E-5</v>
      </c>
      <c r="E104">
        <f>'5'!E157</f>
        <v>1.0000000000000001E-5</v>
      </c>
      <c r="F104">
        <f>'5'!F157</f>
        <v>1.0000000000000001E-5</v>
      </c>
      <c r="G104">
        <f>'5'!G157</f>
        <v>1.0000000000000001E-5</v>
      </c>
      <c r="H104">
        <f>'5'!H157</f>
        <v>1.0000000000000001E-5</v>
      </c>
    </row>
    <row r="105" spans="1:8" ht="16" thickBot="1">
      <c r="B105" t="s">
        <v>258</v>
      </c>
      <c r="C105">
        <f>'5'!C187</f>
        <v>1.0000000000000001E-5</v>
      </c>
      <c r="D105">
        <f>'5'!D187</f>
        <v>1.0000000000000001E-5</v>
      </c>
      <c r="E105">
        <f>'5'!E187</f>
        <v>1.0000000000000001E-5</v>
      </c>
      <c r="F105">
        <f>'5'!F187</f>
        <v>1.0000000000000001E-5</v>
      </c>
      <c r="G105">
        <f>'5'!G187</f>
        <v>1.0000000000000001E-5</v>
      </c>
      <c r="H105">
        <f>'5'!H187</f>
        <v>1.0000000000000001E-5</v>
      </c>
    </row>
    <row r="106" spans="1:8" ht="17" thickBot="1">
      <c r="A106">
        <v>6</v>
      </c>
      <c r="B106" s="25" t="s">
        <v>24</v>
      </c>
      <c r="C106" s="61">
        <f>'6'!C7</f>
        <v>1.2666961541459612</v>
      </c>
      <c r="D106" s="62">
        <f>'6'!D7</f>
        <v>1.204710306112373</v>
      </c>
      <c r="E106" s="62">
        <f>'6'!E7</f>
        <v>1.6098105467247139</v>
      </c>
      <c r="F106" s="62">
        <f>'6'!F7</f>
        <v>1.7761355679471296</v>
      </c>
      <c r="G106" s="62">
        <f>'6'!G7</f>
        <v>1.4573285804151814</v>
      </c>
      <c r="H106" s="63">
        <f>'6'!H7</f>
        <v>1.0536297545042672E-6</v>
      </c>
    </row>
    <row r="107" spans="1:8" ht="16">
      <c r="B107" s="24" t="s">
        <v>260</v>
      </c>
      <c r="C107">
        <f>'6'!C37</f>
        <v>2.4060807014621508</v>
      </c>
      <c r="D107">
        <f>'6'!D37</f>
        <v>2.2672465731276716</v>
      </c>
      <c r="E107">
        <f>'6'!E37</f>
        <v>2.5086273879739562</v>
      </c>
      <c r="F107">
        <f>'6'!F37</f>
        <v>2.5196950393700792</v>
      </c>
      <c r="G107">
        <f>'6'!G37</f>
        <v>2.1323236349143082</v>
      </c>
      <c r="H107">
        <f>'6'!H37</f>
        <v>1.0000000000000001E-5</v>
      </c>
    </row>
    <row r="108" spans="1:8" ht="16">
      <c r="B108" s="24" t="s">
        <v>261</v>
      </c>
      <c r="C108">
        <f>'6'!C67</f>
        <v>1.0000000000000001E-5</v>
      </c>
      <c r="D108">
        <f>'6'!D67</f>
        <v>1.0000000000000001E-5</v>
      </c>
      <c r="E108">
        <f>'6'!E67</f>
        <v>0.2059832234809475</v>
      </c>
      <c r="F108">
        <f>'6'!F67</f>
        <v>1.3756713756613759</v>
      </c>
      <c r="G108">
        <f>'6'!G67</f>
        <v>0.10626992561105207</v>
      </c>
      <c r="H108">
        <f>'6'!H67</f>
        <v>1.0000000000000001E-5</v>
      </c>
    </row>
    <row r="109" spans="1:8" ht="16">
      <c r="B109" s="24" t="s">
        <v>262</v>
      </c>
      <c r="C109">
        <f>'6'!C97</f>
        <v>1.0000000000000001E-5</v>
      </c>
      <c r="D109">
        <f>'6'!D97</f>
        <v>1.0000000000000001E-5</v>
      </c>
      <c r="E109">
        <f>'6'!E97</f>
        <v>1.0000000000000001E-5</v>
      </c>
      <c r="F109">
        <f>'6'!F97</f>
        <v>0.2915551895043732</v>
      </c>
      <c r="G109">
        <f>'6'!G97</f>
        <v>0.23909145248057381</v>
      </c>
      <c r="H109">
        <f>'6'!H97</f>
        <v>1.0000000000000001E-5</v>
      </c>
    </row>
    <row r="110" spans="1:8" ht="16" thickBot="1">
      <c r="B110" t="s">
        <v>263</v>
      </c>
      <c r="C110">
        <f>'6'!C127</f>
        <v>1.0000000000000001E-5</v>
      </c>
      <c r="D110">
        <f>'6'!D127</f>
        <v>1.0000000000000001E-5</v>
      </c>
      <c r="E110">
        <f>'6'!E127</f>
        <v>1.3258641560428355</v>
      </c>
      <c r="F110">
        <f>'6'!F127</f>
        <v>1.337458559670782</v>
      </c>
      <c r="G110">
        <f>'6'!G127</f>
        <v>1.4165792235047219</v>
      </c>
      <c r="H110">
        <f>'6'!H127</f>
        <v>1.0000000000000001E-5</v>
      </c>
    </row>
    <row r="111" spans="1:8" ht="17" thickBot="1">
      <c r="A111">
        <v>7</v>
      </c>
      <c r="B111" s="25" t="s">
        <v>28</v>
      </c>
      <c r="C111" s="61">
        <f>'7'!C7</f>
        <v>1.4249173810202336</v>
      </c>
      <c r="D111" s="62">
        <f>'7'!D7</f>
        <v>1.757302041771696</v>
      </c>
      <c r="E111" s="62">
        <f>'7'!E7</f>
        <v>1.5096366044340723</v>
      </c>
      <c r="F111" s="62">
        <f>'7'!F7</f>
        <v>1.7775919009842809</v>
      </c>
      <c r="G111" s="62">
        <f>'7'!G7</f>
        <v>1.5170576481906313</v>
      </c>
      <c r="H111" s="63">
        <f>'7'!H7</f>
        <v>7.469933517591694E-7</v>
      </c>
    </row>
    <row r="112" spans="1:8" ht="16">
      <c r="B112" s="24" t="s">
        <v>265</v>
      </c>
      <c r="C112">
        <f>'7'!C37</f>
        <v>2.9010833971569481</v>
      </c>
      <c r="D112">
        <f>'7'!D37</f>
        <v>3.0395236778115504</v>
      </c>
      <c r="E112">
        <f>'7'!E37</f>
        <v>2.8008852735229759</v>
      </c>
      <c r="F112">
        <f>'7'!F37</f>
        <v>3.5421645667447308</v>
      </c>
      <c r="G112">
        <f>'7'!G37</f>
        <v>2.9844227689620029</v>
      </c>
      <c r="H112">
        <f>'7'!H37</f>
        <v>1.0000000000000001E-5</v>
      </c>
    </row>
    <row r="113" spans="1:8" ht="16">
      <c r="B113" s="24" t="s">
        <v>266</v>
      </c>
      <c r="C113">
        <f>'7'!C67</f>
        <v>1.0000000000000001E-5</v>
      </c>
      <c r="D113">
        <f>'7'!D67</f>
        <v>0.38521801232665642</v>
      </c>
      <c r="E113">
        <f>'7'!E67</f>
        <v>0.38670760247486469</v>
      </c>
      <c r="F113">
        <f>'7'!F67</f>
        <v>1.0000000000000001E-5</v>
      </c>
      <c r="G113">
        <f>'7'!G67</f>
        <v>1.0000000000000001E-5</v>
      </c>
      <c r="H113">
        <f>'7'!H67</f>
        <v>1.0000000000000001E-5</v>
      </c>
    </row>
    <row r="114" spans="1:8">
      <c r="B114" t="s">
        <v>267</v>
      </c>
      <c r="C114">
        <f>'7'!C97</f>
        <v>1.0000000000000001E-5</v>
      </c>
      <c r="D114">
        <f>'7'!D97</f>
        <v>0.29464759575721861</v>
      </c>
      <c r="E114">
        <f>'7'!E97</f>
        <v>0.29482132075471695</v>
      </c>
      <c r="F114">
        <f>'7'!F97</f>
        <v>1.0000000000000001E-5</v>
      </c>
      <c r="G114">
        <f>'7'!G97</f>
        <v>1.0000000000000001E-5</v>
      </c>
      <c r="H114">
        <f>'7'!H97</f>
        <v>1.0000000000000001E-5</v>
      </c>
    </row>
    <row r="115" spans="1:8">
      <c r="B115" t="s">
        <v>268</v>
      </c>
      <c r="C115">
        <f>'7'!C127</f>
        <v>1.0000000000000001E-5</v>
      </c>
      <c r="D115">
        <f>'7'!D127</f>
        <v>0.32337297493936951</v>
      </c>
      <c r="E115">
        <f>'7'!E127</f>
        <v>0.41737227045075126</v>
      </c>
      <c r="F115">
        <f>'7'!F127</f>
        <v>1.0000000000000001E-5</v>
      </c>
      <c r="G115">
        <f>'7'!G127</f>
        <v>1.0000000000000001E-5</v>
      </c>
      <c r="H115">
        <f>'7'!H127</f>
        <v>1.0000000000000001E-5</v>
      </c>
    </row>
    <row r="116" spans="1:8">
      <c r="B116" t="s">
        <v>269</v>
      </c>
      <c r="C116">
        <f>'7'!C157</f>
        <v>1.0000000000000001E-5</v>
      </c>
      <c r="D116">
        <f>'7'!D157</f>
        <v>0.58412214953271024</v>
      </c>
      <c r="E116">
        <f>'7'!E157</f>
        <v>1.0000000000000001E-5</v>
      </c>
      <c r="F116">
        <f>'7'!F157</f>
        <v>1.0000000000000001E-5</v>
      </c>
      <c r="G116">
        <f>'7'!G157</f>
        <v>1.0000000000000001E-5</v>
      </c>
      <c r="H116">
        <f>'7'!H157</f>
        <v>1.0000000000000001E-5</v>
      </c>
    </row>
    <row r="117" spans="1:8" ht="16" thickBot="1">
      <c r="B117" t="s">
        <v>270</v>
      </c>
      <c r="C117">
        <f>'7'!C187</f>
        <v>1.0000000000000001E-5</v>
      </c>
      <c r="D117">
        <f>'7'!D187</f>
        <v>0.79450152542372887</v>
      </c>
      <c r="E117">
        <f>'7'!E187</f>
        <v>1.0000000000000001E-5</v>
      </c>
      <c r="F117">
        <f>'7'!F187</f>
        <v>1.0000000000000001E-5</v>
      </c>
      <c r="G117">
        <f>'7'!G187</f>
        <v>1.0000000000000001E-5</v>
      </c>
      <c r="H117">
        <f>'7'!H187</f>
        <v>1.0000000000000001E-5</v>
      </c>
    </row>
    <row r="118" spans="1:8" ht="17" thickBot="1">
      <c r="A118">
        <v>8</v>
      </c>
      <c r="B118" s="60" t="s">
        <v>32</v>
      </c>
      <c r="C118" s="61">
        <f>'8'!C7</f>
        <v>1.0000000000000001E-5</v>
      </c>
      <c r="D118" s="62">
        <f>'8'!D7</f>
        <v>2.1660749819494587</v>
      </c>
      <c r="E118" s="62">
        <f>'8'!E7</f>
        <v>2.4916247580258739</v>
      </c>
      <c r="F118" s="62">
        <f>'8'!F7</f>
        <v>2.6916789731525048</v>
      </c>
      <c r="G118" s="62">
        <f>'8'!G7</f>
        <v>2.241524236480807</v>
      </c>
      <c r="H118" s="63">
        <f>'8'!H7</f>
        <v>4.2566890828444706</v>
      </c>
    </row>
    <row r="119" spans="1:8">
      <c r="B119" t="s">
        <v>272</v>
      </c>
      <c r="C119">
        <f>'8'!C37</f>
        <v>1.0000000000000001E-5</v>
      </c>
      <c r="D119">
        <f>'8'!D37</f>
        <v>3.0059371803556307</v>
      </c>
      <c r="E119">
        <f>'8'!E37</f>
        <v>3.7904699659284495</v>
      </c>
      <c r="F119">
        <f>'8'!F37</f>
        <v>3.8279669892473116</v>
      </c>
      <c r="G119">
        <f>'8'!G37</f>
        <v>3.1757540603248255</v>
      </c>
      <c r="H119">
        <f>'8'!H37</f>
        <v>6.0332048621405274</v>
      </c>
    </row>
    <row r="120" spans="1:8">
      <c r="B120" t="s">
        <v>273</v>
      </c>
      <c r="C120">
        <f>'8'!C67</f>
        <v>1.0000000000000001E-5</v>
      </c>
      <c r="D120">
        <f>'8'!D67</f>
        <v>1.804767998359311</v>
      </c>
      <c r="E120">
        <f>'8'!E67</f>
        <v>1.6286744951140066</v>
      </c>
      <c r="F120">
        <f>'8'!F67</f>
        <v>2.0525551559934319</v>
      </c>
      <c r="G120">
        <f>'8'!G67</f>
        <v>1.7355371900826446</v>
      </c>
      <c r="H120">
        <f>'8'!H67</f>
        <v>3.2883642495784144</v>
      </c>
    </row>
    <row r="121" spans="1:8">
      <c r="B121" t="s">
        <v>274</v>
      </c>
      <c r="C121">
        <f>'8'!C97</f>
        <v>1.0000000000000001E-5</v>
      </c>
      <c r="D121">
        <f>'8'!D97</f>
        <v>1.78174719376392</v>
      </c>
      <c r="E121">
        <f>'8'!E97</f>
        <v>1.6458669807037458</v>
      </c>
      <c r="F121">
        <f>'8'!F97</f>
        <v>2.0761345674740488</v>
      </c>
      <c r="G121">
        <f>'8'!G97</f>
        <v>1.7740981667652278</v>
      </c>
      <c r="H121">
        <f>'8'!H97</f>
        <v>3.4271725826193387</v>
      </c>
    </row>
    <row r="122" spans="1:8">
      <c r="B122" t="s">
        <v>275</v>
      </c>
      <c r="C122">
        <f>'8'!C127</f>
        <v>1.0000000000000001E-5</v>
      </c>
      <c r="D122">
        <f>'8'!D127</f>
        <v>0.44864167339614175</v>
      </c>
      <c r="E122">
        <f>'8'!E127</f>
        <v>0.44985255510571304</v>
      </c>
      <c r="F122">
        <f>'8'!F127</f>
        <v>0.54422768707482982</v>
      </c>
      <c r="G122">
        <f>'8'!G127</f>
        <v>0.45641259698767683</v>
      </c>
      <c r="H122">
        <f>'8'!H127</f>
        <v>0.87840961627369385</v>
      </c>
    </row>
    <row r="123" spans="1:8">
      <c r="B123" t="s">
        <v>276</v>
      </c>
      <c r="C123">
        <f>'8'!C157</f>
        <v>1.0000000000000001E-5</v>
      </c>
      <c r="D123">
        <f>'8'!D157</f>
        <v>1.466285659824047</v>
      </c>
      <c r="E123">
        <f>'8'!E157</f>
        <v>1.3868713138686131</v>
      </c>
      <c r="F123">
        <f>'8'!F157</f>
        <v>1.7817471937639198</v>
      </c>
      <c r="G123">
        <f>'8'!G157</f>
        <v>1.5082956259426847</v>
      </c>
      <c r="H123">
        <f>'8'!H157</f>
        <v>2.8439661798616451</v>
      </c>
    </row>
    <row r="124" spans="1:8" ht="16" thickBot="1">
      <c r="B124" t="s">
        <v>277</v>
      </c>
      <c r="C124">
        <f>'8'!C187</f>
        <v>1.0000000000000001E-5</v>
      </c>
      <c r="D124">
        <f>'8'!D187</f>
        <v>2.1276695744680851</v>
      </c>
      <c r="E124">
        <f>'8'!E187</f>
        <v>1.9348368839103869</v>
      </c>
      <c r="F124">
        <f>'8'!F187</f>
        <v>2.5693830729701954</v>
      </c>
      <c r="G124">
        <f>'8'!G187</f>
        <v>2.0790020790020791</v>
      </c>
      <c r="H124">
        <f>'8'!H187</f>
        <v>3.9029535864978904</v>
      </c>
    </row>
    <row r="125" spans="1:8" ht="17" thickBot="1">
      <c r="A125">
        <v>9</v>
      </c>
      <c r="B125" s="60" t="s">
        <v>36</v>
      </c>
      <c r="C125" s="61">
        <f>'9'!C7</f>
        <v>0.67678756033920418</v>
      </c>
      <c r="D125" s="62">
        <f>'9'!D7</f>
        <v>1.133271642815783</v>
      </c>
      <c r="E125" s="62">
        <f>'9'!E7</f>
        <v>1.144791144781145</v>
      </c>
      <c r="F125" s="62">
        <f>'9'!F7</f>
        <v>0.9080979232793005</v>
      </c>
      <c r="G125" s="62">
        <f>'9'!G7</f>
        <v>0.79800926720439325</v>
      </c>
      <c r="H125" s="63">
        <f>'9'!H7</f>
        <v>0.10458427749694962</v>
      </c>
    </row>
    <row r="126" spans="1:8">
      <c r="B126" t="s">
        <v>279</v>
      </c>
      <c r="C126">
        <f>'9'!C37</f>
        <v>2.4368861009982385</v>
      </c>
      <c r="D126">
        <f>'9'!D37</f>
        <v>2.5954753937947492</v>
      </c>
      <c r="E126">
        <f>'9'!E37</f>
        <v>2.7870442320508935</v>
      </c>
      <c r="F126">
        <f>'9'!F37</f>
        <v>2.845046319612591</v>
      </c>
      <c r="G126">
        <f>'9'!G37</f>
        <v>2.4405125076266017</v>
      </c>
      <c r="H126">
        <f>'9'!H37</f>
        <v>1.0000000000000001E-5</v>
      </c>
    </row>
    <row r="127" spans="1:8">
      <c r="B127" t="s">
        <v>280</v>
      </c>
      <c r="C127">
        <f>'9'!C67</f>
        <v>1.0000000000000001E-5</v>
      </c>
      <c r="D127">
        <f>'9'!D67</f>
        <v>1.0000000000000001E-5</v>
      </c>
      <c r="E127">
        <f>'9'!E67</f>
        <v>1.0000000000000001E-5</v>
      </c>
      <c r="F127">
        <f>'9'!F67</f>
        <v>1.0000000000000001E-5</v>
      </c>
      <c r="G127">
        <f>'9'!G67</f>
        <v>1.0000000000000001E-5</v>
      </c>
      <c r="H127">
        <f>'9'!H67</f>
        <v>1.0000000000000001E-5</v>
      </c>
    </row>
    <row r="128" spans="1:8">
      <c r="B128" t="s">
        <v>281</v>
      </c>
      <c r="C128">
        <f>'9'!C97</f>
        <v>1.0000000000000001E-5</v>
      </c>
      <c r="D128">
        <f>'9'!D97</f>
        <v>1.318227769575534</v>
      </c>
      <c r="E128">
        <f>'9'!E97</f>
        <v>1.061299466702043</v>
      </c>
      <c r="F128">
        <f>'9'!F97</f>
        <v>2.6790931976432782E-2</v>
      </c>
      <c r="G128">
        <f>'9'!G97</f>
        <v>2.7019724398811135E-2</v>
      </c>
      <c r="H128">
        <f>'9'!H97</f>
        <v>5.4854635216675808E-2</v>
      </c>
    </row>
    <row r="129" spans="1:8">
      <c r="B129" t="s">
        <v>282</v>
      </c>
      <c r="C129">
        <f>'9'!C127</f>
        <v>1.0000000000000001E-5</v>
      </c>
      <c r="D129">
        <f>'9'!D127</f>
        <v>1.0000000000000001E-5</v>
      </c>
      <c r="E129">
        <f>'9'!E127</f>
        <v>0.39448731755424066</v>
      </c>
      <c r="F129">
        <f>'9'!F127</f>
        <v>1.0090917356205853</v>
      </c>
      <c r="G129">
        <f>'9'!G127</f>
        <v>1.0121457489878543</v>
      </c>
      <c r="H129">
        <f>'9'!H127</f>
        <v>1.0395010395010396</v>
      </c>
    </row>
    <row r="130" spans="1:8" ht="16" thickBot="1">
      <c r="B130" t="s">
        <v>283</v>
      </c>
      <c r="C130">
        <f>'9'!C157</f>
        <v>1.0000000000000001E-5</v>
      </c>
      <c r="D130">
        <f>'9'!D157</f>
        <v>1.0000000000000001E-5</v>
      </c>
      <c r="E130">
        <f>'9'!E157</f>
        <v>1.0000000000000001E-5</v>
      </c>
      <c r="F130">
        <f>'9'!F157</f>
        <v>8.776778850372971E-2</v>
      </c>
      <c r="G130">
        <f>'9'!G157</f>
        <v>9.0744101633393831E-2</v>
      </c>
      <c r="H130">
        <f>'9'!H157</f>
        <v>0</v>
      </c>
    </row>
    <row r="131" spans="1:8" ht="17" thickBot="1">
      <c r="A131">
        <v>10</v>
      </c>
      <c r="B131" s="60" t="s">
        <v>41</v>
      </c>
      <c r="C131" s="61">
        <f>'10'!C7</f>
        <v>0.46485291515281041</v>
      </c>
      <c r="D131" s="62">
        <f>'10'!D7</f>
        <v>0.46745211327318187</v>
      </c>
      <c r="E131" s="62">
        <f>'10'!E7</f>
        <v>1.1597824636880767</v>
      </c>
      <c r="F131" s="62">
        <f>'10'!F7</f>
        <v>0.68173854808721612</v>
      </c>
      <c r="G131" s="62">
        <f>'10'!G7</f>
        <v>2.0043275253388</v>
      </c>
      <c r="H131" s="63">
        <f>'10'!H7</f>
        <v>2.3919308357348705</v>
      </c>
    </row>
    <row r="132" spans="1:8">
      <c r="B132" t="s">
        <v>285</v>
      </c>
      <c r="C132">
        <f>'10'!C37</f>
        <v>1.5718257181571815</v>
      </c>
      <c r="D132">
        <f>'10'!D37</f>
        <v>1.5707862557077625</v>
      </c>
      <c r="E132">
        <f>'10'!E37</f>
        <v>3.8759789922480619</v>
      </c>
      <c r="F132">
        <f>'10'!F37</f>
        <v>2.270604858322387</v>
      </c>
      <c r="G132">
        <f>'10'!G37</f>
        <v>2.2938388625592419</v>
      </c>
      <c r="H132">
        <f>'10'!H37</f>
        <v>2.7558296396222777</v>
      </c>
    </row>
    <row r="133" spans="1:8">
      <c r="B133" t="s">
        <v>286</v>
      </c>
      <c r="C133">
        <f>'10'!C67</f>
        <v>1.0000000000000001E-5</v>
      </c>
      <c r="D133">
        <f>'10'!D67</f>
        <v>1.0000000000000001E-5</v>
      </c>
      <c r="E133">
        <f>'10'!E67</f>
        <v>1.0000000000000001E-5</v>
      </c>
      <c r="F133">
        <f>'10'!F67</f>
        <v>1.0000000000000001E-5</v>
      </c>
      <c r="G133">
        <f>'10'!G67</f>
        <v>1.7898574743122306</v>
      </c>
      <c r="H133">
        <f>'10'!H67</f>
        <v>2.08955223880597</v>
      </c>
    </row>
    <row r="134" spans="1:8">
      <c r="B134" t="s">
        <v>287</v>
      </c>
      <c r="C134">
        <f>'10'!C97</f>
        <v>1.0000000000000001E-5</v>
      </c>
      <c r="D134">
        <f>'10'!D97</f>
        <v>1.0000000000000001E-5</v>
      </c>
      <c r="E134">
        <f>'10'!E97</f>
        <v>1.0000000000000001E-5</v>
      </c>
      <c r="F134">
        <f>'10'!F97</f>
        <v>1.0000000000000001E-5</v>
      </c>
      <c r="G134">
        <f>'10'!G97</f>
        <v>1.867816091954023</v>
      </c>
      <c r="H134">
        <f>'10'!H97</f>
        <v>2.2029613578909348</v>
      </c>
    </row>
    <row r="135" spans="1:8">
      <c r="B135" t="s">
        <v>288</v>
      </c>
      <c r="C135">
        <f>'10'!C127</f>
        <v>1.0000000000000001E-5</v>
      </c>
      <c r="D135">
        <f>'10'!D127</f>
        <v>1.0000000000000001E-5</v>
      </c>
      <c r="E135">
        <f>'10'!E127</f>
        <v>1.0000000000000001E-5</v>
      </c>
      <c r="F135">
        <f>'10'!F127</f>
        <v>1.0000000000000001E-5</v>
      </c>
      <c r="G135">
        <f>'10'!G127</f>
        <v>2.0460358056265981</v>
      </c>
      <c r="H135">
        <f>'10'!H127</f>
        <v>2.4507983661344226</v>
      </c>
    </row>
    <row r="136" spans="1:8">
      <c r="B136" t="s">
        <v>289</v>
      </c>
      <c r="C136">
        <f>'10'!C157</f>
        <v>1.0000000000000001E-5</v>
      </c>
      <c r="D136">
        <f>'10'!D157</f>
        <v>1.0000000000000001E-5</v>
      </c>
      <c r="E136">
        <f>'10'!E157</f>
        <v>1.0000000000000001E-5</v>
      </c>
      <c r="F136">
        <f>'10'!F157</f>
        <v>1.0000000000000001E-5</v>
      </c>
      <c r="G136">
        <f>'10'!G157</f>
        <v>1.8538324420677363</v>
      </c>
      <c r="H136">
        <f>'10'!H157</f>
        <v>2.2578295702840494</v>
      </c>
    </row>
    <row r="137" spans="1:8" ht="16" thickBot="1">
      <c r="B137" t="s">
        <v>290</v>
      </c>
      <c r="C137">
        <f>'10'!C67</f>
        <v>1.0000000000000001E-5</v>
      </c>
      <c r="D137">
        <f>'10'!D67</f>
        <v>1.0000000000000001E-5</v>
      </c>
      <c r="E137">
        <f>'10'!E67</f>
        <v>1.0000000000000001E-5</v>
      </c>
      <c r="F137">
        <f>'10'!F67</f>
        <v>1.0000000000000001E-5</v>
      </c>
      <c r="G137">
        <f>'10'!G67</f>
        <v>1.7898574743122306</v>
      </c>
      <c r="H137">
        <f>'10'!H67</f>
        <v>2.08955223880597</v>
      </c>
    </row>
    <row r="138" spans="1:8" ht="17" thickBot="1">
      <c r="A138">
        <v>11</v>
      </c>
      <c r="B138" s="60" t="s">
        <v>45</v>
      </c>
      <c r="C138" s="61">
        <f>'11'!C7</f>
        <v>1.4289532320083138</v>
      </c>
      <c r="D138" s="62">
        <f>'11'!D7</f>
        <v>1.7592275309775127</v>
      </c>
      <c r="E138" s="62">
        <f>'11'!E7</f>
        <v>2.4021804765594732</v>
      </c>
      <c r="F138" s="62">
        <f>'11'!F7</f>
        <v>2.8120713966567727</v>
      </c>
      <c r="G138" s="62">
        <f>'11'!G7</f>
        <v>2.8503758389261749</v>
      </c>
      <c r="H138" s="63">
        <f>'11'!H7</f>
        <v>7.9795722949249925E-7</v>
      </c>
    </row>
    <row r="139" spans="1:8">
      <c r="B139" t="s">
        <v>292</v>
      </c>
      <c r="C139">
        <f>'11'!C37</f>
        <v>2.5716055581531267</v>
      </c>
      <c r="D139">
        <f>'11'!D37</f>
        <v>2.7049376725861465</v>
      </c>
      <c r="E139">
        <f>'11'!E37</f>
        <v>3.6599863872491145</v>
      </c>
      <c r="F139">
        <f>'11'!F37</f>
        <v>4.2348059063639569</v>
      </c>
      <c r="G139">
        <f>'11'!G37</f>
        <v>4.2578356002365467</v>
      </c>
      <c r="H139">
        <f>'11'!H37</f>
        <v>0</v>
      </c>
    </row>
    <row r="140" spans="1:8">
      <c r="B140" t="s">
        <v>293</v>
      </c>
      <c r="C140">
        <f>'11'!C67</f>
        <v>1.4664179104477614E-5</v>
      </c>
      <c r="D140">
        <f>'11'!D67</f>
        <v>1.4728132387706858E-5</v>
      </c>
      <c r="E140">
        <f>'11'!E67</f>
        <v>1.4826254826254827E-5</v>
      </c>
      <c r="F140">
        <f>'11'!F67</f>
        <v>1.4870920603994156E-5</v>
      </c>
      <c r="G140">
        <f>'11'!G67</f>
        <v>1.4970178926441354E-5</v>
      </c>
      <c r="H140">
        <f>'11'!H67</f>
        <v>1.5094243504839532E-5</v>
      </c>
    </row>
    <row r="141" spans="1:8">
      <c r="B141" t="s">
        <v>294</v>
      </c>
      <c r="C141">
        <f>'11'!C97</f>
        <v>1.0000000000000001E-5</v>
      </c>
      <c r="D141">
        <f>'11'!D97</f>
        <v>1.0000000000000001E-5</v>
      </c>
      <c r="E141">
        <f>'11'!E97</f>
        <v>1.0000000000000001E-5</v>
      </c>
      <c r="F141">
        <f>'11'!F97</f>
        <v>1.0000000000000001E-5</v>
      </c>
      <c r="G141">
        <f>'11'!G97</f>
        <v>1.0000000000000001E-5</v>
      </c>
      <c r="H141">
        <f>'11'!H97</f>
        <v>1.0000000000000001E-5</v>
      </c>
    </row>
    <row r="142" spans="1:8">
      <c r="B142" t="s">
        <v>295</v>
      </c>
      <c r="C142">
        <f>'11'!C127</f>
        <v>1.0000000000000001E-5</v>
      </c>
      <c r="D142">
        <f>'11'!D127</f>
        <v>1.0000000000000001E-5</v>
      </c>
      <c r="E142">
        <f>'11'!E127</f>
        <v>1.0000000000000001E-5</v>
      </c>
      <c r="F142">
        <f>'11'!F127</f>
        <v>1.0000000000000001E-5</v>
      </c>
      <c r="G142">
        <f>'11'!G127</f>
        <v>0.14836795252225521</v>
      </c>
      <c r="H142">
        <f>'11'!H127</f>
        <v>1.0000000000000001E-5</v>
      </c>
    </row>
    <row r="143" spans="1:8">
      <c r="B143" t="s">
        <v>296</v>
      </c>
      <c r="C143">
        <f>'11'!C157</f>
        <v>1.0000000000000001E-5</v>
      </c>
      <c r="D143">
        <f>'11'!D157</f>
        <v>1.0000000000000001E-5</v>
      </c>
      <c r="E143">
        <f>'11'!E157</f>
        <v>1.0000000000000001E-5</v>
      </c>
      <c r="F143">
        <f>'11'!F157</f>
        <v>1.0000000000000001E-5</v>
      </c>
      <c r="G143">
        <f>'11'!G157</f>
        <v>1.0000000000000001E-5</v>
      </c>
      <c r="H143">
        <f>'11'!H157</f>
        <v>1.0000000000000001E-5</v>
      </c>
    </row>
    <row r="144" spans="1:8">
      <c r="B144" t="s">
        <v>297</v>
      </c>
      <c r="C144">
        <f>'11'!C67</f>
        <v>1.4664179104477614E-5</v>
      </c>
      <c r="D144">
        <f>'11'!D67</f>
        <v>1.4728132387706858E-5</v>
      </c>
      <c r="E144">
        <f>'11'!E67</f>
        <v>1.4826254826254827E-5</v>
      </c>
      <c r="F144">
        <f>'11'!F67</f>
        <v>1.4870920603994156E-5</v>
      </c>
      <c r="G144">
        <f>'11'!G67</f>
        <v>1.4970178926441354E-5</v>
      </c>
      <c r="H144">
        <f>'11'!H67</f>
        <v>1.5094243504839532E-5</v>
      </c>
    </row>
    <row r="145" spans="1:8">
      <c r="B145" t="s">
        <v>298</v>
      </c>
      <c r="C145">
        <f>'11'!C217</f>
        <v>1.0000000000000001E-5</v>
      </c>
      <c r="D145">
        <f>'11'!D217</f>
        <v>1.0000000000000001E-5</v>
      </c>
      <c r="E145">
        <f>'11'!E217</f>
        <v>1.0000000000000001E-5</v>
      </c>
      <c r="F145">
        <f>'11'!F217</f>
        <v>1.0000000000000001E-5</v>
      </c>
      <c r="G145">
        <f>'11'!G217</f>
        <v>1.0000000000000001E-5</v>
      </c>
      <c r="H145">
        <f>'11'!H217</f>
        <v>1.0000000000000001E-5</v>
      </c>
    </row>
    <row r="146" spans="1:8">
      <c r="B146" t="s">
        <v>299</v>
      </c>
      <c r="C146">
        <f>'11'!C247</f>
        <v>1.0000000000000001E-5</v>
      </c>
      <c r="D146">
        <f>'11'!D247</f>
        <v>1.0000000000000001E-5</v>
      </c>
      <c r="E146">
        <f>'11'!E247</f>
        <v>1.0000000000000001E-5</v>
      </c>
      <c r="F146">
        <f>'11'!F247</f>
        <v>1.0000000000000001E-5</v>
      </c>
      <c r="G146">
        <f>'11'!G247</f>
        <v>1.0000000000000001E-5</v>
      </c>
      <c r="H146">
        <f>'11'!H247</f>
        <v>1.0000000000000001E-5</v>
      </c>
    </row>
    <row r="147" spans="1:8" ht="16" thickBot="1">
      <c r="B147" t="s">
        <v>300</v>
      </c>
      <c r="C147">
        <f>'11'!C277</f>
        <v>1.0000000000000001E-5</v>
      </c>
      <c r="D147">
        <f>'11'!D277</f>
        <v>1.0000000000000001E-5</v>
      </c>
      <c r="E147">
        <f>'11'!E277</f>
        <v>1.0000000000000001E-5</v>
      </c>
      <c r="F147">
        <f>'11'!F277</f>
        <v>1.0000000000000001E-5</v>
      </c>
      <c r="G147">
        <f>'11'!G277</f>
        <v>1.0000000000000001E-5</v>
      </c>
      <c r="H147">
        <f>'11'!H277</f>
        <v>1.0000000000000001E-5</v>
      </c>
    </row>
    <row r="148" spans="1:8" ht="17" thickBot="1">
      <c r="A148">
        <v>12</v>
      </c>
      <c r="B148" s="60" t="s">
        <v>49</v>
      </c>
      <c r="C148" s="61">
        <f>'12'!C7</f>
        <v>1.0672255320717621</v>
      </c>
      <c r="D148" s="62">
        <f>'12'!D7</f>
        <v>0.87896529884480157</v>
      </c>
      <c r="E148" s="62">
        <f>'12'!E7</f>
        <v>0.94748551825003169</v>
      </c>
      <c r="F148" s="62">
        <f>'12'!F7</f>
        <v>0.81589076577155328</v>
      </c>
      <c r="G148" s="62">
        <f>'12'!G7</f>
        <v>0.83049960763798059</v>
      </c>
      <c r="H148" s="63">
        <f>'12'!H7</f>
        <v>1.3535031847133756</v>
      </c>
    </row>
    <row r="149" spans="1:8">
      <c r="B149" t="s">
        <v>302</v>
      </c>
      <c r="C149">
        <f>'12'!C37</f>
        <v>2.0411443097538173</v>
      </c>
      <c r="D149">
        <f>'12'!D37</f>
        <v>2.053073802905875</v>
      </c>
      <c r="E149">
        <f>'12'!E37</f>
        <v>2.0479541181139864</v>
      </c>
      <c r="F149">
        <f>'12'!F37</f>
        <v>2.011731843814351</v>
      </c>
      <c r="G149">
        <f>'12'!G37</f>
        <v>2.0153550863723604</v>
      </c>
      <c r="H149">
        <f>'12'!H37</f>
        <v>3.2792155601993245</v>
      </c>
    </row>
    <row r="150" spans="1:8">
      <c r="B150" t="s">
        <v>303</v>
      </c>
      <c r="C150">
        <f>'12'!C67</f>
        <v>0.22223222222222225</v>
      </c>
      <c r="D150">
        <f>'12'!D67</f>
        <v>1.0000000000000001E-5</v>
      </c>
      <c r="E150">
        <f>'12'!E67</f>
        <v>9.0589710144927532E-2</v>
      </c>
      <c r="F150">
        <f>'12'!F67</f>
        <v>1.0000000000000001E-5</v>
      </c>
      <c r="G150">
        <f>'12'!G67</f>
        <v>1.0000000000000001E-5</v>
      </c>
      <c r="H150">
        <f>'12'!H67</f>
        <v>1.0000000000000001E-5</v>
      </c>
    </row>
    <row r="151" spans="1:8">
      <c r="B151" t="s">
        <v>304</v>
      </c>
      <c r="C151">
        <f>'12'!C97</f>
        <v>9.6428732782369145E-2</v>
      </c>
      <c r="D151">
        <f>'12'!D97</f>
        <v>1.0000000000000001E-5</v>
      </c>
      <c r="E151">
        <f>'12'!E97</f>
        <v>0.14904129657228019</v>
      </c>
      <c r="F151">
        <f>'12'!F97</f>
        <v>1.0000000000000001E-5</v>
      </c>
      <c r="G151">
        <f>'12'!G97</f>
        <v>1.0000000000000001E-5</v>
      </c>
      <c r="H151">
        <f>'12'!H97</f>
        <v>1.0000000000000001E-5</v>
      </c>
    </row>
    <row r="152" spans="1:8">
      <c r="B152" t="s">
        <v>305</v>
      </c>
      <c r="C152">
        <f>'12'!C127</f>
        <v>0.52855122621564476</v>
      </c>
      <c r="D152">
        <f>'12'!D127</f>
        <v>1.0000000000000001E-5</v>
      </c>
      <c r="E152">
        <f>'12'!E127</f>
        <v>0.5549489567147613</v>
      </c>
      <c r="F152">
        <f>'12'!F127</f>
        <v>1.0000000000000001E-5</v>
      </c>
      <c r="G152">
        <f>'12'!G127</f>
        <v>0.11778563015312134</v>
      </c>
      <c r="H152">
        <f>'12'!H127</f>
        <v>0</v>
      </c>
    </row>
    <row r="153" spans="1:8">
      <c r="B153" t="s">
        <v>306</v>
      </c>
      <c r="C153">
        <f>'12'!C157</f>
        <v>0.15898047691143075</v>
      </c>
      <c r="D153">
        <f>'12'!D157</f>
        <v>1.0000000000000001E-5</v>
      </c>
      <c r="E153">
        <f>'12'!E157</f>
        <v>0.24097385542168676</v>
      </c>
      <c r="F153">
        <f>'12'!F157</f>
        <v>1.0000000000000001E-5</v>
      </c>
      <c r="G153">
        <f>'12'!G157</f>
        <v>1.0000000000000001E-5</v>
      </c>
      <c r="H153">
        <f>'12'!H157</f>
        <v>1.0000000000000001E-5</v>
      </c>
    </row>
    <row r="154" spans="1:8">
      <c r="B154" t="s">
        <v>307</v>
      </c>
      <c r="C154">
        <f>'12'!C67</f>
        <v>0.22223222222222225</v>
      </c>
      <c r="D154">
        <f>'12'!D67</f>
        <v>1.0000000000000001E-5</v>
      </c>
      <c r="E154">
        <f>'12'!E67</f>
        <v>9.0589710144927532E-2</v>
      </c>
      <c r="F154">
        <f>'12'!F67</f>
        <v>1.0000000000000001E-5</v>
      </c>
      <c r="G154">
        <f>'12'!G67</f>
        <v>1.0000000000000001E-5</v>
      </c>
      <c r="H154">
        <f>'12'!H67</f>
        <v>1.0000000000000001E-5</v>
      </c>
    </row>
    <row r="155" spans="1:8">
      <c r="B155" t="s">
        <v>308</v>
      </c>
      <c r="C155">
        <f>'12'!C217</f>
        <v>0.94033549728752264</v>
      </c>
      <c r="D155">
        <f>'12'!D217</f>
        <v>0.3696957670979667</v>
      </c>
      <c r="E155">
        <f>'12'!E217</f>
        <v>0.18713574850299403</v>
      </c>
      <c r="F155">
        <f>'12'!F217</f>
        <v>1.0000000000000001E-5</v>
      </c>
      <c r="G155">
        <f>'12'!G217</f>
        <v>1.0000000000000001E-5</v>
      </c>
      <c r="H155">
        <f>'12'!H217</f>
        <v>1.0000000000000001E-5</v>
      </c>
    </row>
    <row r="156" spans="1:8">
      <c r="B156" t="s">
        <v>309</v>
      </c>
      <c r="C156">
        <f>'12'!C247</f>
        <v>0.24097385542168678</v>
      </c>
      <c r="D156">
        <f>'12'!D247</f>
        <v>1.0000000000000001E-5</v>
      </c>
      <c r="E156">
        <f>'12'!E247</f>
        <v>0.2476880185758514</v>
      </c>
      <c r="F156">
        <f>'12'!F247</f>
        <v>1.0000000000000001E-5</v>
      </c>
      <c r="G156">
        <f>'12'!G247</f>
        <v>1.0000000000000001E-5</v>
      </c>
      <c r="H156">
        <f>'12'!H247</f>
        <v>1.0000000000000001E-5</v>
      </c>
    </row>
    <row r="157" spans="1:8" ht="16" thickBot="1">
      <c r="B157" t="s">
        <v>310</v>
      </c>
      <c r="C157">
        <f>'12'!C277</f>
        <v>7.8287886497064571E-2</v>
      </c>
      <c r="D157">
        <f>'12'!D277</f>
        <v>1.0000000000000001E-5</v>
      </c>
      <c r="E157">
        <f>'12'!E277</f>
        <v>1.0000000000000001E-5</v>
      </c>
      <c r="F157">
        <f>'12'!F277</f>
        <v>1.0000000000000001E-5</v>
      </c>
      <c r="G157">
        <f>'12'!G277</f>
        <v>1.0000000000000001E-5</v>
      </c>
      <c r="H157">
        <f>'12'!H277</f>
        <v>1.0000000000000001E-5</v>
      </c>
    </row>
    <row r="158" spans="1:8" ht="17" thickBot="1">
      <c r="A158">
        <v>13</v>
      </c>
      <c r="B158" s="60" t="s">
        <v>53</v>
      </c>
      <c r="C158" s="61">
        <f>'13'!C7</f>
        <v>1.1901319875037193</v>
      </c>
      <c r="D158" s="62">
        <f>'13'!D7</f>
        <v>1.5240793478834813</v>
      </c>
      <c r="E158" s="62">
        <f>'13'!E7</f>
        <v>1.4995413964386126</v>
      </c>
      <c r="F158" s="62">
        <f>'13'!F7</f>
        <v>1.9187040160067843</v>
      </c>
      <c r="G158" s="62">
        <f>'13'!G7</f>
        <v>1.9911543408926711</v>
      </c>
      <c r="H158" s="63">
        <f>'13'!H7</f>
        <v>1.8965730764467559</v>
      </c>
    </row>
    <row r="159" spans="1:8">
      <c r="B159" t="s">
        <v>312</v>
      </c>
      <c r="C159">
        <f>'13'!C37</f>
        <v>3.3750348163589439</v>
      </c>
      <c r="D159">
        <f>'13'!D37</f>
        <v>2.969718968521085</v>
      </c>
      <c r="E159">
        <f>'13'!E37</f>
        <v>3.1733539111463704</v>
      </c>
      <c r="F159">
        <f>'13'!F37</f>
        <v>5.7479393483684262</v>
      </c>
      <c r="G159">
        <f>'13'!G37</f>
        <v>5.6859205776173285</v>
      </c>
      <c r="H159">
        <f>'13'!H37</f>
        <v>5.7837892399313615</v>
      </c>
    </row>
    <row r="160" spans="1:8">
      <c r="B160" t="s">
        <v>313</v>
      </c>
      <c r="C160">
        <f>'13'!C67</f>
        <v>0.276799244760775</v>
      </c>
      <c r="D160">
        <f>'13'!D67</f>
        <v>1.7063592063492066</v>
      </c>
      <c r="E160">
        <f>'13'!E67</f>
        <v>1.7280743000669794</v>
      </c>
      <c r="F160">
        <f>'13'!F67</f>
        <v>1.8063389420073339</v>
      </c>
      <c r="G160">
        <f>'13'!G67</f>
        <v>1.651300399064263</v>
      </c>
      <c r="H160">
        <f>'13'!H67</f>
        <v>1.6664352173309263</v>
      </c>
    </row>
    <row r="161" spans="1:8">
      <c r="B161" t="s">
        <v>314</v>
      </c>
      <c r="C161">
        <f>'13'!C97</f>
        <v>0.53709811148207287</v>
      </c>
      <c r="D161">
        <f>'13'!D97</f>
        <v>0.59698146185206746</v>
      </c>
      <c r="E161">
        <f>'13'!E97</f>
        <v>1.4105301292976784</v>
      </c>
      <c r="F161">
        <f>'13'!F97</f>
        <v>1.3481581481481482</v>
      </c>
      <c r="G161">
        <f>'13'!G97</f>
        <v>1.4903129657228018</v>
      </c>
      <c r="H161">
        <f>'13'!H97</f>
        <v>1.5053439710973957</v>
      </c>
    </row>
    <row r="162" spans="1:8">
      <c r="B162" t="s">
        <v>315</v>
      </c>
      <c r="C162">
        <f>'13'!C127</f>
        <v>1.1438920247110402</v>
      </c>
      <c r="D162">
        <f>'13'!D127</f>
        <v>1.5121468881814564</v>
      </c>
      <c r="E162">
        <f>'13'!E127</f>
        <v>1.2176062293794188</v>
      </c>
      <c r="F162">
        <f>'13'!F127</f>
        <v>1.1173284357541899</v>
      </c>
      <c r="G162">
        <f>'13'!G127</f>
        <v>2.0556227327690446</v>
      </c>
      <c r="H162">
        <f>'13'!H127</f>
        <v>2.143145976546704</v>
      </c>
    </row>
    <row r="163" spans="1:8">
      <c r="B163" t="s">
        <v>316</v>
      </c>
      <c r="C163">
        <f>'13'!C157</f>
        <v>1.1862260371106694</v>
      </c>
      <c r="D163">
        <f>'13'!D157</f>
        <v>1.2053972053872053</v>
      </c>
      <c r="E163">
        <f>'13'!E157</f>
        <v>0.81968213114754096</v>
      </c>
      <c r="F163">
        <f>'13'!F157</f>
        <v>1.0352066873706005</v>
      </c>
      <c r="G163">
        <f>'13'!G157</f>
        <v>1.0548523206751055</v>
      </c>
      <c r="H163">
        <f>'13'!H157</f>
        <v>0.71479628305932807</v>
      </c>
    </row>
    <row r="164" spans="1:8">
      <c r="B164" t="s">
        <v>317</v>
      </c>
      <c r="C164">
        <f>'13'!C67</f>
        <v>0.276799244760775</v>
      </c>
      <c r="D164">
        <f>'13'!D67</f>
        <v>1.7063592063492066</v>
      </c>
      <c r="E164">
        <f>'13'!E67</f>
        <v>1.7280743000669794</v>
      </c>
      <c r="F164">
        <f>'13'!F67</f>
        <v>1.8063389420073339</v>
      </c>
      <c r="G164">
        <f>'13'!G67</f>
        <v>1.651300399064263</v>
      </c>
      <c r="H164">
        <f>'13'!H67</f>
        <v>1.6664352173309263</v>
      </c>
    </row>
    <row r="165" spans="1:8">
      <c r="B165" t="s">
        <v>318</v>
      </c>
      <c r="C165">
        <f>'13'!C217</f>
        <v>0.64172122994652403</v>
      </c>
      <c r="D165">
        <f>'13'!D217</f>
        <v>0.98147128680479823</v>
      </c>
      <c r="E165">
        <f>'13'!E217</f>
        <v>1.5068089709665562</v>
      </c>
      <c r="F165">
        <f>'13'!F217</f>
        <v>1.1700282815356491</v>
      </c>
      <c r="G165">
        <f>'13'!G217</f>
        <v>1.4952589350838803</v>
      </c>
      <c r="H165">
        <f>'13'!H217</f>
        <v>1.5134736064968624</v>
      </c>
    </row>
    <row r="166" spans="1:8">
      <c r="B166" t="s">
        <v>319</v>
      </c>
      <c r="C166">
        <f>'13'!C247</f>
        <v>0.52562098091730836</v>
      </c>
      <c r="D166">
        <f>'13'!D247</f>
        <v>2.2962807182320444</v>
      </c>
      <c r="E166">
        <f>'13'!E247</f>
        <v>1.7305053614666208E-2</v>
      </c>
      <c r="F166">
        <f>'13'!F247</f>
        <v>1.7538483786152498E-2</v>
      </c>
      <c r="G166">
        <f>'13'!G247</f>
        <v>1.7639795378373613E-2</v>
      </c>
      <c r="H166">
        <f>'13'!H247</f>
        <v>1.7953321364452428E-2</v>
      </c>
    </row>
    <row r="167" spans="1:8">
      <c r="B167" t="s">
        <v>320</v>
      </c>
      <c r="C167">
        <f>'13'!C277</f>
        <v>1.0904525914047467</v>
      </c>
      <c r="D167">
        <f>'13'!D277</f>
        <v>0.74170622702354072</v>
      </c>
      <c r="E167">
        <f>'13'!E277</f>
        <v>1.0084680351333768</v>
      </c>
      <c r="F167">
        <f>'13'!F277</f>
        <v>1.409383975745657</v>
      </c>
      <c r="G167">
        <f>'13'!G277</f>
        <v>2.2449653350940904</v>
      </c>
      <c r="H167">
        <f>'13'!H277</f>
        <v>0.23640661938534277</v>
      </c>
    </row>
    <row r="168" spans="1:8" ht="16" thickBot="1">
      <c r="B168" t="s">
        <v>321</v>
      </c>
      <c r="C168">
        <f>'13'!C307</f>
        <v>0.88450915235497896</v>
      </c>
      <c r="D168">
        <f>'13'!D307</f>
        <v>0.97939144329896899</v>
      </c>
      <c r="E168">
        <f>'13'!E307</f>
        <v>1.0080147435517344</v>
      </c>
      <c r="F168">
        <f>'13'!F307</f>
        <v>0.96189616475012663</v>
      </c>
      <c r="G168">
        <f>'13'!G307</f>
        <v>0.9341855728032592</v>
      </c>
      <c r="H168">
        <f>'13'!H307</f>
        <v>0.91914305459571533</v>
      </c>
    </row>
    <row r="169" spans="1:8" ht="17" thickBot="1">
      <c r="A169">
        <v>14</v>
      </c>
      <c r="B169" s="60" t="s">
        <v>57</v>
      </c>
      <c r="C169" s="61">
        <f>'14'!C7</f>
        <v>1.018466289096831</v>
      </c>
      <c r="D169" s="62">
        <f>'14'!D7</f>
        <v>0.99943138761769512</v>
      </c>
      <c r="E169" s="62">
        <f>'14'!E7</f>
        <v>0.79005964501147707</v>
      </c>
      <c r="F169" s="62">
        <f>'14'!F7</f>
        <v>1.7088570690028122</v>
      </c>
      <c r="G169" s="62">
        <f>'14'!G7</f>
        <v>1.5825210820282554</v>
      </c>
      <c r="H169" s="63">
        <f>'14'!H7</f>
        <v>5.5478502080443835E-7</v>
      </c>
    </row>
    <row r="170" spans="1:8">
      <c r="B170" t="s">
        <v>323</v>
      </c>
      <c r="C170">
        <f>'14'!C37</f>
        <v>2.4006588240064888</v>
      </c>
      <c r="D170">
        <f>'14'!D37</f>
        <v>2.4049498765030877</v>
      </c>
      <c r="E170">
        <f>'14'!E37</f>
        <v>2.4191012062765611</v>
      </c>
      <c r="F170">
        <f>'14'!F37</f>
        <v>2.4049498765030877</v>
      </c>
      <c r="G170">
        <f>'14'!G37</f>
        <v>2.406112827182572</v>
      </c>
      <c r="H170">
        <f>'14'!H37</f>
        <v>0</v>
      </c>
    </row>
    <row r="171" spans="1:8">
      <c r="B171" t="s">
        <v>324</v>
      </c>
      <c r="C171">
        <f>'14'!C67</f>
        <v>1.0000000000000001E-5</v>
      </c>
      <c r="D171">
        <f>'14'!D67</f>
        <v>1.0000000000000001E-5</v>
      </c>
      <c r="E171">
        <f>'14'!E67</f>
        <v>1.0000000000000001E-5</v>
      </c>
      <c r="F171">
        <f>'14'!F67</f>
        <v>2.1159253633854647</v>
      </c>
      <c r="G171">
        <f>'14'!G67</f>
        <v>1.9553072625698324</v>
      </c>
      <c r="H171">
        <f>'14'!H67</f>
        <v>0</v>
      </c>
    </row>
    <row r="172" spans="1:8">
      <c r="B172" t="s">
        <v>325</v>
      </c>
      <c r="C172">
        <f>'14'!C97</f>
        <v>1.0000000000000001E-5</v>
      </c>
      <c r="D172">
        <f>'14'!D97</f>
        <v>0.49901199600798402</v>
      </c>
      <c r="E172">
        <f>'14'!E97</f>
        <v>1.0000000000000001E-5</v>
      </c>
      <c r="F172">
        <f>'14'!F97</f>
        <v>1.0000000000000001E-5</v>
      </c>
      <c r="G172">
        <f>'14'!G97</f>
        <v>1.0000000000000001E-5</v>
      </c>
      <c r="H172">
        <f>'14'!H97</f>
        <v>1.0000000000000001E-5</v>
      </c>
    </row>
    <row r="173" spans="1:8">
      <c r="B173" t="s">
        <v>248</v>
      </c>
      <c r="C173">
        <f>'14'!C127</f>
        <v>1.0000000000000001E-5</v>
      </c>
      <c r="D173">
        <f>'14'!D127</f>
        <v>1.0000000000000001E-5</v>
      </c>
      <c r="E173">
        <f>'14'!E127</f>
        <v>1.0000000000000001E-5</v>
      </c>
      <c r="F173">
        <f>'14'!F127</f>
        <v>1.2356675463371578</v>
      </c>
      <c r="G173">
        <f>'14'!G127</f>
        <v>9.9999999999999995E-7</v>
      </c>
      <c r="H173">
        <f>'14'!H127</f>
        <v>9.9999999999999995E-7</v>
      </c>
    </row>
    <row r="174" spans="1:8">
      <c r="B174" t="s">
        <v>326</v>
      </c>
      <c r="C174">
        <f>'14'!C157</f>
        <v>1.0000000000000001E-5</v>
      </c>
      <c r="D174">
        <f>'14'!D157</f>
        <v>0.45046045045045047</v>
      </c>
      <c r="E174">
        <f>'14'!E157</f>
        <v>1.0000000000000001E-5</v>
      </c>
      <c r="F174">
        <f>'14'!F157</f>
        <v>1.0679711650485437</v>
      </c>
      <c r="G174">
        <f>'14'!G157</f>
        <v>1E-4</v>
      </c>
      <c r="H174">
        <f>'14'!H157</f>
        <v>1E-4</v>
      </c>
    </row>
    <row r="175" spans="1:8">
      <c r="B175" t="s">
        <v>327</v>
      </c>
      <c r="C175">
        <f>'14'!C67</f>
        <v>1.0000000000000001E-5</v>
      </c>
      <c r="D175">
        <f>'14'!D67</f>
        <v>1.0000000000000001E-5</v>
      </c>
      <c r="E175">
        <f>'14'!E67</f>
        <v>1.0000000000000001E-5</v>
      </c>
      <c r="F175">
        <f>'14'!F67</f>
        <v>2.1159253633854647</v>
      </c>
      <c r="G175">
        <f>'14'!G67</f>
        <v>1.9553072625698324</v>
      </c>
      <c r="H175">
        <f>'14'!H67</f>
        <v>0</v>
      </c>
    </row>
    <row r="176" spans="1:8">
      <c r="B176" t="s">
        <v>328</v>
      </c>
      <c r="C176">
        <f>'14'!C217</f>
        <v>1.0000000000000001E-5</v>
      </c>
      <c r="D176">
        <f>'14'!D217</f>
        <v>0.42919454935622314</v>
      </c>
      <c r="E176">
        <f>'14'!E217</f>
        <v>1.0000000000000001E-5</v>
      </c>
      <c r="F176">
        <f>'14'!F217</f>
        <v>0.35619878005342837</v>
      </c>
      <c r="G176">
        <f>'14'!G217</f>
        <v>0.36068530207394051</v>
      </c>
      <c r="H176">
        <f>'14'!H217</f>
        <v>1.0000000000000001E-5</v>
      </c>
    </row>
    <row r="177" spans="1:8">
      <c r="B177" t="s">
        <v>329</v>
      </c>
      <c r="C177">
        <f>'14'!C247</f>
        <v>0.51283051282051273</v>
      </c>
      <c r="D177">
        <f>'14'!D247</f>
        <v>0.62048569803516018</v>
      </c>
      <c r="E177">
        <f>'14'!E247</f>
        <v>1.0000000000000001E-5</v>
      </c>
      <c r="F177">
        <f>'14'!F247</f>
        <v>1.0000000000000001E-5</v>
      </c>
      <c r="G177">
        <f>'14'!G247</f>
        <v>1.0000000000000001E-5</v>
      </c>
      <c r="H177">
        <f>'14'!H247</f>
        <v>1.0000000000000001E-5</v>
      </c>
    </row>
    <row r="178" spans="1:8">
      <c r="B178" t="s">
        <v>330</v>
      </c>
      <c r="C178">
        <f>'14'!C277</f>
        <v>0.65360477124183003</v>
      </c>
      <c r="D178">
        <f>'14'!D277</f>
        <v>0.39736099337748343</v>
      </c>
      <c r="E178">
        <f>'14'!E277</f>
        <v>1.0000000000000001E-5</v>
      </c>
      <c r="F178">
        <f>'14'!F277</f>
        <v>0.68588105624142648</v>
      </c>
      <c r="G178">
        <f>'14'!G277</f>
        <v>0.70028011204481788</v>
      </c>
      <c r="H178">
        <f>'14'!H277</f>
        <v>1.0000000000000001E-5</v>
      </c>
    </row>
    <row r="179" spans="1:8">
      <c r="B179" t="s">
        <v>331</v>
      </c>
      <c r="C179">
        <f>'14'!C307</f>
        <v>0.76118982873453844</v>
      </c>
      <c r="D179">
        <f>'14'!D307</f>
        <v>0.49310664694280082</v>
      </c>
      <c r="E179">
        <f>'14'!E307</f>
        <v>1.0000000000000001E-5</v>
      </c>
      <c r="F179">
        <f>'14'!F307</f>
        <v>5.2603992688058909</v>
      </c>
      <c r="G179">
        <f>'14'!G307</f>
        <v>5.3390282968499738</v>
      </c>
      <c r="H179">
        <f>'14'!H307</f>
        <v>1.0000000000000001E-5</v>
      </c>
    </row>
    <row r="180" spans="1:8" ht="16" thickBot="1">
      <c r="B180" t="s">
        <v>332</v>
      </c>
      <c r="C180">
        <f>'14'!C337</f>
        <v>1.0000000000000001E-5</v>
      </c>
      <c r="D180">
        <f>'14'!D337</f>
        <v>0.5274361603375527</v>
      </c>
      <c r="E180">
        <f>'14'!E337</f>
        <v>1.0000000000000001E-5</v>
      </c>
      <c r="F180">
        <f>'14'!F337</f>
        <v>0.62500999999999995</v>
      </c>
      <c r="G180">
        <f>'14'!G337</f>
        <v>0.63358972544878556</v>
      </c>
      <c r="H180">
        <f>'14'!H337</f>
        <v>1.0000000000000001E-5</v>
      </c>
    </row>
    <row r="181" spans="1:8" ht="17" thickBot="1">
      <c r="A181">
        <v>15</v>
      </c>
      <c r="B181" s="60" t="s">
        <v>61</v>
      </c>
      <c r="C181" s="61">
        <f>'15'!C7</f>
        <v>1.539373729658408</v>
      </c>
      <c r="D181" s="62">
        <f>'15'!D7</f>
        <v>1.638535327205515</v>
      </c>
      <c r="E181" s="62">
        <f>'15'!E7</f>
        <v>1.1080292259043765</v>
      </c>
      <c r="F181" s="62">
        <f>'15'!F7</f>
        <v>1.1133703238866397</v>
      </c>
      <c r="G181" s="62">
        <f>'15'!G7</f>
        <v>1.591081834304535</v>
      </c>
      <c r="H181" s="63">
        <f>'15'!H7</f>
        <v>1.2032363420427554</v>
      </c>
    </row>
    <row r="182" spans="1:8">
      <c r="B182" t="s">
        <v>334</v>
      </c>
      <c r="C182">
        <f>'15'!C37</f>
        <v>4.1782829805013924</v>
      </c>
      <c r="D182">
        <f>'15'!D37</f>
        <v>4.3956143956043956</v>
      </c>
      <c r="E182">
        <f>'15'!E37</f>
        <v>2.7393681307909223</v>
      </c>
      <c r="F182">
        <f>'15'!F37</f>
        <v>2.6404067296609037</v>
      </c>
      <c r="G182">
        <f>'15'!G37</f>
        <v>3.7460148777895856</v>
      </c>
      <c r="H182">
        <f>'15'!H37</f>
        <v>8.8650100738750819</v>
      </c>
    </row>
    <row r="183" spans="1:8">
      <c r="B183" t="s">
        <v>335</v>
      </c>
      <c r="C183">
        <f>'15'!C67</f>
        <v>1.0000000000000001E-5</v>
      </c>
      <c r="D183">
        <f>'15'!D67</f>
        <v>1.0000000000000001E-5</v>
      </c>
      <c r="E183">
        <f>'15'!E67</f>
        <v>1.0000000000000001E-5</v>
      </c>
      <c r="F183">
        <f>'15'!F67</f>
        <v>1.0000000000000001E-5</v>
      </c>
      <c r="G183">
        <f>'15'!G67</f>
        <v>1.0000000000000001E-5</v>
      </c>
      <c r="H183">
        <f>'15'!H67</f>
        <v>0.52701922266139656</v>
      </c>
    </row>
    <row r="184" spans="1:8">
      <c r="B184" t="s">
        <v>280</v>
      </c>
      <c r="C184">
        <f>'15'!C97</f>
        <v>1.0000000000000001E-5</v>
      </c>
      <c r="D184">
        <f>'15'!D97</f>
        <v>1.0000000000000001E-5</v>
      </c>
      <c r="E184">
        <f>'15'!E97</f>
        <v>1.0000000000000001E-5</v>
      </c>
      <c r="F184">
        <f>'15'!F97</f>
        <v>1.0000000000000001E-5</v>
      </c>
      <c r="G184">
        <f>'15'!G97</f>
        <v>1.0000000000000001E-5</v>
      </c>
      <c r="H184">
        <f>'15'!H97</f>
        <v>0.19334011116481392</v>
      </c>
    </row>
    <row r="185" spans="1:8">
      <c r="B185" t="s">
        <v>336</v>
      </c>
      <c r="C185">
        <f>'15'!C127</f>
        <v>1.0000000000000001E-5</v>
      </c>
      <c r="D185">
        <f>'15'!D127</f>
        <v>1.0000000000000001E-5</v>
      </c>
      <c r="E185">
        <f>'15'!E127</f>
        <v>0.73801738007380069</v>
      </c>
      <c r="F185">
        <f>'15'!F127</f>
        <v>0.80099582871226127</v>
      </c>
      <c r="G185">
        <f>'15'!G127</f>
        <v>0.8039579468150897</v>
      </c>
      <c r="H185">
        <f>'15'!H127</f>
        <v>6.3979526551503518E-2</v>
      </c>
    </row>
    <row r="186" spans="1:8">
      <c r="B186" t="s">
        <v>337</v>
      </c>
      <c r="C186">
        <f>'15'!C157</f>
        <v>1.0000000000000001E-5</v>
      </c>
      <c r="D186">
        <f>'15'!D157</f>
        <v>1.0000000000000001E-5</v>
      </c>
      <c r="E186">
        <f>'15'!E157</f>
        <v>1.0000000000000001E-5</v>
      </c>
      <c r="F186">
        <f>'15'!F157</f>
        <v>0.17858142857142859</v>
      </c>
      <c r="G186">
        <f>'15'!G157</f>
        <v>0.18331805682859761</v>
      </c>
      <c r="H186">
        <f>'15'!H157</f>
        <v>4.6620046620046623E-2</v>
      </c>
    </row>
    <row r="187" spans="1:8">
      <c r="B187" t="s">
        <v>338</v>
      </c>
      <c r="C187">
        <f>'15'!C67</f>
        <v>1.0000000000000001E-5</v>
      </c>
      <c r="D187">
        <f>'15'!D67</f>
        <v>1.0000000000000001E-5</v>
      </c>
      <c r="E187">
        <f>'15'!E67</f>
        <v>1.0000000000000001E-5</v>
      </c>
      <c r="F187">
        <f>'15'!F67</f>
        <v>1.0000000000000001E-5</v>
      </c>
      <c r="G187">
        <f>'15'!G67</f>
        <v>1.0000000000000001E-5</v>
      </c>
      <c r="H187">
        <f>'15'!H67</f>
        <v>0.52701922266139656</v>
      </c>
    </row>
    <row r="188" spans="1:8">
      <c r="B188" t="s">
        <v>339</v>
      </c>
      <c r="C188">
        <f>'15'!C217</f>
        <v>1.0000000000000001E-5</v>
      </c>
      <c r="D188">
        <f>'15'!D217</f>
        <v>1.0000000000000001E-5</v>
      </c>
      <c r="E188">
        <f>'15'!E217</f>
        <v>1.0000000000000001E-5</v>
      </c>
      <c r="F188">
        <f>'15'!F217</f>
        <v>1.0000000000000001E-5</v>
      </c>
      <c r="G188">
        <f>'15'!G217</f>
        <v>1.0000000000000001E-5</v>
      </c>
      <c r="H188">
        <f>'15'!H217</f>
        <v>0.58709414872798427</v>
      </c>
    </row>
    <row r="189" spans="1:8">
      <c r="B189" t="s">
        <v>340</v>
      </c>
      <c r="C189">
        <f>'15'!C247</f>
        <v>1.0000000000000001E-5</v>
      </c>
      <c r="D189">
        <f>'15'!D247</f>
        <v>1.0000000000000001E-5</v>
      </c>
      <c r="E189">
        <f>'15'!E247</f>
        <v>1.0000000000000001E-5</v>
      </c>
      <c r="F189">
        <f>'15'!F247</f>
        <v>1.0000000000000001E-5</v>
      </c>
      <c r="G189">
        <f>'15'!G247</f>
        <v>1.0000000000000001E-5</v>
      </c>
      <c r="H189">
        <f>'15'!H247</f>
        <v>0.33371411568409343</v>
      </c>
    </row>
    <row r="190" spans="1:8">
      <c r="B190" t="s">
        <v>341</v>
      </c>
      <c r="C190">
        <f>'15'!C277</f>
        <v>1.0000000000000001E-5</v>
      </c>
      <c r="D190">
        <f>'15'!D277</f>
        <v>1.0000000000000001E-5</v>
      </c>
      <c r="E190">
        <f>'15'!E277</f>
        <v>1.0000000000000001E-5</v>
      </c>
      <c r="F190">
        <f>'15'!F277</f>
        <v>0.40900795501022497</v>
      </c>
      <c r="G190">
        <f>'15'!G277</f>
        <v>1.2474012474012472</v>
      </c>
      <c r="H190">
        <f>'15'!H277</f>
        <v>0.54779806659505903</v>
      </c>
    </row>
    <row r="191" spans="1:8">
      <c r="B191" t="s">
        <v>342</v>
      </c>
      <c r="C191">
        <f>'15'!C307</f>
        <v>1.0000000000000001E-5</v>
      </c>
      <c r="D191">
        <f>'15'!D307</f>
        <v>1.0000000000000001E-5</v>
      </c>
      <c r="E191">
        <f>'15'!E307</f>
        <v>0.52084333333333332</v>
      </c>
      <c r="F191">
        <f>'15'!F307</f>
        <v>0.35150384885764502</v>
      </c>
      <c r="G191">
        <f>'15'!G307</f>
        <v>0.54054054054054057</v>
      </c>
      <c r="H191">
        <f>'15'!H307</f>
        <v>0.59566787003610111</v>
      </c>
    </row>
    <row r="192" spans="1:8" ht="16" thickBot="1">
      <c r="B192" t="s">
        <v>343</v>
      </c>
      <c r="C192">
        <f>'15'!C337</f>
        <v>1.0000000000000001E-5</v>
      </c>
      <c r="D192">
        <f>'15'!D337</f>
        <v>1.0000000000000001E-5</v>
      </c>
      <c r="E192">
        <f>'15'!E337</f>
        <v>1.0000000000000001E-5</v>
      </c>
      <c r="F192">
        <f>'15'!F337</f>
        <v>1.0000000000000001E-5</v>
      </c>
      <c r="G192">
        <f>'15'!G337</f>
        <v>1.0000000000000001E-5</v>
      </c>
      <c r="H192">
        <f>'15'!H337</f>
        <v>1.0000000000000001E-5</v>
      </c>
    </row>
    <row r="193" spans="1:8" ht="17" thickBot="1">
      <c r="A193">
        <v>16</v>
      </c>
      <c r="B193" s="60" t="s">
        <v>65</v>
      </c>
      <c r="C193" s="61">
        <f>'16'!C7</f>
        <v>1.0000000000000001E-5</v>
      </c>
      <c r="D193" s="62">
        <f>'16'!D7</f>
        <v>1.0394210004330879</v>
      </c>
      <c r="E193" s="62">
        <f>'16'!E7</f>
        <v>1.1977202597974461</v>
      </c>
      <c r="F193" s="62">
        <f>'16'!F7</f>
        <v>1.2506800017866715</v>
      </c>
      <c r="G193" s="62">
        <f>'16'!G7</f>
        <v>1.2668536784001447</v>
      </c>
      <c r="H193" s="63">
        <f>'16'!H7</f>
        <v>1.0927557740469346E-5</v>
      </c>
    </row>
    <row r="194" spans="1:8">
      <c r="B194" t="s">
        <v>345</v>
      </c>
      <c r="C194">
        <f>'16'!C37</f>
        <v>1.0000000000000001E-5</v>
      </c>
      <c r="D194">
        <f>'16'!D37</f>
        <v>1.0000000000000001E-5</v>
      </c>
      <c r="E194">
        <f>'16'!E37</f>
        <v>1.0000000000000001E-5</v>
      </c>
      <c r="F194">
        <f>'16'!F37</f>
        <v>1.0000000000000001E-5</v>
      </c>
      <c r="G194">
        <f>'16'!G37</f>
        <v>1.0000000000000001E-5</v>
      </c>
      <c r="H194">
        <f>'16'!H37</f>
        <v>1.0000000000000001E-5</v>
      </c>
    </row>
    <row r="195" spans="1:8">
      <c r="B195" t="s">
        <v>346</v>
      </c>
      <c r="C195">
        <f>'16'!C67</f>
        <v>1.0000000000000001E-5</v>
      </c>
      <c r="D195">
        <f>'16'!D67</f>
        <v>1.0000000000000001E-5</v>
      </c>
      <c r="E195">
        <f>'16'!E67</f>
        <v>1.0000000000000001E-5</v>
      </c>
      <c r="F195">
        <f>'16'!F67</f>
        <v>1.0000000000000001E-5</v>
      </c>
      <c r="G195">
        <f>'16'!G67</f>
        <v>1.0000000000000001E-5</v>
      </c>
      <c r="H195">
        <f>'16'!H67</f>
        <v>1.0000000000000001E-5</v>
      </c>
    </row>
    <row r="196" spans="1:8">
      <c r="B196" t="s">
        <v>347</v>
      </c>
      <c r="C196">
        <f>'16'!C97</f>
        <v>1.0000000000000001E-5</v>
      </c>
      <c r="D196">
        <f>'16'!D97</f>
        <v>2.6767889426723177</v>
      </c>
      <c r="E196">
        <f>'16'!E97</f>
        <v>3.0561897752808989</v>
      </c>
      <c r="F196">
        <f>'16'!F97</f>
        <v>3.1285016201117317</v>
      </c>
      <c r="G196">
        <f>'16'!G97</f>
        <v>3.156708004509583</v>
      </c>
      <c r="H196">
        <f>'16'!H97</f>
        <v>2.2899015342340282E-6</v>
      </c>
    </row>
    <row r="197" spans="1:8">
      <c r="B197" t="s">
        <v>348</v>
      </c>
      <c r="C197">
        <f>'16'!C127</f>
        <v>1.0000000000000001E-5</v>
      </c>
      <c r="D197">
        <f>'16'!D127</f>
        <v>1.0000000000000001E-5</v>
      </c>
      <c r="E197">
        <f>'16'!E127</f>
        <v>1.0000000000000001E-5</v>
      </c>
      <c r="F197">
        <f>'16'!F127</f>
        <v>1.0000000000000001E-5</v>
      </c>
      <c r="G197">
        <f>'16'!G127</f>
        <v>1.0000000000000001E-5</v>
      </c>
      <c r="H197">
        <f>'16'!H127</f>
        <v>1.0000000000000001E-5</v>
      </c>
    </row>
    <row r="198" spans="1:8">
      <c r="B198" t="s">
        <v>349</v>
      </c>
      <c r="C198">
        <f>'16'!C157</f>
        <v>1.0000000000000001E-5</v>
      </c>
      <c r="D198">
        <f>'16'!D157</f>
        <v>1.0000000000000001E-5</v>
      </c>
      <c r="E198">
        <f>'16'!E157</f>
        <v>1.0000000000000001E-5</v>
      </c>
      <c r="F198">
        <f>'16'!F157</f>
        <v>1.0000000000000001E-5</v>
      </c>
      <c r="G198">
        <f>'16'!G157</f>
        <v>1.0000000000000001E-5</v>
      </c>
      <c r="H198">
        <f>'16'!H157</f>
        <v>1.0000000000000001E-5</v>
      </c>
    </row>
    <row r="199" spans="1:8" ht="16" thickBot="1">
      <c r="B199" t="s">
        <v>350</v>
      </c>
      <c r="C199">
        <f>'16'!C67</f>
        <v>1.0000000000000001E-5</v>
      </c>
      <c r="D199">
        <f>'16'!D67</f>
        <v>1.0000000000000001E-5</v>
      </c>
      <c r="E199">
        <f>'16'!E67</f>
        <v>1.0000000000000001E-5</v>
      </c>
      <c r="F199">
        <f>'16'!F67</f>
        <v>1.0000000000000001E-5</v>
      </c>
      <c r="G199">
        <f>'16'!G67</f>
        <v>1.0000000000000001E-5</v>
      </c>
      <c r="H199">
        <f>'16'!H67</f>
        <v>1.0000000000000001E-5</v>
      </c>
    </row>
    <row r="200" spans="1:8" ht="17" thickBot="1">
      <c r="A200">
        <v>17</v>
      </c>
      <c r="B200" s="60" t="s">
        <v>69</v>
      </c>
      <c r="C200" s="61">
        <f>'17'!C7</f>
        <v>2.6159010016744277</v>
      </c>
      <c r="D200" s="62">
        <f>'17'!D7</f>
        <v>2.011053100367719</v>
      </c>
      <c r="E200" s="62">
        <f>'17'!E7</f>
        <v>1.6145595035724225</v>
      </c>
      <c r="F200" s="62">
        <f>'17'!F7</f>
        <v>1.9224584078812217</v>
      </c>
      <c r="G200" s="62">
        <f>'17'!G7</f>
        <v>2.4494895914373953</v>
      </c>
      <c r="H200" s="63">
        <f>'17'!H7</f>
        <v>3.3328158400706971</v>
      </c>
    </row>
    <row r="201" spans="1:8">
      <c r="B201" t="s">
        <v>352</v>
      </c>
      <c r="C201">
        <f>'17'!C37</f>
        <v>4.4882815240466511</v>
      </c>
      <c r="D201">
        <f>'17'!D37</f>
        <v>2.5750189978078071</v>
      </c>
      <c r="E201">
        <f>'17'!E37</f>
        <v>2.0799313887979038</v>
      </c>
      <c r="F201">
        <f>'17'!F37</f>
        <v>2.8203294175712457</v>
      </c>
      <c r="G201">
        <f>'17'!G37</f>
        <v>4.4719756194514373</v>
      </c>
      <c r="H201">
        <f>'17'!H37</f>
        <v>4.0195618677564147</v>
      </c>
    </row>
    <row r="202" spans="1:8">
      <c r="B202" t="s">
        <v>353</v>
      </c>
      <c r="C202">
        <f>'17'!C67</f>
        <v>2.1070657137047584</v>
      </c>
      <c r="D202">
        <f>'17'!D67</f>
        <v>2.0771840238556432</v>
      </c>
      <c r="E202">
        <f>'17'!E67</f>
        <v>1.5678915606847275</v>
      </c>
      <c r="F202">
        <f>'17'!F67</f>
        <v>1.7727927238040855</v>
      </c>
      <c r="G202">
        <f>'17'!G67</f>
        <v>1.6793094428459325</v>
      </c>
      <c r="H202">
        <f>'17'!H67</f>
        <v>3.9358546533185024</v>
      </c>
    </row>
    <row r="203" spans="1:8">
      <c r="B203" t="s">
        <v>354</v>
      </c>
      <c r="C203">
        <f>'17'!C97</f>
        <v>0.66992473812423869</v>
      </c>
      <c r="D203">
        <f>'17'!D97</f>
        <v>2.1671926625386999</v>
      </c>
      <c r="E203">
        <f>'17'!E97</f>
        <v>2.512572814070352</v>
      </c>
      <c r="F203">
        <f>'17'!F97</f>
        <v>1.0000000000000001E-5</v>
      </c>
      <c r="G203">
        <f>'17'!G97</f>
        <v>0</v>
      </c>
      <c r="H203">
        <f>'17'!H97</f>
        <v>0.26737967914438504</v>
      </c>
    </row>
    <row r="204" spans="1:8">
      <c r="B204" t="s">
        <v>355</v>
      </c>
      <c r="C204">
        <f>'17'!C127</f>
        <v>1.0000000000000001E-5</v>
      </c>
      <c r="D204">
        <f>'17'!D127</f>
        <v>0.31951405340963279</v>
      </c>
      <c r="E204">
        <f>'17'!E127</f>
        <v>0.28847153846153845</v>
      </c>
      <c r="F204">
        <f>'17'!F127</f>
        <v>0.29412764705882349</v>
      </c>
      <c r="G204">
        <f>'17'!G127</f>
        <v>0.30015007503751873</v>
      </c>
      <c r="H204">
        <f>'17'!H127</f>
        <v>0.29518384256861729</v>
      </c>
    </row>
    <row r="205" spans="1:8">
      <c r="B205" t="s">
        <v>356</v>
      </c>
      <c r="C205">
        <f>'17'!C157</f>
        <v>0.85762865112406328</v>
      </c>
      <c r="D205">
        <f>'17'!D157</f>
        <v>1.2788808297690335</v>
      </c>
      <c r="E205">
        <f>'17'!E157</f>
        <v>0.86618583369423985</v>
      </c>
      <c r="F205">
        <f>'17'!F157</f>
        <v>0.86731268863833466</v>
      </c>
      <c r="G205">
        <f>'17'!G157</f>
        <v>0.8806693086745927</v>
      </c>
      <c r="H205">
        <f>'17'!H157</f>
        <v>0.89325591782045555</v>
      </c>
    </row>
    <row r="206" spans="1:8">
      <c r="B206" t="s">
        <v>357</v>
      </c>
      <c r="C206">
        <f>'17'!C67</f>
        <v>2.1070657137047584</v>
      </c>
      <c r="D206">
        <f>'17'!D67</f>
        <v>2.0771840238556432</v>
      </c>
      <c r="E206">
        <f>'17'!E67</f>
        <v>1.5678915606847275</v>
      </c>
      <c r="F206">
        <f>'17'!F67</f>
        <v>1.7727927238040855</v>
      </c>
      <c r="G206">
        <f>'17'!G67</f>
        <v>1.6793094428459325</v>
      </c>
      <c r="H206">
        <f>'17'!H67</f>
        <v>3.9358546533185024</v>
      </c>
    </row>
    <row r="207" spans="1:8">
      <c r="B207" t="s">
        <v>358</v>
      </c>
      <c r="C207">
        <f>'17'!C217</f>
        <v>1.0000000000000001E-5</v>
      </c>
      <c r="D207">
        <f>'17'!D217</f>
        <v>2.1282069772388855E-2</v>
      </c>
      <c r="E207">
        <f>'17'!E217</f>
        <v>0.214648334406525</v>
      </c>
      <c r="F207">
        <f>'17'!F217</f>
        <v>0.21571319240724765</v>
      </c>
      <c r="G207">
        <f>'17'!G217</f>
        <v>0.21881838074398249</v>
      </c>
      <c r="H207">
        <f>'17'!H217</f>
        <v>0.2903081732916481</v>
      </c>
    </row>
    <row r="208" spans="1:8">
      <c r="B208" t="s">
        <v>359</v>
      </c>
      <c r="C208">
        <f>'17'!C247</f>
        <v>0.89377053962900499</v>
      </c>
      <c r="D208">
        <f>'17'!D247</f>
        <v>1.105179340463458</v>
      </c>
      <c r="E208">
        <f>'17'!E247</f>
        <v>0.37038037037037042</v>
      </c>
      <c r="F208">
        <f>'17'!F247</f>
        <v>0.38987354775828464</v>
      </c>
      <c r="G208">
        <f>'17'!G247</f>
        <v>0.40816326530612246</v>
      </c>
      <c r="H208">
        <f>'17'!H247</f>
        <v>0.41841004184100422</v>
      </c>
    </row>
    <row r="209" spans="1:8">
      <c r="B209" t="s">
        <v>360</v>
      </c>
      <c r="C209">
        <f>'17'!C277</f>
        <v>1.0000000000000001E-5</v>
      </c>
      <c r="D209">
        <f>'17'!D277</f>
        <v>1.0286654004408522</v>
      </c>
      <c r="E209">
        <f>'17'!E277</f>
        <v>1.7241479310344825</v>
      </c>
      <c r="F209">
        <f>'17'!F277</f>
        <v>1.347315389221557</v>
      </c>
      <c r="G209">
        <f>'17'!G277</f>
        <v>1.0000000000000001E-5</v>
      </c>
      <c r="H209">
        <f>'17'!H277</f>
        <v>0.82894745290128102</v>
      </c>
    </row>
    <row r="210" spans="1:8">
      <c r="B210" t="s">
        <v>361</v>
      </c>
      <c r="C210">
        <f>'17'!C307</f>
        <v>0.96203531645569618</v>
      </c>
      <c r="D210">
        <f>'17'!D307</f>
        <v>0.98293809105018093</v>
      </c>
      <c r="E210">
        <f>'17'!E307</f>
        <v>1.0797015167095116</v>
      </c>
      <c r="F210">
        <f>'17'!F307</f>
        <v>0.9809082963345378</v>
      </c>
      <c r="G210">
        <f>'17'!G307</f>
        <v>0.97938144329896903</v>
      </c>
      <c r="H210">
        <f>'17'!H307</f>
        <v>0.98701298701298701</v>
      </c>
    </row>
    <row r="211" spans="1:8" ht="16" thickBot="1">
      <c r="B211" t="s">
        <v>362</v>
      </c>
      <c r="C211">
        <f>'17'!C337</f>
        <v>1.0054237664346481</v>
      </c>
      <c r="D211">
        <f>'17'!D337</f>
        <v>1.4104695879556262</v>
      </c>
      <c r="E211">
        <f>'17'!E337</f>
        <v>1.4423176923076924</v>
      </c>
      <c r="F211">
        <f>'17'!F337</f>
        <v>1.4634246341463415</v>
      </c>
      <c r="G211">
        <f>'17'!G337</f>
        <v>1.4657980456026058</v>
      </c>
      <c r="H211">
        <f>'17'!H337</f>
        <v>1.5676567656765676</v>
      </c>
    </row>
    <row r="212" spans="1:8" ht="17" thickBot="1">
      <c r="A212">
        <v>18</v>
      </c>
      <c r="B212" s="60" t="s">
        <v>73</v>
      </c>
      <c r="C212" s="61">
        <f>'18'!C7</f>
        <v>1.1178465713169969</v>
      </c>
      <c r="D212" s="62">
        <f>'18'!D7</f>
        <v>1.5779094524639121</v>
      </c>
      <c r="E212" s="62">
        <f>'18'!E7</f>
        <v>1.1224125481571363</v>
      </c>
      <c r="F212" s="62">
        <f>'18'!F7</f>
        <v>1.0518314468958443</v>
      </c>
      <c r="G212" s="62">
        <f>'18'!G7</f>
        <v>1.0492416372324953</v>
      </c>
      <c r="H212" s="63">
        <f>'18'!H7</f>
        <v>1.0000000000000001E-5</v>
      </c>
    </row>
    <row r="213" spans="1:8">
      <c r="B213" t="s">
        <v>364</v>
      </c>
      <c r="C213">
        <f>'18'!C37</f>
        <v>2.7535666773749425</v>
      </c>
      <c r="D213">
        <f>'18'!D37</f>
        <v>2.8247379462838622</v>
      </c>
      <c r="E213">
        <f>'18'!E37</f>
        <v>2.6272289349112423</v>
      </c>
      <c r="F213">
        <f>'18'!F37</f>
        <v>2.130725824754609</v>
      </c>
      <c r="G213">
        <f>'18'!G37</f>
        <v>2.975609756097561</v>
      </c>
      <c r="H213">
        <f>'18'!H37</f>
        <v>1.0000000000000001E-5</v>
      </c>
    </row>
    <row r="214" spans="1:8">
      <c r="B214" t="s">
        <v>365</v>
      </c>
      <c r="C214">
        <f>'18'!C67</f>
        <v>0.97778777777777792</v>
      </c>
      <c r="D214">
        <f>'18'!D67</f>
        <v>0.66477733143399809</v>
      </c>
      <c r="E214">
        <f>'18'!E67</f>
        <v>0.48972596474045055</v>
      </c>
      <c r="F214">
        <f>'18'!F67</f>
        <v>0.2982207355864811</v>
      </c>
      <c r="G214">
        <f>'18'!G67</f>
        <v>0.51020408163265307</v>
      </c>
      <c r="H214">
        <f>'18'!H67</f>
        <v>1.0000000000000001E-5</v>
      </c>
    </row>
    <row r="215" spans="1:8">
      <c r="B215" t="s">
        <v>366</v>
      </c>
      <c r="C215">
        <f>'18'!C97</f>
        <v>1.5829418651066758</v>
      </c>
      <c r="D215">
        <f>'18'!D97</f>
        <v>1.8934181346423564</v>
      </c>
      <c r="E215">
        <f>'18'!E97</f>
        <v>1.7667944522968198</v>
      </c>
      <c r="F215">
        <f>'18'!F97</f>
        <v>1.6925346826516221</v>
      </c>
      <c r="G215">
        <f>'18'!G97</f>
        <v>1.2756909992912828</v>
      </c>
      <c r="H215">
        <f>'18'!H97</f>
        <v>1.0000000000000001E-5</v>
      </c>
    </row>
    <row r="216" spans="1:8">
      <c r="B216" t="s">
        <v>367</v>
      </c>
      <c r="C216">
        <f>'18'!C127</f>
        <v>0.89214300892133014</v>
      </c>
      <c r="D216">
        <f>'18'!D127</f>
        <v>0.73953341824157759</v>
      </c>
      <c r="E216">
        <f>'18'!E127</f>
        <v>0.90610555189456343</v>
      </c>
      <c r="F216">
        <f>'18'!F127</f>
        <v>0.94746908699397081</v>
      </c>
      <c r="G216">
        <f>'18'!G127</f>
        <v>0.61728395061728392</v>
      </c>
      <c r="H216">
        <f>'18'!H127</f>
        <v>1.0000000000000001E-5</v>
      </c>
    </row>
    <row r="217" spans="1:8">
      <c r="B217" t="s">
        <v>368</v>
      </c>
      <c r="C217">
        <f>'18'!C157</f>
        <v>1.0775962068965517</v>
      </c>
      <c r="D217">
        <f>'18'!D157</f>
        <v>1.1013315859030839</v>
      </c>
      <c r="E217">
        <f>'18'!E157</f>
        <v>1.9406492694063928</v>
      </c>
      <c r="F217">
        <f>'18'!F157</f>
        <v>0.351298056206089</v>
      </c>
      <c r="G217">
        <f>'18'!G157</f>
        <v>0.7109004739336493</v>
      </c>
      <c r="H217">
        <f>'18'!H157</f>
        <v>1.0000000000000001E-5</v>
      </c>
    </row>
    <row r="218" spans="1:8">
      <c r="B218" t="s">
        <v>369</v>
      </c>
      <c r="C218">
        <f>'18'!C67</f>
        <v>0.97778777777777792</v>
      </c>
      <c r="D218">
        <f>'18'!D67</f>
        <v>0.66477733143399809</v>
      </c>
      <c r="E218">
        <f>'18'!E67</f>
        <v>0.48972596474045055</v>
      </c>
      <c r="F218">
        <f>'18'!F67</f>
        <v>0.2982207355864811</v>
      </c>
      <c r="G218">
        <f>'18'!G67</f>
        <v>0.51020408163265307</v>
      </c>
      <c r="H218">
        <f>'18'!H67</f>
        <v>1.0000000000000001E-5</v>
      </c>
    </row>
    <row r="219" spans="1:8">
      <c r="B219" t="s">
        <v>370</v>
      </c>
      <c r="C219">
        <f>'18'!C217</f>
        <v>0.78125999999999984</v>
      </c>
      <c r="D219">
        <f>'18'!D217</f>
        <v>5.0142011069063379</v>
      </c>
      <c r="E219">
        <f>'18'!E217</f>
        <v>0.81889246628131007</v>
      </c>
      <c r="F219">
        <f>'18'!F217</f>
        <v>2.108886900441393</v>
      </c>
      <c r="G219">
        <f>'18'!G217</f>
        <v>0.64967516241879064</v>
      </c>
      <c r="H219">
        <f>'18'!H217</f>
        <v>1.0000000000000001E-5</v>
      </c>
    </row>
    <row r="220" spans="1:8">
      <c r="B220" t="s">
        <v>371</v>
      </c>
      <c r="C220">
        <f>'18'!C247</f>
        <v>1.0000000000000001E-5</v>
      </c>
      <c r="D220">
        <f>'18'!D247</f>
        <v>1.0000000000000001E-5</v>
      </c>
      <c r="E220">
        <f>'18'!E247</f>
        <v>1.0000000000000001E-5</v>
      </c>
      <c r="F220">
        <f>'18'!F247</f>
        <v>0.14286714285714289</v>
      </c>
      <c r="G220">
        <f>'18'!G247</f>
        <v>0.14169323414806945</v>
      </c>
      <c r="H220">
        <f>'18'!H247</f>
        <v>1.0000000000000001E-5</v>
      </c>
    </row>
    <row r="221" spans="1:8" ht="16" thickBot="1">
      <c r="B221" t="s">
        <v>372</v>
      </c>
      <c r="C221">
        <f>'18'!C277</f>
        <v>0.92858142857142856</v>
      </c>
      <c r="D221">
        <f>'18'!D277</f>
        <v>0.86643599277978334</v>
      </c>
      <c r="E221">
        <f>'18'!E277</f>
        <v>0.89087859688195981</v>
      </c>
      <c r="F221">
        <f>'18'!F277</f>
        <v>1.0000000000000001E-5</v>
      </c>
      <c r="G221">
        <f>'18'!G277</f>
        <v>1.0000000000000001E-5</v>
      </c>
      <c r="H221">
        <f>'18'!H277</f>
        <v>1.0000000000000001E-5</v>
      </c>
    </row>
    <row r="222" spans="1:8" ht="17" thickBot="1">
      <c r="A222">
        <v>19</v>
      </c>
      <c r="B222" s="60" t="s">
        <v>77</v>
      </c>
      <c r="C222" s="61">
        <f>'19'!C7</f>
        <v>7.9086189280783217E-2</v>
      </c>
      <c r="D222" s="62">
        <f>'19'!D7</f>
        <v>0.72713469468278324</v>
      </c>
      <c r="E222" s="62">
        <f>'19'!E7</f>
        <v>0.75644910977744506</v>
      </c>
      <c r="F222" s="62">
        <f>'19'!F7</f>
        <v>0.94939698522477201</v>
      </c>
      <c r="G222" s="62">
        <f>'19'!G7</f>
        <v>0.38714672861014326</v>
      </c>
      <c r="H222" s="63">
        <f>'19'!H7</f>
        <v>7.5197889182058039E-2</v>
      </c>
    </row>
    <row r="223" spans="1:8">
      <c r="B223" t="s">
        <v>374</v>
      </c>
      <c r="C223">
        <f>'19'!C37</f>
        <v>1.0000000000000001E-5</v>
      </c>
      <c r="D223">
        <f>'19'!D37</f>
        <v>1.0000000000000001E-5</v>
      </c>
      <c r="E223">
        <f>'19'!E37</f>
        <v>1.0000000000000001E-5</v>
      </c>
      <c r="F223">
        <f>'19'!F37</f>
        <v>1.0000000000000001E-5</v>
      </c>
      <c r="G223">
        <f>'19'!G37</f>
        <v>9.4250706880301613E-2</v>
      </c>
      <c r="H223">
        <f>'19'!H37</f>
        <v>0.25911708253358928</v>
      </c>
    </row>
    <row r="224" spans="1:8">
      <c r="B224" t="s">
        <v>338</v>
      </c>
      <c r="C224">
        <f>'19'!C67</f>
        <v>1.0000000000000001E-5</v>
      </c>
      <c r="D224">
        <f>'19'!D67</f>
        <v>1.0000000000000001E-5</v>
      </c>
      <c r="E224">
        <f>'19'!E67</f>
        <v>1.0000000000000001E-5</v>
      </c>
      <c r="F224">
        <f>'19'!F67</f>
        <v>1.0000000000000001E-5</v>
      </c>
      <c r="G224">
        <f>'19'!G67</f>
        <v>1.0000000000000001E-5</v>
      </c>
      <c r="H224">
        <f>'19'!H67</f>
        <v>1.0000000000000001E-5</v>
      </c>
    </row>
    <row r="225" spans="1:8">
      <c r="B225" t="s">
        <v>375</v>
      </c>
      <c r="C225">
        <f>'19'!C97</f>
        <v>7.6960664549230395E-2</v>
      </c>
      <c r="D225">
        <f>'19'!D97</f>
        <v>1.1176541281096024</v>
      </c>
      <c r="E225">
        <f>'19'!E97</f>
        <v>0.98539712691440118</v>
      </c>
      <c r="F225">
        <f>'19'!F97</f>
        <v>1.0748877864398771</v>
      </c>
      <c r="G225">
        <f>'19'!G97</f>
        <v>0.17953321364452424</v>
      </c>
      <c r="H225">
        <f>'19'!H97</f>
        <v>5.0884419675308941E-2</v>
      </c>
    </row>
    <row r="226" spans="1:8">
      <c r="B226" t="s">
        <v>376</v>
      </c>
      <c r="C226">
        <f>'19'!C127</f>
        <v>1E-4</v>
      </c>
      <c r="D226">
        <f>'19'!D127</f>
        <v>0.35587188612099641</v>
      </c>
      <c r="E226">
        <f>'19'!E127</f>
        <v>1E-4</v>
      </c>
      <c r="F226">
        <f>'19'!F127</f>
        <v>2.4420024420024422</v>
      </c>
      <c r="G226">
        <f>'19'!G127</f>
        <v>0.25940337224383919</v>
      </c>
      <c r="H226">
        <f>'19'!H127</f>
        <v>0.19762845849802371</v>
      </c>
    </row>
    <row r="227" spans="1:8">
      <c r="B227" t="s">
        <v>377</v>
      </c>
      <c r="C227">
        <f>'19'!C157</f>
        <v>1E-4</v>
      </c>
      <c r="D227">
        <f>'19'!D157</f>
        <v>1E-4</v>
      </c>
      <c r="E227">
        <f>'19'!E157</f>
        <v>1E-4</v>
      </c>
      <c r="F227">
        <f>'19'!F157</f>
        <v>1E-4</v>
      </c>
      <c r="G227">
        <f>'19'!G157</f>
        <v>1E-4</v>
      </c>
      <c r="H227">
        <f>'19'!H157</f>
        <v>0.2229826151560178</v>
      </c>
    </row>
    <row r="228" spans="1:8" ht="16" thickBot="1">
      <c r="B228" t="s">
        <v>378</v>
      </c>
      <c r="C228">
        <f>'19'!C67</f>
        <v>1.0000000000000001E-5</v>
      </c>
      <c r="D228">
        <f>'19'!D67</f>
        <v>1.0000000000000001E-5</v>
      </c>
      <c r="E228">
        <f>'19'!E67</f>
        <v>1.0000000000000001E-5</v>
      </c>
      <c r="F228">
        <f>'19'!F67</f>
        <v>1.0000000000000001E-5</v>
      </c>
      <c r="G228">
        <f>'19'!G67</f>
        <v>1.0000000000000001E-5</v>
      </c>
      <c r="H228">
        <f>'19'!H67</f>
        <v>1.0000000000000001E-5</v>
      </c>
    </row>
    <row r="229" spans="1:8" ht="17" thickBot="1">
      <c r="A229">
        <v>20</v>
      </c>
      <c r="B229" s="60" t="s">
        <v>81</v>
      </c>
      <c r="C229" s="61">
        <f>'20'!C7</f>
        <v>1.6598320396988364</v>
      </c>
      <c r="D229" s="62">
        <f>'20'!D7</f>
        <v>1.6807539638256122</v>
      </c>
      <c r="E229" s="62">
        <f>'20'!E7</f>
        <v>3.0019827249335278</v>
      </c>
      <c r="F229" s="62">
        <f>'20'!F7</f>
        <v>2.1844341063719566</v>
      </c>
      <c r="G229" s="62">
        <f>'20'!G7</f>
        <v>2.2409211691762621</v>
      </c>
      <c r="H229" s="63">
        <f>'20'!H7</f>
        <v>3.807633312280069</v>
      </c>
    </row>
    <row r="230" spans="1:8">
      <c r="B230" t="s">
        <v>380</v>
      </c>
      <c r="C230">
        <f>'20'!C37</f>
        <v>1.2514484349827388</v>
      </c>
      <c r="D230">
        <f>'20'!D37</f>
        <v>1.3187848156551336</v>
      </c>
      <c r="E230">
        <f>'20'!E37</f>
        <v>2.2842739593908625</v>
      </c>
      <c r="F230">
        <f>'20'!F37</f>
        <v>1.6567644604927783</v>
      </c>
      <c r="G230">
        <f>'20'!G37</f>
        <v>1.7342739564961789</v>
      </c>
      <c r="H230">
        <f>'20'!H37</f>
        <v>3.9674158998340623</v>
      </c>
    </row>
    <row r="231" spans="1:8">
      <c r="B231" t="s">
        <v>381</v>
      </c>
      <c r="C231">
        <f>'20'!C67</f>
        <v>1.9823888546255508</v>
      </c>
      <c r="D231">
        <f>'20'!D67</f>
        <v>1.7897191722595078</v>
      </c>
      <c r="E231">
        <f>'20'!E67</f>
        <v>3.3102486451116242</v>
      </c>
      <c r="F231">
        <f>'20'!F67</f>
        <v>2.3547980690737833</v>
      </c>
      <c r="G231">
        <f>'20'!G67</f>
        <v>2.4330900243309004</v>
      </c>
      <c r="H231">
        <f>'20'!H67</f>
        <v>3.4174125305126122</v>
      </c>
    </row>
    <row r="232" spans="1:8">
      <c r="B232" t="s">
        <v>382</v>
      </c>
      <c r="C232">
        <f>'20'!C97</f>
        <v>1.3513613513513514</v>
      </c>
      <c r="D232">
        <f>'20'!D97</f>
        <v>1.5580836543909351</v>
      </c>
      <c r="E232">
        <f>'20'!E97</f>
        <v>2.7616379069767443</v>
      </c>
      <c r="F232">
        <f>'20'!F97</f>
        <v>2.0143984892086331</v>
      </c>
      <c r="G232">
        <f>'20'!G97</f>
        <v>1.9830028328611895</v>
      </c>
      <c r="H232">
        <f>'20'!H97</f>
        <v>3.9829302987197721</v>
      </c>
    </row>
    <row r="233" spans="1:8">
      <c r="B233" t="s">
        <v>383</v>
      </c>
      <c r="C233">
        <f>'20'!C127</f>
        <v>3.4671632846715328</v>
      </c>
      <c r="D233">
        <f>'20'!D127</f>
        <v>3.4070081583793739</v>
      </c>
      <c r="E233">
        <f>'20'!E127</f>
        <v>6.0550558715596328</v>
      </c>
      <c r="F233">
        <f>'20'!F127</f>
        <v>4.3925333644859803</v>
      </c>
      <c r="G233">
        <f>'20'!G127</f>
        <v>4.2435424354243541</v>
      </c>
      <c r="H233">
        <f>'20'!H127</f>
        <v>3.4101382488479262</v>
      </c>
    </row>
    <row r="234" spans="1:8" ht="16" thickBot="1">
      <c r="B234" t="s">
        <v>384</v>
      </c>
      <c r="C234">
        <f>'20'!C157</f>
        <v>2.0806341872561767</v>
      </c>
      <c r="D234">
        <f>'20'!D157</f>
        <v>2.0833433333333335</v>
      </c>
      <c r="E234">
        <f>'20'!E157</f>
        <v>4.0268556375838926</v>
      </c>
      <c r="F234">
        <f>'20'!F157</f>
        <v>3.0384975084402428</v>
      </c>
      <c r="G234">
        <f>'20'!G157</f>
        <v>3.0758714969241288</v>
      </c>
      <c r="H234">
        <f>'20'!H157</f>
        <v>3.6186499652052886</v>
      </c>
    </row>
    <row r="235" spans="1:8" ht="17" thickBot="1">
      <c r="A235">
        <v>21</v>
      </c>
      <c r="B235" s="60" t="s">
        <v>85</v>
      </c>
      <c r="C235" s="61">
        <f>'21'!C7</f>
        <v>0.90456396132252026</v>
      </c>
      <c r="D235" s="62">
        <f>'21'!D7</f>
        <v>0.94084475405695511</v>
      </c>
      <c r="E235" s="62">
        <f>'21'!E7</f>
        <v>4.6615681098339721</v>
      </c>
      <c r="F235" s="62">
        <f>'21'!F7</f>
        <v>3.7498494760498273</v>
      </c>
      <c r="G235" s="62">
        <f>'21'!G7</f>
        <v>3.7474332648870643</v>
      </c>
      <c r="H235" s="63">
        <f>'21'!H7</f>
        <v>3.7917153616413457</v>
      </c>
    </row>
    <row r="236" spans="1:8">
      <c r="B236" t="s">
        <v>386</v>
      </c>
      <c r="C236">
        <f>'21'!C37</f>
        <v>2.1189636752886161</v>
      </c>
      <c r="D236">
        <f>'21'!D37</f>
        <v>2.1841202316036354</v>
      </c>
      <c r="E236">
        <f>'21'!E37</f>
        <v>2.1774175697793368</v>
      </c>
      <c r="F236">
        <f>'21'!F37</f>
        <v>0.37852215606347356</v>
      </c>
      <c r="G236">
        <f>'21'!G37</f>
        <v>0.3720663995420721</v>
      </c>
      <c r="H236">
        <f>'21'!H37</f>
        <v>0.37372430645393134</v>
      </c>
    </row>
    <row r="237" spans="1:8">
      <c r="B237" t="s">
        <v>387</v>
      </c>
      <c r="C237">
        <f>'21'!C67</f>
        <v>1.0000000000000001E-5</v>
      </c>
      <c r="D237">
        <f>'21'!D67</f>
        <v>1.0000000000000001E-5</v>
      </c>
      <c r="E237">
        <f>'21'!E67</f>
        <v>7.7447737603507063</v>
      </c>
      <c r="F237">
        <f>'21'!F67</f>
        <v>7.8441145880611733</v>
      </c>
      <c r="G237">
        <f>'21'!G67</f>
        <v>7.9025844930417506</v>
      </c>
      <c r="H237">
        <f>'21'!H67</f>
        <v>7.9979879275653927</v>
      </c>
    </row>
    <row r="238" spans="1:8">
      <c r="B238" t="s">
        <v>388</v>
      </c>
      <c r="C238">
        <f>'21'!C97</f>
        <v>1.0000000000000001E-5</v>
      </c>
      <c r="D238">
        <f>'21'!D97</f>
        <v>1.0000000000000001E-5</v>
      </c>
      <c r="E238">
        <f>'21'!E97</f>
        <v>0.60423960725075521</v>
      </c>
      <c r="F238">
        <f>'21'!F97</f>
        <v>0.60945641950228535</v>
      </c>
      <c r="G238">
        <f>'21'!G97</f>
        <v>0.62434963579604574</v>
      </c>
      <c r="H238">
        <f>'21'!H97</f>
        <v>0.64864864864864857</v>
      </c>
    </row>
    <row r="239" spans="1:8">
      <c r="B239" t="s">
        <v>389</v>
      </c>
      <c r="C239">
        <f>'21'!C127</f>
        <v>1.0000000000000001E-5</v>
      </c>
      <c r="D239">
        <f>'21'!D127</f>
        <v>1.0000000000000001E-5</v>
      </c>
      <c r="E239">
        <f>'21'!E127</f>
        <v>1.8374658303886928</v>
      </c>
      <c r="F239">
        <f>'21'!F127</f>
        <v>1.974166496769562</v>
      </c>
      <c r="G239">
        <f>'21'!G127</f>
        <v>1.9805545552754773</v>
      </c>
      <c r="H239">
        <f>'21'!H127</f>
        <v>1.9978205593897567</v>
      </c>
    </row>
    <row r="240" spans="1:8" ht="16" thickBot="1">
      <c r="B240" t="s">
        <v>390</v>
      </c>
      <c r="C240">
        <f>'21'!C157</f>
        <v>1.0000000000000001E-5</v>
      </c>
      <c r="D240">
        <f>'21'!D157</f>
        <v>1.0000000000000001E-5</v>
      </c>
      <c r="E240">
        <f>'21'!E157</f>
        <v>18.37783340862423</v>
      </c>
      <c r="F240">
        <f>'21'!F157</f>
        <v>17.264700587623508</v>
      </c>
      <c r="G240">
        <f>'21'!G157</f>
        <v>17.612732095490717</v>
      </c>
      <c r="H240">
        <f>'21'!H157</f>
        <v>17.907227615965482</v>
      </c>
    </row>
    <row r="241" spans="1:8" ht="17" thickBot="1">
      <c r="A241">
        <v>22</v>
      </c>
      <c r="B241" s="60" t="s">
        <v>89</v>
      </c>
      <c r="C241" s="61">
        <f>'22'!C7</f>
        <v>1.9583548530089394</v>
      </c>
      <c r="D241" s="62">
        <f>'22'!D7</f>
        <v>1.9914486748557598</v>
      </c>
      <c r="E241" s="62">
        <f>'22'!E7</f>
        <v>1.982788682801955</v>
      </c>
      <c r="F241" s="62">
        <f>'22'!F7</f>
        <v>2.403157983323184</v>
      </c>
      <c r="G241" s="62">
        <f>'22'!G7</f>
        <v>2.176787232033242</v>
      </c>
      <c r="H241" s="63">
        <f>'22'!H7</f>
        <v>0.9703755540004666</v>
      </c>
    </row>
    <row r="242" spans="1:8">
      <c r="B242" t="s">
        <v>392</v>
      </c>
      <c r="C242">
        <f>'22'!C37</f>
        <v>3.2142957142857145</v>
      </c>
      <c r="D242">
        <f>'22'!D37</f>
        <v>3.0706343602865913</v>
      </c>
      <c r="E242">
        <f>'22'!E37</f>
        <v>2.996168770806658</v>
      </c>
      <c r="F242">
        <f>'22'!F37</f>
        <v>2.5198360424661037</v>
      </c>
      <c r="G242">
        <f>'22'!G37</f>
        <v>1.7794970986460348</v>
      </c>
      <c r="H242">
        <f>'22'!H37</f>
        <v>1.3362456636258513</v>
      </c>
    </row>
    <row r="243" spans="1:8">
      <c r="B243" t="s">
        <v>393</v>
      </c>
      <c r="C243">
        <f>'22'!C67</f>
        <v>2.1017799115044249</v>
      </c>
      <c r="D243">
        <f>'22'!D67</f>
        <v>2.2837084775343484</v>
      </c>
      <c r="E243">
        <f>'22'!E67</f>
        <v>2.2271404988036076</v>
      </c>
      <c r="F243">
        <f>'22'!F67</f>
        <v>2.295642698768197</v>
      </c>
      <c r="G243">
        <f>'22'!G67</f>
        <v>2.2846441947565546</v>
      </c>
      <c r="H243">
        <f>'22'!H67</f>
        <v>5.2365159713737126E-2</v>
      </c>
    </row>
    <row r="244" spans="1:8">
      <c r="B244" t="s">
        <v>394</v>
      </c>
      <c r="C244">
        <f>'22'!C97</f>
        <v>1.4333065821389197</v>
      </c>
      <c r="D244">
        <f>'22'!D97</f>
        <v>2.0477915699658702</v>
      </c>
      <c r="E244">
        <f>'22'!E97</f>
        <v>2.2909607445589923</v>
      </c>
      <c r="F244">
        <f>'22'!F97</f>
        <v>2.9239866081871342</v>
      </c>
      <c r="G244">
        <f>'22'!G97</f>
        <v>2.9585798816568047</v>
      </c>
      <c r="H244">
        <f>'22'!H97</f>
        <v>3.117206982543641</v>
      </c>
    </row>
    <row r="245" spans="1:8">
      <c r="B245" t="s">
        <v>395</v>
      </c>
      <c r="C245">
        <f>'22'!C127</f>
        <v>0.83089954056695992</v>
      </c>
      <c r="D245">
        <f>'22'!D127</f>
        <v>0.94247031746031729</v>
      </c>
      <c r="E245">
        <f>'22'!E127</f>
        <v>1.0273214507642197</v>
      </c>
      <c r="F245">
        <f>'22'!F127</f>
        <v>1.0361484887541068</v>
      </c>
      <c r="G245">
        <f>'22'!G127</f>
        <v>1.0933129926264937</v>
      </c>
      <c r="H245">
        <f>'22'!H127</f>
        <v>1.0000000000000001E-5</v>
      </c>
    </row>
    <row r="246" spans="1:8">
      <c r="B246" t="s">
        <v>396</v>
      </c>
      <c r="C246">
        <f>'22'!C157</f>
        <v>0.29456081001472756</v>
      </c>
      <c r="D246">
        <f>'22'!D157</f>
        <v>0.14933802389248382</v>
      </c>
      <c r="E246">
        <f>'22'!E157</f>
        <v>0.19861973187686197</v>
      </c>
      <c r="F246">
        <f>'22'!F157</f>
        <v>6.0621095564317393</v>
      </c>
      <c r="G246">
        <f>'22'!G157</f>
        <v>6.4211050273768047</v>
      </c>
      <c r="H246">
        <f>'22'!H157</f>
        <v>3.6363636363636362</v>
      </c>
    </row>
    <row r="247" spans="1:8" ht="16" thickBot="1">
      <c r="B247" t="s">
        <v>397</v>
      </c>
      <c r="C247">
        <f>'22'!C67</f>
        <v>2.1017799115044249</v>
      </c>
      <c r="D247">
        <f>'22'!D67</f>
        <v>2.2837084775343484</v>
      </c>
      <c r="E247">
        <f>'22'!E67</f>
        <v>2.2271404988036076</v>
      </c>
      <c r="F247">
        <f>'22'!F67</f>
        <v>2.295642698768197</v>
      </c>
      <c r="G247">
        <f>'22'!G67</f>
        <v>2.2846441947565546</v>
      </c>
      <c r="H247">
        <f>'22'!H67</f>
        <v>5.2365159713737126E-2</v>
      </c>
    </row>
    <row r="248" spans="1:8" ht="17" thickBot="1">
      <c r="A248">
        <v>23</v>
      </c>
      <c r="B248" s="60" t="s">
        <v>93</v>
      </c>
      <c r="C248" s="61">
        <f>'23'!C7</f>
        <v>1.0000000000000001E-5</v>
      </c>
      <c r="D248" s="62">
        <f>'23'!D7</f>
        <v>0.19331608638020545</v>
      </c>
      <c r="E248" s="62">
        <f>'23'!E7</f>
        <v>3.5026378628713432E-2</v>
      </c>
      <c r="F248" s="62">
        <f>'23'!F7</f>
        <v>1.1544025374855825E-2</v>
      </c>
      <c r="G248" s="62">
        <f>'23'!G7</f>
        <v>1.1828720132481665E-2</v>
      </c>
      <c r="H248" s="63">
        <f>'23'!H7</f>
        <v>1.0603329445445871E-2</v>
      </c>
    </row>
    <row r="249" spans="1:8">
      <c r="B249" t="s">
        <v>399</v>
      </c>
      <c r="C249">
        <f>'23'!C37</f>
        <v>1.0000000000000001E-5</v>
      </c>
      <c r="D249">
        <f>'23'!D37</f>
        <v>1.0000000000000001E-5</v>
      </c>
      <c r="E249">
        <f>'23'!E37</f>
        <v>1.0000000000000001E-5</v>
      </c>
      <c r="F249">
        <f>'23'!F37</f>
        <v>1.0000000000000001E-5</v>
      </c>
      <c r="G249">
        <f>'23'!G37</f>
        <v>1.0000000000000001E-5</v>
      </c>
      <c r="H249">
        <f>'23'!H37</f>
        <v>1.0000000000000001E-5</v>
      </c>
    </row>
    <row r="250" spans="1:8">
      <c r="B250" t="s">
        <v>400</v>
      </c>
      <c r="C250">
        <f>'23'!C67</f>
        <v>1.0000000000000001E-5</v>
      </c>
      <c r="D250">
        <f>'23'!D67</f>
        <v>1.0000000000000001E-5</v>
      </c>
      <c r="E250">
        <f>'23'!E67</f>
        <v>1.3671202185792349E-2</v>
      </c>
      <c r="F250">
        <f>'23'!F67</f>
        <v>1.0000000000000001E-5</v>
      </c>
      <c r="G250">
        <f>'23'!G67</f>
        <v>1.0000000000000001E-5</v>
      </c>
      <c r="H250">
        <f>'23'!H67</f>
        <v>1.0000000000000001E-5</v>
      </c>
    </row>
    <row r="251" spans="1:8">
      <c r="B251" t="s">
        <v>401</v>
      </c>
      <c r="C251">
        <f>'23'!C97</f>
        <v>1.0000000000000001E-5</v>
      </c>
      <c r="D251">
        <f>'23'!D97</f>
        <v>2.6819651474530831E-2</v>
      </c>
      <c r="E251">
        <f>'23'!E97</f>
        <v>1.0000000000000001E-5</v>
      </c>
      <c r="F251">
        <f>'23'!F97</f>
        <v>1.0000000000000001E-5</v>
      </c>
      <c r="G251">
        <f>'23'!G97</f>
        <v>1.0000000000000001E-5</v>
      </c>
      <c r="H251">
        <f>'23'!H97</f>
        <v>1.0000000000000001E-5</v>
      </c>
    </row>
    <row r="252" spans="1:8">
      <c r="B252" t="s">
        <v>402</v>
      </c>
      <c r="C252">
        <f>'23'!C127</f>
        <v>1.0000000000000001E-5</v>
      </c>
      <c r="D252">
        <f>'23'!D127</f>
        <v>2.6465026455026457E-2</v>
      </c>
      <c r="E252">
        <f>'23'!E127</f>
        <v>1.0000000000000001E-5</v>
      </c>
      <c r="F252">
        <f>'23'!F127</f>
        <v>1.0000000000000001E-5</v>
      </c>
      <c r="G252">
        <f>'23'!G127</f>
        <v>1.0000000000000001E-5</v>
      </c>
      <c r="H252">
        <f>'23'!H127</f>
        <v>1.0000000000000001E-5</v>
      </c>
    </row>
    <row r="253" spans="1:8">
      <c r="B253" t="s">
        <v>403</v>
      </c>
      <c r="C253">
        <f>'23'!C157</f>
        <v>1.0000000000000001E-5</v>
      </c>
      <c r="D253">
        <f>'23'!D157</f>
        <v>2.7634309392265192E-2</v>
      </c>
      <c r="E253">
        <f>'23'!E157</f>
        <v>1.0000000000000001E-5</v>
      </c>
      <c r="F253">
        <f>'23'!F157</f>
        <v>1.0000000000000001E-5</v>
      </c>
      <c r="G253">
        <f>'23'!G157</f>
        <v>1.0000000000000001E-5</v>
      </c>
      <c r="H253">
        <f>'23'!H157</f>
        <v>1.0000000000000001E-5</v>
      </c>
    </row>
    <row r="254" spans="1:8">
      <c r="B254" t="s">
        <v>404</v>
      </c>
      <c r="C254">
        <f>'23'!C67</f>
        <v>1.0000000000000001E-5</v>
      </c>
      <c r="D254">
        <f>'23'!D67</f>
        <v>1.0000000000000001E-5</v>
      </c>
      <c r="E254">
        <f>'23'!E67</f>
        <v>1.3671202185792349E-2</v>
      </c>
      <c r="F254">
        <f>'23'!F67</f>
        <v>1.0000000000000001E-5</v>
      </c>
      <c r="G254">
        <f>'23'!G67</f>
        <v>1.0000000000000001E-5</v>
      </c>
      <c r="H254">
        <f>'23'!H67</f>
        <v>1.0000000000000001E-5</v>
      </c>
    </row>
    <row r="255" spans="1:8">
      <c r="B255" t="s">
        <v>405</v>
      </c>
      <c r="C255">
        <f>'23'!C217</f>
        <v>1.0000000000000001E-5</v>
      </c>
      <c r="D255">
        <f>'23'!D217</f>
        <v>1.0000000000000001E-5</v>
      </c>
      <c r="E255">
        <f>'23'!E217</f>
        <v>1.0000000000000001E-5</v>
      </c>
      <c r="F255">
        <f>'23'!F217</f>
        <v>1.0000000000000001E-5</v>
      </c>
      <c r="G255">
        <f>'23'!G217</f>
        <v>1.0000000000000001E-5</v>
      </c>
      <c r="H255">
        <f>'23'!H217</f>
        <v>1.0000000000000001E-5</v>
      </c>
    </row>
    <row r="256" spans="1:8">
      <c r="B256" t="s">
        <v>406</v>
      </c>
      <c r="C256">
        <f>'23'!C247</f>
        <v>1.0000000000000001E-5</v>
      </c>
      <c r="D256">
        <f>'23'!D247</f>
        <v>8.1466965012205045E-3</v>
      </c>
      <c r="E256">
        <f>'23'!E247</f>
        <v>1.0000000000000001E-5</v>
      </c>
      <c r="F256">
        <f>'23'!F247</f>
        <v>1.0000000000000001E-5</v>
      </c>
      <c r="G256">
        <f>'23'!G247</f>
        <v>1.0000000000000001E-5</v>
      </c>
      <c r="H256">
        <f>'23'!H247</f>
        <v>1.0000000000000001E-5</v>
      </c>
    </row>
    <row r="257" spans="1:8">
      <c r="B257" t="s">
        <v>407</v>
      </c>
      <c r="C257">
        <f>'23'!C277</f>
        <v>1.0000000000000001E-5</v>
      </c>
      <c r="D257">
        <f>'23'!D277</f>
        <v>1.9465252918287938E-2</v>
      </c>
      <c r="E257">
        <f>'23'!E277</f>
        <v>1.0000000000000001E-5</v>
      </c>
      <c r="F257">
        <f>'23'!F277</f>
        <v>1.0000000000000001E-5</v>
      </c>
      <c r="G257">
        <f>'23'!G277</f>
        <v>1.0000000000000001E-5</v>
      </c>
      <c r="H257">
        <f>'23'!H277</f>
        <v>1.0000000000000001E-5</v>
      </c>
    </row>
    <row r="258" spans="1:8">
      <c r="B258" t="s">
        <v>408</v>
      </c>
      <c r="C258">
        <f>'23'!C307</f>
        <v>1.0000000000000001E-5</v>
      </c>
      <c r="D258">
        <f>'23'!D307</f>
        <v>1.8426206261510127E-2</v>
      </c>
      <c r="E258">
        <f>'23'!E307</f>
        <v>1.0000000000000001E-5</v>
      </c>
      <c r="F258">
        <f>'23'!F307</f>
        <v>1.0000000000000001E-5</v>
      </c>
      <c r="G258">
        <f>'23'!G307</f>
        <v>1.0000000000000001E-5</v>
      </c>
      <c r="H258">
        <f>'23'!H307</f>
        <v>1.0000000000000001E-5</v>
      </c>
    </row>
    <row r="259" spans="1:8">
      <c r="B259" t="s">
        <v>409</v>
      </c>
      <c r="C259">
        <f>'23'!C337</f>
        <v>1.0000000000000001E-5</v>
      </c>
      <c r="D259">
        <f>'23'!D337</f>
        <v>0.60901264783759912</v>
      </c>
      <c r="E259">
        <f>'23'!E337</f>
        <v>0.26955177897574123</v>
      </c>
      <c r="F259">
        <f>'23'!F337</f>
        <v>9.2688405931417972E-2</v>
      </c>
      <c r="G259">
        <f>'23'!G337</f>
        <v>9.4250706880301613E-2</v>
      </c>
      <c r="H259">
        <f>'23'!H337</f>
        <v>4.3649061545176782E-2</v>
      </c>
    </row>
    <row r="260" spans="1:8" ht="16" thickBot="1">
      <c r="B260" t="s">
        <v>410</v>
      </c>
      <c r="C260">
        <f>'23'!C367</f>
        <v>1.0000000000000001E-5</v>
      </c>
      <c r="D260">
        <f>'23'!D367</f>
        <v>1.0000000000000001E-5</v>
      </c>
      <c r="E260">
        <f>'23'!E367</f>
        <v>1.0000000000000001E-5</v>
      </c>
      <c r="F260">
        <f>'23'!F367</f>
        <v>1.0000000000000001E-5</v>
      </c>
      <c r="G260">
        <f>'23'!G367</f>
        <v>1.0000000000000001E-5</v>
      </c>
      <c r="H260">
        <f>'23'!H367</f>
        <v>1.0000000000000001E-5</v>
      </c>
    </row>
    <row r="261" spans="1:8" ht="17" thickBot="1">
      <c r="A261">
        <v>24</v>
      </c>
      <c r="B261" s="60" t="s">
        <v>97</v>
      </c>
      <c r="C261" s="61">
        <f>'24'!C7</f>
        <v>1.4759956693616911</v>
      </c>
      <c r="D261" s="62">
        <f>'24'!D7</f>
        <v>1.5061979798599177</v>
      </c>
      <c r="E261" s="62">
        <f>'24'!E7</f>
        <v>2.0990256340474809</v>
      </c>
      <c r="F261" s="62">
        <f>'24'!F7</f>
        <v>1.8815460160629134</v>
      </c>
      <c r="G261" s="62">
        <f>'24'!G7</f>
        <v>1.4440788663980897</v>
      </c>
      <c r="H261" s="63">
        <f>'24'!H7</f>
        <v>4.6908624900258715</v>
      </c>
    </row>
    <row r="262" spans="1:8">
      <c r="B262" t="s">
        <v>412</v>
      </c>
      <c r="C262">
        <f>'24'!C37</f>
        <v>2.522918306881476</v>
      </c>
      <c r="D262">
        <f>'24'!D37</f>
        <v>2.5885072170686456</v>
      </c>
      <c r="E262">
        <f>'24'!E37</f>
        <v>2.8675532731594977</v>
      </c>
      <c r="F262">
        <f>'24'!F37</f>
        <v>2.4888081899649532</v>
      </c>
      <c r="G262">
        <f>'24'!G37</f>
        <v>1.7886083036214164</v>
      </c>
      <c r="H262">
        <f>'24'!H37</f>
        <v>3.9294770088524444</v>
      </c>
    </row>
    <row r="263" spans="1:8">
      <c r="B263" t="s">
        <v>413</v>
      </c>
      <c r="C263">
        <f>'24'!C67</f>
        <v>1.0000000000000001E-5</v>
      </c>
      <c r="D263">
        <f>'24'!D67</f>
        <v>1.0000000000000001E-5</v>
      </c>
      <c r="E263">
        <f>'24'!E67</f>
        <v>0.74894617021276599</v>
      </c>
      <c r="F263">
        <f>'24'!F67</f>
        <v>0.63281599500416319</v>
      </c>
      <c r="G263">
        <f>'24'!G67</f>
        <v>0.56852184320766008</v>
      </c>
      <c r="H263">
        <f>'24'!H67</f>
        <v>2.8737049827331034</v>
      </c>
    </row>
    <row r="264" spans="1:8">
      <c r="B264" t="s">
        <v>414</v>
      </c>
      <c r="C264">
        <f>'24'!C97</f>
        <v>1.0000000000000001E-5</v>
      </c>
      <c r="D264">
        <f>'24'!D97</f>
        <v>1.0000000000000001E-5</v>
      </c>
      <c r="E264">
        <f>'24'!E97</f>
        <v>3.6307640653357537E-2</v>
      </c>
      <c r="F264">
        <f>'24'!F97</f>
        <v>0.81072554458935486</v>
      </c>
      <c r="G264">
        <f>'24'!G97</f>
        <v>0.80447708989157041</v>
      </c>
      <c r="H264">
        <f>'24'!H97</f>
        <v>7.8640109890109891</v>
      </c>
    </row>
    <row r="265" spans="1:8">
      <c r="B265" t="s">
        <v>415</v>
      </c>
      <c r="C265">
        <f>'24'!C127</f>
        <v>1.0000000000000001E-5</v>
      </c>
      <c r="D265">
        <f>'24'!D127</f>
        <v>1.0000000000000001E-5</v>
      </c>
      <c r="E265">
        <f>'24'!E127</f>
        <v>1.114686574902888</v>
      </c>
      <c r="F265">
        <f>'24'!F127</f>
        <v>1.0985452862849534</v>
      </c>
      <c r="G265">
        <f>'24'!G127</f>
        <v>1.4061478090255068</v>
      </c>
      <c r="H265">
        <f>'24'!H127</f>
        <v>3.2834850455136539</v>
      </c>
    </row>
    <row r="266" spans="1:8">
      <c r="B266" t="s">
        <v>416</v>
      </c>
      <c r="C266">
        <f>'24'!C157</f>
        <v>1.0000000000000001E-5</v>
      </c>
      <c r="D266">
        <f>'24'!D157</f>
        <v>1.0000000000000001E-5</v>
      </c>
      <c r="E266">
        <f>'24'!E157</f>
        <v>1.6293379022403258</v>
      </c>
      <c r="F266">
        <f>'24'!F157</f>
        <v>0.22652171951940123</v>
      </c>
      <c r="G266">
        <f>'24'!G157</f>
        <v>0.15484106020584751</v>
      </c>
      <c r="H266">
        <f>'24'!H157</f>
        <v>2.4070021881838075</v>
      </c>
    </row>
    <row r="267" spans="1:8">
      <c r="B267" t="s">
        <v>417</v>
      </c>
      <c r="C267">
        <f>'24'!C67</f>
        <v>1.0000000000000001E-5</v>
      </c>
      <c r="D267">
        <f>'24'!D67</f>
        <v>1.0000000000000001E-5</v>
      </c>
      <c r="E267">
        <f>'24'!E67</f>
        <v>0.74894617021276599</v>
      </c>
      <c r="F267">
        <f>'24'!F67</f>
        <v>0.63281599500416319</v>
      </c>
      <c r="G267">
        <f>'24'!G67</f>
        <v>0.56852184320766008</v>
      </c>
      <c r="H267">
        <f>'24'!H67</f>
        <v>2.8737049827331034</v>
      </c>
    </row>
    <row r="268" spans="1:8">
      <c r="B268" t="s">
        <v>418</v>
      </c>
      <c r="C268">
        <f>'24'!C217</f>
        <v>1.0000000000000001E-5</v>
      </c>
      <c r="D268">
        <f>'24'!D217</f>
        <v>1.0000000000000001E-5</v>
      </c>
      <c r="E268">
        <f>'24'!E217</f>
        <v>1.3559422033898307</v>
      </c>
      <c r="F268">
        <f>'24'!F217</f>
        <v>0.89888640449438195</v>
      </c>
      <c r="G268">
        <f>'24'!G217</f>
        <v>0.90840272520817567</v>
      </c>
      <c r="H268">
        <f>'24'!H217</f>
        <v>7.2095629435935749</v>
      </c>
    </row>
    <row r="269" spans="1:8">
      <c r="B269" t="s">
        <v>419</v>
      </c>
      <c r="C269">
        <f>'24'!C247</f>
        <v>1.0000000000000001E-5</v>
      </c>
      <c r="D269">
        <f>'24'!D247</f>
        <v>1.0000000000000001E-5</v>
      </c>
      <c r="E269">
        <f>'24'!E247</f>
        <v>3.5183837294761533</v>
      </c>
      <c r="F269">
        <f>'24'!F247</f>
        <v>4.0348201265822778</v>
      </c>
      <c r="G269">
        <f>'24'!G247</f>
        <v>4.0062843676355069</v>
      </c>
      <c r="H269">
        <f>'24'!H247</f>
        <v>22.546634225466342</v>
      </c>
    </row>
    <row r="270" spans="1:8">
      <c r="B270" t="s">
        <v>420</v>
      </c>
      <c r="C270">
        <f>'24'!C277</f>
        <v>1.0000000000000001E-5</v>
      </c>
      <c r="D270">
        <f>'24'!D277</f>
        <v>1.0000000000000001E-5</v>
      </c>
      <c r="E270">
        <f>'24'!E277</f>
        <v>0.88301220750551868</v>
      </c>
      <c r="F270">
        <f>'24'!F277</f>
        <v>3.1669450509930224</v>
      </c>
      <c r="G270">
        <f>'24'!G277</f>
        <v>2.9183400267737616</v>
      </c>
      <c r="H270">
        <f>'24'!H277</f>
        <v>7.0524899057873478</v>
      </c>
    </row>
    <row r="271" spans="1:8">
      <c r="B271" t="s">
        <v>421</v>
      </c>
      <c r="C271">
        <f>'24'!C307</f>
        <v>1.0000000000000001E-5</v>
      </c>
      <c r="D271">
        <f>'24'!D307</f>
        <v>1.0000000000000001E-5</v>
      </c>
      <c r="E271">
        <f>'24'!E307</f>
        <v>0.95289512440444679</v>
      </c>
      <c r="F271">
        <f>'24'!F307</f>
        <v>2.452035586353944</v>
      </c>
      <c r="G271">
        <f>'24'!G307</f>
        <v>2.4585783003741311</v>
      </c>
      <c r="H271">
        <f>'24'!H307</f>
        <v>14.487249050461203</v>
      </c>
    </row>
    <row r="272" spans="1:8">
      <c r="B272" t="s">
        <v>422</v>
      </c>
      <c r="C272">
        <f>'24'!C337</f>
        <v>1.0000000000000001E-5</v>
      </c>
      <c r="D272">
        <f>'24'!D337</f>
        <v>1.0000000000000001E-5</v>
      </c>
      <c r="E272">
        <f>'24'!E337</f>
        <v>1.1145265784341043</v>
      </c>
      <c r="F272">
        <f>'24'!F337</f>
        <v>0.95506617977528074</v>
      </c>
      <c r="G272">
        <f>'24'!G337</f>
        <v>0.42040358744394624</v>
      </c>
      <c r="H272">
        <f>'24'!H337</f>
        <v>8.4702549575070822</v>
      </c>
    </row>
    <row r="273" spans="1:8">
      <c r="B273" t="s">
        <v>423</v>
      </c>
      <c r="C273">
        <f>'24'!C367</f>
        <v>1.0000000000000001E-5</v>
      </c>
      <c r="D273">
        <f>'24'!D367</f>
        <v>1.0000000000000001E-5</v>
      </c>
      <c r="E273">
        <f>'24'!E367</f>
        <v>2.173339755835793</v>
      </c>
      <c r="F273">
        <f>'24'!F367</f>
        <v>1.9244576122594441</v>
      </c>
      <c r="G273">
        <f>'24'!G367</f>
        <v>1.5645092156022289</v>
      </c>
      <c r="H273">
        <f>'24'!H367</f>
        <v>4.596774193548387</v>
      </c>
    </row>
    <row r="274" spans="1:8">
      <c r="B274" t="s">
        <v>424</v>
      </c>
      <c r="C274">
        <f>'24'!C397</f>
        <v>1.0000000000000001E-5</v>
      </c>
      <c r="D274">
        <f>'24'!D397</f>
        <v>1.0000000000000001E-5</v>
      </c>
      <c r="E274">
        <f>'24'!E397</f>
        <v>1.0804421728691478</v>
      </c>
      <c r="F274">
        <f>'24'!F397</f>
        <v>1.0708011957168353</v>
      </c>
      <c r="G274">
        <f>'24'!G397</f>
        <v>1.2026458208057726</v>
      </c>
      <c r="H274">
        <f>'24'!H397</f>
        <v>14.623786407766993</v>
      </c>
    </row>
    <row r="275" spans="1:8" ht="16" thickBot="1">
      <c r="B275" t="s">
        <v>233</v>
      </c>
      <c r="C275">
        <f>'24'!C427</f>
        <v>1.0000000000000001E-5</v>
      </c>
      <c r="D275">
        <f>'24'!D427</f>
        <v>1.0000000000000001E-5</v>
      </c>
      <c r="E275">
        <f>'24'!E427</f>
        <v>1.0000000000000001E-5</v>
      </c>
      <c r="F275">
        <f>'24'!F427</f>
        <v>0.86048940995697598</v>
      </c>
      <c r="G275">
        <f>'24'!G427</f>
        <v>0.86884567645841959</v>
      </c>
      <c r="H275">
        <f>'24'!H427</f>
        <v>4.9351735675449611</v>
      </c>
    </row>
    <row r="276" spans="1:8" ht="17" thickBot="1">
      <c r="A276">
        <v>25</v>
      </c>
      <c r="B276" s="60" t="s">
        <v>101</v>
      </c>
      <c r="C276" s="61">
        <f>'25'!C7</f>
        <v>0.94681495148879224</v>
      </c>
      <c r="D276" s="62">
        <f>'25'!D7</f>
        <v>1.7632598050252619</v>
      </c>
      <c r="E276" s="62">
        <f>'25'!E7</f>
        <v>2.0163457369877995</v>
      </c>
      <c r="F276" s="62">
        <f>'25'!F7</f>
        <v>3.2056475004317937</v>
      </c>
      <c r="G276" s="62">
        <f>'25'!G7</f>
        <v>2.1125776939730425</v>
      </c>
      <c r="H276" s="63">
        <f>'25'!H7</f>
        <v>3.4390260678175946E-7</v>
      </c>
    </row>
    <row r="277" spans="1:8">
      <c r="B277" t="s">
        <v>426</v>
      </c>
      <c r="C277">
        <f>'25'!C37</f>
        <v>1.9840257038698821</v>
      </c>
      <c r="D277">
        <f>'25'!D37</f>
        <v>3.6573457715571811</v>
      </c>
      <c r="E277">
        <f>'25'!E37</f>
        <v>4.1423957333426946</v>
      </c>
      <c r="F277">
        <f>'25'!F37</f>
        <v>6.5648090945104691</v>
      </c>
      <c r="G277">
        <f>'25'!G37</f>
        <v>4.2895632444696545</v>
      </c>
      <c r="H277">
        <f>'25'!H37</f>
        <v>1.0000000000000001E-5</v>
      </c>
    </row>
    <row r="278" spans="1:8">
      <c r="B278" t="s">
        <v>427</v>
      </c>
      <c r="C278">
        <f>'25'!C67</f>
        <v>1.0000000000000001E-5</v>
      </c>
      <c r="D278">
        <f>'25'!D67</f>
        <v>1.0000000000000001E-5</v>
      </c>
      <c r="E278">
        <f>'25'!E67</f>
        <v>1.0000000000000001E-5</v>
      </c>
      <c r="F278">
        <f>'25'!F67</f>
        <v>1.0000000000000001E-5</v>
      </c>
      <c r="G278">
        <f>'25'!G67</f>
        <v>1.0000000000000001E-5</v>
      </c>
      <c r="H278">
        <f>'25'!H67</f>
        <v>1.0000000000000001E-5</v>
      </c>
    </row>
    <row r="279" spans="1:8">
      <c r="B279" t="s">
        <v>428</v>
      </c>
      <c r="C279">
        <f>'25'!C97</f>
        <v>1.0000000000000001E-5</v>
      </c>
      <c r="D279">
        <f>'25'!D97</f>
        <v>1.0000000000000001E-5</v>
      </c>
      <c r="E279">
        <f>'25'!E97</f>
        <v>1.0000000000000001E-5</v>
      </c>
      <c r="F279">
        <f>'25'!F97</f>
        <v>1.0000000000000001E-5</v>
      </c>
      <c r="G279">
        <f>'25'!G97</f>
        <v>1.0000000000000001E-5</v>
      </c>
      <c r="H279">
        <f>'25'!H97</f>
        <v>1.0000000000000001E-5</v>
      </c>
    </row>
    <row r="280" spans="1:8">
      <c r="B280" t="s">
        <v>429</v>
      </c>
      <c r="C280">
        <f>'25'!C127</f>
        <v>1.0000000000000001E-5</v>
      </c>
      <c r="D280">
        <f>'25'!D127</f>
        <v>1.0000000000000001E-5</v>
      </c>
      <c r="E280">
        <f>'25'!E127</f>
        <v>1.0000000000000001E-5</v>
      </c>
      <c r="F280">
        <f>'25'!F127</f>
        <v>1.0000000000000001E-5</v>
      </c>
      <c r="G280">
        <f>'25'!G127</f>
        <v>1.0000000000000001E-5</v>
      </c>
      <c r="H280">
        <f>'25'!H127</f>
        <v>1.0000000000000001E-5</v>
      </c>
    </row>
    <row r="281" spans="1:8">
      <c r="B281" t="s">
        <v>430</v>
      </c>
      <c r="C281">
        <f>'25'!C157</f>
        <v>1.0000000000000001E-5</v>
      </c>
      <c r="D281">
        <f>'25'!D157</f>
        <v>1.0000000000000001E-5</v>
      </c>
      <c r="E281">
        <f>'25'!E157</f>
        <v>1.0000000000000001E-5</v>
      </c>
      <c r="F281">
        <f>'25'!F157</f>
        <v>1.0000000000000001E-5</v>
      </c>
      <c r="G281">
        <f>'25'!G157</f>
        <v>1.0000000000000001E-5</v>
      </c>
      <c r="H281">
        <f>'25'!H157</f>
        <v>1.0000000000000001E-5</v>
      </c>
    </row>
    <row r="282" spans="1:8">
      <c r="B282" t="s">
        <v>275</v>
      </c>
      <c r="C282">
        <f>'25'!C67</f>
        <v>1.0000000000000001E-5</v>
      </c>
      <c r="D282">
        <f>'25'!D67</f>
        <v>1.0000000000000001E-5</v>
      </c>
      <c r="E282">
        <f>'25'!E67</f>
        <v>1.0000000000000001E-5</v>
      </c>
      <c r="F282">
        <f>'25'!F67</f>
        <v>1.0000000000000001E-5</v>
      </c>
      <c r="G282">
        <f>'25'!G67</f>
        <v>1.0000000000000001E-5</v>
      </c>
      <c r="H282">
        <f>'25'!H67</f>
        <v>1.0000000000000001E-5</v>
      </c>
    </row>
    <row r="283" spans="1:8">
      <c r="B283" t="s">
        <v>431</v>
      </c>
      <c r="C283">
        <f>'25'!C217</f>
        <v>1.0000000000000001E-5</v>
      </c>
      <c r="D283">
        <f>'25'!D217</f>
        <v>1.0000000000000001E-5</v>
      </c>
      <c r="E283">
        <f>'25'!E217</f>
        <v>1.0000000000000001E-5</v>
      </c>
      <c r="F283">
        <f>'25'!F217</f>
        <v>1.0000000000000001E-5</v>
      </c>
      <c r="G283">
        <f>'25'!G217</f>
        <v>1.0000000000000001E-5</v>
      </c>
      <c r="H283">
        <f>'25'!H217</f>
        <v>1.0000000000000001E-5</v>
      </c>
    </row>
    <row r="284" spans="1:8" ht="16" thickBot="1">
      <c r="B284" t="s">
        <v>432</v>
      </c>
      <c r="C284">
        <f>'25'!C247</f>
        <v>1.0000000000000001E-5</v>
      </c>
      <c r="D284">
        <f>'25'!D247</f>
        <v>1.0000000000000001E-5</v>
      </c>
      <c r="E284">
        <f>'25'!E247</f>
        <v>1.0000000000000001E-5</v>
      </c>
      <c r="F284">
        <f>'25'!F247</f>
        <v>1.0000000000000001E-5</v>
      </c>
      <c r="G284">
        <f>'25'!G247</f>
        <v>1.0000000000000001E-5</v>
      </c>
      <c r="H284">
        <f>'25'!H247</f>
        <v>1.0000000000000001E-5</v>
      </c>
    </row>
    <row r="285" spans="1:8" ht="17" thickBot="1">
      <c r="A285">
        <v>26</v>
      </c>
      <c r="B285" s="60" t="s">
        <v>105</v>
      </c>
      <c r="C285" s="61">
        <f>'26'!C7</f>
        <v>1.3966225796703995</v>
      </c>
      <c r="D285" s="62">
        <f>'26'!D7</f>
        <v>1.5904468570915526</v>
      </c>
      <c r="E285" s="62">
        <f>'26'!E7</f>
        <v>1.8252999751449879</v>
      </c>
      <c r="F285" s="62">
        <f>'26'!F7</f>
        <v>1.8384370366120792</v>
      </c>
      <c r="G285" s="62">
        <f>'26'!G7</f>
        <v>1.8441497292631253</v>
      </c>
      <c r="H285" s="63">
        <f>'26'!H7</f>
        <v>2.1538217654363394</v>
      </c>
    </row>
    <row r="286" spans="1:8">
      <c r="B286" t="s">
        <v>434</v>
      </c>
      <c r="C286">
        <f>'26'!C37</f>
        <v>2.5344554172618774</v>
      </c>
      <c r="D286">
        <f>'26'!D37</f>
        <v>2.8553107276411533</v>
      </c>
      <c r="E286">
        <f>'26'!E37</f>
        <v>2.8673272085279566</v>
      </c>
      <c r="F286">
        <f>'26'!F37</f>
        <v>2.8687866055894875</v>
      </c>
      <c r="G286">
        <f>'26'!G37</f>
        <v>2.8659917718300743</v>
      </c>
      <c r="H286">
        <f>'26'!H37</f>
        <v>3.2551210428305399</v>
      </c>
    </row>
    <row r="287" spans="1:8">
      <c r="B287" t="s">
        <v>435</v>
      </c>
      <c r="C287">
        <f>'26'!C67</f>
        <v>1.0000000000000001E-5</v>
      </c>
      <c r="D287">
        <f>'26'!D67</f>
        <v>1.0000000000000001E-5</v>
      </c>
      <c r="E287">
        <f>'26'!E67</f>
        <v>0.48380293662312529</v>
      </c>
      <c r="F287">
        <f>'26'!F67</f>
        <v>0.48948626040137061</v>
      </c>
      <c r="G287">
        <f>'26'!G67</f>
        <v>0.48923679060665359</v>
      </c>
      <c r="H287">
        <f>'26'!H67</f>
        <v>0.49751243781094523</v>
      </c>
    </row>
    <row r="288" spans="1:8">
      <c r="B288" t="s">
        <v>436</v>
      </c>
      <c r="C288">
        <f>'26'!C97</f>
        <v>1.0000000000000001E-5</v>
      </c>
      <c r="D288">
        <f>'26'!D97</f>
        <v>1.0000000000000001E-5</v>
      </c>
      <c r="E288">
        <f>'26'!E97</f>
        <v>0.80429954423592487</v>
      </c>
      <c r="F288">
        <f>'26'!F97</f>
        <v>0.82418582417582409</v>
      </c>
      <c r="G288">
        <f>'26'!G97</f>
        <v>0.83565459610027848</v>
      </c>
      <c r="H288">
        <f>'26'!H97</f>
        <v>0.8587786259541984</v>
      </c>
    </row>
    <row r="289" spans="1:8">
      <c r="B289" t="s">
        <v>437</v>
      </c>
      <c r="C289">
        <f>'26'!C127</f>
        <v>1.0000000000000001E-5</v>
      </c>
      <c r="D289">
        <f>'26'!D127</f>
        <v>1.0000000000000001E-5</v>
      </c>
      <c r="E289">
        <f>'26'!E127</f>
        <v>0.46648230320699713</v>
      </c>
      <c r="F289">
        <f>'26'!F127</f>
        <v>0.47705233750745379</v>
      </c>
      <c r="G289">
        <f>'26'!G127</f>
        <v>0.48484848484848492</v>
      </c>
      <c r="H289">
        <f>'26'!H127</f>
        <v>0.49140049140049141</v>
      </c>
    </row>
    <row r="290" spans="1:8">
      <c r="B290" t="s">
        <v>438</v>
      </c>
      <c r="C290">
        <f>'26'!C157</f>
        <v>1.0000000000000001E-5</v>
      </c>
      <c r="D290">
        <f>'26'!D157</f>
        <v>1.0000000000000001E-5</v>
      </c>
      <c r="E290">
        <f>'26'!E157</f>
        <v>0.59722300597213007</v>
      </c>
      <c r="F290">
        <f>'26'!F157</f>
        <v>0.61729395061728387</v>
      </c>
      <c r="G290">
        <f>'26'!G157</f>
        <v>0.62630480167014613</v>
      </c>
      <c r="H290">
        <f>'26'!H157</f>
        <v>2.8429282160625444</v>
      </c>
    </row>
    <row r="291" spans="1:8">
      <c r="B291" t="s">
        <v>439</v>
      </c>
      <c r="C291">
        <f>'26'!C67</f>
        <v>1.0000000000000001E-5</v>
      </c>
      <c r="D291">
        <f>'26'!D67</f>
        <v>1.0000000000000001E-5</v>
      </c>
      <c r="E291">
        <f>'26'!E67</f>
        <v>0.48380293662312529</v>
      </c>
      <c r="F291">
        <f>'26'!F67</f>
        <v>0.48948626040137061</v>
      </c>
      <c r="G291">
        <f>'26'!G67</f>
        <v>0.48923679060665359</v>
      </c>
      <c r="H291">
        <f>'26'!H67</f>
        <v>0.49751243781094523</v>
      </c>
    </row>
    <row r="292" spans="1:8">
      <c r="B292" t="s">
        <v>440</v>
      </c>
      <c r="C292">
        <f>'26'!C217</f>
        <v>1.0000000000000001E-5</v>
      </c>
      <c r="D292">
        <f>'26'!D217</f>
        <v>1.0000000000000001E-5</v>
      </c>
      <c r="E292">
        <f>'26'!E217</f>
        <v>0.34474614425881728</v>
      </c>
      <c r="F292">
        <f>'26'!F217</f>
        <v>0.34975441754102771</v>
      </c>
      <c r="G292">
        <f>'26'!G217</f>
        <v>0.35002692514808831</v>
      </c>
      <c r="H292">
        <f>'26'!H217</f>
        <v>0.34861893268972916</v>
      </c>
    </row>
    <row r="293" spans="1:8">
      <c r="B293" t="s">
        <v>441</v>
      </c>
      <c r="C293">
        <f>'26'!C247</f>
        <v>1.0000000000000001E-5</v>
      </c>
      <c r="D293">
        <f>'26'!D247</f>
        <v>1.0000000000000001E-5</v>
      </c>
      <c r="E293">
        <f>'26'!E247</f>
        <v>0.36001000000000005</v>
      </c>
      <c r="F293">
        <f>'26'!F247</f>
        <v>0.36931652441526469</v>
      </c>
      <c r="G293">
        <f>'26'!G247</f>
        <v>0.37390943082675532</v>
      </c>
      <c r="H293">
        <f>'26'!H247</f>
        <v>0.38494439692044485</v>
      </c>
    </row>
    <row r="294" spans="1:8" ht="16" thickBot="1">
      <c r="B294" t="s">
        <v>442</v>
      </c>
      <c r="C294">
        <f>'26'!C277</f>
        <v>1.0000000000000001E-5</v>
      </c>
      <c r="D294">
        <f>'26'!D277</f>
        <v>1.0000000000000001E-5</v>
      </c>
      <c r="E294">
        <f>'26'!E277</f>
        <v>0.74655721911160877</v>
      </c>
      <c r="F294">
        <f>'26'!F277</f>
        <v>0.74767355140186909</v>
      </c>
      <c r="G294">
        <f>'26'!G277</f>
        <v>0.75786282682834405</v>
      </c>
      <c r="H294">
        <f>'26'!H277</f>
        <v>0.76481835564053535</v>
      </c>
    </row>
    <row r="295" spans="1:8" ht="17" thickBot="1">
      <c r="A295">
        <v>27</v>
      </c>
      <c r="B295" s="60" t="s">
        <v>3</v>
      </c>
      <c r="C295" s="61">
        <f>'27'!C7</f>
        <v>3.5705442544447554</v>
      </c>
      <c r="D295" s="62">
        <f>'27'!D7</f>
        <v>2.7255437848317223</v>
      </c>
      <c r="E295" s="62">
        <f>'27'!E7</f>
        <v>2.6442106923301503</v>
      </c>
      <c r="F295" s="62">
        <f>'27'!F7</f>
        <v>3.2188085391041521</v>
      </c>
      <c r="G295" s="62">
        <f>'27'!G7</f>
        <v>2.6304912299295222</v>
      </c>
      <c r="H295" s="63">
        <f>'27'!H7</f>
        <v>3.1096369764496257</v>
      </c>
    </row>
    <row r="296" spans="1:8">
      <c r="B296" t="s">
        <v>444</v>
      </c>
      <c r="C296">
        <f>'27'!C37</f>
        <v>6.3419439281408243</v>
      </c>
      <c r="D296">
        <f>'27'!D37</f>
        <v>3.1579766109043734</v>
      </c>
      <c r="E296">
        <f>'27'!E37</f>
        <v>3.0587368712664529</v>
      </c>
      <c r="F296">
        <f>'27'!F37</f>
        <v>3.5727280509946184</v>
      </c>
      <c r="G296">
        <f>'27'!G37</f>
        <v>2.9550581294464693</v>
      </c>
      <c r="H296">
        <f>'27'!H37</f>
        <v>3.3018867924528301</v>
      </c>
    </row>
    <row r="297" spans="1:8">
      <c r="B297" t="s">
        <v>445</v>
      </c>
      <c r="C297">
        <f>'27'!C67</f>
        <v>3.612713612703613</v>
      </c>
      <c r="D297">
        <f>'27'!D67</f>
        <v>3.372566286481979</v>
      </c>
      <c r="E297">
        <f>'27'!E67</f>
        <v>3.6500570366886169</v>
      </c>
      <c r="F297">
        <f>'27'!F67</f>
        <v>4.5613472367551227</v>
      </c>
      <c r="G297">
        <f>'27'!G67</f>
        <v>3.0692974930893149</v>
      </c>
      <c r="H297">
        <f>'27'!H67</f>
        <v>3.7653663730519797</v>
      </c>
    </row>
    <row r="298" spans="1:8">
      <c r="B298" t="s">
        <v>446</v>
      </c>
      <c r="C298">
        <f>'27'!C97</f>
        <v>2.2762445679012346</v>
      </c>
      <c r="D298">
        <f>'27'!D97</f>
        <v>2.567198126754914</v>
      </c>
      <c r="E298">
        <f>'27'!E97</f>
        <v>2.6000925423029302</v>
      </c>
      <c r="F298">
        <f>'27'!F97</f>
        <v>2.7649869585253457</v>
      </c>
      <c r="G298">
        <f>'27'!G97</f>
        <v>2.5695931477516059</v>
      </c>
      <c r="H298">
        <f>'27'!H97</f>
        <v>3.5870516185476813</v>
      </c>
    </row>
    <row r="299" spans="1:8">
      <c r="B299" t="s">
        <v>447</v>
      </c>
      <c r="C299">
        <f>'27'!C127</f>
        <v>1.387836467052781</v>
      </c>
      <c r="D299">
        <f>'27'!D127</f>
        <v>1.7233860494918249</v>
      </c>
      <c r="E299">
        <f>'27'!E127</f>
        <v>1.6840787100033681</v>
      </c>
      <c r="F299">
        <f>'27'!F127</f>
        <v>3.1774952473899227</v>
      </c>
      <c r="G299">
        <f>'27'!G127</f>
        <v>1.6049524246245557</v>
      </c>
      <c r="H299">
        <f>'27'!H127</f>
        <v>2.5844004656577417</v>
      </c>
    </row>
    <row r="300" spans="1:8">
      <c r="B300" t="s">
        <v>448</v>
      </c>
      <c r="C300">
        <f>'27'!C157</f>
        <v>1.0000000000000001E-5</v>
      </c>
      <c r="D300">
        <f>'27'!D157</f>
        <v>1.3580905794477141</v>
      </c>
      <c r="E300">
        <f>'27'!E157</f>
        <v>1.3921213689095127</v>
      </c>
      <c r="F300">
        <f>'27'!F157</f>
        <v>1.3789924060865431</v>
      </c>
      <c r="G300">
        <f>'27'!G157</f>
        <v>1.9138755980861244</v>
      </c>
      <c r="H300">
        <f>'27'!H157</f>
        <v>2.2340942204953862</v>
      </c>
    </row>
    <row r="301" spans="1:8">
      <c r="B301" t="s">
        <v>449</v>
      </c>
      <c r="C301">
        <f>'27'!C67</f>
        <v>3.612713612703613</v>
      </c>
      <c r="D301">
        <f>'27'!D67</f>
        <v>3.372566286481979</v>
      </c>
      <c r="E301">
        <f>'27'!E67</f>
        <v>3.6500570366886169</v>
      </c>
      <c r="F301">
        <f>'27'!F67</f>
        <v>4.5613472367551227</v>
      </c>
      <c r="G301">
        <f>'27'!G67</f>
        <v>3.0692974930893149</v>
      </c>
      <c r="H301">
        <f>'27'!H67</f>
        <v>3.7653663730519797</v>
      </c>
    </row>
    <row r="302" spans="1:8">
      <c r="B302" t="s">
        <v>450</v>
      </c>
      <c r="C302">
        <f>'27'!C217</f>
        <v>1.0000000000000001E-5</v>
      </c>
      <c r="D302">
        <f>'27'!D217</f>
        <v>1.4502407185234016</v>
      </c>
      <c r="E302">
        <f>'27'!E217</f>
        <v>1.4445273998686803</v>
      </c>
      <c r="F302">
        <f>'27'!F217</f>
        <v>1.1757121554539516</v>
      </c>
      <c r="G302">
        <f>'27'!G217</f>
        <v>1.8264840182648401</v>
      </c>
      <c r="H302">
        <f>'27'!H217</f>
        <v>2.2516556291390728</v>
      </c>
    </row>
    <row r="303" spans="1:8">
      <c r="B303" t="s">
        <v>451</v>
      </c>
      <c r="C303">
        <f>'27'!C247</f>
        <v>1.0000000000000001E-5</v>
      </c>
      <c r="D303">
        <f>'27'!D247</f>
        <v>1.1198308286674132</v>
      </c>
      <c r="E303">
        <f>'27'!E247</f>
        <v>0.75377884422110542</v>
      </c>
      <c r="F303">
        <f>'27'!F247</f>
        <v>0.71594533487297918</v>
      </c>
      <c r="G303">
        <f>'27'!G247</f>
        <v>1.6151685393258428</v>
      </c>
      <c r="H303">
        <f>'27'!H247</f>
        <v>2.4477186311787076</v>
      </c>
    </row>
    <row r="304" spans="1:8">
      <c r="B304" t="s">
        <v>452</v>
      </c>
      <c r="C304">
        <f>'27'!C277</f>
        <v>1.0000000000000001E-5</v>
      </c>
      <c r="D304">
        <f>'27'!D277</f>
        <v>0.81162896625373759</v>
      </c>
      <c r="E304">
        <f>'27'!E277</f>
        <v>0.77687663789382821</v>
      </c>
      <c r="F304">
        <f>'27'!F277</f>
        <v>0.60528453523562464</v>
      </c>
      <c r="G304">
        <f>'27'!G277</f>
        <v>1.0021786492374727</v>
      </c>
      <c r="H304">
        <f>'27'!H277</f>
        <v>1.277533039647577</v>
      </c>
    </row>
    <row r="305" spans="1:8" ht="16" thickBot="1">
      <c r="B305" t="s">
        <v>453</v>
      </c>
      <c r="C305">
        <f>'27'!C307</f>
        <v>1.0000000000000001E-5</v>
      </c>
      <c r="D305">
        <f>'27'!D307</f>
        <v>1.9447387615148413</v>
      </c>
      <c r="E305">
        <f>'27'!E307</f>
        <v>1.041134414367517</v>
      </c>
      <c r="F305">
        <f>'27'!F307</f>
        <v>1.5719251165837045</v>
      </c>
      <c r="G305">
        <f>'27'!G307</f>
        <v>2.3342175066312998</v>
      </c>
      <c r="H305">
        <f>'27'!H307</f>
        <v>2.3726071717444057</v>
      </c>
    </row>
    <row r="306" spans="1:8" ht="17" thickBot="1">
      <c r="A306">
        <v>28</v>
      </c>
      <c r="B306" s="60" t="s">
        <v>7</v>
      </c>
      <c r="C306" s="61">
        <f>'28'!C7</f>
        <v>0.73007911320938379</v>
      </c>
      <c r="D306" s="62">
        <f>'28'!D7</f>
        <v>0.56900708079758544</v>
      </c>
      <c r="E306" s="62">
        <f>'28'!E7</f>
        <v>0.81611173734541631</v>
      </c>
      <c r="F306" s="62">
        <f>'28'!F7</f>
        <v>0.9304777623261693</v>
      </c>
      <c r="G306" s="62">
        <f>'28'!G7</f>
        <v>1.0053344275748872</v>
      </c>
      <c r="H306" s="63">
        <f>'28'!H7</f>
        <v>5.1832270771782514E-7</v>
      </c>
    </row>
    <row r="307" spans="1:8">
      <c r="B307" t="s">
        <v>455</v>
      </c>
      <c r="C307">
        <f>'28'!C37</f>
        <v>2.1613932853025939</v>
      </c>
      <c r="D307">
        <f>'28'!D37</f>
        <v>1.6664351557745256</v>
      </c>
      <c r="E307">
        <f>'28'!E37</f>
        <v>2.2290309790209792</v>
      </c>
      <c r="F307">
        <f>'28'!F37</f>
        <v>2.6865335800846837</v>
      </c>
      <c r="G307">
        <f>'28'!G37</f>
        <v>2.8675932699341624</v>
      </c>
      <c r="H307">
        <f>'28'!H37</f>
        <v>1.0000000000000001E-5</v>
      </c>
    </row>
    <row r="308" spans="1:8">
      <c r="B308" t="s">
        <v>456</v>
      </c>
      <c r="C308">
        <f>'28'!C67</f>
        <v>1.0000000000000001E-5</v>
      </c>
      <c r="D308">
        <f>'28'!D67</f>
        <v>1.0000000000000001E-5</v>
      </c>
      <c r="E308">
        <f>'28'!E67</f>
        <v>1.0000000000000001E-5</v>
      </c>
      <c r="F308">
        <f>'28'!F67</f>
        <v>1.0000000000000001E-5</v>
      </c>
      <c r="G308">
        <f>'28'!G67</f>
        <v>1.0000000000000001E-5</v>
      </c>
      <c r="H308">
        <f>'28'!H67</f>
        <v>1.0000000000000001E-5</v>
      </c>
    </row>
    <row r="309" spans="1:8">
      <c r="B309" t="s">
        <v>457</v>
      </c>
      <c r="C309">
        <f>'28'!C97</f>
        <v>1.0000000000000001E-5</v>
      </c>
      <c r="D309">
        <f>'28'!D97</f>
        <v>1.0000000000000001E-5</v>
      </c>
      <c r="E309">
        <f>'28'!E97</f>
        <v>0.53880310344827576</v>
      </c>
      <c r="F309">
        <f>'28'!F97</f>
        <v>1.0000000000000001E-5</v>
      </c>
      <c r="G309">
        <f>'28'!G97</f>
        <v>1.0000000000000001E-5</v>
      </c>
      <c r="H309">
        <f>'28'!H97</f>
        <v>1.0000000000000001E-5</v>
      </c>
    </row>
    <row r="310" spans="1:8">
      <c r="B310" t="s">
        <v>458</v>
      </c>
      <c r="C310">
        <f>'28'!C127</f>
        <v>1.0000000000000001E-5</v>
      </c>
      <c r="D310">
        <f>'28'!D127</f>
        <v>1.0000000000000001E-5</v>
      </c>
      <c r="E310">
        <f>'28'!E127</f>
        <v>1.0000000000000001E-5</v>
      </c>
      <c r="F310">
        <f>'28'!F127</f>
        <v>1.0000000000000001E-5</v>
      </c>
      <c r="G310">
        <f>'28'!G127</f>
        <v>1.0000000000000001E-5</v>
      </c>
      <c r="H310">
        <f>'28'!H127</f>
        <v>1.0000000000000001E-5</v>
      </c>
    </row>
    <row r="311" spans="1:8">
      <c r="B311" t="s">
        <v>326</v>
      </c>
      <c r="C311">
        <f>'28'!C157</f>
        <v>1.0000000000000001E-5</v>
      </c>
      <c r="D311">
        <f>'28'!D157</f>
        <v>1.0000000000000001E-5</v>
      </c>
      <c r="E311">
        <f>'28'!E157</f>
        <v>1.0000000000000001E-5</v>
      </c>
      <c r="F311">
        <f>'28'!F157</f>
        <v>1.0000000000000001E-5</v>
      </c>
      <c r="G311">
        <f>'28'!G157</f>
        <v>1.0000000000000001E-5</v>
      </c>
      <c r="H311">
        <f>'28'!H157</f>
        <v>1.0000000000000001E-5</v>
      </c>
    </row>
    <row r="312" spans="1:8">
      <c r="B312" t="s">
        <v>459</v>
      </c>
      <c r="C312">
        <f>'28'!C67</f>
        <v>1.0000000000000001E-5</v>
      </c>
      <c r="D312">
        <f>'28'!D67</f>
        <v>1.0000000000000001E-5</v>
      </c>
      <c r="E312">
        <f>'28'!E67</f>
        <v>1.0000000000000001E-5</v>
      </c>
      <c r="F312">
        <f>'28'!F67</f>
        <v>1.0000000000000001E-5</v>
      </c>
      <c r="G312">
        <f>'28'!G67</f>
        <v>1.0000000000000001E-5</v>
      </c>
      <c r="H312">
        <f>'28'!H67</f>
        <v>1.0000000000000001E-5</v>
      </c>
    </row>
    <row r="313" spans="1:8">
      <c r="B313" t="s">
        <v>404</v>
      </c>
      <c r="C313">
        <f>'28'!C217</f>
        <v>1.0000000000000001E-5</v>
      </c>
      <c r="D313">
        <f>'28'!D217</f>
        <v>1.0000000000000001E-5</v>
      </c>
      <c r="E313">
        <f>'28'!E217</f>
        <v>1.0000000000000001E-5</v>
      </c>
      <c r="F313">
        <f>'28'!F217</f>
        <v>1.0000000000000001E-5</v>
      </c>
      <c r="G313">
        <f>'28'!G217</f>
        <v>1.0000000000000001E-5</v>
      </c>
      <c r="H313">
        <f>'28'!H217</f>
        <v>1.0000000000000001E-5</v>
      </c>
    </row>
    <row r="314" spans="1:8">
      <c r="B314" t="s">
        <v>460</v>
      </c>
      <c r="C314">
        <f>'28'!C247</f>
        <v>1.0000000000000001E-5</v>
      </c>
      <c r="D314">
        <f>'28'!D247</f>
        <v>1.0000000000000001E-5</v>
      </c>
      <c r="E314">
        <f>'28'!E247</f>
        <v>1.0000000000000001E-5</v>
      </c>
      <c r="F314">
        <f>'28'!F247</f>
        <v>1.0000000000000001E-5</v>
      </c>
      <c r="G314">
        <f>'28'!G247</f>
        <v>1.0000000000000001E-5</v>
      </c>
      <c r="H314">
        <f>'28'!H247</f>
        <v>1.0000000000000001E-5</v>
      </c>
    </row>
    <row r="315" spans="1:8">
      <c r="B315" t="s">
        <v>461</v>
      </c>
      <c r="C315">
        <f>'28'!C277</f>
        <v>1.0000000000000001E-5</v>
      </c>
      <c r="D315">
        <f>'28'!D277</f>
        <v>1.0000000000000001E-5</v>
      </c>
      <c r="E315">
        <f>'28'!E277</f>
        <v>1.0000000000000001E-5</v>
      </c>
      <c r="F315">
        <f>'28'!F277</f>
        <v>1.0000000000000001E-5</v>
      </c>
      <c r="G315">
        <f>'28'!G277</f>
        <v>1.0000000000000001E-5</v>
      </c>
      <c r="H315">
        <f>'28'!H277</f>
        <v>1.0000000000000001E-5</v>
      </c>
    </row>
    <row r="316" spans="1:8">
      <c r="B316" t="s">
        <v>462</v>
      </c>
      <c r="C316">
        <f>'28'!C307</f>
        <v>1.0000000000000001E-5</v>
      </c>
      <c r="D316">
        <f>'28'!D307</f>
        <v>1.0000000000000001E-5</v>
      </c>
      <c r="E316">
        <f>'28'!E307</f>
        <v>1.0000000000000001E-5</v>
      </c>
      <c r="F316">
        <f>'28'!F307</f>
        <v>1.0000000000000001E-5</v>
      </c>
      <c r="G316">
        <f>'28'!G307</f>
        <v>1.0000000000000001E-5</v>
      </c>
      <c r="H316">
        <f>'28'!H307</f>
        <v>1.0000000000000001E-5</v>
      </c>
    </row>
    <row r="317" spans="1:8">
      <c r="B317" t="s">
        <v>463</v>
      </c>
      <c r="C317">
        <f>'28'!C337</f>
        <v>1.0000000000000001E-5</v>
      </c>
      <c r="D317">
        <f>'28'!D337</f>
        <v>1.0000000000000001E-5</v>
      </c>
      <c r="E317">
        <f>'28'!E337</f>
        <v>0.14631577907827362</v>
      </c>
      <c r="F317">
        <f>'28'!F337</f>
        <v>1.0000000000000001E-5</v>
      </c>
      <c r="G317">
        <f>'28'!G337</f>
        <v>1.0000000000000001E-5</v>
      </c>
      <c r="H317">
        <f>'28'!H337</f>
        <v>1.0000000000000001E-5</v>
      </c>
    </row>
    <row r="318" spans="1:8" ht="16" thickBot="1">
      <c r="B318" t="s">
        <v>464</v>
      </c>
      <c r="C318">
        <f>'28'!C367</f>
        <v>1.0000000000000001E-5</v>
      </c>
      <c r="D318">
        <f>'28'!D367</f>
        <v>1.0000000000000001E-5</v>
      </c>
      <c r="E318">
        <f>'28'!E367</f>
        <v>1.0000000000000001E-5</v>
      </c>
      <c r="F318">
        <f>'28'!F367</f>
        <v>1.0000000000000001E-5</v>
      </c>
      <c r="G318">
        <f>'28'!G367</f>
        <v>1.0000000000000001E-5</v>
      </c>
      <c r="H318">
        <f>'28'!H367</f>
        <v>1.0000000000000001E-5</v>
      </c>
    </row>
    <row r="319" spans="1:8" ht="17" thickBot="1">
      <c r="A319">
        <v>29</v>
      </c>
      <c r="B319" s="60" t="s">
        <v>11</v>
      </c>
      <c r="C319" s="61">
        <f>'29'!C7</f>
        <v>1.2208455941399892</v>
      </c>
      <c r="D319" s="62">
        <f>'29'!D7</f>
        <v>1.2123392373172239</v>
      </c>
      <c r="E319" s="62">
        <f>'29'!E7</f>
        <v>1.2281958238212536</v>
      </c>
      <c r="F319" s="62">
        <f>'29'!F7</f>
        <v>1.1371688523442969</v>
      </c>
      <c r="G319" s="62">
        <f>'29'!G7</f>
        <v>1.0633395952220608</v>
      </c>
      <c r="H319" s="63">
        <f>'29'!H7</f>
        <v>2.3596390718991693</v>
      </c>
    </row>
    <row r="320" spans="1:8">
      <c r="B320" t="s">
        <v>466</v>
      </c>
      <c r="C320">
        <f>'29'!C37</f>
        <v>1.0000000000000001E-5</v>
      </c>
      <c r="D320">
        <f>'29'!D37</f>
        <v>1.0000000000000001E-5</v>
      </c>
      <c r="E320">
        <f>'29'!E37</f>
        <v>1.0000000000000001E-5</v>
      </c>
      <c r="F320">
        <f>'29'!F37</f>
        <v>1.0000000000000001E-5</v>
      </c>
      <c r="G320">
        <f>'29'!G37</f>
        <v>1.0000000000000001E-5</v>
      </c>
      <c r="H320">
        <f>'29'!H37</f>
        <v>1.0000000000000001E-5</v>
      </c>
    </row>
    <row r="321" spans="1:8">
      <c r="B321" t="s">
        <v>467</v>
      </c>
      <c r="C321">
        <f>'29'!C67</f>
        <v>1.0000000000000001E-5</v>
      </c>
      <c r="D321">
        <f>'29'!D67</f>
        <v>1.0000000000000001E-5</v>
      </c>
      <c r="E321">
        <f>'29'!E67</f>
        <v>1.0000000000000001E-5</v>
      </c>
      <c r="F321">
        <f>'29'!F67</f>
        <v>1.0000000000000001E-5</v>
      </c>
      <c r="G321">
        <f>'29'!G67</f>
        <v>1.0000000000000001E-5</v>
      </c>
      <c r="H321">
        <f>'29'!H67</f>
        <v>2.5784853363228701</v>
      </c>
    </row>
    <row r="322" spans="1:8">
      <c r="B322" t="s">
        <v>468</v>
      </c>
      <c r="C322">
        <f>'29'!C97</f>
        <v>1.0000000000000001E-5</v>
      </c>
      <c r="D322">
        <f>'29'!D97</f>
        <v>1.0000000000000001E-5</v>
      </c>
      <c r="E322">
        <f>'29'!E97</f>
        <v>6.6322997347480109E-2</v>
      </c>
      <c r="F322">
        <f>'29'!F97</f>
        <v>1.0000000000000001E-5</v>
      </c>
      <c r="G322">
        <f>'29'!G97</f>
        <v>1.0000000000000001E-5</v>
      </c>
      <c r="H322">
        <f>'29'!H97</f>
        <v>1.8063683815028901</v>
      </c>
    </row>
    <row r="323" spans="1:8">
      <c r="B323" t="s">
        <v>403</v>
      </c>
      <c r="C323">
        <f>'29'!C127</f>
        <v>1.0000000000000001E-5</v>
      </c>
      <c r="D323">
        <f>'29'!D127</f>
        <v>1.0000000000000001E-5</v>
      </c>
      <c r="E323">
        <f>'29'!E127</f>
        <v>0.12063726176115804</v>
      </c>
      <c r="F323">
        <f>'29'!F127</f>
        <v>1.0000000000000001E-5</v>
      </c>
      <c r="G323">
        <f>'29'!G127</f>
        <v>1.0000000000000001E-5</v>
      </c>
      <c r="H323">
        <f>'29'!H127</f>
        <v>1.0000000000000001E-5</v>
      </c>
    </row>
    <row r="324" spans="1:8">
      <c r="B324" t="s">
        <v>469</v>
      </c>
      <c r="C324">
        <f>'29'!C157</f>
        <v>1.0000000000000001E-5</v>
      </c>
      <c r="D324">
        <f>'29'!D157</f>
        <v>1.0000000000000001E-5</v>
      </c>
      <c r="E324">
        <f>'29'!E157</f>
        <v>3.654635367190355E-2</v>
      </c>
      <c r="F324">
        <f>'29'!F157</f>
        <v>1.0000000000000001E-5</v>
      </c>
      <c r="G324">
        <f>'29'!G157</f>
        <v>1.0000000000000001E-5</v>
      </c>
      <c r="H324">
        <f>'29'!H157</f>
        <v>2.5721066484801245</v>
      </c>
    </row>
    <row r="325" spans="1:8">
      <c r="B325" t="s">
        <v>470</v>
      </c>
      <c r="C325">
        <f>'29'!C67</f>
        <v>1.0000000000000001E-5</v>
      </c>
      <c r="D325">
        <f>'29'!D67</f>
        <v>1.0000000000000001E-5</v>
      </c>
      <c r="E325">
        <f>'29'!E67</f>
        <v>1.0000000000000001E-5</v>
      </c>
      <c r="F325">
        <f>'29'!F67</f>
        <v>1.0000000000000001E-5</v>
      </c>
      <c r="G325">
        <f>'29'!G67</f>
        <v>1.0000000000000001E-5</v>
      </c>
      <c r="H325">
        <f>'29'!H67</f>
        <v>2.5784853363228701</v>
      </c>
    </row>
    <row r="326" spans="1:8">
      <c r="B326" t="s">
        <v>471</v>
      </c>
      <c r="C326">
        <f>'29'!C217</f>
        <v>2.8346556692913389</v>
      </c>
      <c r="D326">
        <f>'29'!D217</f>
        <v>2.8005174532191566</v>
      </c>
      <c r="E326">
        <f>'29'!E217</f>
        <v>2.7457672846621839</v>
      </c>
      <c r="F326">
        <f>'29'!F217</f>
        <v>2.5217560697470276</v>
      </c>
      <c r="G326">
        <f>'29'!G217</f>
        <v>2.3196083152740989</v>
      </c>
      <c r="H326">
        <f>'29'!H217</f>
        <v>2.7277817774578033</v>
      </c>
    </row>
    <row r="327" spans="1:8">
      <c r="B327" t="s">
        <v>472</v>
      </c>
      <c r="C327">
        <f>'29'!C247</f>
        <v>1.0000000000000001E-5</v>
      </c>
      <c r="D327">
        <f>'29'!D247</f>
        <v>1.0000000000000001E-5</v>
      </c>
      <c r="E327">
        <f>'29'!E247</f>
        <v>1.0000000000000001E-5</v>
      </c>
      <c r="F327">
        <f>'29'!F247</f>
        <v>1.0000000000000001E-5</v>
      </c>
      <c r="G327">
        <f>'29'!G247</f>
        <v>1.0000000000000001E-5</v>
      </c>
      <c r="H327">
        <f>'29'!H247</f>
        <v>2.6803218908382065</v>
      </c>
    </row>
    <row r="328" spans="1:8" ht="16" thickBot="1">
      <c r="B328" t="s">
        <v>473</v>
      </c>
      <c r="C328">
        <f>'29'!C277</f>
        <v>1.0000000000000001E-5</v>
      </c>
      <c r="D328">
        <f>'29'!D277</f>
        <v>1.0000000000000001E-5</v>
      </c>
      <c r="E328">
        <f>'29'!E277</f>
        <v>0.18532387537641884</v>
      </c>
      <c r="F328">
        <f>'29'!F277</f>
        <v>0.20853641334569048</v>
      </c>
      <c r="G328">
        <f>'29'!G277</f>
        <v>0.25882352941176473</v>
      </c>
      <c r="H328">
        <f>'29'!H277</f>
        <v>2.6366251198465962</v>
      </c>
    </row>
    <row r="329" spans="1:8" ht="17" thickBot="1">
      <c r="A329">
        <v>30</v>
      </c>
      <c r="B329" s="60" t="s">
        <v>15</v>
      </c>
      <c r="C329" s="61">
        <f>'30'!C7</f>
        <v>1.8273084250908602</v>
      </c>
      <c r="D329" s="62">
        <f>'30'!D7</f>
        <v>2.1153617028923501</v>
      </c>
      <c r="E329" s="62">
        <f>'30'!E7</f>
        <v>2.9748383752860406</v>
      </c>
      <c r="F329" s="62">
        <f>'30'!F7</f>
        <v>2.6405045688240021</v>
      </c>
      <c r="G329" s="62">
        <f>'30'!G7</f>
        <v>2.0668176670441674</v>
      </c>
      <c r="H329" s="63">
        <f>'30'!H7</f>
        <v>3.4138787856962791</v>
      </c>
    </row>
    <row r="330" spans="1:8">
      <c r="B330" t="s">
        <v>475</v>
      </c>
      <c r="C330">
        <f>'30'!C37</f>
        <v>2.5448335974551766</v>
      </c>
      <c r="D330">
        <f>'30'!D37</f>
        <v>2.3401870944828258</v>
      </c>
      <c r="E330">
        <f>'30'!E37</f>
        <v>3.9015882766395449</v>
      </c>
      <c r="F330">
        <f>'30'!F37</f>
        <v>3.081146597055803</v>
      </c>
      <c r="G330">
        <f>'30'!G37</f>
        <v>2.2169671888856044</v>
      </c>
      <c r="H330">
        <f>'30'!H37</f>
        <v>3.3960944913349644</v>
      </c>
    </row>
    <row r="331" spans="1:8">
      <c r="B331" t="s">
        <v>476</v>
      </c>
      <c r="C331">
        <f>'30'!C67</f>
        <v>1.0000000000000001E-5</v>
      </c>
      <c r="D331">
        <f>'30'!D67</f>
        <v>1.0000000000000001E-5</v>
      </c>
      <c r="E331">
        <f>'30'!E67</f>
        <v>0.67170294037011646</v>
      </c>
      <c r="F331">
        <f>'30'!F67</f>
        <v>1.1569152783803327</v>
      </c>
      <c r="G331">
        <f>'30'!G67</f>
        <v>1.7883755588673622</v>
      </c>
      <c r="H331">
        <f>'30'!H67</f>
        <v>2.8317901234567904</v>
      </c>
    </row>
    <row r="332" spans="1:8">
      <c r="B332" t="s">
        <v>477</v>
      </c>
      <c r="C332">
        <f>'30'!C97</f>
        <v>1.0000000000000001E-5</v>
      </c>
      <c r="D332">
        <f>'30'!D97</f>
        <v>1.1553373427471119</v>
      </c>
      <c r="E332">
        <f>'30'!E97</f>
        <v>1.0376234889753568</v>
      </c>
      <c r="F332">
        <f>'30'!F97</f>
        <v>1.103458275862069</v>
      </c>
      <c r="G332">
        <f>'30'!G97</f>
        <v>1.1577424023154848</v>
      </c>
      <c r="H332">
        <f>'30'!H97</f>
        <v>3.9264705882352944</v>
      </c>
    </row>
    <row r="333" spans="1:8">
      <c r="B333" t="s">
        <v>280</v>
      </c>
      <c r="C333">
        <f>'30'!C127</f>
        <v>1.0000000000000001E-5</v>
      </c>
      <c r="D333">
        <f>'30'!D127</f>
        <v>1.6560609554140129</v>
      </c>
      <c r="E333">
        <f>'30'!E127</f>
        <v>1.0457616339869282</v>
      </c>
      <c r="F333">
        <f>'30'!F127</f>
        <v>1.0767260161507404</v>
      </c>
      <c r="G333">
        <f>'30'!G127</f>
        <v>1.7931034482758621</v>
      </c>
      <c r="H333">
        <f>'30'!H127</f>
        <v>6.5340909090909083</v>
      </c>
    </row>
    <row r="334" spans="1:8">
      <c r="B334" t="s">
        <v>478</v>
      </c>
      <c r="C334">
        <f>'30'!C157</f>
        <v>1.0000000000000001E-5</v>
      </c>
      <c r="D334">
        <f>'30'!D157</f>
        <v>1.0000000000000001E-5</v>
      </c>
      <c r="E334">
        <f>'30'!E157</f>
        <v>2.3706682464454974E-2</v>
      </c>
      <c r="F334">
        <f>'30'!F157</f>
        <v>2.5000100000000001</v>
      </c>
      <c r="G334">
        <f>'30'!G157</f>
        <v>2.3076923076923079</v>
      </c>
      <c r="H334">
        <f>'30'!H157</f>
        <v>3.7681159420289854</v>
      </c>
    </row>
    <row r="335" spans="1:8">
      <c r="B335" t="s">
        <v>479</v>
      </c>
      <c r="C335">
        <f>'30'!C67</f>
        <v>1.0000000000000001E-5</v>
      </c>
      <c r="D335">
        <f>'30'!D67</f>
        <v>1.0000000000000001E-5</v>
      </c>
      <c r="E335">
        <f>'30'!E67</f>
        <v>0.67170294037011646</v>
      </c>
      <c r="F335">
        <f>'30'!F67</f>
        <v>1.1569152783803327</v>
      </c>
      <c r="G335">
        <f>'30'!G67</f>
        <v>1.7883755588673622</v>
      </c>
      <c r="H335">
        <f>'30'!H67</f>
        <v>2.8317901234567904</v>
      </c>
    </row>
    <row r="336" spans="1:8">
      <c r="B336" t="s">
        <v>275</v>
      </c>
      <c r="C336">
        <f>'30'!C217</f>
        <v>6.5071808718282373E-2</v>
      </c>
      <c r="D336">
        <f>'30'!D217</f>
        <v>0.52771448548812661</v>
      </c>
      <c r="E336">
        <f>'30'!E217</f>
        <v>0.5390935579514825</v>
      </c>
      <c r="F336">
        <f>'30'!F217</f>
        <v>1.5753524657534246</v>
      </c>
      <c r="G336">
        <f>'30'!G217</f>
        <v>1.6853932584269664</v>
      </c>
      <c r="H336">
        <f>'30'!H217</f>
        <v>3.157142857142857</v>
      </c>
    </row>
    <row r="337" spans="1:8">
      <c r="B337" t="s">
        <v>480</v>
      </c>
      <c r="C337">
        <f>'30'!C247</f>
        <v>1.6490088221436985</v>
      </c>
      <c r="D337">
        <f>'30'!D247</f>
        <v>10.761799600967352</v>
      </c>
      <c r="E337">
        <f>'30'!E247</f>
        <v>1.6069321260815823</v>
      </c>
      <c r="F337">
        <f>'30'!F247</f>
        <v>1.6290826817042607</v>
      </c>
      <c r="G337">
        <f>'30'!G247</f>
        <v>1.6331658291457287</v>
      </c>
      <c r="H337">
        <f>'30'!H247</f>
        <v>2.9007633587786255</v>
      </c>
    </row>
    <row r="338" spans="1:8">
      <c r="B338" t="s">
        <v>481</v>
      </c>
      <c r="C338">
        <f>'30'!C277</f>
        <v>1.0000000000000001E-5</v>
      </c>
      <c r="D338">
        <f>'30'!D277</f>
        <v>1.0000000000000001E-5</v>
      </c>
      <c r="E338">
        <f>'30'!E277</f>
        <v>1.0000000000000001E-5</v>
      </c>
      <c r="F338">
        <f>'30'!F277</f>
        <v>1.8469756992084432</v>
      </c>
      <c r="G338">
        <f>'30'!G277</f>
        <v>1.0000000000000001E-5</v>
      </c>
      <c r="H338">
        <f>'30'!H277</f>
        <v>1.7492811370262391</v>
      </c>
    </row>
    <row r="339" spans="1:8">
      <c r="B339" t="s">
        <v>482</v>
      </c>
      <c r="C339">
        <f>'30'!C307</f>
        <v>1.0000000000000001E-5</v>
      </c>
      <c r="D339">
        <f>'30'!D307</f>
        <v>1.0000000000000001E-5</v>
      </c>
      <c r="E339">
        <f>'30'!E307</f>
        <v>1.0000000000000001E-5</v>
      </c>
      <c r="F339">
        <f>'30'!F307</f>
        <v>1.3544118058690746</v>
      </c>
      <c r="G339">
        <f>'30'!G307</f>
        <v>1.750291715285881</v>
      </c>
      <c r="H339">
        <f>'30'!H307</f>
        <v>2.7479091995221028</v>
      </c>
    </row>
    <row r="340" spans="1:8" ht="16" thickBot="1">
      <c r="B340" t="s">
        <v>483</v>
      </c>
      <c r="C340">
        <f>'30'!C337</f>
        <v>1.0000000000000001E-5</v>
      </c>
      <c r="D340">
        <f>'30'!D337</f>
        <v>1.6746511483253588</v>
      </c>
      <c r="E340">
        <f>'30'!E337</f>
        <v>1.5228526395939086</v>
      </c>
      <c r="F340">
        <f>'30'!F337</f>
        <v>1.8518618518518517</v>
      </c>
      <c r="G340">
        <f>'30'!G337</f>
        <v>1.9774011299435028</v>
      </c>
      <c r="H340">
        <f>'30'!H337</f>
        <v>3.8123167155425222</v>
      </c>
    </row>
    <row r="341" spans="1:8" ht="17" thickBot="1">
      <c r="A341">
        <v>31</v>
      </c>
      <c r="B341" s="60" t="s">
        <v>19</v>
      </c>
      <c r="C341" s="61">
        <f>'31'!C7</f>
        <v>0.1758758008658009</v>
      </c>
      <c r="D341" s="62">
        <f>'31'!D7</f>
        <v>0.18453462614899163</v>
      </c>
      <c r="E341" s="62">
        <f>'31'!E7</f>
        <v>0.18619493909191584</v>
      </c>
      <c r="F341" s="62">
        <f>'31'!F7</f>
        <v>0.82368723021080559</v>
      </c>
      <c r="G341" s="62">
        <f>'31'!G7</f>
        <v>0.85241282141599162</v>
      </c>
      <c r="H341" s="63">
        <f>'31'!H7</f>
        <v>2.1247674917727859</v>
      </c>
    </row>
    <row r="342" spans="1:8">
      <c r="B342" t="s">
        <v>485</v>
      </c>
      <c r="C342">
        <f>'31'!C37</f>
        <v>1.0000000000000001E-5</v>
      </c>
      <c r="D342">
        <f>'31'!D37</f>
        <v>9.0761831368993649E-3</v>
      </c>
      <c r="E342">
        <f>'31'!E37</f>
        <v>9.2265898617511517E-3</v>
      </c>
      <c r="F342">
        <f>'31'!F37</f>
        <v>1.0223148327137548</v>
      </c>
      <c r="G342">
        <f>'31'!G37</f>
        <v>1.1320754716981132</v>
      </c>
      <c r="H342">
        <f>'31'!H37</f>
        <v>1.2621359223300972</v>
      </c>
    </row>
    <row r="343" spans="1:8">
      <c r="B343" t="s">
        <v>486</v>
      </c>
      <c r="C343">
        <f>'31'!C67</f>
        <v>1.0000000000000001E-5</v>
      </c>
      <c r="D343">
        <f>'31'!D67</f>
        <v>5.1117325383304942E-2</v>
      </c>
      <c r="E343">
        <f>'31'!E67</f>
        <v>5.3773440860215058E-2</v>
      </c>
      <c r="F343">
        <f>'31'!F67</f>
        <v>2.0000100000000001</v>
      </c>
      <c r="G343">
        <f>'31'!G67</f>
        <v>2.0484171322160147</v>
      </c>
      <c r="H343">
        <f>'31'!H67</f>
        <v>2.1442495126705654</v>
      </c>
    </row>
    <row r="344" spans="1:8">
      <c r="B344" t="s">
        <v>487</v>
      </c>
      <c r="C344">
        <f>'31'!C97</f>
        <v>1.0000000000000001E-5</v>
      </c>
      <c r="D344">
        <f>'31'!D97</f>
        <v>1.1724174150722372E-2</v>
      </c>
      <c r="E344">
        <f>'31'!E97</f>
        <v>1.1807090051120723E-2</v>
      </c>
      <c r="F344">
        <f>'31'!F97</f>
        <v>0.83900320815021967</v>
      </c>
      <c r="G344">
        <f>'31'!G97</f>
        <v>0.9020090200902009</v>
      </c>
      <c r="H344">
        <f>'31'!H97</f>
        <v>0.97128378378378377</v>
      </c>
    </row>
    <row r="345" spans="1:8">
      <c r="B345" t="s">
        <v>488</v>
      </c>
      <c r="C345">
        <f>'31'!C127</f>
        <v>1.0000000000000001E-5</v>
      </c>
      <c r="D345">
        <f>'31'!D127</f>
        <v>3.4198034188034195E-2</v>
      </c>
      <c r="E345">
        <f>'31'!E127</f>
        <v>3.4582169403630084E-2</v>
      </c>
      <c r="F345">
        <f>'31'!F127</f>
        <v>1.2975878546712802</v>
      </c>
      <c r="G345">
        <f>'31'!G127</f>
        <v>1.3262599469496021</v>
      </c>
      <c r="H345">
        <f>'31'!H127</f>
        <v>1.4692378328741966</v>
      </c>
    </row>
    <row r="346" spans="1:8">
      <c r="B346" t="s">
        <v>489</v>
      </c>
      <c r="C346">
        <f>'31'!C157</f>
        <v>1.0000000000000001E-5</v>
      </c>
      <c r="D346">
        <f>'31'!D157</f>
        <v>0.13606442176870748</v>
      </c>
      <c r="E346">
        <f>'31'!E157</f>
        <v>0.14424076923076923</v>
      </c>
      <c r="F346">
        <f>'31'!F157</f>
        <v>2.7431521446384042</v>
      </c>
      <c r="G346">
        <f>'31'!G157</f>
        <v>2.7989821882951658</v>
      </c>
      <c r="H346">
        <f>'31'!H157</f>
        <v>3.0848329048843186</v>
      </c>
    </row>
    <row r="347" spans="1:8">
      <c r="B347" t="s">
        <v>490</v>
      </c>
      <c r="C347">
        <f>'31'!C67</f>
        <v>1.0000000000000001E-5</v>
      </c>
      <c r="D347">
        <f>'31'!D67</f>
        <v>5.1117325383304942E-2</v>
      </c>
      <c r="E347">
        <f>'31'!E67</f>
        <v>5.3773440860215058E-2</v>
      </c>
      <c r="F347">
        <f>'31'!F67</f>
        <v>2.0000100000000001</v>
      </c>
      <c r="G347">
        <f>'31'!G67</f>
        <v>2.0484171322160147</v>
      </c>
      <c r="H347">
        <f>'31'!H67</f>
        <v>2.1442495126705654</v>
      </c>
    </row>
    <row r="348" spans="1:8" ht="16" thickBot="1">
      <c r="B348" t="s">
        <v>491</v>
      </c>
      <c r="C348">
        <f>'31'!C217</f>
        <v>0.34148622800105072</v>
      </c>
      <c r="D348">
        <f>'31'!D217</f>
        <v>0.32999944033790918</v>
      </c>
      <c r="E348">
        <f>'31'!E217</f>
        <v>0.32939076416337287</v>
      </c>
      <c r="F348">
        <f>'31'!F217</f>
        <v>0.48891063424947157</v>
      </c>
      <c r="G348">
        <f>'31'!G217</f>
        <v>0.4876120189773327</v>
      </c>
      <c r="H348">
        <f>'31'!H217</f>
        <v>2.7674788135593218</v>
      </c>
    </row>
    <row r="349" spans="1:8" ht="17" thickBot="1">
      <c r="A349">
        <v>32</v>
      </c>
      <c r="B349" s="60" t="s">
        <v>23</v>
      </c>
      <c r="C349" s="61">
        <f>'32'!C7</f>
        <v>1.1642775698560541</v>
      </c>
      <c r="D349" s="62">
        <f>'32'!D7</f>
        <v>1.5412708369902601</v>
      </c>
      <c r="E349" s="62">
        <f>'32'!E7</f>
        <v>1.5754975862443639</v>
      </c>
      <c r="F349" s="62">
        <f>'32'!F7</f>
        <v>1.6282250347720499</v>
      </c>
      <c r="G349" s="62">
        <f>'32'!G7</f>
        <v>1.6960499888417764</v>
      </c>
      <c r="H349" s="63">
        <f>'32'!H7</f>
        <v>5.6296796712267081E-7</v>
      </c>
    </row>
    <row r="350" spans="1:8">
      <c r="B350" t="s">
        <v>493</v>
      </c>
      <c r="C350">
        <f>'32'!C37</f>
        <v>2.6303304208512674</v>
      </c>
      <c r="D350">
        <f>'32'!D37</f>
        <v>2.2850399401197605</v>
      </c>
      <c r="E350">
        <f>'32'!E37</f>
        <v>2.3281161519903502</v>
      </c>
      <c r="F350">
        <f>'32'!F37</f>
        <v>2.376631801867346</v>
      </c>
      <c r="G350">
        <f>'32'!G37</f>
        <v>1.7424150115754844</v>
      </c>
      <c r="H350">
        <f>'32'!H37</f>
        <v>1.0000000000000001E-5</v>
      </c>
    </row>
    <row r="351" spans="1:8">
      <c r="B351" t="s">
        <v>494</v>
      </c>
      <c r="C351">
        <f>'32'!C67</f>
        <v>1.0000000000000001E-5</v>
      </c>
      <c r="D351">
        <f>'32'!D67</f>
        <v>0.68528918781725889</v>
      </c>
      <c r="E351">
        <f>'32'!E67</f>
        <v>0.66942297631307923</v>
      </c>
      <c r="F351">
        <f>'32'!F67</f>
        <v>0.94291204295442632</v>
      </c>
      <c r="G351">
        <f>'32'!G67</f>
        <v>1.4933333333333332</v>
      </c>
      <c r="H351">
        <f>'32'!H67</f>
        <v>1.0000000000000001E-5</v>
      </c>
    </row>
    <row r="352" spans="1:8">
      <c r="B352" t="s">
        <v>495</v>
      </c>
      <c r="C352">
        <f>'32'!C97</f>
        <v>1.0000000000000001E-5</v>
      </c>
      <c r="D352">
        <f>'32'!D97</f>
        <v>0.51747442432082791</v>
      </c>
      <c r="E352">
        <f>'32'!E97</f>
        <v>0.52220321148825055</v>
      </c>
      <c r="F352">
        <f>'32'!F97</f>
        <v>1.0884453741496598</v>
      </c>
      <c r="G352">
        <f>'32'!G97</f>
        <v>2.2911051212938003</v>
      </c>
      <c r="H352">
        <f>'32'!H97</f>
        <v>1.0000000000000001E-5</v>
      </c>
    </row>
    <row r="353" spans="1:8">
      <c r="B353" t="s">
        <v>496</v>
      </c>
      <c r="C353">
        <f>'32'!C127</f>
        <v>1.0000000000000001E-5</v>
      </c>
      <c r="D353">
        <f>'32'!D127</f>
        <v>0.7552970090634441</v>
      </c>
      <c r="E353">
        <f>'32'!E127</f>
        <v>0.77440339184305618</v>
      </c>
      <c r="F353">
        <f>'32'!F127</f>
        <v>0.99581712788259946</v>
      </c>
      <c r="G353">
        <f>'32'!G127</f>
        <v>1.4861995753715498</v>
      </c>
      <c r="H353">
        <f>'32'!H127</f>
        <v>1.0000000000000001E-5</v>
      </c>
    </row>
    <row r="354" spans="1:8">
      <c r="B354" t="s">
        <v>497</v>
      </c>
      <c r="C354">
        <f>'32'!C157</f>
        <v>1.0000000000000001E-5</v>
      </c>
      <c r="D354">
        <f>'32'!D157</f>
        <v>1.5578735014836795</v>
      </c>
      <c r="E354">
        <f>'32'!E157</f>
        <v>1.6079732465543646</v>
      </c>
      <c r="F354">
        <f>'32'!F157</f>
        <v>1.1655111655011656</v>
      </c>
      <c r="G354">
        <f>'32'!G157</f>
        <v>1.4948859166011015</v>
      </c>
      <c r="H354">
        <f>'32'!H157</f>
        <v>1.0000000000000001E-5</v>
      </c>
    </row>
    <row r="355" spans="1:8">
      <c r="B355" t="s">
        <v>498</v>
      </c>
      <c r="C355">
        <f>'32'!C67</f>
        <v>1.0000000000000001E-5</v>
      </c>
      <c r="D355">
        <f>'32'!D67</f>
        <v>0.68528918781725889</v>
      </c>
      <c r="E355">
        <f>'32'!E67</f>
        <v>0.66942297631307923</v>
      </c>
      <c r="F355">
        <f>'32'!F67</f>
        <v>0.94291204295442632</v>
      </c>
      <c r="G355">
        <f>'32'!G67</f>
        <v>1.4933333333333332</v>
      </c>
      <c r="H355">
        <f>'32'!H67</f>
        <v>1.0000000000000001E-5</v>
      </c>
    </row>
    <row r="356" spans="1:8">
      <c r="B356" t="s">
        <v>499</v>
      </c>
      <c r="C356">
        <f>'32'!C217</f>
        <v>1.0000000000000001E-5</v>
      </c>
      <c r="D356">
        <f>'32'!D217</f>
        <v>0.9293780297397769</v>
      </c>
      <c r="E356">
        <f>'32'!E217</f>
        <v>0.94578553593947035</v>
      </c>
      <c r="F356">
        <f>'32'!F217</f>
        <v>1.0840208401084011</v>
      </c>
      <c r="G356">
        <f>'32'!G217</f>
        <v>1.5691868758915837</v>
      </c>
      <c r="H356">
        <f>'32'!H217</f>
        <v>1.0000000000000001E-5</v>
      </c>
    </row>
    <row r="357" spans="1:8">
      <c r="B357" t="s">
        <v>500</v>
      </c>
      <c r="C357">
        <f>'32'!C247</f>
        <v>1.0000000000000001E-5</v>
      </c>
      <c r="D357">
        <f>'32'!D247</f>
        <v>1.4836895252225522</v>
      </c>
      <c r="E357">
        <f>'32'!E247</f>
        <v>1.5368952459016394</v>
      </c>
      <c r="F357">
        <f>'32'!F247</f>
        <v>1.0416766666666668</v>
      </c>
      <c r="G357">
        <f>'32'!G247</f>
        <v>1.8867924528301887</v>
      </c>
      <c r="H357">
        <f>'32'!H247</f>
        <v>1.0000000000000001E-5</v>
      </c>
    </row>
    <row r="358" spans="1:8" ht="16" thickBot="1">
      <c r="B358" t="s">
        <v>501</v>
      </c>
      <c r="C358">
        <f>'32'!C277</f>
        <v>1.0000000000000001E-5</v>
      </c>
      <c r="D358">
        <f>'32'!D277</f>
        <v>0.81568796610169492</v>
      </c>
      <c r="E358">
        <f>'32'!E277</f>
        <v>0.85016940488841652</v>
      </c>
      <c r="F358">
        <f>'32'!F277</f>
        <v>0.96052227321237993</v>
      </c>
      <c r="G358">
        <f>'32'!G277</f>
        <v>1.5037593984962405</v>
      </c>
      <c r="H358">
        <f>'32'!H277</f>
        <v>1.0000000000000001E-5</v>
      </c>
    </row>
    <row r="359" spans="1:8" ht="17" thickBot="1">
      <c r="A359">
        <v>33</v>
      </c>
      <c r="B359" s="60" t="s">
        <v>27</v>
      </c>
      <c r="C359" s="61">
        <f>'33'!C7</f>
        <v>1.0000000000000001E-5</v>
      </c>
      <c r="D359" s="62">
        <f>'33'!D7</f>
        <v>1.6053086079928156</v>
      </c>
      <c r="E359" s="62">
        <f>'33'!E7</f>
        <v>2.0628004340927122</v>
      </c>
      <c r="F359" s="62">
        <f>'33'!F7</f>
        <v>3.3937270373767481</v>
      </c>
      <c r="G359" s="62">
        <f>'33'!G7</f>
        <v>3.0129627467009223</v>
      </c>
      <c r="H359" s="63">
        <f>'33'!H7</f>
        <v>3.0868628858578608</v>
      </c>
    </row>
    <row r="360" spans="1:8">
      <c r="B360" t="s">
        <v>503</v>
      </c>
      <c r="C360">
        <f>'33'!C37</f>
        <v>1.0000000000000001E-5</v>
      </c>
      <c r="D360">
        <f>'33'!D37</f>
        <v>1.0000000000000001E-5</v>
      </c>
      <c r="E360">
        <f>'33'!E37</f>
        <v>1.0000000000000001E-5</v>
      </c>
      <c r="F360">
        <f>'33'!F37</f>
        <v>1.0126682278481014</v>
      </c>
      <c r="G360">
        <f>'33'!G37</f>
        <v>1.8181818181818179</v>
      </c>
      <c r="H360">
        <f>'33'!H37</f>
        <v>1.9099590723055933</v>
      </c>
    </row>
    <row r="361" spans="1:8">
      <c r="B361" t="s">
        <v>504</v>
      </c>
      <c r="C361">
        <f>'33'!C67</f>
        <v>1.0000000000000001E-5</v>
      </c>
      <c r="D361">
        <f>'33'!D67</f>
        <v>1.0000000000000001E-5</v>
      </c>
      <c r="E361">
        <f>'33'!E67</f>
        <v>1.0000000000000001E-5</v>
      </c>
      <c r="F361">
        <f>'33'!F67</f>
        <v>1.4175357731958764</v>
      </c>
      <c r="G361">
        <f>'33'!G67</f>
        <v>1.8617021276595744</v>
      </c>
      <c r="H361">
        <f>'33'!H67</f>
        <v>1.9047619047619044</v>
      </c>
    </row>
    <row r="362" spans="1:8">
      <c r="B362" t="s">
        <v>505</v>
      </c>
      <c r="C362">
        <f>'33'!C97</f>
        <v>1.0000000000000001E-5</v>
      </c>
      <c r="D362">
        <f>'33'!D97</f>
        <v>1.0000000000000001E-5</v>
      </c>
      <c r="E362">
        <f>'33'!E97</f>
        <v>1.0000000000000001E-5</v>
      </c>
      <c r="F362">
        <f>'33'!F97</f>
        <v>1.1303792539562925</v>
      </c>
      <c r="G362">
        <f>'33'!G97</f>
        <v>2.0930232558139537</v>
      </c>
      <c r="H362">
        <f>'33'!H97</f>
        <v>2.16</v>
      </c>
    </row>
    <row r="363" spans="1:8">
      <c r="B363" t="s">
        <v>506</v>
      </c>
      <c r="C363">
        <f>'33'!C127</f>
        <v>1.0000000000000001E-5</v>
      </c>
      <c r="D363">
        <f>'33'!D127</f>
        <v>1.0000000000000001E-5</v>
      </c>
      <c r="E363">
        <f>'33'!E127</f>
        <v>1.0000000000000001E-5</v>
      </c>
      <c r="F363">
        <f>'33'!F127</f>
        <v>0.59102654846335689</v>
      </c>
      <c r="G363">
        <f>'33'!G127</f>
        <v>2.4539877300613497</v>
      </c>
      <c r="H363">
        <f>'33'!H127</f>
        <v>2.5062656641604009</v>
      </c>
    </row>
    <row r="364" spans="1:8">
      <c r="B364" t="s">
        <v>507</v>
      </c>
      <c r="C364">
        <f>'33'!C157</f>
        <v>1.0000000000000001E-5</v>
      </c>
      <c r="D364">
        <f>'33'!D157</f>
        <v>3.4818702386169953</v>
      </c>
      <c r="E364">
        <f>'33'!E157</f>
        <v>3.6381375770070341</v>
      </c>
      <c r="F364">
        <f>'33'!F157</f>
        <v>5.8108536664235348</v>
      </c>
      <c r="G364">
        <f>'33'!G157</f>
        <v>4.0411462160176344</v>
      </c>
      <c r="H364">
        <f>'33'!H157</f>
        <v>4.1157395859316539</v>
      </c>
    </row>
    <row r="365" spans="1:8" ht="16" thickBot="1">
      <c r="B365" t="s">
        <v>508</v>
      </c>
      <c r="C365">
        <f>'33'!C67</f>
        <v>1.0000000000000001E-5</v>
      </c>
      <c r="D365">
        <f>'33'!D67</f>
        <v>1.0000000000000001E-5</v>
      </c>
      <c r="E365">
        <f>'33'!E67</f>
        <v>1.0000000000000001E-5</v>
      </c>
      <c r="F365">
        <f>'33'!F67</f>
        <v>1.4175357731958764</v>
      </c>
      <c r="G365">
        <f>'33'!G67</f>
        <v>1.8617021276595744</v>
      </c>
      <c r="H365">
        <f>'33'!H67</f>
        <v>1.9047619047619044</v>
      </c>
    </row>
    <row r="366" spans="1:8" ht="17" thickBot="1">
      <c r="A366">
        <v>34</v>
      </c>
      <c r="B366" s="60" t="s">
        <v>31</v>
      </c>
      <c r="C366" s="61">
        <f>'34'!C7</f>
        <v>1.0999737374592047</v>
      </c>
      <c r="D366" s="62">
        <f>'34'!D7</f>
        <v>0.9505099382792247</v>
      </c>
      <c r="E366" s="62">
        <f>'34'!E7</f>
        <v>1.0431166985044613</v>
      </c>
      <c r="F366" s="62">
        <f>'34'!F7</f>
        <v>1.297389801577207</v>
      </c>
      <c r="G366" s="62">
        <f>'34'!G7</f>
        <v>1.4309655794766016</v>
      </c>
      <c r="H366" s="63">
        <f>'34'!H7</f>
        <v>1.0000000000000001E-5</v>
      </c>
    </row>
    <row r="367" spans="1:8">
      <c r="B367" t="s">
        <v>510</v>
      </c>
      <c r="C367">
        <f>'34'!C37</f>
        <v>1.5873115873015873</v>
      </c>
      <c r="D367">
        <f>'34'!D37</f>
        <v>1.6061843846474761</v>
      </c>
      <c r="E367">
        <f>'34'!E37</f>
        <v>1.6186772272440615</v>
      </c>
      <c r="F367">
        <f>'34'!F37</f>
        <v>1.6227708008429926</v>
      </c>
      <c r="G367">
        <f>'34'!G37</f>
        <v>1.6299745977984759</v>
      </c>
      <c r="H367">
        <f>'34'!H37</f>
        <v>1.0000000000000001E-5</v>
      </c>
    </row>
    <row r="368" spans="1:8">
      <c r="B368" t="s">
        <v>511</v>
      </c>
      <c r="C368">
        <f>'34'!C67</f>
        <v>1.0000000000000001E-5</v>
      </c>
      <c r="D368">
        <f>'34'!D67</f>
        <v>1.0000000000000001E-5</v>
      </c>
      <c r="E368">
        <f>'34'!E67</f>
        <v>0.11002100110011001</v>
      </c>
      <c r="F368">
        <f>'34'!F67</f>
        <v>0.89386474860335197</v>
      </c>
      <c r="G368">
        <f>'34'!G67</f>
        <v>1.280558789289872</v>
      </c>
      <c r="H368">
        <f>'34'!H67</f>
        <v>1.0000000000000001E-5</v>
      </c>
    </row>
    <row r="369" spans="1:8">
      <c r="B369" t="s">
        <v>512</v>
      </c>
      <c r="C369">
        <f>'34'!C97</f>
        <v>0.33223591362126242</v>
      </c>
      <c r="D369">
        <f>'34'!D97</f>
        <v>1.0000000000000001E-5</v>
      </c>
      <c r="E369">
        <f>'34'!E97</f>
        <v>0.23447658851113717</v>
      </c>
      <c r="F369">
        <f>'34'!F97</f>
        <v>0.98523167487684737</v>
      </c>
      <c r="G369">
        <f>'34'!G97</f>
        <v>1.3447432762836187</v>
      </c>
      <c r="H369">
        <f>'34'!H97</f>
        <v>1.0000000000000001E-5</v>
      </c>
    </row>
    <row r="370" spans="1:8">
      <c r="B370" t="s">
        <v>513</v>
      </c>
      <c r="C370">
        <f>'34'!C127</f>
        <v>1.0000000000000001E-5</v>
      </c>
      <c r="D370">
        <f>'34'!D127</f>
        <v>1.0000000000000001E-5</v>
      </c>
      <c r="E370">
        <f>'34'!E127</f>
        <v>0.12788723785166242</v>
      </c>
      <c r="F370">
        <f>'34'!F127</f>
        <v>0.52084333333333332</v>
      </c>
      <c r="G370">
        <f>'34'!G127</f>
        <v>0.67658998646820034</v>
      </c>
      <c r="H370">
        <f>'34'!H127</f>
        <v>1E-4</v>
      </c>
    </row>
    <row r="371" spans="1:8" ht="16" thickBot="1">
      <c r="B371" t="s">
        <v>514</v>
      </c>
      <c r="C371">
        <f>'34'!C157</f>
        <v>1.5151615151515154</v>
      </c>
      <c r="D371">
        <f>'34'!D157</f>
        <v>1.0000000000000001E-5</v>
      </c>
      <c r="E371">
        <f>'34'!E157</f>
        <v>0.30488804878048781</v>
      </c>
      <c r="F371">
        <f>'34'!F157</f>
        <v>0.77882619937694697</v>
      </c>
      <c r="G371">
        <f>'34'!G157</f>
        <v>1.1345218800648298</v>
      </c>
      <c r="H371">
        <f>'34'!H157</f>
        <v>1.0000000000000001E-5</v>
      </c>
    </row>
    <row r="372" spans="1:8" ht="17" thickBot="1">
      <c r="A372">
        <v>35</v>
      </c>
      <c r="B372" s="60" t="s">
        <v>35</v>
      </c>
      <c r="C372" s="61">
        <f>'35'!C7</f>
        <v>7.1021298751748621</v>
      </c>
      <c r="D372" s="62">
        <f>'35'!D7</f>
        <v>7.7233875448938392</v>
      </c>
      <c r="E372" s="62">
        <f>'35'!E7</f>
        <v>7.516744335564578</v>
      </c>
      <c r="F372" s="62">
        <f>'35'!F7</f>
        <v>7.8932993289328923</v>
      </c>
      <c r="G372" s="62">
        <f>'35'!G7</f>
        <v>7.7460106382978733</v>
      </c>
      <c r="H372" s="63">
        <f>'35'!H7</f>
        <v>1.0000000000000001E-5</v>
      </c>
    </row>
    <row r="373" spans="1:8">
      <c r="B373" t="s">
        <v>516</v>
      </c>
      <c r="C373">
        <f>'35'!C37</f>
        <v>29.024345789238669</v>
      </c>
      <c r="D373">
        <f>'35'!D37</f>
        <v>28.914600747330962</v>
      </c>
      <c r="E373">
        <f>'35'!E37</f>
        <v>29.164835452938576</v>
      </c>
      <c r="F373">
        <f>'35'!F37</f>
        <v>27.723214540493341</v>
      </c>
      <c r="G373">
        <f>'35'!G37</f>
        <v>26.956711849584607</v>
      </c>
      <c r="H373">
        <f>'35'!H37</f>
        <v>1.0000000000000001E-5</v>
      </c>
    </row>
    <row r="374" spans="1:8">
      <c r="B374" t="s">
        <v>517</v>
      </c>
      <c r="C374">
        <f>'35'!C67</f>
        <v>1.0000000000000001E-5</v>
      </c>
      <c r="D374">
        <f>'35'!D67</f>
        <v>1.6272948863129737</v>
      </c>
      <c r="E374">
        <f>'35'!E67</f>
        <v>1.0000000000000001E-5</v>
      </c>
      <c r="F374">
        <f>'35'!F67</f>
        <v>2.9385271790235081</v>
      </c>
      <c r="G374">
        <f>'35'!G67</f>
        <v>2.9532030895047705</v>
      </c>
      <c r="H374">
        <f>'35'!H67</f>
        <v>1.0000000000000001E-5</v>
      </c>
    </row>
    <row r="375" spans="1:8">
      <c r="B375" t="s">
        <v>518</v>
      </c>
      <c r="C375">
        <f>'35'!C97</f>
        <v>2.1299354526091587</v>
      </c>
      <c r="D375">
        <f>'35'!D97</f>
        <v>3.2362559546925569</v>
      </c>
      <c r="E375">
        <f>'35'!E97</f>
        <v>3.3112682781456955</v>
      </c>
      <c r="F375">
        <f>'35'!F97</f>
        <v>1.1236055056179777</v>
      </c>
      <c r="G375">
        <f>'35'!G97</f>
        <v>1.1415525114155249</v>
      </c>
      <c r="H375">
        <f>'35'!H97</f>
        <v>1.0000000000000001E-5</v>
      </c>
    </row>
    <row r="376" spans="1:8">
      <c r="B376" t="s">
        <v>519</v>
      </c>
      <c r="C376">
        <f>'35'!C127</f>
        <v>1.0000000000000001E-5</v>
      </c>
      <c r="D376">
        <f>'35'!D127</f>
        <v>1.0000000000000001E-5</v>
      </c>
      <c r="E376">
        <f>'35'!E127</f>
        <v>1.0000000000000001E-5</v>
      </c>
      <c r="F376">
        <f>'35'!F127</f>
        <v>1.0000000000000001E-5</v>
      </c>
      <c r="G376">
        <f>'35'!G127</f>
        <v>1.0000000000000001E-5</v>
      </c>
      <c r="H376">
        <f>'35'!H127</f>
        <v>1.0000000000000001E-5</v>
      </c>
    </row>
    <row r="377" spans="1:8">
      <c r="B377" t="s">
        <v>520</v>
      </c>
      <c r="C377">
        <f>'35'!C157</f>
        <v>1.0000000000000001E-5</v>
      </c>
      <c r="D377">
        <f>'35'!D157</f>
        <v>1.0000000000000001E-5</v>
      </c>
      <c r="E377">
        <f>'35'!E157</f>
        <v>1.0000000000000001E-5</v>
      </c>
      <c r="F377">
        <f>'35'!F157</f>
        <v>0.75076075075075066</v>
      </c>
      <c r="G377">
        <f>'35'!G157</f>
        <v>0.75987841945288759</v>
      </c>
      <c r="H377">
        <f>'35'!H157</f>
        <v>1.0000000000000001E-5</v>
      </c>
    </row>
    <row r="378" spans="1:8">
      <c r="B378" t="s">
        <v>521</v>
      </c>
      <c r="C378">
        <f>'35'!C67</f>
        <v>1.0000000000000001E-5</v>
      </c>
      <c r="D378">
        <f>'35'!D67</f>
        <v>1.6272948863129737</v>
      </c>
      <c r="E378">
        <f>'35'!E67</f>
        <v>1.0000000000000001E-5</v>
      </c>
      <c r="F378">
        <f>'35'!F67</f>
        <v>2.9385271790235081</v>
      </c>
      <c r="G378">
        <f>'35'!G67</f>
        <v>2.9532030895047705</v>
      </c>
      <c r="H378">
        <f>'35'!H67</f>
        <v>1.0000000000000001E-5</v>
      </c>
    </row>
    <row r="379" spans="1:8">
      <c r="B379" t="s">
        <v>522</v>
      </c>
      <c r="C379">
        <f>'35'!C217</f>
        <v>1.0000000000000001E-5</v>
      </c>
      <c r="D379">
        <f>'35'!D217</f>
        <v>0.6493606493506493</v>
      </c>
      <c r="E379">
        <f>'35'!E217</f>
        <v>1.0000000000000001E-5</v>
      </c>
      <c r="F379">
        <f>'35'!F217</f>
        <v>1.0000000000000001E-5</v>
      </c>
      <c r="G379">
        <f>'35'!G217</f>
        <v>1.0000000000000001E-5</v>
      </c>
      <c r="H379">
        <f>'35'!H217</f>
        <v>1.0000000000000001E-5</v>
      </c>
    </row>
    <row r="380" spans="1:8">
      <c r="B380" t="s">
        <v>523</v>
      </c>
      <c r="C380">
        <f>'35'!C247</f>
        <v>1.0000000000000001E-5</v>
      </c>
      <c r="D380">
        <f>'35'!D247</f>
        <v>1.5564302334630351</v>
      </c>
      <c r="E380">
        <f>'35'!E247</f>
        <v>4.024154869215292</v>
      </c>
      <c r="F380">
        <f>'35'!F247</f>
        <v>4.0485929959514166</v>
      </c>
      <c r="G380">
        <f>'35'!G247</f>
        <v>4.1407867494824018</v>
      </c>
      <c r="H380">
        <f>'35'!H247</f>
        <v>1.0000000000000001E-5</v>
      </c>
    </row>
    <row r="381" spans="1:8" ht="16" thickBot="1">
      <c r="B381" t="s">
        <v>524</v>
      </c>
      <c r="C381">
        <f>'35'!C277</f>
        <v>1.0000000000000001E-5</v>
      </c>
      <c r="D381">
        <f>'35'!D277</f>
        <v>1.0000000000000001E-5</v>
      </c>
      <c r="E381">
        <f>'35'!E277</f>
        <v>1.0000000000000001E-5</v>
      </c>
      <c r="F381">
        <f>'35'!F277</f>
        <v>1.0000000000000001E-5</v>
      </c>
      <c r="G381">
        <f>'35'!G277</f>
        <v>1.0000000000000001E-5</v>
      </c>
      <c r="H381">
        <f>'35'!H277</f>
        <v>1.0000000000000001E-5</v>
      </c>
    </row>
    <row r="382" spans="1:8" ht="17" thickBot="1">
      <c r="A382">
        <v>36</v>
      </c>
      <c r="B382" s="60" t="s">
        <v>40</v>
      </c>
      <c r="C382" s="61">
        <f>'36'!C7</f>
        <v>1.5130555502164331</v>
      </c>
      <c r="D382" s="62">
        <f>'36'!D7</f>
        <v>1.5442721635714574</v>
      </c>
      <c r="E382" s="62">
        <f>'36'!E7</f>
        <v>2.3575896588348888</v>
      </c>
      <c r="F382" s="62">
        <f>'36'!F7</f>
        <v>1.6669450942180706</v>
      </c>
      <c r="G382" s="62">
        <f>'36'!G7</f>
        <v>2.4290182379463015</v>
      </c>
      <c r="H382" s="63">
        <f>'36'!H7</f>
        <v>2.9392993901574251</v>
      </c>
    </row>
    <row r="383" spans="1:8">
      <c r="B383" t="s">
        <v>526</v>
      </c>
      <c r="C383">
        <f>'36'!C37</f>
        <v>2.4863352113376429</v>
      </c>
      <c r="D383">
        <f>'36'!D37</f>
        <v>2.4717905058910765</v>
      </c>
      <c r="E383">
        <f>'36'!E37</f>
        <v>4.0793116235620461</v>
      </c>
      <c r="F383">
        <f>'36'!F37</f>
        <v>2.6645235244247076</v>
      </c>
      <c r="G383">
        <f>'36'!G37</f>
        <v>4.062068405231944</v>
      </c>
      <c r="H383">
        <f>'36'!H37</f>
        <v>4.6111381717811337</v>
      </c>
    </row>
    <row r="384" spans="1:8">
      <c r="B384" t="s">
        <v>527</v>
      </c>
      <c r="C384">
        <f>'36'!C67</f>
        <v>6.8936270212765951</v>
      </c>
      <c r="D384">
        <f>'36'!D67</f>
        <v>7.5022165313327447</v>
      </c>
      <c r="E384">
        <f>'36'!E67</f>
        <v>7.7268743306379148</v>
      </c>
      <c r="F384">
        <f>'36'!F67</f>
        <v>1.0000000000000001E-5</v>
      </c>
      <c r="G384">
        <f>'36'!G67</f>
        <v>9.2365692742695593</v>
      </c>
      <c r="H384">
        <f>'36'!H67</f>
        <v>2.5933609958506225</v>
      </c>
    </row>
    <row r="385" spans="1:8">
      <c r="B385" t="s">
        <v>528</v>
      </c>
      <c r="C385">
        <f>'36'!C97</f>
        <v>1.0000000000000001E-5</v>
      </c>
      <c r="D385">
        <f>'36'!D97</f>
        <v>1.0000000000000001E-5</v>
      </c>
      <c r="E385">
        <f>'36'!E97</f>
        <v>1.0000000000000001E-5</v>
      </c>
      <c r="F385">
        <f>'36'!F97</f>
        <v>11.797762808988765</v>
      </c>
      <c r="G385">
        <f>'36'!G97</f>
        <v>9.9999999999999995E-7</v>
      </c>
      <c r="H385">
        <f>'36'!H97</f>
        <v>0.64841598559077807</v>
      </c>
    </row>
    <row r="386" spans="1:8">
      <c r="B386" t="s">
        <v>529</v>
      </c>
      <c r="C386">
        <f>'36'!C127</f>
        <v>1.0000000000000001E-5</v>
      </c>
      <c r="D386">
        <f>'36'!D127</f>
        <v>1.0000000000000001E-5</v>
      </c>
      <c r="E386">
        <f>'36'!E127</f>
        <v>1.0000000000000001E-5</v>
      </c>
      <c r="F386">
        <f>'36'!F127</f>
        <v>1.0000000000000001E-5</v>
      </c>
      <c r="G386">
        <f>'36'!G127</f>
        <v>9.9999999999999995E-7</v>
      </c>
      <c r="H386">
        <f>'36'!H127</f>
        <v>0.59761056175298799</v>
      </c>
    </row>
    <row r="387" spans="1:8">
      <c r="B387" t="s">
        <v>530</v>
      </c>
      <c r="C387">
        <f>'36'!C157</f>
        <v>1.0000000000000001E-5</v>
      </c>
      <c r="D387">
        <f>'36'!D157</f>
        <v>1.0000000000000001E-5</v>
      </c>
      <c r="E387">
        <f>'36'!E157</f>
        <v>1.0000000000000001E-5</v>
      </c>
      <c r="F387">
        <f>'36'!F157</f>
        <v>1.0000000000000001E-5</v>
      </c>
      <c r="G387">
        <f>'36'!G157</f>
        <v>1.0000000000000001E-5</v>
      </c>
      <c r="H387">
        <f>'36'!H157</f>
        <v>0.78136709389993142</v>
      </c>
    </row>
    <row r="388" spans="1:8">
      <c r="B388" t="s">
        <v>513</v>
      </c>
      <c r="C388">
        <f>'36'!C67</f>
        <v>6.8936270212765951</v>
      </c>
      <c r="D388">
        <f>'36'!D67</f>
        <v>7.5022165313327447</v>
      </c>
      <c r="E388">
        <f>'36'!E67</f>
        <v>7.7268743306379148</v>
      </c>
      <c r="F388">
        <f>'36'!F67</f>
        <v>1.0000000000000001E-5</v>
      </c>
      <c r="G388">
        <f>'36'!G67</f>
        <v>9.2365692742695593</v>
      </c>
      <c r="H388">
        <f>'36'!H67</f>
        <v>2.5933609958506225</v>
      </c>
    </row>
    <row r="389" spans="1:8">
      <c r="B389" t="s">
        <v>388</v>
      </c>
      <c r="C389">
        <f>'36'!C217</f>
        <v>1.0000000000000001E-5</v>
      </c>
      <c r="D389">
        <f>'36'!D217</f>
        <v>1.0000000000000001E-5</v>
      </c>
      <c r="E389">
        <f>'36'!E217</f>
        <v>1.0000000000000001E-5</v>
      </c>
      <c r="F389">
        <f>'36'!F217</f>
        <v>1.0000000000000001E-5</v>
      </c>
      <c r="G389">
        <f>'36'!G217</f>
        <v>1.0000000000000001E-5</v>
      </c>
      <c r="H389">
        <f>'36'!H217</f>
        <v>0.45127353790613722</v>
      </c>
    </row>
    <row r="390" spans="1:8">
      <c r="B390" t="s">
        <v>531</v>
      </c>
      <c r="C390">
        <f>'36'!C247</f>
        <v>1.0000000000000001E-5</v>
      </c>
      <c r="D390">
        <f>'36'!D247</f>
        <v>1.0000000000000001E-5</v>
      </c>
      <c r="E390">
        <f>'36'!E247</f>
        <v>1.0000000000000001E-5</v>
      </c>
      <c r="F390">
        <f>'36'!F247</f>
        <v>1.0000000000000001E-5</v>
      </c>
      <c r="G390">
        <f>'36'!G247</f>
        <v>1.0000000000000001E-5</v>
      </c>
      <c r="H390">
        <f>'36'!H247</f>
        <v>0.66556740432612305</v>
      </c>
    </row>
    <row r="391" spans="1:8">
      <c r="B391" t="s">
        <v>532</v>
      </c>
      <c r="C391">
        <f>'36'!C277</f>
        <v>1.0000000000000001E-5</v>
      </c>
      <c r="D391">
        <f>'36'!D277</f>
        <v>1.0000000000000001E-5</v>
      </c>
      <c r="E391">
        <f>'36'!E277</f>
        <v>1.0000000000000001E-5</v>
      </c>
      <c r="F391">
        <f>'36'!F277</f>
        <v>1.0000000000000001E-5</v>
      </c>
      <c r="G391">
        <f>'36'!G277</f>
        <v>1.0000000000000001E-5</v>
      </c>
      <c r="H391">
        <f>'36'!H277</f>
        <v>0.61476409836065571</v>
      </c>
    </row>
    <row r="392" spans="1:8">
      <c r="B392" t="s">
        <v>326</v>
      </c>
      <c r="C392">
        <f>'36'!C307</f>
        <v>1.0000000000000001E-5</v>
      </c>
      <c r="D392">
        <f>'36'!D307</f>
        <v>1.0000000000000001E-5</v>
      </c>
      <c r="E392">
        <f>'36'!E307</f>
        <v>1.0000000000000001E-5</v>
      </c>
      <c r="F392">
        <f>'36'!F307</f>
        <v>1.0000000000000001E-5</v>
      </c>
      <c r="G392">
        <f>'36'!G307</f>
        <v>1.0000000000000001E-5</v>
      </c>
      <c r="H392">
        <f>'36'!H307</f>
        <v>0.84034613445378148</v>
      </c>
    </row>
    <row r="393" spans="1:8">
      <c r="B393" t="s">
        <v>533</v>
      </c>
      <c r="C393">
        <f>'36'!C337</f>
        <v>1.0000000000000001E-5</v>
      </c>
      <c r="D393">
        <f>'36'!D337</f>
        <v>1.0000000000000001E-5</v>
      </c>
      <c r="E393">
        <f>'36'!E337</f>
        <v>1.0000000000000001E-5</v>
      </c>
      <c r="F393">
        <f>'36'!F337</f>
        <v>1.0000000000000001E-5</v>
      </c>
      <c r="G393">
        <f>'36'!G337</f>
        <v>1.0000000000000001E-5</v>
      </c>
      <c r="H393">
        <f>'36'!H337</f>
        <v>0.45946945945945949</v>
      </c>
    </row>
    <row r="394" spans="1:8">
      <c r="B394" t="s">
        <v>534</v>
      </c>
      <c r="C394">
        <f>'36'!C367</f>
        <v>1.0000000000000001E-5</v>
      </c>
      <c r="D394">
        <f>'36'!D367</f>
        <v>1.0000000000000001E-5</v>
      </c>
      <c r="E394">
        <f>'36'!E367</f>
        <v>1.0000000000000001E-5</v>
      </c>
      <c r="F394">
        <f>'36'!F367</f>
        <v>1.0000000000000001E-5</v>
      </c>
      <c r="G394">
        <f>'36'!G367</f>
        <v>1.0000000000000001E-5</v>
      </c>
      <c r="H394">
        <f>'36'!H367</f>
        <v>0.47326102880658438</v>
      </c>
    </row>
    <row r="395" spans="1:8">
      <c r="B395" t="s">
        <v>408</v>
      </c>
      <c r="C395">
        <f>'36'!C397</f>
        <v>1.0000000000000001E-5</v>
      </c>
      <c r="D395">
        <f>'36'!D397</f>
        <v>1.0000000000000001E-5</v>
      </c>
      <c r="E395">
        <f>'36'!E397</f>
        <v>1.0000000000000001E-5</v>
      </c>
      <c r="F395">
        <f>'36'!F397</f>
        <v>1.0000000000000001E-5</v>
      </c>
      <c r="G395">
        <f>'36'!G397</f>
        <v>1.0000000000000001E-5</v>
      </c>
      <c r="H395">
        <f>'36'!H397</f>
        <v>0.40058224606580833</v>
      </c>
    </row>
    <row r="396" spans="1:8">
      <c r="B396" t="s">
        <v>535</v>
      </c>
      <c r="C396">
        <f>'36'!C427</f>
        <v>1.0000000000000001E-5</v>
      </c>
      <c r="D396">
        <f>'36'!D427</f>
        <v>1.0000000000000001E-5</v>
      </c>
      <c r="E396">
        <f>'36'!E427</f>
        <v>1.0000000000000001E-5</v>
      </c>
      <c r="F396">
        <f>'36'!F427</f>
        <v>1.0000000000000001E-5</v>
      </c>
      <c r="G396">
        <f>'36'!G427</f>
        <v>1.0000000000000001E-5</v>
      </c>
      <c r="H396">
        <f>'36'!H427</f>
        <v>0.37118903930131009</v>
      </c>
    </row>
    <row r="397" spans="1:8" ht="16" thickBot="1">
      <c r="B397" t="s">
        <v>536</v>
      </c>
      <c r="C397">
        <f>'36'!C457</f>
        <v>1.0000000000000001E-5</v>
      </c>
      <c r="D397">
        <f>'36'!D457</f>
        <v>1.0000000000000001E-5</v>
      </c>
      <c r="E397">
        <f>'36'!E457</f>
        <v>1.0000000000000001E-5</v>
      </c>
      <c r="F397">
        <f>'36'!F457</f>
        <v>1.0000000000000001E-5</v>
      </c>
      <c r="G397">
        <f>'36'!G457</f>
        <v>1.0000000000000001E-5</v>
      </c>
      <c r="H397">
        <f>'36'!H457</f>
        <v>3.3679240422378656</v>
      </c>
    </row>
    <row r="398" spans="1:8" ht="17" thickBot="1">
      <c r="A398">
        <v>37</v>
      </c>
      <c r="B398" s="60" t="s">
        <v>44</v>
      </c>
      <c r="C398" s="61">
        <f>'37'!C7</f>
        <v>1.1068077203270834</v>
      </c>
      <c r="D398" s="62">
        <f>'37'!D7</f>
        <v>1.089791205465672</v>
      </c>
      <c r="E398" s="62">
        <f>'37'!E7</f>
        <v>1.241354367505489</v>
      </c>
      <c r="F398" s="62">
        <f>'37'!F7</f>
        <v>1.0232658139534885</v>
      </c>
      <c r="G398" s="62">
        <f>'37'!G7</f>
        <v>1.1103518961393919</v>
      </c>
      <c r="H398" s="63">
        <f>'37'!H7</f>
        <v>8.61474844934528E-7</v>
      </c>
    </row>
    <row r="399" spans="1:8">
      <c r="B399" t="s">
        <v>538</v>
      </c>
      <c r="C399">
        <f>'37'!C37</f>
        <v>1.9985185756897841</v>
      </c>
      <c r="D399">
        <f>'37'!D37</f>
        <v>1.9437899043062201</v>
      </c>
      <c r="E399">
        <f>'37'!E37</f>
        <v>2.1920768058455113</v>
      </c>
      <c r="F399">
        <f>'37'!F37</f>
        <v>1.7183239961815244</v>
      </c>
      <c r="G399">
        <f>'37'!G37</f>
        <v>1.8437225636523265</v>
      </c>
      <c r="H399">
        <f>'37'!H37</f>
        <v>1.0000000000000001E-5</v>
      </c>
    </row>
    <row r="400" spans="1:8">
      <c r="B400" t="s">
        <v>539</v>
      </c>
      <c r="C400">
        <f>'37'!C67</f>
        <v>1.0000000000000001E-5</v>
      </c>
      <c r="D400">
        <f>'37'!D67</f>
        <v>1.0000000000000001E-5</v>
      </c>
      <c r="E400">
        <f>'37'!E67</f>
        <v>1.0000000000000001E-5</v>
      </c>
      <c r="F400">
        <f>'37'!F67</f>
        <v>1.0000000000000001E-5</v>
      </c>
      <c r="G400">
        <f>'37'!G67</f>
        <v>1.0000000000000001E-5</v>
      </c>
      <c r="H400">
        <f>'37'!H67</f>
        <v>1.0000000000000001E-5</v>
      </c>
    </row>
    <row r="401" spans="1:8">
      <c r="B401" t="s">
        <v>540</v>
      </c>
      <c r="C401">
        <f>'37'!C97</f>
        <v>1.0000000000000001E-5</v>
      </c>
      <c r="D401">
        <f>'37'!D97</f>
        <v>1.0000000000000001E-5</v>
      </c>
      <c r="E401">
        <f>'37'!E97</f>
        <v>1.0000000000000001E-5</v>
      </c>
      <c r="F401">
        <f>'37'!F97</f>
        <v>1.0000000000000001E-5</v>
      </c>
      <c r="G401">
        <f>'37'!G97</f>
        <v>1.0000000000000001E-5</v>
      </c>
      <c r="H401">
        <f>'37'!H97</f>
        <v>1.0000000000000001E-5</v>
      </c>
    </row>
    <row r="402" spans="1:8">
      <c r="B402" t="s">
        <v>541</v>
      </c>
      <c r="C402">
        <f>'37'!C127</f>
        <v>1.0000000000000001E-5</v>
      </c>
      <c r="D402">
        <f>'37'!D127</f>
        <v>1.0000000000000001E-5</v>
      </c>
      <c r="E402">
        <f>'37'!E127</f>
        <v>1.0000000000000001E-5</v>
      </c>
      <c r="F402">
        <f>'37'!F127</f>
        <v>1.0000000000000001E-5</v>
      </c>
      <c r="G402">
        <f>'37'!G127</f>
        <v>1.0000000000000001E-5</v>
      </c>
      <c r="H402">
        <f>'37'!H127</f>
        <v>1.0000000000000001E-5</v>
      </c>
    </row>
    <row r="403" spans="1:8">
      <c r="B403" t="s">
        <v>542</v>
      </c>
      <c r="C403">
        <f>'37'!C157</f>
        <v>1.0000000000000001E-5</v>
      </c>
      <c r="D403">
        <f>'37'!D157</f>
        <v>1.0000000000000001E-5</v>
      </c>
      <c r="E403">
        <f>'37'!E157</f>
        <v>1.0000000000000001E-5</v>
      </c>
      <c r="F403">
        <f>'37'!F157</f>
        <v>0.42463845010615714</v>
      </c>
      <c r="G403">
        <f>'37'!G157</f>
        <v>0.4357298474945534</v>
      </c>
      <c r="H403">
        <f>'37'!H157</f>
        <v>1.0000000000000001E-5</v>
      </c>
    </row>
    <row r="404" spans="1:8">
      <c r="B404" t="s">
        <v>543</v>
      </c>
      <c r="C404">
        <f>'37'!C67</f>
        <v>1.0000000000000001E-5</v>
      </c>
      <c r="D404">
        <f>'37'!D67</f>
        <v>1.0000000000000001E-5</v>
      </c>
      <c r="E404">
        <f>'37'!E67</f>
        <v>1.0000000000000001E-5</v>
      </c>
      <c r="F404">
        <f>'37'!F67</f>
        <v>1.0000000000000001E-5</v>
      </c>
      <c r="G404">
        <f>'37'!G67</f>
        <v>1.0000000000000001E-5</v>
      </c>
      <c r="H404">
        <f>'37'!H67</f>
        <v>1.0000000000000001E-5</v>
      </c>
    </row>
    <row r="405" spans="1:8">
      <c r="B405" t="s">
        <v>544</v>
      </c>
      <c r="C405">
        <f>'37'!C217</f>
        <v>1.0000000000000001E-5</v>
      </c>
      <c r="D405">
        <f>'37'!D217</f>
        <v>1.0000000000000001E-5</v>
      </c>
      <c r="E405">
        <f>'37'!E217</f>
        <v>1.0000000000000001E-5</v>
      </c>
      <c r="F405">
        <f>'37'!F217</f>
        <v>1.0000000000000001E-5</v>
      </c>
      <c r="G405">
        <f>'37'!G217</f>
        <v>1.0000000000000001E-5</v>
      </c>
      <c r="H405">
        <f>'37'!H217</f>
        <v>1.0000000000000001E-5</v>
      </c>
    </row>
    <row r="406" spans="1:8" ht="16" thickBot="1">
      <c r="B406" t="s">
        <v>545</v>
      </c>
      <c r="C406">
        <f>'37'!C247</f>
        <v>1.0000000000000001E-5</v>
      </c>
      <c r="D406">
        <f>'37'!D247</f>
        <v>1.0000000000000001E-5</v>
      </c>
      <c r="E406">
        <f>'37'!E247</f>
        <v>1.0000000000000001E-5</v>
      </c>
      <c r="F406">
        <f>'37'!F247</f>
        <v>1.0000000000000001E-5</v>
      </c>
      <c r="G406">
        <f>'37'!G247</f>
        <v>1.0000000000000001E-5</v>
      </c>
      <c r="H406">
        <f>'37'!H247</f>
        <v>1.0000000000000001E-5</v>
      </c>
    </row>
    <row r="407" spans="1:8" ht="17" thickBot="1">
      <c r="A407">
        <v>38</v>
      </c>
      <c r="B407" s="60" t="s">
        <v>48</v>
      </c>
      <c r="C407" s="61">
        <f>'38'!C7</f>
        <v>1.1130941526267919</v>
      </c>
      <c r="D407" s="62">
        <f>'38'!D7</f>
        <v>1.3733209599929348</v>
      </c>
      <c r="E407" s="62">
        <f>'38'!E7</f>
        <v>1.2484438643279039</v>
      </c>
      <c r="F407" s="62">
        <f>'38'!F7</f>
        <v>1.2197986908810594</v>
      </c>
      <c r="G407" s="62">
        <f>'38'!G7</f>
        <v>1.1893828067597356</v>
      </c>
      <c r="H407" s="63">
        <f>'38'!H7</f>
        <v>1.0000000000000001E-5</v>
      </c>
    </row>
    <row r="408" spans="1:8">
      <c r="B408" t="s">
        <v>547</v>
      </c>
      <c r="C408">
        <f>'38'!C37</f>
        <v>2.4427415166648574</v>
      </c>
      <c r="D408">
        <f>'38'!D37</f>
        <v>2.8926628816542013</v>
      </c>
      <c r="E408">
        <f>'38'!E37</f>
        <v>2.5207396849087895</v>
      </c>
      <c r="F408">
        <f>'38'!F37</f>
        <v>2.5916096425379802</v>
      </c>
      <c r="G408">
        <f>'38'!G37</f>
        <v>2.9003359462486</v>
      </c>
      <c r="H408">
        <f>'38'!H37</f>
        <v>1.0000000000000001E-5</v>
      </c>
    </row>
    <row r="409" spans="1:8">
      <c r="B409" t="s">
        <v>548</v>
      </c>
      <c r="C409">
        <f>'38'!C67</f>
        <v>1.3502209704641353</v>
      </c>
      <c r="D409">
        <f>'38'!D67</f>
        <v>1.4242655028053519</v>
      </c>
      <c r="E409">
        <f>'38'!E67</f>
        <v>1.4912380701754386</v>
      </c>
      <c r="F409">
        <f>'38'!F67</f>
        <v>1.6393542622950821</v>
      </c>
      <c r="G409">
        <f>'38'!G67</f>
        <v>1.0000000000000001E-5</v>
      </c>
      <c r="H409">
        <f>'38'!H67</f>
        <v>1.0000000000000001E-5</v>
      </c>
    </row>
    <row r="410" spans="1:8">
      <c r="B410" t="s">
        <v>549</v>
      </c>
      <c r="C410">
        <f>'38'!C97</f>
        <v>1.0000000000000001E-5</v>
      </c>
      <c r="D410">
        <f>'38'!D97</f>
        <v>0.62683824905975749</v>
      </c>
      <c r="E410">
        <f>'38'!E97</f>
        <v>0.33899305084745768</v>
      </c>
      <c r="F410">
        <f>'38'!F97</f>
        <v>1.0000000000000001E-5</v>
      </c>
      <c r="G410">
        <f>'38'!G97</f>
        <v>1.0000000000000001E-5</v>
      </c>
      <c r="H410">
        <f>'38'!H97</f>
        <v>1.0000000000000001E-5</v>
      </c>
    </row>
    <row r="411" spans="1:8">
      <c r="B411" t="s">
        <v>550</v>
      </c>
      <c r="C411">
        <f>'38'!C127</f>
        <v>1.0000000000000001E-5</v>
      </c>
      <c r="D411">
        <f>'38'!D127</f>
        <v>1.0000000000000001E-5</v>
      </c>
      <c r="E411">
        <f>'38'!E127</f>
        <v>1.0000000000000001E-5</v>
      </c>
      <c r="F411">
        <f>'38'!F127</f>
        <v>1.0000000000000001E-5</v>
      </c>
      <c r="G411">
        <f>'38'!G127</f>
        <v>1.0000000000000001E-5</v>
      </c>
      <c r="H411">
        <f>'38'!H127</f>
        <v>1.0000000000000001E-5</v>
      </c>
    </row>
    <row r="412" spans="1:8">
      <c r="B412" t="s">
        <v>551</v>
      </c>
      <c r="C412">
        <f>'38'!C157</f>
        <v>1.0000000000000001E-5</v>
      </c>
      <c r="D412">
        <f>'38'!D157</f>
        <v>1.0000000000000001E-5</v>
      </c>
      <c r="E412">
        <f>'38'!E157</f>
        <v>1.0000000000000001E-5</v>
      </c>
      <c r="F412">
        <f>'38'!F157</f>
        <v>1.0000000000000001E-5</v>
      </c>
      <c r="G412">
        <f>'38'!G157</f>
        <v>1.0000000000000001E-5</v>
      </c>
      <c r="H412">
        <f>'38'!H157</f>
        <v>1.0000000000000001E-5</v>
      </c>
    </row>
    <row r="413" spans="1:8">
      <c r="B413" t="s">
        <v>552</v>
      </c>
      <c r="C413">
        <f>'38'!C67</f>
        <v>1.3502209704641353</v>
      </c>
      <c r="D413">
        <f>'38'!D67</f>
        <v>1.4242655028053519</v>
      </c>
      <c r="E413">
        <f>'38'!E67</f>
        <v>1.4912380701754386</v>
      </c>
      <c r="F413">
        <f>'38'!F67</f>
        <v>1.6393542622950821</v>
      </c>
      <c r="G413">
        <f>'38'!G67</f>
        <v>1.0000000000000001E-5</v>
      </c>
      <c r="H413">
        <f>'38'!H67</f>
        <v>1.0000000000000001E-5</v>
      </c>
    </row>
    <row r="414" spans="1:8">
      <c r="B414" t="s">
        <v>553</v>
      </c>
      <c r="C414">
        <f>'38'!C217</f>
        <v>1.0000000000000001E-5</v>
      </c>
      <c r="D414">
        <f>'38'!D217</f>
        <v>1.0000000000000001E-5</v>
      </c>
      <c r="E414">
        <f>'38'!E217</f>
        <v>0.79156672823218988</v>
      </c>
      <c r="F414">
        <f>'38'!F217</f>
        <v>1.0000000000000001E-5</v>
      </c>
      <c r="G414">
        <f>'38'!G217</f>
        <v>1.0000000000000001E-5</v>
      </c>
      <c r="H414">
        <f>'38'!H217</f>
        <v>1.0000000000000001E-5</v>
      </c>
    </row>
    <row r="415" spans="1:8">
      <c r="B415" t="s">
        <v>554</v>
      </c>
      <c r="C415">
        <f>'38'!C247</f>
        <v>1.0000000000000001E-5</v>
      </c>
      <c r="D415">
        <f>'38'!D247</f>
        <v>1.0000000000000001E-5</v>
      </c>
      <c r="E415">
        <f>'38'!E247</f>
        <v>1.0000000000000001E-5</v>
      </c>
      <c r="F415">
        <f>'38'!F247</f>
        <v>1.0000000000000001E-5</v>
      </c>
      <c r="G415">
        <f>'38'!G247</f>
        <v>1.0000000000000001E-5</v>
      </c>
      <c r="H415">
        <f>'38'!H247</f>
        <v>1.0000000000000001E-5</v>
      </c>
    </row>
    <row r="416" spans="1:8">
      <c r="B416" t="s">
        <v>555</v>
      </c>
      <c r="C416">
        <f>'38'!C277</f>
        <v>1.0000000000000001E-5</v>
      </c>
      <c r="D416">
        <f>'38'!D277</f>
        <v>1.0000000000000001E-5</v>
      </c>
      <c r="E416">
        <f>'38'!E277</f>
        <v>1.0000000000000001E-5</v>
      </c>
      <c r="F416">
        <f>'38'!F277</f>
        <v>1.0000000000000001E-5</v>
      </c>
      <c r="G416">
        <f>'38'!G277</f>
        <v>1.0000000000000001E-5</v>
      </c>
      <c r="H416">
        <f>'38'!H277</f>
        <v>1.0000000000000001E-5</v>
      </c>
    </row>
    <row r="417" spans="2:8">
      <c r="B417" t="s">
        <v>556</v>
      </c>
      <c r="C417">
        <f>'38'!C307</f>
        <v>1.0000000000000001E-5</v>
      </c>
      <c r="D417">
        <f>'38'!D307</f>
        <v>1.0000000000000001E-5</v>
      </c>
      <c r="E417">
        <f>'38'!E307</f>
        <v>1.0000000000000001E-5</v>
      </c>
      <c r="F417">
        <f>'38'!F307</f>
        <v>1.0000000000000001E-5</v>
      </c>
      <c r="G417">
        <f>'38'!G307</f>
        <v>1.0000000000000001E-5</v>
      </c>
      <c r="H417">
        <f>'38'!H307</f>
        <v>1.0000000000000001E-5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417"/>
  <sheetViews>
    <sheetView workbookViewId="0"/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177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'1'!L7</f>
        <v>0.73162520615119253</v>
      </c>
      <c r="D4" s="17">
        <f>'1'!M7</f>
        <v>0.71277286526630634</v>
      </c>
      <c r="E4" s="17">
        <f>'1'!N7</f>
        <v>0.69108292672453964</v>
      </c>
      <c r="F4" s="17">
        <f>'1'!O7</f>
        <v>0.61905365237559995</v>
      </c>
      <c r="G4" s="17">
        <f>'1'!P7</f>
        <v>0.59676708393418343</v>
      </c>
      <c r="H4" s="17">
        <f>'1'!Q7</f>
        <v>2.3571768469524617E-4</v>
      </c>
    </row>
    <row r="5" spans="1:8" ht="16">
      <c r="A5" s="17">
        <v>2</v>
      </c>
      <c r="B5" s="59" t="s">
        <v>8</v>
      </c>
      <c r="C5" s="17">
        <f>'2'!L7</f>
        <v>0.80642366258338694</v>
      </c>
      <c r="D5" s="17">
        <f>'2'!M7</f>
        <v>0.78999060175796454</v>
      </c>
      <c r="E5" s="17">
        <f>'2'!N7</f>
        <v>0.80567075363106033</v>
      </c>
      <c r="F5" s="17">
        <f>'2'!O7</f>
        <v>0.95419222684441074</v>
      </c>
      <c r="G5" s="17">
        <f>'2'!P7</f>
        <v>0.43142114030977669</v>
      </c>
      <c r="H5" s="17">
        <f>'2'!Q7</f>
        <v>8.8737830999390996E-4</v>
      </c>
    </row>
    <row r="6" spans="1:8" ht="16">
      <c r="A6" s="17">
        <v>3</v>
      </c>
      <c r="B6" s="59" t="s">
        <v>12</v>
      </c>
      <c r="C6" s="17">
        <f>'3'!L7</f>
        <v>1.1173343410181567</v>
      </c>
      <c r="D6" s="17">
        <f>'3'!M7</f>
        <v>1.1313517514077811</v>
      </c>
      <c r="E6" s="17">
        <f>'3'!N7</f>
        <v>1.1316235871091582</v>
      </c>
      <c r="F6" s="17">
        <f>'3'!O7</f>
        <v>1.1406376929514472</v>
      </c>
      <c r="G6" s="17">
        <f>'3'!P7</f>
        <v>1.1649925162119745</v>
      </c>
      <c r="H6" s="17">
        <f>'3'!Q7</f>
        <v>1.2971784413609404</v>
      </c>
    </row>
    <row r="7" spans="1:8" ht="16">
      <c r="A7" s="17">
        <v>4</v>
      </c>
      <c r="B7" s="59" t="s">
        <v>16</v>
      </c>
      <c r="C7" s="17">
        <f>'4'!L7</f>
        <v>1.0768384997435867</v>
      </c>
      <c r="D7" s="17">
        <f>'4'!M7</f>
        <v>1.0800937381720015</v>
      </c>
      <c r="E7" s="17">
        <f>'4'!N7</f>
        <v>0.99107571992404964</v>
      </c>
      <c r="F7" s="17">
        <f>'4'!O7</f>
        <v>0.79605017571900472</v>
      </c>
      <c r="G7" s="17">
        <f>'4'!P7</f>
        <v>1.0014424382292995</v>
      </c>
      <c r="H7" s="17">
        <f>'4'!Q7</f>
        <v>1.2612378841194427</v>
      </c>
    </row>
    <row r="8" spans="1:8" ht="16">
      <c r="A8" s="17">
        <v>5</v>
      </c>
      <c r="B8" s="59" t="s">
        <v>20</v>
      </c>
      <c r="C8" s="17">
        <f>'5'!L7</f>
        <v>8.8737830999390996E-4</v>
      </c>
      <c r="D8" s="17">
        <f>'5'!M7</f>
        <v>8.8737830999390996E-4</v>
      </c>
      <c r="E8" s="17">
        <f>'5'!N7</f>
        <v>0.95700261514003282</v>
      </c>
      <c r="F8" s="17">
        <f>'5'!O7</f>
        <v>0.97242963195272758</v>
      </c>
      <c r="G8" s="17">
        <f>'5'!P7</f>
        <v>0.9736431588604505</v>
      </c>
      <c r="H8" s="17">
        <f>'5'!Q7</f>
        <v>2.2461679417671112E-4</v>
      </c>
    </row>
    <row r="9" spans="1:8" ht="16">
      <c r="A9" s="17">
        <v>6</v>
      </c>
      <c r="B9" s="59" t="s">
        <v>24</v>
      </c>
      <c r="C9" s="17">
        <f>'6'!L7</f>
        <v>0.76878032643010386</v>
      </c>
      <c r="D9" s="17">
        <f>'6'!M7</f>
        <v>0.74689146271795093</v>
      </c>
      <c r="E9" s="17">
        <f>'6'!N7</f>
        <v>0.88254263901902852</v>
      </c>
      <c r="F9" s="17">
        <f>'6'!O7</f>
        <v>0.93394127837593865</v>
      </c>
      <c r="G9" s="17">
        <f>'6'!P7</f>
        <v>0.83340247541721935</v>
      </c>
      <c r="H9" s="17">
        <f>'6'!Q7</f>
        <v>2.4291483658066677E-4</v>
      </c>
    </row>
    <row r="10" spans="1:8" ht="16">
      <c r="A10" s="17">
        <v>7</v>
      </c>
      <c r="B10" s="59" t="s">
        <v>28</v>
      </c>
      <c r="C10" s="17">
        <f>'7'!L7</f>
        <v>0.82268068711558884</v>
      </c>
      <c r="D10" s="17">
        <f>'7'!M7</f>
        <v>0.92822695701534508</v>
      </c>
      <c r="E10" s="17">
        <f>'7'!N7</f>
        <v>0.85049516565790884</v>
      </c>
      <c r="F10" s="17">
        <f>'7'!O7</f>
        <v>0.93438207415261987</v>
      </c>
      <c r="G10" s="17">
        <f>'7'!P7</f>
        <v>0.85289964541956376</v>
      </c>
      <c r="H10" s="17">
        <f>'7'!Q7</f>
        <v>1.9927760892652176E-4</v>
      </c>
    </row>
    <row r="11" spans="1:8" ht="16">
      <c r="A11" s="17">
        <v>8</v>
      </c>
      <c r="B11" s="59" t="s">
        <v>32</v>
      </c>
      <c r="C11" s="17">
        <f>'8'!L7</f>
        <v>8.8737830999390996E-4</v>
      </c>
      <c r="D11" s="17">
        <f>'8'!M7</f>
        <v>1.0451294256384311</v>
      </c>
      <c r="E11" s="17">
        <f>'8'!N7</f>
        <v>1.1202985103131</v>
      </c>
      <c r="F11" s="17">
        <f>'8'!O7</f>
        <v>1.159445097555174</v>
      </c>
      <c r="G11" s="17">
        <f>'8'!P7</f>
        <v>1.0639979542589726</v>
      </c>
      <c r="H11" s="17">
        <f>'8'!Q7</f>
        <v>1.3569192919190354</v>
      </c>
    </row>
    <row r="12" spans="1:8" ht="16">
      <c r="A12" s="17">
        <v>9</v>
      </c>
      <c r="B12" s="59" t="s">
        <v>36</v>
      </c>
      <c r="C12" s="17">
        <f>'9'!L7</f>
        <v>0.5358961388206559</v>
      </c>
      <c r="D12" s="17">
        <f>'9'!M7</f>
        <v>0.72106268635642445</v>
      </c>
      <c r="E12" s="17">
        <f>'9'!N7</f>
        <v>0.72527332985896098</v>
      </c>
      <c r="F12" s="17">
        <f>'9'!O7</f>
        <v>0.63472895467065149</v>
      </c>
      <c r="G12" s="17">
        <f>'9'!P7</f>
        <v>0.58921847922018566</v>
      </c>
      <c r="H12" s="17">
        <f>'9'!Q7</f>
        <v>0.18288686265840373</v>
      </c>
    </row>
    <row r="13" spans="1:8" ht="16">
      <c r="A13" s="17">
        <v>10</v>
      </c>
      <c r="B13" s="59" t="s">
        <v>41</v>
      </c>
      <c r="C13" s="17">
        <f>'10'!L7</f>
        <v>0.43167813542588857</v>
      </c>
      <c r="D13" s="17">
        <f>'10'!M7</f>
        <v>0.43306610060176698</v>
      </c>
      <c r="E13" s="17">
        <f>'10'!N7</f>
        <v>0.73072617753899982</v>
      </c>
      <c r="F13" s="17">
        <f>'10'!O7</f>
        <v>0.53814963446078801</v>
      </c>
      <c r="G13" s="17">
        <f>'10'!P7</f>
        <v>1.0012437974442607</v>
      </c>
      <c r="H13" s="17">
        <f>'10'!Q7</f>
        <v>1.0989270483905573</v>
      </c>
    </row>
    <row r="14" spans="1:8" ht="16">
      <c r="A14" s="17">
        <v>11</v>
      </c>
      <c r="B14" s="59" t="s">
        <v>45</v>
      </c>
      <c r="C14" s="17">
        <f>'11'!L7</f>
        <v>0.82402136624265376</v>
      </c>
      <c r="D14" s="17">
        <f>'11'!M7</f>
        <v>0.92881236241848053</v>
      </c>
      <c r="E14" s="17">
        <f>'11'!N7</f>
        <v>1.1011865264484717</v>
      </c>
      <c r="F14" s="17">
        <f>'11'!O7</f>
        <v>1.1808750630225613</v>
      </c>
      <c r="G14" s="17">
        <f>'11'!P7</f>
        <v>1.187390728849665</v>
      </c>
      <c r="H14" s="17">
        <f>'11'!Q7</f>
        <v>2.0699516389946368E-4</v>
      </c>
    </row>
    <row r="15" spans="1:8" ht="16">
      <c r="A15" s="17">
        <v>12</v>
      </c>
      <c r="B15" s="59" t="s">
        <v>49</v>
      </c>
      <c r="C15" s="17">
        <f>'12'!L7</f>
        <v>0.69656169785460031</v>
      </c>
      <c r="D15" s="17">
        <f>'12'!M7</f>
        <v>0.62292478922797856</v>
      </c>
      <c r="E15" s="17">
        <f>'12'!N7</f>
        <v>0.6504358443879189</v>
      </c>
      <c r="F15" s="17">
        <f>'12'!O7</f>
        <v>0.59678390735479325</v>
      </c>
      <c r="G15" s="17">
        <f>'12'!P7</f>
        <v>0.60291264151590473</v>
      </c>
      <c r="H15" s="17">
        <f>'12'!Q7</f>
        <v>0.7986846137475373</v>
      </c>
    </row>
    <row r="16" spans="1:8" ht="16">
      <c r="A16" s="17">
        <v>13</v>
      </c>
      <c r="B16" s="59" t="s">
        <v>53</v>
      </c>
      <c r="C16" s="17">
        <f>'13'!L7</f>
        <v>0.74167458092339356</v>
      </c>
      <c r="D16" s="17">
        <f>'13'!M7</f>
        <v>0.85517014370434097</v>
      </c>
      <c r="E16" s="17">
        <f>'13'!N7</f>
        <v>0.84721616794076438</v>
      </c>
      <c r="F16" s="17">
        <f>'13'!O7</f>
        <v>0.97639248535474255</v>
      </c>
      <c r="G16" s="17">
        <f>'13'!P7</f>
        <v>0.9974513092841969</v>
      </c>
      <c r="H16" s="17">
        <f>'13'!Q7</f>
        <v>0.96989280039415249</v>
      </c>
    </row>
    <row r="17" spans="1:8" ht="16">
      <c r="A17" s="17">
        <v>14</v>
      </c>
      <c r="B17" s="59" t="s">
        <v>57</v>
      </c>
      <c r="C17" s="17">
        <f>'14'!L7</f>
        <v>0.67805831363574254</v>
      </c>
      <c r="D17" s="17">
        <f>'14'!M7</f>
        <v>0.67073321094412752</v>
      </c>
      <c r="E17" s="17">
        <f>'14'!N7</f>
        <v>0.58583202749956254</v>
      </c>
      <c r="F17" s="17">
        <f>'14'!O7</f>
        <v>0.91340753204844571</v>
      </c>
      <c r="G17" s="17">
        <f>'14'!P7</f>
        <v>0.87389820824128384</v>
      </c>
      <c r="H17" s="17">
        <f>'14'!Q7</f>
        <v>1.6791152785094671E-4</v>
      </c>
    </row>
    <row r="18" spans="1:8" ht="16">
      <c r="A18" s="17">
        <v>15</v>
      </c>
      <c r="B18" s="59" t="s">
        <v>61</v>
      </c>
      <c r="C18" s="17">
        <f>'15'!L7</f>
        <v>0.86010034334383789</v>
      </c>
      <c r="D18" s="17">
        <f>'15'!M7</f>
        <v>0.89157483137160909</v>
      </c>
      <c r="E18" s="17">
        <f>'15'!N7</f>
        <v>0.7117719973649953</v>
      </c>
      <c r="F18" s="17">
        <f>'15'!O7</f>
        <v>0.71374526362206792</v>
      </c>
      <c r="G18" s="17">
        <f>'15'!P7</f>
        <v>0.87661674153239377</v>
      </c>
      <c r="H18" s="17">
        <f>'15'!Q7</f>
        <v>0.74636522336154343</v>
      </c>
    </row>
    <row r="19" spans="1:8" ht="16">
      <c r="A19" s="17">
        <v>16</v>
      </c>
      <c r="B19" s="59" t="s">
        <v>65</v>
      </c>
      <c r="C19" s="17">
        <f>'16'!L7</f>
        <v>8.8737830999390996E-4</v>
      </c>
      <c r="D19" s="17">
        <f>'16'!M7</f>
        <v>0.68605535750752955</v>
      </c>
      <c r="E19" s="17">
        <f>'16'!N7</f>
        <v>0.74439342248915641</v>
      </c>
      <c r="F19" s="17">
        <f>'16'!O7</f>
        <v>0.76316897882340728</v>
      </c>
      <c r="G19" s="17">
        <f>'16'!P7</f>
        <v>0.7688353659412831</v>
      </c>
      <c r="H19" s="17">
        <f>'16'!Q7</f>
        <v>9.3387167826946638E-4</v>
      </c>
    </row>
    <row r="20" spans="1:8" ht="16">
      <c r="A20" s="17">
        <v>17</v>
      </c>
      <c r="B20" s="59" t="s">
        <v>69</v>
      </c>
      <c r="C20" s="17">
        <f>'17'!L7</f>
        <v>1.1451660482317372</v>
      </c>
      <c r="D20" s="17">
        <f>'17'!M7</f>
        <v>1.0031692510780907</v>
      </c>
      <c r="E20" s="17">
        <f>'17'!N7</f>
        <v>0.88404058599603985</v>
      </c>
      <c r="F20" s="17">
        <f>'17'!O7</f>
        <v>0.97749195863941962</v>
      </c>
      <c r="G20" s="17">
        <f>'17'!P7</f>
        <v>1.1114282981675228</v>
      </c>
      <c r="H20" s="17">
        <f>'17'!Q7</f>
        <v>1.2588933247928704</v>
      </c>
    </row>
    <row r="21" spans="1:8" ht="16">
      <c r="A21" s="17">
        <v>18</v>
      </c>
      <c r="B21" s="59" t="s">
        <v>73</v>
      </c>
      <c r="C21" s="17">
        <f>'18'!L7</f>
        <v>0.71539591972823302</v>
      </c>
      <c r="D21" s="17">
        <f>'18'!M7</f>
        <v>0.87243116365111228</v>
      </c>
      <c r="E21" s="17">
        <f>'18'!N7</f>
        <v>0.71707677758915012</v>
      </c>
      <c r="F21" s="17">
        <f>'18'!O7</f>
        <v>0.69075937187121339</v>
      </c>
      <c r="G21" s="17">
        <f>'18'!P7</f>
        <v>0.68977969169843734</v>
      </c>
      <c r="H21" s="17">
        <f>'18'!Q7</f>
        <v>8.8737830999390996E-4</v>
      </c>
    </row>
    <row r="22" spans="1:8" ht="16">
      <c r="A22" s="17">
        <v>19</v>
      </c>
      <c r="B22" s="59" t="s">
        <v>77</v>
      </c>
      <c r="C22" s="17">
        <f>'19'!L7</f>
        <v>0.15570774936699075</v>
      </c>
      <c r="D22" s="17">
        <f>'19'!M7</f>
        <v>0.55849771107957935</v>
      </c>
      <c r="E22" s="17">
        <f>'19'!N7</f>
        <v>0.57135165112541442</v>
      </c>
      <c r="F22" s="17">
        <f>'19'!O7</f>
        <v>0.65119097441289042</v>
      </c>
      <c r="G22" s="17">
        <f>'19'!P7</f>
        <v>0.38853052254917081</v>
      </c>
      <c r="H22" s="17">
        <f>'19'!Q7</f>
        <v>0.15125331840890269</v>
      </c>
    </row>
    <row r="23" spans="1:8" ht="16">
      <c r="A23" s="17">
        <v>20</v>
      </c>
      <c r="B23" s="59" t="s">
        <v>81</v>
      </c>
      <c r="C23" s="17">
        <f>'20'!L7</f>
        <v>0.89822804646088139</v>
      </c>
      <c r="D23" s="17">
        <f>'20'!M7</f>
        <v>0.90472899795554562</v>
      </c>
      <c r="E23" s="17">
        <f>'20'!N7</f>
        <v>1.2118632410979022</v>
      </c>
      <c r="F23" s="17">
        <f>'20'!O7</f>
        <v>1.0498091350090337</v>
      </c>
      <c r="G23" s="17">
        <f>'20'!P7</f>
        <v>1.0638508770703075</v>
      </c>
      <c r="H23" s="17">
        <f>'20'!Q7</f>
        <v>1.3143146313414362</v>
      </c>
    </row>
    <row r="24" spans="1:8" ht="16">
      <c r="A24" s="17">
        <v>21</v>
      </c>
      <c r="B24" s="59" t="s">
        <v>85</v>
      </c>
      <c r="C24" s="17">
        <f>'21'!L7</f>
        <v>0.63330569108273571</v>
      </c>
      <c r="D24" s="17">
        <f>'21'!M7</f>
        <v>0.64780735552586144</v>
      </c>
      <c r="E24" s="17">
        <f>'21'!N7</f>
        <v>1.3891764272342113</v>
      </c>
      <c r="F24" s="17">
        <f>'21'!O7</f>
        <v>1.3082043100045291</v>
      </c>
      <c r="G24" s="17">
        <f>'21'!P7</f>
        <v>1.307945334606859</v>
      </c>
      <c r="H24" s="17">
        <f>'21'!Q7</f>
        <v>1.3126471584226092</v>
      </c>
    </row>
    <row r="25" spans="1:8" ht="16">
      <c r="A25" s="17">
        <v>22</v>
      </c>
      <c r="B25" s="59" t="s">
        <v>89</v>
      </c>
      <c r="C25" s="17">
        <f>'22'!L7</f>
        <v>0.98795861311329269</v>
      </c>
      <c r="D25" s="17">
        <f>'22'!M7</f>
        <v>0.99753619259755455</v>
      </c>
      <c r="E25" s="17">
        <f>'22'!N7</f>
        <v>0.99503649709277453</v>
      </c>
      <c r="F25" s="17">
        <f>'22'!O7</f>
        <v>1.1014012471031689</v>
      </c>
      <c r="G25" s="17">
        <f>'22'!P7</f>
        <v>1.0478670147275648</v>
      </c>
      <c r="H25" s="17">
        <f>'22'!Q7</f>
        <v>0.65943664036293514</v>
      </c>
    </row>
    <row r="26" spans="1:8" ht="16">
      <c r="A26" s="17">
        <v>23</v>
      </c>
      <c r="B26" s="59" t="s">
        <v>93</v>
      </c>
      <c r="C26" s="17">
        <f>'23'!L7</f>
        <v>8.8737830999390996E-4</v>
      </c>
      <c r="D26" s="17">
        <f>'23'!M7</f>
        <v>0.26048614449064134</v>
      </c>
      <c r="E26" s="17">
        <f>'23'!N7</f>
        <v>9.7426283344969875E-2</v>
      </c>
      <c r="F26" s="17">
        <f>'23'!O7</f>
        <v>5.1423171293488439E-2</v>
      </c>
      <c r="G26" s="17">
        <f>'23'!P7</f>
        <v>5.2149508172733283E-2</v>
      </c>
      <c r="H26" s="17">
        <f>'23'!Q7</f>
        <v>4.8967312193441158E-2</v>
      </c>
    </row>
    <row r="27" spans="1:8" ht="16">
      <c r="A27" s="17">
        <v>24</v>
      </c>
      <c r="B27" s="59" t="s">
        <v>97</v>
      </c>
      <c r="C27" s="17">
        <f>'24'!L7</f>
        <v>0.83953173606773701</v>
      </c>
      <c r="D27" s="17">
        <f>'24'!M7</f>
        <v>0.84937932286878237</v>
      </c>
      <c r="E27" s="17">
        <f>'24'!N7</f>
        <v>1.0275327671849797</v>
      </c>
      <c r="F27" s="17">
        <f>'24'!O7</f>
        <v>0.96546111320449246</v>
      </c>
      <c r="G27" s="17">
        <f>'24'!P7</f>
        <v>0.82903175468524193</v>
      </c>
      <c r="H27" s="17">
        <f>'24'!Q7</f>
        <v>1.3913209505150792</v>
      </c>
    </row>
    <row r="28" spans="1:8" ht="16">
      <c r="A28" s="17">
        <v>25</v>
      </c>
      <c r="B28" s="59" t="s">
        <v>101</v>
      </c>
      <c r="C28" s="17">
        <f>'25'!L7</f>
        <v>0.65017078211729851</v>
      </c>
      <c r="D28" s="17">
        <f>'25'!M7</f>
        <v>0.93003741238898419</v>
      </c>
      <c r="E28" s="17">
        <f>'25'!N7</f>
        <v>1.0046780206438621</v>
      </c>
      <c r="F28" s="17">
        <f>'25'!O7</f>
        <v>1.2417574237259847</v>
      </c>
      <c r="G28" s="17">
        <f>'25'!P7</f>
        <v>1.0311549777768285</v>
      </c>
      <c r="H28" s="17">
        <f>'25'!Q7</f>
        <v>1.2750004867872629E-4</v>
      </c>
    </row>
    <row r="29" spans="1:8" ht="16">
      <c r="A29" s="17">
        <v>26</v>
      </c>
      <c r="B29" s="59" t="s">
        <v>105</v>
      </c>
      <c r="C29" s="17">
        <f>'26'!L7</f>
        <v>0.81323572824210033</v>
      </c>
      <c r="D29" s="17">
        <f>'26'!M7</f>
        <v>0.87641531302184428</v>
      </c>
      <c r="E29" s="17">
        <f>'26'!N7</f>
        <v>0.94873844029957299</v>
      </c>
      <c r="F29" s="17">
        <f>'26'!O7</f>
        <v>0.95266360536823791</v>
      </c>
      <c r="G29" s="17">
        <f>'26'!P7</f>
        <v>0.95436676163413603</v>
      </c>
      <c r="H29" s="17">
        <f>'26'!Q7</f>
        <v>1.041973555012635</v>
      </c>
    </row>
    <row r="30" spans="1:8" ht="16">
      <c r="A30" s="17">
        <v>27</v>
      </c>
      <c r="B30" s="59" t="s">
        <v>3</v>
      </c>
      <c r="C30" s="17">
        <f>'27'!L7</f>
        <v>1.2881865749719912</v>
      </c>
      <c r="D30" s="17">
        <f>'27'!M7</f>
        <v>1.1656240645779248</v>
      </c>
      <c r="E30" s="17">
        <f>'27'!N7</f>
        <v>1.1505754436182321</v>
      </c>
      <c r="F30" s="17">
        <f>'27'!O7</f>
        <v>1.2435824694625457</v>
      </c>
      <c r="G30" s="17">
        <f>'27'!P7</f>
        <v>1.1479652965299036</v>
      </c>
      <c r="H30" s="17">
        <f>'27'!Q7</f>
        <v>1.228062393747505</v>
      </c>
    </row>
    <row r="31" spans="1:8" ht="16">
      <c r="A31" s="17">
        <v>28</v>
      </c>
      <c r="B31" s="59" t="s">
        <v>7</v>
      </c>
      <c r="C31" s="17">
        <f>'28'!L7</f>
        <v>0.55979860635915546</v>
      </c>
      <c r="D31" s="17">
        <f>'28'!M7</f>
        <v>0.48496365176099332</v>
      </c>
      <c r="E31" s="17">
        <f>'28'!N7</f>
        <v>0.59687695498755378</v>
      </c>
      <c r="F31" s="17">
        <f>'28'!O7</f>
        <v>0.64368819442733249</v>
      </c>
      <c r="G31" s="17">
        <f>'28'!P7</f>
        <v>0.67301113030676463</v>
      </c>
      <c r="H31" s="17">
        <f>'28'!Q7</f>
        <v>1.6146662681883862E-4</v>
      </c>
    </row>
    <row r="32" spans="1:8" ht="16">
      <c r="A32" s="17">
        <v>29</v>
      </c>
      <c r="B32" s="59" t="s">
        <v>11</v>
      </c>
      <c r="C32" s="17">
        <f>'29'!L7</f>
        <v>0.75263437860552029</v>
      </c>
      <c r="D32" s="17">
        <f>'29'!M7</f>
        <v>0.7496108137705374</v>
      </c>
      <c r="E32" s="17">
        <f>'29'!N7</f>
        <v>0.75523980940648294</v>
      </c>
      <c r="F32" s="17">
        <f>'29'!O7</f>
        <v>0.72248923014893651</v>
      </c>
      <c r="G32" s="17">
        <f>'29'!P7</f>
        <v>0.69510038291512555</v>
      </c>
      <c r="H32" s="17">
        <f>'29'!Q7</f>
        <v>1.0917113978807047</v>
      </c>
    </row>
    <row r="33" spans="1:8" ht="16">
      <c r="A33" s="17">
        <v>30</v>
      </c>
      <c r="B33" s="59" t="s">
        <v>15</v>
      </c>
      <c r="C33" s="17">
        <f>'30'!L7</f>
        <v>0.94933931056197285</v>
      </c>
      <c r="D33" s="17">
        <f>'30'!M7</f>
        <v>1.0318949097435777</v>
      </c>
      <c r="E33" s="17">
        <f>'30'!N7</f>
        <v>1.207629341912914</v>
      </c>
      <c r="F33" s="17">
        <f>'30'!O7</f>
        <v>1.1498724391638011</v>
      </c>
      <c r="G33" s="17">
        <f>'30'!P7</f>
        <v>1.0187864960391544</v>
      </c>
      <c r="H33" s="17">
        <f>'30'!Q7</f>
        <v>1.2692631938719412</v>
      </c>
    </row>
    <row r="34" spans="1:8" ht="16">
      <c r="A34" s="17">
        <v>31</v>
      </c>
      <c r="B34" s="59" t="s">
        <v>19</v>
      </c>
      <c r="C34" s="17">
        <f>'31'!L7</f>
        <v>0.24668605786187989</v>
      </c>
      <c r="D34" s="17">
        <f>'31'!M7</f>
        <v>0.25360676642868035</v>
      </c>
      <c r="E34" s="17">
        <f>'31'!N7</f>
        <v>0.25491792585751211</v>
      </c>
      <c r="F34" s="17">
        <f>'31'!O7</f>
        <v>0.6000604382386806</v>
      </c>
      <c r="G34" s="17">
        <f>'31'!P7</f>
        <v>0.61202062375733168</v>
      </c>
      <c r="H34" s="17">
        <f>'31'!Q7</f>
        <v>1.0343843216374233</v>
      </c>
    </row>
    <row r="35" spans="1:8" ht="16">
      <c r="A35" s="17">
        <v>32</v>
      </c>
      <c r="B35" s="59" t="s">
        <v>23</v>
      </c>
      <c r="C35" s="17">
        <f>'32'!L7</f>
        <v>0.73235536210827457</v>
      </c>
      <c r="D35" s="17">
        <f>'32'!M7</f>
        <v>0.86071043101094458</v>
      </c>
      <c r="E35" s="17">
        <f>'32'!N7</f>
        <v>0.87166317996190634</v>
      </c>
      <c r="F35" s="17">
        <f>'32'!O7</f>
        <v>0.88834066142266677</v>
      </c>
      <c r="G35" s="17">
        <f>'32'!P7</f>
        <v>0.90946014090339455</v>
      </c>
      <c r="H35" s="17">
        <f>'32'!Q7</f>
        <v>1.6933294869343044E-4</v>
      </c>
    </row>
    <row r="36" spans="1:8" ht="16">
      <c r="A36" s="17">
        <v>33</v>
      </c>
      <c r="B36" s="59" t="s">
        <v>27</v>
      </c>
      <c r="C36" s="17">
        <f>'33'!L7</f>
        <v>8.8737830999390996E-4</v>
      </c>
      <c r="D36" s="17">
        <f>'33'!M7</f>
        <v>0.88112087600605982</v>
      </c>
      <c r="E36" s="17">
        <f>'33'!N7</f>
        <v>1.0176817714375304</v>
      </c>
      <c r="F36" s="17">
        <f>'33'!O7</f>
        <v>1.2667237221999146</v>
      </c>
      <c r="G36" s="17">
        <f>'33'!P7</f>
        <v>1.2135583484312717</v>
      </c>
      <c r="H36" s="17">
        <f>'33'!Q7</f>
        <v>1.2247121210984837</v>
      </c>
    </row>
    <row r="37" spans="1:8" ht="16">
      <c r="A37" s="17">
        <v>34</v>
      </c>
      <c r="B37" s="59" t="s">
        <v>31</v>
      </c>
      <c r="C37" s="17">
        <f>'34'!L7</f>
        <v>0.70878825062996109</v>
      </c>
      <c r="D37" s="17">
        <f>'34'!M7</f>
        <v>0.65163035230065269</v>
      </c>
      <c r="E37" s="17">
        <f>'34'!N7</f>
        <v>0.68745864220883057</v>
      </c>
      <c r="F37" s="17">
        <f>'34'!O7</f>
        <v>0.77945056926345424</v>
      </c>
      <c r="G37" s="17">
        <f>'34'!P7</f>
        <v>0.82468925254139569</v>
      </c>
      <c r="H37" s="17">
        <f>'34'!Q7</f>
        <v>8.8737830999390996E-4</v>
      </c>
    </row>
    <row r="38" spans="1:8" ht="16">
      <c r="A38" s="17">
        <v>35</v>
      </c>
      <c r="B38" s="59" t="s">
        <v>35</v>
      </c>
      <c r="C38" s="17">
        <f>'35'!L7</f>
        <v>1.5122393644551924</v>
      </c>
      <c r="D38" s="17">
        <f>'35'!M7</f>
        <v>1.532089778054577</v>
      </c>
      <c r="E38" s="17">
        <f>'35'!N7</f>
        <v>1.5258233961742993</v>
      </c>
      <c r="F38" s="17">
        <f>'35'!O7</f>
        <v>1.5370144482206194</v>
      </c>
      <c r="G38" s="17">
        <f>'35'!P7</f>
        <v>1.5327570204296777</v>
      </c>
      <c r="H38" s="17">
        <f>'35'!Q7</f>
        <v>8.8737830999390996E-4</v>
      </c>
    </row>
    <row r="39" spans="1:8" ht="16">
      <c r="A39" s="17">
        <v>36</v>
      </c>
      <c r="B39" s="59" t="s">
        <v>40</v>
      </c>
      <c r="C39" s="17">
        <f>'36'!L7</f>
        <v>0.85160355399630738</v>
      </c>
      <c r="D39" s="17">
        <f>'36'!M7</f>
        <v>0.86167497238902691</v>
      </c>
      <c r="E39" s="17">
        <f>'36'!N7</f>
        <v>1.091248409362791</v>
      </c>
      <c r="F39" s="17">
        <f>'36'!O7</f>
        <v>0.90044212584860572</v>
      </c>
      <c r="G39" s="17">
        <f>'36'!P7</f>
        <v>1.1070338896238268</v>
      </c>
      <c r="H39" s="17">
        <f>'36'!Q7</f>
        <v>1.2019909608079222</v>
      </c>
    </row>
    <row r="40" spans="1:8" ht="16">
      <c r="A40" s="17">
        <v>37</v>
      </c>
      <c r="B40" s="59" t="s">
        <v>44</v>
      </c>
      <c r="C40" s="17">
        <f>'37'!L7</f>
        <v>0.71132014607215033</v>
      </c>
      <c r="D40" s="17">
        <f>'37'!M7</f>
        <v>0.7050033493333282</v>
      </c>
      <c r="E40" s="17">
        <f>'37'!N7</f>
        <v>0.75988764404898423</v>
      </c>
      <c r="F40" s="17">
        <f>'37'!O7</f>
        <v>0.67989609564674736</v>
      </c>
      <c r="G40" s="17">
        <f>'37'!P7</f>
        <v>0.71263060162942937</v>
      </c>
      <c r="H40" s="17">
        <f>'37'!Q7</f>
        <v>2.1632676414305485E-4</v>
      </c>
    </row>
    <row r="41" spans="1:8" ht="16">
      <c r="A41" s="17">
        <v>38</v>
      </c>
      <c r="B41" s="59" t="s">
        <v>48</v>
      </c>
      <c r="C41" s="17">
        <f>'38'!L7</f>
        <v>0.71364333087735121</v>
      </c>
      <c r="D41" s="17">
        <f>'38'!M7</f>
        <v>0.80539639760973813</v>
      </c>
      <c r="E41" s="17">
        <f>'38'!N7</f>
        <v>0.76238311622666455</v>
      </c>
      <c r="F41" s="17">
        <f>'38'!O7</f>
        <v>0.75226274269046312</v>
      </c>
      <c r="G41" s="17">
        <f>'38'!P7</f>
        <v>0.74140575467758663</v>
      </c>
      <c r="H41" s="17">
        <f>'38'!Q7</f>
        <v>8.8737830999390996E-4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'39'!J7</f>
        <v>1.2041983373804019</v>
      </c>
      <c r="F43" s="17">
        <f>'39'!K7</f>
        <v>1.1476726462525724</v>
      </c>
      <c r="G43" s="17">
        <f>'39'!L7</f>
        <v>1.1793655902296785</v>
      </c>
      <c r="H43" s="17">
        <f>'39'!M7</f>
        <v>1.4516536892331766</v>
      </c>
    </row>
    <row r="44" spans="1:8" ht="17" thickBot="1">
      <c r="A44">
        <v>40</v>
      </c>
      <c r="B44" s="60" t="s">
        <v>60</v>
      </c>
      <c r="C44" s="17"/>
      <c r="D44" s="17"/>
      <c r="E44" s="17">
        <f>'40'!J7</f>
        <v>1.0309888860764769</v>
      </c>
      <c r="F44" s="17">
        <f>'40'!K7</f>
        <v>1.0322663631720899</v>
      </c>
      <c r="G44" s="17">
        <f>'40'!L7</f>
        <v>1.0747666982044188</v>
      </c>
      <c r="H44" s="17">
        <f>'40'!M7</f>
        <v>1.272495187848389</v>
      </c>
    </row>
    <row r="45" spans="1:8" ht="17" thickBot="1">
      <c r="A45">
        <v>41</v>
      </c>
      <c r="B45" s="60" t="s">
        <v>64</v>
      </c>
      <c r="C45" s="17"/>
      <c r="D45" s="17"/>
      <c r="E45" s="17">
        <f>'41'!J7</f>
        <v>0.92303361276985019</v>
      </c>
      <c r="F45" s="17">
        <f>'41'!K7</f>
        <v>0.84318495201094334</v>
      </c>
      <c r="G45" s="17">
        <f>'41'!L7</f>
        <v>0.87187751464230623</v>
      </c>
      <c r="H45" s="17">
        <f>'41'!M7</f>
        <v>1.0652012531501618</v>
      </c>
    </row>
    <row r="46" spans="1:8" ht="17" thickBot="1">
      <c r="A46">
        <v>42</v>
      </c>
      <c r="B46" s="60" t="s">
        <v>68</v>
      </c>
      <c r="C46" s="17"/>
      <c r="D46" s="17"/>
      <c r="E46" s="17">
        <f>'42'!J7</f>
        <v>1.1083512662384478</v>
      </c>
      <c r="F46" s="17">
        <f>'42'!K7</f>
        <v>1.0962232229290876</v>
      </c>
      <c r="G46" s="17">
        <f>'42'!L7</f>
        <v>1.1694264434711679</v>
      </c>
      <c r="H46" s="17">
        <f>'42'!M7</f>
        <v>1.1902527958340405</v>
      </c>
    </row>
    <row r="47" spans="1:8" ht="17" thickBot="1">
      <c r="A47">
        <v>43</v>
      </c>
      <c r="B47" s="60" t="s">
        <v>72</v>
      </c>
      <c r="C47" s="17"/>
      <c r="D47" s="17"/>
      <c r="E47" s="17">
        <f>'43'!J7</f>
        <v>1.0510827192044256</v>
      </c>
      <c r="F47" s="17">
        <f>'43'!K7</f>
        <v>1.0592114891886244</v>
      </c>
      <c r="G47" s="17">
        <f>'43'!L7</f>
        <v>1.0698488707403286</v>
      </c>
      <c r="H47" s="17">
        <f>'43'!M7</f>
        <v>1.2026565503412092</v>
      </c>
    </row>
    <row r="48" spans="1:8" ht="17" thickBot="1">
      <c r="A48">
        <v>44</v>
      </c>
      <c r="B48" s="60" t="s">
        <v>76</v>
      </c>
      <c r="C48" s="17"/>
      <c r="D48" s="17"/>
      <c r="E48" s="17">
        <f>'44'!J7</f>
        <v>1.1166546968773945</v>
      </c>
      <c r="F48" s="17">
        <f>'44'!K7</f>
        <v>1.136053810180373</v>
      </c>
      <c r="G48" s="17">
        <f>'44'!L7</f>
        <v>1.1502623499557365</v>
      </c>
      <c r="H48" s="17">
        <f>'44'!M7</f>
        <v>1.1513120405143042</v>
      </c>
    </row>
    <row r="49" spans="1:8" ht="17" thickBot="1">
      <c r="A49">
        <v>45</v>
      </c>
      <c r="B49" s="60" t="s">
        <v>80</v>
      </c>
      <c r="C49" s="17"/>
      <c r="D49" s="17"/>
      <c r="E49" s="17">
        <f>'45'!J7</f>
        <v>0.77750616256633975</v>
      </c>
      <c r="F49" s="17">
        <f>'45'!K7</f>
        <v>0.74643731326612661</v>
      </c>
      <c r="G49" s="17">
        <f>'45'!L7</f>
        <v>1.1108334832497464</v>
      </c>
      <c r="H49" s="17">
        <f>'45'!M7</f>
        <v>1.068547523270307</v>
      </c>
    </row>
    <row r="50" spans="1:8" ht="17" thickBot="1">
      <c r="A50">
        <v>46</v>
      </c>
      <c r="B50" s="60" t="s">
        <v>84</v>
      </c>
      <c r="C50" s="17"/>
      <c r="D50" s="17"/>
      <c r="E50" s="17">
        <f>'46'!J7</f>
        <v>1.1140776277010971</v>
      </c>
      <c r="F50" s="17">
        <f>'46'!K7</f>
        <v>1.125701858627284</v>
      </c>
      <c r="G50" s="17">
        <f>'46'!L7</f>
        <v>1.1327965510434257</v>
      </c>
      <c r="H50" s="17">
        <f>'46'!M7</f>
        <v>1.2728594036846219</v>
      </c>
    </row>
    <row r="51" spans="1:8" ht="17" thickBot="1">
      <c r="A51">
        <v>47</v>
      </c>
      <c r="B51" s="60" t="s">
        <v>88</v>
      </c>
      <c r="C51" s="17"/>
      <c r="D51" s="17"/>
      <c r="E51" s="17">
        <f>'47'!J7</f>
        <v>1.2751468278328597</v>
      </c>
      <c r="F51" s="17">
        <f>'47'!K7</f>
        <v>1.1680701160562517</v>
      </c>
      <c r="G51" s="17">
        <f>'47'!L7</f>
        <v>1.0614810812152118</v>
      </c>
      <c r="H51" s="17">
        <f>'47'!M7</f>
        <v>8.8737830999390996E-4</v>
      </c>
    </row>
    <row r="52" spans="1:8" ht="17" thickBot="1">
      <c r="A52">
        <v>48</v>
      </c>
      <c r="B52" s="60" t="s">
        <v>92</v>
      </c>
      <c r="C52" s="17"/>
      <c r="D52" s="17"/>
      <c r="E52" s="17">
        <f>'48'!J7</f>
        <v>1.1726157511106057</v>
      </c>
      <c r="F52" s="17">
        <f>'48'!K7</f>
        <v>1.2707909767073318</v>
      </c>
      <c r="G52" s="17">
        <f>'48'!L7</f>
        <v>1.1687037277512269</v>
      </c>
      <c r="H52" s="17">
        <f>'48'!M7</f>
        <v>1.0833632563794149</v>
      </c>
    </row>
    <row r="53" spans="1:8" ht="17" thickBot="1">
      <c r="A53">
        <v>49</v>
      </c>
      <c r="B53" s="60" t="s">
        <v>96</v>
      </c>
      <c r="C53" s="17"/>
      <c r="D53" s="17"/>
      <c r="E53" s="17">
        <f>'49'!J7</f>
        <v>0.70783821300376781</v>
      </c>
      <c r="F53" s="17">
        <f>'49'!K7</f>
        <v>0.69601966251973091</v>
      </c>
      <c r="G53" s="17">
        <f>'49'!L7</f>
        <v>0.72795820144684931</v>
      </c>
      <c r="H53" s="17">
        <f>'49'!M7</f>
        <v>8.8737830999390996E-4</v>
      </c>
    </row>
    <row r="54" spans="1:8" ht="17" thickBot="1">
      <c r="A54">
        <v>50</v>
      </c>
      <c r="B54" s="60" t="s">
        <v>100</v>
      </c>
      <c r="C54" s="17"/>
      <c r="D54" s="17"/>
      <c r="E54" s="17">
        <f>'50'!J7</f>
        <v>0.88419550692870164</v>
      </c>
      <c r="F54" s="17">
        <f>'50'!K7</f>
        <v>0.83155666333098111</v>
      </c>
      <c r="G54" s="17">
        <f>'50'!L7</f>
        <v>0.86866484941357436</v>
      </c>
      <c r="H54" s="17">
        <f>'50'!M7</f>
        <v>0.92497928589116185</v>
      </c>
    </row>
    <row r="55" spans="1:8" ht="17" thickBot="1">
      <c r="A55">
        <v>51</v>
      </c>
      <c r="B55" s="60" t="s">
        <v>104</v>
      </c>
      <c r="C55" s="17"/>
      <c r="D55" s="17"/>
      <c r="E55" s="17">
        <f>'51'!J7</f>
        <v>0.94516515128595235</v>
      </c>
      <c r="F55" s="17">
        <f>'51'!K7</f>
        <v>1.0347467906330372</v>
      </c>
      <c r="G55" s="17">
        <f>'51'!L7</f>
        <v>1.0841022201994301</v>
      </c>
      <c r="H55" s="17">
        <f>'51'!M7</f>
        <v>1.0130823153891133</v>
      </c>
    </row>
    <row r="56" spans="1:8" ht="17" thickBot="1">
      <c r="A56">
        <v>52</v>
      </c>
      <c r="B56" s="60" t="s">
        <v>108</v>
      </c>
      <c r="C56" s="17"/>
      <c r="D56" s="17"/>
      <c r="E56" s="17">
        <f>'52'!J7</f>
        <v>8.8737830999390996E-4</v>
      </c>
      <c r="F56" s="17">
        <f>'52'!K7</f>
        <v>0.53131069179351609</v>
      </c>
      <c r="G56" s="17">
        <f>'52'!L7</f>
        <v>0.66376691339917437</v>
      </c>
      <c r="H56" s="17">
        <f>'52'!M7</f>
        <v>1.1761755986682729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'1'!L7</f>
        <v>0.73162520615119253</v>
      </c>
      <c r="D60" s="62">
        <f>'1'!M7</f>
        <v>0.71277286526630634</v>
      </c>
      <c r="E60" s="62">
        <f>'1'!N7</f>
        <v>0.69108292672453964</v>
      </c>
      <c r="F60" s="62">
        <f>'1'!O7</f>
        <v>0.61905365237559995</v>
      </c>
      <c r="G60" s="62">
        <f>'1'!P7</f>
        <v>0.59676708393418343</v>
      </c>
      <c r="H60" s="63">
        <f>'1'!Q7</f>
        <v>2.3571768469524617E-4</v>
      </c>
    </row>
    <row r="61" spans="1:8">
      <c r="B61" t="s">
        <v>214</v>
      </c>
      <c r="C61">
        <f>'1'!L37</f>
        <v>0.9589607631146172</v>
      </c>
      <c r="D61">
        <f>'1'!M37</f>
        <v>0.92515900129818129</v>
      </c>
      <c r="E61">
        <f>'1'!N37</f>
        <v>0.89408715862571764</v>
      </c>
      <c r="F61">
        <f>'1'!O37</f>
        <v>0.80906320885534855</v>
      </c>
      <c r="G61">
        <f>'1'!P37</f>
        <v>0.77391900928210156</v>
      </c>
      <c r="H61">
        <f>'1'!Q37</f>
        <v>8.8737830999390996E-4</v>
      </c>
    </row>
    <row r="62" spans="1:8">
      <c r="B62" t="s">
        <v>215</v>
      </c>
      <c r="C62">
        <f>'1'!L67</f>
        <v>0.93977511198453578</v>
      </c>
      <c r="D62">
        <f>'1'!M67</f>
        <v>0.93150698771058238</v>
      </c>
      <c r="E62">
        <f>'1'!N67</f>
        <v>0.76673966014578754</v>
      </c>
      <c r="F62">
        <f>'1'!O67</f>
        <v>0.79419809791130047</v>
      </c>
      <c r="G62">
        <f>'1'!P67</f>
        <v>0.7473887741294809</v>
      </c>
      <c r="H62">
        <f>'1'!Q67</f>
        <v>8.8737830999390996E-4</v>
      </c>
    </row>
    <row r="63" spans="1:8">
      <c r="B63" t="s">
        <v>216</v>
      </c>
      <c r="C63">
        <f>'1'!L97</f>
        <v>8.8737830999390996E-4</v>
      </c>
      <c r="D63">
        <f>'1'!M97</f>
        <v>8.8737830999390996E-4</v>
      </c>
      <c r="E63">
        <f>'1'!N97</f>
        <v>8.8737830999390996E-4</v>
      </c>
      <c r="F63">
        <f>'1'!O97</f>
        <v>8.8737830999390996E-4</v>
      </c>
      <c r="G63">
        <f>'1'!P97</f>
        <v>8.8737830999390996E-4</v>
      </c>
      <c r="H63">
        <f>'1'!Q97</f>
        <v>8.8737830999390996E-4</v>
      </c>
    </row>
    <row r="64" spans="1:8">
      <c r="B64" t="s">
        <v>217</v>
      </c>
      <c r="C64">
        <f>'1'!L127</f>
        <v>8.8737830999390996E-4</v>
      </c>
      <c r="D64">
        <f>'1'!M127</f>
        <v>8.8737830999390996E-4</v>
      </c>
      <c r="E64">
        <f>'1'!N127</f>
        <v>8.8737830999390996E-4</v>
      </c>
      <c r="F64">
        <f>'1'!O127</f>
        <v>8.8737830999390996E-4</v>
      </c>
      <c r="G64">
        <f>'1'!P127</f>
        <v>8.8737830999390996E-4</v>
      </c>
      <c r="H64">
        <f>'1'!Q127</f>
        <v>8.8737830999390996E-4</v>
      </c>
    </row>
    <row r="65" spans="1:8">
      <c r="B65" t="s">
        <v>218</v>
      </c>
      <c r="C65">
        <f>'1'!L157</f>
        <v>8.8737830999390996E-4</v>
      </c>
      <c r="D65">
        <f>'1'!M157</f>
        <v>8.8737830999390996E-4</v>
      </c>
      <c r="E65">
        <f>'1'!N157</f>
        <v>8.8737830999390996E-4</v>
      </c>
      <c r="F65">
        <f>'1'!O157</f>
        <v>8.8737830999390996E-4</v>
      </c>
      <c r="G65">
        <f>'1'!P157</f>
        <v>8.8737830999390996E-4</v>
      </c>
      <c r="H65">
        <f>'1'!Q157</f>
        <v>8.8737830999390996E-4</v>
      </c>
    </row>
    <row r="66" spans="1:8">
      <c r="B66" t="s">
        <v>219</v>
      </c>
      <c r="C66">
        <f>'1'!L187</f>
        <v>8.8737830999390996E-4</v>
      </c>
      <c r="D66">
        <f>'1'!M187</f>
        <v>8.8737830999390996E-4</v>
      </c>
      <c r="E66">
        <f>'1'!N187</f>
        <v>0.59627133428994328</v>
      </c>
      <c r="F66">
        <f>'1'!O187</f>
        <v>8.8737830999390996E-4</v>
      </c>
      <c r="G66">
        <f>'1'!P187</f>
        <v>8.8737830999390996E-4</v>
      </c>
      <c r="H66">
        <f>'1'!Q187</f>
        <v>8.8737830999390996E-4</v>
      </c>
    </row>
    <row r="67" spans="1:8">
      <c r="B67" t="s">
        <v>220</v>
      </c>
      <c r="C67">
        <f>'1'!L217</f>
        <v>8.8737830999390996E-4</v>
      </c>
      <c r="D67">
        <f>'1'!M217</f>
        <v>8.8737830999390996E-4</v>
      </c>
      <c r="E67">
        <f>'1'!N217</f>
        <v>8.8737830999390996E-4</v>
      </c>
      <c r="F67">
        <f>'1'!O217</f>
        <v>8.8737830999390996E-4</v>
      </c>
      <c r="G67">
        <f>'1'!P217</f>
        <v>8.8737830999390996E-4</v>
      </c>
      <c r="H67">
        <f>'1'!Q217</f>
        <v>8.8737830999390996E-4</v>
      </c>
    </row>
    <row r="68" spans="1:8" ht="16" thickBot="1">
      <c r="B68" t="s">
        <v>221</v>
      </c>
      <c r="C68">
        <f>'1'!L247</f>
        <v>8.8737830999390996E-4</v>
      </c>
      <c r="D68">
        <f>'1'!M247</f>
        <v>8.8737830999390996E-4</v>
      </c>
      <c r="E68">
        <f>'1'!N247</f>
        <v>8.8737830999390996E-4</v>
      </c>
      <c r="F68">
        <f>'1'!O247</f>
        <v>8.8737830999390996E-4</v>
      </c>
      <c r="G68">
        <f>'1'!P247</f>
        <v>8.8737830999390996E-4</v>
      </c>
      <c r="H68">
        <f>'1'!Q247</f>
        <v>8.8737830999390996E-4</v>
      </c>
    </row>
    <row r="69" spans="1:8" ht="17" thickBot="1">
      <c r="A69">
        <v>2</v>
      </c>
      <c r="B69" s="60" t="s">
        <v>8</v>
      </c>
      <c r="C69" s="61">
        <f>'2'!L7</f>
        <v>0.80642366258338694</v>
      </c>
      <c r="D69" s="62">
        <f>'2'!M7</f>
        <v>0.78999060175796454</v>
      </c>
      <c r="E69" s="62">
        <f>'2'!N7</f>
        <v>0.80567075363106033</v>
      </c>
      <c r="F69" s="62">
        <f>'2'!O7</f>
        <v>0.95419222684441074</v>
      </c>
      <c r="G69" s="62">
        <f>'2'!P7</f>
        <v>0.43142114030977669</v>
      </c>
      <c r="H69" s="63">
        <f>'2'!Q7</f>
        <v>8.8737830999390996E-4</v>
      </c>
    </row>
    <row r="70" spans="1:8">
      <c r="B70" t="s">
        <v>223</v>
      </c>
      <c r="C70">
        <f>'2'!L37</f>
        <v>0.86931126128118341</v>
      </c>
      <c r="D70">
        <f>'2'!M37</f>
        <v>1.0418586710932103</v>
      </c>
      <c r="E70">
        <f>'2'!N37</f>
        <v>1.074261530875132</v>
      </c>
      <c r="F70">
        <f>'2'!O37</f>
        <v>1.0840692420696436</v>
      </c>
      <c r="G70">
        <f>'2'!P37</f>
        <v>0.49501661676420328</v>
      </c>
      <c r="H70">
        <f>'2'!Q37</f>
        <v>2.3571768469524617E-4</v>
      </c>
    </row>
    <row r="71" spans="1:8">
      <c r="B71" t="s">
        <v>224</v>
      </c>
      <c r="C71">
        <f>'2'!L67</f>
        <v>0.60671411128543151</v>
      </c>
      <c r="D71">
        <f>'2'!M67</f>
        <v>0.43305763122482871</v>
      </c>
      <c r="E71">
        <f>'2'!N67</f>
        <v>0.43681636944589558</v>
      </c>
      <c r="F71">
        <f>'2'!O67</f>
        <v>0.93181733855463034</v>
      </c>
      <c r="G71">
        <f>'2'!P67</f>
        <v>0.42495627398226204</v>
      </c>
      <c r="H71">
        <f>'2'!Q67</f>
        <v>2.3571768469524617E-4</v>
      </c>
    </row>
    <row r="72" spans="1:8">
      <c r="B72" t="s">
        <v>225</v>
      </c>
      <c r="C72">
        <f>'2'!L97</f>
        <v>0.56356092058907736</v>
      </c>
      <c r="D72">
        <f>'2'!M97</f>
        <v>0.20444037052717245</v>
      </c>
      <c r="E72">
        <f>'2'!N97</f>
        <v>0.20625439938592485</v>
      </c>
      <c r="F72">
        <f>'2'!O97</f>
        <v>0.67742298163728243</v>
      </c>
      <c r="G72">
        <f>'2'!P97</f>
        <v>0.34310155562865408</v>
      </c>
      <c r="H72">
        <f>'2'!Q97</f>
        <v>2.3571768469524617E-4</v>
      </c>
    </row>
    <row r="73" spans="1:8">
      <c r="B73" t="s">
        <v>226</v>
      </c>
      <c r="C73">
        <f>'2'!L127</f>
        <v>0.9142646395547771</v>
      </c>
      <c r="D73">
        <f>'2'!M127</f>
        <v>0.70873893132308741</v>
      </c>
      <c r="E73">
        <f>'2'!N127</f>
        <v>0.72439695941817928</v>
      </c>
      <c r="F73">
        <f>'2'!O127</f>
        <v>1.1074703489644708</v>
      </c>
      <c r="G73">
        <f>'2'!P127</f>
        <v>0.52409573830205913</v>
      </c>
      <c r="H73">
        <f>'2'!Q127</f>
        <v>6.2614587546622405E-5</v>
      </c>
    </row>
    <row r="74" spans="1:8">
      <c r="B74" t="s">
        <v>227</v>
      </c>
      <c r="C74">
        <f>'2'!L157</f>
        <v>0.48559677606021867</v>
      </c>
      <c r="D74">
        <f>'2'!M157</f>
        <v>0.68114327909567474</v>
      </c>
      <c r="E74">
        <f>'2'!N157</f>
        <v>0.6841807685255028</v>
      </c>
      <c r="F74">
        <f>'2'!O157</f>
        <v>0.5566544076243497</v>
      </c>
      <c r="G74">
        <f>'2'!P157</f>
        <v>0.27047063959813966</v>
      </c>
      <c r="H74">
        <f>'2'!Q157</f>
        <v>8.8737830999390996E-4</v>
      </c>
    </row>
    <row r="75" spans="1:8">
      <c r="B75" t="s">
        <v>228</v>
      </c>
      <c r="C75">
        <f>'2'!L187</f>
        <v>0.45378564134767496</v>
      </c>
      <c r="D75">
        <f>'2'!M187</f>
        <v>0.25889961509501425</v>
      </c>
      <c r="E75">
        <f>'2'!N187</f>
        <v>0.26033580242143106</v>
      </c>
      <c r="F75">
        <f>'2'!O187</f>
        <v>0.89381786426252074</v>
      </c>
      <c r="G75">
        <f>'2'!P187</f>
        <v>0.37082972199362191</v>
      </c>
      <c r="H75">
        <f>'2'!Q187</f>
        <v>8.8737830999390996E-4</v>
      </c>
    </row>
    <row r="76" spans="1:8">
      <c r="B76" t="s">
        <v>229</v>
      </c>
      <c r="C76">
        <f>'2'!L217</f>
        <v>0.85804404100713072</v>
      </c>
      <c r="D76">
        <f>'2'!M217</f>
        <v>0.77829236359096665</v>
      </c>
      <c r="E76">
        <f>'2'!N217</f>
        <v>0.78332951951450314</v>
      </c>
      <c r="F76">
        <f>'2'!O217</f>
        <v>0.91578533952228403</v>
      </c>
      <c r="G76">
        <f>'2'!P217</f>
        <v>0.37818241869001884</v>
      </c>
      <c r="H76">
        <f>'2'!Q217</f>
        <v>8.8737830999390996E-4</v>
      </c>
    </row>
    <row r="77" spans="1:8">
      <c r="B77" t="s">
        <v>230</v>
      </c>
      <c r="C77">
        <f>'2'!L247</f>
        <v>1.0306892033958415</v>
      </c>
      <c r="D77">
        <f>'2'!M247</f>
        <v>0.3142129888129741</v>
      </c>
      <c r="E77">
        <f>'2'!N247</f>
        <v>0.31543019323295346</v>
      </c>
      <c r="F77">
        <f>'2'!O247</f>
        <v>0.92518830662722051</v>
      </c>
      <c r="G77">
        <f>'2'!P247</f>
        <v>0.39620954372623546</v>
      </c>
      <c r="H77">
        <f>'2'!Q247</f>
        <v>8.8737830999390996E-4</v>
      </c>
    </row>
    <row r="78" spans="1:8">
      <c r="B78" t="s">
        <v>231</v>
      </c>
      <c r="C78">
        <f>'2'!L277</f>
        <v>1.0298869945603744</v>
      </c>
      <c r="D78">
        <f>'2'!M277</f>
        <v>0.14449055481401774</v>
      </c>
      <c r="E78">
        <f>'2'!N277</f>
        <v>0.14504213820534984</v>
      </c>
      <c r="F78">
        <f>'2'!O277</f>
        <v>1.0083756420181602</v>
      </c>
      <c r="G78">
        <f>'2'!P277</f>
        <v>0.46489195818563395</v>
      </c>
      <c r="H78">
        <f>'2'!Q277</f>
        <v>8.8737830999390996E-4</v>
      </c>
    </row>
    <row r="79" spans="1:8">
      <c r="B79" t="s">
        <v>232</v>
      </c>
      <c r="C79">
        <f>'2'!L307</f>
        <v>0.78629556295830383</v>
      </c>
      <c r="D79">
        <f>'2'!M307</f>
        <v>0.71359973848046554</v>
      </c>
      <c r="E79">
        <f>'2'!N307</f>
        <v>0.72078468723289002</v>
      </c>
      <c r="F79">
        <f>'2'!O307</f>
        <v>1.0328966898141905</v>
      </c>
      <c r="G79">
        <f>'2'!P307</f>
        <v>0.49720058783972826</v>
      </c>
      <c r="H79">
        <f>'2'!Q307</f>
        <v>8.8737830999390996E-4</v>
      </c>
    </row>
    <row r="80" spans="1:8">
      <c r="B80" t="s">
        <v>233</v>
      </c>
      <c r="C80">
        <f>'2'!L337</f>
        <v>0.79631805677411083</v>
      </c>
      <c r="D80">
        <f>'2'!M337</f>
        <v>1.1236912145947875</v>
      </c>
      <c r="E80">
        <f>'2'!N337</f>
        <v>1.139773918973789</v>
      </c>
      <c r="F80">
        <f>'2'!O337</f>
        <v>0.91190341395117391</v>
      </c>
      <c r="G80">
        <f>'2'!P337</f>
        <v>0.40522284785084439</v>
      </c>
      <c r="H80">
        <f>'2'!Q337</f>
        <v>8.8737830999390996E-4</v>
      </c>
    </row>
    <row r="81" spans="1:8" ht="16" thickBot="1">
      <c r="B81" t="s">
        <v>234</v>
      </c>
      <c r="C81">
        <f>'2'!L367</f>
        <v>1.2224308629285743</v>
      </c>
      <c r="D81">
        <f>'2'!M367</f>
        <v>1.2099311982028256</v>
      </c>
      <c r="E81">
        <f>'2'!N367</f>
        <v>1.210627971624747</v>
      </c>
      <c r="F81">
        <f>'2'!O367</f>
        <v>1.0317493541613616</v>
      </c>
      <c r="G81">
        <f>'2'!P367</f>
        <v>0.42927009709978714</v>
      </c>
      <c r="H81">
        <f>'2'!Q367</f>
        <v>8.8737830999390996E-4</v>
      </c>
    </row>
    <row r="82" spans="1:8" ht="17" thickBot="1">
      <c r="A82">
        <v>3</v>
      </c>
      <c r="B82" s="60" t="s">
        <v>12</v>
      </c>
      <c r="C82" s="61">
        <f>'3'!L7</f>
        <v>1.1173343410181567</v>
      </c>
      <c r="D82" s="62">
        <f>'3'!M7</f>
        <v>1.1313517514077811</v>
      </c>
      <c r="E82" s="62">
        <f>'3'!N7</f>
        <v>1.1316235871091582</v>
      </c>
      <c r="F82" s="62">
        <f>'3'!O7</f>
        <v>1.1406376929514472</v>
      </c>
      <c r="G82" s="62">
        <f>'3'!P7</f>
        <v>1.1649925162119745</v>
      </c>
      <c r="H82" s="63">
        <f>'3'!Q7</f>
        <v>1.2971784413609404</v>
      </c>
    </row>
    <row r="83" spans="1:8">
      <c r="B83" t="s">
        <v>236</v>
      </c>
      <c r="C83">
        <f>'3'!L37</f>
        <v>1.2463143539535653</v>
      </c>
      <c r="D83">
        <f>'3'!M37</f>
        <v>1.2531087838305672</v>
      </c>
      <c r="E83">
        <f>'3'!N37</f>
        <v>1.2575894101996161</v>
      </c>
      <c r="F83">
        <f>'3'!O37</f>
        <v>1.2596972290285851</v>
      </c>
      <c r="G83">
        <f>'3'!P37</f>
        <v>1.2720300462041698</v>
      </c>
      <c r="H83">
        <f>'3'!Q37</f>
        <v>1.3735153634768889</v>
      </c>
    </row>
    <row r="84" spans="1:8">
      <c r="B84" t="s">
        <v>237</v>
      </c>
      <c r="C84">
        <f>'3'!L67</f>
        <v>0.62731254593545249</v>
      </c>
      <c r="D84">
        <f>'3'!M67</f>
        <v>0.68965472837877584</v>
      </c>
      <c r="E84">
        <f>'3'!N67</f>
        <v>0.78894920722309037</v>
      </c>
      <c r="F84">
        <f>'3'!O67</f>
        <v>0.80825481053500847</v>
      </c>
      <c r="G84">
        <f>'3'!P67</f>
        <v>0.80308880295625606</v>
      </c>
      <c r="H84">
        <f>'3'!Q67</f>
        <v>0.75725917977524759</v>
      </c>
    </row>
    <row r="85" spans="1:8">
      <c r="B85" t="s">
        <v>238</v>
      </c>
      <c r="C85">
        <f>'3'!L97</f>
        <v>0.85430322451235852</v>
      </c>
      <c r="D85">
        <f>'3'!M97</f>
        <v>0.86882238683124002</v>
      </c>
      <c r="E85">
        <f>'3'!N97</f>
        <v>0.73660554801178657</v>
      </c>
      <c r="F85">
        <f>'3'!O97</f>
        <v>0.74606273798015388</v>
      </c>
      <c r="G85">
        <f>'3'!P97</f>
        <v>0.74983618680861819</v>
      </c>
      <c r="H85">
        <f>'3'!Q97</f>
        <v>1.3312423444546191</v>
      </c>
    </row>
    <row r="86" spans="1:8">
      <c r="B86" t="s">
        <v>239</v>
      </c>
      <c r="C86">
        <f>'3'!L127</f>
        <v>0.54229305614112777</v>
      </c>
      <c r="D86">
        <f>'3'!M127</f>
        <v>0.53646002798209236</v>
      </c>
      <c r="E86">
        <f>'3'!N127</f>
        <v>0.53044966425829398</v>
      </c>
      <c r="F86">
        <f>'3'!O127</f>
        <v>0.52958757616584995</v>
      </c>
      <c r="G86">
        <f>'3'!P127</f>
        <v>0.53152810816064522</v>
      </c>
      <c r="H86">
        <f>'3'!Q127</f>
        <v>0.53419632163888076</v>
      </c>
    </row>
    <row r="87" spans="1:8">
      <c r="B87" t="s">
        <v>240</v>
      </c>
      <c r="C87">
        <f>'3'!L157</f>
        <v>0.84942114885877262</v>
      </c>
      <c r="D87">
        <f>'3'!M157</f>
        <v>1.2792573682557065</v>
      </c>
      <c r="E87">
        <f>'3'!N157</f>
        <v>1.3107344520980013</v>
      </c>
      <c r="F87">
        <f>'3'!O157</f>
        <v>1.3115290166666524</v>
      </c>
      <c r="G87">
        <f>'3'!P157</f>
        <v>1.3179018700618106</v>
      </c>
      <c r="H87">
        <f>'3'!Q157</f>
        <v>1.3335683524368973</v>
      </c>
    </row>
    <row r="88" spans="1:8">
      <c r="B88" t="s">
        <v>241</v>
      </c>
      <c r="C88">
        <f>'3'!L187</f>
        <v>0.4155875651120528</v>
      </c>
      <c r="D88">
        <f>'3'!M187</f>
        <v>0.41740301129201379</v>
      </c>
      <c r="E88">
        <f>'3'!N187</f>
        <v>0.43189655062383853</v>
      </c>
      <c r="F88">
        <f>'3'!O187</f>
        <v>0.34979586218903003</v>
      </c>
      <c r="G88">
        <f>'3'!P187</f>
        <v>0.74078314707491066</v>
      </c>
      <c r="H88">
        <f>'3'!Q187</f>
        <v>0.74167099312670237</v>
      </c>
    </row>
    <row r="89" spans="1:8" ht="16" thickBot="1">
      <c r="B89" t="s">
        <v>242</v>
      </c>
      <c r="C89">
        <f>'3'!L217</f>
        <v>1.2038322600451197</v>
      </c>
      <c r="D89">
        <f>'3'!M217</f>
        <v>1.2355315298072693</v>
      </c>
      <c r="E89">
        <f>'3'!N217</f>
        <v>1.2092348258137902</v>
      </c>
      <c r="F89">
        <f>'3'!O217</f>
        <v>1.5229620701810969</v>
      </c>
      <c r="G89">
        <f>'3'!P217</f>
        <v>1.6095943658937999</v>
      </c>
      <c r="H89">
        <f>'3'!Q217</f>
        <v>1.6128604889465985</v>
      </c>
    </row>
    <row r="90" spans="1:8" ht="17" thickBot="1">
      <c r="A90">
        <v>4</v>
      </c>
      <c r="B90" s="60" t="s">
        <v>16</v>
      </c>
      <c r="C90" s="61">
        <f>'4'!L7</f>
        <v>1.0768384997435867</v>
      </c>
      <c r="D90" s="62">
        <f>'4'!M7</f>
        <v>1.0800937381720015</v>
      </c>
      <c r="E90" s="62">
        <f>'4'!N7</f>
        <v>0.99107571992404964</v>
      </c>
      <c r="F90" s="62">
        <f>'4'!O7</f>
        <v>0.79605017571900472</v>
      </c>
      <c r="G90" s="62">
        <f>'4'!P7</f>
        <v>1.0014424382292995</v>
      </c>
      <c r="H90" s="63">
        <f>'4'!Q7</f>
        <v>1.2612378841194427</v>
      </c>
    </row>
    <row r="91" spans="1:8">
      <c r="B91" t="s">
        <v>244</v>
      </c>
      <c r="C91">
        <f>'4'!L37</f>
        <v>1.1270456898970012</v>
      </c>
      <c r="D91">
        <f>'4'!M37</f>
        <v>1.1326553362353859</v>
      </c>
      <c r="E91">
        <f>'4'!N37</f>
        <v>0.99421623958025873</v>
      </c>
      <c r="F91">
        <f>'4'!O37</f>
        <v>0.90114221730499722</v>
      </c>
      <c r="G91">
        <f>'4'!P37</f>
        <v>1.1034211438938315</v>
      </c>
      <c r="H91">
        <f>'4'!Q37</f>
        <v>1.2994058767897263</v>
      </c>
    </row>
    <row r="92" spans="1:8">
      <c r="B92" t="s">
        <v>245</v>
      </c>
      <c r="C92">
        <f>'4'!L67</f>
        <v>0.85778585350177972</v>
      </c>
      <c r="D92">
        <f>'4'!M67</f>
        <v>1.1098461531683701</v>
      </c>
      <c r="E92">
        <f>'4'!N67</f>
        <v>1.1089708353248788</v>
      </c>
      <c r="F92">
        <f>'4'!O67</f>
        <v>0.63113082197381487</v>
      </c>
      <c r="G92">
        <f>'4'!P67</f>
        <v>0.84764422103835824</v>
      </c>
      <c r="H92">
        <f>'4'!Q67</f>
        <v>1.1879054306977497</v>
      </c>
    </row>
    <row r="93" spans="1:8">
      <c r="B93" t="s">
        <v>246</v>
      </c>
      <c r="C93">
        <f>'4'!L97</f>
        <v>0.89951125115448438</v>
      </c>
      <c r="D93">
        <f>'4'!M97</f>
        <v>0.90958844449522513</v>
      </c>
      <c r="E93">
        <f>'4'!N97</f>
        <v>0.92693942557177245</v>
      </c>
      <c r="F93">
        <f>'4'!O97</f>
        <v>0.56371041070684436</v>
      </c>
      <c r="G93">
        <f>'4'!P97</f>
        <v>0.78732090468616178</v>
      </c>
      <c r="H93">
        <f>'4'!Q97</f>
        <v>1.1539760394139962</v>
      </c>
    </row>
    <row r="94" spans="1:8">
      <c r="B94" t="s">
        <v>247</v>
      </c>
      <c r="C94">
        <f>'4'!L127</f>
        <v>1.0657403954640017</v>
      </c>
      <c r="D94">
        <f>'4'!M127</f>
        <v>1.1205092521187205</v>
      </c>
      <c r="E94">
        <f>'4'!N127</f>
        <v>0.90214616941358261</v>
      </c>
      <c r="F94">
        <f>'4'!O127</f>
        <v>0.76328424760594327</v>
      </c>
      <c r="G94">
        <f>'4'!P127</f>
        <v>0.87755750226606632</v>
      </c>
      <c r="H94">
        <f>'4'!Q127</f>
        <v>1.4139603653784465</v>
      </c>
    </row>
    <row r="95" spans="1:8">
      <c r="B95" t="s">
        <v>248</v>
      </c>
      <c r="C95">
        <f>'4'!L157</f>
        <v>1.0559104822776615</v>
      </c>
      <c r="D95">
        <f>'4'!M157</f>
        <v>0.96859216245002544</v>
      </c>
      <c r="E95">
        <f>'4'!N157</f>
        <v>0.94533345068679819</v>
      </c>
      <c r="F95">
        <f>'4'!O157</f>
        <v>0.80462830924217166</v>
      </c>
      <c r="G95">
        <f>'4'!P157</f>
        <v>1.0621618563340642</v>
      </c>
      <c r="H95">
        <f>'4'!Q157</f>
        <v>1.3782113080154672</v>
      </c>
    </row>
    <row r="96" spans="1:8">
      <c r="B96" t="s">
        <v>249</v>
      </c>
      <c r="C96">
        <f>'4'!L187</f>
        <v>0.81492799114965309</v>
      </c>
      <c r="D96">
        <f>'4'!M187</f>
        <v>0.81540788553367394</v>
      </c>
      <c r="E96">
        <f>'4'!N187</f>
        <v>0.90862040536011002</v>
      </c>
      <c r="F96">
        <f>'4'!O187</f>
        <v>0.48491967764045274</v>
      </c>
      <c r="G96">
        <f>'4'!P187</f>
        <v>0.63553508368036682</v>
      </c>
      <c r="H96">
        <f>'4'!Q187</f>
        <v>1.1121400691740964</v>
      </c>
    </row>
    <row r="97" spans="1:8">
      <c r="B97" t="s">
        <v>250</v>
      </c>
      <c r="C97">
        <f>'4'!L217</f>
        <v>1.4532269005817511</v>
      </c>
      <c r="D97">
        <f>'4'!M217</f>
        <v>1.3699886448115657</v>
      </c>
      <c r="E97">
        <f>'4'!N217</f>
        <v>1.3459775121651494</v>
      </c>
      <c r="F97">
        <f>'4'!O217</f>
        <v>1.3493583594338043</v>
      </c>
      <c r="G97">
        <f>'4'!P217</f>
        <v>1.526546207670042</v>
      </c>
      <c r="H97">
        <f>'4'!Q217</f>
        <v>1.1891312256520972</v>
      </c>
    </row>
    <row r="98" spans="1:8" ht="16" thickBot="1">
      <c r="B98" t="s">
        <v>251</v>
      </c>
      <c r="C98">
        <f>'4'!L247</f>
        <v>1.1941508646387815</v>
      </c>
      <c r="D98">
        <f>'4'!M247</f>
        <v>1.046199649409151</v>
      </c>
      <c r="E98">
        <f>'4'!N247</f>
        <v>0.99903308095691901</v>
      </c>
      <c r="F98">
        <f>'4'!O247</f>
        <v>0.70170903870612189</v>
      </c>
      <c r="G98">
        <f>'4'!P247</f>
        <v>0.91127118452555467</v>
      </c>
      <c r="H98">
        <f>'4'!Q247</f>
        <v>1.1391043687048736</v>
      </c>
    </row>
    <row r="99" spans="1:8" ht="17" thickBot="1">
      <c r="A99">
        <v>5</v>
      </c>
      <c r="B99" s="60" t="s">
        <v>20</v>
      </c>
      <c r="C99" s="61">
        <f>'5'!L7</f>
        <v>8.8737830999390996E-4</v>
      </c>
      <c r="D99" s="62">
        <f>'5'!M7</f>
        <v>8.8737830999390996E-4</v>
      </c>
      <c r="E99" s="62">
        <f>'5'!N7</f>
        <v>0.95700261514003282</v>
      </c>
      <c r="F99" s="62">
        <f>'5'!O7</f>
        <v>0.97242963195272758</v>
      </c>
      <c r="G99" s="62">
        <f>'5'!P7</f>
        <v>0.9736431588604505</v>
      </c>
      <c r="H99" s="63">
        <f>'5'!Q7</f>
        <v>2.2461679417671112E-4</v>
      </c>
    </row>
    <row r="100" spans="1:8">
      <c r="B100" t="s">
        <v>253</v>
      </c>
      <c r="C100">
        <f>'5'!L37</f>
        <v>8.8737830999390996E-4</v>
      </c>
      <c r="D100">
        <f>'5'!M37</f>
        <v>8.8737830999390996E-4</v>
      </c>
      <c r="E100">
        <f>'5'!N37</f>
        <v>1.2886438349788696</v>
      </c>
      <c r="F100">
        <f>'5'!O37</f>
        <v>1.2992709103242679</v>
      </c>
      <c r="G100">
        <f>'5'!P37</f>
        <v>1.2996579840402529</v>
      </c>
      <c r="H100">
        <f>'5'!Q37</f>
        <v>8.8737830999390996E-4</v>
      </c>
    </row>
    <row r="101" spans="1:8">
      <c r="B101" t="s">
        <v>254</v>
      </c>
      <c r="C101">
        <f>'5'!L67</f>
        <v>8.8737830999390996E-4</v>
      </c>
      <c r="D101">
        <f>'5'!M67</f>
        <v>8.8737830999390996E-4</v>
      </c>
      <c r="E101">
        <f>'5'!N67</f>
        <v>8.8737830999390996E-4</v>
      </c>
      <c r="F101">
        <f>'5'!O67</f>
        <v>8.8737830999390996E-4</v>
      </c>
      <c r="G101">
        <f>'5'!P67</f>
        <v>8.8737830999390996E-4</v>
      </c>
      <c r="H101">
        <f>'5'!Q67</f>
        <v>8.8737830999390996E-4</v>
      </c>
    </row>
    <row r="102" spans="1:8">
      <c r="B102" t="s">
        <v>255</v>
      </c>
      <c r="C102">
        <f>'5'!L97</f>
        <v>8.8737830999390996E-4</v>
      </c>
      <c r="D102">
        <f>'5'!M97</f>
        <v>8.8737830999390996E-4</v>
      </c>
      <c r="E102">
        <f>'5'!N97</f>
        <v>8.8737830999390996E-4</v>
      </c>
      <c r="F102">
        <f>'5'!O97</f>
        <v>8.8737830999390996E-4</v>
      </c>
      <c r="G102">
        <f>'5'!P97</f>
        <v>8.8737830999390996E-4</v>
      </c>
      <c r="H102">
        <f>'5'!Q97</f>
        <v>8.8737830999390996E-4</v>
      </c>
    </row>
    <row r="103" spans="1:8">
      <c r="B103" t="s">
        <v>256</v>
      </c>
      <c r="C103">
        <f>'5'!L127</f>
        <v>8.8737830999390996E-4</v>
      </c>
      <c r="D103">
        <f>'5'!M127</f>
        <v>8.8737830999390996E-4</v>
      </c>
      <c r="E103">
        <f>'5'!N127</f>
        <v>8.8737830999390996E-4</v>
      </c>
      <c r="F103">
        <f>'5'!O127</f>
        <v>8.8737830999390996E-4</v>
      </c>
      <c r="G103">
        <f>'5'!P127</f>
        <v>8.8737830999390996E-4</v>
      </c>
      <c r="H103">
        <f>'5'!Q127</f>
        <v>8.8737830999390996E-4</v>
      </c>
    </row>
    <row r="104" spans="1:8">
      <c r="B104" t="s">
        <v>257</v>
      </c>
      <c r="C104">
        <f>'5'!L157</f>
        <v>8.8737830999390996E-4</v>
      </c>
      <c r="D104">
        <f>'5'!M157</f>
        <v>8.8737830999390996E-4</v>
      </c>
      <c r="E104">
        <f>'5'!N157</f>
        <v>8.8737830999390996E-4</v>
      </c>
      <c r="F104">
        <f>'5'!O157</f>
        <v>8.8737830999390996E-4</v>
      </c>
      <c r="G104">
        <f>'5'!P157</f>
        <v>8.8737830999390996E-4</v>
      </c>
      <c r="H104">
        <f>'5'!Q157</f>
        <v>8.8737830999390996E-4</v>
      </c>
    </row>
    <row r="105" spans="1:8" ht="16" thickBot="1">
      <c r="B105" t="s">
        <v>258</v>
      </c>
      <c r="C105">
        <f>'5'!L187</f>
        <v>8.8737830999390996E-4</v>
      </c>
      <c r="D105">
        <f>'5'!M187</f>
        <v>8.8737830999390996E-4</v>
      </c>
      <c r="E105">
        <f>'5'!N187</f>
        <v>8.8737830999390996E-4</v>
      </c>
      <c r="F105">
        <f>'5'!O187</f>
        <v>8.8737830999390996E-4</v>
      </c>
      <c r="G105">
        <f>'5'!P187</f>
        <v>8.8737830999390996E-4</v>
      </c>
      <c r="H105">
        <f>'5'!Q187</f>
        <v>8.8737830999390996E-4</v>
      </c>
    </row>
    <row r="106" spans="1:8" ht="17" thickBot="1">
      <c r="A106">
        <v>6</v>
      </c>
      <c r="B106" s="69" t="s">
        <v>24</v>
      </c>
      <c r="C106" s="61">
        <f>'6'!L7</f>
        <v>0.76878032643010386</v>
      </c>
      <c r="D106" s="62">
        <f>'6'!M7</f>
        <v>0.74689146271795093</v>
      </c>
      <c r="E106" s="62">
        <f>'6'!N7</f>
        <v>0.88254263901902852</v>
      </c>
      <c r="F106" s="62">
        <f>'6'!O7</f>
        <v>0.93394127837593865</v>
      </c>
      <c r="G106" s="62">
        <f>'6'!P7</f>
        <v>0.83340247541721935</v>
      </c>
      <c r="H106" s="63">
        <f>'6'!Q7</f>
        <v>2.4291483658066677E-4</v>
      </c>
    </row>
    <row r="107" spans="1:8" ht="16">
      <c r="B107" s="24" t="s">
        <v>260</v>
      </c>
      <c r="C107">
        <f>'6'!L37</f>
        <v>1.1020424642912234</v>
      </c>
      <c r="D107">
        <f>'6'!M37</f>
        <v>1.0702168590707377</v>
      </c>
      <c r="E107">
        <f>'6'!N37</f>
        <v>1.1238129018874119</v>
      </c>
      <c r="F107">
        <f>'6'!O37</f>
        <v>1.1260808963328537</v>
      </c>
      <c r="G107">
        <f>'6'!P37</f>
        <v>1.0363725827167514</v>
      </c>
      <c r="H107">
        <f>'6'!Q37</f>
        <v>8.8737830999390996E-4</v>
      </c>
    </row>
    <row r="108" spans="1:8" ht="16">
      <c r="B108" s="24" t="s">
        <v>261</v>
      </c>
      <c r="C108">
        <f>'6'!L67</f>
        <v>8.8737830999390996E-4</v>
      </c>
      <c r="D108">
        <f>'6'!M67</f>
        <v>8.8737830999390996E-4</v>
      </c>
      <c r="E108">
        <f>'6'!N67</f>
        <v>0.27018024940181584</v>
      </c>
      <c r="F108">
        <f>'6'!O67</f>
        <v>0.80618969040312061</v>
      </c>
      <c r="G108">
        <f>'6'!P67</f>
        <v>0.18457814304618117</v>
      </c>
      <c r="H108">
        <f>'6'!Q67</f>
        <v>8.8737830999390996E-4</v>
      </c>
    </row>
    <row r="109" spans="1:8" ht="16">
      <c r="B109" s="24" t="s">
        <v>262</v>
      </c>
      <c r="C109">
        <f>'6'!L97</f>
        <v>8.8737830999390996E-4</v>
      </c>
      <c r="D109">
        <f>'6'!M97</f>
        <v>8.8737830999390996E-4</v>
      </c>
      <c r="E109">
        <f>'6'!N97</f>
        <v>8.8737830999390996E-4</v>
      </c>
      <c r="F109">
        <f>'6'!O97</f>
        <v>0.33000678106868719</v>
      </c>
      <c r="G109">
        <f>'6'!P97</f>
        <v>0.29438861011908379</v>
      </c>
      <c r="H109">
        <f>'6'!Q97</f>
        <v>8.8737830999390996E-4</v>
      </c>
    </row>
    <row r="110" spans="1:8" ht="16" thickBot="1">
      <c r="B110" t="s">
        <v>263</v>
      </c>
      <c r="C110">
        <f>'6'!L127</f>
        <v>8.8737830999390996E-4</v>
      </c>
      <c r="D110">
        <f>'6'!M127</f>
        <v>8.8737830999390996E-4</v>
      </c>
      <c r="E110">
        <f>'6'!N127</f>
        <v>0.78925392764539104</v>
      </c>
      <c r="F110">
        <f>'6'!O127</f>
        <v>0.7932201022694817</v>
      </c>
      <c r="G110">
        <f>'6'!P127</f>
        <v>0.81990570115247674</v>
      </c>
      <c r="H110">
        <f>'6'!Q127</f>
        <v>8.8737830999390996E-4</v>
      </c>
    </row>
    <row r="111" spans="1:8" ht="17" thickBot="1">
      <c r="A111">
        <v>7</v>
      </c>
      <c r="B111" s="69" t="s">
        <v>28</v>
      </c>
      <c r="C111" s="61">
        <f>'7'!L7</f>
        <v>0.82268068711558884</v>
      </c>
      <c r="D111" s="62">
        <f>'7'!M7</f>
        <v>0.92822695701534508</v>
      </c>
      <c r="E111" s="62">
        <f>'7'!N7</f>
        <v>0.85049516565790884</v>
      </c>
      <c r="F111" s="62">
        <f>'7'!O7</f>
        <v>0.93438207415261987</v>
      </c>
      <c r="G111" s="62">
        <f>'7'!P7</f>
        <v>0.85289964541956376</v>
      </c>
      <c r="H111" s="63">
        <f>'7'!Q7</f>
        <v>1.9927760892652176E-4</v>
      </c>
    </row>
    <row r="112" spans="1:8" ht="16">
      <c r="B112" s="24" t="s">
        <v>265</v>
      </c>
      <c r="C112">
        <f>'7'!L37</f>
        <v>1.195804232900473</v>
      </c>
      <c r="D112">
        <f>'7'!M37</f>
        <v>1.217617813528538</v>
      </c>
      <c r="E112">
        <f>'7'!N37</f>
        <v>1.1789455593398559</v>
      </c>
      <c r="F112">
        <f>'7'!O37</f>
        <v>1.2848625744613786</v>
      </c>
      <c r="G112">
        <f>'7'!P37</f>
        <v>1.2091313881704084</v>
      </c>
      <c r="H112">
        <f>'7'!Q37</f>
        <v>8.8737830999390996E-4</v>
      </c>
    </row>
    <row r="113" spans="1:8" ht="16">
      <c r="B113" s="24" t="s">
        <v>266</v>
      </c>
      <c r="C113">
        <f>'7'!L67</f>
        <v>8.8737830999390996E-4</v>
      </c>
      <c r="D113">
        <f>'7'!M67</f>
        <v>0.38741497903730709</v>
      </c>
      <c r="E113">
        <f>'7'!N67</f>
        <v>0.38827674560502679</v>
      </c>
      <c r="F113">
        <f>'7'!O67</f>
        <v>8.8737830999390996E-4</v>
      </c>
      <c r="G113">
        <f>'7'!P67</f>
        <v>8.8737830999390996E-4</v>
      </c>
      <c r="H113">
        <f>'7'!Q67</f>
        <v>8.8737830999390996E-4</v>
      </c>
    </row>
    <row r="114" spans="1:8">
      <c r="B114" t="s">
        <v>267</v>
      </c>
      <c r="C114">
        <f>'7'!L97</f>
        <v>8.8737830999390996E-4</v>
      </c>
      <c r="D114">
        <f>'7'!M97</f>
        <v>0.33201741963308207</v>
      </c>
      <c r="E114">
        <f>'7'!N97</f>
        <v>0.33213010687694389</v>
      </c>
      <c r="F114">
        <f>'7'!O97</f>
        <v>8.8737830999390996E-4</v>
      </c>
      <c r="G114">
        <f>'7'!P97</f>
        <v>8.8737830999390996E-4</v>
      </c>
      <c r="H114">
        <f>'7'!Q97</f>
        <v>8.8737830999390996E-4</v>
      </c>
    </row>
    <row r="115" spans="1:8">
      <c r="B115" t="s">
        <v>268</v>
      </c>
      <c r="C115">
        <f>'7'!L127</f>
        <v>8.8737830999390996E-4</v>
      </c>
      <c r="D115">
        <f>'7'!M127</f>
        <v>0.35028399534749766</v>
      </c>
      <c r="E115">
        <f>'7'!N127</f>
        <v>0.40571506853997213</v>
      </c>
      <c r="F115">
        <f>'7'!O127</f>
        <v>8.8737830999390996E-4</v>
      </c>
      <c r="G115">
        <f>'7'!P127</f>
        <v>8.8737830999390996E-4</v>
      </c>
      <c r="H115">
        <f>'7'!Q127</f>
        <v>8.8737830999390996E-4</v>
      </c>
    </row>
    <row r="116" spans="1:8">
      <c r="B116" t="s">
        <v>269</v>
      </c>
      <c r="C116">
        <f>'7'!L157</f>
        <v>8.8737830999390996E-4</v>
      </c>
      <c r="D116">
        <f>'7'!M157</f>
        <v>0.4923390702482191</v>
      </c>
      <c r="E116">
        <f>'7'!N157</f>
        <v>8.8737830999390996E-4</v>
      </c>
      <c r="F116">
        <f>'7'!O157</f>
        <v>8.8737830999390996E-4</v>
      </c>
      <c r="G116">
        <f>'7'!P157</f>
        <v>8.8737830999390996E-4</v>
      </c>
      <c r="H116">
        <f>'7'!Q157</f>
        <v>8.8737830999390996E-4</v>
      </c>
    </row>
    <row r="117" spans="1:8" ht="16" thickBot="1">
      <c r="B117" t="s">
        <v>270</v>
      </c>
      <c r="C117">
        <f>'7'!L187</f>
        <v>8.8737830999390996E-4</v>
      </c>
      <c r="D117">
        <f>'7'!M187</f>
        <v>0.58772599255954061</v>
      </c>
      <c r="E117">
        <f>'7'!N187</f>
        <v>8.8737830999390996E-4</v>
      </c>
      <c r="F117">
        <f>'7'!O187</f>
        <v>8.8737830999390996E-4</v>
      </c>
      <c r="G117">
        <f>'7'!P187</f>
        <v>8.8737830999390996E-4</v>
      </c>
      <c r="H117">
        <f>'7'!Q187</f>
        <v>8.8737830999390996E-4</v>
      </c>
    </row>
    <row r="118" spans="1:8" ht="17" thickBot="1">
      <c r="A118">
        <v>8</v>
      </c>
      <c r="B118" s="60" t="s">
        <v>32</v>
      </c>
      <c r="C118" s="61">
        <f>'8'!L7</f>
        <v>8.8737830999390996E-4</v>
      </c>
      <c r="D118" s="62">
        <f>'8'!M7</f>
        <v>1.0451294256384311</v>
      </c>
      <c r="E118" s="62">
        <f>'8'!N7</f>
        <v>1.1202985103131</v>
      </c>
      <c r="F118" s="62">
        <f>'8'!O7</f>
        <v>1.159445097555174</v>
      </c>
      <c r="G118" s="62">
        <f>'8'!P7</f>
        <v>1.0639979542589726</v>
      </c>
      <c r="H118" s="63">
        <f>'8'!Q7</f>
        <v>1.3569192919190354</v>
      </c>
    </row>
    <row r="119" spans="1:8">
      <c r="B119" t="s">
        <v>272</v>
      </c>
      <c r="C119">
        <f>'8'!L37</f>
        <v>8.8737830999390996E-4</v>
      </c>
      <c r="D119">
        <f>'8'!M37</f>
        <v>1.2124748876921783</v>
      </c>
      <c r="E119">
        <f>'8'!N37</f>
        <v>1.3125161969061143</v>
      </c>
      <c r="F119">
        <f>'8'!O37</f>
        <v>1.3164275345105874</v>
      </c>
      <c r="G119">
        <f>'8'!P37</f>
        <v>1.2375660649802918</v>
      </c>
      <c r="H119">
        <f>'8'!Q37</f>
        <v>1.469419291249493</v>
      </c>
    </row>
    <row r="120" spans="1:8">
      <c r="B120" t="s">
        <v>273</v>
      </c>
      <c r="C120">
        <f>'8'!L67</f>
        <v>8.8737830999390996E-4</v>
      </c>
      <c r="D120">
        <f>'8'!M67</f>
        <v>0.94257969174167866</v>
      </c>
      <c r="E120">
        <f>'8'!N67</f>
        <v>0.88848183058747443</v>
      </c>
      <c r="F120">
        <f>'8'!O67</f>
        <v>1.0148502646721822</v>
      </c>
      <c r="G120">
        <f>'8'!P67</f>
        <v>0.92159077033101644</v>
      </c>
      <c r="H120">
        <f>'8'!Q67</f>
        <v>1.2530277570415573</v>
      </c>
    </row>
    <row r="121" spans="1:8">
      <c r="B121" t="s">
        <v>274</v>
      </c>
      <c r="C121">
        <f>'8'!L97</f>
        <v>8.8737830999390996E-4</v>
      </c>
      <c r="D121">
        <f>'8'!M97</f>
        <v>0.93563893635676243</v>
      </c>
      <c r="E121">
        <f>'8'!N97</f>
        <v>0.89386940046072594</v>
      </c>
      <c r="F121">
        <f>'8'!O97</f>
        <v>1.0213367224894754</v>
      </c>
      <c r="G121">
        <f>'8'!P97</f>
        <v>0.93332435031250471</v>
      </c>
      <c r="H121">
        <f>'8'!Q97</f>
        <v>1.2709248438917373</v>
      </c>
    </row>
    <row r="122" spans="1:8">
      <c r="B122" t="s">
        <v>275</v>
      </c>
      <c r="C122">
        <f>'8'!L127</f>
        <v>8.8737830999390996E-4</v>
      </c>
      <c r="D122">
        <f>'8'!M127</f>
        <v>0.42294591517099617</v>
      </c>
      <c r="E122">
        <f>'8'!N127</f>
        <v>0.42360273659433578</v>
      </c>
      <c r="F122">
        <f>'8'!O127</f>
        <v>0.47269013027568241</v>
      </c>
      <c r="G122">
        <f>'8'!P127</f>
        <v>0.42714815585637056</v>
      </c>
      <c r="H122">
        <f>'8'!Q127</f>
        <v>0.62269803379408761</v>
      </c>
    </row>
    <row r="123" spans="1:8">
      <c r="B123" t="s">
        <v>276</v>
      </c>
      <c r="C123">
        <f>'8'!L157</f>
        <v>8.8737830999390996E-4</v>
      </c>
      <c r="D123">
        <f>'8'!M157</f>
        <v>0.8363476261498809</v>
      </c>
      <c r="E123">
        <f>'8'!N157</f>
        <v>0.80996192857156102</v>
      </c>
      <c r="F123">
        <f>'8'!O157</f>
        <v>0.93563893635676232</v>
      </c>
      <c r="G123">
        <f>'8'!P157</f>
        <v>0.85006014298411725</v>
      </c>
      <c r="H123">
        <f>'8'!Q157</f>
        <v>1.1863101831863472</v>
      </c>
    </row>
    <row r="124" spans="1:8" ht="16" thickBot="1">
      <c r="B124" t="s">
        <v>277</v>
      </c>
      <c r="C124">
        <f>'8'!L187</f>
        <v>8.8737830999390996E-4</v>
      </c>
      <c r="D124">
        <f>'8'!M187</f>
        <v>1.035149170121815</v>
      </c>
      <c r="E124">
        <f>'8'!N187</f>
        <v>0.98111055699497862</v>
      </c>
      <c r="F124">
        <f>'8'!O187</f>
        <v>1.1360763779186984</v>
      </c>
      <c r="G124">
        <f>'8'!P187</f>
        <v>1.0221182937727356</v>
      </c>
      <c r="H124">
        <f>'8'!Q187</f>
        <v>1.3240573376889253</v>
      </c>
    </row>
    <row r="125" spans="1:8" ht="17" thickBot="1">
      <c r="A125">
        <v>9</v>
      </c>
      <c r="B125" s="60" t="s">
        <v>36</v>
      </c>
      <c r="C125" s="61">
        <f>'9'!L7</f>
        <v>0.5358961388206559</v>
      </c>
      <c r="D125" s="62">
        <f>'9'!M7</f>
        <v>0.72106268635642445</v>
      </c>
      <c r="E125" s="62">
        <f>'9'!N7</f>
        <v>0.72527332985896098</v>
      </c>
      <c r="F125" s="62">
        <f>'9'!O7</f>
        <v>0.63472895467065149</v>
      </c>
      <c r="G125" s="62">
        <f>'9'!P7</f>
        <v>0.58921847922018566</v>
      </c>
      <c r="H125" s="63">
        <f>'9'!Q7</f>
        <v>0.18288686265840373</v>
      </c>
    </row>
    <row r="126" spans="1:8">
      <c r="B126" t="s">
        <v>279</v>
      </c>
      <c r="C126">
        <f>'9'!L37</f>
        <v>1.1087294875024034</v>
      </c>
      <c r="D126">
        <f>'9'!M37</f>
        <v>1.1412060769480974</v>
      </c>
      <c r="E126">
        <f>'9'!N37</f>
        <v>1.176541092073726</v>
      </c>
      <c r="F126">
        <f>'9'!O37</f>
        <v>1.1864925461311278</v>
      </c>
      <c r="G126">
        <f>'9'!P37</f>
        <v>1.1095081998783174</v>
      </c>
      <c r="H126">
        <f>'9'!Q37</f>
        <v>8.8737830999390996E-4</v>
      </c>
    </row>
    <row r="127" spans="1:8">
      <c r="B127" t="s">
        <v>280</v>
      </c>
      <c r="C127">
        <f>'9'!L67</f>
        <v>8.8737830999390996E-4</v>
      </c>
      <c r="D127">
        <f>'9'!M67</f>
        <v>8.8737830999390996E-4</v>
      </c>
      <c r="E127">
        <f>'9'!N67</f>
        <v>8.8737830999390996E-4</v>
      </c>
      <c r="F127">
        <f>'9'!O67</f>
        <v>8.8737830999390996E-4</v>
      </c>
      <c r="G127">
        <f>'9'!P67</f>
        <v>8.8737830999390996E-4</v>
      </c>
      <c r="H127">
        <f>'9'!Q67</f>
        <v>8.8737830999390996E-4</v>
      </c>
    </row>
    <row r="128" spans="1:8">
      <c r="B128" t="s">
        <v>281</v>
      </c>
      <c r="C128">
        <f>'9'!L97</f>
        <v>8.8737830999390996E-4</v>
      </c>
      <c r="D128">
        <f>'9'!M97</f>
        <v>0.7866336568605462</v>
      </c>
      <c r="E128">
        <f>'9'!N97</f>
        <v>0.69433228118562962</v>
      </c>
      <c r="F128">
        <f>'9'!O97</f>
        <v>8.3494611511908345E-2</v>
      </c>
      <c r="G128">
        <f>'9'!P97</f>
        <v>8.3904378260113557E-2</v>
      </c>
      <c r="H128">
        <f>'9'!Q97</f>
        <v>0.12613515750162829</v>
      </c>
    </row>
    <row r="129" spans="1:8">
      <c r="B129" t="s">
        <v>282</v>
      </c>
      <c r="C129">
        <f>'9'!L127</f>
        <v>8.8737830999390996E-4</v>
      </c>
      <c r="D129">
        <f>'9'!M127</f>
        <v>8.8737830999390996E-4</v>
      </c>
      <c r="E129">
        <f>'9'!N127</f>
        <v>0.39275481944333485</v>
      </c>
      <c r="F129">
        <f>'9'!O127</f>
        <v>0.67445807996014895</v>
      </c>
      <c r="G129">
        <f>'9'!P127</f>
        <v>0.67563250554448973</v>
      </c>
      <c r="H129">
        <f>'9'!Q127</f>
        <v>0.68608577135653381</v>
      </c>
    </row>
    <row r="130" spans="1:8" ht="16" thickBot="1">
      <c r="B130" t="s">
        <v>283</v>
      </c>
      <c r="C130">
        <f>'9'!L157</f>
        <v>8.8737830999390996E-4</v>
      </c>
      <c r="D130">
        <f>'9'!M157</f>
        <v>8.8737830999390996E-4</v>
      </c>
      <c r="E130">
        <f>'9'!N157</f>
        <v>8.8737830999390996E-4</v>
      </c>
      <c r="F130">
        <f>'9'!O157</f>
        <v>0.16533031191826622</v>
      </c>
      <c r="G130">
        <f>'9'!P157</f>
        <v>0.16853524361548083</v>
      </c>
      <c r="H130" t="e">
        <f>'9'!Q157</f>
        <v>#DIV/0!</v>
      </c>
    </row>
    <row r="131" spans="1:8" ht="17" thickBot="1">
      <c r="A131">
        <v>10</v>
      </c>
      <c r="B131" s="60" t="s">
        <v>41</v>
      </c>
      <c r="C131" s="61">
        <f>'10'!L7</f>
        <v>0.43167813542588857</v>
      </c>
      <c r="D131" s="62">
        <f>'10'!M7</f>
        <v>0.43306610060176698</v>
      </c>
      <c r="E131" s="62">
        <f>'10'!N7</f>
        <v>0.73072617753899982</v>
      </c>
      <c r="F131" s="62">
        <f>'10'!O7</f>
        <v>0.53814963446078801</v>
      </c>
      <c r="G131" s="62">
        <f>'10'!P7</f>
        <v>1.0012437974442607</v>
      </c>
      <c r="H131" s="63">
        <f>'10'!Q7</f>
        <v>1.0989270483905573</v>
      </c>
    </row>
    <row r="132" spans="1:8">
      <c r="B132" t="s">
        <v>285</v>
      </c>
      <c r="C132">
        <f>'10'!L37</f>
        <v>0.87049302946318174</v>
      </c>
      <c r="D132">
        <f>'10'!M37</f>
        <v>0.87016156311852577</v>
      </c>
      <c r="E132">
        <f>'10'!N37</f>
        <v>1.3213416493099319</v>
      </c>
      <c r="F132">
        <f>'10'!O37</f>
        <v>1.0710210347638449</v>
      </c>
      <c r="G132">
        <f>'10'!P37</f>
        <v>1.0765363737003428</v>
      </c>
      <c r="H132">
        <f>'10'!Q37</f>
        <v>1.1710483200482351</v>
      </c>
    </row>
    <row r="133" spans="1:8">
      <c r="B133" t="s">
        <v>286</v>
      </c>
      <c r="C133">
        <f>'10'!L67</f>
        <v>8.8737830999390996E-4</v>
      </c>
      <c r="D133">
        <f>'10'!M67</f>
        <v>8.8737830999390996E-4</v>
      </c>
      <c r="E133">
        <f>'10'!N67</f>
        <v>8.8737830999390996E-4</v>
      </c>
      <c r="F133">
        <f>'10'!O67</f>
        <v>8.8737830999390996E-4</v>
      </c>
      <c r="G133">
        <f>'10'!P67</f>
        <v>0.93808849699023977</v>
      </c>
      <c r="H133">
        <f>'10'!Q67</f>
        <v>1.0249804819330939</v>
      </c>
    </row>
    <row r="134" spans="1:8">
      <c r="B134" t="s">
        <v>287</v>
      </c>
      <c r="C134">
        <f>'10'!L97</f>
        <v>8.8737830999390996E-4</v>
      </c>
      <c r="D134">
        <f>'10'!M97</f>
        <v>8.8737830999390996E-4</v>
      </c>
      <c r="E134">
        <f>'10'!N97</f>
        <v>8.8737830999390996E-4</v>
      </c>
      <c r="F134">
        <f>'10'!O97</f>
        <v>8.8737830999390996E-4</v>
      </c>
      <c r="G134">
        <f>'10'!P97</f>
        <v>0.96139882268433396</v>
      </c>
      <c r="H134">
        <f>'10'!Q97</f>
        <v>1.0544733362444918</v>
      </c>
    </row>
    <row r="135" spans="1:8">
      <c r="B135" t="s">
        <v>288</v>
      </c>
      <c r="C135">
        <f>'10'!L127</f>
        <v>8.8737830999390996E-4</v>
      </c>
      <c r="D135">
        <f>'10'!M127</f>
        <v>8.8737830999390996E-4</v>
      </c>
      <c r="E135">
        <f>'10'!N127</f>
        <v>8.8737830999390996E-4</v>
      </c>
      <c r="F135">
        <f>'10'!O127</f>
        <v>8.8737830999390996E-4</v>
      </c>
      <c r="G135">
        <f>'10'!P127</f>
        <v>1.0130378860874705</v>
      </c>
      <c r="H135">
        <f>'10'!Q127</f>
        <v>1.1117073317341852</v>
      </c>
    </row>
    <row r="136" spans="1:8">
      <c r="B136" t="s">
        <v>289</v>
      </c>
      <c r="C136">
        <f>'10'!L157</f>
        <v>8.8737830999390996E-4</v>
      </c>
      <c r="D136">
        <f>'10'!M157</f>
        <v>8.8737830999390996E-4</v>
      </c>
      <c r="E136">
        <f>'10'!N157</f>
        <v>8.8737830999390996E-4</v>
      </c>
      <c r="F136">
        <f>'10'!O157</f>
        <v>8.8737830999390996E-4</v>
      </c>
      <c r="G136">
        <f>'10'!P157</f>
        <v>0.95724841776818226</v>
      </c>
      <c r="H136">
        <f>'10'!Q157</f>
        <v>1.0679523530266046</v>
      </c>
    </row>
    <row r="137" spans="1:8" ht="16" thickBot="1">
      <c r="B137" t="s">
        <v>290</v>
      </c>
      <c r="C137">
        <f>'10'!L187</f>
        <v>8.8737830999390996E-4</v>
      </c>
      <c r="D137">
        <f>'10'!M187</f>
        <v>8.8737830999390996E-4</v>
      </c>
      <c r="E137">
        <f>'10'!N187</f>
        <v>8.8737830999390996E-4</v>
      </c>
      <c r="F137">
        <f>'10'!O187</f>
        <v>8.8737830999390996E-4</v>
      </c>
      <c r="G137">
        <f>'10'!P187</f>
        <v>0.94140031719084261</v>
      </c>
      <c r="H137">
        <f>'10'!Q187</f>
        <v>1.0363391258580894</v>
      </c>
    </row>
    <row r="138" spans="1:8" ht="17" thickBot="1">
      <c r="A138">
        <v>11</v>
      </c>
      <c r="B138" s="60" t="s">
        <v>45</v>
      </c>
      <c r="C138" s="61">
        <f>'11'!L7</f>
        <v>0.82402136624265376</v>
      </c>
      <c r="D138" s="62">
        <f>'11'!M7</f>
        <v>0.92881236241848053</v>
      </c>
      <c r="E138" s="62">
        <f>'11'!N7</f>
        <v>1.1011865264484717</v>
      </c>
      <c r="F138" s="62">
        <f>'11'!O7</f>
        <v>1.1808750630225613</v>
      </c>
      <c r="G138" s="62">
        <f>'11'!P7</f>
        <v>1.187390728849665</v>
      </c>
      <c r="H138" s="63">
        <f>'11'!Q7</f>
        <v>2.0699516389946368E-4</v>
      </c>
    </row>
    <row r="139" spans="1:8">
      <c r="B139" t="s">
        <v>292</v>
      </c>
      <c r="C139">
        <f>'11'!L37</f>
        <v>1.1365164624184383</v>
      </c>
      <c r="D139">
        <f>'11'!M37</f>
        <v>1.161878784797806</v>
      </c>
      <c r="E139">
        <f>'11'!N37</f>
        <v>1.2983785466867515</v>
      </c>
      <c r="F139">
        <f>'11'!O37</f>
        <v>1.3550239209354997</v>
      </c>
      <c r="G139">
        <f>'11'!P37</f>
        <v>1.3570181309416383</v>
      </c>
      <c r="H139" t="e">
        <f>'11'!Q37</f>
        <v>#DIV/0!</v>
      </c>
    </row>
    <row r="140" spans="1:8">
      <c r="B140" t="s">
        <v>293</v>
      </c>
      <c r="C140">
        <f>'11'!L67</f>
        <v>1.1061809280420584E-3</v>
      </c>
      <c r="D140">
        <f>'11'!M67</f>
        <v>1.1089557739991345E-3</v>
      </c>
      <c r="E140">
        <f>'11'!N67</f>
        <v>1.1132032541736033E-3</v>
      </c>
      <c r="F140">
        <f>'11'!O67</f>
        <v>1.1151327748697341E-3</v>
      </c>
      <c r="G140">
        <f>'11'!P67</f>
        <v>1.1194118607106296E-3</v>
      </c>
      <c r="H140">
        <f>'11'!Q67</f>
        <v>1.1247434696156802E-3</v>
      </c>
    </row>
    <row r="141" spans="1:8">
      <c r="B141" t="s">
        <v>294</v>
      </c>
      <c r="C141">
        <f>'11'!L97</f>
        <v>8.8737830999390996E-4</v>
      </c>
      <c r="D141">
        <f>'11'!M97</f>
        <v>8.8737830999390996E-4</v>
      </c>
      <c r="E141">
        <f>'11'!N97</f>
        <v>8.8737830999390996E-4</v>
      </c>
      <c r="F141">
        <f>'11'!O97</f>
        <v>8.8737830999390996E-4</v>
      </c>
      <c r="G141">
        <f>'11'!P97</f>
        <v>8.8737830999390996E-4</v>
      </c>
      <c r="H141">
        <f>'11'!Q97</f>
        <v>8.8737830999390996E-4</v>
      </c>
    </row>
    <row r="142" spans="1:8">
      <c r="B142" t="s">
        <v>295</v>
      </c>
      <c r="C142">
        <f>'11'!L127</f>
        <v>8.8737830999390996E-4</v>
      </c>
      <c r="D142">
        <f>'11'!M127</f>
        <v>8.8737830999390996E-4</v>
      </c>
      <c r="E142">
        <f>'11'!N127</f>
        <v>8.8737830999390996E-4</v>
      </c>
      <c r="F142">
        <f>'11'!O127</f>
        <v>8.8737830999390996E-4</v>
      </c>
      <c r="G142">
        <f>'11'!P127</f>
        <v>0.22367566036764724</v>
      </c>
      <c r="H142">
        <f>'11'!Q127</f>
        <v>8.8737830999390996E-4</v>
      </c>
    </row>
    <row r="143" spans="1:8">
      <c r="B143" t="s">
        <v>296</v>
      </c>
      <c r="C143">
        <f>'11'!L157</f>
        <v>8.8737830999390996E-4</v>
      </c>
      <c r="D143">
        <f>'11'!M157</f>
        <v>8.8737830999390996E-4</v>
      </c>
      <c r="E143">
        <f>'11'!N157</f>
        <v>8.8737830999390996E-4</v>
      </c>
      <c r="F143">
        <f>'11'!O157</f>
        <v>8.8737830999390996E-4</v>
      </c>
      <c r="G143">
        <f>'11'!P157</f>
        <v>8.8737830999390996E-4</v>
      </c>
      <c r="H143">
        <f>'11'!Q157</f>
        <v>8.8737830999390996E-4</v>
      </c>
    </row>
    <row r="144" spans="1:8">
      <c r="B144" t="s">
        <v>297</v>
      </c>
      <c r="C144">
        <f>'11'!L187</f>
        <v>8.8737830999390996E-4</v>
      </c>
      <c r="D144">
        <f>'11'!M187</f>
        <v>8.8737830999390996E-4</v>
      </c>
      <c r="E144">
        <f>'11'!N187</f>
        <v>8.8737830999390996E-4</v>
      </c>
      <c r="F144">
        <f>'11'!O187</f>
        <v>8.8737830999390996E-4</v>
      </c>
      <c r="G144">
        <f>'11'!P187</f>
        <v>8.8737830999390996E-4</v>
      </c>
      <c r="H144">
        <f>'11'!Q187</f>
        <v>8.8737830999390996E-4</v>
      </c>
    </row>
    <row r="145" spans="1:8">
      <c r="B145" t="s">
        <v>298</v>
      </c>
      <c r="C145">
        <f>'11'!L217</f>
        <v>8.8737830999390996E-4</v>
      </c>
      <c r="D145">
        <f>'11'!M217</f>
        <v>8.8737830999390996E-4</v>
      </c>
      <c r="E145">
        <f>'11'!N217</f>
        <v>8.8737830999390996E-4</v>
      </c>
      <c r="F145">
        <f>'11'!O217</f>
        <v>8.8737830999390996E-4</v>
      </c>
      <c r="G145">
        <f>'11'!P217</f>
        <v>8.8737830999390996E-4</v>
      </c>
      <c r="H145">
        <f>'11'!Q217</f>
        <v>8.8737830999390996E-4</v>
      </c>
    </row>
    <row r="146" spans="1:8">
      <c r="B146" t="s">
        <v>299</v>
      </c>
      <c r="C146">
        <f>'11'!L247</f>
        <v>8.8737830999390996E-4</v>
      </c>
      <c r="D146">
        <f>'11'!M247</f>
        <v>8.8737830999390996E-4</v>
      </c>
      <c r="E146">
        <f>'11'!N247</f>
        <v>8.8737830999390996E-4</v>
      </c>
      <c r="F146">
        <f>'11'!O247</f>
        <v>8.8737830999390996E-4</v>
      </c>
      <c r="G146">
        <f>'11'!P247</f>
        <v>8.8737830999390996E-4</v>
      </c>
      <c r="H146">
        <f>'11'!Q247</f>
        <v>8.8737830999390996E-4</v>
      </c>
    </row>
    <row r="147" spans="1:8" ht="16" thickBot="1">
      <c r="B147" t="s">
        <v>300</v>
      </c>
      <c r="C147">
        <f>'11'!L277</f>
        <v>8.8737830999390996E-4</v>
      </c>
      <c r="D147">
        <f>'11'!M277</f>
        <v>8.8737830999390996E-4</v>
      </c>
      <c r="E147">
        <f>'11'!N277</f>
        <v>8.8737830999390996E-4</v>
      </c>
      <c r="F147">
        <f>'11'!O277</f>
        <v>8.8737830999390996E-4</v>
      </c>
      <c r="G147">
        <f>'11'!P277</f>
        <v>8.8737830999390996E-4</v>
      </c>
      <c r="H147">
        <f>'11'!Q277</f>
        <v>8.8737830999390996E-4</v>
      </c>
    </row>
    <row r="148" spans="1:8" ht="17" thickBot="1">
      <c r="A148">
        <v>12</v>
      </c>
      <c r="B148" s="60" t="s">
        <v>49</v>
      </c>
      <c r="C148" s="61">
        <f>'12'!L7</f>
        <v>0.69656169785460031</v>
      </c>
      <c r="D148" s="62">
        <f>'12'!M7</f>
        <v>0.62292478922797856</v>
      </c>
      <c r="E148" s="62">
        <f>'12'!N7</f>
        <v>0.6504358443879189</v>
      </c>
      <c r="F148" s="62">
        <f>'12'!O7</f>
        <v>0.59678390735479325</v>
      </c>
      <c r="G148" s="62">
        <f>'12'!P7</f>
        <v>0.60291264151590473</v>
      </c>
      <c r="H148" s="63">
        <f>'12'!Q7</f>
        <v>0.7986846137475373</v>
      </c>
    </row>
    <row r="149" spans="1:8">
      <c r="B149" t="s">
        <v>302</v>
      </c>
      <c r="C149">
        <f>'12'!L37</f>
        <v>1.0116725914022007</v>
      </c>
      <c r="D149">
        <f>'12'!M37</f>
        <v>1.0149940928310581</v>
      </c>
      <c r="E149">
        <f>'12'!N37</f>
        <v>1.0135720380650914</v>
      </c>
      <c r="F149">
        <f>'12'!O37</f>
        <v>1.0033630569631284</v>
      </c>
      <c r="G149">
        <f>'12'!P37</f>
        <v>1.0043960469032589</v>
      </c>
      <c r="H149">
        <f>'12'!Q37</f>
        <v>1.2518042784995651</v>
      </c>
    </row>
    <row r="150" spans="1:8">
      <c r="B150" t="s">
        <v>303</v>
      </c>
      <c r="C150">
        <f>'12'!L67</f>
        <v>0.28225260409293379</v>
      </c>
      <c r="D150">
        <f>'12'!M67</f>
        <v>8.8737830999390996E-4</v>
      </c>
      <c r="E150">
        <f>'12'!N67</f>
        <v>0.1683701001792193</v>
      </c>
      <c r="F150">
        <f>'12'!O67</f>
        <v>8.8737830999390996E-4</v>
      </c>
      <c r="G150">
        <f>'12'!P67</f>
        <v>8.8737830999390996E-4</v>
      </c>
      <c r="H150">
        <f>'12'!Q67</f>
        <v>8.8737830999390996E-4</v>
      </c>
    </row>
    <row r="151" spans="1:8">
      <c r="B151" t="s">
        <v>304</v>
      </c>
      <c r="C151">
        <f>'12'!L97</f>
        <v>0.17453509833194733</v>
      </c>
      <c r="D151">
        <f>'12'!M97</f>
        <v>8.8737830999390996E-4</v>
      </c>
      <c r="E151">
        <f>'12'!N97</f>
        <v>0.22425951806129929</v>
      </c>
      <c r="F151">
        <f>'12'!O97</f>
        <v>8.8737830999390996E-4</v>
      </c>
      <c r="G151">
        <f>'12'!P97</f>
        <v>8.8737830999390996E-4</v>
      </c>
      <c r="H151">
        <f>'12'!Q97</f>
        <v>8.8737830999390996E-4</v>
      </c>
    </row>
    <row r="152" spans="1:8">
      <c r="B152" t="s">
        <v>305</v>
      </c>
      <c r="C152">
        <f>'12'!L127</f>
        <v>0.46480270597377327</v>
      </c>
      <c r="D152">
        <f>'12'!M127</f>
        <v>8.8737830999390996E-4</v>
      </c>
      <c r="E152">
        <f>'12'!N127</f>
        <v>0.47802899540566868</v>
      </c>
      <c r="F152">
        <f>'12'!O127</f>
        <v>8.8737830999390996E-4</v>
      </c>
      <c r="G152">
        <f>'12'!P127</f>
        <v>0.19584135486108539</v>
      </c>
      <c r="H152" t="e">
        <f>'12'!Q127</f>
        <v>#DIV/0!</v>
      </c>
    </row>
    <row r="153" spans="1:8">
      <c r="B153" t="s">
        <v>306</v>
      </c>
      <c r="C153">
        <f>'12'!L157</f>
        <v>0.23275142737205246</v>
      </c>
      <c r="D153">
        <f>'12'!M157</f>
        <v>8.8737830999390996E-4</v>
      </c>
      <c r="E153">
        <f>'12'!N157</f>
        <v>0.29572076603342634</v>
      </c>
      <c r="F153">
        <f>'12'!O157</f>
        <v>8.8737830999390996E-4</v>
      </c>
      <c r="G153">
        <f>'12'!P157</f>
        <v>8.8737830999390996E-4</v>
      </c>
      <c r="H153">
        <f>'12'!Q157</f>
        <v>8.8737830999390996E-4</v>
      </c>
    </row>
    <row r="154" spans="1:8">
      <c r="B154" t="s">
        <v>307</v>
      </c>
      <c r="C154">
        <f>'12'!L187</f>
        <v>0.30118898023029533</v>
      </c>
      <c r="D154">
        <f>'12'!M187</f>
        <v>8.8737830999390996E-4</v>
      </c>
      <c r="E154">
        <f>'12'!N187</f>
        <v>0.21066434113740912</v>
      </c>
      <c r="F154">
        <f>'12'!O187</f>
        <v>8.8737830999390996E-4</v>
      </c>
      <c r="G154">
        <f>'12'!P187</f>
        <v>8.8737830999390996E-4</v>
      </c>
      <c r="H154">
        <f>'12'!Q187</f>
        <v>8.8737830999390996E-4</v>
      </c>
    </row>
    <row r="155" spans="1:8">
      <c r="B155" t="s">
        <v>308</v>
      </c>
      <c r="C155">
        <f>'12'!L217</f>
        <v>0.64760546154069332</v>
      </c>
      <c r="D155">
        <f>'12'!M217</f>
        <v>0.37834926574940086</v>
      </c>
      <c r="E155">
        <f>'12'!N217</f>
        <v>0.2556586871478897</v>
      </c>
      <c r="F155">
        <f>'12'!O217</f>
        <v>8.8737830999390996E-4</v>
      </c>
      <c r="G155">
        <f>'12'!P217</f>
        <v>8.8737830999390996E-4</v>
      </c>
      <c r="H155">
        <f>'12'!Q217</f>
        <v>8.8737830999390996E-4</v>
      </c>
    </row>
    <row r="156" spans="1:8">
      <c r="B156" t="s">
        <v>309</v>
      </c>
      <c r="C156">
        <f>'12'!L247</f>
        <v>0.29572076603342634</v>
      </c>
      <c r="D156">
        <f>'12'!M247</f>
        <v>8.8737830999390996E-4</v>
      </c>
      <c r="E156">
        <f>'12'!N247</f>
        <v>0.30043674118100394</v>
      </c>
      <c r="F156">
        <f>'12'!O247</f>
        <v>8.8737830999390996E-4</v>
      </c>
      <c r="G156">
        <f>'12'!P247</f>
        <v>8.8737830999390996E-4</v>
      </c>
      <c r="H156">
        <f>'12'!Q247</f>
        <v>8.8737830999390996E-4</v>
      </c>
    </row>
    <row r="157" spans="1:8" ht="16" thickBot="1">
      <c r="B157" t="s">
        <v>310</v>
      </c>
      <c r="C157">
        <f>'12'!L277</f>
        <v>0.15480093274240556</v>
      </c>
      <c r="D157">
        <f>'12'!M277</f>
        <v>8.8737830999390996E-4</v>
      </c>
      <c r="E157">
        <f>'12'!N277</f>
        <v>8.8737830999390996E-4</v>
      </c>
      <c r="F157">
        <f>'12'!O277</f>
        <v>8.8737830999390996E-4</v>
      </c>
      <c r="G157">
        <f>'12'!P277</f>
        <v>8.8737830999390996E-4</v>
      </c>
      <c r="H157">
        <f>'12'!Q277</f>
        <v>8.8737830999390996E-4</v>
      </c>
    </row>
    <row r="158" spans="1:8" ht="17" thickBot="1">
      <c r="A158">
        <v>13</v>
      </c>
      <c r="B158" s="60" t="s">
        <v>53</v>
      </c>
      <c r="C158" s="61">
        <f>'13'!L7</f>
        <v>0.74167458092339356</v>
      </c>
      <c r="D158" s="62">
        <f>'13'!M7</f>
        <v>0.85517014370434097</v>
      </c>
      <c r="E158" s="62">
        <f>'13'!N7</f>
        <v>0.84721616794076438</v>
      </c>
      <c r="F158" s="62">
        <f>'13'!O7</f>
        <v>0.97639248535474255</v>
      </c>
      <c r="G158" s="62">
        <f>'13'!P7</f>
        <v>0.9974513092841969</v>
      </c>
      <c r="H158" s="63">
        <f>'13'!Q7</f>
        <v>0.96989280039415249</v>
      </c>
    </row>
    <row r="159" spans="1:8">
      <c r="B159" t="s">
        <v>312</v>
      </c>
      <c r="C159">
        <f>'13'!L37</f>
        <v>1.2643456860476538</v>
      </c>
      <c r="D159">
        <f>'13'!M37</f>
        <v>1.2068238364955741</v>
      </c>
      <c r="E159">
        <f>'13'!N37</f>
        <v>1.2372267363617426</v>
      </c>
      <c r="F159">
        <f>'13'!O37</f>
        <v>1.4555671021894769</v>
      </c>
      <c r="G159">
        <f>'13'!P37</f>
        <v>1.4523901782191431</v>
      </c>
      <c r="H159">
        <f>'13'!Q37</f>
        <v>1.4573755412219376</v>
      </c>
    </row>
    <row r="160" spans="1:8">
      <c r="B160" t="s">
        <v>313</v>
      </c>
      <c r="C160">
        <f>'13'!L67</f>
        <v>0.32028534775593764</v>
      </c>
      <c r="D160">
        <f>'13'!M67</f>
        <v>0.91263863015333346</v>
      </c>
      <c r="E160">
        <f>'13'!N67</f>
        <v>0.91930718723916516</v>
      </c>
      <c r="F160">
        <f>'13'!O67</f>
        <v>0.94305195691233945</v>
      </c>
      <c r="G160">
        <f>'13'!P67</f>
        <v>0.89556708692802012</v>
      </c>
      <c r="H160">
        <f>'13'!Q67</f>
        <v>0.90028355008802519</v>
      </c>
    </row>
    <row r="161" spans="1:8">
      <c r="B161" t="s">
        <v>314</v>
      </c>
      <c r="C161">
        <f>'13'!L97</f>
        <v>0.46911508787304995</v>
      </c>
      <c r="D161">
        <f>'13'!M97</f>
        <v>0.49855026516256357</v>
      </c>
      <c r="E161">
        <f>'13'!N97</f>
        <v>0.81788818874425961</v>
      </c>
      <c r="F161">
        <f>'13'!O97</f>
        <v>0.79686725835420569</v>
      </c>
      <c r="G161">
        <f>'13'!P97</f>
        <v>0.84421050205484638</v>
      </c>
      <c r="H161">
        <f>'13'!Q97</f>
        <v>0.84910202726537831</v>
      </c>
    </row>
    <row r="162" spans="1:8">
      <c r="B162" t="s">
        <v>315</v>
      </c>
      <c r="C162">
        <f>'13'!L127</f>
        <v>0.72494532951149049</v>
      </c>
      <c r="D162">
        <f>'13'!M127</f>
        <v>0.85130907854152016</v>
      </c>
      <c r="E162">
        <f>'13'!N127</f>
        <v>0.75148401098373208</v>
      </c>
      <c r="F162">
        <f>'13'!O127</f>
        <v>0.71520499632949108</v>
      </c>
      <c r="G162">
        <f>'13'!P127</f>
        <v>1.0157001879744556</v>
      </c>
      <c r="H162">
        <f>'13'!Q127</f>
        <v>1.0392024320561624</v>
      </c>
    </row>
    <row r="163" spans="1:8">
      <c r="B163" t="s">
        <v>316</v>
      </c>
      <c r="C163">
        <f>'13'!L157</f>
        <v>0.74027223061957081</v>
      </c>
      <c r="D163">
        <f>'13'!M157</f>
        <v>0.74713660836773632</v>
      </c>
      <c r="E163">
        <f>'13'!N157</f>
        <v>0.59837891258956266</v>
      </c>
      <c r="F163">
        <f>'13'!O157</f>
        <v>0.68445256479809968</v>
      </c>
      <c r="G163">
        <f>'13'!P157</f>
        <v>0.69190082392572061</v>
      </c>
      <c r="H163">
        <f>'13'!Q157</f>
        <v>0.55302190844909382</v>
      </c>
    </row>
    <row r="164" spans="1:8">
      <c r="B164" t="s">
        <v>317</v>
      </c>
      <c r="C164">
        <f>'13'!L187</f>
        <v>0.68269959041405703</v>
      </c>
      <c r="D164">
        <f>'13'!M187</f>
        <v>0.58305058489824413</v>
      </c>
      <c r="E164">
        <f>'13'!N187</f>
        <v>0.89084261022304412</v>
      </c>
      <c r="F164">
        <f>'13'!O187</f>
        <v>0.69553922319924943</v>
      </c>
      <c r="G164">
        <f>'13'!P187</f>
        <v>0.69204916930826366</v>
      </c>
      <c r="H164">
        <f>'13'!Q187</f>
        <v>0.69603743628619008</v>
      </c>
    </row>
    <row r="165" spans="1:8">
      <c r="B165" t="s">
        <v>318</v>
      </c>
      <c r="C165">
        <f>'13'!L217</f>
        <v>0.51973042602132924</v>
      </c>
      <c r="D165">
        <f>'13'!M217</f>
        <v>0.66376724896584804</v>
      </c>
      <c r="E165">
        <f>'13'!N217</f>
        <v>0.84957767000234474</v>
      </c>
      <c r="F165">
        <f>'13'!O217</f>
        <v>0.7344357363722025</v>
      </c>
      <c r="G165">
        <f>'13'!P217</f>
        <v>0.84582236491019991</v>
      </c>
      <c r="H165">
        <f>'13'!Q217</f>
        <v>0.85173901075366398</v>
      </c>
    </row>
    <row r="166" spans="1:8">
      <c r="B166" t="s">
        <v>319</v>
      </c>
      <c r="C166">
        <f>'13'!L247</f>
        <v>0.4633174334599881</v>
      </c>
      <c r="D166">
        <f>'13'!M247</f>
        <v>1.0771111720465194</v>
      </c>
      <c r="E166">
        <f>'13'!N247</f>
        <v>6.4920053230120095E-2</v>
      </c>
      <c r="F166">
        <f>'13'!O247</f>
        <v>6.5422783512733812E-2</v>
      </c>
      <c r="G166">
        <f>'13'!P247</f>
        <v>6.5640090566585249E-2</v>
      </c>
      <c r="H166">
        <f>'13'!Q247</f>
        <v>6.6309252224548157E-2</v>
      </c>
    </row>
    <row r="167" spans="1:8">
      <c r="B167" t="s">
        <v>320</v>
      </c>
      <c r="C167">
        <f>'13'!L277</f>
        <v>0.70524964440477278</v>
      </c>
      <c r="D167">
        <f>'13'!M277</f>
        <v>0.56491405654620719</v>
      </c>
      <c r="E167">
        <f>'13'!N277</f>
        <v>0.67421804962154064</v>
      </c>
      <c r="F167">
        <f>'13'!O277</f>
        <v>0.81750550673639666</v>
      </c>
      <c r="G167">
        <f>'13'!P277</f>
        <v>1.0648360518662485</v>
      </c>
      <c r="H167">
        <f>'13'!Q277</f>
        <v>0.29248085811703756</v>
      </c>
    </row>
    <row r="168" spans="1:8" ht="16" thickBot="1">
      <c r="B168" t="s">
        <v>321</v>
      </c>
      <c r="C168">
        <f>'13'!L307</f>
        <v>0.62518372905077668</v>
      </c>
      <c r="D168">
        <f>'13'!M307</f>
        <v>0.66295708475541526</v>
      </c>
      <c r="E168">
        <f>'13'!N307</f>
        <v>0.67404356140884292</v>
      </c>
      <c r="F168">
        <f>'13'!O307</f>
        <v>0.65611299818155844</v>
      </c>
      <c r="G168">
        <f>'13'!P307</f>
        <v>0.64516366062190522</v>
      </c>
      <c r="H168">
        <f>'13'!Q307</f>
        <v>0.63916217884289095</v>
      </c>
    </row>
    <row r="169" spans="1:8" ht="17" thickBot="1">
      <c r="A169">
        <v>14</v>
      </c>
      <c r="B169" s="60" t="s">
        <v>57</v>
      </c>
      <c r="C169" s="61">
        <f>'14'!L7</f>
        <v>0.67805831363574254</v>
      </c>
      <c r="D169" s="62">
        <f>'14'!M7</f>
        <v>0.67073321094412752</v>
      </c>
      <c r="E169" s="62">
        <f>'14'!N7</f>
        <v>0.58583202749956254</v>
      </c>
      <c r="F169" s="62">
        <f>'14'!O7</f>
        <v>0.91340753204844571</v>
      </c>
      <c r="G169" s="62">
        <f>'14'!P7</f>
        <v>0.87389820824128384</v>
      </c>
      <c r="H169" s="63">
        <f>'14'!Q7</f>
        <v>1.6791152785094671E-4</v>
      </c>
    </row>
    <row r="170" spans="1:8">
      <c r="B170" t="s">
        <v>323</v>
      </c>
      <c r="C170">
        <f>'14'!L37</f>
        <v>1.100852013357116</v>
      </c>
      <c r="D170">
        <f>'14'!M37</f>
        <v>1.1017945124063395</v>
      </c>
      <c r="E170">
        <f>'14'!N37</f>
        <v>1.1048847003104891</v>
      </c>
      <c r="F170">
        <f>'14'!O37</f>
        <v>1.1017945124063395</v>
      </c>
      <c r="G170">
        <f>'14'!P37</f>
        <v>1.1020495057913873</v>
      </c>
      <c r="H170" t="e">
        <f>'14'!Q37</f>
        <v>#DIV/0!</v>
      </c>
    </row>
    <row r="171" spans="1:8">
      <c r="B171" t="s">
        <v>324</v>
      </c>
      <c r="C171">
        <f>'14'!L67</f>
        <v>8.8737830999390996E-4</v>
      </c>
      <c r="D171">
        <f>'14'!M67</f>
        <v>8.8737830999390996E-4</v>
      </c>
      <c r="E171">
        <f>'14'!N67</f>
        <v>8.8737830999390996E-4</v>
      </c>
      <c r="F171">
        <f>'14'!O67</f>
        <v>1.0320445465225108</v>
      </c>
      <c r="G171">
        <f>'14'!P67</f>
        <v>0.98707317908651515</v>
      </c>
      <c r="H171" t="e">
        <f>'14'!Q67</f>
        <v>#DIV/0!</v>
      </c>
    </row>
    <row r="172" spans="1:8">
      <c r="B172" t="s">
        <v>325</v>
      </c>
      <c r="C172">
        <f>'14'!L97</f>
        <v>8.8737830999390996E-4</v>
      </c>
      <c r="D172">
        <f>'14'!M97</f>
        <v>0.44966542118715219</v>
      </c>
      <c r="E172">
        <f>'14'!N97</f>
        <v>8.8737830999390996E-4</v>
      </c>
      <c r="F172">
        <f>'14'!O97</f>
        <v>8.8737830999390996E-4</v>
      </c>
      <c r="G172">
        <f>'14'!P97</f>
        <v>8.8737830999390996E-4</v>
      </c>
      <c r="H172">
        <f>'14'!Q97</f>
        <v>8.8737830999390996E-4</v>
      </c>
    </row>
    <row r="173" spans="1:8">
      <c r="B173" t="s">
        <v>248</v>
      </c>
      <c r="C173">
        <f>'14'!L127</f>
        <v>8.8737830999390996E-4</v>
      </c>
      <c r="D173">
        <f>'14'!M127</f>
        <v>8.8737830999390996E-4</v>
      </c>
      <c r="E173">
        <f>'14'!N127</f>
        <v>8.8737830999390996E-4</v>
      </c>
      <c r="F173">
        <f>'14'!O127</f>
        <v>0.75788153403456848</v>
      </c>
      <c r="G173">
        <f>'14'!P127</f>
        <v>2.3571768469524617E-4</v>
      </c>
      <c r="H173">
        <f>'14'!Q127</f>
        <v>2.3571768469524617E-4</v>
      </c>
    </row>
    <row r="174" spans="1:8">
      <c r="B174" t="s">
        <v>326</v>
      </c>
      <c r="C174">
        <f>'14'!L157</f>
        <v>8.8737830999390996E-4</v>
      </c>
      <c r="D174">
        <f>'14'!M157</f>
        <v>0.42393219586235859</v>
      </c>
      <c r="E174">
        <f>'14'!N157</f>
        <v>8.8737830999390996E-4</v>
      </c>
      <c r="F174">
        <f>'14'!O157</f>
        <v>0.69684183643380526</v>
      </c>
      <c r="G174">
        <f>'14'!P157</f>
        <v>3.3406074986088172E-3</v>
      </c>
      <c r="H174">
        <f>'14'!Q157</f>
        <v>3.3406074986088172E-3</v>
      </c>
    </row>
    <row r="175" spans="1:8">
      <c r="B175" t="s">
        <v>327</v>
      </c>
      <c r="C175">
        <f>'14'!L187</f>
        <v>0.6768202682579384</v>
      </c>
      <c r="D175">
        <f>'14'!M187</f>
        <v>8.8737830999390996E-4</v>
      </c>
      <c r="E175">
        <f>'14'!N187</f>
        <v>8.8737830999390996E-4</v>
      </c>
      <c r="F175">
        <f>'14'!O187</f>
        <v>8.8737830999390996E-4</v>
      </c>
      <c r="G175">
        <f>'14'!P187</f>
        <v>8.8737830999390996E-4</v>
      </c>
      <c r="H175">
        <f>'14'!Q187</f>
        <v>8.8737830999390996E-4</v>
      </c>
    </row>
    <row r="176" spans="1:8">
      <c r="B176" t="s">
        <v>328</v>
      </c>
      <c r="C176">
        <f>'14'!L217</f>
        <v>8.8737830999390996E-4</v>
      </c>
      <c r="D176">
        <f>'14'!M217</f>
        <v>0.41229202073779636</v>
      </c>
      <c r="E176">
        <f>'14'!N217</f>
        <v>8.8737830999390996E-4</v>
      </c>
      <c r="F176">
        <f>'14'!O217</f>
        <v>0.37033426029990968</v>
      </c>
      <c r="G176">
        <f>'14'!P217</f>
        <v>0.37301259562878292</v>
      </c>
      <c r="H176">
        <f>'14'!Q217</f>
        <v>8.8737830999390996E-4</v>
      </c>
    </row>
    <row r="177" spans="1:8">
      <c r="B177" t="s">
        <v>329</v>
      </c>
      <c r="C177">
        <f>'14'!L247</f>
        <v>0.45679268912153842</v>
      </c>
      <c r="D177">
        <f>'14'!M247</f>
        <v>0.50975824082385723</v>
      </c>
      <c r="E177">
        <f>'14'!N247</f>
        <v>8.8737830999390996E-4</v>
      </c>
      <c r="F177">
        <f>'14'!O247</f>
        <v>8.8737830999390996E-4</v>
      </c>
      <c r="G177">
        <f>'14'!P247</f>
        <v>8.8737830999390996E-4</v>
      </c>
      <c r="H177">
        <f>'14'!Q247</f>
        <v>8.8737830999390996E-4</v>
      </c>
    </row>
    <row r="178" spans="1:8">
      <c r="B178" t="s">
        <v>330</v>
      </c>
      <c r="C178">
        <f>'14'!L277</f>
        <v>0.52524982526023956</v>
      </c>
      <c r="D178">
        <f>'14'!M277</f>
        <v>0.39439943989996695</v>
      </c>
      <c r="E178">
        <f>'14'!N277</f>
        <v>8.8737830999390996E-4</v>
      </c>
      <c r="F178">
        <f>'14'!O277</f>
        <v>0.54002981162948827</v>
      </c>
      <c r="G178">
        <f>'14'!P277</f>
        <v>0.5465280008417932</v>
      </c>
      <c r="H178">
        <f>'14'!Q277</f>
        <v>8.8737830999390996E-4</v>
      </c>
    </row>
    <row r="179" spans="1:8">
      <c r="B179" t="s">
        <v>331</v>
      </c>
      <c r="C179">
        <f>'14'!L307</f>
        <v>0.57341038730494842</v>
      </c>
      <c r="D179">
        <f>'14'!M307</f>
        <v>0.44659408080946561</v>
      </c>
      <c r="E179">
        <f>'14'!N307</f>
        <v>8.8737830999390996E-4</v>
      </c>
      <c r="F179">
        <f>'14'!O307</f>
        <v>1.4287923702021164</v>
      </c>
      <c r="G179">
        <f>'14'!P307</f>
        <v>1.4334056528214523</v>
      </c>
      <c r="H179">
        <f>'14'!Q307</f>
        <v>8.8737830999390996E-4</v>
      </c>
    </row>
    <row r="180" spans="1:8" ht="16" thickBot="1">
      <c r="B180" t="s">
        <v>332</v>
      </c>
      <c r="C180">
        <f>'14'!L337</f>
        <v>8.8737830999390996E-4</v>
      </c>
      <c r="D180">
        <f>'14'!M337</f>
        <v>0.46423791806290871</v>
      </c>
      <c r="E180">
        <f>'14'!N337</f>
        <v>8.8737830999390996E-4</v>
      </c>
      <c r="F180">
        <f>'14'!O337</f>
        <v>0.51189483903809996</v>
      </c>
      <c r="G180">
        <f>'14'!P337</f>
        <v>0.51592866898658485</v>
      </c>
      <c r="H180">
        <f>'14'!Q337</f>
        <v>8.8737830999390996E-4</v>
      </c>
    </row>
    <row r="181" spans="1:8" ht="17" thickBot="1">
      <c r="A181">
        <v>15</v>
      </c>
      <c r="B181" s="60" t="s">
        <v>61</v>
      </c>
      <c r="C181" s="61">
        <f>'15'!L7</f>
        <v>0.86010034334383789</v>
      </c>
      <c r="D181" s="62">
        <f>'15'!M7</f>
        <v>0.89157483137160909</v>
      </c>
      <c r="E181" s="62">
        <f>'15'!N7</f>
        <v>0.7117719973649953</v>
      </c>
      <c r="F181" s="62">
        <f>'15'!O7</f>
        <v>0.71374526362206792</v>
      </c>
      <c r="G181" s="62">
        <f>'15'!P7</f>
        <v>0.87661674153239377</v>
      </c>
      <c r="H181" s="63">
        <f>'15'!Q7</f>
        <v>0.74636522336154343</v>
      </c>
    </row>
    <row r="182" spans="1:8">
      <c r="B182" t="s">
        <v>334</v>
      </c>
      <c r="C182">
        <f>'15'!L37</f>
        <v>1.3500490644556169</v>
      </c>
      <c r="D182">
        <f>'15'!M37</f>
        <v>1.368569681137852</v>
      </c>
      <c r="E182">
        <f>'15'!N37</f>
        <v>1.1681117837226729</v>
      </c>
      <c r="F182">
        <f>'15'!O37</f>
        <v>1.1498538594118992</v>
      </c>
      <c r="G182">
        <f>'15'!P37</f>
        <v>1.3077931767170943</v>
      </c>
      <c r="H182">
        <f>'15'!Q37</f>
        <v>1.5617882498555096</v>
      </c>
    </row>
    <row r="183" spans="1:8">
      <c r="B183" t="s">
        <v>335</v>
      </c>
      <c r="C183">
        <f>'15'!L67</f>
        <v>8.8737830999390996E-4</v>
      </c>
      <c r="D183">
        <f>'15'!M67</f>
        <v>8.8737830999390996E-4</v>
      </c>
      <c r="E183">
        <f>'15'!N67</f>
        <v>8.8737830999390996E-4</v>
      </c>
      <c r="F183">
        <f>'15'!O67</f>
        <v>8.8737830999390996E-4</v>
      </c>
      <c r="G183">
        <f>'15'!P67</f>
        <v>8.8737830999390996E-4</v>
      </c>
      <c r="H183">
        <f>'15'!Q67</f>
        <v>0.46402660639125315</v>
      </c>
    </row>
    <row r="184" spans="1:8">
      <c r="B184" t="s">
        <v>280</v>
      </c>
      <c r="C184">
        <f>'15'!L97</f>
        <v>8.8737830999390996E-4</v>
      </c>
      <c r="D184">
        <f>'15'!M97</f>
        <v>8.8737830999390996E-4</v>
      </c>
      <c r="E184">
        <f>'15'!N97</f>
        <v>8.8737830999390996E-4</v>
      </c>
      <c r="F184">
        <f>'15'!O97</f>
        <v>8.8737830999390996E-4</v>
      </c>
      <c r="G184">
        <f>'15'!P97</f>
        <v>8.8737830999390996E-4</v>
      </c>
      <c r="H184">
        <f>'15'!Q97</f>
        <v>0.26050478138187466</v>
      </c>
    </row>
    <row r="185" spans="1:8">
      <c r="B185" t="s">
        <v>336</v>
      </c>
      <c r="C185">
        <f>'15'!L127</f>
        <v>8.8737830999390996E-4</v>
      </c>
      <c r="D185">
        <f>'15'!M127</f>
        <v>8.8737830999390996E-4</v>
      </c>
      <c r="E185">
        <f>'15'!N127</f>
        <v>0.56329482508294004</v>
      </c>
      <c r="F185">
        <f>'15'!O127</f>
        <v>0.59048701973111783</v>
      </c>
      <c r="G185">
        <f>'15'!P127</f>
        <v>0.59174319723211422</v>
      </c>
      <c r="H185">
        <f>'15'!Q127</f>
        <v>0.13781927707325534</v>
      </c>
    </row>
    <row r="186" spans="1:8">
      <c r="B186" t="s">
        <v>337</v>
      </c>
      <c r="C186">
        <f>'15'!L157</f>
        <v>8.8737830999390996E-4</v>
      </c>
      <c r="D186">
        <f>'15'!M157</f>
        <v>8.8737830999390996E-4</v>
      </c>
      <c r="E186">
        <f>'15'!N157</f>
        <v>8.8737830999390996E-4</v>
      </c>
      <c r="F186">
        <f>'15'!O157</f>
        <v>0.24886379759942936</v>
      </c>
      <c r="G186">
        <f>'15'!P157</f>
        <v>0.2526428542098646</v>
      </c>
      <c r="H186">
        <f>'15'!Q157</f>
        <v>0.11485956541148104</v>
      </c>
    </row>
    <row r="187" spans="1:8">
      <c r="B187" t="s">
        <v>338</v>
      </c>
      <c r="C187">
        <f>'15'!L187</f>
        <v>8.8737830999390996E-4</v>
      </c>
      <c r="D187">
        <f>'15'!M187</f>
        <v>8.8737830999390996E-4</v>
      </c>
      <c r="E187">
        <f>'15'!N187</f>
        <v>8.8737830999390996E-4</v>
      </c>
      <c r="F187">
        <f>'15'!O187</f>
        <v>8.8737830999390996E-4</v>
      </c>
      <c r="G187">
        <f>'15'!P187</f>
        <v>8.8737830999390996E-4</v>
      </c>
      <c r="H187">
        <f>'15'!Q187</f>
        <v>0.37388076002330117</v>
      </c>
    </row>
    <row r="188" spans="1:8">
      <c r="B188" t="s">
        <v>339</v>
      </c>
      <c r="C188">
        <f>'15'!L217</f>
        <v>8.8737830999390996E-4</v>
      </c>
      <c r="D188">
        <f>'15'!M217</f>
        <v>8.8737830999390996E-4</v>
      </c>
      <c r="E188">
        <f>'15'!N217</f>
        <v>8.8737830999390996E-4</v>
      </c>
      <c r="F188">
        <f>'15'!O217</f>
        <v>8.8737830999390996E-4</v>
      </c>
      <c r="G188">
        <f>'15'!P217</f>
        <v>8.8737830999390996E-4</v>
      </c>
      <c r="H188">
        <f>'15'!Q217</f>
        <v>0.49377969280219219</v>
      </c>
    </row>
    <row r="189" spans="1:8">
      <c r="B189" t="s">
        <v>340</v>
      </c>
      <c r="C189">
        <f>'15'!L247</f>
        <v>8.8737830999390996E-4</v>
      </c>
      <c r="D189">
        <f>'15'!M247</f>
        <v>8.8737830999390996E-4</v>
      </c>
      <c r="E189">
        <f>'15'!N247</f>
        <v>8.8737830999390996E-4</v>
      </c>
      <c r="F189">
        <f>'15'!O247</f>
        <v>8.8737830999390996E-4</v>
      </c>
      <c r="G189">
        <f>'15'!P247</f>
        <v>8.8737830999390996E-4</v>
      </c>
      <c r="H189">
        <f>'15'!Q247</f>
        <v>0.3566899175497707</v>
      </c>
    </row>
    <row r="190" spans="1:8">
      <c r="B190" t="s">
        <v>341</v>
      </c>
      <c r="C190">
        <f>'15'!L277</f>
        <v>8.8737830999390996E-4</v>
      </c>
      <c r="D190">
        <f>'15'!M277</f>
        <v>8.8737830999390996E-4</v>
      </c>
      <c r="E190">
        <f>'15'!N277</f>
        <v>8.8737830999390996E-4</v>
      </c>
      <c r="F190">
        <f>'15'!O277</f>
        <v>0.40101399667630827</v>
      </c>
      <c r="G190">
        <f>'15'!P277</f>
        <v>0.76201649739252642</v>
      </c>
      <c r="H190">
        <f>'15'!Q277</f>
        <v>0.47447298558292833</v>
      </c>
    </row>
    <row r="191" spans="1:8">
      <c r="B191" t="s">
        <v>342</v>
      </c>
      <c r="C191">
        <f>'15'!L307</f>
        <v>8.8737830999390996E-4</v>
      </c>
      <c r="D191">
        <f>'15'!M307</f>
        <v>8.8737830999390996E-4</v>
      </c>
      <c r="E191">
        <f>'15'!N307</f>
        <v>0.46088820085414767</v>
      </c>
      <c r="F191">
        <f>'15'!O307</f>
        <v>0.36751613834789748</v>
      </c>
      <c r="G191">
        <f>'15'!P307</f>
        <v>0.47084375131252054</v>
      </c>
      <c r="H191">
        <f>'15'!Q307</f>
        <v>0.49791840610511684</v>
      </c>
    </row>
    <row r="192" spans="1:8" ht="16" thickBot="1">
      <c r="B192" t="s">
        <v>343</v>
      </c>
      <c r="C192">
        <f>'15'!L337</f>
        <v>8.8737830999390996E-4</v>
      </c>
      <c r="D192">
        <f>'15'!M337</f>
        <v>8.8737830999390996E-4</v>
      </c>
      <c r="E192">
        <f>'15'!N337</f>
        <v>8.8737830999390996E-4</v>
      </c>
      <c r="F192">
        <f>'15'!O337</f>
        <v>8.8737830999390996E-4</v>
      </c>
      <c r="G192">
        <f>'15'!P337</f>
        <v>8.8737830999390996E-4</v>
      </c>
      <c r="H192">
        <f>'15'!Q337</f>
        <v>8.8737830999390996E-4</v>
      </c>
    </row>
    <row r="193" spans="1:8" ht="17" thickBot="1">
      <c r="A193">
        <v>16</v>
      </c>
      <c r="B193" s="60" t="s">
        <v>65</v>
      </c>
      <c r="C193" s="61">
        <f>'16'!L7</f>
        <v>8.8737830999390996E-4</v>
      </c>
      <c r="D193" s="62">
        <f>'16'!M7</f>
        <v>0.68605535750752955</v>
      </c>
      <c r="E193" s="62">
        <f>'16'!N7</f>
        <v>0.74439342248915641</v>
      </c>
      <c r="F193" s="62">
        <f>'16'!O7</f>
        <v>0.76316897882340728</v>
      </c>
      <c r="G193" s="62">
        <f>'16'!P7</f>
        <v>0.7688353659412831</v>
      </c>
      <c r="H193" s="63">
        <f>'16'!Q7</f>
        <v>9.3387167826946638E-4</v>
      </c>
    </row>
    <row r="194" spans="1:8">
      <c r="B194" t="s">
        <v>345</v>
      </c>
      <c r="C194">
        <f>'16'!L37</f>
        <v>8.8737830999390996E-4</v>
      </c>
      <c r="D194">
        <f>'16'!M37</f>
        <v>8.8737830999390996E-4</v>
      </c>
      <c r="E194">
        <f>'16'!N37</f>
        <v>8.8737830999390996E-4</v>
      </c>
      <c r="F194">
        <f>'16'!O37</f>
        <v>8.8737830999390996E-4</v>
      </c>
      <c r="G194">
        <f>'16'!P37</f>
        <v>8.8737830999390996E-4</v>
      </c>
      <c r="H194">
        <f>'16'!Q37</f>
        <v>8.8737830999390996E-4</v>
      </c>
    </row>
    <row r="195" spans="1:8">
      <c r="B195" t="s">
        <v>346</v>
      </c>
      <c r="C195">
        <f>'16'!L67</f>
        <v>8.8737830999390996E-4</v>
      </c>
      <c r="D195">
        <f>'16'!M67</f>
        <v>8.8737830999390996E-4</v>
      </c>
      <c r="E195">
        <f>'16'!N67</f>
        <v>8.8737830999390996E-4</v>
      </c>
      <c r="F195">
        <f>'16'!O67</f>
        <v>8.8737830999390996E-4</v>
      </c>
      <c r="G195">
        <f>'16'!P67</f>
        <v>8.8737830999390996E-4</v>
      </c>
      <c r="H195">
        <f>'16'!Q67</f>
        <v>8.8737830999390996E-4</v>
      </c>
    </row>
    <row r="196" spans="1:8">
      <c r="B196" t="s">
        <v>347</v>
      </c>
      <c r="C196">
        <f>'16'!L97</f>
        <v>8.8737830999390996E-4</v>
      </c>
      <c r="D196">
        <f>'16'!M97</f>
        <v>1.1566894063468527</v>
      </c>
      <c r="E196">
        <f>'16'!N97</f>
        <v>1.2201357600353973</v>
      </c>
      <c r="F196">
        <f>'16'!O97</f>
        <v>1.2308074210554563</v>
      </c>
      <c r="G196">
        <f>'16'!P97</f>
        <v>1.2348617578568637</v>
      </c>
      <c r="H196">
        <f>'16'!Q97</f>
        <v>3.7979101955819435E-4</v>
      </c>
    </row>
    <row r="197" spans="1:8">
      <c r="B197" t="s">
        <v>348</v>
      </c>
      <c r="C197">
        <f>'16'!L127</f>
        <v>8.8737830999390996E-4</v>
      </c>
      <c r="D197">
        <f>'16'!M127</f>
        <v>8.8737830999390996E-4</v>
      </c>
      <c r="E197">
        <f>'16'!N127</f>
        <v>8.8737830999390996E-4</v>
      </c>
      <c r="F197">
        <f>'16'!O127</f>
        <v>8.8737830999390996E-4</v>
      </c>
      <c r="G197">
        <f>'16'!P127</f>
        <v>8.8737830999390996E-4</v>
      </c>
      <c r="H197">
        <f>'16'!Q127</f>
        <v>8.8737830999390996E-4</v>
      </c>
    </row>
    <row r="198" spans="1:8">
      <c r="B198" t="s">
        <v>349</v>
      </c>
      <c r="C198">
        <f>'16'!L157</f>
        <v>8.8737830999390996E-4</v>
      </c>
      <c r="D198">
        <f>'16'!M157</f>
        <v>8.8737830999390996E-4</v>
      </c>
      <c r="E198">
        <f>'16'!N157</f>
        <v>8.8737830999390996E-4</v>
      </c>
      <c r="F198">
        <f>'16'!O157</f>
        <v>8.8737830999390996E-4</v>
      </c>
      <c r="G198">
        <f>'16'!P157</f>
        <v>8.8737830999390996E-4</v>
      </c>
      <c r="H198">
        <f>'16'!Q157</f>
        <v>8.8737830999390996E-4</v>
      </c>
    </row>
    <row r="199" spans="1:8" ht="16" thickBot="1">
      <c r="B199" t="s">
        <v>350</v>
      </c>
      <c r="C199">
        <f>'16'!L187</f>
        <v>8.8737830999390996E-4</v>
      </c>
      <c r="D199">
        <f>'16'!M187</f>
        <v>8.8737830999390996E-4</v>
      </c>
      <c r="E199">
        <f>'16'!N187</f>
        <v>8.8737830999390996E-4</v>
      </c>
      <c r="F199">
        <f>'16'!O187</f>
        <v>8.8737830999390996E-4</v>
      </c>
      <c r="G199">
        <f>'16'!P187</f>
        <v>8.8737830999390996E-4</v>
      </c>
      <c r="H199">
        <f>'16'!Q187</f>
        <v>8.8737830999390996E-4</v>
      </c>
    </row>
    <row r="200" spans="1:8" ht="17" thickBot="1">
      <c r="A200">
        <v>17</v>
      </c>
      <c r="B200" s="60" t="s">
        <v>69</v>
      </c>
      <c r="C200" s="61">
        <f>'17'!L7</f>
        <v>1.1451660482317372</v>
      </c>
      <c r="D200" s="62">
        <f>'17'!M7</f>
        <v>1.0031692510780907</v>
      </c>
      <c r="E200" s="62">
        <f>'17'!N7</f>
        <v>0.88404058599603985</v>
      </c>
      <c r="F200" s="62">
        <f>'17'!O7</f>
        <v>0.97749195863941962</v>
      </c>
      <c r="G200" s="62">
        <f>'17'!P7</f>
        <v>1.1114282981675228</v>
      </c>
      <c r="H200" s="63">
        <f>'17'!Q7</f>
        <v>1.2588933247928704</v>
      </c>
    </row>
    <row r="201" spans="1:8">
      <c r="B201" t="s">
        <v>352</v>
      </c>
      <c r="C201">
        <f>'17'!L37</f>
        <v>1.375991436933103</v>
      </c>
      <c r="D201">
        <f>'17'!M37</f>
        <v>1.1371912247613902</v>
      </c>
      <c r="E201">
        <f>'17'!N37</f>
        <v>1.022371252844265</v>
      </c>
      <c r="F201">
        <f>'17'!O37</f>
        <v>1.1822916814816962</v>
      </c>
      <c r="G201">
        <f>'17'!P37</f>
        <v>1.3747049162167737</v>
      </c>
      <c r="H201">
        <f>'17'!Q37</f>
        <v>1.3354378715486601</v>
      </c>
    </row>
    <row r="202" spans="1:8">
      <c r="B202" t="s">
        <v>353</v>
      </c>
      <c r="C202">
        <f>'17'!L67</f>
        <v>1.0296858145932219</v>
      </c>
      <c r="D202">
        <f>'17'!M67</f>
        <v>1.0216229441476354</v>
      </c>
      <c r="E202">
        <f>'17'!N67</f>
        <v>0.86923800485034153</v>
      </c>
      <c r="F202">
        <f>'17'!O67</f>
        <v>0.93292890225487135</v>
      </c>
      <c r="G202">
        <f>'17'!P67</f>
        <v>0.90428125762898748</v>
      </c>
      <c r="H202">
        <f>'17'!Q67</f>
        <v>1.3273266675208824</v>
      </c>
    </row>
    <row r="203" spans="1:8">
      <c r="B203" t="s">
        <v>354</v>
      </c>
      <c r="C203">
        <f>'17'!L97</f>
        <v>0.53276085002921958</v>
      </c>
      <c r="D203">
        <f>'17'!M97</f>
        <v>1.0454159853211682</v>
      </c>
      <c r="E203">
        <f>'17'!N97</f>
        <v>1.1246231693623749</v>
      </c>
      <c r="F203">
        <f>'17'!O97</f>
        <v>8.8737830999390996E-4</v>
      </c>
      <c r="G203" t="e">
        <f>'17'!P97</f>
        <v>#DIV/0!</v>
      </c>
      <c r="H203">
        <f>'17'!Q97</f>
        <v>0.31396432727956497</v>
      </c>
    </row>
    <row r="204" spans="1:8">
      <c r="B204" t="s">
        <v>355</v>
      </c>
      <c r="C204">
        <f>'17'!L127</f>
        <v>8.8737830999390996E-4</v>
      </c>
      <c r="D204">
        <f>'17'!M127</f>
        <v>0.34787133817190991</v>
      </c>
      <c r="E204">
        <f>'17'!N127</f>
        <v>0.32799280475291842</v>
      </c>
      <c r="F204">
        <f>'17'!O127</f>
        <v>0.33167998478336291</v>
      </c>
      <c r="G204">
        <f>'17'!P127</f>
        <v>0.3355730479029983</v>
      </c>
      <c r="H204">
        <f>'17'!Q127</f>
        <v>0.33236516704862956</v>
      </c>
    </row>
    <row r="205" spans="1:8">
      <c r="B205" t="s">
        <v>356</v>
      </c>
      <c r="C205">
        <f>'17'!L157</f>
        <v>0.61417383080453469</v>
      </c>
      <c r="D205">
        <f>'17'!M157</f>
        <v>0.77302915736634248</v>
      </c>
      <c r="E205">
        <f>'17'!N157</f>
        <v>0.61769442285811305</v>
      </c>
      <c r="F205">
        <f>'17'!O157</f>
        <v>0.61815693123321347</v>
      </c>
      <c r="G205">
        <f>'17'!P157</f>
        <v>0.62361975958292226</v>
      </c>
      <c r="H205">
        <f>'17'!Q157</f>
        <v>0.62873557259410418</v>
      </c>
    </row>
    <row r="206" spans="1:8">
      <c r="B206" t="s">
        <v>357</v>
      </c>
      <c r="C206">
        <f>'17'!L187</f>
        <v>0.7375335758834588</v>
      </c>
      <c r="D206">
        <f>'17'!M187</f>
        <v>0.74494849990150647</v>
      </c>
      <c r="E206">
        <f>'17'!N187</f>
        <v>0.52468596670670398</v>
      </c>
      <c r="F206">
        <f>'17'!O187</f>
        <v>0.68099084826486689</v>
      </c>
      <c r="G206">
        <f>'17'!P187</f>
        <v>0.68578733560962291</v>
      </c>
      <c r="H206">
        <f>'17'!Q187</f>
        <v>0.69335656512837307</v>
      </c>
    </row>
    <row r="207" spans="1:8">
      <c r="B207" t="s">
        <v>358</v>
      </c>
      <c r="C207">
        <f>'17'!L217</f>
        <v>8.8737830999390996E-4</v>
      </c>
      <c r="D207">
        <f>'17'!M217</f>
        <v>7.3131044502630763E-2</v>
      </c>
      <c r="E207">
        <f>'17'!N217</f>
        <v>0.27666641002572456</v>
      </c>
      <c r="F207">
        <f>'17'!O217</f>
        <v>0.27745576648398507</v>
      </c>
      <c r="G207">
        <f>'17'!P217</f>
        <v>0.27974818825851666</v>
      </c>
      <c r="H207">
        <f>'17'!Q217</f>
        <v>0.32919343072591406</v>
      </c>
    </row>
    <row r="208" spans="1:8">
      <c r="B208" t="s">
        <v>359</v>
      </c>
      <c r="C208">
        <f>'17'!L247</f>
        <v>0.62894408698485582</v>
      </c>
      <c r="D208">
        <f>'17'!M247</f>
        <v>0.71071745735902925</v>
      </c>
      <c r="E208">
        <f>'17'!N247</f>
        <v>0.37875247053527916</v>
      </c>
      <c r="F208">
        <f>'17'!O247</f>
        <v>0.39010366273839558</v>
      </c>
      <c r="G208">
        <f>'17'!P247</f>
        <v>0.40053699030678847</v>
      </c>
      <c r="H208">
        <f>'17'!Q247</f>
        <v>0.4062955377026779</v>
      </c>
    </row>
    <row r="209" spans="1:8">
      <c r="B209" t="s">
        <v>360</v>
      </c>
      <c r="C209">
        <f>'17'!L277</f>
        <v>8.8737830999390996E-4</v>
      </c>
      <c r="D209">
        <f>'17'!M277</f>
        <v>0.68195928053190535</v>
      </c>
      <c r="E209">
        <f>'17'!N277</f>
        <v>0.91810407082198431</v>
      </c>
      <c r="F209">
        <f>'17'!O277</f>
        <v>0.79658043474657192</v>
      </c>
      <c r="G209">
        <f>'17'!P277</f>
        <v>8.8737830999390996E-4</v>
      </c>
      <c r="H209">
        <f>'17'!Q277</f>
        <v>0.60226366188680525</v>
      </c>
    </row>
    <row r="210" spans="1:8">
      <c r="B210" t="s">
        <v>361</v>
      </c>
      <c r="C210">
        <f>'17'!L307</f>
        <v>0.6561676411694688</v>
      </c>
      <c r="D210">
        <f>'17'!M307</f>
        <v>0.66433817723658728</v>
      </c>
      <c r="E210">
        <f>'17'!N307</f>
        <v>0.70123812936715735</v>
      </c>
      <c r="F210">
        <f>'17'!O307</f>
        <v>0.66354801849899547</v>
      </c>
      <c r="G210">
        <f>'17'!P307</f>
        <v>0.66295318767977418</v>
      </c>
      <c r="H210">
        <f>'17'!Q307</f>
        <v>0.6659223662315521</v>
      </c>
    </row>
    <row r="211" spans="1:8" ht="16" thickBot="1">
      <c r="B211" t="s">
        <v>362</v>
      </c>
      <c r="C211">
        <f>'17'!L337</f>
        <v>0.67304556154915152</v>
      </c>
      <c r="D211">
        <f>'17'!M337</f>
        <v>0.81786797827712565</v>
      </c>
      <c r="E211">
        <f>'17'!N337</f>
        <v>0.82844951240602116</v>
      </c>
      <c r="F211">
        <f>'17'!O337</f>
        <v>0.83540773257916134</v>
      </c>
      <c r="G211">
        <f>'17'!P337</f>
        <v>0.8361874919732486</v>
      </c>
      <c r="H211">
        <f>'17'!Q337</f>
        <v>0.86916306132388665</v>
      </c>
    </row>
    <row r="212" spans="1:8" ht="17" thickBot="1">
      <c r="A212">
        <v>18</v>
      </c>
      <c r="B212" s="60" t="s">
        <v>73</v>
      </c>
      <c r="C212" s="61">
        <f>'18'!L7</f>
        <v>0.71539591972823302</v>
      </c>
      <c r="D212" s="62">
        <f>'18'!M7</f>
        <v>0.87243116365111228</v>
      </c>
      <c r="E212" s="62">
        <f>'18'!N7</f>
        <v>0.71707677758915012</v>
      </c>
      <c r="F212" s="62">
        <f>'18'!O7</f>
        <v>0.69075937187121339</v>
      </c>
      <c r="G212" s="62">
        <f>'18'!P7</f>
        <v>0.68977969169843734</v>
      </c>
      <c r="H212" s="63">
        <f>'18'!Q7</f>
        <v>8.8737830999390996E-4</v>
      </c>
    </row>
    <row r="213" spans="1:8">
      <c r="B213" t="s">
        <v>364</v>
      </c>
      <c r="C213">
        <f>'18'!L37</f>
        <v>1.1706462808678388</v>
      </c>
      <c r="D213">
        <f>'18'!M37</f>
        <v>1.1830452408139018</v>
      </c>
      <c r="E213">
        <f>'18'!N37</f>
        <v>1.1473415071544517</v>
      </c>
      <c r="F213">
        <f>'18'!O37</f>
        <v>1.0359530061203459</v>
      </c>
      <c r="G213">
        <f>'18'!P37</f>
        <v>1.2077505198924097</v>
      </c>
      <c r="H213">
        <f>'18'!Q37</f>
        <v>8.8737830999390996E-4</v>
      </c>
    </row>
    <row r="214" spans="1:8">
      <c r="B214" t="s">
        <v>365</v>
      </c>
      <c r="C214">
        <f>'18'!L67</f>
        <v>0.66233190826858801</v>
      </c>
      <c r="D214">
        <f>'18'!M67</f>
        <v>0.53040029858301319</v>
      </c>
      <c r="E214">
        <f>'18'!N67</f>
        <v>0.44482878095332917</v>
      </c>
      <c r="F214">
        <f>'18'!O67</f>
        <v>0.33432950815916385</v>
      </c>
      <c r="G214">
        <f>'18'!P67</f>
        <v>0.45544436954597423</v>
      </c>
      <c r="H214">
        <f>'18'!Q67</f>
        <v>8.8737830999390996E-4</v>
      </c>
    </row>
    <row r="215" spans="1:8">
      <c r="B215" t="s">
        <v>366</v>
      </c>
      <c r="C215">
        <f>'18'!L97</f>
        <v>0.87403197675453326</v>
      </c>
      <c r="D215">
        <f>'18'!M97</f>
        <v>0.96896360372058543</v>
      </c>
      <c r="E215">
        <f>'18'!N97</f>
        <v>0.93111030048001331</v>
      </c>
      <c r="F215">
        <f>'18'!O97</f>
        <v>0.90837444532985134</v>
      </c>
      <c r="G215">
        <f>'18'!P97</f>
        <v>0.77191852021846763</v>
      </c>
      <c r="H215">
        <f>'18'!Q97</f>
        <v>8.8737830999390996E-4</v>
      </c>
    </row>
    <row r="216" spans="1:8">
      <c r="B216" t="s">
        <v>367</v>
      </c>
      <c r="C216">
        <f>'18'!L127</f>
        <v>0.62828446995308085</v>
      </c>
      <c r="D216">
        <f>'18'!M127</f>
        <v>0.56396070969142986</v>
      </c>
      <c r="E216">
        <f>'18'!N127</f>
        <v>0.63392683898555302</v>
      </c>
      <c r="F216">
        <f>'18'!O127</f>
        <v>0.6504293503767522</v>
      </c>
      <c r="G216">
        <f>'18'!P127</f>
        <v>0.50824222181877166</v>
      </c>
      <c r="H216">
        <f>'18'!Q127</f>
        <v>8.8737830999390996E-4</v>
      </c>
    </row>
    <row r="217" spans="1:8">
      <c r="B217" t="s">
        <v>368</v>
      </c>
      <c r="C217">
        <f>'18'!L157</f>
        <v>0.70045060067187348</v>
      </c>
      <c r="D217">
        <f>'18'!M157</f>
        <v>0.70929184468783435</v>
      </c>
      <c r="E217">
        <f>'18'!N157</f>
        <v>0.98280630111807998</v>
      </c>
      <c r="F217">
        <f>'18'!O157</f>
        <v>0.36739224758472755</v>
      </c>
      <c r="G217">
        <f>'18'!P157</f>
        <v>0.55128462909421572</v>
      </c>
      <c r="H217">
        <f>'18'!Q157</f>
        <v>8.8737830999390996E-4</v>
      </c>
    </row>
    <row r="218" spans="1:8">
      <c r="B218" t="s">
        <v>369</v>
      </c>
      <c r="C218">
        <f>'18'!L187</f>
        <v>0.73927146675345756</v>
      </c>
      <c r="D218">
        <f>'18'!M187</f>
        <v>0.75548505276942712</v>
      </c>
      <c r="E218">
        <f>'18'!N187</f>
        <v>0.75839548099906995</v>
      </c>
      <c r="F218">
        <f>'18'!O187</f>
        <v>0.76453955139083463</v>
      </c>
      <c r="G218">
        <f>'18'!P187</f>
        <v>0.76388655343723677</v>
      </c>
      <c r="H218">
        <f>'18'!Q187</f>
        <v>8.8737830999390996E-4</v>
      </c>
    </row>
    <row r="219" spans="1:8">
      <c r="B219" t="s">
        <v>370</v>
      </c>
      <c r="C219">
        <f>'18'!L217</f>
        <v>0.5820665715693345</v>
      </c>
      <c r="D219">
        <f>'18'!M217</f>
        <v>1.4135187996796048</v>
      </c>
      <c r="E219">
        <f>'18'!N217</f>
        <v>0.59804696371399046</v>
      </c>
      <c r="F219">
        <f>'18'!O217</f>
        <v>1.0301718513310594</v>
      </c>
      <c r="G219">
        <f>'18'!P217</f>
        <v>0.52342943729568181</v>
      </c>
      <c r="H219">
        <f>'18'!Q217</f>
        <v>8.8737830999390996E-4</v>
      </c>
    </row>
    <row r="220" spans="1:8">
      <c r="B220" t="s">
        <v>371</v>
      </c>
      <c r="C220">
        <f>'18'!L247</f>
        <v>8.8737830999390996E-4</v>
      </c>
      <c r="D220">
        <f>'18'!M247</f>
        <v>8.8737830999390996E-4</v>
      </c>
      <c r="E220">
        <f>'18'!N247</f>
        <v>8.8737830999390996E-4</v>
      </c>
      <c r="F220">
        <f>'18'!O247</f>
        <v>0.21886308520199338</v>
      </c>
      <c r="G220">
        <f>'18'!P247</f>
        <v>0.21782593275018311</v>
      </c>
      <c r="H220">
        <f>'18'!Q247</f>
        <v>8.8737830999390996E-4</v>
      </c>
    </row>
    <row r="221" spans="1:8" ht="16" thickBot="1">
      <c r="B221" t="s">
        <v>372</v>
      </c>
      <c r="C221">
        <f>'18'!L277</f>
        <v>0.64293261345361052</v>
      </c>
      <c r="D221">
        <f>'18'!M277</f>
        <v>0.61779712063979919</v>
      </c>
      <c r="E221">
        <f>'18'!N277</f>
        <v>0.6277716677299362</v>
      </c>
      <c r="F221">
        <f>'18'!O277</f>
        <v>8.8737830999390996E-4</v>
      </c>
      <c r="G221">
        <f>'18'!P277</f>
        <v>8.8737830999390996E-4</v>
      </c>
      <c r="H221">
        <f>'18'!Q277</f>
        <v>8.8737830999390996E-4</v>
      </c>
    </row>
    <row r="222" spans="1:8" ht="17" thickBot="1">
      <c r="A222">
        <v>19</v>
      </c>
      <c r="B222" s="60" t="s">
        <v>77</v>
      </c>
      <c r="C222" s="61">
        <f>'19'!L7</f>
        <v>0.15570774936699075</v>
      </c>
      <c r="D222" s="62">
        <f>'19'!M7</f>
        <v>0.55849771107957935</v>
      </c>
      <c r="E222" s="62">
        <f>'19'!N7</f>
        <v>0.57135165112541442</v>
      </c>
      <c r="F222" s="62">
        <f>'19'!O7</f>
        <v>0.65119097441289042</v>
      </c>
      <c r="G222" s="62">
        <f>'19'!P7</f>
        <v>0.38853052254917081</v>
      </c>
      <c r="H222" s="63">
        <f>'19'!Q7</f>
        <v>0.15125331840890269</v>
      </c>
    </row>
    <row r="223" spans="1:8">
      <c r="B223" t="s">
        <v>374</v>
      </c>
      <c r="C223">
        <f>'19'!L37</f>
        <v>8.8737830999390996E-4</v>
      </c>
      <c r="D223">
        <f>'19'!M37</f>
        <v>8.8737830999390996E-4</v>
      </c>
      <c r="E223">
        <f>'19'!N37</f>
        <v>8.8737830999390996E-4</v>
      </c>
      <c r="F223">
        <f>'19'!O37</f>
        <v>8.8737830999390996E-4</v>
      </c>
      <c r="G223">
        <f>'19'!P37</f>
        <v>0.17225451123930352</v>
      </c>
      <c r="H223">
        <f>'19'!Q37</f>
        <v>0.30834146672693213</v>
      </c>
    </row>
    <row r="224" spans="1:8">
      <c r="B224" t="s">
        <v>338</v>
      </c>
      <c r="C224">
        <f>'19'!L67</f>
        <v>8.8737830999390996E-4</v>
      </c>
      <c r="D224">
        <f>'19'!M67</f>
        <v>8.8737830999390996E-4</v>
      </c>
      <c r="E224">
        <f>'19'!N67</f>
        <v>8.8737830999390996E-4</v>
      </c>
      <c r="F224">
        <f>'19'!O67</f>
        <v>8.8737830999390996E-4</v>
      </c>
      <c r="G224">
        <f>'19'!P67</f>
        <v>8.8737830999390996E-4</v>
      </c>
      <c r="H224">
        <f>'19'!Q67</f>
        <v>8.8737830999390996E-4</v>
      </c>
    </row>
    <row r="225" spans="1:8">
      <c r="B225" t="s">
        <v>375</v>
      </c>
      <c r="C225">
        <f>'19'!L97</f>
        <v>0.15328456994982448</v>
      </c>
      <c r="D225">
        <f>'19'!M97</f>
        <v>0.71532501233947876</v>
      </c>
      <c r="E225">
        <f>'19'!N97</f>
        <v>0.66529450423359426</v>
      </c>
      <c r="F225">
        <f>'19'!O97</f>
        <v>0.699436506922405</v>
      </c>
      <c r="G225">
        <f>'19'!P97</f>
        <v>0.24962654903069378</v>
      </c>
      <c r="H225">
        <f>'19'!Q97</f>
        <v>0.12079567367284388</v>
      </c>
    </row>
    <row r="226" spans="1:8">
      <c r="B226" t="s">
        <v>376</v>
      </c>
      <c r="C226">
        <f>'19'!L127</f>
        <v>3.3406074986088172E-3</v>
      </c>
      <c r="D226">
        <f>'19'!M127</f>
        <v>0.37013855540513307</v>
      </c>
      <c r="E226">
        <f>'19'!N127</f>
        <v>3.3406074986088172E-3</v>
      </c>
      <c r="F226">
        <f>'19'!O127</f>
        <v>1.1098276270188183</v>
      </c>
      <c r="G226">
        <f>'19'!P127</f>
        <v>0.30853755366259999</v>
      </c>
      <c r="H226">
        <f>'19'!Q127</f>
        <v>0.2638158293023431</v>
      </c>
    </row>
    <row r="227" spans="1:8">
      <c r="B227" t="s">
        <v>377</v>
      </c>
      <c r="C227">
        <f>'19'!L157</f>
        <v>3.3406074986088172E-3</v>
      </c>
      <c r="D227">
        <f>'19'!M157</f>
        <v>3.3406074986088172E-3</v>
      </c>
      <c r="E227">
        <f>'19'!N157</f>
        <v>3.3406074986088172E-3</v>
      </c>
      <c r="F227">
        <f>'19'!O157</f>
        <v>3.3406074986088172E-3</v>
      </c>
      <c r="G227">
        <f>'19'!P157</f>
        <v>3.3406074986088172E-3</v>
      </c>
      <c r="H227">
        <f>'19'!Q157</f>
        <v>0.28280090345486425</v>
      </c>
    </row>
    <row r="228" spans="1:8" ht="16" thickBot="1">
      <c r="B228" t="s">
        <v>378</v>
      </c>
      <c r="C228">
        <f>'19'!L187</f>
        <v>0.28544672028484291</v>
      </c>
      <c r="D228">
        <f>'19'!M187</f>
        <v>0.5548405061291396</v>
      </c>
      <c r="E228">
        <f>'19'!N187</f>
        <v>0.7992632325051543</v>
      </c>
      <c r="F228">
        <f>'19'!O187</f>
        <v>0.82678831040155243</v>
      </c>
      <c r="G228">
        <f>'19'!P187</f>
        <v>0.87125390597200492</v>
      </c>
      <c r="H228">
        <f>'19'!Q187</f>
        <v>8.8737830999390996E-4</v>
      </c>
    </row>
    <row r="229" spans="1:8" ht="17" thickBot="1">
      <c r="A229">
        <v>20</v>
      </c>
      <c r="B229" s="60" t="s">
        <v>81</v>
      </c>
      <c r="C229" s="61">
        <f>'20'!L7</f>
        <v>0.89822804646088139</v>
      </c>
      <c r="D229" s="62">
        <f>'20'!M7</f>
        <v>0.90472899795554562</v>
      </c>
      <c r="E229" s="62">
        <f>'20'!N7</f>
        <v>1.2118632410979022</v>
      </c>
      <c r="F229" s="62">
        <f>'20'!O7</f>
        <v>1.0498091350090337</v>
      </c>
      <c r="G229" s="62">
        <f>'20'!P7</f>
        <v>1.0638508770703075</v>
      </c>
      <c r="H229" s="63">
        <f>'20'!Q7</f>
        <v>1.3143146313414362</v>
      </c>
    </row>
    <row r="230" spans="1:8">
      <c r="B230" t="s">
        <v>380</v>
      </c>
      <c r="C230">
        <f>'20'!L37</f>
        <v>0.7634388974224241</v>
      </c>
      <c r="D230">
        <f>'20'!M37</f>
        <v>0.78682501328511334</v>
      </c>
      <c r="E230">
        <f>'20'!N37</f>
        <v>1.0742759979860339</v>
      </c>
      <c r="F230">
        <f>'20'!O37</f>
        <v>0.89727195943524729</v>
      </c>
      <c r="G230">
        <f>'20'!P37</f>
        <v>0.9212045245774817</v>
      </c>
      <c r="H230">
        <f>'20'!Q37</f>
        <v>1.330419307907482</v>
      </c>
    </row>
    <row r="231" spans="1:8">
      <c r="B231" t="s">
        <v>381</v>
      </c>
      <c r="C231">
        <f>'20'!L67</f>
        <v>0.99492097545455027</v>
      </c>
      <c r="D231">
        <f>'20'!M67</f>
        <v>0.93804676492378869</v>
      </c>
      <c r="E231">
        <f>'20'!N67</f>
        <v>1.2559317547145912</v>
      </c>
      <c r="F231">
        <f>'20'!O67</f>
        <v>1.0906167740648078</v>
      </c>
      <c r="G231">
        <f>'20'!P67</f>
        <v>1.107912442694621</v>
      </c>
      <c r="H231">
        <f>'20'!Q67</f>
        <v>1.2697059411307832</v>
      </c>
    </row>
    <row r="232" spans="1:8">
      <c r="B232" t="s">
        <v>382</v>
      </c>
      <c r="C232">
        <f>'20'!L97</f>
        <v>0.79795673946133627</v>
      </c>
      <c r="D232">
        <f>'20'!M97</f>
        <v>0.86610338096436501</v>
      </c>
      <c r="E232">
        <f>'20'!N97</f>
        <v>1.172077833259747</v>
      </c>
      <c r="F232">
        <f>'20'!O97</f>
        <v>1.0041235779728697</v>
      </c>
      <c r="G232">
        <f>'20'!P97</f>
        <v>0.99509836702093579</v>
      </c>
      <c r="H232">
        <f>'20'!Q97</f>
        <v>1.3319241722094852</v>
      </c>
    </row>
    <row r="233" spans="1:8">
      <c r="B233" t="s">
        <v>383</v>
      </c>
      <c r="C233">
        <f>'20'!L127</f>
        <v>1.2758594120893421</v>
      </c>
      <c r="D233">
        <f>'20'!M127</f>
        <v>1.2684001797544227</v>
      </c>
      <c r="E233">
        <f>'20'!N127</f>
        <v>1.470431661458115</v>
      </c>
      <c r="F233">
        <f>'20'!O127</f>
        <v>1.3683182452732279</v>
      </c>
      <c r="G233">
        <f>'20'!P127</f>
        <v>1.3557826455398749</v>
      </c>
      <c r="H233">
        <f>'20'!Q127</f>
        <v>1.2687937064215074</v>
      </c>
    </row>
    <row r="234" spans="1:8" ht="16" thickBot="1">
      <c r="B234" t="s">
        <v>384</v>
      </c>
      <c r="C234">
        <f>'20'!L157</f>
        <v>1.0225624467634191</v>
      </c>
      <c r="D234">
        <f>'20'!M157</f>
        <v>1.0232985873135492</v>
      </c>
      <c r="E234">
        <f>'20'!N157</f>
        <v>1.336130950032371</v>
      </c>
      <c r="F234">
        <f>'20'!O157</f>
        <v>1.2174620461093197</v>
      </c>
      <c r="G234">
        <f>'20'!P157</f>
        <v>1.223080758745601</v>
      </c>
      <c r="H234">
        <f>'20'!Q157</f>
        <v>1.293720897091615</v>
      </c>
    </row>
    <row r="235" spans="1:8" ht="17" thickBot="1">
      <c r="A235">
        <v>21</v>
      </c>
      <c r="B235" s="60" t="s">
        <v>85</v>
      </c>
      <c r="C235" s="61">
        <f>'21'!L7</f>
        <v>0.63330569108273571</v>
      </c>
      <c r="D235" s="62">
        <f>'21'!M7</f>
        <v>0.64780735552586144</v>
      </c>
      <c r="E235" s="62">
        <f>'21'!N7</f>
        <v>1.3891764272342113</v>
      </c>
      <c r="F235" s="62">
        <f>'21'!O7</f>
        <v>1.3082043100045291</v>
      </c>
      <c r="G235" s="62">
        <f>'21'!P7</f>
        <v>1.307945334606859</v>
      </c>
      <c r="H235" s="63">
        <f>'21'!Q7</f>
        <v>1.3126471584226092</v>
      </c>
    </row>
    <row r="236" spans="1:8">
      <c r="B236" t="s">
        <v>386</v>
      </c>
      <c r="C236">
        <f>'21'!L37</f>
        <v>1.0328501385641033</v>
      </c>
      <c r="D236">
        <f>'21'!M37</f>
        <v>1.0497296155177351</v>
      </c>
      <c r="E236">
        <f>'21'!N37</f>
        <v>1.0480274847122253</v>
      </c>
      <c r="F236">
        <f>'21'!O37</f>
        <v>0.38352366279043226</v>
      </c>
      <c r="G236">
        <f>'21'!P37</f>
        <v>0.37974413028091708</v>
      </c>
      <c r="H236">
        <f>'21'!Q37</f>
        <v>0.38071739209040789</v>
      </c>
    </row>
    <row r="237" spans="1:8">
      <c r="B237" t="s">
        <v>387</v>
      </c>
      <c r="C237">
        <f>'21'!L67</f>
        <v>8.8737830999390996E-4</v>
      </c>
      <c r="D237">
        <f>'21'!M67</f>
        <v>8.8737830999390996E-4</v>
      </c>
      <c r="E237">
        <f>'21'!N67</f>
        <v>1.5327206333702441</v>
      </c>
      <c r="F237">
        <f>'21'!O67</f>
        <v>1.5356092227545592</v>
      </c>
      <c r="G237">
        <f>'21'!P67</f>
        <v>1.5372779089027793</v>
      </c>
      <c r="H237">
        <f>'21'!Q67</f>
        <v>1.5399520402968567</v>
      </c>
    </row>
    <row r="238" spans="1:8">
      <c r="B238" t="s">
        <v>388</v>
      </c>
      <c r="C238">
        <f>'21'!L97</f>
        <v>8.8737830999390996E-4</v>
      </c>
      <c r="D238">
        <f>'21'!M97</f>
        <v>8.8737830999390996E-4</v>
      </c>
      <c r="E238">
        <f>'21'!N97</f>
        <v>0.50203097158854015</v>
      </c>
      <c r="F238">
        <f>'21'!O97</f>
        <v>0.50452179187701673</v>
      </c>
      <c r="G238">
        <f>'21'!P97</f>
        <v>0.51158339252423601</v>
      </c>
      <c r="H238">
        <f>'21'!Q97</f>
        <v>0.52295313672650734</v>
      </c>
    </row>
    <row r="239" spans="1:8">
      <c r="B239" t="s">
        <v>389</v>
      </c>
      <c r="C239">
        <f>'21'!L127</f>
        <v>8.8737830999390996E-4</v>
      </c>
      <c r="D239">
        <f>'21'!M127</f>
        <v>8.8737830999390996E-4</v>
      </c>
      <c r="E239">
        <f>'21'!N127</f>
        <v>0.95237383115524421</v>
      </c>
      <c r="F239">
        <f>'21'!O127</f>
        <v>0.99254310812725977</v>
      </c>
      <c r="G239">
        <f>'21'!P127</f>
        <v>0.99439086787439923</v>
      </c>
      <c r="H239">
        <f>'21'!Q127</f>
        <v>0.99937248477724949</v>
      </c>
    </row>
    <row r="240" spans="1:8" ht="16" thickBot="1">
      <c r="B240" t="s">
        <v>390</v>
      </c>
      <c r="C240">
        <f>'21'!L157</f>
        <v>8.8737830999390996E-4</v>
      </c>
      <c r="D240">
        <f>'21'!M157</f>
        <v>8.8737830999390996E-4</v>
      </c>
      <c r="E240">
        <f>'21'!N157</f>
        <v>1.6704002488297676</v>
      </c>
      <c r="F240">
        <f>'21'!O157</f>
        <v>1.6636662029374165</v>
      </c>
      <c r="G240">
        <f>'21'!P157</f>
        <v>1.6658601389616308</v>
      </c>
      <c r="H240">
        <f>'21'!Q157</f>
        <v>1.6676521241240234</v>
      </c>
    </row>
    <row r="241" spans="1:8" ht="17" thickBot="1">
      <c r="A241">
        <v>22</v>
      </c>
      <c r="B241" s="60" t="s">
        <v>89</v>
      </c>
      <c r="C241" s="61">
        <f>'22'!L7</f>
        <v>0.98795861311329269</v>
      </c>
      <c r="D241" s="62">
        <f>'22'!M7</f>
        <v>0.99753619259755455</v>
      </c>
      <c r="E241" s="62">
        <f>'22'!N7</f>
        <v>0.99503649709277453</v>
      </c>
      <c r="F241" s="62">
        <f>'22'!O7</f>
        <v>1.1014012471031689</v>
      </c>
      <c r="G241" s="62">
        <f>'22'!P7</f>
        <v>1.0478670147275648</v>
      </c>
      <c r="H241" s="63">
        <f>'22'!Q7</f>
        <v>0.65943664036293514</v>
      </c>
    </row>
    <row r="242" spans="1:8">
      <c r="B242" t="s">
        <v>392</v>
      </c>
      <c r="C242">
        <f>'22'!L37</f>
        <v>1.2429580566329119</v>
      </c>
      <c r="D242">
        <f>'22'!M37</f>
        <v>1.2223001149863211</v>
      </c>
      <c r="E242">
        <f>'22'!N37</f>
        <v>1.2109616119920477</v>
      </c>
      <c r="F242">
        <f>'22'!O37</f>
        <v>1.1261096916792477</v>
      </c>
      <c r="G242">
        <f>'22'!P37</f>
        <v>0.93495849881283821</v>
      </c>
      <c r="H242">
        <f>'22'!Q37</f>
        <v>0.79280588393274543</v>
      </c>
    </row>
    <row r="243" spans="1:8">
      <c r="B243" t="s">
        <v>393</v>
      </c>
      <c r="C243">
        <f>'22'!L67</f>
        <v>1.0282716801297249</v>
      </c>
      <c r="D243">
        <f>'22'!M67</f>
        <v>1.0741419200328646</v>
      </c>
      <c r="E243">
        <f>'22'!N67</f>
        <v>1.0604739204094626</v>
      </c>
      <c r="F243">
        <f>'22'!O67</f>
        <v>1.0769610744620282</v>
      </c>
      <c r="G243">
        <f>'22'!P67</f>
        <v>1.0743637553418131</v>
      </c>
      <c r="H243">
        <f>'22'!Q67</f>
        <v>0.12280708747657469</v>
      </c>
    </row>
    <row r="244" spans="1:8">
      <c r="B244" t="s">
        <v>394</v>
      </c>
      <c r="C244">
        <f>'22'!L97</f>
        <v>0.82546571632824206</v>
      </c>
      <c r="D244">
        <f>'22'!M97</f>
        <v>1.0135268046099748</v>
      </c>
      <c r="E244">
        <f>'22'!N97</f>
        <v>1.0758577037822372</v>
      </c>
      <c r="F244">
        <f>'22'!O97</f>
        <v>1.1995275918018602</v>
      </c>
      <c r="G244">
        <f>'22'!P97</f>
        <v>1.205063415065037</v>
      </c>
      <c r="H244">
        <f>'22'!Q97</f>
        <v>1.2291671726800522</v>
      </c>
    </row>
    <row r="245" spans="1:8">
      <c r="B245" t="s">
        <v>395</v>
      </c>
      <c r="C245">
        <f>'22'!L127</f>
        <v>0.60307977618552833</v>
      </c>
      <c r="D245">
        <f>'22'!M127</f>
        <v>0.64845149738581942</v>
      </c>
      <c r="E245">
        <f>'22'!N127</f>
        <v>0.6814461870107007</v>
      </c>
      <c r="F245">
        <f>'22'!O127</f>
        <v>0.68481099170423998</v>
      </c>
      <c r="G245">
        <f>'22'!P127</f>
        <v>0.70631410695039543</v>
      </c>
      <c r="H245">
        <f>'22'!Q127</f>
        <v>8.8737830999390996E-4</v>
      </c>
    </row>
    <row r="246" spans="1:8">
      <c r="B246" t="s">
        <v>396</v>
      </c>
      <c r="C246">
        <f>'22'!L157</f>
        <v>0.33196111524080935</v>
      </c>
      <c r="D246">
        <f>'22'!M157</f>
        <v>0.22451645544126719</v>
      </c>
      <c r="E246">
        <f>'22'!N157</f>
        <v>0.26457684274269494</v>
      </c>
      <c r="F246">
        <f>'22'!O157</f>
        <v>1.4707570526485407</v>
      </c>
      <c r="G246">
        <f>'22'!P157</f>
        <v>1.4864586240262903</v>
      </c>
      <c r="H246">
        <f>'22'!Q157</f>
        <v>1.295727727589207</v>
      </c>
    </row>
    <row r="247" spans="1:8" ht="16" thickBot="1">
      <c r="B247" t="s">
        <v>397</v>
      </c>
      <c r="C247">
        <f>'22'!L187</f>
        <v>0.41161441246124286</v>
      </c>
      <c r="D247">
        <f>'22'!M187</f>
        <v>0.41712229894458941</v>
      </c>
      <c r="E247">
        <f>'22'!N187</f>
        <v>0.41817764416489012</v>
      </c>
      <c r="F247">
        <f>'22'!O187</f>
        <v>0.33596667277075232</v>
      </c>
      <c r="G247">
        <f>'22'!P187</f>
        <v>0.34100658262970684</v>
      </c>
      <c r="H247">
        <f>'22'!Q187</f>
        <v>0.34595041196286036</v>
      </c>
    </row>
    <row r="248" spans="1:8" ht="17" thickBot="1">
      <c r="A248">
        <v>23</v>
      </c>
      <c r="B248" s="60" t="s">
        <v>93</v>
      </c>
      <c r="C248" s="61">
        <f>'23'!L7</f>
        <v>8.8737830999390996E-4</v>
      </c>
      <c r="D248" s="62">
        <f>'23'!M7</f>
        <v>0.26048614449064134</v>
      </c>
      <c r="E248" s="62">
        <f>'23'!N7</f>
        <v>9.7426283344969875E-2</v>
      </c>
      <c r="F248" s="62">
        <f>'23'!O7</f>
        <v>5.1423171293488439E-2</v>
      </c>
      <c r="G248" s="62">
        <f>'23'!P7</f>
        <v>5.2149508172733283E-2</v>
      </c>
      <c r="H248" s="63">
        <f>'23'!Q7</f>
        <v>4.8967312193441158E-2</v>
      </c>
    </row>
    <row r="249" spans="1:8">
      <c r="B249" t="s">
        <v>399</v>
      </c>
      <c r="C249">
        <f>'23'!L37</f>
        <v>8.8737830999390996E-4</v>
      </c>
      <c r="D249">
        <f>'23'!M37</f>
        <v>8.8737830999390996E-4</v>
      </c>
      <c r="E249">
        <f>'23'!N37</f>
        <v>8.8737830999390996E-4</v>
      </c>
      <c r="F249">
        <f>'23'!O37</f>
        <v>8.8737830999390996E-4</v>
      </c>
      <c r="G249">
        <f>'23'!P37</f>
        <v>8.8737830999390996E-4</v>
      </c>
      <c r="H249">
        <f>'23'!Q37</f>
        <v>8.8737830999390996E-4</v>
      </c>
    </row>
    <row r="250" spans="1:8">
      <c r="B250" t="s">
        <v>400</v>
      </c>
      <c r="C250">
        <f>'23'!L67</f>
        <v>8.8737830999390996E-4</v>
      </c>
      <c r="D250">
        <f>'23'!M67</f>
        <v>8.8737830999390996E-4</v>
      </c>
      <c r="E250">
        <f>'23'!N67</f>
        <v>5.6681967606810005E-2</v>
      </c>
      <c r="F250">
        <f>'23'!O67</f>
        <v>8.8737830999390996E-4</v>
      </c>
      <c r="G250">
        <f>'23'!P67</f>
        <v>8.8737830999390996E-4</v>
      </c>
      <c r="H250">
        <f>'23'!Q67</f>
        <v>8.8737830999390996E-4</v>
      </c>
    </row>
    <row r="251" spans="1:8">
      <c r="B251" t="s">
        <v>401</v>
      </c>
      <c r="C251">
        <f>'23'!L97</f>
        <v>8.8737830999390996E-4</v>
      </c>
      <c r="D251">
        <f>'23'!M97</f>
        <v>8.3546129338318564E-2</v>
      </c>
      <c r="E251">
        <f>'23'!N97</f>
        <v>8.8737830999390996E-4</v>
      </c>
      <c r="F251">
        <f>'23'!O97</f>
        <v>8.8737830999390996E-4</v>
      </c>
      <c r="G251">
        <f>'23'!P97</f>
        <v>8.8737830999390996E-4</v>
      </c>
      <c r="H251">
        <f>'23'!Q97</f>
        <v>8.8737830999390996E-4</v>
      </c>
    </row>
    <row r="252" spans="1:8">
      <c r="B252" t="s">
        <v>402</v>
      </c>
      <c r="C252">
        <f>'23'!L127</f>
        <v>8.8737830999390996E-4</v>
      </c>
      <c r="D252">
        <f>'23'!M127</f>
        <v>8.2908342481271491E-2</v>
      </c>
      <c r="E252">
        <f>'23'!N127</f>
        <v>8.8737830999390996E-4</v>
      </c>
      <c r="F252">
        <f>'23'!O127</f>
        <v>8.8737830999390996E-4</v>
      </c>
      <c r="G252">
        <f>'23'!P127</f>
        <v>8.8737830999390996E-4</v>
      </c>
      <c r="H252">
        <f>'23'!Q127</f>
        <v>8.8737830999390996E-4</v>
      </c>
    </row>
    <row r="253" spans="1:8">
      <c r="B253" t="s">
        <v>403</v>
      </c>
      <c r="C253">
        <f>'23'!L157</f>
        <v>8.8737830999390996E-4</v>
      </c>
      <c r="D253">
        <f>'23'!M157</f>
        <v>8.4997871716179521E-2</v>
      </c>
      <c r="E253">
        <f>'23'!N157</f>
        <v>8.8737830999390996E-4</v>
      </c>
      <c r="F253">
        <f>'23'!O157</f>
        <v>8.8737830999390996E-4</v>
      </c>
      <c r="G253">
        <f>'23'!P157</f>
        <v>8.8737830999390996E-4</v>
      </c>
      <c r="H253">
        <f>'23'!Q157</f>
        <v>8.8737830999390996E-4</v>
      </c>
    </row>
    <row r="254" spans="1:8">
      <c r="B254" t="s">
        <v>404</v>
      </c>
      <c r="C254">
        <f>'23'!L187</f>
        <v>8.8737830999390996E-4</v>
      </c>
      <c r="D254">
        <f>'23'!M187</f>
        <v>0.94660962813568339</v>
      </c>
      <c r="E254">
        <f>'23'!N187</f>
        <v>8.8737830999390996E-4</v>
      </c>
      <c r="F254">
        <f>'23'!O187</f>
        <v>8.8737830999390996E-4</v>
      </c>
      <c r="G254">
        <f>'23'!P187</f>
        <v>8.8737830999390996E-4</v>
      </c>
      <c r="H254">
        <f>'23'!Q187</f>
        <v>8.8737830999390996E-4</v>
      </c>
    </row>
    <row r="255" spans="1:8">
      <c r="B255" t="s">
        <v>405</v>
      </c>
      <c r="C255">
        <f>'23'!L217</f>
        <v>8.8737830999390996E-4</v>
      </c>
      <c r="D255">
        <f>'23'!M217</f>
        <v>8.8737830999390996E-4</v>
      </c>
      <c r="E255">
        <f>'23'!N217</f>
        <v>8.8737830999390996E-4</v>
      </c>
      <c r="F255">
        <f>'23'!O217</f>
        <v>8.8737830999390996E-4</v>
      </c>
      <c r="G255">
        <f>'23'!P217</f>
        <v>8.8737830999390996E-4</v>
      </c>
      <c r="H255">
        <f>'23'!Q217</f>
        <v>8.8737830999390996E-4</v>
      </c>
    </row>
    <row r="256" spans="1:8">
      <c r="B256" t="s">
        <v>406</v>
      </c>
      <c r="C256">
        <f>'23'!L247</f>
        <v>8.8737830999390996E-4</v>
      </c>
      <c r="D256">
        <f>'23'!M247</f>
        <v>4.2073566328264894E-2</v>
      </c>
      <c r="E256">
        <f>'23'!N247</f>
        <v>8.8737830999390996E-4</v>
      </c>
      <c r="F256">
        <f>'23'!O247</f>
        <v>8.8737830999390996E-4</v>
      </c>
      <c r="G256">
        <f>'23'!P247</f>
        <v>8.8737830999390996E-4</v>
      </c>
      <c r="H256">
        <f>'23'!Q247</f>
        <v>8.8737830999390996E-4</v>
      </c>
    </row>
    <row r="257" spans="1:8">
      <c r="B257" t="s">
        <v>407</v>
      </c>
      <c r="C257">
        <f>'23'!L277</f>
        <v>8.8737830999390996E-4</v>
      </c>
      <c r="D257">
        <f>'23'!M277</f>
        <v>6.9468922373915568E-2</v>
      </c>
      <c r="E257">
        <f>'23'!N277</f>
        <v>8.8737830999390996E-4</v>
      </c>
      <c r="F257">
        <f>'23'!O277</f>
        <v>8.8737830999390996E-4</v>
      </c>
      <c r="G257">
        <f>'23'!P277</f>
        <v>8.8737830999390996E-4</v>
      </c>
      <c r="H257">
        <f>'23'!Q277</f>
        <v>8.8737830999390996E-4</v>
      </c>
    </row>
    <row r="258" spans="1:8">
      <c r="B258" t="s">
        <v>408</v>
      </c>
      <c r="C258">
        <f>'23'!L307</f>
        <v>8.8737830999390996E-4</v>
      </c>
      <c r="D258">
        <f>'23'!M307</f>
        <v>6.7309229332780718E-2</v>
      </c>
      <c r="E258">
        <f>'23'!N307</f>
        <v>8.8737830999390996E-4</v>
      </c>
      <c r="F258">
        <f>'23'!O307</f>
        <v>8.8737830999390996E-4</v>
      </c>
      <c r="G258">
        <f>'23'!P307</f>
        <v>8.8737830999390996E-4</v>
      </c>
      <c r="H258">
        <f>'23'!Q307</f>
        <v>8.8737830999390996E-4</v>
      </c>
    </row>
    <row r="259" spans="1:8">
      <c r="B259" t="s">
        <v>409</v>
      </c>
      <c r="C259">
        <f>'23'!L337</f>
        <v>8.8737830999390996E-4</v>
      </c>
      <c r="D259">
        <f>'23'!M337</f>
        <v>0.50431026150680247</v>
      </c>
      <c r="E259">
        <f>'23'!N337</f>
        <v>0.31543019323295346</v>
      </c>
      <c r="F259">
        <f>'23'!O337</f>
        <v>0.17060484506845935</v>
      </c>
      <c r="G259">
        <f>'23'!P337</f>
        <v>0.17225451123930352</v>
      </c>
      <c r="H259">
        <f>'23'!Q337</f>
        <v>0.11058671146089226</v>
      </c>
    </row>
    <row r="260" spans="1:8" ht="16" thickBot="1">
      <c r="B260" t="s">
        <v>410</v>
      </c>
      <c r="C260">
        <f>'23'!L367</f>
        <v>8.8737830999390996E-4</v>
      </c>
      <c r="D260">
        <f>'23'!M367</f>
        <v>8.8737830999390996E-4</v>
      </c>
      <c r="E260">
        <f>'23'!N367</f>
        <v>8.8737830999390996E-4</v>
      </c>
      <c r="F260">
        <f>'23'!O367</f>
        <v>8.8737830999390996E-4</v>
      </c>
      <c r="G260">
        <f>'23'!P367</f>
        <v>8.8737830999390996E-4</v>
      </c>
      <c r="H260">
        <f>'23'!Q367</f>
        <v>8.8737830999390996E-4</v>
      </c>
    </row>
    <row r="261" spans="1:8" ht="17" thickBot="1">
      <c r="A261">
        <v>24</v>
      </c>
      <c r="B261" s="60" t="s">
        <v>97</v>
      </c>
      <c r="C261" s="61">
        <f>'24'!L7</f>
        <v>0.83953173606773701</v>
      </c>
      <c r="D261" s="62">
        <f>'24'!M7</f>
        <v>0.84937932286878237</v>
      </c>
      <c r="E261" s="62">
        <f>'24'!N7</f>
        <v>1.0275327671849797</v>
      </c>
      <c r="F261" s="62">
        <f>'24'!O7</f>
        <v>0.96546111320449246</v>
      </c>
      <c r="G261" s="62">
        <f>'24'!P7</f>
        <v>0.82903175468524193</v>
      </c>
      <c r="H261" s="63">
        <f>'24'!Q7</f>
        <v>1.3913209505150792</v>
      </c>
    </row>
    <row r="262" spans="1:8">
      <c r="B262" t="s">
        <v>412</v>
      </c>
      <c r="C262">
        <f>'24'!L37</f>
        <v>1.1267385243914814</v>
      </c>
      <c r="D262">
        <f>'24'!M37</f>
        <v>1.1398440163942221</v>
      </c>
      <c r="E262">
        <f>'24'!N37</f>
        <v>1.1902674824703532</v>
      </c>
      <c r="F262">
        <f>'24'!O37</f>
        <v>1.1197127699328535</v>
      </c>
      <c r="G262">
        <f>'24'!P37</f>
        <v>0.93771151530830976</v>
      </c>
      <c r="H262">
        <f>'24'!Q37</f>
        <v>1.3266965812749185</v>
      </c>
    </row>
    <row r="263" spans="1:8">
      <c r="B263" t="s">
        <v>413</v>
      </c>
      <c r="C263">
        <f>'24'!L67</f>
        <v>8.8737830999390996E-4</v>
      </c>
      <c r="D263">
        <f>'24'!M67</f>
        <v>8.8737830999390996E-4</v>
      </c>
      <c r="E263">
        <f>'24'!N67</f>
        <v>0.56808215229864023</v>
      </c>
      <c r="F263">
        <f>'24'!O67</f>
        <v>0.51556584786128468</v>
      </c>
      <c r="G263">
        <f>'24'!P67</f>
        <v>0.48472551122193513</v>
      </c>
      <c r="H263">
        <f>'24'!Q67</f>
        <v>1.1912910397777852</v>
      </c>
    </row>
    <row r="264" spans="1:8">
      <c r="B264" t="s">
        <v>414</v>
      </c>
      <c r="C264">
        <f>'24'!L97</f>
        <v>8.8737830999390996E-4</v>
      </c>
      <c r="D264">
        <f>'24'!M97</f>
        <v>8.8737830999390996E-4</v>
      </c>
      <c r="E264">
        <f>'24'!N97</f>
        <v>9.9462397009464493E-2</v>
      </c>
      <c r="F264">
        <f>'24'!O97</f>
        <v>0.5946058594577367</v>
      </c>
      <c r="G264">
        <f>'24'!P97</f>
        <v>0.59196315348540351</v>
      </c>
      <c r="H264">
        <f>'24'!Q97</f>
        <v>1.5361796320872216</v>
      </c>
    </row>
    <row r="265" spans="1:8">
      <c r="B265" t="s">
        <v>415</v>
      </c>
      <c r="C265">
        <f>'24'!L127</f>
        <v>8.8737830999390996E-4</v>
      </c>
      <c r="D265">
        <f>'24'!M127</f>
        <v>8.8737830999390996E-4</v>
      </c>
      <c r="E265">
        <f>'24'!N127</f>
        <v>0.71423093468523313</v>
      </c>
      <c r="F265">
        <f>'24'!O127</f>
        <v>0.70825818691022879</v>
      </c>
      <c r="G265">
        <f>'24'!P127</f>
        <v>0.8164242900052775</v>
      </c>
      <c r="H265">
        <f>'24'!Q127</f>
        <v>1.2523759478041434</v>
      </c>
    </row>
    <row r="266" spans="1:8">
      <c r="B266" t="s">
        <v>416</v>
      </c>
      <c r="C266">
        <f>'24'!L157</f>
        <v>8.8737830999390996E-4</v>
      </c>
      <c r="D266">
        <f>'24'!M157</f>
        <v>8.8737830999390996E-4</v>
      </c>
      <c r="E266">
        <f>'24'!N157</f>
        <v>0.88869016722448524</v>
      </c>
      <c r="F266">
        <f>'24'!O157</f>
        <v>0.28537638319317815</v>
      </c>
      <c r="G266">
        <f>'24'!P157</f>
        <v>0.22924294970558687</v>
      </c>
      <c r="H266">
        <f>'24'!Q157</f>
        <v>1.1022443842732899</v>
      </c>
    </row>
    <row r="267" spans="1:8">
      <c r="B267" t="s">
        <v>417</v>
      </c>
      <c r="C267">
        <f>'24'!L187</f>
        <v>8.8737830999390996E-4</v>
      </c>
      <c r="D267">
        <f>'24'!M187</f>
        <v>8.8737830999390996E-4</v>
      </c>
      <c r="E267">
        <f>'24'!N187</f>
        <v>0.14329137047735183</v>
      </c>
      <c r="F267">
        <f>'24'!O187</f>
        <v>0.14016905815392849</v>
      </c>
      <c r="G267">
        <f>'24'!P187</f>
        <v>0.13815033106417676</v>
      </c>
      <c r="H267">
        <f>'24'!Q187</f>
        <v>1.5003028752691026</v>
      </c>
    </row>
    <row r="268" spans="1:8">
      <c r="B268" t="s">
        <v>418</v>
      </c>
      <c r="C268">
        <f>'24'!L217</f>
        <v>8.8737830999390996E-4</v>
      </c>
      <c r="D268">
        <f>'24'!M217</f>
        <v>8.8737830999390996E-4</v>
      </c>
      <c r="E268">
        <f>'24'!N217</f>
        <v>0.79951288775727836</v>
      </c>
      <c r="F268">
        <f>'24'!O217</f>
        <v>0.63101416925292808</v>
      </c>
      <c r="G268">
        <f>'24'!P217</f>
        <v>0.63485160005328722</v>
      </c>
      <c r="H268">
        <f>'24'!Q217</f>
        <v>1.5158972024150661</v>
      </c>
    </row>
    <row r="269" spans="1:8">
      <c r="B269" t="s">
        <v>419</v>
      </c>
      <c r="C269">
        <f>'24'!L247</f>
        <v>8.8737830999390996E-4</v>
      </c>
      <c r="D269">
        <f>'24'!M247</f>
        <v>8.8737830999390996E-4</v>
      </c>
      <c r="E269">
        <f>'24'!N247</f>
        <v>1.2820426748323008</v>
      </c>
      <c r="F269">
        <f>'24'!O247</f>
        <v>1.3368853089880024</v>
      </c>
      <c r="G269">
        <f>'24'!P247</f>
        <v>1.3341706511490925</v>
      </c>
      <c r="H269">
        <f>'24'!Q247</f>
        <v>1.6898633657735209</v>
      </c>
    </row>
    <row r="270" spans="1:8">
      <c r="B270" t="s">
        <v>420</v>
      </c>
      <c r="C270">
        <f>'24'!L277</f>
        <v>8.8737830999390996E-4</v>
      </c>
      <c r="D270">
        <f>'24'!M277</f>
        <v>8.8737830999390996E-4</v>
      </c>
      <c r="E270">
        <f>'24'!N277</f>
        <v>0.62457436624607543</v>
      </c>
      <c r="F270">
        <f>'24'!O277</f>
        <v>1.2363186013982015</v>
      </c>
      <c r="G270">
        <f>'24'!P277</f>
        <v>1.1986139879850219</v>
      </c>
      <c r="H270">
        <f>'24'!Q277</f>
        <v>1.5105146707894488</v>
      </c>
    </row>
    <row r="271" spans="1:8">
      <c r="B271" t="s">
        <v>421</v>
      </c>
      <c r="C271">
        <f>'24'!L307</f>
        <v>8.8737830999390996E-4</v>
      </c>
      <c r="D271">
        <f>'24'!M307</f>
        <v>8.8737830999390996E-4</v>
      </c>
      <c r="E271">
        <f>'24'!N307</f>
        <v>0.65257125501479107</v>
      </c>
      <c r="F271">
        <f>'24'!O307</f>
        <v>1.1119709001611568</v>
      </c>
      <c r="G271">
        <f>'24'!P307</f>
        <v>1.1133613352253375</v>
      </c>
      <c r="H271">
        <f>'24'!Q307</f>
        <v>1.6425297082700172</v>
      </c>
    </row>
    <row r="272" spans="1:8">
      <c r="B272" t="s">
        <v>422</v>
      </c>
      <c r="C272">
        <f>'24'!L337</f>
        <v>8.8737830999390996E-4</v>
      </c>
      <c r="D272">
        <f>'24'!M337</f>
        <v>8.8737830999390996E-4</v>
      </c>
      <c r="E272">
        <f>'24'!N337</f>
        <v>0.71417191209126907</v>
      </c>
      <c r="F272">
        <f>'24'!O337</f>
        <v>0.6534268195686872</v>
      </c>
      <c r="G272">
        <f>'24'!P337</f>
        <v>0.40740890051632839</v>
      </c>
      <c r="H272">
        <f>'24'!Q337</f>
        <v>1.5523628628422983</v>
      </c>
    </row>
    <row r="273" spans="1:10">
      <c r="B273" t="s">
        <v>423</v>
      </c>
      <c r="C273">
        <f>'24'!L367</f>
        <v>8.8737830999390996E-4</v>
      </c>
      <c r="D273">
        <f>'24'!M367</f>
        <v>8.8737830999390996E-4</v>
      </c>
      <c r="E273">
        <f>'24'!N367</f>
        <v>1.0469881532444973</v>
      </c>
      <c r="F273">
        <f>'24'!O367</f>
        <v>0.97807705371868303</v>
      </c>
      <c r="G273">
        <f>'24'!P367</f>
        <v>0.86815794382985523</v>
      </c>
      <c r="H273">
        <f>'24'!Q367</f>
        <v>1.3843481811748442</v>
      </c>
    </row>
    <row r="274" spans="1:10">
      <c r="B274" t="s">
        <v>424</v>
      </c>
      <c r="C274">
        <f>'24'!L397</f>
        <v>8.8737830999390996E-4</v>
      </c>
      <c r="D274">
        <f>'24'!M397</f>
        <v>8.8737830999390996E-4</v>
      </c>
      <c r="E274">
        <f>'24'!N397</f>
        <v>0.7015150300642875</v>
      </c>
      <c r="F274">
        <f>'24'!O397</f>
        <v>0.69790434077203489</v>
      </c>
      <c r="G274">
        <f>'24'!P397</f>
        <v>0.74615431685214451</v>
      </c>
      <c r="H274">
        <f>'24'!Q397</f>
        <v>1.6437490316258776</v>
      </c>
    </row>
    <row r="275" spans="1:10" ht="16" thickBot="1">
      <c r="B275" t="s">
        <v>233</v>
      </c>
      <c r="C275">
        <f>'24'!L427</f>
        <v>8.8737830999390996E-4</v>
      </c>
      <c r="D275">
        <f>'24'!M427</f>
        <v>8.8737830999390996E-4</v>
      </c>
      <c r="E275">
        <f>'24'!N427</f>
        <v>8.8737830999390996E-4</v>
      </c>
      <c r="F275">
        <f>'24'!O427</f>
        <v>0.61535245435403463</v>
      </c>
      <c r="G275">
        <f>'24'!P427</f>
        <v>0.61878572437012735</v>
      </c>
      <c r="H275">
        <f>'24'!Q427</f>
        <v>1.4083306032883618</v>
      </c>
    </row>
    <row r="276" spans="1:10" ht="17" thickBot="1">
      <c r="A276">
        <v>25</v>
      </c>
      <c r="B276" s="60" t="s">
        <v>101</v>
      </c>
      <c r="C276" s="61">
        <f>'25'!L7</f>
        <v>0.65017078211729851</v>
      </c>
      <c r="D276" s="62">
        <f>'25'!M7</f>
        <v>0.93003741238898419</v>
      </c>
      <c r="E276" s="62">
        <f>'25'!N7</f>
        <v>1.0046780206438621</v>
      </c>
      <c r="F276" s="62">
        <f>'25'!O7</f>
        <v>1.2417574237259847</v>
      </c>
      <c r="G276" s="62">
        <f>'25'!P7</f>
        <v>1.0311549777768285</v>
      </c>
      <c r="H276" s="63">
        <f>'25'!Q7</f>
        <v>1.2750004867872629E-4</v>
      </c>
    </row>
    <row r="277" spans="1:10">
      <c r="B277" t="s">
        <v>426</v>
      </c>
      <c r="C277">
        <f>'25'!L37</f>
        <v>0.99539384479457338</v>
      </c>
      <c r="D277">
        <f>'25'!M37</f>
        <v>1.2980836631704389</v>
      </c>
      <c r="E277">
        <f>'25'!N37</f>
        <v>1.3468297698444467</v>
      </c>
      <c r="F277">
        <f>'25'!O37</f>
        <v>1.4923049286758079</v>
      </c>
      <c r="G277">
        <f>'25'!P37</f>
        <v>1.3597351626346335</v>
      </c>
      <c r="H277">
        <f>'25'!Q37</f>
        <v>8.8737830999390996E-4</v>
      </c>
    </row>
    <row r="278" spans="1:10">
      <c r="B278" t="s">
        <v>427</v>
      </c>
      <c r="C278">
        <f>'25'!L67</f>
        <v>8.8737830999390996E-4</v>
      </c>
      <c r="D278">
        <f>'25'!M67</f>
        <v>8.8737830999390996E-4</v>
      </c>
      <c r="E278">
        <f>'25'!N67</f>
        <v>8.8737830999390996E-4</v>
      </c>
      <c r="F278">
        <f>'25'!O67</f>
        <v>8.8737830999390996E-4</v>
      </c>
      <c r="G278">
        <f>'25'!P67</f>
        <v>8.8737830999390996E-4</v>
      </c>
      <c r="H278">
        <f>'25'!Q67</f>
        <v>8.8737830999390996E-4</v>
      </c>
    </row>
    <row r="279" spans="1:10">
      <c r="B279" t="s">
        <v>428</v>
      </c>
      <c r="C279">
        <f>'25'!L97</f>
        <v>8.8737830999390996E-4</v>
      </c>
      <c r="D279">
        <f>'25'!M97</f>
        <v>8.8737830999390996E-4</v>
      </c>
      <c r="E279">
        <f>'25'!N97</f>
        <v>8.8737830999390996E-4</v>
      </c>
      <c r="F279">
        <f>'25'!O97</f>
        <v>8.8737830999390996E-4</v>
      </c>
      <c r="G279">
        <f>'25'!P97</f>
        <v>8.8737830999390996E-4</v>
      </c>
      <c r="H279">
        <f>'25'!Q97</f>
        <v>8.8737830999390996E-4</v>
      </c>
    </row>
    <row r="280" spans="1:10">
      <c r="B280" t="s">
        <v>429</v>
      </c>
      <c r="C280">
        <f>'25'!L127</f>
        <v>8.8737830999390996E-4</v>
      </c>
      <c r="D280">
        <f>'25'!M127</f>
        <v>8.8737830999390996E-4</v>
      </c>
      <c r="E280">
        <f>'25'!N127</f>
        <v>8.8737830999390996E-4</v>
      </c>
      <c r="F280">
        <f>'25'!O127</f>
        <v>8.8737830999390996E-4</v>
      </c>
      <c r="G280">
        <f>'25'!P127</f>
        <v>8.8737830999390996E-4</v>
      </c>
      <c r="H280">
        <f>'25'!Q127</f>
        <v>8.8737830999390996E-4</v>
      </c>
    </row>
    <row r="281" spans="1:10">
      <c r="B281" t="s">
        <v>430</v>
      </c>
      <c r="C281">
        <f>'25'!L157</f>
        <v>8.8737830999390996E-4</v>
      </c>
      <c r="D281">
        <f>'25'!M157</f>
        <v>8.8737830999390996E-4</v>
      </c>
      <c r="E281">
        <f>'25'!N157</f>
        <v>8.8737830999390996E-4</v>
      </c>
      <c r="F281">
        <f>'25'!O157</f>
        <v>8.8737830999390996E-4</v>
      </c>
      <c r="G281">
        <f>'25'!P157</f>
        <v>8.8737830999390996E-4</v>
      </c>
      <c r="H281">
        <f>'25'!Q157</f>
        <v>8.8737830999390996E-4</v>
      </c>
      <c r="J281">
        <f>0.8/4.2</f>
        <v>0.19047619047619047</v>
      </c>
    </row>
    <row r="282" spans="1:10">
      <c r="B282" t="s">
        <v>275</v>
      </c>
      <c r="C282">
        <f>'25'!L187</f>
        <v>8.8737830999390996E-4</v>
      </c>
      <c r="D282">
        <f>'25'!M187</f>
        <v>8.8737830999390996E-4</v>
      </c>
      <c r="E282">
        <f>'25'!N187</f>
        <v>8.8737830999390996E-4</v>
      </c>
      <c r="F282">
        <f>'25'!O187</f>
        <v>8.8737830999390996E-4</v>
      </c>
      <c r="G282">
        <f>'25'!P187</f>
        <v>8.8737830999390996E-4</v>
      </c>
      <c r="H282">
        <f>'25'!Q187</f>
        <v>8.8737830999390996E-4</v>
      </c>
      <c r="J282">
        <f>3.4/5.1</f>
        <v>0.66666666666666674</v>
      </c>
    </row>
    <row r="283" spans="1:10">
      <c r="B283" t="s">
        <v>431</v>
      </c>
      <c r="C283">
        <f>'25'!L217</f>
        <v>8.8737830999390996E-4</v>
      </c>
      <c r="D283">
        <f>'25'!M217</f>
        <v>8.8737830999390996E-4</v>
      </c>
      <c r="E283">
        <f>'25'!N217</f>
        <v>8.8737830999390996E-4</v>
      </c>
      <c r="F283">
        <f>'25'!O217</f>
        <v>8.8737830999390996E-4</v>
      </c>
      <c r="G283">
        <f>'25'!P217</f>
        <v>8.8737830999390996E-4</v>
      </c>
      <c r="H283">
        <f>'25'!Q217</f>
        <v>8.8737830999390996E-4</v>
      </c>
    </row>
    <row r="284" spans="1:10" ht="16" thickBot="1">
      <c r="B284" t="s">
        <v>432</v>
      </c>
      <c r="C284">
        <f>'25'!L247</f>
        <v>8.8737830999390996E-4</v>
      </c>
      <c r="D284">
        <f>'25'!M247</f>
        <v>8.8737830999390996E-4</v>
      </c>
      <c r="E284">
        <f>'25'!N247</f>
        <v>8.8737830999390996E-4</v>
      </c>
      <c r="F284">
        <f>'25'!O247</f>
        <v>8.8737830999390996E-4</v>
      </c>
      <c r="G284">
        <f>'25'!P247</f>
        <v>8.8737830999390996E-4</v>
      </c>
      <c r="H284">
        <f>'25'!Q247</f>
        <v>8.8737830999390996E-4</v>
      </c>
    </row>
    <row r="285" spans="1:10" ht="17" thickBot="1">
      <c r="A285">
        <v>26</v>
      </c>
      <c r="B285" s="60" t="s">
        <v>105</v>
      </c>
      <c r="C285" s="61">
        <f>'26'!L7</f>
        <v>0.81323572824210033</v>
      </c>
      <c r="D285" s="62">
        <f>'26'!M7</f>
        <v>0.87641531302184428</v>
      </c>
      <c r="E285" s="62">
        <f>'26'!N7</f>
        <v>0.94873844029957299</v>
      </c>
      <c r="F285" s="62">
        <f>'26'!O7</f>
        <v>0.95266360536823791</v>
      </c>
      <c r="G285" s="62">
        <f>'26'!P7</f>
        <v>0.95436676163413603</v>
      </c>
      <c r="H285" s="63">
        <f>'26'!Q7</f>
        <v>1.041973555012635</v>
      </c>
    </row>
    <row r="286" spans="1:10">
      <c r="B286" t="s">
        <v>434</v>
      </c>
      <c r="C286">
        <f>'26'!L37</f>
        <v>1.1290817944075677</v>
      </c>
      <c r="D286">
        <f>'26'!M37</f>
        <v>1.1882200178519664</v>
      </c>
      <c r="E286">
        <f>'26'!N37</f>
        <v>1.1902298016504105</v>
      </c>
      <c r="F286">
        <f>'26'!O37</f>
        <v>1.1904729727326819</v>
      </c>
      <c r="G286">
        <f>'26'!P37</f>
        <v>1.1900071119760047</v>
      </c>
      <c r="H286">
        <f>'26'!Q37</f>
        <v>1.248554961573288</v>
      </c>
    </row>
    <row r="287" spans="1:10">
      <c r="B287" t="s">
        <v>435</v>
      </c>
      <c r="C287">
        <f>'26'!L67</f>
        <v>8.8737830999390996E-4</v>
      </c>
      <c r="D287">
        <f>'26'!M67</f>
        <v>8.8737830999390996E-4</v>
      </c>
      <c r="E287">
        <f>'26'!N67</f>
        <v>0.44172342330474623</v>
      </c>
      <c r="F287">
        <f>'26'!O67</f>
        <v>0.44470341790854312</v>
      </c>
      <c r="G287">
        <f>'26'!P67</f>
        <v>0.44457291996148729</v>
      </c>
      <c r="H287">
        <f>'26'!Q67</f>
        <v>0.4488869764550853</v>
      </c>
    </row>
    <row r="288" spans="1:10">
      <c r="B288" t="s">
        <v>436</v>
      </c>
      <c r="C288">
        <f>'26'!L97</f>
        <v>8.8737830999390996E-4</v>
      </c>
      <c r="D288">
        <f>'26'!M97</f>
        <v>8.8737830999390996E-4</v>
      </c>
      <c r="E288">
        <f>'26'!N97</f>
        <v>0.59188793576568355</v>
      </c>
      <c r="F288">
        <f>'26'!O97</f>
        <v>0.60026952797089062</v>
      </c>
      <c r="G288">
        <f>'26'!P97</f>
        <v>0.6050643373180975</v>
      </c>
      <c r="H288">
        <f>'26'!Q97</f>
        <v>0.61464781697321591</v>
      </c>
    </row>
    <row r="289" spans="1:8">
      <c r="B289" t="s">
        <v>437</v>
      </c>
      <c r="C289">
        <f>'26'!L127</f>
        <v>8.8737830999390996E-4</v>
      </c>
      <c r="D289">
        <f>'26'!M127</f>
        <v>8.8737830999390996E-4</v>
      </c>
      <c r="E289">
        <f>'26'!N127</f>
        <v>0.43254860838341314</v>
      </c>
      <c r="F289">
        <f>'26'!O127</f>
        <v>0.43816444589591375</v>
      </c>
      <c r="G289">
        <f>'26'!P127</f>
        <v>0.44227275648806419</v>
      </c>
      <c r="H289">
        <f>'26'!Q127</f>
        <v>0.44570381704652373</v>
      </c>
    </row>
    <row r="290" spans="1:8">
      <c r="B290" t="s">
        <v>438</v>
      </c>
      <c r="C290">
        <f>'26'!L157</f>
        <v>8.8737830999390996E-4</v>
      </c>
      <c r="D290">
        <f>'26'!M157</f>
        <v>8.8737830999390996E-4</v>
      </c>
      <c r="E290">
        <f>'26'!N157</f>
        <v>0.49866638758535536</v>
      </c>
      <c r="F290">
        <f>'26'!O157</f>
        <v>0.50824696197927055</v>
      </c>
      <c r="G290">
        <f>'26'!P157</f>
        <v>0.51250509931305133</v>
      </c>
      <c r="H290">
        <f>'26'!Q157</f>
        <v>1.1861348367978373</v>
      </c>
    </row>
    <row r="291" spans="1:8">
      <c r="B291" t="s">
        <v>439</v>
      </c>
      <c r="C291">
        <f>'26'!L187</f>
        <v>8.8737830999390996E-4</v>
      </c>
      <c r="D291">
        <f>'26'!M187</f>
        <v>8.8737830999390996E-4</v>
      </c>
      <c r="E291">
        <f>'26'!N187</f>
        <v>0.41055573184775285</v>
      </c>
      <c r="F291">
        <f>'26'!O187</f>
        <v>0.41142136934114848</v>
      </c>
      <c r="G291">
        <f>'26'!P187</f>
        <v>0.41272371536801761</v>
      </c>
      <c r="H291">
        <f>'26'!Q187</f>
        <v>0.41776926997837299</v>
      </c>
    </row>
    <row r="292" spans="1:8">
      <c r="B292" t="s">
        <v>440</v>
      </c>
      <c r="C292">
        <f>'26'!L217</f>
        <v>8.8737830999390996E-4</v>
      </c>
      <c r="D292">
        <f>'26'!M217</f>
        <v>8.8737830999390996E-4</v>
      </c>
      <c r="E292">
        <f>'26'!N217</f>
        <v>0.36343164442553649</v>
      </c>
      <c r="F292">
        <f>'26'!O217</f>
        <v>0.36646196654874186</v>
      </c>
      <c r="G292">
        <f>'26'!P217</f>
        <v>0.36662632095445669</v>
      </c>
      <c r="H292">
        <f>'26'!Q217</f>
        <v>0.36577654888106131</v>
      </c>
    </row>
    <row r="293" spans="1:8">
      <c r="B293" t="s">
        <v>441</v>
      </c>
      <c r="C293">
        <f>'26'!L247</f>
        <v>8.8737830999390996E-4</v>
      </c>
      <c r="D293">
        <f>'26'!M247</f>
        <v>8.8737830999390996E-4</v>
      </c>
      <c r="E293">
        <f>'26'!N247</f>
        <v>0.37261036555849264</v>
      </c>
      <c r="F293">
        <f>'26'!O247</f>
        <v>0.37812577015926069</v>
      </c>
      <c r="G293">
        <f>'26'!P247</f>
        <v>0.3808259541633075</v>
      </c>
      <c r="H293">
        <f>'26'!Q247</f>
        <v>0.38725653182207304</v>
      </c>
    </row>
    <row r="294" spans="1:8" ht="16" thickBot="1">
      <c r="B294" t="s">
        <v>442</v>
      </c>
      <c r="C294">
        <f>'26'!L277</f>
        <v>8.8737830999390996E-4</v>
      </c>
      <c r="D294">
        <f>'26'!M277</f>
        <v>8.8737830999390996E-4</v>
      </c>
      <c r="E294">
        <f>'26'!N277</f>
        <v>0.56703822366659451</v>
      </c>
      <c r="F294">
        <f>'26'!O277</f>
        <v>0.56752621691939753</v>
      </c>
      <c r="G294">
        <f>'26'!P277</f>
        <v>0.57196615267884909</v>
      </c>
      <c r="H294">
        <f>'26'!Q277</f>
        <v>0.57498246242985662</v>
      </c>
    </row>
    <row r="295" spans="1:8" ht="17" thickBot="1">
      <c r="A295">
        <v>27</v>
      </c>
      <c r="B295" s="60" t="s">
        <v>3</v>
      </c>
      <c r="C295" s="61">
        <f>'27'!L7</f>
        <v>1.2881865749719912</v>
      </c>
      <c r="D295" s="62">
        <f>'27'!M7</f>
        <v>1.1656240645779248</v>
      </c>
      <c r="E295" s="62">
        <f>'27'!N7</f>
        <v>1.1505754436182321</v>
      </c>
      <c r="F295" s="62">
        <f>'27'!O7</f>
        <v>1.2435824694625457</v>
      </c>
      <c r="G295" s="62">
        <f>'27'!P7</f>
        <v>1.1479652965299036</v>
      </c>
      <c r="H295" s="63">
        <f>'27'!Q7</f>
        <v>1.228062393747505</v>
      </c>
    </row>
    <row r="296" spans="1:8">
      <c r="B296" t="s">
        <v>444</v>
      </c>
      <c r="C296">
        <f>'27'!L37</f>
        <v>1.4831352034894216</v>
      </c>
      <c r="D296">
        <f>'27'!M37</f>
        <v>1.2350427136599875</v>
      </c>
      <c r="E296">
        <f>'27'!N37</f>
        <v>1.2205186182222574</v>
      </c>
      <c r="F296">
        <f>'27'!O37</f>
        <v>1.2884405190837744</v>
      </c>
      <c r="G296">
        <f>'27'!P37</f>
        <v>1.2045046137286297</v>
      </c>
      <c r="H296">
        <f>'27'!Q37</f>
        <v>1.2548259122355214</v>
      </c>
    </row>
    <row r="297" spans="1:8">
      <c r="B297" t="s">
        <v>445</v>
      </c>
      <c r="C297">
        <f>'27'!L67</f>
        <v>1.2930446499964798</v>
      </c>
      <c r="D297">
        <f>'27'!M67</f>
        <v>1.2640300038989274</v>
      </c>
      <c r="E297">
        <f>'27'!N67</f>
        <v>1.2972678486386293</v>
      </c>
      <c r="F297">
        <f>'27'!O67</f>
        <v>1.3816575803563105</v>
      </c>
      <c r="G297">
        <f>'27'!P67</f>
        <v>1.2221004957711887</v>
      </c>
      <c r="H297">
        <f>'27'!Q67</f>
        <v>1.3098607395247681</v>
      </c>
    </row>
    <row r="298" spans="1:8">
      <c r="B298" t="s">
        <v>446</v>
      </c>
      <c r="C298">
        <f>'27'!L97</f>
        <v>1.0723675333197318</v>
      </c>
      <c r="D298">
        <f>'27'!M97</f>
        <v>1.1356431504401576</v>
      </c>
      <c r="E298">
        <f>'27'!N97</f>
        <v>1.1421054545207687</v>
      </c>
      <c r="F298">
        <f>'27'!O97</f>
        <v>1.1726698948784442</v>
      </c>
      <c r="G298">
        <f>'27'!P97</f>
        <v>1.1361180010703391</v>
      </c>
      <c r="H298">
        <f>'27'!Q97</f>
        <v>1.2900997095741045</v>
      </c>
    </row>
    <row r="299" spans="1:8">
      <c r="B299" t="s">
        <v>447</v>
      </c>
      <c r="C299">
        <f>'27'!L127</f>
        <v>0.81028639470402231</v>
      </c>
      <c r="D299">
        <f>'27'!M127</f>
        <v>0.91787048077024413</v>
      </c>
      <c r="E299">
        <f>'27'!N127</f>
        <v>0.90575890855926244</v>
      </c>
      <c r="F299">
        <f>'27'!O127</f>
        <v>1.2378119680644168</v>
      </c>
      <c r="G299">
        <f>'27'!P127</f>
        <v>0.88100831711112382</v>
      </c>
      <c r="H299">
        <f>'27'!Q127</f>
        <v>1.1390386009635394</v>
      </c>
    </row>
    <row r="300" spans="1:8">
      <c r="B300" t="s">
        <v>448</v>
      </c>
      <c r="C300">
        <f>'27'!L157</f>
        <v>8.8737830999390996E-4</v>
      </c>
      <c r="D300">
        <f>'27'!M157</f>
        <v>0.80024193804917099</v>
      </c>
      <c r="E300">
        <f>'27'!N157</f>
        <v>0.81172574262130692</v>
      </c>
      <c r="F300">
        <f>'27'!O157</f>
        <v>0.80730959740017039</v>
      </c>
      <c r="G300">
        <f>'27'!P157</f>
        <v>0.97497714090462029</v>
      </c>
      <c r="H300">
        <f>'27'!Q157</f>
        <v>1.0621817968774692</v>
      </c>
    </row>
    <row r="301" spans="1:8">
      <c r="B301" t="s">
        <v>449</v>
      </c>
      <c r="C301">
        <f>'27'!L187</f>
        <v>8.8737830999390996E-4</v>
      </c>
      <c r="D301">
        <f>'27'!M187</f>
        <v>0.37794723363895227</v>
      </c>
      <c r="E301">
        <f>'27'!N187</f>
        <v>0.38536791858528613</v>
      </c>
      <c r="F301">
        <f>'27'!O187</f>
        <v>0.52157946746515593</v>
      </c>
      <c r="G301">
        <f>'27'!P187</f>
        <v>0.56422327854701171</v>
      </c>
      <c r="H301">
        <f>'27'!Q187</f>
        <v>0.93913859048594728</v>
      </c>
    </row>
    <row r="302" spans="1:8">
      <c r="B302" t="s">
        <v>450</v>
      </c>
      <c r="C302">
        <f>'27'!L217</f>
        <v>8.8737830999390996E-4</v>
      </c>
      <c r="D302">
        <f>'27'!M217</f>
        <v>0.83106648943070183</v>
      </c>
      <c r="E302">
        <f>'27'!N217</f>
        <v>0.82917999122917529</v>
      </c>
      <c r="F302">
        <f>'27'!O217</f>
        <v>0.7364876727599442</v>
      </c>
      <c r="G302">
        <f>'27'!P217</f>
        <v>0.94909270575143301</v>
      </c>
      <c r="H302">
        <f>'27'!Q217</f>
        <v>1.0664600521010945</v>
      </c>
    </row>
    <row r="303" spans="1:8">
      <c r="B303" t="s">
        <v>451</v>
      </c>
      <c r="C303">
        <f>'27'!L247</f>
        <v>8.8737830999390996E-4</v>
      </c>
      <c r="D303">
        <f>'27'!M247</f>
        <v>0.7161267349889473</v>
      </c>
      <c r="E303">
        <f>'27'!N247</f>
        <v>0.57018963365263875</v>
      </c>
      <c r="F303">
        <f>'27'!O247</f>
        <v>0.55353354366697738</v>
      </c>
      <c r="G303">
        <f>'27'!P247</f>
        <v>0.88423255670659351</v>
      </c>
      <c r="H303">
        <f>'27'!Q247</f>
        <v>1.1110503623060601</v>
      </c>
    </row>
    <row r="304" spans="1:8">
      <c r="B304" t="s">
        <v>452</v>
      </c>
      <c r="C304">
        <f>'27'!L277</f>
        <v>8.8737830999390996E-4</v>
      </c>
      <c r="D304">
        <f>'27'!M277</f>
        <v>0.59498723425379885</v>
      </c>
      <c r="E304">
        <f>'27'!N277</f>
        <v>0.58018417469577699</v>
      </c>
      <c r="F304">
        <f>'27'!O277</f>
        <v>0.50253061163598423</v>
      </c>
      <c r="G304">
        <f>'27'!P277</f>
        <v>0.67179405764657552</v>
      </c>
      <c r="H304">
        <f>'27'!Q277</f>
        <v>0.77256002652548972</v>
      </c>
    </row>
    <row r="305" spans="1:8" ht="16" thickBot="1">
      <c r="B305" t="s">
        <v>453</v>
      </c>
      <c r="C305">
        <f>'27'!L307</f>
        <v>8.8737830999390996E-4</v>
      </c>
      <c r="D305">
        <f>'27'!M307</f>
        <v>0.98399810567152102</v>
      </c>
      <c r="E305">
        <f>'27'!N307</f>
        <v>0.68670621659147324</v>
      </c>
      <c r="F305">
        <f>'27'!O307</f>
        <v>0.87052472100546929</v>
      </c>
      <c r="G305">
        <f>'27'!P307</f>
        <v>1.08592499704225</v>
      </c>
      <c r="H305">
        <f>'27'!Q307</f>
        <v>1.0946270173404713</v>
      </c>
    </row>
    <row r="306" spans="1:8" ht="17" thickBot="1">
      <c r="A306">
        <v>28</v>
      </c>
      <c r="B306" s="60" t="s">
        <v>7</v>
      </c>
      <c r="C306" s="61">
        <f>'28'!L7</f>
        <v>0.55979860635915546</v>
      </c>
      <c r="D306" s="62">
        <f>'28'!M7</f>
        <v>0.48496365176099332</v>
      </c>
      <c r="E306" s="62">
        <f>'28'!N7</f>
        <v>0.59687695498755378</v>
      </c>
      <c r="F306" s="62">
        <f>'28'!O7</f>
        <v>0.64368819442733249</v>
      </c>
      <c r="G306" s="62">
        <f>'28'!P7</f>
        <v>0.67301113030676463</v>
      </c>
      <c r="H306" s="63">
        <f>'28'!Q7</f>
        <v>1.6146662681883862E-4</v>
      </c>
    </row>
    <row r="307" spans="1:8">
      <c r="B307" t="s">
        <v>455</v>
      </c>
      <c r="C307">
        <f>'28'!L37</f>
        <v>1.0439267324908883</v>
      </c>
      <c r="D307">
        <f>'28'!M37</f>
        <v>0.900283530942253</v>
      </c>
      <c r="E307">
        <f>'28'!N37</f>
        <v>1.0609390161984587</v>
      </c>
      <c r="F307">
        <f>'28'!O37</f>
        <v>1.1584955557414953</v>
      </c>
      <c r="G307">
        <f>'28'!P37</f>
        <v>1.1902741487033466</v>
      </c>
      <c r="H307">
        <f>'28'!Q37</f>
        <v>8.8737830999390996E-4</v>
      </c>
    </row>
    <row r="308" spans="1:8">
      <c r="B308" t="s">
        <v>456</v>
      </c>
      <c r="C308">
        <f>'28'!L67</f>
        <v>8.8737830999390996E-4</v>
      </c>
      <c r="D308">
        <f>'28'!M67</f>
        <v>8.8737830999390996E-4</v>
      </c>
      <c r="E308">
        <f>'28'!N67</f>
        <v>8.8737830999390996E-4</v>
      </c>
      <c r="F308">
        <f>'28'!O67</f>
        <v>8.8737830999390996E-4</v>
      </c>
      <c r="G308">
        <f>'28'!P67</f>
        <v>8.8737830999390996E-4</v>
      </c>
      <c r="H308">
        <f>'28'!Q67</f>
        <v>8.8737830999390996E-4</v>
      </c>
    </row>
    <row r="309" spans="1:8">
      <c r="B309" t="s">
        <v>457</v>
      </c>
      <c r="C309">
        <f>'28'!L97</f>
        <v>8.8737830999390996E-4</v>
      </c>
      <c r="D309">
        <f>'28'!M97</f>
        <v>8.8737830999390996E-4</v>
      </c>
      <c r="E309">
        <f>'28'!N97</f>
        <v>0.46997185889659737</v>
      </c>
      <c r="F309">
        <f>'28'!O97</f>
        <v>8.8737830999390996E-4</v>
      </c>
      <c r="G309">
        <f>'28'!P97</f>
        <v>8.8737830999390996E-4</v>
      </c>
      <c r="H309">
        <f>'28'!Q97</f>
        <v>8.8737830999390996E-4</v>
      </c>
    </row>
    <row r="310" spans="1:8">
      <c r="B310" t="s">
        <v>458</v>
      </c>
      <c r="C310">
        <f>'28'!L127</f>
        <v>8.8737830999390996E-4</v>
      </c>
      <c r="D310">
        <f>'28'!M127</f>
        <v>8.8737830999390996E-4</v>
      </c>
      <c r="E310">
        <f>'28'!N127</f>
        <v>8.8737830999390996E-4</v>
      </c>
      <c r="F310">
        <f>'28'!O127</f>
        <v>8.8737830999390996E-4</v>
      </c>
      <c r="G310">
        <f>'28'!P127</f>
        <v>8.8737830999390996E-4</v>
      </c>
      <c r="H310">
        <f>'28'!Q127</f>
        <v>8.8737830999390996E-4</v>
      </c>
    </row>
    <row r="311" spans="1:8">
      <c r="B311" t="s">
        <v>326</v>
      </c>
      <c r="C311">
        <f>'28'!L157</f>
        <v>8.8737830999390996E-4</v>
      </c>
      <c r="D311">
        <f>'28'!M157</f>
        <v>8.8737830999390996E-4</v>
      </c>
      <c r="E311">
        <f>'28'!N157</f>
        <v>8.8737830999390996E-4</v>
      </c>
      <c r="F311">
        <f>'28'!O157</f>
        <v>8.8737830999390996E-4</v>
      </c>
      <c r="G311">
        <f>'28'!P157</f>
        <v>8.8737830999390996E-4</v>
      </c>
      <c r="H311">
        <f>'28'!Q157</f>
        <v>8.8737830999390996E-4</v>
      </c>
    </row>
    <row r="312" spans="1:8">
      <c r="B312" t="s">
        <v>459</v>
      </c>
      <c r="C312">
        <f>'28'!L187</f>
        <v>8.8737830999390996E-4</v>
      </c>
      <c r="D312">
        <f>'28'!M187</f>
        <v>8.8737830999390996E-4</v>
      </c>
      <c r="E312">
        <f>'28'!N187</f>
        <v>0.33940754132740447</v>
      </c>
      <c r="F312">
        <f>'28'!O187</f>
        <v>8.8737830999390996E-4</v>
      </c>
      <c r="G312">
        <f>'28'!P187</f>
        <v>8.8737830999390996E-4</v>
      </c>
      <c r="H312">
        <f>'28'!Q187</f>
        <v>8.8737830999390996E-4</v>
      </c>
    </row>
    <row r="313" spans="1:8">
      <c r="B313" t="s">
        <v>404</v>
      </c>
      <c r="C313">
        <f>'28'!L217</f>
        <v>8.8737830999390996E-4</v>
      </c>
      <c r="D313">
        <f>'28'!M217</f>
        <v>8.8737830999390996E-4</v>
      </c>
      <c r="E313">
        <f>'28'!N217</f>
        <v>8.8737830999390996E-4</v>
      </c>
      <c r="F313">
        <f>'28'!O217</f>
        <v>8.8737830999390996E-4</v>
      </c>
      <c r="G313">
        <f>'28'!P217</f>
        <v>8.8737830999390996E-4</v>
      </c>
      <c r="H313">
        <f>'28'!Q217</f>
        <v>8.8737830999390996E-4</v>
      </c>
    </row>
    <row r="314" spans="1:8">
      <c r="B314" t="s">
        <v>460</v>
      </c>
      <c r="C314">
        <f>'28'!L247</f>
        <v>8.8737830999390996E-4</v>
      </c>
      <c r="D314">
        <f>'28'!M247</f>
        <v>8.8737830999390996E-4</v>
      </c>
      <c r="E314">
        <f>'28'!N247</f>
        <v>8.8737830999390996E-4</v>
      </c>
      <c r="F314">
        <f>'28'!O247</f>
        <v>8.8737830999390996E-4</v>
      </c>
      <c r="G314">
        <f>'28'!P247</f>
        <v>8.8737830999390996E-4</v>
      </c>
      <c r="H314">
        <f>'28'!Q247</f>
        <v>8.8737830999390996E-4</v>
      </c>
    </row>
    <row r="315" spans="1:8">
      <c r="B315" t="s">
        <v>461</v>
      </c>
      <c r="C315">
        <f>'28'!L277</f>
        <v>8.8737830999390996E-4</v>
      </c>
      <c r="D315">
        <f>'28'!M277</f>
        <v>8.8737830999390996E-4</v>
      </c>
      <c r="E315">
        <f>'28'!N277</f>
        <v>8.8737830999390996E-4</v>
      </c>
      <c r="F315">
        <f>'28'!O277</f>
        <v>8.8737830999390996E-4</v>
      </c>
      <c r="G315">
        <f>'28'!P277</f>
        <v>8.8737830999390996E-4</v>
      </c>
      <c r="H315">
        <f>'28'!Q277</f>
        <v>8.8737830999390996E-4</v>
      </c>
    </row>
    <row r="316" spans="1:8">
      <c r="B316" t="s">
        <v>462</v>
      </c>
      <c r="C316">
        <f>'28'!L307</f>
        <v>8.8737830999390996E-4</v>
      </c>
      <c r="D316">
        <f>'28'!M307</f>
        <v>8.8737830999390996E-4</v>
      </c>
      <c r="E316">
        <f>'28'!N307</f>
        <v>8.8737830999390996E-4</v>
      </c>
      <c r="F316">
        <f>'28'!O307</f>
        <v>8.8737830999390996E-4</v>
      </c>
      <c r="G316">
        <f>'28'!P307</f>
        <v>8.8737830999390996E-4</v>
      </c>
      <c r="H316">
        <f>'28'!Q307</f>
        <v>8.8737830999390996E-4</v>
      </c>
    </row>
    <row r="317" spans="1:8">
      <c r="B317" t="s">
        <v>463</v>
      </c>
      <c r="C317">
        <f>'28'!L337</f>
        <v>8.8737830999390996E-4</v>
      </c>
      <c r="D317">
        <f>'28'!M337</f>
        <v>8.8737830999390996E-4</v>
      </c>
      <c r="E317">
        <f>'28'!N337</f>
        <v>0.22188924536523005</v>
      </c>
      <c r="F317">
        <f>'28'!O337</f>
        <v>8.8737830999390996E-4</v>
      </c>
      <c r="G317">
        <f>'28'!P337</f>
        <v>8.8737830999390996E-4</v>
      </c>
      <c r="H317">
        <f>'28'!Q337</f>
        <v>8.8737830999390996E-4</v>
      </c>
    </row>
    <row r="318" spans="1:8" ht="16" thickBot="1">
      <c r="B318" t="s">
        <v>464</v>
      </c>
      <c r="C318">
        <f>'28'!L367</f>
        <v>8.8737830999390996E-4</v>
      </c>
      <c r="D318">
        <f>'28'!M367</f>
        <v>8.8737830999390996E-4</v>
      </c>
      <c r="E318">
        <f>'28'!N367</f>
        <v>8.8737830999390996E-4</v>
      </c>
      <c r="F318">
        <f>'28'!O367</f>
        <v>8.8737830999390996E-4</v>
      </c>
      <c r="G318">
        <f>'28'!P367</f>
        <v>8.8737830999390996E-4</v>
      </c>
      <c r="H318">
        <f>'28'!Q367</f>
        <v>8.8737830999390996E-4</v>
      </c>
    </row>
    <row r="319" spans="1:8" ht="17" thickBot="1">
      <c r="A319">
        <v>29</v>
      </c>
      <c r="B319" s="60" t="s">
        <v>11</v>
      </c>
      <c r="C319" s="61">
        <f>'29'!L7</f>
        <v>0.75263437860552029</v>
      </c>
      <c r="D319" s="62">
        <f>'29'!M7</f>
        <v>0.7496108137705374</v>
      </c>
      <c r="E319" s="62">
        <f>'29'!N7</f>
        <v>0.75523980940648294</v>
      </c>
      <c r="F319" s="62">
        <f>'29'!O7</f>
        <v>0.72248923014893651</v>
      </c>
      <c r="G319" s="62">
        <f>'29'!P7</f>
        <v>0.69510038291512555</v>
      </c>
      <c r="H319" s="63">
        <f>'29'!Q7</f>
        <v>1.0917113978807047</v>
      </c>
    </row>
    <row r="320" spans="1:8">
      <c r="B320" t="s">
        <v>466</v>
      </c>
      <c r="C320">
        <f>'29'!L37</f>
        <v>8.8737830999390996E-4</v>
      </c>
      <c r="D320">
        <f>'29'!M37</f>
        <v>8.8737830999390996E-4</v>
      </c>
      <c r="E320">
        <f>'29'!N37</f>
        <v>8.8737830999390996E-4</v>
      </c>
      <c r="F320">
        <f>'29'!O37</f>
        <v>8.8737830999390996E-4</v>
      </c>
      <c r="G320">
        <f>'29'!P37</f>
        <v>8.8737830999390996E-4</v>
      </c>
      <c r="H320">
        <f>'29'!Q37</f>
        <v>8.8737830999390996E-4</v>
      </c>
    </row>
    <row r="321" spans="1:8">
      <c r="B321" t="s">
        <v>467</v>
      </c>
      <c r="C321">
        <f>'29'!L67</f>
        <v>8.8737830999390996E-4</v>
      </c>
      <c r="D321">
        <f>'29'!M67</f>
        <v>8.8737830999390996E-4</v>
      </c>
      <c r="E321">
        <f>'29'!N67</f>
        <v>8.8737830999390996E-4</v>
      </c>
      <c r="F321">
        <f>'29'!O67</f>
        <v>8.8737830999390996E-4</v>
      </c>
      <c r="G321">
        <f>'29'!P67</f>
        <v>8.8737830999390996E-4</v>
      </c>
      <c r="H321">
        <f>'29'!Q67</f>
        <v>1.1378750241179345</v>
      </c>
    </row>
    <row r="322" spans="1:8">
      <c r="B322" t="s">
        <v>468</v>
      </c>
      <c r="C322">
        <f>'29'!L97</f>
        <v>8.8737830999390996E-4</v>
      </c>
      <c r="D322">
        <f>'29'!M97</f>
        <v>8.8737830999390996E-4</v>
      </c>
      <c r="E322">
        <f>'29'!N97</f>
        <v>0.14070335708172552</v>
      </c>
      <c r="F322">
        <f>'29'!O97</f>
        <v>8.8737830999390996E-4</v>
      </c>
      <c r="G322">
        <f>'29'!P97</f>
        <v>8.8737830999390996E-4</v>
      </c>
      <c r="H322">
        <f>'29'!Q97</f>
        <v>0.94306080550131821</v>
      </c>
    </row>
    <row r="323" spans="1:8">
      <c r="B323" t="s">
        <v>403</v>
      </c>
      <c r="C323">
        <f>'29'!L127</f>
        <v>8.8737830999390996E-4</v>
      </c>
      <c r="D323">
        <f>'29'!M127</f>
        <v>8.8737830999390996E-4</v>
      </c>
      <c r="E323">
        <f>'29'!N127</f>
        <v>0.19855718999246336</v>
      </c>
      <c r="F323">
        <f>'29'!O127</f>
        <v>8.8737830999390996E-4</v>
      </c>
      <c r="G323">
        <f>'29'!P127</f>
        <v>8.8737830999390996E-4</v>
      </c>
      <c r="H323">
        <f>'29'!Q127</f>
        <v>8.8737830999390996E-4</v>
      </c>
    </row>
    <row r="324" spans="1:8">
      <c r="B324" t="s">
        <v>469</v>
      </c>
      <c r="C324">
        <f>'29'!L157</f>
        <v>8.8737830999390996E-4</v>
      </c>
      <c r="D324">
        <f>'29'!M157</f>
        <v>8.8737830999390996E-4</v>
      </c>
      <c r="E324">
        <f>'29'!N157</f>
        <v>9.9838356888753421E-2</v>
      </c>
      <c r="F324">
        <f>'29'!O157</f>
        <v>8.8737830999390996E-4</v>
      </c>
      <c r="G324">
        <f>'29'!P157</f>
        <v>8.8737830999390996E-4</v>
      </c>
      <c r="H324">
        <f>'29'!Q157</f>
        <v>1.136615604068705</v>
      </c>
    </row>
    <row r="325" spans="1:8">
      <c r="B325" t="s">
        <v>470</v>
      </c>
      <c r="C325">
        <f>'29'!L187</f>
        <v>8.8737830999390996E-4</v>
      </c>
      <c r="D325">
        <f>'29'!M187</f>
        <v>8.8737830999390996E-4</v>
      </c>
      <c r="E325">
        <f>'29'!N187</f>
        <v>8.8737830999390996E-4</v>
      </c>
      <c r="F325">
        <f>'29'!O187</f>
        <v>8.8737830999390996E-4</v>
      </c>
      <c r="G325">
        <f>'29'!P187</f>
        <v>8.8737830999390996E-4</v>
      </c>
      <c r="H325">
        <f>'29'!Q187</f>
        <v>1.0394366187179793</v>
      </c>
    </row>
    <row r="326" spans="1:8">
      <c r="B326" t="s">
        <v>471</v>
      </c>
      <c r="C326">
        <f>'29'!L217</f>
        <v>1.1847336719702226</v>
      </c>
      <c r="D326">
        <f>'29'!M217</f>
        <v>1.1788819057500446</v>
      </c>
      <c r="E326">
        <f>'29'!N217</f>
        <v>1.1692566225409995</v>
      </c>
      <c r="F326">
        <f>'29'!O217</f>
        <v>1.1265015481903813</v>
      </c>
      <c r="G326">
        <f>'29'!P217</f>
        <v>1.082556514064043</v>
      </c>
      <c r="H326">
        <f>'29'!Q217</f>
        <v>1.1660281455639923</v>
      </c>
    </row>
    <row r="327" spans="1:8">
      <c r="B327" t="s">
        <v>472</v>
      </c>
      <c r="C327">
        <f>'29'!L247</f>
        <v>8.8737830999390996E-4</v>
      </c>
      <c r="D327">
        <f>'29'!M247</f>
        <v>8.8737830999390996E-4</v>
      </c>
      <c r="E327">
        <f>'29'!N247</f>
        <v>8.8737830999390996E-4</v>
      </c>
      <c r="F327">
        <f>'29'!O247</f>
        <v>8.8737830999390996E-4</v>
      </c>
      <c r="G327">
        <f>'29'!P247</f>
        <v>8.8737830999390996E-4</v>
      </c>
      <c r="H327">
        <f>'29'!Q247</f>
        <v>1.1573454229731259</v>
      </c>
    </row>
    <row r="328" spans="1:8" ht="16" thickBot="1">
      <c r="B328" t="s">
        <v>473</v>
      </c>
      <c r="C328">
        <f>'29'!L277</f>
        <v>8.8737830999390996E-4</v>
      </c>
      <c r="D328">
        <f>'29'!M277</f>
        <v>8.8737830999390996E-4</v>
      </c>
      <c r="E328">
        <f>'29'!N277</f>
        <v>0.25423066284491297</v>
      </c>
      <c r="F328">
        <f>'29'!O277</f>
        <v>0.27210323857614516</v>
      </c>
      <c r="G328">
        <f>'29'!P277</f>
        <v>0.30814030942787241</v>
      </c>
      <c r="H328">
        <f>'29'!Q277</f>
        <v>1.1491349020781725</v>
      </c>
    </row>
    <row r="329" spans="1:8" ht="17" thickBot="1">
      <c r="A329">
        <v>30</v>
      </c>
      <c r="B329" s="60" t="s">
        <v>15</v>
      </c>
      <c r="C329" s="61">
        <f>'30'!L7</f>
        <v>0.94933931056197285</v>
      </c>
      <c r="D329" s="62">
        <f>'30'!M7</f>
        <v>1.0318949097435777</v>
      </c>
      <c r="E329" s="62">
        <f>'30'!N7</f>
        <v>1.207629341912914</v>
      </c>
      <c r="F329" s="62">
        <f>'30'!O7</f>
        <v>1.1498724391638011</v>
      </c>
      <c r="G329" s="62">
        <f>'30'!P7</f>
        <v>1.0187864960391544</v>
      </c>
      <c r="H329" s="63">
        <f>'30'!Q7</f>
        <v>1.2692631938719412</v>
      </c>
    </row>
    <row r="330" spans="1:8">
      <c r="B330" t="s">
        <v>475</v>
      </c>
      <c r="C330">
        <f>'30'!L37</f>
        <v>1.13117563553662</v>
      </c>
      <c r="D330">
        <f>'30'!M37</f>
        <v>1.0872922986527807</v>
      </c>
      <c r="E330">
        <f>'30'!N37</f>
        <v>1.3239206530982994</v>
      </c>
      <c r="F330">
        <f>'30'!O37</f>
        <v>1.2238648800405589</v>
      </c>
      <c r="G330">
        <f>'30'!P37</f>
        <v>1.0579609978760924</v>
      </c>
      <c r="H330">
        <f>'30'!Q37</f>
        <v>1.2670233602150041</v>
      </c>
    </row>
    <row r="331" spans="1:8">
      <c r="B331" t="s">
        <v>476</v>
      </c>
      <c r="C331">
        <f>'30'!L67</f>
        <v>8.8737830999390996E-4</v>
      </c>
      <c r="D331">
        <f>'30'!M67</f>
        <v>8.8737830999390996E-4</v>
      </c>
      <c r="E331">
        <f>'30'!N67</f>
        <v>0.53357452679794959</v>
      </c>
      <c r="F331">
        <f>'30'!O67</f>
        <v>0.7296856091014905</v>
      </c>
      <c r="G331">
        <f>'30'!P67</f>
        <v>0.93764126395724301</v>
      </c>
      <c r="H331">
        <f>'30'!Q67</f>
        <v>1.184246798351283</v>
      </c>
    </row>
    <row r="332" spans="1:8">
      <c r="B332" t="s">
        <v>477</v>
      </c>
      <c r="C332">
        <f>'30'!L97</f>
        <v>8.8737830999390996E-4</v>
      </c>
      <c r="D332">
        <f>'30'!M97</f>
        <v>0.72911247266937795</v>
      </c>
      <c r="E332">
        <f>'30'!N97</f>
        <v>0.68537206359198444</v>
      </c>
      <c r="F332">
        <f>'30'!O97</f>
        <v>0.71008005489445902</v>
      </c>
      <c r="G332">
        <f>'30'!P97</f>
        <v>0.72998590385581552</v>
      </c>
      <c r="H332">
        <f>'30'!Q97</f>
        <v>1.3263989529151001</v>
      </c>
    </row>
    <row r="333" spans="1:8">
      <c r="B333" t="s">
        <v>280</v>
      </c>
      <c r="C333">
        <f>'30'!L127</f>
        <v>8.8737830999390996E-4</v>
      </c>
      <c r="D333">
        <f>'30'!M127</f>
        <v>0.89705258880914085</v>
      </c>
      <c r="E333">
        <f>'30'!N127</f>
        <v>0.68846164964421974</v>
      </c>
      <c r="F333">
        <f>'30'!O127</f>
        <v>0.70012489964796809</v>
      </c>
      <c r="G333">
        <f>'30'!P127</f>
        <v>0.93906756351918863</v>
      </c>
      <c r="H333">
        <f>'30'!Q127</f>
        <v>1.4910749273031461</v>
      </c>
    </row>
    <row r="334" spans="1:8">
      <c r="B334" t="s">
        <v>478</v>
      </c>
      <c r="C334">
        <f>'30'!L157</f>
        <v>8.8737830999390996E-4</v>
      </c>
      <c r="D334">
        <f>'30'!M157</f>
        <v>8.8737830999390996E-4</v>
      </c>
      <c r="E334">
        <f>'30'!N157</f>
        <v>7.7817645248861395E-2</v>
      </c>
      <c r="F334">
        <f>'30'!O157</f>
        <v>1.1220363126411301</v>
      </c>
      <c r="G334">
        <f>'30'!P157</f>
        <v>1.0797852934369536</v>
      </c>
      <c r="H334">
        <f>'30'!Q157</f>
        <v>1.310153050742018</v>
      </c>
    </row>
    <row r="335" spans="1:8">
      <c r="B335" t="s">
        <v>479</v>
      </c>
      <c r="C335">
        <f>'30'!L187</f>
        <v>8.8737830999390996E-4</v>
      </c>
      <c r="D335">
        <f>'30'!M187</f>
        <v>0.9131697783036592</v>
      </c>
      <c r="E335">
        <f>'30'!N187</f>
        <v>0.82692467977001982</v>
      </c>
      <c r="F335">
        <f>'30'!O187</f>
        <v>0.97053185430356581</v>
      </c>
      <c r="G335">
        <f>'30'!P187</f>
        <v>0.97948161829959524</v>
      </c>
      <c r="H335">
        <f>'30'!Q187</f>
        <v>1.2798408111723039</v>
      </c>
    </row>
    <row r="336" spans="1:8">
      <c r="B336" t="s">
        <v>275</v>
      </c>
      <c r="C336">
        <f>'30'!L217</f>
        <v>0.13916901505980028</v>
      </c>
      <c r="D336">
        <f>'30'!M217</f>
        <v>0.46437893891593413</v>
      </c>
      <c r="E336">
        <f>'30'!N217</f>
        <v>0.47011769968636347</v>
      </c>
      <c r="F336">
        <f>'30'!O217</f>
        <v>0.87161695495670621</v>
      </c>
      <c r="G336">
        <f>'30'!P217</f>
        <v>0.90616587978685359</v>
      </c>
      <c r="H336">
        <f>'30'!Q217</f>
        <v>1.2349237992426176</v>
      </c>
    </row>
    <row r="337" spans="1:8">
      <c r="B337" t="s">
        <v>480</v>
      </c>
      <c r="C337">
        <f>'30'!L247</f>
        <v>0.89485136687915934</v>
      </c>
      <c r="D337">
        <f>'30'!M247</f>
        <v>1.5979539163149337</v>
      </c>
      <c r="E337">
        <f>'30'!N247</f>
        <v>0.88163379611976223</v>
      </c>
      <c r="F337">
        <f>'30'!O247</f>
        <v>0.88861002192656668</v>
      </c>
      <c r="G337">
        <f>'30'!P247</f>
        <v>0.8898915886415264</v>
      </c>
      <c r="H337">
        <f>'30'!Q247</f>
        <v>1.1957518705776458</v>
      </c>
    </row>
    <row r="338" spans="1:8">
      <c r="B338" t="s">
        <v>481</v>
      </c>
      <c r="C338">
        <f>'30'!L277</f>
        <v>8.8737830999390996E-4</v>
      </c>
      <c r="D338">
        <f>'30'!M277</f>
        <v>8.8737830999390996E-4</v>
      </c>
      <c r="E338">
        <f>'30'!N277</f>
        <v>8.8737830999390996E-4</v>
      </c>
      <c r="F338">
        <f>'30'!O277</f>
        <v>0.95520845585628877</v>
      </c>
      <c r="G338">
        <f>'30'!P277</f>
        <v>8.8737830999390996E-4</v>
      </c>
      <c r="H338">
        <f>'30'!Q277</f>
        <v>0.92578543223832732</v>
      </c>
    </row>
    <row r="339" spans="1:8">
      <c r="B339" t="s">
        <v>482</v>
      </c>
      <c r="C339">
        <f>'30'!L307</f>
        <v>8.8737830999390996E-4</v>
      </c>
      <c r="D339">
        <f>'30'!M307</f>
        <v>8.8737830999390996E-4</v>
      </c>
      <c r="E339">
        <f>'30'!N307</f>
        <v>8.8737830999390996E-4</v>
      </c>
      <c r="F339">
        <f>'30'!O307</f>
        <v>0.79899324921370229</v>
      </c>
      <c r="G339">
        <f>'30'!P307</f>
        <v>0.92609330853247673</v>
      </c>
      <c r="H339">
        <f>'30'!Q307</f>
        <v>1.1696388797622845</v>
      </c>
    </row>
    <row r="340" spans="1:8" ht="16" thickBot="1">
      <c r="B340" t="s">
        <v>483</v>
      </c>
      <c r="C340">
        <f>'30'!L337</f>
        <v>8.8737830999390996E-4</v>
      </c>
      <c r="D340">
        <f>'30'!M337</f>
        <v>0.90283626924233029</v>
      </c>
      <c r="E340">
        <f>'30'!N337</f>
        <v>0.85477380251018686</v>
      </c>
      <c r="F340">
        <f>'30'!O337</f>
        <v>0.95666247222095657</v>
      </c>
      <c r="G340">
        <f>'30'!P337</f>
        <v>0.99347904930681408</v>
      </c>
      <c r="H340">
        <f>'30'!Q337</f>
        <v>1.3148029870374809</v>
      </c>
    </row>
    <row r="341" spans="1:8" ht="17" thickBot="1">
      <c r="A341">
        <v>31</v>
      </c>
      <c r="B341" s="60" t="s">
        <v>19</v>
      </c>
      <c r="C341" s="61">
        <f>'31'!L7</f>
        <v>0.24668605786187989</v>
      </c>
      <c r="D341" s="62">
        <f>'31'!M7</f>
        <v>0.25360676642868035</v>
      </c>
      <c r="E341" s="62">
        <f>'31'!N7</f>
        <v>0.25491792585751211</v>
      </c>
      <c r="F341" s="62">
        <f>'31'!O7</f>
        <v>0.6000604382386806</v>
      </c>
      <c r="G341" s="62">
        <f>'31'!P7</f>
        <v>0.61202062375733168</v>
      </c>
      <c r="H341" s="63">
        <f>'31'!Q7</f>
        <v>1.0343843216374233</v>
      </c>
    </row>
    <row r="342" spans="1:8">
      <c r="B342" t="s">
        <v>485</v>
      </c>
      <c r="C342">
        <f>'31'!L37</f>
        <v>8.8737830999390996E-4</v>
      </c>
      <c r="D342">
        <f>'31'!M37</f>
        <v>4.4773695078705572E-2</v>
      </c>
      <c r="E342">
        <f>'31'!N37</f>
        <v>4.5199370130287818E-2</v>
      </c>
      <c r="F342">
        <f>'31'!O37</f>
        <v>0.6795322472474381</v>
      </c>
      <c r="G342">
        <f>'31'!P37</f>
        <v>0.72062441975135749</v>
      </c>
      <c r="H342">
        <f>'31'!Q37</f>
        <v>0.76718570484494331</v>
      </c>
    </row>
    <row r="343" spans="1:8">
      <c r="B343" t="s">
        <v>486</v>
      </c>
      <c r="C343">
        <f>'31'!L67</f>
        <v>8.8737830999390996E-4</v>
      </c>
      <c r="D343">
        <f>'31'!M67</f>
        <v>0.12111367906093663</v>
      </c>
      <c r="E343">
        <f>'31'!N67</f>
        <v>0.12469780048235025</v>
      </c>
      <c r="F343">
        <f>'31'!O67</f>
        <v>1.0000028785729627</v>
      </c>
      <c r="G343">
        <f>'31'!P67</f>
        <v>1.0137008560773755</v>
      </c>
      <c r="H343">
        <f>'31'!Q67</f>
        <v>1.0394898133250698</v>
      </c>
    </row>
    <row r="344" spans="1:8">
      <c r="B344" t="s">
        <v>487</v>
      </c>
      <c r="C344">
        <f>'31'!L97</f>
        <v>8.8737830999390996E-4</v>
      </c>
      <c r="D344">
        <f>'31'!M97</f>
        <v>5.1883652735077161E-2</v>
      </c>
      <c r="E344">
        <f>'31'!N97</f>
        <v>5.2094585965277329E-2</v>
      </c>
      <c r="F344">
        <f>'31'!O97</f>
        <v>0.60645903386412769</v>
      </c>
      <c r="G344">
        <f>'31'!P97</f>
        <v>0.63227524729114271</v>
      </c>
      <c r="H344">
        <f>'31'!Q97</f>
        <v>0.65979190464717019</v>
      </c>
    </row>
    <row r="345" spans="1:8">
      <c r="B345" t="s">
        <v>488</v>
      </c>
      <c r="C345">
        <f>'31'!L127</f>
        <v>8.8737830999390996E-4</v>
      </c>
      <c r="D345">
        <f>'31'!M127</f>
        <v>9.6093072817247827E-2</v>
      </c>
      <c r="E345">
        <f>'31'!N127</f>
        <v>9.6713017897438358E-2</v>
      </c>
      <c r="F345">
        <f>'31'!O127</f>
        <v>0.77951906987531672</v>
      </c>
      <c r="G345">
        <f>'31'!P127</f>
        <v>0.78938956047376097</v>
      </c>
      <c r="H345">
        <f>'31'!Q127</f>
        <v>0.83731664779630299</v>
      </c>
    </row>
    <row r="346" spans="1:8">
      <c r="B346" t="s">
        <v>489</v>
      </c>
      <c r="C346">
        <f>'31'!L157</f>
        <v>8.8737830999390996E-4</v>
      </c>
      <c r="D346">
        <f>'31'!M157</f>
        <v>0.21280134074567006</v>
      </c>
      <c r="E346">
        <f>'31'!N157</f>
        <v>0.22007210903919489</v>
      </c>
      <c r="F346">
        <f>'31'!O157</f>
        <v>1.168789271584844</v>
      </c>
      <c r="G346">
        <f>'31'!P157</f>
        <v>1.1786160751197747</v>
      </c>
      <c r="H346">
        <f>'31'!Q157</f>
        <v>1.2244115394379802</v>
      </c>
    </row>
    <row r="347" spans="1:8">
      <c r="B347" t="s">
        <v>490</v>
      </c>
      <c r="C347">
        <f>'31'!L187</f>
        <v>8.8737830999390996E-4</v>
      </c>
      <c r="D347">
        <f>'31'!M187</f>
        <v>6.5455797996506165E-2</v>
      </c>
      <c r="E347">
        <f>'31'!N187</f>
        <v>6.6849938989470489E-2</v>
      </c>
      <c r="F347">
        <f>'31'!O187</f>
        <v>0.715972886094001</v>
      </c>
      <c r="G347">
        <f>'31'!P187</f>
        <v>0.75998928494602203</v>
      </c>
      <c r="H347">
        <f>'31'!Q187</f>
        <v>0.76419996450400929</v>
      </c>
    </row>
    <row r="348" spans="1:8" ht="16" thickBot="1">
      <c r="B348" t="s">
        <v>491</v>
      </c>
      <c r="C348">
        <f>'31'!L217</f>
        <v>0.36144914622654983</v>
      </c>
      <c r="D348">
        <f>'31'!M217</f>
        <v>0.35439865061495746</v>
      </c>
      <c r="E348">
        <f>'31'!N217</f>
        <v>0.35402216880855442</v>
      </c>
      <c r="F348">
        <f>'31'!O217</f>
        <v>0.44440226458916671</v>
      </c>
      <c r="G348">
        <f>'31'!P217</f>
        <v>0.44372230825300807</v>
      </c>
      <c r="H348">
        <f>'31'!Q217</f>
        <v>1.173109680838595</v>
      </c>
    </row>
    <row r="349" spans="1:8" ht="17" thickBot="1">
      <c r="A349">
        <v>32</v>
      </c>
      <c r="B349" s="60" t="s">
        <v>23</v>
      </c>
      <c r="C349" s="61">
        <f>'32'!L7</f>
        <v>0.73235536210827457</v>
      </c>
      <c r="D349" s="62">
        <f>'32'!M7</f>
        <v>0.86071043101094458</v>
      </c>
      <c r="E349" s="62">
        <f>'32'!N7</f>
        <v>0.87166317996190634</v>
      </c>
      <c r="F349" s="62">
        <f>'32'!O7</f>
        <v>0.88834066142266677</v>
      </c>
      <c r="G349" s="62">
        <f>'32'!P7</f>
        <v>0.90946014090339455</v>
      </c>
      <c r="H349" s="63">
        <f>'32'!Q7</f>
        <v>1.6933294869343044E-4</v>
      </c>
    </row>
    <row r="350" spans="1:8">
      <c r="B350" t="s">
        <v>493</v>
      </c>
      <c r="C350">
        <f>'32'!L37</f>
        <v>1.1479345762531006</v>
      </c>
      <c r="D350">
        <f>'32'!M37</f>
        <v>1.0744575358427306</v>
      </c>
      <c r="E350">
        <f>'32'!N37</f>
        <v>1.0845220598668961</v>
      </c>
      <c r="F350">
        <f>'32'!O37</f>
        <v>1.0955269740962694</v>
      </c>
      <c r="G350">
        <f>'32'!P37</f>
        <v>0.92369164089223355</v>
      </c>
      <c r="H350">
        <f>'32'!Q37</f>
        <v>8.8737830999390996E-4</v>
      </c>
    </row>
    <row r="351" spans="1:8">
      <c r="B351" t="s">
        <v>494</v>
      </c>
      <c r="C351">
        <f>'32'!L67</f>
        <v>8.8737830999390996E-4</v>
      </c>
      <c r="D351">
        <f>'32'!M67</f>
        <v>0.53976147348569925</v>
      </c>
      <c r="E351">
        <f>'32'!N67</f>
        <v>0.53253108617881695</v>
      </c>
      <c r="F351">
        <f>'32'!O67</f>
        <v>0.64862645300339217</v>
      </c>
      <c r="G351">
        <f>'32'!P67</f>
        <v>0.84519509173086682</v>
      </c>
      <c r="H351">
        <f>'32'!Q67</f>
        <v>8.8737830999390996E-4</v>
      </c>
    </row>
    <row r="352" spans="1:8">
      <c r="B352" t="s">
        <v>495</v>
      </c>
      <c r="C352">
        <f>'32'!L97</f>
        <v>8.8737830999390996E-4</v>
      </c>
      <c r="D352">
        <f>'32'!M97</f>
        <v>0.4591695648790084</v>
      </c>
      <c r="E352">
        <f>'32'!N97</f>
        <v>0.46158060067048079</v>
      </c>
      <c r="F352">
        <f>'32'!O97</f>
        <v>0.70450197612310339</v>
      </c>
      <c r="G352">
        <f>'32'!P97</f>
        <v>1.0758917787177864</v>
      </c>
      <c r="H352">
        <f>'32'!Q97</f>
        <v>8.8737830999390996E-4</v>
      </c>
    </row>
    <row r="353" spans="1:8">
      <c r="B353" t="s">
        <v>496</v>
      </c>
      <c r="C353">
        <f>'32'!L127</f>
        <v>8.8737830999390996E-4</v>
      </c>
      <c r="D353">
        <f>'32'!M127</f>
        <v>0.5708505061276743</v>
      </c>
      <c r="E353">
        <f>'32'!N127</f>
        <v>0.57912007191209114</v>
      </c>
      <c r="F353">
        <f>'32'!O127</f>
        <v>0.66933568913829544</v>
      </c>
      <c r="G353">
        <f>'32'!P127</f>
        <v>0.84286824241745828</v>
      </c>
      <c r="H353">
        <f>'32'!Q127</f>
        <v>8.8737830999390996E-4</v>
      </c>
    </row>
    <row r="354" spans="1:8">
      <c r="B354" t="s">
        <v>497</v>
      </c>
      <c r="C354">
        <f>'32'!L157</f>
        <v>8.8737830999390996E-4</v>
      </c>
      <c r="D354">
        <f>'32'!M157</f>
        <v>0.86603612426101628</v>
      </c>
      <c r="E354">
        <f>'32'!N157</f>
        <v>0.88196260291912176</v>
      </c>
      <c r="F354">
        <f>'32'!O157</f>
        <v>0.7328019936264023</v>
      </c>
      <c r="G354">
        <f>'32'!P157</f>
        <v>0.84570087928879534</v>
      </c>
      <c r="H354">
        <f>'32'!Q157</f>
        <v>8.8737830999390996E-4</v>
      </c>
    </row>
    <row r="355" spans="1:8">
      <c r="B355" t="s">
        <v>498</v>
      </c>
      <c r="C355">
        <f>'32'!L187</f>
        <v>8.8737830999390996E-4</v>
      </c>
      <c r="D355">
        <f>'32'!M187</f>
        <v>0.61908479843495878</v>
      </c>
      <c r="E355">
        <f>'32'!N187</f>
        <v>0.63347634066849612</v>
      </c>
      <c r="F355">
        <f>'32'!O187</f>
        <v>0.50334543723197445</v>
      </c>
      <c r="G355">
        <f>'32'!P187</f>
        <v>1.0731746748284798</v>
      </c>
      <c r="H355">
        <f>'32'!Q187</f>
        <v>8.8737830999390996E-4</v>
      </c>
    </row>
    <row r="356" spans="1:8">
      <c r="B356" t="s">
        <v>499</v>
      </c>
      <c r="C356">
        <f>'32'!L217</f>
        <v>8.8737830999390996E-4</v>
      </c>
      <c r="D356">
        <f>'32'!M217</f>
        <v>0.64325009330885285</v>
      </c>
      <c r="E356">
        <f>'32'!N217</f>
        <v>0.6497637187139863</v>
      </c>
      <c r="F356">
        <f>'32'!O217</f>
        <v>0.70285181260406437</v>
      </c>
      <c r="G356">
        <f>'32'!P217</f>
        <v>0.86965136712669766</v>
      </c>
      <c r="H356">
        <f>'32'!Q217</f>
        <v>8.8737830999390996E-4</v>
      </c>
    </row>
    <row r="357" spans="1:8">
      <c r="B357" t="s">
        <v>500</v>
      </c>
      <c r="C357">
        <f>'32'!L247</f>
        <v>8.8737830999390996E-4</v>
      </c>
      <c r="D357">
        <f>'32'!M247</f>
        <v>0.84204840178364693</v>
      </c>
      <c r="E357">
        <f>'32'!N247</f>
        <v>0.85930281094034755</v>
      </c>
      <c r="F357">
        <f>'32'!O247</f>
        <v>0.68691210238811173</v>
      </c>
      <c r="G357">
        <f>'32'!P247</f>
        <v>0.96701006012267365</v>
      </c>
      <c r="H357">
        <f>'32'!Q247</f>
        <v>8.8737830999390996E-4</v>
      </c>
    </row>
    <row r="358" spans="1:8" ht="16" thickBot="1">
      <c r="B358" t="s">
        <v>501</v>
      </c>
      <c r="C358">
        <f>'32'!L277</f>
        <v>8.8737830999390996E-4</v>
      </c>
      <c r="D358">
        <f>'32'!M277</f>
        <v>0.59669850221339427</v>
      </c>
      <c r="E358">
        <f>'32'!N277</f>
        <v>0.61109277434886189</v>
      </c>
      <c r="F358">
        <f>'32'!O277</f>
        <v>0.65557330945792902</v>
      </c>
      <c r="G358">
        <f>'32'!P277</f>
        <v>0.84858734159721738</v>
      </c>
      <c r="H358">
        <f>'32'!Q277</f>
        <v>8.8737830999390996E-4</v>
      </c>
    </row>
    <row r="359" spans="1:8" ht="17" thickBot="1">
      <c r="A359">
        <v>33</v>
      </c>
      <c r="B359" s="60" t="s">
        <v>27</v>
      </c>
      <c r="C359" s="61">
        <f>'33'!L7</f>
        <v>8.8737830999390996E-4</v>
      </c>
      <c r="D359" s="62">
        <f>'33'!M7</f>
        <v>0.88112087600605982</v>
      </c>
      <c r="E359" s="62">
        <f>'33'!N7</f>
        <v>1.0176817714375304</v>
      </c>
      <c r="F359" s="62">
        <f>'33'!O7</f>
        <v>1.2667237221999146</v>
      </c>
      <c r="G359" s="62">
        <f>'33'!P7</f>
        <v>1.2135583484312717</v>
      </c>
      <c r="H359" s="63">
        <f>'33'!Q7</f>
        <v>1.2247121210984837</v>
      </c>
    </row>
    <row r="360" spans="1:8">
      <c r="B360" t="s">
        <v>503</v>
      </c>
      <c r="C360">
        <f>'33'!L37</f>
        <v>8.8737830999390996E-4</v>
      </c>
      <c r="D360">
        <f>'33'!M37</f>
        <v>8.8737830999390996E-4</v>
      </c>
      <c r="E360">
        <f>'33'!N37</f>
        <v>8.8737830999390996E-4</v>
      </c>
      <c r="F360">
        <f>'33'!O37</f>
        <v>0.67583327490583667</v>
      </c>
      <c r="G360">
        <f>'33'!P37</f>
        <v>0.94660663076462881</v>
      </c>
      <c r="H360">
        <f>'33'!Q37</f>
        <v>0.97382798439464213</v>
      </c>
    </row>
    <row r="361" spans="1:8">
      <c r="B361" t="s">
        <v>504</v>
      </c>
      <c r="C361">
        <f>'33'!L67</f>
        <v>8.8737830999390996E-4</v>
      </c>
      <c r="D361">
        <f>'33'!M67</f>
        <v>8.8737830999390996E-4</v>
      </c>
      <c r="E361">
        <f>'33'!N67</f>
        <v>8.8737830999390996E-4</v>
      </c>
      <c r="F361">
        <f>'33'!O67</f>
        <v>0.82022439755509913</v>
      </c>
      <c r="G361">
        <f>'33'!P67</f>
        <v>0.95958580058607312</v>
      </c>
      <c r="H361">
        <f>'33'!Q67</f>
        <v>0.97230152715799723</v>
      </c>
    </row>
    <row r="362" spans="1:8">
      <c r="B362" t="s">
        <v>505</v>
      </c>
      <c r="C362">
        <f>'33'!L97</f>
        <v>8.8737830999390996E-4</v>
      </c>
      <c r="D362">
        <f>'33'!M97</f>
        <v>8.8737830999390996E-4</v>
      </c>
      <c r="E362">
        <f>'33'!N97</f>
        <v>8.8737830999390996E-4</v>
      </c>
      <c r="F362">
        <f>'33'!O97</f>
        <v>0.72000260345514822</v>
      </c>
      <c r="G362">
        <f>'33'!P97</f>
        <v>1.0259175740447724</v>
      </c>
      <c r="H362">
        <f>'33'!Q97</f>
        <v>1.0435680693980349</v>
      </c>
    </row>
    <row r="363" spans="1:8">
      <c r="B363" t="s">
        <v>506</v>
      </c>
      <c r="C363">
        <f>'33'!L127</f>
        <v>8.8737830999390996E-4</v>
      </c>
      <c r="D363">
        <f>'33'!M127</f>
        <v>8.8737830999390996E-4</v>
      </c>
      <c r="E363">
        <f>'33'!N127</f>
        <v>8.8737830999390996E-4</v>
      </c>
      <c r="F363">
        <f>'33'!O127</f>
        <v>0.49568110522521436</v>
      </c>
      <c r="G363">
        <f>'33'!P127</f>
        <v>1.1123863570356352</v>
      </c>
      <c r="H363">
        <f>'33'!Q127</f>
        <v>1.1233269371898515</v>
      </c>
    </row>
    <row r="364" spans="1:8">
      <c r="B364" t="s">
        <v>507</v>
      </c>
      <c r="C364">
        <f>'33'!L157</f>
        <v>8.8737830999390996E-4</v>
      </c>
      <c r="D364">
        <f>'33'!M157</f>
        <v>1.2776503564418031</v>
      </c>
      <c r="E364">
        <f>'33'!N157</f>
        <v>1.2959277960904612</v>
      </c>
      <c r="F364">
        <f>'33'!O157</f>
        <v>1.4587274831807535</v>
      </c>
      <c r="G364">
        <f>'33'!P157</f>
        <v>1.3374826695199027</v>
      </c>
      <c r="H364">
        <f>'33'!Q157</f>
        <v>1.344407299158022</v>
      </c>
    </row>
    <row r="365" spans="1:8" ht="16" thickBot="1">
      <c r="B365" t="s">
        <v>508</v>
      </c>
      <c r="C365">
        <f>'33'!L187</f>
        <v>8.8737830999390996E-4</v>
      </c>
      <c r="D365">
        <f>'33'!M187</f>
        <v>8.8737830999390996E-4</v>
      </c>
      <c r="E365">
        <f>'33'!N187</f>
        <v>1.2892180440746961</v>
      </c>
      <c r="F365">
        <f>'33'!O187</f>
        <v>1.0193786190116614</v>
      </c>
      <c r="G365">
        <f>'33'!P187</f>
        <v>1.0305217242952678</v>
      </c>
      <c r="H365">
        <f>'33'!Q187</f>
        <v>1.0437906114585662</v>
      </c>
    </row>
    <row r="366" spans="1:8" ht="17" thickBot="1">
      <c r="A366">
        <v>34</v>
      </c>
      <c r="B366" s="60" t="s">
        <v>31</v>
      </c>
      <c r="C366" s="61">
        <f>'34'!L7</f>
        <v>0.70878825062996109</v>
      </c>
      <c r="D366" s="62">
        <f>'34'!M7</f>
        <v>0.65163035230065269</v>
      </c>
      <c r="E366" s="62">
        <f>'34'!N7</f>
        <v>0.68745864220883057</v>
      </c>
      <c r="F366" s="62">
        <f>'34'!O7</f>
        <v>0.77945056926345424</v>
      </c>
      <c r="G366" s="62">
        <f>'34'!P7</f>
        <v>0.82468925254139569</v>
      </c>
      <c r="H366" s="63">
        <f>'34'!Q7</f>
        <v>8.8737830999390996E-4</v>
      </c>
    </row>
    <row r="367" spans="1:8">
      <c r="B367" t="s">
        <v>510</v>
      </c>
      <c r="C367">
        <f>'34'!L37</f>
        <v>0.87542023702627525</v>
      </c>
      <c r="D367">
        <f>'34'!M37</f>
        <v>0.88139758855318706</v>
      </c>
      <c r="E367">
        <f>'34'!N37</f>
        <v>0.88533791277150031</v>
      </c>
      <c r="F367">
        <f>'34'!O37</f>
        <v>0.88662624363605802</v>
      </c>
      <c r="G367">
        <f>'34'!P37</f>
        <v>0.88889008150650139</v>
      </c>
      <c r="H367">
        <f>'34'!Q37</f>
        <v>8.8737830999390996E-4</v>
      </c>
    </row>
    <row r="368" spans="1:8">
      <c r="B368" t="s">
        <v>511</v>
      </c>
      <c r="C368">
        <f>'34'!L67</f>
        <v>8.8737830999390996E-4</v>
      </c>
      <c r="D368">
        <f>'34'!M67</f>
        <v>8.8737830999390996E-4</v>
      </c>
      <c r="E368">
        <f>'34'!N67</f>
        <v>0.18830140820664945</v>
      </c>
      <c r="F368">
        <f>'34'!O67</f>
        <v>0.62898225304688526</v>
      </c>
      <c r="G368">
        <f>'34'!P67</f>
        <v>0.77361291858214531</v>
      </c>
      <c r="H368">
        <f>'34'!Q67</f>
        <v>8.8737830999390996E-4</v>
      </c>
    </row>
    <row r="369" spans="1:8">
      <c r="B369" t="s">
        <v>512</v>
      </c>
      <c r="C369">
        <f>'34'!L97</f>
        <v>0.35577944340975887</v>
      </c>
      <c r="D369">
        <f>'34'!M97</f>
        <v>8.8737830999390996E-4</v>
      </c>
      <c r="E369">
        <f>'34'!N97</f>
        <v>0.29110375868774191</v>
      </c>
      <c r="F369">
        <f>'34'!O97</f>
        <v>0.66523019119659677</v>
      </c>
      <c r="G369">
        <f>'34'!P97</f>
        <v>0.79570457373856907</v>
      </c>
      <c r="H369">
        <f>'34'!Q97</f>
        <v>8.8737830999390996E-4</v>
      </c>
    </row>
    <row r="370" spans="1:8">
      <c r="B370" t="s">
        <v>513</v>
      </c>
      <c r="C370">
        <f>'34'!L127</f>
        <v>8.8737830999390996E-4</v>
      </c>
      <c r="D370">
        <f>'34'!M127</f>
        <v>8.8737830999390996E-4</v>
      </c>
      <c r="E370">
        <f>'34'!N127</f>
        <v>0.20534190195596941</v>
      </c>
      <c r="F370">
        <f>'34'!O127</f>
        <v>0.46088820085414767</v>
      </c>
      <c r="G370">
        <f>'34'!P127</f>
        <v>0.53580606606447556</v>
      </c>
      <c r="H370">
        <f>'34'!Q127</f>
        <v>3.3406074986088172E-3</v>
      </c>
    </row>
    <row r="371" spans="1:8" ht="16" thickBot="1">
      <c r="B371" t="s">
        <v>514</v>
      </c>
      <c r="C371">
        <f>'34'!L157</f>
        <v>0.85228575812394491</v>
      </c>
      <c r="D371">
        <f>'34'!M157</f>
        <v>8.8737830999390996E-4</v>
      </c>
      <c r="E371">
        <f>'34'!N157</f>
        <v>0.33861256161029996</v>
      </c>
      <c r="F371">
        <f>'34'!O157</f>
        <v>0.58102195191478767</v>
      </c>
      <c r="G371">
        <f>'34'!P157</f>
        <v>0.72152055259216941</v>
      </c>
      <c r="H371">
        <f>'34'!Q157</f>
        <v>8.8737830999390996E-4</v>
      </c>
    </row>
    <row r="372" spans="1:8" ht="17" thickBot="1">
      <c r="A372">
        <v>35</v>
      </c>
      <c r="B372" s="60" t="s">
        <v>35</v>
      </c>
      <c r="C372" s="61">
        <f>'35'!C7</f>
        <v>7.1021298751748621</v>
      </c>
      <c r="D372" s="62">
        <f>'35'!D7</f>
        <v>7.7233875448938392</v>
      </c>
      <c r="E372" s="62">
        <f>'35'!E7</f>
        <v>7.516744335564578</v>
      </c>
      <c r="F372" s="62">
        <f>'35'!F7</f>
        <v>7.8932993289328923</v>
      </c>
      <c r="G372" s="62">
        <f>'35'!G7</f>
        <v>7.7460106382978733</v>
      </c>
      <c r="H372" s="63">
        <f>'35'!H7</f>
        <v>1.0000000000000001E-5</v>
      </c>
    </row>
    <row r="373" spans="1:8">
      <c r="B373" t="s">
        <v>516</v>
      </c>
      <c r="C373">
        <f>'35'!L37</f>
        <v>1.7092340580578855</v>
      </c>
      <c r="D373">
        <f>'35'!M37</f>
        <v>1.7089767147429555</v>
      </c>
      <c r="E373">
        <f>'35'!N37</f>
        <v>1.7095607242710442</v>
      </c>
      <c r="F373">
        <f>'35'!O37</f>
        <v>1.7060546142186783</v>
      </c>
      <c r="G373">
        <f>'35'!P37</f>
        <v>1.7040409897958195</v>
      </c>
      <c r="H373">
        <f>'35'!Q37</f>
        <v>8.8737830999390996E-4</v>
      </c>
    </row>
    <row r="374" spans="1:8">
      <c r="B374" t="s">
        <v>517</v>
      </c>
      <c r="C374">
        <f>'35'!L7</f>
        <v>1.5122393644551924</v>
      </c>
      <c r="D374">
        <f>'35'!M7</f>
        <v>1.532089778054577</v>
      </c>
      <c r="E374">
        <f>'35'!N7</f>
        <v>1.5258233961742993</v>
      </c>
      <c r="F374">
        <f>'35'!O7</f>
        <v>1.5370144482206194</v>
      </c>
      <c r="G374">
        <f>'35'!P7</f>
        <v>1.5327570204296777</v>
      </c>
      <c r="H374">
        <f>'35'!Q7</f>
        <v>8.8737830999390996E-4</v>
      </c>
    </row>
    <row r="375" spans="1:8">
      <c r="B375" t="s">
        <v>518</v>
      </c>
      <c r="C375">
        <f>'35'!L97</f>
        <v>1.0357452887072003</v>
      </c>
      <c r="D375">
        <f>'35'!M97</f>
        <v>1.2459830999485724</v>
      </c>
      <c r="E375">
        <f>'35'!N97</f>
        <v>1.2560662840484607</v>
      </c>
      <c r="F375">
        <f>'35'!O97</f>
        <v>0.71751545876841316</v>
      </c>
      <c r="G375">
        <f>'35'!P97</f>
        <v>0.72409135855941587</v>
      </c>
      <c r="H375">
        <f>'35'!Q97</f>
        <v>8.8737830999390996E-4</v>
      </c>
    </row>
    <row r="376" spans="1:8">
      <c r="B376" t="s">
        <v>519</v>
      </c>
      <c r="C376">
        <f>'35'!L127</f>
        <v>8.8737830999390996E-4</v>
      </c>
      <c r="D376">
        <f>'35'!M127</f>
        <v>8.8737830999390996E-4</v>
      </c>
      <c r="E376">
        <f>'35'!N127</f>
        <v>8.8737830999390996E-4</v>
      </c>
      <c r="F376">
        <f>'35'!O127</f>
        <v>8.8737830999390996E-4</v>
      </c>
      <c r="G376">
        <f>'35'!P127</f>
        <v>8.8737830999390996E-4</v>
      </c>
      <c r="H376">
        <f>'35'!Q127</f>
        <v>8.8737830999390996E-4</v>
      </c>
    </row>
    <row r="377" spans="1:8">
      <c r="B377" t="s">
        <v>520</v>
      </c>
      <c r="C377">
        <f>'35'!L157</f>
        <v>8.8737830999390996E-4</v>
      </c>
      <c r="D377">
        <f>'35'!M157</f>
        <v>8.8737830999390996E-4</v>
      </c>
      <c r="E377">
        <f>'35'!N157</f>
        <v>8.8737830999390996E-4</v>
      </c>
      <c r="F377">
        <f>'35'!O157</f>
        <v>0.56887414750136633</v>
      </c>
      <c r="G377">
        <f>'35'!P157</f>
        <v>0.57284143161346868</v>
      </c>
      <c r="H377">
        <f>'35'!Q157</f>
        <v>8.8737830999390996E-4</v>
      </c>
    </row>
    <row r="378" spans="1:8">
      <c r="B378" t="s">
        <v>521</v>
      </c>
      <c r="C378">
        <f>'35'!L187</f>
        <v>8.8737830999390996E-4</v>
      </c>
      <c r="D378">
        <f>'35'!M187</f>
        <v>8.8737830999390996E-4</v>
      </c>
      <c r="E378">
        <f>'35'!N187</f>
        <v>8.8737830999390996E-4</v>
      </c>
      <c r="F378">
        <f>'35'!O187</f>
        <v>8.8737830999390996E-4</v>
      </c>
      <c r="G378">
        <f>'35'!P187</f>
        <v>8.8737830999390996E-4</v>
      </c>
      <c r="H378">
        <f>'35'!Q187</f>
        <v>8.8737830999390996E-4</v>
      </c>
    </row>
    <row r="379" spans="1:8">
      <c r="B379" t="s">
        <v>522</v>
      </c>
      <c r="C379">
        <f>'35'!L217</f>
        <v>8.8737830999390996E-4</v>
      </c>
      <c r="D379">
        <f>'35'!M217</f>
        <v>0.52328353774018088</v>
      </c>
      <c r="E379">
        <f>'35'!N217</f>
        <v>8.8737830999390996E-4</v>
      </c>
      <c r="F379">
        <f>'35'!O217</f>
        <v>8.8737830999390996E-4</v>
      </c>
      <c r="G379">
        <f>'35'!P217</f>
        <v>8.8737830999390996E-4</v>
      </c>
      <c r="H379">
        <f>'35'!Q217</f>
        <v>8.8737830999390996E-4</v>
      </c>
    </row>
    <row r="380" spans="1:8">
      <c r="B380" t="s">
        <v>523</v>
      </c>
      <c r="C380">
        <f>'35'!L247</f>
        <v>8.8737830999390996E-4</v>
      </c>
      <c r="D380">
        <f>'35'!M247</f>
        <v>0.86557412107161846</v>
      </c>
      <c r="E380">
        <f>'35'!N247</f>
        <v>1.3358745649663295</v>
      </c>
      <c r="F380">
        <f>'35'!O247</f>
        <v>1.3381838028079873</v>
      </c>
      <c r="G380">
        <f>'35'!P247</f>
        <v>1.3466843092793046</v>
      </c>
      <c r="H380">
        <f>'35'!Q247</f>
        <v>8.8737830999390996E-4</v>
      </c>
    </row>
    <row r="381" spans="1:8" ht="16" thickBot="1">
      <c r="B381" t="s">
        <v>524</v>
      </c>
      <c r="C381">
        <f>'35'!L277</f>
        <v>8.8737830999390996E-4</v>
      </c>
      <c r="D381">
        <f>'35'!M277</f>
        <v>8.8737830999390996E-4</v>
      </c>
      <c r="E381">
        <f>'35'!N277</f>
        <v>8.8737830999390996E-4</v>
      </c>
      <c r="F381">
        <f>'35'!O277</f>
        <v>8.8737830999390996E-4</v>
      </c>
      <c r="G381">
        <f>'35'!P277</f>
        <v>8.8737830999390996E-4</v>
      </c>
      <c r="H381">
        <f>'35'!Q277</f>
        <v>8.8737830999390996E-4</v>
      </c>
    </row>
    <row r="382" spans="1:8" ht="17" thickBot="1">
      <c r="A382">
        <v>36</v>
      </c>
      <c r="B382" s="60" t="s">
        <v>40</v>
      </c>
      <c r="C382" s="61">
        <f>'36'!L7</f>
        <v>0.85160355399630738</v>
      </c>
      <c r="D382" s="62">
        <f>'36'!M7</f>
        <v>0.86167497238902691</v>
      </c>
      <c r="E382" s="62">
        <f>'36'!N7</f>
        <v>1.091248409362791</v>
      </c>
      <c r="F382" s="62">
        <f>'36'!O7</f>
        <v>0.90044212584860572</v>
      </c>
      <c r="G382" s="62">
        <f>'36'!P7</f>
        <v>1.1070338896238268</v>
      </c>
      <c r="H382" s="63">
        <f>'36'!Q7</f>
        <v>1.2019909608079222</v>
      </c>
    </row>
    <row r="383" spans="1:8">
      <c r="B383" t="s">
        <v>526</v>
      </c>
      <c r="C383">
        <f>'36'!L37</f>
        <v>1.1191976424180952</v>
      </c>
      <c r="D383">
        <f>'36'!M37</f>
        <v>1.1161519393786745</v>
      </c>
      <c r="E383">
        <f>'36'!N37</f>
        <v>1.3410528024431159</v>
      </c>
      <c r="F383">
        <f>'36'!O37</f>
        <v>1.1544013099948041</v>
      </c>
      <c r="G383">
        <f>'36'!P37</f>
        <v>1.3394469386242005</v>
      </c>
      <c r="H383">
        <f>'36'!Q37</f>
        <v>1.3854287862260544</v>
      </c>
    </row>
    <row r="384" spans="1:8">
      <c r="B384" t="s">
        <v>527</v>
      </c>
      <c r="C384">
        <f>'36'!L67</f>
        <v>1.5048421099066078</v>
      </c>
      <c r="D384">
        <f>'36'!M67</f>
        <v>1.5253708538081596</v>
      </c>
      <c r="E384">
        <f>'36'!N67</f>
        <v>1.5321928525431268</v>
      </c>
      <c r="F384">
        <f>'36'!O67</f>
        <v>8.8737830999390996E-4</v>
      </c>
      <c r="G384">
        <f>'36'!P67</f>
        <v>1.5699697715966456</v>
      </c>
      <c r="H384">
        <f>'36'!Q67</f>
        <v>1.1407933800989576</v>
      </c>
    </row>
    <row r="385" spans="1:8">
      <c r="B385" t="s">
        <v>528</v>
      </c>
      <c r="C385">
        <f>'36'!L97</f>
        <v>8.8737830999390996E-4</v>
      </c>
      <c r="D385">
        <f>'36'!M97</f>
        <v>8.8737830999390996E-4</v>
      </c>
      <c r="E385">
        <f>'36'!N97</f>
        <v>8.8737830999390996E-4</v>
      </c>
      <c r="F385">
        <f>'36'!O97</f>
        <v>1.6130374988698564</v>
      </c>
      <c r="G385">
        <f>'36'!P97</f>
        <v>2.3571768469524617E-4</v>
      </c>
      <c r="H385">
        <f>'36'!Q97</f>
        <v>0.52284513703340163</v>
      </c>
    </row>
    <row r="386" spans="1:8">
      <c r="B386" t="s">
        <v>529</v>
      </c>
      <c r="C386">
        <f>'36'!L127</f>
        <v>8.8737830999390996E-4</v>
      </c>
      <c r="D386">
        <f>'36'!M127</f>
        <v>8.8737830999390996E-4</v>
      </c>
      <c r="E386">
        <f>'36'!N127</f>
        <v>8.8737830999390996E-4</v>
      </c>
      <c r="F386">
        <f>'36'!O127</f>
        <v>8.8737830999390996E-4</v>
      </c>
      <c r="G386">
        <f>'36'!P127</f>
        <v>2.3571768469524617E-4</v>
      </c>
      <c r="H386">
        <f>'36'!Q127</f>
        <v>0.4988526635396921</v>
      </c>
    </row>
    <row r="387" spans="1:8">
      <c r="B387" t="s">
        <v>530</v>
      </c>
      <c r="C387">
        <f>'36'!L157</f>
        <v>8.8737830999390996E-4</v>
      </c>
      <c r="D387">
        <f>'36'!M157</f>
        <v>8.8737830999390996E-4</v>
      </c>
      <c r="E387">
        <f>'36'!N157</f>
        <v>8.8737830999390996E-4</v>
      </c>
      <c r="F387">
        <f>'36'!O157</f>
        <v>8.8737830999390996E-4</v>
      </c>
      <c r="G387">
        <f>'36'!P157</f>
        <v>8.8737830999390996E-4</v>
      </c>
      <c r="H387">
        <f>'36'!Q157</f>
        <v>0.58211250595985875</v>
      </c>
    </row>
    <row r="388" spans="1:8">
      <c r="B388" t="s">
        <v>513</v>
      </c>
      <c r="C388">
        <f>'36'!L187</f>
        <v>8.8737830999390996E-4</v>
      </c>
      <c r="D388">
        <f>'36'!M187</f>
        <v>8.8737830999390996E-4</v>
      </c>
      <c r="E388">
        <f>'36'!N187</f>
        <v>8.8737830999390996E-4</v>
      </c>
      <c r="F388">
        <f>'36'!O187</f>
        <v>8.8737830999390996E-4</v>
      </c>
      <c r="G388">
        <f>'36'!P187</f>
        <v>8.8737830999390996E-4</v>
      </c>
      <c r="H388">
        <f>'36'!Q187</f>
        <v>8.8737830999390996E-4</v>
      </c>
    </row>
    <row r="389" spans="1:8">
      <c r="B389" t="s">
        <v>388</v>
      </c>
      <c r="C389">
        <f>'36'!L217</f>
        <v>8.8737830999390996E-4</v>
      </c>
      <c r="D389">
        <f>'36'!M217</f>
        <v>8.8737830999390996E-4</v>
      </c>
      <c r="E389">
        <f>'36'!N217</f>
        <v>8.8737830999390996E-4</v>
      </c>
      <c r="F389">
        <f>'36'!O217</f>
        <v>8.8737830999390996E-4</v>
      </c>
      <c r="G389">
        <f>'36'!P217</f>
        <v>8.8737830999390996E-4</v>
      </c>
      <c r="H389">
        <f>'36'!Q217</f>
        <v>0.4243725677529967</v>
      </c>
    </row>
    <row r="390" spans="1:8">
      <c r="B390" t="s">
        <v>531</v>
      </c>
      <c r="C390">
        <f>'36'!L247</f>
        <v>8.8737830999390996E-4</v>
      </c>
      <c r="D390">
        <f>'36'!M247</f>
        <v>8.8737830999390996E-4</v>
      </c>
      <c r="E390">
        <f>'36'!N247</f>
        <v>8.8737830999390996E-4</v>
      </c>
      <c r="F390">
        <f>'36'!O247</f>
        <v>8.8737830999390996E-4</v>
      </c>
      <c r="G390">
        <f>'36'!P247</f>
        <v>8.8737830999390996E-4</v>
      </c>
      <c r="H390">
        <f>'36'!Q247</f>
        <v>0.5307631209517748</v>
      </c>
    </row>
    <row r="391" spans="1:8">
      <c r="B391" t="s">
        <v>532</v>
      </c>
      <c r="C391">
        <f>'36'!L277</f>
        <v>8.8737830999390996E-4</v>
      </c>
      <c r="D391">
        <f>'36'!M277</f>
        <v>8.8737830999390996E-4</v>
      </c>
      <c r="E391">
        <f>'36'!N277</f>
        <v>8.8737830999390996E-4</v>
      </c>
      <c r="F391">
        <f>'36'!O277</f>
        <v>8.8737830999390996E-4</v>
      </c>
      <c r="G391">
        <f>'36'!P277</f>
        <v>8.8737830999390996E-4</v>
      </c>
      <c r="H391">
        <f>'36'!Q277</f>
        <v>0.50704673089780083</v>
      </c>
    </row>
    <row r="392" spans="1:8">
      <c r="B392" t="s">
        <v>326</v>
      </c>
      <c r="C392">
        <f>'36'!L307</f>
        <v>8.8737830999390996E-4</v>
      </c>
      <c r="D392">
        <f>'36'!M307</f>
        <v>8.8737830999390996E-4</v>
      </c>
      <c r="E392">
        <f>'36'!N307</f>
        <v>8.8737830999390996E-4</v>
      </c>
      <c r="F392">
        <f>'36'!O307</f>
        <v>8.8737830999390996E-4</v>
      </c>
      <c r="G392">
        <f>'36'!P307</f>
        <v>8.8737830999390996E-4</v>
      </c>
      <c r="H392">
        <f>'36'!Q307</f>
        <v>0.6070176988219288</v>
      </c>
    </row>
    <row r="393" spans="1:8">
      <c r="B393" t="s">
        <v>533</v>
      </c>
      <c r="C393">
        <f>'36'!L337</f>
        <v>8.8737830999390996E-4</v>
      </c>
      <c r="D393">
        <f>'36'!M337</f>
        <v>8.8737830999390996E-4</v>
      </c>
      <c r="E393">
        <f>'36'!N337</f>
        <v>8.8737830999390996E-4</v>
      </c>
      <c r="F393">
        <f>'36'!O337</f>
        <v>8.8737830999390996E-4</v>
      </c>
      <c r="G393">
        <f>'36'!P337</f>
        <v>8.8737830999390996E-4</v>
      </c>
      <c r="H393">
        <f>'36'!Q337</f>
        <v>0.42879286858681159</v>
      </c>
    </row>
    <row r="394" spans="1:8">
      <c r="B394" t="s">
        <v>534</v>
      </c>
      <c r="C394">
        <f>'36'!L367</f>
        <v>8.8737830999390996E-4</v>
      </c>
      <c r="D394">
        <f>'36'!M367</f>
        <v>8.8737830999390996E-4</v>
      </c>
      <c r="E394">
        <f>'36'!N367</f>
        <v>8.8737830999390996E-4</v>
      </c>
      <c r="F394">
        <f>'36'!O367</f>
        <v>8.8737830999390996E-4</v>
      </c>
      <c r="G394">
        <f>'36'!P367</f>
        <v>8.8737830999390996E-4</v>
      </c>
      <c r="H394">
        <f>'36'!Q367</f>
        <v>0.43615626237473026</v>
      </c>
    </row>
    <row r="395" spans="1:8">
      <c r="B395" t="s">
        <v>408</v>
      </c>
      <c r="C395">
        <f>'36'!L397</f>
        <v>8.8737830999390996E-4</v>
      </c>
      <c r="D395">
        <f>'36'!M397</f>
        <v>8.8737830999390996E-4</v>
      </c>
      <c r="E395">
        <f>'36'!N397</f>
        <v>8.8737830999390996E-4</v>
      </c>
      <c r="F395">
        <f>'36'!O397</f>
        <v>8.8737830999390996E-4</v>
      </c>
      <c r="G395">
        <f>'36'!P397</f>
        <v>8.8737830999390996E-4</v>
      </c>
      <c r="H395">
        <f>'36'!Q397</f>
        <v>0.3962369933429874</v>
      </c>
    </row>
    <row r="396" spans="1:8">
      <c r="B396" t="s">
        <v>535</v>
      </c>
      <c r="C396">
        <f>'36'!L427</f>
        <v>8.8737830999390996E-4</v>
      </c>
      <c r="D396">
        <f>'36'!M427</f>
        <v>8.8737830999390996E-4</v>
      </c>
      <c r="E396">
        <f>'36'!N427</f>
        <v>8.8737830999390996E-4</v>
      </c>
      <c r="F396">
        <f>'36'!O427</f>
        <v>8.8737830999390996E-4</v>
      </c>
      <c r="G396">
        <f>'36'!P427</f>
        <v>8.8737830999390996E-4</v>
      </c>
      <c r="H396">
        <f>'36'!Q427</f>
        <v>0.37922833805183465</v>
      </c>
    </row>
    <row r="397" spans="1:8" ht="16" thickBot="1">
      <c r="B397" t="s">
        <v>536</v>
      </c>
      <c r="C397">
        <f>'36'!L457</f>
        <v>8.8737830999390996E-4</v>
      </c>
      <c r="D397">
        <f>'36'!M457</f>
        <v>8.8737830999390996E-4</v>
      </c>
      <c r="E397">
        <f>'36'!N457</f>
        <v>8.8737830999390996E-4</v>
      </c>
      <c r="F397">
        <f>'36'!O457</f>
        <v>8.8737830999390996E-4</v>
      </c>
      <c r="G397">
        <f>'36'!P457</f>
        <v>8.8737830999390996E-4</v>
      </c>
      <c r="H397">
        <f>'36'!Q457</f>
        <v>1.2634353021951248</v>
      </c>
    </row>
    <row r="398" spans="1:8" ht="17" thickBot="1">
      <c r="A398">
        <v>37</v>
      </c>
      <c r="B398" s="60" t="s">
        <v>44</v>
      </c>
      <c r="C398" s="61">
        <f>'37'!L7</f>
        <v>0.71132014607215033</v>
      </c>
      <c r="D398" s="62">
        <f>'37'!M7</f>
        <v>0.7050033493333282</v>
      </c>
      <c r="E398" s="62">
        <f>'37'!N7</f>
        <v>0.75988764404898423</v>
      </c>
      <c r="F398" s="62">
        <f>'37'!O7</f>
        <v>0.67989609564674736</v>
      </c>
      <c r="G398" s="62">
        <f>'37'!P7</f>
        <v>0.71263060162942937</v>
      </c>
      <c r="H398" s="63">
        <f>'37'!Q7</f>
        <v>2.1632676414305485E-4</v>
      </c>
    </row>
    <row r="399" spans="1:8">
      <c r="B399" t="s">
        <v>538</v>
      </c>
      <c r="C399">
        <f>'37'!L37</f>
        <v>0.99957349265234086</v>
      </c>
      <c r="D399">
        <f>'37'!M37</f>
        <v>0.9837216741288255</v>
      </c>
      <c r="E399">
        <f>'37'!N37</f>
        <v>1.0517402152568545</v>
      </c>
      <c r="F399">
        <f>'37'!O37</f>
        <v>0.91631735996115027</v>
      </c>
      <c r="G399">
        <f>'37'!P37</f>
        <v>0.95423948592214469</v>
      </c>
      <c r="H399">
        <f>'37'!Q37</f>
        <v>8.8737830999390996E-4</v>
      </c>
    </row>
    <row r="400" spans="1:8">
      <c r="B400" t="s">
        <v>539</v>
      </c>
      <c r="C400">
        <f>'37'!L67</f>
        <v>8.8737830999390996E-4</v>
      </c>
      <c r="D400">
        <f>'37'!M67</f>
        <v>8.8737830999390996E-4</v>
      </c>
      <c r="E400">
        <f>'37'!N67</f>
        <v>8.8737830999390996E-4</v>
      </c>
      <c r="F400">
        <f>'37'!O67</f>
        <v>8.8737830999390996E-4</v>
      </c>
      <c r="G400">
        <f>'37'!P67</f>
        <v>8.8737830999390996E-4</v>
      </c>
      <c r="H400">
        <f>'37'!Q67</f>
        <v>8.8737830999390996E-4</v>
      </c>
    </row>
    <row r="401" spans="1:8">
      <c r="B401" t="s">
        <v>540</v>
      </c>
      <c r="C401">
        <f>'37'!L97</f>
        <v>8.8737830999390996E-4</v>
      </c>
      <c r="D401">
        <f>'37'!M97</f>
        <v>8.8737830999390996E-4</v>
      </c>
      <c r="E401">
        <f>'37'!N97</f>
        <v>8.8737830999390996E-4</v>
      </c>
      <c r="F401">
        <f>'37'!O97</f>
        <v>8.8737830999390996E-4</v>
      </c>
      <c r="G401">
        <f>'37'!P97</f>
        <v>8.8737830999390996E-4</v>
      </c>
      <c r="H401">
        <f>'37'!Q97</f>
        <v>8.8737830999390996E-4</v>
      </c>
    </row>
    <row r="402" spans="1:8">
      <c r="B402" t="s">
        <v>541</v>
      </c>
      <c r="C402">
        <f>'37'!L127</f>
        <v>8.8737830999390996E-4</v>
      </c>
      <c r="D402">
        <f>'37'!M127</f>
        <v>8.8737830999390996E-4</v>
      </c>
      <c r="E402">
        <f>'37'!N127</f>
        <v>8.8737830999390996E-4</v>
      </c>
      <c r="F402">
        <f>'37'!O127</f>
        <v>8.8737830999390996E-4</v>
      </c>
      <c r="G402">
        <f>'37'!P127</f>
        <v>8.8737830999390996E-4</v>
      </c>
      <c r="H402">
        <f>'37'!Q127</f>
        <v>8.8737830999390996E-4</v>
      </c>
    </row>
    <row r="403" spans="1:8">
      <c r="B403" t="s">
        <v>542</v>
      </c>
      <c r="C403">
        <f>'37'!L157</f>
        <v>8.8737830999390996E-4</v>
      </c>
      <c r="D403">
        <f>'37'!M157</f>
        <v>8.8737830999390996E-4</v>
      </c>
      <c r="E403">
        <f>'37'!N157</f>
        <v>8.8737830999390996E-4</v>
      </c>
      <c r="F403">
        <f>'37'!O157</f>
        <v>0.40976659521216774</v>
      </c>
      <c r="G403">
        <f>'37'!P157</f>
        <v>0.415894735243164</v>
      </c>
      <c r="H403">
        <f>'37'!Q157</f>
        <v>8.8737830999390996E-4</v>
      </c>
    </row>
    <row r="404" spans="1:8">
      <c r="B404" t="s">
        <v>543</v>
      </c>
      <c r="C404">
        <f>'37'!L187</f>
        <v>8.8737830999390996E-4</v>
      </c>
      <c r="D404">
        <f>'37'!M187</f>
        <v>8.8737830999390996E-4</v>
      </c>
      <c r="E404">
        <f>'37'!N187</f>
        <v>8.8737830999390996E-4</v>
      </c>
      <c r="F404">
        <f>'37'!O187</f>
        <v>8.8737830999390996E-4</v>
      </c>
      <c r="G404">
        <f>'37'!P187</f>
        <v>8.8737830999390996E-4</v>
      </c>
      <c r="H404">
        <f>'37'!Q187</f>
        <v>8.8737830999390996E-4</v>
      </c>
    </row>
    <row r="405" spans="1:8">
      <c r="B405" t="s">
        <v>544</v>
      </c>
      <c r="C405">
        <f>'37'!L217</f>
        <v>8.8737830999390996E-4</v>
      </c>
      <c r="D405">
        <f>'37'!M217</f>
        <v>8.8737830999390996E-4</v>
      </c>
      <c r="E405">
        <f>'37'!N217</f>
        <v>8.8737830999390996E-4</v>
      </c>
      <c r="F405">
        <f>'37'!O217</f>
        <v>8.8737830999390996E-4</v>
      </c>
      <c r="G405">
        <f>'37'!P217</f>
        <v>8.8737830999390996E-4</v>
      </c>
      <c r="H405">
        <f>'37'!Q217</f>
        <v>8.8737830999390996E-4</v>
      </c>
    </row>
    <row r="406" spans="1:8" ht="16" thickBot="1">
      <c r="B406" t="s">
        <v>545</v>
      </c>
      <c r="C406">
        <f>'37'!L247</f>
        <v>8.8737830999390996E-4</v>
      </c>
      <c r="D406">
        <f>'37'!M247</f>
        <v>8.8737830999390996E-4</v>
      </c>
      <c r="E406">
        <f>'37'!N247</f>
        <v>8.8737830999390996E-4</v>
      </c>
      <c r="F406">
        <f>'37'!O247</f>
        <v>8.8737830999390996E-4</v>
      </c>
      <c r="G406">
        <f>'37'!P247</f>
        <v>8.8737830999390996E-4</v>
      </c>
      <c r="H406">
        <f>'37'!Q247</f>
        <v>8.8737830999390996E-4</v>
      </c>
    </row>
    <row r="407" spans="1:8" ht="17" thickBot="1">
      <c r="A407">
        <v>38</v>
      </c>
      <c r="B407" s="60" t="s">
        <v>48</v>
      </c>
      <c r="C407" s="61">
        <f>'38'!L7</f>
        <v>0.71364333087735121</v>
      </c>
      <c r="D407" s="62">
        <f>'38'!M7</f>
        <v>0.80539639760973813</v>
      </c>
      <c r="E407" s="62">
        <f>'38'!N7</f>
        <v>0.76238311622666455</v>
      </c>
      <c r="F407" s="62">
        <f>'38'!O7</f>
        <v>0.75226274269046312</v>
      </c>
      <c r="G407" s="62">
        <f>'38'!P7</f>
        <v>0.74140575467758663</v>
      </c>
      <c r="H407" s="63">
        <f>'38'!Q7</f>
        <v>8.8737830999390996E-4</v>
      </c>
    </row>
    <row r="408" spans="1:8">
      <c r="B408" t="s">
        <v>547</v>
      </c>
      <c r="C408">
        <f>'38'!L37</f>
        <v>1.1099859667837766</v>
      </c>
      <c r="D408">
        <f>'38'!M37</f>
        <v>1.1944234396702766</v>
      </c>
      <c r="E408">
        <f>'38'!N37</f>
        <v>1.1262941725693389</v>
      </c>
      <c r="F408">
        <f>'38'!O37</f>
        <v>1.1404511471442049</v>
      </c>
      <c r="G408">
        <f>'38'!P37</f>
        <v>1.1956819260421987</v>
      </c>
      <c r="H408">
        <f>'38'!Q37</f>
        <v>8.8737830999390996E-4</v>
      </c>
    </row>
    <row r="409" spans="1:8">
      <c r="B409" t="s">
        <v>548</v>
      </c>
      <c r="C409">
        <f>'38'!L67</f>
        <v>0.79756899612839538</v>
      </c>
      <c r="D409">
        <f>'38'!M67</f>
        <v>0.82246398705846635</v>
      </c>
      <c r="E409">
        <f>'38'!N67</f>
        <v>0.84451216061136725</v>
      </c>
      <c r="F409">
        <f>'38'!O67</f>
        <v>0.89183134722805413</v>
      </c>
      <c r="G409">
        <f>'38'!P67</f>
        <v>8.8737830999390996E-4</v>
      </c>
      <c r="H409">
        <f>'38'!Q67</f>
        <v>8.8737830999390996E-4</v>
      </c>
    </row>
    <row r="410" spans="1:8">
      <c r="B410" t="s">
        <v>549</v>
      </c>
      <c r="C410">
        <f>'38'!L97</f>
        <v>8.8737830999390996E-4</v>
      </c>
      <c r="D410">
        <f>'38'!M97</f>
        <v>0.51275636569148497</v>
      </c>
      <c r="E410">
        <f>'38'!N97</f>
        <v>0.35992751153210234</v>
      </c>
      <c r="F410">
        <f>'38'!O97</f>
        <v>8.8737830999390996E-4</v>
      </c>
      <c r="G410">
        <f>'38'!P97</f>
        <v>8.8737830999390996E-4</v>
      </c>
      <c r="H410">
        <f>'38'!Q97</f>
        <v>8.8737830999390996E-4</v>
      </c>
    </row>
    <row r="411" spans="1:8">
      <c r="B411" t="s">
        <v>550</v>
      </c>
      <c r="C411">
        <f>'38'!L127</f>
        <v>8.8737830999390996E-4</v>
      </c>
      <c r="D411">
        <f>'38'!M127</f>
        <v>8.8737830999390996E-4</v>
      </c>
      <c r="E411">
        <f>'38'!N127</f>
        <v>8.8737830999390996E-4</v>
      </c>
      <c r="F411">
        <f>'38'!O127</f>
        <v>8.8737830999390996E-4</v>
      </c>
      <c r="G411">
        <f>'38'!P127</f>
        <v>8.8737830999390996E-4</v>
      </c>
      <c r="H411">
        <f>'38'!Q127</f>
        <v>8.8737830999390996E-4</v>
      </c>
    </row>
    <row r="412" spans="1:8">
      <c r="B412" t="s">
        <v>551</v>
      </c>
      <c r="C412">
        <f>'38'!L157</f>
        <v>8.8737830999390996E-4</v>
      </c>
      <c r="D412">
        <f>'38'!M157</f>
        <v>8.8737830999390996E-4</v>
      </c>
      <c r="E412">
        <f>'38'!N157</f>
        <v>8.8737830999390996E-4</v>
      </c>
      <c r="F412">
        <f>'38'!O157</f>
        <v>8.8737830999390996E-4</v>
      </c>
      <c r="G412">
        <f>'38'!P157</f>
        <v>8.8737830999390996E-4</v>
      </c>
      <c r="H412">
        <f>'38'!Q157</f>
        <v>8.8737830999390996E-4</v>
      </c>
    </row>
    <row r="413" spans="1:8">
      <c r="B413" t="s">
        <v>552</v>
      </c>
      <c r="C413">
        <f>'38'!L187</f>
        <v>8.8737830999390996E-4</v>
      </c>
      <c r="D413">
        <f>'38'!M187</f>
        <v>8.8737830999390996E-4</v>
      </c>
      <c r="E413">
        <f>'38'!N187</f>
        <v>8.8737830999390996E-4</v>
      </c>
      <c r="F413">
        <f>'38'!O187</f>
        <v>8.8737830999390996E-4</v>
      </c>
      <c r="G413">
        <f>'38'!P187</f>
        <v>8.8737830999390996E-4</v>
      </c>
      <c r="H413">
        <f>'38'!Q187</f>
        <v>8.8737830999390996E-4</v>
      </c>
    </row>
    <row r="414" spans="1:8">
      <c r="B414" t="s">
        <v>553</v>
      </c>
      <c r="C414">
        <f>'38'!L217</f>
        <v>8.8737830999390996E-4</v>
      </c>
      <c r="D414">
        <f>'38'!M217</f>
        <v>8.8737830999390996E-4</v>
      </c>
      <c r="E414">
        <f>'38'!N217</f>
        <v>0.58647513507711035</v>
      </c>
      <c r="F414">
        <f>'38'!O217</f>
        <v>8.8737830999390996E-4</v>
      </c>
      <c r="G414">
        <f>'38'!P217</f>
        <v>8.8737830999390996E-4</v>
      </c>
      <c r="H414">
        <f>'38'!Q217</f>
        <v>8.8737830999390996E-4</v>
      </c>
    </row>
    <row r="415" spans="1:8">
      <c r="B415" t="s">
        <v>554</v>
      </c>
      <c r="C415">
        <f>'38'!L247</f>
        <v>8.8737830999390996E-4</v>
      </c>
      <c r="D415">
        <f>'38'!M247</f>
        <v>8.8737830999390996E-4</v>
      </c>
      <c r="E415">
        <f>'38'!N247</f>
        <v>8.8737830999390996E-4</v>
      </c>
      <c r="F415">
        <f>'38'!O247</f>
        <v>8.8737830999390996E-4</v>
      </c>
      <c r="G415">
        <f>'38'!P247</f>
        <v>8.8737830999390996E-4</v>
      </c>
      <c r="H415">
        <f>'38'!Q247</f>
        <v>8.8737830999390996E-4</v>
      </c>
    </row>
    <row r="416" spans="1:8">
      <c r="B416" t="s">
        <v>555</v>
      </c>
      <c r="C416">
        <f>'38'!L277</f>
        <v>8.8737830999390996E-4</v>
      </c>
      <c r="D416">
        <f>'38'!M277</f>
        <v>8.8737830999390996E-4</v>
      </c>
      <c r="E416">
        <f>'38'!N277</f>
        <v>8.8737830999390996E-4</v>
      </c>
      <c r="F416">
        <f>'38'!O277</f>
        <v>8.8737830999390996E-4</v>
      </c>
      <c r="G416">
        <f>'38'!P277</f>
        <v>8.8737830999390996E-4</v>
      </c>
      <c r="H416">
        <f>'38'!Q277</f>
        <v>8.8737830999390996E-4</v>
      </c>
    </row>
    <row r="417" spans="2:8">
      <c r="B417" t="s">
        <v>556</v>
      </c>
      <c r="C417">
        <f>'38'!L307</f>
        <v>8.8737830999390996E-4</v>
      </c>
      <c r="D417">
        <f>'38'!M307</f>
        <v>8.8737830999390996E-4</v>
      </c>
      <c r="E417">
        <f>'38'!N307</f>
        <v>8.8737830999390996E-4</v>
      </c>
      <c r="F417">
        <f>'38'!O307</f>
        <v>8.8737830999390996E-4</v>
      </c>
      <c r="G417">
        <f>'38'!P307</f>
        <v>8.8737830999390996E-4</v>
      </c>
      <c r="H417">
        <f>'38'!Q307</f>
        <v>8.8737830999390996E-4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417"/>
  <sheetViews>
    <sheetView workbookViewId="0">
      <selection activeCell="C4" sqref="C4"/>
    </sheetView>
  </sheetViews>
  <sheetFormatPr baseColWidth="10" defaultColWidth="9.16406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578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'1'!C8</f>
        <v>31.090242978060392</v>
      </c>
      <c r="D4" s="17">
        <f>'1'!D8</f>
        <v>32.0554931281874</v>
      </c>
      <c r="E4" s="17">
        <f>'1'!E8</f>
        <v>27.569707251294094</v>
      </c>
      <c r="F4" s="17">
        <f>'1'!F8</f>
        <v>29.326692008563814</v>
      </c>
      <c r="G4" s="17">
        <f>'1'!G8</f>
        <v>28.999395666062334</v>
      </c>
      <c r="H4" s="17">
        <f>'1'!H8</f>
        <v>29.533429533429537</v>
      </c>
    </row>
    <row r="5" spans="1:8" ht="16">
      <c r="A5" s="17">
        <v>2</v>
      </c>
      <c r="B5" s="59" t="s">
        <v>8</v>
      </c>
      <c r="C5" s="17">
        <f>'2'!C8</f>
        <v>26.939248802621631</v>
      </c>
      <c r="D5" s="17">
        <f>'2'!D8</f>
        <v>27.372068904459564</v>
      </c>
      <c r="E5" s="17">
        <f>'2'!E8</f>
        <v>27.808795411089864</v>
      </c>
      <c r="F5" s="17">
        <f>'2'!F8</f>
        <v>28.129560875688131</v>
      </c>
      <c r="G5" s="17">
        <f>'2'!G8</f>
        <v>28.468603271245037</v>
      </c>
      <c r="H5" s="17">
        <f>'2'!H8</f>
        <v>29.582743617969285</v>
      </c>
    </row>
    <row r="6" spans="1:8" ht="16">
      <c r="A6" s="17">
        <v>3</v>
      </c>
      <c r="B6" s="59" t="s">
        <v>12</v>
      </c>
      <c r="C6" s="17">
        <f>'3'!C8</f>
        <v>26.697864948600614</v>
      </c>
      <c r="D6" s="17">
        <f>'3'!D19</f>
        <v>196.5</v>
      </c>
      <c r="E6" s="17">
        <f>'3'!E19</f>
        <v>196.5</v>
      </c>
      <c r="F6" s="17">
        <f>'3'!F19</f>
        <v>199.29999999999998</v>
      </c>
      <c r="G6" s="17">
        <f>'3'!G19</f>
        <v>207.60000000000002</v>
      </c>
      <c r="H6" s="17">
        <f>'3'!H19</f>
        <v>276.79999999999995</v>
      </c>
    </row>
    <row r="7" spans="1:8" ht="16">
      <c r="A7" s="17">
        <v>4</v>
      </c>
      <c r="B7" s="59" t="s">
        <v>16</v>
      </c>
      <c r="C7" s="17">
        <f>'4'!C8</f>
        <v>30.900413424124512</v>
      </c>
      <c r="D7" s="17">
        <f>'4'!D8</f>
        <v>33.174074017175428</v>
      </c>
      <c r="E7" s="17">
        <f>'4'!E8</f>
        <v>34.584320155462443</v>
      </c>
      <c r="F7" s="17">
        <f>'4'!F8</f>
        <v>36.541772076104373</v>
      </c>
      <c r="G7" s="17">
        <f>'4'!G8</f>
        <v>37.5009173773283</v>
      </c>
      <c r="H7" s="17">
        <f>'4'!H8</f>
        <v>37.602233908347387</v>
      </c>
    </row>
    <row r="8" spans="1:8" ht="16">
      <c r="A8" s="17">
        <v>5</v>
      </c>
      <c r="B8" s="59" t="s">
        <v>20</v>
      </c>
      <c r="C8" s="17">
        <f>'5'!C8</f>
        <v>28.333043629410742</v>
      </c>
      <c r="D8" s="17">
        <f>'5'!D8</f>
        <v>32.129460001744739</v>
      </c>
      <c r="E8" s="17">
        <f>'5'!E8</f>
        <v>32.621547692579199</v>
      </c>
      <c r="F8" s="17">
        <f>'5'!F8</f>
        <v>33.166368515205725</v>
      </c>
      <c r="G8" s="17">
        <f>'5'!G8</f>
        <v>33.6078182969867</v>
      </c>
      <c r="H8" s="17">
        <f>'5'!H8</f>
        <v>34.27441603825639</v>
      </c>
    </row>
    <row r="9" spans="1:8" ht="16">
      <c r="A9" s="17">
        <v>6</v>
      </c>
      <c r="B9" s="59" t="s">
        <v>24</v>
      </c>
      <c r="C9" s="17">
        <f>'6'!C8</f>
        <v>30.731754847510473</v>
      </c>
      <c r="D9" s="17">
        <f>'6'!D8</f>
        <v>31.401204700306113</v>
      </c>
      <c r="E9" s="17">
        <f>'6'!E8</f>
        <v>32.388377037562009</v>
      </c>
      <c r="F9" s="17">
        <f>'6'!F8</f>
        <v>33.281701776125573</v>
      </c>
      <c r="G9" s="17">
        <f>'6'!G8</f>
        <v>34.304885720276786</v>
      </c>
      <c r="H9" s="17">
        <f>'6'!H8</f>
        <v>34.854072279001159</v>
      </c>
    </row>
    <row r="10" spans="1:8" ht="16">
      <c r="A10" s="17">
        <v>7</v>
      </c>
      <c r="B10" s="59" t="s">
        <v>28</v>
      </c>
      <c r="C10" s="17">
        <f>'7'!C8</f>
        <v>15.438871473354231</v>
      </c>
      <c r="D10" s="17">
        <f>'7'!D8</f>
        <v>27.821389989196977</v>
      </c>
      <c r="E10" s="17">
        <f>'7'!E8</f>
        <v>28.332847141190193</v>
      </c>
      <c r="F10" s="17">
        <f>'7'!F8</f>
        <v>29.726751873071837</v>
      </c>
      <c r="G10" s="17">
        <f>'7'!G8</f>
        <v>30.244949308073707</v>
      </c>
      <c r="H10" s="17">
        <f>'7'!H8</f>
        <v>30.791065959512959</v>
      </c>
    </row>
    <row r="11" spans="1:8" ht="16">
      <c r="A11" s="17">
        <v>8</v>
      </c>
      <c r="B11" s="59" t="s">
        <v>32</v>
      </c>
      <c r="C11" s="17">
        <f>'8'!C8</f>
        <v>28.181696008600994</v>
      </c>
      <c r="D11" s="17">
        <f>'8'!D8</f>
        <v>28.656086097677271</v>
      </c>
      <c r="E11" s="17">
        <f>'8'!E8</f>
        <v>28.941063727839005</v>
      </c>
      <c r="F11" s="17">
        <f>'8'!F8</f>
        <v>27.968447273733737</v>
      </c>
      <c r="G11" s="17">
        <f>'8'!G8</f>
        <v>29.006724572709444</v>
      </c>
      <c r="H11" s="17">
        <f>'8'!H8</f>
        <v>30.183144942051801</v>
      </c>
    </row>
    <row r="12" spans="1:8" ht="16">
      <c r="A12" s="17">
        <v>9</v>
      </c>
      <c r="B12" s="59" t="s">
        <v>36</v>
      </c>
      <c r="C12" s="17">
        <f>'9'!C8</f>
        <v>21.43672537508154</v>
      </c>
      <c r="D12" s="17">
        <f>'9'!D8</f>
        <v>21.341715609231535</v>
      </c>
      <c r="E12" s="17">
        <f>'9'!E8</f>
        <v>21.818181818181817</v>
      </c>
      <c r="F12" s="17">
        <f>'9'!F8</f>
        <v>22.379699567173052</v>
      </c>
      <c r="G12" s="17">
        <f>'9'!G8</f>
        <v>22.189806075167326</v>
      </c>
      <c r="H12" s="17">
        <f>'9'!H8</f>
        <v>22.590203939341119</v>
      </c>
    </row>
    <row r="13" spans="1:8" ht="16">
      <c r="A13" s="17">
        <v>10</v>
      </c>
      <c r="B13" s="59" t="s">
        <v>41</v>
      </c>
      <c r="C13" s="17">
        <f>'10'!C8</f>
        <v>30.236161572985683</v>
      </c>
      <c r="D13" s="17">
        <f>'10'!D8</f>
        <v>30.878356343080764</v>
      </c>
      <c r="E13" s="17">
        <f>'10'!E8</f>
        <v>31.424311039929314</v>
      </c>
      <c r="F13" s="17">
        <f>'10'!F8</f>
        <v>31.883486393599643</v>
      </c>
      <c r="G13" s="17">
        <f>'10'!G8</f>
        <v>32.388110693542878</v>
      </c>
      <c r="H13" s="17">
        <f>'10'!H8</f>
        <v>33.129682997118152</v>
      </c>
    </row>
    <row r="14" spans="1:8" ht="16">
      <c r="A14" s="17">
        <v>11</v>
      </c>
      <c r="B14" s="59" t="s">
        <v>45</v>
      </c>
      <c r="C14" s="17">
        <f>'11'!C8</f>
        <v>26.734216679657052</v>
      </c>
      <c r="D14" s="17">
        <f>'11'!D8</f>
        <v>31.520575187394829</v>
      </c>
      <c r="E14" s="17">
        <f>'11'!E8</f>
        <v>31.917861294072072</v>
      </c>
      <c r="F14" s="17">
        <f>'11'!F8</f>
        <v>32.237150445242932</v>
      </c>
      <c r="G14" s="17">
        <f>'11'!G8</f>
        <v>32.427951046190294</v>
      </c>
      <c r="H14" s="17">
        <f>'11'!H8</f>
        <v>32.796042132141721</v>
      </c>
    </row>
    <row r="15" spans="1:8" ht="16">
      <c r="A15" s="17">
        <v>12</v>
      </c>
      <c r="B15" s="59" t="s">
        <v>49</v>
      </c>
      <c r="C15" s="17">
        <f>'12'!C8</f>
        <v>30.474318014254116</v>
      </c>
      <c r="D15" s="17">
        <f>'12'!D8</f>
        <v>31.667503766951281</v>
      </c>
      <c r="E15" s="17">
        <f>'12'!E8</f>
        <v>32.284115477553094</v>
      </c>
      <c r="F15" s="17">
        <f>'12'!F8</f>
        <v>32.956443530772184</v>
      </c>
      <c r="G15" s="17">
        <f>'12'!G8</f>
        <v>33.795448600575462</v>
      </c>
      <c r="H15" s="17">
        <f>'12'!H8</f>
        <v>34.766454352441613</v>
      </c>
    </row>
    <row r="16" spans="1:8" ht="16">
      <c r="A16" s="17">
        <v>13</v>
      </c>
      <c r="B16" s="59" t="s">
        <v>53</v>
      </c>
      <c r="C16" s="17">
        <f>'13'!C8</f>
        <v>21.800059506099377</v>
      </c>
      <c r="D16" s="17">
        <f>'13'!D8</f>
        <v>22.011616650532432</v>
      </c>
      <c r="E16" s="17">
        <f>'13'!E8</f>
        <v>22.224187017028882</v>
      </c>
      <c r="F16" s="17">
        <f>'13'!F8</f>
        <v>22.379463260366425</v>
      </c>
      <c r="G16" s="17">
        <f>'13'!G8</f>
        <v>22.46127821536184</v>
      </c>
      <c r="H16" s="17">
        <f>'13'!H8</f>
        <v>22.553650726253029</v>
      </c>
    </row>
    <row r="17" spans="1:8" ht="16">
      <c r="A17" s="17">
        <v>14</v>
      </c>
      <c r="B17" s="59" t="s">
        <v>57</v>
      </c>
      <c r="C17" s="17">
        <f>'14'!C8</f>
        <v>32.140826138654809</v>
      </c>
      <c r="D17" s="17">
        <f>'14'!D8</f>
        <v>33.05454736731366</v>
      </c>
      <c r="E17" s="17">
        <f>'14'!E8</f>
        <v>33.715902418192492</v>
      </c>
      <c r="F17" s="17">
        <f>'14'!F8</f>
        <v>34.647415098420936</v>
      </c>
      <c r="G17" s="17">
        <f>'14'!G8</f>
        <v>35.401379914576722</v>
      </c>
      <c r="H17" s="17">
        <f>'14'!H8</f>
        <v>36.183079056865466</v>
      </c>
    </row>
    <row r="18" spans="1:8" ht="16">
      <c r="A18" s="17">
        <v>15</v>
      </c>
      <c r="B18" s="59" t="s">
        <v>61</v>
      </c>
      <c r="C18" s="17">
        <f>'15'!C8</f>
        <v>31.373698871133268</v>
      </c>
      <c r="D18" s="17">
        <f>'15'!D8</f>
        <v>32.071135977620145</v>
      </c>
      <c r="E18" s="17">
        <f>'15'!E8</f>
        <v>32.334935492031363</v>
      </c>
      <c r="F18" s="17">
        <f>'15'!F8</f>
        <v>33.218623481781371</v>
      </c>
      <c r="G18" s="17">
        <f>'15'!G8</f>
        <v>33.286040030402845</v>
      </c>
      <c r="H18" s="17">
        <f>'15'!H8</f>
        <v>45.679928741092638</v>
      </c>
    </row>
    <row r="19" spans="1:8" ht="16">
      <c r="A19" s="17">
        <v>16</v>
      </c>
      <c r="B19" s="59" t="s">
        <v>65</v>
      </c>
      <c r="C19" s="17">
        <f>'16'!C8</f>
        <v>31.757389896924774</v>
      </c>
      <c r="D19" s="17">
        <f>'16'!D8</f>
        <v>32.490255521870942</v>
      </c>
      <c r="E19" s="17">
        <f>'16'!E8</f>
        <v>33.148392778511671</v>
      </c>
      <c r="F19" s="17">
        <f>'16'!F8</f>
        <v>33.321422190459174</v>
      </c>
      <c r="G19" s="17">
        <f>'16'!G8</f>
        <v>33.752601574518138</v>
      </c>
      <c r="H19" s="17">
        <f>'16'!H8</f>
        <v>34.551525832483073</v>
      </c>
    </row>
    <row r="20" spans="1:8" ht="16">
      <c r="A20" s="17">
        <v>17</v>
      </c>
      <c r="B20" s="59" t="s">
        <v>69</v>
      </c>
      <c r="C20" s="17">
        <f>'17'!C8</f>
        <v>25.018923320411957</v>
      </c>
      <c r="D20" s="17">
        <f>'17'!D8</f>
        <v>25.463683415753135</v>
      </c>
      <c r="E20" s="17">
        <f>'17'!E8</f>
        <v>25.829312424607963</v>
      </c>
      <c r="F20" s="17">
        <f>'17'!F8</f>
        <v>26.160239051265293</v>
      </c>
      <c r="G20" s="17">
        <f>'17'!G8</f>
        <v>26.755781879906642</v>
      </c>
      <c r="H20" s="17">
        <f>'17'!H8</f>
        <v>27.290206240968747</v>
      </c>
    </row>
    <row r="21" spans="1:8" ht="16">
      <c r="A21" s="17">
        <v>18</v>
      </c>
      <c r="B21" s="59" t="s">
        <v>73</v>
      </c>
      <c r="C21" s="17">
        <f>'18'!C8</f>
        <v>36.761690910865958</v>
      </c>
      <c r="D21" s="17">
        <f>'18'!D8</f>
        <v>37.829766052762565</v>
      </c>
      <c r="E21" s="17">
        <f>'18'!E8</f>
        <v>38.970625410789225</v>
      </c>
      <c r="F21" s="17">
        <f>'18'!F8</f>
        <v>39.5382247306311</v>
      </c>
      <c r="G21" s="17">
        <f>'18'!G8</f>
        <v>40.058175773945571</v>
      </c>
      <c r="H21" s="17">
        <f>'18'!H8</f>
        <v>41.0779888737273</v>
      </c>
    </row>
    <row r="22" spans="1:8" ht="16">
      <c r="A22" s="17">
        <v>19</v>
      </c>
      <c r="B22" s="59" t="s">
        <v>77</v>
      </c>
      <c r="C22" s="17">
        <f>'19'!C8</f>
        <v>30.626333626208108</v>
      </c>
      <c r="D22" s="17">
        <f>'19'!D8</f>
        <v>31.21437965804472</v>
      </c>
      <c r="E22" s="17">
        <f>'19'!E8</f>
        <v>31.707926981745441</v>
      </c>
      <c r="F22" s="17">
        <f>'19'!F8</f>
        <v>32.568374724929264</v>
      </c>
      <c r="G22" s="17">
        <f>'19'!G8</f>
        <v>34.339914827719703</v>
      </c>
      <c r="H22" s="17">
        <f>'19'!H8</f>
        <v>35.8707124010554</v>
      </c>
    </row>
    <row r="23" spans="1:8" ht="16">
      <c r="A23" s="17">
        <v>20</v>
      </c>
      <c r="B23" s="59" t="s">
        <v>81</v>
      </c>
      <c r="C23" s="17">
        <f>'20'!C8</f>
        <v>29.320670773442849</v>
      </c>
      <c r="D23" s="17">
        <f>'20'!D8</f>
        <v>29.545260643289822</v>
      </c>
      <c r="E23" s="17">
        <f>'20'!E8</f>
        <v>29.959687794836608</v>
      </c>
      <c r="F23" s="17">
        <f>'20'!F8</f>
        <v>28.578829217751686</v>
      </c>
      <c r="G23" s="17">
        <f>'20'!G8</f>
        <v>29.636846767050482</v>
      </c>
      <c r="H23" s="17">
        <f>'20'!H8</f>
        <v>30.506180637011635</v>
      </c>
    </row>
    <row r="24" spans="1:8" ht="16">
      <c r="A24" s="17">
        <v>21</v>
      </c>
      <c r="B24" s="59" t="s">
        <v>85</v>
      </c>
      <c r="C24" s="17">
        <f>'21'!C8</f>
        <v>22.314410480349345</v>
      </c>
      <c r="D24" s="17">
        <f>'21'!D8</f>
        <v>22.643177369451287</v>
      </c>
      <c r="E24" s="17">
        <f>'21'!E8</f>
        <v>22.899106002554277</v>
      </c>
      <c r="F24" s="17">
        <f>'21'!F8</f>
        <v>23.031976370874535</v>
      </c>
      <c r="G24" s="17">
        <f>'21'!G8</f>
        <v>22.991529774127311</v>
      </c>
      <c r="H24" s="17">
        <f>'21'!H8</f>
        <v>23.146344630567459</v>
      </c>
    </row>
    <row r="25" spans="1:8" ht="16">
      <c r="A25" s="17">
        <v>22</v>
      </c>
      <c r="B25" s="59" t="s">
        <v>89</v>
      </c>
      <c r="C25" s="17">
        <f>'22'!C8</f>
        <v>25.804073357294257</v>
      </c>
      <c r="D25" s="17">
        <f>'22'!D8</f>
        <v>26.214405360134002</v>
      </c>
      <c r="E25" s="17">
        <f>'22'!E8</f>
        <v>26.213637421456827</v>
      </c>
      <c r="F25" s="17">
        <f>'22'!F8</f>
        <v>26.579847285332836</v>
      </c>
      <c r="G25" s="17">
        <f>'22'!G8</f>
        <v>26.957219756350934</v>
      </c>
      <c r="H25" s="17">
        <f>'22'!H8</f>
        <v>26.867273151387916</v>
      </c>
    </row>
    <row r="26" spans="1:8" ht="16">
      <c r="A26" s="17">
        <v>23</v>
      </c>
      <c r="B26" s="59" t="s">
        <v>93</v>
      </c>
      <c r="C26" s="17">
        <f>'23'!C8</f>
        <v>58.233276157804461</v>
      </c>
      <c r="D26" s="17">
        <f>'23'!D8</f>
        <v>60.642880812990171</v>
      </c>
      <c r="E26" s="17">
        <f>'23'!E8</f>
        <v>63.040777137693432</v>
      </c>
      <c r="F26" s="17">
        <f>'23'!F8</f>
        <v>69.527104959630904</v>
      </c>
      <c r="G26" s="17">
        <f>'23'!G8</f>
        <v>74.331677312514756</v>
      </c>
      <c r="H26" s="17">
        <f>'23'!H8</f>
        <v>68.805004771498233</v>
      </c>
    </row>
    <row r="27" spans="1:8" ht="16">
      <c r="A27" s="17">
        <v>24</v>
      </c>
      <c r="B27" s="59" t="s">
        <v>97</v>
      </c>
      <c r="C27" s="17">
        <f>'24'!C8</f>
        <v>26.623803225269572</v>
      </c>
      <c r="D27" s="17">
        <f>'24'!D8</f>
        <v>27.567385502940692</v>
      </c>
      <c r="E27" s="17">
        <f>'24'!E8</f>
        <v>27.938621887666478</v>
      </c>
      <c r="F27" s="17">
        <f>'24'!F8</f>
        <v>29.379235338408765</v>
      </c>
      <c r="G27" s="17">
        <f>'24'!G8</f>
        <v>30.139402840568767</v>
      </c>
      <c r="H27" s="17">
        <f>'24'!H8</f>
        <v>31.552901161431759</v>
      </c>
    </row>
    <row r="28" spans="1:8" ht="16">
      <c r="A28" s="17">
        <v>25</v>
      </c>
      <c r="B28" s="59" t="s">
        <v>101</v>
      </c>
      <c r="C28" s="17">
        <f>'25'!C8</f>
        <v>24.570090331214448</v>
      </c>
      <c r="D28" s="17">
        <f>'25'!D8</f>
        <v>24.94659387609779</v>
      </c>
      <c r="E28" s="17">
        <f>'25'!E8</f>
        <v>25.474180650011959</v>
      </c>
      <c r="F28" s="17">
        <f>'25'!F8</f>
        <v>26.000898131196241</v>
      </c>
      <c r="G28" s="17">
        <f>'25'!G8</f>
        <v>26.168028493609885</v>
      </c>
      <c r="H28" s="17">
        <f>'25'!H8</f>
        <v>25.782378430428501</v>
      </c>
    </row>
    <row r="29" spans="1:8" ht="16">
      <c r="A29" s="17">
        <v>26</v>
      </c>
      <c r="B29" s="59" t="s">
        <v>105</v>
      </c>
      <c r="C29" s="17">
        <f>'26'!C8</f>
        <v>28.813387166400041</v>
      </c>
      <c r="D29" s="17">
        <f>'26'!D8</f>
        <v>29.420516635456476</v>
      </c>
      <c r="E29" s="17">
        <f>'26'!E8</f>
        <v>29.833782104391052</v>
      </c>
      <c r="F29" s="17">
        <f>'26'!F8</f>
        <v>28.802023573589235</v>
      </c>
      <c r="G29" s="17">
        <f>'26'!G8</f>
        <v>28.954458657040469</v>
      </c>
      <c r="H29" s="17">
        <f>'26'!H8</f>
        <v>29.512008243282519</v>
      </c>
    </row>
    <row r="30" spans="1:8" ht="16">
      <c r="A30" s="17">
        <v>27</v>
      </c>
      <c r="B30" s="59" t="s">
        <v>3</v>
      </c>
      <c r="C30" s="17">
        <f>'27'!C8</f>
        <v>35.756897288220479</v>
      </c>
      <c r="D30" s="17">
        <f>'27'!D8</f>
        <v>25.098485240138551</v>
      </c>
      <c r="E30" s="17">
        <f>'27'!E8</f>
        <v>25.345122408975264</v>
      </c>
      <c r="F30" s="17">
        <f>'27'!F8</f>
        <v>26.287729314470429</v>
      </c>
      <c r="G30" s="17">
        <f>'27'!G8</f>
        <v>26.604843410524087</v>
      </c>
      <c r="H30" s="17">
        <f>'27'!H8</f>
        <v>27.280436229363904</v>
      </c>
    </row>
    <row r="31" spans="1:8" ht="16">
      <c r="A31" s="17">
        <v>28</v>
      </c>
      <c r="B31" s="59" t="s">
        <v>7</v>
      </c>
      <c r="C31" s="17">
        <f>'28'!C8</f>
        <v>30.896524871021128</v>
      </c>
      <c r="D31" s="17">
        <f>'28'!D8</f>
        <v>31.527386076888828</v>
      </c>
      <c r="E31" s="17">
        <f>'28'!E8</f>
        <v>32.113353026585898</v>
      </c>
      <c r="F31" s="17">
        <f>'28'!F8</f>
        <v>32.890012642225031</v>
      </c>
      <c r="G31" s="17">
        <f>'28'!G8</f>
        <v>33.776159212146077</v>
      </c>
      <c r="H31" s="17">
        <f>'28'!H8</f>
        <v>34.872751775255267</v>
      </c>
    </row>
    <row r="32" spans="1:8" ht="16">
      <c r="A32" s="17">
        <v>29</v>
      </c>
      <c r="B32" s="59" t="s">
        <v>11</v>
      </c>
      <c r="C32" s="17">
        <f>'29'!C8</f>
        <v>30.215680954964732</v>
      </c>
      <c r="D32" s="17">
        <f>'29'!D8</f>
        <v>30.627445596210617</v>
      </c>
      <c r="E32" s="17">
        <f>'29'!E8</f>
        <v>30.853832009159355</v>
      </c>
      <c r="F32" s="17">
        <f>'29'!F8</f>
        <v>29.954513645906228</v>
      </c>
      <c r="G32" s="17">
        <f>'29'!G8</f>
        <v>30.407967958033534</v>
      </c>
      <c r="H32" s="17">
        <f>'29'!H8</f>
        <v>30.915210541392156</v>
      </c>
    </row>
    <row r="33" spans="1:8" ht="16">
      <c r="A33" s="17">
        <v>30</v>
      </c>
      <c r="B33" s="59" t="s">
        <v>15</v>
      </c>
      <c r="C33" s="17">
        <f>'30'!C8</f>
        <v>29.394938753533449</v>
      </c>
      <c r="D33" s="17">
        <f>'30'!D8</f>
        <v>30.131781619031315</v>
      </c>
      <c r="E33" s="17">
        <f>'30'!E8</f>
        <v>30.517994591221136</v>
      </c>
      <c r="F33" s="17">
        <f>'30'!F8</f>
        <v>30.742901051308024</v>
      </c>
      <c r="G33" s="17">
        <f>'30'!G8</f>
        <v>31.352633069082668</v>
      </c>
      <c r="H33" s="17">
        <f>'30'!H8</f>
        <v>32.186971082862186</v>
      </c>
    </row>
    <row r="34" spans="1:8" ht="16">
      <c r="A34" s="17">
        <v>31</v>
      </c>
      <c r="B34" s="59" t="s">
        <v>19</v>
      </c>
      <c r="C34" s="17">
        <f>'31'!C8</f>
        <v>35.234036796536799</v>
      </c>
      <c r="D34" s="17">
        <f>'31'!D8</f>
        <v>36.020030182466733</v>
      </c>
      <c r="E34" s="17">
        <f>'31'!E8</f>
        <v>36.489479512735329</v>
      </c>
      <c r="F34" s="17">
        <f>'31'!F8</f>
        <v>34.203546000279211</v>
      </c>
      <c r="G34" s="17">
        <f>'31'!G8</f>
        <v>35.0475519549137</v>
      </c>
      <c r="H34" s="17">
        <f>'31'!H8</f>
        <v>35.870653884675917</v>
      </c>
    </row>
    <row r="35" spans="1:8" ht="16">
      <c r="A35" s="17">
        <v>32</v>
      </c>
      <c r="B35" s="59" t="s">
        <v>23</v>
      </c>
      <c r="C35" s="17">
        <f>'32'!C8</f>
        <v>28.445173581710417</v>
      </c>
      <c r="D35" s="17">
        <f>'32'!D8</f>
        <v>28.941453494594889</v>
      </c>
      <c r="E35" s="17">
        <f>'32'!E8</f>
        <v>29.461617862769593</v>
      </c>
      <c r="F35" s="17">
        <f>'32'!F8</f>
        <v>30.064024726791033</v>
      </c>
      <c r="G35" s="17">
        <f>'32'!G8</f>
        <v>30.612586476232988</v>
      </c>
      <c r="H35" s="17">
        <f>'32'!H8</f>
        <v>31.149017620897368</v>
      </c>
    </row>
    <row r="36" spans="1:8" ht="16">
      <c r="A36" s="17">
        <v>33</v>
      </c>
      <c r="B36" s="59" t="s">
        <v>27</v>
      </c>
      <c r="C36" s="17">
        <f>'33'!C8</f>
        <v>32.000440625688476</v>
      </c>
      <c r="D36" s="17">
        <f>'33'!D8</f>
        <v>32.700942972608892</v>
      </c>
      <c r="E36" s="17">
        <f>'33'!E8</f>
        <v>33.435339453700557</v>
      </c>
      <c r="F36" s="17">
        <f>'33'!F8</f>
        <v>34.120614537950011</v>
      </c>
      <c r="G36" s="17">
        <f>'33'!G8</f>
        <v>35.116197594301063</v>
      </c>
      <c r="H36" s="17">
        <f>'33'!H8</f>
        <v>36.30055037090213</v>
      </c>
    </row>
    <row r="37" spans="1:8" ht="16">
      <c r="A37" s="17">
        <v>34</v>
      </c>
      <c r="B37" s="59" t="s">
        <v>31</v>
      </c>
      <c r="C37" s="17">
        <f>'34'!C8</f>
        <v>29.674845884201623</v>
      </c>
      <c r="D37" s="17">
        <f>'34'!D8</f>
        <v>30.44068633502037</v>
      </c>
      <c r="E37" s="17">
        <f>'34'!E8</f>
        <v>31.066985044614803</v>
      </c>
      <c r="F37" s="17">
        <f>'34'!F8</f>
        <v>31.391503434240658</v>
      </c>
      <c r="G37" s="17">
        <f>'34'!G8</f>
        <v>31.726182802629886</v>
      </c>
      <c r="H37" s="17">
        <f>'34'!H8</f>
        <v>32.041884816753928</v>
      </c>
    </row>
    <row r="38" spans="1:8" ht="16">
      <c r="A38" s="17">
        <v>35</v>
      </c>
      <c r="B38" s="59" t="s">
        <v>35</v>
      </c>
      <c r="C38" s="17">
        <f>'35'!C8</f>
        <v>19.229527601420418</v>
      </c>
      <c r="D38" s="17">
        <f>'35'!D8</f>
        <v>19.74783035860488</v>
      </c>
      <c r="E38" s="17">
        <f>'35'!E8</f>
        <v>19.93854932513991</v>
      </c>
      <c r="F38" s="17">
        <f>'35'!F8</f>
        <v>17.827282728272824</v>
      </c>
      <c r="G38" s="17">
        <f>'35'!G8</f>
        <v>18.051861702127656</v>
      </c>
      <c r="H38" s="17">
        <f>'35'!H8</f>
        <v>17.62330389834159</v>
      </c>
    </row>
    <row r="39" spans="1:8" ht="16">
      <c r="A39" s="17">
        <v>36</v>
      </c>
      <c r="B39" s="59" t="s">
        <v>40</v>
      </c>
      <c r="C39" s="17">
        <f>'36'!C8</f>
        <v>24.713077320201737</v>
      </c>
      <c r="D39" s="17">
        <f>'36'!D8</f>
        <v>25.213589507039433</v>
      </c>
      <c r="E39" s="17">
        <f>'36'!E8</f>
        <v>25.788542001931127</v>
      </c>
      <c r="F39" s="17">
        <f>'36'!F8</f>
        <v>25.982444838138189</v>
      </c>
      <c r="G39" s="17">
        <f>'36'!G8</f>
        <v>26.369876924326739</v>
      </c>
      <c r="H39" s="17">
        <f>'36'!H8</f>
        <v>23.24492979719189</v>
      </c>
    </row>
    <row r="40" spans="1:8" ht="16">
      <c r="A40" s="17">
        <v>37</v>
      </c>
      <c r="B40" s="59" t="s">
        <v>44</v>
      </c>
      <c r="C40" s="17">
        <f>'37'!C8</f>
        <v>21.417361856777074</v>
      </c>
      <c r="D40" s="17">
        <f>'37'!D8</f>
        <v>21.929751026909216</v>
      </c>
      <c r="E40" s="17">
        <f>'37'!E8</f>
        <v>22.209086302989359</v>
      </c>
      <c r="F40" s="17">
        <f>'37'!F8</f>
        <v>22.782241014799158</v>
      </c>
      <c r="G40" s="17">
        <f>'37'!G8</f>
        <v>23.206354629313296</v>
      </c>
      <c r="H40" s="17">
        <f>'37'!H8</f>
        <v>23.569951757408688</v>
      </c>
    </row>
    <row r="41" spans="1:8" ht="16">
      <c r="A41" s="17">
        <v>38</v>
      </c>
      <c r="B41" s="59" t="s">
        <v>48</v>
      </c>
      <c r="C41" s="17">
        <f>'38'!C8</f>
        <v>27.623543678808094</v>
      </c>
      <c r="D41" s="17">
        <f>'38'!D8</f>
        <v>28.397951073037181</v>
      </c>
      <c r="E41" s="17">
        <f>'38'!E8</f>
        <v>29.103275460891357</v>
      </c>
      <c r="F41" s="17">
        <f>'38'!F8</f>
        <v>29.120754545866777</v>
      </c>
      <c r="G41" s="17">
        <f>'38'!G8</f>
        <v>29.954996326230717</v>
      </c>
      <c r="H41" s="17">
        <f>'38'!H8</f>
        <v>30.885113572367196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'39'!C8</f>
        <v>24.260779031807907</v>
      </c>
      <c r="F43" s="17">
        <f>'39'!D8</f>
        <v>24.791043589366112</v>
      </c>
      <c r="G43" s="17">
        <f>'39'!E8</f>
        <v>25.026115140153884</v>
      </c>
      <c r="H43" s="17">
        <f>'39'!F8</f>
        <v>25.428843823579058</v>
      </c>
    </row>
    <row r="44" spans="1:8" ht="17" thickBot="1">
      <c r="A44">
        <v>40</v>
      </c>
      <c r="B44" s="60" t="s">
        <v>60</v>
      </c>
      <c r="C44" s="17"/>
      <c r="D44" s="17"/>
      <c r="E44" s="17">
        <f>'40'!C8</f>
        <v>24.528319893114471</v>
      </c>
      <c r="F44" s="17">
        <f>'40'!D8</f>
        <v>24.804155069012022</v>
      </c>
      <c r="G44" s="17">
        <f>'40'!E8</f>
        <v>25.13731515267909</v>
      </c>
      <c r="H44" s="17">
        <f>'40'!F8</f>
        <v>25.502742230347351</v>
      </c>
    </row>
    <row r="45" spans="1:8" ht="17" thickBot="1">
      <c r="A45">
        <v>41</v>
      </c>
      <c r="B45" s="60" t="s">
        <v>64</v>
      </c>
      <c r="C45" s="17"/>
      <c r="D45" s="17"/>
      <c r="E45" s="17">
        <f>'41'!C8</f>
        <v>29.210452973097038</v>
      </c>
      <c r="F45" s="17">
        <f>'41'!D8</f>
        <v>29.652913995879945</v>
      </c>
      <c r="G45" s="17">
        <f>'41'!E8</f>
        <v>30.117592577278668</v>
      </c>
      <c r="H45" s="17">
        <f>'41'!F8</f>
        <v>31.525426568271861</v>
      </c>
    </row>
    <row r="46" spans="1:8" ht="17" thickBot="1">
      <c r="A46">
        <v>42</v>
      </c>
      <c r="B46" s="60" t="s">
        <v>68</v>
      </c>
      <c r="C46" s="17"/>
      <c r="D46" s="17"/>
      <c r="E46" s="17">
        <f>'42'!C8</f>
        <v>26.239537544408986</v>
      </c>
      <c r="F46" s="17">
        <f>'42'!D8</f>
        <v>26.505032907471936</v>
      </c>
      <c r="G46" s="17">
        <f>'42'!E8</f>
        <v>26.745260087506075</v>
      </c>
      <c r="H46" s="17">
        <f>'42'!F8</f>
        <v>27.509981139931909</v>
      </c>
    </row>
    <row r="47" spans="1:8" ht="17" thickBot="1">
      <c r="A47">
        <v>43</v>
      </c>
      <c r="B47" s="60" t="s">
        <v>72</v>
      </c>
      <c r="C47" s="17"/>
      <c r="D47" s="17"/>
      <c r="E47" s="17">
        <f>'43'!C8</f>
        <v>23.426402507404319</v>
      </c>
      <c r="F47" s="17">
        <f>'43'!D8</f>
        <v>23.662888944895943</v>
      </c>
      <c r="G47" s="17">
        <f>'43'!E8</f>
        <v>23.916682937366804</v>
      </c>
      <c r="H47" s="17">
        <f>'43'!F8</f>
        <v>24.160154373713031</v>
      </c>
    </row>
    <row r="48" spans="1:8" ht="17" thickBot="1">
      <c r="A48">
        <v>44</v>
      </c>
      <c r="B48" s="60" t="s">
        <v>76</v>
      </c>
      <c r="C48" s="17"/>
      <c r="D48" s="17"/>
      <c r="E48" s="17">
        <f>'44'!C8</f>
        <v>27.60965312874221</v>
      </c>
      <c r="F48" s="17">
        <f>'44'!D8</f>
        <v>28.101785347835012</v>
      </c>
      <c r="G48" s="17">
        <f>'44'!E8</f>
        <v>28.52842878791024</v>
      </c>
      <c r="H48" s="17">
        <f>'44'!F8</f>
        <v>29.045129045129041</v>
      </c>
    </row>
    <row r="49" spans="1:8" ht="17" thickBot="1">
      <c r="A49">
        <v>45</v>
      </c>
      <c r="B49" s="60" t="s">
        <v>80</v>
      </c>
      <c r="C49" s="17"/>
      <c r="D49" s="17"/>
      <c r="E49" s="17">
        <f>'45'!C8</f>
        <v>30.774620133993078</v>
      </c>
      <c r="F49" s="17">
        <f>'45'!D8</f>
        <v>31.209201119055017</v>
      </c>
      <c r="G49" s="17">
        <f>'45'!E8</f>
        <v>31.609247099037507</v>
      </c>
      <c r="H49" s="17">
        <f>'45'!F8</f>
        <v>32.469012030623404</v>
      </c>
    </row>
    <row r="50" spans="1:8" ht="17" thickBot="1">
      <c r="A50">
        <v>46</v>
      </c>
      <c r="B50" s="60" t="s">
        <v>84</v>
      </c>
      <c r="C50" s="17"/>
      <c r="D50" s="17"/>
      <c r="E50" s="17">
        <f>'46'!C8</f>
        <v>29.34045393858478</v>
      </c>
      <c r="F50" s="17">
        <f>'46'!D8</f>
        <v>29.868165117786901</v>
      </c>
      <c r="G50" s="17">
        <f>'46'!E8</f>
        <v>30.329478507527821</v>
      </c>
      <c r="H50" s="17">
        <f>'46'!F8</f>
        <v>31.017931034482764</v>
      </c>
    </row>
    <row r="51" spans="1:8" ht="17" thickBot="1">
      <c r="A51">
        <v>47</v>
      </c>
      <c r="B51" s="60" t="s">
        <v>88</v>
      </c>
      <c r="C51" s="17"/>
      <c r="D51" s="17"/>
      <c r="E51" s="17">
        <f>'47'!C8</f>
        <v>23.893996755002703</v>
      </c>
      <c r="F51" s="17">
        <f>'47'!D8</f>
        <v>24.454913991453928</v>
      </c>
      <c r="G51" s="17">
        <f>'47'!E8</f>
        <v>29.709685598377281</v>
      </c>
      <c r="H51" s="17">
        <f>'47'!F8</f>
        <v>30.294494238156208</v>
      </c>
    </row>
    <row r="52" spans="1:8" ht="17" thickBot="1">
      <c r="A52">
        <v>48</v>
      </c>
      <c r="B52" s="60" t="s">
        <v>92</v>
      </c>
      <c r="C52" s="17"/>
      <c r="D52" s="17"/>
      <c r="E52" s="17">
        <f>'48'!C8</f>
        <v>27.771426195771923</v>
      </c>
      <c r="F52" s="17">
        <f>'48'!D8</f>
        <v>28.327901729756832</v>
      </c>
      <c r="G52" s="17">
        <f>'48'!E8</f>
        <v>28.987953332348784</v>
      </c>
      <c r="H52" s="17">
        <f>'48'!F8</f>
        <v>29.50411110637754</v>
      </c>
    </row>
    <row r="53" spans="1:8" ht="17" thickBot="1">
      <c r="A53">
        <v>49</v>
      </c>
      <c r="B53" s="60" t="s">
        <v>96</v>
      </c>
      <c r="C53" s="17"/>
      <c r="D53" s="17"/>
      <c r="E53" s="17">
        <f>'49'!C8</f>
        <v>41.012639067584956</v>
      </c>
      <c r="F53" s="17">
        <f>'49'!D8</f>
        <v>34.957369062119369</v>
      </c>
      <c r="G53" s="17">
        <f>'49'!E8</f>
        <v>35.924418158076655</v>
      </c>
      <c r="H53" s="17">
        <f>'49'!F8</f>
        <v>36.839644693782141</v>
      </c>
    </row>
    <row r="54" spans="1:8" ht="17" thickBot="1">
      <c r="A54">
        <v>50</v>
      </c>
      <c r="B54" s="60" t="s">
        <v>100</v>
      </c>
      <c r="C54" s="17"/>
      <c r="D54" s="17"/>
      <c r="E54" s="17">
        <f>'50'!C8</f>
        <v>34.676746355112655</v>
      </c>
      <c r="F54" s="17">
        <f>'50'!D8</f>
        <v>35.272258831690039</v>
      </c>
      <c r="G54" s="17">
        <f>'50'!E8</f>
        <v>35.674972480736514</v>
      </c>
      <c r="H54" s="17">
        <f>'50'!F8</f>
        <v>36.313785224676316</v>
      </c>
    </row>
    <row r="55" spans="1:8" ht="17" thickBot="1">
      <c r="A55">
        <v>51</v>
      </c>
      <c r="B55" s="60" t="s">
        <v>104</v>
      </c>
      <c r="C55" s="17"/>
      <c r="D55" s="17"/>
      <c r="E55" s="17">
        <f>'51'!C8</f>
        <v>25.447196657290327</v>
      </c>
      <c r="F55" s="17">
        <f>'51'!D8</f>
        <v>25.803512259774685</v>
      </c>
      <c r="G55" s="17">
        <f>'51'!E8</f>
        <v>26.175002091991853</v>
      </c>
      <c r="H55" s="17">
        <f>'51'!F8</f>
        <v>26.651551650843135</v>
      </c>
    </row>
    <row r="56" spans="1:8" ht="17" thickBot="1">
      <c r="A56">
        <v>52</v>
      </c>
      <c r="B56" s="60" t="s">
        <v>108</v>
      </c>
      <c r="C56" s="17"/>
      <c r="D56" s="17"/>
      <c r="E56" s="17">
        <f>'52'!C8</f>
        <v>22.293167832535637</v>
      </c>
      <c r="F56" s="17">
        <f>'52'!D8</f>
        <v>22.621294083113185</v>
      </c>
      <c r="G56" s="17">
        <f>'52'!E8</f>
        <v>26.201175250604908</v>
      </c>
      <c r="H56" s="17">
        <f>'52'!F8</f>
        <v>26.529379919210424</v>
      </c>
    </row>
    <row r="57" spans="1:8">
      <c r="B57" s="24"/>
    </row>
    <row r="58" spans="1:8">
      <c r="B58" s="13"/>
      <c r="C58" s="13"/>
      <c r="D58" s="13"/>
      <c r="E58" s="13"/>
      <c r="F58" s="13"/>
      <c r="G58" s="13"/>
    </row>
    <row r="59" spans="1:8" ht="16" thickBot="1">
      <c r="B59" s="55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25" t="s">
        <v>4</v>
      </c>
      <c r="C60" s="61">
        <f>'1'!C8</f>
        <v>31.090242978060392</v>
      </c>
      <c r="D60" s="62">
        <f>'1'!D8</f>
        <v>32.0554931281874</v>
      </c>
      <c r="E60" s="62">
        <f>'1'!E8</f>
        <v>27.569707251294094</v>
      </c>
      <c r="F60" s="62">
        <f>'1'!F8</f>
        <v>29.326692008563814</v>
      </c>
      <c r="G60" s="62">
        <f>'1'!G8</f>
        <v>28.999395666062334</v>
      </c>
      <c r="H60" s="63">
        <f>'1'!H8</f>
        <v>29.533429533429537</v>
      </c>
    </row>
    <row r="61" spans="1:8">
      <c r="B61" t="s">
        <v>214</v>
      </c>
      <c r="C61">
        <f>'1'!C38</f>
        <v>28.66945107398568</v>
      </c>
      <c r="D61">
        <f>'1'!D38</f>
        <v>29.651578624706243</v>
      </c>
      <c r="E61">
        <f>'1'!E38</f>
        <v>25.628962978114131</v>
      </c>
      <c r="F61">
        <f>'1'!F38</f>
        <v>29.539628832154211</v>
      </c>
      <c r="G61">
        <f>'1'!G38</f>
        <v>28.02640520337831</v>
      </c>
      <c r="H61">
        <f>'1'!H38</f>
        <v>28.547579298831383</v>
      </c>
    </row>
    <row r="62" spans="1:8">
      <c r="B62" t="s">
        <v>215</v>
      </c>
      <c r="C62">
        <f>'1'!C68</f>
        <v>26.386927577163611</v>
      </c>
      <c r="D62">
        <f>'1'!D68</f>
        <v>27.07648026315789</v>
      </c>
      <c r="E62">
        <f>'1'!E68</f>
        <v>27.242662257131048</v>
      </c>
      <c r="F62">
        <f>'1'!F68</f>
        <v>27.727748691099475</v>
      </c>
      <c r="G62">
        <f>'1'!G68</f>
        <v>28.01523487092679</v>
      </c>
      <c r="H62">
        <f>'1'!H68</f>
        <v>28.66923406076166</v>
      </c>
    </row>
    <row r="63" spans="1:8">
      <c r="B63" t="s">
        <v>216</v>
      </c>
      <c r="C63">
        <f>'1'!C98</f>
        <v>25.877632898696088</v>
      </c>
      <c r="D63">
        <f>'1'!D98</f>
        <v>25.813008130081297</v>
      </c>
      <c r="E63">
        <f>'1'!E98</f>
        <v>23.535457348406986</v>
      </c>
      <c r="F63">
        <f>'1'!F98</f>
        <v>23.415132924335378</v>
      </c>
      <c r="G63">
        <f>'1'!G98</f>
        <v>23.844537815126049</v>
      </c>
      <c r="H63">
        <f>'1'!H98</f>
        <v>23.829787234042552</v>
      </c>
    </row>
    <row r="64" spans="1:8">
      <c r="B64" t="s">
        <v>217</v>
      </c>
      <c r="C64">
        <f>'1'!C128</f>
        <v>44.850065189048237</v>
      </c>
      <c r="D64">
        <f>'1'!D128</f>
        <v>47.167235494880543</v>
      </c>
      <c r="E64">
        <f>'1'!E128</f>
        <v>32.510288065843618</v>
      </c>
      <c r="F64">
        <f>'1'!F128</f>
        <v>32.667126119917299</v>
      </c>
      <c r="G64">
        <f>'1'!G128</f>
        <v>33.239831697054697</v>
      </c>
      <c r="H64">
        <f>'1'!H128</f>
        <v>34.146341463414636</v>
      </c>
    </row>
    <row r="65" spans="1:8">
      <c r="B65" t="s">
        <v>218</v>
      </c>
      <c r="C65">
        <f>'1'!C158</f>
        <v>31.447587354409315</v>
      </c>
      <c r="D65">
        <f>'1'!D158</f>
        <v>33.449477351916379</v>
      </c>
      <c r="E65">
        <f>'1'!E158</f>
        <v>30.9153713298791</v>
      </c>
      <c r="F65">
        <f>'1'!F158</f>
        <v>30.808950086058516</v>
      </c>
      <c r="G65">
        <f>'1'!G158</f>
        <v>32.667876588021777</v>
      </c>
      <c r="H65">
        <f>'1'!H158</f>
        <v>32.490974729241877</v>
      </c>
    </row>
    <row r="66" spans="1:8">
      <c r="B66" t="s">
        <v>219</v>
      </c>
      <c r="C66">
        <f>'1'!C188</f>
        <v>42.352006356773934</v>
      </c>
      <c r="D66">
        <f>'1'!D68</f>
        <v>27.07648026315789</v>
      </c>
      <c r="E66">
        <f>'1'!E68</f>
        <v>27.242662257131048</v>
      </c>
      <c r="F66">
        <f>'1'!F68</f>
        <v>27.727748691099475</v>
      </c>
      <c r="G66">
        <f>'1'!G68</f>
        <v>28.01523487092679</v>
      </c>
      <c r="H66">
        <f>'1'!H68</f>
        <v>28.66923406076166</v>
      </c>
    </row>
    <row r="67" spans="1:8">
      <c r="B67" t="s">
        <v>220</v>
      </c>
      <c r="C67">
        <f>'1'!C218</f>
        <v>31.351094196003807</v>
      </c>
      <c r="D67">
        <f>'1'!D218</f>
        <v>32.591493570722058</v>
      </c>
      <c r="E67">
        <f>'1'!E218</f>
        <v>33.383991894630199</v>
      </c>
      <c r="F67">
        <f>'1'!F218</f>
        <v>33.504624871531348</v>
      </c>
      <c r="G67">
        <f>'1'!G218</f>
        <v>34.71778487752929</v>
      </c>
      <c r="H67">
        <f>'1'!H218</f>
        <v>35.415535035306903</v>
      </c>
    </row>
    <row r="68" spans="1:8" ht="16" thickBot="1">
      <c r="B68" t="s">
        <v>221</v>
      </c>
      <c r="C68">
        <f>'1'!C248</f>
        <v>33.774160732451683</v>
      </c>
      <c r="D68">
        <f>'1'!D248</f>
        <v>34.679089026915115</v>
      </c>
      <c r="E68">
        <f>'1'!E248</f>
        <v>35.010706638115636</v>
      </c>
      <c r="F68">
        <f>'1'!F248</f>
        <v>34.493670886075954</v>
      </c>
      <c r="G68">
        <f>'1'!G248</f>
        <v>36.807095343680714</v>
      </c>
      <c r="H68">
        <f>'1'!H248</f>
        <v>37.599093997734997</v>
      </c>
    </row>
    <row r="69" spans="1:8" ht="17" thickBot="1">
      <c r="A69">
        <v>2</v>
      </c>
      <c r="B69" s="60" t="s">
        <v>8</v>
      </c>
      <c r="C69" s="61">
        <f>'2'!C8</f>
        <v>26.939248802621631</v>
      </c>
      <c r="D69" s="62">
        <f>'2'!D8</f>
        <v>27.372068904459564</v>
      </c>
      <c r="E69" s="62">
        <f>'2'!E8</f>
        <v>27.808795411089864</v>
      </c>
      <c r="F69" s="62">
        <f>'2'!F8</f>
        <v>28.129560875688131</v>
      </c>
      <c r="G69" s="62">
        <f>'2'!G8</f>
        <v>28.468603271245037</v>
      </c>
      <c r="H69" s="63">
        <f>'2'!H8</f>
        <v>29.582743617969285</v>
      </c>
    </row>
    <row r="70" spans="1:8">
      <c r="B70" t="s">
        <v>223</v>
      </c>
      <c r="C70">
        <f>'2'!C38</f>
        <v>26.693799377543691</v>
      </c>
      <c r="D70">
        <f>'2'!D38</f>
        <v>26.689795430075367</v>
      </c>
      <c r="E70">
        <f>'2'!E38</f>
        <v>27.061793700408753</v>
      </c>
      <c r="F70">
        <f>'2'!F38</f>
        <v>27.732915511630711</v>
      </c>
      <c r="G70">
        <f>'2'!G38</f>
        <v>27.978339350180505</v>
      </c>
      <c r="H70">
        <f>'2'!H38</f>
        <v>28.362183754993346</v>
      </c>
    </row>
    <row r="71" spans="1:8">
      <c r="B71" t="s">
        <v>224</v>
      </c>
      <c r="C71">
        <f>'2'!C68</f>
        <v>22.35089751013318</v>
      </c>
      <c r="D71">
        <f>'2'!D68</f>
        <v>22.670172363423895</v>
      </c>
      <c r="E71">
        <f>'2'!E68</f>
        <v>22.983392645314353</v>
      </c>
      <c r="F71">
        <f>'2'!F68</f>
        <v>22.938530734632682</v>
      </c>
      <c r="G71">
        <f>'2'!G68</f>
        <v>23.73341375150784</v>
      </c>
      <c r="H71">
        <f>'2'!H68</f>
        <v>24.853711117955037</v>
      </c>
    </row>
    <row r="72" spans="1:8">
      <c r="B72" t="s">
        <v>225</v>
      </c>
      <c r="C72">
        <f>'2'!C98</f>
        <v>34.632745178498155</v>
      </c>
      <c r="D72">
        <f>'2'!D98</f>
        <v>35.702199661590527</v>
      </c>
      <c r="E72">
        <f>'2'!E98</f>
        <v>36.297250859106533</v>
      </c>
      <c r="F72">
        <f>'2'!F98</f>
        <v>36.958443854995572</v>
      </c>
      <c r="G72">
        <f>'2'!G98</f>
        <v>37.254901960784316</v>
      </c>
      <c r="H72">
        <f>'2'!H98</f>
        <v>38.72163038443724</v>
      </c>
    </row>
    <row r="73" spans="1:8">
      <c r="B73" t="s">
        <v>226</v>
      </c>
      <c r="C73">
        <f>'2'!C128</f>
        <v>37.220771685523644</v>
      </c>
      <c r="D73">
        <f>'2'!D128</f>
        <v>36.632825719120142</v>
      </c>
      <c r="E73">
        <f>'2'!E128</f>
        <v>37.141264976316528</v>
      </c>
      <c r="F73">
        <f>'2'!F128</f>
        <v>37.312209778748972</v>
      </c>
      <c r="G73">
        <f>'2'!G128</f>
        <v>37.167661421595227</v>
      </c>
      <c r="H73">
        <f>'2'!H128</f>
        <v>36.977058029689609</v>
      </c>
    </row>
    <row r="74" spans="1:8">
      <c r="B74" t="s">
        <v>227</v>
      </c>
      <c r="C74">
        <f>'2'!C158</f>
        <v>25.748502994011975</v>
      </c>
      <c r="D74">
        <f>'2'!D158</f>
        <v>25.748502994011975</v>
      </c>
      <c r="E74">
        <f>'2'!E158</f>
        <v>25.948275862068964</v>
      </c>
      <c r="F74">
        <f>'2'!F158</f>
        <v>26.113360323886639</v>
      </c>
      <c r="G74">
        <f>'2'!G158</f>
        <v>26.621462264150942</v>
      </c>
      <c r="H74">
        <f>'2'!H158</f>
        <v>26.939140811455847</v>
      </c>
    </row>
    <row r="75" spans="1:8">
      <c r="B75" t="s">
        <v>228</v>
      </c>
      <c r="C75">
        <f>'2'!C188</f>
        <v>22.623574144486692</v>
      </c>
      <c r="D75">
        <f>'2'!D188</f>
        <v>22.76059929869302</v>
      </c>
      <c r="E75">
        <f>'2'!E188</f>
        <v>22.98036691342131</v>
      </c>
      <c r="F75">
        <f>'2'!F188</f>
        <v>23.039690222652471</v>
      </c>
      <c r="G75">
        <f>'2'!G188</f>
        <v>23.174294060370013</v>
      </c>
      <c r="H75">
        <f>'2'!H188</f>
        <v>24.562561901617698</v>
      </c>
    </row>
    <row r="76" spans="1:8">
      <c r="B76" t="s">
        <v>229</v>
      </c>
      <c r="C76">
        <f>'2'!C218</f>
        <v>32.55614973262032</v>
      </c>
      <c r="D76">
        <f>'2'!D218</f>
        <v>36.808051761322794</v>
      </c>
      <c r="E76">
        <f>'2'!E218</f>
        <v>37.222828062522723</v>
      </c>
      <c r="F76">
        <f>'2'!F218</f>
        <v>37.363038714390065</v>
      </c>
      <c r="G76">
        <f>'2'!G218</f>
        <v>38.049501292944214</v>
      </c>
      <c r="H76">
        <f>'2'!H218</f>
        <v>38.897280966767376</v>
      </c>
    </row>
    <row r="77" spans="1:8">
      <c r="B77" t="s">
        <v>230</v>
      </c>
      <c r="C77">
        <f>'2'!C248</f>
        <v>31.002638522427439</v>
      </c>
      <c r="D77">
        <f>'2'!D248</f>
        <v>31.726907630522085</v>
      </c>
      <c r="E77">
        <f>'2'!E248</f>
        <v>32.479784366576823</v>
      </c>
      <c r="F77">
        <f>'2'!F248</f>
        <v>32.93010752688172</v>
      </c>
      <c r="G77">
        <f>'2'!G248</f>
        <v>32.843791722296402</v>
      </c>
      <c r="H77">
        <f>'2'!H248</f>
        <v>34.166666666666671</v>
      </c>
    </row>
    <row r="78" spans="1:8">
      <c r="B78" t="s">
        <v>231</v>
      </c>
      <c r="C78">
        <f>'2'!C278</f>
        <v>25.673807878369036</v>
      </c>
      <c r="D78">
        <f>'2'!D278</f>
        <v>25.972222222222221</v>
      </c>
      <c r="E78">
        <f>'2'!E278</f>
        <v>26.668996854246767</v>
      </c>
      <c r="F78">
        <f>'2'!F278</f>
        <v>27.466759972008397</v>
      </c>
      <c r="G78">
        <f>'2'!G278</f>
        <v>27.67007402185407</v>
      </c>
      <c r="H78">
        <f>'2'!H278</f>
        <v>28.035714285714285</v>
      </c>
    </row>
    <row r="79" spans="1:8">
      <c r="B79" t="s">
        <v>232</v>
      </c>
      <c r="C79">
        <f>'2'!C308</f>
        <v>31.536772777167947</v>
      </c>
      <c r="D79">
        <f>'2'!D308</f>
        <v>31.830829159710632</v>
      </c>
      <c r="E79">
        <f>'2'!E308</f>
        <v>32.332955832389587</v>
      </c>
      <c r="F79">
        <f>'2'!F308</f>
        <v>32.817869415807564</v>
      </c>
      <c r="G79">
        <f>'2'!G308</f>
        <v>34.165181224004755</v>
      </c>
      <c r="H79">
        <f>'2'!H308</f>
        <v>45.785324439053966</v>
      </c>
    </row>
    <row r="80" spans="1:8">
      <c r="B80" t="s">
        <v>233</v>
      </c>
      <c r="C80">
        <f>'2'!C338</f>
        <v>20.217821782178216</v>
      </c>
      <c r="D80">
        <f>'2'!D338</f>
        <v>20.465489566613162</v>
      </c>
      <c r="E80">
        <f>'2'!E338</f>
        <v>21.051558997350725</v>
      </c>
      <c r="F80">
        <f>'2'!F338</f>
        <v>20.919729008417164</v>
      </c>
      <c r="G80">
        <f>'2'!G338</f>
        <v>21.012078300708037</v>
      </c>
      <c r="H80">
        <f>'2'!H338</f>
        <v>21.587505348737697</v>
      </c>
    </row>
    <row r="81" spans="1:8" ht="16" thickBot="1">
      <c r="B81" t="s">
        <v>234</v>
      </c>
      <c r="C81">
        <f>'2'!C368</f>
        <v>22.860020140986908</v>
      </c>
      <c r="D81">
        <f>'2'!D368</f>
        <v>22.571001494768311</v>
      </c>
      <c r="E81">
        <f>'2'!E368</f>
        <v>22.704590818363272</v>
      </c>
      <c r="F81">
        <f>'2'!F368</f>
        <v>22.960725075528703</v>
      </c>
      <c r="G81">
        <f>'2'!G368</f>
        <v>23.273657289002557</v>
      </c>
      <c r="H81">
        <f>'2'!H368</f>
        <v>24.031413612565444</v>
      </c>
    </row>
    <row r="82" spans="1:8" ht="17" thickBot="1">
      <c r="A82">
        <v>3</v>
      </c>
      <c r="B82" s="60" t="s">
        <v>12</v>
      </c>
      <c r="C82" s="61">
        <f>'3'!C8</f>
        <v>26.697864948600614</v>
      </c>
      <c r="D82" s="62">
        <f>'3'!D8</f>
        <v>27.200766948658487</v>
      </c>
      <c r="E82" s="62">
        <f>'3'!E8</f>
        <v>27.624825011665887</v>
      </c>
      <c r="F82" s="62">
        <f>'3'!F8</f>
        <v>27.969144314072384</v>
      </c>
      <c r="G82" s="62">
        <f>'3'!G8</f>
        <v>28.547452337870091</v>
      </c>
      <c r="H82" s="63">
        <f>'3'!H8</f>
        <v>28.94358676879672</v>
      </c>
    </row>
    <row r="83" spans="1:8">
      <c r="B83" t="s">
        <v>236</v>
      </c>
      <c r="C83">
        <f>'3'!C38</f>
        <v>25.588036967990167</v>
      </c>
      <c r="D83">
        <f>'3'!D38</f>
        <v>26.126090167042527</v>
      </c>
      <c r="E83">
        <f>'3'!E38</f>
        <v>26.502496641065232</v>
      </c>
      <c r="F83">
        <f>'3'!F38</f>
        <v>26.806512715109015</v>
      </c>
      <c r="G83">
        <f>'3'!G38</f>
        <v>27.449822904368361</v>
      </c>
      <c r="H83">
        <f>'3'!H38</f>
        <v>27.846438103058922</v>
      </c>
    </row>
    <row r="84" spans="1:8">
      <c r="B84" t="s">
        <v>237</v>
      </c>
      <c r="C84">
        <f>'3'!C68</f>
        <v>37.248568492145054</v>
      </c>
      <c r="D84">
        <f>'3'!D68</f>
        <v>38.143160878809361</v>
      </c>
      <c r="E84">
        <f>'3'!E68</f>
        <v>38.019525801952589</v>
      </c>
      <c r="F84">
        <f>'3'!F68</f>
        <v>38.330800055271524</v>
      </c>
      <c r="G84">
        <f>'3'!G68</f>
        <v>39.122711123257723</v>
      </c>
      <c r="H84">
        <f>'3'!H68</f>
        <v>39.069206008583691</v>
      </c>
    </row>
    <row r="85" spans="1:8">
      <c r="B85" t="s">
        <v>238</v>
      </c>
      <c r="C85">
        <f>'3'!C98</f>
        <v>23.756079311634867</v>
      </c>
      <c r="D85">
        <f>'3'!D98</f>
        <v>24.157652617182645</v>
      </c>
      <c r="E85">
        <f>'3'!E98</f>
        <v>24.609032903790816</v>
      </c>
      <c r="F85">
        <f>'3'!F98</f>
        <v>24.895582837615489</v>
      </c>
      <c r="G85">
        <f>'3'!G98</f>
        <v>25.114913176710928</v>
      </c>
      <c r="H85">
        <f>'3'!H98</f>
        <v>25.227651660895212</v>
      </c>
    </row>
    <row r="86" spans="1:8">
      <c r="B86" t="s">
        <v>239</v>
      </c>
      <c r="C86">
        <f>'3'!C128</f>
        <v>27.355578421284729</v>
      </c>
      <c r="D86">
        <f>'3'!D128</f>
        <v>26.846508944027697</v>
      </c>
      <c r="E86">
        <f>'3'!E128</f>
        <v>26.326213042863202</v>
      </c>
      <c r="F86">
        <f>'3'!F128</f>
        <v>27.01368317111017</v>
      </c>
      <c r="G86">
        <f>'3'!G128</f>
        <v>27.186257808063601</v>
      </c>
      <c r="H86">
        <f>'3'!H128</f>
        <v>28.039524559644853</v>
      </c>
    </row>
    <row r="87" spans="1:8">
      <c r="B87" t="s">
        <v>240</v>
      </c>
      <c r="C87">
        <f>'3'!C158</f>
        <v>23.712342079689016</v>
      </c>
      <c r="D87">
        <f>'3'!D158</f>
        <v>23.689320388349511</v>
      </c>
      <c r="E87">
        <f>'3'!E158</f>
        <v>37.140019860973183</v>
      </c>
      <c r="F87">
        <f>'3'!F158</f>
        <v>37.213930348258707</v>
      </c>
      <c r="G87">
        <f>'3'!G158</f>
        <v>37.815975733063702</v>
      </c>
      <c r="H87">
        <f>'3'!H158</f>
        <v>39.368421052631582</v>
      </c>
    </row>
    <row r="88" spans="1:8">
      <c r="B88" t="s">
        <v>241</v>
      </c>
      <c r="C88">
        <f>'3'!C188</f>
        <v>26.428778648099797</v>
      </c>
      <c r="D88">
        <f>'3'!D188</f>
        <v>27.097339959076297</v>
      </c>
      <c r="E88">
        <f>'3'!E188</f>
        <v>27.188136086071534</v>
      </c>
      <c r="F88">
        <f>'3'!F188</f>
        <v>27.41935483870968</v>
      </c>
      <c r="G88">
        <f>'3'!G188</f>
        <v>27.76128266033254</v>
      </c>
      <c r="H88">
        <f>'3'!H188</f>
        <v>28.116631954775364</v>
      </c>
    </row>
    <row r="89" spans="1:8" ht="16" thickBot="1">
      <c r="B89" t="s">
        <v>242</v>
      </c>
      <c r="C89">
        <f>'3'!C218</f>
        <v>38.524590163934427</v>
      </c>
      <c r="D89">
        <f>'3'!D218</f>
        <v>39.767054908485854</v>
      </c>
      <c r="E89">
        <f>'3'!E218</f>
        <v>38.640132669983416</v>
      </c>
      <c r="F89">
        <f>'3'!F218</f>
        <v>38.448844884488452</v>
      </c>
      <c r="G89">
        <f>'3'!G218</f>
        <v>39.558573853989813</v>
      </c>
      <c r="H89">
        <f>'3'!H218</f>
        <v>39.225589225589225</v>
      </c>
    </row>
    <row r="90" spans="1:8" ht="17" thickBot="1">
      <c r="A90">
        <v>4</v>
      </c>
      <c r="B90" s="60" t="s">
        <v>16</v>
      </c>
      <c r="C90" s="61">
        <f>'4'!C8</f>
        <v>30.900413424124512</v>
      </c>
      <c r="D90" s="62">
        <f>'4'!D8</f>
        <v>33.174074017175428</v>
      </c>
      <c r="E90" s="62">
        <f>'4'!E8</f>
        <v>34.584320155462443</v>
      </c>
      <c r="F90" s="62">
        <f>'4'!F8</f>
        <v>36.541772076104373</v>
      </c>
      <c r="G90" s="62">
        <f>'4'!G8</f>
        <v>37.5009173773283</v>
      </c>
      <c r="H90" s="63">
        <f>'4'!H8</f>
        <v>37.602233908347387</v>
      </c>
    </row>
    <row r="91" spans="1:8">
      <c r="B91" t="s">
        <v>244</v>
      </c>
      <c r="C91">
        <f>'4'!C38</f>
        <v>25.235593123536471</v>
      </c>
      <c r="D91">
        <f>'4'!D38</f>
        <v>25.504960203022261</v>
      </c>
      <c r="E91">
        <f>'4'!E38</f>
        <v>26.155447004075498</v>
      </c>
      <c r="F91">
        <f>'4'!F38</f>
        <v>26.759334651622662</v>
      </c>
      <c r="G91">
        <f>'4'!G38</f>
        <v>27.216705607476637</v>
      </c>
      <c r="H91">
        <f>'4'!H38</f>
        <v>27.718015973593467</v>
      </c>
    </row>
    <row r="92" spans="1:8">
      <c r="B92" t="s">
        <v>245</v>
      </c>
      <c r="C92">
        <f>'4'!C68</f>
        <v>31.705822267620018</v>
      </c>
      <c r="D92">
        <f>'4'!D68</f>
        <v>32.540179503235237</v>
      </c>
      <c r="E92">
        <f>'4'!E68</f>
        <v>33.375367801597314</v>
      </c>
      <c r="F92">
        <f>'4'!F68</f>
        <v>34.253907086277025</v>
      </c>
      <c r="G92">
        <f>'4'!G68</f>
        <v>35.806174957118351</v>
      </c>
      <c r="H92">
        <f>'4'!H68</f>
        <v>36.74881106787722</v>
      </c>
    </row>
    <row r="93" spans="1:8">
      <c r="B93" t="s">
        <v>246</v>
      </c>
      <c r="C93">
        <f>'4'!C98</f>
        <v>30.218392512256724</v>
      </c>
      <c r="D93">
        <f>'4'!D98</f>
        <v>32.596182974856099</v>
      </c>
      <c r="E93">
        <f>'4'!E98</f>
        <v>34.804291975215357</v>
      </c>
      <c r="F93">
        <f>'4'!F98</f>
        <v>38.108882521489974</v>
      </c>
      <c r="G93">
        <f>'4'!G98</f>
        <v>42.247322869297349</v>
      </c>
      <c r="H93">
        <f>'4'!H98</f>
        <v>43.891207367966615</v>
      </c>
    </row>
    <row r="94" spans="1:8">
      <c r="B94" t="s">
        <v>247</v>
      </c>
      <c r="C94">
        <f>'4'!C128</f>
        <v>36.851851851851855</v>
      </c>
      <c r="D94">
        <f>'4'!D128</f>
        <v>38.83677298311445</v>
      </c>
      <c r="E94">
        <f>'4'!E128</f>
        <v>40.350411468011679</v>
      </c>
      <c r="F94">
        <f>'4'!F128</f>
        <v>45.169017833377694</v>
      </c>
      <c r="G94">
        <f>'4'!G128</f>
        <v>49.681190223166844</v>
      </c>
      <c r="H94">
        <f>'4'!H128</f>
        <v>51.787592008412197</v>
      </c>
    </row>
    <row r="95" spans="1:8">
      <c r="B95" t="s">
        <v>248</v>
      </c>
      <c r="C95">
        <f>'4'!C158</f>
        <v>45.646606914212548</v>
      </c>
      <c r="D95">
        <f>'4'!D158</f>
        <v>47.177546515294857</v>
      </c>
      <c r="E95">
        <f>'4'!E158</f>
        <v>47.630193095377415</v>
      </c>
      <c r="F95">
        <f>'4'!F158</f>
        <v>47.929163096258215</v>
      </c>
      <c r="G95">
        <f>'4'!G158</f>
        <v>50.265289025411903</v>
      </c>
      <c r="H95">
        <f>'4'!H158</f>
        <v>53.979619939410632</v>
      </c>
    </row>
    <row r="96" spans="1:8">
      <c r="B96" t="s">
        <v>249</v>
      </c>
      <c r="C96">
        <f>'4'!C188</f>
        <v>37.801138852387204</v>
      </c>
      <c r="D96">
        <f>'4'!D188</f>
        <v>50.242619117217188</v>
      </c>
      <c r="E96">
        <f>'4'!E188</f>
        <v>53.218653406800158</v>
      </c>
      <c r="F96">
        <f>'4'!F188</f>
        <v>56.728201555787763</v>
      </c>
      <c r="G96">
        <f>'4'!G188</f>
        <v>50.965719486297907</v>
      </c>
      <c r="H96">
        <f>'4'!H188</f>
        <v>48.814016172506733</v>
      </c>
    </row>
    <row r="97" spans="1:8">
      <c r="B97" t="s">
        <v>250</v>
      </c>
      <c r="C97">
        <f>'4'!C218</f>
        <v>77.957446808510639</v>
      </c>
      <c r="D97">
        <f>'4'!D218</f>
        <v>91.465136804942631</v>
      </c>
      <c r="E97">
        <f>'4'!E218</f>
        <v>93.710691823899367</v>
      </c>
      <c r="F97">
        <f>'4'!F218</f>
        <v>98.053753475440217</v>
      </c>
      <c r="G97">
        <f>'4'!G218</f>
        <v>102.73327049952876</v>
      </c>
      <c r="H97">
        <f>'4'!H218</f>
        <v>46.697517879680269</v>
      </c>
    </row>
    <row r="98" spans="1:8" ht="16" thickBot="1">
      <c r="B98" t="s">
        <v>251</v>
      </c>
      <c r="C98">
        <f>'4'!C248</f>
        <v>37.511848341232231</v>
      </c>
      <c r="D98">
        <f>'4'!D248</f>
        <v>39.064383891970095</v>
      </c>
      <c r="E98">
        <f>'4'!E248</f>
        <v>40.630262208323309</v>
      </c>
      <c r="F98">
        <f>'4'!F248</f>
        <v>42.349267355272637</v>
      </c>
      <c r="G98">
        <f>'4'!G248</f>
        <v>45.708728422076341</v>
      </c>
      <c r="H98">
        <f>'4'!H248</f>
        <v>46.330163374786643</v>
      </c>
    </row>
    <row r="99" spans="1:8" ht="17" thickBot="1">
      <c r="A99">
        <v>5</v>
      </c>
      <c r="B99" s="60" t="s">
        <v>20</v>
      </c>
      <c r="C99" s="61">
        <f>'5'!C8</f>
        <v>28.333043629410742</v>
      </c>
      <c r="D99" s="62">
        <f>'5'!D8</f>
        <v>32.129460001744739</v>
      </c>
      <c r="E99" s="62">
        <f>'5'!E8</f>
        <v>32.621547692579199</v>
      </c>
      <c r="F99" s="62">
        <f>'5'!F8</f>
        <v>33.166368515205725</v>
      </c>
      <c r="G99" s="62">
        <f>'5'!G8</f>
        <v>33.6078182969867</v>
      </c>
      <c r="H99" s="63">
        <f>'5'!H8</f>
        <v>34.27441603825639</v>
      </c>
    </row>
    <row r="100" spans="1:8">
      <c r="B100" t="s">
        <v>253</v>
      </c>
      <c r="C100">
        <f>'5'!C38</f>
        <v>27.459568733153638</v>
      </c>
      <c r="D100">
        <f>'5'!D38</f>
        <v>34.568109109277657</v>
      </c>
      <c r="E100">
        <f>'5'!E38</f>
        <v>35.165957446808513</v>
      </c>
      <c r="F100">
        <f>'5'!F38</f>
        <v>35.767177544343035</v>
      </c>
      <c r="G100">
        <f>'5'!G38</f>
        <v>36.227597007134158</v>
      </c>
      <c r="H100">
        <f>'5'!H38</f>
        <v>37.003004064322319</v>
      </c>
    </row>
    <row r="101" spans="1:8">
      <c r="B101" t="s">
        <v>254</v>
      </c>
      <c r="C101">
        <f>'5'!C68</f>
        <v>27.777777777777775</v>
      </c>
      <c r="D101">
        <f>'5'!D68</f>
        <v>27.777777777777775</v>
      </c>
      <c r="E101">
        <f>'5'!E68</f>
        <v>28.203062046736505</v>
      </c>
      <c r="F101">
        <f>'5'!F68</f>
        <v>28.759244042728017</v>
      </c>
      <c r="G101">
        <f>'5'!G68</f>
        <v>28.901734104046241</v>
      </c>
      <c r="H101">
        <f>'5'!H68</f>
        <v>29.436501261564342</v>
      </c>
    </row>
    <row r="102" spans="1:8">
      <c r="B102" t="s">
        <v>255</v>
      </c>
      <c r="C102">
        <f>'5'!C98</f>
        <v>35.956580732700139</v>
      </c>
      <c r="D102">
        <f>'5'!D98</f>
        <v>36.301369863013697</v>
      </c>
      <c r="E102">
        <f>'5'!E98</f>
        <v>37.088873337998599</v>
      </c>
      <c r="F102">
        <f>'5'!F98</f>
        <v>38.239538239538241</v>
      </c>
      <c r="G102">
        <f>'5'!G98</f>
        <v>38.799414348462669</v>
      </c>
      <c r="H102">
        <f>'5'!H98</f>
        <v>39.493293591654243</v>
      </c>
    </row>
    <row r="103" spans="1:8">
      <c r="B103" t="s">
        <v>256</v>
      </c>
      <c r="C103">
        <f>'5'!C128</f>
        <v>26.981450252951095</v>
      </c>
      <c r="D103">
        <f>'5'!D128</f>
        <v>27.327070879590092</v>
      </c>
      <c r="E103">
        <f>'5'!E128</f>
        <v>27.210884353741495</v>
      </c>
      <c r="F103">
        <f>'5'!F128</f>
        <v>27.515047291487534</v>
      </c>
      <c r="G103">
        <f>'5'!G128</f>
        <v>28.193832599118945</v>
      </c>
      <c r="H103">
        <f>'5'!H128</f>
        <v>28.070175438596493</v>
      </c>
    </row>
    <row r="104" spans="1:8">
      <c r="B104" t="s">
        <v>257</v>
      </c>
      <c r="C104">
        <f>'5'!C158</f>
        <v>26.476578411405296</v>
      </c>
      <c r="D104">
        <f>'5'!D158</f>
        <v>26.530612244897959</v>
      </c>
      <c r="E104">
        <f>'5'!E158</f>
        <v>26.680244399185337</v>
      </c>
      <c r="F104">
        <f>'5'!F158</f>
        <v>26.572008113590265</v>
      </c>
      <c r="G104">
        <f>'5'!G158</f>
        <v>26.720647773279349</v>
      </c>
      <c r="H104">
        <f>'5'!H158</f>
        <v>27.385892116182571</v>
      </c>
    </row>
    <row r="105" spans="1:8" ht="16" thickBot="1">
      <c r="B105" t="s">
        <v>258</v>
      </c>
      <c r="C105">
        <f>'5'!C188</f>
        <v>25.884383088869715</v>
      </c>
      <c r="D105">
        <f>'5'!D188</f>
        <v>26.246719160104988</v>
      </c>
      <c r="E105">
        <f>'5'!E188</f>
        <v>26.761819803746654</v>
      </c>
      <c r="F105">
        <f>'5'!F188</f>
        <v>26.929982046678635</v>
      </c>
      <c r="G105">
        <f>'5'!G188</f>
        <v>27.3224043715847</v>
      </c>
      <c r="H105">
        <f>'5'!H188</f>
        <v>28.342749529190211</v>
      </c>
    </row>
    <row r="106" spans="1:8" ht="17" thickBot="1">
      <c r="A106">
        <v>6</v>
      </c>
      <c r="B106" s="25" t="s">
        <v>24</v>
      </c>
      <c r="C106" s="61">
        <f>'6'!C8</f>
        <v>30.731754847510473</v>
      </c>
      <c r="D106" s="62">
        <f>'6'!D8</f>
        <v>31.401204700306113</v>
      </c>
      <c r="E106" s="62">
        <f>'6'!E8</f>
        <v>32.388377037562009</v>
      </c>
      <c r="F106" s="62">
        <f>'6'!F8</f>
        <v>33.281701776125573</v>
      </c>
      <c r="G106" s="62">
        <f>'6'!G8</f>
        <v>34.304885720276786</v>
      </c>
      <c r="H106" s="63">
        <f>'6'!H8</f>
        <v>34.854072279001159</v>
      </c>
    </row>
    <row r="107" spans="1:8" ht="16">
      <c r="B107" s="24" t="s">
        <v>260</v>
      </c>
      <c r="C107">
        <f>'6'!C38</f>
        <v>27.17009069035721</v>
      </c>
      <c r="D107">
        <f>'6'!D38</f>
        <v>27.634268723285633</v>
      </c>
      <c r="E107">
        <f>'6'!E38</f>
        <v>28.475679816162387</v>
      </c>
      <c r="F107">
        <f>'6'!F38</f>
        <v>30.236220472440944</v>
      </c>
      <c r="G107">
        <f>'6'!G38</f>
        <v>30.370665603826225</v>
      </c>
      <c r="H107">
        <f>'6'!H38</f>
        <v>30.711013742282411</v>
      </c>
    </row>
    <row r="108" spans="1:8" ht="16">
      <c r="B108" s="24" t="s">
        <v>261</v>
      </c>
      <c r="C108">
        <f>'6'!C68</f>
        <v>41.786743515850141</v>
      </c>
      <c r="D108">
        <f>'6'!D68</f>
        <v>41.34808853118713</v>
      </c>
      <c r="E108">
        <f>'6'!E68</f>
        <v>45.108135942327493</v>
      </c>
      <c r="F108">
        <f>'6'!F68</f>
        <v>46.243386243386247</v>
      </c>
      <c r="G108">
        <f>'6'!G68</f>
        <v>46.865037194473963</v>
      </c>
      <c r="H108">
        <f>'6'!H68</f>
        <v>48.216216216216218</v>
      </c>
    </row>
    <row r="109" spans="1:8" ht="16">
      <c r="B109" s="24" t="s">
        <v>262</v>
      </c>
      <c r="C109">
        <f>'6'!C98</f>
        <v>28.213879408418656</v>
      </c>
      <c r="D109">
        <f>'6'!D98</f>
        <v>28.414985590778098</v>
      </c>
      <c r="E109">
        <f>'6'!E98</f>
        <v>28.728961114335462</v>
      </c>
      <c r="F109">
        <f>'6'!F98</f>
        <v>29.271137026239067</v>
      </c>
      <c r="G109">
        <f>'6'!G98</f>
        <v>30.304841601912734</v>
      </c>
      <c r="H109">
        <f>'6'!H98</f>
        <v>30.913490623109499</v>
      </c>
    </row>
    <row r="110" spans="1:8" ht="16" thickBot="1">
      <c r="B110" t="s">
        <v>263</v>
      </c>
      <c r="C110">
        <f>'6'!C128</f>
        <v>36.632702571567201</v>
      </c>
      <c r="D110">
        <f>'6'!D128</f>
        <v>39.117501239464552</v>
      </c>
      <c r="E110">
        <f>'6'!E128</f>
        <v>39.724630290668031</v>
      </c>
      <c r="F110">
        <f>'6'!F128</f>
        <v>38.477366255144027</v>
      </c>
      <c r="G110">
        <f>'6'!G128</f>
        <v>41.972717733473239</v>
      </c>
      <c r="H110">
        <f>'6'!H128</f>
        <v>42.758985200845665</v>
      </c>
    </row>
    <row r="111" spans="1:8" ht="17" thickBot="1">
      <c r="A111">
        <v>7</v>
      </c>
      <c r="B111" s="25" t="s">
        <v>28</v>
      </c>
      <c r="C111" s="61">
        <f>'7'!C8</f>
        <v>15.438871473354231</v>
      </c>
      <c r="D111" s="62">
        <f>'7'!D8</f>
        <v>27.821389989196977</v>
      </c>
      <c r="E111" s="62">
        <f>'7'!E8</f>
        <v>28.332847141190193</v>
      </c>
      <c r="F111" s="62">
        <f>'7'!F8</f>
        <v>29.726751873071837</v>
      </c>
      <c r="G111" s="62">
        <f>'7'!G8</f>
        <v>30.244949308073707</v>
      </c>
      <c r="H111" s="63">
        <f>'7'!H8</f>
        <v>30.791065959512959</v>
      </c>
    </row>
    <row r="112" spans="1:8" ht="16">
      <c r="B112" s="24" t="s">
        <v>265</v>
      </c>
      <c r="C112">
        <f>'7'!C38</f>
        <v>2.9155787641427326</v>
      </c>
      <c r="D112">
        <f>'7'!D38</f>
        <v>27.312201476335211</v>
      </c>
      <c r="E112">
        <f>'7'!E38</f>
        <v>27.73158278628738</v>
      </c>
      <c r="F112">
        <f>'7'!F38</f>
        <v>29.478922716627636</v>
      </c>
      <c r="G112">
        <f>'7'!G38</f>
        <v>29.69864609113408</v>
      </c>
      <c r="H112">
        <f>'7'!H38</f>
        <v>30.048252668518789</v>
      </c>
    </row>
    <row r="113" spans="1:8" ht="16">
      <c r="B113" s="24" t="s">
        <v>266</v>
      </c>
      <c r="C113">
        <f>'7'!C68</f>
        <v>29.573170731707314</v>
      </c>
      <c r="D113">
        <f>'7'!D68</f>
        <v>30.046224961479197</v>
      </c>
      <c r="E113">
        <f>'7'!E68</f>
        <v>30.162412993039442</v>
      </c>
      <c r="F113">
        <f>'7'!F68</f>
        <v>31.30366900858704</v>
      </c>
      <c r="G113">
        <f>'7'!G68</f>
        <v>32.425940752602081</v>
      </c>
      <c r="H113">
        <f>'7'!H68</f>
        <v>32.718524458700884</v>
      </c>
    </row>
    <row r="114" spans="1:8">
      <c r="B114" t="s">
        <v>267</v>
      </c>
      <c r="C114">
        <f>'7'!C98</f>
        <v>23.549883990719259</v>
      </c>
      <c r="D114">
        <f>'7'!D98</f>
        <v>26.870948733058338</v>
      </c>
      <c r="E114">
        <f>'7'!E98</f>
        <v>26.886792452830189</v>
      </c>
      <c r="F114">
        <f>'7'!F98</f>
        <v>28.004736530491414</v>
      </c>
      <c r="G114">
        <f>'7'!G98</f>
        <v>28.197501487209994</v>
      </c>
      <c r="H114">
        <f>'7'!H98</f>
        <v>28.948948948948949</v>
      </c>
    </row>
    <row r="115" spans="1:8">
      <c r="B115" t="s">
        <v>268</v>
      </c>
      <c r="C115">
        <f>'7'!C128</f>
        <v>28.223270440251568</v>
      </c>
      <c r="D115">
        <f>'7'!D128</f>
        <v>26.515763945028294</v>
      </c>
      <c r="E115">
        <f>'7'!E128</f>
        <v>27.545909849749584</v>
      </c>
      <c r="F115">
        <f>'7'!F128</f>
        <v>27.334465195246182</v>
      </c>
      <c r="G115">
        <f>'7'!G128</f>
        <v>28.684907325684023</v>
      </c>
      <c r="H115">
        <f>'7'!H128</f>
        <v>29.92700729927007</v>
      </c>
    </row>
    <row r="116" spans="1:8">
      <c r="B116" t="s">
        <v>269</v>
      </c>
      <c r="C116">
        <f>'7'!C158</f>
        <v>27.366020524515395</v>
      </c>
      <c r="D116">
        <f>'7'!D158</f>
        <v>28.037383177570092</v>
      </c>
      <c r="E116">
        <f>'7'!E158</f>
        <v>27.261904761904763</v>
      </c>
      <c r="F116">
        <f>'7'!F158</f>
        <v>26.817640047675805</v>
      </c>
      <c r="G116">
        <f>'7'!G158</f>
        <v>27.405602923264315</v>
      </c>
      <c r="H116">
        <f>'7'!H158</f>
        <v>27.339003645200489</v>
      </c>
    </row>
    <row r="117" spans="1:8" ht="16" thickBot="1">
      <c r="B117" t="s">
        <v>270</v>
      </c>
      <c r="C117">
        <f>'7'!C188</f>
        <v>29.27950945324476</v>
      </c>
      <c r="D117">
        <f>'7'!D188</f>
        <v>29.766949152542374</v>
      </c>
      <c r="E117">
        <f>'7'!E188</f>
        <v>31.639344262295083</v>
      </c>
      <c r="F117">
        <f>'7'!F188</f>
        <v>34.094707520891369</v>
      </c>
      <c r="G117">
        <f>'7'!G188</f>
        <v>35.11363636363636</v>
      </c>
      <c r="H117">
        <f>'7'!H188</f>
        <v>36.342457775189281</v>
      </c>
    </row>
    <row r="118" spans="1:8" ht="17" thickBot="1">
      <c r="A118">
        <v>8</v>
      </c>
      <c r="B118" s="60" t="s">
        <v>32</v>
      </c>
      <c r="C118" s="61">
        <f>'8'!C8</f>
        <v>28.181696008600994</v>
      </c>
      <c r="D118" s="62">
        <f>'8'!D8</f>
        <v>28.656086097677271</v>
      </c>
      <c r="E118" s="62">
        <f>'8'!E8</f>
        <v>28.941063727839005</v>
      </c>
      <c r="F118" s="62">
        <f>'8'!F8</f>
        <v>27.968447273733737</v>
      </c>
      <c r="G118" s="62">
        <f>'8'!G8</f>
        <v>29.006724572709444</v>
      </c>
      <c r="H118" s="63">
        <f>'8'!H8</f>
        <v>30.183144942051801</v>
      </c>
    </row>
    <row r="119" spans="1:8">
      <c r="B119" t="s">
        <v>272</v>
      </c>
      <c r="C119">
        <f>'8'!C38</f>
        <v>30.878069080316273</v>
      </c>
      <c r="D119">
        <f>'8'!D38</f>
        <v>31.541066892464013</v>
      </c>
      <c r="E119">
        <f>'8'!E38</f>
        <v>31.643952299829643</v>
      </c>
      <c r="F119">
        <f>'8'!F38</f>
        <v>29.318996415770609</v>
      </c>
      <c r="G119">
        <f>'8'!G38</f>
        <v>30.437935034802784</v>
      </c>
      <c r="H119">
        <f>'8'!H38</f>
        <v>31.737325822709753</v>
      </c>
    </row>
    <row r="120" spans="1:8">
      <c r="B120" t="s">
        <v>273</v>
      </c>
      <c r="C120">
        <f>'8'!C68</f>
        <v>25.363489499192244</v>
      </c>
      <c r="D120">
        <f>'8'!D68</f>
        <v>25.758818703855621</v>
      </c>
      <c r="E120">
        <f>'8'!E68</f>
        <v>25.5700325732899</v>
      </c>
      <c r="F120">
        <f>'8'!F68</f>
        <v>25.862068965517242</v>
      </c>
      <c r="G120">
        <f>'8'!G68</f>
        <v>59.173553719008261</v>
      </c>
      <c r="H120">
        <f>'8'!H68</f>
        <v>27.318718381112983</v>
      </c>
    </row>
    <row r="121" spans="1:8">
      <c r="B121" t="s">
        <v>274</v>
      </c>
      <c r="C121">
        <f>'8'!C98</f>
        <v>39.689578713968956</v>
      </c>
      <c r="D121">
        <f>'8'!D98</f>
        <v>39.866369710467701</v>
      </c>
      <c r="E121">
        <f>'8'!E98</f>
        <v>40.805902383654939</v>
      </c>
      <c r="F121">
        <f>'8'!F98</f>
        <v>40.772779700115343</v>
      </c>
      <c r="G121">
        <f>'8'!G98</f>
        <v>21.643997634535779</v>
      </c>
      <c r="H121">
        <f>'8'!H98</f>
        <v>45.410036719706248</v>
      </c>
    </row>
    <row r="122" spans="1:8">
      <c r="B122" t="s">
        <v>275</v>
      </c>
      <c r="C122">
        <f>'8'!C128</f>
        <v>15.442477876106194</v>
      </c>
      <c r="D122">
        <f>'8'!D128</f>
        <v>15.746971736204575</v>
      </c>
      <c r="E122">
        <f>'8'!E128</f>
        <v>15.8344579397211</v>
      </c>
      <c r="F122">
        <f>'8'!F128</f>
        <v>16.099773242630384</v>
      </c>
      <c r="G122">
        <f>'8'!G128</f>
        <v>16.56777727065267</v>
      </c>
      <c r="H122">
        <f>'8'!H128</f>
        <v>16.689782709200184</v>
      </c>
    </row>
    <row r="123" spans="1:8">
      <c r="B123" t="s">
        <v>276</v>
      </c>
      <c r="C123">
        <f>'8'!C158</f>
        <v>25.018129079042787</v>
      </c>
      <c r="D123">
        <f>'8'!D158</f>
        <v>25.293255131964809</v>
      </c>
      <c r="E123">
        <f>'8'!E158</f>
        <v>25.182481751824817</v>
      </c>
      <c r="F123">
        <f>'8'!F158</f>
        <v>25.835189309576833</v>
      </c>
      <c r="G123">
        <f>'8'!G158</f>
        <v>24.132730015082956</v>
      </c>
      <c r="H123">
        <f>'8'!H158</f>
        <v>28.132205995388166</v>
      </c>
    </row>
    <row r="124" spans="1:8" ht="16" thickBot="1">
      <c r="B124" t="s">
        <v>277</v>
      </c>
      <c r="C124">
        <f>'8'!C188</f>
        <v>24.596774193548384</v>
      </c>
      <c r="D124">
        <f>'8'!D188</f>
        <v>25.531914893617021</v>
      </c>
      <c r="E124">
        <f>'8'!E188</f>
        <v>26.782077393075358</v>
      </c>
      <c r="F124">
        <f>'8'!F188</f>
        <v>27.954779033915724</v>
      </c>
      <c r="G124">
        <f>'8'!G188</f>
        <v>28.794178794178791</v>
      </c>
      <c r="H124">
        <f>'8'!H188</f>
        <v>30.063291139240508</v>
      </c>
    </row>
    <row r="125" spans="1:8" ht="17" thickBot="1">
      <c r="A125">
        <v>9</v>
      </c>
      <c r="B125" s="60" t="s">
        <v>36</v>
      </c>
      <c r="C125" s="61">
        <f>'9'!C8</f>
        <v>21.43672537508154</v>
      </c>
      <c r="D125" s="62">
        <f>'9'!D8</f>
        <v>21.341715609231535</v>
      </c>
      <c r="E125" s="62">
        <f>'9'!E8</f>
        <v>21.818181818181817</v>
      </c>
      <c r="F125" s="62">
        <f>'9'!F8</f>
        <v>22.379699567173052</v>
      </c>
      <c r="G125" s="62">
        <f>'9'!G8</f>
        <v>22.189806075167326</v>
      </c>
      <c r="H125" s="63">
        <f>'9'!H8</f>
        <v>22.590203939341119</v>
      </c>
    </row>
    <row r="126" spans="1:8">
      <c r="B126" t="s">
        <v>279</v>
      </c>
      <c r="C126">
        <f>'9'!C38</f>
        <v>28.655314151497357</v>
      </c>
      <c r="D126">
        <f>'9'!D38</f>
        <v>27.326968973747015</v>
      </c>
      <c r="E126">
        <f>'9'!E38</f>
        <v>27.961223871554072</v>
      </c>
      <c r="F126">
        <f>'9'!F38</f>
        <v>28.420096852300244</v>
      </c>
      <c r="G126">
        <f>'9'!G38</f>
        <v>28.737034777303233</v>
      </c>
      <c r="H126">
        <f>'9'!H38</f>
        <v>29.117828500925356</v>
      </c>
    </row>
    <row r="127" spans="1:8">
      <c r="B127" t="s">
        <v>280</v>
      </c>
      <c r="C127">
        <f>'9'!C68</f>
        <v>31.608133086876155</v>
      </c>
      <c r="D127">
        <f>'9'!D68</f>
        <v>32.384566729917779</v>
      </c>
      <c r="E127">
        <f>'9'!E68</f>
        <v>33.289902280130299</v>
      </c>
      <c r="F127">
        <f>'9'!F68</f>
        <v>35.389830508474581</v>
      </c>
      <c r="G127">
        <f>'9'!G68</f>
        <v>35.131490222521919</v>
      </c>
      <c r="H127">
        <f>'9'!H68</f>
        <v>35.871056241426615</v>
      </c>
    </row>
    <row r="128" spans="1:8">
      <c r="B128" t="s">
        <v>281</v>
      </c>
      <c r="C128">
        <f>'9'!C98</f>
        <v>7.8322784810126587</v>
      </c>
      <c r="D128">
        <f>'9'!D98</f>
        <v>7.8302135512786712</v>
      </c>
      <c r="E128">
        <f>'9'!E98</f>
        <v>7.8800742902626686</v>
      </c>
      <c r="F128">
        <f>'9'!F98</f>
        <v>8.034279592929833</v>
      </c>
      <c r="G128">
        <f>'9'!G98</f>
        <v>8.1059173196433409</v>
      </c>
      <c r="H128">
        <f>'9'!H98</f>
        <v>8.2281952825013711</v>
      </c>
    </row>
    <row r="129" spans="1:8">
      <c r="B129" t="s">
        <v>282</v>
      </c>
      <c r="C129">
        <f>'9'!C128</f>
        <v>36.25570776255708</v>
      </c>
      <c r="D129">
        <f>'9'!D128</f>
        <v>38.461538461538467</v>
      </c>
      <c r="E129">
        <f>'9'!E128</f>
        <v>39.940828402366868</v>
      </c>
      <c r="F129">
        <f>'9'!F128</f>
        <v>40.968718466195767</v>
      </c>
      <c r="G129">
        <f>'9'!G128</f>
        <v>34.210526315789465</v>
      </c>
      <c r="H129">
        <f>'9'!H128</f>
        <v>35.239085239085242</v>
      </c>
    </row>
    <row r="130" spans="1:8" ht="16" thickBot="1">
      <c r="B130" t="s">
        <v>283</v>
      </c>
      <c r="C130">
        <f>'9'!C158</f>
        <v>18.994889267461673</v>
      </c>
      <c r="D130">
        <f>'9'!D158</f>
        <v>19.480519480519479</v>
      </c>
      <c r="E130">
        <f>'9'!E158</f>
        <v>20.168067226890759</v>
      </c>
      <c r="F130">
        <f>'9'!F158</f>
        <v>20.623080298376482</v>
      </c>
      <c r="G130">
        <f>'9'!G158</f>
        <v>22.005444646098002</v>
      </c>
      <c r="H130">
        <f>'9'!H158</f>
        <v>22.437673130193907</v>
      </c>
    </row>
    <row r="131" spans="1:8" ht="17" thickBot="1">
      <c r="A131">
        <v>10</v>
      </c>
      <c r="B131" s="60" t="s">
        <v>41</v>
      </c>
      <c r="C131" s="61">
        <f>'10'!C8</f>
        <v>30.236161572985683</v>
      </c>
      <c r="D131" s="62">
        <f>'10'!D8</f>
        <v>30.878356343080764</v>
      </c>
      <c r="E131" s="62">
        <f>'10'!E8</f>
        <v>31.424311039929314</v>
      </c>
      <c r="F131" s="62">
        <f>'10'!F8</f>
        <v>31.883486393599643</v>
      </c>
      <c r="G131" s="62">
        <f>'10'!G8</f>
        <v>32.388110693542878</v>
      </c>
      <c r="H131" s="63">
        <f>'10'!H8</f>
        <v>33.129682997118152</v>
      </c>
    </row>
    <row r="132" spans="1:8">
      <c r="B132" t="s">
        <v>285</v>
      </c>
      <c r="C132">
        <f>'10'!C38</f>
        <v>27.53387533875339</v>
      </c>
      <c r="D132">
        <f>'10'!D38</f>
        <v>28</v>
      </c>
      <c r="E132">
        <f>'10'!E38</f>
        <v>28.331487633813214</v>
      </c>
      <c r="F132">
        <f>'10'!F38</f>
        <v>28.692062300619252</v>
      </c>
      <c r="G132">
        <f>'10'!G38</f>
        <v>29.232227488151658</v>
      </c>
      <c r="H132">
        <f>'10'!H38</f>
        <v>30.025052996723844</v>
      </c>
    </row>
    <row r="133" spans="1:8">
      <c r="B133" t="s">
        <v>286</v>
      </c>
      <c r="C133">
        <f>'10'!C68</f>
        <v>24.297622723062673</v>
      </c>
      <c r="D133">
        <f>'10'!D68</f>
        <v>25.159033078880405</v>
      </c>
      <c r="E133">
        <f>'10'!E68</f>
        <v>25.505293551491818</v>
      </c>
      <c r="F133">
        <f>'10'!F68</f>
        <v>26.162409954158484</v>
      </c>
      <c r="G133">
        <f>'10'!G68</f>
        <v>26.847862114683462</v>
      </c>
      <c r="H133">
        <f>'10'!H68</f>
        <v>27.495854063018243</v>
      </c>
    </row>
    <row r="134" spans="1:8">
      <c r="B134" t="s">
        <v>287</v>
      </c>
      <c r="C134">
        <f>'10'!C98</f>
        <v>30.541368743615937</v>
      </c>
      <c r="D134">
        <f>'10'!D98</f>
        <v>30.875258442453479</v>
      </c>
      <c r="E134">
        <f>'10'!E98</f>
        <v>31.460674157303366</v>
      </c>
      <c r="F134">
        <f>'10'!F98</f>
        <v>31.714285714285715</v>
      </c>
      <c r="G134">
        <f>'10'!G98</f>
        <v>31.573275862068968</v>
      </c>
      <c r="H134">
        <f>'10'!H98</f>
        <v>31.672083784759845</v>
      </c>
    </row>
    <row r="135" spans="1:8">
      <c r="B135" t="s">
        <v>288</v>
      </c>
      <c r="C135">
        <f>'10'!C128</f>
        <v>34.382566585956418</v>
      </c>
      <c r="D135">
        <f>'10'!D128</f>
        <v>34.965034965034967</v>
      </c>
      <c r="E135">
        <f>'10'!E128</f>
        <v>35.371024734982335</v>
      </c>
      <c r="F135">
        <f>'10'!F128</f>
        <v>36.203170028818441</v>
      </c>
      <c r="G135">
        <f>'10'!G128</f>
        <v>37.120935330654</v>
      </c>
      <c r="H135">
        <f>'10'!H128</f>
        <v>38.061641292239138</v>
      </c>
    </row>
    <row r="136" spans="1:8">
      <c r="B136" t="s">
        <v>289</v>
      </c>
      <c r="C136">
        <f>'10'!C158</f>
        <v>35.748792270531403</v>
      </c>
      <c r="D136">
        <f>'10'!D158</f>
        <v>36.829913964262076</v>
      </c>
      <c r="E136">
        <f>'10'!E158</f>
        <v>38.075742067553733</v>
      </c>
      <c r="F136">
        <f>'10'!F158</f>
        <v>38.658707865168537</v>
      </c>
      <c r="G136">
        <f>'10'!G158</f>
        <v>39.358288770053477</v>
      </c>
      <c r="H136">
        <f>'10'!H158</f>
        <v>40.458849235251272</v>
      </c>
    </row>
    <row r="137" spans="1:8" ht="16" thickBot="1">
      <c r="B137" t="s">
        <v>290</v>
      </c>
      <c r="C137">
        <f>'10'!C188</f>
        <v>34.390485629335977</v>
      </c>
      <c r="D137">
        <f>'10'!D188</f>
        <v>34.974874371859293</v>
      </c>
      <c r="E137">
        <f>'10'!E188</f>
        <v>36.033229491173422</v>
      </c>
      <c r="F137">
        <f>'10'!F188</f>
        <v>35.774946921443743</v>
      </c>
      <c r="G137">
        <f>'10'!G188</f>
        <v>35.699152542372886</v>
      </c>
      <c r="H137">
        <f>'10'!H188</f>
        <v>37.100213219616201</v>
      </c>
    </row>
    <row r="138" spans="1:8" ht="17" thickBot="1">
      <c r="A138">
        <v>11</v>
      </c>
      <c r="B138" s="60" t="s">
        <v>45</v>
      </c>
      <c r="C138" s="61">
        <f>'11'!C8</f>
        <v>26.734216679657052</v>
      </c>
      <c r="D138" s="62">
        <f>'11'!D8</f>
        <v>31.520575187394829</v>
      </c>
      <c r="E138" s="62">
        <f>'11'!E8</f>
        <v>31.917861294072072</v>
      </c>
      <c r="F138" s="62">
        <f>'11'!F8</f>
        <v>32.237150445242932</v>
      </c>
      <c r="G138" s="62">
        <f>'11'!G8</f>
        <v>32.427951046190294</v>
      </c>
      <c r="H138" s="63">
        <f>'11'!H8</f>
        <v>32.796042132141721</v>
      </c>
    </row>
    <row r="139" spans="1:8">
      <c r="B139" t="s">
        <v>292</v>
      </c>
      <c r="C139">
        <f>'11'!C38</f>
        <v>24.558737580362358</v>
      </c>
      <c r="D139">
        <f>'11'!D38</f>
        <v>24.579560155239328</v>
      </c>
      <c r="E139">
        <f>'11'!E38</f>
        <v>24.675324675324678</v>
      </c>
      <c r="F139">
        <f>'11'!F38</f>
        <v>24.820609340077638</v>
      </c>
      <c r="G139">
        <f>'11'!G38</f>
        <v>24.955647545830871</v>
      </c>
      <c r="H139">
        <f>'11'!H38</f>
        <v>24.99113370374749</v>
      </c>
    </row>
    <row r="140" spans="1:8">
      <c r="B140" t="s">
        <v>293</v>
      </c>
      <c r="C140">
        <f>'11'!C68</f>
        <v>25.839552238805968</v>
      </c>
      <c r="D140">
        <f>'11'!D68</f>
        <v>26.619385342789599</v>
      </c>
      <c r="E140">
        <f>'11'!E68</f>
        <v>27.075289575289574</v>
      </c>
      <c r="F140">
        <f>'11'!F68</f>
        <v>26.741354115927908</v>
      </c>
      <c r="G140">
        <f>'11'!G68</f>
        <v>26.491053677932406</v>
      </c>
      <c r="H140">
        <f>'11'!H68</f>
        <v>27.152317880794701</v>
      </c>
    </row>
    <row r="141" spans="1:8">
      <c r="B141" t="s">
        <v>294</v>
      </c>
      <c r="C141">
        <f>'11'!C98</f>
        <v>31.766917293233082</v>
      </c>
      <c r="D141">
        <f>'11'!D98</f>
        <v>32.159847764034254</v>
      </c>
      <c r="E141">
        <f>'11'!E98</f>
        <v>33.833833833833829</v>
      </c>
      <c r="F141">
        <f>'11'!F98</f>
        <v>34.70225872689938</v>
      </c>
      <c r="G141">
        <f>'11'!G98</f>
        <v>35.957446808510639</v>
      </c>
      <c r="H141">
        <f>'11'!H98</f>
        <v>37.807606263982102</v>
      </c>
    </row>
    <row r="142" spans="1:8">
      <c r="B142" t="s">
        <v>295</v>
      </c>
      <c r="C142">
        <f>'11'!C128</f>
        <v>28.041543026706229</v>
      </c>
      <c r="D142">
        <f>'11'!D128</f>
        <v>28.293413173652691</v>
      </c>
      <c r="E142">
        <f>'11'!E128</f>
        <v>28.124999999999996</v>
      </c>
      <c r="F142">
        <f>'11'!F128</f>
        <v>28.810975609756095</v>
      </c>
      <c r="G142">
        <f>'11'!G128</f>
        <v>27.448071216617212</v>
      </c>
      <c r="H142">
        <f>'11'!H128</f>
        <v>28.374233128834355</v>
      </c>
    </row>
    <row r="143" spans="1:8">
      <c r="B143" t="s">
        <v>296</v>
      </c>
      <c r="C143">
        <f>'11'!C158</f>
        <v>28.937007874015745</v>
      </c>
      <c r="D143">
        <f>'11'!D158</f>
        <v>30.342741935483875</v>
      </c>
      <c r="E143">
        <f>'11'!E158</f>
        <v>30.714285714285715</v>
      </c>
      <c r="F143">
        <f>'11'!F158</f>
        <v>31.386861313868614</v>
      </c>
      <c r="G143">
        <f>'11'!G158</f>
        <v>32.470334412081982</v>
      </c>
      <c r="H143">
        <f>'11'!H158</f>
        <v>33.18632855567806</v>
      </c>
    </row>
    <row r="144" spans="1:8">
      <c r="B144" t="s">
        <v>297</v>
      </c>
      <c r="C144">
        <f>'11'!C188</f>
        <v>33.135391923990497</v>
      </c>
      <c r="D144">
        <f>'11'!D188</f>
        <v>35.361216730038024</v>
      </c>
      <c r="E144">
        <f>'11'!E188</f>
        <v>37.399463806970502</v>
      </c>
      <c r="F144">
        <f>'11'!F188</f>
        <v>40.0286944045911</v>
      </c>
      <c r="G144">
        <f>'11'!G188</f>
        <v>40.552325581395351</v>
      </c>
      <c r="H144">
        <f>'11'!H188</f>
        <v>41.272189349112431</v>
      </c>
    </row>
    <row r="145" spans="1:8">
      <c r="B145" t="s">
        <v>298</v>
      </c>
      <c r="C145">
        <f>'11'!C218</f>
        <v>31.060606060606059</v>
      </c>
      <c r="D145">
        <f>'11'!D218</f>
        <v>32.539682539682538</v>
      </c>
      <c r="E145">
        <f>'11'!E218</f>
        <v>33.744855967078188</v>
      </c>
      <c r="F145">
        <f>'11'!F218</f>
        <v>33.744855967078188</v>
      </c>
      <c r="G145">
        <f>'11'!G218</f>
        <v>34.89361702127659</v>
      </c>
      <c r="H145">
        <f>'11'!H218</f>
        <v>37.442922374429223</v>
      </c>
    </row>
    <row r="146" spans="1:8">
      <c r="B146" t="s">
        <v>299</v>
      </c>
      <c r="C146">
        <f>'11'!C248</f>
        <v>35.403726708074537</v>
      </c>
      <c r="D146">
        <f>'11'!D248</f>
        <v>36.382978723404257</v>
      </c>
      <c r="E146">
        <f>'11'!E248</f>
        <v>37.417943107221014</v>
      </c>
      <c r="F146">
        <f>'11'!F248</f>
        <v>38.426966292134836</v>
      </c>
      <c r="G146">
        <f>'11'!G248</f>
        <v>38.95216400911162</v>
      </c>
      <c r="H146">
        <f>'11'!H248</f>
        <v>39.953271028037385</v>
      </c>
    </row>
    <row r="147" spans="1:8" ht="16" thickBot="1">
      <c r="B147" t="s">
        <v>300</v>
      </c>
      <c r="C147">
        <f>'11'!C278</f>
        <v>30.508474576271187</v>
      </c>
      <c r="D147">
        <f>'11'!D278</f>
        <v>31.578947368421055</v>
      </c>
      <c r="E147">
        <f>'11'!E278</f>
        <v>32.628398791540789</v>
      </c>
      <c r="F147">
        <f>'11'!F278</f>
        <v>33.75</v>
      </c>
      <c r="G147">
        <f>'11'!G278</f>
        <v>36.000000000000007</v>
      </c>
      <c r="H147">
        <f>'11'!H278</f>
        <v>36.896551724137929</v>
      </c>
    </row>
    <row r="148" spans="1:8" ht="17" thickBot="1">
      <c r="A148">
        <v>12</v>
      </c>
      <c r="B148" s="60" t="s">
        <v>49</v>
      </c>
      <c r="C148" s="61">
        <f>'12'!C8</f>
        <v>30.474318014254116</v>
      </c>
      <c r="D148" s="62">
        <f>'12'!D8</f>
        <v>31.667503766951281</v>
      </c>
      <c r="E148" s="62">
        <f>'12'!E8</f>
        <v>32.284115477553094</v>
      </c>
      <c r="F148" s="62">
        <f>'12'!F8</f>
        <v>32.956443530772184</v>
      </c>
      <c r="G148" s="62">
        <f>'12'!G8</f>
        <v>33.795448600575462</v>
      </c>
      <c r="H148" s="63">
        <f>'12'!H8</f>
        <v>34.766454352441613</v>
      </c>
    </row>
    <row r="149" spans="1:8">
      <c r="B149" t="s">
        <v>302</v>
      </c>
      <c r="C149">
        <f>'12'!C38</f>
        <v>25.864755375506391</v>
      </c>
      <c r="D149">
        <f>'12'!D38</f>
        <v>26.737207833228052</v>
      </c>
      <c r="E149">
        <f>'12'!E38</f>
        <v>27.131290681060488</v>
      </c>
      <c r="F149">
        <f>'12'!F38</f>
        <v>27.482971645810235</v>
      </c>
      <c r="G149">
        <f>'12'!G38</f>
        <v>27.847088931541904</v>
      </c>
      <c r="H149">
        <f>'12'!H38</f>
        <v>28.355569844076516</v>
      </c>
    </row>
    <row r="150" spans="1:8">
      <c r="B150" t="s">
        <v>303</v>
      </c>
      <c r="C150">
        <f>'12'!C68</f>
        <v>37.06666666666667</v>
      </c>
      <c r="D150">
        <f>'12'!D68</f>
        <v>39.035486806187443</v>
      </c>
      <c r="E150">
        <f>'12'!E68</f>
        <v>39.311594202898547</v>
      </c>
      <c r="F150">
        <f>'12'!F68</f>
        <v>40.259740259740262</v>
      </c>
      <c r="G150">
        <f>'12'!G68</f>
        <v>43.624161073825505</v>
      </c>
      <c r="H150">
        <f>'12'!H68</f>
        <v>47.512195121951223</v>
      </c>
    </row>
    <row r="151" spans="1:8">
      <c r="B151" t="s">
        <v>304</v>
      </c>
      <c r="C151">
        <f>'12'!C98</f>
        <v>31.542699724517906</v>
      </c>
      <c r="D151">
        <f>'12'!D98</f>
        <v>32.761087267525028</v>
      </c>
      <c r="E151">
        <f>'12'!E98</f>
        <v>34.277198211624444</v>
      </c>
      <c r="F151">
        <f>'12'!F98</f>
        <v>35.22205206738132</v>
      </c>
      <c r="G151">
        <f>'12'!G98</f>
        <v>36.624203821656053</v>
      </c>
      <c r="H151">
        <f>'12'!H98</f>
        <v>37.520391517128871</v>
      </c>
    </row>
    <row r="152" spans="1:8">
      <c r="B152" t="s">
        <v>305</v>
      </c>
      <c r="C152">
        <f>'12'!C128</f>
        <v>42.811839323467233</v>
      </c>
      <c r="D152">
        <f>'12'!D128</f>
        <v>44.468784227820372</v>
      </c>
      <c r="E152">
        <f>'12'!E128</f>
        <v>45.061043285238625</v>
      </c>
      <c r="F152">
        <f>'12'!F128</f>
        <v>46.820809248554909</v>
      </c>
      <c r="G152">
        <f>'12'!G128</f>
        <v>47.938751472320376</v>
      </c>
      <c r="H152">
        <f>'12'!H128</f>
        <v>48.986889153754476</v>
      </c>
    </row>
    <row r="153" spans="1:8">
      <c r="B153" t="s">
        <v>306</v>
      </c>
      <c r="C153">
        <f>'12'!C158</f>
        <v>27.70628311884936</v>
      </c>
      <c r="D153">
        <f>'12'!D158</f>
        <v>29.579698651863598</v>
      </c>
      <c r="E153">
        <f>'12'!E158</f>
        <v>30.040160642570282</v>
      </c>
      <c r="F153">
        <f>'12'!F158</f>
        <v>30.605564648117838</v>
      </c>
      <c r="G153">
        <f>'12'!G158</f>
        <v>31.29707112970711</v>
      </c>
      <c r="H153">
        <f>'12'!H158</f>
        <v>31.27147766323024</v>
      </c>
    </row>
    <row r="154" spans="1:8">
      <c r="B154" t="s">
        <v>307</v>
      </c>
      <c r="C154">
        <f>'12'!C188</f>
        <v>39.676616915422883</v>
      </c>
      <c r="D154">
        <f>'12'!D188</f>
        <v>40.688775510204074</v>
      </c>
      <c r="E154">
        <f>'12'!E188</f>
        <v>42.647058823529413</v>
      </c>
      <c r="F154">
        <f>'12'!F188</f>
        <v>41.753926701570677</v>
      </c>
      <c r="G154">
        <f>'12'!G188</f>
        <v>43.656207366984994</v>
      </c>
      <c r="H154">
        <f>'12'!H188</f>
        <v>45.454545454545453</v>
      </c>
    </row>
    <row r="155" spans="1:8">
      <c r="B155" t="s">
        <v>308</v>
      </c>
      <c r="C155">
        <f>'12'!C218</f>
        <v>31.211573236889691</v>
      </c>
      <c r="D155">
        <f>'12'!D218</f>
        <v>32.865064695009245</v>
      </c>
      <c r="E155">
        <f>'12'!E218</f>
        <v>33.645209580838326</v>
      </c>
      <c r="F155">
        <f>'12'!F218</f>
        <v>34.941131788834035</v>
      </c>
      <c r="G155">
        <f>'12'!G218</f>
        <v>35.825545171339563</v>
      </c>
      <c r="H155">
        <f>'12'!H218</f>
        <v>37.213891081294392</v>
      </c>
    </row>
    <row r="156" spans="1:8">
      <c r="B156" t="s">
        <v>309</v>
      </c>
      <c r="C156">
        <f>'12'!C248</f>
        <v>31.746987951807228</v>
      </c>
      <c r="D156">
        <f>'12'!D248</f>
        <v>32.340425531914896</v>
      </c>
      <c r="E156">
        <f>'12'!E248</f>
        <v>32.941176470588239</v>
      </c>
      <c r="F156">
        <f>'12'!F248</f>
        <v>33.793103448275858</v>
      </c>
      <c r="G156">
        <f>'12'!G248</f>
        <v>33.811603243917659</v>
      </c>
      <c r="H156">
        <f>'12'!H248</f>
        <v>34.566326530612251</v>
      </c>
    </row>
    <row r="157" spans="1:8" ht="16" thickBot="1">
      <c r="B157" t="s">
        <v>310</v>
      </c>
      <c r="C157">
        <f>'12'!C278</f>
        <v>34.050880626223083</v>
      </c>
      <c r="D157">
        <f>'12'!D278</f>
        <v>35.510204081632651</v>
      </c>
      <c r="E157">
        <f>'12'!E278</f>
        <v>36.942675159235669</v>
      </c>
      <c r="F157">
        <f>'12'!F278</f>
        <v>39.277652370203157</v>
      </c>
      <c r="G157">
        <f>'12'!G278</f>
        <v>42.517814726840854</v>
      </c>
      <c r="H157">
        <f>'12'!H278</f>
        <v>44.306930693069305</v>
      </c>
    </row>
    <row r="158" spans="1:8" ht="17" thickBot="1">
      <c r="A158">
        <v>13</v>
      </c>
      <c r="B158" s="60" t="s">
        <v>53</v>
      </c>
      <c r="C158" s="61">
        <f>'13'!C8</f>
        <v>21.800059506099377</v>
      </c>
      <c r="D158" s="62">
        <f>'13'!D8</f>
        <v>22.011616650532432</v>
      </c>
      <c r="E158" s="62">
        <f>'13'!E8</f>
        <v>22.224187017028882</v>
      </c>
      <c r="F158" s="62">
        <f>'13'!F8</f>
        <v>22.379463260366425</v>
      </c>
      <c r="G158" s="62">
        <f>'13'!G8</f>
        <v>22.46127821536184</v>
      </c>
      <c r="H158" s="63">
        <f>'13'!H8</f>
        <v>22.553650726253029</v>
      </c>
    </row>
    <row r="159" spans="1:8">
      <c r="B159" t="s">
        <v>312</v>
      </c>
      <c r="C159">
        <f>'13'!C38</f>
        <v>32.261266626960492</v>
      </c>
      <c r="D159">
        <f>'13'!D38</f>
        <v>32.666798653731931</v>
      </c>
      <c r="E159">
        <f>'13'!E38</f>
        <v>33.81594605315351</v>
      </c>
      <c r="F159">
        <f>'13'!F38</f>
        <v>35.026444466620099</v>
      </c>
      <c r="G159">
        <f>'13'!G38</f>
        <v>32.591255515443244</v>
      </c>
      <c r="H159">
        <f>'13'!H38</f>
        <v>32.815181185020691</v>
      </c>
    </row>
    <row r="160" spans="1:8">
      <c r="B160" t="s">
        <v>313</v>
      </c>
      <c r="C160">
        <f>'13'!C68</f>
        <v>20.640569395017792</v>
      </c>
      <c r="D160">
        <f>'13'!D68</f>
        <v>20.714285714285712</v>
      </c>
      <c r="E160">
        <f>'13'!E68</f>
        <v>20.977896851975885</v>
      </c>
      <c r="F160">
        <f>'13'!F68</f>
        <v>21.268504685590113</v>
      </c>
      <c r="G160">
        <f>'13'!G68</f>
        <v>21.54947020778863</v>
      </c>
      <c r="H160">
        <f>'13'!H68</f>
        <v>21.746979586168585</v>
      </c>
    </row>
    <row r="161" spans="1:8">
      <c r="B161" t="s">
        <v>314</v>
      </c>
      <c r="C161">
        <f>'13'!C98</f>
        <v>21.541588038902599</v>
      </c>
      <c r="D161">
        <f>'13'!D98</f>
        <v>21.607454863133373</v>
      </c>
      <c r="E161">
        <f>'13'!E98</f>
        <v>21.804290332059949</v>
      </c>
      <c r="F161">
        <f>'13'!F98</f>
        <v>21.985185185185188</v>
      </c>
      <c r="G161">
        <f>'13'!G98</f>
        <v>27.004470938897168</v>
      </c>
      <c r="H161">
        <f>'13'!H98</f>
        <v>27.276832756284811</v>
      </c>
    </row>
    <row r="162" spans="1:8">
      <c r="B162" t="s">
        <v>315</v>
      </c>
      <c r="C162">
        <f>'13'!C128</f>
        <v>24.591470705460342</v>
      </c>
      <c r="D162">
        <f>'13'!D128</f>
        <v>24.552327894946281</v>
      </c>
      <c r="E162">
        <f>'13'!E128</f>
        <v>24.234092694422625</v>
      </c>
      <c r="F162">
        <f>'13'!F128</f>
        <v>24.620909816440545</v>
      </c>
      <c r="G162">
        <f>'13'!G128</f>
        <v>25.35268037081822</v>
      </c>
      <c r="H162">
        <f>'13'!H128</f>
        <v>25.434694702790132</v>
      </c>
    </row>
    <row r="163" spans="1:8">
      <c r="B163" t="s">
        <v>316</v>
      </c>
      <c r="C163">
        <f>'13'!C158</f>
        <v>50.192180251822393</v>
      </c>
      <c r="D163">
        <f>'13'!D158</f>
        <v>51.003367003367003</v>
      </c>
      <c r="E163">
        <f>'13'!E158</f>
        <v>51.707650273224047</v>
      </c>
      <c r="F163">
        <f>'13'!F158</f>
        <v>52.242926155969634</v>
      </c>
      <c r="G163">
        <f>'13'!G158</f>
        <v>53.234880450070328</v>
      </c>
      <c r="H163">
        <f>'13'!H158</f>
        <v>54.110078627591136</v>
      </c>
    </row>
    <row r="164" spans="1:8">
      <c r="B164" t="s">
        <v>317</v>
      </c>
      <c r="C164">
        <f>'13'!C188</f>
        <v>16.312399355877616</v>
      </c>
      <c r="D164">
        <f>'13'!D188</f>
        <v>16.536075742735882</v>
      </c>
      <c r="E164">
        <f>'13'!E188</f>
        <v>16.265640038498557</v>
      </c>
      <c r="F164">
        <f>'13'!F188</f>
        <v>15.873512836568567</v>
      </c>
      <c r="G164">
        <f>'13'!G188</f>
        <v>15.735567970204842</v>
      </c>
      <c r="H164">
        <f>'13'!H188</f>
        <v>15.893416927899688</v>
      </c>
    </row>
    <row r="165" spans="1:8">
      <c r="B165" t="s">
        <v>318</v>
      </c>
      <c r="C165">
        <f>'13'!C218</f>
        <v>20.713012477718362</v>
      </c>
      <c r="D165">
        <f>'13'!D218</f>
        <v>21.119592875318066</v>
      </c>
      <c r="E165">
        <f>'13'!E218</f>
        <v>19.588386622565231</v>
      </c>
      <c r="F165">
        <f>'13'!F218</f>
        <v>19.488117001828151</v>
      </c>
      <c r="G165">
        <f>'13'!G218</f>
        <v>19.438366156090446</v>
      </c>
      <c r="H165">
        <f>'13'!H218</f>
        <v>19.675156884459209</v>
      </c>
    </row>
    <row r="166" spans="1:8">
      <c r="B166" t="s">
        <v>319</v>
      </c>
      <c r="C166">
        <f>'13'!C248</f>
        <v>20.522263140274525</v>
      </c>
      <c r="D166">
        <f>'13'!D248</f>
        <v>21.167127071823206</v>
      </c>
      <c r="E166">
        <f>'13'!E248</f>
        <v>21.203735731580768</v>
      </c>
      <c r="F166">
        <f>'13'!F248</f>
        <v>21.48992112182296</v>
      </c>
      <c r="G166">
        <f>'13'!G248</f>
        <v>21.626389133886047</v>
      </c>
      <c r="H166">
        <f>'13'!H248</f>
        <v>22.010771992818668</v>
      </c>
    </row>
    <row r="167" spans="1:8">
      <c r="B167" t="s">
        <v>320</v>
      </c>
      <c r="C167">
        <f>'13'!C278</f>
        <v>31.465683130211676</v>
      </c>
      <c r="D167">
        <f>'13'!D278</f>
        <v>31.638181231860692</v>
      </c>
      <c r="E167">
        <f>'13'!E278</f>
        <v>31.9128171763175</v>
      </c>
      <c r="F167">
        <f>'13'!F278</f>
        <v>32.153392330383483</v>
      </c>
      <c r="G167">
        <f>'13'!G278</f>
        <v>32.386926378342686</v>
      </c>
      <c r="H167">
        <f>'13'!H278</f>
        <v>33.130699088145896</v>
      </c>
    </row>
    <row r="168" spans="1:8" ht="16" thickBot="1">
      <c r="B168" t="s">
        <v>321</v>
      </c>
      <c r="C168">
        <f>'13'!C308</f>
        <v>10.959681580305151</v>
      </c>
      <c r="D168">
        <f>'13'!D308</f>
        <v>10.94918998527246</v>
      </c>
      <c r="E168">
        <f>'13'!E308</f>
        <v>11.021345982804624</v>
      </c>
      <c r="F168">
        <f>'13'!F308</f>
        <v>10.74708902871194</v>
      </c>
      <c r="G168">
        <f>'13'!G308</f>
        <v>10.437592189365738</v>
      </c>
      <c r="H168">
        <f>'13'!H308</f>
        <v>10.269523151347617</v>
      </c>
    </row>
    <row r="169" spans="1:8" ht="17" thickBot="1">
      <c r="A169">
        <v>14</v>
      </c>
      <c r="B169" s="60" t="s">
        <v>57</v>
      </c>
      <c r="C169" s="61">
        <f>'14'!C8</f>
        <v>32.140826138654809</v>
      </c>
      <c r="D169" s="62">
        <f>'14'!D8</f>
        <v>33.05454736731366</v>
      </c>
      <c r="E169" s="62">
        <f>'14'!E8</f>
        <v>33.715902418192492</v>
      </c>
      <c r="F169" s="62">
        <f>'14'!F8</f>
        <v>34.647415098420936</v>
      </c>
      <c r="G169" s="62">
        <f>'14'!G8</f>
        <v>35.401379914576722</v>
      </c>
      <c r="H169" s="63">
        <f>'14'!H8</f>
        <v>36.183079056865466</v>
      </c>
    </row>
    <row r="170" spans="1:8">
      <c r="B170" t="s">
        <v>323</v>
      </c>
      <c r="C170">
        <f>'14'!C38</f>
        <v>29.213300892133006</v>
      </c>
      <c r="D170">
        <f>'14'!D38</f>
        <v>29.8017549561261</v>
      </c>
      <c r="E170">
        <f>'14'!E38</f>
        <v>30.304020921869895</v>
      </c>
      <c r="F170">
        <f>'14'!F38</f>
        <v>30.451738706532339</v>
      </c>
      <c r="G170">
        <f>'14'!G38</f>
        <v>30.742968622988133</v>
      </c>
      <c r="H170">
        <f>'14'!H38</f>
        <v>31.17666232073012</v>
      </c>
    </row>
    <row r="171" spans="1:8">
      <c r="B171" t="s">
        <v>324</v>
      </c>
      <c r="C171">
        <f>'14'!C68</f>
        <v>37.140637140637139</v>
      </c>
      <c r="D171">
        <f>'14'!D68</f>
        <v>40.168067226890749</v>
      </c>
      <c r="E171">
        <f>'14'!E68</f>
        <v>41.349480968858124</v>
      </c>
      <c r="F171">
        <f>'14'!F68</f>
        <v>44.434222631094755</v>
      </c>
      <c r="G171">
        <f>'14'!G68</f>
        <v>45.437616387337059</v>
      </c>
      <c r="H171">
        <f>'14'!H68</f>
        <v>46.2406015037594</v>
      </c>
    </row>
    <row r="172" spans="1:8">
      <c r="B172" t="s">
        <v>325</v>
      </c>
      <c r="C172">
        <f>'14'!C98</f>
        <v>27.609756097560975</v>
      </c>
      <c r="D172">
        <f>'14'!D98</f>
        <v>28.143712574850298</v>
      </c>
      <c r="E172">
        <f>'14'!E98</f>
        <v>28.456104944500506</v>
      </c>
      <c r="F172">
        <f>'14'!F98</f>
        <v>33.640081799591002</v>
      </c>
      <c r="G172">
        <f>'14'!G98</f>
        <v>35.490830636461702</v>
      </c>
      <c r="H172">
        <f>'14'!H98</f>
        <v>36.504424778761063</v>
      </c>
    </row>
    <row r="173" spans="1:8">
      <c r="B173" t="s">
        <v>248</v>
      </c>
      <c r="C173">
        <f>'14'!C128</f>
        <v>38.135593220338983</v>
      </c>
      <c r="D173">
        <f>'14'!D128</f>
        <v>39.306846999154686</v>
      </c>
      <c r="E173">
        <f>'14'!E128</f>
        <v>39.845094664371771</v>
      </c>
      <c r="F173">
        <f>'14'!F128</f>
        <v>41.482789055604592</v>
      </c>
      <c r="G173">
        <f>'14'!G128</f>
        <v>42.416225749559082</v>
      </c>
      <c r="H173">
        <f>'14'!H128</f>
        <v>43.276936776491539</v>
      </c>
    </row>
    <row r="174" spans="1:8">
      <c r="B174" t="s">
        <v>326</v>
      </c>
      <c r="C174">
        <f>'14'!C158</f>
        <v>38.40070298769772</v>
      </c>
      <c r="D174">
        <f>'14'!D158</f>
        <v>39.369369369369373</v>
      </c>
      <c r="E174">
        <f>'14'!E158</f>
        <v>42.21153846153846</v>
      </c>
      <c r="F174">
        <f>'14'!F158</f>
        <v>42.912621359223301</v>
      </c>
      <c r="G174">
        <f>'14'!G158</f>
        <v>43.516699410609029</v>
      </c>
      <c r="H174">
        <f>'14'!H158</f>
        <v>45</v>
      </c>
    </row>
    <row r="175" spans="1:8">
      <c r="B175" t="s">
        <v>327</v>
      </c>
      <c r="C175">
        <f>'14'!C188</f>
        <v>29.836435420191766</v>
      </c>
      <c r="D175">
        <f>'14'!D188</f>
        <v>30.330672748004563</v>
      </c>
      <c r="E175">
        <f>'14'!E188</f>
        <v>31.064572425828967</v>
      </c>
      <c r="F175">
        <f>'14'!F188</f>
        <v>31.458699472759228</v>
      </c>
      <c r="G175">
        <f>'14'!G188</f>
        <v>32.870928829915563</v>
      </c>
      <c r="H175">
        <f>'14'!H188</f>
        <v>33.894080996884732</v>
      </c>
    </row>
    <row r="176" spans="1:8">
      <c r="B176" t="s">
        <v>328</v>
      </c>
      <c r="C176">
        <f>'14'!C218</f>
        <v>29.411764705882351</v>
      </c>
      <c r="D176">
        <f>'14'!D218</f>
        <v>30.042918454935624</v>
      </c>
      <c r="E176">
        <f>'14'!E218</f>
        <v>30.461270670147954</v>
      </c>
      <c r="F176">
        <f>'14'!F218</f>
        <v>31.255565449688334</v>
      </c>
      <c r="G176">
        <f>'14'!G218</f>
        <v>31.650135256988282</v>
      </c>
      <c r="H176">
        <f>'14'!H218</f>
        <v>32.899628252788105</v>
      </c>
    </row>
    <row r="177" spans="1:8">
      <c r="B177" t="s">
        <v>329</v>
      </c>
      <c r="C177">
        <f>'14'!C248</f>
        <v>29.641025641025639</v>
      </c>
      <c r="D177">
        <f>'14'!D248</f>
        <v>29.989658738366078</v>
      </c>
      <c r="E177">
        <f>'14'!E248</f>
        <v>29.573170731707318</v>
      </c>
      <c r="F177">
        <f>'14'!F248</f>
        <v>30.280957336108223</v>
      </c>
      <c r="G177">
        <f>'14'!G248</f>
        <v>31.283138918345706</v>
      </c>
      <c r="H177">
        <f>'14'!H248</f>
        <v>32.64192139737991</v>
      </c>
    </row>
    <row r="178" spans="1:8">
      <c r="B178" t="s">
        <v>330</v>
      </c>
      <c r="C178">
        <f>'14'!C278</f>
        <v>28.692810457516341</v>
      </c>
      <c r="D178">
        <f>'14'!D278</f>
        <v>29.536423841059602</v>
      </c>
      <c r="E178">
        <f>'14'!E278</f>
        <v>29.93971868720697</v>
      </c>
      <c r="F178">
        <f>'14'!F278</f>
        <v>30.72702331961591</v>
      </c>
      <c r="G178">
        <f>'14'!G278</f>
        <v>32.072829131652661</v>
      </c>
      <c r="H178">
        <f>'14'!H278</f>
        <v>32.507082152974498</v>
      </c>
    </row>
    <row r="179" spans="1:8">
      <c r="B179" t="s">
        <v>331</v>
      </c>
      <c r="C179">
        <f>'14'!C308</f>
        <v>40.247383444338723</v>
      </c>
      <c r="D179">
        <f>'14'!D308</f>
        <v>42.159763313609467</v>
      </c>
      <c r="E179">
        <f>'14'!E308</f>
        <v>43.645569620253163</v>
      </c>
      <c r="F179">
        <f>'14'!F308</f>
        <v>45.765386638611261</v>
      </c>
      <c r="G179">
        <f>'14'!G308</f>
        <v>46.289375333689271</v>
      </c>
      <c r="H179">
        <f>'14'!H308</f>
        <v>47.277628032345021</v>
      </c>
    </row>
    <row r="180" spans="1:8" ht="16" thickBot="1">
      <c r="B180" t="s">
        <v>332</v>
      </c>
      <c r="C180">
        <f>'14'!C338</f>
        <v>32.208588957055213</v>
      </c>
      <c r="D180">
        <f>'14'!D338</f>
        <v>33.22784810126582</v>
      </c>
      <c r="E180">
        <f>'14'!E338</f>
        <v>33.403805496828753</v>
      </c>
      <c r="F180">
        <f>'14'!F338</f>
        <v>32.5</v>
      </c>
      <c r="G180">
        <f>'14'!G338</f>
        <v>33.474128827877507</v>
      </c>
      <c r="H180">
        <f>'14'!H338</f>
        <v>34.047109207708779</v>
      </c>
    </row>
    <row r="181" spans="1:8" ht="17" thickBot="1">
      <c r="A181">
        <v>15</v>
      </c>
      <c r="B181" s="60" t="s">
        <v>61</v>
      </c>
      <c r="C181" s="61">
        <f>'15'!C8</f>
        <v>31.373698871133268</v>
      </c>
      <c r="D181" s="62">
        <f>'15'!D8</f>
        <v>32.071135977620145</v>
      </c>
      <c r="E181" s="62">
        <f>'15'!E8</f>
        <v>32.334935492031363</v>
      </c>
      <c r="F181" s="62">
        <f>'15'!F8</f>
        <v>33.218623481781371</v>
      </c>
      <c r="G181" s="62">
        <f>'15'!G8</f>
        <v>33.286040030402845</v>
      </c>
      <c r="H181" s="63">
        <f>'15'!H8</f>
        <v>45.679928741092638</v>
      </c>
    </row>
    <row r="182" spans="1:8">
      <c r="B182" t="s">
        <v>334</v>
      </c>
      <c r="C182">
        <f>'15'!C38</f>
        <v>25.056373524340099</v>
      </c>
      <c r="D182">
        <f>'15'!D38</f>
        <v>25.462342535513269</v>
      </c>
      <c r="E182">
        <f>'15'!E38</f>
        <v>29.139250704981873</v>
      </c>
      <c r="F182">
        <f>'15'!F38</f>
        <v>28.253585310280126</v>
      </c>
      <c r="G182">
        <f>'15'!G38</f>
        <v>27.816153028692881</v>
      </c>
      <c r="H182">
        <f>'15'!H38</f>
        <v>141.97447951645401</v>
      </c>
    </row>
    <row r="183" spans="1:8">
      <c r="B183" t="s">
        <v>335</v>
      </c>
      <c r="C183">
        <f>'15'!C68</f>
        <v>42.605633802816897</v>
      </c>
      <c r="D183">
        <f>'15'!D68</f>
        <v>44</v>
      </c>
      <c r="E183">
        <f>'15'!E68</f>
        <v>45.717884130982362</v>
      </c>
      <c r="F183">
        <f>'15'!F68</f>
        <v>44.177215189873415</v>
      </c>
      <c r="G183">
        <f>'15'!G68</f>
        <v>47.293814432989699</v>
      </c>
      <c r="H183">
        <f>'15'!H68</f>
        <v>46.245059288537554</v>
      </c>
    </row>
    <row r="184" spans="1:8">
      <c r="B184" t="s">
        <v>280</v>
      </c>
      <c r="C184">
        <f>'15'!C98</f>
        <v>39.029033793431701</v>
      </c>
      <c r="D184">
        <f>'15'!D98</f>
        <v>40.0390625</v>
      </c>
      <c r="E184">
        <f>'15'!E98</f>
        <v>40.284592737978407</v>
      </c>
      <c r="F184">
        <f>'15'!F98</f>
        <v>39.941262848751833</v>
      </c>
      <c r="G184">
        <f>'15'!G98</f>
        <v>39.459720212252776</v>
      </c>
      <c r="H184">
        <f>'15'!H98</f>
        <v>39.439342677622037</v>
      </c>
    </row>
    <row r="185" spans="1:8">
      <c r="B185" t="s">
        <v>336</v>
      </c>
      <c r="C185">
        <f>'15'!C128</f>
        <v>36.478711162255465</v>
      </c>
      <c r="D185">
        <f>'15'!D128</f>
        <v>38.377723970944309</v>
      </c>
      <c r="E185">
        <f>'15'!E128</f>
        <v>38.991389913899141</v>
      </c>
      <c r="F185">
        <f>'15'!F128</f>
        <v>35.797905113986445</v>
      </c>
      <c r="G185">
        <f>'15'!G128</f>
        <v>35.930735930735928</v>
      </c>
      <c r="H185">
        <f>'15'!H128</f>
        <v>37.172104926423543</v>
      </c>
    </row>
    <row r="186" spans="1:8">
      <c r="B186" t="s">
        <v>337</v>
      </c>
      <c r="C186">
        <f>'15'!C158</f>
        <v>31.140171638741318</v>
      </c>
      <c r="D186">
        <f>'15'!D158</f>
        <v>32.151898734177216</v>
      </c>
      <c r="E186">
        <f>'15'!E158</f>
        <v>25.271385149804605</v>
      </c>
      <c r="F186">
        <f>'15'!F158</f>
        <v>32.5</v>
      </c>
      <c r="G186">
        <f>'15'!G158</f>
        <v>33.226397800183321</v>
      </c>
      <c r="H186">
        <f>'15'!H158</f>
        <v>33.799533799533798</v>
      </c>
    </row>
    <row r="187" spans="1:8">
      <c r="B187" t="s">
        <v>338</v>
      </c>
      <c r="C187">
        <f>'15'!C188</f>
        <v>24.718397997496869</v>
      </c>
      <c r="D187">
        <f>'15'!D188</f>
        <v>24.081115335868187</v>
      </c>
      <c r="E187">
        <f>'15'!E188</f>
        <v>16.454891994917407</v>
      </c>
      <c r="F187">
        <f>'15'!F188</f>
        <v>24.714828897338403</v>
      </c>
      <c r="G187">
        <f>'15'!G188</f>
        <v>24.487259167184586</v>
      </c>
      <c r="H187">
        <f>'15'!H188</f>
        <v>25.222363405336722</v>
      </c>
    </row>
    <row r="188" spans="1:8">
      <c r="B188" t="s">
        <v>339</v>
      </c>
      <c r="C188">
        <f>'15'!C218</f>
        <v>34.875444839857657</v>
      </c>
      <c r="D188">
        <f>'15'!D218</f>
        <v>36.044362292051751</v>
      </c>
      <c r="E188">
        <f>'15'!E218</f>
        <v>37.428023032629554</v>
      </c>
      <c r="F188">
        <f>'15'!F218</f>
        <v>36.79245283018868</v>
      </c>
      <c r="G188">
        <f>'15'!G218</f>
        <v>37.5</v>
      </c>
      <c r="H188">
        <f>'15'!H218</f>
        <v>38.160469667318978</v>
      </c>
    </row>
    <row r="189" spans="1:8">
      <c r="B189" t="s">
        <v>340</v>
      </c>
      <c r="C189">
        <f>'15'!C248</f>
        <v>37.277486910994767</v>
      </c>
      <c r="D189">
        <f>'15'!D248</f>
        <v>38.966630785791175</v>
      </c>
      <c r="E189">
        <f>'15'!E248</f>
        <v>39.476553980370774</v>
      </c>
      <c r="F189">
        <f>'15'!F248</f>
        <v>35.230934479054774</v>
      </c>
      <c r="G189">
        <f>'15'!G248</f>
        <v>35.846994535519123</v>
      </c>
      <c r="H189">
        <f>'15'!H248</f>
        <v>36.373748609566185</v>
      </c>
    </row>
    <row r="190" spans="1:8">
      <c r="B190" t="s">
        <v>341</v>
      </c>
      <c r="C190">
        <f>'15'!C278</f>
        <v>42.570281124497988</v>
      </c>
      <c r="D190">
        <f>'15'!D278</f>
        <v>43.473792394655703</v>
      </c>
      <c r="E190">
        <f>'15'!E278</f>
        <v>44.596012591815324</v>
      </c>
      <c r="F190">
        <f>'15'!F278</f>
        <v>43.456032719836401</v>
      </c>
      <c r="G190">
        <f>'15'!G278</f>
        <v>44.386694386694387</v>
      </c>
      <c r="H190">
        <f>'15'!H278</f>
        <v>45.649838882921586</v>
      </c>
    </row>
    <row r="191" spans="1:8">
      <c r="B191" t="s">
        <v>342</v>
      </c>
      <c r="C191">
        <f>'15'!C308</f>
        <v>26.80067001675042</v>
      </c>
      <c r="D191">
        <f>'15'!D308</f>
        <v>27.040816326530614</v>
      </c>
      <c r="E191">
        <f>'15'!E308</f>
        <v>27.604166666666664</v>
      </c>
      <c r="F191">
        <f>'15'!F308</f>
        <v>39.191564147627417</v>
      </c>
      <c r="G191">
        <f>'15'!G308</f>
        <v>39.45945945945946</v>
      </c>
      <c r="H191">
        <f>'15'!H308</f>
        <v>40.25270758122744</v>
      </c>
    </row>
    <row r="192" spans="1:8" ht="16" thickBot="1">
      <c r="B192" t="s">
        <v>343</v>
      </c>
      <c r="C192">
        <f>'15'!C338</f>
        <v>39.053803339517629</v>
      </c>
      <c r="D192">
        <f>'15'!D338</f>
        <v>40.114068441064639</v>
      </c>
      <c r="E192">
        <f>'15'!E338</f>
        <v>41.437007874015748</v>
      </c>
      <c r="F192">
        <f>'15'!F338</f>
        <v>41.396263520157326</v>
      </c>
      <c r="G192">
        <f>'15'!G338</f>
        <v>42.184368737474948</v>
      </c>
      <c r="H192">
        <f>'15'!H338</f>
        <v>1.0000000000000001E-5</v>
      </c>
    </row>
    <row r="193" spans="1:8" ht="17" thickBot="1">
      <c r="A193">
        <v>16</v>
      </c>
      <c r="B193" s="60" t="s">
        <v>65</v>
      </c>
      <c r="C193" s="61">
        <f>'16'!C8</f>
        <v>31.757389896924774</v>
      </c>
      <c r="D193" s="62">
        <f>'16'!D8</f>
        <v>32.490255521870942</v>
      </c>
      <c r="E193" s="62">
        <f>'16'!E8</f>
        <v>33.148392778511671</v>
      </c>
      <c r="F193" s="62">
        <f>'16'!F8</f>
        <v>33.321422190459174</v>
      </c>
      <c r="G193" s="62">
        <f>'16'!G8</f>
        <v>33.752601574518138</v>
      </c>
      <c r="H193" s="63">
        <f>'16'!H8</f>
        <v>34.551525832483073</v>
      </c>
    </row>
    <row r="194" spans="1:8">
      <c r="B194" t="s">
        <v>345</v>
      </c>
      <c r="C194">
        <f>'16'!C38</f>
        <v>38.729383017715335</v>
      </c>
      <c r="D194">
        <f>'16'!D38</f>
        <v>40.679051889814225</v>
      </c>
      <c r="E194">
        <f>'16'!E38</f>
        <v>42.248835662009313</v>
      </c>
      <c r="F194">
        <f>'16'!F38</f>
        <v>39.810426540284354</v>
      </c>
      <c r="G194">
        <f>'16'!G38</f>
        <v>39.676113360323889</v>
      </c>
      <c r="H194">
        <f>'16'!H38</f>
        <v>40.864714086471409</v>
      </c>
    </row>
    <row r="195" spans="1:8">
      <c r="B195" t="s">
        <v>346</v>
      </c>
      <c r="C195">
        <f>'16'!C68</f>
        <v>42.917015926236381</v>
      </c>
      <c r="D195">
        <f>'16'!D68</f>
        <v>44.282029234737749</v>
      </c>
      <c r="E195">
        <f>'16'!E68</f>
        <v>45.166959578207376</v>
      </c>
      <c r="F195">
        <f>'16'!F68</f>
        <v>46.473779385171788</v>
      </c>
      <c r="G195">
        <f>'16'!G68</f>
        <v>48.308270676691734</v>
      </c>
      <c r="H195">
        <f>'16'!H68</f>
        <v>50.146341463414629</v>
      </c>
    </row>
    <row r="196" spans="1:8">
      <c r="B196" t="s">
        <v>347</v>
      </c>
      <c r="C196">
        <f>'16'!C98</f>
        <v>25.89047195013357</v>
      </c>
      <c r="D196">
        <f>'16'!D98</f>
        <v>26.321659602944454</v>
      </c>
      <c r="E196">
        <f>'16'!E98</f>
        <v>26.674157303370787</v>
      </c>
      <c r="F196">
        <f>'16'!F98</f>
        <v>27.932960893854748</v>
      </c>
      <c r="G196">
        <f>'16'!G98</f>
        <v>28.184892897406989</v>
      </c>
      <c r="H196">
        <f>'16'!H98</f>
        <v>28.463476070528966</v>
      </c>
    </row>
    <row r="197" spans="1:8">
      <c r="B197" t="s">
        <v>348</v>
      </c>
      <c r="C197">
        <f>'16'!C128</f>
        <v>33.226837060702877</v>
      </c>
      <c r="D197">
        <f>'16'!D128</f>
        <v>33.404940923737918</v>
      </c>
      <c r="E197">
        <f>'16'!E128</f>
        <v>34.440753045404215</v>
      </c>
      <c r="F197">
        <f>'16'!F128</f>
        <v>35.062006764374303</v>
      </c>
      <c r="G197">
        <f>'16'!G128</f>
        <v>35.829493087557601</v>
      </c>
      <c r="H197">
        <f>'16'!H128</f>
        <v>37.187127532777112</v>
      </c>
    </row>
    <row r="198" spans="1:8">
      <c r="B198" t="s">
        <v>349</v>
      </c>
      <c r="C198">
        <f>'16'!C158</f>
        <v>32.617297908422842</v>
      </c>
      <c r="D198">
        <f>'16'!D158</f>
        <v>33.429895712630362</v>
      </c>
      <c r="E198">
        <f>'16'!E158</f>
        <v>34.404761904761905</v>
      </c>
      <c r="F198">
        <f>'16'!F158</f>
        <v>32.635467980295566</v>
      </c>
      <c r="G198">
        <f>'16'!G158</f>
        <v>33.249686323713924</v>
      </c>
      <c r="H198">
        <f>'16'!H158</f>
        <v>34.235976789168284</v>
      </c>
    </row>
    <row r="199" spans="1:8" ht="16" thickBot="1">
      <c r="B199" t="s">
        <v>350</v>
      </c>
      <c r="C199">
        <f>'16'!C188</f>
        <v>31.012287887653599</v>
      </c>
      <c r="D199">
        <f>'16'!D188</f>
        <v>31.707317073170731</v>
      </c>
      <c r="E199">
        <f>'16'!E188</f>
        <v>32.064247471743009</v>
      </c>
      <c r="F199">
        <f>'16'!F188</f>
        <v>33.04615384615385</v>
      </c>
      <c r="G199">
        <f>'16'!G188</f>
        <v>33.395522388059703</v>
      </c>
      <c r="H199">
        <f>'16'!H188</f>
        <v>34.440894568690098</v>
      </c>
    </row>
    <row r="200" spans="1:8" ht="17" thickBot="1">
      <c r="A200">
        <v>17</v>
      </c>
      <c r="B200" s="60" t="s">
        <v>69</v>
      </c>
      <c r="C200" s="61">
        <f>'17'!C8</f>
        <v>25.018923320411957</v>
      </c>
      <c r="D200" s="62">
        <f>'17'!D8</f>
        <v>25.463683415753135</v>
      </c>
      <c r="E200" s="62">
        <f>'17'!E8</f>
        <v>25.829312424607963</v>
      </c>
      <c r="F200" s="62">
        <f>'17'!F8</f>
        <v>26.160239051265293</v>
      </c>
      <c r="G200" s="62">
        <f>'17'!G8</f>
        <v>26.755781879906642</v>
      </c>
      <c r="H200" s="63">
        <f>'17'!H8</f>
        <v>27.290206240968747</v>
      </c>
    </row>
    <row r="201" spans="1:8">
      <c r="B201" t="s">
        <v>352</v>
      </c>
      <c r="C201">
        <f>'17'!C38</f>
        <v>24.082689031581708</v>
      </c>
      <c r="D201">
        <f>'17'!D38</f>
        <v>24.526388116349835</v>
      </c>
      <c r="E201">
        <f>'17'!E38</f>
        <v>24.965607599082873</v>
      </c>
      <c r="F201">
        <f>'17'!F38</f>
        <v>25.448463581805662</v>
      </c>
      <c r="G201">
        <f>'17'!G38</f>
        <v>26.053398701470783</v>
      </c>
      <c r="H201">
        <f>'17'!H38</f>
        <v>26.40182220138005</v>
      </c>
    </row>
    <row r="202" spans="1:8">
      <c r="B202" t="s">
        <v>353</v>
      </c>
      <c r="C202">
        <f>'17'!C68</f>
        <v>22.476108174054492</v>
      </c>
      <c r="D202">
        <f>'17'!D68</f>
        <v>22.655214598837802</v>
      </c>
      <c r="E202">
        <f>'17'!E68</f>
        <v>22.862797511951886</v>
      </c>
      <c r="F202">
        <f>'17'!F68</f>
        <v>22.976094686842995</v>
      </c>
      <c r="G202">
        <f>'17'!G68</f>
        <v>23.167669369605022</v>
      </c>
      <c r="H202">
        <f>'17'!H68</f>
        <v>23.451983685576568</v>
      </c>
    </row>
    <row r="203" spans="1:8">
      <c r="B203" t="s">
        <v>354</v>
      </c>
      <c r="C203">
        <f>'17'!C98</f>
        <v>22.228989037758833</v>
      </c>
      <c r="D203">
        <f>'17'!D98</f>
        <v>22.414860681114551</v>
      </c>
      <c r="E203">
        <f>'17'!E98</f>
        <v>22.738693467336685</v>
      </c>
      <c r="F203">
        <f>'17'!F98</f>
        <v>23.072060682680149</v>
      </c>
      <c r="G203">
        <f>'17'!G98</f>
        <v>24.508519003931848</v>
      </c>
      <c r="H203">
        <f>'17'!H98</f>
        <v>25.53475935828877</v>
      </c>
    </row>
    <row r="204" spans="1:8">
      <c r="B204" t="s">
        <v>355</v>
      </c>
      <c r="C204">
        <f>'17'!C128</f>
        <v>34.094084769445743</v>
      </c>
      <c r="D204">
        <f>'17'!D128</f>
        <v>34.859322842155457</v>
      </c>
      <c r="E204">
        <f>'17'!E128</f>
        <v>35.144230769230766</v>
      </c>
      <c r="F204">
        <f>'17'!F128</f>
        <v>35.931372549019606</v>
      </c>
      <c r="G204">
        <f>'17'!G128</f>
        <v>36.868434217108558</v>
      </c>
      <c r="H204">
        <f>'17'!H128</f>
        <v>38.21853961677887</v>
      </c>
    </row>
    <row r="205" spans="1:8">
      <c r="B205" t="s">
        <v>356</v>
      </c>
      <c r="C205">
        <f>'17'!C158</f>
        <v>37.801831806827643</v>
      </c>
      <c r="D205">
        <f>'17'!D158</f>
        <v>39.264328485885365</v>
      </c>
      <c r="E205">
        <f>'17'!E158</f>
        <v>39.757470766565611</v>
      </c>
      <c r="F205">
        <f>'17'!F158</f>
        <v>40.503035559410243</v>
      </c>
      <c r="G205">
        <f>'17'!G158</f>
        <v>42.007926023778069</v>
      </c>
      <c r="H205">
        <f>'17'!H158</f>
        <v>43.546225993747207</v>
      </c>
    </row>
    <row r="206" spans="1:8">
      <c r="B206" t="s">
        <v>357</v>
      </c>
      <c r="C206">
        <f>'17'!C188</f>
        <v>43.789664551223936</v>
      </c>
      <c r="D206">
        <f>'17'!D188</f>
        <v>45.110701107011067</v>
      </c>
      <c r="E206">
        <f>'17'!E188</f>
        <v>46.039142590866732</v>
      </c>
      <c r="F206">
        <f>'17'!F188</f>
        <v>45.615671641791039</v>
      </c>
      <c r="G206">
        <f>'17'!G188</f>
        <v>46.647780925401321</v>
      </c>
      <c r="H206">
        <f>'17'!H188</f>
        <v>48.315688161693942</v>
      </c>
    </row>
    <row r="207" spans="1:8">
      <c r="B207" t="s">
        <v>358</v>
      </c>
      <c r="C207">
        <f>'17'!C218</f>
        <v>22.674176053400085</v>
      </c>
      <c r="D207">
        <f>'17'!D218</f>
        <v>23.824718145075515</v>
      </c>
      <c r="E207">
        <f>'17'!E218</f>
        <v>24.318523288259282</v>
      </c>
      <c r="F207">
        <f>'17'!F218</f>
        <v>25.1725625539258</v>
      </c>
      <c r="G207">
        <f>'17'!G218</f>
        <v>26.542669584245079</v>
      </c>
      <c r="H207">
        <f>'17'!H218</f>
        <v>27.936578829834747</v>
      </c>
    </row>
    <row r="208" spans="1:8">
      <c r="B208" t="s">
        <v>359</v>
      </c>
      <c r="C208">
        <f>'17'!C248</f>
        <v>38.279932546374368</v>
      </c>
      <c r="D208">
        <f>'17'!D248</f>
        <v>40.463458110516932</v>
      </c>
      <c r="E208">
        <f>'17'!E248</f>
        <v>44.629629629629633</v>
      </c>
      <c r="F208">
        <f>'17'!F248</f>
        <v>47.173489278752434</v>
      </c>
      <c r="G208">
        <f>'17'!G248</f>
        <v>49.795918367346943</v>
      </c>
      <c r="H208">
        <f>'17'!H248</f>
        <v>50.627615062761507</v>
      </c>
    </row>
    <row r="209" spans="1:8">
      <c r="B209" t="s">
        <v>360</v>
      </c>
      <c r="C209">
        <f>'17'!C278</f>
        <v>30.137981118373276</v>
      </c>
      <c r="D209">
        <f>'17'!D278</f>
        <v>31.080088170462894</v>
      </c>
      <c r="E209">
        <f>'17'!E278</f>
        <v>32.158920539730133</v>
      </c>
      <c r="F209">
        <f>'17'!F278</f>
        <v>32.634730538922156</v>
      </c>
      <c r="G209">
        <f>'17'!G278</f>
        <v>33.908477119279823</v>
      </c>
      <c r="H209">
        <f>'17'!H278</f>
        <v>35.041446872645061</v>
      </c>
    </row>
    <row r="210" spans="1:8">
      <c r="B210" t="s">
        <v>361</v>
      </c>
      <c r="C210">
        <f>'17'!C308</f>
        <v>47.291139240506332</v>
      </c>
      <c r="D210">
        <f>'17'!D308</f>
        <v>49.24987066735644</v>
      </c>
      <c r="E210">
        <f>'17'!E308</f>
        <v>49.100257069408734</v>
      </c>
      <c r="F210">
        <f>'17'!F308</f>
        <v>50.025813113061439</v>
      </c>
      <c r="G210">
        <f>'17'!G308</f>
        <v>52.422680412371136</v>
      </c>
      <c r="H210">
        <f>'17'!H308</f>
        <v>54.38961038961039</v>
      </c>
    </row>
    <row r="211" spans="1:8" ht="16" thickBot="1">
      <c r="B211" t="s">
        <v>362</v>
      </c>
      <c r="C211">
        <f>'17'!C338</f>
        <v>36.349574632637278</v>
      </c>
      <c r="D211">
        <f>'17'!D338</f>
        <v>38.272583201267828</v>
      </c>
      <c r="E211">
        <f>'17'!E338</f>
        <v>39.182692307692307</v>
      </c>
      <c r="F211">
        <f>'17'!F338</f>
        <v>37.804878048780488</v>
      </c>
      <c r="G211">
        <f>'17'!G338</f>
        <v>39.983713355048863</v>
      </c>
      <c r="H211">
        <f>'17'!H338</f>
        <v>42.326732673267323</v>
      </c>
    </row>
    <row r="212" spans="1:8" ht="17" thickBot="1">
      <c r="A212">
        <v>18</v>
      </c>
      <c r="B212" s="60" t="s">
        <v>73</v>
      </c>
      <c r="C212" s="61">
        <f>'18'!C8</f>
        <v>36.761690910865958</v>
      </c>
      <c r="D212" s="62">
        <f>'18'!D8</f>
        <v>37.829766052762565</v>
      </c>
      <c r="E212" s="62">
        <f>'18'!E8</f>
        <v>38.970625410789225</v>
      </c>
      <c r="F212" s="62">
        <f>'18'!F8</f>
        <v>39.5382247306311</v>
      </c>
      <c r="G212" s="62">
        <f>'18'!G8</f>
        <v>40.058175773945571</v>
      </c>
      <c r="H212" s="63">
        <f>'18'!H8</f>
        <v>41.0779888737273</v>
      </c>
    </row>
    <row r="213" spans="1:8">
      <c r="B213" t="s">
        <v>364</v>
      </c>
      <c r="C213">
        <f>'18'!C38</f>
        <v>31.115190454336851</v>
      </c>
      <c r="D213">
        <f>'18'!D38</f>
        <v>32.021301227135915</v>
      </c>
      <c r="E213">
        <f>'18'!E38</f>
        <v>33.230769230769234</v>
      </c>
      <c r="F213">
        <f>'18'!F38</f>
        <v>34.259037586784771</v>
      </c>
      <c r="G213">
        <f>'18'!G38</f>
        <v>34.878048780487809</v>
      </c>
      <c r="H213">
        <f>'18'!H38</f>
        <v>34.812623274161737</v>
      </c>
    </row>
    <row r="214" spans="1:8">
      <c r="B214" t="s">
        <v>365</v>
      </c>
      <c r="C214">
        <f>'18'!C68</f>
        <v>42.133333333333333</v>
      </c>
      <c r="D214">
        <f>'18'!D68</f>
        <v>46.343779677113005</v>
      </c>
      <c r="E214">
        <f>'18'!E68</f>
        <v>49.167482859941238</v>
      </c>
      <c r="F214">
        <f>'18'!F68</f>
        <v>49.999999999999993</v>
      </c>
      <c r="G214">
        <f>'18'!G68</f>
        <v>51.326530612244895</v>
      </c>
      <c r="H214">
        <f>'18'!H68</f>
        <v>53.131524008350731</v>
      </c>
    </row>
    <row r="215" spans="1:8">
      <c r="B215" t="s">
        <v>366</v>
      </c>
      <c r="C215">
        <f>'18'!C98</f>
        <v>48.382656572608397</v>
      </c>
      <c r="D215">
        <f>'18'!D98</f>
        <v>48.176718092566624</v>
      </c>
      <c r="E215">
        <f>'18'!E98</f>
        <v>51.024734982332156</v>
      </c>
      <c r="F215">
        <f>'18'!F98</f>
        <v>47.320169252468261</v>
      </c>
      <c r="G215">
        <f>'18'!G98</f>
        <v>48.476257973068755</v>
      </c>
      <c r="H215">
        <f>'18'!H98</f>
        <v>49.964209019327129</v>
      </c>
    </row>
    <row r="216" spans="1:8">
      <c r="B216" t="s">
        <v>367</v>
      </c>
      <c r="C216">
        <f>'18'!C128</f>
        <v>42.335766423357668</v>
      </c>
      <c r="D216">
        <f>'18'!D128</f>
        <v>43.960558751027122</v>
      </c>
      <c r="E216">
        <f>'18'!E128</f>
        <v>45.881383855024716</v>
      </c>
      <c r="F216">
        <f>'18'!F128</f>
        <v>48.320413436692505</v>
      </c>
      <c r="G216">
        <f>'18'!G128</f>
        <v>49.470899470899468</v>
      </c>
      <c r="H216">
        <f>'18'!H128</f>
        <v>52.712477396021697</v>
      </c>
    </row>
    <row r="217" spans="1:8">
      <c r="B217" t="s">
        <v>368</v>
      </c>
      <c r="C217">
        <f>'18'!C158</f>
        <v>65.409482758620697</v>
      </c>
      <c r="D217">
        <f>'18'!D158</f>
        <v>65.748898678414108</v>
      </c>
      <c r="E217">
        <f>'18'!E158</f>
        <v>68.264840182648399</v>
      </c>
      <c r="F217">
        <f>'18'!F158</f>
        <v>70.023419203747068</v>
      </c>
      <c r="G217">
        <f>'18'!G158</f>
        <v>70.616113744075832</v>
      </c>
      <c r="H217">
        <f>'18'!H158</f>
        <v>73.229291716686674</v>
      </c>
    </row>
    <row r="218" spans="1:8">
      <c r="B218" t="s">
        <v>369</v>
      </c>
      <c r="C218">
        <f>'18'!C188</f>
        <v>39.003944773175533</v>
      </c>
      <c r="D218">
        <f>'18'!D188</f>
        <v>41.013824884792626</v>
      </c>
      <c r="E218">
        <f>'18'!E188</f>
        <v>41.597938144329895</v>
      </c>
      <c r="F218">
        <f>'18'!F188</f>
        <v>42.603240982749611</v>
      </c>
      <c r="G218">
        <f>'18'!G188</f>
        <v>44.444444444444436</v>
      </c>
      <c r="H218">
        <f>'18'!H188</f>
        <v>45.953436807095351</v>
      </c>
    </row>
    <row r="219" spans="1:8">
      <c r="B219" t="s">
        <v>370</v>
      </c>
      <c r="C219">
        <f>'18'!C218</f>
        <v>40.762867647058826</v>
      </c>
      <c r="D219">
        <f>'18'!D218</f>
        <v>42.242194891201514</v>
      </c>
      <c r="E219">
        <f>'18'!E218</f>
        <v>43.111753371868978</v>
      </c>
      <c r="F219">
        <f>'18'!F218</f>
        <v>44.090240313879356</v>
      </c>
      <c r="G219">
        <f>'18'!G218</f>
        <v>44.877561219390302</v>
      </c>
      <c r="H219">
        <f>'18'!H218</f>
        <v>45.933734939759042</v>
      </c>
    </row>
    <row r="220" spans="1:8">
      <c r="B220" t="s">
        <v>371</v>
      </c>
      <c r="C220">
        <f>'18'!C248</f>
        <v>29.766637856525495</v>
      </c>
      <c r="D220">
        <f>'18'!D248</f>
        <v>30.428696412948383</v>
      </c>
      <c r="E220">
        <f>'18'!E248</f>
        <v>30.750220653133272</v>
      </c>
      <c r="F220">
        <f>'18'!F248</f>
        <v>31.178571428571427</v>
      </c>
      <c r="G220">
        <f>'18'!G248</f>
        <v>30.853701735742117</v>
      </c>
      <c r="H220">
        <f>'18'!H248</f>
        <v>31.870092790863669</v>
      </c>
    </row>
    <row r="221" spans="1:8" ht="16" thickBot="1">
      <c r="B221" t="s">
        <v>372</v>
      </c>
      <c r="C221">
        <f>'18'!C278</f>
        <v>33.5</v>
      </c>
      <c r="D221">
        <f>'18'!D278</f>
        <v>34.440433212996389</v>
      </c>
      <c r="E221">
        <f>'18'!E278</f>
        <v>35.70898292501856</v>
      </c>
      <c r="F221">
        <f>'18'!F278</f>
        <v>36.459909228441759</v>
      </c>
      <c r="G221">
        <f>'18'!G278</f>
        <v>37.07692307692308</v>
      </c>
      <c r="H221">
        <f>'18'!H278</f>
        <v>37.193251533742334</v>
      </c>
    </row>
    <row r="222" spans="1:8" ht="17" thickBot="1">
      <c r="A222">
        <v>19</v>
      </c>
      <c r="B222" s="60" t="s">
        <v>77</v>
      </c>
      <c r="C222" s="61">
        <f>'19'!C8</f>
        <v>30.626333626208108</v>
      </c>
      <c r="D222" s="62">
        <f>'19'!D8</f>
        <v>31.21437965804472</v>
      </c>
      <c r="E222" s="62">
        <f>'19'!E8</f>
        <v>31.707926981745441</v>
      </c>
      <c r="F222" s="62">
        <f>'19'!F8</f>
        <v>32.568374724929264</v>
      </c>
      <c r="G222" s="62">
        <f>'19'!G8</f>
        <v>34.339914827719703</v>
      </c>
      <c r="H222" s="63">
        <f>'19'!H8</f>
        <v>35.8707124010554</v>
      </c>
    </row>
    <row r="223" spans="1:8">
      <c r="B223" t="s">
        <v>374</v>
      </c>
      <c r="C223">
        <f>'19'!C38</f>
        <v>32.425531914893618</v>
      </c>
      <c r="D223">
        <f>'19'!D38</f>
        <v>33.627537511032656</v>
      </c>
      <c r="E223">
        <f>'19'!E38</f>
        <v>34.23180592991914</v>
      </c>
      <c r="F223">
        <f>'19'!F38</f>
        <v>34.569045412418902</v>
      </c>
      <c r="G223">
        <f>'19'!G38</f>
        <v>35.155513666352491</v>
      </c>
      <c r="H223">
        <f>'19'!H38</f>
        <v>35.796545105566217</v>
      </c>
    </row>
    <row r="224" spans="1:8">
      <c r="B224" t="s">
        <v>338</v>
      </c>
      <c r="C224">
        <f>'19'!C68</f>
        <v>25.894134477825467</v>
      </c>
      <c r="D224">
        <f>'19'!D68</f>
        <v>26.323422770123276</v>
      </c>
      <c r="E224">
        <f>'19'!E68</f>
        <v>26.764705882352942</v>
      </c>
      <c r="F224">
        <f>'19'!F68</f>
        <v>27.638572513287773</v>
      </c>
      <c r="G224">
        <f>'19'!G68</f>
        <v>28.934817170111288</v>
      </c>
      <c r="H224">
        <f>'19'!H68</f>
        <v>30.107526881720428</v>
      </c>
    </row>
    <row r="225" spans="1:8">
      <c r="B225" t="s">
        <v>375</v>
      </c>
      <c r="C225">
        <f>'19'!C98</f>
        <v>32.555582702174441</v>
      </c>
      <c r="D225">
        <f>'19'!D98</f>
        <v>33.193125826222811</v>
      </c>
      <c r="E225">
        <f>'19'!E98</f>
        <v>33.788436424076941</v>
      </c>
      <c r="F225">
        <f>'19'!F98</f>
        <v>34.727143869596027</v>
      </c>
      <c r="G225">
        <f>'19'!G98</f>
        <v>35.990424895272291</v>
      </c>
      <c r="H225">
        <f>'19'!H98</f>
        <v>37.642355221710687</v>
      </c>
    </row>
    <row r="226" spans="1:8">
      <c r="B226" t="s">
        <v>376</v>
      </c>
      <c r="C226">
        <f>'19'!C128</f>
        <v>30.303030303030305</v>
      </c>
      <c r="D226">
        <f>'19'!D128</f>
        <v>30.84223013048636</v>
      </c>
      <c r="E226">
        <f>'19'!E128</f>
        <v>31.724969843184564</v>
      </c>
      <c r="F226">
        <f>'19'!F128</f>
        <v>32.356532356532362</v>
      </c>
      <c r="G226">
        <f>'19'!G128</f>
        <v>35.019455252918291</v>
      </c>
      <c r="H226">
        <f>'19'!H128</f>
        <v>36.363636363636367</v>
      </c>
    </row>
    <row r="227" spans="1:8">
      <c r="B227" t="s">
        <v>377</v>
      </c>
      <c r="C227">
        <f>'19'!C158</f>
        <v>30.579050097592713</v>
      </c>
      <c r="D227">
        <f>'19'!D158</f>
        <v>31.438127090301005</v>
      </c>
      <c r="E227">
        <f>'19'!E158</f>
        <v>32.038173142467627</v>
      </c>
      <c r="F227">
        <f>'19'!F158</f>
        <v>32.408049965301878</v>
      </c>
      <c r="G227">
        <f>'19'!G158</f>
        <v>33.718411552346574</v>
      </c>
      <c r="H227">
        <f>'19'!H158</f>
        <v>34.69539375928678</v>
      </c>
    </row>
    <row r="228" spans="1:8" ht="16" thickBot="1">
      <c r="B228" t="s">
        <v>378</v>
      </c>
      <c r="C228">
        <f>'19'!C188</f>
        <v>26.690647482014388</v>
      </c>
      <c r="D228">
        <f>'19'!D188</f>
        <v>26.752503576537912</v>
      </c>
      <c r="E228">
        <f>'19'!E188</f>
        <v>26.676176890156917</v>
      </c>
      <c r="F228">
        <f>'19'!F188</f>
        <v>27.703916636722958</v>
      </c>
      <c r="G228">
        <f>'19'!G188</f>
        <v>31.521739130434781</v>
      </c>
      <c r="H228">
        <f>'19'!H188</f>
        <v>33.372549019607838</v>
      </c>
    </row>
    <row r="229" spans="1:8" ht="17" thickBot="1">
      <c r="A229">
        <v>20</v>
      </c>
      <c r="B229" s="60" t="s">
        <v>81</v>
      </c>
      <c r="C229" s="61">
        <f>'20'!C8</f>
        <v>29.320670773442849</v>
      </c>
      <c r="D229" s="62">
        <f>'20'!D8</f>
        <v>29.545260643289822</v>
      </c>
      <c r="E229" s="62">
        <f>'20'!E8</f>
        <v>29.959687794836608</v>
      </c>
      <c r="F229" s="62">
        <f>'20'!F8</f>
        <v>28.578829217751686</v>
      </c>
      <c r="G229" s="62">
        <f>'20'!G8</f>
        <v>29.636846767050482</v>
      </c>
      <c r="H229" s="63">
        <f>'20'!H8</f>
        <v>30.506180637011635</v>
      </c>
    </row>
    <row r="230" spans="1:8">
      <c r="B230" t="s">
        <v>380</v>
      </c>
      <c r="C230">
        <f>'20'!C38</f>
        <v>22.166283084004604</v>
      </c>
      <c r="D230">
        <f>'20'!D38</f>
        <v>22.319909245604084</v>
      </c>
      <c r="E230">
        <f>'20'!E38</f>
        <v>22.391426959954881</v>
      </c>
      <c r="F230">
        <f>'20'!F38</f>
        <v>22.812234494477483</v>
      </c>
      <c r="G230">
        <f>'20'!G38</f>
        <v>23.868312757201647</v>
      </c>
      <c r="H230">
        <f>'20'!H38</f>
        <v>24.860461608085686</v>
      </c>
    </row>
    <row r="231" spans="1:8">
      <c r="B231" t="s">
        <v>381</v>
      </c>
      <c r="C231">
        <f>'20'!C68</f>
        <v>36.563876651982383</v>
      </c>
      <c r="D231">
        <f>'20'!D68</f>
        <v>37.211036539895595</v>
      </c>
      <c r="E231">
        <f>'20'!E68</f>
        <v>38.722093918398762</v>
      </c>
      <c r="F231">
        <f>'20'!F68</f>
        <v>37.048665620094191</v>
      </c>
      <c r="G231">
        <f>'20'!G68</f>
        <v>38.605028386050279</v>
      </c>
      <c r="H231">
        <f>'20'!H68</f>
        <v>38.974776240846211</v>
      </c>
    </row>
    <row r="232" spans="1:8">
      <c r="B232" t="s">
        <v>382</v>
      </c>
      <c r="C232">
        <f>'20'!C98</f>
        <v>62.972972972972968</v>
      </c>
      <c r="D232">
        <f>'20'!D98</f>
        <v>66.005665722379604</v>
      </c>
      <c r="E232">
        <f>'20'!E98</f>
        <v>68.45930232558139</v>
      </c>
      <c r="F232">
        <f>'20'!F98</f>
        <v>51.223021582733814</v>
      </c>
      <c r="G232">
        <f>'20'!G98</f>
        <v>50.849858356940508</v>
      </c>
      <c r="H232">
        <f>'20'!H98</f>
        <v>51.635846372688476</v>
      </c>
    </row>
    <row r="233" spans="1:8">
      <c r="B233" t="s">
        <v>383</v>
      </c>
      <c r="C233">
        <f>'20'!C128</f>
        <v>44.434306569343065</v>
      </c>
      <c r="D233">
        <f>'20'!D128</f>
        <v>44.751381215469614</v>
      </c>
      <c r="E233">
        <f>'20'!E128</f>
        <v>44.678899082568805</v>
      </c>
      <c r="F233">
        <f>'20'!F128</f>
        <v>41.86915887850467</v>
      </c>
      <c r="G233">
        <f>'20'!G128</f>
        <v>41.512915129151288</v>
      </c>
      <c r="H233">
        <f>'20'!H128</f>
        <v>41.65898617511521</v>
      </c>
    </row>
    <row r="234" spans="1:8" ht="16" thickBot="1">
      <c r="B234" t="s">
        <v>384</v>
      </c>
      <c r="C234">
        <f>'20'!C158</f>
        <v>28.283485045513654</v>
      </c>
      <c r="D234">
        <f>'20'!D158</f>
        <v>28.515625</v>
      </c>
      <c r="E234">
        <f>'20'!E158</f>
        <v>29.798657718120804</v>
      </c>
      <c r="F234">
        <f>'20'!F158</f>
        <v>28.561782579338281</v>
      </c>
      <c r="G234">
        <f>'20'!G158</f>
        <v>29.870129870129873</v>
      </c>
      <c r="H234">
        <f>'20'!H158</f>
        <v>30.549756437021571</v>
      </c>
    </row>
    <row r="235" spans="1:8" ht="17" thickBot="1">
      <c r="A235">
        <v>21</v>
      </c>
      <c r="B235" s="60" t="s">
        <v>85</v>
      </c>
      <c r="C235" s="61">
        <f>'21'!C8</f>
        <v>22.314410480349345</v>
      </c>
      <c r="D235" s="62">
        <f>'21'!D8</f>
        <v>22.643177369451287</v>
      </c>
      <c r="E235" s="62">
        <f>'21'!E8</f>
        <v>22.899106002554277</v>
      </c>
      <c r="F235" s="62">
        <f>'21'!F8</f>
        <v>23.031976370874535</v>
      </c>
      <c r="G235" s="62">
        <f>'21'!G8</f>
        <v>22.991529774127311</v>
      </c>
      <c r="H235" s="63">
        <f>'21'!H8</f>
        <v>23.146344630567459</v>
      </c>
    </row>
    <row r="236" spans="1:8">
      <c r="B236" t="s">
        <v>386</v>
      </c>
      <c r="C236">
        <f>'21'!C38</f>
        <v>13.955867309659507</v>
      </c>
      <c r="D236">
        <f>'21'!D38</f>
        <v>14.057461155086486</v>
      </c>
      <c r="E236">
        <f>'21'!E38</f>
        <v>13.999707730527547</v>
      </c>
      <c r="F236">
        <f>'21'!F38</f>
        <v>13.975833454651331</v>
      </c>
      <c r="G236">
        <f>'21'!G38</f>
        <v>13.752146536920435</v>
      </c>
      <c r="H236">
        <f>'21'!H38</f>
        <v>13.842173350582147</v>
      </c>
    </row>
    <row r="237" spans="1:8">
      <c r="B237" t="s">
        <v>387</v>
      </c>
      <c r="C237">
        <f>'21'!C68</f>
        <v>23.026623073330221</v>
      </c>
      <c r="D237">
        <f>'21'!D68</f>
        <v>23.523809523809522</v>
      </c>
      <c r="E237">
        <f>'21'!E68</f>
        <v>24.013638577691182</v>
      </c>
      <c r="F237">
        <f>'21'!F68</f>
        <v>24.321657622101625</v>
      </c>
      <c r="G237">
        <f>'21'!G68</f>
        <v>24.502982107355862</v>
      </c>
      <c r="H237">
        <f>'21'!H68</f>
        <v>24.798792756539235</v>
      </c>
    </row>
    <row r="238" spans="1:8">
      <c r="B238" t="s">
        <v>388</v>
      </c>
      <c r="C238">
        <f>'21'!C98</f>
        <v>32.790808999521303</v>
      </c>
      <c r="D238">
        <f>'21'!D98</f>
        <v>33.44709897610921</v>
      </c>
      <c r="E238">
        <f>'21'!E98</f>
        <v>34.541792547834845</v>
      </c>
      <c r="F238">
        <f>'21'!F98</f>
        <v>34.840020314880647</v>
      </c>
      <c r="G238">
        <f>'21'!G98</f>
        <v>35.379812695109258</v>
      </c>
      <c r="H238">
        <f>'21'!H98</f>
        <v>36.756756756756758</v>
      </c>
    </row>
    <row r="239" spans="1:8">
      <c r="B239" t="s">
        <v>389</v>
      </c>
      <c r="C239">
        <f>'21'!C128</f>
        <v>27.047751829905888</v>
      </c>
      <c r="D239">
        <f>'21'!D128</f>
        <v>27.323746054016137</v>
      </c>
      <c r="E239">
        <f>'21'!E128</f>
        <v>27.597173144876322</v>
      </c>
      <c r="F239">
        <f>'21'!F128</f>
        <v>28.033022254127779</v>
      </c>
      <c r="G239">
        <f>'21'!G128</f>
        <v>28.123874684911772</v>
      </c>
      <c r="H239">
        <f>'21'!H128</f>
        <v>27.460951689066473</v>
      </c>
    </row>
    <row r="240" spans="1:8" ht="16" thickBot="1">
      <c r="B240" t="s">
        <v>390</v>
      </c>
      <c r="C240">
        <f>'21'!C158</f>
        <v>31.992337164750957</v>
      </c>
      <c r="D240">
        <f>'21'!D158</f>
        <v>33.184302036761054</v>
      </c>
      <c r="E240">
        <f>'21'!E158</f>
        <v>34.291581108829568</v>
      </c>
      <c r="F240">
        <f>'21'!F158</f>
        <v>34.685387415496621</v>
      </c>
      <c r="G240">
        <f>'21'!G158</f>
        <v>35.437665782493369</v>
      </c>
      <c r="H240">
        <f>'21'!H158</f>
        <v>36.299892125134839</v>
      </c>
    </row>
    <row r="241" spans="1:8" ht="17" thickBot="1">
      <c r="A241">
        <v>22</v>
      </c>
      <c r="B241" s="60" t="s">
        <v>89</v>
      </c>
      <c r="C241" s="61">
        <f>'22'!C8</f>
        <v>25.804073357294257</v>
      </c>
      <c r="D241" s="62">
        <f>'22'!D8</f>
        <v>26.214405360134002</v>
      </c>
      <c r="E241" s="62">
        <f>'22'!E8</f>
        <v>26.213637421456827</v>
      </c>
      <c r="F241" s="62">
        <f>'22'!F8</f>
        <v>26.579847285332836</v>
      </c>
      <c r="G241" s="62">
        <f>'22'!G8</f>
        <v>26.957219756350934</v>
      </c>
      <c r="H241" s="63">
        <f>'22'!H8</f>
        <v>26.867273151387916</v>
      </c>
    </row>
    <row r="242" spans="1:8">
      <c r="B242" t="s">
        <v>392</v>
      </c>
      <c r="C242">
        <f>'22'!C38</f>
        <v>25.854591836734691</v>
      </c>
      <c r="D242">
        <f>'22'!D38</f>
        <v>26.356192425793246</v>
      </c>
      <c r="E242">
        <f>'22'!E38</f>
        <v>26.517285531370035</v>
      </c>
      <c r="F242">
        <f>'22'!F38</f>
        <v>26.925044768482987</v>
      </c>
      <c r="G242">
        <f>'22'!G38</f>
        <v>27.517730496453904</v>
      </c>
      <c r="H242">
        <f>'22'!H38</f>
        <v>27.727097520236416</v>
      </c>
    </row>
    <row r="243" spans="1:8">
      <c r="B243" t="s">
        <v>393</v>
      </c>
      <c r="C243">
        <f>'22'!C68</f>
        <v>29.092920353982304</v>
      </c>
      <c r="D243">
        <f>'22'!D68</f>
        <v>29.335313776457483</v>
      </c>
      <c r="E243">
        <f>'22'!E68</f>
        <v>29.044726670347877</v>
      </c>
      <c r="F243">
        <f>'22'!F68</f>
        <v>29.56326987681971</v>
      </c>
      <c r="G243">
        <f>'22'!G68</f>
        <v>29.794007490636702</v>
      </c>
      <c r="H243">
        <f>'22'!H68</f>
        <v>28.189910979228486</v>
      </c>
    </row>
    <row r="244" spans="1:8">
      <c r="B244" t="s">
        <v>394</v>
      </c>
      <c r="C244">
        <f>'22'!C98</f>
        <v>37.596471885336278</v>
      </c>
      <c r="D244">
        <f>'22'!D98</f>
        <v>39.021615472127415</v>
      </c>
      <c r="E244">
        <f>'22'!E98</f>
        <v>37.57159221076747</v>
      </c>
      <c r="F244">
        <f>'22'!F98</f>
        <v>38.362573099415201</v>
      </c>
      <c r="G244">
        <f>'22'!G98</f>
        <v>38.816568047337277</v>
      </c>
      <c r="H244">
        <f>'22'!H98</f>
        <v>41.02244389027431</v>
      </c>
    </row>
    <row r="245" spans="1:8">
      <c r="B245" t="s">
        <v>395</v>
      </c>
      <c r="C245">
        <f>'22'!C128</f>
        <v>12.878787878787881</v>
      </c>
      <c r="D245">
        <f>'22'!D128</f>
        <v>13.045634920634921</v>
      </c>
      <c r="E245">
        <f>'22'!E128</f>
        <v>13.254823352543223</v>
      </c>
      <c r="F245">
        <f>'22'!F128</f>
        <v>13.267626990144048</v>
      </c>
      <c r="G245">
        <f>'22'!G128</f>
        <v>13.348588863463005</v>
      </c>
      <c r="H245">
        <f>'22'!H128</f>
        <v>13.541397988135156</v>
      </c>
    </row>
    <row r="246" spans="1:8">
      <c r="B246" t="s">
        <v>396</v>
      </c>
      <c r="C246">
        <f>'22'!C158</f>
        <v>35.640648011782034</v>
      </c>
      <c r="D246">
        <f>'22'!D158</f>
        <v>36.137381781981077</v>
      </c>
      <c r="E246">
        <f>'22'!E158</f>
        <v>36.097318768619665</v>
      </c>
      <c r="F246">
        <f>'22'!F158</f>
        <v>36.323311976343021</v>
      </c>
      <c r="G246">
        <f>'22'!G158</f>
        <v>36.784469885515179</v>
      </c>
      <c r="H246">
        <f>'22'!H158</f>
        <v>37.424242424242422</v>
      </c>
    </row>
    <row r="247" spans="1:8" ht="16" thickBot="1">
      <c r="B247" t="s">
        <v>397</v>
      </c>
      <c r="C247">
        <f>'22'!C188</f>
        <v>28.601997146932952</v>
      </c>
      <c r="D247">
        <f>'22'!D188</f>
        <v>29.124087591240876</v>
      </c>
      <c r="E247">
        <f>'22'!E188</f>
        <v>29.252199413489734</v>
      </c>
      <c r="F247">
        <f>'22'!F188</f>
        <v>29.699248120300751</v>
      </c>
      <c r="G247">
        <f>'22'!G188</f>
        <v>30.246913580246918</v>
      </c>
      <c r="H247">
        <f>'22'!H188</f>
        <v>30.933544303797468</v>
      </c>
    </row>
    <row r="248" spans="1:8" ht="17" thickBot="1">
      <c r="A248">
        <v>23</v>
      </c>
      <c r="B248" s="60" t="s">
        <v>93</v>
      </c>
      <c r="C248" s="61">
        <f>'23'!C8</f>
        <v>58.233276157804461</v>
      </c>
      <c r="D248" s="62">
        <f>'23'!D8</f>
        <v>60.642880812990171</v>
      </c>
      <c r="E248" s="62">
        <f>'23'!E8</f>
        <v>63.040777137693432</v>
      </c>
      <c r="F248" s="62">
        <f>'23'!F8</f>
        <v>69.527104959630904</v>
      </c>
      <c r="G248" s="62">
        <f>'23'!G8</f>
        <v>74.331677312514756</v>
      </c>
      <c r="H248" s="63">
        <f>'23'!H8</f>
        <v>68.805004771498233</v>
      </c>
    </row>
    <row r="249" spans="1:8">
      <c r="B249" t="s">
        <v>399</v>
      </c>
      <c r="C249">
        <f>'23'!C38</f>
        <v>45.907617504051863</v>
      </c>
      <c r="D249">
        <f>'23'!D38</f>
        <v>47.185430463576154</v>
      </c>
      <c r="E249">
        <f>'23'!E38</f>
        <v>52.091254752851711</v>
      </c>
      <c r="F249">
        <f>'23'!F38</f>
        <v>52.873070325900514</v>
      </c>
      <c r="G249">
        <f>'23'!G38</f>
        <v>53.655352480417747</v>
      </c>
      <c r="H249">
        <f>'23'!H38</f>
        <v>55.54054054054054</v>
      </c>
    </row>
    <row r="250" spans="1:8">
      <c r="B250" t="s">
        <v>400</v>
      </c>
      <c r="C250">
        <f>'23'!C68</f>
        <v>102.90237467018468</v>
      </c>
      <c r="D250">
        <f>'23'!D68</f>
        <v>105.69105691056912</v>
      </c>
      <c r="E250">
        <f>'23'!E68</f>
        <v>106.69398907103825</v>
      </c>
      <c r="F250">
        <f>'23'!F68</f>
        <v>109.53716690042074</v>
      </c>
      <c r="G250">
        <f>'23'!G68</f>
        <v>110.46676096181046</v>
      </c>
      <c r="H250">
        <f>'23'!H68</f>
        <v>114.18128654970759</v>
      </c>
    </row>
    <row r="251" spans="1:8">
      <c r="B251" t="s">
        <v>401</v>
      </c>
      <c r="C251">
        <f>'23'!C98</f>
        <v>31.592689295039168</v>
      </c>
      <c r="D251">
        <f>'23'!D98</f>
        <v>32.171581769436997</v>
      </c>
      <c r="E251">
        <f>'23'!E98</f>
        <v>34.23180592991914</v>
      </c>
      <c r="F251">
        <f>'23'!F98</f>
        <v>35.277777777777779</v>
      </c>
      <c r="G251">
        <f>'23'!G98</f>
        <v>36.079545454545453</v>
      </c>
      <c r="H251">
        <f>'23'!H98</f>
        <v>37.910447761194021</v>
      </c>
    </row>
    <row r="252" spans="1:8">
      <c r="B252" t="s">
        <v>402</v>
      </c>
      <c r="C252">
        <f>'23'!C128</f>
        <v>97.402597402597408</v>
      </c>
      <c r="D252">
        <f>'23'!D128</f>
        <v>100.52910052910052</v>
      </c>
      <c r="E252">
        <f>'23'!E128</f>
        <v>109.01639344262294</v>
      </c>
      <c r="F252">
        <f>'23'!F128</f>
        <v>110.52631578947368</v>
      </c>
      <c r="G252">
        <f>'23'!G128</f>
        <v>117.69911504424778</v>
      </c>
      <c r="H252">
        <f>'23'!H128</f>
        <v>120.54380664652567</v>
      </c>
    </row>
    <row r="253" spans="1:8">
      <c r="B253" t="s">
        <v>403</v>
      </c>
      <c r="C253">
        <f>'23'!C158</f>
        <v>30.687830687830687</v>
      </c>
      <c r="D253">
        <f>'23'!D158</f>
        <v>33.149171270718227</v>
      </c>
      <c r="E253">
        <f>'23'!E158</f>
        <v>33.144475920679888</v>
      </c>
      <c r="F253">
        <f>'23'!F158</f>
        <v>33.620689655172413</v>
      </c>
      <c r="G253">
        <f>'23'!G158</f>
        <v>34.513274336283189</v>
      </c>
      <c r="H253">
        <f>'23'!H158</f>
        <v>36</v>
      </c>
    </row>
    <row r="254" spans="1:8">
      <c r="B254" t="s">
        <v>404</v>
      </c>
      <c r="C254">
        <f>'23'!C188</f>
        <v>68.411552346570403</v>
      </c>
      <c r="D254">
        <f>'23'!D188</f>
        <v>70.909090909090907</v>
      </c>
      <c r="E254">
        <f>'23'!E188</f>
        <v>69.589552238805965</v>
      </c>
      <c r="F254">
        <f>'23'!F188</f>
        <v>71.730769230769226</v>
      </c>
      <c r="G254">
        <f>'23'!G188</f>
        <v>75.050301810865179</v>
      </c>
      <c r="H254">
        <f>'23'!H188</f>
        <v>77.385892116182561</v>
      </c>
    </row>
    <row r="255" spans="1:8">
      <c r="B255" t="s">
        <v>405</v>
      </c>
      <c r="C255">
        <f>'23'!C218</f>
        <v>87.822014051522245</v>
      </c>
      <c r="D255">
        <f>'23'!D218</f>
        <v>94.660194174757279</v>
      </c>
      <c r="E255">
        <f>'23'!E218</f>
        <v>93.548387096774192</v>
      </c>
      <c r="F255">
        <f>'23'!F218</f>
        <v>95.928753180661587</v>
      </c>
      <c r="G255">
        <f>'23'!G218</f>
        <v>98.691099476439788</v>
      </c>
      <c r="H255">
        <f>'23'!H218</f>
        <v>104.72222222222223</v>
      </c>
    </row>
    <row r="256" spans="1:8">
      <c r="B256" t="s">
        <v>406</v>
      </c>
      <c r="C256">
        <f>'23'!C248</f>
        <v>26.899224806201552</v>
      </c>
      <c r="D256">
        <f>'23'!D248</f>
        <v>28.478437754271766</v>
      </c>
      <c r="E256">
        <f>'23'!E248</f>
        <v>29.258010118043845</v>
      </c>
      <c r="F256">
        <f>'23'!F248</f>
        <v>29.862306368330469</v>
      </c>
      <c r="G256">
        <f>'23'!G248</f>
        <v>31.065353625783349</v>
      </c>
      <c r="H256">
        <f>'23'!H248</f>
        <v>31.71846435100549</v>
      </c>
    </row>
    <row r="257" spans="1:8">
      <c r="B257" t="s">
        <v>407</v>
      </c>
      <c r="C257">
        <f>'23'!C278</f>
        <v>28.676470588235293</v>
      </c>
      <c r="D257">
        <f>'23'!D278</f>
        <v>31.1284046692607</v>
      </c>
      <c r="E257">
        <f>'23'!E278</f>
        <v>32.46492985971944</v>
      </c>
      <c r="F257">
        <f>'23'!F278</f>
        <v>33.402061855670098</v>
      </c>
      <c r="G257">
        <f>'23'!G278</f>
        <v>34.541577825159919</v>
      </c>
      <c r="H257">
        <f>'23'!H278</f>
        <v>36.568848758465009</v>
      </c>
    </row>
    <row r="258" spans="1:8">
      <c r="B258" t="s">
        <v>408</v>
      </c>
      <c r="C258">
        <f>'23'!C308</f>
        <v>53.176043557168782</v>
      </c>
      <c r="D258">
        <f>'23'!D308</f>
        <v>55.248618784530386</v>
      </c>
      <c r="E258">
        <f>'23'!E308</f>
        <v>54.953271028037385</v>
      </c>
      <c r="F258">
        <f>'23'!F308</f>
        <v>55.263157894736842</v>
      </c>
      <c r="G258">
        <f>'23'!G308</f>
        <v>56.756756756756751</v>
      </c>
      <c r="H258">
        <f>'23'!H308</f>
        <v>58.682634730538922</v>
      </c>
    </row>
    <row r="259" spans="1:8">
      <c r="B259" t="s">
        <v>409</v>
      </c>
      <c r="C259">
        <f>'23'!C338</f>
        <v>70.893617021276597</v>
      </c>
      <c r="D259">
        <f>'23'!D338</f>
        <v>74.139452780229476</v>
      </c>
      <c r="E259">
        <f>'23'!E338</f>
        <v>75.292003593890371</v>
      </c>
      <c r="F259">
        <f>'23'!F338</f>
        <v>119.09175162187211</v>
      </c>
      <c r="G259">
        <f>'23'!G338</f>
        <v>145.24033930254475</v>
      </c>
      <c r="H259">
        <f>'23'!H338</f>
        <v>76.211261457878649</v>
      </c>
    </row>
    <row r="260" spans="1:8" ht="16" thickBot="1">
      <c r="B260" t="s">
        <v>410</v>
      </c>
      <c r="C260">
        <f>'23'!C368</f>
        <v>126.26506024096385</v>
      </c>
      <c r="D260">
        <f>'23'!D368</f>
        <v>128.39506172839506</v>
      </c>
      <c r="E260">
        <f>'23'!E368</f>
        <v>135.96938775510205</v>
      </c>
      <c r="F260">
        <f>'23'!F368</f>
        <v>138.44155844155841</v>
      </c>
      <c r="G260">
        <f>'23'!G368</f>
        <v>142.13333333333333</v>
      </c>
      <c r="H260">
        <f>'23'!H368</f>
        <v>146.02739726027397</v>
      </c>
    </row>
    <row r="261" spans="1:8" ht="17" thickBot="1">
      <c r="A261">
        <v>24</v>
      </c>
      <c r="B261" s="60" t="s">
        <v>97</v>
      </c>
      <c r="C261" s="61">
        <f>'24'!C8</f>
        <v>26.623803225269572</v>
      </c>
      <c r="D261" s="62">
        <f>'24'!D8</f>
        <v>27.567385502940692</v>
      </c>
      <c r="E261" s="62">
        <f>'24'!E8</f>
        <v>27.938621887666478</v>
      </c>
      <c r="F261" s="62">
        <f>'24'!F8</f>
        <v>29.379235338408765</v>
      </c>
      <c r="G261" s="62">
        <f>'24'!G8</f>
        <v>30.139402840568767</v>
      </c>
      <c r="H261" s="63">
        <f>'24'!H8</f>
        <v>31.552901161431759</v>
      </c>
    </row>
    <row r="262" spans="1:8">
      <c r="B262" t="s">
        <v>412</v>
      </c>
      <c r="C262">
        <f>'24'!C38</f>
        <v>24.830807929568188</v>
      </c>
      <c r="D262">
        <f>'24'!D38</f>
        <v>25.050834879406306</v>
      </c>
      <c r="E262">
        <f>'24'!E38</f>
        <v>25.284897110170121</v>
      </c>
      <c r="F262">
        <f>'24'!F38</f>
        <v>25.14972716383479</v>
      </c>
      <c r="G262">
        <f>'24'!G38</f>
        <v>25.839054719038216</v>
      </c>
      <c r="H262">
        <f>'24'!H38</f>
        <v>26.079864766678035</v>
      </c>
    </row>
    <row r="263" spans="1:8">
      <c r="B263" t="s">
        <v>413</v>
      </c>
      <c r="C263">
        <f>'24'!C68</f>
        <v>33.051936135070655</v>
      </c>
      <c r="D263">
        <f>'24'!D68</f>
        <v>33.309920983318698</v>
      </c>
      <c r="E263">
        <f>'24'!E68</f>
        <v>35.148936170212764</v>
      </c>
      <c r="F263">
        <f>'24'!F68</f>
        <v>60.915903413821816</v>
      </c>
      <c r="G263">
        <f>'24'!G68</f>
        <v>61.864153201675649</v>
      </c>
      <c r="H263">
        <f>'24'!H68</f>
        <v>63.764183522446963</v>
      </c>
    </row>
    <row r="264" spans="1:8">
      <c r="B264" t="s">
        <v>414</v>
      </c>
      <c r="C264">
        <f>'24'!C98</f>
        <v>29.962121212121211</v>
      </c>
      <c r="D264">
        <f>'24'!D98</f>
        <v>30.134932533733139</v>
      </c>
      <c r="E264">
        <f>'24'!E98</f>
        <v>29.618874773139744</v>
      </c>
      <c r="F264">
        <f>'24'!F98</f>
        <v>29.29150511103278</v>
      </c>
      <c r="G264">
        <f>'24'!G98</f>
        <v>29.066107030430217</v>
      </c>
      <c r="H264">
        <f>'24'!H98</f>
        <v>32.864010989010993</v>
      </c>
    </row>
    <row r="265" spans="1:8">
      <c r="B265" t="s">
        <v>415</v>
      </c>
      <c r="C265">
        <f>'24'!C128</f>
        <v>25.608895164136957</v>
      </c>
      <c r="D265">
        <f>'24'!D128</f>
        <v>25.531173807035877</v>
      </c>
      <c r="E265">
        <f>'24'!E128</f>
        <v>25.130890052356023</v>
      </c>
      <c r="F265">
        <f>'24'!F128</f>
        <v>25.28295605858855</v>
      </c>
      <c r="G265">
        <f>'24'!G128</f>
        <v>24.852844996729889</v>
      </c>
      <c r="H265">
        <f>'24'!H128</f>
        <v>25.503901170351106</v>
      </c>
    </row>
    <row r="266" spans="1:8">
      <c r="B266" t="s">
        <v>416</v>
      </c>
      <c r="C266">
        <f>'24'!C158</f>
        <v>27.66484878532474</v>
      </c>
      <c r="D266">
        <f>'24'!D158</f>
        <v>30.455240559934122</v>
      </c>
      <c r="E266">
        <f>'24'!E158</f>
        <v>32.415049844570696</v>
      </c>
      <c r="F266">
        <f>'24'!F158</f>
        <v>31.67224739019106</v>
      </c>
      <c r="G266">
        <f>'24'!G158</f>
        <v>34.666180890791516</v>
      </c>
      <c r="H266">
        <f>'24'!H158</f>
        <v>34.649048981652918</v>
      </c>
    </row>
    <row r="267" spans="1:8">
      <c r="B267" t="s">
        <v>417</v>
      </c>
      <c r="C267">
        <f>'24'!C188</f>
        <v>34.585347712904422</v>
      </c>
      <c r="D267">
        <f>'24'!D188</f>
        <v>37.595074248460705</v>
      </c>
      <c r="E267">
        <f>'24'!E188</f>
        <v>37.440109514031491</v>
      </c>
      <c r="F267">
        <f>'24'!F188</f>
        <v>40.184453227931485</v>
      </c>
      <c r="G267">
        <f>'24'!G188</f>
        <v>39.190491487311277</v>
      </c>
      <c r="H267">
        <f>'24'!H188</f>
        <v>46.61442006269592</v>
      </c>
    </row>
    <row r="268" spans="1:8">
      <c r="B268" t="s">
        <v>418</v>
      </c>
      <c r="C268">
        <f>'24'!C218</f>
        <v>32.84929356357928</v>
      </c>
      <c r="D268">
        <f>'24'!D218</f>
        <v>32.232039953899353</v>
      </c>
      <c r="E268">
        <f>'24'!E218</f>
        <v>31.600753295668554</v>
      </c>
      <c r="F268">
        <f>'24'!F218</f>
        <v>31.535580524344567</v>
      </c>
      <c r="G268">
        <f>'24'!G218</f>
        <v>31.907645722937168</v>
      </c>
      <c r="H268">
        <f>'24'!H218</f>
        <v>33.582368322749346</v>
      </c>
    </row>
    <row r="269" spans="1:8">
      <c r="B269" t="s">
        <v>419</v>
      </c>
      <c r="C269">
        <f>'24'!C248</f>
        <v>32.61372397841172</v>
      </c>
      <c r="D269">
        <f>'24'!D248</f>
        <v>33.022533022533025</v>
      </c>
      <c r="E269">
        <f>'24'!E248</f>
        <v>33.385457388584832</v>
      </c>
      <c r="F269">
        <f>'24'!F248</f>
        <v>33.939873417721522</v>
      </c>
      <c r="G269">
        <f>'24'!G248</f>
        <v>33.699921445404556</v>
      </c>
      <c r="H269">
        <f>'24'!H248</f>
        <v>34.874290348742903</v>
      </c>
    </row>
    <row r="270" spans="1:8">
      <c r="B270" t="s">
        <v>420</v>
      </c>
      <c r="C270">
        <f>'24'!C278</f>
        <v>24.927620150550084</v>
      </c>
      <c r="D270">
        <f>'24'!D278</f>
        <v>25.282167042889387</v>
      </c>
      <c r="E270">
        <f>'24'!E278</f>
        <v>24.972406181015451</v>
      </c>
      <c r="F270">
        <f>'24'!F278</f>
        <v>24.610842726784757</v>
      </c>
      <c r="G270">
        <f>'24'!G278</f>
        <v>24.551539491298527</v>
      </c>
      <c r="H270">
        <f>'24'!H278</f>
        <v>25.760430686406462</v>
      </c>
    </row>
    <row r="271" spans="1:8">
      <c r="B271" t="s">
        <v>421</v>
      </c>
      <c r="C271">
        <f>'24'!C308</f>
        <v>33.861595351294241</v>
      </c>
      <c r="D271">
        <f>'24'!D308</f>
        <v>33.580116340560551</v>
      </c>
      <c r="E271">
        <f>'24'!E308</f>
        <v>33.615669666490206</v>
      </c>
      <c r="F271">
        <f>'24'!F308</f>
        <v>34.061833688699359</v>
      </c>
      <c r="G271">
        <f>'24'!G308</f>
        <v>34.58043826830572</v>
      </c>
      <c r="H271">
        <f>'24'!H308</f>
        <v>36.082474226804123</v>
      </c>
    </row>
    <row r="272" spans="1:8">
      <c r="B272" t="s">
        <v>422</v>
      </c>
      <c r="C272">
        <f>'24'!C338</f>
        <v>34.290493448564263</v>
      </c>
      <c r="D272">
        <f>'24'!D338</f>
        <v>34.346250348480631</v>
      </c>
      <c r="E272">
        <f>'24'!E338</f>
        <v>34.382836444692117</v>
      </c>
      <c r="F272">
        <f>'24'!F338</f>
        <v>34.747191011235955</v>
      </c>
      <c r="G272">
        <f>'24'!G338</f>
        <v>34.669282511210767</v>
      </c>
      <c r="H272">
        <f>'24'!H338</f>
        <v>35.325779036827193</v>
      </c>
    </row>
    <row r="273" spans="1:8">
      <c r="B273" t="s">
        <v>423</v>
      </c>
      <c r="C273">
        <f>'24'!C368</f>
        <v>24.924429788403408</v>
      </c>
      <c r="D273">
        <f>'24'!D368</f>
        <v>41.087613293051355</v>
      </c>
      <c r="E273">
        <f>'24'!E368</f>
        <v>40.756640729809504</v>
      </c>
      <c r="F273">
        <f>'24'!F368</f>
        <v>41.197434069850324</v>
      </c>
      <c r="G273">
        <f>'24'!G368</f>
        <v>37.162451778825542</v>
      </c>
      <c r="H273">
        <f>'24'!H368</f>
        <v>37.721774193548384</v>
      </c>
    </row>
    <row r="274" spans="1:8">
      <c r="B274" t="s">
        <v>424</v>
      </c>
      <c r="C274">
        <f>'24'!C398</f>
        <v>33.414634146341456</v>
      </c>
      <c r="D274">
        <f>'24'!D398</f>
        <v>33.455882352941174</v>
      </c>
      <c r="E274">
        <f>'24'!E398</f>
        <v>33.193277310924373</v>
      </c>
      <c r="F274">
        <f>'24'!F398</f>
        <v>33.194527067221891</v>
      </c>
      <c r="G274">
        <f>'24'!G398</f>
        <v>33.734215273601926</v>
      </c>
      <c r="H274">
        <f>'24'!H398</f>
        <v>34.344660194174757</v>
      </c>
    </row>
    <row r="275" spans="1:8" ht="16" thickBot="1">
      <c r="B275" t="s">
        <v>233</v>
      </c>
      <c r="C275">
        <f>'24'!C428</f>
        <v>24.109931292941912</v>
      </c>
      <c r="D275">
        <f>'24'!D428</f>
        <v>24.249280131633075</v>
      </c>
      <c r="E275">
        <f>'24'!E428</f>
        <v>24.346938775510203</v>
      </c>
      <c r="F275">
        <f>'24'!F428</f>
        <v>26.83876254865806</v>
      </c>
      <c r="G275">
        <f>'24'!G428</f>
        <v>27.203144393876709</v>
      </c>
      <c r="H275">
        <f>'24'!H428</f>
        <v>33.981597657883732</v>
      </c>
    </row>
    <row r="276" spans="1:8" ht="17" thickBot="1">
      <c r="A276">
        <v>25</v>
      </c>
      <c r="B276" s="60" t="s">
        <v>101</v>
      </c>
      <c r="C276" s="61">
        <f>'25'!C8</f>
        <v>24.570090331214448</v>
      </c>
      <c r="D276" s="62">
        <f>'25'!D8</f>
        <v>24.94659387609779</v>
      </c>
      <c r="E276" s="62">
        <f>'25'!E8</f>
        <v>25.474180650011959</v>
      </c>
      <c r="F276" s="62">
        <f>'25'!F8</f>
        <v>26.000898131196241</v>
      </c>
      <c r="G276" s="62">
        <f>'25'!G8</f>
        <v>26.168028493609885</v>
      </c>
      <c r="H276" s="63">
        <f>'25'!H8</f>
        <v>25.782378430428501</v>
      </c>
    </row>
    <row r="277" spans="1:8">
      <c r="B277" t="s">
        <v>426</v>
      </c>
      <c r="C277">
        <f>'25'!C38</f>
        <v>23.548794167134041</v>
      </c>
      <c r="D277">
        <f>'25'!D38</f>
        <v>23.814882543255031</v>
      </c>
      <c r="E277">
        <f>'25'!E38</f>
        <v>24.454117812258655</v>
      </c>
      <c r="F277">
        <f>'25'!F38</f>
        <v>25.063667232597624</v>
      </c>
      <c r="G277">
        <f>'25'!G38</f>
        <v>24.844015882019285</v>
      </c>
      <c r="H277">
        <f>'25'!H38</f>
        <v>23.685629549743865</v>
      </c>
    </row>
    <row r="278" spans="1:8">
      <c r="B278" t="s">
        <v>427</v>
      </c>
      <c r="C278">
        <f>'25'!C68</f>
        <v>26.535552193645991</v>
      </c>
      <c r="D278">
        <f>'25'!D68</f>
        <v>24.22648514851485</v>
      </c>
      <c r="E278">
        <f>'25'!E68</f>
        <v>24.700315457413247</v>
      </c>
      <c r="F278">
        <f>'25'!F68</f>
        <v>27.921869996797952</v>
      </c>
      <c r="G278">
        <f>'25'!G68</f>
        <v>28.674540682414701</v>
      </c>
      <c r="H278">
        <f>'25'!H68</f>
        <v>29.687500000000004</v>
      </c>
    </row>
    <row r="279" spans="1:8">
      <c r="B279" t="s">
        <v>428</v>
      </c>
      <c r="C279">
        <f>'25'!C98</f>
        <v>19.990248659190637</v>
      </c>
      <c r="D279">
        <f>'25'!D98</f>
        <v>21.157786885245898</v>
      </c>
      <c r="E279">
        <f>'25'!E98</f>
        <v>21.679790026246717</v>
      </c>
      <c r="F279">
        <f>'25'!F98</f>
        <v>22.114347357065803</v>
      </c>
      <c r="G279">
        <f>'25'!G98</f>
        <v>22.803114571746384</v>
      </c>
      <c r="H279">
        <f>'25'!H98</f>
        <v>22.852233676975942</v>
      </c>
    </row>
    <row r="280" spans="1:8">
      <c r="B280" t="s">
        <v>429</v>
      </c>
      <c r="C280">
        <f>'25'!C128</f>
        <v>30.388219544846052</v>
      </c>
      <c r="D280">
        <f>'25'!D128</f>
        <v>31.032125768967873</v>
      </c>
      <c r="E280">
        <f>'25'!E128</f>
        <v>31.703910614525142</v>
      </c>
      <c r="F280">
        <f>'25'!F128</f>
        <v>32.198581560283685</v>
      </c>
      <c r="G280">
        <f>'25'!G128</f>
        <v>32.732516222062003</v>
      </c>
      <c r="H280">
        <f>'25'!H128</f>
        <v>33.456153279292558</v>
      </c>
    </row>
    <row r="281" spans="1:8">
      <c r="B281" t="s">
        <v>430</v>
      </c>
      <c r="C281">
        <f>'25'!C158</f>
        <v>23.780918727915196</v>
      </c>
      <c r="D281">
        <f>'25'!D158</f>
        <v>24.156496769562093</v>
      </c>
      <c r="E281">
        <f>'25'!E158</f>
        <v>24.446058844896477</v>
      </c>
      <c r="F281">
        <f>'25'!F158</f>
        <v>24.429140993113446</v>
      </c>
      <c r="G281">
        <f>'25'!G158</f>
        <v>24.690458849235249</v>
      </c>
      <c r="H281">
        <f>'25'!H158</f>
        <v>25.055187637969095</v>
      </c>
    </row>
    <row r="282" spans="1:8">
      <c r="B282" t="s">
        <v>275</v>
      </c>
      <c r="C282">
        <f>'25'!C188</f>
        <v>27.454068241469816</v>
      </c>
      <c r="D282">
        <f>'25'!D188</f>
        <v>27.848775292864747</v>
      </c>
      <c r="E282">
        <f>'25'!E188</f>
        <v>28.285559762033532</v>
      </c>
      <c r="F282">
        <f>'25'!F188</f>
        <v>28.759604829857299</v>
      </c>
      <c r="G282">
        <f>'25'!G188</f>
        <v>29.571106094808126</v>
      </c>
      <c r="H282">
        <f>'25'!H188</f>
        <v>30.324074074074073</v>
      </c>
    </row>
    <row r="283" spans="1:8">
      <c r="B283" t="s">
        <v>431</v>
      </c>
      <c r="C283">
        <f>'25'!C218</f>
        <v>28.71287128712871</v>
      </c>
      <c r="D283">
        <f>'25'!D218</f>
        <v>29.187700780174396</v>
      </c>
      <c r="E283">
        <f>'25'!E218</f>
        <v>29.664179104477611</v>
      </c>
      <c r="F283">
        <f>'25'!F218</f>
        <v>29.901731399157697</v>
      </c>
      <c r="G283">
        <f>'25'!G218</f>
        <v>30.270014211274276</v>
      </c>
      <c r="H283">
        <f>'25'!H218</f>
        <v>30.461684911946691</v>
      </c>
    </row>
    <row r="284" spans="1:8" ht="16" thickBot="1">
      <c r="B284" t="s">
        <v>432</v>
      </c>
      <c r="C284">
        <f>'25'!C248</f>
        <v>22.539857064321055</v>
      </c>
      <c r="D284">
        <f>'25'!D248</f>
        <v>27.425687044307345</v>
      </c>
      <c r="E284">
        <f>'25'!E248</f>
        <v>27.705382436260621</v>
      </c>
      <c r="F284">
        <f>'25'!F248</f>
        <v>24.063231850117095</v>
      </c>
      <c r="G284">
        <f>'25'!G248</f>
        <v>24.581339712918663</v>
      </c>
      <c r="H284">
        <f>'25'!H248</f>
        <v>24.939320388349518</v>
      </c>
    </row>
    <row r="285" spans="1:8" ht="17" thickBot="1">
      <c r="A285">
        <v>26</v>
      </c>
      <c r="B285" s="60" t="s">
        <v>105</v>
      </c>
      <c r="C285" s="61">
        <f>'26'!C8</f>
        <v>28.813387166400041</v>
      </c>
      <c r="D285" s="62">
        <f>'26'!D8</f>
        <v>29.420516635456476</v>
      </c>
      <c r="E285" s="62">
        <f>'26'!E8</f>
        <v>29.833782104391052</v>
      </c>
      <c r="F285" s="62">
        <f>'26'!F8</f>
        <v>28.802023573589235</v>
      </c>
      <c r="G285" s="62">
        <f>'26'!G8</f>
        <v>28.954458657040469</v>
      </c>
      <c r="H285" s="63">
        <f>'26'!H8</f>
        <v>29.512008243282519</v>
      </c>
    </row>
    <row r="286" spans="1:8">
      <c r="B286" t="s">
        <v>434</v>
      </c>
      <c r="C286">
        <f>'26'!C38</f>
        <v>24.330676005714022</v>
      </c>
      <c r="D286">
        <f>'26'!D38</f>
        <v>24.399005250069077</v>
      </c>
      <c r="E286">
        <f>'26'!E38</f>
        <v>24.695925634740785</v>
      </c>
      <c r="F286">
        <f>'26'!F38</f>
        <v>25.721821210438645</v>
      </c>
      <c r="G286">
        <f>'26'!G38</f>
        <v>25.770813109601072</v>
      </c>
      <c r="H286">
        <f>'26'!H38</f>
        <v>26.256983240223462</v>
      </c>
    </row>
    <row r="287" spans="1:8">
      <c r="B287" t="s">
        <v>435</v>
      </c>
      <c r="C287">
        <f>'26'!C68</f>
        <v>45.635103926096996</v>
      </c>
      <c r="D287">
        <f>'26'!D68</f>
        <v>46.783349101229902</v>
      </c>
      <c r="E287">
        <f>'26'!E68</f>
        <v>48.524431543299471</v>
      </c>
      <c r="F287">
        <f>'26'!F68</f>
        <v>40.186000978952514</v>
      </c>
      <c r="G287">
        <f>'26'!G68</f>
        <v>40.166340508806265</v>
      </c>
      <c r="H287">
        <f>'26'!H68</f>
        <v>41.14427860696518</v>
      </c>
    </row>
    <row r="288" spans="1:8">
      <c r="B288" t="s">
        <v>436</v>
      </c>
      <c r="C288">
        <f>'26'!C98</f>
        <v>41.306191687871078</v>
      </c>
      <c r="D288">
        <f>'26'!D98</f>
        <v>43.109540636042404</v>
      </c>
      <c r="E288">
        <f>'26'!E98</f>
        <v>43.61036639857015</v>
      </c>
      <c r="F288">
        <f>'26'!F98</f>
        <v>40.018315018315022</v>
      </c>
      <c r="G288">
        <f>'26'!G98</f>
        <v>41.225626740947078</v>
      </c>
      <c r="H288">
        <f>'26'!H98</f>
        <v>42.366412213740453</v>
      </c>
    </row>
    <row r="289" spans="1:8">
      <c r="B289" t="s">
        <v>437</v>
      </c>
      <c r="C289">
        <f>'26'!C128</f>
        <v>49.382052659860292</v>
      </c>
      <c r="D289">
        <f>'26'!D128</f>
        <v>53.797468354430379</v>
      </c>
      <c r="E289">
        <f>'26'!E128</f>
        <v>55.393586005830905</v>
      </c>
      <c r="F289">
        <f>'26'!F128</f>
        <v>51.818723911747171</v>
      </c>
      <c r="G289">
        <f>'26'!G128</f>
        <v>52.666666666666664</v>
      </c>
      <c r="H289">
        <f>'26'!H128</f>
        <v>53.378378378378379</v>
      </c>
    </row>
    <row r="290" spans="1:8">
      <c r="B290" t="s">
        <v>438</v>
      </c>
      <c r="C290">
        <f>'26'!C158</f>
        <v>42.755498059508405</v>
      </c>
      <c r="D290">
        <f>'26'!D158</f>
        <v>43.786982248520708</v>
      </c>
      <c r="E290">
        <f>'26'!E158</f>
        <v>45.122760451227599</v>
      </c>
      <c r="F290">
        <f>'26'!F158</f>
        <v>41.563786008230458</v>
      </c>
      <c r="G290">
        <f>'26'!G158</f>
        <v>42.240779401530965</v>
      </c>
      <c r="H290">
        <f>'26'!H158</f>
        <v>45.060412224591325</v>
      </c>
    </row>
    <row r="291" spans="1:8">
      <c r="B291" t="s">
        <v>439</v>
      </c>
      <c r="C291">
        <f>'26'!C188</f>
        <v>24.678362573099417</v>
      </c>
      <c r="D291">
        <f>'26'!D188</f>
        <v>26.312649164677808</v>
      </c>
      <c r="E291">
        <f>'26'!E188</f>
        <v>25.623858794887401</v>
      </c>
      <c r="F291">
        <f>'26'!F188</f>
        <v>23.824068417837509</v>
      </c>
      <c r="G291">
        <f>'26'!G188</f>
        <v>23.771498771498774</v>
      </c>
      <c r="H291">
        <f>'26'!H188</f>
        <v>24.466750313676286</v>
      </c>
    </row>
    <row r="292" spans="1:8">
      <c r="B292" t="s">
        <v>440</v>
      </c>
      <c r="C292">
        <f>'26'!C218</f>
        <v>24.220746039856923</v>
      </c>
      <c r="D292">
        <f>'26'!D218</f>
        <v>25.347313237221496</v>
      </c>
      <c r="E292">
        <f>'26'!E218</f>
        <v>25.616547334924423</v>
      </c>
      <c r="F292">
        <f>'26'!F218</f>
        <v>21.926284638149045</v>
      </c>
      <c r="G292">
        <f>'26'!G218</f>
        <v>21.943995691976308</v>
      </c>
      <c r="H292">
        <f>'26'!H218</f>
        <v>21.855725395548404</v>
      </c>
    </row>
    <row r="293" spans="1:8">
      <c r="B293" t="s">
        <v>441</v>
      </c>
      <c r="C293">
        <f>'26'!C248</f>
        <v>41.556932610379548</v>
      </c>
      <c r="D293">
        <f>'26'!D248</f>
        <v>42.784711388455541</v>
      </c>
      <c r="E293">
        <f>'26'!E248</f>
        <v>43.839999999999996</v>
      </c>
      <c r="F293">
        <f>'26'!F248</f>
        <v>36.602379975379563</v>
      </c>
      <c r="G293">
        <f>'26'!G248</f>
        <v>37.058579144162856</v>
      </c>
      <c r="H293">
        <f>'26'!H248</f>
        <v>38.152266894781867</v>
      </c>
    </row>
    <row r="294" spans="1:8" ht="16" thickBot="1">
      <c r="B294" t="s">
        <v>442</v>
      </c>
      <c r="C294">
        <f>'26'!C278</f>
        <v>20.896070510466398</v>
      </c>
      <c r="D294">
        <f>'26'!D278</f>
        <v>21.705426356589147</v>
      </c>
      <c r="E294">
        <f>'26'!E278</f>
        <v>21.612541993281074</v>
      </c>
      <c r="F294">
        <f>'26'!F278</f>
        <v>24.523364485981308</v>
      </c>
      <c r="G294">
        <f>'26'!G278</f>
        <v>24.97158014399394</v>
      </c>
      <c r="H294">
        <f>'26'!H278</f>
        <v>25.200764818355644</v>
      </c>
    </row>
    <row r="295" spans="1:8" ht="17" thickBot="1">
      <c r="A295">
        <v>27</v>
      </c>
      <c r="B295" s="60" t="s">
        <v>3</v>
      </c>
      <c r="C295" s="61">
        <f>'27'!C8</f>
        <v>35.756897288220479</v>
      </c>
      <c r="D295" s="62">
        <f>'27'!D8</f>
        <v>25.098485240138551</v>
      </c>
      <c r="E295" s="62">
        <f>'27'!E8</f>
        <v>25.345122408975264</v>
      </c>
      <c r="F295" s="62">
        <f>'27'!F8</f>
        <v>26.287729314470429</v>
      </c>
      <c r="G295" s="62">
        <f>'27'!G8</f>
        <v>26.604843410524087</v>
      </c>
      <c r="H295" s="63">
        <f>'27'!H8</f>
        <v>27.280436229363904</v>
      </c>
    </row>
    <row r="296" spans="1:8">
      <c r="B296" t="s">
        <v>444</v>
      </c>
      <c r="C296">
        <f>'27'!C38</f>
        <v>51.138516655758032</v>
      </c>
      <c r="D296">
        <f>'27'!D38</f>
        <v>25.340548291284012</v>
      </c>
      <c r="E296">
        <f>'27'!E38</f>
        <v>25.460863016277838</v>
      </c>
      <c r="F296">
        <f>'27'!F38</f>
        <v>25.550607774702129</v>
      </c>
      <c r="G296">
        <f>'27'!G38</f>
        <v>25.852854416102726</v>
      </c>
      <c r="H296">
        <f>'27'!H38</f>
        <v>26.109981061934491</v>
      </c>
    </row>
    <row r="297" spans="1:8">
      <c r="B297" t="s">
        <v>445</v>
      </c>
      <c r="C297">
        <f>'27'!C68</f>
        <v>24.342524342524342</v>
      </c>
      <c r="D297">
        <f>'27'!D68</f>
        <v>24.784582599833225</v>
      </c>
      <c r="E297">
        <f>'27'!E68</f>
        <v>25.174035747883352</v>
      </c>
      <c r="F297">
        <f>'27'!F68</f>
        <v>27.386910945320619</v>
      </c>
      <c r="G297">
        <f>'27'!G68</f>
        <v>27.680869316557047</v>
      </c>
      <c r="H297">
        <f>'27'!H68</f>
        <v>30.384280321362887</v>
      </c>
    </row>
    <row r="298" spans="1:8">
      <c r="B298" t="s">
        <v>446</v>
      </c>
      <c r="C298">
        <f>'27'!C98</f>
        <v>44.135802469135804</v>
      </c>
      <c r="D298">
        <f>'27'!D98</f>
        <v>45.928600080224626</v>
      </c>
      <c r="E298">
        <f>'27'!E98</f>
        <v>47.131654973173752</v>
      </c>
      <c r="F298">
        <f>'27'!F98</f>
        <v>53.665689149560116</v>
      </c>
      <c r="G298">
        <f>'27'!G98</f>
        <v>54.860813704496792</v>
      </c>
      <c r="H298">
        <f>'27'!H98</f>
        <v>56.036745406824146</v>
      </c>
    </row>
    <row r="299" spans="1:8">
      <c r="B299" t="s">
        <v>447</v>
      </c>
      <c r="C299">
        <f>'27'!C128</f>
        <v>21.123374494590756</v>
      </c>
      <c r="D299">
        <f>'27'!D128</f>
        <v>21.354396818382678</v>
      </c>
      <c r="E299">
        <f>'27'!E128</f>
        <v>21.702032109576738</v>
      </c>
      <c r="F299">
        <f>'27'!F128</f>
        <v>24.228325011348161</v>
      </c>
      <c r="G299">
        <f>'27'!G128</f>
        <v>24.544308150865525</v>
      </c>
      <c r="H299">
        <f>'27'!H128</f>
        <v>24.9708963911525</v>
      </c>
    </row>
    <row r="300" spans="1:8">
      <c r="B300" t="s">
        <v>448</v>
      </c>
      <c r="C300">
        <f>'27'!C158</f>
        <v>20.253164556962027</v>
      </c>
      <c r="D300">
        <f>'27'!D158</f>
        <v>20.959710276143049</v>
      </c>
      <c r="E300">
        <f>'27'!E158</f>
        <v>21.531322505800464</v>
      </c>
      <c r="F300">
        <f>'27'!F158</f>
        <v>22.111269614835948</v>
      </c>
      <c r="G300">
        <f>'27'!G158</f>
        <v>22.392344497607656</v>
      </c>
      <c r="H300">
        <f>'27'!H158</f>
        <v>23.020883924235065</v>
      </c>
    </row>
    <row r="301" spans="1:8">
      <c r="B301" t="s">
        <v>449</v>
      </c>
      <c r="C301">
        <f>'27'!C188</f>
        <v>29.240596167494679</v>
      </c>
      <c r="D301">
        <f>'27'!D188</f>
        <v>30.332103321033212</v>
      </c>
      <c r="E301">
        <f>'27'!E188</f>
        <v>31.374045801526716</v>
      </c>
      <c r="F301">
        <f>'27'!F188</f>
        <v>33.171912832929785</v>
      </c>
      <c r="G301">
        <f>'27'!G188</f>
        <v>33.799342105263165</v>
      </c>
      <c r="H301">
        <f>'27'!H188</f>
        <v>35.952177625960715</v>
      </c>
    </row>
    <row r="302" spans="1:8">
      <c r="B302" t="s">
        <v>450</v>
      </c>
      <c r="C302">
        <f>'27'!C218</f>
        <v>29.172056921086678</v>
      </c>
      <c r="D302">
        <f>'27'!D218</f>
        <v>29.72972972972973</v>
      </c>
      <c r="E302">
        <f>'27'!E218</f>
        <v>29.612606697307946</v>
      </c>
      <c r="F302">
        <f>'27'!F218</f>
        <v>30.960156760287393</v>
      </c>
      <c r="G302">
        <f>'27'!G218</f>
        <v>30.919765166340508</v>
      </c>
      <c r="H302">
        <f>'27'!H218</f>
        <v>31.655629139072847</v>
      </c>
    </row>
    <row r="303" spans="1:8">
      <c r="B303" t="s">
        <v>451</v>
      </c>
      <c r="C303">
        <f>'27'!C248</f>
        <v>19.709953856295321</v>
      </c>
      <c r="D303">
        <f>'27'!D248</f>
        <v>20.089585666293392</v>
      </c>
      <c r="E303">
        <f>'27'!E248</f>
        <v>20.534490634993148</v>
      </c>
      <c r="F303">
        <f>'27'!F248</f>
        <v>21.454965357967669</v>
      </c>
      <c r="G303">
        <f>'27'!G248</f>
        <v>21.746254681647944</v>
      </c>
      <c r="H303">
        <f>'27'!H248</f>
        <v>22.861216730038024</v>
      </c>
    </row>
    <row r="304" spans="1:8">
      <c r="B304" t="s">
        <v>452</v>
      </c>
      <c r="C304">
        <f>'27'!C278</f>
        <v>22.208121827411169</v>
      </c>
      <c r="D304">
        <f>'27'!D278</f>
        <v>22.426313541221699</v>
      </c>
      <c r="E304">
        <f>'27'!E278</f>
        <v>22.658610271903321</v>
      </c>
      <c r="F304">
        <f>'27'!F278</f>
        <v>23.519239083441416</v>
      </c>
      <c r="G304">
        <f>'27'!G278</f>
        <v>23.790849673202615</v>
      </c>
      <c r="H304">
        <f>'27'!H278</f>
        <v>24.44933920704846</v>
      </c>
    </row>
    <row r="305" spans="1:8" ht="16" thickBot="1">
      <c r="B305" t="s">
        <v>453</v>
      </c>
      <c r="C305">
        <f>'27'!C308</f>
        <v>23.418200151247795</v>
      </c>
      <c r="D305">
        <f>'27'!D308</f>
        <v>23.771750255885365</v>
      </c>
      <c r="E305">
        <f>'27'!E308</f>
        <v>24.258198854763144</v>
      </c>
      <c r="F305">
        <f>'27'!F308</f>
        <v>27.456117369662039</v>
      </c>
      <c r="G305">
        <f>'27'!G308</f>
        <v>27.851458885941646</v>
      </c>
      <c r="H305">
        <f>'27'!H308</f>
        <v>28.848746292801295</v>
      </c>
    </row>
    <row r="306" spans="1:8" ht="17" thickBot="1">
      <c r="A306">
        <v>28</v>
      </c>
      <c r="B306" s="60" t="s">
        <v>7</v>
      </c>
      <c r="C306" s="61">
        <f>'28'!C8</f>
        <v>30.896524871021128</v>
      </c>
      <c r="D306" s="62">
        <f>'28'!D8</f>
        <v>31.527386076888828</v>
      </c>
      <c r="E306" s="62">
        <f>'28'!E8</f>
        <v>32.113353026585898</v>
      </c>
      <c r="F306" s="62">
        <f>'28'!F8</f>
        <v>32.890012642225031</v>
      </c>
      <c r="G306" s="62">
        <f>'28'!G8</f>
        <v>33.776159212146077</v>
      </c>
      <c r="H306" s="63">
        <f>'28'!H8</f>
        <v>34.872751775255267</v>
      </c>
    </row>
    <row r="307" spans="1:8">
      <c r="B307" t="s">
        <v>455</v>
      </c>
      <c r="C307">
        <f>'28'!C38</f>
        <v>27.435158501440924</v>
      </c>
      <c r="D307">
        <f>'28'!D38</f>
        <v>27.807564121141862</v>
      </c>
      <c r="E307">
        <f>'28'!E38</f>
        <v>28.219696969696969</v>
      </c>
      <c r="F307">
        <f>'28'!F38</f>
        <v>29.011534530588406</v>
      </c>
      <c r="G307">
        <f>'28'!G38</f>
        <v>29.18800292611558</v>
      </c>
      <c r="H307">
        <f>'28'!H38</f>
        <v>29.520888109845163</v>
      </c>
    </row>
    <row r="308" spans="1:8">
      <c r="B308" t="s">
        <v>456</v>
      </c>
      <c r="C308">
        <f>'28'!C68</f>
        <v>25.273865414710485</v>
      </c>
      <c r="D308">
        <f>'28'!D68</f>
        <v>25.451688923802042</v>
      </c>
      <c r="E308">
        <f>'28'!E68</f>
        <v>25.919999999999998</v>
      </c>
      <c r="F308">
        <f>'28'!F68</f>
        <v>26.520681265206814</v>
      </c>
      <c r="G308">
        <f>'28'!G68</f>
        <v>27.295492487479134</v>
      </c>
      <c r="H308">
        <f>'28'!H68</f>
        <v>32.715008431703204</v>
      </c>
    </row>
    <row r="309" spans="1:8">
      <c r="B309" t="s">
        <v>457</v>
      </c>
      <c r="C309">
        <f>'28'!C98</f>
        <v>26.519916142557655</v>
      </c>
      <c r="D309">
        <f>'28'!D98</f>
        <v>27.116827438370848</v>
      </c>
      <c r="E309">
        <f>'28'!E98</f>
        <v>27.370689655172413</v>
      </c>
      <c r="F309">
        <f>'28'!F98</f>
        <v>27.747551686615889</v>
      </c>
      <c r="G309">
        <f>'28'!G98</f>
        <v>28.162816281628164</v>
      </c>
      <c r="H309">
        <f>'28'!H98</f>
        <v>28.698553948832036</v>
      </c>
    </row>
    <row r="310" spans="1:8">
      <c r="B310" t="s">
        <v>458</v>
      </c>
      <c r="C310">
        <f>'28'!C128</f>
        <v>28.94078398665555</v>
      </c>
      <c r="D310">
        <f>'28'!D128</f>
        <v>30.09540329575022</v>
      </c>
      <c r="E310">
        <f>'28'!E128</f>
        <v>30.655021834061138</v>
      </c>
      <c r="F310">
        <f>'28'!F128</f>
        <v>31.560283687943265</v>
      </c>
      <c r="G310">
        <f>'28'!G128</f>
        <v>32.366273798730738</v>
      </c>
      <c r="H310">
        <f>'28'!H128</f>
        <v>31.939501779359425</v>
      </c>
    </row>
    <row r="311" spans="1:8">
      <c r="B311" t="s">
        <v>326</v>
      </c>
      <c r="C311">
        <f>'28'!C158</f>
        <v>34.880382775119621</v>
      </c>
      <c r="D311">
        <f>'28'!D158</f>
        <v>35.693501454898154</v>
      </c>
      <c r="E311">
        <f>'28'!E158</f>
        <v>35.924674070497346</v>
      </c>
      <c r="F311">
        <f>'28'!F158</f>
        <v>37.414965986394556</v>
      </c>
      <c r="G311">
        <f>'28'!G158</f>
        <v>40.009940357852884</v>
      </c>
      <c r="H311">
        <f>'28'!H158</f>
        <v>42.806484295845998</v>
      </c>
    </row>
    <row r="312" spans="1:8">
      <c r="B312" t="s">
        <v>459</v>
      </c>
      <c r="C312">
        <f>'28'!C188</f>
        <v>27.549019607843139</v>
      </c>
      <c r="D312">
        <f>'28'!D188</f>
        <v>27.833001988071572</v>
      </c>
      <c r="E312">
        <f>'28'!E188</f>
        <v>28.673469387755102</v>
      </c>
      <c r="F312">
        <f>'28'!F188</f>
        <v>29.36259143155695</v>
      </c>
      <c r="G312">
        <f>'28'!G188</f>
        <v>30.841121495327101</v>
      </c>
      <c r="H312">
        <f>'28'!H188</f>
        <v>31.461864406779657</v>
      </c>
    </row>
    <row r="313" spans="1:8">
      <c r="B313" t="s">
        <v>404</v>
      </c>
      <c r="C313">
        <f>'28'!C218</f>
        <v>29.648609077598831</v>
      </c>
      <c r="D313">
        <f>'28'!D218</f>
        <v>30.353117956423741</v>
      </c>
      <c r="E313">
        <f>'28'!E218</f>
        <v>30.641509433962266</v>
      </c>
      <c r="F313">
        <f>'28'!F218</f>
        <v>31.351351351351351</v>
      </c>
      <c r="G313">
        <f>'28'!G218</f>
        <v>32.202052091554847</v>
      </c>
      <c r="H313">
        <f>'28'!H218</f>
        <v>33.197721724979658</v>
      </c>
    </row>
    <row r="314" spans="1:8">
      <c r="B314" t="s">
        <v>460</v>
      </c>
      <c r="C314">
        <f>'28'!C248</f>
        <v>35.073529411764703</v>
      </c>
      <c r="D314">
        <f>'28'!D248</f>
        <v>35.789473684210527</v>
      </c>
      <c r="E314">
        <f>'28'!E248</f>
        <v>36.676875957120977</v>
      </c>
      <c r="F314">
        <f>'28'!F248</f>
        <v>36.648814078041319</v>
      </c>
      <c r="G314">
        <f>'28'!G248</f>
        <v>38.888888888888893</v>
      </c>
      <c r="H314">
        <f>'28'!H248</f>
        <v>39.91902834008097</v>
      </c>
    </row>
    <row r="315" spans="1:8">
      <c r="B315" t="s">
        <v>461</v>
      </c>
      <c r="C315">
        <f>'28'!C278</f>
        <v>43.097643097643093</v>
      </c>
      <c r="D315">
        <f>'28'!D278</f>
        <v>44.533947065592642</v>
      </c>
      <c r="E315">
        <f>'28'!E278</f>
        <v>46.492271105826397</v>
      </c>
      <c r="F315">
        <f>'28'!F278</f>
        <v>46.492271105826397</v>
      </c>
      <c r="G315">
        <f>'28'!G278</f>
        <v>48.473748473748472</v>
      </c>
      <c r="H315">
        <f>'28'!H278</f>
        <v>50.188205771643666</v>
      </c>
    </row>
    <row r="316" spans="1:8">
      <c r="B316" t="s">
        <v>462</v>
      </c>
      <c r="C316">
        <f>'28'!C308</f>
        <v>34.249471458773776</v>
      </c>
      <c r="D316">
        <f>'28'!D308</f>
        <v>34.763948497854074</v>
      </c>
      <c r="E316">
        <f>'28'!E308</f>
        <v>35.903083700440526</v>
      </c>
      <c r="F316">
        <f>'28'!F308</f>
        <v>36.17256637168142</v>
      </c>
      <c r="G316">
        <f>'28'!G308</f>
        <v>37.00787401574803</v>
      </c>
      <c r="H316">
        <f>'28'!H308</f>
        <v>37.655016910935736</v>
      </c>
    </row>
    <row r="317" spans="1:8">
      <c r="B317" t="s">
        <v>463</v>
      </c>
      <c r="C317">
        <f>'28'!C338</f>
        <v>40.993788819875775</v>
      </c>
      <c r="D317">
        <f>'28'!D338</f>
        <v>42.318634423897585</v>
      </c>
      <c r="E317">
        <f>'28'!E338</f>
        <v>43.306510607168988</v>
      </c>
      <c r="F317">
        <f>'28'!F338</f>
        <v>45.095057034220531</v>
      </c>
      <c r="G317">
        <f>'28'!G338</f>
        <v>46.13583138173302</v>
      </c>
      <c r="H317">
        <f>'28'!H338</f>
        <v>47.54625905068383</v>
      </c>
    </row>
    <row r="318" spans="1:8" ht="16" thickBot="1">
      <c r="B318" t="s">
        <v>464</v>
      </c>
      <c r="C318">
        <f>'28'!C368</f>
        <v>31.054131054131055</v>
      </c>
      <c r="D318">
        <f>'28'!D368</f>
        <v>32.216748768472904</v>
      </c>
      <c r="E318">
        <f>'28'!E368</f>
        <v>33.299595141700401</v>
      </c>
      <c r="F318">
        <f>'28'!F368</f>
        <v>34.262125902992786</v>
      </c>
      <c r="G318">
        <f>'28'!G368</f>
        <v>34.687499999999993</v>
      </c>
      <c r="H318">
        <f>'28'!H368</f>
        <v>35.952637244348757</v>
      </c>
    </row>
    <row r="319" spans="1:8" ht="17" thickBot="1">
      <c r="A319">
        <v>29</v>
      </c>
      <c r="B319" s="60" t="s">
        <v>11</v>
      </c>
      <c r="C319" s="61">
        <f>'29'!C8</f>
        <v>30.215680954964732</v>
      </c>
      <c r="D319" s="62">
        <f>'29'!D8</f>
        <v>30.627445596210617</v>
      </c>
      <c r="E319" s="62">
        <f>'29'!E8</f>
        <v>30.853832009159355</v>
      </c>
      <c r="F319" s="62">
        <f>'29'!F8</f>
        <v>29.954513645906228</v>
      </c>
      <c r="G319" s="62">
        <f>'29'!G8</f>
        <v>30.407967958033534</v>
      </c>
      <c r="H319" s="63">
        <f>'29'!H8</f>
        <v>30.915210541392156</v>
      </c>
    </row>
    <row r="320" spans="1:8">
      <c r="B320" t="s">
        <v>466</v>
      </c>
      <c r="C320">
        <f>'29'!C38</f>
        <v>35.647181628392481</v>
      </c>
      <c r="D320">
        <f>'29'!D38</f>
        <v>35.37486800422387</v>
      </c>
      <c r="E320">
        <f>'29'!E38</f>
        <v>33.544303797468352</v>
      </c>
      <c r="F320">
        <f>'29'!F38</f>
        <v>28.150572831423897</v>
      </c>
      <c r="G320">
        <f>'29'!G38</f>
        <v>28.492239467849224</v>
      </c>
      <c r="H320">
        <f>'29'!H38</f>
        <v>28.939988782950085</v>
      </c>
    </row>
    <row r="321" spans="1:8">
      <c r="B321" t="s">
        <v>467</v>
      </c>
      <c r="C321">
        <f>'29'!C68</f>
        <v>25.322740814299902</v>
      </c>
      <c r="D321">
        <f>'29'!D68</f>
        <v>25.576730190571713</v>
      </c>
      <c r="E321">
        <f>'29'!E68</f>
        <v>25.551102204408817</v>
      </c>
      <c r="F321">
        <f>'29'!F68</f>
        <v>26.5625</v>
      </c>
      <c r="G321">
        <f>'29'!G68</f>
        <v>27.597402597402596</v>
      </c>
      <c r="H321">
        <f>'29'!H68</f>
        <v>28.923766816143502</v>
      </c>
    </row>
    <row r="322" spans="1:8">
      <c r="B322" t="s">
        <v>468</v>
      </c>
      <c r="C322">
        <f>'29'!C98</f>
        <v>43.591370558375637</v>
      </c>
      <c r="D322">
        <f>'29'!D98</f>
        <v>45.036160420775808</v>
      </c>
      <c r="E322">
        <f>'29'!E98</f>
        <v>44.96021220159151</v>
      </c>
      <c r="F322">
        <f>'29'!F98</f>
        <v>36.63230240549828</v>
      </c>
      <c r="G322">
        <f>'29'!G98</f>
        <v>37.730496453900713</v>
      </c>
      <c r="H322">
        <f>'29'!H98</f>
        <v>38.367052023121389</v>
      </c>
    </row>
    <row r="323" spans="1:8">
      <c r="B323" t="s">
        <v>403</v>
      </c>
      <c r="C323">
        <f>'29'!C128</f>
        <v>28.103044496487119</v>
      </c>
      <c r="D323">
        <f>'29'!D128</f>
        <v>28.45138055222089</v>
      </c>
      <c r="E323">
        <f>'29'!E128</f>
        <v>28.588661037394449</v>
      </c>
      <c r="F323">
        <f>'29'!F128</f>
        <v>29.58801498127341</v>
      </c>
      <c r="G323">
        <f>'29'!G128</f>
        <v>30.434782608695652</v>
      </c>
      <c r="H323">
        <f>'29'!H128</f>
        <v>31.357048748353101</v>
      </c>
    </row>
    <row r="324" spans="1:8">
      <c r="B324" t="s">
        <v>469</v>
      </c>
      <c r="C324">
        <f>'29'!C158</f>
        <v>34.158243290345062</v>
      </c>
      <c r="D324">
        <f>'29'!D158</f>
        <v>34.709861160555356</v>
      </c>
      <c r="E324">
        <f>'29'!E158</f>
        <v>35.549872122762146</v>
      </c>
      <c r="F324">
        <f>'29'!F158</f>
        <v>34.236910508726325</v>
      </c>
      <c r="G324">
        <f>'29'!G158</f>
        <v>34.573468620819241</v>
      </c>
      <c r="H324">
        <f>'29'!H158</f>
        <v>35.736554949337496</v>
      </c>
    </row>
    <row r="325" spans="1:8">
      <c r="B325" t="s">
        <v>470</v>
      </c>
      <c r="C325">
        <f>'29'!C188</f>
        <v>39.721074380165291</v>
      </c>
      <c r="D325">
        <f>'29'!D188</f>
        <v>40.271966527196653</v>
      </c>
      <c r="E325">
        <f>'29'!E188</f>
        <v>40.892193308550183</v>
      </c>
      <c r="F325">
        <f>'29'!F188</f>
        <v>40.032414910858996</v>
      </c>
      <c r="G325">
        <f>'29'!G188</f>
        <v>40.58919803600655</v>
      </c>
      <c r="H325">
        <f>'29'!H188</f>
        <v>40.956569543705335</v>
      </c>
    </row>
    <row r="326" spans="1:8">
      <c r="B326" t="s">
        <v>471</v>
      </c>
      <c r="C326">
        <f>'29'!C218</f>
        <v>28.968503937007874</v>
      </c>
      <c r="D326">
        <f>'29'!D218</f>
        <v>29.392641928322231</v>
      </c>
      <c r="E326">
        <f>'29'!E218</f>
        <v>29.779058597502402</v>
      </c>
      <c r="F326">
        <f>'29'!F218</f>
        <v>29.925784055542255</v>
      </c>
      <c r="G326">
        <f>'29'!G218</f>
        <v>30.2672766674693</v>
      </c>
      <c r="H326">
        <f>'29'!H218</f>
        <v>30.493560515158787</v>
      </c>
    </row>
    <row r="327" spans="1:8">
      <c r="B327" t="s">
        <v>472</v>
      </c>
      <c r="C327">
        <f>'29'!C248</f>
        <v>28.319364799294224</v>
      </c>
      <c r="D327">
        <f>'29'!D248</f>
        <v>28.311333636777423</v>
      </c>
      <c r="E327">
        <f>'29'!E248</f>
        <v>28.75635691169672</v>
      </c>
      <c r="F327">
        <f>'29'!F248</f>
        <v>29.065420560747665</v>
      </c>
      <c r="G327">
        <f>'29'!G248</f>
        <v>29.760765550239235</v>
      </c>
      <c r="H327">
        <f>'29'!H248</f>
        <v>30.311890838206629</v>
      </c>
    </row>
    <row r="328" spans="1:8" ht="16" thickBot="1">
      <c r="B328" t="s">
        <v>473</v>
      </c>
      <c r="C328">
        <f>'29'!C278</f>
        <v>22.347008938803576</v>
      </c>
      <c r="D328">
        <f>'29'!D278</f>
        <v>22.986923606331729</v>
      </c>
      <c r="E328">
        <f>'29'!E278</f>
        <v>23.210562890896458</v>
      </c>
      <c r="F328">
        <f>'29'!F278</f>
        <v>22.822057460611678</v>
      </c>
      <c r="G328">
        <f>'29'!G278</f>
        <v>23.129411764705882</v>
      </c>
      <c r="H328">
        <f>'29'!H278</f>
        <v>23.849472674976031</v>
      </c>
    </row>
    <row r="329" spans="1:8" ht="17" thickBot="1">
      <c r="A329">
        <v>30</v>
      </c>
      <c r="B329" s="60" t="s">
        <v>15</v>
      </c>
      <c r="C329" s="61">
        <f>'30'!C8</f>
        <v>29.394938753533449</v>
      </c>
      <c r="D329" s="62">
        <f>'30'!D8</f>
        <v>30.131781619031315</v>
      </c>
      <c r="E329" s="62">
        <f>'30'!E8</f>
        <v>30.517994591221136</v>
      </c>
      <c r="F329" s="62">
        <f>'30'!F8</f>
        <v>30.742901051308024</v>
      </c>
      <c r="G329" s="62">
        <f>'30'!G8</f>
        <v>31.352633069082668</v>
      </c>
      <c r="H329" s="63">
        <f>'30'!H8</f>
        <v>32.186971082862186</v>
      </c>
    </row>
    <row r="330" spans="1:8">
      <c r="B330" t="s">
        <v>475</v>
      </c>
      <c r="C330">
        <f>'30'!C38</f>
        <v>22.329863119336803</v>
      </c>
      <c r="D330">
        <f>'30'!D38</f>
        <v>22.759560182932763</v>
      </c>
      <c r="E330">
        <f>'30'!E38</f>
        <v>23.22811489069699</v>
      </c>
      <c r="F330">
        <f>'30'!F38</f>
        <v>23.343277742456106</v>
      </c>
      <c r="G330">
        <f>'30'!G38</f>
        <v>23.652576608532861</v>
      </c>
      <c r="H330">
        <f>'30'!H38</f>
        <v>24.262098586625385</v>
      </c>
    </row>
    <row r="331" spans="1:8">
      <c r="B331" t="s">
        <v>476</v>
      </c>
      <c r="C331">
        <f>'30'!C68</f>
        <v>39.6361273554256</v>
      </c>
      <c r="D331">
        <f>'30'!D68</f>
        <v>41.061827956989248</v>
      </c>
      <c r="E331">
        <f>'30'!E68</f>
        <v>36.5318711446196</v>
      </c>
      <c r="F331">
        <f>'30'!F68</f>
        <v>34.490238611713664</v>
      </c>
      <c r="G331">
        <f>'30'!G68</f>
        <v>35.767511177347245</v>
      </c>
      <c r="H331">
        <f>'30'!H68</f>
        <v>37.345679012345677</v>
      </c>
    </row>
    <row r="332" spans="1:8">
      <c r="B332" t="s">
        <v>477</v>
      </c>
      <c r="C332">
        <f>'30'!C98</f>
        <v>38.7409200968523</v>
      </c>
      <c r="D332">
        <f>'30'!D98</f>
        <v>41.84852374839538</v>
      </c>
      <c r="E332">
        <f>'30'!E98</f>
        <v>43.190661478599218</v>
      </c>
      <c r="F332">
        <f>'30'!F98</f>
        <v>45.931034482758612</v>
      </c>
      <c r="G332">
        <f>'30'!G98</f>
        <v>48.480463096960925</v>
      </c>
      <c r="H332">
        <f>'30'!H98</f>
        <v>49.264705882352942</v>
      </c>
    </row>
    <row r="333" spans="1:8">
      <c r="B333" t="s">
        <v>280</v>
      </c>
      <c r="C333">
        <f>'30'!C128</f>
        <v>63.086419753086417</v>
      </c>
      <c r="D333">
        <f>'30'!D128</f>
        <v>65.350318471337573</v>
      </c>
      <c r="E333">
        <f>'30'!E128</f>
        <v>67.450980392156865</v>
      </c>
      <c r="F333">
        <f>'30'!F128</f>
        <v>69.582772543741598</v>
      </c>
      <c r="G333">
        <f>'30'!G128</f>
        <v>72.137931034482747</v>
      </c>
      <c r="H333">
        <f>'30'!H128</f>
        <v>75</v>
      </c>
    </row>
    <row r="334" spans="1:8">
      <c r="B334" t="s">
        <v>478</v>
      </c>
      <c r="C334">
        <f>'30'!C158</f>
        <v>60.34115138592751</v>
      </c>
      <c r="D334">
        <f>'30'!D158</f>
        <v>64.326160815402034</v>
      </c>
      <c r="E334">
        <f>'30'!E158</f>
        <v>68.127962085308056</v>
      </c>
      <c r="F334">
        <f>'30'!F158</f>
        <v>72.875</v>
      </c>
      <c r="G334">
        <f>'30'!G158</f>
        <v>76.15384615384616</v>
      </c>
      <c r="H334">
        <f>'30'!H158</f>
        <v>78.787878787878782</v>
      </c>
    </row>
    <row r="335" spans="1:8">
      <c r="B335" t="s">
        <v>479</v>
      </c>
      <c r="C335">
        <f>'30'!C188</f>
        <v>51.578947368421048</v>
      </c>
      <c r="D335">
        <f>'30'!D188</f>
        <v>53.260869565217391</v>
      </c>
      <c r="E335">
        <f>'30'!E188</f>
        <v>54.952076677316292</v>
      </c>
      <c r="F335">
        <f>'30'!F188</f>
        <v>54.905063291139243</v>
      </c>
      <c r="G335">
        <f>'30'!G188</f>
        <v>55.948553054662376</v>
      </c>
      <c r="H335">
        <f>'30'!H188</f>
        <v>58.333333333333336</v>
      </c>
    </row>
    <row r="336" spans="1:8">
      <c r="B336" t="s">
        <v>275</v>
      </c>
      <c r="C336">
        <f>'30'!C218</f>
        <v>41.704619388418998</v>
      </c>
      <c r="D336">
        <f>'30'!D218</f>
        <v>42.282321899736147</v>
      </c>
      <c r="E336">
        <f>'30'!E218</f>
        <v>43.598382749326149</v>
      </c>
      <c r="F336">
        <f>'30'!F218</f>
        <v>44.109589041095894</v>
      </c>
      <c r="G336">
        <f>'30'!G218</f>
        <v>45.575842696629216</v>
      </c>
      <c r="H336">
        <f>'30'!H218</f>
        <v>46.571428571428577</v>
      </c>
    </row>
    <row r="337" spans="1:8">
      <c r="B337" t="s">
        <v>480</v>
      </c>
      <c r="C337">
        <f>'30'!C248</f>
        <v>22.850412249705535</v>
      </c>
      <c r="D337">
        <f>'30'!D248</f>
        <v>23.458282950423218</v>
      </c>
      <c r="E337">
        <f>'30'!E248</f>
        <v>24.103831891223734</v>
      </c>
      <c r="F337">
        <f>'30'!F248</f>
        <v>24.686716791979947</v>
      </c>
      <c r="G337">
        <f>'30'!G248</f>
        <v>24.748743718592962</v>
      </c>
      <c r="H337">
        <f>'30'!H248</f>
        <v>25.063613231552161</v>
      </c>
    </row>
    <row r="338" spans="1:8">
      <c r="B338" t="s">
        <v>481</v>
      </c>
      <c r="C338">
        <f>'30'!C278</f>
        <v>46.380090497737555</v>
      </c>
      <c r="D338">
        <f>'30'!D278</f>
        <v>50.352941176470587</v>
      </c>
      <c r="E338">
        <f>'30'!E278</f>
        <v>50.620347394540936</v>
      </c>
      <c r="F338">
        <f>'30'!F278</f>
        <v>53.298153034300789</v>
      </c>
      <c r="G338">
        <f>'30'!G278</f>
        <v>54.768392370572208</v>
      </c>
      <c r="H338">
        <f>'30'!H278</f>
        <v>58.600583090379011</v>
      </c>
    </row>
    <row r="339" spans="1:8">
      <c r="B339" t="s">
        <v>482</v>
      </c>
      <c r="C339">
        <f>'30'!C308</f>
        <v>31.049250535331904</v>
      </c>
      <c r="D339">
        <f>'30'!D308</f>
        <v>32.366071428571431</v>
      </c>
      <c r="E339">
        <f>'30'!E308</f>
        <v>32.768361581920907</v>
      </c>
      <c r="F339">
        <f>'30'!F308</f>
        <v>34.198645598194133</v>
      </c>
      <c r="G339">
        <f>'30'!G308</f>
        <v>35.355892648774798</v>
      </c>
      <c r="H339">
        <f>'30'!H308</f>
        <v>36.200716845878141</v>
      </c>
    </row>
    <row r="340" spans="1:8" ht="16" thickBot="1">
      <c r="B340" t="s">
        <v>483</v>
      </c>
      <c r="C340">
        <f>'30'!C338</f>
        <v>98.598130841121502</v>
      </c>
      <c r="D340">
        <f>'30'!D338</f>
        <v>101.67464114832536</v>
      </c>
      <c r="E340">
        <f>'30'!E338</f>
        <v>108.12182741116752</v>
      </c>
      <c r="F340">
        <f>'30'!F338</f>
        <v>112.6984126984127</v>
      </c>
      <c r="G340">
        <f>'30'!G338</f>
        <v>120.90395480225988</v>
      </c>
      <c r="H340">
        <f>'30'!H338</f>
        <v>126.68621700879767</v>
      </c>
    </row>
    <row r="341" spans="1:8" ht="17" thickBot="1">
      <c r="A341">
        <v>31</v>
      </c>
      <c r="B341" s="60" t="s">
        <v>19</v>
      </c>
      <c r="C341" s="61">
        <f>'31'!C8</f>
        <v>35.234036796536799</v>
      </c>
      <c r="D341" s="62">
        <f>'31'!D8</f>
        <v>36.020030182466733</v>
      </c>
      <c r="E341" s="62">
        <f>'31'!E8</f>
        <v>36.489479512735329</v>
      </c>
      <c r="F341" s="62">
        <f>'31'!F8</f>
        <v>34.203546000279211</v>
      </c>
      <c r="G341" s="62">
        <f>'31'!G8</f>
        <v>35.0475519549137</v>
      </c>
      <c r="H341" s="63">
        <f>'31'!H8</f>
        <v>35.870653884675917</v>
      </c>
    </row>
    <row r="342" spans="1:8">
      <c r="B342" t="s">
        <v>485</v>
      </c>
      <c r="C342">
        <f>'31'!C38</f>
        <v>37.888198757763973</v>
      </c>
      <c r="D342">
        <f>'31'!D38</f>
        <v>38.803263825929278</v>
      </c>
      <c r="E342">
        <f>'31'!E38</f>
        <v>39.63133640552995</v>
      </c>
      <c r="F342">
        <f>'31'!F38</f>
        <v>38.940520446096649</v>
      </c>
      <c r="G342">
        <f>'31'!G38</f>
        <v>39.622641509433961</v>
      </c>
      <c r="H342">
        <f>'31'!H38</f>
        <v>40.873786407766993</v>
      </c>
    </row>
    <row r="343" spans="1:8">
      <c r="B343" t="s">
        <v>486</v>
      </c>
      <c r="C343">
        <f>'31'!C68</f>
        <v>31.683168316831683</v>
      </c>
      <c r="D343">
        <f>'31'!D68</f>
        <v>32.708688245315166</v>
      </c>
      <c r="E343">
        <f>'31'!E68</f>
        <v>34.408602150537632</v>
      </c>
      <c r="F343">
        <f>'31'!F68</f>
        <v>34.36363636363636</v>
      </c>
      <c r="G343">
        <f>'31'!G68</f>
        <v>35.009310986964621</v>
      </c>
      <c r="H343">
        <f>'31'!H68</f>
        <v>36.84210526315789</v>
      </c>
    </row>
    <row r="344" spans="1:8">
      <c r="B344" t="s">
        <v>487</v>
      </c>
      <c r="C344">
        <f>'31'!C98</f>
        <v>26.625860749808719</v>
      </c>
      <c r="D344">
        <f>'31'!D98</f>
        <v>27.333073018352206</v>
      </c>
      <c r="E344">
        <f>'31'!E98</f>
        <v>27.487219819111289</v>
      </c>
      <c r="F344">
        <f>'31'!F98</f>
        <v>28.006392329204953</v>
      </c>
      <c r="G344">
        <f>'31'!G98</f>
        <v>30.463304633046331</v>
      </c>
      <c r="H344">
        <f>'31'!H98</f>
        <v>31.376689189189193</v>
      </c>
    </row>
    <row r="345" spans="1:8">
      <c r="B345" t="s">
        <v>488</v>
      </c>
      <c r="C345">
        <f>'31'!C128</f>
        <v>34.537815126050418</v>
      </c>
      <c r="D345">
        <f>'31'!D128</f>
        <v>35.299145299145295</v>
      </c>
      <c r="E345">
        <f>'31'!E128</f>
        <v>35.609334485738984</v>
      </c>
      <c r="F345">
        <f>'31'!F128</f>
        <v>35.640138408304502</v>
      </c>
      <c r="G345">
        <f>'31'!G128</f>
        <v>36.604774535809014</v>
      </c>
      <c r="H345">
        <f>'31'!H128</f>
        <v>38.016528925619831</v>
      </c>
    </row>
    <row r="346" spans="1:8">
      <c r="B346" t="s">
        <v>489</v>
      </c>
      <c r="C346">
        <f>'31'!C158</f>
        <v>60.36036036036036</v>
      </c>
      <c r="D346">
        <f>'31'!D158</f>
        <v>63.945578231292515</v>
      </c>
      <c r="E346">
        <f>'31'!E158</f>
        <v>68.02884615384616</v>
      </c>
      <c r="F346">
        <f>'31'!F158</f>
        <v>72.568578553615964</v>
      </c>
      <c r="G346">
        <f>'31'!G158</f>
        <v>75.82697201017811</v>
      </c>
      <c r="H346">
        <f>'31'!H158</f>
        <v>77.120822622107966</v>
      </c>
    </row>
    <row r="347" spans="1:8">
      <c r="B347" t="s">
        <v>490</v>
      </c>
      <c r="C347">
        <f>'31'!C188</f>
        <v>25.063078216989069</v>
      </c>
      <c r="D347">
        <f>'31'!D188</f>
        <v>26.403508771929825</v>
      </c>
      <c r="E347">
        <f>'31'!E188</f>
        <v>27.388535031847134</v>
      </c>
      <c r="F347">
        <f>'31'!F188</f>
        <v>28.35820895522388</v>
      </c>
      <c r="G347">
        <f>'31'!G188</f>
        <v>28.939828080229226</v>
      </c>
      <c r="H347">
        <f>'31'!H188</f>
        <v>29.122468659594986</v>
      </c>
    </row>
    <row r="348" spans="1:8" ht="16" thickBot="1">
      <c r="B348" t="s">
        <v>491</v>
      </c>
      <c r="C348">
        <f>'31'!C218</f>
        <v>38.311006041502488</v>
      </c>
      <c r="D348">
        <f>'31'!D218</f>
        <v>38.740760295670533</v>
      </c>
      <c r="E348">
        <f>'31'!E218</f>
        <v>38.932806324110672</v>
      </c>
      <c r="F348">
        <f>'31'!F218</f>
        <v>34.143763213530654</v>
      </c>
      <c r="G348">
        <f>'31'!G218</f>
        <v>34.383236689509751</v>
      </c>
      <c r="H348">
        <f>'31'!H218</f>
        <v>35.023834745762713</v>
      </c>
    </row>
    <row r="349" spans="1:8" ht="17" thickBot="1">
      <c r="A349">
        <v>32</v>
      </c>
      <c r="B349" s="60" t="s">
        <v>23</v>
      </c>
      <c r="C349" s="61">
        <f>'32'!C8</f>
        <v>28.445173581710417</v>
      </c>
      <c r="D349" s="62">
        <f>'32'!D8</f>
        <v>28.941453494594889</v>
      </c>
      <c r="E349" s="62">
        <f>'32'!E8</f>
        <v>29.461617862769593</v>
      </c>
      <c r="F349" s="62">
        <f>'32'!F8</f>
        <v>30.064024726791033</v>
      </c>
      <c r="G349" s="62">
        <f>'32'!G8</f>
        <v>30.612586476232988</v>
      </c>
      <c r="H349" s="63">
        <f>'32'!H8</f>
        <v>31.149017620897368</v>
      </c>
    </row>
    <row r="350" spans="1:8">
      <c r="B350" t="s">
        <v>493</v>
      </c>
      <c r="C350">
        <f>'32'!C38</f>
        <v>26.386896221903395</v>
      </c>
      <c r="D350">
        <f>'32'!D38</f>
        <v>26.778443113772457</v>
      </c>
      <c r="E350">
        <f>'32'!E38</f>
        <v>27.092882991556088</v>
      </c>
      <c r="F350">
        <f>'32'!F38</f>
        <v>27.452406935855464</v>
      </c>
      <c r="G350">
        <f>'32'!G38</f>
        <v>27.890824905568415</v>
      </c>
      <c r="H350">
        <f>'32'!H38</f>
        <v>28.191359531364412</v>
      </c>
    </row>
    <row r="351" spans="1:8">
      <c r="B351" t="s">
        <v>494</v>
      </c>
      <c r="C351">
        <f>'32'!C68</f>
        <v>25.695825049701789</v>
      </c>
      <c r="D351">
        <f>'32'!D68</f>
        <v>26.243654822335028</v>
      </c>
      <c r="E351">
        <f>'32'!E68</f>
        <v>26.725025746652932</v>
      </c>
      <c r="F351">
        <f>'32'!F68</f>
        <v>27.344159245678366</v>
      </c>
      <c r="G351">
        <f>'32'!G68</f>
        <v>27.946666666666665</v>
      </c>
      <c r="H351">
        <f>'32'!H68</f>
        <v>28.533333333333335</v>
      </c>
    </row>
    <row r="352" spans="1:8">
      <c r="B352" t="s">
        <v>495</v>
      </c>
      <c r="C352">
        <f>'32'!C98</f>
        <v>25.507614213197972</v>
      </c>
      <c r="D352">
        <f>'32'!D98</f>
        <v>26.002587322121606</v>
      </c>
      <c r="E352">
        <f>'32'!E98</f>
        <v>26.370757180156659</v>
      </c>
      <c r="F352">
        <f>'32'!F98</f>
        <v>27.755102040816325</v>
      </c>
      <c r="G352">
        <f>'32'!G98</f>
        <v>27.628032345013477</v>
      </c>
      <c r="H352">
        <f>'32'!H98</f>
        <v>27.665317139001349</v>
      </c>
    </row>
    <row r="353" spans="1:8">
      <c r="B353" t="s">
        <v>496</v>
      </c>
      <c r="C353">
        <f>'32'!C128</f>
        <v>25.733855185909981</v>
      </c>
      <c r="D353">
        <f>'32'!D128</f>
        <v>26.586102719033232</v>
      </c>
      <c r="E353">
        <f>'32'!E128</f>
        <v>27.310273618998448</v>
      </c>
      <c r="F353">
        <f>'32'!F128</f>
        <v>27.882599580712792</v>
      </c>
      <c r="G353">
        <f>'32'!G128</f>
        <v>28.503184713375799</v>
      </c>
      <c r="H353">
        <f>'32'!H128</f>
        <v>29.081081081081081</v>
      </c>
    </row>
    <row r="354" spans="1:8">
      <c r="B354" t="s">
        <v>497</v>
      </c>
      <c r="C354">
        <f>'32'!C158</f>
        <v>29.838709677419359</v>
      </c>
      <c r="D354">
        <f>'32'!D158</f>
        <v>30.267062314540059</v>
      </c>
      <c r="E354">
        <f>'32'!E158</f>
        <v>31.316998468606432</v>
      </c>
      <c r="F354">
        <f>'32'!F158</f>
        <v>32.012432012432015</v>
      </c>
      <c r="G354">
        <f>'32'!G158</f>
        <v>32.57277734067663</v>
      </c>
      <c r="H354">
        <f>'32'!H158</f>
        <v>33.306836248012722</v>
      </c>
    </row>
    <row r="355" spans="1:8">
      <c r="B355" t="s">
        <v>498</v>
      </c>
      <c r="C355">
        <f>'32'!C188</f>
        <v>38.942976356050067</v>
      </c>
      <c r="D355">
        <f>'32'!D188</f>
        <v>40.579710144927532</v>
      </c>
      <c r="E355">
        <f>'32'!E188</f>
        <v>42.232277526395173</v>
      </c>
      <c r="F355">
        <f>'32'!F188</f>
        <v>41.578148710166921</v>
      </c>
      <c r="G355">
        <f>'32'!G188</f>
        <v>41.945288753799396</v>
      </c>
      <c r="H355">
        <f>'32'!H188</f>
        <v>42.834890965732086</v>
      </c>
    </row>
    <row r="356" spans="1:8">
      <c r="B356" t="s">
        <v>499</v>
      </c>
      <c r="C356">
        <f>'32'!C218</f>
        <v>24.626865671641792</v>
      </c>
      <c r="D356">
        <f>'32'!D218</f>
        <v>24.535315985130111</v>
      </c>
      <c r="E356">
        <f>'32'!E218</f>
        <v>24.96847414880202</v>
      </c>
      <c r="F356">
        <f>'32'!F218</f>
        <v>26.829268292682926</v>
      </c>
      <c r="G356">
        <f>'32'!G218</f>
        <v>28.245363766048502</v>
      </c>
      <c r="H356">
        <f>'32'!H218</f>
        <v>29.20029347028613</v>
      </c>
    </row>
    <row r="357" spans="1:8">
      <c r="B357" t="s">
        <v>500</v>
      </c>
      <c r="C357">
        <f>'32'!C248</f>
        <v>50.573613766730396</v>
      </c>
      <c r="D357">
        <f>'32'!D248</f>
        <v>52.324431256181995</v>
      </c>
      <c r="E357">
        <f>'32'!E248</f>
        <v>54.200819672131146</v>
      </c>
      <c r="F357">
        <f>'32'!F248</f>
        <v>55.104166666666664</v>
      </c>
      <c r="G357">
        <f>'32'!G248</f>
        <v>55.660377358490571</v>
      </c>
      <c r="H357">
        <f>'32'!H248</f>
        <v>57.871878393051034</v>
      </c>
    </row>
    <row r="358" spans="1:8" ht="16" thickBot="1">
      <c r="B358" t="s">
        <v>501</v>
      </c>
      <c r="C358">
        <f>'32'!C278</f>
        <v>32.807570977917976</v>
      </c>
      <c r="D358">
        <f>'32'!D278</f>
        <v>33.156779661016948</v>
      </c>
      <c r="E358">
        <f>'32'!E278</f>
        <v>33.262486716259303</v>
      </c>
      <c r="F358">
        <f>'32'!F278</f>
        <v>33.511205976520813</v>
      </c>
      <c r="G358">
        <f>'32'!G278</f>
        <v>33.834586466165412</v>
      </c>
      <c r="H358">
        <f>'32'!H278</f>
        <v>34.820457018498367</v>
      </c>
    </row>
    <row r="359" spans="1:8" ht="17" thickBot="1">
      <c r="A359">
        <v>33</v>
      </c>
      <c r="B359" s="60" t="s">
        <v>27</v>
      </c>
      <c r="C359" s="61">
        <f>'33'!C8</f>
        <v>32.000440625688476</v>
      </c>
      <c r="D359" s="62">
        <f>'33'!D8</f>
        <v>32.700942972608892</v>
      </c>
      <c r="E359" s="62">
        <f>'33'!E8</f>
        <v>33.435339453700557</v>
      </c>
      <c r="F359" s="62">
        <f>'33'!F8</f>
        <v>34.120614537950011</v>
      </c>
      <c r="G359" s="62">
        <f>'33'!G8</f>
        <v>35.116197594301063</v>
      </c>
      <c r="H359" s="63">
        <f>'33'!H8</f>
        <v>36.30055037090213</v>
      </c>
    </row>
    <row r="360" spans="1:8">
      <c r="B360" t="s">
        <v>503</v>
      </c>
      <c r="C360">
        <f>'33'!C38</f>
        <v>70.408163265306115</v>
      </c>
      <c r="D360">
        <f>'33'!D38</f>
        <v>74.580335731414877</v>
      </c>
      <c r="E360">
        <f>'33'!E38</f>
        <v>60.568603213844256</v>
      </c>
      <c r="F360">
        <f>'33'!F38</f>
        <v>62.531645569620252</v>
      </c>
      <c r="G360">
        <f>'33'!G38</f>
        <v>65.064935064935057</v>
      </c>
      <c r="H360">
        <f>'33'!H38</f>
        <v>69.031377899045026</v>
      </c>
    </row>
    <row r="361" spans="1:8">
      <c r="B361" t="s">
        <v>504</v>
      </c>
      <c r="C361">
        <f>'33'!C68</f>
        <v>38.366336633663366</v>
      </c>
      <c r="D361">
        <f>'33'!D68</f>
        <v>39.29024081115336</v>
      </c>
      <c r="E361">
        <f>'33'!E68</f>
        <v>42.506459948320412</v>
      </c>
      <c r="F361">
        <f>'33'!F68</f>
        <v>42.396907216494839</v>
      </c>
      <c r="G361">
        <f>'33'!G68</f>
        <v>44.015957446808514</v>
      </c>
      <c r="H361">
        <f>'33'!H68</f>
        <v>45.170068027210888</v>
      </c>
    </row>
    <row r="362" spans="1:8">
      <c r="B362" t="s">
        <v>505</v>
      </c>
      <c r="C362">
        <f>'33'!C98</f>
        <v>31.316725978647689</v>
      </c>
      <c r="D362">
        <f>'33'!D98</f>
        <v>31.933381607530773</v>
      </c>
      <c r="E362">
        <f>'33'!E98</f>
        <v>39.675516224188783</v>
      </c>
      <c r="F362">
        <f>'33'!F98</f>
        <v>40.693293142426526</v>
      </c>
      <c r="G362">
        <f>'33'!G98</f>
        <v>41.860465116279066</v>
      </c>
      <c r="H362">
        <f>'33'!H98</f>
        <v>43.36</v>
      </c>
    </row>
    <row r="363" spans="1:8">
      <c r="B363" t="s">
        <v>506</v>
      </c>
      <c r="C363">
        <f>'33'!C128</f>
        <v>59.564719358533786</v>
      </c>
      <c r="D363">
        <f>'33'!D128</f>
        <v>59.908361970217634</v>
      </c>
      <c r="E363">
        <f>'33'!E128</f>
        <v>54.094579008073815</v>
      </c>
      <c r="F363">
        <f>'33'!F128</f>
        <v>55.910165484633566</v>
      </c>
      <c r="G363">
        <f>'33'!G128</f>
        <v>58.773006134969322</v>
      </c>
      <c r="H363">
        <f>'33'!H128</f>
        <v>60.776942355889723</v>
      </c>
    </row>
    <row r="364" spans="1:8">
      <c r="B364" t="s">
        <v>507</v>
      </c>
      <c r="C364">
        <f>'33'!C158</f>
        <v>19.257485029940121</v>
      </c>
      <c r="D364">
        <f>'33'!D158</f>
        <v>19.64937910883857</v>
      </c>
      <c r="E364">
        <f>'33'!E158</f>
        <v>22.895949551297601</v>
      </c>
      <c r="F364">
        <f>'33'!F158</f>
        <v>23.316314125942135</v>
      </c>
      <c r="G364">
        <f>'33'!G158</f>
        <v>23.855008572128337</v>
      </c>
      <c r="H364">
        <f>'33'!H158</f>
        <v>24.619605886754801</v>
      </c>
    </row>
    <row r="365" spans="1:8" ht="16" thickBot="1">
      <c r="B365" t="s">
        <v>508</v>
      </c>
      <c r="C365">
        <f>'33'!C188</f>
        <v>22.459893048128343</v>
      </c>
      <c r="D365">
        <f>'33'!D188</f>
        <v>22.727272727272727</v>
      </c>
      <c r="E365">
        <f>'33'!E188</f>
        <v>20.134228187919462</v>
      </c>
      <c r="F365">
        <f>'33'!F188</f>
        <v>20.804597701149429</v>
      </c>
      <c r="G365">
        <f>'33'!G188</f>
        <v>21.336459554513482</v>
      </c>
      <c r="H365">
        <f>'33'!H188</f>
        <v>21.848739495798316</v>
      </c>
    </row>
    <row r="366" spans="1:8" ht="17" thickBot="1">
      <c r="A366">
        <v>34</v>
      </c>
      <c r="B366" s="60" t="s">
        <v>31</v>
      </c>
      <c r="C366" s="61">
        <f>'34'!C8</f>
        <v>29.674845884201623</v>
      </c>
      <c r="D366" s="62">
        <f>'34'!D8</f>
        <v>30.44068633502037</v>
      </c>
      <c r="E366" s="62">
        <f>'34'!E8</f>
        <v>31.066985044614803</v>
      </c>
      <c r="F366" s="62">
        <f>'34'!F8</f>
        <v>31.391503434240658</v>
      </c>
      <c r="G366" s="62">
        <f>'34'!G8</f>
        <v>31.726182802629886</v>
      </c>
      <c r="H366" s="63">
        <f>'34'!H8</f>
        <v>32.041884816753928</v>
      </c>
    </row>
    <row r="367" spans="1:8">
      <c r="B367" t="s">
        <v>510</v>
      </c>
      <c r="C367">
        <f>'34'!C38</f>
        <v>24.510410224695939</v>
      </c>
      <c r="D367">
        <f>'34'!D38</f>
        <v>25.010429703796415</v>
      </c>
      <c r="E367">
        <f>'34'!E38</f>
        <v>25.331091023754468</v>
      </c>
      <c r="F367">
        <f>'34'!F38</f>
        <v>25.479452054794521</v>
      </c>
      <c r="G367">
        <f>'34'!G38</f>
        <v>25.444538526672314</v>
      </c>
      <c r="H367">
        <f>'34'!H38</f>
        <v>25.811965811965809</v>
      </c>
    </row>
    <row r="368" spans="1:8">
      <c r="B368" t="s">
        <v>511</v>
      </c>
      <c r="C368">
        <f>'34'!C68</f>
        <v>36.297071129707113</v>
      </c>
      <c r="D368">
        <f>'34'!D68</f>
        <v>37.152034261241973</v>
      </c>
      <c r="E368">
        <f>'34'!E68</f>
        <v>38.173817381738175</v>
      </c>
      <c r="F368">
        <f>'34'!F68</f>
        <v>38.770949720670394</v>
      </c>
      <c r="G368">
        <f>'34'!G68</f>
        <v>40.395809080325968</v>
      </c>
      <c r="H368">
        <f>'34'!H68</f>
        <v>41.358760429082245</v>
      </c>
    </row>
    <row r="369" spans="1:8">
      <c r="B369" t="s">
        <v>512</v>
      </c>
      <c r="C369">
        <f>'34'!C98</f>
        <v>36.434108527131784</v>
      </c>
      <c r="D369">
        <f>'34'!D98</f>
        <v>37.903225806451616</v>
      </c>
      <c r="E369">
        <f>'34'!E98</f>
        <v>38.569753810082062</v>
      </c>
      <c r="F369">
        <f>'34'!F98</f>
        <v>40.517241379310342</v>
      </c>
      <c r="G369">
        <f>'34'!G98</f>
        <v>40.220048899755497</v>
      </c>
      <c r="H369">
        <f>'34'!H98</f>
        <v>38.130381303813039</v>
      </c>
    </row>
    <row r="370" spans="1:8">
      <c r="B370" t="s">
        <v>513</v>
      </c>
      <c r="C370">
        <f>'34'!C128</f>
        <v>25.209080047789726</v>
      </c>
      <c r="D370">
        <f>'34'!D128</f>
        <v>26.270136307311027</v>
      </c>
      <c r="E370">
        <f>'34'!E128</f>
        <v>27.10997442455243</v>
      </c>
      <c r="F370">
        <f>'34'!F128</f>
        <v>26.5625</v>
      </c>
      <c r="G370">
        <f>'34'!G128</f>
        <v>27.604871447902568</v>
      </c>
      <c r="H370">
        <f>'34'!H128</f>
        <v>28.412256267409472</v>
      </c>
    </row>
    <row r="371" spans="1:8" ht="16" thickBot="1">
      <c r="B371" t="s">
        <v>514</v>
      </c>
      <c r="C371">
        <f>'34'!C158</f>
        <v>52.203856749311292</v>
      </c>
      <c r="D371">
        <f>'34'!D158</f>
        <v>54.297994269340975</v>
      </c>
      <c r="E371">
        <f>'34'!E158</f>
        <v>57.774390243902438</v>
      </c>
      <c r="F371">
        <f>'34'!F158</f>
        <v>59.034267912772584</v>
      </c>
      <c r="G371">
        <f>'34'!G158</f>
        <v>61.426256077795784</v>
      </c>
      <c r="H371">
        <f>'34'!H158</f>
        <v>64.237288135593218</v>
      </c>
    </row>
    <row r="372" spans="1:8" ht="17" thickBot="1">
      <c r="A372">
        <v>35</v>
      </c>
      <c r="B372" s="60" t="s">
        <v>35</v>
      </c>
      <c r="C372" s="61">
        <f>'35'!C8</f>
        <v>19.229527601420418</v>
      </c>
      <c r="D372" s="62">
        <f>'35'!D8</f>
        <v>19.74783035860488</v>
      </c>
      <c r="E372" s="62">
        <f>'35'!E8</f>
        <v>19.93854932513991</v>
      </c>
      <c r="F372" s="62">
        <f>'35'!F8</f>
        <v>17.827282728272824</v>
      </c>
      <c r="G372" s="62">
        <f>'35'!G8</f>
        <v>18.051861702127656</v>
      </c>
      <c r="H372" s="63">
        <f>'35'!H8</f>
        <v>17.62330389834159</v>
      </c>
    </row>
    <row r="373" spans="1:8">
      <c r="B373" t="s">
        <v>516</v>
      </c>
      <c r="C373">
        <f>'35'!C38</f>
        <v>32.730520205402989</v>
      </c>
      <c r="D373">
        <f>'35'!D38</f>
        <v>33.140569395017792</v>
      </c>
      <c r="E373">
        <f>'35'!E38</f>
        <v>32.987185152452497</v>
      </c>
      <c r="F373">
        <f>'35'!F38</f>
        <v>24.950884086444006</v>
      </c>
      <c r="G373">
        <f>'35'!G38</f>
        <v>25.251421075644949</v>
      </c>
      <c r="H373">
        <f>'35'!H38</f>
        <v>22.502870264064292</v>
      </c>
    </row>
    <row r="374" spans="1:8">
      <c r="B374" t="s">
        <v>517</v>
      </c>
      <c r="C374">
        <f>'35'!C68</f>
        <v>20.459969624647428</v>
      </c>
      <c r="D374">
        <f>'35'!D68</f>
        <v>21.132411948283551</v>
      </c>
      <c r="E374">
        <f>'35'!E68</f>
        <v>21.33543165467626</v>
      </c>
      <c r="F374">
        <f>'35'!F68</f>
        <v>20.976491862567812</v>
      </c>
      <c r="G374">
        <f>'35'!G68</f>
        <v>21.149477510222624</v>
      </c>
      <c r="H374">
        <f>'35'!H68</f>
        <v>21.29522931551049</v>
      </c>
    </row>
    <row r="375" spans="1:8">
      <c r="B375" t="s">
        <v>518</v>
      </c>
      <c r="C375">
        <f>'35'!C98</f>
        <v>21.299254526091588</v>
      </c>
      <c r="D375">
        <f>'35'!D98</f>
        <v>21.574973031283712</v>
      </c>
      <c r="E375">
        <f>'35'!E98</f>
        <v>21.964679911699779</v>
      </c>
      <c r="F375">
        <f>'35'!F98</f>
        <v>23.258426966292134</v>
      </c>
      <c r="G375">
        <f>'35'!G98</f>
        <v>23.744292237442924</v>
      </c>
      <c r="H375">
        <f>'35'!H98</f>
        <v>23.831242873432153</v>
      </c>
    </row>
    <row r="376" spans="1:8">
      <c r="B376" t="s">
        <v>519</v>
      </c>
      <c r="C376">
        <f>'35'!C128</f>
        <v>8.934707903780069</v>
      </c>
      <c r="D376">
        <f>'35'!D128</f>
        <v>9.2362344582593252</v>
      </c>
      <c r="E376">
        <f>'35'!E128</f>
        <v>9.2691622103386813</v>
      </c>
      <c r="F376">
        <f>'35'!F128</f>
        <v>9.7209720972097209</v>
      </c>
      <c r="G376">
        <f>'35'!G128</f>
        <v>9.8810612991765794</v>
      </c>
      <c r="H376">
        <f>'35'!H128</f>
        <v>9.97229916897507</v>
      </c>
    </row>
    <row r="377" spans="1:8">
      <c r="B377" t="s">
        <v>520</v>
      </c>
      <c r="C377">
        <f>'35'!C158</f>
        <v>16.413793103448278</v>
      </c>
      <c r="D377">
        <f>'35'!D158</f>
        <v>17.024320457796851</v>
      </c>
      <c r="E377">
        <f>'35'!E158</f>
        <v>16.835994194484762</v>
      </c>
      <c r="F377">
        <f>'35'!F158</f>
        <v>18.768768768768769</v>
      </c>
      <c r="G377">
        <f>'35'!G158</f>
        <v>18.996960486322187</v>
      </c>
      <c r="H377">
        <f>'35'!H158</f>
        <v>19.083969465648856</v>
      </c>
    </row>
    <row r="378" spans="1:8">
      <c r="B378" t="s">
        <v>521</v>
      </c>
      <c r="C378">
        <f>'35'!C188</f>
        <v>7.9543217168733991</v>
      </c>
      <c r="D378">
        <f>'35'!D188</f>
        <v>8.247422680412372</v>
      </c>
      <c r="E378">
        <f>'35'!E188</f>
        <v>8.6090075727381432</v>
      </c>
      <c r="F378">
        <f>'35'!F188</f>
        <v>8.7190742218675172</v>
      </c>
      <c r="G378">
        <f>'35'!G188</f>
        <v>8.8004822182037366</v>
      </c>
      <c r="H378">
        <f>'35'!H188</f>
        <v>8.8466976368410428</v>
      </c>
    </row>
    <row r="379" spans="1:8">
      <c r="B379" t="s">
        <v>522</v>
      </c>
      <c r="C379">
        <f>'35'!C218</f>
        <v>21.981424148606809</v>
      </c>
      <c r="D379">
        <f>'35'!D218</f>
        <v>23.538961038961041</v>
      </c>
      <c r="E379">
        <f>'35'!E218</f>
        <v>23.615635179153095</v>
      </c>
      <c r="F379">
        <f>'35'!F218</f>
        <v>17.868852459016395</v>
      </c>
      <c r="G379">
        <f>'35'!G218</f>
        <v>18.443316412859559</v>
      </c>
      <c r="H379">
        <f>'35'!H218</f>
        <v>18.760757314974182</v>
      </c>
    </row>
    <row r="380" spans="1:8">
      <c r="B380" t="s">
        <v>523</v>
      </c>
      <c r="C380">
        <f>'35'!C248</f>
        <v>19.656488549618324</v>
      </c>
      <c r="D380">
        <f>'35'!D248</f>
        <v>20.038910505836579</v>
      </c>
      <c r="E380">
        <f>'35'!E248</f>
        <v>20.724346076458755</v>
      </c>
      <c r="F380">
        <f>'35'!F248</f>
        <v>19.230769230769234</v>
      </c>
      <c r="G380">
        <f>'35'!G248</f>
        <v>19.668737060041408</v>
      </c>
      <c r="H380">
        <f>'35'!H248</f>
        <v>20.169851380042463</v>
      </c>
    </row>
    <row r="381" spans="1:8" ht="16" thickBot="1">
      <c r="B381" t="s">
        <v>524</v>
      </c>
      <c r="C381">
        <f>'35'!C278</f>
        <v>22.090261282660332</v>
      </c>
      <c r="D381">
        <f>'35'!D278</f>
        <v>22.518159806295401</v>
      </c>
      <c r="E381">
        <f>'35'!E278</f>
        <v>22.906403940886701</v>
      </c>
      <c r="F381">
        <f>'35'!F278</f>
        <v>22.704081632653065</v>
      </c>
      <c r="G381">
        <f>'35'!G278</f>
        <v>22.588832487309649</v>
      </c>
      <c r="H381">
        <f>'35'!H278</f>
        <v>22.879177377892031</v>
      </c>
    </row>
    <row r="382" spans="1:8" ht="17" thickBot="1">
      <c r="A382">
        <v>36</v>
      </c>
      <c r="B382" s="60" t="s">
        <v>40</v>
      </c>
      <c r="C382" s="61">
        <f>'36'!C8</f>
        <v>24.713077320201737</v>
      </c>
      <c r="D382" s="62">
        <f>'36'!D8</f>
        <v>25.213589507039433</v>
      </c>
      <c r="E382" s="62">
        <f>'36'!E8</f>
        <v>25.788542001931127</v>
      </c>
      <c r="F382" s="62">
        <f>'36'!F8</f>
        <v>25.982444838138189</v>
      </c>
      <c r="G382" s="62">
        <f>'36'!G8</f>
        <v>26.369876924326739</v>
      </c>
      <c r="H382" s="63">
        <f>'36'!H8</f>
        <v>23.24492979719189</v>
      </c>
    </row>
    <row r="383" spans="1:8">
      <c r="B383" t="s">
        <v>526</v>
      </c>
      <c r="C383">
        <f>'36'!C38</f>
        <v>19.136416376595392</v>
      </c>
      <c r="D383">
        <f>'36'!D38</f>
        <v>19.510587459833566</v>
      </c>
      <c r="E383">
        <f>'36'!E38</f>
        <v>19.711185445051807</v>
      </c>
      <c r="F383">
        <f>'36'!F38</f>
        <v>19.903108599111828</v>
      </c>
      <c r="G383">
        <f>'36'!G38</f>
        <v>20.521569583231781</v>
      </c>
      <c r="H383">
        <f>'36'!H38</f>
        <v>20.993667803214809</v>
      </c>
    </row>
    <row r="384" spans="1:8">
      <c r="B384" t="s">
        <v>527</v>
      </c>
      <c r="C384">
        <f>'36'!C68</f>
        <v>88.425531914893625</v>
      </c>
      <c r="D384">
        <f>'36'!D68</f>
        <v>92.939099735216232</v>
      </c>
      <c r="E384">
        <f>'36'!E68</f>
        <v>94.968553459119505</v>
      </c>
      <c r="F384">
        <f>'36'!F68</f>
        <v>98.239110287303063</v>
      </c>
      <c r="G384">
        <f>'36'!G68</f>
        <v>100.28275212064092</v>
      </c>
      <c r="H384">
        <f>'36'!H68</f>
        <v>22.240663900414937</v>
      </c>
    </row>
    <row r="385" spans="1:8">
      <c r="B385" t="s">
        <v>528</v>
      </c>
      <c r="C385">
        <f>'36'!C98</f>
        <v>32.765957446808514</v>
      </c>
      <c r="D385">
        <f>'36'!D98</f>
        <v>32.581100141043727</v>
      </c>
      <c r="E385">
        <f>'36'!E98</f>
        <v>32.673267326732677</v>
      </c>
      <c r="F385">
        <f>'36'!F98</f>
        <v>31.601123595505619</v>
      </c>
      <c r="G385">
        <f>'36'!G98</f>
        <v>31.87588152327222</v>
      </c>
      <c r="H385">
        <f>'36'!H98</f>
        <v>32.564841498559083</v>
      </c>
    </row>
    <row r="386" spans="1:8">
      <c r="B386" t="s">
        <v>529</v>
      </c>
      <c r="C386">
        <f>'36'!C128</f>
        <v>22.012578616352201</v>
      </c>
      <c r="D386">
        <f>'36'!D128</f>
        <v>22.279792746113991</v>
      </c>
      <c r="E386">
        <f>'36'!E128</f>
        <v>22.122762148337596</v>
      </c>
      <c r="F386">
        <f>'36'!F128</f>
        <v>22.55541069100391</v>
      </c>
      <c r="G386">
        <f>'36'!G128</f>
        <v>22.933333333333334</v>
      </c>
      <c r="H386">
        <f>'36'!H128</f>
        <v>22.177954847277558</v>
      </c>
    </row>
    <row r="387" spans="1:8">
      <c r="B387" t="s">
        <v>530</v>
      </c>
      <c r="C387">
        <f>'36'!C158</f>
        <v>18.310767246937459</v>
      </c>
      <c r="D387">
        <f>'36'!D158</f>
        <v>18.581746552856206</v>
      </c>
      <c r="E387">
        <f>'36'!E158</f>
        <v>23.588709677419356</v>
      </c>
      <c r="F387">
        <f>'36'!F158</f>
        <v>23.799864773495607</v>
      </c>
      <c r="G387">
        <f>'36'!G158</f>
        <v>23.864406779661017</v>
      </c>
      <c r="H387">
        <f>'36'!H158</f>
        <v>24.194653872515421</v>
      </c>
    </row>
    <row r="388" spans="1:8">
      <c r="B388" t="s">
        <v>513</v>
      </c>
      <c r="C388">
        <f>'36'!C188</f>
        <v>39.607843137254896</v>
      </c>
      <c r="D388">
        <f>'36'!D188</f>
        <v>41.393442622950822</v>
      </c>
      <c r="E388">
        <f>'36'!E188</f>
        <v>42.675159235668794</v>
      </c>
      <c r="F388">
        <f>'36'!F188</f>
        <v>43.440860215053767</v>
      </c>
      <c r="G388">
        <f>'36'!G188</f>
        <v>45.558086560364465</v>
      </c>
      <c r="H388">
        <f>'36'!H188</f>
        <v>46.511627906976742</v>
      </c>
    </row>
    <row r="389" spans="1:8">
      <c r="B389" t="s">
        <v>388</v>
      </c>
      <c r="C389">
        <f>'36'!C218</f>
        <v>22.033898305084744</v>
      </c>
      <c r="D389">
        <f>'36'!D218</f>
        <v>22.19387755102041</v>
      </c>
      <c r="E389">
        <f>'36'!E218</f>
        <v>22.902097902097903</v>
      </c>
      <c r="F389">
        <f>'36'!F218</f>
        <v>23.624887285843101</v>
      </c>
      <c r="G389">
        <f>'36'!G218</f>
        <v>23.561151079136689</v>
      </c>
      <c r="H389">
        <f>'36'!H218</f>
        <v>24.54873646209386</v>
      </c>
    </row>
    <row r="390" spans="1:8">
      <c r="B390" t="s">
        <v>531</v>
      </c>
      <c r="C390">
        <f>'36'!C248</f>
        <v>23.897581792318636</v>
      </c>
      <c r="D390">
        <f>'36'!D248</f>
        <v>25</v>
      </c>
      <c r="E390">
        <f>'36'!E248</f>
        <v>26.45669291338583</v>
      </c>
      <c r="F390">
        <f>'36'!F248</f>
        <v>26.537216828478961</v>
      </c>
      <c r="G390">
        <f>'36'!G248</f>
        <v>26.623376623376622</v>
      </c>
      <c r="H390">
        <f>'36'!H248</f>
        <v>27.121464226289518</v>
      </c>
    </row>
    <row r="391" spans="1:8">
      <c r="B391" t="s">
        <v>532</v>
      </c>
      <c r="C391">
        <f>'36'!C278</f>
        <v>27.878787878787879</v>
      </c>
      <c r="D391">
        <f>'36'!D278</f>
        <v>28.930817610062892</v>
      </c>
      <c r="E391">
        <f>'36'!E278</f>
        <v>29.554140127388532</v>
      </c>
      <c r="F391">
        <f>'36'!F278</f>
        <v>29.516539440203562</v>
      </c>
      <c r="G391">
        <f>'36'!G278</f>
        <v>30.104712041884817</v>
      </c>
      <c r="H391">
        <f>'36'!H278</f>
        <v>31.420765027322403</v>
      </c>
    </row>
    <row r="392" spans="1:8">
      <c r="B392" t="s">
        <v>326</v>
      </c>
      <c r="C392">
        <f>'36'!C308</f>
        <v>51.515151515151516</v>
      </c>
      <c r="D392">
        <f>'36'!D308</f>
        <v>52.795031055900623</v>
      </c>
      <c r="E392">
        <f>'36'!E308</f>
        <v>58.620689655172413</v>
      </c>
      <c r="F392">
        <f>'36'!F308</f>
        <v>63.432835820895527</v>
      </c>
      <c r="G392">
        <f>'36'!G308</f>
        <v>71.428571428571431</v>
      </c>
      <c r="H392">
        <f>'36'!H308</f>
        <v>69.747899159663874</v>
      </c>
    </row>
    <row r="393" spans="1:8">
      <c r="B393" t="s">
        <v>533</v>
      </c>
      <c r="C393">
        <f>'36'!C338</f>
        <v>31.205673758865249</v>
      </c>
      <c r="D393">
        <f>'36'!D338</f>
        <v>31.513647642679903</v>
      </c>
      <c r="E393">
        <f>'36'!E338</f>
        <v>32.315521628498722</v>
      </c>
      <c r="F393">
        <f>'36'!F338</f>
        <v>32.81653746770025</v>
      </c>
      <c r="G393">
        <f>'36'!G338</f>
        <v>31.937172774869108</v>
      </c>
      <c r="H393">
        <f>'36'!H338</f>
        <v>33.243243243243242</v>
      </c>
    </row>
    <row r="394" spans="1:8">
      <c r="B394" t="s">
        <v>534</v>
      </c>
      <c r="C394">
        <f>'36'!C368</f>
        <v>30.798479087452471</v>
      </c>
      <c r="D394">
        <f>'36'!D368</f>
        <v>31.027667984189723</v>
      </c>
      <c r="E394">
        <f>'36'!E368</f>
        <v>30.18108651911469</v>
      </c>
      <c r="F394">
        <f>'36'!F368</f>
        <v>28.658536585365852</v>
      </c>
      <c r="G394">
        <f>'36'!G368</f>
        <v>26.024590163934427</v>
      </c>
      <c r="H394">
        <f>'36'!H368</f>
        <v>24.897119341563787</v>
      </c>
    </row>
    <row r="395" spans="1:8">
      <c r="B395" t="s">
        <v>408</v>
      </c>
      <c r="C395">
        <f>'36'!C398</f>
        <v>25.222929936305732</v>
      </c>
      <c r="D395">
        <f>'36'!D398</f>
        <v>26.19047619047619</v>
      </c>
      <c r="E395">
        <f>'36'!E398</f>
        <v>27.197802197802197</v>
      </c>
      <c r="F395">
        <f>'36'!F398</f>
        <v>27.27272727272727</v>
      </c>
      <c r="G395">
        <f>'36'!G398</f>
        <v>27.310924369747898</v>
      </c>
      <c r="H395">
        <f>'36'!H398</f>
        <v>27.753934191702431</v>
      </c>
    </row>
    <row r="396" spans="1:8">
      <c r="B396" t="s">
        <v>535</v>
      </c>
      <c r="C396">
        <f>'36'!C428</f>
        <v>20.616365568544101</v>
      </c>
      <c r="D396">
        <f>'36'!D428</f>
        <v>21.195652173913043</v>
      </c>
      <c r="E396">
        <f>'36'!E428</f>
        <v>21.030042918454935</v>
      </c>
      <c r="F396">
        <f>'36'!F428</f>
        <v>21.868365180467094</v>
      </c>
      <c r="G396">
        <f>'36'!G428</f>
        <v>22.103004291845494</v>
      </c>
      <c r="H396">
        <f>'36'!H428</f>
        <v>22.2707423580786</v>
      </c>
    </row>
    <row r="397" spans="1:8" ht="16" thickBot="1">
      <c r="B397" t="s">
        <v>536</v>
      </c>
      <c r="C397">
        <f>'36'!C458</f>
        <v>19.569056870363827</v>
      </c>
      <c r="D397">
        <f>'36'!D458</f>
        <v>20</v>
      </c>
      <c r="E397">
        <f>'36'!E458</f>
        <v>20.259086002159052</v>
      </c>
      <c r="F397">
        <f>'36'!F458</f>
        <v>20.390455531453362</v>
      </c>
      <c r="G397">
        <f>'36'!G458</f>
        <v>20.407420880320117</v>
      </c>
      <c r="H397">
        <f>'36'!H458</f>
        <v>20.822526861800668</v>
      </c>
    </row>
    <row r="398" spans="1:8" ht="17" thickBot="1">
      <c r="A398">
        <v>37</v>
      </c>
      <c r="B398" s="60" t="s">
        <v>44</v>
      </c>
      <c r="C398" s="61">
        <f>'37'!C8</f>
        <v>21.417361856777074</v>
      </c>
      <c r="D398" s="62">
        <f>'37'!D8</f>
        <v>21.929751026909216</v>
      </c>
      <c r="E398" s="62">
        <f>'37'!E8</f>
        <v>22.209086302989359</v>
      </c>
      <c r="F398" s="62">
        <f>'37'!F8</f>
        <v>22.782241014799158</v>
      </c>
      <c r="G398" s="62">
        <f>'37'!G8</f>
        <v>23.206354629313296</v>
      </c>
      <c r="H398" s="63">
        <f>'37'!H8</f>
        <v>23.569951757408688</v>
      </c>
    </row>
    <row r="399" spans="1:8">
      <c r="B399" t="s">
        <v>538</v>
      </c>
      <c r="C399">
        <f>'37'!C38</f>
        <v>20.104399701715138</v>
      </c>
      <c r="D399">
        <f>'37'!D38</f>
        <v>20.439593301435405</v>
      </c>
      <c r="E399">
        <f>'37'!E38</f>
        <v>20.638234416940055</v>
      </c>
      <c r="F399">
        <f>'37'!F38</f>
        <v>21.295344397121458</v>
      </c>
      <c r="G399">
        <f>'37'!G38</f>
        <v>21.349136669593211</v>
      </c>
      <c r="H399">
        <f>'37'!H38</f>
        <v>21.596244131455396</v>
      </c>
    </row>
    <row r="400" spans="1:8">
      <c r="B400" t="s">
        <v>539</v>
      </c>
      <c r="C400">
        <f>'37'!C68</f>
        <v>21.071752951861942</v>
      </c>
      <c r="D400">
        <f>'37'!D68</f>
        <v>21.75925925925926</v>
      </c>
      <c r="E400">
        <f>'37'!E68</f>
        <v>21.992481203007518</v>
      </c>
      <c r="F400">
        <f>'37'!F68</f>
        <v>22.370936902485656</v>
      </c>
      <c r="G400">
        <f>'37'!G68</f>
        <v>23.395853899308982</v>
      </c>
      <c r="H400">
        <f>'37'!H68</f>
        <v>24.217961654894044</v>
      </c>
    </row>
    <row r="401" spans="1:8">
      <c r="B401" t="s">
        <v>540</v>
      </c>
      <c r="C401">
        <f>'37'!C98</f>
        <v>24.999999999999996</v>
      </c>
      <c r="D401">
        <f>'37'!D98</f>
        <v>25.619834710743802</v>
      </c>
      <c r="E401">
        <f>'37'!E98</f>
        <v>26.19047619047619</v>
      </c>
      <c r="F401">
        <f>'37'!F98</f>
        <v>26.551724137931032</v>
      </c>
      <c r="G401">
        <f>'37'!G98</f>
        <v>29.211469534050181</v>
      </c>
      <c r="H401">
        <f>'37'!H98</f>
        <v>28.771929824561401</v>
      </c>
    </row>
    <row r="402" spans="1:8">
      <c r="B402" t="s">
        <v>541</v>
      </c>
      <c r="C402">
        <f>'37'!C128</f>
        <v>24.921630094043888</v>
      </c>
      <c r="D402">
        <f>'37'!D128</f>
        <v>25.889967637540455</v>
      </c>
      <c r="E402">
        <f>'37'!E128</f>
        <v>25.974025974025977</v>
      </c>
      <c r="F402">
        <f>'37'!F128</f>
        <v>26.446280991735538</v>
      </c>
      <c r="G402">
        <f>'37'!G128</f>
        <v>26.936026936026934</v>
      </c>
      <c r="H402">
        <f>'37'!H128</f>
        <v>27.210884353741495</v>
      </c>
    </row>
    <row r="403" spans="1:8">
      <c r="B403" t="s">
        <v>542</v>
      </c>
      <c r="C403">
        <f>'37'!C158</f>
        <v>26.143790849673202</v>
      </c>
      <c r="D403">
        <f>'37'!D158</f>
        <v>26.897214217098941</v>
      </c>
      <c r="E403">
        <f>'37'!E158</f>
        <v>27.443237907206321</v>
      </c>
      <c r="F403">
        <f>'37'!F158</f>
        <v>29.405520169851382</v>
      </c>
      <c r="G403">
        <f>'37'!G158</f>
        <v>30.174291938997818</v>
      </c>
      <c r="H403">
        <f>'37'!H158</f>
        <v>31.171786120591577</v>
      </c>
    </row>
    <row r="404" spans="1:8">
      <c r="B404" t="s">
        <v>543</v>
      </c>
      <c r="C404">
        <f>'37'!C188</f>
        <v>21.408045977011493</v>
      </c>
      <c r="D404">
        <f>'37'!D188</f>
        <v>22.595419847328245</v>
      </c>
      <c r="E404">
        <f>'37'!E188</f>
        <v>23.296354992076068</v>
      </c>
      <c r="F404">
        <f>'37'!F188</f>
        <v>22.96875</v>
      </c>
      <c r="G404">
        <f>'37'!G188</f>
        <v>23.993558776167472</v>
      </c>
      <c r="H404">
        <f>'37'!H188</f>
        <v>24.87644151565074</v>
      </c>
    </row>
    <row r="405" spans="1:8">
      <c r="B405" t="s">
        <v>544</v>
      </c>
      <c r="C405">
        <f>'37'!C218</f>
        <v>20.781032078103209</v>
      </c>
      <c r="D405">
        <f>'37'!D218</f>
        <v>21.246458923512748</v>
      </c>
      <c r="E405">
        <f>'37'!E218</f>
        <v>21.820809248554912</v>
      </c>
      <c r="F405">
        <f>'37'!F218</f>
        <v>22.011661807580175</v>
      </c>
      <c r="G405">
        <f>'37'!G218</f>
        <v>22.470238095238095</v>
      </c>
      <c r="H405">
        <f>'37'!H218</f>
        <v>22.985074626865671</v>
      </c>
    </row>
    <row r="406" spans="1:8" ht="16" thickBot="1">
      <c r="B406" t="s">
        <v>545</v>
      </c>
      <c r="C406">
        <f>'37'!C248</f>
        <v>21.621621621621621</v>
      </c>
      <c r="D406">
        <f>'37'!D248</f>
        <v>22.574626865671643</v>
      </c>
      <c r="E406">
        <f>'37'!E248</f>
        <v>22.93233082706767</v>
      </c>
      <c r="F406">
        <f>'37'!F248</f>
        <v>23.404255319148934</v>
      </c>
      <c r="G406">
        <f>'37'!G248</f>
        <v>24.297188755020077</v>
      </c>
      <c r="H406">
        <f>'37'!H248</f>
        <v>24.845995893223819</v>
      </c>
    </row>
    <row r="407" spans="1:8" ht="17" thickBot="1">
      <c r="A407">
        <v>38</v>
      </c>
      <c r="B407" s="60" t="s">
        <v>48</v>
      </c>
      <c r="C407" s="61">
        <f>'38'!C8</f>
        <v>27.623543678808094</v>
      </c>
      <c r="D407" s="62">
        <f>'38'!D8</f>
        <v>28.397951073037181</v>
      </c>
      <c r="E407" s="62">
        <f>'38'!E8</f>
        <v>29.103275460891357</v>
      </c>
      <c r="F407" s="62">
        <f>'38'!F8</f>
        <v>29.120754545866777</v>
      </c>
      <c r="G407" s="62">
        <f>'38'!G8</f>
        <v>29.954996326230717</v>
      </c>
      <c r="H407" s="63">
        <f>'38'!H8</f>
        <v>30.885113572367196</v>
      </c>
    </row>
    <row r="408" spans="1:8">
      <c r="B408" t="s">
        <v>547</v>
      </c>
      <c r="C408">
        <f>'38'!C38</f>
        <v>25.360981435240472</v>
      </c>
      <c r="D408">
        <f>'38'!D38</f>
        <v>26.286845578530578</v>
      </c>
      <c r="E408">
        <f>'38'!E38</f>
        <v>26.965174129353233</v>
      </c>
      <c r="F408">
        <f>'38'!F38</f>
        <v>27.245308310991959</v>
      </c>
      <c r="G408">
        <f>'38'!G38</f>
        <v>28.085106382978722</v>
      </c>
      <c r="H408">
        <f>'38'!H38</f>
        <v>28.893442622950822</v>
      </c>
    </row>
    <row r="409" spans="1:8">
      <c r="B409" t="s">
        <v>548</v>
      </c>
      <c r="C409">
        <f>'38'!C68</f>
        <v>26.497890295358648</v>
      </c>
      <c r="D409">
        <f>'38'!D68</f>
        <v>27.060854553301684</v>
      </c>
      <c r="E409">
        <f>'38'!E68</f>
        <v>27.5</v>
      </c>
      <c r="F409">
        <f>'38'!F68</f>
        <v>27.735932653965442</v>
      </c>
      <c r="G409">
        <f>'38'!G68</f>
        <v>28.390596745027125</v>
      </c>
      <c r="H409">
        <f>'38'!H68</f>
        <v>28.794848206071759</v>
      </c>
    </row>
    <row r="410" spans="1:8">
      <c r="B410" t="s">
        <v>549</v>
      </c>
      <c r="C410">
        <f>'38'!C98</f>
        <v>23.885480572597135</v>
      </c>
      <c r="D410">
        <f>'38'!D98</f>
        <v>24.404513163393229</v>
      </c>
      <c r="E410">
        <f>'38'!E98</f>
        <v>24.872881355932204</v>
      </c>
      <c r="F410">
        <f>'38'!F98</f>
        <v>25.312096427034007</v>
      </c>
      <c r="G410">
        <f>'38'!G98</f>
        <v>25.739130434782613</v>
      </c>
      <c r="H410">
        <f>'38'!H98</f>
        <v>26.595269968763944</v>
      </c>
    </row>
    <row r="411" spans="1:8">
      <c r="B411" t="s">
        <v>550</v>
      </c>
      <c r="C411">
        <f>'38'!C128</f>
        <v>41.203351104341202</v>
      </c>
      <c r="D411">
        <f>'38'!D128</f>
        <v>42.364917776037593</v>
      </c>
      <c r="E411">
        <f>'38'!E128</f>
        <v>43.314651721377096</v>
      </c>
      <c r="F411">
        <f>'38'!F128</f>
        <v>39.008792965627492</v>
      </c>
      <c r="G411">
        <f>'38'!G128</f>
        <v>41.300813008130078</v>
      </c>
      <c r="H411">
        <f>'38'!H128</f>
        <v>43.049705139005894</v>
      </c>
    </row>
    <row r="412" spans="1:8">
      <c r="B412" t="s">
        <v>551</v>
      </c>
      <c r="C412">
        <f>'38'!C158</f>
        <v>26.923076923076923</v>
      </c>
      <c r="D412">
        <f>'38'!D158</f>
        <v>27.650727650727653</v>
      </c>
      <c r="E412">
        <f>'38'!E158</f>
        <v>28.663793103448278</v>
      </c>
      <c r="F412">
        <f>'38'!F158</f>
        <v>29.522752497225305</v>
      </c>
      <c r="G412">
        <f>'38'!G158</f>
        <v>30.549199084668192</v>
      </c>
      <c r="H412">
        <f>'38'!H158</f>
        <v>31.485849056603772</v>
      </c>
    </row>
    <row r="413" spans="1:8">
      <c r="B413" t="s">
        <v>552</v>
      </c>
      <c r="C413">
        <f>'38'!C188</f>
        <v>28.264758497316638</v>
      </c>
      <c r="D413">
        <f>'38'!D188</f>
        <v>29.187192118226598</v>
      </c>
      <c r="E413">
        <f>'38'!E188</f>
        <v>29.565217391304348</v>
      </c>
      <c r="F413">
        <f>'38'!F188</f>
        <v>30.075187969924812</v>
      </c>
      <c r="G413">
        <f>'38'!G188</f>
        <v>30.617441120305539</v>
      </c>
      <c r="H413">
        <f>'38'!H188</f>
        <v>31.575562700964628</v>
      </c>
    </row>
    <row r="414" spans="1:8">
      <c r="B414" t="s">
        <v>553</v>
      </c>
      <c r="C414">
        <f>'38'!C218</f>
        <v>29.406706792777303</v>
      </c>
      <c r="D414">
        <f>'38'!D218</f>
        <v>29.381443298969074</v>
      </c>
      <c r="E414">
        <f>'38'!E218</f>
        <v>30.079155672823219</v>
      </c>
      <c r="F414">
        <f>'38'!F218</f>
        <v>30.582959641255606</v>
      </c>
      <c r="G414">
        <f>'38'!G218</f>
        <v>31.399631675874769</v>
      </c>
      <c r="H414">
        <f>'38'!H218</f>
        <v>32.355723746452227</v>
      </c>
    </row>
    <row r="415" spans="1:8">
      <c r="B415" t="s">
        <v>554</v>
      </c>
      <c r="C415">
        <f>'38'!C248</f>
        <v>26.997840172786177</v>
      </c>
      <c r="D415">
        <f>'38'!D248</f>
        <v>27.654867256637168</v>
      </c>
      <c r="E415">
        <f>'38'!E248</f>
        <v>27.943368107302536</v>
      </c>
      <c r="F415">
        <f>'38'!F248</f>
        <v>28.517110266159698</v>
      </c>
      <c r="G415">
        <f>'38'!G248</f>
        <v>29.111969111969113</v>
      </c>
      <c r="H415">
        <f>'38'!H248</f>
        <v>30.007855459544384</v>
      </c>
    </row>
    <row r="416" spans="1:8">
      <c r="B416" t="s">
        <v>555</v>
      </c>
      <c r="C416">
        <f>'38'!C278</f>
        <v>32.688391038696537</v>
      </c>
      <c r="D416">
        <f>'38'!D278</f>
        <v>33.718487394957982</v>
      </c>
      <c r="E416">
        <f>'38'!E278</f>
        <v>36.047774158523346</v>
      </c>
      <c r="F416">
        <f>'38'!F278</f>
        <v>34.184239733629305</v>
      </c>
      <c r="G416">
        <f>'38'!G278</f>
        <v>35.435779816513758</v>
      </c>
      <c r="H416">
        <f>'38'!H278</f>
        <v>37.231503579952268</v>
      </c>
    </row>
    <row r="417" spans="2:8">
      <c r="B417" t="s">
        <v>556</v>
      </c>
      <c r="C417">
        <f>'38'!C308</f>
        <v>32.946486137975505</v>
      </c>
      <c r="D417">
        <f>'38'!D308</f>
        <v>33.86348575215375</v>
      </c>
      <c r="E417">
        <f>'38'!E308</f>
        <v>35.162601626016261</v>
      </c>
      <c r="F417">
        <f>'38'!F308</f>
        <v>35.4368932038835</v>
      </c>
      <c r="G417">
        <f>'38'!G308</f>
        <v>36.415362731152207</v>
      </c>
      <c r="H417">
        <f>'38'!H308</f>
        <v>38.193930421909698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417"/>
  <sheetViews>
    <sheetView workbookViewId="0">
      <selection activeCell="C82" sqref="C82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178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'1'!L8</f>
        <v>1.020393851752988</v>
      </c>
      <c r="D4" s="17">
        <f>'1'!M8</f>
        <v>1.0376065386217035</v>
      </c>
      <c r="E4" s="17">
        <f>'1'!N8</f>
        <v>0.95252739384066853</v>
      </c>
      <c r="F4" s="17">
        <f>'1'!O8</f>
        <v>0.98701666105454366</v>
      </c>
      <c r="G4" s="17">
        <f>'1'!P8</f>
        <v>0.98065978382335395</v>
      </c>
      <c r="H4" s="17">
        <f>'1'!Q8</f>
        <v>0.99101649261031366</v>
      </c>
    </row>
    <row r="5" spans="1:8" ht="16">
      <c r="A5" s="17">
        <v>2</v>
      </c>
      <c r="B5" s="59" t="s">
        <v>8</v>
      </c>
      <c r="C5" s="17">
        <f>'2'!L8</f>
        <v>0.93992551160351245</v>
      </c>
      <c r="D5" s="17">
        <f>'2'!M8</f>
        <v>0.9485901933257791</v>
      </c>
      <c r="E5" s="17">
        <f>'2'!N8</f>
        <v>0.95727435562222796</v>
      </c>
      <c r="F5" s="17">
        <f>'2'!O8</f>
        <v>0.96361586171415892</v>
      </c>
      <c r="G5" s="17">
        <f>'2'!P8</f>
        <v>0.97028543771521369</v>
      </c>
      <c r="H5" s="17">
        <f>'2'!Q8</f>
        <v>0.99196883477916242</v>
      </c>
    </row>
    <row r="6" spans="1:8" ht="16">
      <c r="A6" s="17">
        <v>3</v>
      </c>
      <c r="B6" s="59" t="s">
        <v>12</v>
      </c>
      <c r="C6" s="17">
        <f>'3'!L8</f>
        <v>0.93506755950394027</v>
      </c>
      <c r="D6" s="17">
        <f>'3'!M8</f>
        <v>0.94516787790987966</v>
      </c>
      <c r="E6" s="17">
        <f>'3'!N8</f>
        <v>0.95362327033119776</v>
      </c>
      <c r="F6" s="17">
        <f>'3'!O8</f>
        <v>0.96044829703940071</v>
      </c>
      <c r="G6" s="17">
        <f>'3'!P8</f>
        <v>0.97183170218780246</v>
      </c>
      <c r="H6" s="17">
        <f>'3'!Q8</f>
        <v>0.97957281002407492</v>
      </c>
    </row>
    <row r="7" spans="1:8" ht="16">
      <c r="A7" s="17">
        <v>4</v>
      </c>
      <c r="B7" s="59" t="s">
        <v>16</v>
      </c>
      <c r="C7" s="17">
        <f>'4'!L8</f>
        <v>1.0169174302082886</v>
      </c>
      <c r="D7" s="17">
        <f>'4'!M8</f>
        <v>1.0566295762172158</v>
      </c>
      <c r="E7" s="17">
        <f>'4'!N8</f>
        <v>1.0793014715241789</v>
      </c>
      <c r="F7" s="17">
        <f>'4'!O8</f>
        <v>1.1085643527336071</v>
      </c>
      <c r="G7" s="17">
        <f>'4'!P8</f>
        <v>1.1220468874631035</v>
      </c>
      <c r="H7" s="17">
        <f>'4'!Q8</f>
        <v>1.1234401575533548</v>
      </c>
    </row>
    <row r="8" spans="1:8" ht="16">
      <c r="A8" s="17">
        <v>5</v>
      </c>
      <c r="B8" s="59" t="s">
        <v>20</v>
      </c>
      <c r="C8" s="17">
        <f>'5'!L8</f>
        <v>0.96762280030826364</v>
      </c>
      <c r="D8" s="17">
        <f>'5'!M8</f>
        <v>1.0388943833043507</v>
      </c>
      <c r="E8" s="17">
        <f>'5'!N8</f>
        <v>1.0473529733338556</v>
      </c>
      <c r="F8" s="17">
        <f>'5'!O8</f>
        <v>1.05650177625049</v>
      </c>
      <c r="G8" s="17">
        <f>'5'!P8</f>
        <v>1.0637533042175074</v>
      </c>
      <c r="H8" s="17">
        <f>'5'!Q8</f>
        <v>1.0744388475998516</v>
      </c>
    </row>
    <row r="9" spans="1:8" ht="16">
      <c r="A9" s="17">
        <v>6</v>
      </c>
      <c r="B9" s="59" t="s">
        <v>24</v>
      </c>
      <c r="C9" s="17">
        <f>'6'!L8</f>
        <v>1.0138027993764018</v>
      </c>
      <c r="D9" s="17">
        <f>'6'!M8</f>
        <v>1.0260228293700158</v>
      </c>
      <c r="E9" s="17">
        <f>'6'!N8</f>
        <v>1.0433684549742765</v>
      </c>
      <c r="F9" s="17">
        <f>'6'!O8</f>
        <v>1.0584100616083969</v>
      </c>
      <c r="G9" s="17">
        <f>'6'!P8</f>
        <v>1.0749198539575806</v>
      </c>
      <c r="H9" s="17">
        <f>'6'!Q8</f>
        <v>1.083481165435473</v>
      </c>
    </row>
    <row r="10" spans="1:8" ht="16">
      <c r="A10" s="17">
        <v>7</v>
      </c>
      <c r="B10" s="59" t="s">
        <v>28</v>
      </c>
      <c r="C10" s="17">
        <f>'7'!L8</f>
        <v>0.68218547049233602</v>
      </c>
      <c r="D10" s="17">
        <f>'7'!M8</f>
        <v>0.95752393283846227</v>
      </c>
      <c r="E10" s="17">
        <f>'7'!N8</f>
        <v>0.96761893700496138</v>
      </c>
      <c r="F10" s="17">
        <f>'7'!O8</f>
        <v>0.99474604053416116</v>
      </c>
      <c r="G10" s="17">
        <f>'7'!P8</f>
        <v>1.0046735297699532</v>
      </c>
      <c r="H10" s="17">
        <f>'7'!Q8</f>
        <v>1.0149009011788737</v>
      </c>
    </row>
    <row r="11" spans="1:8" ht="16">
      <c r="A11" s="17">
        <v>8</v>
      </c>
      <c r="B11" s="59" t="s">
        <v>32</v>
      </c>
      <c r="C11" s="17">
        <f>'8'!L8</f>
        <v>0.96464366408814128</v>
      </c>
      <c r="D11" s="17">
        <f>'8'!M8</f>
        <v>0.97395909258452718</v>
      </c>
      <c r="E11" s="17">
        <f>'8'!N8</f>
        <v>0.97952364848292539</v>
      </c>
      <c r="F11" s="17">
        <f>'8'!O8</f>
        <v>0.96043451657659806</v>
      </c>
      <c r="G11" s="17">
        <f>'8'!P8</f>
        <v>0.98080246086961809</v>
      </c>
      <c r="H11" s="17">
        <f>'8'!Q8</f>
        <v>1.0034994356435865</v>
      </c>
    </row>
    <row r="12" spans="1:8" ht="16">
      <c r="A12" s="17">
        <v>9</v>
      </c>
      <c r="B12" s="59" t="s">
        <v>36</v>
      </c>
      <c r="C12" s="17">
        <f>'9'!L8</f>
        <v>0.82407507913396283</v>
      </c>
      <c r="D12" s="17">
        <f>'9'!M8</f>
        <v>0.82197035890342662</v>
      </c>
      <c r="E12" s="17">
        <f>'9'!N8</f>
        <v>0.83248580121625804</v>
      </c>
      <c r="F12" s="17">
        <f>'9'!O8</f>
        <v>0.84475402271167543</v>
      </c>
      <c r="G12" s="17">
        <f>'9'!P8</f>
        <v>0.84061994072524615</v>
      </c>
      <c r="H12" s="17">
        <f>'9'!Q8</f>
        <v>0.84931945928779762</v>
      </c>
    </row>
    <row r="13" spans="1:8" ht="16">
      <c r="A13" s="17">
        <v>10</v>
      </c>
      <c r="B13" s="59" t="s">
        <v>41</v>
      </c>
      <c r="C13" s="17">
        <f>'10'!L8</f>
        <v>1.0045067987536329</v>
      </c>
      <c r="D13" s="17">
        <f>'10'!M8</f>
        <v>1.0165114932360906</v>
      </c>
      <c r="E13" s="17">
        <f>'10'!N8</f>
        <v>1.0264378732031916</v>
      </c>
      <c r="F13" s="17">
        <f>'10'!O8</f>
        <v>1.0345948582135185</v>
      </c>
      <c r="G13" s="17">
        <f>'10'!P8</f>
        <v>1.0433638795124496</v>
      </c>
      <c r="H13" s="17">
        <f>'10'!Q8</f>
        <v>1.0558927240542568</v>
      </c>
    </row>
    <row r="14" spans="1:8" ht="16">
      <c r="A14" s="17">
        <v>11</v>
      </c>
      <c r="B14" s="59" t="s">
        <v>45</v>
      </c>
      <c r="C14" s="17">
        <f>'11'!L8</f>
        <v>0.93580034177807836</v>
      </c>
      <c r="D14" s="17">
        <f>'11'!M8</f>
        <v>1.0281622490097437</v>
      </c>
      <c r="E14" s="17">
        <f>'11'!N8</f>
        <v>1.0351986245677329</v>
      </c>
      <c r="F14" s="17">
        <f>'11'!O8</f>
        <v>1.040761659374851</v>
      </c>
      <c r="G14" s="17">
        <f>'11'!P8</f>
        <v>1.044047674890368</v>
      </c>
      <c r="H14" s="17">
        <f>'11'!Q8</f>
        <v>1.0503075179266528</v>
      </c>
    </row>
    <row r="15" spans="1:8" ht="16">
      <c r="A15" s="17">
        <v>12</v>
      </c>
      <c r="B15" s="59" t="s">
        <v>49</v>
      </c>
      <c r="C15" s="17">
        <f>'12'!L8</f>
        <v>1.0090010186832512</v>
      </c>
      <c r="D15" s="17">
        <f>'12'!M8</f>
        <v>1.0307794807599602</v>
      </c>
      <c r="E15" s="17">
        <f>'12'!N8</f>
        <v>1.041573142823087</v>
      </c>
      <c r="F15" s="17">
        <f>'12'!O8</f>
        <v>1.0530030815805906</v>
      </c>
      <c r="G15" s="17">
        <f>'12'!P8</f>
        <v>1.0667927550398064</v>
      </c>
      <c r="H15" s="17">
        <f>'12'!Q8</f>
        <v>1.0821289082678149</v>
      </c>
    </row>
    <row r="16" spans="1:8" ht="16">
      <c r="A16" s="17">
        <v>13</v>
      </c>
      <c r="B16" s="59" t="s">
        <v>53</v>
      </c>
      <c r="C16" s="17">
        <f>'13'!L8</f>
        <v>0.83208764159349491</v>
      </c>
      <c r="D16" s="17">
        <f>'13'!M8</f>
        <v>0.8367269897706795</v>
      </c>
      <c r="E16" s="17">
        <f>'13'!N8</f>
        <v>0.84136954156950117</v>
      </c>
      <c r="F16" s="17">
        <f>'13'!O8</f>
        <v>0.84474888745678844</v>
      </c>
      <c r="G16" s="17">
        <f>'13'!P8</f>
        <v>0.84652546054263189</v>
      </c>
      <c r="H16" s="17">
        <f>'13'!Q8</f>
        <v>0.84852798933353057</v>
      </c>
    </row>
    <row r="17" spans="1:8" ht="16">
      <c r="A17" s="17">
        <v>14</v>
      </c>
      <c r="B17" s="59" t="s">
        <v>57</v>
      </c>
      <c r="C17" s="17">
        <f>'14'!L8</f>
        <v>1.0390918960555287</v>
      </c>
      <c r="D17" s="17">
        <f>'14'!M8</f>
        <v>1.054642205981196</v>
      </c>
      <c r="E17" s="17">
        <f>'14'!N8</f>
        <v>1.0655072474781504</v>
      </c>
      <c r="F17" s="17">
        <f>'14'!O8</f>
        <v>1.0802834789578653</v>
      </c>
      <c r="G17" s="17">
        <f>'14'!P8</f>
        <v>1.0918136368009899</v>
      </c>
      <c r="H17" s="17">
        <f>'14'!Q8</f>
        <v>1.1033823015708963</v>
      </c>
    </row>
    <row r="18" spans="1:8" ht="16">
      <c r="A18" s="17">
        <v>15</v>
      </c>
      <c r="B18" s="59" t="s">
        <v>61</v>
      </c>
      <c r="C18" s="17">
        <f>'15'!L8</f>
        <v>1.0255281827310552</v>
      </c>
      <c r="D18" s="17">
        <f>'15'!M8</f>
        <v>1.0378792598010418</v>
      </c>
      <c r="E18" s="17">
        <f>'15'!N8</f>
        <v>1.0424492884550229</v>
      </c>
      <c r="F18" s="17">
        <f>'15'!O8</f>
        <v>1.0573675934020037</v>
      </c>
      <c r="G18" s="17">
        <f>'15'!P8</f>
        <v>1.0584816505650911</v>
      </c>
      <c r="H18" s="17">
        <f>'15'!Q8</f>
        <v>1.2184973665094463</v>
      </c>
    </row>
    <row r="19" spans="1:8" ht="16">
      <c r="A19" s="17">
        <v>16</v>
      </c>
      <c r="B19" s="59" t="s">
        <v>65</v>
      </c>
      <c r="C19" s="17">
        <f>'16'!L8</f>
        <v>1.0323719282037398</v>
      </c>
      <c r="D19" s="17">
        <f>'16'!M8</f>
        <v>1.0451145627727041</v>
      </c>
      <c r="E19" s="17">
        <f>'16'!N8</f>
        <v>1.0562034680101164</v>
      </c>
      <c r="F19" s="17">
        <f>'16'!O8</f>
        <v>1.0590650039229415</v>
      </c>
      <c r="G19" s="17">
        <f>'16'!P8</f>
        <v>1.0661008851314417</v>
      </c>
      <c r="H19" s="17">
        <f>'16'!Q8</f>
        <v>1.0787899992708183</v>
      </c>
    </row>
    <row r="20" spans="1:8" ht="16">
      <c r="A20" s="17">
        <v>17</v>
      </c>
      <c r="B20" s="59" t="s">
        <v>69</v>
      </c>
      <c r="C20" s="17">
        <f>'17'!L8</f>
        <v>0.90074782811203069</v>
      </c>
      <c r="D20" s="17">
        <f>'17'!M8</f>
        <v>0.90993204248782589</v>
      </c>
      <c r="E20" s="17">
        <f>'17'!N8</f>
        <v>0.91743135068693338</v>
      </c>
      <c r="F20" s="17">
        <f>'17'!O8</f>
        <v>0.92418014768349643</v>
      </c>
      <c r="G20" s="17">
        <f>'17'!P8</f>
        <v>0.93623485572285003</v>
      </c>
      <c r="H20" s="17">
        <f>'17'!Q8</f>
        <v>0.94695585672228189</v>
      </c>
    </row>
    <row r="21" spans="1:8" ht="16">
      <c r="A21" s="17">
        <v>18</v>
      </c>
      <c r="B21" s="59" t="s">
        <v>73</v>
      </c>
      <c r="C21" s="17">
        <f>'18'!L8</f>
        <v>1.1117032884754918</v>
      </c>
      <c r="D21" s="17">
        <f>'18'!M8</f>
        <v>1.1265481179746655</v>
      </c>
      <c r="E21" s="17">
        <f>'18'!N8</f>
        <v>1.141706275523179</v>
      </c>
      <c r="F21" s="17">
        <f>'18'!O8</f>
        <v>1.1489933641384713</v>
      </c>
      <c r="G21" s="17">
        <f>'18'!P8</f>
        <v>1.155526677506185</v>
      </c>
      <c r="H21" s="17">
        <f>'18'!Q8</f>
        <v>1.167961989915492</v>
      </c>
    </row>
    <row r="22" spans="1:8" ht="16">
      <c r="A22" s="17">
        <v>19</v>
      </c>
      <c r="B22" s="59" t="s">
        <v>77</v>
      </c>
      <c r="C22" s="17">
        <f>'19'!L8</f>
        <v>1.0118434621570913</v>
      </c>
      <c r="D22" s="17">
        <f>'19'!M8</f>
        <v>1.0226506825592623</v>
      </c>
      <c r="E22" s="17">
        <f>'19'!N8</f>
        <v>1.0314964424759661</v>
      </c>
      <c r="F22" s="17">
        <f>'19'!O8</f>
        <v>1.0464480210735345</v>
      </c>
      <c r="G22" s="17">
        <f>'19'!P8</f>
        <v>1.0754720477628159</v>
      </c>
      <c r="H22" s="17">
        <f>'19'!Q8</f>
        <v>1.0988053860870326</v>
      </c>
    </row>
    <row r="23" spans="1:8" ht="16">
      <c r="A23" s="17">
        <v>20</v>
      </c>
      <c r="B23" s="59" t="s">
        <v>81</v>
      </c>
      <c r="C23" s="17">
        <f>'20'!L8</f>
        <v>0.98689998689175895</v>
      </c>
      <c r="D23" s="17">
        <f>'20'!M8</f>
        <v>0.99124503373944883</v>
      </c>
      <c r="E23" s="17">
        <f>'20'!N8</f>
        <v>0.99922616575008827</v>
      </c>
      <c r="F23" s="17">
        <f>'20'!O8</f>
        <v>0.97244651232862467</v>
      </c>
      <c r="G23" s="17">
        <f>'20'!P8</f>
        <v>0.99301288772201546</v>
      </c>
      <c r="H23" s="17">
        <f>'20'!Q8</f>
        <v>1.0095984801218958</v>
      </c>
    </row>
    <row r="24" spans="1:8" ht="16">
      <c r="A24" s="17">
        <v>21</v>
      </c>
      <c r="B24" s="59" t="s">
        <v>85</v>
      </c>
      <c r="C24" s="17">
        <f>'21'!L8</f>
        <v>0.84333432963605925</v>
      </c>
      <c r="D24" s="17">
        <f>'21'!M8</f>
        <v>0.85046550500236451</v>
      </c>
      <c r="E24" s="17">
        <f>'21'!N8</f>
        <v>0.85598640614090804</v>
      </c>
      <c r="F24" s="17">
        <f>'21'!O8</f>
        <v>0.85884236412678705</v>
      </c>
      <c r="G24" s="17">
        <f>'21'!P8</f>
        <v>0.85797373393613707</v>
      </c>
      <c r="H24" s="17">
        <f>'21'!Q8</f>
        <v>0.86129503848748312</v>
      </c>
    </row>
    <row r="25" spans="1:8" ht="16">
      <c r="A25" s="17">
        <v>22</v>
      </c>
      <c r="B25" s="59" t="s">
        <v>89</v>
      </c>
      <c r="C25" s="17">
        <f>'22'!L8</f>
        <v>0.91691513300490224</v>
      </c>
      <c r="D25" s="17">
        <f>'22'!M8</f>
        <v>0.92528133787305455</v>
      </c>
      <c r="E25" s="17">
        <f>'22'!N8</f>
        <v>0.92526573258403522</v>
      </c>
      <c r="F25" s="17">
        <f>'22'!O8</f>
        <v>0.93268562295932</v>
      </c>
      <c r="G25" s="17">
        <f>'22'!P8</f>
        <v>0.94028644446176368</v>
      </c>
      <c r="H25" s="17">
        <f>'22'!Q8</f>
        <v>0.93847891066670874</v>
      </c>
    </row>
    <row r="26" spans="1:8" ht="16">
      <c r="A26" s="17">
        <v>23</v>
      </c>
      <c r="B26" s="59" t="s">
        <v>93</v>
      </c>
      <c r="C26" s="17">
        <f>'23'!L8</f>
        <v>1.3219726652130894</v>
      </c>
      <c r="D26" s="17">
        <f>'23'!M8</f>
        <v>1.337644102339232</v>
      </c>
      <c r="E26" s="17">
        <f>'23'!N8</f>
        <v>1.3522139218922093</v>
      </c>
      <c r="F26" s="17">
        <f>'23'!O8</f>
        <v>1.3872213849535158</v>
      </c>
      <c r="G26" s="17">
        <f>'23'!P8</f>
        <v>1.4096753896620777</v>
      </c>
      <c r="H26" s="17">
        <f>'23'!Q8</f>
        <v>1.3836095067199981</v>
      </c>
    </row>
    <row r="27" spans="1:8" ht="16">
      <c r="A27" s="17">
        <v>24</v>
      </c>
      <c r="B27" s="59" t="s">
        <v>97</v>
      </c>
      <c r="C27" s="17">
        <f>'24'!L8</f>
        <v>0.93357330388397985</v>
      </c>
      <c r="D27" s="17">
        <f>'24'!M8</f>
        <v>0.95248121138637531</v>
      </c>
      <c r="E27" s="17">
        <f>'24'!N8</f>
        <v>0.95984473317102115</v>
      </c>
      <c r="F27" s="17">
        <f>'24'!O8</f>
        <v>0.98803436819512502</v>
      </c>
      <c r="G27" s="17">
        <f>'24'!P8</f>
        <v>1.0026663927612451</v>
      </c>
      <c r="H27" s="17">
        <f>'24'!Q8</f>
        <v>1.0287395891943956</v>
      </c>
    </row>
    <row r="28" spans="1:8" ht="16">
      <c r="A28" s="17">
        <v>25</v>
      </c>
      <c r="B28" s="59" t="s">
        <v>101</v>
      </c>
      <c r="C28" s="17">
        <f>'25'!L8</f>
        <v>0.89140900765723285</v>
      </c>
      <c r="D28" s="17">
        <f>'25'!M8</f>
        <v>0.89924771102822376</v>
      </c>
      <c r="E28" s="17">
        <f>'25'!N8</f>
        <v>0.91014798265365271</v>
      </c>
      <c r="F28" s="17">
        <f>'25'!O8</f>
        <v>0.92093515689857419</v>
      </c>
      <c r="G28" s="17">
        <f>'25'!P8</f>
        <v>0.92433856499841482</v>
      </c>
      <c r="H28" s="17">
        <f>'25'!Q8</f>
        <v>0.91647123281422826</v>
      </c>
    </row>
    <row r="29" spans="1:8" ht="16">
      <c r="A29" s="17">
        <v>26</v>
      </c>
      <c r="B29" s="59" t="s">
        <v>105</v>
      </c>
      <c r="C29" s="17">
        <f>'26'!L8</f>
        <v>0.97703348700522052</v>
      </c>
      <c r="D29" s="17">
        <f>'26'!M8</f>
        <v>0.98883340041572132</v>
      </c>
      <c r="E29" s="17">
        <f>'26'!N8</f>
        <v>0.99680642719869583</v>
      </c>
      <c r="F29" s="17">
        <f>'26'!O8</f>
        <v>0.97681162858187909</v>
      </c>
      <c r="G29" s="17">
        <f>'26'!P8</f>
        <v>0.97978462835137736</v>
      </c>
      <c r="H29" s="17">
        <f>'26'!Q8</f>
        <v>0.9906025994483928</v>
      </c>
    </row>
    <row r="30" spans="1:8" ht="16">
      <c r="A30" s="17">
        <v>27</v>
      </c>
      <c r="B30" s="59" t="s">
        <v>3</v>
      </c>
      <c r="C30" s="17">
        <f>'27'!L8</f>
        <v>1.0971226416471702</v>
      </c>
      <c r="D30" s="17">
        <f>'27'!M8</f>
        <v>0.90239582353787895</v>
      </c>
      <c r="E30" s="17">
        <f>'27'!N8</f>
        <v>0.90749047851914211</v>
      </c>
      <c r="F30" s="17">
        <f>'27'!O8</f>
        <v>0.92677046240648076</v>
      </c>
      <c r="G30" s="17">
        <f>'27'!P8</f>
        <v>0.93319049074883709</v>
      </c>
      <c r="H30" s="17">
        <f>'27'!Q8</f>
        <v>0.94676066573166395</v>
      </c>
    </row>
    <row r="31" spans="1:8" ht="16">
      <c r="A31" s="17">
        <v>28</v>
      </c>
      <c r="B31" s="59" t="s">
        <v>7</v>
      </c>
      <c r="C31" s="17">
        <f>'28'!L8</f>
        <v>1.0168458958699635</v>
      </c>
      <c r="D31" s="17">
        <f>'28'!M8</f>
        <v>1.0282839626165003</v>
      </c>
      <c r="E31" s="17">
        <f>'28'!N8</f>
        <v>1.0386143125252314</v>
      </c>
      <c r="F31" s="17">
        <f>'28'!O8</f>
        <v>1.05188905505909</v>
      </c>
      <c r="G31" s="17">
        <f>'28'!P8</f>
        <v>1.066481442438634</v>
      </c>
      <c r="H31" s="17">
        <f>'28'!Q8</f>
        <v>1.0837687956190065</v>
      </c>
    </row>
    <row r="32" spans="1:8" ht="16">
      <c r="A32" s="17">
        <v>29</v>
      </c>
      <c r="B32" s="59" t="s">
        <v>11</v>
      </c>
      <c r="C32" s="17">
        <f>'29'!L8</f>
        <v>1.004117948075409</v>
      </c>
      <c r="D32" s="17">
        <f>'29'!M8</f>
        <v>1.01186417954987</v>
      </c>
      <c r="E32" s="17">
        <f>'29'!N8</f>
        <v>1.016059658382243</v>
      </c>
      <c r="F32" s="17">
        <f>'29'!O8</f>
        <v>0.9991268106566229</v>
      </c>
      <c r="G32" s="17">
        <f>'29'!P8</f>
        <v>1.0077539997856748</v>
      </c>
      <c r="H32" s="17">
        <f>'29'!Q8</f>
        <v>1.017189521374178</v>
      </c>
    </row>
    <row r="33" spans="1:8" ht="16">
      <c r="A33" s="17">
        <v>30</v>
      </c>
      <c r="B33" s="59" t="s">
        <v>15</v>
      </c>
      <c r="C33" s="17">
        <f>'30'!L8</f>
        <v>0.98833837634296429</v>
      </c>
      <c r="D33" s="17">
        <f>'30'!M8</f>
        <v>1.0025210745125142</v>
      </c>
      <c r="E33" s="17">
        <f>'30'!N8</f>
        <v>1.0098197782670526</v>
      </c>
      <c r="F33" s="17">
        <f>'30'!O8</f>
        <v>1.0140093956786973</v>
      </c>
      <c r="G33" s="17">
        <f>'30'!P8</f>
        <v>1.0251489240097253</v>
      </c>
      <c r="H33" s="17">
        <f>'30'!Q8</f>
        <v>1.0398927222635868</v>
      </c>
    </row>
    <row r="34" spans="1:8" ht="16">
      <c r="A34" s="17">
        <v>31</v>
      </c>
      <c r="B34" s="59" t="s">
        <v>19</v>
      </c>
      <c r="C34" s="17">
        <f>'31'!L8</f>
        <v>1.0892866629458802</v>
      </c>
      <c r="D34" s="17">
        <f>'31'!M8</f>
        <v>1.1010007765201326</v>
      </c>
      <c r="E34" s="17">
        <f>'31'!N8</f>
        <v>1.1078137216752175</v>
      </c>
      <c r="F34" s="17">
        <f>'31'!O8</f>
        <v>1.0733175871575853</v>
      </c>
      <c r="G34" s="17">
        <f>'31'!P8</f>
        <v>1.0864492051377903</v>
      </c>
      <c r="H34" s="17">
        <f>'31'!Q8</f>
        <v>1.0988045230115098</v>
      </c>
    </row>
    <row r="35" spans="1:8" ht="16">
      <c r="A35" s="17">
        <v>32</v>
      </c>
      <c r="B35" s="59" t="s">
        <v>23</v>
      </c>
      <c r="C35" s="17">
        <f>'32'!L8</f>
        <v>0.96982562124985228</v>
      </c>
      <c r="D35" s="17">
        <f>'32'!M8</f>
        <v>0.97953124322052687</v>
      </c>
      <c r="E35" s="17">
        <f>'32'!N8</f>
        <v>0.98962847480166016</v>
      </c>
      <c r="F35" s="17">
        <f>'32'!O8</f>
        <v>1.0012268053443931</v>
      </c>
      <c r="G35" s="17">
        <f>'32'!P8</f>
        <v>1.0115872462944326</v>
      </c>
      <c r="H35" s="17">
        <f>'32'!Q8</f>
        <v>1.0214640076216004</v>
      </c>
    </row>
    <row r="36" spans="1:8" ht="16">
      <c r="A36" s="17">
        <v>33</v>
      </c>
      <c r="B36" s="59" t="s">
        <v>27</v>
      </c>
      <c r="C36" s="17">
        <f>'33'!L8</f>
        <v>1.0366451917493593</v>
      </c>
      <c r="D36" s="17">
        <f>'33'!M8</f>
        <v>1.0487001734768544</v>
      </c>
      <c r="E36" s="17">
        <f>'33'!N8</f>
        <v>1.0609369635200334</v>
      </c>
      <c r="F36" s="17">
        <f>'33'!O8</f>
        <v>1.0720010802386193</v>
      </c>
      <c r="G36" s="17">
        <f>'33'!P8</f>
        <v>1.0874963251265011</v>
      </c>
      <c r="H36" s="17">
        <f>'33'!Q8</f>
        <v>1.1050880093025892</v>
      </c>
    </row>
    <row r="37" spans="1:8" ht="16">
      <c r="A37" s="17">
        <v>34</v>
      </c>
      <c r="B37" s="59" t="s">
        <v>31</v>
      </c>
      <c r="C37" s="17">
        <f>'34'!L8</f>
        <v>0.99374569050320916</v>
      </c>
      <c r="D37" s="17">
        <f>'34'!M8</f>
        <v>1.0083694133378156</v>
      </c>
      <c r="E37" s="17">
        <f>'34'!N8</f>
        <v>1.0199695689155122</v>
      </c>
      <c r="F37" s="17">
        <f>'34'!O8</f>
        <v>1.0258484399464292</v>
      </c>
      <c r="G37" s="17">
        <f>'34'!P8</f>
        <v>1.0318197989277118</v>
      </c>
      <c r="H37" s="17">
        <f>'34'!Q8</f>
        <v>1.0373691298439212</v>
      </c>
    </row>
    <row r="38" spans="1:8" ht="16">
      <c r="A38" s="17">
        <v>35</v>
      </c>
      <c r="B38" s="59" t="s">
        <v>35</v>
      </c>
      <c r="C38" s="17">
        <f>'35'!L8</f>
        <v>0.774103107710432</v>
      </c>
      <c r="D38" s="17">
        <f>'35'!M8</f>
        <v>0.78604748576149164</v>
      </c>
      <c r="E38" s="17">
        <f>'35'!N8</f>
        <v>0.79040908171215685</v>
      </c>
      <c r="F38" s="17">
        <f>'35'!O8</f>
        <v>0.7410836877134569</v>
      </c>
      <c r="G38" s="17">
        <f>'35'!P8</f>
        <v>0.74644418032056514</v>
      </c>
      <c r="H38" s="17">
        <f>'35'!Q8</f>
        <v>0.73619001831708375</v>
      </c>
    </row>
    <row r="39" spans="1:8" ht="16">
      <c r="A39" s="17">
        <v>36</v>
      </c>
      <c r="B39" s="59" t="s">
        <v>40</v>
      </c>
      <c r="C39" s="17">
        <f>'36'!L8</f>
        <v>0.89439192040257132</v>
      </c>
      <c r="D39" s="17">
        <f>'36'!M8</f>
        <v>0.90477610304842315</v>
      </c>
      <c r="E39" s="17">
        <f>'36'!N8</f>
        <v>0.91659736184487928</v>
      </c>
      <c r="F39" s="17">
        <f>'36'!O8</f>
        <v>0.92055880962823655</v>
      </c>
      <c r="G39" s="17">
        <f>'36'!P8</f>
        <v>0.92843669355740877</v>
      </c>
      <c r="H39" s="17">
        <f>'36'!Q8</f>
        <v>0.86340511447081514</v>
      </c>
    </row>
    <row r="40" spans="1:8" ht="16">
      <c r="A40" s="17">
        <v>37</v>
      </c>
      <c r="B40" s="59" t="s">
        <v>44</v>
      </c>
      <c r="C40" s="17">
        <f>'37'!L8</f>
        <v>0.82364644708497048</v>
      </c>
      <c r="D40" s="17">
        <f>'37'!M8</f>
        <v>0.83493396898618044</v>
      </c>
      <c r="E40" s="17">
        <f>'37'!N8</f>
        <v>0.84104036433880736</v>
      </c>
      <c r="F40" s="17">
        <f>'37'!O8</f>
        <v>0.85346865603822941</v>
      </c>
      <c r="G40" s="17">
        <f>'37'!P8</f>
        <v>0.86257992063673994</v>
      </c>
      <c r="H40" s="17">
        <f>'37'!Q8</f>
        <v>0.87033500260153807</v>
      </c>
    </row>
    <row r="41" spans="1:8" ht="16">
      <c r="A41" s="17">
        <v>38</v>
      </c>
      <c r="B41" s="59" t="s">
        <v>48</v>
      </c>
      <c r="C41" s="17">
        <f>'38'!L8</f>
        <v>0.95359780482431777</v>
      </c>
      <c r="D41" s="17">
        <f>'38'!M8</f>
        <v>0.96889837315826155</v>
      </c>
      <c r="E41" s="17">
        <f>'38'!N8</f>
        <v>0.98268065993850851</v>
      </c>
      <c r="F41" s="17">
        <f>'38'!O8</f>
        <v>0.98302039681960318</v>
      </c>
      <c r="G41" s="17">
        <f>'38'!P8</f>
        <v>0.99913607949343164</v>
      </c>
      <c r="H41" s="17">
        <f>'38'!Q8</f>
        <v>1.0166358971901248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'39'!J8</f>
        <v>0.88493102026098491</v>
      </c>
      <c r="F43" s="17">
        <f>'39'!K8</f>
        <v>0.89601532305197129</v>
      </c>
      <c r="G43" s="17">
        <f>'39'!L8</f>
        <v>0.90089688625424291</v>
      </c>
      <c r="H43" s="17">
        <f>'39'!M8</f>
        <v>0.90921508121386985</v>
      </c>
    </row>
    <row r="44" spans="1:8" ht="17" thickBot="1">
      <c r="A44">
        <v>40</v>
      </c>
      <c r="B44" s="60" t="s">
        <v>60</v>
      </c>
      <c r="C44" s="17"/>
      <c r="D44" s="17"/>
      <c r="E44" s="17">
        <f>'40'!J8</f>
        <v>0.89053622761479201</v>
      </c>
      <c r="F44" s="17">
        <f>'40'!K8</f>
        <v>0.89628811553546606</v>
      </c>
      <c r="G44" s="17">
        <f>'40'!L8</f>
        <v>0.90319931692209954</v>
      </c>
      <c r="H44" s="17">
        <f>'40'!M8</f>
        <v>0.91073533613700408</v>
      </c>
    </row>
    <row r="45" spans="1:8" ht="17" thickBot="1">
      <c r="A45">
        <v>41</v>
      </c>
      <c r="B45" s="60" t="s">
        <v>64</v>
      </c>
      <c r="C45" s="17"/>
      <c r="D45" s="17"/>
      <c r="E45" s="17">
        <f>'41'!J8</f>
        <v>0.98476248467153149</v>
      </c>
      <c r="F45" s="17">
        <f>'41'!K8</f>
        <v>0.99332278853463996</v>
      </c>
      <c r="G45" s="17">
        <f>'41'!L8</f>
        <v>1.0022503840758767</v>
      </c>
      <c r="H45" s="17">
        <f>'41'!M8</f>
        <v>1.0282489492436886</v>
      </c>
    </row>
    <row r="46" spans="1:8" ht="17" thickBot="1">
      <c r="A46">
        <v>42</v>
      </c>
      <c r="B46" s="60" t="s">
        <v>68</v>
      </c>
      <c r="C46" s="17"/>
      <c r="D46" s="17"/>
      <c r="E46" s="17">
        <f>'42'!J8</f>
        <v>0.92579194222767724</v>
      </c>
      <c r="F46" s="17">
        <f>'42'!K8</f>
        <v>0.93117332889578419</v>
      </c>
      <c r="G46" s="17">
        <f>'42'!L8</f>
        <v>0.93602287229622905</v>
      </c>
      <c r="H46" s="17">
        <f>'42'!M8</f>
        <v>0.95133884209343278</v>
      </c>
    </row>
    <row r="47" spans="1:8" ht="17" thickBot="1">
      <c r="A47">
        <v>43</v>
      </c>
      <c r="B47" s="60" t="s">
        <v>72</v>
      </c>
      <c r="C47" s="17"/>
      <c r="D47" s="17"/>
      <c r="E47" s="17">
        <f>'43'!J8</f>
        <v>0.86727937905332964</v>
      </c>
      <c r="F47" s="17">
        <f>'43'!K8</f>
        <v>0.87230907607709363</v>
      </c>
      <c r="G47" s="17">
        <f>'43'!L8</f>
        <v>0.87768320993817084</v>
      </c>
      <c r="H47" s="17">
        <f>'43'!M8</f>
        <v>0.88281606788164024</v>
      </c>
    </row>
    <row r="48" spans="1:8" ht="17" thickBot="1">
      <c r="A48">
        <v>44</v>
      </c>
      <c r="B48" s="60" t="s">
        <v>76</v>
      </c>
      <c r="C48" s="17"/>
      <c r="D48" s="17"/>
      <c r="E48" s="17">
        <f>'44'!J8</f>
        <v>0.95332170863221355</v>
      </c>
      <c r="F48" s="17">
        <f>'44'!K8</f>
        <v>0.96306795944605372</v>
      </c>
      <c r="G48" s="17">
        <f>'44'!L8</f>
        <v>0.97145880812969243</v>
      </c>
      <c r="H48" s="17">
        <f>'44'!M8</f>
        <v>0.98154985816362395</v>
      </c>
    </row>
    <row r="49" spans="1:8" ht="17" thickBot="1">
      <c r="A49">
        <v>45</v>
      </c>
      <c r="B49" s="60" t="s">
        <v>80</v>
      </c>
      <c r="C49" s="17"/>
      <c r="D49" s="17"/>
      <c r="E49" s="17">
        <f>'45'!J8</f>
        <v>1.0145967238508757</v>
      </c>
      <c r="F49" s="17">
        <f>'45'!K8</f>
        <v>1.0225567951609025</v>
      </c>
      <c r="G49" s="17">
        <f>'45'!L8</f>
        <v>1.0297438732144355</v>
      </c>
      <c r="H49" s="17">
        <f>'45'!M8</f>
        <v>1.0447511316574631</v>
      </c>
    </row>
    <row r="50" spans="1:8" ht="17" thickBot="1">
      <c r="A50">
        <v>46</v>
      </c>
      <c r="B50" s="60" t="s">
        <v>84</v>
      </c>
      <c r="C50" s="17"/>
      <c r="D50" s="17"/>
      <c r="E50" s="17">
        <f>'46'!J8</f>
        <v>0.98728328939403998</v>
      </c>
      <c r="F50" s="17">
        <f>'46'!K8</f>
        <v>0.99746765194831399</v>
      </c>
      <c r="G50" s="17">
        <f>'46'!L8</f>
        <v>1.0062737862562707</v>
      </c>
      <c r="H50" s="17">
        <f>'46'!M8</f>
        <v>1.0190731955752264</v>
      </c>
    </row>
    <row r="51" spans="1:8" ht="17" thickBot="1">
      <c r="A51">
        <v>47</v>
      </c>
      <c r="B51" s="60" t="s">
        <v>88</v>
      </c>
      <c r="C51" s="17"/>
      <c r="D51" s="17"/>
      <c r="E51" s="17">
        <f>'47'!J8</f>
        <v>0.87720381386812574</v>
      </c>
      <c r="F51" s="17">
        <f>'47'!K8</f>
        <v>0.88900090523815911</v>
      </c>
      <c r="G51" s="17">
        <f>'47'!L8</f>
        <v>0.99441721526727045</v>
      </c>
      <c r="H51" s="17">
        <f>'47'!M8</f>
        <v>1.0056122592712138</v>
      </c>
    </row>
    <row r="52" spans="1:8" ht="17" thickBot="1">
      <c r="A52">
        <v>48</v>
      </c>
      <c r="B52" s="60" t="s">
        <v>92</v>
      </c>
      <c r="C52" s="17"/>
      <c r="D52" s="17"/>
      <c r="E52" s="17">
        <f>'48'!J8</f>
        <v>0.95653355578570098</v>
      </c>
      <c r="F52" s="17">
        <f>'48'!K8</f>
        <v>0.96752169779188479</v>
      </c>
      <c r="G52" s="17">
        <f>'48'!L8</f>
        <v>0.98043699716999189</v>
      </c>
      <c r="H52" s="17">
        <f>'48'!M8</f>
        <v>0.99044998213405899</v>
      </c>
    </row>
    <row r="53" spans="1:8" ht="17" thickBot="1">
      <c r="A53">
        <v>49</v>
      </c>
      <c r="B53" s="60" t="s">
        <v>96</v>
      </c>
      <c r="C53" s="17"/>
      <c r="D53" s="17"/>
      <c r="E53" s="17">
        <f>'49'!J8</f>
        <v>1.1671797667177402</v>
      </c>
      <c r="F53" s="17">
        <f>'49'!K8</f>
        <v>1.0850688489602236</v>
      </c>
      <c r="G53" s="17">
        <f>'49'!L8</f>
        <v>1.0995966078629502</v>
      </c>
      <c r="H53" s="17">
        <f>'49'!M8</f>
        <v>1.112809049070278</v>
      </c>
    </row>
    <row r="54" spans="1:8" ht="17" thickBot="1">
      <c r="A54">
        <v>50</v>
      </c>
      <c r="B54" s="60" t="s">
        <v>100</v>
      </c>
      <c r="C54" s="17"/>
      <c r="D54" s="17"/>
      <c r="E54" s="17">
        <f>'50'!J8</f>
        <v>1.08073907592663</v>
      </c>
      <c r="F54" s="17">
        <f>'50'!K8</f>
        <v>1.0898654325401278</v>
      </c>
      <c r="G54" s="17">
        <f>'50'!L8</f>
        <v>1.0959063539101719</v>
      </c>
      <c r="H54" s="17">
        <f>'50'!M8</f>
        <v>1.105279654957702</v>
      </c>
    </row>
    <row r="55" spans="1:8" ht="17" thickBot="1">
      <c r="A55">
        <v>51</v>
      </c>
      <c r="B55" s="60" t="s">
        <v>104</v>
      </c>
      <c r="C55" s="17"/>
      <c r="D55" s="17"/>
      <c r="E55" s="17">
        <f>'51'!J8</f>
        <v>0.90959281467051956</v>
      </c>
      <c r="F55" s="17">
        <f>'51'!K8</f>
        <v>0.91690365437617916</v>
      </c>
      <c r="G55" s="17">
        <f>'51'!L8</f>
        <v>0.92448037316266773</v>
      </c>
      <c r="H55" s="17">
        <f>'51'!M8</f>
        <v>0.93413335732926106</v>
      </c>
    </row>
    <row r="56" spans="1:8" ht="17" thickBot="1">
      <c r="A56">
        <v>52</v>
      </c>
      <c r="B56" s="60" t="s">
        <v>108</v>
      </c>
      <c r="C56" s="17"/>
      <c r="D56" s="17"/>
      <c r="E56" s="17">
        <f>'52'!J8</f>
        <v>0.84287203427843316</v>
      </c>
      <c r="F56" s="17">
        <f>'52'!K8</f>
        <v>0.84999221238130318</v>
      </c>
      <c r="G56" s="17">
        <f>'52'!L8</f>
        <v>0.92501246157356598</v>
      </c>
      <c r="H56" s="17">
        <f>'52'!M8</f>
        <v>0.93166567672515588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'1'!L8</f>
        <v>1.020393851752988</v>
      </c>
      <c r="D60" s="62">
        <f>'1'!M8</f>
        <v>1.0376065386217035</v>
      </c>
      <c r="E60" s="62">
        <f>'1'!N8</f>
        <v>0.95252739384066853</v>
      </c>
      <c r="F60" s="62">
        <f>'1'!O8</f>
        <v>0.98701666105454366</v>
      </c>
      <c r="G60" s="62">
        <f>'1'!P8</f>
        <v>0.98065978382335395</v>
      </c>
      <c r="H60" s="63">
        <f>'1'!Q8</f>
        <v>0.99101649261031366</v>
      </c>
    </row>
    <row r="61" spans="1:8">
      <c r="B61" t="s">
        <v>214</v>
      </c>
      <c r="C61">
        <f>'1'!L38</f>
        <v>0.97422058425412694</v>
      </c>
      <c r="D61">
        <f>'1'!M38</f>
        <v>0.99329703493433708</v>
      </c>
      <c r="E61">
        <f>'1'!N38</f>
        <v>0.91332766251966613</v>
      </c>
      <c r="F61">
        <f>'1'!O38</f>
        <v>0.99113624908711284</v>
      </c>
      <c r="G61">
        <f>'1'!P38</f>
        <v>0.9615798456227711</v>
      </c>
      <c r="H61">
        <f>'1'!Q38</f>
        <v>0.97183419048517994</v>
      </c>
    </row>
    <row r="62" spans="1:8">
      <c r="B62" t="s">
        <v>215</v>
      </c>
      <c r="C62">
        <f>'1'!L68</f>
        <v>0.92878226228302518</v>
      </c>
      <c r="D62">
        <f>'1'!M68</f>
        <v>0.94267911871388055</v>
      </c>
      <c r="E62">
        <f>'1'!N68</f>
        <v>0.94600571610876993</v>
      </c>
      <c r="F62">
        <f>'1'!O68</f>
        <v>0.95566716542061414</v>
      </c>
      <c r="G62">
        <f>'1'!P68</f>
        <v>0.96135918259950426</v>
      </c>
      <c r="H62">
        <f>'1'!Q68</f>
        <v>0.9742163387076046</v>
      </c>
    </row>
    <row r="63" spans="1:8">
      <c r="B63" t="s">
        <v>216</v>
      </c>
      <c r="C63">
        <f>'1'!L98</f>
        <v>0.91841905844256266</v>
      </c>
      <c r="D63">
        <f>'1'!M98</f>
        <v>0.91709790147326875</v>
      </c>
      <c r="E63">
        <f>'1'!N98</f>
        <v>0.869601468757914</v>
      </c>
      <c r="F63">
        <f>'1'!O98</f>
        <v>0.86703915616646465</v>
      </c>
      <c r="G63">
        <f>'1'!P98</f>
        <v>0.87615799577593556</v>
      </c>
      <c r="H63">
        <f>'1'!Q98</f>
        <v>0.87584591397734246</v>
      </c>
    </row>
    <row r="64" spans="1:8">
      <c r="B64" t="s">
        <v>217</v>
      </c>
      <c r="C64">
        <f>'1'!L128</f>
        <v>1.2100025391546982</v>
      </c>
      <c r="D64">
        <f>'1'!M128</f>
        <v>1.2331117613962026</v>
      </c>
      <c r="E64">
        <f>'1'!N128</f>
        <v>1.0454569576268478</v>
      </c>
      <c r="F64">
        <f>'1'!O128</f>
        <v>1.0481269491169689</v>
      </c>
      <c r="G64">
        <f>'1'!P128</f>
        <v>1.0577184193819957</v>
      </c>
      <c r="H64">
        <f>'1'!Q128</f>
        <v>1.0724099970301377</v>
      </c>
    </row>
    <row r="65" spans="1:8">
      <c r="B65" t="s">
        <v>218</v>
      </c>
      <c r="C65">
        <f>'1'!L158</f>
        <v>1.0268555228963021</v>
      </c>
      <c r="D65">
        <f>'1'!M158</f>
        <v>1.0611686265905733</v>
      </c>
      <c r="E65">
        <f>'1'!N158</f>
        <v>1.0171924769412533</v>
      </c>
      <c r="F65">
        <f>'1'!O158</f>
        <v>1.015231415662289</v>
      </c>
      <c r="G65">
        <f>'1'!P158</f>
        <v>1.0481396796611173</v>
      </c>
      <c r="H65">
        <f>'1'!Q158</f>
        <v>1.0451268607802622</v>
      </c>
    </row>
    <row r="66" spans="1:8">
      <c r="B66" t="s">
        <v>219</v>
      </c>
      <c r="C66">
        <f>'1'!L188</f>
        <v>1.1828282028610722</v>
      </c>
      <c r="D66">
        <f>'1'!M188</f>
        <v>1.19115951166473</v>
      </c>
      <c r="E66">
        <f>'1'!N188</f>
        <v>0.9272963709272749</v>
      </c>
      <c r="F66">
        <f>'1'!O188</f>
        <v>0.9272963709272749</v>
      </c>
      <c r="G66">
        <f>'1'!P188</f>
        <v>0.92944727627632795</v>
      </c>
      <c r="H66">
        <f>'1'!Q188</f>
        <v>0.93695756363048399</v>
      </c>
    </row>
    <row r="67" spans="1:8">
      <c r="B67" t="s">
        <v>220</v>
      </c>
      <c r="C67">
        <f>'1'!L218</f>
        <v>1.025121204393916</v>
      </c>
      <c r="D67">
        <f>'1'!M218</f>
        <v>1.0468417480640531</v>
      </c>
      <c r="E67">
        <f>'1'!N218</f>
        <v>1.0600943607107316</v>
      </c>
      <c r="F67">
        <f>'1'!O218</f>
        <v>1.0620708849033371</v>
      </c>
      <c r="G67">
        <f>'1'!P218</f>
        <v>1.081375549111288</v>
      </c>
      <c r="H67">
        <f>'1'!Q218</f>
        <v>1.0920265587715372</v>
      </c>
    </row>
    <row r="68" spans="1:8" ht="16" thickBot="1">
      <c r="B68" t="s">
        <v>221</v>
      </c>
      <c r="C68">
        <f>'1'!L248</f>
        <v>1.0664491737228325</v>
      </c>
      <c r="D68">
        <f>'1'!M248</f>
        <v>1.0807754392549425</v>
      </c>
      <c r="E68">
        <f>'1'!N248</f>
        <v>1.08588589108919</v>
      </c>
      <c r="F68">
        <f>'1'!O248</f>
        <v>1.0778858945209571</v>
      </c>
      <c r="G68">
        <f>'1'!P248</f>
        <v>1.1123477782263984</v>
      </c>
      <c r="H68">
        <f>'1'!Q248</f>
        <v>1.1233970654283505</v>
      </c>
    </row>
    <row r="69" spans="1:8" ht="17" thickBot="1">
      <c r="A69">
        <v>2</v>
      </c>
      <c r="B69" s="60" t="s">
        <v>8</v>
      </c>
      <c r="C69" s="61">
        <f>'2'!L8</f>
        <v>0.93992551160351245</v>
      </c>
      <c r="D69" s="62">
        <f>'2'!M8</f>
        <v>0.9485901933257791</v>
      </c>
      <c r="E69" s="62">
        <f>'2'!N8</f>
        <v>0.95727435562222796</v>
      </c>
      <c r="F69" s="62">
        <f>'2'!O8</f>
        <v>0.96361586171415892</v>
      </c>
      <c r="G69" s="62">
        <f>'2'!P8</f>
        <v>0.97028543771521369</v>
      </c>
      <c r="H69" s="63">
        <f>'2'!Q8</f>
        <v>0.99196883477916242</v>
      </c>
    </row>
    <row r="70" spans="1:8">
      <c r="B70" t="s">
        <v>223</v>
      </c>
      <c r="C70">
        <f>'2'!L38</f>
        <v>0.9349855789536865</v>
      </c>
      <c r="D70">
        <f>'2'!M38</f>
        <v>0.93490483583957007</v>
      </c>
      <c r="E70">
        <f>'2'!N38</f>
        <v>0.94238471003332047</v>
      </c>
      <c r="F70">
        <f>'2'!O38</f>
        <v>0.95576968505519655</v>
      </c>
      <c r="G70">
        <f>'2'!P38</f>
        <v>0.96063006894021741</v>
      </c>
      <c r="H70">
        <f>'2'!Q38</f>
        <v>0.96819562053570274</v>
      </c>
    </row>
    <row r="71" spans="1:8">
      <c r="B71" t="s">
        <v>224</v>
      </c>
      <c r="C71">
        <f>'2'!L68</f>
        <v>0.84412794688712267</v>
      </c>
      <c r="D71">
        <f>'2'!M68</f>
        <v>0.85104908656547018</v>
      </c>
      <c r="E71">
        <f>'2'!N68</f>
        <v>0.8577989028279539</v>
      </c>
      <c r="F71">
        <f>'2'!O68</f>
        <v>0.85683454576711182</v>
      </c>
      <c r="G71">
        <f>'2'!P68</f>
        <v>0.87380489500701508</v>
      </c>
      <c r="H71">
        <f>'2'!Q68</f>
        <v>0.8973186077687646</v>
      </c>
    </row>
    <row r="72" spans="1:8">
      <c r="B72" t="s">
        <v>225</v>
      </c>
      <c r="C72">
        <f>'2'!L98</f>
        <v>1.0800553964871562</v>
      </c>
      <c r="D72">
        <f>'2'!M98</f>
        <v>1.0963110487940033</v>
      </c>
      <c r="E72">
        <f>'2'!N98</f>
        <v>1.1050402145457661</v>
      </c>
      <c r="F72">
        <f>'2'!O98</f>
        <v>1.1144873206283423</v>
      </c>
      <c r="G72">
        <f>'2'!P98</f>
        <v>1.1186395292273459</v>
      </c>
      <c r="H72">
        <f>'2'!Q98</f>
        <v>1.1384571582467977</v>
      </c>
    </row>
    <row r="73" spans="1:8">
      <c r="B73" t="s">
        <v>226</v>
      </c>
      <c r="C73">
        <f>'2'!L128</f>
        <v>1.1181640857589252</v>
      </c>
      <c r="D73">
        <f>'2'!M128</f>
        <v>1.109867469647021</v>
      </c>
      <c r="E73">
        <f>'2'!N128</f>
        <v>1.1170539358901628</v>
      </c>
      <c r="F73">
        <f>'2'!O128</f>
        <v>1.1194363383661539</v>
      </c>
      <c r="G73">
        <f>'2'!P128</f>
        <v>1.1174229129933315</v>
      </c>
      <c r="H73">
        <f>'2'!Q128</f>
        <v>1.1147495335013813</v>
      </c>
    </row>
    <row r="74" spans="1:8">
      <c r="B74" t="s">
        <v>227</v>
      </c>
      <c r="C74">
        <f>'2'!L158</f>
        <v>0.9157777899995585</v>
      </c>
      <c r="D74">
        <f>'2'!M158</f>
        <v>0.9157777899995585</v>
      </c>
      <c r="E74">
        <f>'2'!N158</f>
        <v>0.91986164797228487</v>
      </c>
      <c r="F74">
        <f>'2'!O158</f>
        <v>0.92322633139990429</v>
      </c>
      <c r="G74">
        <f>'2'!P158</f>
        <v>0.93352604435213615</v>
      </c>
      <c r="H74">
        <f>'2'!Q158</f>
        <v>0.93992334237482655</v>
      </c>
    </row>
    <row r="75" spans="1:8">
      <c r="B75" t="s">
        <v>228</v>
      </c>
      <c r="C75">
        <f>'2'!L188</f>
        <v>0.85004153470582589</v>
      </c>
      <c r="D75">
        <f>'2'!M188</f>
        <v>0.85300180410222359</v>
      </c>
      <c r="E75">
        <f>'2'!N188</f>
        <v>0.85773388645971782</v>
      </c>
      <c r="F75">
        <f>'2'!O188</f>
        <v>0.85900795312283684</v>
      </c>
      <c r="G75">
        <f>'2'!P188</f>
        <v>0.86189364310949568</v>
      </c>
      <c r="H75">
        <f>'2'!Q188</f>
        <v>0.89125175004559021</v>
      </c>
    </row>
    <row r="76" spans="1:8">
      <c r="B76" t="s">
        <v>229</v>
      </c>
      <c r="C76">
        <f>'2'!L218</f>
        <v>1.0462396564768759</v>
      </c>
      <c r="D76">
        <f>'2'!M218</f>
        <v>1.1123613409365138</v>
      </c>
      <c r="E76">
        <f>'2'!N218</f>
        <v>1.1181927505738944</v>
      </c>
      <c r="F76">
        <f>'2'!O218</f>
        <v>1.1201414924798399</v>
      </c>
      <c r="G76">
        <f>'2'!P218</f>
        <v>1.1295223136196957</v>
      </c>
      <c r="H76">
        <f>'2'!Q218</f>
        <v>1.1407525715871172</v>
      </c>
    </row>
    <row r="77" spans="1:8">
      <c r="B77" t="s">
        <v>230</v>
      </c>
      <c r="C77">
        <f>'2'!L248</f>
        <v>1.0187933340958062</v>
      </c>
      <c r="D77">
        <f>'2'!M248</f>
        <v>1.0318326318607185</v>
      </c>
      <c r="E77">
        <f>'2'!N248</f>
        <v>1.0449354671133118</v>
      </c>
      <c r="F77">
        <f>'2'!O248</f>
        <v>1.0525618312320464</v>
      </c>
      <c r="G77">
        <f>'2'!P248</f>
        <v>1.0511119839444358</v>
      </c>
      <c r="H77">
        <f>'2'!Q248</f>
        <v>1.0727327307478001</v>
      </c>
    </row>
    <row r="78" spans="1:8">
      <c r="B78" t="s">
        <v>231</v>
      </c>
      <c r="C78">
        <f>'2'!L278</f>
        <v>0.91424738397527838</v>
      </c>
      <c r="D78">
        <f>'2'!M278</f>
        <v>0.92035027479632059</v>
      </c>
      <c r="E78">
        <f>'2'!N278</f>
        <v>0.93448533159501268</v>
      </c>
      <c r="F78">
        <f>'2'!O278</f>
        <v>0.95047805637741367</v>
      </c>
      <c r="G78">
        <f>'2'!P278</f>
        <v>0.95452223857907414</v>
      </c>
      <c r="H78">
        <f>'2'!Q278</f>
        <v>0.96176371229360713</v>
      </c>
    </row>
    <row r="79" spans="1:8">
      <c r="B79" t="s">
        <v>232</v>
      </c>
      <c r="C79">
        <f>'2'!L308</f>
        <v>1.0284516445394423</v>
      </c>
      <c r="D79">
        <f>'2'!M308</f>
        <v>1.0336681349596188</v>
      </c>
      <c r="E79">
        <f>'2'!N308</f>
        <v>1.0424151965715052</v>
      </c>
      <c r="F79">
        <f>'2'!O308</f>
        <v>1.0506754693172411</v>
      </c>
      <c r="G79">
        <f>'2'!P308</f>
        <v>1.0727091538668121</v>
      </c>
      <c r="H79">
        <f>'2'!Q308</f>
        <v>1.2195583651197153</v>
      </c>
    </row>
    <row r="80" spans="1:8">
      <c r="B80" t="s">
        <v>233</v>
      </c>
      <c r="C80">
        <f>'2'!L338</f>
        <v>0.7967640210164153</v>
      </c>
      <c r="D80">
        <f>'2'!M338</f>
        <v>0.80236869174460979</v>
      </c>
      <c r="E80">
        <f>'2'!N338</f>
        <v>0.81551787376765938</v>
      </c>
      <c r="F80">
        <f>'2'!O338</f>
        <v>0.81257378764983013</v>
      </c>
      <c r="G80">
        <f>'2'!P338</f>
        <v>0.81463699585979976</v>
      </c>
      <c r="H80">
        <f>'2'!Q338</f>
        <v>0.82740715151713495</v>
      </c>
    </row>
    <row r="81" spans="1:8" ht="16" thickBot="1">
      <c r="B81" t="s">
        <v>234</v>
      </c>
      <c r="C81">
        <f>'2'!L368</f>
        <v>0.85514494479561665</v>
      </c>
      <c r="D81">
        <f>'2'!M368</f>
        <v>0.84890374536772084</v>
      </c>
      <c r="E81">
        <f>'2'!N368</f>
        <v>0.85179272211588031</v>
      </c>
      <c r="F81">
        <f>'2'!O368</f>
        <v>0.85731173792318727</v>
      </c>
      <c r="G81">
        <f>'2'!P368</f>
        <v>0.86401927098282316</v>
      </c>
      <c r="H81">
        <f>'2'!Q368</f>
        <v>0.8801047072499566</v>
      </c>
    </row>
    <row r="82" spans="1:8" ht="17" thickBot="1">
      <c r="A82">
        <v>3</v>
      </c>
      <c r="B82" s="60" t="s">
        <v>12</v>
      </c>
      <c r="C82" s="61">
        <f>'3'!L8</f>
        <v>0.93506755950394027</v>
      </c>
      <c r="D82" s="62">
        <f>'3'!M8</f>
        <v>0.94516787790987966</v>
      </c>
      <c r="E82" s="62">
        <f>'3'!N8</f>
        <v>0.95362327033119776</v>
      </c>
      <c r="F82" s="62">
        <f>'3'!O8</f>
        <v>0.96044829703940071</v>
      </c>
      <c r="G82" s="62">
        <f>'3'!P8</f>
        <v>0.97183170218780246</v>
      </c>
      <c r="H82" s="63">
        <f>'3'!Q8</f>
        <v>0.97957281002407492</v>
      </c>
    </row>
    <row r="83" spans="1:8">
      <c r="B83" t="s">
        <v>236</v>
      </c>
      <c r="C83">
        <f>'3'!L38</f>
        <v>0.91248771727005895</v>
      </c>
      <c r="D83">
        <f>'3'!M38</f>
        <v>0.92348541048403221</v>
      </c>
      <c r="E83">
        <f>'3'!N38</f>
        <v>0.93112202921646614</v>
      </c>
      <c r="F83">
        <f>'3'!O38</f>
        <v>0.93725643809079007</v>
      </c>
      <c r="G83">
        <f>'3'!P38</f>
        <v>0.95014058379605715</v>
      </c>
      <c r="H83">
        <f>'3'!Q38</f>
        <v>0.95802014991513107</v>
      </c>
    </row>
    <row r="84" spans="1:8">
      <c r="B84" t="s">
        <v>237</v>
      </c>
      <c r="C84">
        <f>'3'!L68</f>
        <v>1.1185513529629074</v>
      </c>
      <c r="D84">
        <f>'3'!M68</f>
        <v>1.1307819740626892</v>
      </c>
      <c r="E84">
        <f>'3'!N68</f>
        <v>1.1291181494743501</v>
      </c>
      <c r="F84">
        <f>'3'!O68</f>
        <v>1.133291255010505</v>
      </c>
      <c r="G84">
        <f>'3'!P68</f>
        <v>1.1436749807531059</v>
      </c>
      <c r="H84">
        <f>'3'!Q68</f>
        <v>1.1429837339249078</v>
      </c>
    </row>
    <row r="85" spans="1:8">
      <c r="B85" t="s">
        <v>238</v>
      </c>
      <c r="C85">
        <f>'3'!L98</f>
        <v>0.87428522703653178</v>
      </c>
      <c r="D85">
        <f>'3'!M98</f>
        <v>0.88276343781853961</v>
      </c>
      <c r="E85">
        <f>'3'!N98</f>
        <v>0.89222213346813684</v>
      </c>
      <c r="F85">
        <f>'3'!O98</f>
        <v>0.89818862907526253</v>
      </c>
      <c r="G85">
        <f>'3'!P98</f>
        <v>0.90273582522898599</v>
      </c>
      <c r="H85">
        <f>'3'!Q98</f>
        <v>0.90506658268957729</v>
      </c>
    </row>
    <row r="86" spans="1:8">
      <c r="B86" t="s">
        <v>239</v>
      </c>
      <c r="C86">
        <f>'3'!L128</f>
        <v>0.94826113817862467</v>
      </c>
      <c r="D86">
        <f>'3'!M128</f>
        <v>0.93806127623936786</v>
      </c>
      <c r="E86">
        <f>'3'!N128</f>
        <v>0.92755131711102456</v>
      </c>
      <c r="F86">
        <f>'3'!O128</f>
        <v>0.94141980522406654</v>
      </c>
      <c r="G86">
        <f>'3'!P128</f>
        <v>0.94487759101443958</v>
      </c>
      <c r="H86">
        <f>'3'!Q128</f>
        <v>0.96183896276486669</v>
      </c>
    </row>
    <row r="87" spans="1:8">
      <c r="B87" t="s">
        <v>240</v>
      </c>
      <c r="C87">
        <f>'3'!L158</f>
        <v>0.87335816629469643</v>
      </c>
      <c r="D87">
        <f>'3'!M158</f>
        <v>0.87286990373308881</v>
      </c>
      <c r="E87">
        <f>'3'!N158</f>
        <v>1.1170365213681461</v>
      </c>
      <c r="F87">
        <f>'3'!O158</f>
        <v>1.1180687036015131</v>
      </c>
      <c r="G87">
        <f>'3'!P158</f>
        <v>1.1263605714588092</v>
      </c>
      <c r="H87">
        <f>'3'!Q158</f>
        <v>1.1468305439277424</v>
      </c>
    </row>
    <row r="88" spans="1:8">
      <c r="B88" t="s">
        <v>241</v>
      </c>
      <c r="C88">
        <f>'3'!L188</f>
        <v>0.92963006422404337</v>
      </c>
      <c r="D88">
        <f>'3'!M188</f>
        <v>0.94309715836575536</v>
      </c>
      <c r="E88">
        <f>'3'!N188</f>
        <v>0.94491517375193823</v>
      </c>
      <c r="F88">
        <f>'3'!O188</f>
        <v>0.94953328238134538</v>
      </c>
      <c r="G88">
        <f>'3'!P188</f>
        <v>0.95633239940305959</v>
      </c>
      <c r="H88">
        <f>'3'!Q188</f>
        <v>0.96336085336291577</v>
      </c>
    </row>
    <row r="89" spans="1:8" ht="16" thickBot="1">
      <c r="B89" t="s">
        <v>242</v>
      </c>
      <c r="C89">
        <f>'3'!L218</f>
        <v>1.1358628913316415</v>
      </c>
      <c r="D89">
        <f>'3'!M218</f>
        <v>1.1518851505105525</v>
      </c>
      <c r="E89">
        <f>'3'!N218</f>
        <v>1.1373866361235352</v>
      </c>
      <c r="F89">
        <f>'3'!O218</f>
        <v>1.1348601280441573</v>
      </c>
      <c r="G89">
        <f>'3'!P218</f>
        <v>1.1492515808033517</v>
      </c>
      <c r="H89">
        <f>'3'!Q218</f>
        <v>1.1449999586531932</v>
      </c>
    </row>
    <row r="90" spans="1:8" ht="17" thickBot="1">
      <c r="A90">
        <v>4</v>
      </c>
      <c r="B90" s="60" t="s">
        <v>16</v>
      </c>
      <c r="C90" s="61">
        <f>'4'!L8</f>
        <v>1.0169174302082886</v>
      </c>
      <c r="D90" s="62">
        <f>'4'!M8</f>
        <v>1.0566295762172158</v>
      </c>
      <c r="E90" s="62">
        <f>'4'!N8</f>
        <v>1.0793014715241789</v>
      </c>
      <c r="F90" s="62">
        <f>'4'!O8</f>
        <v>1.1085643527336071</v>
      </c>
      <c r="G90" s="62">
        <f>'4'!P8</f>
        <v>1.1220468874631035</v>
      </c>
      <c r="H90" s="63">
        <f>'4'!Q8</f>
        <v>1.1234401575533548</v>
      </c>
    </row>
    <row r="91" spans="1:8">
      <c r="B91" t="s">
        <v>244</v>
      </c>
      <c r="C91">
        <f>'4'!L38</f>
        <v>0.90523059784748228</v>
      </c>
      <c r="D91">
        <f>'4'!M38</f>
        <v>0.91078093586677433</v>
      </c>
      <c r="E91">
        <f>'4'!N38</f>
        <v>0.92408267976869674</v>
      </c>
      <c r="F91">
        <f>'4'!O38</f>
        <v>0.93630642572206579</v>
      </c>
      <c r="G91">
        <f>'4'!P38</f>
        <v>0.9454866897102806</v>
      </c>
      <c r="H91">
        <f>'4'!Q38</f>
        <v>0.95547402761124955</v>
      </c>
    </row>
    <row r="92" spans="1:8">
      <c r="B92" t="s">
        <v>245</v>
      </c>
      <c r="C92">
        <f>'4'!L68</f>
        <v>1.0314591452813293</v>
      </c>
      <c r="D92">
        <f>'4'!M68</f>
        <v>1.0459672842311609</v>
      </c>
      <c r="E92">
        <f>'4'!N68</f>
        <v>1.0599526526220744</v>
      </c>
      <c r="F92">
        <f>'4'!O68</f>
        <v>1.0741147248495293</v>
      </c>
      <c r="G92">
        <f>'4'!P68</f>
        <v>1.0978522032575002</v>
      </c>
      <c r="H92">
        <f>'4'!Q68</f>
        <v>1.1115202446980925</v>
      </c>
    </row>
    <row r="93" spans="1:8">
      <c r="B93" t="s">
        <v>246</v>
      </c>
      <c r="C93">
        <f>'4'!L98</f>
        <v>1.0041694520739786</v>
      </c>
      <c r="D93">
        <f>'4'!M98</f>
        <v>1.0469215611824347</v>
      </c>
      <c r="E93">
        <f>'4'!N98</f>
        <v>1.0827135057746839</v>
      </c>
      <c r="F93">
        <f>'4'!O98</f>
        <v>1.1303215080461957</v>
      </c>
      <c r="G93">
        <f>'4'!P98</f>
        <v>1.1816335621756864</v>
      </c>
      <c r="H93">
        <f>'4'!Q98</f>
        <v>1.1998656574001512</v>
      </c>
    </row>
    <row r="94" spans="1:8">
      <c r="B94" t="s">
        <v>247</v>
      </c>
      <c r="C94">
        <f>'4'!L128</f>
        <v>1.1129818810996068</v>
      </c>
      <c r="D94">
        <f>'4'!M128</f>
        <v>1.1399636722666551</v>
      </c>
      <c r="E94">
        <f>'4'!N128</f>
        <v>1.1591406296081215</v>
      </c>
      <c r="F94">
        <f>'4'!O128</f>
        <v>1.2132973418882325</v>
      </c>
      <c r="G94">
        <f>'4'!P128</f>
        <v>1.2561732469315556</v>
      </c>
      <c r="H94">
        <f>'4'!Q128</f>
        <v>1.2740618815020723</v>
      </c>
    </row>
    <row r="95" spans="1:8">
      <c r="B95" t="s">
        <v>248</v>
      </c>
      <c r="C95">
        <f>'4'!L158</f>
        <v>1.2181610953774913</v>
      </c>
      <c r="D95">
        <f>'4'!M158</f>
        <v>1.2332104519826788</v>
      </c>
      <c r="E95">
        <f>'4'!N158</f>
        <v>1.2375084329652746</v>
      </c>
      <c r="F95">
        <f>'4'!O158</f>
        <v>1.2403107346692872</v>
      </c>
      <c r="G95">
        <f>'4'!P158</f>
        <v>1.2612581565464267</v>
      </c>
      <c r="H95">
        <f>'4'!Q158</f>
        <v>1.2914341001617227</v>
      </c>
    </row>
    <row r="96" spans="1:8">
      <c r="B96" t="s">
        <v>249</v>
      </c>
      <c r="C96">
        <f>'4'!L188</f>
        <v>1.1261586739495431</v>
      </c>
      <c r="D96">
        <f>'4'!M188</f>
        <v>1.2610626282271096</v>
      </c>
      <c r="E96">
        <f>'4'!N188</f>
        <v>1.2855391376593872</v>
      </c>
      <c r="F96">
        <f>'4'!O188</f>
        <v>1.3116109250520742</v>
      </c>
      <c r="G96">
        <f>'4'!P188</f>
        <v>1.267228214323066</v>
      </c>
      <c r="H96">
        <f>'4'!Q188</f>
        <v>1.2484391620941941</v>
      </c>
    </row>
    <row r="97" spans="1:8">
      <c r="B97" t="s">
        <v>250</v>
      </c>
      <c r="C97">
        <f>'4'!L218</f>
        <v>1.4249921386840074</v>
      </c>
      <c r="D97">
        <f>'4'!M218</f>
        <v>1.4723873620827712</v>
      </c>
      <c r="E97">
        <f>'4'!N218</f>
        <v>1.4790648640990569</v>
      </c>
      <c r="F97">
        <f>'4'!O218</f>
        <v>1.4911885243816361</v>
      </c>
      <c r="G97">
        <f>'4'!P218</f>
        <v>1.503200977321012</v>
      </c>
      <c r="H97">
        <f>'4'!Q218</f>
        <v>1.2285782413388084</v>
      </c>
    </row>
    <row r="98" spans="1:8" ht="16" thickBot="1">
      <c r="B98" t="s">
        <v>251</v>
      </c>
      <c r="C98">
        <f>'4'!L248</f>
        <v>1.1221974851466185</v>
      </c>
      <c r="D98">
        <f>'4'!M248</f>
        <v>1.1429213632586588</v>
      </c>
      <c r="E98">
        <f>'4'!N248</f>
        <v>1.1625630660252662</v>
      </c>
      <c r="F98">
        <f>'4'!O248</f>
        <v>1.1827970054638828</v>
      </c>
      <c r="G98">
        <f>'4'!P248</f>
        <v>1.2187876815156189</v>
      </c>
      <c r="H98">
        <f>'4'!Q248</f>
        <v>1.2249805496586699</v>
      </c>
    </row>
    <row r="99" spans="1:8" ht="17" thickBot="1">
      <c r="A99">
        <v>5</v>
      </c>
      <c r="B99" s="60" t="s">
        <v>20</v>
      </c>
      <c r="C99" s="61">
        <f>'5'!L8</f>
        <v>0.96762280030826364</v>
      </c>
      <c r="D99" s="62">
        <f>'5'!M8</f>
        <v>1.0388943833043507</v>
      </c>
      <c r="E99" s="62">
        <f>'5'!N8</f>
        <v>1.0473529733338556</v>
      </c>
      <c r="F99" s="62">
        <f>'5'!O8</f>
        <v>1.05650177625049</v>
      </c>
      <c r="G99" s="62">
        <f>'5'!P8</f>
        <v>1.0637533042175074</v>
      </c>
      <c r="H99" s="63">
        <f>'5'!Q8</f>
        <v>1.0744388475998516</v>
      </c>
    </row>
    <row r="100" spans="1:8">
      <c r="B100" t="s">
        <v>253</v>
      </c>
      <c r="C100">
        <f>'5'!L38</f>
        <v>0.95033478109130465</v>
      </c>
      <c r="D100">
        <f>'5'!M38</f>
        <v>1.0790487291102266</v>
      </c>
      <c r="E100">
        <f>'5'!N38</f>
        <v>1.0882534336293266</v>
      </c>
      <c r="F100">
        <f>'5'!O38</f>
        <v>1.0972749679148857</v>
      </c>
      <c r="G100">
        <f>'5'!P38</f>
        <v>1.1040297028326125</v>
      </c>
      <c r="H100">
        <f>'5'!Q38</f>
        <v>1.1151146909081335</v>
      </c>
    </row>
    <row r="101" spans="1:8">
      <c r="B101" t="s">
        <v>254</v>
      </c>
      <c r="C101">
        <f>'5'!L68</f>
        <v>0.95665949809447459</v>
      </c>
      <c r="D101">
        <f>'5'!M68</f>
        <v>0.95665949809447459</v>
      </c>
      <c r="E101">
        <f>'5'!N68</f>
        <v>0.96506464532795244</v>
      </c>
      <c r="F101">
        <f>'5'!O68</f>
        <v>0.97597608416924775</v>
      </c>
      <c r="G101">
        <f>'5'!P68</f>
        <v>0.97875707414215152</v>
      </c>
      <c r="H101">
        <f>'5'!Q68</f>
        <v>0.9891426677508115</v>
      </c>
    </row>
    <row r="102" spans="1:8">
      <c r="B102" t="s">
        <v>255</v>
      </c>
      <c r="C102">
        <f>'5'!L98</f>
        <v>1.1000695842877768</v>
      </c>
      <c r="D102">
        <f>'5'!M98</f>
        <v>1.1050998789492692</v>
      </c>
      <c r="E102">
        <f>'5'!N98</f>
        <v>1.1163203969127597</v>
      </c>
      <c r="F102">
        <f>'5'!O98</f>
        <v>1.1320732006665626</v>
      </c>
      <c r="G102">
        <f>'5'!P98</f>
        <v>1.1394756375027653</v>
      </c>
      <c r="H102">
        <f>'5'!Q98</f>
        <v>1.1484224818690514</v>
      </c>
    </row>
    <row r="103" spans="1:8">
      <c r="B103" t="s">
        <v>256</v>
      </c>
      <c r="C103">
        <f>'5'!L128</f>
        <v>0.94077293387051009</v>
      </c>
      <c r="D103">
        <f>'5'!M128</f>
        <v>0.94769209312688008</v>
      </c>
      <c r="E103">
        <f>'5'!N128</f>
        <v>0.94537025971377386</v>
      </c>
      <c r="F103">
        <f>'5'!O128</f>
        <v>0.95143970115716714</v>
      </c>
      <c r="G103">
        <f>'5'!P128</f>
        <v>0.96488281145461485</v>
      </c>
      <c r="H103">
        <f>'5'!Q128</f>
        <v>0.96244414025452685</v>
      </c>
    </row>
    <row r="104" spans="1:8">
      <c r="B104" t="s">
        <v>257</v>
      </c>
      <c r="C104">
        <f>'5'!L158</f>
        <v>0.93059767584514197</v>
      </c>
      <c r="D104">
        <f>'5'!M158</f>
        <v>0.93169059184626712</v>
      </c>
      <c r="E104">
        <f>'5'!N158</f>
        <v>0.93471221016666561</v>
      </c>
      <c r="F104">
        <f>'5'!O158</f>
        <v>0.93252724711635537</v>
      </c>
      <c r="G104">
        <f>'5'!P158</f>
        <v>0.93552686771954352</v>
      </c>
      <c r="H104">
        <f>'5'!Q158</f>
        <v>0.94886596028530146</v>
      </c>
    </row>
    <row r="105" spans="1:8" ht="16" thickBot="1">
      <c r="B105" t="s">
        <v>258</v>
      </c>
      <c r="C105">
        <f>'5'!L188</f>
        <v>0.91855697522027524</v>
      </c>
      <c r="D105">
        <f>'5'!M188</f>
        <v>0.92593781120957974</v>
      </c>
      <c r="E105">
        <f>'5'!N188</f>
        <v>0.93635648630464263</v>
      </c>
      <c r="F105">
        <f>'5'!O188</f>
        <v>0.93973935597941283</v>
      </c>
      <c r="G105">
        <f>'5'!P188</f>
        <v>0.94759891999218659</v>
      </c>
      <c r="H105">
        <f>'5'!Q188</f>
        <v>0.9678136211873305</v>
      </c>
    </row>
    <row r="106" spans="1:8" ht="17" thickBot="1">
      <c r="A106">
        <v>6</v>
      </c>
      <c r="B106" s="69" t="s">
        <v>24</v>
      </c>
      <c r="C106" s="61">
        <f>'6'!L8</f>
        <v>1.0138027993764018</v>
      </c>
      <c r="D106" s="62">
        <f>'6'!M8</f>
        <v>1.0260228293700158</v>
      </c>
      <c r="E106" s="62">
        <f>'6'!N8</f>
        <v>1.0433684549742765</v>
      </c>
      <c r="F106" s="62">
        <f>'6'!O8</f>
        <v>1.0584100616083969</v>
      </c>
      <c r="G106" s="62">
        <f>'6'!P8</f>
        <v>1.0749198539575806</v>
      </c>
      <c r="H106" s="63">
        <f>'6'!Q8</f>
        <v>1.083481165435473</v>
      </c>
    </row>
    <row r="107" spans="1:8" ht="16">
      <c r="B107" s="24" t="s">
        <v>260</v>
      </c>
      <c r="C107">
        <f>'6'!L38</f>
        <v>0.94455405524413483</v>
      </c>
      <c r="D107">
        <f>'6'!M38</f>
        <v>0.95381094139391187</v>
      </c>
      <c r="E107">
        <f>'6'!N38</f>
        <v>0.97042428599554553</v>
      </c>
      <c r="F107">
        <f>'6'!O38</f>
        <v>1.0045079164923076</v>
      </c>
      <c r="G107">
        <f>'6'!P38</f>
        <v>1.007051206469596</v>
      </c>
      <c r="H107">
        <f>'6'!Q38</f>
        <v>1.0134180734187017</v>
      </c>
    </row>
    <row r="108" spans="1:8" ht="16">
      <c r="B108" s="24" t="s">
        <v>261</v>
      </c>
      <c r="C108">
        <f>'6'!L68</f>
        <v>1.1763210310144765</v>
      </c>
      <c r="D108">
        <f>'6'!M68</f>
        <v>1.1711742796954983</v>
      </c>
      <c r="E108">
        <f>'6'!N68</f>
        <v>1.2126713368499134</v>
      </c>
      <c r="F108">
        <f>'6'!O68</f>
        <v>1.2241239080530837</v>
      </c>
      <c r="G108">
        <f>'6'!P68</f>
        <v>1.230203573380185</v>
      </c>
      <c r="H108">
        <f>'6'!Q68</f>
        <v>1.2429744988970057</v>
      </c>
    </row>
    <row r="109" spans="1:8" ht="16">
      <c r="B109" s="24" t="s">
        <v>262</v>
      </c>
      <c r="C109">
        <f>'6'!L98</f>
        <v>0.96527773134175998</v>
      </c>
      <c r="D109">
        <f>'6'!M98</f>
        <v>0.96923293360378493</v>
      </c>
      <c r="E109">
        <f>'6'!N98</f>
        <v>0.97538429717834674</v>
      </c>
      <c r="F109">
        <f>'6'!O98</f>
        <v>0.98593977970542046</v>
      </c>
      <c r="G109">
        <f>'6'!P98</f>
        <v>1.0058080341037225</v>
      </c>
      <c r="H109">
        <f>'6'!Q98</f>
        <v>1.0171579049518056</v>
      </c>
    </row>
    <row r="110" spans="1:8" ht="16" thickBot="1">
      <c r="B110" t="s">
        <v>263</v>
      </c>
      <c r="C110">
        <f>'6'!L128</f>
        <v>1.1098657105604077</v>
      </c>
      <c r="D110">
        <f>'6'!M128</f>
        <v>1.1436077376293639</v>
      </c>
      <c r="E110">
        <f>'6'!N128</f>
        <v>1.1513509883163944</v>
      </c>
      <c r="F110">
        <f>'6'!O128</f>
        <v>1.1352380711622037</v>
      </c>
      <c r="G110">
        <f>'6'!P128</f>
        <v>1.1784772892006197</v>
      </c>
      <c r="H110">
        <f>'6'!Q128</f>
        <v>1.1874282819278741</v>
      </c>
    </row>
    <row r="111" spans="1:8" ht="17" thickBot="1">
      <c r="A111">
        <v>7</v>
      </c>
      <c r="B111" s="69" t="s">
        <v>28</v>
      </c>
      <c r="C111" s="61">
        <f>'7'!L8</f>
        <v>0.68218547049233602</v>
      </c>
      <c r="D111" s="62">
        <f>'7'!M8</f>
        <v>0.95752393283846227</v>
      </c>
      <c r="E111" s="62">
        <f>'7'!N8</f>
        <v>0.96761893700496138</v>
      </c>
      <c r="F111" s="62">
        <f>'7'!O8</f>
        <v>0.99474604053416116</v>
      </c>
      <c r="G111" s="62">
        <f>'7'!P8</f>
        <v>1.0046735297699532</v>
      </c>
      <c r="H111" s="63">
        <f>'7'!Q8</f>
        <v>1.0149009011788737</v>
      </c>
    </row>
    <row r="112" spans="1:8" ht="16">
      <c r="B112" s="24" t="s">
        <v>265</v>
      </c>
      <c r="C112">
        <f>'7'!L38</f>
        <v>0.26130426585761357</v>
      </c>
      <c r="D112">
        <f>'7'!M38</f>
        <v>0.94739518188665495</v>
      </c>
      <c r="E112">
        <f>'7'!N38</f>
        <v>0.95574324200247518</v>
      </c>
      <c r="F112">
        <f>'7'!O38</f>
        <v>0.9899630842553615</v>
      </c>
      <c r="G112">
        <f>'7'!P38</f>
        <v>0.99420446834304699</v>
      </c>
      <c r="H112">
        <f>'7'!Q38</f>
        <v>1.0009249359666879</v>
      </c>
    </row>
    <row r="113" spans="1:8" ht="16">
      <c r="B113" s="24" t="s">
        <v>266</v>
      </c>
      <c r="C113">
        <f>'7'!L68</f>
        <v>0.99178401813578654</v>
      </c>
      <c r="D113">
        <f>'7'!M68</f>
        <v>1.0008861102754705</v>
      </c>
      <c r="E113">
        <f>'7'!N68</f>
        <v>1.0031048226987676</v>
      </c>
      <c r="F113">
        <f>'7'!O68</f>
        <v>1.0242659700319297</v>
      </c>
      <c r="G113">
        <f>'7'!P68</f>
        <v>1.0440132009764413</v>
      </c>
      <c r="H113">
        <f>'7'!Q68</f>
        <v>1.0489978500138415</v>
      </c>
    </row>
    <row r="114" spans="1:8">
      <c r="B114" t="s">
        <v>267</v>
      </c>
      <c r="C114">
        <f>'7'!L98</f>
        <v>0.86990831104342337</v>
      </c>
      <c r="D114">
        <f>'7'!M98</f>
        <v>0.93855282406745577</v>
      </c>
      <c r="E114">
        <f>'7'!N98</f>
        <v>0.93887138120890024</v>
      </c>
      <c r="F114">
        <f>'7'!O98</f>
        <v>0.96115176033235195</v>
      </c>
      <c r="G114">
        <f>'7'!P98</f>
        <v>0.9649550970418479</v>
      </c>
      <c r="H114">
        <f>'7'!Q98</f>
        <v>0.97967728625343253</v>
      </c>
    </row>
    <row r="115" spans="1:8">
      <c r="B115" t="s">
        <v>268</v>
      </c>
      <c r="C115">
        <f>'7'!L128</f>
        <v>0.96546269266155904</v>
      </c>
      <c r="D115">
        <f>'7'!M128</f>
        <v>0.93139035670354076</v>
      </c>
      <c r="E115">
        <f>'7'!N128</f>
        <v>0.95205395575297402</v>
      </c>
      <c r="F115">
        <f>'7'!O128</f>
        <v>0.94783971680338786</v>
      </c>
      <c r="G115">
        <f>'7'!P128</f>
        <v>0.97452292816675301</v>
      </c>
      <c r="H115">
        <f>'7'!Q128</f>
        <v>0.99859850572250286</v>
      </c>
    </row>
    <row r="116" spans="1:8">
      <c r="B116" t="s">
        <v>269</v>
      </c>
      <c r="C116">
        <f>'7'!L158</f>
        <v>0.94846951223843412</v>
      </c>
      <c r="D116">
        <f>'7'!M158</f>
        <v>0.96179667237356525</v>
      </c>
      <c r="E116">
        <f>'7'!N158</f>
        <v>0.94639035176550257</v>
      </c>
      <c r="F116">
        <f>'7'!O158</f>
        <v>0.93748040287012724</v>
      </c>
      <c r="G116">
        <f>'7'!P158</f>
        <v>0.94925908004311121</v>
      </c>
      <c r="H116">
        <f>'7'!Q158</f>
        <v>0.94793031621145252</v>
      </c>
    </row>
    <row r="117" spans="1:8" ht="16" thickBot="1">
      <c r="B117" t="s">
        <v>270</v>
      </c>
      <c r="C117">
        <f>'7'!L188</f>
        <v>0.9861021268299206</v>
      </c>
      <c r="D117">
        <f>'7'!M188</f>
        <v>0.99552022719669475</v>
      </c>
      <c r="E117">
        <f>'7'!N188</f>
        <v>1.0302792457227348</v>
      </c>
      <c r="F117">
        <f>'7'!O188</f>
        <v>1.0715888352924252</v>
      </c>
      <c r="G117">
        <f>'7'!P188</f>
        <v>1.0874573115785016</v>
      </c>
      <c r="H117">
        <f>'7'!Q188</f>
        <v>1.1056944792788717</v>
      </c>
    </row>
    <row r="118" spans="1:8" ht="17" thickBot="1">
      <c r="A118">
        <v>8</v>
      </c>
      <c r="B118" s="60" t="s">
        <v>32</v>
      </c>
      <c r="C118" s="61">
        <f>'8'!L8</f>
        <v>0.96464366408814128</v>
      </c>
      <c r="D118" s="62">
        <f>'8'!M8</f>
        <v>0.97395909258452718</v>
      </c>
      <c r="E118" s="62">
        <f>'8'!N8</f>
        <v>0.97952364848292539</v>
      </c>
      <c r="F118" s="62">
        <f>'8'!O8</f>
        <v>0.96043451657659806</v>
      </c>
      <c r="G118" s="62">
        <f>'8'!P8</f>
        <v>0.98080246086961809</v>
      </c>
      <c r="H118" s="63">
        <f>'8'!Q8</f>
        <v>1.0034994356435865</v>
      </c>
    </row>
    <row r="119" spans="1:8">
      <c r="B119" t="s">
        <v>272</v>
      </c>
      <c r="C119">
        <f>'8'!L38</f>
        <v>1.0165062037165176</v>
      </c>
      <c r="D119">
        <f>'8'!M38</f>
        <v>1.0285283294965335</v>
      </c>
      <c r="E119">
        <f>'8'!N38</f>
        <v>1.0303611487708029</v>
      </c>
      <c r="F119">
        <f>'8'!O38</f>
        <v>0.98686754086488981</v>
      </c>
      <c r="G119">
        <f>'8'!P38</f>
        <v>1.0083176994817133</v>
      </c>
      <c r="H119">
        <f>'8'!Q38</f>
        <v>1.0320170367331289</v>
      </c>
    </row>
    <row r="120" spans="1:8">
      <c r="B120" t="s">
        <v>273</v>
      </c>
      <c r="C120">
        <f>'8'!L68</f>
        <v>0.90786903447107614</v>
      </c>
      <c r="D120">
        <f>'8'!M68</f>
        <v>0.91598899739373163</v>
      </c>
      <c r="E120">
        <f>'8'!N68</f>
        <v>0.91211802343354753</v>
      </c>
      <c r="F120">
        <f>'8'!O68</f>
        <v>0.91810100514279314</v>
      </c>
      <c r="G120">
        <f>'8'!P68</f>
        <v>1.3282176804613648</v>
      </c>
      <c r="H120">
        <f>'8'!Q68</f>
        <v>0.94752531944136764</v>
      </c>
    </row>
    <row r="121" spans="1:8">
      <c r="B121" t="s">
        <v>274</v>
      </c>
      <c r="C121">
        <f>'8'!L98</f>
        <v>1.150908984920672</v>
      </c>
      <c r="D121">
        <f>'8'!M98</f>
        <v>1.153132126375044</v>
      </c>
      <c r="E121">
        <f>'8'!N98</f>
        <v>1.1646921617457344</v>
      </c>
      <c r="F121">
        <f>'8'!O98</f>
        <v>1.1642917574418719</v>
      </c>
      <c r="G121">
        <f>'8'!P98</f>
        <v>0.8286530248096885</v>
      </c>
      <c r="H121">
        <f>'8'!Q98</f>
        <v>1.2157622267313399</v>
      </c>
    </row>
    <row r="122" spans="1:8">
      <c r="B122" t="s">
        <v>275</v>
      </c>
      <c r="C122">
        <f>'8'!L128</f>
        <v>0.68227720830985217</v>
      </c>
      <c r="D122">
        <f>'8'!M128</f>
        <v>0.68999028435278864</v>
      </c>
      <c r="E122">
        <f>'8'!N128</f>
        <v>0.692194649142999</v>
      </c>
      <c r="F122">
        <f>'8'!O128</f>
        <v>0.69884832818618592</v>
      </c>
      <c r="G122">
        <f>'8'!P128</f>
        <v>0.71047275689772393</v>
      </c>
      <c r="H122">
        <f>'8'!Q128</f>
        <v>0.71348017998558722</v>
      </c>
    </row>
    <row r="123" spans="1:8">
      <c r="B123" t="s">
        <v>276</v>
      </c>
      <c r="C123">
        <f>'8'!L158</f>
        <v>0.90073136549707788</v>
      </c>
      <c r="D123">
        <f>'8'!M158</f>
        <v>0.90642083613970059</v>
      </c>
      <c r="E123">
        <f>'8'!N158</f>
        <v>0.90413327085009743</v>
      </c>
      <c r="F123">
        <f>'8'!O158</f>
        <v>0.91755152059937672</v>
      </c>
      <c r="G123">
        <f>'8'!P158</f>
        <v>0.88223900862617033</v>
      </c>
      <c r="H123">
        <f>'8'!Q158</f>
        <v>0.96366802758219483</v>
      </c>
    </row>
    <row r="124" spans="1:8" ht="16" thickBot="1">
      <c r="B124" t="s">
        <v>277</v>
      </c>
      <c r="C124">
        <f>'8'!L188</f>
        <v>0.89196622897432198</v>
      </c>
      <c r="D124">
        <f>'8'!M188</f>
        <v>0.91133496816762383</v>
      </c>
      <c r="E124">
        <f>'8'!N188</f>
        <v>0.93676447901836635</v>
      </c>
      <c r="F124">
        <f>'8'!O188</f>
        <v>0.96016426650939524</v>
      </c>
      <c r="G124">
        <f>'8'!P188</f>
        <v>0.97665844845108563</v>
      </c>
      <c r="H124">
        <f>'8'!Q188</f>
        <v>1.0012127698481359</v>
      </c>
    </row>
    <row r="125" spans="1:8" ht="17" thickBot="1">
      <c r="A125">
        <v>9</v>
      </c>
      <c r="B125" s="60" t="s">
        <v>36</v>
      </c>
      <c r="C125" s="61">
        <f>'9'!L8</f>
        <v>0.82407507913396283</v>
      </c>
      <c r="D125" s="62">
        <f>'9'!M8</f>
        <v>0.82197035890342662</v>
      </c>
      <c r="E125" s="62">
        <f>'9'!N8</f>
        <v>0.83248580121625804</v>
      </c>
      <c r="F125" s="62">
        <f>'9'!O8</f>
        <v>0.84475402271167543</v>
      </c>
      <c r="G125" s="62">
        <f>'9'!P8</f>
        <v>0.84061994072524615</v>
      </c>
      <c r="H125" s="63">
        <f>'9'!Q8</f>
        <v>0.84931945928779762</v>
      </c>
    </row>
    <row r="126" spans="1:8">
      <c r="B126" t="s">
        <v>279</v>
      </c>
      <c r="C126">
        <f>'9'!L38</f>
        <v>0.9739439875357756</v>
      </c>
      <c r="D126">
        <f>'9'!M38</f>
        <v>0.9476900585111967</v>
      </c>
      <c r="E126">
        <f>'9'!N38</f>
        <v>0.96029170159103949</v>
      </c>
      <c r="F126">
        <f>'9'!O38</f>
        <v>0.96933330293665643</v>
      </c>
      <c r="G126">
        <f>'9'!P38</f>
        <v>0.97554209803225755</v>
      </c>
      <c r="H126">
        <f>'9'!Q38</f>
        <v>0.98296353000010106</v>
      </c>
    </row>
    <row r="127" spans="1:8">
      <c r="B127" t="s">
        <v>280</v>
      </c>
      <c r="C127">
        <f>'9'!L68</f>
        <v>1.0297240427900403</v>
      </c>
      <c r="D127">
        <f>'9'!M68</f>
        <v>1.043302993334303</v>
      </c>
      <c r="E127">
        <f>'9'!N68</f>
        <v>1.0585453729680221</v>
      </c>
      <c r="F127">
        <f>'9'!O68</f>
        <v>1.0916398147144857</v>
      </c>
      <c r="G127">
        <f>'9'!P68</f>
        <v>1.0877291784291425</v>
      </c>
      <c r="H127">
        <f>'9'!Q68</f>
        <v>1.0988104574479642</v>
      </c>
    </row>
    <row r="128" spans="1:8">
      <c r="B128" t="s">
        <v>281</v>
      </c>
      <c r="C128">
        <f>'9'!L98</f>
        <v>0.46155448800700394</v>
      </c>
      <c r="D128">
        <f>'9'!M98</f>
        <v>0.46148442751031427</v>
      </c>
      <c r="E128">
        <f>'9'!N98</f>
        <v>0.46317395646637438</v>
      </c>
      <c r="F128">
        <f>'9'!O98</f>
        <v>0.46837070677262876</v>
      </c>
      <c r="G128">
        <f>'9'!P98</f>
        <v>0.47077050404866072</v>
      </c>
      <c r="H128">
        <f>'9'!Q98</f>
        <v>0.47484601352385469</v>
      </c>
    </row>
    <row r="129" spans="1:8">
      <c r="B129" t="s">
        <v>282</v>
      </c>
      <c r="C129">
        <f>'9'!L128</f>
        <v>1.1044378790227192</v>
      </c>
      <c r="D129">
        <f>'9'!M128</f>
        <v>1.135028387176229</v>
      </c>
      <c r="E129">
        <f>'9'!N128</f>
        <v>1.1540638264805345</v>
      </c>
      <c r="F129">
        <f>'9'!O128</f>
        <v>1.1666529398197507</v>
      </c>
      <c r="G129">
        <f>'9'!P128</f>
        <v>1.0734281794402298</v>
      </c>
      <c r="H129">
        <f>'9'!Q128</f>
        <v>1.0893631623166726</v>
      </c>
    </row>
    <row r="130" spans="1:8" ht="16" thickBot="1">
      <c r="B130" t="s">
        <v>283</v>
      </c>
      <c r="C130">
        <f>'9'!L158</f>
        <v>0.76865096481334971</v>
      </c>
      <c r="D130">
        <f>'9'!M158</f>
        <v>0.7799040941530937</v>
      </c>
      <c r="E130">
        <f>'9'!N158</f>
        <v>0.79563457905331392</v>
      </c>
      <c r="F130">
        <f>'9'!O158</f>
        <v>0.80591996305443447</v>
      </c>
      <c r="G130">
        <f>'9'!P158</f>
        <v>0.83659190926212945</v>
      </c>
      <c r="H130">
        <f>'9'!Q158</f>
        <v>0.84601316948584182</v>
      </c>
    </row>
    <row r="131" spans="1:8" ht="17" thickBot="1">
      <c r="A131">
        <v>10</v>
      </c>
      <c r="B131" s="60" t="s">
        <v>41</v>
      </c>
      <c r="C131" s="61">
        <f>'10'!L8</f>
        <v>1.0045067987536329</v>
      </c>
      <c r="D131" s="62">
        <f>'10'!M8</f>
        <v>1.0165114932360906</v>
      </c>
      <c r="E131" s="62">
        <f>'10'!N8</f>
        <v>1.0264378732031916</v>
      </c>
      <c r="F131" s="62">
        <f>'10'!O8</f>
        <v>1.0345948582135185</v>
      </c>
      <c r="G131" s="62">
        <f>'10'!P8</f>
        <v>1.0433638795124496</v>
      </c>
      <c r="H131" s="63">
        <f>'10'!Q8</f>
        <v>1.0558927240542568</v>
      </c>
    </row>
    <row r="132" spans="1:8">
      <c r="B132" t="s">
        <v>285</v>
      </c>
      <c r="C132">
        <f>'10'!L38</f>
        <v>0.95181446876051856</v>
      </c>
      <c r="D132">
        <f>'10'!M38</f>
        <v>0.96105816694202195</v>
      </c>
      <c r="E132">
        <f>'10'!N38</f>
        <v>0.96759220639222554</v>
      </c>
      <c r="F132">
        <f>'10'!O38</f>
        <v>0.97466286515811451</v>
      </c>
      <c r="G132">
        <f>'10'!P38</f>
        <v>0.98518503828469162</v>
      </c>
      <c r="H132">
        <f>'10'!Q38</f>
        <v>1.0004804951410318</v>
      </c>
    </row>
    <row r="133" spans="1:8">
      <c r="B133" t="s">
        <v>286</v>
      </c>
      <c r="C133">
        <f>'10'!L68</f>
        <v>0.88570447829864707</v>
      </c>
      <c r="D133">
        <f>'10'!M68</f>
        <v>0.90364848850585855</v>
      </c>
      <c r="E133">
        <f>'10'!N68</f>
        <v>0.91078778909708025</v>
      </c>
      <c r="F133">
        <f>'10'!O68</f>
        <v>0.92422430030181912</v>
      </c>
      <c r="G133">
        <f>'10'!P68</f>
        <v>0.93808849699023977</v>
      </c>
      <c r="H133">
        <f>'10'!Q68</f>
        <v>0.95105755270365266</v>
      </c>
    </row>
    <row r="134" spans="1:8">
      <c r="B134" t="s">
        <v>287</v>
      </c>
      <c r="C134">
        <f>'10'!L98</f>
        <v>1.0102572594232888</v>
      </c>
      <c r="D134">
        <f>'10'!M98</f>
        <v>1.0164544462306926</v>
      </c>
      <c r="E134">
        <f>'10'!N98</f>
        <v>1.027090144066561</v>
      </c>
      <c r="F134">
        <f>'10'!O98</f>
        <v>1.0316091023504879</v>
      </c>
      <c r="G134">
        <f>'10'!P98</f>
        <v>1.0291030390437399</v>
      </c>
      <c r="H134">
        <f>'10'!Q98</f>
        <v>1.0308607805881607</v>
      </c>
    </row>
    <row r="135" spans="1:8">
      <c r="B135" t="s">
        <v>288</v>
      </c>
      <c r="C135">
        <f>'10'!L128</f>
        <v>1.0761432665258712</v>
      </c>
      <c r="D135">
        <f>'10'!M128</f>
        <v>1.0851863932306922</v>
      </c>
      <c r="E135">
        <f>'10'!N128</f>
        <v>1.0913565984834619</v>
      </c>
      <c r="F135">
        <f>'10'!O128</f>
        <v>1.1036746241769211</v>
      </c>
      <c r="G135">
        <f>'10'!P128</f>
        <v>1.1167694877563732</v>
      </c>
      <c r="H135">
        <f>'10'!Q128</f>
        <v>1.1296858590724053</v>
      </c>
    </row>
    <row r="136" spans="1:8">
      <c r="B136" t="s">
        <v>289</v>
      </c>
      <c r="C136">
        <f>'10'!L158</f>
        <v>1.0970024998284085</v>
      </c>
      <c r="D136">
        <f>'10'!M158</f>
        <v>1.1126712161195726</v>
      </c>
      <c r="E136">
        <f>'10'!N158</f>
        <v>1.1298757181329171</v>
      </c>
      <c r="F136">
        <f>'10'!O158</f>
        <v>1.1376309410590877</v>
      </c>
      <c r="G136">
        <f>'10'!P158</f>
        <v>1.1467010266064304</v>
      </c>
      <c r="H136">
        <f>'10'!Q158</f>
        <v>1.1604711893568582</v>
      </c>
    </row>
    <row r="137" spans="1:8" ht="16" thickBot="1">
      <c r="B137" t="s">
        <v>290</v>
      </c>
      <c r="C137">
        <f>'10'!L188</f>
        <v>1.0762677527717082</v>
      </c>
      <c r="D137">
        <f>'10'!M188</f>
        <v>1.0853372078152828</v>
      </c>
      <c r="E137">
        <f>'10'!N188</f>
        <v>1.1011941779726337</v>
      </c>
      <c r="F137">
        <f>'10'!O188</f>
        <v>1.0973900455201122</v>
      </c>
      <c r="G137">
        <f>'10'!P188</f>
        <v>1.0962657807813618</v>
      </c>
      <c r="H137">
        <f>'10'!Q188</f>
        <v>1.1164793021758372</v>
      </c>
    </row>
    <row r="138" spans="1:8" ht="17" thickBot="1">
      <c r="A138">
        <v>11</v>
      </c>
      <c r="B138" s="60" t="s">
        <v>45</v>
      </c>
      <c r="C138" s="61">
        <f>'11'!L8</f>
        <v>0.93580034177807836</v>
      </c>
      <c r="D138" s="62">
        <f>'11'!M8</f>
        <v>1.0281622490097437</v>
      </c>
      <c r="E138" s="62">
        <f>'11'!N8</f>
        <v>1.0351986245677329</v>
      </c>
      <c r="F138" s="62">
        <f>'11'!O8</f>
        <v>1.040761659374851</v>
      </c>
      <c r="G138" s="62">
        <f>'11'!P8</f>
        <v>1.044047674890368</v>
      </c>
      <c r="H138" s="63">
        <f>'11'!Q8</f>
        <v>1.0503075179266528</v>
      </c>
    </row>
    <row r="139" spans="1:8">
      <c r="B139" t="s">
        <v>292</v>
      </c>
      <c r="C139">
        <f>'11'!L38</f>
        <v>0.89117185787324915</v>
      </c>
      <c r="D139">
        <f>'11'!M38</f>
        <v>0.89160678906022572</v>
      </c>
      <c r="E139">
        <f>'11'!N38</f>
        <v>0.89360505938557366</v>
      </c>
      <c r="F139">
        <f>'11'!O38</f>
        <v>0.89663037032091153</v>
      </c>
      <c r="G139">
        <f>'11'!P38</f>
        <v>0.89943558563463277</v>
      </c>
      <c r="H139">
        <f>'11'!Q38</f>
        <v>0.90017168771899303</v>
      </c>
    </row>
    <row r="140" spans="1:8">
      <c r="B140" t="s">
        <v>293</v>
      </c>
      <c r="C140">
        <f>'11'!L68</f>
        <v>0.91764072580642198</v>
      </c>
      <c r="D140">
        <f>'11'!M68</f>
        <v>0.93348411380231422</v>
      </c>
      <c r="E140">
        <f>'11'!N68</f>
        <v>0.94265525255965854</v>
      </c>
      <c r="F140">
        <f>'11'!O68</f>
        <v>0.93594416935653768</v>
      </c>
      <c r="G140">
        <f>'11'!P68</f>
        <v>0.93089055272967047</v>
      </c>
      <c r="H140">
        <f>'11'!Q68</f>
        <v>0.94419829216015116</v>
      </c>
    </row>
    <row r="141" spans="1:8">
      <c r="B141" t="s">
        <v>294</v>
      </c>
      <c r="C141">
        <f>'11'!L98</f>
        <v>1.0325403335996495</v>
      </c>
      <c r="D141">
        <f>'11'!M98</f>
        <v>1.0394222120629171</v>
      </c>
      <c r="E141">
        <f>'11'!N98</f>
        <v>1.0674114702072262</v>
      </c>
      <c r="F141">
        <f>'11'!O98</f>
        <v>1.0811348844651008</v>
      </c>
      <c r="G141">
        <f>'11'!P98</f>
        <v>1.1000823117373277</v>
      </c>
      <c r="H141">
        <f>'11'!Q98</f>
        <v>1.1262466963143554</v>
      </c>
    </row>
    <row r="142" spans="1:8">
      <c r="B142" t="s">
        <v>295</v>
      </c>
      <c r="C142">
        <f>'11'!L128</f>
        <v>0.96187882443940842</v>
      </c>
      <c r="D142">
        <f>'11'!M128</f>
        <v>0.96684336576618479</v>
      </c>
      <c r="E142">
        <f>'11'!N128</f>
        <v>0.96352590927467341</v>
      </c>
      <c r="F142">
        <f>'11'!O128</f>
        <v>0.97698640780280144</v>
      </c>
      <c r="G142">
        <f>'11'!P128</f>
        <v>0.95010567622116959</v>
      </c>
      <c r="H142">
        <f>'11'!Q128</f>
        <v>0.96843240738300074</v>
      </c>
    </row>
    <row r="143" spans="1:8">
      <c r="B143" t="s">
        <v>296</v>
      </c>
      <c r="C143">
        <f>'11'!L158</f>
        <v>0.97944461621832934</v>
      </c>
      <c r="D143">
        <f>'11'!M158</f>
        <v>1.0065243027176392</v>
      </c>
      <c r="E143">
        <f>'11'!N158</f>
        <v>1.0134787899147184</v>
      </c>
      <c r="F143">
        <f>'11'!O158</f>
        <v>1.0257649658043169</v>
      </c>
      <c r="G143">
        <f>'11'!P158</f>
        <v>1.0447737649902391</v>
      </c>
      <c r="H143">
        <f>'11'!Q158</f>
        <v>1.056832734012866</v>
      </c>
    </row>
    <row r="144" spans="1:8">
      <c r="B144" t="s">
        <v>297</v>
      </c>
      <c r="C144">
        <f>'11'!L188</f>
        <v>1.0559875690515026</v>
      </c>
      <c r="D144">
        <f>'11'!M188</f>
        <v>1.091208798923166</v>
      </c>
      <c r="E144">
        <f>'11'!N188</f>
        <v>1.1206459142122078</v>
      </c>
      <c r="F144">
        <f>'11'!O188</f>
        <v>1.1551597957467317</v>
      </c>
      <c r="G144">
        <f>'11'!P188</f>
        <v>1.1616136744247043</v>
      </c>
      <c r="H144">
        <f>'11'!Q188</f>
        <v>1.1702749707326785</v>
      </c>
    </row>
    <row r="145" spans="1:8">
      <c r="B145" t="s">
        <v>298</v>
      </c>
      <c r="C145">
        <f>'11'!L218</f>
        <v>1.0198531201362191</v>
      </c>
      <c r="D145">
        <f>'11'!M218</f>
        <v>1.0459588053673006</v>
      </c>
      <c r="E145">
        <f>'11'!N218</f>
        <v>1.0659756738418067</v>
      </c>
      <c r="F145">
        <f>'11'!O218</f>
        <v>1.0659756738418067</v>
      </c>
      <c r="G145">
        <f>'11'!P218</f>
        <v>1.0840898083774761</v>
      </c>
      <c r="H145">
        <f>'11'!Q218</f>
        <v>1.1212467490988429</v>
      </c>
    </row>
    <row r="146" spans="1:8">
      <c r="B146" t="s">
        <v>299</v>
      </c>
      <c r="C146">
        <f>'11'!L248</f>
        <v>1.0918489462777059</v>
      </c>
      <c r="D146">
        <f>'11'!M248</f>
        <v>1.1062798718035352</v>
      </c>
      <c r="E146">
        <f>'11'!N248</f>
        <v>1.1209015303169654</v>
      </c>
      <c r="F146">
        <f>'11'!O248</f>
        <v>1.1345699150721567</v>
      </c>
      <c r="G146">
        <f>'11'!P248</f>
        <v>1.1414664836161474</v>
      </c>
      <c r="H146">
        <f>'11'!Q248</f>
        <v>1.1542192553675283</v>
      </c>
    </row>
    <row r="147" spans="1:8" ht="16" thickBot="1">
      <c r="B147" t="s">
        <v>300</v>
      </c>
      <c r="C147">
        <f>'11'!L278</f>
        <v>1.0096414596412073</v>
      </c>
      <c r="D147">
        <f>'11'!M278</f>
        <v>1.029204148403998</v>
      </c>
      <c r="E147">
        <f>'11'!N278</f>
        <v>1.0474694146663261</v>
      </c>
      <c r="F147">
        <f>'11'!O278</f>
        <v>1.0660588342583421</v>
      </c>
      <c r="G147">
        <f>'11'!P278</f>
        <v>1.100707080497533</v>
      </c>
      <c r="H147">
        <f>'11'!Q278</f>
        <v>1.1136140055946615</v>
      </c>
    </row>
    <row r="148" spans="1:8" ht="17" thickBot="1">
      <c r="A148">
        <v>12</v>
      </c>
      <c r="B148" s="60" t="s">
        <v>49</v>
      </c>
      <c r="C148" s="61">
        <f>'12'!L8</f>
        <v>1.0090010186832512</v>
      </c>
      <c r="D148" s="62">
        <f>'12'!M8</f>
        <v>1.0307794807599602</v>
      </c>
      <c r="E148" s="62">
        <f>'12'!N8</f>
        <v>1.041573142823087</v>
      </c>
      <c r="F148" s="62">
        <f>'12'!O8</f>
        <v>1.0530030815805906</v>
      </c>
      <c r="G148" s="62">
        <f>'12'!P8</f>
        <v>1.0667927550398064</v>
      </c>
      <c r="H148" s="63">
        <f>'12'!Q8</f>
        <v>1.0821289082678149</v>
      </c>
    </row>
    <row r="149" spans="1:8">
      <c r="B149" t="s">
        <v>302</v>
      </c>
      <c r="C149">
        <f>'12'!L38</f>
        <v>0.91815590847521078</v>
      </c>
      <c r="D149">
        <f>'12'!M38</f>
        <v>0.93586061895765238</v>
      </c>
      <c r="E149">
        <f>'12'!N38</f>
        <v>0.94377725745639118</v>
      </c>
      <c r="F149">
        <f>'12'!O38</f>
        <v>0.95080099273013885</v>
      </c>
      <c r="G149">
        <f>'12'!P38</f>
        <v>0.95803304066477846</v>
      </c>
      <c r="H149">
        <f>'12'!Q38</f>
        <v>0.96806562990257827</v>
      </c>
    </row>
    <row r="150" spans="1:8">
      <c r="B150" t="s">
        <v>303</v>
      </c>
      <c r="C150">
        <f>'12'!L68</f>
        <v>1.1160089997795022</v>
      </c>
      <c r="D150">
        <f>'12'!M68</f>
        <v>1.1425473484589352</v>
      </c>
      <c r="E150">
        <f>'12'!N68</f>
        <v>1.1461034734446418</v>
      </c>
      <c r="F150">
        <f>'12'!O68</f>
        <v>1.1580237475371413</v>
      </c>
      <c r="G150">
        <f>'12'!P68</f>
        <v>1.1969788246162185</v>
      </c>
      <c r="H150">
        <f>'12'!Q68</f>
        <v>1.2363944725077969</v>
      </c>
    </row>
    <row r="151" spans="1:8">
      <c r="B151" t="s">
        <v>304</v>
      </c>
      <c r="C151">
        <f>'12'!L98</f>
        <v>1.0285574848780337</v>
      </c>
      <c r="D151">
        <f>'12'!M98</f>
        <v>1.0497175174181621</v>
      </c>
      <c r="E151">
        <f>'12'!N98</f>
        <v>1.0744827946199036</v>
      </c>
      <c r="F151">
        <f>'12'!O98</f>
        <v>1.0891049912911102</v>
      </c>
      <c r="G151">
        <f>'12'!P98</f>
        <v>1.1097442893346323</v>
      </c>
      <c r="H151">
        <f>'12'!Q98</f>
        <v>1.1223151388542871</v>
      </c>
    </row>
    <row r="152" spans="1:8">
      <c r="B152" t="s">
        <v>305</v>
      </c>
      <c r="C152">
        <f>'12'!L128</f>
        <v>1.1880205704400997</v>
      </c>
      <c r="D152">
        <f>'12'!M128</f>
        <v>1.206013885600226</v>
      </c>
      <c r="E152">
        <f>'12'!N128</f>
        <v>1.2121861786972006</v>
      </c>
      <c r="F152">
        <f>'12'!O128</f>
        <v>1.2297753796359274</v>
      </c>
      <c r="G152">
        <f>'12'!P128</f>
        <v>1.2404001340862716</v>
      </c>
      <c r="H152">
        <f>'12'!Q128</f>
        <v>1.249998970678847</v>
      </c>
    </row>
    <row r="153" spans="1:8">
      <c r="B153" t="s">
        <v>306</v>
      </c>
      <c r="C153">
        <f>'12'!L158</f>
        <v>0.95524116046099061</v>
      </c>
      <c r="D153">
        <f>'12'!M158</f>
        <v>0.99191005062027204</v>
      </c>
      <c r="E153">
        <f>'12'!N158</f>
        <v>1.0007699709312847</v>
      </c>
      <c r="F153">
        <f>'12'!O158</f>
        <v>1.0114563115065185</v>
      </c>
      <c r="G153">
        <f>'12'!P158</f>
        <v>1.024146839542917</v>
      </c>
      <c r="H153">
        <f>'12'!Q158</f>
        <v>1.023684382702212</v>
      </c>
    </row>
    <row r="154" spans="1:8">
      <c r="B154" t="s">
        <v>307</v>
      </c>
      <c r="C154">
        <f>'12'!L188</f>
        <v>1.1507453807791392</v>
      </c>
      <c r="D154">
        <f>'12'!M188</f>
        <v>1.1632739679194011</v>
      </c>
      <c r="E154">
        <f>'12'!N188</f>
        <v>1.1861701585771514</v>
      </c>
      <c r="F154">
        <f>'12'!O188</f>
        <v>1.1759389583842843</v>
      </c>
      <c r="G154">
        <f>'12'!P188</f>
        <v>1.1973267485666497</v>
      </c>
      <c r="H154">
        <f>'12'!Q188</f>
        <v>1.2162150989052543</v>
      </c>
    </row>
    <row r="155" spans="1:8">
      <c r="B155" t="s">
        <v>308</v>
      </c>
      <c r="C155">
        <f>'12'!L218</f>
        <v>1.0225998046771432</v>
      </c>
      <c r="D155">
        <f>'12'!M218</f>
        <v>1.0514698276184635</v>
      </c>
      <c r="E155">
        <f>'12'!N218</f>
        <v>1.0643610218052295</v>
      </c>
      <c r="F155">
        <f>'12'!O218</f>
        <v>1.0848197483042916</v>
      </c>
      <c r="G155">
        <f>'12'!P218</f>
        <v>1.0981385644992072</v>
      </c>
      <c r="H155">
        <f>'12'!Q218</f>
        <v>1.1180681560624248</v>
      </c>
    </row>
    <row r="156" spans="1:8">
      <c r="B156" t="s">
        <v>309</v>
      </c>
      <c r="C156">
        <f>'12'!L248</f>
        <v>1.0321879803346243</v>
      </c>
      <c r="D156">
        <f>'12'!M248</f>
        <v>1.0425438168832089</v>
      </c>
      <c r="E156">
        <f>'12'!N248</f>
        <v>1.0527473508540748</v>
      </c>
      <c r="F156">
        <f>'12'!O248</f>
        <v>1.0667549206134561</v>
      </c>
      <c r="G156">
        <f>'12'!P248</f>
        <v>1.0670532723070902</v>
      </c>
      <c r="H156">
        <f>'12'!Q248</f>
        <v>1.0790209265139483</v>
      </c>
    </row>
    <row r="157" spans="1:8" ht="16" thickBot="1">
      <c r="B157" t="s">
        <v>310</v>
      </c>
      <c r="C157">
        <f>'12'!L278</f>
        <v>1.0708903745092102</v>
      </c>
      <c r="D157">
        <f>'12'!M278</f>
        <v>1.093447272637718</v>
      </c>
      <c r="E157">
        <f>'12'!N278</f>
        <v>1.1142650328361443</v>
      </c>
      <c r="F157">
        <f>'12'!O278</f>
        <v>1.1456684220779179</v>
      </c>
      <c r="G157">
        <f>'12'!P278</f>
        <v>1.1847108053156907</v>
      </c>
      <c r="H157">
        <f>'12'!Q278</f>
        <v>1.2043039901433716</v>
      </c>
    </row>
    <row r="158" spans="1:8" ht="17" thickBot="1">
      <c r="A158">
        <v>13</v>
      </c>
      <c r="B158" s="60" t="s">
        <v>53</v>
      </c>
      <c r="C158" s="61">
        <f>'13'!L8</f>
        <v>0.83208764159349491</v>
      </c>
      <c r="D158" s="62">
        <f>'13'!M8</f>
        <v>0.8367269897706795</v>
      </c>
      <c r="E158" s="62">
        <f>'13'!N8</f>
        <v>0.84136954156950117</v>
      </c>
      <c r="F158" s="62">
        <f>'13'!O8</f>
        <v>0.84474888745678844</v>
      </c>
      <c r="G158" s="62">
        <f>'13'!P8</f>
        <v>0.84652546054263189</v>
      </c>
      <c r="H158" s="63">
        <f>'13'!Q8</f>
        <v>0.84852798933353057</v>
      </c>
    </row>
    <row r="159" spans="1:8">
      <c r="B159" t="s">
        <v>312</v>
      </c>
      <c r="C159">
        <f>'13'!L38</f>
        <v>1.0411785659847133</v>
      </c>
      <c r="D159">
        <f>'13'!M38</f>
        <v>1.0481213940188885</v>
      </c>
      <c r="E159">
        <f>'13'!N38</f>
        <v>1.0671232748525898</v>
      </c>
      <c r="F159">
        <f>'13'!O38</f>
        <v>1.0861266100165325</v>
      </c>
      <c r="G159">
        <f>'13'!P38</f>
        <v>1.04683769594036</v>
      </c>
      <c r="H159">
        <f>'13'!Q38</f>
        <v>1.0506301721930136</v>
      </c>
    </row>
    <row r="160" spans="1:8">
      <c r="B160" t="s">
        <v>313</v>
      </c>
      <c r="C160">
        <f>'13'!L68</f>
        <v>0.80631336493867589</v>
      </c>
      <c r="D160">
        <f>'13'!M68</f>
        <v>0.80796999676596648</v>
      </c>
      <c r="E160">
        <f>'13'!N68</f>
        <v>0.81387378536393939</v>
      </c>
      <c r="F160">
        <f>'13'!O68</f>
        <v>0.82034582810376111</v>
      </c>
      <c r="G160">
        <f>'13'!P68</f>
        <v>0.82656755030011164</v>
      </c>
      <c r="H160">
        <f>'13'!Q68</f>
        <v>0.83092063055188659</v>
      </c>
    </row>
    <row r="161" spans="1:8">
      <c r="B161" t="s">
        <v>314</v>
      </c>
      <c r="C161">
        <f>'13'!L98</f>
        <v>0.82639347787582162</v>
      </c>
      <c r="D161">
        <f>'13'!M98</f>
        <v>0.82784727324828411</v>
      </c>
      <c r="E161">
        <f>'13'!N98</f>
        <v>0.83218060830266427</v>
      </c>
      <c r="F161">
        <f>'13'!O98</f>
        <v>0.83614839761293824</v>
      </c>
      <c r="G161">
        <f>'13'!P98</f>
        <v>0.94123496154150543</v>
      </c>
      <c r="H161">
        <f>'13'!Q98</f>
        <v>0.94668866595788959</v>
      </c>
    </row>
    <row r="162" spans="1:8">
      <c r="B162" t="s">
        <v>315</v>
      </c>
      <c r="C162">
        <f>'13'!L128</f>
        <v>0.89185550019657944</v>
      </c>
      <c r="D162">
        <f>'13'!M128</f>
        <v>0.89103794418476101</v>
      </c>
      <c r="E162">
        <f>'13'!N128</f>
        <v>0.88437048386427186</v>
      </c>
      <c r="F162">
        <f>'13'!O128</f>
        <v>0.89247001623487876</v>
      </c>
      <c r="G162">
        <f>'13'!P128</f>
        <v>0.90764626640801072</v>
      </c>
      <c r="H162">
        <f>'13'!Q128</f>
        <v>0.90933551510989075</v>
      </c>
    </row>
    <row r="163" spans="1:8">
      <c r="B163" t="s">
        <v>316</v>
      </c>
      <c r="C163">
        <f>'13'!L158</f>
        <v>1.2606270675548941</v>
      </c>
      <c r="D163">
        <f>'13'!M158</f>
        <v>1.2675452429821163</v>
      </c>
      <c r="E163">
        <f>'13'!N158</f>
        <v>1.2734051291269535</v>
      </c>
      <c r="F163">
        <f>'13'!O158</f>
        <v>1.277770643079317</v>
      </c>
      <c r="G163">
        <f>'13'!P158</f>
        <v>1.2856663168489451</v>
      </c>
      <c r="H163">
        <f>'13'!Q158</f>
        <v>1.2924307321727355</v>
      </c>
    </row>
    <row r="164" spans="1:8">
      <c r="B164" t="s">
        <v>317</v>
      </c>
      <c r="C164">
        <f>'13'!L188</f>
        <v>0.70414712994373096</v>
      </c>
      <c r="D164">
        <f>'13'!M188</f>
        <v>0.70968978067378363</v>
      </c>
      <c r="E164">
        <f>'13'!N188</f>
        <v>0.70298437849437612</v>
      </c>
      <c r="F164">
        <f>'13'!O188</f>
        <v>0.69317703541178577</v>
      </c>
      <c r="G164">
        <f>'13'!P188</f>
        <v>0.68970256455433632</v>
      </c>
      <c r="H164">
        <f>'13'!Q188</f>
        <v>0.6936773080910601</v>
      </c>
    </row>
    <row r="165" spans="1:8">
      <c r="B165" t="s">
        <v>318</v>
      </c>
      <c r="C165">
        <f>'13'!L218</f>
        <v>0.80794140448374363</v>
      </c>
      <c r="D165">
        <f>'13'!M218</f>
        <v>0.81703417621368224</v>
      </c>
      <c r="E165">
        <f>'13'!N218</f>
        <v>0.78238739598880802</v>
      </c>
      <c r="F165">
        <f>'13'!O218</f>
        <v>0.78007919387254587</v>
      </c>
      <c r="G165">
        <f>'13'!P218</f>
        <v>0.77893206161649164</v>
      </c>
      <c r="H165">
        <f>'13'!Q218</f>
        <v>0.78438080042489788</v>
      </c>
    </row>
    <row r="166" spans="1:8">
      <c r="B166" t="s">
        <v>319</v>
      </c>
      <c r="C166">
        <f>'13'!L248</f>
        <v>0.80364940389217865</v>
      </c>
      <c r="D166">
        <f>'13'!M248</f>
        <v>0.81809236323715506</v>
      </c>
      <c r="E166">
        <f>'13'!N248</f>
        <v>0.81890664328604501</v>
      </c>
      <c r="F166">
        <f>'13'!O248</f>
        <v>0.82525177874936184</v>
      </c>
      <c r="G166">
        <f>'13'!P248</f>
        <v>0.82826483745820512</v>
      </c>
      <c r="H166">
        <f>'13'!Q248</f>
        <v>0.8367085045385193</v>
      </c>
    </row>
    <row r="167" spans="1:8">
      <c r="B167" t="s">
        <v>320</v>
      </c>
      <c r="C167">
        <f>'13'!L278</f>
        <v>1.0271799078337756</v>
      </c>
      <c r="D167">
        <f>'13'!M278</f>
        <v>1.030258571331585</v>
      </c>
      <c r="E167">
        <f>'13'!N278</f>
        <v>1.0351100882527715</v>
      </c>
      <c r="F167">
        <f>'13'!O278</f>
        <v>1.0393101436410341</v>
      </c>
      <c r="G167">
        <f>'13'!P278</f>
        <v>1.043343533769358</v>
      </c>
      <c r="H167">
        <f>'13'!Q278</f>
        <v>1.0559096066042342</v>
      </c>
    </row>
    <row r="168" spans="1:8" ht="16" thickBot="1">
      <c r="B168" t="s">
        <v>321</v>
      </c>
      <c r="C168">
        <f>'13'!L308</f>
        <v>0.56004856337217257</v>
      </c>
      <c r="D168">
        <f>'13'!M308</f>
        <v>0.55973984229418727</v>
      </c>
      <c r="E168">
        <f>'13'!N308</f>
        <v>0.56186054486013581</v>
      </c>
      <c r="F168">
        <f>'13'!O308</f>
        <v>0.5537682018242519</v>
      </c>
      <c r="G168">
        <f>'13'!P308</f>
        <v>0.54453007268753262</v>
      </c>
      <c r="H168">
        <f>'13'!Q308</f>
        <v>0.53946471096798165</v>
      </c>
    </row>
    <row r="169" spans="1:8" ht="17" thickBot="1">
      <c r="A169">
        <v>14</v>
      </c>
      <c r="B169" s="60" t="s">
        <v>57</v>
      </c>
      <c r="C169" s="61">
        <f>'14'!L8</f>
        <v>1.0390918960555287</v>
      </c>
      <c r="D169" s="62">
        <f>'14'!M8</f>
        <v>1.054642205981196</v>
      </c>
      <c r="E169" s="62">
        <f>'14'!N8</f>
        <v>1.0655072474781504</v>
      </c>
      <c r="F169" s="62">
        <f>'14'!O8</f>
        <v>1.0802834789578653</v>
      </c>
      <c r="G169" s="62">
        <f>'14'!P8</f>
        <v>1.0918136368009899</v>
      </c>
      <c r="H169" s="63">
        <f>'14'!Q8</f>
        <v>1.1033823015708963</v>
      </c>
    </row>
    <row r="170" spans="1:8">
      <c r="B170" t="s">
        <v>323</v>
      </c>
      <c r="C170">
        <f>'14'!L38</f>
        <v>0.98481775863968213</v>
      </c>
      <c r="D170">
        <f>'14'!M38</f>
        <v>0.99619021752060199</v>
      </c>
      <c r="E170">
        <f>'14'!N38</f>
        <v>1.0057925101126475</v>
      </c>
      <c r="F170">
        <f>'14'!O38</f>
        <v>1.0085770879271814</v>
      </c>
      <c r="G170">
        <f>'14'!P38</f>
        <v>1.0140106477998556</v>
      </c>
      <c r="H170">
        <f>'14'!Q38</f>
        <v>1.0219663476433543</v>
      </c>
    </row>
    <row r="171" spans="1:8">
      <c r="B171" t="s">
        <v>324</v>
      </c>
      <c r="C171">
        <f>'14'!L68</f>
        <v>1.1170451549215106</v>
      </c>
      <c r="D171">
        <f>'14'!M68</f>
        <v>1.1568905004487493</v>
      </c>
      <c r="E171">
        <f>'14'!N68</f>
        <v>1.1711907539163406</v>
      </c>
      <c r="F171">
        <f>'14'!O68</f>
        <v>1.2056496036072015</v>
      </c>
      <c r="G171">
        <f>'14'!P68</f>
        <v>1.2160429319267891</v>
      </c>
      <c r="H171">
        <f>'14'!Q68</f>
        <v>1.2240963745147466</v>
      </c>
    </row>
    <row r="172" spans="1:8">
      <c r="B172" t="s">
        <v>325</v>
      </c>
      <c r="C172">
        <f>'14'!L98</f>
        <v>0.95332375551372528</v>
      </c>
      <c r="D172">
        <f>'14'!M98</f>
        <v>0.96389493098474155</v>
      </c>
      <c r="E172">
        <f>'14'!N98</f>
        <v>0.97004017334306414</v>
      </c>
      <c r="F172">
        <f>'14'!O98</f>
        <v>1.0642777397915038</v>
      </c>
      <c r="G172">
        <f>'14'!P98</f>
        <v>1.0931569988910461</v>
      </c>
      <c r="H172">
        <f>'14'!Q98</f>
        <v>1.1080284203339357</v>
      </c>
    </row>
    <row r="173" spans="1:8">
      <c r="B173" t="s">
        <v>248</v>
      </c>
      <c r="C173">
        <f>'14'!L128</f>
        <v>1.1306803717153566</v>
      </c>
      <c r="D173">
        <f>'14'!M128</f>
        <v>1.1460426611554064</v>
      </c>
      <c r="E173">
        <f>'14'!N128</f>
        <v>1.1528654111318086</v>
      </c>
      <c r="F173">
        <f>'14'!O128</f>
        <v>1.1727638949789552</v>
      </c>
      <c r="G173">
        <f>'14'!P128</f>
        <v>1.183558746182126</v>
      </c>
      <c r="H173">
        <f>'14'!Q128</f>
        <v>1.1931825867670027</v>
      </c>
    </row>
    <row r="174" spans="1:8">
      <c r="B174" t="s">
        <v>326</v>
      </c>
      <c r="C174">
        <f>'14'!L158</f>
        <v>1.134221201664158</v>
      </c>
      <c r="D174">
        <f>'14'!M158</f>
        <v>1.1468426632559079</v>
      </c>
      <c r="E174">
        <f>'14'!N158</f>
        <v>1.1812241120009714</v>
      </c>
      <c r="F174">
        <f>'14'!O158</f>
        <v>1.1891467145004073</v>
      </c>
      <c r="G174">
        <f>'14'!P158</f>
        <v>1.1958091239354973</v>
      </c>
      <c r="H174">
        <f>'14'!Q158</f>
        <v>1.2115560770574023</v>
      </c>
    </row>
    <row r="175" spans="1:8">
      <c r="B175" t="s">
        <v>327</v>
      </c>
      <c r="C175">
        <f>'14'!L188</f>
        <v>0.99685746501091854</v>
      </c>
      <c r="D175">
        <f>'14'!M188</f>
        <v>1.006296349205565</v>
      </c>
      <c r="E175">
        <f>'14'!N188</f>
        <v>1.0199255304585055</v>
      </c>
      <c r="F175">
        <f>'14'!O188</f>
        <v>1.0270547508482257</v>
      </c>
      <c r="G175">
        <f>'14'!P188</f>
        <v>1.0515684112239134</v>
      </c>
      <c r="H175">
        <f>'14'!Q188</f>
        <v>1.0683804628542328</v>
      </c>
    </row>
    <row r="176" spans="1:8">
      <c r="B176" t="s">
        <v>328</v>
      </c>
      <c r="C176">
        <f>'14'!L218</f>
        <v>0.98866403963735472</v>
      </c>
      <c r="D176">
        <f>'14'!M218</f>
        <v>1.0008227906530909</v>
      </c>
      <c r="E176">
        <f>'14'!N218</f>
        <v>1.0087561072633722</v>
      </c>
      <c r="F176">
        <f>'14'!O218</f>
        <v>1.0233965832949126</v>
      </c>
      <c r="G176">
        <f>'14'!P218</f>
        <v>1.0304710171234279</v>
      </c>
      <c r="H176">
        <f>'14'!Q218</f>
        <v>1.0520505114119367</v>
      </c>
    </row>
    <row r="177" spans="1:8">
      <c r="B177" t="s">
        <v>329</v>
      </c>
      <c r="C177">
        <f>'14'!L248</f>
        <v>0.9930934956871813</v>
      </c>
      <c r="D177">
        <f>'14'!M248</f>
        <v>0.999801530937654</v>
      </c>
      <c r="E177">
        <f>'14'!N248</f>
        <v>0.99178401813578676</v>
      </c>
      <c r="F177">
        <f>'14'!O248</f>
        <v>1.0053559931274958</v>
      </c>
      <c r="G177">
        <f>'14'!P248</f>
        <v>1.0238951617284251</v>
      </c>
      <c r="H177">
        <f>'14'!Q248</f>
        <v>1.0476991394871429</v>
      </c>
    </row>
    <row r="178" spans="1:8">
      <c r="B178" t="s">
        <v>330</v>
      </c>
      <c r="C178">
        <f>'14'!L278</f>
        <v>0.97467749675475335</v>
      </c>
      <c r="D178">
        <f>'14'!M278</f>
        <v>0.99107433721542659</v>
      </c>
      <c r="E178">
        <f>'14'!N278</f>
        <v>0.99884267456970599</v>
      </c>
      <c r="F178">
        <f>'14'!O278</f>
        <v>1.0137150673243926</v>
      </c>
      <c r="G178">
        <f>'14'!P278</f>
        <v>1.0379087669943039</v>
      </c>
      <c r="H178">
        <f>'14'!Q278</f>
        <v>1.0454021832144775</v>
      </c>
    </row>
    <row r="179" spans="1:8">
      <c r="B179" t="s">
        <v>331</v>
      </c>
      <c r="C179">
        <f>'14'!L308</f>
        <v>1.1578712310329657</v>
      </c>
      <c r="D179">
        <f>'14'!M308</f>
        <v>1.1806307151500874</v>
      </c>
      <c r="E179">
        <f>'14'!N308</f>
        <v>1.1972113008728513</v>
      </c>
      <c r="F179">
        <f>'14'!O308</f>
        <v>1.2193579591031671</v>
      </c>
      <c r="G179">
        <f>'14'!P308</f>
        <v>1.224578225973983</v>
      </c>
      <c r="H179">
        <f>'14'!Q308</f>
        <v>1.2341665411136766</v>
      </c>
    </row>
    <row r="180" spans="1:8" ht="16" thickBot="1">
      <c r="B180" t="s">
        <v>332</v>
      </c>
      <c r="C180">
        <f>'14'!L338</f>
        <v>1.0402673138021163</v>
      </c>
      <c r="D180">
        <f>'14'!M338</f>
        <v>1.05752022764971</v>
      </c>
      <c r="E180">
        <f>'14'!N338</f>
        <v>1.0604197254071663</v>
      </c>
      <c r="F180">
        <f>'14'!O338</f>
        <v>1.0452811534316977</v>
      </c>
      <c r="G180">
        <f>'14'!P338</f>
        <v>1.0615722174498576</v>
      </c>
      <c r="H180">
        <f>'14'!Q338</f>
        <v>1.0708302074215916</v>
      </c>
    </row>
    <row r="181" spans="1:8" ht="17" thickBot="1">
      <c r="A181">
        <v>15</v>
      </c>
      <c r="B181" s="60" t="s">
        <v>61</v>
      </c>
      <c r="C181" s="61">
        <f>'15'!L8</f>
        <v>1.0255281827310552</v>
      </c>
      <c r="D181" s="62">
        <f>'15'!M8</f>
        <v>1.0378792598010418</v>
      </c>
      <c r="E181" s="62">
        <f>'15'!N8</f>
        <v>1.0424492884550229</v>
      </c>
      <c r="F181" s="62">
        <f>'15'!O8</f>
        <v>1.0573675934020037</v>
      </c>
      <c r="G181" s="62">
        <f>'15'!P8</f>
        <v>1.0584816505650911</v>
      </c>
      <c r="H181" s="63">
        <f>'15'!Q8</f>
        <v>1.2184973665094463</v>
      </c>
    </row>
    <row r="182" spans="1:8">
      <c r="B182" t="s">
        <v>334</v>
      </c>
      <c r="C182">
        <f>'15'!L38</f>
        <v>0.90152382457987368</v>
      </c>
      <c r="D182">
        <f>'15'!M38</f>
        <v>0.90990445632096406</v>
      </c>
      <c r="E182">
        <f>'15'!N38</f>
        <v>0.9833798081283649</v>
      </c>
      <c r="F182">
        <f>'15'!O38</f>
        <v>0.9660595818783787</v>
      </c>
      <c r="G182">
        <f>'15'!P38</f>
        <v>0.95742016178158706</v>
      </c>
      <c r="H182">
        <f>'15'!Q38</f>
        <v>1.5746995660675827</v>
      </c>
    </row>
    <row r="183" spans="1:8">
      <c r="B183" t="s">
        <v>335</v>
      </c>
      <c r="C183">
        <f>'15'!L68</f>
        <v>1.185703178718551</v>
      </c>
      <c r="D183">
        <f>'15'!M68</f>
        <v>1.2010336584585042</v>
      </c>
      <c r="E183">
        <f>'15'!N68</f>
        <v>1.2188799134338051</v>
      </c>
      <c r="F183">
        <f>'15'!O68</f>
        <v>1.2029263381492672</v>
      </c>
      <c r="G183">
        <f>'15'!P68</f>
        <v>1.2343208607605962</v>
      </c>
      <c r="H183">
        <f>'15'!Q68</f>
        <v>1.2241404486449439</v>
      </c>
    </row>
    <row r="184" spans="1:8">
      <c r="B184" t="s">
        <v>280</v>
      </c>
      <c r="C184">
        <f>'15'!L98</f>
        <v>1.1424637682439389</v>
      </c>
      <c r="D184">
        <f>'15'!M98</f>
        <v>1.155288870120311</v>
      </c>
      <c r="E184">
        <f>'15'!N98</f>
        <v>1.1583302717119623</v>
      </c>
      <c r="F184">
        <f>'15'!O98</f>
        <v>1.1540692547102236</v>
      </c>
      <c r="G184">
        <f>'15'!P98</f>
        <v>1.1479952450905602</v>
      </c>
      <c r="H184">
        <f>'15'!Q98</f>
        <v>1.1477356544733217</v>
      </c>
    </row>
    <row r="185" spans="1:8">
      <c r="B185" t="s">
        <v>336</v>
      </c>
      <c r="C185">
        <f>'15'!L128</f>
        <v>1.1076589439476037</v>
      </c>
      <c r="D185">
        <f>'15'!M128</f>
        <v>1.1339157922819629</v>
      </c>
      <c r="E185">
        <f>'15'!N128</f>
        <v>1.141975770782212</v>
      </c>
      <c r="F185">
        <f>'15'!O128</f>
        <v>1.0977298736875056</v>
      </c>
      <c r="G185">
        <f>'15'!P128</f>
        <v>1.0996895665381035</v>
      </c>
      <c r="H185">
        <f>'15'!Q128</f>
        <v>1.1174849860224512</v>
      </c>
    </row>
    <row r="186" spans="1:8">
      <c r="B186" t="s">
        <v>337</v>
      </c>
      <c r="C186">
        <f>'15'!L158</f>
        <v>1.0213031285293681</v>
      </c>
      <c r="D186">
        <f>'15'!M158</f>
        <v>1.0392842096376653</v>
      </c>
      <c r="E186">
        <f>'15'!N158</f>
        <v>0.90596953954540205</v>
      </c>
      <c r="F186">
        <f>'15'!O158</f>
        <v>1.0452811534316977</v>
      </c>
      <c r="G186">
        <f>'15'!P158</f>
        <v>1.0574962345427863</v>
      </c>
      <c r="H186">
        <f>'15'!Q158</f>
        <v>1.0668586523664452</v>
      </c>
    </row>
    <row r="187" spans="1:8">
      <c r="B187" t="s">
        <v>338</v>
      </c>
      <c r="C187">
        <f>'15'!L188</f>
        <v>0.89450277581660931</v>
      </c>
      <c r="D187">
        <f>'15'!M188</f>
        <v>0.88115218511591487</v>
      </c>
      <c r="E187">
        <f>'15'!N188</f>
        <v>0.7076817648941981</v>
      </c>
      <c r="F187">
        <f>'15'!O188</f>
        <v>0.89442841533477613</v>
      </c>
      <c r="G187">
        <f>'15'!P188</f>
        <v>0.88967766193795206</v>
      </c>
      <c r="H187">
        <f>'15'!Q188</f>
        <v>0.90495735211022887</v>
      </c>
    </row>
    <row r="188" spans="1:8">
      <c r="B188" t="s">
        <v>339</v>
      </c>
      <c r="C188">
        <f>'15'!L218</f>
        <v>1.0838102447837348</v>
      </c>
      <c r="D188">
        <f>'15'!M218</f>
        <v>1.1013572164086785</v>
      </c>
      <c r="E188">
        <f>'15'!N218</f>
        <v>1.1210408796886564</v>
      </c>
      <c r="F188">
        <f>'15'!O218</f>
        <v>1.1121400691740964</v>
      </c>
      <c r="G188">
        <f>'15'!P218</f>
        <v>1.122034245531371</v>
      </c>
      <c r="H188">
        <f>'15'!Q218</f>
        <v>1.1310142422846026</v>
      </c>
    </row>
    <row r="189" spans="1:8">
      <c r="B189" t="s">
        <v>340</v>
      </c>
      <c r="C189">
        <f>'15'!L248</f>
        <v>1.1189537756050545</v>
      </c>
      <c r="D189">
        <f>'15'!M248</f>
        <v>1.1416544050338988</v>
      </c>
      <c r="E189">
        <f>'15'!N248</f>
        <v>1.148209533539972</v>
      </c>
      <c r="F189">
        <f>'15'!O248</f>
        <v>1.089239645121906</v>
      </c>
      <c r="G189">
        <f>'15'!P248</f>
        <v>1.0984553889489008</v>
      </c>
      <c r="H189">
        <f>'15'!Q248</f>
        <v>1.10614661492511</v>
      </c>
    </row>
    <row r="190" spans="1:8">
      <c r="B190" t="s">
        <v>341</v>
      </c>
      <c r="C190">
        <f>'15'!L278</f>
        <v>1.1853040787483622</v>
      </c>
      <c r="D190">
        <f>'15'!M278</f>
        <v>1.1953407942574288</v>
      </c>
      <c r="E190">
        <f>'15'!N278</f>
        <v>1.2073509601984767</v>
      </c>
      <c r="F190">
        <f>'15'!O278</f>
        <v>1.1951467307256438</v>
      </c>
      <c r="G190">
        <f>'15'!P278</f>
        <v>1.2051479058565806</v>
      </c>
      <c r="H190">
        <f>'15'!Q278</f>
        <v>1.2181937286012672</v>
      </c>
    </row>
    <row r="191" spans="1:8">
      <c r="B191" t="s">
        <v>342</v>
      </c>
      <c r="C191">
        <f>'15'!L308</f>
        <v>0.93713882370512269</v>
      </c>
      <c r="D191">
        <f>'15'!M308</f>
        <v>0.94196407737101939</v>
      </c>
      <c r="E191">
        <f>'15'!N308</f>
        <v>0.9532126404670469</v>
      </c>
      <c r="F191">
        <f>'15'!O308</f>
        <v>1.1445623463127947</v>
      </c>
      <c r="G191">
        <f>'15'!P308</f>
        <v>1.1479919246681518</v>
      </c>
      <c r="H191">
        <f>'15'!Q308</f>
        <v>1.1579369542920306</v>
      </c>
    </row>
    <row r="192" spans="1:8" ht="16" thickBot="1">
      <c r="B192" t="s">
        <v>343</v>
      </c>
      <c r="C192">
        <f>'15'!L338</f>
        <v>1.14278446926</v>
      </c>
      <c r="D192">
        <f>'15'!M338</f>
        <v>1.1562210738553302</v>
      </c>
      <c r="E192">
        <f>'15'!N338</f>
        <v>1.1722245440851524</v>
      </c>
      <c r="F192">
        <f>'15'!O338</f>
        <v>1.1717437383141094</v>
      </c>
      <c r="G192">
        <f>'15'!P338</f>
        <v>1.1809128632548209</v>
      </c>
      <c r="H192">
        <f>'15'!Q338</f>
        <v>1.8664377002667877E-4</v>
      </c>
    </row>
    <row r="193" spans="1:8" ht="17" thickBot="1">
      <c r="A193">
        <v>16</v>
      </c>
      <c r="B193" s="60" t="s">
        <v>65</v>
      </c>
      <c r="C193" s="61">
        <f>'16'!L8</f>
        <v>1.0323719282037398</v>
      </c>
      <c r="D193" s="62">
        <f>'16'!M8</f>
        <v>1.0451145627727041</v>
      </c>
      <c r="E193" s="62">
        <f>'16'!N8</f>
        <v>1.0562034680101164</v>
      </c>
      <c r="F193" s="62">
        <f>'16'!O8</f>
        <v>1.0590650039229415</v>
      </c>
      <c r="G193" s="62">
        <f>'16'!P8</f>
        <v>1.0661008851314417</v>
      </c>
      <c r="H193" s="63">
        <f>'16'!Q8</f>
        <v>1.0787899992708183</v>
      </c>
    </row>
    <row r="194" spans="1:8">
      <c r="B194" t="s">
        <v>345</v>
      </c>
      <c r="C194">
        <f>'16'!L38</f>
        <v>1.138558811468372</v>
      </c>
      <c r="D194">
        <f>'16'!M38</f>
        <v>1.1631559433108474</v>
      </c>
      <c r="E194">
        <f>'16'!N38</f>
        <v>1.1816508596032409</v>
      </c>
      <c r="F194">
        <f>'16'!O38</f>
        <v>1.1524303148904309</v>
      </c>
      <c r="G194">
        <f>'16'!P38</f>
        <v>1.1507390232066528</v>
      </c>
      <c r="H194">
        <f>'16'!Q38</f>
        <v>1.1654018469905307</v>
      </c>
    </row>
    <row r="195" spans="1:8">
      <c r="B195" t="s">
        <v>346</v>
      </c>
      <c r="C195">
        <f>'16'!L68</f>
        <v>1.1891957235135739</v>
      </c>
      <c r="D195">
        <f>'16'!M68</f>
        <v>1.2040400264683124</v>
      </c>
      <c r="E195">
        <f>'16'!N68</f>
        <v>1.2132762006114559</v>
      </c>
      <c r="F195">
        <f>'16'!O68</f>
        <v>1.2263925683594696</v>
      </c>
      <c r="G195">
        <f>'16'!P68</f>
        <v>1.2438232311541704</v>
      </c>
      <c r="H195">
        <f>'16'!Q68</f>
        <v>1.2602306013438409</v>
      </c>
    </row>
    <row r="196" spans="1:8">
      <c r="B196" t="s">
        <v>347</v>
      </c>
      <c r="C196">
        <f>'16'!L98</f>
        <v>0.91868136694019498</v>
      </c>
      <c r="D196">
        <f>'16'!M98</f>
        <v>0.92745895073895901</v>
      </c>
      <c r="E196">
        <f>'16'!N98</f>
        <v>0.93458943004598793</v>
      </c>
      <c r="F196">
        <f>'16'!O98</f>
        <v>0.95973275944251812</v>
      </c>
      <c r="G196">
        <f>'16'!P98</f>
        <v>0.96470666192743715</v>
      </c>
      <c r="H196">
        <f>'16'!Q98</f>
        <v>0.97018482820137075</v>
      </c>
    </row>
    <row r="197" spans="1:8">
      <c r="B197" t="s">
        <v>348</v>
      </c>
      <c r="C197">
        <f>'16'!L128</f>
        <v>1.0575035016282788</v>
      </c>
      <c r="D197">
        <f>'16'!M128</f>
        <v>1.0604383618997566</v>
      </c>
      <c r="E197">
        <f>'16'!N128</f>
        <v>1.0770569492893609</v>
      </c>
      <c r="F197">
        <f>'16'!O128</f>
        <v>1.0866699555364039</v>
      </c>
      <c r="G197">
        <f>'16'!P128</f>
        <v>1.0981969000325658</v>
      </c>
      <c r="H197">
        <f>'16'!Q128</f>
        <v>1.1176947582522532</v>
      </c>
    </row>
    <row r="198" spans="1:8">
      <c r="B198" t="s">
        <v>349</v>
      </c>
      <c r="C198">
        <f>'16'!L158</f>
        <v>1.0472807258943155</v>
      </c>
      <c r="D198">
        <f>'16'!M158</f>
        <v>1.060847723829609</v>
      </c>
      <c r="E198">
        <f>'16'!N158</f>
        <v>1.0764920653735404</v>
      </c>
      <c r="F198">
        <f>'16'!O158</f>
        <v>1.0475895249684612</v>
      </c>
      <c r="G198">
        <f>'16'!P158</f>
        <v>1.0578813217338821</v>
      </c>
      <c r="H198">
        <f>'16'!Q158</f>
        <v>1.0738311171515358</v>
      </c>
    </row>
    <row r="199" spans="1:8" ht="16" thickBot="1">
      <c r="B199" t="s">
        <v>350</v>
      </c>
      <c r="C199">
        <f>'16'!L188</f>
        <v>1.0189699460334158</v>
      </c>
      <c r="D199">
        <f>'16'!M188</f>
        <v>1.0314856347856447</v>
      </c>
      <c r="E199">
        <f>'16'!N188</f>
        <v>1.0377591878997445</v>
      </c>
      <c r="F199">
        <f>'16'!O188</f>
        <v>1.054502247757358</v>
      </c>
      <c r="G199">
        <f>'16'!P188</f>
        <v>1.0602837409833343</v>
      </c>
      <c r="H199">
        <f>'16'!Q188</f>
        <v>1.0770591687630182</v>
      </c>
    </row>
    <row r="200" spans="1:8" ht="17" thickBot="1">
      <c r="A200">
        <v>17</v>
      </c>
      <c r="B200" s="60" t="s">
        <v>69</v>
      </c>
      <c r="C200" s="61">
        <f>'17'!L8</f>
        <v>0.90074782811203069</v>
      </c>
      <c r="D200" s="62">
        <f>'17'!M8</f>
        <v>0.90993204248782589</v>
      </c>
      <c r="E200" s="62">
        <f>'17'!N8</f>
        <v>0.91743135068693338</v>
      </c>
      <c r="F200" s="62">
        <f>'17'!O8</f>
        <v>0.92418014768349643</v>
      </c>
      <c r="G200" s="62">
        <f>'17'!P8</f>
        <v>0.93623485572285003</v>
      </c>
      <c r="H200" s="63">
        <f>'17'!Q8</f>
        <v>0.94695585672228189</v>
      </c>
    </row>
    <row r="201" spans="1:8">
      <c r="B201" t="s">
        <v>352</v>
      </c>
      <c r="C201">
        <f>'17'!L38</f>
        <v>0.88118533620877881</v>
      </c>
      <c r="D201">
        <f>'17'!M38</f>
        <v>0.89049584850237951</v>
      </c>
      <c r="E201">
        <f>'17'!N38</f>
        <v>0.89964223539300048</v>
      </c>
      <c r="F201">
        <f>'17'!O38</f>
        <v>0.9096188859299954</v>
      </c>
      <c r="G201">
        <f>'17'!P38</f>
        <v>0.92200526490814039</v>
      </c>
      <c r="H201">
        <f>'17'!Q38</f>
        <v>0.92908405685711126</v>
      </c>
    </row>
    <row r="202" spans="1:8">
      <c r="B202" t="s">
        <v>353</v>
      </c>
      <c r="C202">
        <f>'17'!L68</f>
        <v>0.84684719195677582</v>
      </c>
      <c r="D202">
        <f>'17'!M68</f>
        <v>0.85072576396069122</v>
      </c>
      <c r="E202">
        <f>'17'!N68</f>
        <v>0.85520475766070325</v>
      </c>
      <c r="F202">
        <f>'17'!O68</f>
        <v>0.85764207945883342</v>
      </c>
      <c r="G202">
        <f>'17'!P68</f>
        <v>0.86175178704775168</v>
      </c>
      <c r="H202">
        <f>'17'!Q68</f>
        <v>0.86782448658193023</v>
      </c>
    </row>
    <row r="203" spans="1:8">
      <c r="B203" t="s">
        <v>354</v>
      </c>
      <c r="C203">
        <f>'17'!L98</f>
        <v>0.84147419990226813</v>
      </c>
      <c r="D203">
        <f>'17'!M98</f>
        <v>0.8455178633490068</v>
      </c>
      <c r="E203">
        <f>'17'!N98</f>
        <v>0.85252906286882713</v>
      </c>
      <c r="F203">
        <f>'17'!O98</f>
        <v>0.85970257559186714</v>
      </c>
      <c r="G203">
        <f>'17'!P98</f>
        <v>0.89012227401425748</v>
      </c>
      <c r="H203">
        <f>'17'!Q98</f>
        <v>0.91139341940519958</v>
      </c>
    </row>
    <row r="204" spans="1:8">
      <c r="B204" t="s">
        <v>355</v>
      </c>
      <c r="C204">
        <f>'17'!L128</f>
        <v>1.0715789200132193</v>
      </c>
      <c r="D204">
        <f>'17'!M128</f>
        <v>1.0835620379646318</v>
      </c>
      <c r="E204">
        <f>'17'!N128</f>
        <v>1.0879230557318518</v>
      </c>
      <c r="F204">
        <f>'17'!O128</f>
        <v>1.0996989322583313</v>
      </c>
      <c r="G204">
        <f>'17'!P128</f>
        <v>1.1132165180331548</v>
      </c>
      <c r="H204">
        <f>'17'!Q128</f>
        <v>1.1317922987217959</v>
      </c>
    </row>
    <row r="205" spans="1:8">
      <c r="B205" t="s">
        <v>356</v>
      </c>
      <c r="C205">
        <f>'17'!L158</f>
        <v>1.126168106266717</v>
      </c>
      <c r="D205">
        <f>'17'!M158</f>
        <v>1.1454974820632486</v>
      </c>
      <c r="E205">
        <f>'17'!N158</f>
        <v>1.1517645559991427</v>
      </c>
      <c r="F205">
        <f>'17'!O158</f>
        <v>1.1610117598153784</v>
      </c>
      <c r="G205">
        <f>'17'!P158</f>
        <v>1.1788838006246467</v>
      </c>
      <c r="H205">
        <f>'17'!Q158</f>
        <v>1.1961309765656278</v>
      </c>
    </row>
    <row r="206" spans="1:8">
      <c r="B206" t="s">
        <v>357</v>
      </c>
      <c r="C206">
        <f>'17'!L188</f>
        <v>1.1987712863608757</v>
      </c>
      <c r="D206">
        <f>'17'!M188</f>
        <v>1.2126977401780836</v>
      </c>
      <c r="E206">
        <f>'17'!N188</f>
        <v>1.2220973110984212</v>
      </c>
      <c r="F206">
        <f>'17'!O188</f>
        <v>1.2178485519177562</v>
      </c>
      <c r="G206">
        <f>'17'!P188</f>
        <v>1.2280938441326028</v>
      </c>
      <c r="H206">
        <f>'17'!Q188</f>
        <v>1.2438915039421052</v>
      </c>
    </row>
    <row r="207" spans="1:8">
      <c r="B207" t="s">
        <v>358</v>
      </c>
      <c r="C207">
        <f>'17'!L218</f>
        <v>0.8511356137838445</v>
      </c>
      <c r="D207">
        <f>'17'!M218</f>
        <v>0.87573864704988158</v>
      </c>
      <c r="E207">
        <f>'17'!N218</f>
        <v>0.88614302176483273</v>
      </c>
      <c r="F207">
        <f>'17'!O218</f>
        <v>0.90392822284074559</v>
      </c>
      <c r="G207">
        <f>'17'!P218</f>
        <v>0.93193434084573157</v>
      </c>
      <c r="H207">
        <f>'17'!Q218</f>
        <v>0.95980432286049866</v>
      </c>
    </row>
    <row r="208" spans="1:8">
      <c r="B208" t="s">
        <v>359</v>
      </c>
      <c r="C208">
        <f>'17'!L248</f>
        <v>1.1326128907082691</v>
      </c>
      <c r="D208">
        <f>'17'!M248</f>
        <v>1.1605276171924974</v>
      </c>
      <c r="E208">
        <f>'17'!N248</f>
        <v>1.2077032232146698</v>
      </c>
      <c r="F208">
        <f>'17'!O248</f>
        <v>1.2331716228782057</v>
      </c>
      <c r="G208">
        <f>'17'!P248</f>
        <v>1.2571798024826732</v>
      </c>
      <c r="H208">
        <f>'17'!Q248</f>
        <v>1.264363516948261</v>
      </c>
    </row>
    <row r="209" spans="1:8">
      <c r="B209" t="s">
        <v>360</v>
      </c>
      <c r="C209">
        <f>'17'!L278</f>
        <v>1.0026392879385373</v>
      </c>
      <c r="D209">
        <f>'17'!M278</f>
        <v>1.0202086590802959</v>
      </c>
      <c r="E209">
        <f>'17'!N278</f>
        <v>1.0394061171723037</v>
      </c>
      <c r="F209">
        <f>'17'!O278</f>
        <v>1.0475769971280366</v>
      </c>
      <c r="G209">
        <f>'17'!P278</f>
        <v>1.0686116247979154</v>
      </c>
      <c r="H209">
        <f>'17'!Q278</f>
        <v>1.0863559285557229</v>
      </c>
    </row>
    <row r="210" spans="1:8">
      <c r="B210" t="s">
        <v>361</v>
      </c>
      <c r="C210">
        <f>'17'!L308</f>
        <v>1.2342953616790469</v>
      </c>
      <c r="D210">
        <f>'17'!M308</f>
        <v>1.2523545017452287</v>
      </c>
      <c r="E210">
        <f>'17'!N308</f>
        <v>1.2510169595071692</v>
      </c>
      <c r="F210">
        <f>'17'!O308</f>
        <v>1.2591852658885339</v>
      </c>
      <c r="G210">
        <f>'17'!P308</f>
        <v>1.2792199540956875</v>
      </c>
      <c r="H210">
        <f>'17'!Q308</f>
        <v>1.2945526601334747</v>
      </c>
    </row>
    <row r="211" spans="1:8" ht="16" thickBot="1">
      <c r="B211" t="s">
        <v>362</v>
      </c>
      <c r="C211">
        <f>'17'!L338</f>
        <v>1.1057973661652056</v>
      </c>
      <c r="D211">
        <f>'17'!M338</f>
        <v>1.132514765085318</v>
      </c>
      <c r="E211">
        <f>'17'!N338</f>
        <v>1.1444481440647509</v>
      </c>
      <c r="F211">
        <f>'17'!O338</f>
        <v>1.1262095677624104</v>
      </c>
      <c r="G211">
        <f>'17'!P338</f>
        <v>1.1545992104047218</v>
      </c>
      <c r="H211">
        <f>'17'!Q338</f>
        <v>1.1825402120423636</v>
      </c>
    </row>
    <row r="212" spans="1:8" ht="17" thickBot="1">
      <c r="A212">
        <v>18</v>
      </c>
      <c r="B212" s="60" t="s">
        <v>73</v>
      </c>
      <c r="C212" s="61">
        <f>'18'!L8</f>
        <v>1.1117032884754918</v>
      </c>
      <c r="D212" s="62">
        <f>'18'!M8</f>
        <v>1.1265481179746655</v>
      </c>
      <c r="E212" s="62">
        <f>'18'!N8</f>
        <v>1.141706275523179</v>
      </c>
      <c r="F212" s="62">
        <f>'18'!O8</f>
        <v>1.1489933641384713</v>
      </c>
      <c r="G212" s="62">
        <f>'18'!P8</f>
        <v>1.155526677506185</v>
      </c>
      <c r="H212" s="63">
        <f>'18'!Q8</f>
        <v>1.167961989915492</v>
      </c>
    </row>
    <row r="213" spans="1:8">
      <c r="B213" t="s">
        <v>364</v>
      </c>
      <c r="C213">
        <f>'18'!L38</f>
        <v>1.0208484467308425</v>
      </c>
      <c r="D213">
        <f>'18'!M38</f>
        <v>1.0370097512504288</v>
      </c>
      <c r="E213">
        <f>'18'!N38</f>
        <v>1.0575685487532305</v>
      </c>
      <c r="F213">
        <f>'18'!O38</f>
        <v>1.0741958343201603</v>
      </c>
      <c r="G213">
        <f>'18'!P38</f>
        <v>1.0838503176549648</v>
      </c>
      <c r="H213">
        <f>'18'!Q38</f>
        <v>1.0828420973587594</v>
      </c>
    </row>
    <row r="214" spans="1:8">
      <c r="B214" t="s">
        <v>365</v>
      </c>
      <c r="C214">
        <f>'18'!L68</f>
        <v>1.1803273531561065</v>
      </c>
      <c r="D214">
        <f>'18'!M68</f>
        <v>1.2251147293903906</v>
      </c>
      <c r="E214">
        <f>'18'!N68</f>
        <v>1.2516187867668143</v>
      </c>
      <c r="F214">
        <f>'18'!O68</f>
        <v>1.2589608481451529</v>
      </c>
      <c r="G214">
        <f>'18'!P68</f>
        <v>1.2702506852301148</v>
      </c>
      <c r="H214">
        <f>'18'!Q68</f>
        <v>1.2848551498819578</v>
      </c>
    </row>
    <row r="215" spans="1:8">
      <c r="B215" t="s">
        <v>366</v>
      </c>
      <c r="C215">
        <f>'18'!L98</f>
        <v>1.2445071230633609</v>
      </c>
      <c r="D215">
        <f>'18'!M98</f>
        <v>1.2426095142348386</v>
      </c>
      <c r="E215">
        <f>'18'!N98</f>
        <v>1.2677250092265822</v>
      </c>
      <c r="F215">
        <f>'18'!O98</f>
        <v>1.2345719405110827</v>
      </c>
      <c r="G215">
        <f>'18'!P98</f>
        <v>1.2453652285059087</v>
      </c>
      <c r="H215">
        <f>'18'!Q98</f>
        <v>1.2586493660336446</v>
      </c>
    </row>
    <row r="216" spans="1:8">
      <c r="B216" t="s">
        <v>367</v>
      </c>
      <c r="C216">
        <f>'18'!L128</f>
        <v>1.1826431820545893</v>
      </c>
      <c r="D216">
        <f>'18'!M128</f>
        <v>1.2006107527734251</v>
      </c>
      <c r="E216">
        <f>'18'!N128</f>
        <v>1.22052193069496</v>
      </c>
      <c r="F216">
        <f>'18'!O128</f>
        <v>1.2439349878341008</v>
      </c>
      <c r="G216">
        <f>'18'!P128</f>
        <v>1.2543182760384</v>
      </c>
      <c r="H216">
        <f>'18'!Q128</f>
        <v>1.2815391095085837</v>
      </c>
    </row>
    <row r="217" spans="1:8">
      <c r="B217" t="s">
        <v>368</v>
      </c>
      <c r="C217">
        <f>'18'!L158</f>
        <v>1.3656967337491794</v>
      </c>
      <c r="D217">
        <f>'18'!M158</f>
        <v>1.3675596071902201</v>
      </c>
      <c r="E217">
        <f>'18'!N158</f>
        <v>1.3808640074244636</v>
      </c>
      <c r="F217">
        <f>'18'!O158</f>
        <v>1.3896660394260958</v>
      </c>
      <c r="G217">
        <f>'18'!P158</f>
        <v>1.3925459161698872</v>
      </c>
      <c r="H217">
        <f>'18'!Q158</f>
        <v>1.4047531292468898</v>
      </c>
    </row>
    <row r="218" spans="1:8">
      <c r="B218" t="s">
        <v>369</v>
      </c>
      <c r="C218">
        <f>'18'!L188</f>
        <v>1.1421386075561468</v>
      </c>
      <c r="D218">
        <f>'18'!M188</f>
        <v>1.167193978226674</v>
      </c>
      <c r="E218">
        <f>'18'!N188</f>
        <v>1.174116315245789</v>
      </c>
      <c r="F218">
        <f>'18'!O188</f>
        <v>1.1856761825922049</v>
      </c>
      <c r="G218">
        <f>'18'!P188</f>
        <v>1.2057573898756058</v>
      </c>
      <c r="H218">
        <f>'18'!Q188</f>
        <v>1.2212425420049688</v>
      </c>
    </row>
    <row r="219" spans="1:8">
      <c r="B219" t="s">
        <v>370</v>
      </c>
      <c r="C219">
        <f>'18'!L218</f>
        <v>1.1641718356627089</v>
      </c>
      <c r="D219">
        <f>'18'!M218</f>
        <v>1.1815749210131201</v>
      </c>
      <c r="E219">
        <f>'18'!N218</f>
        <v>1.1913594503947877</v>
      </c>
      <c r="F219">
        <f>'18'!O218</f>
        <v>1.2019989647599165</v>
      </c>
      <c r="G219">
        <f>'18'!P218</f>
        <v>1.210288064869564</v>
      </c>
      <c r="H219">
        <f>'18'!Q218</f>
        <v>1.2210456833149377</v>
      </c>
    </row>
    <row r="220" spans="1:8">
      <c r="B220" t="s">
        <v>371</v>
      </c>
      <c r="C220">
        <f>'18'!L248</f>
        <v>0.99551423344048828</v>
      </c>
      <c r="D220">
        <f>'18'!M248</f>
        <v>1.0081439999379407</v>
      </c>
      <c r="E220">
        <f>'18'!N248</f>
        <v>1.0141450068384203</v>
      </c>
      <c r="F220">
        <f>'18'!O248</f>
        <v>1.0220010148324827</v>
      </c>
      <c r="G220">
        <f>'18'!P248</f>
        <v>1.0160572568514927</v>
      </c>
      <c r="H220">
        <f>'18'!Q248</f>
        <v>1.0343593537181948</v>
      </c>
    </row>
    <row r="221" spans="1:8" ht="16" thickBot="1">
      <c r="B221" t="s">
        <v>372</v>
      </c>
      <c r="C221">
        <f>'18'!L278</f>
        <v>1.0619953029354616</v>
      </c>
      <c r="D221">
        <f>'18'!M278</f>
        <v>1.0770519333888027</v>
      </c>
      <c r="E221">
        <f>'18'!N278</f>
        <v>1.0964117999442293</v>
      </c>
      <c r="F221">
        <f>'18'!O278</f>
        <v>1.107388529102223</v>
      </c>
      <c r="G221">
        <f>'18'!P278</f>
        <v>1.1161528577373889</v>
      </c>
      <c r="H221">
        <f>'18'!Q278</f>
        <v>1.1177802350667978</v>
      </c>
    </row>
    <row r="222" spans="1:8" ht="17" thickBot="1">
      <c r="A222">
        <v>19</v>
      </c>
      <c r="B222" s="60" t="s">
        <v>77</v>
      </c>
      <c r="C222" s="61">
        <f>'19'!L8</f>
        <v>1.0118434621570913</v>
      </c>
      <c r="D222" s="62">
        <f>'19'!M8</f>
        <v>1.0226506825592623</v>
      </c>
      <c r="E222" s="62">
        <f>'19'!N8</f>
        <v>1.0314964424759661</v>
      </c>
      <c r="F222" s="62">
        <f>'19'!O8</f>
        <v>1.0464480210735345</v>
      </c>
      <c r="G222" s="62">
        <f>'19'!P8</f>
        <v>1.0754720477628159</v>
      </c>
      <c r="H222" s="63">
        <f>'19'!Q8</f>
        <v>1.0988053860870326</v>
      </c>
    </row>
    <row r="223" spans="1:8">
      <c r="B223" t="s">
        <v>374</v>
      </c>
      <c r="C223">
        <f>'19'!L38</f>
        <v>1.0440061895590427</v>
      </c>
      <c r="D223">
        <f>'19'!M38</f>
        <v>1.0640739242225252</v>
      </c>
      <c r="E223">
        <f>'19'!N38</f>
        <v>1.0737651138475905</v>
      </c>
      <c r="F223">
        <f>'19'!O38</f>
        <v>1.0790633316199487</v>
      </c>
      <c r="G223">
        <f>'19'!P38</f>
        <v>1.0880946629723791</v>
      </c>
      <c r="H223">
        <f>'19'!Q38</f>
        <v>1.0977097519993801</v>
      </c>
    </row>
    <row r="224" spans="1:8">
      <c r="B224" t="s">
        <v>338</v>
      </c>
      <c r="C224">
        <f>'19'!L68</f>
        <v>0.91875618416747828</v>
      </c>
      <c r="D224">
        <f>'19'!M68</f>
        <v>0.92749471732876476</v>
      </c>
      <c r="E224">
        <f>'19'!N68</f>
        <v>0.93641462062308567</v>
      </c>
      <c r="F224">
        <f>'19'!O68</f>
        <v>0.95389645984610982</v>
      </c>
      <c r="G224">
        <f>'19'!P68</f>
        <v>0.97940192626280986</v>
      </c>
      <c r="H224">
        <f>'19'!Q68</f>
        <v>1.0020582461526375</v>
      </c>
    </row>
    <row r="225" spans="1:8">
      <c r="B225" t="s">
        <v>375</v>
      </c>
      <c r="C225">
        <f>'19'!L98</f>
        <v>1.04622998913499</v>
      </c>
      <c r="D225">
        <f>'19'!M98</f>
        <v>1.0569453724544846</v>
      </c>
      <c r="E225">
        <f>'19'!N98</f>
        <v>1.0666796157120979</v>
      </c>
      <c r="F225">
        <f>'19'!O98</f>
        <v>1.0815205409986137</v>
      </c>
      <c r="G225">
        <f>'19'!P98</f>
        <v>1.1005665960846551</v>
      </c>
      <c r="H225">
        <f>'19'!Q98</f>
        <v>1.1239902947388811</v>
      </c>
    </row>
    <row r="226" spans="1:8">
      <c r="B226" t="s">
        <v>376</v>
      </c>
      <c r="C226">
        <f>'19'!L128</f>
        <v>1.0057737707568974</v>
      </c>
      <c r="D226">
        <f>'19'!M128</f>
        <v>1.0158457257877582</v>
      </c>
      <c r="E226">
        <f>'19'!N128</f>
        <v>1.0317983227684215</v>
      </c>
      <c r="F226">
        <f>'19'!O128</f>
        <v>1.0428210111940368</v>
      </c>
      <c r="G226">
        <f>'19'!P128</f>
        <v>1.0860197261879279</v>
      </c>
      <c r="H226">
        <f>'19'!Q128</f>
        <v>1.1060005633259915</v>
      </c>
    </row>
    <row r="227" spans="1:8">
      <c r="B227" t="s">
        <v>377</v>
      </c>
      <c r="C227">
        <f>'19'!L158</f>
        <v>1.0109615102422143</v>
      </c>
      <c r="D227">
        <f>'19'!M158</f>
        <v>1.0266858303530972</v>
      </c>
      <c r="E227">
        <f>'19'!N158</f>
        <v>1.0373043509008557</v>
      </c>
      <c r="F227">
        <f>'19'!O158</f>
        <v>1.0437062590975814</v>
      </c>
      <c r="G227">
        <f>'19'!P158</f>
        <v>1.0655478653075454</v>
      </c>
      <c r="H227">
        <f>'19'!Q158</f>
        <v>1.0810284217680706</v>
      </c>
    </row>
    <row r="228" spans="1:8" ht="16" thickBot="1">
      <c r="B228" t="s">
        <v>378</v>
      </c>
      <c r="C228">
        <f>'19'!L188</f>
        <v>0.93492201864502555</v>
      </c>
      <c r="D228">
        <f>'19'!M188</f>
        <v>0.93616881126612961</v>
      </c>
      <c r="E228">
        <f>'19'!N188</f>
        <v>0.93463016755654849</v>
      </c>
      <c r="F228">
        <f>'19'!O188</f>
        <v>0.95519418677482137</v>
      </c>
      <c r="G228">
        <f>'19'!P188</f>
        <v>1.0281830518919204</v>
      </c>
      <c r="H228">
        <f>'19'!Q188</f>
        <v>1.0599063236076625</v>
      </c>
    </row>
    <row r="229" spans="1:8" ht="17" thickBot="1">
      <c r="A229">
        <v>20</v>
      </c>
      <c r="B229" s="60" t="s">
        <v>81</v>
      </c>
      <c r="C229" s="61">
        <f>'20'!L8</f>
        <v>0.98689998689175895</v>
      </c>
      <c r="D229" s="62">
        <f>'20'!M8</f>
        <v>0.99124503373944883</v>
      </c>
      <c r="E229" s="62">
        <f>'20'!N8</f>
        <v>0.99922616575008827</v>
      </c>
      <c r="F229" s="62">
        <f>'20'!O8</f>
        <v>0.97244651232862467</v>
      </c>
      <c r="G229" s="62">
        <f>'20'!P8</f>
        <v>0.99301288772201546</v>
      </c>
      <c r="H229" s="63">
        <f>'20'!Q8</f>
        <v>1.0095984801218958</v>
      </c>
    </row>
    <row r="230" spans="1:8">
      <c r="B230" t="s">
        <v>380</v>
      </c>
      <c r="C230">
        <f>'20'!L38</f>
        <v>0.84010678968217301</v>
      </c>
      <c r="D230">
        <f>'20'!M38</f>
        <v>0.84345396666637107</v>
      </c>
      <c r="E230">
        <f>'20'!N38</f>
        <v>0.8450088453464889</v>
      </c>
      <c r="F230">
        <f>'20'!O38</f>
        <v>0.85411536002115307</v>
      </c>
      <c r="G230">
        <f>'20'!P38</f>
        <v>0.87666083591988442</v>
      </c>
      <c r="H230">
        <f>'20'!Q38</f>
        <v>0.89745891320455229</v>
      </c>
    </row>
    <row r="231" spans="1:8">
      <c r="B231" t="s">
        <v>381</v>
      </c>
      <c r="C231">
        <f>'20'!L68</f>
        <v>1.108881158693988</v>
      </c>
      <c r="D231">
        <f>'20'!M68</f>
        <v>1.1180283499209775</v>
      </c>
      <c r="E231">
        <f>'20'!N68</f>
        <v>1.1384632370345547</v>
      </c>
      <c r="F231">
        <f>'20'!O68</f>
        <v>1.1157563666934474</v>
      </c>
      <c r="G231">
        <f>'20'!P68</f>
        <v>1.1369244386823438</v>
      </c>
      <c r="H231">
        <f>'20'!Q68</f>
        <v>1.1417601655777261</v>
      </c>
    </row>
    <row r="232" spans="1:8">
      <c r="B232" t="s">
        <v>382</v>
      </c>
      <c r="C232">
        <f>'20'!L98</f>
        <v>1.3518150880508037</v>
      </c>
      <c r="D232">
        <f>'20'!M98</f>
        <v>1.3689578023801705</v>
      </c>
      <c r="E232">
        <f>'20'!N98</f>
        <v>1.3818567634638423</v>
      </c>
      <c r="F232">
        <f>'20'!O98</f>
        <v>1.2693872237631754</v>
      </c>
      <c r="G232">
        <f>'20'!P98</f>
        <v>1.2662501057531963</v>
      </c>
      <c r="H232">
        <f>'20'!Q98</f>
        <v>1.2728137885106721</v>
      </c>
    </row>
    <row r="233" spans="1:8">
      <c r="B233" t="s">
        <v>383</v>
      </c>
      <c r="C233">
        <f>'20'!L128</f>
        <v>1.2056504888761146</v>
      </c>
      <c r="D233">
        <f>'20'!M128</f>
        <v>1.2089754478822268</v>
      </c>
      <c r="E233">
        <f>'20'!N128</f>
        <v>1.2082187306467351</v>
      </c>
      <c r="F233">
        <f>'20'!O128</f>
        <v>1.1772784631305855</v>
      </c>
      <c r="G233">
        <f>'20'!P128</f>
        <v>1.1731182981431856</v>
      </c>
      <c r="H233">
        <f>'20'!Q128</f>
        <v>1.1748309176098206</v>
      </c>
    </row>
    <row r="234" spans="1:8" ht="16" thickBot="1">
      <c r="B234" t="s">
        <v>384</v>
      </c>
      <c r="C234">
        <f>'20'!L158</f>
        <v>0.96664803112421505</v>
      </c>
      <c r="D234">
        <f>'20'!M158</f>
        <v>0.97120777262526103</v>
      </c>
      <c r="E234">
        <f>'20'!N158</f>
        <v>0.99613061105478462</v>
      </c>
      <c r="F234">
        <f>'20'!O158</f>
        <v>0.97211252976823159</v>
      </c>
      <c r="G234">
        <f>'20'!P158</f>
        <v>0.99750542663020636</v>
      </c>
      <c r="H234">
        <f>'20'!Q158</f>
        <v>1.0104141301950982</v>
      </c>
    </row>
    <row r="235" spans="1:8" ht="17" thickBot="1">
      <c r="A235">
        <v>21</v>
      </c>
      <c r="B235" s="60" t="s">
        <v>85</v>
      </c>
      <c r="C235" s="61">
        <f>'21'!L8</f>
        <v>0.84333432963605925</v>
      </c>
      <c r="D235" s="62">
        <f>'21'!M8</f>
        <v>0.85046550500236451</v>
      </c>
      <c r="E235" s="62">
        <f>'21'!N8</f>
        <v>0.85598640614090804</v>
      </c>
      <c r="F235" s="62">
        <f>'21'!O8</f>
        <v>0.85884236412678705</v>
      </c>
      <c r="G235" s="62">
        <f>'21'!P8</f>
        <v>0.85797373393613707</v>
      </c>
      <c r="H235" s="63">
        <f>'21'!Q8</f>
        <v>0.86129503848748312</v>
      </c>
    </row>
    <row r="236" spans="1:8">
      <c r="B236" t="s">
        <v>386</v>
      </c>
      <c r="C236">
        <f>'21'!L38</f>
        <v>0.64365370018066093</v>
      </c>
      <c r="D236">
        <f>'21'!M38</f>
        <v>0.64634711178019744</v>
      </c>
      <c r="E236">
        <f>'21'!N38</f>
        <v>0.64481699515590807</v>
      </c>
      <c r="F236">
        <f>'21'!O38</f>
        <v>0.64418368899398237</v>
      </c>
      <c r="G236">
        <f>'21'!P38</f>
        <v>0.63822755099044082</v>
      </c>
      <c r="H236">
        <f>'21'!Q38</f>
        <v>0.64062961203038227</v>
      </c>
    </row>
    <row r="237" spans="1:8">
      <c r="B237" t="s">
        <v>387</v>
      </c>
      <c r="C237">
        <f>'21'!L68</f>
        <v>0.85872743401340057</v>
      </c>
      <c r="D237">
        <f>'21'!M68</f>
        <v>0.86935367130756946</v>
      </c>
      <c r="E237">
        <f>'21'!N68</f>
        <v>0.87972987026514493</v>
      </c>
      <c r="F237">
        <f>'21'!O68</f>
        <v>0.88620877373710416</v>
      </c>
      <c r="G237">
        <f>'21'!P68</f>
        <v>0.89000649532955955</v>
      </c>
      <c r="H237">
        <f>'21'!Q68</f>
        <v>0.8961765566874712</v>
      </c>
    </row>
    <row r="238" spans="1:8">
      <c r="B238" t="s">
        <v>388</v>
      </c>
      <c r="C238">
        <f>'21'!L98</f>
        <v>1.0502192472539515</v>
      </c>
      <c r="D238">
        <f>'21'!M98</f>
        <v>1.0611296647778647</v>
      </c>
      <c r="E238">
        <f>'21'!N98</f>
        <v>1.0786380552250643</v>
      </c>
      <c r="F238">
        <f>'21'!O98</f>
        <v>1.083264637910935</v>
      </c>
      <c r="G238">
        <f>'21'!P98</f>
        <v>1.0914889740894282</v>
      </c>
      <c r="H238">
        <f>'21'!Q98</f>
        <v>1.1116331776177639</v>
      </c>
    </row>
    <row r="239" spans="1:8">
      <c r="B239" t="s">
        <v>389</v>
      </c>
      <c r="C239">
        <f>'21'!L128</f>
        <v>0.94210316153553719</v>
      </c>
      <c r="D239">
        <f>'21'!M128</f>
        <v>0.94762570918544753</v>
      </c>
      <c r="E239">
        <f>'21'!N128</f>
        <v>0.95307359936154334</v>
      </c>
      <c r="F239">
        <f>'21'!O128</f>
        <v>0.96171054377699317</v>
      </c>
      <c r="G239">
        <f>'21'!P128</f>
        <v>0.96350371415564007</v>
      </c>
      <c r="H239">
        <f>'21'!Q128</f>
        <v>0.95036233577255658</v>
      </c>
    </row>
    <row r="240" spans="1:8" ht="16" thickBot="1">
      <c r="B240" t="s">
        <v>390</v>
      </c>
      <c r="C240">
        <f>'21'!L158</f>
        <v>1.0365034822032229</v>
      </c>
      <c r="D240">
        <f>'21'!M158</f>
        <v>1.0567991457023302</v>
      </c>
      <c r="E240">
        <f>'21'!N158</f>
        <v>1.0747099007976282</v>
      </c>
      <c r="F240">
        <f>'21'!O158</f>
        <v>1.08087318556338</v>
      </c>
      <c r="G240">
        <f>'21'!P158</f>
        <v>1.0923591926935594</v>
      </c>
      <c r="H240">
        <f>'21'!Q158</f>
        <v>1.1050784748763578</v>
      </c>
    </row>
    <row r="241" spans="1:8" ht="17" thickBot="1">
      <c r="A241">
        <v>22</v>
      </c>
      <c r="B241" s="60" t="s">
        <v>89</v>
      </c>
      <c r="C241" s="61">
        <f>'22'!L8</f>
        <v>0.91691513300490224</v>
      </c>
      <c r="D241" s="62">
        <f>'22'!M8</f>
        <v>0.92528133787305455</v>
      </c>
      <c r="E241" s="62">
        <f>'22'!N8</f>
        <v>0.92526573258403522</v>
      </c>
      <c r="F241" s="62">
        <f>'22'!O8</f>
        <v>0.93268562295932</v>
      </c>
      <c r="G241" s="62">
        <f>'22'!P8</f>
        <v>0.94028644446176368</v>
      </c>
      <c r="H241" s="63">
        <f>'22'!Q8</f>
        <v>0.93847891066670874</v>
      </c>
    </row>
    <row r="242" spans="1:8">
      <c r="B242" t="s">
        <v>392</v>
      </c>
      <c r="C242">
        <f>'22'!L38</f>
        <v>0.917948179059907</v>
      </c>
      <c r="D242">
        <f>'22'!M38</f>
        <v>0.92815927872006854</v>
      </c>
      <c r="E242">
        <f>'22'!N38</f>
        <v>0.93142112671736821</v>
      </c>
      <c r="F242">
        <f>'22'!O38</f>
        <v>0.93964016215689616</v>
      </c>
      <c r="G242">
        <f>'22'!P38</f>
        <v>0.95149311633206879</v>
      </c>
      <c r="H242">
        <f>'22'!Q38</f>
        <v>0.95565424436597535</v>
      </c>
    </row>
    <row r="243" spans="1:8">
      <c r="B243" t="s">
        <v>393</v>
      </c>
      <c r="C243">
        <f>'22'!L68</f>
        <v>0.98247934931438152</v>
      </c>
      <c r="D243">
        <f>'22'!M68</f>
        <v>0.98718370834418201</v>
      </c>
      <c r="E243">
        <f>'22'!N68</f>
        <v>0.98154202963997039</v>
      </c>
      <c r="F243">
        <f>'22'!O68</f>
        <v>0.99159284294017602</v>
      </c>
      <c r="G243">
        <f>'22'!P68</f>
        <v>0.99604111230976689</v>
      </c>
      <c r="H243">
        <f>'22'!Q68</f>
        <v>0.96480554205291735</v>
      </c>
    </row>
    <row r="244" spans="1:8">
      <c r="B244" t="s">
        <v>394</v>
      </c>
      <c r="C244">
        <f>'22'!L98</f>
        <v>1.1233610753162819</v>
      </c>
      <c r="D244">
        <f>'22'!M98</f>
        <v>1.1423676586369853</v>
      </c>
      <c r="E244">
        <f>'22'!N98</f>
        <v>1.1230193939006945</v>
      </c>
      <c r="F244">
        <f>'22'!O98</f>
        <v>1.1337142700708971</v>
      </c>
      <c r="G244">
        <f>'22'!P98</f>
        <v>1.1396998156509979</v>
      </c>
      <c r="H244">
        <f>'22'!Q98</f>
        <v>1.1672972538070712</v>
      </c>
    </row>
    <row r="245" spans="1:8">
      <c r="B245" t="s">
        <v>395</v>
      </c>
      <c r="C245">
        <f>'22'!L128</f>
        <v>0.61456838266798053</v>
      </c>
      <c r="D245">
        <f>'22'!M128</f>
        <v>0.61913962866663697</v>
      </c>
      <c r="E245">
        <f>'22'!N128</f>
        <v>0.62483603735754234</v>
      </c>
      <c r="F245">
        <f>'22'!O128</f>
        <v>0.62518344975980122</v>
      </c>
      <c r="G245">
        <f>'22'!P128</f>
        <v>0.62737697483691013</v>
      </c>
      <c r="H245">
        <f>'22'!Q128</f>
        <v>0.63257820231761863</v>
      </c>
    </row>
    <row r="246" spans="1:8">
      <c r="B246" t="s">
        <v>396</v>
      </c>
      <c r="C246">
        <f>'22'!L158</f>
        <v>1.0953954998732389</v>
      </c>
      <c r="D246">
        <f>'22'!M158</f>
        <v>1.1027164873251019</v>
      </c>
      <c r="E246">
        <f>'22'!N158</f>
        <v>1.1021317097501184</v>
      </c>
      <c r="F246">
        <f>'22'!O158</f>
        <v>1.1054175400092547</v>
      </c>
      <c r="G246">
        <f>'22'!P158</f>
        <v>1.1120267750774178</v>
      </c>
      <c r="H246">
        <f>'22'!Q158</f>
        <v>1.1209886216442577</v>
      </c>
    </row>
    <row r="247" spans="1:8" ht="16" thickBot="1">
      <c r="B247" t="s">
        <v>397</v>
      </c>
      <c r="C247">
        <f>'22'!L188</f>
        <v>0.97290028948032292</v>
      </c>
      <c r="D247">
        <f>'22'!M188</f>
        <v>0.98308517061881318</v>
      </c>
      <c r="E247">
        <f>'22'!N188</f>
        <v>0.98557249365573285</v>
      </c>
      <c r="F247">
        <f>'22'!O188</f>
        <v>0.99421607116179866</v>
      </c>
      <c r="G247">
        <f>'22'!P188</f>
        <v>1.0047107887351945</v>
      </c>
      <c r="H247">
        <f>'22'!Q188</f>
        <v>1.0175263845401852</v>
      </c>
    </row>
    <row r="248" spans="1:8" ht="17" thickBot="1">
      <c r="A248">
        <v>23</v>
      </c>
      <c r="B248" s="60" t="s">
        <v>93</v>
      </c>
      <c r="C248" s="61">
        <f>'23'!L8</f>
        <v>1.3219726652130894</v>
      </c>
      <c r="D248" s="62">
        <f>'23'!M8</f>
        <v>1.337644102339232</v>
      </c>
      <c r="E248" s="62">
        <f>'23'!N8</f>
        <v>1.3522139218922093</v>
      </c>
      <c r="F248" s="62">
        <f>'23'!O8</f>
        <v>1.3872213849535158</v>
      </c>
      <c r="G248" s="62">
        <f>'23'!P8</f>
        <v>1.4096753896620777</v>
      </c>
      <c r="H248" s="63">
        <f>'23'!Q8</f>
        <v>1.3836095067199981</v>
      </c>
    </row>
    <row r="249" spans="1:8">
      <c r="B249" t="s">
        <v>399</v>
      </c>
      <c r="C249">
        <f>'23'!L38</f>
        <v>1.2207845095674699</v>
      </c>
      <c r="D249">
        <f>'23'!M38</f>
        <v>1.2332858883926474</v>
      </c>
      <c r="E249">
        <f>'23'!N38</f>
        <v>1.2765412653841408</v>
      </c>
      <c r="F249">
        <f>'23'!O38</f>
        <v>1.2828151265901988</v>
      </c>
      <c r="G249">
        <f>'23'!P38</f>
        <v>1.2889392587126929</v>
      </c>
      <c r="H249">
        <f>'23'!Q38</f>
        <v>1.3030994372603999</v>
      </c>
    </row>
    <row r="250" spans="1:8">
      <c r="B250" t="s">
        <v>400</v>
      </c>
      <c r="C250">
        <f>'23'!L68</f>
        <v>1.5036163375311389</v>
      </c>
      <c r="D250">
        <f>'23'!M68</f>
        <v>1.5102900036991633</v>
      </c>
      <c r="E250">
        <f>'23'!N68</f>
        <v>1.5126117638677921</v>
      </c>
      <c r="F250">
        <f>'23'!O68</f>
        <v>1.5189807866499052</v>
      </c>
      <c r="G250">
        <f>'23'!P68</f>
        <v>1.5209976231619591</v>
      </c>
      <c r="H250">
        <f>'23'!Q68</f>
        <v>1.5287536683872154</v>
      </c>
    </row>
    <row r="251" spans="1:8">
      <c r="B251" t="s">
        <v>401</v>
      </c>
      <c r="C251">
        <f>'23'!L98</f>
        <v>1.0294490246203702</v>
      </c>
      <c r="D251">
        <f>'23'!M98</f>
        <v>1.0396258339475806</v>
      </c>
      <c r="E251">
        <f>'23'!N98</f>
        <v>1.0737651138475905</v>
      </c>
      <c r="F251">
        <f>'23'!O98</f>
        <v>1.0899489238375919</v>
      </c>
      <c r="G251">
        <f>'23'!P98</f>
        <v>1.1018719662019352</v>
      </c>
      <c r="H251">
        <f>'23'!Q98</f>
        <v>1.1276432672268271</v>
      </c>
    </row>
    <row r="252" spans="1:8">
      <c r="B252" t="s">
        <v>402</v>
      </c>
      <c r="C252">
        <f>'23'!L128</f>
        <v>1.4894336046851846</v>
      </c>
      <c r="D252">
        <f>'23'!M128</f>
        <v>1.49767016312802</v>
      </c>
      <c r="E252">
        <f>'23'!N128</f>
        <v>1.5178370809232817</v>
      </c>
      <c r="F252">
        <f>'23'!O128</f>
        <v>1.5211257666456244</v>
      </c>
      <c r="G252">
        <f>'23'!P128</f>
        <v>1.5356808437308873</v>
      </c>
      <c r="H252">
        <f>'23'!Q128</f>
        <v>1.5410080594759168</v>
      </c>
    </row>
    <row r="253" spans="1:8">
      <c r="B253" t="s">
        <v>403</v>
      </c>
      <c r="C253">
        <f>'23'!L158</f>
        <v>1.0129876095100701</v>
      </c>
      <c r="D253">
        <f>'23'!M158</f>
        <v>1.0562163920831169</v>
      </c>
      <c r="E253">
        <f>'23'!N158</f>
        <v>1.0561384358120454</v>
      </c>
      <c r="F253">
        <f>'23'!O158</f>
        <v>1.0639626147691443</v>
      </c>
      <c r="G253">
        <f>'23'!P158</f>
        <v>1.0781924940769656</v>
      </c>
      <c r="H253">
        <f>'23'!Q158</f>
        <v>1.1007070804975327</v>
      </c>
    </row>
    <row r="254" spans="1:8">
      <c r="B254" t="s">
        <v>404</v>
      </c>
      <c r="C254">
        <f>'23'!L188</f>
        <v>1.3816134500228672</v>
      </c>
      <c r="D254">
        <f>'23'!M188</f>
        <v>1.3939538656152488</v>
      </c>
      <c r="E254">
        <f>'23'!N188</f>
        <v>1.387530656206198</v>
      </c>
      <c r="F254">
        <f>'23'!O188</f>
        <v>1.3978486092178875</v>
      </c>
      <c r="G254">
        <f>'23'!P188</f>
        <v>1.4128152332503519</v>
      </c>
      <c r="H254">
        <f>'23'!Q188</f>
        <v>1.4226623012064774</v>
      </c>
    </row>
    <row r="255" spans="1:8">
      <c r="B255" t="s">
        <v>405</v>
      </c>
      <c r="C255">
        <f>'23'!L218</f>
        <v>1.4608987630000341</v>
      </c>
      <c r="D255">
        <f>'23'!M218</f>
        <v>1.481801759961844</v>
      </c>
      <c r="E255">
        <f>'23'!N218</f>
        <v>1.478591981269854</v>
      </c>
      <c r="F255">
        <f>'23'!O218</f>
        <v>1.4853813943296446</v>
      </c>
      <c r="G255">
        <f>'23'!P218</f>
        <v>1.4928857621265417</v>
      </c>
      <c r="H255">
        <f>'23'!Q218</f>
        <v>1.5080084288111701</v>
      </c>
    </row>
    <row r="256" spans="1:8">
      <c r="B256" t="s">
        <v>406</v>
      </c>
      <c r="C256">
        <f>'23'!L248</f>
        <v>0.93912129293946212</v>
      </c>
      <c r="D256">
        <f>'23'!M248</f>
        <v>0.97047839529768487</v>
      </c>
      <c r="E256">
        <f>'23'!N248</f>
        <v>0.9856852002501606</v>
      </c>
      <c r="F256">
        <f>'23'!O248</f>
        <v>0.99735500431796831</v>
      </c>
      <c r="G256">
        <f>'23'!P248</f>
        <v>1.0199397905418897</v>
      </c>
      <c r="H256">
        <f>'23'!Q248</f>
        <v>1.0316831188109314</v>
      </c>
    </row>
    <row r="257" spans="1:8">
      <c r="B257" t="s">
        <v>407</v>
      </c>
      <c r="C257">
        <f>'23'!L278</f>
        <v>0.9743579034374692</v>
      </c>
      <c r="D257">
        <f>'23'!M278</f>
        <v>1.0210890239600274</v>
      </c>
      <c r="E257">
        <f>'23'!N278</f>
        <v>1.0446812543753441</v>
      </c>
      <c r="F257">
        <f>'23'!O278</f>
        <v>1.0603911040735976</v>
      </c>
      <c r="G257">
        <f>'23'!P278</f>
        <v>1.0786347025152354</v>
      </c>
      <c r="H257">
        <f>'23'!Q278</f>
        <v>1.1089523793364291</v>
      </c>
    </row>
    <row r="258" spans="1:8">
      <c r="B258" t="s">
        <v>408</v>
      </c>
      <c r="C258">
        <f>'23'!L308</f>
        <v>1.2852048741471738</v>
      </c>
      <c r="D258">
        <f>'23'!M308</f>
        <v>1.3009600678348063</v>
      </c>
      <c r="E258">
        <f>'23'!N308</f>
        <v>1.2987760915491213</v>
      </c>
      <c r="F258">
        <f>'23'!O308</f>
        <v>1.3010670700009941</v>
      </c>
      <c r="G258">
        <f>'23'!P308</f>
        <v>1.3118118514330297</v>
      </c>
      <c r="H258">
        <f>'23'!Q308</f>
        <v>1.3249784506793629</v>
      </c>
    </row>
    <row r="259" spans="1:8">
      <c r="B259" t="s">
        <v>409</v>
      </c>
      <c r="C259">
        <f>'23'!L338</f>
        <v>1.39387975894733</v>
      </c>
      <c r="D259">
        <f>'23'!M338</f>
        <v>1.4088263971728856</v>
      </c>
      <c r="E259">
        <f>'23'!N338</f>
        <v>1.4138593628219576</v>
      </c>
      <c r="F259">
        <f>'23'!O338</f>
        <v>1.5383183080747085</v>
      </c>
      <c r="G259">
        <f>'23'!P338</f>
        <v>1.5790129873235574</v>
      </c>
      <c r="H259">
        <f>'23'!Q338</f>
        <v>1.4177768408708966</v>
      </c>
    </row>
    <row r="260" spans="1:8" ht="16" thickBot="1">
      <c r="B260" t="s">
        <v>410</v>
      </c>
      <c r="C260">
        <f>'23'!L368</f>
        <v>1.5510451671932788</v>
      </c>
      <c r="D260">
        <f>'23'!M368</f>
        <v>1.5545688412562846</v>
      </c>
      <c r="E260">
        <f>'23'!N368</f>
        <v>1.5662617547920223</v>
      </c>
      <c r="F260">
        <f>'23'!O368</f>
        <v>1.5698185418221604</v>
      </c>
      <c r="G260">
        <f>'23'!P368</f>
        <v>1.5749136818591267</v>
      </c>
      <c r="H260">
        <f>'23'!Q368</f>
        <v>1.5800253591271836</v>
      </c>
    </row>
    <row r="261" spans="1:8" ht="17" thickBot="1">
      <c r="A261">
        <v>24</v>
      </c>
      <c r="B261" s="60" t="s">
        <v>97</v>
      </c>
      <c r="C261" s="61">
        <f>'24'!L8</f>
        <v>0.93357330388397985</v>
      </c>
      <c r="D261" s="62">
        <f>'24'!M8</f>
        <v>0.95248121138637531</v>
      </c>
      <c r="E261" s="62">
        <f>'24'!N8</f>
        <v>0.95984473317102115</v>
      </c>
      <c r="F261" s="62">
        <f>'24'!O8</f>
        <v>0.98803436819512502</v>
      </c>
      <c r="G261" s="62">
        <f>'24'!P8</f>
        <v>1.0026663927612451</v>
      </c>
      <c r="H261" s="63">
        <f>'24'!Q8</f>
        <v>1.0287395891943956</v>
      </c>
    </row>
    <row r="262" spans="1:8">
      <c r="B262" t="s">
        <v>412</v>
      </c>
      <c r="C262">
        <f>'24'!L38</f>
        <v>0.89684245634492188</v>
      </c>
      <c r="D262">
        <f>'24'!M38</f>
        <v>0.90140909070277142</v>
      </c>
      <c r="E262">
        <f>'24'!N38</f>
        <v>0.90624838427807497</v>
      </c>
      <c r="F262">
        <f>'24'!O38</f>
        <v>0.90345604310765293</v>
      </c>
      <c r="G262">
        <f>'24'!P38</f>
        <v>0.91763055375387437</v>
      </c>
      <c r="H262">
        <f>'24'!Q38</f>
        <v>0.92254437023278024</v>
      </c>
    </row>
    <row r="263" spans="1:8">
      <c r="B263" t="s">
        <v>413</v>
      </c>
      <c r="C263">
        <f>'24'!L68</f>
        <v>1.0545986704745978</v>
      </c>
      <c r="D263">
        <f>'24'!M68</f>
        <v>1.0588754817235551</v>
      </c>
      <c r="E263">
        <f>'24'!N68</f>
        <v>1.0879946326371452</v>
      </c>
      <c r="F263">
        <f>'24'!O68</f>
        <v>1.3393526847060815</v>
      </c>
      <c r="G263">
        <f>'24'!P68</f>
        <v>1.3451860884030387</v>
      </c>
      <c r="H263">
        <f>'24'!Q68</f>
        <v>1.3564234608928087</v>
      </c>
    </row>
    <row r="264" spans="1:8">
      <c r="B264" t="s">
        <v>414</v>
      </c>
      <c r="C264">
        <f>'24'!L98</f>
        <v>0.99927289022226951</v>
      </c>
      <c r="D264">
        <f>'24'!M98</f>
        <v>1.0025811611880338</v>
      </c>
      <c r="E264">
        <f>'24'!N98</f>
        <v>0.99266616379008898</v>
      </c>
      <c r="F264">
        <f>'24'!O98</f>
        <v>0.9863346965716604</v>
      </c>
      <c r="G264">
        <f>'24'!P98</f>
        <v>0.98195793795640507</v>
      </c>
      <c r="H264">
        <f>'24'!Q98</f>
        <v>1.0514521107243993</v>
      </c>
    </row>
    <row r="265" spans="1:8">
      <c r="B265" t="s">
        <v>415</v>
      </c>
      <c r="C265">
        <f>'24'!L128</f>
        <v>0.91291587176691191</v>
      </c>
      <c r="D265">
        <f>'24'!M128</f>
        <v>0.91131973903901542</v>
      </c>
      <c r="E265">
        <f>'24'!N128</f>
        <v>0.90306640101521685</v>
      </c>
      <c r="F265">
        <f>'24'!O128</f>
        <v>0.90620833091495179</v>
      </c>
      <c r="G265">
        <f>'24'!P128</f>
        <v>0.89730060471808737</v>
      </c>
      <c r="H265">
        <f>'24'!Q128</f>
        <v>0.91075916321888128</v>
      </c>
    </row>
    <row r="266" spans="1:8">
      <c r="B266" t="s">
        <v>416</v>
      </c>
      <c r="C266">
        <f>'24'!L158</f>
        <v>0.95441845996467412</v>
      </c>
      <c r="D266">
        <f>'24'!M158</f>
        <v>1.008642865391935</v>
      </c>
      <c r="E266">
        <f>'24'!N158</f>
        <v>1.0438263815730282</v>
      </c>
      <c r="F266">
        <f>'24'!O158</f>
        <v>1.0308636844293801</v>
      </c>
      <c r="G266">
        <f>'24'!P158</f>
        <v>1.0805750312365148</v>
      </c>
      <c r="H266">
        <f>'24'!Q158</f>
        <v>1.0803088729941057</v>
      </c>
    </row>
    <row r="267" spans="1:8">
      <c r="B267" t="s">
        <v>417</v>
      </c>
      <c r="C267">
        <f>'24'!L188</f>
        <v>1.0793174859270407</v>
      </c>
      <c r="D267">
        <f>'24'!M188</f>
        <v>1.1233418903070094</v>
      </c>
      <c r="E267">
        <f>'24'!N188</f>
        <v>1.1212078924769802</v>
      </c>
      <c r="F267">
        <f>'24'!O188</f>
        <v>1.1570933594798052</v>
      </c>
      <c r="G267">
        <f>'24'!P188</f>
        <v>1.1445485406970579</v>
      </c>
      <c r="H267">
        <f>'24'!Q188</f>
        <v>1.2277684647333702</v>
      </c>
    </row>
    <row r="268" spans="1:8">
      <c r="B268" t="s">
        <v>418</v>
      </c>
      <c r="C268">
        <f>'24'!L218</f>
        <v>1.0512045660142595</v>
      </c>
      <c r="D268">
        <f>'24'!M218</f>
        <v>1.0406732535061638</v>
      </c>
      <c r="E268">
        <f>'24'!N218</f>
        <v>1.0295926501689026</v>
      </c>
      <c r="F268">
        <f>'24'!O218</f>
        <v>1.0284303504193024</v>
      </c>
      <c r="G268">
        <f>'24'!P218</f>
        <v>1.0350192956970909</v>
      </c>
      <c r="H268">
        <f>'24'!Q218</f>
        <v>1.0633390927685202</v>
      </c>
    </row>
    <row r="269" spans="1:8">
      <c r="B269" t="s">
        <v>419</v>
      </c>
      <c r="C269">
        <f>'24'!L248</f>
        <v>1.0472199574356316</v>
      </c>
      <c r="D269">
        <f>'24'!M248</f>
        <v>1.054108099052004</v>
      </c>
      <c r="E269">
        <f>'24'!N248</f>
        <v>1.0601184358012581</v>
      </c>
      <c r="F269">
        <f>'24'!O248</f>
        <v>1.0691152555008689</v>
      </c>
      <c r="G269">
        <f>'24'!P248</f>
        <v>1.0652484421381927</v>
      </c>
      <c r="H269">
        <f>'24'!Q248</f>
        <v>1.0837924765118656</v>
      </c>
    </row>
    <row r="270" spans="1:8">
      <c r="B270" t="s">
        <v>420</v>
      </c>
      <c r="C270">
        <f>'24'!L278</f>
        <v>0.89885388938930622</v>
      </c>
      <c r="D270">
        <f>'24'!M278</f>
        <v>0.90619204929908237</v>
      </c>
      <c r="E270">
        <f>'24'!N278</f>
        <v>0.89978327131076519</v>
      </c>
      <c r="F270">
        <f>'24'!O278</f>
        <v>0.89225990951911793</v>
      </c>
      <c r="G270">
        <f>'24'!P278</f>
        <v>0.89102147151884437</v>
      </c>
      <c r="H270">
        <f>'24'!Q278</f>
        <v>0.91602199843700027</v>
      </c>
    </row>
    <row r="271" spans="1:8">
      <c r="B271" t="s">
        <v>421</v>
      </c>
      <c r="C271">
        <f>'24'!L308</f>
        <v>1.0678582951011599</v>
      </c>
      <c r="D271">
        <f>'24'!M308</f>
        <v>1.0633024181365729</v>
      </c>
      <c r="E271">
        <f>'24'!N308</f>
        <v>1.0638809952369739</v>
      </c>
      <c r="F271">
        <f>'24'!O308</f>
        <v>1.0710650571162024</v>
      </c>
      <c r="G271">
        <f>'24'!P308</f>
        <v>1.0792409661703564</v>
      </c>
      <c r="H271">
        <f>'24'!Q308</f>
        <v>1.1019147813888959</v>
      </c>
    </row>
    <row r="272" spans="1:8">
      <c r="B272" t="s">
        <v>422</v>
      </c>
      <c r="C272">
        <f>'24'!L338</f>
        <v>1.0746927316063981</v>
      </c>
      <c r="D272">
        <f>'24'!M338</f>
        <v>1.0755718299652588</v>
      </c>
      <c r="E272">
        <f>'24'!N338</f>
        <v>1.0761475093738835</v>
      </c>
      <c r="F272">
        <f>'24'!O338</f>
        <v>1.0818309189140367</v>
      </c>
      <c r="G272">
        <f>'24'!P338</f>
        <v>1.080623196333599</v>
      </c>
      <c r="H272">
        <f>'24'!Q338</f>
        <v>1.0906742616414025</v>
      </c>
    </row>
    <row r="273" spans="1:8">
      <c r="B273" t="s">
        <v>423</v>
      </c>
      <c r="C273">
        <f>'24'!L368</f>
        <v>0.89878765724076337</v>
      </c>
      <c r="D273">
        <f>'24'!M368</f>
        <v>1.1680770261304245</v>
      </c>
      <c r="E273">
        <f>'24'!N368</f>
        <v>1.164096475287079</v>
      </c>
      <c r="F273">
        <f>'24'!O368</f>
        <v>1.1693866551762362</v>
      </c>
      <c r="G273">
        <f>'24'!P368</f>
        <v>1.1173501229773197</v>
      </c>
      <c r="H273">
        <f>'24'!Q368</f>
        <v>1.1250766146648754</v>
      </c>
    </row>
    <row r="274" spans="1:8">
      <c r="B274" t="s">
        <v>424</v>
      </c>
      <c r="C274">
        <f>'24'!L398</f>
        <v>1.0605974247668153</v>
      </c>
      <c r="D274">
        <f>'24'!M398</f>
        <v>1.0612735308893195</v>
      </c>
      <c r="E274">
        <f>'24'!N398</f>
        <v>1.0569478823381098</v>
      </c>
      <c r="F274">
        <f>'24'!O398</f>
        <v>1.0569685883557527</v>
      </c>
      <c r="G274">
        <f>'24'!P398</f>
        <v>1.0658035924072218</v>
      </c>
      <c r="H274">
        <f>'24'!Q398</f>
        <v>1.0755467881898177</v>
      </c>
    </row>
    <row r="275" spans="1:8" ht="16" thickBot="1">
      <c r="B275" t="s">
        <v>233</v>
      </c>
      <c r="C275">
        <f>'24'!L428</f>
        <v>0.88175906949472982</v>
      </c>
      <c r="D275">
        <f>'24'!M428</f>
        <v>0.88468952231570652</v>
      </c>
      <c r="E275">
        <f>'24'!N428</f>
        <v>0.88673898971733689</v>
      </c>
      <c r="F275">
        <f>'24'!O428</f>
        <v>0.93790543642598856</v>
      </c>
      <c r="G275">
        <f>'24'!P428</f>
        <v>0.9452154376041435</v>
      </c>
      <c r="H275">
        <f>'24'!Q428</f>
        <v>1.0697834835141715</v>
      </c>
    </row>
    <row r="276" spans="1:8" ht="17" thickBot="1">
      <c r="A276">
        <v>25</v>
      </c>
      <c r="B276" s="60" t="s">
        <v>101</v>
      </c>
      <c r="C276" s="61">
        <f>'25'!L8</f>
        <v>0.89140900765723285</v>
      </c>
      <c r="D276" s="62">
        <f>'25'!M8</f>
        <v>0.89924771102822376</v>
      </c>
      <c r="E276" s="62">
        <f>'25'!N8</f>
        <v>0.91014798265365271</v>
      </c>
      <c r="F276" s="62">
        <f>'25'!O8</f>
        <v>0.92093515689857419</v>
      </c>
      <c r="G276" s="62">
        <f>'25'!P8</f>
        <v>0.92433856499841482</v>
      </c>
      <c r="H276" s="63">
        <f>'25'!Q8</f>
        <v>0.91647123281422826</v>
      </c>
    </row>
    <row r="277" spans="1:8">
      <c r="B277" t="s">
        <v>426</v>
      </c>
      <c r="C277">
        <f>'25'!L38</f>
        <v>0.86988513421754521</v>
      </c>
      <c r="D277">
        <f>'25'!M38</f>
        <v>0.87553048837821001</v>
      </c>
      <c r="E277">
        <f>'25'!N38</f>
        <v>0.88898424202799065</v>
      </c>
      <c r="F277">
        <f>'25'!O38</f>
        <v>0.90167489844816251</v>
      </c>
      <c r="G277">
        <f>'25'!P38</f>
        <v>0.89711706902877697</v>
      </c>
      <c r="H277">
        <f>'25'!Q38</f>
        <v>0.87279160673499434</v>
      </c>
    </row>
    <row r="278" spans="1:8">
      <c r="B278" t="s">
        <v>427</v>
      </c>
      <c r="C278">
        <f>'25'!L68</f>
        <v>0.93179046264224685</v>
      </c>
      <c r="D278">
        <f>'25'!M68</f>
        <v>0.88421064228353086</v>
      </c>
      <c r="E278">
        <f>'25'!N68</f>
        <v>0.8941259878633705</v>
      </c>
      <c r="F278">
        <f>'25'!O68</f>
        <v>0.95951335501317847</v>
      </c>
      <c r="G278">
        <f>'25'!P68</f>
        <v>0.97432015109412562</v>
      </c>
      <c r="H278">
        <f>'25'!Q68</f>
        <v>0.9939896333531395</v>
      </c>
    </row>
    <row r="279" spans="1:8">
      <c r="B279" t="s">
        <v>428</v>
      </c>
      <c r="C279">
        <f>'25'!L98</f>
        <v>0.79158835220902657</v>
      </c>
      <c r="D279">
        <f>'25'!M98</f>
        <v>0.81788451544388086</v>
      </c>
      <c r="E279">
        <f>'25'!N98</f>
        <v>0.82944167149309045</v>
      </c>
      <c r="F279">
        <f>'25'!O98</f>
        <v>0.83897299955595772</v>
      </c>
      <c r="G279">
        <f>'25'!P98</f>
        <v>0.85391875912832105</v>
      </c>
      <c r="H279">
        <f>'25'!Q98</f>
        <v>0.85497724073662218</v>
      </c>
    </row>
    <row r="280" spans="1:8">
      <c r="B280" t="s">
        <v>429</v>
      </c>
      <c r="C280">
        <f>'25'!L128</f>
        <v>1.0073820845508448</v>
      </c>
      <c r="D280">
        <f>'25'!M128</f>
        <v>1.0193327889754715</v>
      </c>
      <c r="E280">
        <f>'25'!N128</f>
        <v>1.0314252661578585</v>
      </c>
      <c r="F280">
        <f>'25'!O128</f>
        <v>1.0400939527711646</v>
      </c>
      <c r="G280">
        <f>'25'!P128</f>
        <v>1.0492345798439013</v>
      </c>
      <c r="H280">
        <f>'25'!Q128</f>
        <v>1.0612779675992323</v>
      </c>
    </row>
    <row r="281" spans="1:8">
      <c r="B281" t="s">
        <v>430</v>
      </c>
      <c r="C281">
        <f>'25'!L158</f>
        <v>0.87481140450489026</v>
      </c>
      <c r="D281">
        <f>'25'!M158</f>
        <v>0.88273912118886078</v>
      </c>
      <c r="E281">
        <f>'25'!N158</f>
        <v>0.88881556318642163</v>
      </c>
      <c r="F281">
        <f>'25'!O158</f>
        <v>0.88846138600824043</v>
      </c>
      <c r="G281">
        <f>'25'!P158</f>
        <v>0.89392055530948777</v>
      </c>
      <c r="H281">
        <f>'25'!Q158</f>
        <v>0.90149925966767797</v>
      </c>
    </row>
    <row r="282" spans="1:8">
      <c r="B282" t="s">
        <v>275</v>
      </c>
      <c r="C282">
        <f>'25'!L188</f>
        <v>0.95022518081096807</v>
      </c>
      <c r="D282">
        <f>'25'!M188</f>
        <v>0.9580664412843789</v>
      </c>
      <c r="E282">
        <f>'25'!N188</f>
        <v>0.96668885330861165</v>
      </c>
      <c r="F282">
        <f>'25'!O188</f>
        <v>0.97598313305341244</v>
      </c>
      <c r="G282">
        <f>'25'!P188</f>
        <v>0.99174415438894004</v>
      </c>
      <c r="H282">
        <f>'25'!Q188</f>
        <v>1.0061716636613838</v>
      </c>
    </row>
    <row r="283" spans="1:8">
      <c r="B283" t="s">
        <v>431</v>
      </c>
      <c r="C283">
        <f>'25'!L218</f>
        <v>0.97506976316829641</v>
      </c>
      <c r="D283">
        <f>'25'!M218</f>
        <v>0.98432081555552287</v>
      </c>
      <c r="E283">
        <f>'25'!N218</f>
        <v>0.99354002473192982</v>
      </c>
      <c r="F283">
        <f>'25'!O218</f>
        <v>0.99811285853923948</v>
      </c>
      <c r="G283">
        <f>'25'!P218</f>
        <v>1.0051487098522962</v>
      </c>
      <c r="H283">
        <f>'25'!Q218</f>
        <v>1.0087638852979901</v>
      </c>
    </row>
    <row r="284" spans="1:8" ht="16" thickBot="1">
      <c r="B284" t="s">
        <v>432</v>
      </c>
      <c r="C284">
        <f>'25'!L248</f>
        <v>0.84822918007932546</v>
      </c>
      <c r="D284">
        <f>'25'!M248</f>
        <v>0.94965952194254555</v>
      </c>
      <c r="E284">
        <f>'25'!N248</f>
        <v>0.95522328248679012</v>
      </c>
      <c r="F284">
        <f>'25'!O248</f>
        <v>0.88077539133938698</v>
      </c>
      <c r="G284">
        <f>'25'!P248</f>
        <v>0.89164395228931148</v>
      </c>
      <c r="H284">
        <f>'25'!Q248</f>
        <v>0.8990967563958534</v>
      </c>
    </row>
    <row r="285" spans="1:8" ht="17" thickBot="1">
      <c r="A285">
        <v>26</v>
      </c>
      <c r="B285" s="60" t="s">
        <v>105</v>
      </c>
      <c r="C285" s="61">
        <f>'26'!L8</f>
        <v>0.97703348700522052</v>
      </c>
      <c r="D285" s="62">
        <f>'26'!M8</f>
        <v>0.98883340041572132</v>
      </c>
      <c r="E285" s="62">
        <f>'26'!N8</f>
        <v>0.99680642719869583</v>
      </c>
      <c r="F285" s="62">
        <f>'26'!O8</f>
        <v>0.97681162858187909</v>
      </c>
      <c r="G285" s="62">
        <f>'26'!P8</f>
        <v>0.97978462835137736</v>
      </c>
      <c r="H285" s="63">
        <f>'26'!Q8</f>
        <v>0.9906025994483928</v>
      </c>
    </row>
    <row r="286" spans="1:8">
      <c r="B286" t="s">
        <v>434</v>
      </c>
      <c r="C286">
        <f>'26'!L38</f>
        <v>0.88639794109846815</v>
      </c>
      <c r="D286">
        <f>'26'!M38</f>
        <v>0.88783023285685281</v>
      </c>
      <c r="E286">
        <f>'26'!N38</f>
        <v>0.8940344989742558</v>
      </c>
      <c r="F286">
        <f>'26'!O38</f>
        <v>0.915231331392101</v>
      </c>
      <c r="G286">
        <f>'26'!P38</f>
        <v>0.91623452986862375</v>
      </c>
      <c r="H286">
        <f>'26'!Q38</f>
        <v>0.92614626010017698</v>
      </c>
    </row>
    <row r="287" spans="1:8">
      <c r="B287" t="s">
        <v>435</v>
      </c>
      <c r="C287">
        <f>'26'!L68</f>
        <v>1.2180449191738578</v>
      </c>
      <c r="D287">
        <f>'26'!M68</f>
        <v>1.2294121920865115</v>
      </c>
      <c r="E287">
        <f>'26'!N68</f>
        <v>1.2458058065734565</v>
      </c>
      <c r="F287">
        <f>'26'!O68</f>
        <v>1.1571125139559846</v>
      </c>
      <c r="G287">
        <f>'26'!P68</f>
        <v>1.1568691160759748</v>
      </c>
      <c r="H287">
        <f>'26'!Q68</f>
        <v>1.1687534581740744</v>
      </c>
    </row>
    <row r="288" spans="1:8">
      <c r="B288" t="s">
        <v>436</v>
      </c>
      <c r="C288">
        <f>'26'!L98</f>
        <v>1.1706781784976308</v>
      </c>
      <c r="D288">
        <f>'26'!M98</f>
        <v>1.1913349524938603</v>
      </c>
      <c r="E288">
        <f>'26'!N98</f>
        <v>1.1968289307127362</v>
      </c>
      <c r="F288">
        <f>'26'!O98</f>
        <v>1.1550305282751847</v>
      </c>
      <c r="G288">
        <f>'26'!P98</f>
        <v>1.1697219672723</v>
      </c>
      <c r="H288">
        <f>'26'!Q98</f>
        <v>1.1829922336006933</v>
      </c>
    </row>
    <row r="289" spans="1:8">
      <c r="B289" t="s">
        <v>437</v>
      </c>
      <c r="C289">
        <f>'26'!L128</f>
        <v>1.2535306423239998</v>
      </c>
      <c r="D289">
        <f>'26'!M128</f>
        <v>1.2900357744117927</v>
      </c>
      <c r="E289">
        <f>'26'!N128</f>
        <v>1.3020248495359796</v>
      </c>
      <c r="F289">
        <f>'26'!O128</f>
        <v>1.2743171853215505</v>
      </c>
      <c r="G289">
        <f>'26'!P128</f>
        <v>1.2811739202766401</v>
      </c>
      <c r="H289">
        <f>'26'!Q128</f>
        <v>1.286788158823756</v>
      </c>
    </row>
    <row r="290" spans="1:8">
      <c r="B290" t="s">
        <v>438</v>
      </c>
      <c r="C290">
        <f>'26'!L158</f>
        <v>1.1873891635836229</v>
      </c>
      <c r="D290">
        <f>'26'!M158</f>
        <v>1.198742322778424</v>
      </c>
      <c r="E290">
        <f>'26'!N158</f>
        <v>1.2128218348916411</v>
      </c>
      <c r="F290">
        <f>'26'!O158</f>
        <v>1.1737158193694015</v>
      </c>
      <c r="G290">
        <f>'26'!P158</f>
        <v>1.1815587321394665</v>
      </c>
      <c r="H290">
        <f>'26'!Q158</f>
        <v>1.2121796718157178</v>
      </c>
    </row>
    <row r="291" spans="1:8">
      <c r="B291" t="s">
        <v>439</v>
      </c>
      <c r="C291">
        <f>'26'!L188</f>
        <v>0.89366839578060597</v>
      </c>
      <c r="D291">
        <f>'26'!M188</f>
        <v>0.92727615432545341</v>
      </c>
      <c r="E291">
        <f>'26'!N188</f>
        <v>0.91322293785752817</v>
      </c>
      <c r="F291">
        <f>'26'!O188</f>
        <v>0.87572489747993487</v>
      </c>
      <c r="G291">
        <f>'26'!P188</f>
        <v>0.87461188746863916</v>
      </c>
      <c r="H291">
        <f>'26'!Q188</f>
        <v>0.88924860012554896</v>
      </c>
    </row>
    <row r="292" spans="1:8">
      <c r="B292" t="s">
        <v>440</v>
      </c>
      <c r="C292">
        <f>'26'!L218</f>
        <v>0.88409004420552018</v>
      </c>
      <c r="D292">
        <f>'26'!M218</f>
        <v>0.90753563882098331</v>
      </c>
      <c r="E292">
        <f>'26'!N218</f>
        <v>0.91307291015433822</v>
      </c>
      <c r="F292">
        <f>'26'!O218</f>
        <v>0.83485798552978352</v>
      </c>
      <c r="G292">
        <f>'26'!P218</f>
        <v>0.83524615944414837</v>
      </c>
      <c r="H292">
        <f>'26'!Q218</f>
        <v>0.83331021316822751</v>
      </c>
    </row>
    <row r="293" spans="1:8">
      <c r="B293" t="s">
        <v>441</v>
      </c>
      <c r="C293">
        <f>'26'!L248</f>
        <v>1.1736353879976402</v>
      </c>
      <c r="D293">
        <f>'26'!M248</f>
        <v>1.187716718021413</v>
      </c>
      <c r="E293">
        <f>'26'!N248</f>
        <v>1.1993142821883622</v>
      </c>
      <c r="F293">
        <f>'26'!O248</f>
        <v>1.1094322957398743</v>
      </c>
      <c r="G293">
        <f>'26'!P248</f>
        <v>1.1158955199016118</v>
      </c>
      <c r="H293">
        <f>'26'!Q248</f>
        <v>1.1309041888522064</v>
      </c>
    </row>
    <row r="294" spans="1:8" ht="16" thickBot="1">
      <c r="B294" t="s">
        <v>442</v>
      </c>
      <c r="C294">
        <f>'26'!L278</f>
        <v>0.81204460335875006</v>
      </c>
      <c r="D294">
        <f>'26'!M278</f>
        <v>0.83000620084021925</v>
      </c>
      <c r="E294">
        <f>'26'!N278</f>
        <v>0.82795947678638648</v>
      </c>
      <c r="F294">
        <f>'26'!O278</f>
        <v>0.89043264412697976</v>
      </c>
      <c r="G294">
        <f>'26'!P278</f>
        <v>0.89976613612299106</v>
      </c>
      <c r="H294">
        <f>'26'!Q278</f>
        <v>0.90451112559011793</v>
      </c>
    </row>
    <row r="295" spans="1:8" ht="17" thickBot="1">
      <c r="A295">
        <v>27</v>
      </c>
      <c r="B295" s="60" t="s">
        <v>3</v>
      </c>
      <c r="C295" s="61">
        <f>'27'!L8</f>
        <v>1.0971226416471702</v>
      </c>
      <c r="D295" s="62">
        <f>'27'!M8</f>
        <v>0.90239582353787895</v>
      </c>
      <c r="E295" s="62">
        <f>'27'!N8</f>
        <v>0.90749047851914211</v>
      </c>
      <c r="F295" s="62">
        <f>'27'!O8</f>
        <v>0.92677046240648076</v>
      </c>
      <c r="G295" s="62">
        <f>'27'!P8</f>
        <v>0.93319049074883709</v>
      </c>
      <c r="H295" s="63">
        <f>'27'!Q8</f>
        <v>0.94676066573166395</v>
      </c>
    </row>
    <row r="296" spans="1:8">
      <c r="B296" t="s">
        <v>444</v>
      </c>
      <c r="C296">
        <f>'27'!L38</f>
        <v>1.2686801383353534</v>
      </c>
      <c r="D296">
        <f>'27'!M38</f>
        <v>0.90739618530683808</v>
      </c>
      <c r="E296">
        <f>'27'!N38</f>
        <v>0.90987401719420735</v>
      </c>
      <c r="F296">
        <f>'27'!O38</f>
        <v>0.91171903980647573</v>
      </c>
      <c r="G296">
        <f>'27'!P38</f>
        <v>0.91791266499136837</v>
      </c>
      <c r="H296">
        <f>'27'!Q38</f>
        <v>0.92315754731136701</v>
      </c>
    </row>
    <row r="297" spans="1:8">
      <c r="B297" t="s">
        <v>445</v>
      </c>
      <c r="C297">
        <f>'27'!L68</f>
        <v>0.88664642364016988</v>
      </c>
      <c r="D297">
        <f>'27'!M68</f>
        <v>0.8958808756350406</v>
      </c>
      <c r="E297">
        <f>'27'!N68</f>
        <v>0.90395867862859958</v>
      </c>
      <c r="F297">
        <f>'27'!O68</f>
        <v>0.94888628313885204</v>
      </c>
      <c r="G297">
        <f>'27'!P68</f>
        <v>0.95473661799203446</v>
      </c>
      <c r="H297">
        <f>'27'!Q68</f>
        <v>1.0073078570785134</v>
      </c>
    </row>
    <row r="298" spans="1:8">
      <c r="B298" t="s">
        <v>446</v>
      </c>
      <c r="C298">
        <f>'27'!L98</f>
        <v>1.2024851398618517</v>
      </c>
      <c r="D298">
        <f>'27'!M98</f>
        <v>1.220994353887181</v>
      </c>
      <c r="E298">
        <f>'27'!N98</f>
        <v>1.2327709362318227</v>
      </c>
      <c r="F298">
        <f>'27'!O98</f>
        <v>1.2890191771174566</v>
      </c>
      <c r="G298">
        <f>'27'!P98</f>
        <v>1.2980883348424554</v>
      </c>
      <c r="H298">
        <f>'27'!Q98</f>
        <v>1.3066926563059345</v>
      </c>
    </row>
    <row r="299" spans="1:8">
      <c r="B299" t="s">
        <v>447</v>
      </c>
      <c r="C299">
        <f>'27'!L128</f>
        <v>0.8171183980627641</v>
      </c>
      <c r="D299">
        <f>'27'!M128</f>
        <v>0.8222515111415527</v>
      </c>
      <c r="E299">
        <f>'27'!N128</f>
        <v>0.82993147347799712</v>
      </c>
      <c r="F299">
        <f>'27'!O128</f>
        <v>0.8842493014567202</v>
      </c>
      <c r="G299">
        <f>'27'!P128</f>
        <v>0.89087037162096683</v>
      </c>
      <c r="H299">
        <f>'27'!Q128</f>
        <v>0.89975195227493232</v>
      </c>
    </row>
    <row r="300" spans="1:8">
      <c r="B300" t="s">
        <v>448</v>
      </c>
      <c r="C300">
        <f>'27'!L158</f>
        <v>0.79756559539269278</v>
      </c>
      <c r="D300">
        <f>'27'!M158</f>
        <v>0.81346749667218121</v>
      </c>
      <c r="E300">
        <f>'27'!N158</f>
        <v>0.82616672992588636</v>
      </c>
      <c r="F300">
        <f>'27'!O158</f>
        <v>0.83890577503626929</v>
      </c>
      <c r="G300">
        <f>'27'!P158</f>
        <v>0.8450287799860674</v>
      </c>
      <c r="H300">
        <f>'27'!Q158</f>
        <v>0.85860420744854726</v>
      </c>
    </row>
    <row r="301" spans="1:8">
      <c r="B301" t="s">
        <v>449</v>
      </c>
      <c r="C301">
        <f>'27'!L188</f>
        <v>0.98534740433886292</v>
      </c>
      <c r="D301">
        <f>'27'!M188</f>
        <v>1.0063233755452254</v>
      </c>
      <c r="E301">
        <f>'27'!N188</f>
        <v>1.0255344256120891</v>
      </c>
      <c r="F301">
        <f>'27'!O188</f>
        <v>1.0565937362252005</v>
      </c>
      <c r="G301">
        <f>'27'!P188</f>
        <v>1.0668555604591143</v>
      </c>
      <c r="H301">
        <f>'27'!Q188</f>
        <v>1.1000048710620667</v>
      </c>
    </row>
    <row r="302" spans="1:8">
      <c r="B302" t="s">
        <v>450</v>
      </c>
      <c r="C302">
        <f>'27'!L218</f>
        <v>0.98401704977168702</v>
      </c>
      <c r="D302">
        <f>'27'!M218</f>
        <v>0.99480340832219338</v>
      </c>
      <c r="E302">
        <f>'27'!N218</f>
        <v>0.9925452162087457</v>
      </c>
      <c r="F302">
        <f>'27'!O218</f>
        <v>1.0180148479858289</v>
      </c>
      <c r="G302">
        <f>'27'!P218</f>
        <v>1.0172732345873807</v>
      </c>
      <c r="H302">
        <f>'27'!Q218</f>
        <v>1.0305686147373045</v>
      </c>
    </row>
    <row r="303" spans="1:8">
      <c r="B303" t="s">
        <v>451</v>
      </c>
      <c r="C303">
        <f>'27'!L248</f>
        <v>0.78517915561010887</v>
      </c>
      <c r="D303">
        <f>'27'!M248</f>
        <v>0.79385062025666042</v>
      </c>
      <c r="E303">
        <f>'27'!N248</f>
        <v>0.80392503787542502</v>
      </c>
      <c r="F303">
        <f>'27'!O248</f>
        <v>0.82447869030575183</v>
      </c>
      <c r="G303">
        <f>'27'!P248</f>
        <v>0.8309046844968605</v>
      </c>
      <c r="H303">
        <f>'27'!Q248</f>
        <v>0.85517071465864647</v>
      </c>
    </row>
    <row r="304" spans="1:8">
      <c r="B304" t="s">
        <v>452</v>
      </c>
      <c r="C304">
        <f>'27'!L278</f>
        <v>0.84101933671648399</v>
      </c>
      <c r="D304">
        <f>'27'!M278</f>
        <v>0.84576655569409676</v>
      </c>
      <c r="E304">
        <f>'27'!N278</f>
        <v>0.85079917176776942</v>
      </c>
      <c r="F304">
        <f>'27'!O278</f>
        <v>0.86925642489909538</v>
      </c>
      <c r="G304">
        <f>'27'!P278</f>
        <v>0.87502170810733382</v>
      </c>
      <c r="H304">
        <f>'27'!Q278</f>
        <v>0.8888842259077202</v>
      </c>
    </row>
    <row r="305" spans="1:8" ht="16" thickBot="1">
      <c r="B305" t="s">
        <v>453</v>
      </c>
      <c r="C305">
        <f>'27'!L308</f>
        <v>0.86710454215672772</v>
      </c>
      <c r="D305">
        <f>'27'!M308</f>
        <v>0.87461721440670859</v>
      </c>
      <c r="E305">
        <f>'27'!N308</f>
        <v>0.88487683604838074</v>
      </c>
      <c r="F305">
        <f>'27'!O308</f>
        <v>0.95026601189047855</v>
      </c>
      <c r="G305">
        <f>'27'!P308</f>
        <v>0.95811959163039895</v>
      </c>
      <c r="H305">
        <f>'27'!Q308</f>
        <v>0.97772358765070611</v>
      </c>
    </row>
    <row r="306" spans="1:8" ht="17" thickBot="1">
      <c r="A306">
        <v>28</v>
      </c>
      <c r="B306" s="60" t="s">
        <v>7</v>
      </c>
      <c r="C306" s="61">
        <f>'28'!L8</f>
        <v>1.0168458958699635</v>
      </c>
      <c r="D306" s="62">
        <f>'28'!M8</f>
        <v>1.0282839626165003</v>
      </c>
      <c r="E306" s="62">
        <f>'28'!N8</f>
        <v>1.0386143125252314</v>
      </c>
      <c r="F306" s="62">
        <f>'28'!O8</f>
        <v>1.05188905505909</v>
      </c>
      <c r="G306" s="62">
        <f>'28'!P8</f>
        <v>1.066481442438634</v>
      </c>
      <c r="H306" s="63">
        <f>'28'!Q8</f>
        <v>1.0837687956190065</v>
      </c>
    </row>
    <row r="307" spans="1:8">
      <c r="B307" t="s">
        <v>455</v>
      </c>
      <c r="C307">
        <f>'28'!L38</f>
        <v>0.94984832289440491</v>
      </c>
      <c r="D307">
        <f>'28'!M38</f>
        <v>0.95724995350859676</v>
      </c>
      <c r="E307">
        <f>'28'!N38</f>
        <v>0.96539231435432449</v>
      </c>
      <c r="F307">
        <f>'28'!O38</f>
        <v>0.98089609143293255</v>
      </c>
      <c r="G307">
        <f>'28'!P38</f>
        <v>0.98432668181648464</v>
      </c>
      <c r="H307">
        <f>'28'!Q38</f>
        <v>0.99077418795914463</v>
      </c>
    </row>
    <row r="308" spans="1:8">
      <c r="B308" t="s">
        <v>456</v>
      </c>
      <c r="C308">
        <f>'28'!L68</f>
        <v>0.90602072921892762</v>
      </c>
      <c r="D308">
        <f>'28'!M68</f>
        <v>0.9096852557714914</v>
      </c>
      <c r="E308">
        <f>'28'!N68</f>
        <v>0.91928443101544832</v>
      </c>
      <c r="F308">
        <f>'28'!O68</f>
        <v>0.93148979365003481</v>
      </c>
      <c r="G308">
        <f>'28'!P68</f>
        <v>0.94706145607761982</v>
      </c>
      <c r="H308">
        <f>'28'!Q68</f>
        <v>1.0489383381198341</v>
      </c>
    </row>
    <row r="309" spans="1:8">
      <c r="B309" t="s">
        <v>457</v>
      </c>
      <c r="C309">
        <f>'28'!L98</f>
        <v>0.93147432202523761</v>
      </c>
      <c r="D309">
        <f>'28'!M98</f>
        <v>0.94348757470636546</v>
      </c>
      <c r="E309">
        <f>'28'!N98</f>
        <v>0.948562674670964</v>
      </c>
      <c r="F309">
        <f>'28'!O98</f>
        <v>0.9560600508710223</v>
      </c>
      <c r="G309">
        <f>'28'!P98</f>
        <v>0.96427155864681358</v>
      </c>
      <c r="H309">
        <f>'28'!Q98</f>
        <v>0.97478981599617531</v>
      </c>
    </row>
    <row r="310" spans="1:8">
      <c r="B310" t="s">
        <v>458</v>
      </c>
      <c r="C310">
        <f>'28'!L128</f>
        <v>0.97951819760421632</v>
      </c>
      <c r="D310">
        <f>'28'!M128</f>
        <v>1.001826704744039</v>
      </c>
      <c r="E310">
        <f>'28'!N128</f>
        <v>1.0123776140296288</v>
      </c>
      <c r="F310">
        <f>'28'!O128</f>
        <v>1.0288713202330786</v>
      </c>
      <c r="G310">
        <f>'28'!P128</f>
        <v>1.0429885607496623</v>
      </c>
      <c r="H310">
        <f>'28'!Q128</f>
        <v>1.035578235242645</v>
      </c>
    </row>
    <row r="311" spans="1:8">
      <c r="B311" t="s">
        <v>326</v>
      </c>
      <c r="C311">
        <f>'28'!L158</f>
        <v>1.0838862324153407</v>
      </c>
      <c r="D311">
        <f>'28'!M158</f>
        <v>1.0961818126992138</v>
      </c>
      <c r="E311">
        <f>'28'!N158</f>
        <v>1.099600373799158</v>
      </c>
      <c r="F311">
        <f>'28'!O158</f>
        <v>1.1208603622266973</v>
      </c>
      <c r="G311">
        <f>'28'!P158</f>
        <v>1.1549261898227381</v>
      </c>
      <c r="H311">
        <f>'28'!Q158</f>
        <v>1.1879606146254951</v>
      </c>
    </row>
    <row r="312" spans="1:8">
      <c r="B312" t="s">
        <v>459</v>
      </c>
      <c r="C312">
        <f>'28'!L188</f>
        <v>0.95211583277870693</v>
      </c>
      <c r="D312">
        <f>'28'!M188</f>
        <v>0.95775399655693594</v>
      </c>
      <c r="E312">
        <f>'28'!N188</f>
        <v>0.97429919422598132</v>
      </c>
      <c r="F312">
        <f>'28'!O188</f>
        <v>0.98771207745377332</v>
      </c>
      <c r="G312">
        <f>'28'!P188</f>
        <v>1.0158252770673322</v>
      </c>
      <c r="H312">
        <f>'28'!Q188</f>
        <v>1.0271114759218933</v>
      </c>
    </row>
    <row r="313" spans="1:8">
      <c r="B313" t="s">
        <v>404</v>
      </c>
      <c r="C313">
        <f>'28'!L218</f>
        <v>0.99323976330356512</v>
      </c>
      <c r="D313">
        <f>'28'!M218</f>
        <v>1.0067201733224118</v>
      </c>
      <c r="E313">
        <f>'28'!N218</f>
        <v>1.0121261132518395</v>
      </c>
      <c r="F313">
        <f>'28'!O218</f>
        <v>1.0251258366528615</v>
      </c>
      <c r="G313">
        <f>'28'!P218</f>
        <v>1.040154082720375</v>
      </c>
      <c r="H313">
        <f>'28'!Q218</f>
        <v>1.0570215123441724</v>
      </c>
    </row>
    <row r="314" spans="1:8">
      <c r="B314" t="s">
        <v>460</v>
      </c>
      <c r="C314">
        <f>'28'!L248</f>
        <v>1.086845828415276</v>
      </c>
      <c r="D314">
        <f>'28'!M248</f>
        <v>1.0976051097295902</v>
      </c>
      <c r="E314">
        <f>'28'!N248</f>
        <v>1.1104961206770838</v>
      </c>
      <c r="F314">
        <f>'28'!O248</f>
        <v>1.1100957767216557</v>
      </c>
      <c r="G314">
        <f>'28'!P248</f>
        <v>1.1406432702650702</v>
      </c>
      <c r="H314">
        <f>'28'!Q248</f>
        <v>1.1537913247321263</v>
      </c>
    </row>
    <row r="315" spans="1:8">
      <c r="B315" t="s">
        <v>461</v>
      </c>
      <c r="C315">
        <f>'28'!L278</f>
        <v>1.1912031965836656</v>
      </c>
      <c r="D315">
        <f>'28'!M278</f>
        <v>1.2066994674376381</v>
      </c>
      <c r="E315">
        <f>'28'!N278</f>
        <v>1.2265738610178878</v>
      </c>
      <c r="F315">
        <f>'28'!O278</f>
        <v>1.2265738610178878</v>
      </c>
      <c r="G315">
        <f>'28'!P278</f>
        <v>1.2453422578096831</v>
      </c>
      <c r="H315">
        <f>'28'!Q278</f>
        <v>1.2605927154499608</v>
      </c>
    </row>
    <row r="316" spans="1:8">
      <c r="B316" t="s">
        <v>462</v>
      </c>
      <c r="C316">
        <f>'28'!L308</f>
        <v>1.0740445861664085</v>
      </c>
      <c r="D316">
        <f>'28'!M308</f>
        <v>1.0820901586317349</v>
      </c>
      <c r="E316">
        <f>'28'!N308</f>
        <v>1.0992825125123773</v>
      </c>
      <c r="F316">
        <f>'28'!O308</f>
        <v>1.1032292440254452</v>
      </c>
      <c r="G316">
        <f>'28'!P308</f>
        <v>1.1151831855221783</v>
      </c>
      <c r="H316">
        <f>'28'!Q308</f>
        <v>1.1241637223000711</v>
      </c>
    </row>
    <row r="317" spans="1:8">
      <c r="B317" t="s">
        <v>463</v>
      </c>
      <c r="C317">
        <f>'28'!L338</f>
        <v>1.1669537674531967</v>
      </c>
      <c r="D317">
        <f>'28'!M338</f>
        <v>1.1824478754685366</v>
      </c>
      <c r="E317">
        <f>'28'!N338</f>
        <v>1.1935078193172384</v>
      </c>
      <c r="F317">
        <f>'28'!O338</f>
        <v>1.2125366774407556</v>
      </c>
      <c r="G317">
        <f>'28'!P338</f>
        <v>1.2230585185162897</v>
      </c>
      <c r="H317">
        <f>'28'!Q338</f>
        <v>1.2367165177856005</v>
      </c>
    </row>
    <row r="318" spans="1:8" ht="16" thickBot="1">
      <c r="B318" t="s">
        <v>464</v>
      </c>
      <c r="C318">
        <f>'28'!L368</f>
        <v>1.0197348831390833</v>
      </c>
      <c r="D318">
        <f>'28'!M368</f>
        <v>1.0404086102345849</v>
      </c>
      <c r="E318">
        <f>'28'!N368</f>
        <v>1.0587052451296901</v>
      </c>
      <c r="F318">
        <f>'28'!O368</f>
        <v>1.0742446495868001</v>
      </c>
      <c r="G318">
        <f>'28'!P368</f>
        <v>1.0809059653337274</v>
      </c>
      <c r="H318">
        <f>'28'!Q368</f>
        <v>1.100011626716437</v>
      </c>
    </row>
    <row r="319" spans="1:8" ht="17" thickBot="1">
      <c r="A319">
        <v>29</v>
      </c>
      <c r="B319" s="60" t="s">
        <v>11</v>
      </c>
      <c r="C319" s="61">
        <f>'29'!L8</f>
        <v>1.004117948075409</v>
      </c>
      <c r="D319" s="62">
        <f>'29'!M8</f>
        <v>1.01186417954987</v>
      </c>
      <c r="E319" s="62">
        <f>'29'!N8</f>
        <v>1.016059658382243</v>
      </c>
      <c r="F319" s="62">
        <f>'29'!O8</f>
        <v>0.9991268106566229</v>
      </c>
      <c r="G319" s="62">
        <f>'29'!P8</f>
        <v>1.0077539997856748</v>
      </c>
      <c r="H319" s="63">
        <f>'29'!Q8</f>
        <v>1.017189521374178</v>
      </c>
    </row>
    <row r="320" spans="1:8">
      <c r="B320" t="s">
        <v>466</v>
      </c>
      <c r="C320">
        <f>'29'!L38</f>
        <v>1.0954927976987507</v>
      </c>
      <c r="D320">
        <f>'29'!M38</f>
        <v>1.0914144968854531</v>
      </c>
      <c r="E320">
        <f>'29'!N38</f>
        <v>1.0627187018789352</v>
      </c>
      <c r="F320">
        <f>'29'!O38</f>
        <v>0.96403019273297275</v>
      </c>
      <c r="G320">
        <f>'29'!P38</f>
        <v>0.97074914429808923</v>
      </c>
      <c r="H320">
        <f>'29'!Q38</f>
        <v>0.97950270259183148</v>
      </c>
    </row>
    <row r="321" spans="1:8">
      <c r="B321" t="s">
        <v>467</v>
      </c>
      <c r="C321">
        <f>'29'!L68</f>
        <v>0.90702902402470376</v>
      </c>
      <c r="D321">
        <f>'29'!M68</f>
        <v>0.91225556207727376</v>
      </c>
      <c r="E321">
        <f>'29'!N68</f>
        <v>0.91172919694433119</v>
      </c>
      <c r="F321">
        <f>'29'!O68</f>
        <v>0.9323351268099509</v>
      </c>
      <c r="G321">
        <f>'29'!P68</f>
        <v>0.95307816143950597</v>
      </c>
      <c r="H321">
        <f>'29'!Q68</f>
        <v>0.97918656857707509</v>
      </c>
    </row>
    <row r="322" spans="1:8">
      <c r="B322" t="s">
        <v>468</v>
      </c>
      <c r="C322">
        <f>'29'!L98</f>
        <v>1.1966223960784264</v>
      </c>
      <c r="D322">
        <f>'29'!M98</f>
        <v>1.2119294992143042</v>
      </c>
      <c r="E322">
        <f>'29'!N98</f>
        <v>1.2111446348431802</v>
      </c>
      <c r="F322">
        <f>'29'!O98</f>
        <v>1.1098599943732521</v>
      </c>
      <c r="G322">
        <f>'29'!P98</f>
        <v>1.1251957058277586</v>
      </c>
      <c r="H322">
        <f>'29'!Q98</f>
        <v>1.1337738572147888</v>
      </c>
    </row>
    <row r="323" spans="1:8">
      <c r="B323" t="s">
        <v>403</v>
      </c>
      <c r="C323">
        <f>'29'!L128</f>
        <v>0.96309280248287898</v>
      </c>
      <c r="D323">
        <f>'29'!M128</f>
        <v>0.96994745102107371</v>
      </c>
      <c r="E323">
        <f>'29'!N128</f>
        <v>0.97263910168659773</v>
      </c>
      <c r="F323">
        <f>'29'!O128</f>
        <v>0.99207059426295485</v>
      </c>
      <c r="G323">
        <f>'29'!P128</f>
        <v>1.0082584377698742</v>
      </c>
      <c r="H323">
        <f>'29'!Q128</f>
        <v>1.0252284523949271</v>
      </c>
    </row>
    <row r="324" spans="1:8">
      <c r="B324" t="s">
        <v>469</v>
      </c>
      <c r="C324">
        <f>'29'!L158</f>
        <v>1.0725990149969733</v>
      </c>
      <c r="D324">
        <f>'29'!M158</f>
        <v>1.0812527469546342</v>
      </c>
      <c r="E324">
        <f>'29'!N158</f>
        <v>1.0940408745407901</v>
      </c>
      <c r="F324">
        <f>'29'!O158</f>
        <v>1.0738458914944851</v>
      </c>
      <c r="G324">
        <f>'29'!P158</f>
        <v>1.0791323076056325</v>
      </c>
      <c r="H324">
        <f>'29'!Q158</f>
        <v>1.0968210259868816</v>
      </c>
    </row>
    <row r="325" spans="1:8">
      <c r="B325" t="s">
        <v>470</v>
      </c>
      <c r="C325">
        <f>'29'!L188</f>
        <v>1.1513061758037095</v>
      </c>
      <c r="D325">
        <f>'29'!M188</f>
        <v>1.1581745803646055</v>
      </c>
      <c r="E325">
        <f>'29'!N188</f>
        <v>1.1657328889012317</v>
      </c>
      <c r="F325">
        <f>'29'!O188</f>
        <v>1.1552061190624683</v>
      </c>
      <c r="G325">
        <f>'29'!P188</f>
        <v>1.1620631970826396</v>
      </c>
      <c r="H325">
        <f>'29'!Q188</f>
        <v>1.1665070562531663</v>
      </c>
    </row>
    <row r="326" spans="1:8">
      <c r="B326" t="s">
        <v>471</v>
      </c>
      <c r="C326">
        <f>'29'!L218</f>
        <v>0.98005822430681511</v>
      </c>
      <c r="D326">
        <f>'29'!M218</f>
        <v>0.98829391556793078</v>
      </c>
      <c r="E326">
        <f>'29'!N218</f>
        <v>0.99575336425380157</v>
      </c>
      <c r="F326">
        <f>'29'!O218</f>
        <v>0.99857500651751341</v>
      </c>
      <c r="G326">
        <f>'29'!P218</f>
        <v>1.0050968388956185</v>
      </c>
      <c r="H326">
        <f>'29'!Q218</f>
        <v>1.0093619451170426</v>
      </c>
    </row>
    <row r="327" spans="1:8">
      <c r="B327" t="s">
        <v>472</v>
      </c>
      <c r="C327">
        <f>'29'!L248</f>
        <v>0.96735382334214604</v>
      </c>
      <c r="D327">
        <f>'29'!M248</f>
        <v>0.96719587496303161</v>
      </c>
      <c r="E327">
        <f>'29'!N248</f>
        <v>0.97591967545022296</v>
      </c>
      <c r="F327">
        <f>'29'!O248</f>
        <v>0.98194458620190206</v>
      </c>
      <c r="G327">
        <f>'29'!P248</f>
        <v>0.99540116188929106</v>
      </c>
      <c r="H327">
        <f>'29'!Q248</f>
        <v>1.0059413527643732</v>
      </c>
    </row>
    <row r="328" spans="1:8" ht="16" thickBot="1">
      <c r="B328" t="s">
        <v>473</v>
      </c>
      <c r="C328">
        <f>'29'!L278</f>
        <v>0.84404339404788731</v>
      </c>
      <c r="D328">
        <f>'29'!M278</f>
        <v>0.85787477087471387</v>
      </c>
      <c r="E328">
        <f>'29'!N278</f>
        <v>0.86266997136407297</v>
      </c>
      <c r="F328">
        <f>'29'!O278</f>
        <v>0.85432707933110719</v>
      </c>
      <c r="G328">
        <f>'29'!P278</f>
        <v>0.86093223103427485</v>
      </c>
      <c r="H328">
        <f>'29'!Q278</f>
        <v>0.87626238557482361</v>
      </c>
    </row>
    <row r="329" spans="1:8" ht="17" thickBot="1">
      <c r="A329">
        <v>30</v>
      </c>
      <c r="B329" s="60" t="s">
        <v>15</v>
      </c>
      <c r="C329" s="61">
        <f>'30'!L8</f>
        <v>0.98833837634296429</v>
      </c>
      <c r="D329" s="62">
        <f>'30'!M8</f>
        <v>1.0025210745125142</v>
      </c>
      <c r="E329" s="62">
        <f>'30'!N8</f>
        <v>1.0098197782670526</v>
      </c>
      <c r="F329" s="62">
        <f>'30'!O8</f>
        <v>1.0140093956786973</v>
      </c>
      <c r="G329" s="62">
        <f>'30'!P8</f>
        <v>1.0251489240097253</v>
      </c>
      <c r="H329" s="63">
        <f>'30'!Q8</f>
        <v>1.0398927222635868</v>
      </c>
    </row>
    <row r="330" spans="1:8">
      <c r="B330" t="s">
        <v>475</v>
      </c>
      <c r="C330">
        <f>'30'!L38</f>
        <v>0.84367050200882443</v>
      </c>
      <c r="D330">
        <f>'30'!M38</f>
        <v>0.85297938371140458</v>
      </c>
      <c r="E330">
        <f>'30'!N38</f>
        <v>0.86304548416462767</v>
      </c>
      <c r="F330">
        <f>'30'!O38</f>
        <v>0.86550633315796488</v>
      </c>
      <c r="G330">
        <f>'30'!P38</f>
        <v>0.8720901947880958</v>
      </c>
      <c r="H330">
        <f>'30'!Q38</f>
        <v>0.88495873022018579</v>
      </c>
    </row>
    <row r="331" spans="1:8">
      <c r="B331" t="s">
        <v>476</v>
      </c>
      <c r="C331">
        <f>'30'!L68</f>
        <v>1.1502337814935102</v>
      </c>
      <c r="D331">
        <f>'30'!M68</f>
        <v>1.1677687301912327</v>
      </c>
      <c r="E331">
        <f>'30'!N68</f>
        <v>1.108422356225198</v>
      </c>
      <c r="F331">
        <f>'30'!O68</f>
        <v>1.0778321865940241</v>
      </c>
      <c r="G331">
        <f>'30'!P68</f>
        <v>1.0972799103628159</v>
      </c>
      <c r="H331">
        <f>'30'!Q68</f>
        <v>1.1199008257919461</v>
      </c>
    </row>
    <row r="332" spans="1:8">
      <c r="B332" t="s">
        <v>477</v>
      </c>
      <c r="C332">
        <f>'30'!L98</f>
        <v>1.1387100281516442</v>
      </c>
      <c r="D332">
        <f>'30'!M98</f>
        <v>1.1770390224697049</v>
      </c>
      <c r="E332">
        <f>'30'!N98</f>
        <v>1.1922317544262706</v>
      </c>
      <c r="F332">
        <f>'30'!O98</f>
        <v>1.2210186899870361</v>
      </c>
      <c r="G332">
        <f>'30'!P98</f>
        <v>1.2454037157162261</v>
      </c>
      <c r="H332">
        <f>'30'!Q98</f>
        <v>1.2524867631429102</v>
      </c>
    </row>
    <row r="333" spans="1:8">
      <c r="B333" t="s">
        <v>280</v>
      </c>
      <c r="C333">
        <f>'30'!L128</f>
        <v>1.352481981617087</v>
      </c>
      <c r="D333">
        <f>'30'!M128</f>
        <v>1.3653702935652385</v>
      </c>
      <c r="E333">
        <f>'30'!N128</f>
        <v>1.3766549731311204</v>
      </c>
      <c r="F333">
        <f>'30'!O128</f>
        <v>1.3874971031747332</v>
      </c>
      <c r="G333">
        <f>'30'!P128</f>
        <v>1.3997496138661334</v>
      </c>
      <c r="H333">
        <f>'30'!Q128</f>
        <v>1.4125971854020816</v>
      </c>
    </row>
    <row r="334" spans="1:8">
      <c r="B334" t="s">
        <v>478</v>
      </c>
      <c r="C334">
        <f>'30'!L158</f>
        <v>1.3357404586804569</v>
      </c>
      <c r="D334">
        <f>'30'!M158</f>
        <v>1.3596370742093058</v>
      </c>
      <c r="E334">
        <f>'30'!N158</f>
        <v>1.3801622580154218</v>
      </c>
      <c r="F334">
        <f>'30'!O158</f>
        <v>1.4031433042082078</v>
      </c>
      <c r="G334">
        <f>'30'!P158</f>
        <v>1.4175346166926148</v>
      </c>
      <c r="H334">
        <f>'30'!Q158</f>
        <v>1.4283236149985905</v>
      </c>
    </row>
    <row r="335" spans="1:8">
      <c r="B335" t="s">
        <v>479</v>
      </c>
      <c r="C335">
        <f>'30'!L188</f>
        <v>1.272344223552581</v>
      </c>
      <c r="D335">
        <f>'30'!M188</f>
        <v>1.2858698708484164</v>
      </c>
      <c r="E335">
        <f>'30'!N188</f>
        <v>1.29876721964052</v>
      </c>
      <c r="F335">
        <f>'30'!O188</f>
        <v>1.2984177351191535</v>
      </c>
      <c r="G335">
        <f>'30'!P188</f>
        <v>1.3060579582678611</v>
      </c>
      <c r="H335">
        <f>'30'!Q188</f>
        <v>1.3226453679738728</v>
      </c>
    </row>
    <row r="336" spans="1:8">
      <c r="B336" t="s">
        <v>275</v>
      </c>
      <c r="C336">
        <f>'30'!L218</f>
        <v>1.1753639972676364</v>
      </c>
      <c r="D336">
        <f>'30'!M218</f>
        <v>1.1820334924972331</v>
      </c>
      <c r="E336">
        <f>'30'!N218</f>
        <v>1.1966986538014881</v>
      </c>
      <c r="F336">
        <f>'30'!O218</f>
        <v>1.2022055257802988</v>
      </c>
      <c r="G336">
        <f>'30'!P218</f>
        <v>1.2174456479940328</v>
      </c>
      <c r="H336">
        <f>'30'!Q218</f>
        <v>1.2273485946732812</v>
      </c>
    </row>
    <row r="337" spans="1:8">
      <c r="B337" t="s">
        <v>480</v>
      </c>
      <c r="C337">
        <f>'30'!L248</f>
        <v>0.85493800752509019</v>
      </c>
      <c r="D337">
        <f>'30'!M248</f>
        <v>0.86795867845794838</v>
      </c>
      <c r="E337">
        <f>'30'!N248</f>
        <v>0.88163063748032222</v>
      </c>
      <c r="F337">
        <f>'30'!O248</f>
        <v>0.89384255381223343</v>
      </c>
      <c r="G337">
        <f>'30'!P248</f>
        <v>0.89513483036737984</v>
      </c>
      <c r="H337">
        <f>'30'!Q248</f>
        <v>0.90167377999831644</v>
      </c>
    </row>
    <row r="338" spans="1:8">
      <c r="B338" t="s">
        <v>481</v>
      </c>
      <c r="C338">
        <f>'30'!L278</f>
        <v>1.2254722352633092</v>
      </c>
      <c r="D338">
        <f>'30'!M278</f>
        <v>1.262012785505962</v>
      </c>
      <c r="E338">
        <f>'30'!N278</f>
        <v>1.264301590829527</v>
      </c>
      <c r="F338">
        <f>'30'!O278</f>
        <v>1.2861615948897691</v>
      </c>
      <c r="G338">
        <f>'30'!P278</f>
        <v>1.297398890959031</v>
      </c>
      <c r="H338">
        <f>'30'!Q278</f>
        <v>1.3244325355950439</v>
      </c>
    </row>
    <row r="339" spans="1:8">
      <c r="B339" t="s">
        <v>482</v>
      </c>
      <c r="C339">
        <f>'30'!L308</f>
        <v>1.0196457387900539</v>
      </c>
      <c r="D339">
        <f>'30'!M308</f>
        <v>1.0429850808025709</v>
      </c>
      <c r="E339">
        <f>'30'!N308</f>
        <v>1.0498403764052848</v>
      </c>
      <c r="F339">
        <f>'30'!O308</f>
        <v>1.0732399277186713</v>
      </c>
      <c r="G339">
        <f>'30'!P308</f>
        <v>1.09112854290741</v>
      </c>
      <c r="H339">
        <f>'30'!Q308</f>
        <v>1.1036389437336427</v>
      </c>
    </row>
    <row r="340" spans="1:8" ht="16" thickBot="1">
      <c r="B340" t="s">
        <v>483</v>
      </c>
      <c r="C340">
        <f>'30'!L338</f>
        <v>1.4926394359477162</v>
      </c>
      <c r="D340">
        <f>'30'!M338</f>
        <v>1.5005719977800618</v>
      </c>
      <c r="E340">
        <f>'30'!N338</f>
        <v>1.5158487997208343</v>
      </c>
      <c r="F340">
        <f>'30'!O338</f>
        <v>1.5257139950992704</v>
      </c>
      <c r="G340">
        <f>'30'!P338</f>
        <v>1.5416659042319427</v>
      </c>
      <c r="H340">
        <f>'30'!Q338</f>
        <v>1.5517506467906084</v>
      </c>
    </row>
    <row r="341" spans="1:8" ht="17" thickBot="1">
      <c r="A341">
        <v>31</v>
      </c>
      <c r="B341" s="60" t="s">
        <v>19</v>
      </c>
      <c r="C341" s="61">
        <f>'31'!L8</f>
        <v>1.0892866629458802</v>
      </c>
      <c r="D341" s="62">
        <f>'31'!M8</f>
        <v>1.1010007765201326</v>
      </c>
      <c r="E341" s="62">
        <f>'31'!N8</f>
        <v>1.1078137216752175</v>
      </c>
      <c r="F341" s="62">
        <f>'31'!O8</f>
        <v>1.0733175871575853</v>
      </c>
      <c r="G341" s="62">
        <f>'31'!P8</f>
        <v>1.0864492051377903</v>
      </c>
      <c r="H341" s="63">
        <f>'31'!Q8</f>
        <v>1.0988045230115098</v>
      </c>
    </row>
    <row r="342" spans="1:8">
      <c r="B342" t="s">
        <v>485</v>
      </c>
      <c r="C342">
        <f>'31'!L38</f>
        <v>1.1273416255355317</v>
      </c>
      <c r="D342">
        <f>'31'!M38</f>
        <v>1.1395259589389317</v>
      </c>
      <c r="E342">
        <f>'31'!N38</f>
        <v>1.1501731921265756</v>
      </c>
      <c r="F342">
        <f>'31'!O38</f>
        <v>1.1413151564255337</v>
      </c>
      <c r="G342">
        <f>'31'!P38</f>
        <v>1.15006320173018</v>
      </c>
      <c r="H342">
        <f>'31'!Q38</f>
        <v>1.1655111799737536</v>
      </c>
    </row>
    <row r="343" spans="1:8">
      <c r="B343" t="s">
        <v>486</v>
      </c>
      <c r="C343">
        <f>'31'!L68</f>
        <v>1.0310574711889213</v>
      </c>
      <c r="D343">
        <f>'31'!M68</f>
        <v>1.0488313396496327</v>
      </c>
      <c r="E343">
        <f>'31'!N68</f>
        <v>1.0765523805318065</v>
      </c>
      <c r="F343">
        <f>'31'!O68</f>
        <v>1.0758455120149533</v>
      </c>
      <c r="G343">
        <f>'31'!P68</f>
        <v>1.0858645359504795</v>
      </c>
      <c r="H343">
        <f>'31'!Q68</f>
        <v>1.1128438934894043</v>
      </c>
    </row>
    <row r="344" spans="1:8">
      <c r="B344" t="s">
        <v>487</v>
      </c>
      <c r="C344">
        <f>'31'!L98</f>
        <v>0.93361483991710636</v>
      </c>
      <c r="D344">
        <f>'31'!M98</f>
        <v>0.94781192400868475</v>
      </c>
      <c r="E344">
        <f>'31'!N98</f>
        <v>0.95088560292697166</v>
      </c>
      <c r="F344">
        <f>'31'!O98</f>
        <v>0.96118447717250066</v>
      </c>
      <c r="G344">
        <f>'31'!P98</f>
        <v>1.0087942966280907</v>
      </c>
      <c r="H344">
        <f>'31'!Q98</f>
        <v>1.0255819890863378</v>
      </c>
    </row>
    <row r="345" spans="1:8">
      <c r="B345" t="s">
        <v>488</v>
      </c>
      <c r="C345">
        <f>'31'!L128</f>
        <v>1.0785759461317508</v>
      </c>
      <c r="D345">
        <f>'31'!M128</f>
        <v>1.0902719883670156</v>
      </c>
      <c r="E345">
        <f>'31'!N128</f>
        <v>1.0949288071983845</v>
      </c>
      <c r="F345">
        <f>'31'!O128</f>
        <v>1.0953879097837598</v>
      </c>
      <c r="G345">
        <f>'31'!P128</f>
        <v>1.1094665422471814</v>
      </c>
      <c r="H345">
        <f>'31'!Q128</f>
        <v>1.1290777150452596</v>
      </c>
    </row>
    <row r="346" spans="1:8">
      <c r="B346" t="s">
        <v>489</v>
      </c>
      <c r="C346">
        <f>'31'!L158</f>
        <v>1.3358621362877816</v>
      </c>
      <c r="D346">
        <f>'31'!M158</f>
        <v>1.3574660891317336</v>
      </c>
      <c r="E346">
        <f>'31'!N158</f>
        <v>1.3796525693855757</v>
      </c>
      <c r="F346">
        <f>'31'!O158</f>
        <v>1.4017398225194737</v>
      </c>
      <c r="G346">
        <f>'31'!P158</f>
        <v>1.4161494040644789</v>
      </c>
      <c r="H346">
        <f>'31'!Q158</f>
        <v>1.4215713844825046</v>
      </c>
    </row>
    <row r="347" spans="1:8">
      <c r="B347" t="s">
        <v>490</v>
      </c>
      <c r="C347">
        <f>'31'!L188</f>
        <v>0.9016626989176828</v>
      </c>
      <c r="D347">
        <f>'31'!M188</f>
        <v>0.9291182255619167</v>
      </c>
      <c r="E347">
        <f>'31'!N188</f>
        <v>0.94891867855796819</v>
      </c>
      <c r="F347">
        <f>'31'!O188</f>
        <v>0.96811750086574555</v>
      </c>
      <c r="G347">
        <f>'31'!P188</f>
        <v>0.97949957118275821</v>
      </c>
      <c r="H347">
        <f>'31'!Q188</f>
        <v>0.98305370898771749</v>
      </c>
    </row>
    <row r="348" spans="1:8" ht="16" thickBot="1">
      <c r="B348" t="s">
        <v>491</v>
      </c>
      <c r="C348">
        <f>'31'!L218</f>
        <v>1.1330274497499784</v>
      </c>
      <c r="D348">
        <f>'31'!M218</f>
        <v>1.1387079341129578</v>
      </c>
      <c r="E348">
        <f>'31'!N218</f>
        <v>1.1412148599709044</v>
      </c>
      <c r="F348">
        <f>'31'!O218</f>
        <v>1.0723690377758921</v>
      </c>
      <c r="G348">
        <f>'31'!P218</f>
        <v>1.07615380212235</v>
      </c>
      <c r="H348">
        <f>'31'!Q218</f>
        <v>1.0860867041430438</v>
      </c>
    </row>
    <row r="349" spans="1:8" ht="17" thickBot="1">
      <c r="A349">
        <v>32</v>
      </c>
      <c r="B349" s="60" t="s">
        <v>23</v>
      </c>
      <c r="C349" s="61">
        <f>'32'!L8</f>
        <v>0.96982562124985228</v>
      </c>
      <c r="D349" s="62">
        <f>'32'!M8</f>
        <v>0.97953124322052687</v>
      </c>
      <c r="E349" s="62">
        <f>'32'!N8</f>
        <v>0.98962847480166016</v>
      </c>
      <c r="F349" s="62">
        <f>'32'!O8</f>
        <v>1.0012268053443931</v>
      </c>
      <c r="G349" s="62">
        <f>'32'!P8</f>
        <v>1.0115872462944326</v>
      </c>
      <c r="H349" s="63">
        <f>'32'!Q8</f>
        <v>1.0214640076216004</v>
      </c>
    </row>
    <row r="350" spans="1:8">
      <c r="B350" t="s">
        <v>493</v>
      </c>
      <c r="C350">
        <f>'32'!L38</f>
        <v>0.92878162688715116</v>
      </c>
      <c r="D350">
        <f>'32'!M38</f>
        <v>0.93669129340090385</v>
      </c>
      <c r="E350">
        <f>'32'!N38</f>
        <v>0.94300784978573027</v>
      </c>
      <c r="F350">
        <f>'32'!O38</f>
        <v>0.95019207656363591</v>
      </c>
      <c r="G350">
        <f>'32'!P38</f>
        <v>0.95889901227793062</v>
      </c>
      <c r="H350">
        <f>'32'!Q38</f>
        <v>0.96483408404397464</v>
      </c>
    </row>
    <row r="351" spans="1:8">
      <c r="B351" t="s">
        <v>494</v>
      </c>
      <c r="C351">
        <f>'32'!L68</f>
        <v>0.91469868337971927</v>
      </c>
      <c r="D351">
        <f>'32'!M68</f>
        <v>0.92587557215744898</v>
      </c>
      <c r="E351">
        <f>'32'!N68</f>
        <v>0.93561510987096874</v>
      </c>
      <c r="F351">
        <f>'32'!O68</f>
        <v>0.94803322782703847</v>
      </c>
      <c r="G351">
        <f>'32'!P68</f>
        <v>0.96000384130485195</v>
      </c>
      <c r="H351">
        <f>'32'!Q68</f>
        <v>0.97155495568449446</v>
      </c>
    </row>
    <row r="352" spans="1:8">
      <c r="B352" t="s">
        <v>495</v>
      </c>
      <c r="C352">
        <f>'32'!L98</f>
        <v>0.91083549796489061</v>
      </c>
      <c r="D352">
        <f>'32'!M98</f>
        <v>0.92096960158544861</v>
      </c>
      <c r="E352">
        <f>'32'!N98</f>
        <v>0.92845453618504148</v>
      </c>
      <c r="F352">
        <f>'32'!O98</f>
        <v>0.95620981628960522</v>
      </c>
      <c r="G352">
        <f>'32'!P98</f>
        <v>0.95368701142208867</v>
      </c>
      <c r="H352">
        <f>'32'!Q98</f>
        <v>0.954427762293517</v>
      </c>
    </row>
    <row r="353" spans="1:8">
      <c r="B353" t="s">
        <v>496</v>
      </c>
      <c r="C353">
        <f>'32'!L128</f>
        <v>0.91547782404172395</v>
      </c>
      <c r="D353">
        <f>'32'!M128</f>
        <v>0.93281198811288735</v>
      </c>
      <c r="E353">
        <f>'32'!N128</f>
        <v>0.94735668153961994</v>
      </c>
      <c r="F353">
        <f>'32'!O128</f>
        <v>0.95873619498527574</v>
      </c>
      <c r="G353">
        <f>'32'!P128</f>
        <v>0.97096381824220435</v>
      </c>
      <c r="H353">
        <f>'32'!Q128</f>
        <v>0.98224914819743558</v>
      </c>
    </row>
    <row r="354" spans="1:8">
      <c r="B354" t="s">
        <v>497</v>
      </c>
      <c r="C354">
        <f>'32'!L158</f>
        <v>0.99690120991555231</v>
      </c>
      <c r="D354">
        <f>'32'!M158</f>
        <v>1.005092777055044</v>
      </c>
      <c r="E354">
        <f>'32'!N158</f>
        <v>1.0245065342114221</v>
      </c>
      <c r="F354">
        <f>'32'!O158</f>
        <v>1.0368547954090059</v>
      </c>
      <c r="G354">
        <f>'32'!P158</f>
        <v>1.0465230317652632</v>
      </c>
      <c r="H354">
        <f>'32'!Q158</f>
        <v>1.0588246335423699</v>
      </c>
    </row>
    <row r="355" spans="1:8">
      <c r="B355" t="s">
        <v>498</v>
      </c>
      <c r="C355">
        <f>'32'!L188</f>
        <v>1.1413470808623005</v>
      </c>
      <c r="D355">
        <f>'32'!M188</f>
        <v>1.1619475889300701</v>
      </c>
      <c r="E355">
        <f>'32'!N188</f>
        <v>1.181461478519545</v>
      </c>
      <c r="F355">
        <f>'32'!O188</f>
        <v>1.1738843116725555</v>
      </c>
      <c r="G355">
        <f>'32'!P188</f>
        <v>1.1781602213562745</v>
      </c>
      <c r="H355">
        <f>'32'!Q188</f>
        <v>1.1882785239624083</v>
      </c>
    </row>
    <row r="356" spans="1:8">
      <c r="B356" t="s">
        <v>499</v>
      </c>
      <c r="C356">
        <f>'32'!L218</f>
        <v>0.89259430164982123</v>
      </c>
      <c r="D356">
        <f>'32'!M218</f>
        <v>0.89068245267582191</v>
      </c>
      <c r="E356">
        <f>'32'!N218</f>
        <v>0.89970170367340607</v>
      </c>
      <c r="F356">
        <f>'32'!O218</f>
        <v>0.93771440761091296</v>
      </c>
      <c r="G356">
        <f>'32'!P218</f>
        <v>0.96589772940522511</v>
      </c>
      <c r="H356">
        <f>'32'!Q218</f>
        <v>0.98456528486231032</v>
      </c>
    </row>
    <row r="357" spans="1:8">
      <c r="B357" t="s">
        <v>500</v>
      </c>
      <c r="C357">
        <f>'32'!L248</f>
        <v>1.2639030318050499</v>
      </c>
      <c r="D357">
        <f>'32'!M248</f>
        <v>1.2784288274257012</v>
      </c>
      <c r="E357">
        <f>'32'!N248</f>
        <v>1.2931215652350359</v>
      </c>
      <c r="F357">
        <f>'32'!O248</f>
        <v>1.2998943699228567</v>
      </c>
      <c r="G357">
        <f>'32'!P248</f>
        <v>1.3039721815355845</v>
      </c>
      <c r="H357">
        <f>'32'!Q248</f>
        <v>1.3195264365778565</v>
      </c>
    </row>
    <row r="358" spans="1:8" ht="16" thickBot="1">
      <c r="B358" t="s">
        <v>501</v>
      </c>
      <c r="C358">
        <f>'32'!L278</f>
        <v>1.0505019093126382</v>
      </c>
      <c r="D358">
        <f>'32'!M278</f>
        <v>1.0563426785078665</v>
      </c>
      <c r="E358">
        <f>'32'!N278</f>
        <v>1.0580928125035438</v>
      </c>
      <c r="F358">
        <f>'32'!O278</f>
        <v>1.0621784099222609</v>
      </c>
      <c r="G358">
        <f>'32'!P278</f>
        <v>1.0674235911152514</v>
      </c>
      <c r="H358">
        <f>'32'!Q278</f>
        <v>1.0829629670976479</v>
      </c>
    </row>
    <row r="359" spans="1:8" ht="17" thickBot="1">
      <c r="A359">
        <v>33</v>
      </c>
      <c r="B359" s="60" t="s">
        <v>27</v>
      </c>
      <c r="C359" s="61">
        <f>'33'!L8</f>
        <v>1.0366451917493593</v>
      </c>
      <c r="D359" s="62">
        <f>'33'!M8</f>
        <v>1.0487001734768544</v>
      </c>
      <c r="E359" s="62">
        <f>'33'!N8</f>
        <v>1.0609369635200334</v>
      </c>
      <c r="F359" s="62">
        <f>'33'!O8</f>
        <v>1.0720010802386193</v>
      </c>
      <c r="G359" s="62">
        <f>'33'!P8</f>
        <v>1.0874963251265011</v>
      </c>
      <c r="H359" s="63">
        <f>'33'!Q8</f>
        <v>1.1050880093025892</v>
      </c>
    </row>
    <row r="360" spans="1:8">
      <c r="B360" t="s">
        <v>503</v>
      </c>
      <c r="C360">
        <f>'33'!L38</f>
        <v>1.3915403380694629</v>
      </c>
      <c r="D360">
        <f>'33'!M38</f>
        <v>1.4107678917931945</v>
      </c>
      <c r="E360">
        <f>'33'!N38</f>
        <v>1.3371769857917477</v>
      </c>
      <c r="F360">
        <f>'33'!O38</f>
        <v>1.3492009175747588</v>
      </c>
      <c r="G360">
        <f>'33'!P38</f>
        <v>1.3637884526642317</v>
      </c>
      <c r="H360">
        <f>'33'!Q38</f>
        <v>1.3847489183197905</v>
      </c>
    </row>
    <row r="361" spans="1:8">
      <c r="B361" t="s">
        <v>504</v>
      </c>
      <c r="C361">
        <f>'33'!L68</f>
        <v>1.1337643404699163</v>
      </c>
      <c r="D361">
        <f>'33'!M68</f>
        <v>1.1458298435522387</v>
      </c>
      <c r="E361">
        <f>'33'!N68</f>
        <v>1.184582255452078</v>
      </c>
      <c r="F361">
        <f>'33'!O68</f>
        <v>1.183339168844008</v>
      </c>
      <c r="G361">
        <f>'33'!P68</f>
        <v>1.2012045878297977</v>
      </c>
      <c r="H361">
        <f>'33'!Q68</f>
        <v>1.2133081283072493</v>
      </c>
    </row>
    <row r="362" spans="1:8">
      <c r="B362" t="s">
        <v>505</v>
      </c>
      <c r="C362">
        <f>'33'!L98</f>
        <v>1.024501617918522</v>
      </c>
      <c r="D362">
        <f>'33'!M98</f>
        <v>1.0354709151557515</v>
      </c>
      <c r="E362">
        <f>'33'!N98</f>
        <v>1.1507314839747667</v>
      </c>
      <c r="F362">
        <f>'33'!O98</f>
        <v>1.1633287874984208</v>
      </c>
      <c r="G362">
        <f>'33'!P98</f>
        <v>1.1771776075098221</v>
      </c>
      <c r="H362">
        <f>'33'!Q98</f>
        <v>1.194095156300482</v>
      </c>
    </row>
    <row r="363" spans="1:8">
      <c r="B363" t="s">
        <v>506</v>
      </c>
      <c r="C363">
        <f>'33'!L128</f>
        <v>1.3307660331537168</v>
      </c>
      <c r="D363">
        <f>'33'!M128</f>
        <v>1.3329812866699888</v>
      </c>
      <c r="E363">
        <f>'33'!N128</f>
        <v>1.2923125351376721</v>
      </c>
      <c r="F363">
        <f>'33'!O128</f>
        <v>1.3057811637725469</v>
      </c>
      <c r="G363">
        <f>'33'!P128</f>
        <v>1.3255782150343167</v>
      </c>
      <c r="H363">
        <f>'33'!Q128</f>
        <v>1.338484708530512</v>
      </c>
    </row>
    <row r="364" spans="1:8">
      <c r="B364" t="s">
        <v>507</v>
      </c>
      <c r="C364">
        <f>'33'!L158</f>
        <v>0.77475085010985922</v>
      </c>
      <c r="D364">
        <f>'33'!M158</f>
        <v>0.78378898846084266</v>
      </c>
      <c r="E364">
        <f>'33'!N158</f>
        <v>0.85591847499953633</v>
      </c>
      <c r="F364">
        <f>'33'!O158</f>
        <v>0.86493062576741497</v>
      </c>
      <c r="G364">
        <f>'33'!P158</f>
        <v>0.87637947853947407</v>
      </c>
      <c r="H364">
        <f>'33'!Q158</f>
        <v>0.89244280442844126</v>
      </c>
    </row>
    <row r="365" spans="1:8" ht="16" thickBot="1">
      <c r="B365" t="s">
        <v>508</v>
      </c>
      <c r="C365">
        <f>'33'!L188</f>
        <v>0.8464954051619642</v>
      </c>
      <c r="D365">
        <f>'33'!M188</f>
        <v>0.85228251968515634</v>
      </c>
      <c r="E365">
        <f>'33'!N188</f>
        <v>0.79486574811116661</v>
      </c>
      <c r="F365">
        <f>'33'!O188</f>
        <v>0.80999617857325701</v>
      </c>
      <c r="G365">
        <f>'33'!P188</f>
        <v>0.82185380731880975</v>
      </c>
      <c r="H365">
        <f>'33'!Q188</f>
        <v>0.83315685671189554</v>
      </c>
    </row>
    <row r="366" spans="1:8" ht="17" thickBot="1">
      <c r="A366">
        <v>34</v>
      </c>
      <c r="B366" s="60" t="s">
        <v>31</v>
      </c>
      <c r="C366" s="61">
        <f>'34'!L8</f>
        <v>0.99374569050320916</v>
      </c>
      <c r="D366" s="62">
        <f>'34'!M8</f>
        <v>1.0083694133378156</v>
      </c>
      <c r="E366" s="62">
        <f>'34'!N8</f>
        <v>1.0199695689155122</v>
      </c>
      <c r="F366" s="62">
        <f>'34'!O8</f>
        <v>1.0258484399464292</v>
      </c>
      <c r="G366" s="62">
        <f>'34'!P8</f>
        <v>1.0318197989277118</v>
      </c>
      <c r="H366" s="63">
        <f>'34'!Q8</f>
        <v>1.0373691298439212</v>
      </c>
    </row>
    <row r="367" spans="1:8">
      <c r="B367" t="s">
        <v>510</v>
      </c>
      <c r="C367">
        <f>'34'!L38</f>
        <v>0.89016181764138613</v>
      </c>
      <c r="D367">
        <f>'34'!M38</f>
        <v>0.90057176542444428</v>
      </c>
      <c r="E367">
        <f>'34'!N38</f>
        <v>0.90720120543106564</v>
      </c>
      <c r="F367">
        <f>'34'!O38</f>
        <v>0.91025640726478985</v>
      </c>
      <c r="G367">
        <f>'34'!P38</f>
        <v>0.90953811284738295</v>
      </c>
      <c r="H367">
        <f>'34'!Q38</f>
        <v>0.91707658134213177</v>
      </c>
    </row>
    <row r="368" spans="1:8">
      <c r="B368" t="s">
        <v>511</v>
      </c>
      <c r="C368">
        <f>'34'!L68</f>
        <v>1.1050376109028719</v>
      </c>
      <c r="D368">
        <f>'34'!M68</f>
        <v>1.1172045206534051</v>
      </c>
      <c r="E368">
        <f>'34'!N68</f>
        <v>1.1311932451903637</v>
      </c>
      <c r="F368">
        <f>'34'!O68</f>
        <v>1.1391032989408021</v>
      </c>
      <c r="G368">
        <f>'34'!P68</f>
        <v>1.159698353643003</v>
      </c>
      <c r="H368">
        <f>'34'!Q68</f>
        <v>1.1713005187345027</v>
      </c>
    </row>
    <row r="369" spans="1:8">
      <c r="B369" t="s">
        <v>512</v>
      </c>
      <c r="C369">
        <f>'34'!L98</f>
        <v>1.1070171093483432</v>
      </c>
      <c r="D369">
        <f>'34'!M98</f>
        <v>1.1275453852805584</v>
      </c>
      <c r="E369">
        <f>'34'!N98</f>
        <v>1.1364593413452049</v>
      </c>
      <c r="F369">
        <f>'34'!O98</f>
        <v>1.1611853551246238</v>
      </c>
      <c r="G369">
        <f>'34'!P98</f>
        <v>1.157533587396028</v>
      </c>
      <c r="H369">
        <f>'34'!Q98</f>
        <v>1.1306103790960909</v>
      </c>
    </row>
    <row r="370" spans="1:8">
      <c r="B370" t="s">
        <v>513</v>
      </c>
      <c r="C370">
        <f>'34'!L128</f>
        <v>0.90468293732230565</v>
      </c>
      <c r="D370">
        <f>'34'!M128</f>
        <v>0.92641332968169809</v>
      </c>
      <c r="E370">
        <f>'34'!N128</f>
        <v>0.94335029353218547</v>
      </c>
      <c r="F370">
        <f>'34'!O128</f>
        <v>0.9323351268099509</v>
      </c>
      <c r="G370">
        <f>'34'!P128</f>
        <v>0.95322665168589449</v>
      </c>
      <c r="H370">
        <f>'34'!Q128</f>
        <v>0.96917933501564646</v>
      </c>
    </row>
    <row r="371" spans="1:8" ht="16" thickBot="1">
      <c r="B371" t="s">
        <v>514</v>
      </c>
      <c r="C371">
        <f>'34'!L158</f>
        <v>1.2774545347413488</v>
      </c>
      <c r="D371">
        <f>'34'!M158</f>
        <v>1.2938592254191053</v>
      </c>
      <c r="E371">
        <f>'34'!N158</f>
        <v>1.3188621007707895</v>
      </c>
      <c r="F371">
        <f>'34'!O158</f>
        <v>1.3273033045168061</v>
      </c>
      <c r="G371">
        <f>'34'!P158</f>
        <v>1.3425114857371958</v>
      </c>
      <c r="H371">
        <f>'34'!Q158</f>
        <v>1.3591321039261668</v>
      </c>
    </row>
    <row r="372" spans="1:8" ht="17" thickBot="1">
      <c r="A372">
        <v>35</v>
      </c>
      <c r="B372" s="60" t="s">
        <v>35</v>
      </c>
      <c r="C372" s="61">
        <f>'35'!C8</f>
        <v>19.229527601420418</v>
      </c>
      <c r="D372" s="62">
        <f>'35'!D8</f>
        <v>19.74783035860488</v>
      </c>
      <c r="E372" s="62">
        <f>'35'!E8</f>
        <v>19.93854932513991</v>
      </c>
      <c r="F372" s="62">
        <f>'35'!F8</f>
        <v>17.827282728272824</v>
      </c>
      <c r="G372" s="62">
        <f>'35'!G8</f>
        <v>18.051861702127656</v>
      </c>
      <c r="H372" s="63">
        <f>'35'!H8</f>
        <v>17.62330389834159</v>
      </c>
    </row>
    <row r="373" spans="1:8">
      <c r="B373" t="s">
        <v>516</v>
      </c>
      <c r="C373">
        <f>'35'!L38</f>
        <v>1.0492008178949719</v>
      </c>
      <c r="D373">
        <f>'35'!M38</f>
        <v>1.0560735638388754</v>
      </c>
      <c r="E373">
        <f>'35'!N38</f>
        <v>1.0535174886345149</v>
      </c>
      <c r="F373">
        <f>'35'!O38</f>
        <v>0.8993367416918383</v>
      </c>
      <c r="G373">
        <f>'35'!P38</f>
        <v>0.90555742749652579</v>
      </c>
      <c r="H373">
        <f>'35'!Q38</f>
        <v>0.84742755947318549</v>
      </c>
    </row>
    <row r="374" spans="1:8">
      <c r="B374" t="s">
        <v>517</v>
      </c>
      <c r="C374">
        <f>'35'!L8</f>
        <v>0.774103107710432</v>
      </c>
      <c r="D374">
        <f>'35'!M8</f>
        <v>0.78604748576149164</v>
      </c>
      <c r="E374">
        <f>'35'!N8</f>
        <v>0.79040908171215685</v>
      </c>
      <c r="F374">
        <f>'35'!O8</f>
        <v>0.7410836877134569</v>
      </c>
      <c r="G374">
        <f>'35'!P8</f>
        <v>0.74644418032056514</v>
      </c>
      <c r="H374">
        <f>'35'!Q8</f>
        <v>0.73619001831708375</v>
      </c>
    </row>
    <row r="375" spans="1:8">
      <c r="B375" t="s">
        <v>518</v>
      </c>
      <c r="C375">
        <f>'35'!L98</f>
        <v>0.82102844735997715</v>
      </c>
      <c r="D375">
        <f>'35'!M98</f>
        <v>0.82713057807115897</v>
      </c>
      <c r="E375">
        <f>'35'!N98</f>
        <v>0.83569932812961878</v>
      </c>
      <c r="F375">
        <f>'35'!O98</f>
        <v>0.86369370652271171</v>
      </c>
      <c r="G375">
        <f>'35'!P98</f>
        <v>0.87403545782881553</v>
      </c>
      <c r="H375">
        <f>'35'!Q98</f>
        <v>0.87587671495479424</v>
      </c>
    </row>
    <row r="376" spans="1:8">
      <c r="B376" t="s">
        <v>519</v>
      </c>
      <c r="C376">
        <f>'35'!L128</f>
        <v>0.49790845567212999</v>
      </c>
      <c r="D376">
        <f>'35'!M128</f>
        <v>0.50751422668119561</v>
      </c>
      <c r="E376">
        <f>'35'!N128</f>
        <v>0.50855509577657387</v>
      </c>
      <c r="F376">
        <f>'35'!O128</f>
        <v>0.52268209231834228</v>
      </c>
      <c r="G376">
        <f>'35'!P128</f>
        <v>0.5276205417269062</v>
      </c>
      <c r="H376">
        <f>'35'!Q128</f>
        <v>0.53041987234131616</v>
      </c>
    </row>
    <row r="377" spans="1:8">
      <c r="B377" t="s">
        <v>520</v>
      </c>
      <c r="C377">
        <f>'35'!L158</f>
        <v>0.70666361390252974</v>
      </c>
      <c r="D377">
        <f>'35'!M158</f>
        <v>0.72167901049502881</v>
      </c>
      <c r="E377">
        <f>'35'!N158</f>
        <v>0.71707201990230751</v>
      </c>
      <c r="F377">
        <f>'35'!O158</f>
        <v>0.76336964169319832</v>
      </c>
      <c r="G377">
        <f>'35'!P158</f>
        <v>0.7686992170157515</v>
      </c>
      <c r="H377">
        <f>'35'!Q158</f>
        <v>0.77072421180379247</v>
      </c>
    </row>
    <row r="378" spans="1:8">
      <c r="B378" t="s">
        <v>521</v>
      </c>
      <c r="C378">
        <f>'35'!L188</f>
        <v>0.46568144483067853</v>
      </c>
      <c r="D378">
        <f>'35'!M188</f>
        <v>0.47548451572399403</v>
      </c>
      <c r="E378">
        <f>'35'!N188</f>
        <v>0.48737670157324631</v>
      </c>
      <c r="F378">
        <f>'35'!O188</f>
        <v>0.49095440061827483</v>
      </c>
      <c r="G378">
        <f>'35'!P188</f>
        <v>0.49358824046280475</v>
      </c>
      <c r="H378">
        <f>'35'!Q188</f>
        <v>0.49507887478333928</v>
      </c>
    </row>
    <row r="379" spans="1:8">
      <c r="B379" t="s">
        <v>522</v>
      </c>
      <c r="C379">
        <f>'35'!L218</f>
        <v>0.83606604349176661</v>
      </c>
      <c r="D379">
        <f>'35'!M218</f>
        <v>0.8696759965806703</v>
      </c>
      <c r="E379">
        <f>'35'!N218</f>
        <v>0.87130577344220328</v>
      </c>
      <c r="F379">
        <f>'35'!O218</f>
        <v>0.74207807015720906</v>
      </c>
      <c r="G379">
        <f>'35'!P218</f>
        <v>0.75572066753588263</v>
      </c>
      <c r="H379">
        <f>'35'!Q218</f>
        <v>0.76318203058459189</v>
      </c>
    </row>
    <row r="380" spans="1:8">
      <c r="B380" t="s">
        <v>523</v>
      </c>
      <c r="C380">
        <f>'35'!L248</f>
        <v>0.78395224147954656</v>
      </c>
      <c r="D380">
        <f>'35'!M248</f>
        <v>0.79269715547032749</v>
      </c>
      <c r="E380">
        <f>'35'!N248</f>
        <v>0.80819588984928192</v>
      </c>
      <c r="F380">
        <f>'35'!O248</f>
        <v>0.77413188335102268</v>
      </c>
      <c r="G380">
        <f>'35'!P248</f>
        <v>0.78423344343196344</v>
      </c>
      <c r="H380">
        <f>'35'!Q248</f>
        <v>0.79567510023806887</v>
      </c>
    </row>
    <row r="381" spans="1:8" ht="16" thickBot="1">
      <c r="B381" t="s">
        <v>524</v>
      </c>
      <c r="C381">
        <f>'35'!L278</f>
        <v>0.83844680172715091</v>
      </c>
      <c r="D381">
        <f>'35'!M278</f>
        <v>0.84775899980184322</v>
      </c>
      <c r="E381">
        <f>'35'!N278</f>
        <v>0.85614345252971136</v>
      </c>
      <c r="F381">
        <f>'35'!O278</f>
        <v>0.85178172427826693</v>
      </c>
      <c r="G381">
        <f>'35'!P278</f>
        <v>0.84928977368155922</v>
      </c>
      <c r="H381">
        <f>'35'!Q278</f>
        <v>0.85555744825307356</v>
      </c>
    </row>
    <row r="382" spans="1:8" ht="17" thickBot="1">
      <c r="A382">
        <v>36</v>
      </c>
      <c r="B382" s="60" t="s">
        <v>40</v>
      </c>
      <c r="C382" s="61">
        <f>'36'!L8</f>
        <v>0.89439192040257132</v>
      </c>
      <c r="D382" s="62">
        <f>'36'!M8</f>
        <v>0.90477610304842315</v>
      </c>
      <c r="E382" s="62">
        <f>'36'!N8</f>
        <v>0.91659736184487928</v>
      </c>
      <c r="F382" s="62">
        <f>'36'!O8</f>
        <v>0.92055880962823655</v>
      </c>
      <c r="G382" s="62">
        <f>'36'!P8</f>
        <v>0.92843669355740877</v>
      </c>
      <c r="H382" s="63">
        <f>'36'!Q8</f>
        <v>0.86340511447081514</v>
      </c>
    </row>
    <row r="383" spans="1:8">
      <c r="B383" t="s">
        <v>526</v>
      </c>
      <c r="C383">
        <f>'36'!L38</f>
        <v>0.77194293771465627</v>
      </c>
      <c r="D383">
        <f>'36'!M38</f>
        <v>0.78059690003985893</v>
      </c>
      <c r="E383">
        <f>'36'!N38</f>
        <v>0.7852074012811483</v>
      </c>
      <c r="F383">
        <f>'36'!O38</f>
        <v>0.78959992315660421</v>
      </c>
      <c r="G383">
        <f>'36'!P38</f>
        <v>0.80363376753945015</v>
      </c>
      <c r="H383">
        <f>'36'!Q38</f>
        <v>0.81422598795197476</v>
      </c>
    </row>
    <row r="384" spans="1:8">
      <c r="B384" t="s">
        <v>527</v>
      </c>
      <c r="C384">
        <f>'36'!L68</f>
        <v>1.4628609966446362</v>
      </c>
      <c r="D384">
        <f>'36'!M68</f>
        <v>1.47680342343534</v>
      </c>
      <c r="E384">
        <f>'36'!N68</f>
        <v>1.4826798895521622</v>
      </c>
      <c r="F384">
        <f>'36'!O68</f>
        <v>1.4916841967036254</v>
      </c>
      <c r="G384">
        <f>'36'!P68</f>
        <v>1.4970382079259665</v>
      </c>
      <c r="H384">
        <f>'36'!Q68</f>
        <v>0.8417286093751476</v>
      </c>
    </row>
    <row r="385" spans="1:8">
      <c r="B385" t="s">
        <v>528</v>
      </c>
      <c r="C385">
        <f>'36'!L98</f>
        <v>1.0497997763903142</v>
      </c>
      <c r="D385">
        <f>'36'!M98</f>
        <v>1.0466647929012367</v>
      </c>
      <c r="E385">
        <f>'36'!N98</f>
        <v>1.0482311126575727</v>
      </c>
      <c r="F385">
        <f>'36'!O98</f>
        <v>1.0295992441913941</v>
      </c>
      <c r="G385">
        <f>'36'!P98</f>
        <v>1.0344611567702156</v>
      </c>
      <c r="H385">
        <f>'36'!Q98</f>
        <v>1.0463878120458758</v>
      </c>
    </row>
    <row r="386" spans="1:8">
      <c r="B386" t="s">
        <v>529</v>
      </c>
      <c r="C386">
        <f>'36'!L128</f>
        <v>0.83674804191003049</v>
      </c>
      <c r="D386">
        <f>'36'!M128</f>
        <v>0.84258086166275314</v>
      </c>
      <c r="E386">
        <f>'36'!N128</f>
        <v>0.83915677646239917</v>
      </c>
      <c r="F386">
        <f>'36'!O128</f>
        <v>0.84856610950858513</v>
      </c>
      <c r="G386">
        <f>'36'!P128</f>
        <v>0.85672277009686948</v>
      </c>
      <c r="H386">
        <f>'36'!Q128</f>
        <v>0.84036143656885287</v>
      </c>
    </row>
    <row r="387" spans="1:8">
      <c r="B387" t="s">
        <v>530</v>
      </c>
      <c r="C387">
        <f>'36'!L158</f>
        <v>0.7525890265757551</v>
      </c>
      <c r="D387">
        <f>'36'!M158</f>
        <v>0.7589810767722267</v>
      </c>
      <c r="E387">
        <f>'36'!N158</f>
        <v>0.87073370414705831</v>
      </c>
      <c r="F387">
        <f>'36'!O158</f>
        <v>0.87521258498152443</v>
      </c>
      <c r="G387">
        <f>'36'!P158</f>
        <v>0.87657823906909893</v>
      </c>
      <c r="H387">
        <f>'36'!Q158</f>
        <v>0.88354160661629422</v>
      </c>
    </row>
    <row r="388" spans="1:8">
      <c r="B388" t="s">
        <v>513</v>
      </c>
      <c r="C388">
        <f>'36'!L188</f>
        <v>1.1498759155599367</v>
      </c>
      <c r="D388">
        <f>'36'!M188</f>
        <v>1.1717104224504364</v>
      </c>
      <c r="E388">
        <f>'36'!N188</f>
        <v>1.1864865199090529</v>
      </c>
      <c r="F388">
        <f>'36'!O188</f>
        <v>1.194980837017573</v>
      </c>
      <c r="G388">
        <f>'36'!P188</f>
        <v>1.2172658454490954</v>
      </c>
      <c r="H388">
        <f>'36'!Q188</f>
        <v>1.2267635091647413</v>
      </c>
    </row>
    <row r="389" spans="1:8">
      <c r="B389" t="s">
        <v>388</v>
      </c>
      <c r="C389">
        <f>'36'!L218</f>
        <v>0.83721451245784095</v>
      </c>
      <c r="D389">
        <f>'36'!M218</f>
        <v>0.84070873601421603</v>
      </c>
      <c r="E389">
        <f>'36'!N218</f>
        <v>0.85605079223719616</v>
      </c>
      <c r="F389">
        <f>'36'!O218</f>
        <v>0.87150228327524648</v>
      </c>
      <c r="G389">
        <f>'36'!P218</f>
        <v>0.87014789687029392</v>
      </c>
      <c r="H389">
        <f>'36'!Q218</f>
        <v>0.89096290406204792</v>
      </c>
    </row>
    <row r="390" spans="1:8">
      <c r="B390" t="s">
        <v>531</v>
      </c>
      <c r="C390">
        <f>'36'!L248</f>
        <v>0.87727958440294407</v>
      </c>
      <c r="D390">
        <f>'36'!M248</f>
        <v>0.90035553522028322</v>
      </c>
      <c r="E390">
        <f>'36'!N248</f>
        <v>0.93019522339546867</v>
      </c>
      <c r="F390">
        <f>'36'!O248</f>
        <v>0.93182411473784343</v>
      </c>
      <c r="G390">
        <f>'36'!P248</f>
        <v>0.93356469173829237</v>
      </c>
      <c r="H390">
        <f>'36'!Q248</f>
        <v>0.94358045157634451</v>
      </c>
    </row>
    <row r="391" spans="1:8">
      <c r="B391" t="s">
        <v>532</v>
      </c>
      <c r="C391">
        <f>'36'!L278</f>
        <v>0.95866073683194586</v>
      </c>
      <c r="D391">
        <f>'36'!M278</f>
        <v>0.97932398383084107</v>
      </c>
      <c r="E391">
        <f>'36'!N278</f>
        <v>0.99141653291261445</v>
      </c>
      <c r="F391">
        <f>'36'!O278</f>
        <v>0.9906901599569683</v>
      </c>
      <c r="G391">
        <f>'36'!P278</f>
        <v>1.0020044989969834</v>
      </c>
      <c r="H391">
        <f>'36'!Q278</f>
        <v>1.0263742072870012</v>
      </c>
    </row>
    <row r="392" spans="1:8">
      <c r="B392" t="s">
        <v>326</v>
      </c>
      <c r="C392">
        <f>'36'!L308</f>
        <v>1.2718167148710291</v>
      </c>
      <c r="D392">
        <f>'36'!M308</f>
        <v>1.2821958639458386</v>
      </c>
      <c r="E392">
        <f>'36'!N308</f>
        <v>1.3245664313623773</v>
      </c>
      <c r="F392">
        <f>'36'!O308</f>
        <v>1.3545056262469417</v>
      </c>
      <c r="G392">
        <f>'36'!P308</f>
        <v>1.3964253538235714</v>
      </c>
      <c r="H392">
        <f>'36'!Q308</f>
        <v>1.388312697049672</v>
      </c>
    </row>
    <row r="393" spans="1:8">
      <c r="B393" t="s">
        <v>533</v>
      </c>
      <c r="C393">
        <f>'36'!L338</f>
        <v>1.0224928308850576</v>
      </c>
      <c r="D393">
        <f>'36'!M338</f>
        <v>1.0280384115411632</v>
      </c>
      <c r="E393">
        <f>'36'!N338</f>
        <v>1.0421148285207948</v>
      </c>
      <c r="F393">
        <f>'36'!O338</f>
        <v>1.0506530264593505</v>
      </c>
      <c r="G393">
        <f>'36'!P338</f>
        <v>1.0355373985923835</v>
      </c>
      <c r="H393">
        <f>'36'!Q338</f>
        <v>1.0577748221914725</v>
      </c>
    </row>
    <row r="394" spans="1:8">
      <c r="B394" t="s">
        <v>534</v>
      </c>
      <c r="C394">
        <f>'36'!L368</f>
        <v>1.0150379358607782</v>
      </c>
      <c r="D394">
        <f>'36'!M368</f>
        <v>1.0192512834401579</v>
      </c>
      <c r="E394">
        <f>'36'!N368</f>
        <v>1.0034602728242001</v>
      </c>
      <c r="F394">
        <f>'36'!O368</f>
        <v>0.97400704133274207</v>
      </c>
      <c r="G394">
        <f>'36'!P368</f>
        <v>0.92141817998467823</v>
      </c>
      <c r="H394">
        <f>'36'!Q368</f>
        <v>0.89822054313348687</v>
      </c>
    </row>
    <row r="395" spans="1:8">
      <c r="B395" t="s">
        <v>408</v>
      </c>
      <c r="C395">
        <f>'36'!L398</f>
        <v>0.90496905445000875</v>
      </c>
      <c r="D395">
        <f>'36'!M398</f>
        <v>0.9247949818106731</v>
      </c>
      <c r="E395">
        <f>'36'!N398</f>
        <v>0.94510856696628098</v>
      </c>
      <c r="F395">
        <f>'36'!O398</f>
        <v>0.94660663076462881</v>
      </c>
      <c r="G395">
        <f>'36'!P398</f>
        <v>0.94736967751071566</v>
      </c>
      <c r="H395">
        <f>'36'!Q398</f>
        <v>0.95618665249178414</v>
      </c>
    </row>
    <row r="396" spans="1:8">
      <c r="B396" t="s">
        <v>535</v>
      </c>
      <c r="C396">
        <f>'36'!L428</f>
        <v>0.80576888349509379</v>
      </c>
      <c r="D396">
        <f>'36'!M428</f>
        <v>0.81872689346570549</v>
      </c>
      <c r="E396">
        <f>'36'!N428</f>
        <v>0.81503790239747609</v>
      </c>
      <c r="F396">
        <f>'36'!O428</f>
        <v>0.8335876324710817</v>
      </c>
      <c r="G396">
        <f>'36'!P428</f>
        <v>0.83872522292898521</v>
      </c>
      <c r="H396">
        <f>'36'!Q428</f>
        <v>0.8423837946838616</v>
      </c>
    </row>
    <row r="397" spans="1:8" ht="16" thickBot="1">
      <c r="B397" t="s">
        <v>536</v>
      </c>
      <c r="C397">
        <f>'36'!L458</f>
        <v>0.78194281673004207</v>
      </c>
      <c r="D397">
        <f>'36'!M458</f>
        <v>0.7918106368132124</v>
      </c>
      <c r="E397">
        <f>'36'!N458</f>
        <v>0.79769983574539349</v>
      </c>
      <c r="F397">
        <f>'36'!O458</f>
        <v>0.80067374065744645</v>
      </c>
      <c r="G397">
        <f>'36'!P458</f>
        <v>0.801057203779033</v>
      </c>
      <c r="H397">
        <f>'36'!Q458</f>
        <v>0.81039798142734354</v>
      </c>
    </row>
    <row r="398" spans="1:8" ht="17" thickBot="1">
      <c r="A398">
        <v>37</v>
      </c>
      <c r="B398" s="60" t="s">
        <v>44</v>
      </c>
      <c r="C398" s="61">
        <f>'37'!L8</f>
        <v>0.82364644708497048</v>
      </c>
      <c r="D398" s="62">
        <f>'37'!M8</f>
        <v>0.83493396898618044</v>
      </c>
      <c r="E398" s="62">
        <f>'37'!N8</f>
        <v>0.84104036433880736</v>
      </c>
      <c r="F398" s="62">
        <f>'37'!O8</f>
        <v>0.85346865603822941</v>
      </c>
      <c r="G398" s="62">
        <f>'37'!P8</f>
        <v>0.86257992063673994</v>
      </c>
      <c r="H398" s="63">
        <f>'37'!Q8</f>
        <v>0.87033500260153807</v>
      </c>
    </row>
    <row r="399" spans="1:8">
      <c r="B399" t="s">
        <v>538</v>
      </c>
      <c r="C399">
        <f>'37'!L38</f>
        <v>0.79418758312922799</v>
      </c>
      <c r="D399">
        <f>'37'!M38</f>
        <v>0.80178401692748202</v>
      </c>
      <c r="E399">
        <f>'37'!N38</f>
        <v>0.8062608498383893</v>
      </c>
      <c r="F399">
        <f>'37'!O38</f>
        <v>0.82094166917095079</v>
      </c>
      <c r="G399">
        <f>'37'!P38</f>
        <v>0.82213489816497509</v>
      </c>
      <c r="H399">
        <f>'37'!Q38</f>
        <v>0.82759996582026152</v>
      </c>
    </row>
    <row r="400" spans="1:8">
      <c r="B400" t="s">
        <v>539</v>
      </c>
      <c r="C400">
        <f>'37'!L68</f>
        <v>0.8159681624491254</v>
      </c>
      <c r="D400">
        <f>'37'!M68</f>
        <v>0.83119071785717635</v>
      </c>
      <c r="E400">
        <f>'37'!N68</f>
        <v>0.83630813895640777</v>
      </c>
      <c r="F400">
        <f>'37'!O68</f>
        <v>0.84456358319405811</v>
      </c>
      <c r="G400">
        <f>'37'!P68</f>
        <v>0.86662808992216578</v>
      </c>
      <c r="H400">
        <f>'37'!Q68</f>
        <v>0.88403153049491756</v>
      </c>
    </row>
    <row r="401" spans="1:8">
      <c r="B401" t="s">
        <v>540</v>
      </c>
      <c r="C401">
        <f>'37'!L98</f>
        <v>0.90035553522028322</v>
      </c>
      <c r="D401">
        <f>'37'!M98</f>
        <v>0.91314036780026109</v>
      </c>
      <c r="E401">
        <f>'37'!N98</f>
        <v>0.9247949818106731</v>
      </c>
      <c r="F401">
        <f>'37'!O98</f>
        <v>0.93211735518632133</v>
      </c>
      <c r="G401">
        <f>'37'!P98</f>
        <v>0.98478221490414719</v>
      </c>
      <c r="H401">
        <f>'37'!Q98</f>
        <v>0.9762239103012923</v>
      </c>
    </row>
    <row r="402" spans="1:8">
      <c r="B402" t="s">
        <v>541</v>
      </c>
      <c r="C402">
        <f>'37'!L128</f>
        <v>0.89872953242036402</v>
      </c>
      <c r="D402">
        <f>'37'!M128</f>
        <v>0.91867106461314874</v>
      </c>
      <c r="E402">
        <f>'37'!N128</f>
        <v>0.92038707271033515</v>
      </c>
      <c r="F402">
        <f>'37'!O128</f>
        <v>0.92998445063309687</v>
      </c>
      <c r="G402">
        <f>'37'!P128</f>
        <v>0.93986079207968309</v>
      </c>
      <c r="H402">
        <f>'37'!Q128</f>
        <v>0.94537025971377386</v>
      </c>
    </row>
    <row r="403" spans="1:8">
      <c r="B403" t="s">
        <v>542</v>
      </c>
      <c r="C403">
        <f>'37'!L158</f>
        <v>0.9238455676099333</v>
      </c>
      <c r="D403">
        <f>'37'!M158</f>
        <v>0.93908087995554879</v>
      </c>
      <c r="E403">
        <f>'37'!N158</f>
        <v>0.95000935329059466</v>
      </c>
      <c r="F403">
        <f>'37'!O158</f>
        <v>0.98854318698751042</v>
      </c>
      <c r="G403">
        <f>'37'!P158</f>
        <v>1.0033309744969714</v>
      </c>
      <c r="H403">
        <f>'37'!Q158</f>
        <v>1.0218777875569551</v>
      </c>
    </row>
    <row r="404" spans="1:8">
      <c r="B404" t="s">
        <v>543</v>
      </c>
      <c r="C404">
        <f>'37'!L188</f>
        <v>0.82344017161053984</v>
      </c>
      <c r="D404">
        <f>'37'!M188</f>
        <v>0.84943235263705352</v>
      </c>
      <c r="E404">
        <f>'37'!N188</f>
        <v>0.86450429100683179</v>
      </c>
      <c r="F404">
        <f>'37'!O188</f>
        <v>0.85748423062011403</v>
      </c>
      <c r="G404">
        <f>'37'!P188</f>
        <v>0.87930628910938546</v>
      </c>
      <c r="H404">
        <f>'37'!Q188</f>
        <v>0.89779098288688064</v>
      </c>
    </row>
    <row r="405" spans="1:8">
      <c r="B405" t="s">
        <v>544</v>
      </c>
      <c r="C405">
        <f>'37'!L218</f>
        <v>0.80946783581302595</v>
      </c>
      <c r="D405">
        <f>'37'!M218</f>
        <v>0.81985617393974952</v>
      </c>
      <c r="E405">
        <f>'37'!N218</f>
        <v>0.83254351601479759</v>
      </c>
      <c r="F405">
        <f>'37'!O218</f>
        <v>0.83672797801874621</v>
      </c>
      <c r="G405">
        <f>'37'!P218</f>
        <v>0.84671985316670684</v>
      </c>
      <c r="H405">
        <f>'37'!Q218</f>
        <v>0.85783504336647121</v>
      </c>
    </row>
    <row r="406" spans="1:8" ht="16" thickBot="1">
      <c r="B406" t="s">
        <v>545</v>
      </c>
      <c r="C406">
        <f>'37'!L248</f>
        <v>0.82815971242976538</v>
      </c>
      <c r="D406">
        <f>'37'!M248</f>
        <v>0.84898224254708998</v>
      </c>
      <c r="E406">
        <f>'37'!N248</f>
        <v>0.85670120889163981</v>
      </c>
      <c r="F406">
        <f>'37'!O248</f>
        <v>0.86680724216640548</v>
      </c>
      <c r="G406">
        <f>'37'!P248</f>
        <v>0.88569537092331629</v>
      </c>
      <c r="H406">
        <f>'37'!Q248</f>
        <v>0.8971582310233458</v>
      </c>
    </row>
    <row r="407" spans="1:8" ht="17" thickBot="1">
      <c r="A407">
        <v>38</v>
      </c>
      <c r="B407" s="60" t="s">
        <v>48</v>
      </c>
      <c r="C407" s="61">
        <f>'38'!L8</f>
        <v>0.95359780482431777</v>
      </c>
      <c r="D407" s="62">
        <f>'38'!M8</f>
        <v>0.96889837315826155</v>
      </c>
      <c r="E407" s="62">
        <f>'38'!N8</f>
        <v>0.98268065993850851</v>
      </c>
      <c r="F407" s="62">
        <f>'38'!O8</f>
        <v>0.98302039681960318</v>
      </c>
      <c r="G407" s="62">
        <f>'38'!P8</f>
        <v>0.99913607949343164</v>
      </c>
      <c r="H407" s="63">
        <f>'38'!Q8</f>
        <v>1.0166358971901248</v>
      </c>
    </row>
    <row r="408" spans="1:8">
      <c r="B408" t="s">
        <v>547</v>
      </c>
      <c r="C408">
        <f>'38'!L38</f>
        <v>0.90781734873555042</v>
      </c>
      <c r="D408">
        <f>'38'!M38</f>
        <v>0.9267525252536658</v>
      </c>
      <c r="E408">
        <f>'38'!N38</f>
        <v>0.94044616936354053</v>
      </c>
      <c r="F408">
        <f>'38'!O38</f>
        <v>0.94605861453237028</v>
      </c>
      <c r="G408">
        <f>'38'!P38</f>
        <v>0.96273883844600372</v>
      </c>
      <c r="H408">
        <f>'38'!Q38</f>
        <v>0.9785954082713989</v>
      </c>
    </row>
    <row r="409" spans="1:8">
      <c r="B409" t="s">
        <v>548</v>
      </c>
      <c r="C409">
        <f>'38'!L68</f>
        <v>0.93102885384336487</v>
      </c>
      <c r="D409">
        <f>'38'!M68</f>
        <v>0.94236588146673206</v>
      </c>
      <c r="E409">
        <f>'38'!N68</f>
        <v>0.95114011032546242</v>
      </c>
      <c r="F409">
        <f>'38'!O68</f>
        <v>0.95582954720131486</v>
      </c>
      <c r="G409">
        <f>'38'!P68</f>
        <v>0.96875390675446116</v>
      </c>
      <c r="H409">
        <f>'38'!Q68</f>
        <v>0.97667152033192284</v>
      </c>
    </row>
    <row r="410" spans="1:8">
      <c r="B410" t="s">
        <v>549</v>
      </c>
      <c r="C410">
        <f>'38'!L98</f>
        <v>0.87702380318034523</v>
      </c>
      <c r="D410">
        <f>'38'!M98</f>
        <v>0.88794561348371381</v>
      </c>
      <c r="E410">
        <f>'38'!N98</f>
        <v>0.89771700900065032</v>
      </c>
      <c r="F410">
        <f>'38'!O98</f>
        <v>0.90680950171742214</v>
      </c>
      <c r="G410">
        <f>'38'!P98</f>
        <v>0.91558586186571034</v>
      </c>
      <c r="H410">
        <f>'38'!Q98</f>
        <v>0.93299715167308528</v>
      </c>
    </row>
    <row r="411" spans="1:8">
      <c r="B411" t="s">
        <v>550</v>
      </c>
      <c r="C411">
        <f>'38'!L128</f>
        <v>1.1694570600363496</v>
      </c>
      <c r="D411">
        <f>'38'!M128</f>
        <v>1.1829752214755067</v>
      </c>
      <c r="E411">
        <f>'38'!N128</f>
        <v>1.1935972872521432</v>
      </c>
      <c r="F411">
        <f>'38'!O128</f>
        <v>1.1422014668658664</v>
      </c>
      <c r="G411">
        <f>'38'!P128</f>
        <v>1.1706144318036329</v>
      </c>
      <c r="H411">
        <f>'38'!Q128</f>
        <v>1.1906717313944655</v>
      </c>
    </row>
    <row r="412" spans="1:8">
      <c r="B412" t="s">
        <v>551</v>
      </c>
      <c r="C412">
        <f>'38'!L158</f>
        <v>0.93960062443593395</v>
      </c>
      <c r="D412">
        <f>'38'!M158</f>
        <v>0.95413795797715517</v>
      </c>
      <c r="E412">
        <f>'38'!N158</f>
        <v>0.97410988987386271</v>
      </c>
      <c r="F412">
        <f>'38'!O158</f>
        <v>0.99081021133298042</v>
      </c>
      <c r="G412">
        <f>'38'!P158</f>
        <v>1.0104037082335062</v>
      </c>
      <c r="H412">
        <f>'38'!Q158</f>
        <v>1.0275410835145011</v>
      </c>
    </row>
    <row r="413" spans="1:8">
      <c r="B413" t="s">
        <v>552</v>
      </c>
      <c r="C413">
        <f>'38'!L188</f>
        <v>0.96627950949582775</v>
      </c>
      <c r="D413">
        <f>'38'!M188</f>
        <v>0.9843109396614429</v>
      </c>
      <c r="E413">
        <f>'38'!N188</f>
        <v>0.99163044956234081</v>
      </c>
      <c r="F413">
        <f>'38'!O188</f>
        <v>1.0014403278835062</v>
      </c>
      <c r="G413">
        <f>'38'!P188</f>
        <v>1.0116777447750036</v>
      </c>
      <c r="H413">
        <f>'38'!Q188</f>
        <v>1.0291438110732456</v>
      </c>
    </row>
    <row r="414" spans="1:8">
      <c r="B414" t="s">
        <v>553</v>
      </c>
      <c r="C414">
        <f>'38'!L218</f>
        <v>0.98856615294634209</v>
      </c>
      <c r="D414">
        <f>'38'!M218</f>
        <v>0.98807711707455126</v>
      </c>
      <c r="E414">
        <f>'38'!N218</f>
        <v>1.0015161920547015</v>
      </c>
      <c r="F414">
        <f>'38'!O218</f>
        <v>1.011034506887962</v>
      </c>
      <c r="G414">
        <f>'38'!P218</f>
        <v>1.0259945580762382</v>
      </c>
      <c r="H414">
        <f>'38'!Q218</f>
        <v>1.0428071000459143</v>
      </c>
    </row>
    <row r="415" spans="1:8">
      <c r="B415" t="s">
        <v>554</v>
      </c>
      <c r="C415">
        <f>'38'!L248</f>
        <v>0.94110189848509884</v>
      </c>
      <c r="D415">
        <f>'38'!M248</f>
        <v>0.95422019333730945</v>
      </c>
      <c r="E415">
        <f>'38'!N248</f>
        <v>0.95993860536566644</v>
      </c>
      <c r="F415">
        <f>'38'!O248</f>
        <v>0.97123689572020766</v>
      </c>
      <c r="G415">
        <f>'38'!P248</f>
        <v>0.98284964721638124</v>
      </c>
      <c r="H415">
        <f>'38'!Q248</f>
        <v>1.0001507225204542</v>
      </c>
    </row>
    <row r="416" spans="1:8">
      <c r="B416" t="s">
        <v>555</v>
      </c>
      <c r="C416">
        <f>'38'!L278</f>
        <v>1.0484875093864001</v>
      </c>
      <c r="D416">
        <f>'38'!M278</f>
        <v>1.0655490929766858</v>
      </c>
      <c r="E416">
        <f>'38'!N278</f>
        <v>1.1014071674234047</v>
      </c>
      <c r="F416">
        <f>'38'!O278</f>
        <v>1.0730115334820434</v>
      </c>
      <c r="G416">
        <f>'38'!P278</f>
        <v>1.0923308581235873</v>
      </c>
      <c r="H416">
        <f>'38'!Q278</f>
        <v>1.1183136559560709</v>
      </c>
    </row>
    <row r="417" spans="2:8">
      <c r="B417" t="s">
        <v>556</v>
      </c>
      <c r="C417">
        <f>'38'!L308</f>
        <v>1.0528363102147731</v>
      </c>
      <c r="D417">
        <f>'38'!M308</f>
        <v>1.0678887014782708</v>
      </c>
      <c r="E417">
        <f>'38'!N308</f>
        <v>1.0882024248159754</v>
      </c>
      <c r="F417">
        <f>'38'!O308</f>
        <v>1.0923475858232636</v>
      </c>
      <c r="G417">
        <f>'38'!P308</f>
        <v>1.1067469982176885</v>
      </c>
      <c r="H417">
        <f>'38'!Q308</f>
        <v>1.1314627933411834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417"/>
  <sheetViews>
    <sheetView topLeftCell="A34" workbookViewId="0">
      <selection activeCell="H66" sqref="H66"/>
    </sheetView>
  </sheetViews>
  <sheetFormatPr baseColWidth="10" defaultColWidth="9.16406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579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'1'!C9</f>
        <v>6.4344969890933577</v>
      </c>
      <c r="D4" s="17">
        <f>'1'!D9</f>
        <v>6.7680871293975269</v>
      </c>
      <c r="E4" s="17">
        <f>'1'!E9</f>
        <v>7.8833355082865708</v>
      </c>
      <c r="F4" s="17">
        <f>'1'!F9</f>
        <v>9.3983484073928416</v>
      </c>
      <c r="G4" s="17">
        <f>'1'!G9</f>
        <v>9.0606923940257271</v>
      </c>
      <c r="H4" s="17">
        <f>'1'!H9</f>
        <v>9.7293279111460933</v>
      </c>
    </row>
    <row r="5" spans="1:8" ht="16">
      <c r="A5" s="17">
        <v>2</v>
      </c>
      <c r="B5" s="59" t="s">
        <v>8</v>
      </c>
      <c r="C5" s="17">
        <f>'2'!C9</f>
        <v>5.7322914040836901</v>
      </c>
      <c r="D5" s="17">
        <f>'2'!D9</f>
        <v>6.2681810133306355</v>
      </c>
      <c r="E5" s="17">
        <f>'2'!E9</f>
        <v>6.4257488846398978</v>
      </c>
      <c r="F5" s="17">
        <f>'2'!F9</f>
        <v>6.6367942644987838</v>
      </c>
      <c r="G5" s="17">
        <f>'2'!G9</f>
        <v>6.8314328466023433</v>
      </c>
      <c r="H5" s="17">
        <f>'2'!H9</f>
        <v>6.9638832101483459</v>
      </c>
    </row>
    <row r="6" spans="1:8" ht="16">
      <c r="A6" s="17">
        <v>3</v>
      </c>
      <c r="B6" s="59" t="s">
        <v>12</v>
      </c>
      <c r="C6" s="17">
        <f>'3'!C9</f>
        <v>3.993985040380601</v>
      </c>
      <c r="D6" s="17">
        <f>'3'!D9</f>
        <v>2.4096697715995807</v>
      </c>
      <c r="E6" s="17">
        <f>'3'!E9</f>
        <v>2.5016850728469953</v>
      </c>
      <c r="F6" s="17">
        <f>'3'!F9</f>
        <v>2.5535291515987204</v>
      </c>
      <c r="G6" s="17">
        <f>'3'!G9</f>
        <v>2.703694962368552</v>
      </c>
      <c r="H6" s="17">
        <f>'3'!H9</f>
        <v>2.7606755349303236</v>
      </c>
    </row>
    <row r="7" spans="1:8" ht="16">
      <c r="A7" s="17">
        <v>4</v>
      </c>
      <c r="B7" s="59" t="s">
        <v>16</v>
      </c>
      <c r="C7" s="17">
        <f>'4'!C9</f>
        <v>4.1327213035019454</v>
      </c>
      <c r="D7" s="17">
        <f>'4'!D9</f>
        <v>4.2738850567649358</v>
      </c>
      <c r="E7" s="17">
        <f>'4'!E9</f>
        <v>4.387107548430194</v>
      </c>
      <c r="F7" s="17">
        <f>'4'!F9</f>
        <v>4.8470877056419619</v>
      </c>
      <c r="G7" s="17">
        <f>'4'!G9</f>
        <v>5.28996462593022</v>
      </c>
      <c r="H7" s="17">
        <f>'4'!H9</f>
        <v>5.2417468709691128</v>
      </c>
    </row>
    <row r="8" spans="1:8" ht="16">
      <c r="A8" s="17">
        <v>5</v>
      </c>
      <c r="B8" s="59" t="s">
        <v>20</v>
      </c>
      <c r="C8" s="17">
        <f>'5'!C9</f>
        <v>3.7980184251694773</v>
      </c>
      <c r="D8" s="17">
        <f>'5'!D9</f>
        <v>4.0827008636482605</v>
      </c>
      <c r="E8" s="17">
        <f>'5'!E9</f>
        <v>4.1471807994352776</v>
      </c>
      <c r="F8" s="17">
        <f>'5'!F9</f>
        <v>4.1681574239713779</v>
      </c>
      <c r="G8" s="17">
        <f>'5'!G9</f>
        <v>4.2982535517147777</v>
      </c>
      <c r="H8" s="17">
        <f>'5'!H9</f>
        <v>4.395806510943534</v>
      </c>
    </row>
    <row r="9" spans="1:8" ht="16">
      <c r="A9" s="17">
        <v>6</v>
      </c>
      <c r="B9" s="59" t="s">
        <v>24</v>
      </c>
      <c r="C9" s="17">
        <f>'6'!C9</f>
        <v>6.1872746760206576</v>
      </c>
      <c r="D9" s="17">
        <f>'6'!D9</f>
        <v>6.3987360521378491</v>
      </c>
      <c r="E9" s="17">
        <f>'6'!E9</f>
        <v>6.8036853295535078</v>
      </c>
      <c r="F9" s="17">
        <f>'6'!F9</f>
        <v>8.3023543990086743</v>
      </c>
      <c r="G9" s="17">
        <f>'6'!G9</f>
        <v>8.4294401342000427</v>
      </c>
      <c r="H9" s="17">
        <f>'6'!H9</f>
        <v>8.5344010114845634</v>
      </c>
    </row>
    <row r="10" spans="1:8" ht="16">
      <c r="A10" s="17">
        <v>7</v>
      </c>
      <c r="B10" s="59" t="s">
        <v>28</v>
      </c>
      <c r="C10" s="17">
        <f>'7'!C9</f>
        <v>8.2573382730122553</v>
      </c>
      <c r="D10" s="17">
        <f>'7'!D9</f>
        <v>8.3615412315448321</v>
      </c>
      <c r="E10" s="17">
        <f>'7'!E9</f>
        <v>8.2263710618436399</v>
      </c>
      <c r="F10" s="17">
        <f>'7'!F9</f>
        <v>8.5794035551638022</v>
      </c>
      <c r="G10" s="17">
        <f>'7'!G9</f>
        <v>8.7175312661881144</v>
      </c>
      <c r="H10" s="17">
        <f>'7'!H9</f>
        <v>8.9041607529692968</v>
      </c>
    </row>
    <row r="11" spans="1:8" ht="16">
      <c r="A11" s="17">
        <v>8</v>
      </c>
      <c r="B11" s="59" t="s">
        <v>32</v>
      </c>
      <c r="C11" s="17">
        <f>'8'!C9</f>
        <v>6.7531245800295654</v>
      </c>
      <c r="D11" s="17">
        <f>'8'!D9</f>
        <v>6.8455827259723439</v>
      </c>
      <c r="E11" s="17">
        <f>'8'!E9</f>
        <v>6.8793209665274819</v>
      </c>
      <c r="F11" s="17">
        <f>'8'!F9</f>
        <v>6.9540548021035145</v>
      </c>
      <c r="G11" s="17">
        <f>'8'!G9</f>
        <v>7.0397870551975332</v>
      </c>
      <c r="H11" s="17">
        <f>'8'!H9</f>
        <v>7.1898697953927595</v>
      </c>
    </row>
    <row r="12" spans="1:8" ht="16">
      <c r="A12" s="17">
        <v>9</v>
      </c>
      <c r="B12" s="59" t="s">
        <v>36</v>
      </c>
      <c r="C12" s="17">
        <f>'9'!C9</f>
        <v>3.3268101761252447</v>
      </c>
      <c r="D12" s="17">
        <f>'9'!D9</f>
        <v>3.714120274629829</v>
      </c>
      <c r="E12" s="17">
        <f>'9'!E9</f>
        <v>3.9983164983164983</v>
      </c>
      <c r="F12" s="17">
        <f>'9'!F9</f>
        <v>4.1330730713740138</v>
      </c>
      <c r="G12" s="17">
        <f>'9'!G9</f>
        <v>4.4276643212630855</v>
      </c>
      <c r="H12" s="17">
        <f>'9'!H9</f>
        <v>4.5755621404915461</v>
      </c>
    </row>
    <row r="13" spans="1:8" ht="16">
      <c r="A13" s="17">
        <v>10</v>
      </c>
      <c r="B13" s="59" t="s">
        <v>41</v>
      </c>
      <c r="C13" s="17">
        <f>'10'!C9</f>
        <v>4.3599059628125669</v>
      </c>
      <c r="D13" s="17">
        <f>'10'!D9</f>
        <v>4.4352647026850747</v>
      </c>
      <c r="E13" s="17">
        <f>'10'!E9</f>
        <v>6.3781962776826644</v>
      </c>
      <c r="F13" s="17">
        <f>'10'!F9</f>
        <v>6.5355794692658744</v>
      </c>
      <c r="G13" s="17">
        <f>'10'!G9</f>
        <v>7.7439927115362712</v>
      </c>
      <c r="H13" s="17">
        <f>'10'!H9</f>
        <v>8.2997118155619614</v>
      </c>
    </row>
    <row r="14" spans="1:8" ht="16">
      <c r="A14" s="17">
        <v>11</v>
      </c>
      <c r="B14" s="59" t="s">
        <v>45</v>
      </c>
      <c r="C14" s="17">
        <f>'11'!C9</f>
        <v>2.9163425565081833</v>
      </c>
      <c r="D14" s="17">
        <f>'11'!D9</f>
        <v>3.4342978430472688</v>
      </c>
      <c r="E14" s="17">
        <f>'11'!E9</f>
        <v>3.4792723750484305</v>
      </c>
      <c r="F14" s="17">
        <f>'11'!F9</f>
        <v>3.538510389001718</v>
      </c>
      <c r="G14" s="17">
        <f>'11'!G9</f>
        <v>3.600474536123174</v>
      </c>
      <c r="H14" s="17">
        <f>'11'!H9</f>
        <v>3.9818073731248007</v>
      </c>
    </row>
    <row r="15" spans="1:8" ht="16">
      <c r="A15" s="17">
        <v>12</v>
      </c>
      <c r="B15" s="59" t="s">
        <v>49</v>
      </c>
      <c r="C15" s="17">
        <f>'12'!C9</f>
        <v>4.8169083312853269</v>
      </c>
      <c r="D15" s="17">
        <f>'12'!D9</f>
        <v>5.1356102461074835</v>
      </c>
      <c r="E15" s="17">
        <f>'12'!E9</f>
        <v>5.2524481749968199</v>
      </c>
      <c r="F15" s="17">
        <f>'12'!F9</f>
        <v>6.1158936142875504</v>
      </c>
      <c r="G15" s="17">
        <f>'12'!G9</f>
        <v>6.5262882552968868</v>
      </c>
      <c r="H15" s="17">
        <f>'12'!H9</f>
        <v>7.0926220806794058</v>
      </c>
    </row>
    <row r="16" spans="1:8" ht="16">
      <c r="A16" s="17">
        <v>13</v>
      </c>
      <c r="B16" s="59" t="s">
        <v>53</v>
      </c>
      <c r="C16" s="17">
        <f>'13'!C9</f>
        <v>1.9934543290687292</v>
      </c>
      <c r="D16" s="17">
        <f>'13'!D9</f>
        <v>1.3218340227052714</v>
      </c>
      <c r="E16" s="17">
        <f>'13'!E9</f>
        <v>1.4164205761171329</v>
      </c>
      <c r="F16" s="17">
        <f>'13'!F9</f>
        <v>1.452271161286903</v>
      </c>
      <c r="G16" s="17">
        <f>'13'!G9</f>
        <v>1.4995330478758082</v>
      </c>
      <c r="H16" s="17">
        <f>'13'!H9</f>
        <v>1.5745802593634448</v>
      </c>
    </row>
    <row r="17" spans="1:8" ht="16">
      <c r="A17" s="17">
        <v>14</v>
      </c>
      <c r="B17" s="59" t="s">
        <v>57</v>
      </c>
      <c r="C17" s="17">
        <f>'14'!C9</f>
        <v>6.5501731892674355</v>
      </c>
      <c r="D17" s="17">
        <f>'14'!D9</f>
        <v>6.690863184472148</v>
      </c>
      <c r="E17" s="17">
        <f>'14'!E9</f>
        <v>6.9609779533443659</v>
      </c>
      <c r="F17" s="17">
        <f>'14'!F9</f>
        <v>7.2842310188189492</v>
      </c>
      <c r="G17" s="17">
        <f>'14'!G9</f>
        <v>7.4635855875588666</v>
      </c>
      <c r="H17" s="17">
        <f>'14'!H9</f>
        <v>7.855755894590847</v>
      </c>
    </row>
    <row r="18" spans="1:8" ht="16">
      <c r="A18" s="17">
        <v>15</v>
      </c>
      <c r="B18" s="59" t="s">
        <v>61</v>
      </c>
      <c r="C18" s="17">
        <f>'15'!C9</f>
        <v>2.7561941064360065</v>
      </c>
      <c r="D18" s="17">
        <f>'15'!D9</f>
        <v>3.0972125087421323</v>
      </c>
      <c r="E18" s="17">
        <f>'15'!E9</f>
        <v>3.162155325069568</v>
      </c>
      <c r="F18" s="17">
        <f>'15'!F9</f>
        <v>3.274291497975709</v>
      </c>
      <c r="G18" s="17">
        <f>'15'!G9</f>
        <v>3.6128705345832279</v>
      </c>
      <c r="H18" s="17">
        <f>'15'!H9</f>
        <v>8.0240498812351539</v>
      </c>
    </row>
    <row r="19" spans="1:8" ht="16">
      <c r="A19" s="17">
        <v>16</v>
      </c>
      <c r="B19" s="59" t="s">
        <v>65</v>
      </c>
      <c r="C19" s="17">
        <f>'16'!C9</f>
        <v>6.4315529431808516</v>
      </c>
      <c r="D19" s="17">
        <f>'16'!D9</f>
        <v>6.8254655695106115</v>
      </c>
      <c r="E19" s="17">
        <f>'16'!E9</f>
        <v>6.9660942316160304</v>
      </c>
      <c r="F19" s="17">
        <f>'16'!F9</f>
        <v>7.1645524388065054</v>
      </c>
      <c r="G19" s="17">
        <f>'16'!G9</f>
        <v>7.429191928332278</v>
      </c>
      <c r="H19" s="17">
        <f>'16'!H9</f>
        <v>7.2813282626843536</v>
      </c>
    </row>
    <row r="20" spans="1:8" ht="16">
      <c r="A20" s="17">
        <v>17</v>
      </c>
      <c r="B20" s="59" t="s">
        <v>69</v>
      </c>
      <c r="C20" s="17">
        <f>'17'!C9</f>
        <v>1.9772002660733536</v>
      </c>
      <c r="D20" s="17">
        <f>'17'!D9</f>
        <v>2.0945003515809613</v>
      </c>
      <c r="E20" s="17">
        <f>'17'!E9</f>
        <v>2.1098172033033311</v>
      </c>
      <c r="F20" s="17">
        <f>'17'!F9</f>
        <v>2.181576244280512</v>
      </c>
      <c r="G20" s="17">
        <f>'17'!G9</f>
        <v>2.3127519626564816</v>
      </c>
      <c r="H20" s="17">
        <f>'17'!H9</f>
        <v>2.5138230411884828</v>
      </c>
    </row>
    <row r="21" spans="1:8" ht="16">
      <c r="A21" s="17">
        <v>18</v>
      </c>
      <c r="B21" s="59" t="s">
        <v>73</v>
      </c>
      <c r="C21" s="17">
        <f>'18'!C9</f>
        <v>4.3786000195255292</v>
      </c>
      <c r="D21" s="17">
        <f>'18'!D9</f>
        <v>4.4897959183673457</v>
      </c>
      <c r="E21" s="17">
        <f>'18'!E9</f>
        <v>4.7980181000050557</v>
      </c>
      <c r="F21" s="17">
        <f>'18'!F9</f>
        <v>4.982042072857876</v>
      </c>
      <c r="G21" s="17">
        <f>'18'!G9</f>
        <v>5.2254311240390603</v>
      </c>
      <c r="H21" s="17">
        <f>'18'!H9</f>
        <v>5.4634197543822811</v>
      </c>
    </row>
    <row r="22" spans="1:8" ht="16">
      <c r="A22" s="17">
        <v>19</v>
      </c>
      <c r="B22" s="59" t="s">
        <v>77</v>
      </c>
      <c r="C22" s="17">
        <f>'19'!C9</f>
        <v>7.4620308773691484</v>
      </c>
      <c r="D22" s="17">
        <f>'19'!D9</f>
        <v>7.5029748857017609</v>
      </c>
      <c r="E22" s="17">
        <f>'19'!E9</f>
        <v>8.2020505126281567</v>
      </c>
      <c r="F22" s="17">
        <f>'19'!F9</f>
        <v>8.4627475636592262</v>
      </c>
      <c r="G22" s="17">
        <f>'19'!G9</f>
        <v>8.6849916118208803</v>
      </c>
      <c r="H22" s="17">
        <f>'19'!H9</f>
        <v>9.2282321899736139</v>
      </c>
    </row>
    <row r="23" spans="1:8" ht="16">
      <c r="A23" s="17">
        <v>20</v>
      </c>
      <c r="B23" s="59" t="s">
        <v>81</v>
      </c>
      <c r="C23" s="17">
        <f>'20'!C9</f>
        <v>3.0287474332648872</v>
      </c>
      <c r="D23" s="17">
        <f>'20'!D9</f>
        <v>3.0884736797201606</v>
      </c>
      <c r="E23" s="17">
        <f>'20'!E9</f>
        <v>3.1735140235011579</v>
      </c>
      <c r="F23" s="17">
        <f>'20'!F9</f>
        <v>3.5140735624244521</v>
      </c>
      <c r="G23" s="17">
        <f>'20'!G9</f>
        <v>3.7201062887511069</v>
      </c>
      <c r="H23" s="17">
        <f>'20'!H9</f>
        <v>4.0151583506270869</v>
      </c>
    </row>
    <row r="24" spans="1:8" ht="16">
      <c r="A24" s="17">
        <v>21</v>
      </c>
      <c r="B24" s="59" t="s">
        <v>85</v>
      </c>
      <c r="C24" s="17">
        <f>'21'!C9</f>
        <v>10.867124142233312</v>
      </c>
      <c r="D24" s="17">
        <f>'21'!D9</f>
        <v>11.106901559638819</v>
      </c>
      <c r="E24" s="17">
        <f>'21'!E9</f>
        <v>11.713282247765006</v>
      </c>
      <c r="F24" s="17">
        <f>'21'!F9</f>
        <v>11.840246564787467</v>
      </c>
      <c r="G24" s="17">
        <f>'21'!G9</f>
        <v>11.922484599589323</v>
      </c>
      <c r="H24" s="17">
        <f>'21'!H9</f>
        <v>12.115309700038955</v>
      </c>
    </row>
    <row r="25" spans="1:8" ht="16">
      <c r="A25" s="17">
        <v>22</v>
      </c>
      <c r="B25" s="59" t="s">
        <v>89</v>
      </c>
      <c r="C25" s="17">
        <f>'22'!C9</f>
        <v>3.6632568426873098</v>
      </c>
      <c r="D25" s="17">
        <f>'22'!D9</f>
        <v>3.8200260562069603</v>
      </c>
      <c r="E25" s="17">
        <f>'22'!E9</f>
        <v>3.8305794740516639</v>
      </c>
      <c r="F25" s="17">
        <f>'22'!F9</f>
        <v>3.8693961680798239</v>
      </c>
      <c r="G25" s="17">
        <f>'22'!G9</f>
        <v>4.1646992161677217</v>
      </c>
      <c r="H25" s="17">
        <f>'22'!H9</f>
        <v>5.0291579192908786</v>
      </c>
    </row>
    <row r="26" spans="1:8" ht="16">
      <c r="A26" s="17">
        <v>23</v>
      </c>
      <c r="B26" s="59" t="s">
        <v>93</v>
      </c>
      <c r="C26" s="17">
        <f>'23'!C9</f>
        <v>13.036020583190396</v>
      </c>
      <c r="D26" s="17">
        <f>'23'!D9</f>
        <v>13.487241798298907</v>
      </c>
      <c r="E26" s="17">
        <f>'23'!E9</f>
        <v>14.266350389698408</v>
      </c>
      <c r="F26" s="17">
        <f>'23'!F9</f>
        <v>15.524798154555938</v>
      </c>
      <c r="G26" s="17">
        <f>'23'!G9</f>
        <v>16.359119943222144</v>
      </c>
      <c r="H26" s="17">
        <f>'23'!H9</f>
        <v>15.714134238150779</v>
      </c>
    </row>
    <row r="27" spans="1:8" ht="16">
      <c r="A27" s="17">
        <v>24</v>
      </c>
      <c r="B27" s="59" t="s">
        <v>97</v>
      </c>
      <c r="C27" s="17">
        <f>'24'!C9</f>
        <v>2.8074386173912282</v>
      </c>
      <c r="D27" s="17">
        <f>'24'!D9</f>
        <v>2.8137387834768419</v>
      </c>
      <c r="E27" s="17">
        <f>'24'!E9</f>
        <v>2.8832725910283044</v>
      </c>
      <c r="F27" s="17">
        <f>'24'!F9</f>
        <v>3.1029866979001093</v>
      </c>
      <c r="G27" s="17">
        <f>'24'!G9</f>
        <v>3.1474355292631095</v>
      </c>
      <c r="H27" s="17">
        <f>'24'!H9</f>
        <v>3.1594812647596942</v>
      </c>
    </row>
    <row r="28" spans="1:8" ht="16">
      <c r="A28" s="17">
        <v>25</v>
      </c>
      <c r="B28" s="59" t="s">
        <v>101</v>
      </c>
      <c r="C28" s="17">
        <f>'25'!C9</f>
        <v>4.526597524255604</v>
      </c>
      <c r="D28" s="17">
        <f>'25'!D9</f>
        <v>4.7336475534908953</v>
      </c>
      <c r="E28" s="17">
        <f>'25'!E9</f>
        <v>4.8050305867878746</v>
      </c>
      <c r="F28" s="17">
        <f>'25'!F9</f>
        <v>4.9051780717814086</v>
      </c>
      <c r="G28" s="17">
        <f>'25'!G9</f>
        <v>5.3774704937495637</v>
      </c>
      <c r="H28" s="17">
        <f>'25'!H9</f>
        <v>5.2961001444390954</v>
      </c>
    </row>
    <row r="29" spans="1:8" ht="16">
      <c r="A29" s="17">
        <v>26</v>
      </c>
      <c r="B29" s="59" t="s">
        <v>105</v>
      </c>
      <c r="C29" s="17">
        <f>'26'!C9</f>
        <v>5.0912876767984558</v>
      </c>
      <c r="D29" s="17">
        <f>'26'!D9</f>
        <v>5.2202242002924351</v>
      </c>
      <c r="E29" s="17">
        <f>'26'!E9</f>
        <v>4.6181130903065455</v>
      </c>
      <c r="F29" s="17">
        <f>'26'!F9</f>
        <v>4.5634713674767928</v>
      </c>
      <c r="G29" s="17">
        <f>'26'!G9</f>
        <v>4.7738627743336206</v>
      </c>
      <c r="H29" s="17">
        <f>'26'!H9</f>
        <v>5.2260297497952388</v>
      </c>
    </row>
    <row r="30" spans="1:8" ht="16">
      <c r="A30" s="17">
        <v>27</v>
      </c>
      <c r="B30" s="59" t="s">
        <v>3</v>
      </c>
      <c r="C30" s="17">
        <f>'27'!C9</f>
        <v>3.1197984946014823</v>
      </c>
      <c r="D30" s="17">
        <f>'27'!D9</f>
        <v>2.2333660755828979</v>
      </c>
      <c r="E30" s="17">
        <f>'27'!E9</f>
        <v>2.5511948951078112</v>
      </c>
      <c r="F30" s="17">
        <f>'27'!F9</f>
        <v>2.9532765207170142</v>
      </c>
      <c r="G30" s="17">
        <f>'27'!G9</f>
        <v>3.0777383286524294</v>
      </c>
      <c r="H30" s="17">
        <f>'27'!H9</f>
        <v>3.3361241707992524</v>
      </c>
    </row>
    <row r="31" spans="1:8" ht="16">
      <c r="A31" s="17">
        <v>28</v>
      </c>
      <c r="B31" s="59" t="s">
        <v>7</v>
      </c>
      <c r="C31" s="17">
        <f>'28'!C9</f>
        <v>16.022583471235276</v>
      </c>
      <c r="D31" s="17">
        <f>'28'!D9</f>
        <v>16.970956409875807</v>
      </c>
      <c r="E31" s="17">
        <f>'28'!E9</f>
        <v>17.303359535372749</v>
      </c>
      <c r="F31" s="17">
        <f>'28'!F9</f>
        <v>16.025284450063211</v>
      </c>
      <c r="G31" s="17">
        <f>'28'!G9</f>
        <v>15.803241690603199</v>
      </c>
      <c r="H31" s="17">
        <f>'28'!H9</f>
        <v>16.062820712175402</v>
      </c>
    </row>
    <row r="32" spans="1:8" ht="16">
      <c r="A32" s="17">
        <v>29</v>
      </c>
      <c r="B32" s="59" t="s">
        <v>11</v>
      </c>
      <c r="C32" s="17">
        <f>'29'!C9</f>
        <v>4.9240368963646226</v>
      </c>
      <c r="D32" s="17">
        <f>'29'!D9</f>
        <v>4.9975973089860641</v>
      </c>
      <c r="E32" s="17">
        <f>'29'!E9</f>
        <v>5.1764216077438165</v>
      </c>
      <c r="F32" s="17">
        <f>'29'!F9</f>
        <v>5.2834149755073474</v>
      </c>
      <c r="G32" s="17">
        <f>'29'!G9</f>
        <v>5.3804983518236273</v>
      </c>
      <c r="H32" s="17">
        <f>'29'!H9</f>
        <v>5.6717272987682614</v>
      </c>
    </row>
    <row r="33" spans="1:8" ht="16">
      <c r="A33" s="17">
        <v>30</v>
      </c>
      <c r="B33" s="59" t="s">
        <v>15</v>
      </c>
      <c r="C33" s="17">
        <f>'30'!C9</f>
        <v>5.5491990846681905</v>
      </c>
      <c r="D33" s="17">
        <f>'30'!D9</f>
        <v>6.1475269553311653</v>
      </c>
      <c r="E33" s="17">
        <f>'30'!E9</f>
        <v>6.2929061784897016</v>
      </c>
      <c r="F33" s="17">
        <f>'30'!F9</f>
        <v>6.6501344696308182</v>
      </c>
      <c r="G33" s="17">
        <f>'30'!G9</f>
        <v>7.0073612684031712</v>
      </c>
      <c r="H33" s="17">
        <f>'30'!H9</f>
        <v>7.1626634016349167</v>
      </c>
    </row>
    <row r="34" spans="1:8" ht="16">
      <c r="A34" s="17">
        <v>31</v>
      </c>
      <c r="B34" s="59" t="s">
        <v>19</v>
      </c>
      <c r="C34" s="17">
        <f>'31'!C9</f>
        <v>5.6682900432900434</v>
      </c>
      <c r="D34" s="17">
        <f>'31'!D9</f>
        <v>5.9747564823706947</v>
      </c>
      <c r="E34" s="17">
        <f>'31'!E9</f>
        <v>6.2278516057585822</v>
      </c>
      <c r="F34" s="17">
        <f>'31'!F9</f>
        <v>6.8965517241379315</v>
      </c>
      <c r="G34" s="17">
        <f>'31'!G9</f>
        <v>7.1363156040859455</v>
      </c>
      <c r="H34" s="17">
        <f>'31'!H9</f>
        <v>7.5547288596365725</v>
      </c>
    </row>
    <row r="35" spans="1:8" ht="16">
      <c r="A35" s="17">
        <v>32</v>
      </c>
      <c r="B35" s="59" t="s">
        <v>23</v>
      </c>
      <c r="C35" s="17">
        <f>'32'!C9</f>
        <v>6.456392887383573</v>
      </c>
      <c r="D35" s="17">
        <f>'32'!D9</f>
        <v>6.5931713582361118</v>
      </c>
      <c r="E35" s="17">
        <f>'32'!E9</f>
        <v>5.0741565708697784</v>
      </c>
      <c r="F35" s="17">
        <f>'32'!F9</f>
        <v>5.3372336902527886</v>
      </c>
      <c r="G35" s="17">
        <f>'32'!G9</f>
        <v>5.4452131220709674</v>
      </c>
      <c r="H35" s="17">
        <f>'32'!H9</f>
        <v>5.5564938355007598</v>
      </c>
    </row>
    <row r="36" spans="1:8" ht="16">
      <c r="A36" s="17">
        <v>33</v>
      </c>
      <c r="B36" s="59" t="s">
        <v>27</v>
      </c>
      <c r="C36" s="17">
        <f>'33'!C9</f>
        <v>6.2789160608063455</v>
      </c>
      <c r="D36" s="17">
        <f>'33'!D9</f>
        <v>8.0152671755725198</v>
      </c>
      <c r="E36" s="17">
        <f>'33'!E9</f>
        <v>8.681854244588008</v>
      </c>
      <c r="F36" s="17">
        <f>'33'!F9</f>
        <v>9.1951387296491625</v>
      </c>
      <c r="G36" s="17">
        <f>'33'!G9</f>
        <v>9.7278991007824374</v>
      </c>
      <c r="H36" s="17">
        <f>'33'!H9</f>
        <v>10.289542952859536</v>
      </c>
    </row>
    <row r="37" spans="1:8" ht="16">
      <c r="A37" s="17">
        <v>34</v>
      </c>
      <c r="B37" s="59" t="s">
        <v>31</v>
      </c>
      <c r="C37" s="17">
        <f>'34'!C9</f>
        <v>14.166565937386677</v>
      </c>
      <c r="D37" s="17">
        <f>'34'!D9</f>
        <v>14.467349709912355</v>
      </c>
      <c r="E37" s="17">
        <f>'34'!E9</f>
        <v>16.626869423149429</v>
      </c>
      <c r="F37" s="17">
        <f>'34'!F9</f>
        <v>15.619435258204021</v>
      </c>
      <c r="G37" s="17">
        <f>'34'!G9</f>
        <v>15.908211937604746</v>
      </c>
      <c r="H37" s="17">
        <f>'34'!H9</f>
        <v>16.217277486910998</v>
      </c>
    </row>
    <row r="38" spans="1:8" ht="16">
      <c r="A38" s="17">
        <v>35</v>
      </c>
      <c r="B38" s="59" t="s">
        <v>35</v>
      </c>
      <c r="C38" s="17">
        <f>'35'!C9</f>
        <v>4.0944797159152051</v>
      </c>
      <c r="D38" s="17">
        <f>'35'!D9</f>
        <v>4.251951312701272</v>
      </c>
      <c r="E38" s="17">
        <f>'35'!E9</f>
        <v>4.4277405903654135</v>
      </c>
      <c r="F38" s="17">
        <f>'35'!F9</f>
        <v>4.7854785478547859</v>
      </c>
      <c r="G38" s="17">
        <f>'35'!G9</f>
        <v>4.9479166666666679</v>
      </c>
      <c r="H38" s="17">
        <f>'35'!H9</f>
        <v>5.0236915787206549</v>
      </c>
    </row>
    <row r="39" spans="1:8" ht="16">
      <c r="A39" s="17">
        <v>36</v>
      </c>
      <c r="B39" s="59" t="s">
        <v>40</v>
      </c>
      <c r="C39" s="17">
        <f>'36'!C9</f>
        <v>3.2167110122711566</v>
      </c>
      <c r="D39" s="17">
        <f>'36'!D9</f>
        <v>3.3813324776382823</v>
      </c>
      <c r="E39" s="17">
        <f>'36'!E9</f>
        <v>3.557692307692307</v>
      </c>
      <c r="F39" s="17">
        <f>'36'!F9</f>
        <v>3.7808020615235947</v>
      </c>
      <c r="G39" s="17">
        <f>'36'!G9</f>
        <v>3.9644177261464724</v>
      </c>
      <c r="H39" s="17">
        <f>'36'!H9</f>
        <v>3.5491419656786265</v>
      </c>
    </row>
    <row r="40" spans="1:8" ht="16">
      <c r="A40" s="17">
        <v>37</v>
      </c>
      <c r="B40" s="59" t="s">
        <v>44</v>
      </c>
      <c r="C40" s="17">
        <f>'37'!C9</f>
        <v>7.67324688196911</v>
      </c>
      <c r="D40" s="17">
        <f>'37'!D9</f>
        <v>7.7877441529046862</v>
      </c>
      <c r="E40" s="17">
        <f>'37'!E9</f>
        <v>7.8618476608680963</v>
      </c>
      <c r="F40" s="17">
        <f>'37'!F9</f>
        <v>7.940803382663848</v>
      </c>
      <c r="G40" s="17">
        <f>'37'!G9</f>
        <v>8.1055688418175613</v>
      </c>
      <c r="H40" s="17">
        <f>'37'!H9</f>
        <v>8.2529290144727785</v>
      </c>
    </row>
    <row r="41" spans="1:8" ht="16">
      <c r="A41" s="17">
        <v>38</v>
      </c>
      <c r="B41" s="59" t="s">
        <v>48</v>
      </c>
      <c r="C41" s="17">
        <f>'38'!C9</f>
        <v>5.3315431590800815</v>
      </c>
      <c r="D41" s="17">
        <f>'38'!D9</f>
        <v>5.895080808972887</v>
      </c>
      <c r="E41" s="17">
        <f>'38'!E9</f>
        <v>6.8252192589940934</v>
      </c>
      <c r="F41" s="17">
        <f>'38'!F9</f>
        <v>6.9151589352922498</v>
      </c>
      <c r="G41" s="17">
        <f>'38'!G9</f>
        <v>7.3199853049228505</v>
      </c>
      <c r="H41" s="17">
        <f>'38'!H9</f>
        <v>7.5793129341092547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'39'!C9</f>
        <v>1.1819382030399863</v>
      </c>
      <c r="F43" s="17">
        <f>'39'!D9</f>
        <v>1.1724546759237027</v>
      </c>
      <c r="G43" s="17">
        <f>'39'!E9</f>
        <v>1.1781794196916047</v>
      </c>
      <c r="H43" s="17">
        <f>'39'!F9</f>
        <v>1.183446489721617</v>
      </c>
    </row>
    <row r="44" spans="1:8" ht="17" thickBot="1">
      <c r="A44">
        <v>40</v>
      </c>
      <c r="B44" s="60" t="s">
        <v>60</v>
      </c>
      <c r="C44" s="17"/>
      <c r="D44" s="17"/>
      <c r="E44" s="17">
        <f>'40'!C9</f>
        <v>1.8752684067376058</v>
      </c>
      <c r="F44" s="17">
        <f>'40'!D9</f>
        <v>1.9120586913063025</v>
      </c>
      <c r="G44" s="17">
        <f>'40'!E9</f>
        <v>1.9195314000384098</v>
      </c>
      <c r="H44" s="17">
        <f>'40'!F9</f>
        <v>1.9234099874915809</v>
      </c>
    </row>
    <row r="45" spans="1:8" ht="17" thickBot="1">
      <c r="A45">
        <v>41</v>
      </c>
      <c r="B45" s="60" t="s">
        <v>64</v>
      </c>
      <c r="C45" s="17"/>
      <c r="D45" s="17"/>
      <c r="E45" s="17">
        <f>'41'!C9</f>
        <v>2.1910913651491057</v>
      </c>
      <c r="F45" s="17">
        <f>'41'!D9</f>
        <v>2.2094006221120623</v>
      </c>
      <c r="G45" s="17">
        <f>'41'!E9</f>
        <v>2.386583530423565</v>
      </c>
      <c r="H45" s="17">
        <f>'41'!F9</f>
        <v>2.3604700836802563</v>
      </c>
    </row>
    <row r="46" spans="1:8" ht="17" thickBot="1">
      <c r="A46">
        <v>42</v>
      </c>
      <c r="B46" s="60" t="s">
        <v>68</v>
      </c>
      <c r="C46" s="17"/>
      <c r="D46" s="17"/>
      <c r="E46" s="17">
        <f>'42'!C9</f>
        <v>1.8221232010597941</v>
      </c>
      <c r="F46" s="17">
        <f>'42'!D9</f>
        <v>1.8449961285327139</v>
      </c>
      <c r="G46" s="17">
        <f>'42'!E9</f>
        <v>1.8534273213417598</v>
      </c>
      <c r="H46" s="17">
        <f>'42'!F9</f>
        <v>1.8676366130256938</v>
      </c>
    </row>
    <row r="47" spans="1:8" ht="17" thickBot="1">
      <c r="A47">
        <v>43</v>
      </c>
      <c r="B47" s="60" t="s">
        <v>72</v>
      </c>
      <c r="C47" s="17"/>
      <c r="D47" s="17"/>
      <c r="E47" s="17">
        <f>'43'!C9</f>
        <v>0.7915740698901983</v>
      </c>
      <c r="F47" s="17">
        <f>'43'!D9</f>
        <v>0.79617242276879596</v>
      </c>
      <c r="G47" s="17">
        <f>'43'!E9</f>
        <v>0.82959799600363904</v>
      </c>
      <c r="H47" s="17">
        <f>'43'!F9</f>
        <v>0.83410255660578314</v>
      </c>
    </row>
    <row r="48" spans="1:8" ht="17" thickBot="1">
      <c r="A48">
        <v>44</v>
      </c>
      <c r="B48" s="60" t="s">
        <v>76</v>
      </c>
      <c r="C48" s="17"/>
      <c r="D48" s="17"/>
      <c r="E48" s="17">
        <f>'44'!C9</f>
        <v>1.6765105847490307</v>
      </c>
      <c r="F48" s="17">
        <f>'44'!D9</f>
        <v>1.6950543812846295</v>
      </c>
      <c r="G48" s="17">
        <f>'44'!E9</f>
        <v>1.8911008241130924</v>
      </c>
      <c r="H48" s="17">
        <f>'44'!F9</f>
        <v>1.9131019131019131</v>
      </c>
    </row>
    <row r="49" spans="1:8" ht="17" thickBot="1">
      <c r="A49">
        <v>45</v>
      </c>
      <c r="B49" s="60" t="s">
        <v>80</v>
      </c>
      <c r="C49" s="17"/>
      <c r="D49" s="17"/>
      <c r="E49" s="17">
        <f>'45'!C9</f>
        <v>1.9061172658405221</v>
      </c>
      <c r="F49" s="17">
        <f>'45'!D9</f>
        <v>2.00719392512989</v>
      </c>
      <c r="G49" s="17">
        <f>'45'!E9</f>
        <v>2.1453629576324547</v>
      </c>
      <c r="H49" s="17">
        <f>'45'!F9</f>
        <v>2.2785271600437476</v>
      </c>
    </row>
    <row r="50" spans="1:8" ht="17" thickBot="1">
      <c r="A50">
        <v>46</v>
      </c>
      <c r="B50" s="60" t="s">
        <v>84</v>
      </c>
      <c r="C50" s="17"/>
      <c r="D50" s="17"/>
      <c r="E50" s="17">
        <f>'46'!C9</f>
        <v>4.4432576769025367</v>
      </c>
      <c r="F50" s="17">
        <f>'46'!D9</f>
        <v>4.4953533607088829</v>
      </c>
      <c r="G50" s="17">
        <f>'46'!E9</f>
        <v>4.5385118917739478</v>
      </c>
      <c r="H50" s="17">
        <f>'46'!F9</f>
        <v>4.5903448275862067</v>
      </c>
    </row>
    <row r="51" spans="1:8" ht="17" thickBot="1">
      <c r="A51">
        <v>47</v>
      </c>
      <c r="B51" s="60" t="s">
        <v>88</v>
      </c>
      <c r="C51" s="17"/>
      <c r="D51" s="17"/>
      <c r="E51" s="17">
        <f>'47'!C9</f>
        <v>3.0719307733910219</v>
      </c>
      <c r="F51" s="17">
        <f>'47'!D9</f>
        <v>3.1116467623534563</v>
      </c>
      <c r="G51" s="17">
        <f>'47'!E9</f>
        <v>5.7112068965517233</v>
      </c>
      <c r="H51" s="17">
        <f>'47'!F9</f>
        <v>5.7874519846350836</v>
      </c>
    </row>
    <row r="52" spans="1:8" ht="17" thickBot="1">
      <c r="A52">
        <v>48</v>
      </c>
      <c r="B52" s="60" t="s">
        <v>92</v>
      </c>
      <c r="C52" s="17"/>
      <c r="D52" s="17"/>
      <c r="E52" s="17">
        <f>'48'!C9</f>
        <v>3.5649697549213211</v>
      </c>
      <c r="F52" s="17">
        <f>'48'!D9</f>
        <v>3.5827692821926966</v>
      </c>
      <c r="G52" s="17">
        <f>'48'!E9</f>
        <v>3.6182197936665328</v>
      </c>
      <c r="H52" s="17">
        <f>'48'!F9</f>
        <v>3.6531333872960423</v>
      </c>
    </row>
    <row r="53" spans="1:8" ht="17" thickBot="1">
      <c r="A53">
        <v>49</v>
      </c>
      <c r="B53" s="60" t="s">
        <v>96</v>
      </c>
      <c r="C53" s="17"/>
      <c r="D53" s="17"/>
      <c r="E53" s="17">
        <f>'49'!C9</f>
        <v>6.2665556648755008</v>
      </c>
      <c r="F53" s="17">
        <f>'49'!D9</f>
        <v>6.7676613885505486</v>
      </c>
      <c r="G53" s="17">
        <f>'49'!E9</f>
        <v>6.6364544127813208</v>
      </c>
      <c r="H53" s="17">
        <f>'49'!F9</f>
        <v>6.8489948574100046</v>
      </c>
    </row>
    <row r="54" spans="1:8" ht="17" thickBot="1">
      <c r="A54">
        <v>50</v>
      </c>
      <c r="B54" s="60" t="s">
        <v>100</v>
      </c>
      <c r="C54" s="17"/>
      <c r="D54" s="17"/>
      <c r="E54" s="17">
        <f>'50'!C9</f>
        <v>4.1038731530116337</v>
      </c>
      <c r="F54" s="17">
        <f>'50'!D9</f>
        <v>4.3947876926125948</v>
      </c>
      <c r="G54" s="17">
        <f>'50'!E9</f>
        <v>4.6732712899029325</v>
      </c>
      <c r="H54" s="17">
        <f>'50'!F9</f>
        <v>5.0012693577050014</v>
      </c>
    </row>
    <row r="55" spans="1:8" ht="17" thickBot="1">
      <c r="A55">
        <v>51</v>
      </c>
      <c r="B55" s="60" t="s">
        <v>104</v>
      </c>
      <c r="C55" s="17"/>
      <c r="D55" s="17"/>
      <c r="E55" s="17">
        <f>'51'!C9</f>
        <v>10.492394243111123</v>
      </c>
      <c r="F55" s="17">
        <f>'51'!D9</f>
        <v>10.470510271703114</v>
      </c>
      <c r="G55" s="17">
        <f>'51'!E9</f>
        <v>10.577110819781876</v>
      </c>
      <c r="H55" s="17">
        <f>'51'!F9</f>
        <v>10.650418024656371</v>
      </c>
    </row>
    <row r="56" spans="1:8" ht="17" thickBot="1">
      <c r="A56">
        <v>52</v>
      </c>
      <c r="B56" s="60" t="s">
        <v>108</v>
      </c>
      <c r="C56" s="17"/>
      <c r="D56" s="17"/>
      <c r="E56" s="17">
        <f>'52'!C9</f>
        <v>1.6693841056119496</v>
      </c>
      <c r="F56" s="17">
        <f>'52'!D9</f>
        <v>1.684698284899568</v>
      </c>
      <c r="G56" s="17">
        <f>'52'!E9</f>
        <v>1.7000282814316692</v>
      </c>
      <c r="H56" s="17">
        <f>'52'!F9</f>
        <v>1.6938741515012701</v>
      </c>
    </row>
    <row r="57" spans="1:8">
      <c r="B57" s="24"/>
    </row>
    <row r="58" spans="1:8">
      <c r="B58" s="13"/>
      <c r="C58" s="13"/>
      <c r="D58" s="13"/>
      <c r="E58" s="13"/>
      <c r="F58" s="13"/>
      <c r="G58" s="13"/>
    </row>
    <row r="59" spans="1:8" ht="16" thickBot="1">
      <c r="B59" s="55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25" t="s">
        <v>4</v>
      </c>
      <c r="C60" s="61">
        <f>'1'!C9</f>
        <v>6.4344969890933577</v>
      </c>
      <c r="D60" s="62">
        <f>'1'!D9</f>
        <v>6.7680871293975269</v>
      </c>
      <c r="E60" s="62">
        <f>'1'!E9</f>
        <v>7.8833355082865708</v>
      </c>
      <c r="F60" s="62">
        <f>'1'!F9</f>
        <v>9.3983484073928416</v>
      </c>
      <c r="G60" s="62">
        <f>'1'!G9</f>
        <v>9.0606923940257271</v>
      </c>
      <c r="H60" s="63">
        <f>'1'!H9</f>
        <v>9.7293279111460933</v>
      </c>
    </row>
    <row r="61" spans="1:8">
      <c r="B61" t="s">
        <v>214</v>
      </c>
      <c r="C61">
        <f>'1'!C39</f>
        <v>4.8727128082736675</v>
      </c>
      <c r="D61">
        <f>'1'!D39</f>
        <v>5.2416470828650255</v>
      </c>
      <c r="E61">
        <f>'1'!E39</f>
        <v>5.3211290652485177</v>
      </c>
      <c r="F61">
        <f>'1'!F39</f>
        <v>8.2026043268737823</v>
      </c>
      <c r="G61">
        <f>'1'!G39</f>
        <v>7.0769828172022136</v>
      </c>
      <c r="H61">
        <f>'1'!H39</f>
        <v>7.1589904743199462</v>
      </c>
    </row>
    <row r="62" spans="1:8">
      <c r="B62" t="s">
        <v>215</v>
      </c>
      <c r="C62">
        <f>'1'!C69</f>
        <v>2.8848093605003027</v>
      </c>
      <c r="D62">
        <f>'1'!D69</f>
        <v>2.939967105263158</v>
      </c>
      <c r="E62">
        <f>'1'!E69</f>
        <v>5.4981397271599839</v>
      </c>
      <c r="F62">
        <f>'1'!F69</f>
        <v>5.9476439790575908</v>
      </c>
      <c r="G62">
        <f>'1'!G69</f>
        <v>6.2843842573000419</v>
      </c>
      <c r="H62">
        <f>'1'!H69</f>
        <v>7.7663671373555836</v>
      </c>
    </row>
    <row r="63" spans="1:8">
      <c r="B63" t="s">
        <v>216</v>
      </c>
      <c r="C63">
        <f>'1'!C99</f>
        <v>9.4282848545636906</v>
      </c>
      <c r="D63">
        <f>'1'!D99</f>
        <v>10.56910569105691</v>
      </c>
      <c r="E63">
        <f>'1'!E99</f>
        <v>11.202466598150052</v>
      </c>
      <c r="F63">
        <f>'1'!F99</f>
        <v>11.145194274028631</v>
      </c>
      <c r="G63">
        <f>'1'!G99</f>
        <v>11.76470588235294</v>
      </c>
      <c r="H63">
        <f>'1'!H99</f>
        <v>11.914893617021276</v>
      </c>
    </row>
    <row r="64" spans="1:8">
      <c r="B64" t="s">
        <v>217</v>
      </c>
      <c r="C64">
        <f>'1'!C129</f>
        <v>9.9087353324641452</v>
      </c>
      <c r="D64">
        <f>'1'!D129</f>
        <v>10.238907849829351</v>
      </c>
      <c r="E64">
        <f>'1'!E129</f>
        <v>18.518518518518519</v>
      </c>
      <c r="F64">
        <f>'1'!F129</f>
        <v>20.261888352860094</v>
      </c>
      <c r="G64">
        <f>'1'!G129</f>
        <v>21.598877980364655</v>
      </c>
      <c r="H64">
        <f>'1'!H129</f>
        <v>22.094691535150645</v>
      </c>
    </row>
    <row r="65" spans="1:8">
      <c r="B65" t="s">
        <v>218</v>
      </c>
      <c r="C65">
        <f>'1'!C159</f>
        <v>2.4958402662229617</v>
      </c>
      <c r="D65">
        <f>'1'!D159</f>
        <v>2.6132404181184672</v>
      </c>
      <c r="E65">
        <f>'1'!E159</f>
        <v>2.5906735751295336</v>
      </c>
      <c r="F65">
        <f>'1'!F159</f>
        <v>2.5817555938037868</v>
      </c>
      <c r="G65">
        <f>'1'!G159</f>
        <v>2.7223230490018149</v>
      </c>
      <c r="H65">
        <f>'1'!H159</f>
        <v>2.7075812274368229</v>
      </c>
    </row>
    <row r="66" spans="1:8">
      <c r="B66" t="s">
        <v>219</v>
      </c>
      <c r="C66">
        <f>'1'!C189</f>
        <v>5.0854191497814867</v>
      </c>
      <c r="D66">
        <f>'1'!D189</f>
        <v>5.1696284329563813</v>
      </c>
      <c r="E66">
        <f>'1'!E189</f>
        <v>4.3584521384928712</v>
      </c>
      <c r="F66">
        <f>'1'!F189</f>
        <v>4.562118126272912</v>
      </c>
      <c r="G66">
        <f>'1'!G189</f>
        <v>4.6090534979423863</v>
      </c>
      <c r="H66">
        <f>'1'!H189</f>
        <v>4.6666666666666661</v>
      </c>
    </row>
    <row r="67" spans="1:8">
      <c r="B67" t="s">
        <v>220</v>
      </c>
      <c r="C67">
        <f>'1'!C219</f>
        <v>12.607040913415794</v>
      </c>
      <c r="D67">
        <f>'1'!D219</f>
        <v>13.452027695351138</v>
      </c>
      <c r="E67">
        <f>'1'!E219</f>
        <v>14.387031408308003</v>
      </c>
      <c r="F67">
        <f>'1'!F219</f>
        <v>14.953751284686538</v>
      </c>
      <c r="G67">
        <f>'1'!G219</f>
        <v>15.495207667731631</v>
      </c>
      <c r="H67">
        <f>'1'!H219</f>
        <v>19.065725149375339</v>
      </c>
    </row>
    <row r="68" spans="1:8" ht="16" thickBot="1">
      <c r="B68" t="s">
        <v>221</v>
      </c>
      <c r="C68">
        <f>'1'!C249</f>
        <v>24.516785350966433</v>
      </c>
      <c r="D68">
        <f>'1'!D249</f>
        <v>24.948240165631471</v>
      </c>
      <c r="E68">
        <f>'1'!E249</f>
        <v>25.802997858672377</v>
      </c>
      <c r="F68">
        <f>'1'!F249</f>
        <v>25.949367088607598</v>
      </c>
      <c r="G68">
        <f>'1'!G249</f>
        <v>26.053215077605323</v>
      </c>
      <c r="H68">
        <f>'1'!H249</f>
        <v>26.613816534541336</v>
      </c>
    </row>
    <row r="69" spans="1:8" ht="17" thickBot="1">
      <c r="A69">
        <v>2</v>
      </c>
      <c r="B69" s="60" t="s">
        <v>8</v>
      </c>
      <c r="C69" s="61">
        <f>'2'!C9</f>
        <v>5.7322914040836901</v>
      </c>
      <c r="D69" s="62">
        <f>'2'!D9</f>
        <v>6.2681810133306355</v>
      </c>
      <c r="E69" s="62">
        <f>'2'!E9</f>
        <v>6.4257488846398978</v>
      </c>
      <c r="F69" s="62">
        <f>'2'!F9</f>
        <v>6.6367942644987838</v>
      </c>
      <c r="G69" s="62">
        <f>'2'!G9</f>
        <v>6.8314328466023433</v>
      </c>
      <c r="H69" s="63">
        <f>'2'!H9</f>
        <v>6.9638832101483459</v>
      </c>
    </row>
    <row r="70" spans="1:8">
      <c r="B70" t="s">
        <v>223</v>
      </c>
      <c r="C70">
        <f>'2'!C39</f>
        <v>4.9317692123533643</v>
      </c>
      <c r="D70">
        <f>'2'!D39</f>
        <v>4.9647086972125853</v>
      </c>
      <c r="E70">
        <f>'2'!E39</f>
        <v>4.9891800913681177</v>
      </c>
      <c r="F70">
        <f>'2'!F39</f>
        <v>5.146438471736773</v>
      </c>
      <c r="G70">
        <f>'2'!G39</f>
        <v>5.1985559566787005</v>
      </c>
      <c r="H70">
        <f>'2'!H39</f>
        <v>5.2657063309526695</v>
      </c>
    </row>
    <row r="71" spans="1:8">
      <c r="B71" t="s">
        <v>224</v>
      </c>
      <c r="C71">
        <f>'2'!C69</f>
        <v>4.1690793283149974</v>
      </c>
      <c r="D71">
        <f>'2'!D69</f>
        <v>4.323692667250949</v>
      </c>
      <c r="E71">
        <f>'2'!E69</f>
        <v>4.7746144721233694</v>
      </c>
      <c r="F71">
        <f>'2'!F69</f>
        <v>5.1274362818590706</v>
      </c>
      <c r="G71">
        <f>'2'!G69</f>
        <v>5.6091676718938484</v>
      </c>
      <c r="H71">
        <f>'2'!H69</f>
        <v>5.7283646442870353</v>
      </c>
    </row>
    <row r="72" spans="1:8">
      <c r="B72" t="s">
        <v>225</v>
      </c>
      <c r="C72">
        <f>'2'!C99</f>
        <v>9.4378334017234309</v>
      </c>
      <c r="D72">
        <f>'2'!D99</f>
        <v>11.632825719120136</v>
      </c>
      <c r="E72">
        <f>'2'!E99</f>
        <v>11.791237113402062</v>
      </c>
      <c r="F72">
        <f>'2'!F99</f>
        <v>12.113174182139698</v>
      </c>
      <c r="G72">
        <f>'2'!G99</f>
        <v>12.611408199643494</v>
      </c>
      <c r="H72">
        <f>'2'!H99</f>
        <v>13.107920333487726</v>
      </c>
    </row>
    <row r="73" spans="1:8">
      <c r="B73" t="s">
        <v>226</v>
      </c>
      <c r="C73">
        <f>'2'!C129</f>
        <v>5.0188569770815201</v>
      </c>
      <c r="D73">
        <f>'2'!D129</f>
        <v>5.1607445008460235</v>
      </c>
      <c r="E73">
        <f>'2'!E129</f>
        <v>5.098913346336027</v>
      </c>
      <c r="F73">
        <f>'2'!F129</f>
        <v>4.9986342529363563</v>
      </c>
      <c r="G73">
        <f>'2'!G129</f>
        <v>4.9647314161692888</v>
      </c>
      <c r="H73">
        <f>'2'!H129</f>
        <v>4.9392712550607287</v>
      </c>
    </row>
    <row r="74" spans="1:8">
      <c r="B74" t="s">
        <v>227</v>
      </c>
      <c r="C74">
        <f>'2'!C159</f>
        <v>6.2446535500427709</v>
      </c>
      <c r="D74">
        <f>'2'!D159</f>
        <v>6.2446535500427709</v>
      </c>
      <c r="E74">
        <f>'2'!E159</f>
        <v>6.2931034482758612</v>
      </c>
      <c r="F74">
        <f>'2'!F159</f>
        <v>6.3331405436668593</v>
      </c>
      <c r="G74">
        <f>'2'!G159</f>
        <v>6.4563679245283012</v>
      </c>
      <c r="H74">
        <f>'2'!H159</f>
        <v>6.5334128878281623</v>
      </c>
    </row>
    <row r="75" spans="1:8">
      <c r="B75" t="s">
        <v>228</v>
      </c>
      <c r="C75">
        <f>'2'!C189</f>
        <v>1.8377693282636247</v>
      </c>
      <c r="D75">
        <f>'2'!D189</f>
        <v>3.8571883965572202</v>
      </c>
      <c r="E75">
        <f>'2'!E189</f>
        <v>3.8944319279047312</v>
      </c>
      <c r="F75">
        <f>'2'!F189</f>
        <v>4.614391739270733</v>
      </c>
      <c r="G75">
        <f>'2'!G189</f>
        <v>4.6413502109704643</v>
      </c>
      <c r="H75">
        <f>'2'!H189</f>
        <v>4.8530868273357539</v>
      </c>
    </row>
    <row r="76" spans="1:8">
      <c r="B76" t="s">
        <v>229</v>
      </c>
      <c r="C76">
        <f>'2'!C219</f>
        <v>8.8770053475935828</v>
      </c>
      <c r="D76">
        <f>'2'!D219</f>
        <v>10.603882099209201</v>
      </c>
      <c r="E76">
        <f>'2'!E219</f>
        <v>11.014176663031625</v>
      </c>
      <c r="F76">
        <f>'2'!F219</f>
        <v>11.468224981738494</v>
      </c>
      <c r="G76">
        <f>'2'!G219</f>
        <v>12.227558182489842</v>
      </c>
      <c r="H76">
        <f>'2'!H219</f>
        <v>12.197885196374621</v>
      </c>
    </row>
    <row r="77" spans="1:8">
      <c r="B77" t="s">
        <v>230</v>
      </c>
      <c r="C77">
        <f>'2'!C249</f>
        <v>12.664907651715039</v>
      </c>
      <c r="D77">
        <f>'2'!D249</f>
        <v>12.851405622489958</v>
      </c>
      <c r="E77">
        <f>'2'!E249</f>
        <v>12.938005390835579</v>
      </c>
      <c r="F77">
        <f>'2'!F249</f>
        <v>12.903225806451612</v>
      </c>
      <c r="G77">
        <f>'2'!G249</f>
        <v>13.751668891855807</v>
      </c>
      <c r="H77">
        <f>'2'!H249</f>
        <v>14.305555555555555</v>
      </c>
    </row>
    <row r="78" spans="1:8">
      <c r="B78" t="s">
        <v>231</v>
      </c>
      <c r="C78">
        <f>'2'!C279</f>
        <v>4.0774015203870082</v>
      </c>
      <c r="D78">
        <f>'2'!D279</f>
        <v>4.3749999999999991</v>
      </c>
      <c r="E78">
        <f>'2'!E279</f>
        <v>4.543865781195386</v>
      </c>
      <c r="F78">
        <f>'2'!F279</f>
        <v>4.7935619314205731</v>
      </c>
      <c r="G78">
        <f>'2'!G279</f>
        <v>4.8290447655974615</v>
      </c>
      <c r="H78">
        <f>'2'!H279</f>
        <v>4.8928571428571423</v>
      </c>
    </row>
    <row r="79" spans="1:8">
      <c r="B79" t="s">
        <v>232</v>
      </c>
      <c r="C79">
        <f>'2'!C309</f>
        <v>9.5499451152579589</v>
      </c>
      <c r="D79">
        <f>'2'!D309</f>
        <v>9.6828046744574294</v>
      </c>
      <c r="E79">
        <f>'2'!E309</f>
        <v>9.8527746319365797</v>
      </c>
      <c r="F79">
        <f>'2'!F309</f>
        <v>9.9656357388316152</v>
      </c>
      <c r="G79">
        <f>'2'!G309</f>
        <v>10.33868092691622</v>
      </c>
      <c r="H79">
        <f>'2'!H309</f>
        <v>11.158277744087323</v>
      </c>
    </row>
    <row r="80" spans="1:8">
      <c r="B80" t="s">
        <v>233</v>
      </c>
      <c r="C80">
        <f>'2'!C339</f>
        <v>6.2772277227722766</v>
      </c>
      <c r="D80">
        <f>'2'!D339</f>
        <v>6.5810593900481535</v>
      </c>
      <c r="E80">
        <f>'2'!E339</f>
        <v>7.0511514163439983</v>
      </c>
      <c r="F80">
        <f>'2'!F339</f>
        <v>7.1032642167932663</v>
      </c>
      <c r="G80">
        <f>'2'!G339</f>
        <v>7.2053311120366512</v>
      </c>
      <c r="H80">
        <f>'2'!H339</f>
        <v>7.4026529738981601</v>
      </c>
    </row>
    <row r="81" spans="1:8" ht="16" thickBot="1">
      <c r="B81" t="s">
        <v>234</v>
      </c>
      <c r="C81">
        <f>'2'!C369</f>
        <v>4.2296072507552873</v>
      </c>
      <c r="D81">
        <f>'2'!D369</f>
        <v>4.8829098156452417</v>
      </c>
      <c r="E81">
        <f>'2'!E369</f>
        <v>4.8902195608782435</v>
      </c>
      <c r="F81">
        <f>'2'!F369</f>
        <v>5.4380664652567976</v>
      </c>
      <c r="G81">
        <f>'2'!G369</f>
        <v>5.6777493606138103</v>
      </c>
      <c r="H81">
        <f>'2'!H369</f>
        <v>5.8115183246073299</v>
      </c>
    </row>
    <row r="82" spans="1:8" ht="17" thickBot="1">
      <c r="A82">
        <v>3</v>
      </c>
      <c r="B82" s="60" t="s">
        <v>12</v>
      </c>
      <c r="C82" s="61">
        <f>'3'!C9</f>
        <v>3.993985040380601</v>
      </c>
      <c r="D82" s="62">
        <f>'3'!D9</f>
        <v>2.4096697715995807</v>
      </c>
      <c r="E82" s="62">
        <f>'3'!E9</f>
        <v>2.5016850728469953</v>
      </c>
      <c r="F82" s="62">
        <f>'3'!F9</f>
        <v>2.5535291515987204</v>
      </c>
      <c r="G82" s="62">
        <f>'3'!G9</f>
        <v>2.703694962368552</v>
      </c>
      <c r="H82" s="63">
        <f>'3'!H9</f>
        <v>2.7606755349303236</v>
      </c>
    </row>
    <row r="83" spans="1:8">
      <c r="B83" t="s">
        <v>236</v>
      </c>
      <c r="C83">
        <f>'3'!C39</f>
        <v>3.59565269128555</v>
      </c>
      <c r="D83">
        <f>'3'!D39</f>
        <v>1.0876723811044364</v>
      </c>
      <c r="E83">
        <f>'3'!E39</f>
        <v>1.1570778270198729</v>
      </c>
      <c r="F83">
        <f>'3'!F39</f>
        <v>1.1626969733607384</v>
      </c>
      <c r="G83">
        <f>'3'!G39</f>
        <v>1.1745307983552498</v>
      </c>
      <c r="H83">
        <f>'3'!H39</f>
        <v>1.1948265243276535</v>
      </c>
    </row>
    <row r="84" spans="1:8">
      <c r="B84" t="s">
        <v>237</v>
      </c>
      <c r="C84">
        <f>'3'!C69</f>
        <v>7.1648803406254586</v>
      </c>
      <c r="D84">
        <f>'3'!D69</f>
        <v>7.1438695960311831</v>
      </c>
      <c r="E84">
        <f>'3'!E69</f>
        <v>7.02928870292887</v>
      </c>
      <c r="F84">
        <f>'3'!F69</f>
        <v>7.0885726129611708</v>
      </c>
      <c r="G84">
        <f>'3'!G69</f>
        <v>7.0784367313473622</v>
      </c>
      <c r="H84">
        <f>'3'!H69</f>
        <v>6.9742489270386274</v>
      </c>
    </row>
    <row r="85" spans="1:8">
      <c r="B85" t="s">
        <v>238</v>
      </c>
      <c r="C85">
        <f>'3'!C99</f>
        <v>2.6063100137174211</v>
      </c>
      <c r="D85">
        <f>'3'!D99</f>
        <v>2.5985328857391519</v>
      </c>
      <c r="E85">
        <f>'3'!E99</f>
        <v>2.6147879394470159</v>
      </c>
      <c r="F85">
        <f>'3'!F99</f>
        <v>2.6452347804075429</v>
      </c>
      <c r="G85">
        <f>'3'!G99</f>
        <v>3.5367722165474973</v>
      </c>
      <c r="H85">
        <f>'3'!H99</f>
        <v>3.5526484545337951</v>
      </c>
    </row>
    <row r="86" spans="1:8">
      <c r="B86" t="s">
        <v>239</v>
      </c>
      <c r="C86">
        <f>'3'!C129</f>
        <v>1.9844186388358076</v>
      </c>
      <c r="D86">
        <f>'3'!D129</f>
        <v>2.264858626658973</v>
      </c>
      <c r="E86">
        <f>'3'!E129</f>
        <v>2.503890224925732</v>
      </c>
      <c r="F86">
        <f>'3'!F129</f>
        <v>2.4968260685569188</v>
      </c>
      <c r="G86">
        <f>'3'!G129</f>
        <v>2.7683134582623508</v>
      </c>
      <c r="H86">
        <f>'3'!H129</f>
        <v>3.0932264069884008</v>
      </c>
    </row>
    <row r="87" spans="1:8">
      <c r="B87" t="s">
        <v>240</v>
      </c>
      <c r="C87">
        <f>'3'!C159</f>
        <v>1.9436345966958211</v>
      </c>
      <c r="D87">
        <f>'3'!D159</f>
        <v>2.8155339805825244</v>
      </c>
      <c r="E87">
        <f>'3'!E159</f>
        <v>4.369414101290964</v>
      </c>
      <c r="F87">
        <f>'3'!F159</f>
        <v>6.467661691542288</v>
      </c>
      <c r="G87">
        <f>'3'!G159</f>
        <v>7.381193124368048</v>
      </c>
      <c r="H87">
        <f>'3'!H159</f>
        <v>8.1052631578947363</v>
      </c>
    </row>
    <row r="88" spans="1:8">
      <c r="B88" t="s">
        <v>241</v>
      </c>
      <c r="C88">
        <f>'3'!C189</f>
        <v>9.9216710182767631</v>
      </c>
      <c r="D88">
        <f>'3'!D189</f>
        <v>9.9970768781058172</v>
      </c>
      <c r="E88">
        <f>'3'!E189</f>
        <v>9.94475138121547</v>
      </c>
      <c r="F88">
        <f>'3'!F189</f>
        <v>10.029325513196483</v>
      </c>
      <c r="G88">
        <f>'3'!G189</f>
        <v>10.154394299287411</v>
      </c>
      <c r="H88">
        <f>'3'!H189</f>
        <v>10.1755429931568</v>
      </c>
    </row>
    <row r="89" spans="1:8" ht="16" thickBot="1">
      <c r="B89" t="s">
        <v>242</v>
      </c>
      <c r="C89">
        <f>'3'!C219</f>
        <v>12.131147540983607</v>
      </c>
      <c r="D89">
        <f>'3'!D219</f>
        <v>12.312811980033278</v>
      </c>
      <c r="E89">
        <f>'3'!E219</f>
        <v>12.769485903814262</v>
      </c>
      <c r="F89">
        <f>'3'!F219</f>
        <v>13.201320132013201</v>
      </c>
      <c r="G89">
        <f>'3'!G219</f>
        <v>13.582342954159593</v>
      </c>
      <c r="H89">
        <f>'3'!H219</f>
        <v>13.468013468013467</v>
      </c>
    </row>
    <row r="90" spans="1:8" ht="17" thickBot="1">
      <c r="A90">
        <v>4</v>
      </c>
      <c r="B90" s="60" t="s">
        <v>16</v>
      </c>
      <c r="C90" s="61">
        <f>'4'!C9</f>
        <v>4.1327213035019454</v>
      </c>
      <c r="D90" s="62">
        <f>'4'!D9</f>
        <v>4.2738850567649358</v>
      </c>
      <c r="E90" s="62">
        <f>'4'!E9</f>
        <v>4.387107548430194</v>
      </c>
      <c r="F90" s="62">
        <f>'4'!F9</f>
        <v>4.8470877056419619</v>
      </c>
      <c r="G90" s="62">
        <f>'4'!G9</f>
        <v>5.28996462593022</v>
      </c>
      <c r="H90" s="63">
        <f>'4'!H9</f>
        <v>5.2417468709691128</v>
      </c>
    </row>
    <row r="91" spans="1:8">
      <c r="B91" t="s">
        <v>244</v>
      </c>
      <c r="C91">
        <f>'4'!C39</f>
        <v>2.5301273630704206</v>
      </c>
      <c r="D91">
        <f>'4'!D39</f>
        <v>2.555081324258853</v>
      </c>
      <c r="E91">
        <f>'4'!E39</f>
        <v>2.7805879122467267</v>
      </c>
      <c r="F91">
        <f>'4'!F39</f>
        <v>2.7974874956380131</v>
      </c>
      <c r="G91">
        <f>'4'!G39</f>
        <v>2.8095794392523366</v>
      </c>
      <c r="H91">
        <f>'4'!H39</f>
        <v>2.835165482891751</v>
      </c>
    </row>
    <row r="92" spans="1:8">
      <c r="B92" t="s">
        <v>245</v>
      </c>
      <c r="C92">
        <f>'4'!C69</f>
        <v>7.3135852911133812</v>
      </c>
      <c r="D92">
        <f>'4'!D69</f>
        <v>7.4723439782926313</v>
      </c>
      <c r="E92">
        <f>'4'!E69</f>
        <v>7.5241698192517861</v>
      </c>
      <c r="F92">
        <f>'4'!F69</f>
        <v>7.6643117105544842</v>
      </c>
      <c r="G92">
        <f>'4'!G69</f>
        <v>7.6758147512864481</v>
      </c>
      <c r="H92">
        <f>'4'!H69</f>
        <v>7.7388672719412011</v>
      </c>
    </row>
    <row r="93" spans="1:8">
      <c r="B93" t="s">
        <v>246</v>
      </c>
      <c r="C93">
        <f>'4'!C99</f>
        <v>1.6936562175011143</v>
      </c>
      <c r="D93">
        <f>'4'!D99</f>
        <v>1.7267494698576191</v>
      </c>
      <c r="E93">
        <f>'4'!E99</f>
        <v>1.7228351216563398</v>
      </c>
      <c r="F93">
        <f>'4'!F99</f>
        <v>4.9917056250942542</v>
      </c>
      <c r="G93">
        <f>'4'!G99</f>
        <v>7.6133196420712927</v>
      </c>
      <c r="H93">
        <f>'4'!H99</f>
        <v>7.5550438912073687</v>
      </c>
    </row>
    <row r="94" spans="1:8">
      <c r="B94" t="s">
        <v>247</v>
      </c>
      <c r="C94">
        <f>'4'!C129</f>
        <v>4.9999999999999991</v>
      </c>
      <c r="D94">
        <f>'4'!D129</f>
        <v>5.2264808362369344</v>
      </c>
      <c r="E94">
        <f>'4'!E129</f>
        <v>5.1765330501725515</v>
      </c>
      <c r="F94">
        <f>'4'!F129</f>
        <v>5.9089699228107531</v>
      </c>
      <c r="G94">
        <f>'4'!G129</f>
        <v>10.786397449521786</v>
      </c>
      <c r="H94">
        <f>'4'!H129</f>
        <v>10.935856992639327</v>
      </c>
    </row>
    <row r="95" spans="1:8">
      <c r="B95" t="s">
        <v>248</v>
      </c>
      <c r="C95">
        <f>'4'!C159</f>
        <v>4.9935979513444302</v>
      </c>
      <c r="D95">
        <f>'4'!D159</f>
        <v>4.919583727530747</v>
      </c>
      <c r="E95">
        <f>'4'!E159</f>
        <v>5.4417788180222351</v>
      </c>
      <c r="F95">
        <f>'4'!F159</f>
        <v>5.3127677806341049</v>
      </c>
      <c r="G95">
        <f>'4'!G159</f>
        <v>5.4454063110862885</v>
      </c>
      <c r="H95">
        <f>'4'!H159</f>
        <v>6.8576149820985952</v>
      </c>
    </row>
    <row r="96" spans="1:8">
      <c r="B96" t="s">
        <v>249</v>
      </c>
      <c r="C96">
        <f>'4'!C189</f>
        <v>7.4609432033873562</v>
      </c>
      <c r="D96">
        <f>'4'!D189</f>
        <v>7.4685764396375331</v>
      </c>
      <c r="E96">
        <f>'4'!E189</f>
        <v>6.8902029297137481</v>
      </c>
      <c r="F96">
        <f>'4'!F189</f>
        <v>7.0939277835829566</v>
      </c>
      <c r="G96">
        <f>'4'!G189</f>
        <v>5.9864495904540407</v>
      </c>
      <c r="H96">
        <f>'4'!H189</f>
        <v>5.3189577717879608</v>
      </c>
    </row>
    <row r="97" spans="1:8">
      <c r="B97" t="s">
        <v>250</v>
      </c>
      <c r="C97">
        <f>'4'!C219</f>
        <v>19.574468085106382</v>
      </c>
      <c r="D97">
        <f>'4'!D219</f>
        <v>22.241835834068844</v>
      </c>
      <c r="E97">
        <f>'4'!E219</f>
        <v>22.641509433962263</v>
      </c>
      <c r="F97">
        <f>'4'!F219</f>
        <v>23.911028730305841</v>
      </c>
      <c r="G97">
        <f>'4'!G219</f>
        <v>24.693685202639021</v>
      </c>
      <c r="H97">
        <f>'4'!H219</f>
        <v>11.863693731594447</v>
      </c>
    </row>
    <row r="98" spans="1:8" ht="16" thickBot="1">
      <c r="B98" t="s">
        <v>251</v>
      </c>
      <c r="C98">
        <f>'4'!C249</f>
        <v>6.5165876777251182</v>
      </c>
      <c r="D98">
        <f>'4'!D249</f>
        <v>7.4752833373523027</v>
      </c>
      <c r="E98">
        <f>'4'!E249</f>
        <v>7.4573009381765694</v>
      </c>
      <c r="F98">
        <f>'4'!F249</f>
        <v>7.4465529666106178</v>
      </c>
      <c r="G98">
        <f>'4'!G249</f>
        <v>7.537077558959397</v>
      </c>
      <c r="H98">
        <f>'4'!H249</f>
        <v>7.6566691050963174</v>
      </c>
    </row>
    <row r="99" spans="1:8" ht="17" thickBot="1">
      <c r="A99">
        <v>5</v>
      </c>
      <c r="B99" s="60" t="s">
        <v>20</v>
      </c>
      <c r="C99" s="61">
        <f>'5'!C9</f>
        <v>3.7980184251694773</v>
      </c>
      <c r="D99" s="62">
        <f>'5'!D9</f>
        <v>4.0827008636482605</v>
      </c>
      <c r="E99" s="62">
        <f>'5'!E9</f>
        <v>4.1471807994352776</v>
      </c>
      <c r="F99" s="62">
        <f>'5'!F9</f>
        <v>4.1681574239713779</v>
      </c>
      <c r="G99" s="62">
        <f>'5'!G9</f>
        <v>4.2982535517147777</v>
      </c>
      <c r="H99" s="63">
        <f>'5'!H9</f>
        <v>4.395806510943534</v>
      </c>
    </row>
    <row r="100" spans="1:8">
      <c r="B100" t="s">
        <v>253</v>
      </c>
      <c r="C100">
        <f>'5'!C39</f>
        <v>4.1610512129380055</v>
      </c>
      <c r="D100">
        <f>'5'!D39</f>
        <v>4.6135713083010605</v>
      </c>
      <c r="E100">
        <f>'5'!E39</f>
        <v>4.6978723404255316</v>
      </c>
      <c r="F100">
        <f>'5'!F39</f>
        <v>4.615119683141037</v>
      </c>
      <c r="G100">
        <f>'5'!G39</f>
        <v>4.6633025926570379</v>
      </c>
      <c r="H100">
        <f>'5'!H39</f>
        <v>4.7534900159038695</v>
      </c>
    </row>
    <row r="101" spans="1:8">
      <c r="B101" t="s">
        <v>254</v>
      </c>
      <c r="C101">
        <f>'5'!C69</f>
        <v>8.9682539682539684</v>
      </c>
      <c r="D101">
        <f>'5'!D69</f>
        <v>8.9682539682539684</v>
      </c>
      <c r="E101">
        <f>'5'!E69</f>
        <v>9.1055600322320718</v>
      </c>
      <c r="F101">
        <f>'5'!F69</f>
        <v>9.2851273623664756</v>
      </c>
      <c r="G101">
        <f>'5'!G69</f>
        <v>9.3311312964492146</v>
      </c>
      <c r="H101">
        <f>'5'!H69</f>
        <v>9.5878889823380984</v>
      </c>
    </row>
    <row r="102" spans="1:8">
      <c r="B102" t="s">
        <v>255</v>
      </c>
      <c r="C102">
        <f>'5'!C99</f>
        <v>2.8493894165535956</v>
      </c>
      <c r="D102">
        <f>'5'!D99</f>
        <v>2.8767123287671232</v>
      </c>
      <c r="E102">
        <f>'5'!E99</f>
        <v>2.9391182645206437</v>
      </c>
      <c r="F102">
        <f>'5'!F99</f>
        <v>3.1746031746031749</v>
      </c>
      <c r="G102">
        <f>'5'!G99</f>
        <v>3.5139092240117127</v>
      </c>
      <c r="H102">
        <f>'5'!H99</f>
        <v>3.5767511177347244</v>
      </c>
    </row>
    <row r="103" spans="1:8">
      <c r="B103" t="s">
        <v>256</v>
      </c>
      <c r="C103">
        <f>'5'!C129</f>
        <v>1.3490725126475549</v>
      </c>
      <c r="D103">
        <f>'5'!D129</f>
        <v>1.3663535439795047</v>
      </c>
      <c r="E103">
        <f>'5'!E129</f>
        <v>1.360544217687075</v>
      </c>
      <c r="F103">
        <f>'5'!F129</f>
        <v>1.3757523645743766</v>
      </c>
      <c r="G103">
        <f>'5'!G129</f>
        <v>1.4096916299559472</v>
      </c>
      <c r="H103">
        <f>'5'!H129</f>
        <v>1.4912280701754386</v>
      </c>
    </row>
    <row r="104" spans="1:8">
      <c r="B104" t="s">
        <v>257</v>
      </c>
      <c r="C104">
        <f>'5'!C159</f>
        <v>1.0183299389002036</v>
      </c>
      <c r="D104">
        <f>'5'!D159</f>
        <v>1.8367346938775511</v>
      </c>
      <c r="E104">
        <f>'5'!E159</f>
        <v>1.8329938900203666</v>
      </c>
      <c r="F104">
        <f>'5'!F159</f>
        <v>1.8255578093306288</v>
      </c>
      <c r="G104">
        <f>'5'!G159</f>
        <v>2.8340080971659916</v>
      </c>
      <c r="H104">
        <f>'5'!H159</f>
        <v>2.9045643153526965</v>
      </c>
    </row>
    <row r="105" spans="1:8" ht="16" thickBot="1">
      <c r="B105" t="s">
        <v>258</v>
      </c>
      <c r="C105">
        <f>'5'!C189</f>
        <v>1.2079378774805865</v>
      </c>
      <c r="D105">
        <f>'5'!D189</f>
        <v>1.2248468941382327</v>
      </c>
      <c r="E105">
        <f>'5'!E189</f>
        <v>1.2488849241748439</v>
      </c>
      <c r="F105">
        <f>'5'!F189</f>
        <v>1.4362657091561939</v>
      </c>
      <c r="G105">
        <f>'5'!G189</f>
        <v>1.4571948998178506</v>
      </c>
      <c r="H105">
        <f>'5'!H189</f>
        <v>1.5065913370998116</v>
      </c>
    </row>
    <row r="106" spans="1:8" ht="17" thickBot="1">
      <c r="A106">
        <v>6</v>
      </c>
      <c r="B106" s="25" t="s">
        <v>24</v>
      </c>
      <c r="C106" s="61">
        <f>'6'!C9</f>
        <v>6.1872746760206576</v>
      </c>
      <c r="D106" s="62">
        <f>'6'!D9</f>
        <v>6.3987360521378491</v>
      </c>
      <c r="E106" s="62">
        <f>'6'!E9</f>
        <v>6.8036853295535078</v>
      </c>
      <c r="F106" s="62">
        <f>'6'!F9</f>
        <v>8.3023543990086743</v>
      </c>
      <c r="G106" s="62">
        <f>'6'!G9</f>
        <v>8.4294401342000427</v>
      </c>
      <c r="H106" s="63">
        <f>'6'!H9</f>
        <v>8.5344010114845634</v>
      </c>
    </row>
    <row r="107" spans="1:8" ht="16">
      <c r="B107" s="24" t="s">
        <v>260</v>
      </c>
      <c r="C107">
        <f>'6'!C39</f>
        <v>6.570423838608181</v>
      </c>
      <c r="D107">
        <f>'6'!D39</f>
        <v>6.5972867496747813</v>
      </c>
      <c r="E107">
        <f>'6'!E39</f>
        <v>7.0088088854844885</v>
      </c>
      <c r="F107">
        <f>'6'!F39</f>
        <v>8.8779527559055111</v>
      </c>
      <c r="G107">
        <f>'6'!G39</f>
        <v>8.9876444798724595</v>
      </c>
      <c r="H107">
        <f>'6'!H39</f>
        <v>8.9822744473212506</v>
      </c>
    </row>
    <row r="108" spans="1:8" ht="16">
      <c r="B108" s="24" t="s">
        <v>261</v>
      </c>
      <c r="C108">
        <f>'6'!C69</f>
        <v>5.3794428434197883</v>
      </c>
      <c r="D108">
        <f>'6'!D69</f>
        <v>6.1368209255533195</v>
      </c>
      <c r="E108">
        <f>'6'!E69</f>
        <v>6.7971163748712664</v>
      </c>
      <c r="F108">
        <f>'6'!F69</f>
        <v>6.9841269841269842</v>
      </c>
      <c r="G108">
        <f>'6'!G69</f>
        <v>7.0138150903294365</v>
      </c>
      <c r="H108">
        <f>'6'!H69</f>
        <v>7.4594594594594597</v>
      </c>
    </row>
    <row r="109" spans="1:8" ht="16">
      <c r="B109" s="24" t="s">
        <v>262</v>
      </c>
      <c r="C109">
        <f>'6'!C99</f>
        <v>5.5745164960182025</v>
      </c>
      <c r="D109">
        <f>'6'!D99</f>
        <v>5.9942363112391934</v>
      </c>
      <c r="E109">
        <f>'6'!E99</f>
        <v>6.4422518862449216</v>
      </c>
      <c r="F109">
        <f>'6'!F99</f>
        <v>9.2128279883381925</v>
      </c>
      <c r="G109">
        <f>'6'!G99</f>
        <v>9.4441123729826675</v>
      </c>
      <c r="H109">
        <f>'6'!H99</f>
        <v>9.5583787053841505</v>
      </c>
    </row>
    <row r="110" spans="1:8" ht="16" thickBot="1">
      <c r="B110" t="s">
        <v>263</v>
      </c>
      <c r="C110">
        <f>'6'!C129</f>
        <v>6.1135371179039302</v>
      </c>
      <c r="D110">
        <f>'6'!D129</f>
        <v>6.346058502726823</v>
      </c>
      <c r="E110">
        <f>'6'!E129</f>
        <v>6.5782763895971446</v>
      </c>
      <c r="F110">
        <f>'6'!F129</f>
        <v>6.6358024691358031</v>
      </c>
      <c r="G110">
        <f>'6'!G129</f>
        <v>6.7681007345225606</v>
      </c>
      <c r="H110">
        <f>'6'!H129</f>
        <v>6.9767441860465116</v>
      </c>
    </row>
    <row r="111" spans="1:8" ht="17" thickBot="1">
      <c r="A111">
        <v>7</v>
      </c>
      <c r="B111" s="25" t="s">
        <v>28</v>
      </c>
      <c r="C111" s="61">
        <f>'7'!C9</f>
        <v>8.2573382730122553</v>
      </c>
      <c r="D111" s="62">
        <f>'7'!D9</f>
        <v>8.3615412315448321</v>
      </c>
      <c r="E111" s="62">
        <f>'7'!E9</f>
        <v>8.2263710618436399</v>
      </c>
      <c r="F111" s="62">
        <f>'7'!F9</f>
        <v>8.5794035551638022</v>
      </c>
      <c r="G111" s="62">
        <f>'7'!G9</f>
        <v>8.7175312661881144</v>
      </c>
      <c r="H111" s="63">
        <f>'7'!H9</f>
        <v>8.9041607529692968</v>
      </c>
    </row>
    <row r="112" spans="1:8" ht="16">
      <c r="B112" s="24" t="s">
        <v>265</v>
      </c>
      <c r="C112">
        <f>'7'!C39</f>
        <v>4.6272120684653322</v>
      </c>
      <c r="D112">
        <f>'7'!D39</f>
        <v>4.6171660153423071</v>
      </c>
      <c r="E112">
        <f>'7'!E39</f>
        <v>4.7848285922684175</v>
      </c>
      <c r="F112">
        <f>'7'!F39</f>
        <v>4.8009367681498825</v>
      </c>
      <c r="G112">
        <f>'7'!G39</f>
        <v>5.0225651477653219</v>
      </c>
      <c r="H112">
        <f>'7'!H39</f>
        <v>5.044597163327972</v>
      </c>
    </row>
    <row r="113" spans="1:8" ht="16">
      <c r="B113" s="24" t="s">
        <v>266</v>
      </c>
      <c r="C113">
        <f>'7'!C69</f>
        <v>4.5731707317073171</v>
      </c>
      <c r="D113">
        <f>'7'!D69</f>
        <v>4.7765793528505389</v>
      </c>
      <c r="E113">
        <f>'7'!E69</f>
        <v>4.7950502706883222</v>
      </c>
      <c r="F113">
        <f>'7'!F69</f>
        <v>4.8399687743950039</v>
      </c>
      <c r="G113">
        <f>'7'!G69</f>
        <v>4.9639711769415538</v>
      </c>
      <c r="H113">
        <f>'7'!H69</f>
        <v>4.9719326383319968</v>
      </c>
    </row>
    <row r="114" spans="1:8">
      <c r="B114" t="s">
        <v>267</v>
      </c>
      <c r="C114">
        <f>'7'!C99</f>
        <v>11.48491879350348</v>
      </c>
      <c r="D114">
        <f>'7'!D99</f>
        <v>11.667648791985858</v>
      </c>
      <c r="E114">
        <f>'7'!E99</f>
        <v>11.674528301886793</v>
      </c>
      <c r="F114">
        <f>'7'!F99</f>
        <v>11.72291296625222</v>
      </c>
      <c r="G114">
        <f>'7'!G99</f>
        <v>11.778703152885189</v>
      </c>
      <c r="H114">
        <f>'7'!H99</f>
        <v>11.891891891891891</v>
      </c>
    </row>
    <row r="115" spans="1:8">
      <c r="B115" t="s">
        <v>268</v>
      </c>
      <c r="C115">
        <f>'7'!C129</f>
        <v>13.050314465408805</v>
      </c>
      <c r="D115">
        <f>'7'!D129</f>
        <v>13.419563459983832</v>
      </c>
      <c r="E115">
        <f>'7'!E129</f>
        <v>9.1819699499165282</v>
      </c>
      <c r="F115">
        <f>'7'!F129</f>
        <v>11.714770797962649</v>
      </c>
      <c r="G115">
        <f>'7'!G129</f>
        <v>11.562224183583407</v>
      </c>
      <c r="H115">
        <f>'7'!H129</f>
        <v>11.952554744525548</v>
      </c>
    </row>
    <row r="116" spans="1:8">
      <c r="B116" t="s">
        <v>269</v>
      </c>
      <c r="C116">
        <f>'7'!C159</f>
        <v>7.069555302166477</v>
      </c>
      <c r="D116">
        <f>'7'!D159</f>
        <v>7.2429906542056077</v>
      </c>
      <c r="E116">
        <f>'7'!E159</f>
        <v>9.0476190476190474</v>
      </c>
      <c r="F116">
        <f>'7'!F159</f>
        <v>10.488676996424315</v>
      </c>
      <c r="G116">
        <f>'7'!G159</f>
        <v>10.71863580998782</v>
      </c>
      <c r="H116">
        <f>'7'!H159</f>
        <v>12.393681652490885</v>
      </c>
    </row>
    <row r="117" spans="1:8" ht="16" thickBot="1">
      <c r="B117" t="s">
        <v>270</v>
      </c>
      <c r="C117">
        <f>'7'!C189</f>
        <v>18.088911599386819</v>
      </c>
      <c r="D117">
        <f>'7'!D189</f>
        <v>18.75</v>
      </c>
      <c r="E117">
        <f>'7'!E189</f>
        <v>19.344262295081968</v>
      </c>
      <c r="F117">
        <f>'7'!F189</f>
        <v>19.721448467966574</v>
      </c>
      <c r="G117">
        <f>'7'!G189</f>
        <v>20.11363636363636</v>
      </c>
      <c r="H117">
        <f>'7'!H189</f>
        <v>20.617355853232382</v>
      </c>
    </row>
    <row r="118" spans="1:8" ht="17" thickBot="1">
      <c r="A118">
        <v>8</v>
      </c>
      <c r="B118" s="60" t="s">
        <v>32</v>
      </c>
      <c r="C118" s="61">
        <f>'8'!C9</f>
        <v>6.7531245800295654</v>
      </c>
      <c r="D118" s="62">
        <f>'8'!D9</f>
        <v>6.8455827259723439</v>
      </c>
      <c r="E118" s="62">
        <f>'8'!E9</f>
        <v>6.8793209665274819</v>
      </c>
      <c r="F118" s="62">
        <f>'8'!F9</f>
        <v>6.9540548021035145</v>
      </c>
      <c r="G118" s="62">
        <f>'8'!G9</f>
        <v>7.0397870551975332</v>
      </c>
      <c r="H118" s="63">
        <f>'8'!H9</f>
        <v>7.1898697953927595</v>
      </c>
    </row>
    <row r="119" spans="1:8">
      <c r="B119" t="s">
        <v>272</v>
      </c>
      <c r="C119">
        <f>'8'!C39</f>
        <v>5.5486197808295188</v>
      </c>
      <c r="D119">
        <f>'8'!D39</f>
        <v>5.6449336720293539</v>
      </c>
      <c r="E119">
        <f>'8'!E39</f>
        <v>5.6785917092561045</v>
      </c>
      <c r="F119">
        <f>'8'!F39</f>
        <v>5.7347670250896057</v>
      </c>
      <c r="G119">
        <f>'8'!G39</f>
        <v>5.8004640371229694</v>
      </c>
      <c r="H119">
        <f>'8'!H39</f>
        <v>5.929439667951379</v>
      </c>
    </row>
    <row r="120" spans="1:8">
      <c r="B120" t="s">
        <v>273</v>
      </c>
      <c r="C120">
        <f>'8'!C69</f>
        <v>6.5428109854604193</v>
      </c>
      <c r="D120">
        <f>'8'!D69</f>
        <v>6.6447908121410988</v>
      </c>
      <c r="E120">
        <f>'8'!E69</f>
        <v>6.5960912052117262</v>
      </c>
      <c r="F120">
        <f>'8'!F69</f>
        <v>6.6502463054187189</v>
      </c>
      <c r="G120">
        <f>'8'!G69</f>
        <v>6.6942148760330573</v>
      </c>
      <c r="H120">
        <f>'8'!H69</f>
        <v>6.8296795952782459</v>
      </c>
    </row>
    <row r="121" spans="1:8">
      <c r="B121" t="s">
        <v>274</v>
      </c>
      <c r="C121">
        <f>'8'!C99</f>
        <v>12.139689578713968</v>
      </c>
      <c r="D121">
        <f>'8'!D99</f>
        <v>12.193763919821826</v>
      </c>
      <c r="E121">
        <f>'8'!E99</f>
        <v>12.429057888762769</v>
      </c>
      <c r="F121">
        <f>'8'!F99</f>
        <v>12.629757785467127</v>
      </c>
      <c r="G121">
        <f>'8'!G99</f>
        <v>12.950916617386161</v>
      </c>
      <c r="H121">
        <f>'8'!H99</f>
        <v>13.402692778457771</v>
      </c>
    </row>
    <row r="122" spans="1:8">
      <c r="B122" t="s">
        <v>275</v>
      </c>
      <c r="C122">
        <f>'8'!C129</f>
        <v>5</v>
      </c>
      <c r="D122">
        <f>'8'!D129</f>
        <v>5.0695379093764021</v>
      </c>
      <c r="E122">
        <f>'8'!E129</f>
        <v>5.0832208726945574</v>
      </c>
      <c r="F122">
        <f>'8'!F129</f>
        <v>5.1247165532879819</v>
      </c>
      <c r="G122">
        <f>'8'!G129</f>
        <v>5.1574623459607487</v>
      </c>
      <c r="H122">
        <f>'8'!H129</f>
        <v>5.2242256125751281</v>
      </c>
    </row>
    <row r="123" spans="1:8">
      <c r="B123" t="s">
        <v>276</v>
      </c>
      <c r="C123">
        <f>'8'!C159</f>
        <v>5.873821609862218</v>
      </c>
      <c r="D123">
        <f>'8'!D159</f>
        <v>5.9384164222873901</v>
      </c>
      <c r="E123">
        <f>'8'!E159</f>
        <v>5.9124087591240873</v>
      </c>
      <c r="F123">
        <f>'8'!F159</f>
        <v>6.0133630289532292</v>
      </c>
      <c r="G123">
        <f>'8'!G159</f>
        <v>6.1085972850678729</v>
      </c>
      <c r="H123">
        <f>'8'!H159</f>
        <v>6.22598001537279</v>
      </c>
    </row>
    <row r="124" spans="1:8" ht="16" thickBot="1">
      <c r="B124" t="s">
        <v>277</v>
      </c>
      <c r="C124">
        <f>'8'!C189</f>
        <v>11.189516129032258</v>
      </c>
      <c r="D124">
        <f>'8'!D189</f>
        <v>11.246200607902734</v>
      </c>
      <c r="E124">
        <f>'8'!E189</f>
        <v>11.30346232179226</v>
      </c>
      <c r="F124">
        <f>'8'!F189</f>
        <v>11.408016443987666</v>
      </c>
      <c r="G124">
        <f>'8'!G189</f>
        <v>11.538461538461537</v>
      </c>
      <c r="H124">
        <f>'8'!H189</f>
        <v>11.708860759493671</v>
      </c>
    </row>
    <row r="125" spans="1:8" ht="17" thickBot="1">
      <c r="A125">
        <v>9</v>
      </c>
      <c r="B125" s="60" t="s">
        <v>36</v>
      </c>
      <c r="C125" s="61">
        <f>'9'!C9</f>
        <v>3.3268101761252447</v>
      </c>
      <c r="D125" s="62">
        <f>'9'!D9</f>
        <v>3.714120274629829</v>
      </c>
      <c r="E125" s="62">
        <f>'9'!E9</f>
        <v>3.9983164983164983</v>
      </c>
      <c r="F125" s="62">
        <f>'9'!F9</f>
        <v>4.1330730713740138</v>
      </c>
      <c r="G125" s="62">
        <f>'9'!G9</f>
        <v>4.4276643212630855</v>
      </c>
      <c r="H125" s="63">
        <f>'9'!H9</f>
        <v>4.5755621404915461</v>
      </c>
    </row>
    <row r="126" spans="1:8">
      <c r="B126" t="s">
        <v>279</v>
      </c>
      <c r="C126">
        <f>'9'!C39</f>
        <v>4.1691133294186722</v>
      </c>
      <c r="D126">
        <f>'9'!D39</f>
        <v>4.2362768496420049</v>
      </c>
      <c r="E126">
        <f>'9'!E39</f>
        <v>4.5137837019085127</v>
      </c>
      <c r="F126">
        <f>'9'!F39</f>
        <v>4.5096852300242132</v>
      </c>
      <c r="G126">
        <f>'9'!G39</f>
        <v>4.6674801708358755</v>
      </c>
      <c r="H126">
        <f>'9'!H39</f>
        <v>4.7193090684762495</v>
      </c>
    </row>
    <row r="127" spans="1:8">
      <c r="B127" t="s">
        <v>280</v>
      </c>
      <c r="C127">
        <f>'9'!C69</f>
        <v>10.289587184226741</v>
      </c>
      <c r="D127">
        <f>'9'!D69</f>
        <v>13.156230234029096</v>
      </c>
      <c r="E127">
        <f>'9'!E69</f>
        <v>13.550488599348535</v>
      </c>
      <c r="F127">
        <f>'9'!F69</f>
        <v>14.101694915254239</v>
      </c>
      <c r="G127">
        <f>'9'!G69</f>
        <v>14.497639919082939</v>
      </c>
      <c r="H127">
        <f>'9'!H69</f>
        <v>14.883401920438956</v>
      </c>
    </row>
    <row r="128" spans="1:8">
      <c r="B128" t="s">
        <v>281</v>
      </c>
      <c r="C128">
        <f>'9'!C99</f>
        <v>0.870253164556962</v>
      </c>
      <c r="D128">
        <f>'9'!D99</f>
        <v>0.87002372791985239</v>
      </c>
      <c r="E128">
        <f>'9'!E99</f>
        <v>0.87556381002918537</v>
      </c>
      <c r="F128">
        <f>'9'!F99</f>
        <v>0.88377075522228177</v>
      </c>
      <c r="G128">
        <f>'9'!G99</f>
        <v>1.2969467711429343</v>
      </c>
      <c r="H128">
        <f>'9'!H99</f>
        <v>1.3165112452002192</v>
      </c>
    </row>
    <row r="129" spans="1:8">
      <c r="B129" t="s">
        <v>282</v>
      </c>
      <c r="C129">
        <f>'9'!C129</f>
        <v>4.2922374429223753</v>
      </c>
      <c r="D129">
        <f>'9'!D129</f>
        <v>4.4634377967711307</v>
      </c>
      <c r="E129">
        <f>'9'!E129</f>
        <v>5.3254437869822482</v>
      </c>
      <c r="F129">
        <f>'9'!F129</f>
        <v>6.2563067608476288</v>
      </c>
      <c r="G129">
        <f>'9'!G129</f>
        <v>6.2753036437246958</v>
      </c>
      <c r="H129">
        <f>'9'!H129</f>
        <v>6.4449064449064455</v>
      </c>
    </row>
    <row r="130" spans="1:8" ht="16" thickBot="1">
      <c r="B130" t="s">
        <v>283</v>
      </c>
      <c r="C130">
        <f>'9'!C159</f>
        <v>0.80919931856899485</v>
      </c>
      <c r="D130">
        <f>'9'!D159</f>
        <v>0.82251082251082253</v>
      </c>
      <c r="E130">
        <f>'9'!E159</f>
        <v>1.3710747456877488</v>
      </c>
      <c r="F130">
        <f>'9'!F159</f>
        <v>1.53576129881527</v>
      </c>
      <c r="G130">
        <f>'9'!G159</f>
        <v>1.7241379310344827</v>
      </c>
      <c r="H130">
        <f>'9'!H159</f>
        <v>2.0775623268698062</v>
      </c>
    </row>
    <row r="131" spans="1:8" ht="17" thickBot="1">
      <c r="A131">
        <v>10</v>
      </c>
      <c r="B131" s="60" t="s">
        <v>41</v>
      </c>
      <c r="C131" s="61">
        <f>'10'!C9</f>
        <v>4.3599059628125669</v>
      </c>
      <c r="D131" s="62">
        <f>'10'!D9</f>
        <v>4.4352647026850747</v>
      </c>
      <c r="E131" s="62">
        <f>'10'!E9</f>
        <v>6.3781962776826644</v>
      </c>
      <c r="F131" s="62">
        <f>'10'!F9</f>
        <v>6.5355794692658744</v>
      </c>
      <c r="G131" s="62">
        <f>'10'!G9</f>
        <v>7.7439927115362712</v>
      </c>
      <c r="H131" s="63">
        <f>'10'!H9</f>
        <v>8.2997118155619614</v>
      </c>
    </row>
    <row r="132" spans="1:8">
      <c r="B132" t="s">
        <v>285</v>
      </c>
      <c r="C132">
        <f>'10'!C39</f>
        <v>5.709123757904246</v>
      </c>
      <c r="D132">
        <f>'10'!D39</f>
        <v>5.7716894977168955</v>
      </c>
      <c r="E132">
        <f>'10'!E39</f>
        <v>6.3307493540051674</v>
      </c>
      <c r="F132">
        <f>'10'!F39</f>
        <v>6.5303058735222361</v>
      </c>
      <c r="G132">
        <f>'10'!G39</f>
        <v>6.8436018957345972</v>
      </c>
      <c r="H132">
        <f>'10'!H39</f>
        <v>7.9013297359799575</v>
      </c>
    </row>
    <row r="133" spans="1:8">
      <c r="B133" t="s">
        <v>286</v>
      </c>
      <c r="C133">
        <f>'10'!C69</f>
        <v>6.143871565297931</v>
      </c>
      <c r="D133">
        <f>'10'!D69</f>
        <v>6.3295165394402026</v>
      </c>
      <c r="E133">
        <f>'10'!E69</f>
        <v>13.795316008982997</v>
      </c>
      <c r="F133">
        <f>'10'!F69</f>
        <v>14.079895219384413</v>
      </c>
      <c r="G133">
        <f>'10'!G69</f>
        <v>14.252568776930726</v>
      </c>
      <c r="H133">
        <f>'10'!H69</f>
        <v>14.262023217247098</v>
      </c>
    </row>
    <row r="134" spans="1:8">
      <c r="B134" t="s">
        <v>287</v>
      </c>
      <c r="C134">
        <f>'10'!C99</f>
        <v>2.3493360572012261</v>
      </c>
      <c r="D134">
        <f>'10'!D99</f>
        <v>2.377670572019297</v>
      </c>
      <c r="E134">
        <f>'10'!E99</f>
        <v>2.4227528089887644</v>
      </c>
      <c r="F134">
        <f>'10'!F99</f>
        <v>2.4642857142857144</v>
      </c>
      <c r="G134">
        <f>'10'!G99</f>
        <v>2.478448275862069</v>
      </c>
      <c r="H134">
        <f>'10'!H99</f>
        <v>2.4918743228602382</v>
      </c>
    </row>
    <row r="135" spans="1:8">
      <c r="B135" t="s">
        <v>288</v>
      </c>
      <c r="C135">
        <f>'10'!C129</f>
        <v>2.1099965409892771</v>
      </c>
      <c r="D135">
        <f>'10'!D129</f>
        <v>2.1328671328671329</v>
      </c>
      <c r="E135">
        <f>'10'!E129</f>
        <v>5.0141342756183747</v>
      </c>
      <c r="F135">
        <f>'10'!F129</f>
        <v>5.1152737752161377</v>
      </c>
      <c r="G135">
        <f>'10'!G129</f>
        <v>5.1881622214103027</v>
      </c>
      <c r="H135">
        <f>'10'!H129</f>
        <v>5.2729298180467872</v>
      </c>
    </row>
    <row r="136" spans="1:8">
      <c r="B136" t="s">
        <v>289</v>
      </c>
      <c r="C136">
        <f>'10'!C159</f>
        <v>3.3172302737520134</v>
      </c>
      <c r="D136">
        <f>'10'!D159</f>
        <v>3.408338848444739</v>
      </c>
      <c r="E136">
        <f>'10'!E159</f>
        <v>3.5141589901057664</v>
      </c>
      <c r="F136">
        <f>'10'!F159</f>
        <v>3.6165730337078656</v>
      </c>
      <c r="G136">
        <f>'10'!G159</f>
        <v>10.33868092691622</v>
      </c>
      <c r="H136">
        <f>'10'!H159</f>
        <v>10.560815731973779</v>
      </c>
    </row>
    <row r="137" spans="1:8" ht="16" thickBot="1">
      <c r="B137" t="s">
        <v>290</v>
      </c>
      <c r="C137">
        <f>'10'!C189</f>
        <v>6.7393458870168477</v>
      </c>
      <c r="D137">
        <f>'10'!D189</f>
        <v>6.8341708542713562</v>
      </c>
      <c r="E137">
        <f>'10'!E189</f>
        <v>7.061266874350987</v>
      </c>
      <c r="F137">
        <f>'10'!F189</f>
        <v>7.2186836518046711</v>
      </c>
      <c r="G137">
        <f>'10'!G189</f>
        <v>7.2033898305084749</v>
      </c>
      <c r="H137">
        <f>'10'!H189</f>
        <v>10.554371002132196</v>
      </c>
    </row>
    <row r="138" spans="1:8" ht="17" thickBot="1">
      <c r="A138">
        <v>11</v>
      </c>
      <c r="B138" s="60" t="s">
        <v>45</v>
      </c>
      <c r="C138" s="61">
        <f>'11'!C9</f>
        <v>2.9163425565081833</v>
      </c>
      <c r="D138" s="62">
        <f>'11'!D9</f>
        <v>3.4342978430472688</v>
      </c>
      <c r="E138" s="62">
        <f>'11'!E9</f>
        <v>3.4792723750484305</v>
      </c>
      <c r="F138" s="62">
        <f>'11'!F9</f>
        <v>3.538510389001718</v>
      </c>
      <c r="G138" s="62">
        <f>'11'!G9</f>
        <v>3.600474536123174</v>
      </c>
      <c r="H138" s="63">
        <f>'11'!H9</f>
        <v>3.9818073731248007</v>
      </c>
    </row>
    <row r="139" spans="1:8">
      <c r="B139" t="s">
        <v>292</v>
      </c>
      <c r="C139">
        <f>'11'!C39</f>
        <v>2.2209234365867916</v>
      </c>
      <c r="D139">
        <f>'11'!D39</f>
        <v>2.2345054686581203</v>
      </c>
      <c r="E139">
        <f>'11'!E39</f>
        <v>2.2432113341204252</v>
      </c>
      <c r="F139">
        <f>'11'!F39</f>
        <v>2.2350311728031995</v>
      </c>
      <c r="G139">
        <f>'11'!G39</f>
        <v>2.2590183323477233</v>
      </c>
      <c r="H139">
        <f>'11'!H39</f>
        <v>2.6007802340702213</v>
      </c>
    </row>
    <row r="140" spans="1:8">
      <c r="B140" t="s">
        <v>293</v>
      </c>
      <c r="C140">
        <f>'11'!C69</f>
        <v>3.125</v>
      </c>
      <c r="D140">
        <f>'11'!D69</f>
        <v>3.1678486997635935</v>
      </c>
      <c r="E140">
        <f>'11'!E69</f>
        <v>3.2335907335907335</v>
      </c>
      <c r="F140">
        <f>'11'!F69</f>
        <v>3.2635168046760836</v>
      </c>
      <c r="G140">
        <f>'11'!G69</f>
        <v>3.3300198807157058</v>
      </c>
      <c r="H140">
        <f>'11'!H69</f>
        <v>3.4131431482424861</v>
      </c>
    </row>
    <row r="141" spans="1:8">
      <c r="B141" t="s">
        <v>294</v>
      </c>
      <c r="C141">
        <f>'11'!C99</f>
        <v>4.6992481203007515</v>
      </c>
      <c r="D141">
        <f>'11'!D99</f>
        <v>4.7573739295908659</v>
      </c>
      <c r="E141">
        <f>'11'!E99</f>
        <v>5.005005005005005</v>
      </c>
      <c r="F141">
        <f>'11'!F99</f>
        <v>5.1334702258726894</v>
      </c>
      <c r="G141">
        <f>'11'!G99</f>
        <v>5.3191489361702127</v>
      </c>
      <c r="H141">
        <f>'11'!H99</f>
        <v>5.592841163310962</v>
      </c>
    </row>
    <row r="142" spans="1:8">
      <c r="B142" t="s">
        <v>295</v>
      </c>
      <c r="C142">
        <f>'11'!C129</f>
        <v>1.483679525222552E-5</v>
      </c>
      <c r="D142">
        <f>'11'!D129</f>
        <v>1.4970059880239521E-5</v>
      </c>
      <c r="E142">
        <f>'11'!E129</f>
        <v>1.4880952380952383E-5</v>
      </c>
      <c r="F142">
        <f>'11'!F129</f>
        <v>1.5243902439024392E-5</v>
      </c>
      <c r="G142">
        <f>'11'!G129</f>
        <v>1.483679525222552E-5</v>
      </c>
      <c r="H142">
        <f>'11'!H129</f>
        <v>1.5337423312883436E-5</v>
      </c>
    </row>
    <row r="143" spans="1:8">
      <c r="B143" t="s">
        <v>296</v>
      </c>
      <c r="C143">
        <f>'11'!C159</f>
        <v>1.0826771653543308</v>
      </c>
      <c r="D143">
        <f>'11'!D159</f>
        <v>1.1088709677419355</v>
      </c>
      <c r="E143">
        <f>'11'!E159</f>
        <v>1.1224489795918366</v>
      </c>
      <c r="F143">
        <f>'11'!F159</f>
        <v>1.1470281543274246</v>
      </c>
      <c r="G143">
        <f>'11'!G159</f>
        <v>1.1866235167206041</v>
      </c>
      <c r="H143">
        <f>'11'!H159</f>
        <v>2.2050716648291071</v>
      </c>
    </row>
    <row r="144" spans="1:8">
      <c r="B144" t="s">
        <v>297</v>
      </c>
      <c r="C144">
        <f>'11'!C9</f>
        <v>2.9163425565081833</v>
      </c>
      <c r="D144">
        <f>'11'!D9</f>
        <v>3.4342978430472688</v>
      </c>
      <c r="E144">
        <f>'11'!E9</f>
        <v>3.4792723750484305</v>
      </c>
      <c r="F144">
        <f>'11'!F9</f>
        <v>3.538510389001718</v>
      </c>
      <c r="G144">
        <f>'11'!G9</f>
        <v>3.600474536123174</v>
      </c>
      <c r="H144">
        <f>'11'!H9</f>
        <v>3.9818073731248007</v>
      </c>
    </row>
    <row r="145" spans="1:8">
      <c r="B145" t="s">
        <v>298</v>
      </c>
      <c r="C145">
        <f>'11'!C219</f>
        <v>10.984848484848484</v>
      </c>
      <c r="D145">
        <f>'11'!D219</f>
        <v>11.507936507936506</v>
      </c>
      <c r="E145">
        <f>'11'!E219</f>
        <v>11.934156378600822</v>
      </c>
      <c r="F145">
        <f>'11'!F219</f>
        <v>11.934156378600822</v>
      </c>
      <c r="G145">
        <f>'11'!G219</f>
        <v>12.340425531914892</v>
      </c>
      <c r="H145">
        <f>'11'!H219</f>
        <v>13.242009132420092</v>
      </c>
    </row>
    <row r="146" spans="1:8">
      <c r="B146" t="s">
        <v>299</v>
      </c>
      <c r="C146">
        <f>'11'!C249</f>
        <v>16.149068322981368</v>
      </c>
      <c r="D146">
        <f>'11'!D249</f>
        <v>16.595744680851062</v>
      </c>
      <c r="E146">
        <f>'11'!E249</f>
        <v>17.067833698030633</v>
      </c>
      <c r="F146">
        <f>'11'!F249</f>
        <v>17.528089887640448</v>
      </c>
      <c r="G146">
        <f>'11'!G249</f>
        <v>17.767653758542139</v>
      </c>
      <c r="H146">
        <f>'11'!H249</f>
        <v>18.22429906542056</v>
      </c>
    </row>
    <row r="147" spans="1:8" ht="16" thickBot="1">
      <c r="B147" t="s">
        <v>300</v>
      </c>
      <c r="C147">
        <f>'11'!C279</f>
        <v>5.3672316384180787</v>
      </c>
      <c r="D147">
        <f>'11'!D279</f>
        <v>5.5555555555555545</v>
      </c>
      <c r="E147">
        <f>'11'!E279</f>
        <v>5.7401812688821749</v>
      </c>
      <c r="F147">
        <f>'11'!F279</f>
        <v>5.9375</v>
      </c>
      <c r="G147">
        <f>'11'!G279</f>
        <v>6.333333333333333</v>
      </c>
      <c r="H147">
        <f>'11'!H279</f>
        <v>7.5862068965517251</v>
      </c>
    </row>
    <row r="148" spans="1:8" ht="17" thickBot="1">
      <c r="A148">
        <v>12</v>
      </c>
      <c r="B148" s="60" t="s">
        <v>49</v>
      </c>
      <c r="C148" s="61">
        <f>'12'!C9</f>
        <v>4.8169083312853269</v>
      </c>
      <c r="D148" s="62">
        <f>'12'!D9</f>
        <v>5.1356102461074835</v>
      </c>
      <c r="E148" s="62">
        <f>'12'!E9</f>
        <v>5.2524481749968199</v>
      </c>
      <c r="F148" s="62">
        <f>'12'!F9</f>
        <v>6.1158936142875504</v>
      </c>
      <c r="G148" s="62">
        <f>'12'!G9</f>
        <v>6.5262882552968868</v>
      </c>
      <c r="H148" s="63">
        <f>'12'!H9</f>
        <v>7.0926220806794058</v>
      </c>
    </row>
    <row r="149" spans="1:8">
      <c r="B149" t="s">
        <v>302</v>
      </c>
      <c r="C149">
        <f>'12'!C39</f>
        <v>4.752259270800872</v>
      </c>
      <c r="D149">
        <f>'12'!D39</f>
        <v>4.974731522425774</v>
      </c>
      <c r="E149">
        <f>'12'!E39</f>
        <v>5.1436735989839653</v>
      </c>
      <c r="F149">
        <f>'12'!F39</f>
        <v>5.2589893869792492</v>
      </c>
      <c r="G149">
        <f>'12'!G39</f>
        <v>5.4702495201535513</v>
      </c>
      <c r="H149">
        <f>'12'!H39</f>
        <v>5.4975084391576923</v>
      </c>
    </row>
    <row r="150" spans="1:8">
      <c r="B150" t="s">
        <v>303</v>
      </c>
      <c r="C150">
        <f>'12'!C69</f>
        <v>7.9111111111111114</v>
      </c>
      <c r="D150">
        <f>'12'!D69</f>
        <v>8.098271155595997</v>
      </c>
      <c r="E150">
        <f>'12'!E69</f>
        <v>8.0615942028985508</v>
      </c>
      <c r="F150">
        <f>'12'!F69</f>
        <v>8.2560296846011134</v>
      </c>
      <c r="G150">
        <f>'12'!G69</f>
        <v>8.5330776605944401</v>
      </c>
      <c r="H150">
        <f>'12'!H69</f>
        <v>8.6829268292682933</v>
      </c>
    </row>
    <row r="151" spans="1:8">
      <c r="B151" t="s">
        <v>304</v>
      </c>
      <c r="C151">
        <f>'12'!C99</f>
        <v>3.5812672176308542</v>
      </c>
      <c r="D151">
        <f>'12'!D99</f>
        <v>3.7195994277539342</v>
      </c>
      <c r="E151">
        <f>'12'!E99</f>
        <v>3.8748137108792848</v>
      </c>
      <c r="F151">
        <f>'12'!F99</f>
        <v>3.9816232771822357</v>
      </c>
      <c r="G151">
        <f>'12'!G99</f>
        <v>4.1401273885350314</v>
      </c>
      <c r="H151">
        <f>'12'!H99</f>
        <v>4.2414355628058731</v>
      </c>
    </row>
    <row r="152" spans="1:8">
      <c r="B152" t="s">
        <v>305</v>
      </c>
      <c r="C152">
        <f>'12'!C129</f>
        <v>13.742071881606766</v>
      </c>
      <c r="D152">
        <f>'12'!D129</f>
        <v>14.238773274917854</v>
      </c>
      <c r="E152">
        <f>'12'!E129</f>
        <v>14.428412874583795</v>
      </c>
      <c r="F152">
        <f>'12'!F129</f>
        <v>15.028901734104046</v>
      </c>
      <c r="G152">
        <f>'12'!G129</f>
        <v>18.84570082449941</v>
      </c>
      <c r="H152">
        <f>'12'!H129</f>
        <v>19.547079856972584</v>
      </c>
    </row>
    <row r="153" spans="1:8">
      <c r="B153" t="s">
        <v>306</v>
      </c>
      <c r="C153">
        <f>'12'!C159</f>
        <v>1.1355034065102196</v>
      </c>
      <c r="D153">
        <f>'12'!D159</f>
        <v>1.7446471054718478</v>
      </c>
      <c r="E153">
        <f>'12'!E159</f>
        <v>1.7670682730923695</v>
      </c>
      <c r="F153">
        <f>'12'!F159</f>
        <v>1.800327332242226</v>
      </c>
      <c r="G153">
        <f>'12'!G159</f>
        <v>1.8410041841004186</v>
      </c>
      <c r="H153">
        <f>'12'!H159</f>
        <v>1.8900343642611686</v>
      </c>
    </row>
    <row r="154" spans="1:8">
      <c r="B154" t="s">
        <v>307</v>
      </c>
      <c r="C154">
        <f>'12'!C189</f>
        <v>7.4626865671641793</v>
      </c>
      <c r="D154">
        <f>'12'!D189</f>
        <v>9.5663265306122458</v>
      </c>
      <c r="E154">
        <f>'12'!E189</f>
        <v>10.026737967914439</v>
      </c>
      <c r="F154">
        <f>'12'!F189</f>
        <v>9.8167539267015709</v>
      </c>
      <c r="G154">
        <f>'12'!G189</f>
        <v>10.231923601637108</v>
      </c>
      <c r="H154">
        <f>'12'!H189</f>
        <v>10.65340909090909</v>
      </c>
    </row>
    <row r="155" spans="1:8">
      <c r="B155" t="s">
        <v>308</v>
      </c>
      <c r="C155">
        <f>'12'!C219</f>
        <v>4.0867992766726946</v>
      </c>
      <c r="D155">
        <f>'12'!D219</f>
        <v>4.1774491682070245</v>
      </c>
      <c r="E155">
        <f>'12'!E219</f>
        <v>3.6676646706586826</v>
      </c>
      <c r="F155">
        <f>'12'!F219</f>
        <v>7.8237751614128381</v>
      </c>
      <c r="G155">
        <f>'12'!G219</f>
        <v>8.0218068535825555</v>
      </c>
      <c r="H155">
        <f>'12'!H219</f>
        <v>10.497237569060774</v>
      </c>
    </row>
    <row r="156" spans="1:8">
      <c r="B156" t="s">
        <v>309</v>
      </c>
      <c r="C156">
        <f>'12'!C249</f>
        <v>1.8072289156626506</v>
      </c>
      <c r="D156">
        <f>'12'!D249</f>
        <v>1.8237082066869299</v>
      </c>
      <c r="E156">
        <f>'12'!E249</f>
        <v>1.8575851393188854</v>
      </c>
      <c r="F156">
        <f>'12'!F249</f>
        <v>1.8808777429467085</v>
      </c>
      <c r="G156">
        <f>'12'!G249</f>
        <v>1.8714909544603868</v>
      </c>
      <c r="H156">
        <f>'12'!H249</f>
        <v>1.9132653061224489</v>
      </c>
    </row>
    <row r="157" spans="1:8" ht="16" thickBot="1">
      <c r="B157" t="s">
        <v>310</v>
      </c>
      <c r="C157">
        <f>'12'!C279</f>
        <v>3.1311154598825834</v>
      </c>
      <c r="D157">
        <f>'12'!D279</f>
        <v>3.6734693877551021</v>
      </c>
      <c r="E157">
        <f>'12'!E279</f>
        <v>6.7940552016985141</v>
      </c>
      <c r="F157">
        <f>'12'!F279</f>
        <v>9.4808126410835207</v>
      </c>
      <c r="G157">
        <f>'12'!G279</f>
        <v>11.401425178147267</v>
      </c>
      <c r="H157">
        <f>'12'!H279</f>
        <v>13.613861386138614</v>
      </c>
    </row>
    <row r="158" spans="1:8" ht="17" thickBot="1">
      <c r="A158">
        <v>13</v>
      </c>
      <c r="B158" s="60" t="s">
        <v>53</v>
      </c>
      <c r="C158" s="61">
        <f>'13'!C9</f>
        <v>1.9934543290687292</v>
      </c>
      <c r="D158" s="62">
        <f>'13'!D9</f>
        <v>1.3218340227052714</v>
      </c>
      <c r="E158" s="62">
        <f>'13'!E9</f>
        <v>1.4164205761171329</v>
      </c>
      <c r="F158" s="62">
        <f>'13'!F9</f>
        <v>1.452271161286903</v>
      </c>
      <c r="G158" s="62">
        <f>'13'!G9</f>
        <v>1.4995330478758082</v>
      </c>
      <c r="H158" s="63">
        <f>'13'!H9</f>
        <v>1.5745802593634448</v>
      </c>
    </row>
    <row r="159" spans="1:8">
      <c r="B159" t="s">
        <v>312</v>
      </c>
      <c r="C159">
        <f>'13'!C39</f>
        <v>5.3603335318642049</v>
      </c>
      <c r="D159">
        <f>'13'!D39</f>
        <v>1.3858641853098397</v>
      </c>
      <c r="E159">
        <f>'13'!E39</f>
        <v>1.4974216580721935</v>
      </c>
      <c r="F159">
        <f>'13'!F39</f>
        <v>1.7163955693044604</v>
      </c>
      <c r="G159">
        <f>'13'!G39</f>
        <v>1.9554753309265946</v>
      </c>
      <c r="H159">
        <f>'13'!H39</f>
        <v>1.9683052387200968</v>
      </c>
    </row>
    <row r="160" spans="1:8">
      <c r="B160" t="s">
        <v>313</v>
      </c>
      <c r="C160">
        <f>'13'!C69</f>
        <v>0.94899169632265723</v>
      </c>
      <c r="D160">
        <f>'13'!D69</f>
        <v>0.95238095238095233</v>
      </c>
      <c r="E160">
        <f>'13'!E69</f>
        <v>0.96450100468854649</v>
      </c>
      <c r="F160">
        <f>'13'!F69</f>
        <v>0.97786228439494782</v>
      </c>
      <c r="G160">
        <f>'13'!G69</f>
        <v>0.99078023943855786</v>
      </c>
      <c r="H160">
        <f>'13'!H69</f>
        <v>0.99986113039855573</v>
      </c>
    </row>
    <row r="161" spans="1:8">
      <c r="B161" t="s">
        <v>314</v>
      </c>
      <c r="C161">
        <f>'13'!C99</f>
        <v>1.5677166497314559</v>
      </c>
      <c r="D161">
        <f>'13'!D99</f>
        <v>1.5725101921956901</v>
      </c>
      <c r="E161">
        <f>'13'!E99</f>
        <v>1.5868351454598886</v>
      </c>
      <c r="F161">
        <f>'13'!F99</f>
        <v>1.6</v>
      </c>
      <c r="G161">
        <f>'13'!G99</f>
        <v>1.6095380029806259</v>
      </c>
      <c r="H161">
        <f>'13'!H99</f>
        <v>1.6257714887851875</v>
      </c>
    </row>
    <row r="162" spans="1:8">
      <c r="B162" t="s">
        <v>315</v>
      </c>
      <c r="C162">
        <f>'13'!C129</f>
        <v>1.7935432443204464</v>
      </c>
      <c r="D162">
        <f>'13'!D129</f>
        <v>1.7906884202148825</v>
      </c>
      <c r="E162">
        <f>'13'!E129</f>
        <v>1.7674783974862529</v>
      </c>
      <c r="F162">
        <f>'13'!F129</f>
        <v>1.7956903431763767</v>
      </c>
      <c r="G162">
        <f>'13'!G129</f>
        <v>1.8137847642079807</v>
      </c>
      <c r="H162">
        <f>'13'!H129</f>
        <v>1.8600889607763849</v>
      </c>
    </row>
    <row r="163" spans="1:8">
      <c r="B163" t="s">
        <v>316</v>
      </c>
      <c r="C163">
        <f>'13'!C159</f>
        <v>1.0603048376408217</v>
      </c>
      <c r="D163">
        <f>'13'!D159</f>
        <v>1.0774410774410776</v>
      </c>
      <c r="E163">
        <f>'13'!E159</f>
        <v>1.0928961748633881</v>
      </c>
      <c r="F163">
        <f>'13'!F159</f>
        <v>1.1042097998619738</v>
      </c>
      <c r="G163">
        <f>'13'!G159</f>
        <v>1.5471167369901548</v>
      </c>
      <c r="H163">
        <f>'13'!H159</f>
        <v>2.3588277340957826</v>
      </c>
    </row>
    <row r="164" spans="1:8">
      <c r="B164" t="s">
        <v>317</v>
      </c>
      <c r="C164">
        <f>'13'!C189</f>
        <v>1.9001610305958132</v>
      </c>
      <c r="D164">
        <f>'13'!D189</f>
        <v>1.9262161279791055</v>
      </c>
      <c r="E164">
        <f>'13'!E189</f>
        <v>1.8928456849534812</v>
      </c>
      <c r="F164">
        <f>'13'!F189</f>
        <v>1.8472135253600503</v>
      </c>
      <c r="G164">
        <f>'13'!G189</f>
        <v>1.8311607697082557</v>
      </c>
      <c r="H164">
        <f>'13'!H189</f>
        <v>1.8495297805642634</v>
      </c>
    </row>
    <row r="165" spans="1:8">
      <c r="B165" t="s">
        <v>318</v>
      </c>
      <c r="C165">
        <f>'13'!C219</f>
        <v>2.4242424242424243</v>
      </c>
      <c r="D165">
        <f>'13'!D219</f>
        <v>2.471828426026899</v>
      </c>
      <c r="E165">
        <f>'13'!E219</f>
        <v>2.4990812201396544</v>
      </c>
      <c r="F165">
        <f>'13'!F219</f>
        <v>2.4862888482632539</v>
      </c>
      <c r="G165">
        <f>'13'!G219</f>
        <v>2.4799416484318018</v>
      </c>
      <c r="H165">
        <f>'13'!H219</f>
        <v>2.5101513473606496</v>
      </c>
    </row>
    <row r="166" spans="1:8">
      <c r="B166" t="s">
        <v>319</v>
      </c>
      <c r="C166">
        <f>'13'!C249</f>
        <v>1.4395714763977232</v>
      </c>
      <c r="D166">
        <f>'13'!D249</f>
        <v>1.5020718232044197</v>
      </c>
      <c r="E166">
        <f>'13'!E249</f>
        <v>1.5046696644759598</v>
      </c>
      <c r="F166">
        <f>'13'!F249</f>
        <v>1.5249780893952671</v>
      </c>
      <c r="G166">
        <f>'13'!G249</f>
        <v>1.534662197918504</v>
      </c>
      <c r="H166">
        <f>'13'!H249</f>
        <v>1.5619389587073609</v>
      </c>
    </row>
    <row r="167" spans="1:8">
      <c r="B167" t="s">
        <v>320</v>
      </c>
      <c r="C167">
        <f>'13'!C279</f>
        <v>1.6356638871071199</v>
      </c>
      <c r="D167">
        <f>'13'!D279</f>
        <v>1.6446307642695903</v>
      </c>
      <c r="E167">
        <f>'13'!E279</f>
        <v>1.6590761223162003</v>
      </c>
      <c r="F167">
        <f>'13'!F279</f>
        <v>1.671583087512291</v>
      </c>
      <c r="G167">
        <f>'13'!G279</f>
        <v>1.6837240013205677</v>
      </c>
      <c r="H167">
        <f>'13'!H279</f>
        <v>2.6342451874366768</v>
      </c>
    </row>
    <row r="168" spans="1:8" ht="16" thickBot="1">
      <c r="B168" t="s">
        <v>321</v>
      </c>
      <c r="C168">
        <f>'13'!C309</f>
        <v>0.69285766934473358</v>
      </c>
      <c r="D168">
        <f>'13'!D309</f>
        <v>0.77319587628865971</v>
      </c>
      <c r="E168">
        <f>'13'!E309</f>
        <v>1.0672991402312482</v>
      </c>
      <c r="F168">
        <f>'13'!F309</f>
        <v>1.0414406595790846</v>
      </c>
      <c r="G168">
        <f>'13'!G309</f>
        <v>1.0114490412305963</v>
      </c>
      <c r="H168">
        <f>'13'!H309</f>
        <v>0.99516240497581199</v>
      </c>
    </row>
    <row r="169" spans="1:8" ht="17" thickBot="1">
      <c r="A169">
        <v>14</v>
      </c>
      <c r="B169" s="60" t="s">
        <v>57</v>
      </c>
      <c r="C169" s="61">
        <f>'14'!C9</f>
        <v>6.5501731892674355</v>
      </c>
      <c r="D169" s="62">
        <f>'14'!D9</f>
        <v>6.690863184472148</v>
      </c>
      <c r="E169" s="62">
        <f>'14'!E9</f>
        <v>6.9609779533443659</v>
      </c>
      <c r="F169" s="62">
        <f>'14'!F9</f>
        <v>7.2842310188189492</v>
      </c>
      <c r="G169" s="62">
        <f>'14'!G9</f>
        <v>7.4635855875588666</v>
      </c>
      <c r="H169" s="63">
        <f>'14'!H9</f>
        <v>7.855755894590847</v>
      </c>
    </row>
    <row r="170" spans="1:8">
      <c r="B170" t="s">
        <v>323</v>
      </c>
      <c r="C170">
        <f>'14'!C39</f>
        <v>5.9529602595296032</v>
      </c>
      <c r="D170">
        <f>'14'!D39</f>
        <v>5.9636009099772513</v>
      </c>
      <c r="E170">
        <f>'14'!E39</f>
        <v>5.9986923831317434</v>
      </c>
      <c r="F170">
        <f>'14'!F39</f>
        <v>5.9636009099772513</v>
      </c>
      <c r="G170">
        <f>'14'!G39</f>
        <v>5.933994472443505</v>
      </c>
      <c r="H170">
        <f>'14'!H39</f>
        <v>5.9810951760104309</v>
      </c>
    </row>
    <row r="171" spans="1:8">
      <c r="B171" t="s">
        <v>324</v>
      </c>
      <c r="C171">
        <f>'14'!C69</f>
        <v>5.2059052059052062</v>
      </c>
      <c r="D171">
        <f>'14'!D69</f>
        <v>5.6302521008403366</v>
      </c>
      <c r="E171">
        <f>'14'!E69</f>
        <v>5.7958477508650521</v>
      </c>
      <c r="F171">
        <f>'14'!F69</f>
        <v>6.1637534498620052</v>
      </c>
      <c r="G171">
        <f>'14'!G69</f>
        <v>6.2383612662942278</v>
      </c>
      <c r="H171">
        <f>'14'!H69</f>
        <v>7.0488721804511272</v>
      </c>
    </row>
    <row r="172" spans="1:8">
      <c r="B172" t="s">
        <v>325</v>
      </c>
      <c r="C172">
        <f>'14'!C99</f>
        <v>8.8780487804878039</v>
      </c>
      <c r="D172">
        <f>'14'!D99</f>
        <v>9.0818363273453091</v>
      </c>
      <c r="E172">
        <f>'14'!E99</f>
        <v>9.1826437941473245</v>
      </c>
      <c r="F172">
        <f>'14'!F99</f>
        <v>9.3047034764826169</v>
      </c>
      <c r="G172">
        <f>'14'!G99</f>
        <v>9.8166127292340892</v>
      </c>
      <c r="H172">
        <f>'14'!H99</f>
        <v>10.066371681415928</v>
      </c>
    </row>
    <row r="173" spans="1:8">
      <c r="B173" t="s">
        <v>248</v>
      </c>
      <c r="C173">
        <f>'14'!C129</f>
        <v>1.0000000000000001E-5</v>
      </c>
      <c r="D173">
        <f>'14'!D129</f>
        <v>1.0000000000000001E-5</v>
      </c>
      <c r="E173">
        <f>'14'!E129</f>
        <v>1.6351118760757313</v>
      </c>
      <c r="F173">
        <f>'14'!F129</f>
        <v>1.676963812886143</v>
      </c>
      <c r="G173">
        <f>'14'!G129</f>
        <v>1.6754850088183422</v>
      </c>
      <c r="H173">
        <f>'14'!H129</f>
        <v>2.0480854853072126</v>
      </c>
    </row>
    <row r="174" spans="1:8">
      <c r="B174" t="s">
        <v>326</v>
      </c>
      <c r="C174">
        <f>'14'!C159</f>
        <v>3.3391915641476273</v>
      </c>
      <c r="D174">
        <f>'14'!D159</f>
        <v>3.4234234234234231</v>
      </c>
      <c r="E174">
        <f>'14'!E159</f>
        <v>3.6538461538461537</v>
      </c>
      <c r="F174">
        <f>'14'!F159</f>
        <v>4.6601941747572813</v>
      </c>
      <c r="G174">
        <f>'14'!G159</f>
        <v>5.697445972495089</v>
      </c>
      <c r="H174">
        <f>'14'!H159</f>
        <v>8.5</v>
      </c>
    </row>
    <row r="175" spans="1:8">
      <c r="B175" t="s">
        <v>327</v>
      </c>
      <c r="C175">
        <f>'14'!C9</f>
        <v>6.5501731892674355</v>
      </c>
      <c r="D175">
        <f>'14'!D9</f>
        <v>6.690863184472148</v>
      </c>
      <c r="E175">
        <f>'14'!E9</f>
        <v>6.9609779533443659</v>
      </c>
      <c r="F175">
        <f>'14'!F9</f>
        <v>7.2842310188189492</v>
      </c>
      <c r="G175">
        <f>'14'!G9</f>
        <v>7.4635855875588666</v>
      </c>
      <c r="H175">
        <f>'14'!H9</f>
        <v>7.855755894590847</v>
      </c>
    </row>
    <row r="176" spans="1:8">
      <c r="B176" t="s">
        <v>328</v>
      </c>
      <c r="C176">
        <f>'14'!C219</f>
        <v>8.9915966386554604</v>
      </c>
      <c r="D176">
        <f>'14'!D219</f>
        <v>9.1845493562231759</v>
      </c>
      <c r="E176">
        <f>'14'!E219</f>
        <v>9.3124456048738029</v>
      </c>
      <c r="F176">
        <f>'14'!F219</f>
        <v>9.5280498664292068</v>
      </c>
      <c r="G176">
        <f>'14'!G219</f>
        <v>9.6483318304779075</v>
      </c>
      <c r="H176">
        <f>'14'!H219</f>
        <v>9.9442379182156131</v>
      </c>
    </row>
    <row r="177" spans="1:8">
      <c r="B177" t="s">
        <v>329</v>
      </c>
      <c r="C177">
        <f>'14'!C249</f>
        <v>11.487179487179485</v>
      </c>
      <c r="D177">
        <f>'14'!D249</f>
        <v>11.582213029989658</v>
      </c>
      <c r="E177">
        <f>'14'!E249</f>
        <v>11.38211382113821</v>
      </c>
      <c r="F177">
        <f>'14'!F249</f>
        <v>11.654526534859521</v>
      </c>
      <c r="G177">
        <f>'14'!G249</f>
        <v>11.876988335100743</v>
      </c>
      <c r="H177">
        <f>'14'!H249</f>
        <v>12.22707423580786</v>
      </c>
    </row>
    <row r="178" spans="1:8">
      <c r="B178" t="s">
        <v>330</v>
      </c>
      <c r="C178">
        <f>'14'!C279</f>
        <v>8.758169934640522</v>
      </c>
      <c r="D178">
        <f>'14'!D279</f>
        <v>9.2052980132450344</v>
      </c>
      <c r="E178">
        <f>'14'!E279</f>
        <v>10.180843938379102</v>
      </c>
      <c r="F178">
        <f>'14'!F279</f>
        <v>10.905349794238683</v>
      </c>
      <c r="G178">
        <f>'14'!G279</f>
        <v>11.134453781512605</v>
      </c>
      <c r="H178">
        <f>'14'!H279</f>
        <v>11.3314447592068</v>
      </c>
    </row>
    <row r="179" spans="1:8">
      <c r="B179" t="s">
        <v>331</v>
      </c>
      <c r="C179">
        <f>'14'!C309</f>
        <v>5.7564224548049481</v>
      </c>
      <c r="D179">
        <f>'14'!D309</f>
        <v>5.9664694280078887</v>
      </c>
      <c r="E179">
        <f>'14'!E309</f>
        <v>6.1265822784810124</v>
      </c>
      <c r="F179">
        <f>'14'!F309</f>
        <v>7.2593371909521309</v>
      </c>
      <c r="G179">
        <f>'14'!G309</f>
        <v>7.7949813134009611</v>
      </c>
      <c r="H179">
        <f>'14'!H309</f>
        <v>8.3018867924528301</v>
      </c>
    </row>
    <row r="180" spans="1:8" ht="16" thickBot="1">
      <c r="B180" t="s">
        <v>332</v>
      </c>
      <c r="C180">
        <f>'14'!C339</f>
        <v>15.950920245398772</v>
      </c>
      <c r="D180">
        <f>'14'!D339</f>
        <v>16.455696202531648</v>
      </c>
      <c r="E180">
        <f>'14'!E339</f>
        <v>16.490486257928119</v>
      </c>
      <c r="F180">
        <f>'14'!F339</f>
        <v>17.1875</v>
      </c>
      <c r="G180">
        <f>'14'!G339</f>
        <v>17.423442449841605</v>
      </c>
      <c r="H180">
        <f>'14'!H339</f>
        <v>17.665952890792294</v>
      </c>
    </row>
    <row r="181" spans="1:8" ht="17" thickBot="1">
      <c r="A181">
        <v>15</v>
      </c>
      <c r="B181" s="60" t="s">
        <v>61</v>
      </c>
      <c r="C181" s="61">
        <f>'15'!C9</f>
        <v>2.7561941064360065</v>
      </c>
      <c r="D181" s="62">
        <f>'15'!D9</f>
        <v>3.0972125087421323</v>
      </c>
      <c r="E181" s="62">
        <f>'15'!E9</f>
        <v>3.162155325069568</v>
      </c>
      <c r="F181" s="62">
        <f>'15'!F9</f>
        <v>3.274291497975709</v>
      </c>
      <c r="G181" s="62">
        <f>'15'!G9</f>
        <v>3.6128705345832279</v>
      </c>
      <c r="H181" s="63">
        <f>'15'!H9</f>
        <v>8.0240498812351539</v>
      </c>
    </row>
    <row r="182" spans="1:8">
      <c r="B182" t="s">
        <v>334</v>
      </c>
      <c r="C182">
        <f>'15'!C39</f>
        <v>3.2365035150550465</v>
      </c>
      <c r="D182">
        <f>'15'!D39</f>
        <v>3.2699008308764408</v>
      </c>
      <c r="E182">
        <f>'15'!E39</f>
        <v>3.330200080569357</v>
      </c>
      <c r="F182">
        <f>'15'!F39</f>
        <v>3.3239512129741322</v>
      </c>
      <c r="G182">
        <f>'15'!G39</f>
        <v>3.2943676939426143</v>
      </c>
      <c r="H182">
        <f>'15'!H39</f>
        <v>17.058428475486902</v>
      </c>
    </row>
    <row r="183" spans="1:8">
      <c r="B183" t="s">
        <v>335</v>
      </c>
      <c r="C183">
        <f>'15'!C69</f>
        <v>2.1126760563380285</v>
      </c>
      <c r="D183">
        <f>'15'!D69</f>
        <v>2.1818181818181821</v>
      </c>
      <c r="E183">
        <f>'15'!E69</f>
        <v>2.2670025188916876</v>
      </c>
      <c r="F183">
        <f>'15'!F69</f>
        <v>3.0379746835443036</v>
      </c>
      <c r="G183">
        <f>'15'!G69</f>
        <v>3.0927835051546388</v>
      </c>
      <c r="H183">
        <f>'15'!H69</f>
        <v>3.1620553359683794</v>
      </c>
    </row>
    <row r="184" spans="1:8">
      <c r="B184" t="s">
        <v>280</v>
      </c>
      <c r="C184">
        <f>'15'!C99</f>
        <v>0.42836744407425037</v>
      </c>
      <c r="D184">
        <f>'15'!D99</f>
        <v>0.439453125</v>
      </c>
      <c r="E184">
        <f>'15'!E99</f>
        <v>0.49067713444553479</v>
      </c>
      <c r="F184">
        <f>'15'!F99</f>
        <v>1.2726382770435634</v>
      </c>
      <c r="G184">
        <f>'15'!G99</f>
        <v>2.7978774722624218</v>
      </c>
      <c r="H184">
        <f>'15'!H99</f>
        <v>2.8032866118898019</v>
      </c>
    </row>
    <row r="185" spans="1:8">
      <c r="B185" t="s">
        <v>336</v>
      </c>
      <c r="C185">
        <f>'15'!C129</f>
        <v>1.7261219792865361</v>
      </c>
      <c r="D185">
        <f>'15'!D129</f>
        <v>2.1791767554479415</v>
      </c>
      <c r="E185">
        <f>'15'!E129</f>
        <v>2.214022140221402</v>
      </c>
      <c r="F185">
        <f>'15'!F129</f>
        <v>2.2181146025878005</v>
      </c>
      <c r="G185">
        <f>'15'!G129</f>
        <v>5.0711193568336421</v>
      </c>
      <c r="H185">
        <f>'15'!H129</f>
        <v>5.2463211772232885</v>
      </c>
    </row>
    <row r="186" spans="1:8">
      <c r="B186" t="s">
        <v>337</v>
      </c>
      <c r="C186">
        <f>'15'!C159</f>
        <v>3.4736411932979157</v>
      </c>
      <c r="D186">
        <f>'15'!D159</f>
        <v>3.5864978902953588</v>
      </c>
      <c r="E186">
        <f>'15'!E159</f>
        <v>3.6908380373425964</v>
      </c>
      <c r="F186">
        <f>'15'!F159</f>
        <v>3.7946428571428572</v>
      </c>
      <c r="G186">
        <f>'15'!G159</f>
        <v>3.2080659945004584</v>
      </c>
      <c r="H186">
        <f>'15'!H159</f>
        <v>3.2634032634032635</v>
      </c>
    </row>
    <row r="187" spans="1:8">
      <c r="B187" t="s">
        <v>338</v>
      </c>
      <c r="C187">
        <f>'15'!C189</f>
        <v>1E-4</v>
      </c>
      <c r="D187">
        <f>'15'!D189</f>
        <v>1E-4</v>
      </c>
      <c r="E187">
        <f>'15'!E189</f>
        <v>1E-4</v>
      </c>
      <c r="F187">
        <f>'15'!F189</f>
        <v>1E-4</v>
      </c>
      <c r="G187">
        <f>'15'!G189</f>
        <v>1E-4</v>
      </c>
      <c r="H187">
        <f>'15'!H189</f>
        <v>1E-4</v>
      </c>
    </row>
    <row r="188" spans="1:8">
      <c r="B188" t="s">
        <v>339</v>
      </c>
      <c r="C188">
        <f>'15'!C219</f>
        <v>1E-4</v>
      </c>
      <c r="D188">
        <f>'15'!D219</f>
        <v>6.654343807763401</v>
      </c>
      <c r="E188">
        <f>'15'!E219</f>
        <v>6.9097888675623809</v>
      </c>
      <c r="F188">
        <f>'15'!F219</f>
        <v>6.7924528301886795</v>
      </c>
      <c r="G188">
        <f>'15'!G219</f>
        <v>6.9230769230769234</v>
      </c>
      <c r="H188">
        <f>'15'!H219</f>
        <v>7.0450097847358126</v>
      </c>
    </row>
    <row r="189" spans="1:8">
      <c r="B189" t="s">
        <v>340</v>
      </c>
      <c r="C189">
        <f>'15'!C249</f>
        <v>3.3507853403141366</v>
      </c>
      <c r="D189">
        <f>'15'!D249</f>
        <v>3.4445640473627557</v>
      </c>
      <c r="E189">
        <f>'15'!E249</f>
        <v>3.4896401308615053</v>
      </c>
      <c r="F189">
        <f>'15'!F249</f>
        <v>3.4371643394199785</v>
      </c>
      <c r="G189">
        <f>'15'!G249</f>
        <v>3.8251366120218577</v>
      </c>
      <c r="H189">
        <f>'15'!H249</f>
        <v>4.115684093437153</v>
      </c>
    </row>
    <row r="190" spans="1:8">
      <c r="B190" t="s">
        <v>341</v>
      </c>
      <c r="C190">
        <f>'15'!C279</f>
        <v>8.5341365461847385</v>
      </c>
      <c r="D190">
        <f>'15'!D279</f>
        <v>10.174717368961973</v>
      </c>
      <c r="E190">
        <f>'15'!E279</f>
        <v>10.388247639034628</v>
      </c>
      <c r="F190">
        <f>'15'!F279</f>
        <v>10.122699386503069</v>
      </c>
      <c r="G190">
        <f>'15'!G279</f>
        <v>10.291060291060292</v>
      </c>
      <c r="H190">
        <f>'15'!H279</f>
        <v>10.633727175080558</v>
      </c>
    </row>
    <row r="191" spans="1:8">
      <c r="B191" t="s">
        <v>342</v>
      </c>
      <c r="C191">
        <f>'15'!C309</f>
        <v>1E-4</v>
      </c>
      <c r="D191">
        <f>'15'!D309</f>
        <v>1E-4</v>
      </c>
      <c r="E191">
        <f>'15'!E309</f>
        <v>1E-4</v>
      </c>
      <c r="F191">
        <f>'15'!F309</f>
        <v>1E-4</v>
      </c>
      <c r="G191">
        <f>'15'!G309</f>
        <v>1E-4</v>
      </c>
      <c r="H191">
        <f>'15'!H309</f>
        <v>1E-4</v>
      </c>
    </row>
    <row r="192" spans="1:8" ht="16" thickBot="1">
      <c r="B192" t="s">
        <v>343</v>
      </c>
      <c r="C192">
        <f>'15'!C339</f>
        <v>5.6586270871985151</v>
      </c>
      <c r="D192">
        <f>'15'!D339</f>
        <v>5.7984790874524714</v>
      </c>
      <c r="E192">
        <f>'15'!E339</f>
        <v>6.0039370078740157</v>
      </c>
      <c r="F192">
        <f>'15'!F339</f>
        <v>5.9980334316617494</v>
      </c>
      <c r="G192">
        <f>'15'!G339</f>
        <v>6.1122244488977948</v>
      </c>
      <c r="H192">
        <f>'15'!H339</f>
        <v>43.047034764826179</v>
      </c>
    </row>
    <row r="193" spans="1:8" ht="17" thickBot="1">
      <c r="A193">
        <v>16</v>
      </c>
      <c r="B193" s="60" t="s">
        <v>65</v>
      </c>
      <c r="C193" s="61">
        <f>'16'!C9</f>
        <v>6.4315529431808516</v>
      </c>
      <c r="D193" s="62">
        <f>'16'!D9</f>
        <v>6.8254655695106115</v>
      </c>
      <c r="E193" s="62">
        <f>'16'!E9</f>
        <v>6.9660942316160304</v>
      </c>
      <c r="F193" s="62">
        <f>'16'!F9</f>
        <v>7.1645524388065054</v>
      </c>
      <c r="G193" s="62">
        <f>'16'!G9</f>
        <v>7.429191928332278</v>
      </c>
      <c r="H193" s="63">
        <f>'16'!H9</f>
        <v>7.2813282626843536</v>
      </c>
    </row>
    <row r="194" spans="1:8">
      <c r="B194" t="s">
        <v>345</v>
      </c>
      <c r="C194">
        <f>'16'!C39</f>
        <v>5.6811240073304825</v>
      </c>
      <c r="D194">
        <f>'16'!D39</f>
        <v>5.9577194106342093</v>
      </c>
      <c r="E194">
        <f>'16'!E39</f>
        <v>6.1876247504990021</v>
      </c>
      <c r="F194">
        <f>'16'!F39</f>
        <v>6.2965470548408948</v>
      </c>
      <c r="G194">
        <f>'16'!G39</f>
        <v>6.2753036437246967</v>
      </c>
      <c r="H194">
        <f>'16'!H39</f>
        <v>6.4853556485355659</v>
      </c>
    </row>
    <row r="195" spans="1:8">
      <c r="B195" t="s">
        <v>346</v>
      </c>
      <c r="C195">
        <f>'16'!C69</f>
        <v>5.6160938809723389</v>
      </c>
      <c r="D195">
        <f>'16'!D69</f>
        <v>6.0189165950128976</v>
      </c>
      <c r="E195">
        <f>'16'!E69</f>
        <v>6.4147627416520212</v>
      </c>
      <c r="F195">
        <f>'16'!F69</f>
        <v>6.6003616636528024</v>
      </c>
      <c r="G195">
        <f>'16'!G69</f>
        <v>6.8609022556390977</v>
      </c>
      <c r="H195">
        <f>'16'!H69</f>
        <v>7.1219512195121952</v>
      </c>
    </row>
    <row r="196" spans="1:8">
      <c r="B196" t="s">
        <v>347</v>
      </c>
      <c r="C196">
        <f>'16'!C99</f>
        <v>8.8379341050756892</v>
      </c>
      <c r="D196">
        <f>'16'!D99</f>
        <v>8.8556770020075852</v>
      </c>
      <c r="E196">
        <f>'16'!E99</f>
        <v>8.9213483146067425</v>
      </c>
      <c r="F196">
        <f>'16'!F99</f>
        <v>8.8715083798882688</v>
      </c>
      <c r="G196">
        <f>'16'!G99</f>
        <v>9.2671927846674187</v>
      </c>
      <c r="H196">
        <f>'16'!H99</f>
        <v>9.4114953057018553</v>
      </c>
    </row>
    <row r="197" spans="1:8">
      <c r="B197" t="s">
        <v>348</v>
      </c>
      <c r="C197">
        <f>'16'!C129</f>
        <v>9.052183173588924</v>
      </c>
      <c r="D197">
        <f>'16'!D129</f>
        <v>9.1299677765843192</v>
      </c>
      <c r="E197">
        <f>'16'!E129</f>
        <v>9.4130675526024365</v>
      </c>
      <c r="F197">
        <f>'16'!F129</f>
        <v>9.5828635851183765</v>
      </c>
      <c r="G197">
        <f>'16'!G129</f>
        <v>9.7926267281105979</v>
      </c>
      <c r="H197">
        <f>'16'!H129</f>
        <v>4.410011918951132</v>
      </c>
    </row>
    <row r="198" spans="1:8">
      <c r="B198" t="s">
        <v>349</v>
      </c>
      <c r="C198">
        <f>'16'!C159</f>
        <v>3.6178631995477675</v>
      </c>
      <c r="D198">
        <f>'16'!D159</f>
        <v>3.707995365005794</v>
      </c>
      <c r="E198">
        <f>'16'!E159</f>
        <v>3.8095238095238093</v>
      </c>
      <c r="F198">
        <f>'16'!F159</f>
        <v>3.9408866995073897</v>
      </c>
      <c r="G198">
        <f>'16'!G159</f>
        <v>4.0150564617314934</v>
      </c>
      <c r="H198">
        <f>'16'!H159</f>
        <v>4.1263700838168926</v>
      </c>
    </row>
    <row r="199" spans="1:8" ht="16" thickBot="1">
      <c r="B199" t="s">
        <v>350</v>
      </c>
      <c r="C199">
        <f>'16'!C189</f>
        <v>2.8671737858396726</v>
      </c>
      <c r="D199">
        <f>'16'!D189</f>
        <v>4.699583581201666</v>
      </c>
      <c r="E199">
        <f>'16'!E189</f>
        <v>4.699583581201666</v>
      </c>
      <c r="F199">
        <f>'16'!F189</f>
        <v>5.5384615384615383</v>
      </c>
      <c r="G199">
        <f>'16'!G189</f>
        <v>5.9079601990049753</v>
      </c>
      <c r="H199">
        <f>'16'!H189</f>
        <v>6.8370607028753989</v>
      </c>
    </row>
    <row r="200" spans="1:8" ht="17" thickBot="1">
      <c r="A200">
        <v>17</v>
      </c>
      <c r="B200" s="60" t="s">
        <v>69</v>
      </c>
      <c r="C200" s="61">
        <f>'17'!C9</f>
        <v>1.9772002660733536</v>
      </c>
      <c r="D200" s="62">
        <f>'17'!D9</f>
        <v>2.0945003515809613</v>
      </c>
      <c r="E200" s="62">
        <f>'17'!E9</f>
        <v>2.1098172033033311</v>
      </c>
      <c r="F200" s="62">
        <f>'17'!F9</f>
        <v>2.181576244280512</v>
      </c>
      <c r="G200" s="62">
        <f>'17'!G9</f>
        <v>2.3127519626564816</v>
      </c>
      <c r="H200" s="63">
        <f>'17'!H9</f>
        <v>2.5138230411884828</v>
      </c>
    </row>
    <row r="201" spans="1:8">
      <c r="B201" t="s">
        <v>352</v>
      </c>
      <c r="C201">
        <f>'17'!C39</f>
        <v>1.6609880749574106</v>
      </c>
      <c r="D201">
        <f>'17'!D39</f>
        <v>1.9009913948238066</v>
      </c>
      <c r="E201">
        <f>'17'!E39</f>
        <v>1.9030461840812316</v>
      </c>
      <c r="F201">
        <f>'17'!F39</f>
        <v>1.9053553274522022</v>
      </c>
      <c r="G201">
        <f>'17'!G39</f>
        <v>2.090234530276931</v>
      </c>
      <c r="H201">
        <f>'17'!H39</f>
        <v>2.4720305486701948</v>
      </c>
    </row>
    <row r="202" spans="1:8">
      <c r="B202" t="s">
        <v>353</v>
      </c>
      <c r="C202">
        <f>'17'!C69</f>
        <v>1.4919682797885319</v>
      </c>
      <c r="D202">
        <f>'17'!D69</f>
        <v>1.4807829544296056</v>
      </c>
      <c r="E202">
        <f>'17'!E69</f>
        <v>1.493342929111191</v>
      </c>
      <c r="F202">
        <f>'17'!F69</f>
        <v>1.4950554156825084</v>
      </c>
      <c r="G202">
        <f>'17'!G69</f>
        <v>1.5066701543290608</v>
      </c>
      <c r="H202">
        <f>'17'!H69</f>
        <v>1.5572858731924359</v>
      </c>
    </row>
    <row r="203" spans="1:8">
      <c r="B203" t="s">
        <v>354</v>
      </c>
      <c r="C203">
        <f>'17'!C99</f>
        <v>2.3142509135200973</v>
      </c>
      <c r="D203">
        <f>'17'!D99</f>
        <v>2.3529411764705879</v>
      </c>
      <c r="E203">
        <f>'17'!E99</f>
        <v>2.3241206030150758</v>
      </c>
      <c r="F203">
        <f>'17'!F99</f>
        <v>4.1087231352718074</v>
      </c>
      <c r="G203">
        <f>'17'!G99</f>
        <v>5.1769331585845348</v>
      </c>
      <c r="H203">
        <f>'17'!H99</f>
        <v>5.6149732620320858</v>
      </c>
    </row>
    <row r="204" spans="1:8">
      <c r="B204" t="s">
        <v>355</v>
      </c>
      <c r="C204">
        <f>'17'!C129</f>
        <v>1.9562179785747555</v>
      </c>
      <c r="D204">
        <f>'17'!D129</f>
        <v>2.0028612303290418</v>
      </c>
      <c r="E204">
        <f>'17'!E129</f>
        <v>2.0192307692307692</v>
      </c>
      <c r="F204">
        <f>'17'!F129</f>
        <v>2.0588235294117649</v>
      </c>
      <c r="G204">
        <f>'17'!G129</f>
        <v>2.1010505252626315</v>
      </c>
      <c r="H204">
        <f>'17'!H129</f>
        <v>2.1750388399792855</v>
      </c>
    </row>
    <row r="205" spans="1:8">
      <c r="B205" t="s">
        <v>356</v>
      </c>
      <c r="C205">
        <f>'17'!C159</f>
        <v>9.6586178184845952</v>
      </c>
      <c r="D205">
        <f>'17'!D159</f>
        <v>9.9230111206159108</v>
      </c>
      <c r="E205">
        <f>'17'!E159</f>
        <v>10.047639670853183</v>
      </c>
      <c r="F205">
        <f>'17'!F159</f>
        <v>10.060711188204683</v>
      </c>
      <c r="G205">
        <f>'17'!G159</f>
        <v>10.215763980625274</v>
      </c>
      <c r="H205">
        <f>'17'!H159</f>
        <v>10.361768646717284</v>
      </c>
    </row>
    <row r="206" spans="1:8">
      <c r="B206" t="s">
        <v>357</v>
      </c>
      <c r="C206">
        <f>'17'!C189</f>
        <v>7.4342701722574791</v>
      </c>
      <c r="D206">
        <f>'17'!D189</f>
        <v>7.5645756457564568</v>
      </c>
      <c r="E206">
        <f>'17'!E189</f>
        <v>7.6421248835041933</v>
      </c>
      <c r="F206">
        <f>'17'!F189</f>
        <v>7.6492537313432827</v>
      </c>
      <c r="G206">
        <f>'17'!G189</f>
        <v>7.7431539187913119</v>
      </c>
      <c r="H206">
        <f>'17'!H189</f>
        <v>7.8922040423484114</v>
      </c>
    </row>
    <row r="207" spans="1:8">
      <c r="B207" t="s">
        <v>358</v>
      </c>
      <c r="C207">
        <f>'17'!C219</f>
        <v>2.3362536503963289</v>
      </c>
      <c r="D207">
        <f>'17'!D219</f>
        <v>2.3824718145075514</v>
      </c>
      <c r="E207">
        <f>'17'!E219</f>
        <v>2.4683408456750375</v>
      </c>
      <c r="F207">
        <f>'17'!F219</f>
        <v>2.8041415012942195</v>
      </c>
      <c r="G207">
        <f>'17'!G219</f>
        <v>2.8884026258205688</v>
      </c>
      <c r="H207">
        <f>'17'!H219</f>
        <v>3.1933899062081288</v>
      </c>
    </row>
    <row r="208" spans="1:8">
      <c r="B208" t="s">
        <v>359</v>
      </c>
      <c r="C208">
        <f>'17'!C249</f>
        <v>4.2158516020236085</v>
      </c>
      <c r="D208">
        <f>'17'!D249</f>
        <v>4.6345811051693406</v>
      </c>
      <c r="E208">
        <f>'17'!E249</f>
        <v>4.8148148148148149</v>
      </c>
      <c r="F208">
        <f>'17'!F249</f>
        <v>5.8479532163742682</v>
      </c>
      <c r="G208">
        <f>'17'!G249</f>
        <v>6.1224489795918364</v>
      </c>
      <c r="H208">
        <f>'17'!H249</f>
        <v>6.2761506276150625</v>
      </c>
    </row>
    <row r="209" spans="1:8">
      <c r="B209" t="s">
        <v>360</v>
      </c>
      <c r="C209">
        <f>'17'!C279</f>
        <v>1.3071895424836601</v>
      </c>
      <c r="D209">
        <f>'17'!D279</f>
        <v>1.8368846436443791</v>
      </c>
      <c r="E209">
        <f>'17'!E279</f>
        <v>1.8740629685157422</v>
      </c>
      <c r="F209">
        <f>'17'!F279</f>
        <v>2.4700598802395208</v>
      </c>
      <c r="G209">
        <f>'17'!G279</f>
        <v>4.5011252813203297</v>
      </c>
      <c r="H209">
        <f>'17'!H279</f>
        <v>4.5214770158251696</v>
      </c>
    </row>
    <row r="210" spans="1:8">
      <c r="B210" t="s">
        <v>361</v>
      </c>
      <c r="C210">
        <f>'17'!C309</f>
        <v>2.0253164556962027</v>
      </c>
      <c r="D210">
        <f>'17'!D309</f>
        <v>2.7418520434557681</v>
      </c>
      <c r="E210">
        <f>'17'!E309</f>
        <v>2.7249357326478147</v>
      </c>
      <c r="F210">
        <f>'17'!F309</f>
        <v>2.7361899845121318</v>
      </c>
      <c r="G210">
        <f>'17'!G309</f>
        <v>2.7319587628865976</v>
      </c>
      <c r="H210">
        <f>'17'!H309</f>
        <v>3.1688311688311686</v>
      </c>
    </row>
    <row r="211" spans="1:8" ht="16" thickBot="1">
      <c r="B211" t="s">
        <v>362</v>
      </c>
      <c r="C211">
        <f>'17'!C339</f>
        <v>3.1709203402938901</v>
      </c>
      <c r="D211">
        <f>'17'!D339</f>
        <v>3.5657686212361335</v>
      </c>
      <c r="E211">
        <f>'17'!E339</f>
        <v>3.6057692307692308</v>
      </c>
      <c r="F211">
        <f>'17'!F339</f>
        <v>3.6585365853658538</v>
      </c>
      <c r="G211">
        <f>'17'!G339</f>
        <v>3.6644951140065145</v>
      </c>
      <c r="H211">
        <f>'17'!H339</f>
        <v>3.7128712871287126</v>
      </c>
    </row>
    <row r="212" spans="1:8" ht="17" thickBot="1">
      <c r="A212">
        <v>18</v>
      </c>
      <c r="B212" s="60" t="s">
        <v>73</v>
      </c>
      <c r="C212" s="61">
        <f>'18'!C9</f>
        <v>4.3786000195255292</v>
      </c>
      <c r="D212" s="62">
        <f>'18'!D9</f>
        <v>4.4897959183673457</v>
      </c>
      <c r="E212" s="62">
        <f>'18'!E9</f>
        <v>4.7980181000050557</v>
      </c>
      <c r="F212" s="62">
        <f>'18'!F9</f>
        <v>4.982042072857876</v>
      </c>
      <c r="G212" s="62">
        <f>'18'!G9</f>
        <v>5.2254311240390603</v>
      </c>
      <c r="H212" s="63">
        <f>'18'!H9</f>
        <v>5.4634197543822811</v>
      </c>
    </row>
    <row r="213" spans="1:8">
      <c r="B213" t="s">
        <v>364</v>
      </c>
      <c r="C213">
        <f>'18'!C39</f>
        <v>5.6677374942634238</v>
      </c>
      <c r="D213">
        <f>'18'!D39</f>
        <v>5.7189164158369996</v>
      </c>
      <c r="E213">
        <f>'18'!E39</f>
        <v>5.940828402366864</v>
      </c>
      <c r="F213">
        <f>'18'!F39</f>
        <v>6.0090974383528852</v>
      </c>
      <c r="G213">
        <f>'18'!G39</f>
        <v>6.1219512195121952</v>
      </c>
      <c r="H213">
        <f>'18'!H39</f>
        <v>5.7692307692307683</v>
      </c>
    </row>
    <row r="214" spans="1:8">
      <c r="B214" t="s">
        <v>365</v>
      </c>
      <c r="C214">
        <f>'18'!C69</f>
        <v>13.511111111111111</v>
      </c>
      <c r="D214">
        <f>'18'!D69</f>
        <v>14.4349477682811</v>
      </c>
      <c r="E214">
        <f>'18'!E69</f>
        <v>14.887365328109695</v>
      </c>
      <c r="F214">
        <f>'18'!F69</f>
        <v>15.109343936381709</v>
      </c>
      <c r="G214">
        <f>'18'!G69</f>
        <v>15.510204081632653</v>
      </c>
      <c r="H214">
        <f>'18'!H69</f>
        <v>15.866388308977033</v>
      </c>
    </row>
    <row r="215" spans="1:8">
      <c r="B215" t="s">
        <v>366</v>
      </c>
      <c r="C215">
        <f>'18'!C99</f>
        <v>7.3640743289745352</v>
      </c>
      <c r="D215">
        <f>'18'!D99</f>
        <v>7.5035063113604483</v>
      </c>
      <c r="E215">
        <f>'18'!E99</f>
        <v>7.5618374558303882</v>
      </c>
      <c r="F215">
        <f>'18'!F99</f>
        <v>7.5458392101551484</v>
      </c>
      <c r="G215">
        <f>'18'!G99</f>
        <v>7.5832742735648475</v>
      </c>
      <c r="H215">
        <f>'18'!H99</f>
        <v>8.3035075161059417</v>
      </c>
    </row>
    <row r="216" spans="1:8">
      <c r="B216" t="s">
        <v>367</v>
      </c>
      <c r="C216">
        <f>'18'!C129</f>
        <v>2.2708840227088398</v>
      </c>
      <c r="D216">
        <f>'18'!D129</f>
        <v>2.3007395234182413</v>
      </c>
      <c r="E216">
        <f>'18'!E129</f>
        <v>2.3064250411861611</v>
      </c>
      <c r="F216">
        <f>'18'!F129</f>
        <v>2.9285099052540908</v>
      </c>
      <c r="G216">
        <f>'18'!G129</f>
        <v>2.998236331569665</v>
      </c>
      <c r="H216">
        <f>'18'!H129</f>
        <v>3.0741410488245933</v>
      </c>
    </row>
    <row r="217" spans="1:8">
      <c r="B217" t="s">
        <v>368</v>
      </c>
      <c r="C217">
        <f>'18'!C159</f>
        <v>6.2499999999999991</v>
      </c>
      <c r="D217">
        <f>'18'!D159</f>
        <v>6.3876651982378849</v>
      </c>
      <c r="E217">
        <f>'18'!E159</f>
        <v>6.6210045662100461</v>
      </c>
      <c r="F217">
        <f>'18'!F159</f>
        <v>6.7915690866510534</v>
      </c>
      <c r="G217">
        <f>'18'!G159</f>
        <v>6.8720379146919433</v>
      </c>
      <c r="H217">
        <f>'18'!H159</f>
        <v>6.9627851140456185</v>
      </c>
    </row>
    <row r="218" spans="1:8">
      <c r="B218" t="s">
        <v>369</v>
      </c>
      <c r="C218">
        <f>'18'!C189</f>
        <v>2.0216962524654827</v>
      </c>
      <c r="D218">
        <f>'18'!D189</f>
        <v>2.0993343573988734</v>
      </c>
      <c r="E218">
        <f>'18'!E189</f>
        <v>2.1134020618556697</v>
      </c>
      <c r="F218">
        <f>'18'!F189</f>
        <v>2.1432305279665447</v>
      </c>
      <c r="G218">
        <f>'18'!G189</f>
        <v>2.7233115468409586</v>
      </c>
      <c r="H218">
        <f>'18'!H189</f>
        <v>2.7716186252771622</v>
      </c>
    </row>
    <row r="219" spans="1:8">
      <c r="B219" t="s">
        <v>370</v>
      </c>
      <c r="C219">
        <f>'18'!C219</f>
        <v>2.4816176470588238</v>
      </c>
      <c r="D219">
        <f>'18'!D219</f>
        <v>2.5543992431409648</v>
      </c>
      <c r="E219">
        <f>'18'!E219</f>
        <v>4.3352601156069364</v>
      </c>
      <c r="F219">
        <f>'18'!F219</f>
        <v>5.1986267778322706</v>
      </c>
      <c r="G219">
        <f>'18'!G219</f>
        <v>5.6971514242878563</v>
      </c>
      <c r="H219">
        <f>'18'!H219</f>
        <v>6.1244979919678713</v>
      </c>
    </row>
    <row r="220" spans="1:8">
      <c r="B220" t="s">
        <v>371</v>
      </c>
      <c r="C220">
        <f>'18'!C249</f>
        <v>1.8150388936905792</v>
      </c>
      <c r="D220">
        <f>'18'!D249</f>
        <v>1.9247594050743657</v>
      </c>
      <c r="E220">
        <f>'18'!E249</f>
        <v>1.941747572815534</v>
      </c>
      <c r="F220">
        <f>'18'!F249</f>
        <v>1.9642857142857144</v>
      </c>
      <c r="G220">
        <f>'18'!G249</f>
        <v>2.2670917463691111</v>
      </c>
      <c r="H220">
        <f>'18'!H249</f>
        <v>2.9086366880799428</v>
      </c>
    </row>
    <row r="221" spans="1:8" ht="16" thickBot="1">
      <c r="B221" t="s">
        <v>372</v>
      </c>
      <c r="C221">
        <f>'18'!C279</f>
        <v>7.5</v>
      </c>
      <c r="D221">
        <f>'18'!D279</f>
        <v>7.581227436823105</v>
      </c>
      <c r="E221">
        <f>'18'!E279</f>
        <v>8.3147735708982911</v>
      </c>
      <c r="F221">
        <f>'18'!F279</f>
        <v>8.472012102874432</v>
      </c>
      <c r="G221">
        <f>'18'!G279</f>
        <v>8.615384615384615</v>
      </c>
      <c r="H221">
        <f>'18'!H279</f>
        <v>8.5889570552147223</v>
      </c>
    </row>
    <row r="222" spans="1:8" ht="17" thickBot="1">
      <c r="A222">
        <v>19</v>
      </c>
      <c r="B222" s="60" t="s">
        <v>77</v>
      </c>
      <c r="C222" s="61">
        <f>'19'!C9</f>
        <v>7.4620308773691484</v>
      </c>
      <c r="D222" s="62">
        <f>'19'!D9</f>
        <v>7.5029748857017609</v>
      </c>
      <c r="E222" s="62">
        <f>'19'!E9</f>
        <v>8.2020505126281567</v>
      </c>
      <c r="F222" s="62">
        <f>'19'!F9</f>
        <v>8.4627475636592262</v>
      </c>
      <c r="G222" s="62">
        <f>'19'!G9</f>
        <v>8.6849916118208803</v>
      </c>
      <c r="H222" s="63">
        <f>'19'!H9</f>
        <v>9.2282321899736139</v>
      </c>
    </row>
    <row r="223" spans="1:8">
      <c r="B223" t="s">
        <v>374</v>
      </c>
      <c r="C223">
        <f>'19'!C39</f>
        <v>15.744680851063832</v>
      </c>
      <c r="D223">
        <f>'19'!D39</f>
        <v>16.328331862312446</v>
      </c>
      <c r="E223">
        <f>'19'!E39</f>
        <v>16.621743036837376</v>
      </c>
      <c r="F223">
        <f>'19'!F39</f>
        <v>17.145505097312327</v>
      </c>
      <c r="G223">
        <f>'19'!G39</f>
        <v>17.436380772855799</v>
      </c>
      <c r="H223">
        <f>'19'!H39</f>
        <v>17.754318618042227</v>
      </c>
    </row>
    <row r="224" spans="1:8">
      <c r="B224" t="s">
        <v>338</v>
      </c>
      <c r="C224">
        <f>'19'!C69</f>
        <v>8.0829756795422032</v>
      </c>
      <c r="D224">
        <f>'19'!D69</f>
        <v>8.1943437273386515</v>
      </c>
      <c r="E224">
        <f>'19'!E69</f>
        <v>8.602941176470587</v>
      </c>
      <c r="F224">
        <f>'19'!F69</f>
        <v>8.8838268792710693</v>
      </c>
      <c r="G224">
        <f>'19'!G69</f>
        <v>9.3004769475357705</v>
      </c>
      <c r="H224">
        <f>'19'!H69</f>
        <v>9.6774193548387082</v>
      </c>
    </row>
    <row r="225" spans="1:8">
      <c r="B225" t="s">
        <v>375</v>
      </c>
      <c r="C225">
        <f>'19'!C99</f>
        <v>7.4517468849254822</v>
      </c>
      <c r="D225">
        <f>'19'!D99</f>
        <v>7.4390097344069224</v>
      </c>
      <c r="E225">
        <f>'19'!E99</f>
        <v>7.4320313427519888</v>
      </c>
      <c r="F225">
        <f>'19'!F99</f>
        <v>7.7958894401133945</v>
      </c>
      <c r="G225">
        <f>'19'!G99</f>
        <v>7.480550568521843</v>
      </c>
      <c r="H225">
        <f>'19'!H99</f>
        <v>8.214199176157015</v>
      </c>
    </row>
    <row r="226" spans="1:8">
      <c r="B226" t="s">
        <v>376</v>
      </c>
      <c r="C226">
        <f>'19'!C129</f>
        <v>10.372960372960373</v>
      </c>
      <c r="D226">
        <f>'19'!D129</f>
        <v>10.55753262158956</v>
      </c>
      <c r="E226">
        <f>'19'!E129</f>
        <v>10.735826296743065</v>
      </c>
      <c r="F226">
        <f>'19'!F129</f>
        <v>10.866910866910867</v>
      </c>
      <c r="G226">
        <f>'19'!G129</f>
        <v>11.543450064850843</v>
      </c>
      <c r="H226">
        <f>'19'!H129</f>
        <v>11.725955204216074</v>
      </c>
    </row>
    <row r="227" spans="1:8">
      <c r="B227" t="s">
        <v>377</v>
      </c>
      <c r="C227">
        <f>'19'!C159</f>
        <v>12.491867273910215</v>
      </c>
      <c r="D227">
        <f>'19'!D159</f>
        <v>12.842809364548494</v>
      </c>
      <c r="E227">
        <f>'19'!E159</f>
        <v>14.587593728698021</v>
      </c>
      <c r="F227">
        <f>'19'!F159</f>
        <v>14.850798056904924</v>
      </c>
      <c r="G227">
        <f>'19'!G159</f>
        <v>17.978339350180505</v>
      </c>
      <c r="H227">
        <f>'19'!H159</f>
        <v>18.499257057949482</v>
      </c>
    </row>
    <row r="228" spans="1:8" ht="16" thickBot="1">
      <c r="B228" t="s">
        <v>378</v>
      </c>
      <c r="C228">
        <f>'19'!C189</f>
        <v>1E-4</v>
      </c>
      <c r="D228">
        <f>'19'!D189</f>
        <v>1E-4</v>
      </c>
      <c r="E228">
        <f>'19'!E189</f>
        <v>2.8887303851640511</v>
      </c>
      <c r="F228">
        <f>'19'!F189</f>
        <v>2.9105282069708949</v>
      </c>
      <c r="G228">
        <f>'19'!G189</f>
        <v>3.0359820089955023</v>
      </c>
      <c r="H228">
        <f>'19'!H189</f>
        <v>3.1764705882352939</v>
      </c>
    </row>
    <row r="229" spans="1:8" ht="17" thickBot="1">
      <c r="A229">
        <v>20</v>
      </c>
      <c r="B229" s="60" t="s">
        <v>81</v>
      </c>
      <c r="C229" s="61">
        <f>'20'!C9</f>
        <v>3.0287474332648872</v>
      </c>
      <c r="D229" s="62">
        <f>'20'!D9</f>
        <v>3.0884736797201606</v>
      </c>
      <c r="E229" s="62">
        <f>'20'!E9</f>
        <v>3.1735140235011579</v>
      </c>
      <c r="F229" s="62">
        <f>'20'!F9</f>
        <v>3.5140735624244521</v>
      </c>
      <c r="G229" s="62">
        <f>'20'!G9</f>
        <v>3.7201062887511069</v>
      </c>
      <c r="H229" s="63">
        <f>'20'!H9</f>
        <v>4.0151583506270869</v>
      </c>
    </row>
    <row r="230" spans="1:8">
      <c r="B230" t="s">
        <v>380</v>
      </c>
      <c r="C230">
        <f>'20'!C39</f>
        <v>3.6248561565017261</v>
      </c>
      <c r="D230">
        <f>'20'!D39</f>
        <v>3.6868973340896201</v>
      </c>
      <c r="E230">
        <f>'20'!E39</f>
        <v>3.6661026508742243</v>
      </c>
      <c r="F230">
        <f>'20'!F39</f>
        <v>3.6816765788728407</v>
      </c>
      <c r="G230">
        <f>'20'!G39</f>
        <v>3.8212815990593767</v>
      </c>
      <c r="H230">
        <f>'20'!H39</f>
        <v>3.9221602051591491</v>
      </c>
    </row>
    <row r="231" spans="1:8">
      <c r="B231" t="s">
        <v>381</v>
      </c>
      <c r="C231">
        <f>'20'!C69</f>
        <v>1E-4</v>
      </c>
      <c r="D231">
        <f>'20'!D69</f>
        <v>1E-4</v>
      </c>
      <c r="E231">
        <f>'20'!E69</f>
        <v>0.61585835257890686</v>
      </c>
      <c r="F231">
        <f>'20'!F69</f>
        <v>3.5321821036106753</v>
      </c>
      <c r="G231">
        <f>'20'!G69</f>
        <v>3.6496350364963503</v>
      </c>
      <c r="H231">
        <f>'20'!H69</f>
        <v>3.6615134255492268</v>
      </c>
    </row>
    <row r="232" spans="1:8">
      <c r="B232" t="s">
        <v>382</v>
      </c>
      <c r="C232">
        <f>'20'!C99</f>
        <v>1.6216216216216215</v>
      </c>
      <c r="D232">
        <f>'20'!D99</f>
        <v>1.6997167138810199</v>
      </c>
      <c r="E232">
        <f>'20'!E99</f>
        <v>1.7441860465116279</v>
      </c>
      <c r="F232">
        <f>'20'!F99</f>
        <v>1.7266187050359711</v>
      </c>
      <c r="G232">
        <f>'20'!G99</f>
        <v>2.5495750708215299</v>
      </c>
      <c r="H232">
        <f>'20'!H99</f>
        <v>2.5604551920341394</v>
      </c>
    </row>
    <row r="233" spans="1:8">
      <c r="B233" t="s">
        <v>383</v>
      </c>
      <c r="C233">
        <f>'20'!C129</f>
        <v>6.7518248175182487</v>
      </c>
      <c r="D233">
        <f>'20'!D129</f>
        <v>6.8139963167587476</v>
      </c>
      <c r="E233">
        <f>'20'!E129</f>
        <v>6.7889908256880735</v>
      </c>
      <c r="F233">
        <f>'20'!F129</f>
        <v>6.91588785046729</v>
      </c>
      <c r="G233">
        <f>'20'!G129</f>
        <v>6.8265682656826572</v>
      </c>
      <c r="H233">
        <f>'20'!H129</f>
        <v>7.9262672811059902</v>
      </c>
    </row>
    <row r="234" spans="1:8" ht="16" thickBot="1">
      <c r="B234" t="s">
        <v>384</v>
      </c>
      <c r="C234">
        <f>'20'!C159</f>
        <v>1.0403120936280883</v>
      </c>
      <c r="D234">
        <f>'20'!D159</f>
        <v>1.0416666666666667</v>
      </c>
      <c r="E234">
        <f>'20'!E159</f>
        <v>1.0738255033557049</v>
      </c>
      <c r="F234">
        <f>'20'!F159</f>
        <v>1.0803511141120865</v>
      </c>
      <c r="G234">
        <f>'20'!G159</f>
        <v>1.5721120984278878</v>
      </c>
      <c r="H234">
        <f>'20'!H159</f>
        <v>2.5052192066805845</v>
      </c>
    </row>
    <row r="235" spans="1:8" ht="17" thickBot="1">
      <c r="A235">
        <v>21</v>
      </c>
      <c r="B235" s="60" t="s">
        <v>85</v>
      </c>
      <c r="C235" s="61">
        <f>'21'!C9</f>
        <v>10.867124142233312</v>
      </c>
      <c r="D235" s="62">
        <f>'21'!D9</f>
        <v>11.106901559638819</v>
      </c>
      <c r="E235" s="62">
        <f>'21'!E9</f>
        <v>11.713282247765006</v>
      </c>
      <c r="F235" s="62">
        <f>'21'!F9</f>
        <v>11.840246564787467</v>
      </c>
      <c r="G235" s="62">
        <f>'21'!G9</f>
        <v>11.922484599589323</v>
      </c>
      <c r="H235" s="63">
        <f>'21'!H9</f>
        <v>12.115309700038955</v>
      </c>
    </row>
    <row r="236" spans="1:8">
      <c r="B236" t="s">
        <v>386</v>
      </c>
      <c r="C236">
        <f>'21'!C39</f>
        <v>3.068829460762823</v>
      </c>
      <c r="D236">
        <f>'21'!D39</f>
        <v>3.4300791556728232</v>
      </c>
      <c r="E236">
        <f>'21'!E39</f>
        <v>4.4030396025135179</v>
      </c>
      <c r="F236">
        <f>'21'!F39</f>
        <v>4.3820061144271367</v>
      </c>
      <c r="G236">
        <f>'21'!G39</f>
        <v>4.3073840870062963</v>
      </c>
      <c r="H236">
        <f>'21'!H39</f>
        <v>4.3265775477935886</v>
      </c>
    </row>
    <row r="237" spans="1:8">
      <c r="B237" t="s">
        <v>387</v>
      </c>
      <c r="C237">
        <f>'21'!C69</f>
        <v>20.411022886501637</v>
      </c>
      <c r="D237">
        <f>'21'!D69</f>
        <v>20.809523809523814</v>
      </c>
      <c r="E237">
        <f>'21'!E69</f>
        <v>21.28592303945446</v>
      </c>
      <c r="F237">
        <f>'21'!F69</f>
        <v>21.558954119388261</v>
      </c>
      <c r="G237">
        <f>'21'!G69</f>
        <v>21.968190854870777</v>
      </c>
      <c r="H237">
        <f>'21'!H69</f>
        <v>22.283702213279678</v>
      </c>
    </row>
    <row r="238" spans="1:8">
      <c r="B238" t="s">
        <v>388</v>
      </c>
      <c r="C238">
        <f>'21'!C99</f>
        <v>13.547151747247486</v>
      </c>
      <c r="D238">
        <f>'21'!D99</f>
        <v>13.944417357386643</v>
      </c>
      <c r="E238">
        <f>'21'!E99</f>
        <v>14.400805639476335</v>
      </c>
      <c r="F238">
        <f>'21'!F99</f>
        <v>14.67750126968004</v>
      </c>
      <c r="G238">
        <f>'21'!G99</f>
        <v>15.036420395421436</v>
      </c>
      <c r="H238">
        <f>'21'!H99</f>
        <v>15.621621621621621</v>
      </c>
    </row>
    <row r="239" spans="1:8">
      <c r="B239" t="s">
        <v>389</v>
      </c>
      <c r="C239">
        <f>'21'!C129</f>
        <v>24.433600557685601</v>
      </c>
      <c r="D239">
        <f>'21'!D129</f>
        <v>24.237109786039984</v>
      </c>
      <c r="E239">
        <f>'21'!E129</f>
        <v>24.699646643109542</v>
      </c>
      <c r="F239">
        <f>'21'!F129</f>
        <v>25.340990667623831</v>
      </c>
      <c r="G239">
        <f>'21'!G129</f>
        <v>25.747209218581201</v>
      </c>
      <c r="H239">
        <f>'21'!H129</f>
        <v>26.225935343261895</v>
      </c>
    </row>
    <row r="240" spans="1:8" ht="16" thickBot="1">
      <c r="B240" t="s">
        <v>390</v>
      </c>
      <c r="C240">
        <f>'21'!C159</f>
        <v>5.3160919540229887</v>
      </c>
      <c r="D240">
        <f>'21'!D159</f>
        <v>5.514157973174366</v>
      </c>
      <c r="E240">
        <f>'21'!E159</f>
        <v>5.6981519507186853</v>
      </c>
      <c r="F240">
        <f>'21'!F159</f>
        <v>5.7722308892355692</v>
      </c>
      <c r="G240">
        <f>'21'!G159</f>
        <v>5.888594164456233</v>
      </c>
      <c r="H240">
        <f>'21'!H159</f>
        <v>5.9870550161812295</v>
      </c>
    </row>
    <row r="241" spans="1:8" ht="17" thickBot="1">
      <c r="A241">
        <v>22</v>
      </c>
      <c r="B241" s="60" t="s">
        <v>89</v>
      </c>
      <c r="C241" s="61">
        <f>'22'!C9</f>
        <v>3.6632568426873098</v>
      </c>
      <c r="D241" s="62">
        <f>'22'!D9</f>
        <v>3.8200260562069603</v>
      </c>
      <c r="E241" s="62">
        <f>'22'!E9</f>
        <v>3.8305794740516639</v>
      </c>
      <c r="F241" s="62">
        <f>'22'!F9</f>
        <v>3.8693961680798239</v>
      </c>
      <c r="G241" s="62">
        <f>'22'!G9</f>
        <v>4.1646992161677217</v>
      </c>
      <c r="H241" s="63">
        <f>'22'!H9</f>
        <v>5.0291579192908786</v>
      </c>
    </row>
    <row r="242" spans="1:8">
      <c r="B242" t="s">
        <v>392</v>
      </c>
      <c r="C242">
        <f>'22'!C39</f>
        <v>3.3290816326530615</v>
      </c>
      <c r="D242">
        <f>'22'!D39</f>
        <v>3.3393039918116685</v>
      </c>
      <c r="E242">
        <f>'22'!E39</f>
        <v>3.3674775928297058</v>
      </c>
      <c r="F242">
        <f>'22'!F39</f>
        <v>3.3640317216679461</v>
      </c>
      <c r="G242">
        <f>'22'!G39</f>
        <v>3.9071566731141201</v>
      </c>
      <c r="H242">
        <f>'22'!H39</f>
        <v>3.9316458948991393</v>
      </c>
    </row>
    <row r="243" spans="1:8">
      <c r="B243" t="s">
        <v>393</v>
      </c>
      <c r="C243">
        <f>'22'!C69</f>
        <v>1.8436578171091444</v>
      </c>
      <c r="D243">
        <f>'22'!D69</f>
        <v>2.2836984775343483</v>
      </c>
      <c r="E243">
        <f>'22'!E69</f>
        <v>2.2639425731639977</v>
      </c>
      <c r="F243">
        <f>'22'!F69</f>
        <v>2.295632698768197</v>
      </c>
      <c r="G243">
        <f>'22'!G69</f>
        <v>2.303370786516854</v>
      </c>
      <c r="H243">
        <f>'22'!H69</f>
        <v>3.0022691569209288</v>
      </c>
    </row>
    <row r="244" spans="1:8">
      <c r="B244" t="s">
        <v>394</v>
      </c>
      <c r="C244">
        <f>'22'!C99</f>
        <v>7.4972436604189632</v>
      </c>
      <c r="D244">
        <f>'22'!D99</f>
        <v>7.7360637087599544</v>
      </c>
      <c r="E244">
        <f>'22'!E99</f>
        <v>7.7892325315005726</v>
      </c>
      <c r="F244">
        <f>'22'!F99</f>
        <v>7.9532163742690054</v>
      </c>
      <c r="G244">
        <f>'22'!G99</f>
        <v>9.9408284023668649</v>
      </c>
      <c r="H244">
        <f>'22'!H99</f>
        <v>10.473815461346634</v>
      </c>
    </row>
    <row r="245" spans="1:8">
      <c r="B245" t="s">
        <v>395</v>
      </c>
      <c r="C245">
        <f>'22'!C129</f>
        <v>0.97751710654936463</v>
      </c>
      <c r="D245">
        <f>'22'!D129</f>
        <v>1.066468253968254</v>
      </c>
      <c r="E245">
        <f>'22'!E129</f>
        <v>1.0774242044600351</v>
      </c>
      <c r="F245">
        <f>'22'!F129</f>
        <v>1.1624968410411927</v>
      </c>
      <c r="G245">
        <f>'22'!G129</f>
        <v>1.1695906432748535</v>
      </c>
      <c r="H245">
        <f>'22'!H129</f>
        <v>1.1864843951508897</v>
      </c>
    </row>
    <row r="246" spans="1:8">
      <c r="B246" t="s">
        <v>396</v>
      </c>
      <c r="C246">
        <f>'22'!C159</f>
        <v>15.365733922434954</v>
      </c>
      <c r="D246">
        <f>'22'!D159</f>
        <v>15.579890492782479</v>
      </c>
      <c r="E246">
        <f>'22'!E159</f>
        <v>15.541211519364451</v>
      </c>
      <c r="F246">
        <f>'22'!F159</f>
        <v>15.426318383440117</v>
      </c>
      <c r="G246">
        <f>'22'!G159</f>
        <v>15.579890492782479</v>
      </c>
      <c r="H246">
        <f>'22'!H159</f>
        <v>23.080808080808083</v>
      </c>
    </row>
    <row r="247" spans="1:8" ht="16" thickBot="1">
      <c r="B247" t="s">
        <v>397</v>
      </c>
      <c r="C247">
        <f>'22'!C189</f>
        <v>0.92724679029957202</v>
      </c>
      <c r="D247">
        <f>'22'!D189</f>
        <v>0.94890510948905116</v>
      </c>
      <c r="E247">
        <f>'22'!E189</f>
        <v>0.95307917888563054</v>
      </c>
      <c r="F247">
        <f>'22'!F189</f>
        <v>0.97744360902255645</v>
      </c>
      <c r="G247">
        <f>'22'!G189</f>
        <v>1.0030864197530864</v>
      </c>
      <c r="H247">
        <f>'22'!H189</f>
        <v>1.028481012658228</v>
      </c>
    </row>
    <row r="248" spans="1:8" ht="17" thickBot="1">
      <c r="A248">
        <v>23</v>
      </c>
      <c r="B248" s="60" t="s">
        <v>93</v>
      </c>
      <c r="C248" s="61">
        <f>'23'!C9</f>
        <v>13.036020583190396</v>
      </c>
      <c r="D248" s="62">
        <f>'23'!D9</f>
        <v>13.487241798298907</v>
      </c>
      <c r="E248" s="62">
        <f>'23'!E9</f>
        <v>14.266350389698408</v>
      </c>
      <c r="F248" s="62">
        <f>'23'!F9</f>
        <v>15.524798154555938</v>
      </c>
      <c r="G248" s="62">
        <f>'23'!G9</f>
        <v>16.359119943222144</v>
      </c>
      <c r="H248" s="63">
        <f>'23'!H9</f>
        <v>15.714134238150779</v>
      </c>
    </row>
    <row r="249" spans="1:8">
      <c r="B249" t="s">
        <v>399</v>
      </c>
      <c r="C249">
        <f>'23'!C39</f>
        <v>8.0632090761750401</v>
      </c>
      <c r="D249">
        <f>'23'!D39</f>
        <v>8.2367549668874158</v>
      </c>
      <c r="E249">
        <f>'23'!E39</f>
        <v>8.5762568652302491</v>
      </c>
      <c r="F249">
        <f>'23'!F39</f>
        <v>9.305317324185248</v>
      </c>
      <c r="G249">
        <f>'23'!G39</f>
        <v>9.7476066144473439</v>
      </c>
      <c r="H249">
        <f>'23'!H39</f>
        <v>11.576576576576576</v>
      </c>
    </row>
    <row r="250" spans="1:8">
      <c r="B250" t="s">
        <v>400</v>
      </c>
      <c r="C250">
        <f>'23'!C69</f>
        <v>7.1240105540897103</v>
      </c>
      <c r="D250">
        <f>'23'!D69</f>
        <v>7.3170731707317076</v>
      </c>
      <c r="E250">
        <f>'23'!E69</f>
        <v>7.3770491803278695</v>
      </c>
      <c r="F250">
        <f>'23'!F69</f>
        <v>12.76297335203366</v>
      </c>
      <c r="G250">
        <f>'23'!G69</f>
        <v>14.144271570014144</v>
      </c>
      <c r="H250">
        <f>'23'!H69</f>
        <v>20.17543859649123</v>
      </c>
    </row>
    <row r="251" spans="1:8">
      <c r="B251" t="s">
        <v>401</v>
      </c>
      <c r="C251">
        <f>'23'!C99</f>
        <v>12.793733681462141</v>
      </c>
      <c r="D251">
        <f>'23'!D99</f>
        <v>13.136729222520108</v>
      </c>
      <c r="E251">
        <f>'23'!E99</f>
        <v>13.20754716981132</v>
      </c>
      <c r="F251">
        <f>'23'!F99</f>
        <v>13.611111111111112</v>
      </c>
      <c r="G251">
        <f>'23'!G99</f>
        <v>13.920454545454547</v>
      </c>
      <c r="H251">
        <f>'23'!H99</f>
        <v>14.626865671641792</v>
      </c>
    </row>
    <row r="252" spans="1:8">
      <c r="B252" t="s">
        <v>402</v>
      </c>
      <c r="C252">
        <f>'23'!C129</f>
        <v>5.1948051948051948</v>
      </c>
      <c r="D252">
        <f>'23'!D129</f>
        <v>5.2910052910052912</v>
      </c>
      <c r="E252">
        <f>'23'!E129</f>
        <v>5.4644808743169397</v>
      </c>
      <c r="F252">
        <f>'23'!F129</f>
        <v>7.4792243767313016</v>
      </c>
      <c r="G252">
        <f>'23'!G129</f>
        <v>8.5545722713864301</v>
      </c>
      <c r="H252">
        <f>'23'!H129</f>
        <v>9.3655589123867067</v>
      </c>
    </row>
    <row r="253" spans="1:8">
      <c r="B253" t="s">
        <v>403</v>
      </c>
      <c r="C253">
        <f>'23'!C159</f>
        <v>10.582010582010582</v>
      </c>
      <c r="D253">
        <f>'23'!D159</f>
        <v>11.049723756906078</v>
      </c>
      <c r="E253">
        <f>'23'!E159</f>
        <v>12.181303116147308</v>
      </c>
      <c r="F253">
        <f>'23'!F159</f>
        <v>12.35632183908046</v>
      </c>
      <c r="G253">
        <f>'23'!G159</f>
        <v>6.7846607669616521</v>
      </c>
      <c r="H253">
        <f>'23'!H159</f>
        <v>7.0769230769230758</v>
      </c>
    </row>
    <row r="254" spans="1:8">
      <c r="B254" t="s">
        <v>404</v>
      </c>
      <c r="C254">
        <f>'23'!C189</f>
        <v>16.245487364620939</v>
      </c>
      <c r="D254">
        <f>'23'!D189</f>
        <v>16.363636363636363</v>
      </c>
      <c r="E254">
        <f>'23'!E189</f>
        <v>16.791044776119403</v>
      </c>
      <c r="F254">
        <f>'23'!F189</f>
        <v>18.46153846153846</v>
      </c>
      <c r="G254">
        <f>'23'!G189</f>
        <v>22.535211267605632</v>
      </c>
      <c r="H254">
        <f>'23'!H189</f>
        <v>24.688796680497923</v>
      </c>
    </row>
    <row r="255" spans="1:8">
      <c r="B255" t="s">
        <v>405</v>
      </c>
      <c r="C255">
        <f>'23'!C219</f>
        <v>10.53864168618267</v>
      </c>
      <c r="D255">
        <f>'23'!D219</f>
        <v>10.922330097087379</v>
      </c>
      <c r="E255">
        <f>'23'!E219</f>
        <v>11.166253101736972</v>
      </c>
      <c r="F255">
        <f>'23'!F219</f>
        <v>11.450381679389313</v>
      </c>
      <c r="G255">
        <f>'23'!G219</f>
        <v>11.780104712041885</v>
      </c>
      <c r="H255">
        <f>'23'!H219</f>
        <v>12.5</v>
      </c>
    </row>
    <row r="256" spans="1:8">
      <c r="B256" t="s">
        <v>406</v>
      </c>
      <c r="C256">
        <f>'23'!C249</f>
        <v>19.069767441860467</v>
      </c>
      <c r="D256">
        <f>'23'!D249</f>
        <v>20.50447518307567</v>
      </c>
      <c r="E256">
        <f>'23'!E249</f>
        <v>20.994940978077569</v>
      </c>
      <c r="F256">
        <f>'23'!F249</f>
        <v>21.858864027538722</v>
      </c>
      <c r="G256">
        <f>'23'!G249</f>
        <v>23.276633840644582</v>
      </c>
      <c r="H256">
        <f>'23'!H249</f>
        <v>23.765996343692869</v>
      </c>
    </row>
    <row r="257" spans="1:8">
      <c r="B257" t="s">
        <v>407</v>
      </c>
      <c r="C257">
        <f>'23'!C279</f>
        <v>21.139705882352942</v>
      </c>
      <c r="D257">
        <f>'23'!D279</f>
        <v>22.373540856031127</v>
      </c>
      <c r="E257">
        <f>'23'!E279</f>
        <v>23.046092184368735</v>
      </c>
      <c r="F257">
        <f>'23'!F279</f>
        <v>23.711340206185564</v>
      </c>
      <c r="G257">
        <f>'23'!G279</f>
        <v>25.586353944562898</v>
      </c>
      <c r="H257">
        <f>'23'!H279</f>
        <v>27.088036117381488</v>
      </c>
    </row>
    <row r="258" spans="1:8">
      <c r="B258" t="s">
        <v>408</v>
      </c>
      <c r="C258">
        <f>'23'!C309</f>
        <v>7.9854809437386578</v>
      </c>
      <c r="D258">
        <f>'23'!D309</f>
        <v>8.1031307550644573</v>
      </c>
      <c r="E258">
        <f>'23'!E309</f>
        <v>8.2242990654205617</v>
      </c>
      <c r="F258">
        <f>'23'!F309</f>
        <v>9.9624060150375939</v>
      </c>
      <c r="G258">
        <f>'23'!G309</f>
        <v>10.23166023166023</v>
      </c>
      <c r="H258">
        <f>'23'!H309</f>
        <v>14.171656686626747</v>
      </c>
    </row>
    <row r="259" spans="1:8">
      <c r="B259" t="s">
        <v>409</v>
      </c>
      <c r="C259">
        <f>'23'!C339</f>
        <v>21.276595744680851</v>
      </c>
      <c r="D259">
        <f>'23'!D339</f>
        <v>21.977052074139451</v>
      </c>
      <c r="E259">
        <f>'23'!E339</f>
        <v>25.786163522012576</v>
      </c>
      <c r="F259">
        <f>'23'!F339</f>
        <v>26.598702502316961</v>
      </c>
      <c r="G259">
        <f>'23'!G339</f>
        <v>27.332704995287468</v>
      </c>
      <c r="H259">
        <f>'23'!H339</f>
        <v>12.658227848101266</v>
      </c>
    </row>
    <row r="260" spans="1:8" ht="16" thickBot="1">
      <c r="B260" t="s">
        <v>410</v>
      </c>
      <c r="C260">
        <f>'23'!C369</f>
        <v>15.421686746987953</v>
      </c>
      <c r="D260">
        <f>'23'!D369</f>
        <v>15.80246913580247</v>
      </c>
      <c r="E260">
        <f>'23'!E369</f>
        <v>16.326530612244898</v>
      </c>
      <c r="F260">
        <f>'23'!F369</f>
        <v>17.922077922077921</v>
      </c>
      <c r="G260">
        <f>'23'!G369</f>
        <v>20.8</v>
      </c>
      <c r="H260">
        <f>'23'!H369</f>
        <v>21.643835616438359</v>
      </c>
    </row>
    <row r="261" spans="1:8" ht="17" thickBot="1">
      <c r="A261">
        <v>24</v>
      </c>
      <c r="B261" s="60" t="s">
        <v>97</v>
      </c>
      <c r="C261" s="61">
        <f>'24'!C9</f>
        <v>2.8074386173912282</v>
      </c>
      <c r="D261" s="62">
        <f>'24'!D9</f>
        <v>2.8137387834768419</v>
      </c>
      <c r="E261" s="62">
        <f>'24'!E9</f>
        <v>2.8832725910283044</v>
      </c>
      <c r="F261" s="62">
        <f>'24'!F9</f>
        <v>3.1029866979001093</v>
      </c>
      <c r="G261" s="62">
        <f>'24'!G9</f>
        <v>3.1474355292631095</v>
      </c>
      <c r="H261" s="63">
        <f>'24'!H9</f>
        <v>3.1594812647596942</v>
      </c>
    </row>
    <row r="262" spans="1:8">
      <c r="B262" t="s">
        <v>412</v>
      </c>
      <c r="C262">
        <f>'24'!C39</f>
        <v>1.0750434209738275</v>
      </c>
      <c r="D262">
        <f>'24'!D39</f>
        <v>1.0656771799628943</v>
      </c>
      <c r="E262">
        <f>'24'!E39</f>
        <v>1.0667855285639996</v>
      </c>
      <c r="F262">
        <f>'24'!F39</f>
        <v>1.2333081939576771</v>
      </c>
      <c r="G262">
        <f>'24'!G39</f>
        <v>1.2287473848601822</v>
      </c>
      <c r="H262">
        <f>'24'!H39</f>
        <v>1.3790240068802919</v>
      </c>
    </row>
    <row r="263" spans="1:8">
      <c r="B263" t="s">
        <v>413</v>
      </c>
      <c r="C263">
        <f>'24'!C69</f>
        <v>5.2853734630207372</v>
      </c>
      <c r="D263">
        <f>'24'!D69</f>
        <v>5.0570676031606672</v>
      </c>
      <c r="E263">
        <f>'24'!E69</f>
        <v>4.6468085106382979</v>
      </c>
      <c r="F263">
        <f>'24'!F69</f>
        <v>4.5462114904246462</v>
      </c>
      <c r="G263">
        <f>'24'!G69</f>
        <v>4.0843806104129259</v>
      </c>
      <c r="H263">
        <f>'24'!H69</f>
        <v>3.3670448939319191</v>
      </c>
    </row>
    <row r="264" spans="1:8">
      <c r="B264" t="s">
        <v>414</v>
      </c>
      <c r="C264">
        <f>'24'!C99</f>
        <v>12.007575757575756</v>
      </c>
      <c r="D264">
        <f>'24'!D99</f>
        <v>12.331334332833583</v>
      </c>
      <c r="E264">
        <f>'24'!E99</f>
        <v>12.159709618874773</v>
      </c>
      <c r="F264">
        <f>'24'!F99</f>
        <v>16.425801903419103</v>
      </c>
      <c r="G264">
        <f>'24'!G99</f>
        <v>17.488632388947185</v>
      </c>
      <c r="H264">
        <f>'24'!H99</f>
        <v>17.170329670329672</v>
      </c>
    </row>
    <row r="265" spans="1:8">
      <c r="B265" t="s">
        <v>415</v>
      </c>
      <c r="C265">
        <f>'24'!C129</f>
        <v>3.1768443346276034</v>
      </c>
      <c r="D265">
        <f>'24'!D129</f>
        <v>3.2218739115290842</v>
      </c>
      <c r="E265">
        <f>'24'!E129</f>
        <v>3.1244722175308226</v>
      </c>
      <c r="F265">
        <f>'24'!F129</f>
        <v>3.0126498002663116</v>
      </c>
      <c r="G265">
        <f>'24'!G129</f>
        <v>3.1229561805101378</v>
      </c>
      <c r="H265">
        <f>'24'!H129</f>
        <v>3.1534460338101429</v>
      </c>
    </row>
    <row r="266" spans="1:8">
      <c r="B266" t="s">
        <v>416</v>
      </c>
      <c r="C266">
        <f>'24'!C159</f>
        <v>4.449677739216658</v>
      </c>
      <c r="D266">
        <f>'24'!D159</f>
        <v>4.2230325844018353</v>
      </c>
      <c r="E266">
        <f>'24'!E159</f>
        <v>3.9446886054239463</v>
      </c>
      <c r="F266">
        <f>'24'!F159</f>
        <v>3.4666141422099668</v>
      </c>
      <c r="G266">
        <f>'24'!G159</f>
        <v>3.761726933236178</v>
      </c>
      <c r="H266">
        <f>'24'!H159</f>
        <v>3.4758458172024911</v>
      </c>
    </row>
    <row r="267" spans="1:8">
      <c r="B267" t="s">
        <v>417</v>
      </c>
      <c r="C267">
        <f>'24'!C189</f>
        <v>4.9460766084046117</v>
      </c>
      <c r="D267">
        <f>'24'!D189</f>
        <v>4.8170952553422675</v>
      </c>
      <c r="E267">
        <f>'24'!E189</f>
        <v>4.5516769336071192</v>
      </c>
      <c r="F267">
        <f>'24'!F189</f>
        <v>4.3807641633728593</v>
      </c>
      <c r="G267">
        <f>'24'!G189</f>
        <v>4.272406039190491</v>
      </c>
      <c r="H267">
        <f>'24'!H189</f>
        <v>4.169278996865204</v>
      </c>
    </row>
    <row r="268" spans="1:8">
      <c r="B268" t="s">
        <v>418</v>
      </c>
      <c r="C268">
        <f>'24'!C219</f>
        <v>8.0455259026687607</v>
      </c>
      <c r="D268">
        <f>'24'!D219</f>
        <v>7.8755282366500188</v>
      </c>
      <c r="E268">
        <f>'24'!E219</f>
        <v>7.7212806026365346</v>
      </c>
      <c r="F268">
        <f>'24'!F219</f>
        <v>8.2397003745318358</v>
      </c>
      <c r="G268">
        <f>'24'!G219</f>
        <v>8.5541256623769879</v>
      </c>
      <c r="H268">
        <f>'24'!H219</f>
        <v>8.4422861412028389</v>
      </c>
    </row>
    <row r="269" spans="1:8">
      <c r="B269" t="s">
        <v>419</v>
      </c>
      <c r="C269">
        <f>'24'!C249</f>
        <v>5.5512721665381655</v>
      </c>
      <c r="D269">
        <f>'24'!D249</f>
        <v>5.5944055944055942</v>
      </c>
      <c r="E269">
        <f>'24'!E249</f>
        <v>5.6293979671618448</v>
      </c>
      <c r="F269">
        <f>'24'!F249</f>
        <v>5.6962025316455698</v>
      </c>
      <c r="G269">
        <f>'24'!G249</f>
        <v>5.6559308719560102</v>
      </c>
      <c r="H269">
        <f>'24'!H249</f>
        <v>5.8394160583941614</v>
      </c>
    </row>
    <row r="270" spans="1:8">
      <c r="B270" t="s">
        <v>420</v>
      </c>
      <c r="C270">
        <f>'24'!C279</f>
        <v>5.587724377533295</v>
      </c>
      <c r="D270">
        <f>'24'!D279</f>
        <v>5.7279909706546279</v>
      </c>
      <c r="E270">
        <f>'24'!E279</f>
        <v>5.6015452538631347</v>
      </c>
      <c r="F270">
        <f>'24'!F279</f>
        <v>5.636070853462158</v>
      </c>
      <c r="G270">
        <f>'24'!G279</f>
        <v>5.8366800535475232</v>
      </c>
      <c r="H270">
        <f>'24'!H279</f>
        <v>5.868102288021535</v>
      </c>
    </row>
    <row r="271" spans="1:8">
      <c r="B271" t="s">
        <v>421</v>
      </c>
      <c r="C271">
        <f>'24'!C309</f>
        <v>6.603275224511358</v>
      </c>
      <c r="D271">
        <f>'24'!D309</f>
        <v>6.610259122157589</v>
      </c>
      <c r="E271">
        <f>'24'!E309</f>
        <v>6.6172578083642142</v>
      </c>
      <c r="F271">
        <f>'24'!F309</f>
        <v>6.6631130063965882</v>
      </c>
      <c r="G271">
        <f>'24'!G309</f>
        <v>6.6809192944949229</v>
      </c>
      <c r="H271">
        <f>'24'!H309</f>
        <v>6.7824199674443841</v>
      </c>
    </row>
    <row r="272" spans="1:8">
      <c r="B272" t="s">
        <v>422</v>
      </c>
      <c r="C272">
        <f>'24'!C339</f>
        <v>4.2932812935600788</v>
      </c>
      <c r="D272">
        <f>'24'!D339</f>
        <v>4.4047950933928082</v>
      </c>
      <c r="E272">
        <f>'24'!E339</f>
        <v>5.3496795764837</v>
      </c>
      <c r="F272">
        <f>'24'!F339</f>
        <v>5.393258426966292</v>
      </c>
      <c r="G272">
        <f>'24'!G339</f>
        <v>5.4652466367713002</v>
      </c>
      <c r="H272">
        <f>'24'!H339</f>
        <v>5.8923512747875355</v>
      </c>
    </row>
    <row r="273" spans="1:8">
      <c r="B273" t="s">
        <v>423</v>
      </c>
      <c r="C273">
        <f>'24'!C369</f>
        <v>6.4852981588348451</v>
      </c>
      <c r="D273">
        <f>'24'!D369</f>
        <v>6.5092007690194995</v>
      </c>
      <c r="E273">
        <f>'24'!E369</f>
        <v>6.3590018781862083</v>
      </c>
      <c r="F273">
        <f>'24'!F369</f>
        <v>5.630791161796151</v>
      </c>
      <c r="G273">
        <f>'24'!G369</f>
        <v>5.0792970424346331</v>
      </c>
      <c r="H273">
        <f>'24'!H369</f>
        <v>4.778225806451613</v>
      </c>
    </row>
    <row r="274" spans="1:8">
      <c r="B274" t="s">
        <v>424</v>
      </c>
      <c r="C274">
        <f>'24'!C399</f>
        <v>6.4024390243902438</v>
      </c>
      <c r="D274">
        <f>'24'!D399</f>
        <v>6.6176470588235299</v>
      </c>
      <c r="E274">
        <f>'24'!E399</f>
        <v>6.7827130852340938</v>
      </c>
      <c r="F274">
        <f>'24'!F399</f>
        <v>6.7221891731112438</v>
      </c>
      <c r="G274">
        <f>'24'!G399</f>
        <v>6.7949488875526161</v>
      </c>
      <c r="H274">
        <f>'24'!H399</f>
        <v>5.0970873786407767</v>
      </c>
    </row>
    <row r="275" spans="1:8" ht="16" thickBot="1">
      <c r="B275" t="s">
        <v>233</v>
      </c>
      <c r="C275">
        <f>'24'!C429</f>
        <v>2.4984384759525295</v>
      </c>
      <c r="D275">
        <f>'24'!D429</f>
        <v>2.8383381324557795</v>
      </c>
      <c r="E275">
        <f>'24'!E429</f>
        <v>4.6326530612244898</v>
      </c>
      <c r="F275">
        <f>'24'!F429</f>
        <v>6.1667691046916611</v>
      </c>
      <c r="G275">
        <f>'24'!G429</f>
        <v>6.3301613570541999</v>
      </c>
      <c r="H275">
        <f>'24'!H429</f>
        <v>6.4199079882894186</v>
      </c>
    </row>
    <row r="276" spans="1:8" ht="17" thickBot="1">
      <c r="A276">
        <v>25</v>
      </c>
      <c r="B276" s="60" t="s">
        <v>101</v>
      </c>
      <c r="C276" s="61">
        <f>'25'!C9</f>
        <v>4.526597524255604</v>
      </c>
      <c r="D276" s="62">
        <f>'25'!D9</f>
        <v>4.7336475534908953</v>
      </c>
      <c r="E276" s="62">
        <f>'25'!E9</f>
        <v>4.8050305867878746</v>
      </c>
      <c r="F276" s="62">
        <f>'25'!F9</f>
        <v>4.9051780717814086</v>
      </c>
      <c r="G276" s="62">
        <f>'25'!G9</f>
        <v>5.3774704937495637</v>
      </c>
      <c r="H276" s="63">
        <f>'25'!H9</f>
        <v>5.2961001444390954</v>
      </c>
    </row>
    <row r="277" spans="1:8">
      <c r="B277" t="s">
        <v>426</v>
      </c>
      <c r="C277">
        <f>'25'!C39</f>
        <v>2.8603477285473917</v>
      </c>
      <c r="D277">
        <f>'25'!D39</f>
        <v>2.869601913067942</v>
      </c>
      <c r="E277">
        <f>'25'!E39</f>
        <v>2.8645650494979988</v>
      </c>
      <c r="F277">
        <f>'25'!F39</f>
        <v>2.9145444255800794</v>
      </c>
      <c r="G277">
        <f>'25'!G39</f>
        <v>2.9636982416335789</v>
      </c>
      <c r="H277">
        <f>'25'!H39</f>
        <v>2.8174710164464813</v>
      </c>
    </row>
    <row r="278" spans="1:8">
      <c r="B278" t="s">
        <v>427</v>
      </c>
      <c r="C278">
        <f>'25'!C69</f>
        <v>3.9334341906202726</v>
      </c>
      <c r="D278">
        <f>'25'!D69</f>
        <v>4.2388613861386135</v>
      </c>
      <c r="E278">
        <f>'25'!E69</f>
        <v>4.3217665615141954</v>
      </c>
      <c r="F278">
        <f>'25'!F69</f>
        <v>4.3868075568363754</v>
      </c>
      <c r="G278">
        <f>'25'!G69</f>
        <v>6.3320209973753281</v>
      </c>
      <c r="H278">
        <f>'25'!H69</f>
        <v>6.5557065217391308</v>
      </c>
    </row>
    <row r="279" spans="1:8">
      <c r="B279" t="s">
        <v>428</v>
      </c>
      <c r="C279">
        <f>'25'!C99</f>
        <v>10.14139444173574</v>
      </c>
      <c r="D279">
        <f>'25'!D99</f>
        <v>10.655737704918034</v>
      </c>
      <c r="E279">
        <f>'25'!E99</f>
        <v>10.918635170603675</v>
      </c>
      <c r="F279">
        <f>'25'!F99</f>
        <v>11.218985976267529</v>
      </c>
      <c r="G279">
        <f>'25'!G99</f>
        <v>11.56840934371524</v>
      </c>
      <c r="H279">
        <f>'25'!H99</f>
        <v>11.912943871706759</v>
      </c>
    </row>
    <row r="280" spans="1:8">
      <c r="B280" t="s">
        <v>429</v>
      </c>
      <c r="C280">
        <f>'25'!C129</f>
        <v>1.8072289156626506</v>
      </c>
      <c r="D280">
        <f>'25'!D129</f>
        <v>3.4176349965823651</v>
      </c>
      <c r="E280">
        <f>'25'!E129</f>
        <v>4.1899441340782122</v>
      </c>
      <c r="F280">
        <f>'25'!F129</f>
        <v>4.9645390070921991</v>
      </c>
      <c r="G280">
        <f>'25'!G129</f>
        <v>5.5515501081470804</v>
      </c>
      <c r="H280">
        <f>'25'!H129</f>
        <v>5.6742815033161387</v>
      </c>
    </row>
    <row r="281" spans="1:8">
      <c r="B281" t="s">
        <v>430</v>
      </c>
      <c r="C281">
        <f>'25'!C159</f>
        <v>4.4169611307420498</v>
      </c>
      <c r="D281">
        <f>'25'!D159</f>
        <v>4.6661880832735108</v>
      </c>
      <c r="E281">
        <f>'25'!E159</f>
        <v>4.7221213221939706</v>
      </c>
      <c r="F281">
        <f>'25'!F159</f>
        <v>4.7118521203334538</v>
      </c>
      <c r="G281">
        <f>'25'!G159</f>
        <v>4.7341587764020394</v>
      </c>
      <c r="H281">
        <f>'25'!H159</f>
        <v>4.7829286239882274</v>
      </c>
    </row>
    <row r="282" spans="1:8">
      <c r="B282" t="s">
        <v>275</v>
      </c>
      <c r="C282">
        <f>'25'!C189</f>
        <v>5.8267716535433065</v>
      </c>
      <c r="D282">
        <f>'25'!D189</f>
        <v>5.9105431309904155</v>
      </c>
      <c r="E282">
        <f>'25'!E189</f>
        <v>6.0032449972958357</v>
      </c>
      <c r="F282">
        <f>'25'!F189</f>
        <v>6.0922063666300765</v>
      </c>
      <c r="G282">
        <f>'25'!G189</f>
        <v>7.1106094808126405</v>
      </c>
      <c r="H282">
        <f>'25'!H189</f>
        <v>7.291666666666667</v>
      </c>
    </row>
    <row r="283" spans="1:8">
      <c r="B283" t="s">
        <v>431</v>
      </c>
      <c r="C283">
        <f>'25'!C219</f>
        <v>9.0009000900090008</v>
      </c>
      <c r="D283">
        <f>'25'!D219</f>
        <v>9.5456631482331353</v>
      </c>
      <c r="E283">
        <f>'25'!E219</f>
        <v>9.7014925373134329</v>
      </c>
      <c r="F283">
        <f>'25'!F219</f>
        <v>9.733270940570895</v>
      </c>
      <c r="G283">
        <f>'25'!G219</f>
        <v>9.8531501657981995</v>
      </c>
      <c r="H283">
        <f>'25'!H219</f>
        <v>9.9000475963826737</v>
      </c>
    </row>
    <row r="284" spans="1:8" ht="16" thickBot="1">
      <c r="B284" t="s">
        <v>432</v>
      </c>
      <c r="C284">
        <f>'25'!C249</f>
        <v>7.9164376030786148</v>
      </c>
      <c r="D284">
        <f>'25'!D249</f>
        <v>8.07627593942793</v>
      </c>
      <c r="E284">
        <f>'25'!E249</f>
        <v>8.1586402266288953</v>
      </c>
      <c r="F284">
        <f>'25'!F249</f>
        <v>8.4309133489461363</v>
      </c>
      <c r="G284">
        <f>'25'!G249</f>
        <v>10.76555023923445</v>
      </c>
      <c r="H284">
        <f>'25'!H249</f>
        <v>10.922330097087379</v>
      </c>
    </row>
    <row r="285" spans="1:8" ht="17" thickBot="1">
      <c r="A285">
        <v>26</v>
      </c>
      <c r="B285" s="60" t="s">
        <v>105</v>
      </c>
      <c r="C285" s="61">
        <f>'26'!C9</f>
        <v>5.0912876767984558</v>
      </c>
      <c r="D285" s="62">
        <f>'26'!D9</f>
        <v>5.2202242002924351</v>
      </c>
      <c r="E285" s="62">
        <f>'26'!E9</f>
        <v>4.6181130903065455</v>
      </c>
      <c r="F285" s="62">
        <f>'26'!F9</f>
        <v>4.5634713674767928</v>
      </c>
      <c r="G285" s="62">
        <f>'26'!G9</f>
        <v>4.7738627743336206</v>
      </c>
      <c r="H285" s="63">
        <f>'26'!H9</f>
        <v>5.2260297497952388</v>
      </c>
    </row>
    <row r="286" spans="1:8">
      <c r="B286" t="s">
        <v>434</v>
      </c>
      <c r="C286">
        <f>'26'!C39</f>
        <v>2.746417215796507</v>
      </c>
      <c r="D286">
        <f>'26'!D39</f>
        <v>2.8553007276411533</v>
      </c>
      <c r="E286">
        <f>'26'!E39</f>
        <v>2.8673172085279566</v>
      </c>
      <c r="F286">
        <f>'26'!F39</f>
        <v>2.8687766055894874</v>
      </c>
      <c r="G286">
        <f>'26'!G39</f>
        <v>2.8752369065779138</v>
      </c>
      <c r="H286">
        <f>'26'!H39</f>
        <v>2.9655493482309123</v>
      </c>
    </row>
    <row r="287" spans="1:8">
      <c r="B287" t="s">
        <v>435</v>
      </c>
      <c r="C287">
        <f>'26'!C69</f>
        <v>12.933025404157044</v>
      </c>
      <c r="D287">
        <f>'26'!D69</f>
        <v>13.245033112582782</v>
      </c>
      <c r="E287">
        <f>'26'!E69</f>
        <v>13.546202225447509</v>
      </c>
      <c r="F287">
        <f>'26'!F69</f>
        <v>14.390602055800294</v>
      </c>
      <c r="G287">
        <f>'26'!G69</f>
        <v>14.383561643835616</v>
      </c>
      <c r="H287">
        <f>'26'!H69</f>
        <v>14.82587064676617</v>
      </c>
    </row>
    <row r="288" spans="1:8">
      <c r="B288" t="s">
        <v>436</v>
      </c>
      <c r="C288">
        <f>'26'!C99</f>
        <v>6.7854113655640376</v>
      </c>
      <c r="D288">
        <f>'26'!D99</f>
        <v>7.5971731448763249</v>
      </c>
      <c r="E288">
        <f>'26'!E99</f>
        <v>9.4727435210008935</v>
      </c>
      <c r="F288">
        <f>'26'!F99</f>
        <v>11.172161172161172</v>
      </c>
      <c r="G288">
        <f>'26'!G99</f>
        <v>12.720519962859795</v>
      </c>
      <c r="H288">
        <f>'26'!H99</f>
        <v>13.740458015267174</v>
      </c>
    </row>
    <row r="289" spans="1:8">
      <c r="B289" t="s">
        <v>437</v>
      </c>
      <c r="C289">
        <f>'26'!C129</f>
        <v>3.2778076303062869</v>
      </c>
      <c r="D289">
        <f>'26'!D129</f>
        <v>3.5097813578826234</v>
      </c>
      <c r="E289">
        <f>'26'!E129</f>
        <v>1.3177842565597666</v>
      </c>
      <c r="F289">
        <f>'26'!F129</f>
        <v>2.9218843172331548</v>
      </c>
      <c r="G289">
        <f>'26'!G129</f>
        <v>3.6969696969696968</v>
      </c>
      <c r="H289">
        <f>'26'!H129</f>
        <v>4.5454545454545459</v>
      </c>
    </row>
    <row r="290" spans="1:8">
      <c r="B290" t="s">
        <v>438</v>
      </c>
      <c r="C290">
        <f>'26'!C159</f>
        <v>12.354463130659767</v>
      </c>
      <c r="D290">
        <f>'26'!D159</f>
        <v>12.557527942143327</v>
      </c>
      <c r="E290">
        <f>'26'!E159</f>
        <v>2.329130723291307</v>
      </c>
      <c r="F290">
        <f>'26'!F159</f>
        <v>2.5377229080932784</v>
      </c>
      <c r="G290">
        <f>'26'!G159</f>
        <v>3.2011134307585247</v>
      </c>
      <c r="H290">
        <f>'26'!H159</f>
        <v>3.2693674484719257</v>
      </c>
    </row>
    <row r="291" spans="1:8">
      <c r="B291" t="s">
        <v>439</v>
      </c>
      <c r="C291">
        <f>'26'!C189</f>
        <v>9.3567251461988299</v>
      </c>
      <c r="D291">
        <f>'26'!D189</f>
        <v>9.5465393794749414</v>
      </c>
      <c r="E291">
        <f>'26'!E189</f>
        <v>14.668289713937918</v>
      </c>
      <c r="F291">
        <f>'26'!F189</f>
        <v>14.722052535125229</v>
      </c>
      <c r="G291">
        <f>'26'!G189</f>
        <v>15.356265356265357</v>
      </c>
      <c r="H291">
        <f>'26'!H189</f>
        <v>16.499372647427855</v>
      </c>
    </row>
    <row r="292" spans="1:8">
      <c r="B292" t="s">
        <v>440</v>
      </c>
      <c r="C292">
        <f>'26'!C219</f>
        <v>0.510986203372509</v>
      </c>
      <c r="D292">
        <f>'26'!D219</f>
        <v>0.52424639580602883</v>
      </c>
      <c r="E292">
        <f>'26'!E219</f>
        <v>2.9965526385574122</v>
      </c>
      <c r="F292">
        <f>'26'!F219</f>
        <v>3.1746031746031744</v>
      </c>
      <c r="G292">
        <f>'26'!G219</f>
        <v>3.4733441033925687</v>
      </c>
      <c r="H292">
        <f>'26'!H219</f>
        <v>4.1566103513006167</v>
      </c>
    </row>
    <row r="293" spans="1:8">
      <c r="B293" t="s">
        <v>441</v>
      </c>
      <c r="C293">
        <f>'26'!C249</f>
        <v>16.924864446165767</v>
      </c>
      <c r="D293">
        <f>'26'!D249</f>
        <v>17.043681747269893</v>
      </c>
      <c r="E293">
        <f>'26'!E249</f>
        <v>7.44</v>
      </c>
      <c r="F293">
        <f>'26'!F249</f>
        <v>7.6323348379154705</v>
      </c>
      <c r="G293">
        <f>'26'!G249</f>
        <v>7.7274615704196101</v>
      </c>
      <c r="H293">
        <f>'26'!H249</f>
        <v>10.307955517536357</v>
      </c>
    </row>
    <row r="294" spans="1:8" ht="16" thickBot="1">
      <c r="B294" t="s">
        <v>442</v>
      </c>
      <c r="C294">
        <f>'26'!C279</f>
        <v>6.6103562247521115</v>
      </c>
      <c r="D294">
        <f>'26'!D279</f>
        <v>6.6445182724252492</v>
      </c>
      <c r="E294">
        <f>'26'!E279</f>
        <v>6.718924972004479</v>
      </c>
      <c r="F294">
        <f>'26'!F279</f>
        <v>3.1028037383177569</v>
      </c>
      <c r="G294">
        <f>'26'!G279</f>
        <v>3.7893141341417205</v>
      </c>
      <c r="H294">
        <f>'26'!H279</f>
        <v>4.5889101338432123</v>
      </c>
    </row>
    <row r="295" spans="1:8" ht="17" thickBot="1">
      <c r="A295">
        <v>27</v>
      </c>
      <c r="B295" s="60" t="s">
        <v>3</v>
      </c>
      <c r="C295" s="61">
        <f>'27'!C9</f>
        <v>3.1197984946014823</v>
      </c>
      <c r="D295" s="62">
        <f>'27'!D9</f>
        <v>2.2333660755828979</v>
      </c>
      <c r="E295" s="62">
        <f>'27'!E9</f>
        <v>2.5511948951078112</v>
      </c>
      <c r="F295" s="62">
        <f>'27'!F9</f>
        <v>2.9532765207170142</v>
      </c>
      <c r="G295" s="62">
        <f>'27'!G9</f>
        <v>3.0777383286524294</v>
      </c>
      <c r="H295" s="63">
        <f>'27'!H9</f>
        <v>3.3361241707992524</v>
      </c>
    </row>
    <row r="296" spans="1:8">
      <c r="B296" t="s">
        <v>444</v>
      </c>
      <c r="C296">
        <f>'27'!C39</f>
        <v>4.2371421681766508</v>
      </c>
      <c r="D296">
        <f>'27'!D39</f>
        <v>2.1115701068587618</v>
      </c>
      <c r="E296">
        <f>'27'!E39</f>
        <v>2.1173168101603821</v>
      </c>
      <c r="F296">
        <f>'27'!F39</f>
        <v>2.2643261179787837</v>
      </c>
      <c r="G296">
        <f>'27'!G39</f>
        <v>2.2852680895366992</v>
      </c>
      <c r="H296">
        <f>'27'!H39</f>
        <v>2.4864978607000072</v>
      </c>
    </row>
    <row r="297" spans="1:8">
      <c r="B297" t="s">
        <v>445</v>
      </c>
      <c r="C297">
        <f>'27'!C69</f>
        <v>2.0930020930020929</v>
      </c>
      <c r="D297">
        <f>'27'!D69</f>
        <v>2.2236634855925135</v>
      </c>
      <c r="E297">
        <f>'27'!E69</f>
        <v>2.2577610536218251</v>
      </c>
      <c r="F297">
        <f>'27'!F69</f>
        <v>2.6725847577674946</v>
      </c>
      <c r="G297">
        <f>'27'!G69</f>
        <v>2.6975502811934042</v>
      </c>
      <c r="H297">
        <f>'27'!H69</f>
        <v>2.7393282354079953</v>
      </c>
    </row>
    <row r="298" spans="1:8">
      <c r="B298" t="s">
        <v>446</v>
      </c>
      <c r="C298">
        <f>'27'!C99</f>
        <v>2.2762345679012346</v>
      </c>
      <c r="D298">
        <f>'27'!D99</f>
        <v>2.3666265543521861</v>
      </c>
      <c r="E298">
        <f>'27'!E99</f>
        <v>2.5175402393726785</v>
      </c>
      <c r="F298">
        <f>'27'!F99</f>
        <v>4.9015500628403847</v>
      </c>
      <c r="G298">
        <f>'27'!G99</f>
        <v>5.267665952890793</v>
      </c>
      <c r="H298">
        <f>'27'!H99</f>
        <v>5.7742782152230969</v>
      </c>
    </row>
    <row r="299" spans="1:8">
      <c r="B299" t="s">
        <v>447</v>
      </c>
      <c r="C299">
        <f>'27'!C129</f>
        <v>1.1911266528248279</v>
      </c>
      <c r="D299">
        <f>'27'!D129</f>
        <v>1.20415377817057</v>
      </c>
      <c r="E299">
        <f>'27'!E129</f>
        <v>1.3102054563826204</v>
      </c>
      <c r="F299">
        <f>'27'!F129</f>
        <v>1.3617793917385383</v>
      </c>
      <c r="G299">
        <f>'27'!G129</f>
        <v>1.7310558294164851</v>
      </c>
      <c r="H299">
        <f>'27'!H129</f>
        <v>1.8044237485448196</v>
      </c>
    </row>
    <row r="300" spans="1:8">
      <c r="B300" t="s">
        <v>448</v>
      </c>
      <c r="C300">
        <f>'27'!C159</f>
        <v>2.5752946311654301</v>
      </c>
      <c r="D300">
        <f>'27'!D159</f>
        <v>2.8972385694884562</v>
      </c>
      <c r="E300">
        <f>'27'!E159</f>
        <v>3.0348027842227379</v>
      </c>
      <c r="F300">
        <f>'27'!F159</f>
        <v>3.4236804564907279</v>
      </c>
      <c r="G300">
        <f>'27'!G159</f>
        <v>3.6363636363636362</v>
      </c>
      <c r="H300">
        <f>'27'!H159</f>
        <v>6.8965517241379306</v>
      </c>
    </row>
    <row r="301" spans="1:8">
      <c r="B301" t="s">
        <v>449</v>
      </c>
      <c r="C301">
        <f>'27'!C189</f>
        <v>6.6713981547196592</v>
      </c>
      <c r="D301">
        <f>'27'!D189</f>
        <v>7.084870848708487</v>
      </c>
      <c r="E301">
        <f>'27'!E189</f>
        <v>7.6335877862595414</v>
      </c>
      <c r="F301">
        <f>'27'!F189</f>
        <v>8.7974172719935435</v>
      </c>
      <c r="G301">
        <f>'27'!G189</f>
        <v>9.2927631578947381</v>
      </c>
      <c r="H301">
        <f>'27'!H189</f>
        <v>9.9914602903501279</v>
      </c>
    </row>
    <row r="302" spans="1:8">
      <c r="B302" t="s">
        <v>450</v>
      </c>
      <c r="C302">
        <f>'27'!C219</f>
        <v>3.622250970245795</v>
      </c>
      <c r="D302">
        <f>'27'!D219</f>
        <v>3.6914963744232034</v>
      </c>
      <c r="E302">
        <f>'27'!E219</f>
        <v>4.5764937623112285</v>
      </c>
      <c r="F302">
        <f>'27'!F219</f>
        <v>5.1600261267145662</v>
      </c>
      <c r="G302">
        <f>'27'!G219</f>
        <v>7.0450097847358126</v>
      </c>
      <c r="H302">
        <f>'27'!H219</f>
        <v>7.6821192052980134</v>
      </c>
    </row>
    <row r="303" spans="1:8">
      <c r="B303" t="s">
        <v>451</v>
      </c>
      <c r="C303">
        <f>'27'!C249</f>
        <v>2.4390243902439024</v>
      </c>
      <c r="D303">
        <f>'27'!D249</f>
        <v>2.8891377379619265</v>
      </c>
      <c r="E303">
        <f>'27'!E249</f>
        <v>4.5226130653266328</v>
      </c>
      <c r="F303">
        <f>'27'!F249</f>
        <v>8.0138568129330263</v>
      </c>
      <c r="G303">
        <f>'27'!G249</f>
        <v>8.3567415730337089</v>
      </c>
      <c r="H303">
        <f>'27'!H249</f>
        <v>9.006653992395437</v>
      </c>
    </row>
    <row r="304" spans="1:8">
      <c r="B304" t="s">
        <v>452</v>
      </c>
      <c r="C304">
        <f>'27'!C279</f>
        <v>5.0761421319796947</v>
      </c>
      <c r="D304">
        <f>'27'!D279</f>
        <v>5.1260145237078172</v>
      </c>
      <c r="E304">
        <f>'27'!E279</f>
        <v>5.1791109192921878</v>
      </c>
      <c r="F304">
        <f>'27'!F279</f>
        <v>5.663640293990488</v>
      </c>
      <c r="G304">
        <f>'27'!G279</f>
        <v>5.9694989106753811</v>
      </c>
      <c r="H304">
        <f>'27'!H279</f>
        <v>6.035242290748899</v>
      </c>
    </row>
    <row r="305" spans="1:8" ht="16" thickBot="1">
      <c r="B305" t="s">
        <v>453</v>
      </c>
      <c r="C305">
        <f>'27'!C309</f>
        <v>1.2603982858583311</v>
      </c>
      <c r="D305">
        <f>'27'!D309</f>
        <v>1.2794268167860798</v>
      </c>
      <c r="E305">
        <f>'27'!E309</f>
        <v>6.2207183758459133</v>
      </c>
      <c r="F305">
        <f>'27'!F309</f>
        <v>6.2614618810584224</v>
      </c>
      <c r="G305">
        <f>'27'!G309</f>
        <v>6.3395225464190981</v>
      </c>
      <c r="H305">
        <f>'27'!H309</f>
        <v>6.1741709355621452</v>
      </c>
    </row>
    <row r="306" spans="1:8" ht="17" thickBot="1">
      <c r="A306">
        <v>28</v>
      </c>
      <c r="B306" s="60" t="s">
        <v>7</v>
      </c>
      <c r="C306" s="61">
        <f>'28'!C9</f>
        <v>16.022583471235276</v>
      </c>
      <c r="D306" s="62">
        <f>'28'!D9</f>
        <v>16.970956409875807</v>
      </c>
      <c r="E306" s="62">
        <f>'28'!E9</f>
        <v>17.303359535372749</v>
      </c>
      <c r="F306" s="62">
        <f>'28'!F9</f>
        <v>16.025284450063211</v>
      </c>
      <c r="G306" s="62">
        <f>'28'!G9</f>
        <v>15.803241690603199</v>
      </c>
      <c r="H306" s="63">
        <f>'28'!H9</f>
        <v>16.062820712175402</v>
      </c>
    </row>
    <row r="307" spans="1:8">
      <c r="B307" t="s">
        <v>455</v>
      </c>
      <c r="C307">
        <f>'28'!C39</f>
        <v>3.8904899135446689</v>
      </c>
      <c r="D307">
        <f>'28'!D39</f>
        <v>3.9124764526880162</v>
      </c>
      <c r="E307">
        <f>'28'!E39</f>
        <v>4.0064102564102564</v>
      </c>
      <c r="F307">
        <f>'28'!F39</f>
        <v>5.2562417871222076</v>
      </c>
      <c r="G307">
        <f>'28'!G39</f>
        <v>5.2670080468178488</v>
      </c>
      <c r="H307">
        <f>'28'!H39</f>
        <v>5.2585451358457496</v>
      </c>
    </row>
    <row r="308" spans="1:8">
      <c r="B308" t="s">
        <v>456</v>
      </c>
      <c r="C308">
        <f>'28'!C69</f>
        <v>44.366197183098592</v>
      </c>
      <c r="D308">
        <f>'28'!D69</f>
        <v>44.540455616653574</v>
      </c>
      <c r="E308">
        <f>'28'!E69</f>
        <v>45.360000000000007</v>
      </c>
      <c r="F308">
        <f>'28'!F69</f>
        <v>45.985401459854018</v>
      </c>
      <c r="G308">
        <f>'28'!G69</f>
        <v>47.328881469115196</v>
      </c>
      <c r="H308">
        <f>'28'!H69</f>
        <v>47.807757166947724</v>
      </c>
    </row>
    <row r="309" spans="1:8">
      <c r="B309" t="s">
        <v>457</v>
      </c>
      <c r="C309">
        <f>'28'!C99</f>
        <v>12.159329140461216</v>
      </c>
      <c r="D309">
        <f>'28'!D99</f>
        <v>12.433011789924974</v>
      </c>
      <c r="E309">
        <f>'28'!E99</f>
        <v>12.499999999999998</v>
      </c>
      <c r="F309">
        <f>'28'!F99</f>
        <v>12.94885745375408</v>
      </c>
      <c r="G309">
        <f>'28'!G99</f>
        <v>13.751375137513751</v>
      </c>
      <c r="H309">
        <f>'28'!H99</f>
        <v>13.904338153503893</v>
      </c>
    </row>
    <row r="310" spans="1:8">
      <c r="B310" t="s">
        <v>458</v>
      </c>
      <c r="C310">
        <f>'28'!C129</f>
        <v>22.01834862385321</v>
      </c>
      <c r="D310">
        <f>'28'!D129</f>
        <v>22.896790980052035</v>
      </c>
      <c r="E310">
        <f>'28'!E129</f>
        <v>23.056768558951962</v>
      </c>
      <c r="F310">
        <f>'28'!F129</f>
        <v>10.726950354609929</v>
      </c>
      <c r="G310">
        <f>'28'!G129</f>
        <v>10.970081595648232</v>
      </c>
      <c r="H310">
        <f>'28'!H129</f>
        <v>10.765124555160142</v>
      </c>
    </row>
    <row r="311" spans="1:8">
      <c r="B311" t="s">
        <v>326</v>
      </c>
      <c r="C311">
        <f>'28'!C159</f>
        <v>15.07177033492823</v>
      </c>
      <c r="D311">
        <f>'28'!D159</f>
        <v>16.149369544131911</v>
      </c>
      <c r="E311">
        <f>'28'!E159</f>
        <v>16.079188797682278</v>
      </c>
      <c r="F311">
        <f>'28'!F159</f>
        <v>16.18075801749271</v>
      </c>
      <c r="G311">
        <f>'28'!G159</f>
        <v>16.600397614314115</v>
      </c>
      <c r="H311">
        <f>'28'!H159</f>
        <v>16.919959473150961</v>
      </c>
    </row>
    <row r="312" spans="1:8">
      <c r="B312" t="s">
        <v>459</v>
      </c>
      <c r="C312">
        <f>'28'!C189</f>
        <v>26.078431372549023</v>
      </c>
      <c r="D312">
        <f>'28'!D189</f>
        <v>31.013916500994032</v>
      </c>
      <c r="E312">
        <f>'28'!E189</f>
        <v>32.551020408163268</v>
      </c>
      <c r="F312">
        <f>'28'!F189</f>
        <v>33.333333333333336</v>
      </c>
      <c r="G312">
        <f>'28'!G189</f>
        <v>33.125649013499476</v>
      </c>
      <c r="H312">
        <f>'28'!H189</f>
        <v>33.792372881355931</v>
      </c>
    </row>
    <row r="313" spans="1:8">
      <c r="B313" t="s">
        <v>404</v>
      </c>
      <c r="C313">
        <f>'28'!C219</f>
        <v>27.818448023426061</v>
      </c>
      <c r="D313">
        <f>'28'!D219</f>
        <v>28.549962434259957</v>
      </c>
      <c r="E313">
        <f>'28'!E219</f>
        <v>29.283018867924525</v>
      </c>
      <c r="F313">
        <f>'28'!F219</f>
        <v>12.046332046332045</v>
      </c>
      <c r="G313">
        <f>'28'!G219</f>
        <v>12.312549329123915</v>
      </c>
      <c r="H313">
        <f>'28'!H219</f>
        <v>12.693246541903987</v>
      </c>
    </row>
    <row r="314" spans="1:8">
      <c r="B314" t="s">
        <v>460</v>
      </c>
      <c r="C314">
        <f>'28'!C249</f>
        <v>21.249999999999996</v>
      </c>
      <c r="D314">
        <f>'28'!D249</f>
        <v>25.714285714285719</v>
      </c>
      <c r="E314">
        <f>'28'!E249</f>
        <v>26.186830015313937</v>
      </c>
      <c r="F314">
        <f>'28'!F249</f>
        <v>26.166794185156849</v>
      </c>
      <c r="G314">
        <f>'28'!G249</f>
        <v>27.142857142857146</v>
      </c>
      <c r="H314">
        <f>'28'!H249</f>
        <v>27.692307692307693</v>
      </c>
    </row>
    <row r="315" spans="1:8">
      <c r="B315" t="s">
        <v>461</v>
      </c>
      <c r="C315">
        <f>'28'!C279</f>
        <v>20.42648709315376</v>
      </c>
      <c r="D315">
        <f>'28'!D279</f>
        <v>20.943613348676639</v>
      </c>
      <c r="E315">
        <f>'28'!E279</f>
        <v>21.640903686087988</v>
      </c>
      <c r="F315">
        <f>'28'!F279</f>
        <v>21.640903686087988</v>
      </c>
      <c r="G315">
        <f>'28'!G279</f>
        <v>22.222222222222221</v>
      </c>
      <c r="H315">
        <f>'28'!H279</f>
        <v>23.839397741530743</v>
      </c>
    </row>
    <row r="316" spans="1:8">
      <c r="B316" t="s">
        <v>462</v>
      </c>
      <c r="C316">
        <f>'28'!C309</f>
        <v>23.572938689217761</v>
      </c>
      <c r="D316">
        <f>'28'!D309</f>
        <v>26.180257510729614</v>
      </c>
      <c r="E316">
        <f>'28'!E309</f>
        <v>27.533039647577091</v>
      </c>
      <c r="F316">
        <f>'28'!F309</f>
        <v>27.654867256637168</v>
      </c>
      <c r="G316">
        <f>'28'!G309</f>
        <v>17.435320584926885</v>
      </c>
      <c r="H316">
        <f>'28'!H309</f>
        <v>17.474633596392334</v>
      </c>
    </row>
    <row r="317" spans="1:8">
      <c r="B317" t="s">
        <v>463</v>
      </c>
      <c r="C317">
        <f>'28'!C339</f>
        <v>14.492753623188406</v>
      </c>
      <c r="D317">
        <f>'28'!D339</f>
        <v>14.935988620199145</v>
      </c>
      <c r="E317">
        <f>'28'!E339</f>
        <v>15.362106803218726</v>
      </c>
      <c r="F317">
        <f>'28'!F339</f>
        <v>15.96958174904943</v>
      </c>
      <c r="G317">
        <f>'28'!G339</f>
        <v>16.393442622950822</v>
      </c>
      <c r="H317">
        <f>'28'!H339</f>
        <v>16.894609814963797</v>
      </c>
    </row>
    <row r="318" spans="1:8" ht="16" thickBot="1">
      <c r="B318" t="s">
        <v>464</v>
      </c>
      <c r="C318">
        <f>'28'!C369</f>
        <v>19.943019943019944</v>
      </c>
      <c r="D318">
        <f>'28'!D369</f>
        <v>20.689655172413794</v>
      </c>
      <c r="E318">
        <f>'28'!E369</f>
        <v>21.25506072874494</v>
      </c>
      <c r="F318">
        <f>'28'!F369</f>
        <v>21.671826625386998</v>
      </c>
      <c r="G318">
        <f>'28'!G369</f>
        <v>21.875</v>
      </c>
      <c r="H318">
        <f>'28'!H369</f>
        <v>23.681377825618945</v>
      </c>
    </row>
    <row r="319" spans="1:8" ht="17" thickBot="1">
      <c r="A319">
        <v>29</v>
      </c>
      <c r="B319" s="60" t="s">
        <v>11</v>
      </c>
      <c r="C319" s="61">
        <f>'29'!C9</f>
        <v>4.9240368963646226</v>
      </c>
      <c r="D319" s="62">
        <f>'29'!D9</f>
        <v>4.9975973089860641</v>
      </c>
      <c r="E319" s="62">
        <f>'29'!E9</f>
        <v>5.1764216077438165</v>
      </c>
      <c r="F319" s="62">
        <f>'29'!F9</f>
        <v>5.2834149755073474</v>
      </c>
      <c r="G319" s="62">
        <f>'29'!G9</f>
        <v>5.3804983518236273</v>
      </c>
      <c r="H319" s="63">
        <f>'29'!H9</f>
        <v>5.6717272987682614</v>
      </c>
    </row>
    <row r="320" spans="1:8">
      <c r="B320" t="s">
        <v>466</v>
      </c>
      <c r="C320">
        <f>'29'!C39</f>
        <v>4.5407098121085587</v>
      </c>
      <c r="D320">
        <f>'29'!D39</f>
        <v>4.5934530095036958</v>
      </c>
      <c r="E320">
        <f>'29'!E39</f>
        <v>4.5886075949367084</v>
      </c>
      <c r="F320">
        <f>'29'!F39</f>
        <v>4.7463175122749588</v>
      </c>
      <c r="G320">
        <f>'29'!G39</f>
        <v>4.8226164079822613</v>
      </c>
      <c r="H320">
        <f>'29'!H39</f>
        <v>5.9450364554122261</v>
      </c>
    </row>
    <row r="321" spans="1:8">
      <c r="B321" t="s">
        <v>467</v>
      </c>
      <c r="C321">
        <f>'29'!C69</f>
        <v>2.184707050645482</v>
      </c>
      <c r="D321">
        <f>'29'!D69</f>
        <v>2.4072216649949851</v>
      </c>
      <c r="E321">
        <f>'29'!E69</f>
        <v>2.4048096192384767</v>
      </c>
      <c r="F321">
        <f>'29'!F69</f>
        <v>2.5</v>
      </c>
      <c r="G321">
        <f>'29'!G69</f>
        <v>2.5974025974025974</v>
      </c>
      <c r="H321">
        <f>'29'!H69</f>
        <v>3.0269058295964126</v>
      </c>
    </row>
    <row r="322" spans="1:8">
      <c r="B322" t="s">
        <v>468</v>
      </c>
      <c r="C322">
        <f>'29'!C99</f>
        <v>3.3629441624365484</v>
      </c>
      <c r="D322">
        <f>'29'!D99</f>
        <v>3.4845496383957921</v>
      </c>
      <c r="E322">
        <f>'29'!E99</f>
        <v>3.5145888594164454</v>
      </c>
      <c r="F322">
        <f>'29'!F99</f>
        <v>3.6426116838487972</v>
      </c>
      <c r="G322">
        <f>'29'!G99</f>
        <v>3.7588652482269502</v>
      </c>
      <c r="H322">
        <f>'29'!H99</f>
        <v>4.4797687861271678</v>
      </c>
    </row>
    <row r="323" spans="1:8">
      <c r="B323" t="s">
        <v>403</v>
      </c>
      <c r="C323">
        <f>'29'!C129</f>
        <v>7.8454332552693202</v>
      </c>
      <c r="D323">
        <f>'29'!D129</f>
        <v>8.043217286914766</v>
      </c>
      <c r="E323">
        <f>'29'!E129</f>
        <v>8.0820265379975886</v>
      </c>
      <c r="F323">
        <f>'29'!F129</f>
        <v>8.3645443196005012</v>
      </c>
      <c r="G323">
        <f>'29'!G129</f>
        <v>8.5677749360613813</v>
      </c>
      <c r="H323">
        <f>'29'!H129</f>
        <v>8.8274044795783926</v>
      </c>
    </row>
    <row r="324" spans="1:8">
      <c r="B324" t="s">
        <v>469</v>
      </c>
      <c r="C324">
        <f>'29'!C159</f>
        <v>7.5984663645869643</v>
      </c>
      <c r="D324">
        <f>'29'!D159</f>
        <v>7.7607689569241725</v>
      </c>
      <c r="E324">
        <f>'29'!E159</f>
        <v>8.7321885275849471</v>
      </c>
      <c r="F324">
        <f>'29'!F159</f>
        <v>9.3575937616041589</v>
      </c>
      <c r="G324">
        <f>'29'!G159</f>
        <v>9.7707628711010894</v>
      </c>
      <c r="H324">
        <f>'29'!H159</f>
        <v>11.145752143413874</v>
      </c>
    </row>
    <row r="325" spans="1:8">
      <c r="B325" t="s">
        <v>470</v>
      </c>
      <c r="C325">
        <f>'29'!C189</f>
        <v>2.5826446280991737</v>
      </c>
      <c r="D325">
        <f>'29'!D189</f>
        <v>2.6150627615062758</v>
      </c>
      <c r="E325">
        <f>'29'!E189</f>
        <v>2.8146574614976099</v>
      </c>
      <c r="F325">
        <f>'29'!F189</f>
        <v>2.863317125877904</v>
      </c>
      <c r="G325">
        <f>'29'!G189</f>
        <v>2.8914348063284234</v>
      </c>
      <c r="H325">
        <f>'29'!H189</f>
        <v>2.9136888400219902</v>
      </c>
    </row>
    <row r="326" spans="1:8">
      <c r="B326" t="s">
        <v>471</v>
      </c>
      <c r="C326">
        <f>'29'!C219</f>
        <v>4.0472440944881889</v>
      </c>
      <c r="D326">
        <f>'29'!D219</f>
        <v>4.0754836663495082</v>
      </c>
      <c r="E326">
        <f>'29'!E219</f>
        <v>4.1466538584694197</v>
      </c>
      <c r="F326">
        <f>'29'!F219</f>
        <v>4.1337483042055698</v>
      </c>
      <c r="G326">
        <f>'29'!G219</f>
        <v>4.1576370495224335</v>
      </c>
      <c r="H326">
        <f>'29'!H219</f>
        <v>4.1996640268778496</v>
      </c>
    </row>
    <row r="327" spans="1:8">
      <c r="B327" t="s">
        <v>472</v>
      </c>
      <c r="C327">
        <f>'29'!C249</f>
        <v>10.93956771063079</v>
      </c>
      <c r="D327">
        <f>'29'!D249</f>
        <v>11.28812016385981</v>
      </c>
      <c r="E327">
        <f>'29'!E249</f>
        <v>11.465557096625059</v>
      </c>
      <c r="F327">
        <f>'29'!F249</f>
        <v>11.588785046728972</v>
      </c>
      <c r="G327">
        <f>'29'!G249</f>
        <v>11.866028708133973</v>
      </c>
      <c r="H327">
        <f>'29'!H249</f>
        <v>12.085769980506823</v>
      </c>
    </row>
    <row r="328" spans="1:8" ht="16" thickBot="1">
      <c r="B328" t="s">
        <v>473</v>
      </c>
      <c r="C328">
        <f>'29'!C279</f>
        <v>4.4235617694247082</v>
      </c>
      <c r="D328">
        <f>'29'!D279</f>
        <v>4.4735030970406058</v>
      </c>
      <c r="E328">
        <f>'29'!E279</f>
        <v>4.7023395876766276</v>
      </c>
      <c r="F328">
        <f>'29'!F279</f>
        <v>4.8192771084337354</v>
      </c>
      <c r="G328">
        <f>'29'!G279</f>
        <v>4.8941176470588239</v>
      </c>
      <c r="H328">
        <f>'29'!H279</f>
        <v>5.0335570469798654</v>
      </c>
    </row>
    <row r="329" spans="1:8" ht="17" thickBot="1">
      <c r="A329">
        <v>30</v>
      </c>
      <c r="B329" s="60" t="s">
        <v>15</v>
      </c>
      <c r="C329" s="61">
        <f>'30'!C9</f>
        <v>5.5491990846681905</v>
      </c>
      <c r="D329" s="62">
        <f>'30'!D9</f>
        <v>6.1475269553311653</v>
      </c>
      <c r="E329" s="62">
        <f>'30'!E9</f>
        <v>6.2929061784897016</v>
      </c>
      <c r="F329" s="62">
        <f>'30'!F9</f>
        <v>6.6501344696308182</v>
      </c>
      <c r="G329" s="62">
        <f>'30'!G9</f>
        <v>7.0073612684031712</v>
      </c>
      <c r="H329" s="63">
        <f>'30'!H9</f>
        <v>7.1626634016349167</v>
      </c>
    </row>
    <row r="330" spans="1:8">
      <c r="B330" t="s">
        <v>475</v>
      </c>
      <c r="C330">
        <f>'30'!C39</f>
        <v>3.1472913051860418</v>
      </c>
      <c r="D330">
        <f>'30'!D39</f>
        <v>3.6781161817651062</v>
      </c>
      <c r="E330">
        <f>'30'!E39</f>
        <v>3.7055190667581606</v>
      </c>
      <c r="F330">
        <f>'30'!F39</f>
        <v>3.6973639164669629</v>
      </c>
      <c r="G330">
        <f>'30'!G39</f>
        <v>3.7245048773278153</v>
      </c>
      <c r="H330">
        <f>'30'!H39</f>
        <v>3.7756579933076959</v>
      </c>
    </row>
    <row r="331" spans="1:8">
      <c r="B331" t="s">
        <v>476</v>
      </c>
      <c r="C331">
        <f>'30'!C69</f>
        <v>17.413905133203379</v>
      </c>
      <c r="D331">
        <f>'30'!D69</f>
        <v>18.010752688172044</v>
      </c>
      <c r="E331">
        <f>'30'!E69</f>
        <v>18.368745716244003</v>
      </c>
      <c r="F331">
        <f>'30'!F69</f>
        <v>19.37816341287057</v>
      </c>
      <c r="G331">
        <f>'30'!G69</f>
        <v>19.970193740685545</v>
      </c>
      <c r="H331">
        <f>'30'!H69</f>
        <v>20.679012345679013</v>
      </c>
    </row>
    <row r="332" spans="1:8">
      <c r="B332" t="s">
        <v>477</v>
      </c>
      <c r="C332">
        <f>'30'!C99</f>
        <v>13.559322033898304</v>
      </c>
      <c r="D332">
        <f>'30'!D99</f>
        <v>14.890885750962772</v>
      </c>
      <c r="E332">
        <f>'30'!E99</f>
        <v>15.693904020752269</v>
      </c>
      <c r="F332">
        <f>'30'!F99</f>
        <v>16.689655172413794</v>
      </c>
      <c r="G332">
        <f>'30'!G99</f>
        <v>18.958031837916064</v>
      </c>
      <c r="H332">
        <f>'30'!H99</f>
        <v>19.264705882352942</v>
      </c>
    </row>
    <row r="333" spans="1:8">
      <c r="B333" t="s">
        <v>280</v>
      </c>
      <c r="C333">
        <f>'30'!C129</f>
        <v>16.172839506172838</v>
      </c>
      <c r="D333">
        <f>'30'!D129</f>
        <v>16.687898089171973</v>
      </c>
      <c r="E333">
        <f>'30'!E129</f>
        <v>17.124183006535947</v>
      </c>
      <c r="F333">
        <f>'30'!F129</f>
        <v>17.631224764468371</v>
      </c>
      <c r="G333">
        <f>'30'!G129</f>
        <v>22.206896551724139</v>
      </c>
      <c r="H333">
        <f>'30'!H129</f>
        <v>23.721590909090907</v>
      </c>
    </row>
    <row r="334" spans="1:8">
      <c r="B334" t="s">
        <v>478</v>
      </c>
      <c r="C334">
        <f>'30'!C159</f>
        <v>14.925373134328359</v>
      </c>
      <c r="D334">
        <f>'30'!D159</f>
        <v>17.667044167610417</v>
      </c>
      <c r="E334">
        <f>'30'!E159</f>
        <v>19.549763033175356</v>
      </c>
      <c r="F334">
        <f>'30'!F159</f>
        <v>20.625</v>
      </c>
      <c r="G334">
        <f>'30'!G159</f>
        <v>21.53846153846154</v>
      </c>
      <c r="H334">
        <f>'30'!H159</f>
        <v>22.134387351778656</v>
      </c>
    </row>
    <row r="335" spans="1:8">
      <c r="B335" t="s">
        <v>479</v>
      </c>
      <c r="C335">
        <f>'30'!C189</f>
        <v>6.9172932330827068</v>
      </c>
      <c r="D335">
        <f>'30'!D189</f>
        <v>7.7639751552795033</v>
      </c>
      <c r="E335">
        <f>'30'!E189</f>
        <v>7.9872204472843444</v>
      </c>
      <c r="F335">
        <f>'30'!F189</f>
        <v>7.9113924050632916</v>
      </c>
      <c r="G335">
        <f>'30'!G189</f>
        <v>7.07395498392283</v>
      </c>
      <c r="H335">
        <f>'30'!H189</f>
        <v>7.3333333333333339</v>
      </c>
    </row>
    <row r="336" spans="1:8">
      <c r="B336" t="s">
        <v>275</v>
      </c>
      <c r="C336">
        <f>'30'!C219</f>
        <v>8.5230969420949894</v>
      </c>
      <c r="D336">
        <f>'30'!D219</f>
        <v>8.6411609498680733</v>
      </c>
      <c r="E336">
        <f>'30'!E219</f>
        <v>8.8274932614555262</v>
      </c>
      <c r="F336">
        <f>'30'!F219</f>
        <v>12.397260273972604</v>
      </c>
      <c r="G336">
        <f>'30'!G219</f>
        <v>13.132022471910112</v>
      </c>
      <c r="H336">
        <f>'30'!H219</f>
        <v>13.571428571428571</v>
      </c>
    </row>
    <row r="337" spans="1:8">
      <c r="B337" t="s">
        <v>480</v>
      </c>
      <c r="C337">
        <f>'30'!C249</f>
        <v>5.4181389870435801</v>
      </c>
      <c r="D337">
        <f>'30'!D249</f>
        <v>7.1342200725513916</v>
      </c>
      <c r="E337">
        <f>'30'!E249</f>
        <v>7.2929542645241039</v>
      </c>
      <c r="F337">
        <f>'30'!F249</f>
        <v>11.904761904761903</v>
      </c>
      <c r="G337">
        <f>'30'!G249</f>
        <v>11.93467336683417</v>
      </c>
      <c r="H337">
        <f>'30'!H249</f>
        <v>12.086513994910941</v>
      </c>
    </row>
    <row r="338" spans="1:8">
      <c r="B338" t="s">
        <v>481</v>
      </c>
      <c r="C338">
        <f>'30'!C279</f>
        <v>9.5022624434389158</v>
      </c>
      <c r="D338">
        <f>'30'!D279</f>
        <v>10.823529411764707</v>
      </c>
      <c r="E338">
        <f>'30'!E279</f>
        <v>11.910669975186105</v>
      </c>
      <c r="F338">
        <f>'30'!F279</f>
        <v>13.456464379947228</v>
      </c>
      <c r="G338">
        <f>'30'!G279</f>
        <v>14.441416893732971</v>
      </c>
      <c r="H338">
        <f>'30'!H279</f>
        <v>15.451895043731778</v>
      </c>
    </row>
    <row r="339" spans="1:8">
      <c r="B339" t="s">
        <v>482</v>
      </c>
      <c r="C339">
        <f>'30'!C309</f>
        <v>4.1755888650963602</v>
      </c>
      <c r="D339">
        <f>'30'!D309</f>
        <v>4.3526785714285712</v>
      </c>
      <c r="E339">
        <f>'30'!E309</f>
        <v>4.406779661016949</v>
      </c>
      <c r="F339">
        <f>'30'!F309</f>
        <v>4.4018058690744919</v>
      </c>
      <c r="G339">
        <f>'30'!G309</f>
        <v>8.1680280046674447</v>
      </c>
      <c r="H339">
        <f>'30'!H309</f>
        <v>8.3632019115890088</v>
      </c>
    </row>
    <row r="340" spans="1:8" ht="16" thickBot="1">
      <c r="B340" t="s">
        <v>483</v>
      </c>
      <c r="C340">
        <f>'30'!C339</f>
        <v>9.5794392523364476</v>
      </c>
      <c r="D340">
        <f>'30'!D339</f>
        <v>10.526315789473685</v>
      </c>
      <c r="E340">
        <f>'30'!E339</f>
        <v>11.928934010152284</v>
      </c>
      <c r="F340">
        <f>'30'!F339</f>
        <v>12.433862433862434</v>
      </c>
      <c r="G340">
        <f>'30'!G339</f>
        <v>13.276836158192092</v>
      </c>
      <c r="H340">
        <f>'30'!H339</f>
        <v>13.782991202346043</v>
      </c>
    </row>
    <row r="341" spans="1:8" ht="17" thickBot="1">
      <c r="A341">
        <v>31</v>
      </c>
      <c r="B341" s="60" t="s">
        <v>19</v>
      </c>
      <c r="C341" s="61">
        <f>'31'!C9</f>
        <v>5.6682900432900434</v>
      </c>
      <c r="D341" s="62">
        <f>'31'!D9</f>
        <v>5.9747564823706947</v>
      </c>
      <c r="E341" s="62">
        <f>'31'!E9</f>
        <v>6.2278516057585822</v>
      </c>
      <c r="F341" s="62">
        <f>'31'!F9</f>
        <v>6.8965517241379315</v>
      </c>
      <c r="G341" s="62">
        <f>'31'!G9</f>
        <v>7.1363156040859455</v>
      </c>
      <c r="H341" s="63">
        <f>'31'!H9</f>
        <v>7.5547288596365725</v>
      </c>
    </row>
    <row r="342" spans="1:8">
      <c r="B342" t="s">
        <v>485</v>
      </c>
      <c r="C342">
        <f>'31'!C39</f>
        <v>3.9929015084294583</v>
      </c>
      <c r="D342">
        <f>'31'!D39</f>
        <v>4.0797824116047146</v>
      </c>
      <c r="E342">
        <f>'31'!E39</f>
        <v>4.1474654377880187</v>
      </c>
      <c r="F342">
        <f>'31'!F39</f>
        <v>6.4126394052044615</v>
      </c>
      <c r="G342">
        <f>'31'!G39</f>
        <v>7.1698113207547172</v>
      </c>
      <c r="H342">
        <f>'31'!H39</f>
        <v>8.0582524271844669</v>
      </c>
    </row>
    <row r="343" spans="1:8">
      <c r="B343" t="s">
        <v>486</v>
      </c>
      <c r="C343">
        <f>'31'!C69</f>
        <v>6.4356435643564351</v>
      </c>
      <c r="D343">
        <f>'31'!D69</f>
        <v>6.6439522998296416</v>
      </c>
      <c r="E343">
        <f>'31'!E69</f>
        <v>7.8853046594982086</v>
      </c>
      <c r="F343">
        <f>'31'!F69</f>
        <v>8</v>
      </c>
      <c r="G343">
        <f>'31'!G69</f>
        <v>8.1936685288640589</v>
      </c>
      <c r="H343">
        <f>'31'!H69</f>
        <v>13.060428849902534</v>
      </c>
    </row>
    <row r="344" spans="1:8">
      <c r="B344" t="s">
        <v>487</v>
      </c>
      <c r="C344">
        <f>'31'!C99</f>
        <v>4.0168324407039018</v>
      </c>
      <c r="D344">
        <f>'31'!D99</f>
        <v>4.451386177274502</v>
      </c>
      <c r="E344">
        <f>'31'!E99</f>
        <v>4.7109712937475425</v>
      </c>
      <c r="F344">
        <f>'31'!F99</f>
        <v>4.9540551338393932</v>
      </c>
      <c r="G344">
        <f>'31'!G99</f>
        <v>5.2070520705207048</v>
      </c>
      <c r="H344">
        <f>'31'!H99</f>
        <v>5.5320945945945947</v>
      </c>
    </row>
    <row r="345" spans="1:8">
      <c r="B345" t="s">
        <v>488</v>
      </c>
      <c r="C345">
        <f>'31'!C129</f>
        <v>4.0336134453781511</v>
      </c>
      <c r="D345">
        <f>'31'!D129</f>
        <v>4.1025641025641022</v>
      </c>
      <c r="E345">
        <f>'31'!E129</f>
        <v>4.1486603284356089</v>
      </c>
      <c r="F345">
        <f>'31'!F129</f>
        <v>4.757785467128028</v>
      </c>
      <c r="G345">
        <f>'31'!G129</f>
        <v>5.1282051282051286</v>
      </c>
      <c r="H345">
        <f>'31'!H129</f>
        <v>5.6932966023875116</v>
      </c>
    </row>
    <row r="346" spans="1:8">
      <c r="B346" t="s">
        <v>489</v>
      </c>
      <c r="C346">
        <f>'31'!C159</f>
        <v>25.225225225225223</v>
      </c>
      <c r="D346">
        <f>'31'!D159</f>
        <v>25.396825396825395</v>
      </c>
      <c r="E346">
        <f>'31'!E159</f>
        <v>28.36538461538462</v>
      </c>
      <c r="F346">
        <f>'31'!F159</f>
        <v>29.42643391521197</v>
      </c>
      <c r="G346">
        <f>'31'!G159</f>
        <v>30.025445292620866</v>
      </c>
      <c r="H346">
        <f>'31'!H159</f>
        <v>30.33419023136247</v>
      </c>
    </row>
    <row r="347" spans="1:8">
      <c r="B347" t="s">
        <v>490</v>
      </c>
      <c r="C347">
        <f>'31'!C189</f>
        <v>6.0555088309503784</v>
      </c>
      <c r="D347">
        <f>'31'!D189</f>
        <v>6.3157894736842106</v>
      </c>
      <c r="E347">
        <f>'31'!E189</f>
        <v>6.9153776160145579</v>
      </c>
      <c r="F347">
        <f>'31'!F189</f>
        <v>11.287313432835822</v>
      </c>
      <c r="G347">
        <f>'31'!G189</f>
        <v>11.938872970391595</v>
      </c>
      <c r="H347">
        <f>'31'!H189</f>
        <v>12.246865959498553</v>
      </c>
    </row>
    <row r="348" spans="1:8" ht="16" thickBot="1">
      <c r="B348" t="s">
        <v>491</v>
      </c>
      <c r="C348">
        <f>'31'!C219</f>
        <v>5.4767533490937748</v>
      </c>
      <c r="D348">
        <f>'31'!D219</f>
        <v>5.8210137275607181</v>
      </c>
      <c r="E348">
        <f>'31'!E219</f>
        <v>5.9156785243741767</v>
      </c>
      <c r="F348">
        <f>'31'!F219</f>
        <v>6.0385835095137423</v>
      </c>
      <c r="G348">
        <f>'31'!G219</f>
        <v>6.1280969952556665</v>
      </c>
      <c r="H348">
        <f>'31'!H219</f>
        <v>6.1970338983050839</v>
      </c>
    </row>
    <row r="349" spans="1:8" ht="17" thickBot="1">
      <c r="A349">
        <v>32</v>
      </c>
      <c r="B349" s="60" t="s">
        <v>23</v>
      </c>
      <c r="C349" s="61">
        <f>'32'!C9</f>
        <v>6.456392887383573</v>
      </c>
      <c r="D349" s="62">
        <f>'32'!D9</f>
        <v>6.5931713582361118</v>
      </c>
      <c r="E349" s="62">
        <f>'32'!E9</f>
        <v>5.0741565708697784</v>
      </c>
      <c r="F349" s="62">
        <f>'32'!F9</f>
        <v>5.3372336902527886</v>
      </c>
      <c r="G349" s="62">
        <f>'32'!G9</f>
        <v>5.4452131220709674</v>
      </c>
      <c r="H349" s="63">
        <f>'32'!H9</f>
        <v>5.5564938355007598</v>
      </c>
    </row>
    <row r="350" spans="1:8">
      <c r="B350" t="s">
        <v>493</v>
      </c>
      <c r="C350">
        <f>'32'!C39</f>
        <v>5.9660449545671925</v>
      </c>
      <c r="D350">
        <f>'32'!D39</f>
        <v>5.9760479041916161</v>
      </c>
      <c r="E350">
        <f>'32'!E39</f>
        <v>4.3667068757539207</v>
      </c>
      <c r="F350">
        <f>'32'!F39</f>
        <v>4.3894749605917305</v>
      </c>
      <c r="G350">
        <f>'32'!G39</f>
        <v>4.4108687705617164</v>
      </c>
      <c r="H350">
        <f>'32'!H39</f>
        <v>4.4178667317549429</v>
      </c>
    </row>
    <row r="351" spans="1:8">
      <c r="B351" t="s">
        <v>494</v>
      </c>
      <c r="C351">
        <f>'32'!C69</f>
        <v>7.6540755467196826</v>
      </c>
      <c r="D351">
        <f>'32'!D69</f>
        <v>7.8172588832487317</v>
      </c>
      <c r="E351">
        <f>'32'!E69</f>
        <v>7.9299691040164779</v>
      </c>
      <c r="F351">
        <f>'32'!F69</f>
        <v>8.0670508119434263</v>
      </c>
      <c r="G351">
        <f>'32'!G69</f>
        <v>8.2133333333333329</v>
      </c>
      <c r="H351">
        <f>'32'!H69</f>
        <v>8.48</v>
      </c>
    </row>
    <row r="352" spans="1:8">
      <c r="B352" t="s">
        <v>495</v>
      </c>
      <c r="C352">
        <f>'32'!C99</f>
        <v>4.8223350253807098</v>
      </c>
      <c r="D352">
        <f>'32'!D99</f>
        <v>4.9159120310478652</v>
      </c>
      <c r="E352">
        <f>'32'!E99</f>
        <v>10.052219321148826</v>
      </c>
      <c r="F352">
        <f>'32'!F99</f>
        <v>10.476190476190476</v>
      </c>
      <c r="G352">
        <f>'32'!G99</f>
        <v>10.377358490566037</v>
      </c>
      <c r="H352">
        <f>'32'!H99</f>
        <v>10.661268556005398</v>
      </c>
    </row>
    <row r="353" spans="1:8">
      <c r="B353" t="s">
        <v>496</v>
      </c>
      <c r="C353">
        <f>'32'!C129</f>
        <v>5.283757338551859</v>
      </c>
      <c r="D353">
        <f>'32'!D129</f>
        <v>5.5891238670694863</v>
      </c>
      <c r="E353">
        <f>'32'!E129</f>
        <v>5.7305110996386164</v>
      </c>
      <c r="F353">
        <f>'32'!F129</f>
        <v>5.8176100628930811</v>
      </c>
      <c r="G353">
        <f>'32'!G129</f>
        <v>5.8917197452229297</v>
      </c>
      <c r="H353">
        <f>'32'!H129</f>
        <v>6</v>
      </c>
    </row>
    <row r="354" spans="1:8">
      <c r="B354" t="s">
        <v>497</v>
      </c>
      <c r="C354">
        <f>'32'!C159</f>
        <v>3.9589442815249272</v>
      </c>
      <c r="D354">
        <f>'32'!D159</f>
        <v>4.6735905044510382</v>
      </c>
      <c r="E354">
        <f>'32'!E159</f>
        <v>4.5176110260336912</v>
      </c>
      <c r="F354">
        <f>'32'!F159</f>
        <v>4.5843045843045847</v>
      </c>
      <c r="G354">
        <f>'32'!G159</f>
        <v>5.3501180173092058</v>
      </c>
      <c r="H354">
        <f>'32'!H159</f>
        <v>5.7233704292527818</v>
      </c>
    </row>
    <row r="355" spans="1:8">
      <c r="B355" t="s">
        <v>498</v>
      </c>
      <c r="C355">
        <f>'32'!C189</f>
        <v>31.988873435326845</v>
      </c>
      <c r="D355">
        <f>'32'!D189</f>
        <v>33.333333333333336</v>
      </c>
      <c r="E355">
        <f>'32'!E189</f>
        <v>4.9773755656108598</v>
      </c>
      <c r="F355">
        <f>'32'!F189</f>
        <v>5.0075872534142638</v>
      </c>
      <c r="G355">
        <f>'32'!G189</f>
        <v>5.0151975683890573</v>
      </c>
      <c r="H355">
        <f>'32'!H189</f>
        <v>5.1401869158878508</v>
      </c>
    </row>
    <row r="356" spans="1:8">
      <c r="B356" t="s">
        <v>499</v>
      </c>
      <c r="C356">
        <f>'32'!C219</f>
        <v>6.5298507462686564</v>
      </c>
      <c r="D356">
        <f>'32'!D219</f>
        <v>6.5055762081784385</v>
      </c>
      <c r="E356">
        <f>'32'!E219</f>
        <v>6.0529634300126105</v>
      </c>
      <c r="F356">
        <f>'32'!F219</f>
        <v>8.7398373983739841</v>
      </c>
      <c r="G356">
        <f>'32'!G219</f>
        <v>9.2011412268188302</v>
      </c>
      <c r="H356">
        <f>'32'!H219</f>
        <v>9.4644167278063094</v>
      </c>
    </row>
    <row r="357" spans="1:8">
      <c r="B357" t="s">
        <v>500</v>
      </c>
      <c r="C357">
        <f>'32'!C249</f>
        <v>1.9120458891013383</v>
      </c>
      <c r="D357">
        <f>'32'!D249</f>
        <v>1.9782393669634024</v>
      </c>
      <c r="E357">
        <f>'32'!E249</f>
        <v>2.0491803278688527</v>
      </c>
      <c r="F357">
        <f>'32'!F249</f>
        <v>2.0833333333333335</v>
      </c>
      <c r="G357">
        <f>'32'!G249</f>
        <v>2.0964360587002098</v>
      </c>
      <c r="H357">
        <f>'32'!H249</f>
        <v>2.1715526601520088</v>
      </c>
    </row>
    <row r="358" spans="1:8" ht="16" thickBot="1">
      <c r="B358" t="s">
        <v>501</v>
      </c>
      <c r="C358">
        <f>'32'!C279</f>
        <v>1.2618296529968454</v>
      </c>
      <c r="D358">
        <f>'32'!D279</f>
        <v>1.271186440677966</v>
      </c>
      <c r="E358">
        <f>'32'!E279</f>
        <v>2.3379383634431457</v>
      </c>
      <c r="F358">
        <f>'32'!F279</f>
        <v>2.3479188900747068</v>
      </c>
      <c r="G358">
        <f>'32'!G279</f>
        <v>2.3630504833512354</v>
      </c>
      <c r="H358">
        <f>'32'!H279</f>
        <v>2.393906420021763</v>
      </c>
    </row>
    <row r="359" spans="1:8" ht="17" thickBot="1">
      <c r="A359">
        <v>33</v>
      </c>
      <c r="B359" s="60" t="s">
        <v>27</v>
      </c>
      <c r="C359" s="61">
        <f>'33'!C9</f>
        <v>6.2789160608063455</v>
      </c>
      <c r="D359" s="62">
        <f>'33'!D9</f>
        <v>8.0152671755725198</v>
      </c>
      <c r="E359" s="62">
        <f>'33'!E9</f>
        <v>8.681854244588008</v>
      </c>
      <c r="F359" s="62">
        <f>'33'!F9</f>
        <v>9.1951387296491625</v>
      </c>
      <c r="G359" s="62">
        <f>'33'!G9</f>
        <v>9.7278991007824374</v>
      </c>
      <c r="H359" s="63">
        <f>'33'!H9</f>
        <v>10.289542952859536</v>
      </c>
    </row>
    <row r="360" spans="1:8">
      <c r="B360" t="s">
        <v>503</v>
      </c>
      <c r="C360">
        <f>'33'!C39</f>
        <v>6.462585034013606</v>
      </c>
      <c r="D360">
        <f>'33'!D39</f>
        <v>14.388489208633095</v>
      </c>
      <c r="E360">
        <f>'33'!E39</f>
        <v>14.833127317676144</v>
      </c>
      <c r="F360">
        <f>'33'!F39</f>
        <v>15.189873417721518</v>
      </c>
      <c r="G360">
        <f>'33'!G39</f>
        <v>15.584415584415584</v>
      </c>
      <c r="H360">
        <f>'33'!H39</f>
        <v>18.963165075034109</v>
      </c>
    </row>
    <row r="361" spans="1:8">
      <c r="B361" t="s">
        <v>504</v>
      </c>
      <c r="C361">
        <f>'33'!C69</f>
        <v>8.1683168316831694</v>
      </c>
      <c r="D361">
        <f>'33'!D69</f>
        <v>7.7313054499366283</v>
      </c>
      <c r="E361">
        <f>'33'!E69</f>
        <v>9.173126614987078</v>
      </c>
      <c r="F361">
        <f>'33'!F69</f>
        <v>10.309278350515465</v>
      </c>
      <c r="G361">
        <f>'33'!G69</f>
        <v>11.303191489361703</v>
      </c>
      <c r="H361">
        <f>'33'!H69</f>
        <v>11.564625850340136</v>
      </c>
    </row>
    <row r="362" spans="1:8">
      <c r="B362" t="s">
        <v>505</v>
      </c>
      <c r="C362">
        <f>'33'!C99</f>
        <v>6.3345195729537371</v>
      </c>
      <c r="D362">
        <f>'33'!D99</f>
        <v>6.4446053584359166</v>
      </c>
      <c r="E362">
        <f>'33'!E99</f>
        <v>7.4483775811209441</v>
      </c>
      <c r="F362">
        <f>'33'!F99</f>
        <v>7.6111529766390351</v>
      </c>
      <c r="G362">
        <f>'33'!G99</f>
        <v>9.6899224806201545</v>
      </c>
      <c r="H362">
        <f>'33'!H99</f>
        <v>9.4400000000000013</v>
      </c>
    </row>
    <row r="363" spans="1:8">
      <c r="B363" t="s">
        <v>506</v>
      </c>
      <c r="C363">
        <f>'33'!C129</f>
        <v>12.600229095074456</v>
      </c>
      <c r="D363">
        <f>'33'!D129</f>
        <v>16.609392898052693</v>
      </c>
      <c r="E363">
        <f>'33'!E129</f>
        <v>19.377162629757787</v>
      </c>
      <c r="F363">
        <f>'33'!F129</f>
        <v>23.049645390070921</v>
      </c>
      <c r="G363">
        <f>'33'!G129</f>
        <v>23.926380368098162</v>
      </c>
      <c r="H363">
        <f>'33'!H129</f>
        <v>25.68922305764411</v>
      </c>
    </row>
    <row r="364" spans="1:8">
      <c r="B364" t="s">
        <v>507</v>
      </c>
      <c r="C364">
        <f>'33'!C159</f>
        <v>4.3113772455089823</v>
      </c>
      <c r="D364">
        <f>'33'!D159</f>
        <v>5.5758461163866571</v>
      </c>
      <c r="E364">
        <f>'33'!E159</f>
        <v>5.5542081008974051</v>
      </c>
      <c r="F364">
        <f>'33'!F159</f>
        <v>5.5677121322635541</v>
      </c>
      <c r="G364">
        <f>'33'!G159</f>
        <v>5.608621111927504</v>
      </c>
      <c r="H364">
        <f>'33'!H159</f>
        <v>5.7869792965826887</v>
      </c>
    </row>
    <row r="365" spans="1:8" ht="16" thickBot="1">
      <c r="B365" t="s">
        <v>508</v>
      </c>
      <c r="C365">
        <f>'33'!C189</f>
        <v>7.2727272727272725</v>
      </c>
      <c r="D365">
        <f>'33'!D189</f>
        <v>7.5757575757575761</v>
      </c>
      <c r="E365">
        <f>'33'!E189</f>
        <v>8.6129753914988818</v>
      </c>
      <c r="F365">
        <f>'33'!F189</f>
        <v>8.8505747126436791</v>
      </c>
      <c r="G365">
        <f>'33'!G189</f>
        <v>9.2614302461899189</v>
      </c>
      <c r="H365">
        <f>'33'!H189</f>
        <v>9.7238895558223284</v>
      </c>
    </row>
    <row r="366" spans="1:8" ht="17" thickBot="1">
      <c r="A366">
        <v>34</v>
      </c>
      <c r="B366" s="60" t="s">
        <v>31</v>
      </c>
      <c r="C366" s="61">
        <f>'34'!C9</f>
        <v>14.166565937386677</v>
      </c>
      <c r="D366" s="62">
        <f>'34'!D9</f>
        <v>14.467349709912355</v>
      </c>
      <c r="E366" s="62">
        <f>'34'!E9</f>
        <v>16.626869423149429</v>
      </c>
      <c r="F366" s="62">
        <f>'34'!F9</f>
        <v>15.619435258204021</v>
      </c>
      <c r="G366" s="62">
        <f>'34'!G9</f>
        <v>15.908211937604746</v>
      </c>
      <c r="H366" s="63">
        <f>'34'!H9</f>
        <v>16.217277486910998</v>
      </c>
    </row>
    <row r="367" spans="1:8">
      <c r="B367" t="s">
        <v>510</v>
      </c>
      <c r="C367">
        <f>'34'!C39</f>
        <v>8.3694083694083705</v>
      </c>
      <c r="D367">
        <f>'34'!D39</f>
        <v>8.468919482686692</v>
      </c>
      <c r="E367">
        <f>'34'!E39</f>
        <v>11.58293041833088</v>
      </c>
      <c r="F367">
        <f>'34'!F39</f>
        <v>11.612223393045312</v>
      </c>
      <c r="G367">
        <f>'34'!G39</f>
        <v>11.833192209991532</v>
      </c>
      <c r="H367">
        <f>'34'!H39</f>
        <v>11.965811965811966</v>
      </c>
    </row>
    <row r="368" spans="1:8">
      <c r="B368" t="s">
        <v>511</v>
      </c>
      <c r="C368">
        <f>'34'!C69</f>
        <v>13.284518828451882</v>
      </c>
      <c r="D368">
        <f>'34'!D69</f>
        <v>13.597430406852247</v>
      </c>
      <c r="E368">
        <f>'34'!E69</f>
        <v>13.971397139713972</v>
      </c>
      <c r="F368">
        <f>'34'!F69</f>
        <v>14.189944134078212</v>
      </c>
      <c r="G368">
        <f>'34'!G69</f>
        <v>14.31897555296857</v>
      </c>
      <c r="H368">
        <f>'34'!H69</f>
        <v>14.66030989272944</v>
      </c>
    </row>
    <row r="369" spans="1:8">
      <c r="B369" t="s">
        <v>512</v>
      </c>
      <c r="C369">
        <f>'34'!C99</f>
        <v>32.558139534883722</v>
      </c>
      <c r="D369">
        <f>'34'!D99</f>
        <v>33.87096774193548</v>
      </c>
      <c r="E369">
        <f>'34'!E99</f>
        <v>34.466588511137161</v>
      </c>
      <c r="F369">
        <f>'34'!F99</f>
        <v>22.167487684729064</v>
      </c>
      <c r="G369">
        <f>'34'!G99</f>
        <v>22.004889975550125</v>
      </c>
      <c r="H369">
        <f>'34'!H99</f>
        <v>22.140221402214021</v>
      </c>
    </row>
    <row r="370" spans="1:8">
      <c r="B370" t="s">
        <v>513</v>
      </c>
      <c r="C370">
        <f>'34'!C129</f>
        <v>19.47431302270012</v>
      </c>
      <c r="D370">
        <f>'34'!D129</f>
        <v>20.198265179677822</v>
      </c>
      <c r="E370">
        <f>'34'!E129</f>
        <v>21.611253196930946</v>
      </c>
      <c r="F370">
        <f>'34'!F129</f>
        <v>22.265625</v>
      </c>
      <c r="G370">
        <f>'34'!G129</f>
        <v>23.410013531799731</v>
      </c>
      <c r="H370">
        <f>'34'!H129</f>
        <v>24.651810584958216</v>
      </c>
    </row>
    <row r="371" spans="1:8" ht="16" thickBot="1">
      <c r="B371" t="s">
        <v>514</v>
      </c>
      <c r="C371">
        <f>'34'!C159</f>
        <v>25.068870523415978</v>
      </c>
      <c r="D371">
        <f>'34'!D159</f>
        <v>26.074498567335244</v>
      </c>
      <c r="E371">
        <f>'34'!E159</f>
        <v>27.743902439024392</v>
      </c>
      <c r="F371">
        <f>'34'!F159</f>
        <v>30.996884735202492</v>
      </c>
      <c r="G371">
        <f>'34'!G159</f>
        <v>32.25283630470016</v>
      </c>
      <c r="H371">
        <f>'34'!H159</f>
        <v>33.728813559322028</v>
      </c>
    </row>
    <row r="372" spans="1:8" ht="17" thickBot="1">
      <c r="A372">
        <v>35</v>
      </c>
      <c r="B372" s="60" t="s">
        <v>35</v>
      </c>
      <c r="C372" s="61">
        <f>'35'!C9</f>
        <v>4.0944797159152051</v>
      </c>
      <c r="D372" s="62">
        <f>'35'!D9</f>
        <v>4.251951312701272</v>
      </c>
      <c r="E372" s="62">
        <f>'35'!E9</f>
        <v>4.4277405903654135</v>
      </c>
      <c r="F372" s="62">
        <f>'35'!F9</f>
        <v>4.7854785478547859</v>
      </c>
      <c r="G372" s="62">
        <f>'35'!G9</f>
        <v>4.9479166666666679</v>
      </c>
      <c r="H372" s="63">
        <f>'35'!H9</f>
        <v>5.0236915787206549</v>
      </c>
    </row>
    <row r="373" spans="1:8">
      <c r="B373" t="s">
        <v>516</v>
      </c>
      <c r="C373">
        <f>'35'!C39</f>
        <v>7.7472650145121689</v>
      </c>
      <c r="D373">
        <f>'35'!D39</f>
        <v>7.7179715302491108</v>
      </c>
      <c r="E373">
        <f>'35'!E39</f>
        <v>7.6668139637649144</v>
      </c>
      <c r="F373">
        <f>'35'!F39</f>
        <v>7.5747653350796771</v>
      </c>
      <c r="G373">
        <f>'35'!G39</f>
        <v>7.6738084827284654</v>
      </c>
      <c r="H373">
        <f>'35'!H39</f>
        <v>7.271335629544585</v>
      </c>
    </row>
    <row r="374" spans="1:8">
      <c r="B374" t="s">
        <v>517</v>
      </c>
      <c r="C374">
        <f>'35'!C69</f>
        <v>5.2722933391191145</v>
      </c>
      <c r="D374">
        <f>'35'!D69</f>
        <v>5.4168524297815424</v>
      </c>
      <c r="E374">
        <f>'35'!E69</f>
        <v>5.4631294964028774</v>
      </c>
      <c r="F374">
        <f>'35'!F69</f>
        <v>7.0750452079565997</v>
      </c>
      <c r="G374">
        <f>'35'!G69</f>
        <v>7.110404361653794</v>
      </c>
      <c r="H374">
        <f>'35'!H69</f>
        <v>7.0753629868633325</v>
      </c>
    </row>
    <row r="375" spans="1:8">
      <c r="B375" t="s">
        <v>518</v>
      </c>
      <c r="C375">
        <f>'35'!C99</f>
        <v>2.8753993610223647</v>
      </c>
      <c r="D375">
        <f>'35'!D99</f>
        <v>2.912621359223301</v>
      </c>
      <c r="E375">
        <f>'35'!E99</f>
        <v>3.3112582781456954</v>
      </c>
      <c r="F375">
        <f>'35'!F99</f>
        <v>4.382022471910112</v>
      </c>
      <c r="G375">
        <f>'35'!G99</f>
        <v>5.5936073059360734</v>
      </c>
      <c r="H375">
        <f>'35'!H99</f>
        <v>5.5872291904218931</v>
      </c>
    </row>
    <row r="376" spans="1:8">
      <c r="B376" t="s">
        <v>519</v>
      </c>
      <c r="C376">
        <f>'35'!C129</f>
        <v>0.85910652920962194</v>
      </c>
      <c r="D376">
        <f>'35'!D129</f>
        <v>0.88809946714031973</v>
      </c>
      <c r="E376">
        <f>'35'!E129</f>
        <v>0.89126559714795006</v>
      </c>
      <c r="F376">
        <f>'35'!F129</f>
        <v>0.90009000900090008</v>
      </c>
      <c r="G376">
        <f>'35'!G129</f>
        <v>0.91491308325709064</v>
      </c>
      <c r="H376">
        <f>'35'!H129</f>
        <v>0.92336103416435822</v>
      </c>
    </row>
    <row r="377" spans="1:8">
      <c r="B377" t="s">
        <v>520</v>
      </c>
      <c r="C377">
        <f>'35'!C159</f>
        <v>4.6896551724137936</v>
      </c>
      <c r="D377">
        <f>'35'!D159</f>
        <v>5.5793991416309012</v>
      </c>
      <c r="E377">
        <f>'35'!E159</f>
        <v>5.6603773584905657</v>
      </c>
      <c r="F377">
        <f>'35'!F159</f>
        <v>6.0060060060060056</v>
      </c>
      <c r="G377">
        <f>'35'!G159</f>
        <v>6.0790273556231007</v>
      </c>
      <c r="H377">
        <f>'35'!H159</f>
        <v>6.2595419847328237</v>
      </c>
    </row>
    <row r="378" spans="1:8">
      <c r="B378" t="s">
        <v>521</v>
      </c>
      <c r="C378">
        <f>'35'!C189</f>
        <v>0.76786769049025394</v>
      </c>
      <c r="D378">
        <f>'35'!D189</f>
        <v>0.77319587628865971</v>
      </c>
      <c r="E378">
        <f>'35'!E189</f>
        <v>0.77720207253886009</v>
      </c>
      <c r="F378">
        <f>'35'!F189</f>
        <v>0.7781324820430966</v>
      </c>
      <c r="G378">
        <f>'35'!G189</f>
        <v>0.7836045810729354</v>
      </c>
      <c r="H378">
        <f>'35'!H189</f>
        <v>0.92910523126641065</v>
      </c>
    </row>
    <row r="379" spans="1:8">
      <c r="B379" t="s">
        <v>522</v>
      </c>
      <c r="C379">
        <f>'35'!C219</f>
        <v>9.4427244582043333</v>
      </c>
      <c r="D379">
        <f>'35'!D219</f>
        <v>9.9025974025974026</v>
      </c>
      <c r="E379">
        <f>'35'!E219</f>
        <v>10.423452768729643</v>
      </c>
      <c r="F379">
        <f>'35'!F219</f>
        <v>7.7049180327868863</v>
      </c>
      <c r="G379">
        <f>'35'!G219</f>
        <v>8.7986463620981397</v>
      </c>
      <c r="H379">
        <f>'35'!H219</f>
        <v>9.6385542168674689</v>
      </c>
    </row>
    <row r="380" spans="1:8">
      <c r="B380" t="s">
        <v>523</v>
      </c>
      <c r="C380">
        <f>'35'!C249</f>
        <v>0</v>
      </c>
      <c r="D380">
        <f>'35'!D249</f>
        <v>2.5291828793774322</v>
      </c>
      <c r="E380">
        <f>'35'!E249</f>
        <v>2.816901408450704</v>
      </c>
      <c r="F380">
        <f>'35'!F249</f>
        <v>2.8340080971659916</v>
      </c>
      <c r="G380">
        <f>'35'!G249</f>
        <v>2.8985507246376807</v>
      </c>
      <c r="H380">
        <f>'35'!H249</f>
        <v>2.9723991507430996</v>
      </c>
    </row>
    <row r="381" spans="1:8" ht="16" thickBot="1">
      <c r="B381" t="s">
        <v>524</v>
      </c>
      <c r="C381">
        <f>'35'!C279</f>
        <v>0</v>
      </c>
      <c r="D381">
        <f>'35'!D279</f>
        <v>0</v>
      </c>
      <c r="E381">
        <f>'35'!E279</f>
        <v>5.1724137931034484</v>
      </c>
      <c r="F381">
        <f>'35'!F279</f>
        <v>5.3571428571428568</v>
      </c>
      <c r="G381">
        <f>'35'!G279</f>
        <v>6.345177664974619</v>
      </c>
      <c r="H381">
        <f>'35'!H279</f>
        <v>7.7120822622107967</v>
      </c>
    </row>
    <row r="382" spans="1:8" ht="17" thickBot="1">
      <c r="A382">
        <v>36</v>
      </c>
      <c r="B382" s="60" t="s">
        <v>40</v>
      </c>
      <c r="C382" s="61">
        <f>'36'!C9</f>
        <v>3.2167110122711566</v>
      </c>
      <c r="D382" s="62">
        <f>'36'!D9</f>
        <v>3.3813324776382823</v>
      </c>
      <c r="E382" s="62">
        <f>'36'!E9</f>
        <v>3.557692307692307</v>
      </c>
      <c r="F382" s="62">
        <f>'36'!F9</f>
        <v>3.7808020615235947</v>
      </c>
      <c r="G382" s="62">
        <f>'36'!G9</f>
        <v>3.9644177261464724</v>
      </c>
      <c r="H382" s="63">
        <f>'36'!H9</f>
        <v>3.5491419656786265</v>
      </c>
    </row>
    <row r="383" spans="1:8">
      <c r="B383" t="s">
        <v>526</v>
      </c>
      <c r="C383">
        <f>'36'!C39</f>
        <v>2.4117354549975141</v>
      </c>
      <c r="D383">
        <f>'36'!D39</f>
        <v>2.3646700173024633</v>
      </c>
      <c r="E383">
        <f>'36'!E39</f>
        <v>2.3415191319246142</v>
      </c>
      <c r="F383">
        <f>'36'!F39</f>
        <v>2.3173193379087604</v>
      </c>
      <c r="G383">
        <f>'36'!G39</f>
        <v>2.331627264603136</v>
      </c>
      <c r="H383">
        <f>'36'!H39</f>
        <v>2.3623964929371652</v>
      </c>
    </row>
    <row r="384" spans="1:8">
      <c r="B384" t="s">
        <v>527</v>
      </c>
      <c r="C384">
        <f>'36'!C69</f>
        <v>3.3191489361702127</v>
      </c>
      <c r="D384">
        <f>'36'!D69</f>
        <v>3.2656663724624893</v>
      </c>
      <c r="E384">
        <f>'36'!E69</f>
        <v>4.0431266846361185</v>
      </c>
      <c r="F384">
        <f>'36'!F69</f>
        <v>5.0973123262279891</v>
      </c>
      <c r="G384">
        <f>'36'!G69</f>
        <v>5.8435438265786992</v>
      </c>
      <c r="H384">
        <f>'36'!H69</f>
        <v>1.4107883817427387</v>
      </c>
    </row>
    <row r="385" spans="1:8">
      <c r="B385" t="s">
        <v>528</v>
      </c>
      <c r="C385">
        <f>'36'!C99</f>
        <v>7.3758865248226959</v>
      </c>
      <c r="D385">
        <f>'36'!D99</f>
        <v>8.0394922425952053</v>
      </c>
      <c r="E385">
        <f>'36'!E99</f>
        <v>8.0622347949080631</v>
      </c>
      <c r="F385">
        <f>'36'!F99</f>
        <v>8.4269662921348321</v>
      </c>
      <c r="G385">
        <f>'36'!G99</f>
        <v>8.4626234132581111</v>
      </c>
      <c r="H385">
        <f>'36'!H99</f>
        <v>8.6455331412103753</v>
      </c>
    </row>
    <row r="386" spans="1:8">
      <c r="B386" t="s">
        <v>529</v>
      </c>
      <c r="C386">
        <f>'36'!C129</f>
        <v>3.2704402515723272</v>
      </c>
      <c r="D386">
        <f>'36'!D129</f>
        <v>3.3678756476683938</v>
      </c>
      <c r="E386">
        <f>'36'!E129</f>
        <v>3.3248081841432224</v>
      </c>
      <c r="F386">
        <f>'36'!F129</f>
        <v>3.9113428943937421</v>
      </c>
      <c r="G386">
        <f>'36'!G129</f>
        <v>4.3999999999999995</v>
      </c>
      <c r="H386">
        <f>'36'!H129</f>
        <v>4.5152722443559092</v>
      </c>
    </row>
    <row r="387" spans="1:8">
      <c r="B387" t="s">
        <v>530</v>
      </c>
      <c r="C387">
        <f>'36'!C159</f>
        <v>5.2224371373307541</v>
      </c>
      <c r="D387">
        <f>'36'!D159</f>
        <v>5.51543007222587</v>
      </c>
      <c r="E387">
        <f>'36'!E159</f>
        <v>6.182795698924731</v>
      </c>
      <c r="F387">
        <f>'36'!F159</f>
        <v>6.6260987153482089</v>
      </c>
      <c r="G387">
        <f>'36'!G159</f>
        <v>6.6440677966101704</v>
      </c>
      <c r="H387">
        <f>'36'!H159</f>
        <v>6.9225496915695679</v>
      </c>
    </row>
    <row r="388" spans="1:8">
      <c r="B388" t="s">
        <v>513</v>
      </c>
      <c r="C388">
        <f>'36'!C189</f>
        <v>2.1568627450980395</v>
      </c>
      <c r="D388">
        <f>'36'!D189</f>
        <v>2.8688524590163933</v>
      </c>
      <c r="E388">
        <f>'36'!E189</f>
        <v>3.4607218683651801</v>
      </c>
      <c r="F388">
        <f>'36'!F189</f>
        <v>3.4408602150537635</v>
      </c>
      <c r="G388">
        <f>'36'!G189</f>
        <v>3.6446469248291575</v>
      </c>
      <c r="H388">
        <f>'36'!H189</f>
        <v>4.1860465116279073</v>
      </c>
    </row>
    <row r="389" spans="1:8">
      <c r="B389" t="s">
        <v>388</v>
      </c>
      <c r="C389">
        <f>'36'!C219</f>
        <v>8.9830508474576263</v>
      </c>
      <c r="D389">
        <f>'36'!D219</f>
        <v>9.0136054421768712</v>
      </c>
      <c r="E389">
        <f>'36'!E219</f>
        <v>9.3531468531468533</v>
      </c>
      <c r="F389">
        <f>'36'!F219</f>
        <v>10.730387736699729</v>
      </c>
      <c r="G389">
        <f>'36'!G219</f>
        <v>11.151079136690647</v>
      </c>
      <c r="H389">
        <f>'36'!H219</f>
        <v>11.191335740072203</v>
      </c>
    </row>
    <row r="390" spans="1:8">
      <c r="B390" t="s">
        <v>531</v>
      </c>
      <c r="C390">
        <f>'36'!C249</f>
        <v>6.1166429587482218</v>
      </c>
      <c r="D390">
        <f>'36'!D249</f>
        <v>6.3988095238095237</v>
      </c>
      <c r="E390">
        <f>'36'!E249</f>
        <v>7.2440944881889759</v>
      </c>
      <c r="F390">
        <f>'36'!F249</f>
        <v>7.4433656957928793</v>
      </c>
      <c r="G390">
        <f>'36'!G249</f>
        <v>7.4675324675324664</v>
      </c>
      <c r="H390">
        <f>'36'!H249</f>
        <v>7.6539101497504154</v>
      </c>
    </row>
    <row r="391" spans="1:8">
      <c r="B391" t="s">
        <v>532</v>
      </c>
      <c r="C391">
        <f>'36'!C279</f>
        <v>1.3333333333333335</v>
      </c>
      <c r="D391">
        <f>'36'!D279</f>
        <v>2.3899371069182389</v>
      </c>
      <c r="E391">
        <f>'36'!E279</f>
        <v>2.8025477707006372</v>
      </c>
      <c r="F391">
        <f>'36'!F279</f>
        <v>3.4351145038167941</v>
      </c>
      <c r="G391">
        <f>'36'!G279</f>
        <v>4.0575916230366493</v>
      </c>
      <c r="H391">
        <f>'36'!H279</f>
        <v>4.5081967213114744</v>
      </c>
    </row>
    <row r="392" spans="1:8">
      <c r="B392" t="s">
        <v>326</v>
      </c>
      <c r="C392">
        <f>'36'!C309</f>
        <v>18.787878787878789</v>
      </c>
      <c r="D392">
        <f>'36'!D309</f>
        <v>19.254658385093165</v>
      </c>
      <c r="E392">
        <f>'36'!E309</f>
        <v>21.379310344827584</v>
      </c>
      <c r="F392">
        <f>'36'!F309</f>
        <v>23.134328358208954</v>
      </c>
      <c r="G392">
        <f>'36'!G309</f>
        <v>26.050420168067227</v>
      </c>
      <c r="H392">
        <f>'36'!H309</f>
        <v>26.050420168067227</v>
      </c>
    </row>
    <row r="393" spans="1:8">
      <c r="B393" t="s">
        <v>533</v>
      </c>
      <c r="C393">
        <f>'36'!C339</f>
        <v>3.7825059101654848</v>
      </c>
      <c r="D393">
        <f>'36'!D339</f>
        <v>3.9702233250620349</v>
      </c>
      <c r="E393">
        <f>'36'!E339</f>
        <v>4.0712468193384224</v>
      </c>
      <c r="F393">
        <f>'36'!F339</f>
        <v>4.9095607235142111</v>
      </c>
      <c r="G393">
        <f>'36'!G339</f>
        <v>5.7591623036649224</v>
      </c>
      <c r="H393">
        <f>'36'!H339</f>
        <v>5.9459459459459465</v>
      </c>
    </row>
    <row r="394" spans="1:8">
      <c r="B394" t="s">
        <v>534</v>
      </c>
      <c r="C394">
        <f>'36'!C369</f>
        <v>4.3726235741444865</v>
      </c>
      <c r="D394">
        <f>'36'!D369</f>
        <v>5.5335968379446632</v>
      </c>
      <c r="E394">
        <f>'36'!E369</f>
        <v>6.6398390342052309</v>
      </c>
      <c r="F394">
        <f>'36'!F369</f>
        <v>7.7235772357723569</v>
      </c>
      <c r="G394">
        <f>'36'!G369</f>
        <v>9.0163934426229506</v>
      </c>
      <c r="H394">
        <f>'36'!H369</f>
        <v>10.08230452674897</v>
      </c>
    </row>
    <row r="395" spans="1:8">
      <c r="B395" t="s">
        <v>408</v>
      </c>
      <c r="C395">
        <f>'36'!C399</f>
        <v>1.5286624203821655</v>
      </c>
      <c r="D395">
        <f>'36'!D399</f>
        <v>2.2486772486772488</v>
      </c>
      <c r="E395">
        <f>'36'!E399</f>
        <v>2.7472527472527473</v>
      </c>
      <c r="F395">
        <f>'36'!F399</f>
        <v>2.7972027972027971</v>
      </c>
      <c r="G395">
        <f>'36'!G399</f>
        <v>2.8011204481792715</v>
      </c>
      <c r="H395">
        <f>'36'!H399</f>
        <v>2.8612303290414878</v>
      </c>
    </row>
    <row r="396" spans="1:8">
      <c r="B396" t="s">
        <v>535</v>
      </c>
      <c r="C396">
        <f>'36'!C429</f>
        <v>1.0626992561105206</v>
      </c>
      <c r="D396">
        <f>'36'!D429</f>
        <v>1.5217391304347825</v>
      </c>
      <c r="E396">
        <f>'36'!E429</f>
        <v>2.1459227467811157</v>
      </c>
      <c r="F396">
        <f>'36'!F429</f>
        <v>2.6539278131634818</v>
      </c>
      <c r="G396">
        <f>'36'!G429</f>
        <v>3.0042918454935621</v>
      </c>
      <c r="H396">
        <f>'36'!H429</f>
        <v>3.0567685589519651</v>
      </c>
    </row>
    <row r="397" spans="1:8" ht="16" thickBot="1">
      <c r="B397" t="s">
        <v>536</v>
      </c>
      <c r="C397">
        <f>'36'!C459</f>
        <v>2.0487460261391734</v>
      </c>
      <c r="D397">
        <f>'36'!D459</f>
        <v>2.3021582733812949</v>
      </c>
      <c r="E397">
        <f>'36'!E459</f>
        <v>2.3749550197912916</v>
      </c>
      <c r="F397">
        <f>'36'!F459</f>
        <v>2.4584237165582068</v>
      </c>
      <c r="G397">
        <f>'36'!G459</f>
        <v>2.6918879592579121</v>
      </c>
      <c r="H397">
        <f>'36'!H459</f>
        <v>2.8158577250833643</v>
      </c>
    </row>
    <row r="398" spans="1:8" ht="17" thickBot="1">
      <c r="A398">
        <v>37</v>
      </c>
      <c r="B398" s="60" t="s">
        <v>44</v>
      </c>
      <c r="C398" s="61">
        <f>'37'!C9</f>
        <v>7.67324688196911</v>
      </c>
      <c r="D398" s="62">
        <f>'37'!D9</f>
        <v>7.7877441529046862</v>
      </c>
      <c r="E398" s="62">
        <f>'37'!E9</f>
        <v>7.8618476608680963</v>
      </c>
      <c r="F398" s="62">
        <f>'37'!F9</f>
        <v>7.940803382663848</v>
      </c>
      <c r="G398" s="62">
        <f>'37'!G9</f>
        <v>8.1055688418175613</v>
      </c>
      <c r="H398" s="63">
        <f>'37'!H9</f>
        <v>8.2529290144727785</v>
      </c>
    </row>
    <row r="399" spans="1:8">
      <c r="B399" t="s">
        <v>538</v>
      </c>
      <c r="C399">
        <f>'37'!C39</f>
        <v>6.6964951528709911</v>
      </c>
      <c r="D399">
        <f>'37'!D39</f>
        <v>6.7135167464114831</v>
      </c>
      <c r="E399">
        <f>'37'!E39</f>
        <v>6.7253206084103789</v>
      </c>
      <c r="F399">
        <f>'37'!F39</f>
        <v>6.7410779850198272</v>
      </c>
      <c r="G399">
        <f>'37'!G39</f>
        <v>6.8042142230026341</v>
      </c>
      <c r="H399">
        <f>'37'!H39</f>
        <v>6.8515258215962449</v>
      </c>
    </row>
    <row r="400" spans="1:8">
      <c r="B400" t="s">
        <v>539</v>
      </c>
      <c r="C400">
        <f>'37'!C69</f>
        <v>5.9945504087193457</v>
      </c>
      <c r="D400">
        <f>'37'!D69</f>
        <v>6.1111111111111107</v>
      </c>
      <c r="E400">
        <f>'37'!E69</f>
        <v>6.2030075187969924</v>
      </c>
      <c r="F400">
        <f>'37'!F69</f>
        <v>6.3097514340344167</v>
      </c>
      <c r="G400">
        <f>'37'!G69</f>
        <v>6.9101678183613036</v>
      </c>
      <c r="H400">
        <f>'37'!H69</f>
        <v>6.6599394550958619</v>
      </c>
    </row>
    <row r="401" spans="1:8">
      <c r="B401" t="s">
        <v>540</v>
      </c>
      <c r="C401">
        <f>'37'!C99</f>
        <v>9.9999999999999995E-7</v>
      </c>
      <c r="D401">
        <f>'37'!D99</f>
        <v>9.9999999999999995E-7</v>
      </c>
      <c r="E401">
        <f>'37'!E99</f>
        <v>9.9999999999999995E-7</v>
      </c>
      <c r="F401">
        <f>'37'!F99</f>
        <v>9.9999999999999995E-7</v>
      </c>
      <c r="G401">
        <f>'37'!G99</f>
        <v>9.9999999999999995E-7</v>
      </c>
      <c r="H401">
        <f>'37'!H99</f>
        <v>1.9298255614035087</v>
      </c>
    </row>
    <row r="402" spans="1:8">
      <c r="B402" t="s">
        <v>541</v>
      </c>
      <c r="C402">
        <f>'37'!C129</f>
        <v>11.598746081504702</v>
      </c>
      <c r="D402">
        <f>'37'!D129</f>
        <v>11.974110032362459</v>
      </c>
      <c r="E402">
        <f>'37'!E129</f>
        <v>12.012987012987013</v>
      </c>
      <c r="F402">
        <f>'37'!F129</f>
        <v>12.231404958677688</v>
      </c>
      <c r="G402">
        <f>'37'!G129</f>
        <v>12.457912457912458</v>
      </c>
      <c r="H402">
        <f>'37'!H129</f>
        <v>12.585034013605444</v>
      </c>
    </row>
    <row r="403" spans="1:8">
      <c r="B403" t="s">
        <v>542</v>
      </c>
      <c r="C403">
        <f>'37'!C1701</f>
        <v>0</v>
      </c>
      <c r="D403">
        <f>'37'!D1701</f>
        <v>0</v>
      </c>
      <c r="E403">
        <f>'37'!E1701</f>
        <v>0</v>
      </c>
      <c r="F403">
        <f>'37'!F1701</f>
        <v>0</v>
      </c>
      <c r="G403">
        <f>'37'!G1701</f>
        <v>0</v>
      </c>
      <c r="H403">
        <f>'37'!H1701</f>
        <v>0</v>
      </c>
    </row>
    <row r="404" spans="1:8">
      <c r="B404" t="s">
        <v>543</v>
      </c>
      <c r="C404">
        <f>'37'!C189</f>
        <v>14.367816091954023</v>
      </c>
      <c r="D404">
        <f>'37'!D189</f>
        <v>15.267175572519083</v>
      </c>
      <c r="E404">
        <f>'37'!E189</f>
        <v>15.847860538827259</v>
      </c>
      <c r="F404">
        <f>'37'!F189</f>
        <v>15.625</v>
      </c>
      <c r="G404">
        <f>'37'!G189</f>
        <v>16.103059581320448</v>
      </c>
      <c r="H404">
        <f>'37'!H189</f>
        <v>16.474464579901152</v>
      </c>
    </row>
    <row r="405" spans="1:8">
      <c r="B405" t="s">
        <v>544</v>
      </c>
      <c r="C405">
        <f>'37'!C219</f>
        <v>16.736401673640167</v>
      </c>
      <c r="D405">
        <f>'37'!D219</f>
        <v>16.997167138810202</v>
      </c>
      <c r="E405">
        <f>'37'!E219</f>
        <v>17.341040462427745</v>
      </c>
      <c r="F405">
        <f>'37'!F219</f>
        <v>17.492711370262391</v>
      </c>
      <c r="G405">
        <f>'37'!G219</f>
        <v>17.857142857142858</v>
      </c>
      <c r="H405">
        <f>'37'!H219</f>
        <v>17.910447761194032</v>
      </c>
    </row>
    <row r="406" spans="1:8" ht="16" thickBot="1">
      <c r="B406" t="s">
        <v>545</v>
      </c>
      <c r="C406">
        <f>'37'!C249</f>
        <v>16.216216216216218</v>
      </c>
      <c r="D406">
        <f>'37'!D249</f>
        <v>16.791044776119403</v>
      </c>
      <c r="E406">
        <f>'37'!E249</f>
        <v>16.917293233082706</v>
      </c>
      <c r="F406">
        <f>'37'!F249</f>
        <v>17.408123791102515</v>
      </c>
      <c r="G406">
        <f>'37'!G249</f>
        <v>18.072289156626507</v>
      </c>
      <c r="H406">
        <f>'37'!H249</f>
        <v>18.480492813141684</v>
      </c>
    </row>
    <row r="407" spans="1:8" ht="17" thickBot="1">
      <c r="A407">
        <v>38</v>
      </c>
      <c r="B407" s="60" t="s">
        <v>48</v>
      </c>
      <c r="C407" s="61">
        <f>'38'!C9</f>
        <v>5.3315431590800815</v>
      </c>
      <c r="D407" s="62">
        <f>'38'!D9</f>
        <v>5.895080808972887</v>
      </c>
      <c r="E407" s="62">
        <f>'38'!E9</f>
        <v>6.8252192589940934</v>
      </c>
      <c r="F407" s="62">
        <f>'38'!F9</f>
        <v>6.9151589352922498</v>
      </c>
      <c r="G407" s="62">
        <f>'38'!G9</f>
        <v>7.3199853049228505</v>
      </c>
      <c r="H407" s="63">
        <f>'38'!H9</f>
        <v>7.5793129341092547</v>
      </c>
    </row>
    <row r="408" spans="1:8">
      <c r="B408" t="s">
        <v>547</v>
      </c>
      <c r="C408">
        <f>'38'!C39</f>
        <v>4.6140484203669532</v>
      </c>
      <c r="D408">
        <f>'38'!D39</f>
        <v>4.6744390673119227</v>
      </c>
      <c r="E408">
        <f>'38'!E39</f>
        <v>4.6987285793255946</v>
      </c>
      <c r="F408">
        <f>'38'!F39</f>
        <v>4.7475424486148352</v>
      </c>
      <c r="G408">
        <f>'38'!G39</f>
        <v>4.7592385218365063</v>
      </c>
      <c r="H408">
        <f>'38'!H39</f>
        <v>4.8383424408014566</v>
      </c>
    </row>
    <row r="409" spans="1:8">
      <c r="B409" t="s">
        <v>548</v>
      </c>
      <c r="C409">
        <f>'38'!C69</f>
        <v>4.8945147679324892</v>
      </c>
      <c r="D409">
        <f>'38'!D69</f>
        <v>5.0064738886491149</v>
      </c>
      <c r="E409">
        <f>'38'!E69</f>
        <v>5.5263157894736841</v>
      </c>
      <c r="F409">
        <f>'38'!F69</f>
        <v>5.5826318121400087</v>
      </c>
      <c r="G409">
        <f>'38'!G69</f>
        <v>5.6962025316455698</v>
      </c>
      <c r="H409">
        <f>'38'!H69</f>
        <v>5.795768169273229</v>
      </c>
    </row>
    <row r="410" spans="1:8">
      <c r="B410" t="s">
        <v>549</v>
      </c>
      <c r="C410">
        <f>'38'!C99</f>
        <v>2.0449897750511248</v>
      </c>
      <c r="D410">
        <f>'38'!D99</f>
        <v>2.0894274968658588</v>
      </c>
      <c r="E410">
        <f>'38'!E99</f>
        <v>7.3728813559322024</v>
      </c>
      <c r="F410">
        <f>'38'!F99</f>
        <v>7.4903142488161851</v>
      </c>
      <c r="G410">
        <f>'38'!G99</f>
        <v>8.695652173913043</v>
      </c>
      <c r="H410">
        <f>'38'!H99</f>
        <v>9.058456046407855</v>
      </c>
    </row>
    <row r="411" spans="1:8">
      <c r="B411" t="s">
        <v>550</v>
      </c>
      <c r="C411">
        <f>'38'!C129</f>
        <v>6.0167555217060169</v>
      </c>
      <c r="D411">
        <f>'38'!D129</f>
        <v>6.1863743148003127</v>
      </c>
      <c r="E411">
        <f>'38'!E129</f>
        <v>6.3250600480384316</v>
      </c>
      <c r="F411">
        <f>'38'!F129</f>
        <v>6.3149480415667467</v>
      </c>
      <c r="G411">
        <f>'38'!G129</f>
        <v>6.4227642276422765</v>
      </c>
      <c r="H411">
        <f>'38'!H129</f>
        <v>7.7506318449873621</v>
      </c>
    </row>
    <row r="412" spans="1:8">
      <c r="B412" t="s">
        <v>551</v>
      </c>
      <c r="C412">
        <f>'38'!C159</f>
        <v>14.473684210526315</v>
      </c>
      <c r="D412">
        <f>'38'!D159</f>
        <v>16.216216216216218</v>
      </c>
      <c r="E412">
        <f>'38'!E159</f>
        <v>22.877155172413794</v>
      </c>
      <c r="F412">
        <f>'38'!F159</f>
        <v>23.52941176470588</v>
      </c>
      <c r="G412">
        <f>'38'!G159</f>
        <v>26.086956521739133</v>
      </c>
      <c r="H412">
        <f>'38'!H159</f>
        <v>26.886792452830189</v>
      </c>
    </row>
    <row r="413" spans="1:8">
      <c r="B413" t="s">
        <v>552</v>
      </c>
      <c r="C413">
        <f>'38'!C189</f>
        <v>4.5915324985092436</v>
      </c>
      <c r="D413">
        <f>'38'!D189</f>
        <v>4.7413793103448274</v>
      </c>
      <c r="E413">
        <f>'38'!E189</f>
        <v>4.7826086956521738</v>
      </c>
      <c r="F413">
        <f>'38'!F189</f>
        <v>4.8245614035087723</v>
      </c>
      <c r="G413">
        <f>'38'!G189</f>
        <v>4.9013367281985998</v>
      </c>
      <c r="H413">
        <f>'38'!H189</f>
        <v>4.951768488745981</v>
      </c>
    </row>
    <row r="414" spans="1:8">
      <c r="B414" t="s">
        <v>553</v>
      </c>
      <c r="C414">
        <f>'38'!C219</f>
        <v>7.7386070507308684</v>
      </c>
      <c r="D414">
        <f>'38'!D219</f>
        <v>7.731958762886598</v>
      </c>
      <c r="E414">
        <f>'38'!E219</f>
        <v>7.9155672823219003</v>
      </c>
      <c r="F414">
        <f>'38'!F219</f>
        <v>8.071748878923767</v>
      </c>
      <c r="G414">
        <f>'38'!G219</f>
        <v>8.2872928176795568</v>
      </c>
      <c r="H414">
        <f>'38'!H219</f>
        <v>8.514664143803218</v>
      </c>
    </row>
    <row r="415" spans="1:8">
      <c r="B415" t="s">
        <v>554</v>
      </c>
      <c r="C415">
        <f>'38'!C249</f>
        <v>6.4074874010079199</v>
      </c>
      <c r="D415">
        <f>'38'!D249</f>
        <v>13.274336283185841</v>
      </c>
      <c r="E415">
        <f>'38'!E249</f>
        <v>13.412816691505217</v>
      </c>
      <c r="F415">
        <f>'38'!F249</f>
        <v>13.688212927756654</v>
      </c>
      <c r="G415">
        <f>'38'!G249</f>
        <v>13.899613899613898</v>
      </c>
      <c r="H415">
        <f>'38'!H249</f>
        <v>14.139827179890023</v>
      </c>
    </row>
    <row r="416" spans="1:8">
      <c r="B416" t="s">
        <v>555</v>
      </c>
      <c r="C416">
        <f>'38'!C279</f>
        <v>2.5458248472505094</v>
      </c>
      <c r="D416">
        <f>'38'!D279</f>
        <v>2.6260504201680672</v>
      </c>
      <c r="E416">
        <f>'38'!E279</f>
        <v>2.7144408251900107</v>
      </c>
      <c r="F416">
        <f>'38'!F279</f>
        <v>2.7746947835738069</v>
      </c>
      <c r="G416">
        <f>'38'!G279</f>
        <v>5.9633027522935782</v>
      </c>
      <c r="H416">
        <f>'38'!H279</f>
        <v>6.8019093078758948</v>
      </c>
    </row>
    <row r="417" spans="2:8">
      <c r="B417" t="s">
        <v>556</v>
      </c>
      <c r="C417">
        <f>'38'!C309</f>
        <v>8.8330109606705349</v>
      </c>
      <c r="D417">
        <f>'38'!D309</f>
        <v>9.0788601722995352</v>
      </c>
      <c r="E417">
        <f>'38'!E309</f>
        <v>9.2818428184281832</v>
      </c>
      <c r="F417">
        <f>'38'!F309</f>
        <v>9.500693481276004</v>
      </c>
      <c r="G417">
        <f>'38'!G309</f>
        <v>9.7439544807965852</v>
      </c>
      <c r="H417">
        <f>'38'!H309</f>
        <v>10.140636565507032</v>
      </c>
    </row>
  </sheetData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417"/>
  <sheetViews>
    <sheetView workbookViewId="0">
      <selection activeCell="C71" sqref="C71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579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'1'!L9</f>
        <v>0.8821681561508693</v>
      </c>
      <c r="D4" s="17">
        <f>'1'!M9</f>
        <v>0.90821595710808645</v>
      </c>
      <c r="E4" s="17">
        <f>'1'!N9</f>
        <v>0.99157813378068982</v>
      </c>
      <c r="F4" s="17">
        <f>'1'!O9</f>
        <v>1.089434689331239</v>
      </c>
      <c r="G4" s="17">
        <f>'1'!P9</f>
        <v>1.0697194563004322</v>
      </c>
      <c r="H4" s="17">
        <f>'1'!Q9</f>
        <v>1.1077490521056783</v>
      </c>
    </row>
    <row r="5" spans="1:8" ht="16">
      <c r="A5" s="17">
        <v>2</v>
      </c>
      <c r="B5" s="59" t="s">
        <v>8</v>
      </c>
      <c r="C5" s="17">
        <f>'2'!L9</f>
        <v>0.82538821658017403</v>
      </c>
      <c r="D5" s="17">
        <f>'2'!M9</f>
        <v>0.86896785214445704</v>
      </c>
      <c r="E5" s="17">
        <f>'2'!N9</f>
        <v>0.8814774634907675</v>
      </c>
      <c r="F5" s="17">
        <f>'2'!O9</f>
        <v>0.89803067019808613</v>
      </c>
      <c r="G5" s="17">
        <f>'2'!P9</f>
        <v>0.91310011710960803</v>
      </c>
      <c r="H5" s="17">
        <f>'2'!Q9</f>
        <v>0.92325079110110664</v>
      </c>
    </row>
    <row r="6" spans="1:8" ht="16">
      <c r="A6" s="17">
        <v>3</v>
      </c>
      <c r="B6" s="59" t="s">
        <v>12</v>
      </c>
      <c r="C6" s="17">
        <f>'3'!L9</f>
        <v>0.67037183213424156</v>
      </c>
      <c r="D6" s="17">
        <f>'3'!M9</f>
        <v>0.50115881232776538</v>
      </c>
      <c r="E6" s="17">
        <f>'3'!N9</f>
        <v>0.51208873425771084</v>
      </c>
      <c r="F6" s="17">
        <f>'3'!O9</f>
        <v>0.51817184388485205</v>
      </c>
      <c r="G6" s="17">
        <f>'3'!P9</f>
        <v>0.53550224622192288</v>
      </c>
      <c r="H6" s="17">
        <f>'3'!Q9</f>
        <v>0.54197087793095988</v>
      </c>
    </row>
    <row r="7" spans="1:8" ht="16">
      <c r="A7" s="17">
        <v>4</v>
      </c>
      <c r="B7" s="59" t="s">
        <v>16</v>
      </c>
      <c r="C7" s="17">
        <f>'4'!L9</f>
        <v>0.68368091105279849</v>
      </c>
      <c r="D7" s="17">
        <f>'4'!M9</f>
        <v>0.69702968005351196</v>
      </c>
      <c r="E7" s="17">
        <f>'4'!N9</f>
        <v>0.7076015714177476</v>
      </c>
      <c r="F7" s="17">
        <f>'4'!O9</f>
        <v>0.74940884476871727</v>
      </c>
      <c r="G7" s="17">
        <f>'4'!P9</f>
        <v>0.78809734307453017</v>
      </c>
      <c r="H7" s="17">
        <f>'4'!Q9</f>
        <v>0.78395367003744798</v>
      </c>
    </row>
    <row r="8" spans="1:8" ht="16">
      <c r="A8" s="17">
        <v>5</v>
      </c>
      <c r="B8" s="59" t="s">
        <v>20</v>
      </c>
      <c r="C8" s="17">
        <f>'5'!L9</f>
        <v>0.65123347120621233</v>
      </c>
      <c r="D8" s="17">
        <f>'5'!M9</f>
        <v>0.67890458731710557</v>
      </c>
      <c r="E8" s="17">
        <f>'5'!N9</f>
        <v>0.6850570343202762</v>
      </c>
      <c r="F8" s="17">
        <f>'5'!O9</f>
        <v>0.68704978519660642</v>
      </c>
      <c r="G8" s="17">
        <f>'5'!P9</f>
        <v>0.6993149721329629</v>
      </c>
      <c r="H8" s="17">
        <f>'5'!Q9</f>
        <v>0.70840900015199082</v>
      </c>
    </row>
    <row r="9" spans="1:8" ht="16">
      <c r="A9" s="17">
        <v>6</v>
      </c>
      <c r="B9" s="59" t="s">
        <v>24</v>
      </c>
      <c r="C9" s="17">
        <f>'6'!L9</f>
        <v>0.86249272359569817</v>
      </c>
      <c r="D9" s="17">
        <f>'6'!M9</f>
        <v>0.8793421861899402</v>
      </c>
      <c r="E9" s="17">
        <f>'6'!N9</f>
        <v>0.91096306907616587</v>
      </c>
      <c r="F9" s="17">
        <f>'6'!O9</f>
        <v>1.0211877362218416</v>
      </c>
      <c r="G9" s="17">
        <f>'6'!P9</f>
        <v>1.0297644037825942</v>
      </c>
      <c r="H9" s="17">
        <f>'6'!Q9</f>
        <v>1.0367074861737222</v>
      </c>
    </row>
    <row r="10" spans="1:8" ht="16">
      <c r="A10" s="17">
        <v>7</v>
      </c>
      <c r="B10" s="59" t="s">
        <v>28</v>
      </c>
      <c r="C10" s="17">
        <f>'7'!L9</f>
        <v>1.0181040187534636</v>
      </c>
      <c r="D10" s="17">
        <f>'7'!M9</f>
        <v>1.0252055964493021</v>
      </c>
      <c r="E10" s="17">
        <f>'7'!N9</f>
        <v>1.0159685718003328</v>
      </c>
      <c r="F10" s="17">
        <f>'7'!O9</f>
        <v>1.0396463317487796</v>
      </c>
      <c r="G10" s="17">
        <f>'7'!P9</f>
        <v>1.0485273544528293</v>
      </c>
      <c r="H10" s="17">
        <f>'7'!Q9</f>
        <v>1.0602029524459549</v>
      </c>
    </row>
    <row r="11" spans="1:8" ht="16">
      <c r="A11" s="17">
        <v>8</v>
      </c>
      <c r="B11" s="59" t="s">
        <v>32</v>
      </c>
      <c r="C11" s="17">
        <f>'8'!L9</f>
        <v>0.90705946835293927</v>
      </c>
      <c r="D11" s="17">
        <f>'8'!M9</f>
        <v>0.91418848928384255</v>
      </c>
      <c r="E11" s="17">
        <f>'8'!N9</f>
        <v>0.91677970335519632</v>
      </c>
      <c r="F11" s="17">
        <f>'8'!O9</f>
        <v>0.92250039551750163</v>
      </c>
      <c r="G11" s="17">
        <f>'8'!P9</f>
        <v>0.92903096062539359</v>
      </c>
      <c r="H11" s="17">
        <f>'8'!Q9</f>
        <v>0.94038267039940093</v>
      </c>
    </row>
    <row r="12" spans="1:8" ht="16">
      <c r="A12" s="17">
        <v>9</v>
      </c>
      <c r="B12" s="59" t="s">
        <v>36</v>
      </c>
      <c r="C12" s="17">
        <f>'9'!L9</f>
        <v>0.6034152537195353</v>
      </c>
      <c r="D12" s="17">
        <f>'9'!M9</f>
        <v>0.64291214035254773</v>
      </c>
      <c r="E12" s="17">
        <f>'9'!N9</f>
        <v>0.67079029057478545</v>
      </c>
      <c r="F12" s="17">
        <f>'9'!O9</f>
        <v>0.68371441333935956</v>
      </c>
      <c r="G12" s="17">
        <f>'9'!P9</f>
        <v>0.71136023843428708</v>
      </c>
      <c r="H12" s="17">
        <f>'9'!Q9</f>
        <v>0.7249447860167596</v>
      </c>
    </row>
    <row r="13" spans="1:8" ht="16">
      <c r="A13" s="17">
        <v>10</v>
      </c>
      <c r="B13" s="59" t="s">
        <v>41</v>
      </c>
      <c r="C13" s="17">
        <f>'10'!L9</f>
        <v>0.70507235453359318</v>
      </c>
      <c r="D13" s="17">
        <f>'10'!M9</f>
        <v>0.71206298870202911</v>
      </c>
      <c r="E13" s="17">
        <f>'10'!N9</f>
        <v>0.87771602250217118</v>
      </c>
      <c r="F13" s="17">
        <f>'10'!O9</f>
        <v>0.89012026683264422</v>
      </c>
      <c r="G13" s="17">
        <f>'10'!P9</f>
        <v>0.98144953323788131</v>
      </c>
      <c r="H13" s="17">
        <f>'10'!Q9</f>
        <v>1.0210073802874666</v>
      </c>
    </row>
    <row r="14" spans="1:8" ht="16">
      <c r="A14" s="17">
        <v>11</v>
      </c>
      <c r="B14" s="59" t="s">
        <v>45</v>
      </c>
      <c r="C14" s="17">
        <f>'11'!L9</f>
        <v>0.5593599214966547</v>
      </c>
      <c r="D14" s="17">
        <f>'11'!M9</f>
        <v>0.61456368569093645</v>
      </c>
      <c r="E14" s="17">
        <f>'11'!N9</f>
        <v>0.61918434156775226</v>
      </c>
      <c r="F14" s="17">
        <f>'11'!O9</f>
        <v>0.62523192584269405</v>
      </c>
      <c r="G14" s="17">
        <f>'11'!P9</f>
        <v>0.63151203066163719</v>
      </c>
      <c r="H14" s="17">
        <f>'11'!Q9</f>
        <v>0.66919432529638156</v>
      </c>
    </row>
    <row r="15" spans="1:8" ht="16">
      <c r="A15" s="17">
        <v>12</v>
      </c>
      <c r="B15" s="59" t="s">
        <v>49</v>
      </c>
      <c r="C15" s="17">
        <f>'12'!L9</f>
        <v>0.74671897091044859</v>
      </c>
      <c r="D15" s="17">
        <f>'12'!M9</f>
        <v>0.77477524824596589</v>
      </c>
      <c r="E15" s="17">
        <f>'12'!N9</f>
        <v>0.78487469603433457</v>
      </c>
      <c r="F15" s="17">
        <f>'12'!O9</f>
        <v>0.85675003476673095</v>
      </c>
      <c r="G15" s="17">
        <f>'12'!P9</f>
        <v>0.88939151966130359</v>
      </c>
      <c r="H15" s="17">
        <f>'12'!Q9</f>
        <v>0.93303881383363252</v>
      </c>
    </row>
    <row r="16" spans="1:8" ht="16">
      <c r="A16" s="17">
        <v>13</v>
      </c>
      <c r="B16" s="59" t="s">
        <v>53</v>
      </c>
      <c r="C16" s="17">
        <f>'13'!L9</f>
        <v>0.44932894117359123</v>
      </c>
      <c r="D16" s="17">
        <f>'13'!M9</f>
        <v>0.35468239942116875</v>
      </c>
      <c r="E16" s="17">
        <f>'13'!N9</f>
        <v>0.36907951917371712</v>
      </c>
      <c r="F16" s="17">
        <f>'13'!O9</f>
        <v>0.3744291312715437</v>
      </c>
      <c r="G16" s="17">
        <f>'13'!P9</f>
        <v>0.38139666068940525</v>
      </c>
      <c r="H16" s="17">
        <f>'13'!Q9</f>
        <v>0.39227183121937859</v>
      </c>
    </row>
    <row r="17" spans="1:8" ht="16">
      <c r="A17" s="17">
        <v>14</v>
      </c>
      <c r="B17" s="59" t="s">
        <v>57</v>
      </c>
      <c r="C17" s="17">
        <f>'14'!L9</f>
        <v>0.89126402399015103</v>
      </c>
      <c r="D17" s="17">
        <f>'14'!M9</f>
        <v>0.90223542768654841</v>
      </c>
      <c r="E17" s="17">
        <f>'14'!N9</f>
        <v>0.92302902254814434</v>
      </c>
      <c r="F17" s="17">
        <f>'14'!O9</f>
        <v>0.94746836761632125</v>
      </c>
      <c r="G17" s="17">
        <f>'14'!P9</f>
        <v>0.96082983190003068</v>
      </c>
      <c r="H17" s="17">
        <f>'14'!Q9</f>
        <v>0.98957948431778198</v>
      </c>
    </row>
    <row r="18" spans="1:8" ht="16">
      <c r="A18" s="17">
        <v>15</v>
      </c>
      <c r="B18" s="59" t="s">
        <v>61</v>
      </c>
      <c r="C18" s="17">
        <f>'15'!L9</f>
        <v>0.54146419591739847</v>
      </c>
      <c r="D18" s="17">
        <f>'15'!M9</f>
        <v>0.5790769031138211</v>
      </c>
      <c r="E18" s="17">
        <f>'15'!N9</f>
        <v>0.58603656384945801</v>
      </c>
      <c r="F18" s="17">
        <f>'15'!O9</f>
        <v>0.59791257934061892</v>
      </c>
      <c r="G18" s="17">
        <f>'15'!P9</f>
        <v>0.63276285229823592</v>
      </c>
      <c r="H18" s="17">
        <f>'15'!Q9</f>
        <v>1.0017270418158379</v>
      </c>
    </row>
    <row r="19" spans="1:8" ht="16">
      <c r="A19" s="17">
        <v>16</v>
      </c>
      <c r="B19" s="59" t="s">
        <v>65</v>
      </c>
      <c r="C19" s="17">
        <f>'16'!L9</f>
        <v>0.88193575819771497</v>
      </c>
      <c r="D19" s="17">
        <f>'16'!M9</f>
        <v>0.91264084286953473</v>
      </c>
      <c r="E19" s="17">
        <f>'16'!N9</f>
        <v>0.92341953990546943</v>
      </c>
      <c r="F19" s="17">
        <f>'16'!O9</f>
        <v>0.93847485839936295</v>
      </c>
      <c r="G19" s="17">
        <f>'16'!P9</f>
        <v>0.95827823882771823</v>
      </c>
      <c r="H19" s="17">
        <f>'16'!Q9</f>
        <v>0.94725097886705278</v>
      </c>
    </row>
    <row r="20" spans="1:8" ht="16">
      <c r="A20" s="17">
        <v>17</v>
      </c>
      <c r="B20" s="59" t="s">
        <v>69</v>
      </c>
      <c r="C20" s="17">
        <f>'17'!L9</f>
        <v>0.44721602478802014</v>
      </c>
      <c r="D20" s="17">
        <f>'17'!M9</f>
        <v>0.4623037500742323</v>
      </c>
      <c r="E20" s="17">
        <f>'17'!N9</f>
        <v>0.46424711038634126</v>
      </c>
      <c r="F20" s="17">
        <f>'17'!O9</f>
        <v>0.47327309894571135</v>
      </c>
      <c r="G20" s="17">
        <f>'17'!P9</f>
        <v>0.48945325792773997</v>
      </c>
      <c r="H20" s="17">
        <f>'17'!Q9</f>
        <v>0.51351769780373335</v>
      </c>
    </row>
    <row r="21" spans="1:8" ht="16">
      <c r="A21" s="17">
        <v>18</v>
      </c>
      <c r="B21" s="59" t="s">
        <v>73</v>
      </c>
      <c r="C21" s="17">
        <f>'18'!L9</f>
        <v>0.70681125406794454</v>
      </c>
      <c r="D21" s="17">
        <f>'18'!M9</f>
        <v>0.71709017729339752</v>
      </c>
      <c r="E21" s="17">
        <f>'18'!N9</f>
        <v>0.74503165385821946</v>
      </c>
      <c r="F21" s="17">
        <f>'18'!O9</f>
        <v>0.76135132220948198</v>
      </c>
      <c r="G21" s="17">
        <f>'18'!P9</f>
        <v>0.78254789054987328</v>
      </c>
      <c r="H21" s="17">
        <f>'18'!Q9</f>
        <v>0.80287269876818013</v>
      </c>
    </row>
    <row r="22" spans="1:8" ht="16">
      <c r="A22" s="17">
        <v>19</v>
      </c>
      <c r="B22" s="59" t="s">
        <v>77</v>
      </c>
      <c r="C22" s="17">
        <f>'19'!L9</f>
        <v>0.96071459902878475</v>
      </c>
      <c r="D22" s="17">
        <f>'19'!M9</f>
        <v>0.96374592041061369</v>
      </c>
      <c r="E22" s="17">
        <f>'19'!N9</f>
        <v>1.0142833337908141</v>
      </c>
      <c r="F22" s="17">
        <f>'19'!O9</f>
        <v>1.0319812455451711</v>
      </c>
      <c r="G22" s="17">
        <f>'19'!P9</f>
        <v>1.0464538795209342</v>
      </c>
      <c r="H22" s="17">
        <f>'19'!Q9</f>
        <v>1.0796371858056069</v>
      </c>
    </row>
    <row r="23" spans="1:8" ht="16">
      <c r="A23" s="17">
        <v>20</v>
      </c>
      <c r="B23" s="59" t="s">
        <v>81</v>
      </c>
      <c r="C23" s="17">
        <f>'20'!L9</f>
        <v>0.57167238962303879</v>
      </c>
      <c r="D23" s="17">
        <f>'20'!M9</f>
        <v>0.57813569104503937</v>
      </c>
      <c r="E23" s="17">
        <f>'20'!N9</f>
        <v>0.58724757560926544</v>
      </c>
      <c r="F23" s="17">
        <f>'20'!O9</f>
        <v>0.62274242574332461</v>
      </c>
      <c r="G23" s="17">
        <f>'20'!P9</f>
        <v>0.64350848013736406</v>
      </c>
      <c r="H23" s="17">
        <f>'20'!Q9</f>
        <v>0.67241554275430282</v>
      </c>
    </row>
    <row r="24" spans="1:8" ht="16">
      <c r="A24" s="17">
        <v>21</v>
      </c>
      <c r="B24" s="59" t="s">
        <v>85</v>
      </c>
      <c r="C24" s="17">
        <f>'21'!L9</f>
        <v>1.1640368559461503</v>
      </c>
      <c r="D24" s="17">
        <f>'21'!M9</f>
        <v>1.1747361356877153</v>
      </c>
      <c r="E24" s="17">
        <f>'21'!N9</f>
        <v>1.2002268955576181</v>
      </c>
      <c r="F24" s="17">
        <f>'21'!O9</f>
        <v>1.2052982078049794</v>
      </c>
      <c r="G24" s="17">
        <f>'21'!P9</f>
        <v>1.2085365389485496</v>
      </c>
      <c r="H24" s="17">
        <f>'21'!Q9</f>
        <v>1.2159899765682913</v>
      </c>
    </row>
    <row r="25" spans="1:8" ht="16">
      <c r="A25" s="17">
        <v>22</v>
      </c>
      <c r="B25" s="59" t="s">
        <v>89</v>
      </c>
      <c r="C25" s="17">
        <f>'22'!L9</f>
        <v>0.63782845997503734</v>
      </c>
      <c r="D25" s="17">
        <f>'22'!M9</f>
        <v>0.65340331767048021</v>
      </c>
      <c r="E25" s="17">
        <f>'22'!N9</f>
        <v>0.65444195196313637</v>
      </c>
      <c r="F25" s="17">
        <f>'22'!O9</f>
        <v>0.65825176657883755</v>
      </c>
      <c r="G25" s="17">
        <f>'22'!P9</f>
        <v>0.68672155356750775</v>
      </c>
      <c r="H25" s="17">
        <f>'22'!Q9</f>
        <v>0.76548831929587635</v>
      </c>
    </row>
    <row r="26" spans="1:8" ht="16">
      <c r="A26" s="17">
        <v>23</v>
      </c>
      <c r="B26" s="59" t="s">
        <v>93</v>
      </c>
      <c r="C26" s="17">
        <f>'23'!L9</f>
        <v>1.2490814350997559</v>
      </c>
      <c r="D26" s="17">
        <f>'23'!M9</f>
        <v>1.2639332688196754</v>
      </c>
      <c r="E26" s="17">
        <f>'23'!N9</f>
        <v>1.2877258084080863</v>
      </c>
      <c r="F26" s="17">
        <f>'23'!O9</f>
        <v>1.3218697408972371</v>
      </c>
      <c r="G26" s="17">
        <f>'23'!P9</f>
        <v>1.3420220472162847</v>
      </c>
      <c r="H26" s="17">
        <f>'23'!Q9</f>
        <v>1.3266032239362588</v>
      </c>
    </row>
    <row r="27" spans="1:8" ht="16">
      <c r="A27" s="17">
        <v>24</v>
      </c>
      <c r="B27" s="59" t="s">
        <v>97</v>
      </c>
      <c r="C27" s="17">
        <f>'24'!L9</f>
        <v>0.5472373711909706</v>
      </c>
      <c r="D27" s="17">
        <f>'24'!M9</f>
        <v>0.54794404611146341</v>
      </c>
      <c r="E27" s="17">
        <f>'24'!N9</f>
        <v>0.55569938733231528</v>
      </c>
      <c r="F27" s="17">
        <f>'24'!O9</f>
        <v>0.57969819171281289</v>
      </c>
      <c r="G27" s="17">
        <f>'24'!P9</f>
        <v>0.58446445832008753</v>
      </c>
      <c r="H27" s="17">
        <f>'24'!Q9</f>
        <v>0.58575119968663414</v>
      </c>
    </row>
    <row r="28" spans="1:8" ht="16">
      <c r="A28" s="17">
        <v>25</v>
      </c>
      <c r="B28" s="59" t="s">
        <v>101</v>
      </c>
      <c r="C28" s="17">
        <f>'25'!L9</f>
        <v>0.72046825642619983</v>
      </c>
      <c r="D28" s="17">
        <f>'25'!M9</f>
        <v>0.73926065442923983</v>
      </c>
      <c r="E28" s="17">
        <f>'25'!N9</f>
        <v>0.74565835300102024</v>
      </c>
      <c r="F28" s="17">
        <f>'25'!O9</f>
        <v>0.75456649061053627</v>
      </c>
      <c r="G28" s="17">
        <f>'25'!P9</f>
        <v>0.79557659622143329</v>
      </c>
      <c r="H28" s="17">
        <f>'25'!Q9</f>
        <v>0.78862345765433772</v>
      </c>
    </row>
    <row r="29" spans="1:8" ht="16">
      <c r="A29" s="17">
        <v>26</v>
      </c>
      <c r="B29" s="59" t="s">
        <v>105</v>
      </c>
      <c r="C29" s="17">
        <f>'26'!L9</f>
        <v>0.7709185552035418</v>
      </c>
      <c r="D29" s="17">
        <f>'26'!M9</f>
        <v>0.78209886542905316</v>
      </c>
      <c r="E29" s="17">
        <f>'26'!N9</f>
        <v>0.72881847409399669</v>
      </c>
      <c r="F29" s="17">
        <f>'26'!O9</f>
        <v>0.7238412995329091</v>
      </c>
      <c r="G29" s="17">
        <f>'26'!P9</f>
        <v>0.74286993495625386</v>
      </c>
      <c r="H29" s="17">
        <f>'26'!Q9</f>
        <v>0.78259950156792291</v>
      </c>
    </row>
    <row r="30" spans="1:8" ht="16">
      <c r="A30" s="17">
        <v>27</v>
      </c>
      <c r="B30" s="59" t="s">
        <v>3</v>
      </c>
      <c r="C30" s="17">
        <f>'27'!L9</f>
        <v>0.58150431242940903</v>
      </c>
      <c r="D30" s="17">
        <f>'27'!M9</f>
        <v>0.47970925288518412</v>
      </c>
      <c r="E30" s="17">
        <f>'27'!N9</f>
        <v>0.51789908770531889</v>
      </c>
      <c r="F30" s="17">
        <f>'27'!O9</f>
        <v>0.56342740804657221</v>
      </c>
      <c r="G30" s="17">
        <f>'27'!P9</f>
        <v>0.5769778963152099</v>
      </c>
      <c r="H30" s="17">
        <f>'27'!Q9</f>
        <v>0.60438727407236381</v>
      </c>
    </row>
    <row r="31" spans="1:8" ht="16">
      <c r="A31" s="17">
        <v>28</v>
      </c>
      <c r="B31" s="59" t="s">
        <v>7</v>
      </c>
      <c r="C31" s="17">
        <f>'28'!L9</f>
        <v>1.3341095306806221</v>
      </c>
      <c r="D31" s="17">
        <f>'28'!M9</f>
        <v>1.3557129927684253</v>
      </c>
      <c r="E31" s="17">
        <f>'28'!N9</f>
        <v>1.3627994221108806</v>
      </c>
      <c r="F31" s="17">
        <f>'28'!O9</f>
        <v>1.3341741680492867</v>
      </c>
      <c r="G31" s="17">
        <f>'28'!P9</f>
        <v>1.3287974234772442</v>
      </c>
      <c r="H31" s="17">
        <f>'28'!Q9</f>
        <v>1.3350705242165131</v>
      </c>
    </row>
    <row r="32" spans="1:8" ht="16">
      <c r="A32" s="17">
        <v>29</v>
      </c>
      <c r="B32" s="59" t="s">
        <v>11</v>
      </c>
      <c r="C32" s="17">
        <f>'29'!L9</f>
        <v>0.75623532186584252</v>
      </c>
      <c r="D32" s="17">
        <f>'29'!M9</f>
        <v>0.76271897475487682</v>
      </c>
      <c r="E32" s="17">
        <f>'29'!N9</f>
        <v>0.77831394654338615</v>
      </c>
      <c r="F32" s="17">
        <f>'29'!O9</f>
        <v>0.78753543131176373</v>
      </c>
      <c r="G32" s="17">
        <f>'29'!P9</f>
        <v>0.79583446359434018</v>
      </c>
      <c r="H32" s="17">
        <f>'29'!Q9</f>
        <v>0.82035632445564188</v>
      </c>
    </row>
    <row r="33" spans="1:8" ht="16">
      <c r="A33" s="17">
        <v>30</v>
      </c>
      <c r="B33" s="59" t="s">
        <v>15</v>
      </c>
      <c r="C33" s="17">
        <f>'30'!L9</f>
        <v>0.81010597958226493</v>
      </c>
      <c r="D33" s="17">
        <f>'30'!M9</f>
        <v>0.8592984631091698</v>
      </c>
      <c r="E33" s="17">
        <f>'30'!N9</f>
        <v>0.87093958136935434</v>
      </c>
      <c r="F33" s="17">
        <f>'30'!O9</f>
        <v>0.89906943937473527</v>
      </c>
      <c r="G33" s="17">
        <f>'30'!P9</f>
        <v>0.92656494933336053</v>
      </c>
      <c r="H33" s="17">
        <f>'30'!Q9</f>
        <v>0.93833239373514299</v>
      </c>
    </row>
    <row r="34" spans="1:8" ht="16">
      <c r="A34" s="17">
        <v>31</v>
      </c>
      <c r="B34" s="59" t="s">
        <v>19</v>
      </c>
      <c r="C34" s="17">
        <f>'31'!L9</f>
        <v>0.82007006250030201</v>
      </c>
      <c r="D34" s="17">
        <f>'31'!M9</f>
        <v>0.84531101681893961</v>
      </c>
      <c r="E34" s="17">
        <f>'31'!N9</f>
        <v>0.86574465407875567</v>
      </c>
      <c r="F34" s="17">
        <f>'31'!O9</f>
        <v>0.91810100514279314</v>
      </c>
      <c r="G34" s="17">
        <f>'31'!P9</f>
        <v>0.93634366918087408</v>
      </c>
      <c r="H34" s="17">
        <f>'31'!Q9</f>
        <v>0.96756754171626003</v>
      </c>
    </row>
    <row r="35" spans="1:8" ht="16">
      <c r="A35" s="17">
        <v>32</v>
      </c>
      <c r="B35" s="59" t="s">
        <v>23</v>
      </c>
      <c r="C35" s="17">
        <f>'32'!L9</f>
        <v>0.88389516754711617</v>
      </c>
      <c r="D35" s="17">
        <f>'32'!M9</f>
        <v>0.89462766008270844</v>
      </c>
      <c r="E35" s="17">
        <f>'32'!N9</f>
        <v>0.76942409127809808</v>
      </c>
      <c r="F35" s="17">
        <f>'32'!O9</f>
        <v>0.79214396219021943</v>
      </c>
      <c r="G35" s="17">
        <f>'32'!P9</f>
        <v>0.80133125413068595</v>
      </c>
      <c r="H35" s="17">
        <f>'32'!Q9</f>
        <v>0.81071890795260459</v>
      </c>
    </row>
    <row r="36" spans="1:8" ht="16">
      <c r="A36" s="17">
        <v>33</v>
      </c>
      <c r="B36" s="59" t="s">
        <v>27</v>
      </c>
      <c r="C36" s="17">
        <f>'33'!L9</f>
        <v>0.86982433218310906</v>
      </c>
      <c r="D36" s="17">
        <f>'33'!M9</f>
        <v>1.0010972046176145</v>
      </c>
      <c r="E36" s="17">
        <f>'33'!N9</f>
        <v>1.0462533581279261</v>
      </c>
      <c r="F36" s="17">
        <f>'33'!O9</f>
        <v>1.0776996399189309</v>
      </c>
      <c r="G36" s="17">
        <f>'33'!P9</f>
        <v>1.1076720331273457</v>
      </c>
      <c r="H36" s="17">
        <f>'33'!Q9</f>
        <v>1.1366708094912181</v>
      </c>
    </row>
    <row r="37" spans="1:8" ht="16">
      <c r="A37" s="17">
        <v>34</v>
      </c>
      <c r="B37" s="59" t="s">
        <v>31</v>
      </c>
      <c r="C37" s="17">
        <f>'34'!L9</f>
        <v>1.2848008891432028</v>
      </c>
      <c r="D37" s="17">
        <f>'34'!M9</f>
        <v>1.2935146175116219</v>
      </c>
      <c r="E37" s="17">
        <f>'34'!N9</f>
        <v>1.3481202448727654</v>
      </c>
      <c r="F37" s="17">
        <f>'34'!O9</f>
        <v>1.3242479386445978</v>
      </c>
      <c r="G37" s="17">
        <f>'34'!P9</f>
        <v>1.331355266427438</v>
      </c>
      <c r="H37" s="17">
        <f>'34'!Q9</f>
        <v>1.3387214526796385</v>
      </c>
    </row>
    <row r="38" spans="1:8" ht="16">
      <c r="A38" s="17">
        <v>35</v>
      </c>
      <c r="B38" s="59" t="s">
        <v>35</v>
      </c>
      <c r="C38" s="17">
        <f>'35'!L9</f>
        <v>0.68003154450268577</v>
      </c>
      <c r="D38" s="17">
        <f>'35'!M9</f>
        <v>0.69496798840995722</v>
      </c>
      <c r="E38" s="17">
        <f>'35'!N9</f>
        <v>0.71136729300726564</v>
      </c>
      <c r="F38" s="17">
        <f>'35'!O9</f>
        <v>0.74391003663202859</v>
      </c>
      <c r="G38" s="17">
        <f>'35'!P9</f>
        <v>0.75834457439940539</v>
      </c>
      <c r="H38" s="17">
        <f>'35'!Q9</f>
        <v>0.7650091941700522</v>
      </c>
    </row>
    <row r="39" spans="1:8" ht="16">
      <c r="A39" s="17">
        <v>36</v>
      </c>
      <c r="B39" s="59" t="s">
        <v>40</v>
      </c>
      <c r="C39" s="17">
        <f>'36'!L9</f>
        <v>0.5918363345186558</v>
      </c>
      <c r="D39" s="17">
        <f>'36'!M9</f>
        <v>0.60908900561764223</v>
      </c>
      <c r="E39" s="17">
        <f>'36'!N9</f>
        <v>0.62718097618907886</v>
      </c>
      <c r="F39" s="17">
        <f>'36'!O9</f>
        <v>0.64953229934580103</v>
      </c>
      <c r="G39" s="17">
        <f>'36'!P9</f>
        <v>0.66751019934665612</v>
      </c>
      <c r="H39" s="17">
        <f>'36'!Q9</f>
        <v>0.62631273900066864</v>
      </c>
    </row>
    <row r="40" spans="1:8" ht="16">
      <c r="A40" s="17">
        <v>37</v>
      </c>
      <c r="B40" s="59" t="s">
        <v>44</v>
      </c>
      <c r="C40" s="17">
        <f>'37'!L9</f>
        <v>0.97627754900276387</v>
      </c>
      <c r="D40" s="17">
        <f>'37'!M9</f>
        <v>0.98463802094499542</v>
      </c>
      <c r="E40" s="17">
        <f>'37'!N9</f>
        <v>0.990021200485806</v>
      </c>
      <c r="F40" s="17">
        <f>'37'!O9</f>
        <v>0.99573322941315656</v>
      </c>
      <c r="G40" s="17">
        <f>'37'!P9</f>
        <v>1.0075264518608718</v>
      </c>
      <c r="H40" s="17">
        <f>'37'!Q9</f>
        <v>1.0178006690371975</v>
      </c>
    </row>
    <row r="41" spans="1:8" ht="16">
      <c r="A41" s="17">
        <v>38</v>
      </c>
      <c r="B41" s="59" t="s">
        <v>48</v>
      </c>
      <c r="C41" s="17">
        <f>'38'!L9</f>
        <v>0.79165761349224917</v>
      </c>
      <c r="D41" s="17">
        <f>'38'!M9</f>
        <v>0.83880274703927071</v>
      </c>
      <c r="E41" s="17">
        <f>'38'!N9</f>
        <v>0.91262188180640891</v>
      </c>
      <c r="F41" s="17">
        <f>'38'!O9</f>
        <v>0.91952628519120605</v>
      </c>
      <c r="G41" s="17">
        <f>'38'!P9</f>
        <v>0.95014301475540452</v>
      </c>
      <c r="H41" s="17">
        <f>'38'!Q9</f>
        <v>0.96937898860604388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'39'!J9</f>
        <v>0.33256005417040657</v>
      </c>
      <c r="F43" s="17">
        <f>'39'!K9</f>
        <v>0.33102120723946116</v>
      </c>
      <c r="G43" s="17">
        <f>'39'!L9</f>
        <v>0.33195076321533529</v>
      </c>
      <c r="H43" s="17">
        <f>'39'!M9</f>
        <v>0.33280431311519398</v>
      </c>
    </row>
    <row r="44" spans="1:8" ht="17" thickBot="1">
      <c r="A44">
        <v>40</v>
      </c>
      <c r="B44" s="60" t="s">
        <v>60</v>
      </c>
      <c r="C44" s="17"/>
      <c r="D44" s="17"/>
      <c r="E44" s="17">
        <f>'40'!J9</f>
        <v>0.43379368950779124</v>
      </c>
      <c r="F44" s="17">
        <f>'40'!K9</f>
        <v>0.43867309771298996</v>
      </c>
      <c r="G44" s="17">
        <f>'40'!L9</f>
        <v>0.43965930241511253</v>
      </c>
      <c r="H44" s="17">
        <f>'40'!M9</f>
        <v>0.44017053366794956</v>
      </c>
    </row>
    <row r="45" spans="1:8" ht="17" thickBot="1">
      <c r="A45">
        <v>41</v>
      </c>
      <c r="B45" s="60" t="s">
        <v>64</v>
      </c>
      <c r="C45" s="17"/>
      <c r="D45" s="17"/>
      <c r="E45" s="17">
        <f>'41'!J9</f>
        <v>0.47446040674573775</v>
      </c>
      <c r="F45" s="17">
        <f>'41'!K9</f>
        <v>0.47673891957801895</v>
      </c>
      <c r="G45" s="17">
        <f>'41'!L9</f>
        <v>0.49838890222735366</v>
      </c>
      <c r="H45" s="17">
        <f>'41'!M9</f>
        <v>0.49524204612282563</v>
      </c>
    </row>
    <row r="46" spans="1:8" ht="17" thickBot="1">
      <c r="A46">
        <v>42</v>
      </c>
      <c r="B46" s="60" t="s">
        <v>68</v>
      </c>
      <c r="C46" s="17"/>
      <c r="D46" s="17"/>
      <c r="E46" s="17">
        <f>'42'!J9</f>
        <v>0.42667284656383658</v>
      </c>
      <c r="F46" s="17">
        <f>'42'!K9</f>
        <v>0.42974821106482214</v>
      </c>
      <c r="G46" s="17">
        <f>'42'!L9</f>
        <v>0.43087773674665819</v>
      </c>
      <c r="H46" s="17">
        <f>'42'!M9</f>
        <v>0.4327764324451821</v>
      </c>
    </row>
    <row r="47" spans="1:8" ht="17" thickBot="1">
      <c r="A47">
        <v>43</v>
      </c>
      <c r="B47" s="60" t="s">
        <v>72</v>
      </c>
      <c r="C47" s="17"/>
      <c r="D47" s="17"/>
      <c r="E47" s="17">
        <f>'43'!J9</f>
        <v>0.26401947683764593</v>
      </c>
      <c r="F47" s="17">
        <f>'43'!K9</f>
        <v>0.26490138106314126</v>
      </c>
      <c r="G47" s="17">
        <f>'43'!L9</f>
        <v>0.27124818831161163</v>
      </c>
      <c r="H47" s="17">
        <f>'43'!M9</f>
        <v>0.27209514481924135</v>
      </c>
    </row>
    <row r="48" spans="1:8" ht="17" thickBot="1">
      <c r="A48">
        <v>44</v>
      </c>
      <c r="B48" s="60" t="s">
        <v>76</v>
      </c>
      <c r="C48" s="17"/>
      <c r="D48" s="17"/>
      <c r="E48" s="17">
        <f>'44'!J9</f>
        <v>0.40669656679983174</v>
      </c>
      <c r="F48" s="17">
        <f>'44'!K9</f>
        <v>0.40928035379510191</v>
      </c>
      <c r="G48" s="17">
        <f>'44'!L9</f>
        <v>0.435898438791745</v>
      </c>
      <c r="H48" s="17">
        <f>'44'!M9</f>
        <v>0.43881087415376335</v>
      </c>
    </row>
    <row r="49" spans="1:8" ht="17" thickBot="1">
      <c r="A49">
        <v>45</v>
      </c>
      <c r="B49" s="60" t="s">
        <v>80</v>
      </c>
      <c r="C49" s="17"/>
      <c r="D49" s="17"/>
      <c r="E49" s="17">
        <f>'45'!J9</f>
        <v>0.4378878153670534</v>
      </c>
      <c r="F49" s="17">
        <f>'45'!K9</f>
        <v>0.4511092996319821</v>
      </c>
      <c r="G49" s="17">
        <f>'45'!L9</f>
        <v>0.46873413273796899</v>
      </c>
      <c r="H49" s="17">
        <f>'45'!M9</f>
        <v>0.48527011409391307</v>
      </c>
    </row>
    <row r="50" spans="1:8" ht="17" thickBot="1">
      <c r="A50">
        <v>46</v>
      </c>
      <c r="B50" s="60" t="s">
        <v>84</v>
      </c>
      <c r="C50" s="17"/>
      <c r="D50" s="17"/>
      <c r="E50" s="17">
        <f>'46'!J9</f>
        <v>0.71280148809048327</v>
      </c>
      <c r="F50" s="17">
        <f>'46'!K9</f>
        <v>0.71760105497926707</v>
      </c>
      <c r="G50" s="17">
        <f>'46'!L9</f>
        <v>0.72155939643897904</v>
      </c>
      <c r="H50" s="17">
        <f>'46'!M9</f>
        <v>0.726292275349532</v>
      </c>
    </row>
    <row r="51" spans="1:8" ht="17" thickBot="1">
      <c r="A51">
        <v>47</v>
      </c>
      <c r="B51" s="60" t="s">
        <v>88</v>
      </c>
      <c r="C51" s="17"/>
      <c r="D51" s="17"/>
      <c r="E51" s="17">
        <f>'47'!J9</f>
        <v>0.57635084427129157</v>
      </c>
      <c r="F51" s="17">
        <f>'47'!K9</f>
        <v>0.58062907466099145</v>
      </c>
      <c r="G51" s="17">
        <f>'47'!L9</f>
        <v>0.8236390080342173</v>
      </c>
      <c r="H51" s="17">
        <f>'47'!M9</f>
        <v>0.82995157079027704</v>
      </c>
    </row>
    <row r="52" spans="1:8" ht="17" thickBot="1">
      <c r="A52">
        <v>48</v>
      </c>
      <c r="B52" s="60" t="s">
        <v>92</v>
      </c>
      <c r="C52" s="17"/>
      <c r="D52" s="17"/>
      <c r="E52" s="17">
        <f>'48'!J9</f>
        <v>0.62791926115043983</v>
      </c>
      <c r="F52" s="17">
        <f>'48'!K9</f>
        <v>0.62972230399499729</v>
      </c>
      <c r="G52" s="17">
        <f>'48'!L9</f>
        <v>0.6333020582228519</v>
      </c>
      <c r="H52" s="17">
        <f>'48'!M9</f>
        <v>0.63681307916993823</v>
      </c>
    </row>
    <row r="53" spans="1:8" ht="17" thickBot="1">
      <c r="A53">
        <v>49</v>
      </c>
      <c r="B53" s="60" t="s">
        <v>96</v>
      </c>
      <c r="C53" s="17"/>
      <c r="D53" s="17"/>
      <c r="E53" s="17">
        <f>'49'!J9</f>
        <v>0.86883812186929121</v>
      </c>
      <c r="F53" s="17">
        <f>'49'!K9</f>
        <v>0.90818306565301377</v>
      </c>
      <c r="G53" s="17">
        <f>'49'!L9</f>
        <v>0.89800419520928387</v>
      </c>
      <c r="H53" s="17">
        <f>'49'!M9</f>
        <v>0.91445079874038149</v>
      </c>
    </row>
    <row r="54" spans="1:8" ht="17" thickBot="1">
      <c r="A54">
        <v>50</v>
      </c>
      <c r="B54" s="60" t="s">
        <v>100</v>
      </c>
      <c r="C54" s="17"/>
      <c r="D54" s="17"/>
      <c r="E54" s="17">
        <f>'50'!J9</f>
        <v>0.68092928840143696</v>
      </c>
      <c r="F54" s="17">
        <f>'50'!K9</f>
        <v>0.70831446955691313</v>
      </c>
      <c r="G54" s="17">
        <f>'50'!L9</f>
        <v>0.73381741583885407</v>
      </c>
      <c r="H54" s="17">
        <f>'50'!M9</f>
        <v>0.76304156619064889</v>
      </c>
    </row>
    <row r="55" spans="1:8" ht="17" thickBot="1">
      <c r="A55">
        <v>51</v>
      </c>
      <c r="B55" s="60" t="s">
        <v>104</v>
      </c>
      <c r="C55" s="17"/>
      <c r="D55" s="17"/>
      <c r="E55" s="17">
        <f>'51'!J9</f>
        <v>1.146549993331939</v>
      </c>
      <c r="F55" s="17">
        <f>'51'!K9</f>
        <v>1.1454985732889931</v>
      </c>
      <c r="G55" s="17">
        <f>'51'!L9</f>
        <v>1.1505881408697924</v>
      </c>
      <c r="H55" s="17">
        <f>'51'!M9</f>
        <v>1.1540418249339606</v>
      </c>
    </row>
    <row r="56" spans="1:8" ht="17" thickBot="1">
      <c r="A56">
        <v>52</v>
      </c>
      <c r="B56" s="60" t="s">
        <v>108</v>
      </c>
      <c r="C56" s="17"/>
      <c r="D56" s="17"/>
      <c r="E56" s="17">
        <f>'52'!J9</f>
        <v>0.40570038120692542</v>
      </c>
      <c r="F56" s="17">
        <f>'52'!K9</f>
        <v>0.40783888152813796</v>
      </c>
      <c r="G56" s="17">
        <f>'52'!L9</f>
        <v>0.40997134584755429</v>
      </c>
      <c r="H56" s="17">
        <f>'52'!M9</f>
        <v>0.40911626580999877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'1'!L9</f>
        <v>0.8821681561508693</v>
      </c>
      <c r="D60" s="62">
        <f>'1'!M9</f>
        <v>0.90821595710808645</v>
      </c>
      <c r="E60" s="62">
        <f>'1'!N9</f>
        <v>0.99157813378068982</v>
      </c>
      <c r="F60" s="62">
        <f>'1'!O9</f>
        <v>1.089434689331239</v>
      </c>
      <c r="G60" s="62">
        <f>'1'!P9</f>
        <v>1.0697194563004322</v>
      </c>
      <c r="H60" s="63">
        <f>'1'!Q9</f>
        <v>1.1077490521056783</v>
      </c>
    </row>
    <row r="61" spans="1:8">
      <c r="B61" t="s">
        <v>214</v>
      </c>
      <c r="C61">
        <f>'1'!L39</f>
        <v>0.75168722501345575</v>
      </c>
      <c r="D61">
        <f>'1'!M39</f>
        <v>0.78394507785159873</v>
      </c>
      <c r="E61">
        <f>'1'!N39</f>
        <v>0.79076698860871375</v>
      </c>
      <c r="F61">
        <f>'1'!O39</f>
        <v>1.0143217890916851</v>
      </c>
      <c r="G61">
        <f>'1'!P39</f>
        <v>0.93185380581858268</v>
      </c>
      <c r="H61">
        <f>'1'!Q39</f>
        <v>0.93805534859388584</v>
      </c>
    </row>
    <row r="62" spans="1:8">
      <c r="B62" t="s">
        <v>215</v>
      </c>
      <c r="C62">
        <f>'1'!L69</f>
        <v>0.55586988664275538</v>
      </c>
      <c r="D62">
        <f>'1'!M69</f>
        <v>0.56196416145313566</v>
      </c>
      <c r="E62">
        <f>'1'!N69</f>
        <v>0.80580619916329455</v>
      </c>
      <c r="F62">
        <f>'1'!O69</f>
        <v>0.84310050162890948</v>
      </c>
      <c r="G62">
        <f>'1'!P69</f>
        <v>0.87026036538574214</v>
      </c>
      <c r="H62">
        <f>'1'!Q69</f>
        <v>0.98308107355469421</v>
      </c>
    </row>
    <row r="63" spans="1:8">
      <c r="B63" t="s">
        <v>216</v>
      </c>
      <c r="C63">
        <f>'1'!L99</f>
        <v>1.0911311895542315</v>
      </c>
      <c r="D63">
        <f>'1'!M99</f>
        <v>1.1502087297336347</v>
      </c>
      <c r="E63">
        <f>'1'!N99</f>
        <v>1.1788990735975746</v>
      </c>
      <c r="F63">
        <f>'1'!O99</f>
        <v>1.1764110172431759</v>
      </c>
      <c r="G63">
        <f>'1'!P99</f>
        <v>1.2022915077031815</v>
      </c>
      <c r="H63">
        <f>'1'!Q99</f>
        <v>1.2082391353843314</v>
      </c>
    </row>
    <row r="64" spans="1:8">
      <c r="B64" t="s">
        <v>217</v>
      </c>
      <c r="C64">
        <f>'1'!L129</f>
        <v>1.1172845202493984</v>
      </c>
      <c r="D64">
        <f>'1'!M129</f>
        <v>1.1341574485186485</v>
      </c>
      <c r="E64">
        <f>'1'!N129</f>
        <v>1.3868112582372418</v>
      </c>
      <c r="F64">
        <f>'1'!O129</f>
        <v>1.4168080364179516</v>
      </c>
      <c r="G64">
        <f>'1'!P129</f>
        <v>1.436884430313665</v>
      </c>
      <c r="H64">
        <f>'1'!Q129</f>
        <v>1.4437766541604993</v>
      </c>
    </row>
    <row r="65" spans="1:8">
      <c r="B65" t="s">
        <v>218</v>
      </c>
      <c r="C65">
        <f>'1'!L159</f>
        <v>0.51139959505922339</v>
      </c>
      <c r="D65">
        <f>'1'!M159</f>
        <v>0.52511348249207956</v>
      </c>
      <c r="E65">
        <f>'1'!N159</f>
        <v>0.52249800159940163</v>
      </c>
      <c r="F65">
        <f>'1'!O159</f>
        <v>0.52146175090670488</v>
      </c>
      <c r="G65">
        <f>'1'!P159</f>
        <v>0.53762327942891119</v>
      </c>
      <c r="H65">
        <f>'1'!Q159</f>
        <v>0.53594525511911506</v>
      </c>
    </row>
    <row r="66" spans="1:8">
      <c r="B66" t="s">
        <v>219</v>
      </c>
      <c r="C66">
        <f>'1'!L189</f>
        <v>0.77040684391694148</v>
      </c>
      <c r="D66">
        <f>'1'!M189</f>
        <v>0.77772574289983509</v>
      </c>
      <c r="E66">
        <f>'1'!N189</f>
        <v>0.70493698902999791</v>
      </c>
      <c r="F66">
        <f>'1'!O189</f>
        <v>0.72371771635777793</v>
      </c>
      <c r="G66">
        <f>'1'!P189</f>
        <v>0.72799499397110201</v>
      </c>
      <c r="H66">
        <f>'1'!Q189</f>
        <v>0.73322016862905359</v>
      </c>
    </row>
    <row r="67" spans="1:8">
      <c r="B67" t="s">
        <v>220</v>
      </c>
      <c r="C67">
        <f>'1'!L219</f>
        <v>1.2341548623090555</v>
      </c>
      <c r="D67">
        <f>'1'!M219</f>
        <v>1.2628039032354776</v>
      </c>
      <c r="E67">
        <f>'1'!N219</f>
        <v>1.2912177360361274</v>
      </c>
      <c r="F67">
        <f>'1'!O219</f>
        <v>1.3069786910494678</v>
      </c>
      <c r="G67">
        <f>'1'!P219</f>
        <v>1.3211210661872439</v>
      </c>
      <c r="H67">
        <f>'1'!Q219</f>
        <v>1.3967460525927626</v>
      </c>
    </row>
    <row r="68" spans="1:8" ht="16" thickBot="1">
      <c r="B68" t="s">
        <v>221</v>
      </c>
      <c r="C68">
        <f>'1'!L249</f>
        <v>1.4738178944360303</v>
      </c>
      <c r="D68">
        <f>'1'!M249</f>
        <v>1.4786139051699783</v>
      </c>
      <c r="E68">
        <f>'1'!N249</f>
        <v>1.4876840690231465</v>
      </c>
      <c r="F68">
        <f>'1'!O249</f>
        <v>1.4891826526441767</v>
      </c>
      <c r="G68">
        <f>'1'!P249</f>
        <v>1.4902365792552956</v>
      </c>
      <c r="H68">
        <f>'1'!Q249</f>
        <v>1.4957962438153851</v>
      </c>
    </row>
    <row r="69" spans="1:8" ht="17" thickBot="1">
      <c r="A69">
        <v>2</v>
      </c>
      <c r="B69" s="60" t="s">
        <v>8</v>
      </c>
      <c r="C69" s="61">
        <f>'2'!L9</f>
        <v>0.82538821658017403</v>
      </c>
      <c r="D69" s="62">
        <f>'2'!M9</f>
        <v>0.86896785214445704</v>
      </c>
      <c r="E69" s="62">
        <f>'2'!N9</f>
        <v>0.8814774634907675</v>
      </c>
      <c r="F69" s="62">
        <f>'2'!O9</f>
        <v>0.89803067019808613</v>
      </c>
      <c r="G69" s="62">
        <f>'2'!P9</f>
        <v>0.91310011710960803</v>
      </c>
      <c r="H69" s="63">
        <f>'2'!Q9</f>
        <v>0.92325079110110664</v>
      </c>
    </row>
    <row r="70" spans="1:8">
      <c r="B70" t="s">
        <v>223</v>
      </c>
      <c r="C70">
        <f>'2'!L39</f>
        <v>0.75691877610939606</v>
      </c>
      <c r="D70">
        <f>'2'!M39</f>
        <v>0.75982519546444893</v>
      </c>
      <c r="E70">
        <f>'2'!N39</f>
        <v>0.76197913800331984</v>
      </c>
      <c r="F70">
        <f>'2'!O39</f>
        <v>0.77571530842460978</v>
      </c>
      <c r="G70">
        <f>'2'!P39</f>
        <v>0.78022823495873417</v>
      </c>
      <c r="H70">
        <f>'2'!Q39</f>
        <v>0.78601467835748906</v>
      </c>
    </row>
    <row r="71" spans="1:8">
      <c r="B71" t="s">
        <v>224</v>
      </c>
      <c r="C71">
        <f>'2'!L69</f>
        <v>0.6871372671283309</v>
      </c>
      <c r="D71">
        <f>'2'!M69</f>
        <v>0.70169481066855643</v>
      </c>
      <c r="E71">
        <f>'2'!N69</f>
        <v>0.74293727608662785</v>
      </c>
      <c r="F71">
        <f>'2'!O69</f>
        <v>0.77406506254371121</v>
      </c>
      <c r="G71">
        <f>'2'!P69</f>
        <v>0.8151346414436218</v>
      </c>
      <c r="H71">
        <f>'2'!Q69</f>
        <v>0.82506265267211043</v>
      </c>
    </row>
    <row r="72" spans="1:8">
      <c r="B72" t="s">
        <v>225</v>
      </c>
      <c r="C72">
        <f>'2'!L99</f>
        <v>1.0916705950437153</v>
      </c>
      <c r="D72">
        <f>'2'!M99</f>
        <v>1.1969672590111704</v>
      </c>
      <c r="E72">
        <f>'2'!N99</f>
        <v>1.2033510463428425</v>
      </c>
      <c r="F72">
        <f>'2'!O99</f>
        <v>1.2159084826975657</v>
      </c>
      <c r="G72">
        <f>'2'!P99</f>
        <v>1.2343110082908062</v>
      </c>
      <c r="H72">
        <f>'2'!Q99</f>
        <v>1.2515044660913857</v>
      </c>
    </row>
    <row r="73" spans="1:8">
      <c r="B73" t="s">
        <v>226</v>
      </c>
      <c r="C73">
        <f>'2'!L129</f>
        <v>0.76458525664458132</v>
      </c>
      <c r="D73">
        <f>'2'!M129</f>
        <v>0.77695601081789412</v>
      </c>
      <c r="E73">
        <f>'2'!N129</f>
        <v>0.77158310833493993</v>
      </c>
      <c r="F73">
        <f>'2'!O129</f>
        <v>0.76281008101996162</v>
      </c>
      <c r="G73">
        <f>'2'!P129</f>
        <v>0.75982719724592107</v>
      </c>
      <c r="H73">
        <f>'2'!Q129</f>
        <v>0.75758144224908397</v>
      </c>
    </row>
    <row r="74" spans="1:8">
      <c r="B74" t="s">
        <v>227</v>
      </c>
      <c r="C74">
        <f>'2'!L159</f>
        <v>0.86708856837384973</v>
      </c>
      <c r="D74">
        <f>'2'!M159</f>
        <v>0.86708856837384973</v>
      </c>
      <c r="E74">
        <f>'2'!N159</f>
        <v>0.87095529958493878</v>
      </c>
      <c r="F74">
        <f>'2'!O159</f>
        <v>0.87414109265411466</v>
      </c>
      <c r="G74">
        <f>'2'!P159</f>
        <v>0.88389320004953043</v>
      </c>
      <c r="H74">
        <f>'2'!Q159</f>
        <v>0.88995037248211162</v>
      </c>
    </row>
    <row r="75" spans="1:8">
      <c r="B75" t="s">
        <v>228</v>
      </c>
      <c r="C75">
        <f>'2'!L189</f>
        <v>0.42877829343134211</v>
      </c>
      <c r="D75">
        <f>'2'!M189</f>
        <v>0.6570553428344571</v>
      </c>
      <c r="E75">
        <f>'2'!N189</f>
        <v>0.66070039959843052</v>
      </c>
      <c r="F75">
        <f>'2'!O189</f>
        <v>0.72848030143271847</v>
      </c>
      <c r="G75">
        <f>'2'!P189</f>
        <v>0.73092750614564395</v>
      </c>
      <c r="H75">
        <f>'2'!Q189</f>
        <v>0.74994269620396248</v>
      </c>
    </row>
    <row r="76" spans="1:8">
      <c r="B76" t="s">
        <v>229</v>
      </c>
      <c r="C76">
        <f>'2'!L219</f>
        <v>1.058526693745746</v>
      </c>
      <c r="D76">
        <f>'2'!M219</f>
        <v>1.1518537354000846</v>
      </c>
      <c r="E76">
        <f>'2'!N219</f>
        <v>1.1706422788154001</v>
      </c>
      <c r="F76">
        <f>'2'!O219</f>
        <v>1.1901846308244843</v>
      </c>
      <c r="G76">
        <f>'2'!P219</f>
        <v>1.2202409952594553</v>
      </c>
      <c r="H76">
        <f>'2'!Q219</f>
        <v>1.2191234055343581</v>
      </c>
    </row>
    <row r="77" spans="1:8">
      <c r="B77" t="s">
        <v>230</v>
      </c>
      <c r="C77">
        <f>'2'!L249</f>
        <v>1.2362166538796999</v>
      </c>
      <c r="D77">
        <f>'2'!M249</f>
        <v>1.2427579120534968</v>
      </c>
      <c r="E77">
        <f>'2'!N249</f>
        <v>1.2457426422555062</v>
      </c>
      <c r="F77">
        <f>'2'!O249</f>
        <v>1.2445478909266754</v>
      </c>
      <c r="G77">
        <f>'2'!P249</f>
        <v>1.272260046497375</v>
      </c>
      <c r="H77">
        <f>'2'!Q249</f>
        <v>1.288865638159516</v>
      </c>
    </row>
    <row r="78" spans="1:8">
      <c r="B78" t="s">
        <v>231</v>
      </c>
      <c r="C78">
        <f>'2'!L279</f>
        <v>0.67839711581056861</v>
      </c>
      <c r="D78">
        <f>'2'!M279</f>
        <v>0.70647662967683822</v>
      </c>
      <c r="E78">
        <f>'2'!N279</f>
        <v>0.7220493198052178</v>
      </c>
      <c r="F78">
        <f>'2'!O279</f>
        <v>0.74463320844063918</v>
      </c>
      <c r="G78">
        <f>'2'!P279</f>
        <v>0.74780154288890466</v>
      </c>
      <c r="H78">
        <f>'2'!Q279</f>
        <v>0.75347473204851867</v>
      </c>
    </row>
    <row r="79" spans="1:8">
      <c r="B79" t="s">
        <v>232</v>
      </c>
      <c r="C79">
        <f>'2'!L309</f>
        <v>1.097942692753749</v>
      </c>
      <c r="D79">
        <f>'2'!M309</f>
        <v>1.1052323473991457</v>
      </c>
      <c r="E79">
        <f>'2'!N309</f>
        <v>1.1143387710142438</v>
      </c>
      <c r="F79">
        <f>'2'!O309</f>
        <v>1.1202536631934805</v>
      </c>
      <c r="G79">
        <f>'2'!P309</f>
        <v>1.1390915684903398</v>
      </c>
      <c r="H79">
        <f>'2'!Q309</f>
        <v>1.1769811831052301</v>
      </c>
    </row>
    <row r="80" spans="1:8">
      <c r="B80" t="s">
        <v>233</v>
      </c>
      <c r="C80">
        <f>'2'!L339</f>
        <v>0.86968967180207668</v>
      </c>
      <c r="D80">
        <f>'2'!M339</f>
        <v>0.89368111603405753</v>
      </c>
      <c r="E80">
        <f>'2'!N339</f>
        <v>0.92989408987656286</v>
      </c>
      <c r="F80">
        <f>'2'!O339</f>
        <v>0.93384454900371583</v>
      </c>
      <c r="G80">
        <f>'2'!P339</f>
        <v>0.94154636999555064</v>
      </c>
      <c r="H80">
        <f>'2'!Q339</f>
        <v>0.95630594237508881</v>
      </c>
    </row>
    <row r="81" spans="1:8" ht="16" thickBot="1">
      <c r="B81" t="s">
        <v>234</v>
      </c>
      <c r="C81">
        <f>'2'!L369</f>
        <v>0.69286308329342028</v>
      </c>
      <c r="D81">
        <f>'2'!M369</f>
        <v>0.75259244725804753</v>
      </c>
      <c r="E81">
        <f>'2'!N369</f>
        <v>0.75324086416626412</v>
      </c>
      <c r="F81">
        <f>'2'!O369</f>
        <v>0.80072559273988997</v>
      </c>
      <c r="G81">
        <f>'2'!P369</f>
        <v>0.82085767720384784</v>
      </c>
      <c r="H81">
        <f>'2'!Q369</f>
        <v>0.83193675882725504</v>
      </c>
    </row>
    <row r="82" spans="1:8" ht="17" thickBot="1">
      <c r="A82">
        <v>3</v>
      </c>
      <c r="B82" s="60" t="s">
        <v>12</v>
      </c>
      <c r="C82" s="61">
        <f>'3'!L9</f>
        <v>0.67037183213424156</v>
      </c>
      <c r="D82" s="62">
        <f>'3'!M9</f>
        <v>0.50115881232776538</v>
      </c>
      <c r="E82" s="62">
        <f>'3'!N9</f>
        <v>0.51208873425771084</v>
      </c>
      <c r="F82" s="62">
        <f>'3'!O9</f>
        <v>0.51817184388485205</v>
      </c>
      <c r="G82" s="62">
        <f>'3'!P9</f>
        <v>0.53550224622192288</v>
      </c>
      <c r="H82" s="63">
        <f>'3'!Q9</f>
        <v>0.54197087793095988</v>
      </c>
    </row>
    <row r="83" spans="1:8">
      <c r="B83" t="s">
        <v>236</v>
      </c>
      <c r="C83">
        <f>'3'!L39</f>
        <v>0.63102498761640646</v>
      </c>
      <c r="D83">
        <f>'3'!M39</f>
        <v>0.31702143600751187</v>
      </c>
      <c r="E83">
        <f>'3'!N39</f>
        <v>0.32851480892305551</v>
      </c>
      <c r="F83">
        <f>'3'!O39</f>
        <v>0.3294323486628879</v>
      </c>
      <c r="G83">
        <f>'3'!P39</f>
        <v>0.33135853995614378</v>
      </c>
      <c r="H83">
        <f>'3'!Q39</f>
        <v>0.33464300885369602</v>
      </c>
    </row>
    <row r="84" spans="1:8">
      <c r="B84" t="s">
        <v>237</v>
      </c>
      <c r="C84">
        <f>'3'!L69</f>
        <v>0.93849958599953942</v>
      </c>
      <c r="D84">
        <f>'3'!M69</f>
        <v>0.93691416050623533</v>
      </c>
      <c r="E84">
        <f>'3'!N69</f>
        <v>0.9282330797396483</v>
      </c>
      <c r="F84">
        <f>'3'!O69</f>
        <v>0.93273208667688456</v>
      </c>
      <c r="G84">
        <f>'3'!P69</f>
        <v>0.93196401766073378</v>
      </c>
      <c r="H84">
        <f>'3'!Q69</f>
        <v>0.92404172333202028</v>
      </c>
    </row>
    <row r="85" spans="1:8">
      <c r="B85" t="s">
        <v>238</v>
      </c>
      <c r="C85">
        <f>'3'!L99</f>
        <v>0.52431127679848566</v>
      </c>
      <c r="D85">
        <f>'3'!M99</f>
        <v>0.52340998301277786</v>
      </c>
      <c r="E85">
        <f>'3'!N99</f>
        <v>0.52529248729448241</v>
      </c>
      <c r="F85">
        <f>'3'!O99</f>
        <v>0.52880523955687697</v>
      </c>
      <c r="G85">
        <f>'3'!P99</f>
        <v>0.62505509110481527</v>
      </c>
      <c r="H85">
        <f>'3'!Q99</f>
        <v>0.62666890965079314</v>
      </c>
    </row>
    <row r="86" spans="1:8">
      <c r="B86" t="s">
        <v>239</v>
      </c>
      <c r="C86">
        <f>'3'!L129</f>
        <v>0.44815526976746173</v>
      </c>
      <c r="D86">
        <f>'3'!M129</f>
        <v>0.48359202911627586</v>
      </c>
      <c r="E86">
        <f>'3'!N129</f>
        <v>0.51234855793770717</v>
      </c>
      <c r="F86">
        <f>'3'!O129</f>
        <v>0.51151587527632725</v>
      </c>
      <c r="G86">
        <f>'3'!P129</f>
        <v>0.54283363797201356</v>
      </c>
      <c r="H86">
        <f>'3'!Q129</f>
        <v>0.57864772157444344</v>
      </c>
    </row>
    <row r="87" spans="1:8">
      <c r="B87" t="s">
        <v>240</v>
      </c>
      <c r="C87">
        <f>'3'!L159</f>
        <v>0.44282925604506196</v>
      </c>
      <c r="D87">
        <f>'3'!M159</f>
        <v>0.54814528624252279</v>
      </c>
      <c r="E87">
        <f>'3'!N159</f>
        <v>0.70595718503580873</v>
      </c>
      <c r="F87">
        <f>'3'!O159</f>
        <v>0.88478301166813467</v>
      </c>
      <c r="G87">
        <f>'3'!P159</f>
        <v>0.95470891525522195</v>
      </c>
      <c r="H87">
        <f>'3'!Q159</f>
        <v>1.0075048608709833</v>
      </c>
    </row>
    <row r="88" spans="1:8">
      <c r="B88" t="s">
        <v>241</v>
      </c>
      <c r="C88">
        <f>'3'!L189</f>
        <v>1.1179618194485841</v>
      </c>
      <c r="D88">
        <f>'3'!M189</f>
        <v>1.1218831507258209</v>
      </c>
      <c r="E88">
        <f>'3'!N189</f>
        <v>1.1191669208498578</v>
      </c>
      <c r="F88">
        <f>'3'!O189</f>
        <v>1.1235463132557733</v>
      </c>
      <c r="G88">
        <f>'3'!P189</f>
        <v>1.1299192811931227</v>
      </c>
      <c r="H88">
        <f>'3'!Q189</f>
        <v>1.1309849514483215</v>
      </c>
    </row>
    <row r="89" spans="1:8" ht="16" thickBot="1">
      <c r="B89" t="s">
        <v>242</v>
      </c>
      <c r="C89">
        <f>'3'!L219</f>
        <v>1.216593641734629</v>
      </c>
      <c r="D89">
        <f>'3'!M219</f>
        <v>1.223427595491607</v>
      </c>
      <c r="E89">
        <f>'3'!N219</f>
        <v>1.2399039344412981</v>
      </c>
      <c r="F89">
        <f>'3'!O219</f>
        <v>1.2546195223074017</v>
      </c>
      <c r="G89">
        <f>'3'!P219</f>
        <v>1.2669589989290206</v>
      </c>
      <c r="H89">
        <f>'3'!Q219</f>
        <v>1.2633171961547214</v>
      </c>
    </row>
    <row r="90" spans="1:8" ht="17" thickBot="1">
      <c r="A90">
        <v>4</v>
      </c>
      <c r="B90" s="60" t="s">
        <v>16</v>
      </c>
      <c r="C90" s="61">
        <f>'4'!L9</f>
        <v>0.68368091105279849</v>
      </c>
      <c r="D90" s="62">
        <f>'4'!M9</f>
        <v>0.69702968005351196</v>
      </c>
      <c r="E90" s="62">
        <f>'4'!N9</f>
        <v>0.7076015714177476</v>
      </c>
      <c r="F90" s="62">
        <f>'4'!O9</f>
        <v>0.74940884476871727</v>
      </c>
      <c r="G90" s="62">
        <f>'4'!P9</f>
        <v>0.78809734307453017</v>
      </c>
      <c r="H90" s="63">
        <f>'4'!Q9</f>
        <v>0.78395367003744798</v>
      </c>
    </row>
    <row r="91" spans="1:8">
      <c r="B91" t="s">
        <v>244</v>
      </c>
      <c r="C91">
        <f>'4'!L39</f>
        <v>0.51543255374193109</v>
      </c>
      <c r="D91">
        <f>'4'!M39</f>
        <v>0.51835315557817652</v>
      </c>
      <c r="E91">
        <f>'4'!N39</f>
        <v>0.54421801573679929</v>
      </c>
      <c r="F91">
        <f>'4'!O39</f>
        <v>0.54611980489207113</v>
      </c>
      <c r="G91">
        <f>'4'!P39</f>
        <v>0.54747757758163751</v>
      </c>
      <c r="H91">
        <f>'4'!Q39</f>
        <v>0.55034241990885979</v>
      </c>
    </row>
    <row r="92" spans="1:8">
      <c r="B92" t="s">
        <v>245</v>
      </c>
      <c r="C92">
        <f>'4'!L69</f>
        <v>0.94966466115779502</v>
      </c>
      <c r="D92">
        <f>'4'!M69</f>
        <v>0.96147880096132599</v>
      </c>
      <c r="E92">
        <f>'4'!N69</f>
        <v>0.96531234651847853</v>
      </c>
      <c r="F92">
        <f>'4'!O69</f>
        <v>0.97562289303236771</v>
      </c>
      <c r="G92">
        <f>'4'!P69</f>
        <v>0.9764656300370016</v>
      </c>
      <c r="H92">
        <f>'4'!Q69</f>
        <v>0.98107550539362243</v>
      </c>
    </row>
    <row r="93" spans="1:8">
      <c r="B93" t="s">
        <v>246</v>
      </c>
      <c r="C93">
        <f>'4'!L99</f>
        <v>0.40908596102309069</v>
      </c>
      <c r="D93">
        <f>'4'!M99</f>
        <v>0.41366896428269351</v>
      </c>
      <c r="E93">
        <f>'4'!N99</f>
        <v>0.41312883107970555</v>
      </c>
      <c r="F93">
        <f>'4'!O99</f>
        <v>0.76220117698565082</v>
      </c>
      <c r="G93">
        <f>'4'!P99</f>
        <v>0.97188062649356366</v>
      </c>
      <c r="H93">
        <f>'4'!Q99</f>
        <v>0.96759077023037732</v>
      </c>
    </row>
    <row r="94" spans="1:8">
      <c r="B94" t="s">
        <v>247</v>
      </c>
      <c r="C94">
        <f>'4'!L129</f>
        <v>0.76293006380880879</v>
      </c>
      <c r="D94">
        <f>'4'!M129</f>
        <v>0.78263839070394947</v>
      </c>
      <c r="E94">
        <f>'4'!N129</f>
        <v>0.77832359332706802</v>
      </c>
      <c r="F94">
        <f>'4'!O129</f>
        <v>0.83993994618167489</v>
      </c>
      <c r="G94">
        <f>'4'!P129</f>
        <v>1.1603504511749785</v>
      </c>
      <c r="H94">
        <f>'4'!Q129</f>
        <v>1.1671417083773505</v>
      </c>
    </row>
    <row r="95" spans="1:8">
      <c r="B95" t="s">
        <v>248</v>
      </c>
      <c r="C95">
        <f>'4'!L159</f>
        <v>0.7623675146217701</v>
      </c>
      <c r="D95">
        <f>'4'!M159</f>
        <v>0.75584150260361738</v>
      </c>
      <c r="E95">
        <f>'4'!N159</f>
        <v>0.80104024752559855</v>
      </c>
      <c r="F95">
        <f>'4'!O159</f>
        <v>0.79005138687662635</v>
      </c>
      <c r="G95">
        <f>'4'!P159</f>
        <v>0.80134762173598306</v>
      </c>
      <c r="H95">
        <f>'4'!Q159</f>
        <v>0.91511322864826039</v>
      </c>
    </row>
    <row r="96" spans="1:8">
      <c r="B96" t="s">
        <v>249</v>
      </c>
      <c r="C96">
        <f>'4'!L189</f>
        <v>0.96063397614981072</v>
      </c>
      <c r="D96">
        <f>'4'!M189</f>
        <v>0.96119967783574412</v>
      </c>
      <c r="E96">
        <f>'4'!N189</f>
        <v>0.91761432530235809</v>
      </c>
      <c r="F96">
        <f>'4'!O189</f>
        <v>0.93313769853012341</v>
      </c>
      <c r="G96">
        <f>'4'!P189</f>
        <v>0.84626305614418462</v>
      </c>
      <c r="H96">
        <f>'4'!Q189</f>
        <v>0.79058120403660559</v>
      </c>
    </row>
    <row r="97" spans="1:8">
      <c r="B97" t="s">
        <v>250</v>
      </c>
      <c r="C97">
        <f>'4'!L219</f>
        <v>1.4055430686342445</v>
      </c>
      <c r="D97">
        <f>'4'!M219</f>
        <v>1.4457690844997435</v>
      </c>
      <c r="E97">
        <f>'4'!N219</f>
        <v>1.451063538132725</v>
      </c>
      <c r="F97">
        <f>'4'!O219</f>
        <v>1.4668203455769562</v>
      </c>
      <c r="G97">
        <f>'4'!P219</f>
        <v>1.4758026768343848</v>
      </c>
      <c r="H97">
        <f>'4'!Q219</f>
        <v>1.2062251868858054</v>
      </c>
    </row>
    <row r="98" spans="1:8" ht="16" thickBot="1">
      <c r="B98" t="s">
        <v>251</v>
      </c>
      <c r="C98">
        <f>'4'!L249</f>
        <v>0.88863019459715642</v>
      </c>
      <c r="D98">
        <f>'4'!M249</f>
        <v>0.96169652583439647</v>
      </c>
      <c r="E98">
        <f>'4'!N249</f>
        <v>0.96036396012238023</v>
      </c>
      <c r="F98">
        <f>'4'!O249</f>
        <v>0.95956684263895031</v>
      </c>
      <c r="G98">
        <f>'4'!P249</f>
        <v>0.96626538470447765</v>
      </c>
      <c r="H98">
        <f>'4'!Q249</f>
        <v>0.9750626829095842</v>
      </c>
    </row>
    <row r="99" spans="1:8" ht="17" thickBot="1">
      <c r="A99">
        <v>5</v>
      </c>
      <c r="B99" s="60" t="s">
        <v>20</v>
      </c>
      <c r="C99" s="61">
        <f>'5'!L9</f>
        <v>0.65123347120621233</v>
      </c>
      <c r="D99" s="62">
        <f>'5'!M9</f>
        <v>0.67890458731710557</v>
      </c>
      <c r="E99" s="62">
        <f>'5'!N9</f>
        <v>0.6850570343202762</v>
      </c>
      <c r="F99" s="62">
        <f>'5'!O9</f>
        <v>0.68704978519660642</v>
      </c>
      <c r="G99" s="62">
        <f>'5'!P9</f>
        <v>0.6993149721329629</v>
      </c>
      <c r="H99" s="63">
        <f>'5'!Q9</f>
        <v>0.70840900015199082</v>
      </c>
    </row>
    <row r="100" spans="1:8">
      <c r="B100" t="s">
        <v>253</v>
      </c>
      <c r="C100">
        <f>'5'!L39</f>
        <v>0.68637518237641681</v>
      </c>
      <c r="D100">
        <f>'5'!M39</f>
        <v>0.72840573033035749</v>
      </c>
      <c r="E100">
        <f>'5'!N39</f>
        <v>0.73603891112324926</v>
      </c>
      <c r="F100">
        <f>'5'!O39</f>
        <v>0.72854646143253798</v>
      </c>
      <c r="G100">
        <f>'5'!P39</f>
        <v>0.73291582208092421</v>
      </c>
      <c r="H100">
        <f>'5'!Q39</f>
        <v>0.74104311700845626</v>
      </c>
    </row>
    <row r="101" spans="1:8">
      <c r="B101" t="s">
        <v>254</v>
      </c>
      <c r="C101">
        <f>'5'!L69</f>
        <v>1.0641294191255992</v>
      </c>
      <c r="D101">
        <f>'5'!M69</f>
        <v>1.0641294191255992</v>
      </c>
      <c r="E101">
        <f>'5'!N69</f>
        <v>1.0724021916946633</v>
      </c>
      <c r="F101">
        <f>'5'!O69</f>
        <v>1.0829440007874127</v>
      </c>
      <c r="G101">
        <f>'5'!P69</f>
        <v>1.0855956051459914</v>
      </c>
      <c r="H101">
        <f>'5'!Q69</f>
        <v>1.1000402348046034</v>
      </c>
    </row>
    <row r="102" spans="1:8">
      <c r="B102" t="s">
        <v>255</v>
      </c>
      <c r="C102">
        <f>'5'!L99</f>
        <v>0.55193031464111797</v>
      </c>
      <c r="D102">
        <f>'5'!M99</f>
        <v>0.55497111467903359</v>
      </c>
      <c r="E102">
        <f>'5'!N99</f>
        <v>0.5618707440580768</v>
      </c>
      <c r="F102">
        <f>'5'!O99</f>
        <v>0.58736359914983405</v>
      </c>
      <c r="G102">
        <f>'5'!P99</f>
        <v>0.62272565895868437</v>
      </c>
      <c r="H102">
        <f>'5'!Q99</f>
        <v>0.62911310675930321</v>
      </c>
    </row>
    <row r="103" spans="1:8">
      <c r="B103" t="s">
        <v>256</v>
      </c>
      <c r="C103">
        <f>'5'!L129</f>
        <v>0.35887197723371433</v>
      </c>
      <c r="D103">
        <f>'5'!M129</f>
        <v>0.3615113945401971</v>
      </c>
      <c r="E103">
        <f>'5'!N129</f>
        <v>0.36062569628318991</v>
      </c>
      <c r="F103">
        <f>'5'!O129</f>
        <v>0.36294097595703578</v>
      </c>
      <c r="G103">
        <f>'5'!P129</f>
        <v>0.36806905245554611</v>
      </c>
      <c r="H103">
        <f>'5'!Q129</f>
        <v>0.38017913143269233</v>
      </c>
    </row>
    <row r="104" spans="1:8">
      <c r="B104" t="s">
        <v>257</v>
      </c>
      <c r="C104">
        <f>'5'!L159</f>
        <v>0.30522325014216189</v>
      </c>
      <c r="D104">
        <f>'5'!M159</f>
        <v>0.4286393015722032</v>
      </c>
      <c r="E104">
        <f>'5'!N159</f>
        <v>0.42813648791764958</v>
      </c>
      <c r="F104">
        <f>'5'!O159</f>
        <v>0.4271356853214977</v>
      </c>
      <c r="G104">
        <f>'5'!P159</f>
        <v>0.55021306613658794</v>
      </c>
      <c r="H104">
        <f>'5'!Q159</f>
        <v>0.55805821016540236</v>
      </c>
    </row>
    <row r="105" spans="1:8" ht="16" thickBot="1">
      <c r="B105" t="s">
        <v>258</v>
      </c>
      <c r="C105">
        <f>'5'!L189</f>
        <v>0.33675225013320181</v>
      </c>
      <c r="D105">
        <f>'5'!M189</f>
        <v>0.33945813903755251</v>
      </c>
      <c r="E105">
        <f>'5'!N189</f>
        <v>0.34327773039259912</v>
      </c>
      <c r="F105">
        <f>'5'!O189</f>
        <v>0.37204780894824863</v>
      </c>
      <c r="G105">
        <f>'5'!P189</f>
        <v>0.37515945214126289</v>
      </c>
      <c r="H105">
        <f>'5'!Q189</f>
        <v>0.3824291752035609</v>
      </c>
    </row>
    <row r="106" spans="1:8" ht="17" thickBot="1">
      <c r="A106">
        <v>6</v>
      </c>
      <c r="B106" s="69" t="s">
        <v>24</v>
      </c>
      <c r="C106" s="61">
        <f>'6'!L9</f>
        <v>0.86249272359569817</v>
      </c>
      <c r="D106" s="62">
        <f>'6'!M9</f>
        <v>0.8793421861899402</v>
      </c>
      <c r="E106" s="62">
        <f>'6'!N9</f>
        <v>0.91096306907616587</v>
      </c>
      <c r="F106" s="62">
        <f>'6'!O9</f>
        <v>1.0211877362218416</v>
      </c>
      <c r="G106" s="62">
        <f>'6'!P9</f>
        <v>1.0297644037825942</v>
      </c>
      <c r="H106" s="63">
        <f>'6'!Q9</f>
        <v>1.0367074861737222</v>
      </c>
    </row>
    <row r="107" spans="1:8" ht="16">
      <c r="B107" s="24" t="s">
        <v>260</v>
      </c>
      <c r="C107">
        <f>'6'!L39</f>
        <v>0.89284934354988366</v>
      </c>
      <c r="D107">
        <f>'6'!M39</f>
        <v>0.89494910783799464</v>
      </c>
      <c r="E107">
        <f>'6'!N39</f>
        <v>0.9266751450745484</v>
      </c>
      <c r="F107">
        <f>'6'!O39</f>
        <v>1.0585853035792896</v>
      </c>
      <c r="G107">
        <f>'6'!P39</f>
        <v>1.0653091129992136</v>
      </c>
      <c r="H107">
        <f>'6'!Q39</f>
        <v>1.0649827863055892</v>
      </c>
    </row>
    <row r="108" spans="1:8" ht="16">
      <c r="B108" s="24" t="s">
        <v>261</v>
      </c>
      <c r="C108">
        <f>'6'!L69</f>
        <v>0.79574457826910572</v>
      </c>
      <c r="D108">
        <f>'6'!M69</f>
        <v>0.85843659387738958</v>
      </c>
      <c r="E108">
        <f>'6'!N69</f>
        <v>0.91045660273723716</v>
      </c>
      <c r="F108">
        <f>'6'!O69</f>
        <v>0.9247949818106731</v>
      </c>
      <c r="G108">
        <f>'6'!P69</f>
        <v>0.92705615378714656</v>
      </c>
      <c r="H108">
        <f>'6'!Q69</f>
        <v>0.96052398689211327</v>
      </c>
    </row>
    <row r="109" spans="1:8" ht="16">
      <c r="B109" s="24" t="s">
        <v>262</v>
      </c>
      <c r="C109">
        <f>'6'!L99</f>
        <v>0.81223176772562167</v>
      </c>
      <c r="D109">
        <f>'6'!M99</f>
        <v>0.8468966043384778</v>
      </c>
      <c r="E109">
        <f>'6'!N99</f>
        <v>0.88278009864542428</v>
      </c>
      <c r="F109">
        <f>'6'!O99</f>
        <v>1.0787366040852104</v>
      </c>
      <c r="G109">
        <f>'6'!P99</f>
        <v>1.0920248499567495</v>
      </c>
      <c r="H109">
        <f>'6'!Q99</f>
        <v>1.0984099953889479</v>
      </c>
    </row>
    <row r="110" spans="1:8" ht="16" thickBot="1">
      <c r="B110" t="s">
        <v>263</v>
      </c>
      <c r="C110">
        <f>'6'!L129</f>
        <v>0.85655996839944948</v>
      </c>
      <c r="D110">
        <f>'6'!M129</f>
        <v>0.87516716342052669</v>
      </c>
      <c r="E110">
        <f>'6'!N129</f>
        <v>0.89346352159173636</v>
      </c>
      <c r="F110">
        <f>'6'!O129</f>
        <v>0.89795340615317276</v>
      </c>
      <c r="G110">
        <f>'6'!P129</f>
        <v>0.90821700818457907</v>
      </c>
      <c r="H110">
        <f>'6'!Q129</f>
        <v>0.92423204384270397</v>
      </c>
    </row>
    <row r="111" spans="1:8" ht="17" thickBot="1">
      <c r="A111">
        <v>7</v>
      </c>
      <c r="B111" s="69" t="s">
        <v>28</v>
      </c>
      <c r="C111" s="61">
        <f>'7'!L9</f>
        <v>1.0181040187534636</v>
      </c>
      <c r="D111" s="62">
        <f>'7'!M9</f>
        <v>1.0252055964493021</v>
      </c>
      <c r="E111" s="62">
        <f>'7'!N9</f>
        <v>1.0159685718003328</v>
      </c>
      <c r="F111" s="62">
        <f>'7'!O9</f>
        <v>1.0396463317487796</v>
      </c>
      <c r="G111" s="62">
        <f>'7'!P9</f>
        <v>1.0485273544528293</v>
      </c>
      <c r="H111" s="63">
        <f>'7'!Q9</f>
        <v>1.0602029524459549</v>
      </c>
    </row>
    <row r="112" spans="1:8" ht="16">
      <c r="B112" s="24" t="s">
        <v>265</v>
      </c>
      <c r="C112">
        <f>'7'!L39</f>
        <v>0.72964484462429746</v>
      </c>
      <c r="D112">
        <f>'7'!M39</f>
        <v>0.72873242092968704</v>
      </c>
      <c r="E112">
        <f>'7'!N39</f>
        <v>0.7438518665035414</v>
      </c>
      <c r="F112">
        <f>'7'!O39</f>
        <v>0.7452925395812684</v>
      </c>
      <c r="G112">
        <f>'7'!P39</f>
        <v>0.76491043493746458</v>
      </c>
      <c r="H112">
        <f>'7'!Q39</f>
        <v>0.76684037813082562</v>
      </c>
    </row>
    <row r="113" spans="1:8" ht="16">
      <c r="B113" s="24" t="s">
        <v>266</v>
      </c>
      <c r="C113">
        <f>'7'!L69</f>
        <v>0.72472662796886733</v>
      </c>
      <c r="D113">
        <f>'7'!M69</f>
        <v>0.74311327942558392</v>
      </c>
      <c r="E113">
        <f>'7'!N69</f>
        <v>0.74476630480100658</v>
      </c>
      <c r="F113">
        <f>'7'!O69</f>
        <v>0.74877497957215988</v>
      </c>
      <c r="G113">
        <f>'7'!P69</f>
        <v>0.75976020998136307</v>
      </c>
      <c r="H113">
        <f>'7'!Q69</f>
        <v>0.76046150570831006</v>
      </c>
    </row>
    <row r="114" spans="1:8">
      <c r="B114" t="s">
        <v>267</v>
      </c>
      <c r="C114">
        <f>'7'!L99</f>
        <v>1.190879609141053</v>
      </c>
      <c r="D114">
        <f>'7'!M99</f>
        <v>1.1983825188620649</v>
      </c>
      <c r="E114">
        <f>'7'!N99</f>
        <v>1.1986613103810668</v>
      </c>
      <c r="F114">
        <f>'7'!O99</f>
        <v>1.2006146678836969</v>
      </c>
      <c r="G114">
        <f>'7'!P99</f>
        <v>1.2028509745838467</v>
      </c>
      <c r="H114">
        <f>'7'!Q99</f>
        <v>1.2073360920110718</v>
      </c>
    </row>
    <row r="115" spans="1:8">
      <c r="B115" t="s">
        <v>268</v>
      </c>
      <c r="C115">
        <f>'7'!L129</f>
        <v>1.2495648919772533</v>
      </c>
      <c r="D115">
        <f>'7'!M129</f>
        <v>1.2617583795468266</v>
      </c>
      <c r="E115">
        <f>'7'!N129</f>
        <v>1.0769257273397432</v>
      </c>
      <c r="F115">
        <f>'7'!O129</f>
        <v>1.2002868641776716</v>
      </c>
      <c r="G115">
        <f>'7'!P129</f>
        <v>1.1940769537737483</v>
      </c>
      <c r="H115">
        <f>'7'!Q129</f>
        <v>1.2097116465116635</v>
      </c>
    </row>
    <row r="116" spans="1:8">
      <c r="B116" t="s">
        <v>269</v>
      </c>
      <c r="C116">
        <f>'7'!L159</f>
        <v>0.93129062390574469</v>
      </c>
      <c r="D116">
        <f>'7'!M159</f>
        <v>0.94437639958644781</v>
      </c>
      <c r="E116">
        <f>'7'!N159</f>
        <v>1.0689340393715232</v>
      </c>
      <c r="F116">
        <f>'7'!O159</f>
        <v>1.1463716388377221</v>
      </c>
      <c r="G116">
        <f>'7'!P159</f>
        <v>1.1572224285668335</v>
      </c>
      <c r="H116">
        <f>'7'!Q159</f>
        <v>1.2264173481262082</v>
      </c>
    </row>
    <row r="117" spans="1:8" ht="16" thickBot="1">
      <c r="B117" t="s">
        <v>270</v>
      </c>
      <c r="C117">
        <f>'7'!L189</f>
        <v>1.3786438040119293</v>
      </c>
      <c r="D117">
        <f>'7'!M189</f>
        <v>1.3910759906737349</v>
      </c>
      <c r="E117">
        <f>'7'!N189</f>
        <v>1.4016129185229662</v>
      </c>
      <c r="F117">
        <f>'7'!O189</f>
        <v>1.4080099846730256</v>
      </c>
      <c r="G117">
        <f>'7'!P189</f>
        <v>1.4144362475112631</v>
      </c>
      <c r="H117">
        <f>'7'!Q189</f>
        <v>1.4223715364718201</v>
      </c>
    </row>
    <row r="118" spans="1:8" ht="17" thickBot="1">
      <c r="A118">
        <v>8</v>
      </c>
      <c r="B118" s="60" t="s">
        <v>32</v>
      </c>
      <c r="C118" s="61">
        <f>'8'!L9</f>
        <v>0.90705946835293927</v>
      </c>
      <c r="D118" s="62">
        <f>'8'!M9</f>
        <v>0.91418848928384255</v>
      </c>
      <c r="E118" s="62">
        <f>'8'!N9</f>
        <v>0.91677970335519632</v>
      </c>
      <c r="F118" s="62">
        <f>'8'!O9</f>
        <v>0.92250039551750163</v>
      </c>
      <c r="G118" s="62">
        <f>'8'!P9</f>
        <v>0.92903096062539359</v>
      </c>
      <c r="H118" s="63">
        <f>'8'!Q9</f>
        <v>0.94038267039940093</v>
      </c>
    </row>
    <row r="119" spans="1:8">
      <c r="B119" t="s">
        <v>272</v>
      </c>
      <c r="C119">
        <f>'8'!L39</f>
        <v>0.81005728996726112</v>
      </c>
      <c r="D119">
        <f>'8'!M39</f>
        <v>0.81812294007902009</v>
      </c>
      <c r="E119">
        <f>'8'!N39</f>
        <v>0.82092778699018165</v>
      </c>
      <c r="F119">
        <f>'8'!O39</f>
        <v>0.82559341932454877</v>
      </c>
      <c r="G119">
        <f>'8'!P39</f>
        <v>0.83102534500309555</v>
      </c>
      <c r="H119">
        <f>'8'!Q39</f>
        <v>0.84161388245806523</v>
      </c>
    </row>
    <row r="120" spans="1:8">
      <c r="B120" t="s">
        <v>273</v>
      </c>
      <c r="C120">
        <f>'8'!L69</f>
        <v>0.89068715949503796</v>
      </c>
      <c r="D120">
        <f>'8'!M69</f>
        <v>0.89865344806329872</v>
      </c>
      <c r="E120">
        <f>'8'!N69</f>
        <v>0.89485573421893982</v>
      </c>
      <c r="F120">
        <f>'8'!O69</f>
        <v>0.89907814401534325</v>
      </c>
      <c r="G120">
        <f>'8'!P69</f>
        <v>0.90249560199752799</v>
      </c>
      <c r="H120">
        <f>'8'!Q69</f>
        <v>0.9129651949755192</v>
      </c>
    </row>
    <row r="121" spans="1:8">
      <c r="B121" t="s">
        <v>274</v>
      </c>
      <c r="C121">
        <f>'8'!L99</f>
        <v>1.2169186948583965</v>
      </c>
      <c r="D121">
        <f>'8'!M99</f>
        <v>1.2189678347064181</v>
      </c>
      <c r="E121">
        <f>'8'!N99</f>
        <v>1.2277152439542824</v>
      </c>
      <c r="F121">
        <f>'8'!O99</f>
        <v>1.2349661062671835</v>
      </c>
      <c r="G121">
        <f>'8'!P99</f>
        <v>1.246184827081134</v>
      </c>
      <c r="H121">
        <f>'8'!Q99</f>
        <v>1.2612133960680836</v>
      </c>
    </row>
    <row r="122" spans="1:8">
      <c r="B122" t="s">
        <v>275</v>
      </c>
      <c r="C122">
        <f>'8'!L129</f>
        <v>0.76293006380880879</v>
      </c>
      <c r="D122">
        <f>'8'!M129</f>
        <v>0.76902080752744684</v>
      </c>
      <c r="E122">
        <f>'8'!N129</f>
        <v>0.77021509874935679</v>
      </c>
      <c r="F122">
        <f>'8'!O129</f>
        <v>0.77382865549558544</v>
      </c>
      <c r="G122">
        <f>'8'!P129</f>
        <v>0.77667149230093702</v>
      </c>
      <c r="H122">
        <f>'8'!Q129</f>
        <v>0.78244394876198708</v>
      </c>
    </row>
    <row r="123" spans="1:8">
      <c r="B123" t="s">
        <v>276</v>
      </c>
      <c r="C123">
        <f>'8'!L159</f>
        <v>0.83705990326515045</v>
      </c>
      <c r="D123">
        <f>'8'!M159</f>
        <v>0.84234719304784333</v>
      </c>
      <c r="E123">
        <f>'8'!N159</f>
        <v>0.84022133260445664</v>
      </c>
      <c r="F123">
        <f>'8'!O159</f>
        <v>0.84845132413835089</v>
      </c>
      <c r="G123">
        <f>'8'!P159</f>
        <v>0.8561614386710924</v>
      </c>
      <c r="H123">
        <f>'8'!Q159</f>
        <v>0.86559485855262175</v>
      </c>
    </row>
    <row r="124" spans="1:8" ht="16" thickBot="1">
      <c r="B124" t="s">
        <v>277</v>
      </c>
      <c r="C124">
        <f>'8'!L189</f>
        <v>1.1783382418233832</v>
      </c>
      <c r="D124">
        <f>'8'!M189</f>
        <v>1.1807854242902733</v>
      </c>
      <c r="E124">
        <f>'8'!N189</f>
        <v>1.1832376890856611</v>
      </c>
      <c r="F124">
        <f>'8'!O189</f>
        <v>1.1876646068907937</v>
      </c>
      <c r="G124">
        <f>'8'!P189</f>
        <v>1.1930977829816976</v>
      </c>
      <c r="H124">
        <f>'8'!Q189</f>
        <v>1.20004869661983</v>
      </c>
    </row>
    <row r="125" spans="1:8" ht="17" thickBot="1">
      <c r="A125">
        <v>9</v>
      </c>
      <c r="B125" s="60" t="s">
        <v>36</v>
      </c>
      <c r="C125" s="61">
        <f>'9'!L9</f>
        <v>0.6034152537195353</v>
      </c>
      <c r="D125" s="62">
        <f>'9'!M9</f>
        <v>0.64291214035254773</v>
      </c>
      <c r="E125" s="62">
        <f>'9'!N9</f>
        <v>0.67079029057478545</v>
      </c>
      <c r="F125" s="62">
        <f>'9'!O9</f>
        <v>0.68371441333935956</v>
      </c>
      <c r="G125" s="62">
        <f>'9'!P9</f>
        <v>0.71136023843428708</v>
      </c>
      <c r="H125" s="63">
        <f>'9'!Q9</f>
        <v>0.7249447860167596</v>
      </c>
    </row>
    <row r="126" spans="1:8">
      <c r="B126" t="s">
        <v>279</v>
      </c>
      <c r="C126">
        <f>'9'!L39</f>
        <v>0.68714049342568129</v>
      </c>
      <c r="D126">
        <f>'9'!M39</f>
        <v>0.69349188061513378</v>
      </c>
      <c r="E126">
        <f>'9'!N39</f>
        <v>0.71929338178480173</v>
      </c>
      <c r="F126">
        <f>'9'!O39</f>
        <v>0.71891730220981875</v>
      </c>
      <c r="G126">
        <f>'9'!P39</f>
        <v>0.73329375207615377</v>
      </c>
      <c r="H126">
        <f>'9'!Q39</f>
        <v>0.73797064433361925</v>
      </c>
    </row>
    <row r="127" spans="1:8">
      <c r="B127" t="s">
        <v>280</v>
      </c>
      <c r="C127">
        <f>'9'!L69</f>
        <v>1.1366729965991917</v>
      </c>
      <c r="D127">
        <f>'9'!M69</f>
        <v>1.2531202462154916</v>
      </c>
      <c r="E127">
        <f>'9'!N69</f>
        <v>1.2659494499108501</v>
      </c>
      <c r="F127">
        <f>'9'!O69</f>
        <v>1.2828807853092681</v>
      </c>
      <c r="G127">
        <f>'9'!P69</f>
        <v>1.2943752753684394</v>
      </c>
      <c r="H127">
        <f>'9'!Q69</f>
        <v>1.3050773544688647</v>
      </c>
    </row>
    <row r="128" spans="1:8">
      <c r="B128" t="s">
        <v>281</v>
      </c>
      <c r="C128">
        <f>'9'!L99</f>
        <v>0.27882328445165483</v>
      </c>
      <c r="D128">
        <f>'9'!M99</f>
        <v>0.27878096117606138</v>
      </c>
      <c r="E128">
        <f>'9'!N99</f>
        <v>0.27980159909627522</v>
      </c>
      <c r="F128">
        <f>'9'!O99</f>
        <v>0.28130852567595827</v>
      </c>
      <c r="G128">
        <f>'9'!P99</f>
        <v>0.35082232885259074</v>
      </c>
      <c r="H128">
        <f>'9'!Q99</f>
        <v>0.35385943443387102</v>
      </c>
    </row>
    <row r="129" spans="1:8">
      <c r="B129" t="s">
        <v>282</v>
      </c>
      <c r="C129">
        <f>'9'!L129</f>
        <v>0.69875128998430824</v>
      </c>
      <c r="D129">
        <f>'9'!M129</f>
        <v>0.71466349754959413</v>
      </c>
      <c r="E129">
        <f>'9'!N129</f>
        <v>0.79113607805732711</v>
      </c>
      <c r="F129">
        <f>'9'!O129</f>
        <v>0.86801975705466516</v>
      </c>
      <c r="G129">
        <f>'9'!P129</f>
        <v>0.86953619018509654</v>
      </c>
      <c r="H129">
        <f>'9'!Q129</f>
        <v>0.88298949927636317</v>
      </c>
    </row>
    <row r="130" spans="1:8" ht="16" thickBot="1">
      <c r="B130" t="s">
        <v>283</v>
      </c>
      <c r="C130">
        <f>'9'!L159</f>
        <v>0.26738810957522574</v>
      </c>
      <c r="D130">
        <f>'9'!M159</f>
        <v>0.26991168338148719</v>
      </c>
      <c r="E130">
        <f>'9'!N159</f>
        <v>0.36223001950592609</v>
      </c>
      <c r="F130">
        <f>'9'!O159</f>
        <v>0.38667467647794396</v>
      </c>
      <c r="G130">
        <f>'9'!P159</f>
        <v>0.41330866093580981</v>
      </c>
      <c r="H130">
        <f>'9'!Q159</f>
        <v>0.46014766537018881</v>
      </c>
    </row>
    <row r="131" spans="1:8" ht="17" thickBot="1">
      <c r="A131">
        <v>10</v>
      </c>
      <c r="B131" s="60" t="s">
        <v>41</v>
      </c>
      <c r="C131" s="61">
        <f>'10'!L9</f>
        <v>0.70507235453359318</v>
      </c>
      <c r="D131" s="62">
        <f>'10'!M9</f>
        <v>0.71206298870202911</v>
      </c>
      <c r="E131" s="62">
        <f>'10'!N9</f>
        <v>0.87771602250217118</v>
      </c>
      <c r="F131" s="62">
        <f>'10'!O9</f>
        <v>0.89012026683264422</v>
      </c>
      <c r="G131" s="62">
        <f>'10'!P9</f>
        <v>0.98144953323788131</v>
      </c>
      <c r="H131" s="63">
        <f>'10'!Q9</f>
        <v>1.0210073802874666</v>
      </c>
    </row>
    <row r="132" spans="1:8">
      <c r="B132" t="s">
        <v>285</v>
      </c>
      <c r="C132">
        <f>'10'!L39</f>
        <v>0.82346603851311673</v>
      </c>
      <c r="D132">
        <f>'10'!M39</f>
        <v>0.82864945365844334</v>
      </c>
      <c r="E132">
        <f>'10'!N39</f>
        <v>0.87395106359857333</v>
      </c>
      <c r="F132">
        <f>'10'!O39</f>
        <v>0.88970669155241566</v>
      </c>
      <c r="G132">
        <f>'10'!P39</f>
        <v>0.9140361864344122</v>
      </c>
      <c r="H132">
        <f>'10'!Q39</f>
        <v>0.99288054703157025</v>
      </c>
    </row>
    <row r="133" spans="1:8">
      <c r="B133" t="s">
        <v>286</v>
      </c>
      <c r="C133">
        <f>'10'!L69</f>
        <v>0.85900426431021171</v>
      </c>
      <c r="D133">
        <f>'10'!M69</f>
        <v>0.87385307930202105</v>
      </c>
      <c r="E133">
        <f>'10'!N69</f>
        <v>1.2736089264081103</v>
      </c>
      <c r="F133">
        <f>'10'!O69</f>
        <v>1.2822322181327799</v>
      </c>
      <c r="G133">
        <f>'10'!P69</f>
        <v>1.2873238802833757</v>
      </c>
      <c r="H133">
        <f>'10'!Q69</f>
        <v>1.2875996805329464</v>
      </c>
    </row>
    <row r="134" spans="1:8">
      <c r="B134" t="s">
        <v>287</v>
      </c>
      <c r="C134">
        <f>'10'!L99</f>
        <v>0.49389582818065519</v>
      </c>
      <c r="D134">
        <f>'10'!M99</f>
        <v>0.4973164772033063</v>
      </c>
      <c r="E134">
        <f>'10'!N99</f>
        <v>0.50272352999506975</v>
      </c>
      <c r="F134">
        <f>'10'!O99</f>
        <v>0.50766722520416796</v>
      </c>
      <c r="G134">
        <f>'10'!P99</f>
        <v>0.50934490968250945</v>
      </c>
      <c r="H134">
        <f>'10'!Q99</f>
        <v>0.5109315955797733</v>
      </c>
    </row>
    <row r="135" spans="1:8">
      <c r="B135" t="s">
        <v>288</v>
      </c>
      <c r="C135">
        <f>'10'!L129</f>
        <v>0.46426982874201622</v>
      </c>
      <c r="D135">
        <f>'10'!M129</f>
        <v>0.46716037710513059</v>
      </c>
      <c r="E135">
        <f>'10'!N129</f>
        <v>0.76417096411488494</v>
      </c>
      <c r="F135">
        <f>'10'!O129</f>
        <v>0.77300744705891389</v>
      </c>
      <c r="G135">
        <f>'10'!P129</f>
        <v>0.77932976468159176</v>
      </c>
      <c r="H135">
        <f>'10'!Q129</f>
        <v>0.7866352663724836</v>
      </c>
    </row>
    <row r="136" spans="1:8">
      <c r="B136" t="s">
        <v>289</v>
      </c>
      <c r="C136">
        <f>'10'!L159</f>
        <v>0.60241427760041144</v>
      </c>
      <c r="D136">
        <f>'10'!M159</f>
        <v>0.61188498653648904</v>
      </c>
      <c r="E136">
        <f>'10'!N159</f>
        <v>0.62275114145326627</v>
      </c>
      <c r="F136">
        <f>'10'!O159</f>
        <v>0.63313610068773085</v>
      </c>
      <c r="G136">
        <f>'10'!P159</f>
        <v>1.1390915684903398</v>
      </c>
      <c r="H136">
        <f>'10'!Q159</f>
        <v>1.1498153446991892</v>
      </c>
    </row>
    <row r="137" spans="1:8" ht="16" thickBot="1">
      <c r="B137" t="s">
        <v>290</v>
      </c>
      <c r="C137">
        <f>'10'!L189</f>
        <v>0.9059935205712607</v>
      </c>
      <c r="D137">
        <f>'10'!M189</f>
        <v>0.91331079216584454</v>
      </c>
      <c r="E137">
        <f>'10'!N189</f>
        <v>0.93066186790745531</v>
      </c>
      <c r="F137">
        <f>'10'!O189</f>
        <v>0.94255049970488047</v>
      </c>
      <c r="G137">
        <f>'10'!P189</f>
        <v>0.94140031719084261</v>
      </c>
      <c r="H137">
        <f>'10'!Q189</f>
        <v>1.1495091878770582</v>
      </c>
    </row>
    <row r="138" spans="1:8" ht="17" thickBot="1">
      <c r="A138">
        <v>11</v>
      </c>
      <c r="B138" s="60" t="s">
        <v>45</v>
      </c>
      <c r="C138" s="61">
        <f>'11'!L9</f>
        <v>0.5593599214966547</v>
      </c>
      <c r="D138" s="62">
        <f>'11'!M9</f>
        <v>0.61456368569093645</v>
      </c>
      <c r="E138" s="62">
        <f>'11'!N9</f>
        <v>0.61918434156775226</v>
      </c>
      <c r="F138" s="62">
        <f>'11'!O9</f>
        <v>0.62523192584269405</v>
      </c>
      <c r="G138" s="62">
        <f>'11'!P9</f>
        <v>0.63151203066163719</v>
      </c>
      <c r="H138" s="63">
        <f>'11'!Q9</f>
        <v>0.66919432529638156</v>
      </c>
    </row>
    <row r="139" spans="1:8">
      <c r="B139" t="s">
        <v>292</v>
      </c>
      <c r="C139">
        <f>'11'!L39</f>
        <v>0.47816878087048209</v>
      </c>
      <c r="D139">
        <f>'11'!M39</f>
        <v>0.47985013424863926</v>
      </c>
      <c r="E139">
        <f>'11'!N39</f>
        <v>0.48092557500980021</v>
      </c>
      <c r="F139">
        <f>'11'!O39</f>
        <v>0.47991512517247353</v>
      </c>
      <c r="G139">
        <f>'11'!P39</f>
        <v>0.48287370680550307</v>
      </c>
      <c r="H139">
        <f>'11'!Q39</f>
        <v>0.52367054634814802</v>
      </c>
    </row>
    <row r="140" spans="1:8">
      <c r="B140" t="s">
        <v>293</v>
      </c>
      <c r="C140">
        <f>'11'!L69</f>
        <v>0.58206228226331302</v>
      </c>
      <c r="D140">
        <f>'11'!M69</f>
        <v>0.58664379535190647</v>
      </c>
      <c r="E140">
        <f>'11'!N69</f>
        <v>0.59362233307677759</v>
      </c>
      <c r="F140">
        <f>'11'!O69</f>
        <v>0.59677903738927041</v>
      </c>
      <c r="G140">
        <f>'11'!P69</f>
        <v>0.60375035281329215</v>
      </c>
      <c r="H140">
        <f>'11'!Q69</f>
        <v>0.61238139150279225</v>
      </c>
    </row>
    <row r="141" spans="1:8">
      <c r="B141" t="s">
        <v>294</v>
      </c>
      <c r="C141">
        <f>'11'!L99</f>
        <v>0.7361629992765244</v>
      </c>
      <c r="D141">
        <f>'11'!M99</f>
        <v>0.74139164205224584</v>
      </c>
      <c r="E141">
        <f>'11'!N99</f>
        <v>0.76336964169319832</v>
      </c>
      <c r="F141">
        <f>'11'!O99</f>
        <v>0.77458936136409284</v>
      </c>
      <c r="G141">
        <f>'11'!P99</f>
        <v>0.79059756211905974</v>
      </c>
      <c r="H141">
        <f>'11'!Q99</f>
        <v>0.81376785240284033</v>
      </c>
    </row>
    <row r="142" spans="1:8">
      <c r="B142" t="s">
        <v>295</v>
      </c>
      <c r="C142">
        <f>'11'!L129</f>
        <v>5.0134443831836774E-4</v>
      </c>
      <c r="D142">
        <f>'11'!M129</f>
        <v>5.0393202536129034E-4</v>
      </c>
      <c r="E142">
        <f>'11'!N129</f>
        <v>5.0220292152916156E-4</v>
      </c>
      <c r="F142">
        <f>'11'!O129</f>
        <v>5.0921871801267598E-4</v>
      </c>
      <c r="G142">
        <f>'11'!P129</f>
        <v>5.0134443831836774E-4</v>
      </c>
      <c r="H142">
        <f>'11'!Q129</f>
        <v>5.1101494652655262E-4</v>
      </c>
    </row>
    <row r="143" spans="1:8">
      <c r="B143" t="s">
        <v>296</v>
      </c>
      <c r="C143">
        <f>'11'!L159</f>
        <v>0.316182406173038</v>
      </c>
      <c r="D143">
        <f>'11'!M159</f>
        <v>0.32056404602191807</v>
      </c>
      <c r="E143">
        <f>'11'!N159</f>
        <v>0.3228180551891025</v>
      </c>
      <c r="F143">
        <f>'11'!O159</f>
        <v>0.32686908925858749</v>
      </c>
      <c r="G143">
        <f>'11'!P159</f>
        <v>0.33331838389739388</v>
      </c>
      <c r="H143">
        <f>'11'!Q159</f>
        <v>0.47620092379910151</v>
      </c>
    </row>
    <row r="144" spans="1:8">
      <c r="B144" t="s">
        <v>297</v>
      </c>
      <c r="C144">
        <f>'11'!L189</f>
        <v>0.22375211973968021</v>
      </c>
      <c r="D144">
        <f>'11'!M189</f>
        <v>0.23228575029763238</v>
      </c>
      <c r="E144">
        <f>'11'!N189</f>
        <v>0.23990232746606438</v>
      </c>
      <c r="F144">
        <f>'11'!O189</f>
        <v>0.34993405925073018</v>
      </c>
      <c r="G144">
        <f>'11'!P189</f>
        <v>0.39573964658010341</v>
      </c>
      <c r="H144">
        <f>'11'!Q189</f>
        <v>0.44012665008566704</v>
      </c>
    </row>
    <row r="145" spans="1:8">
      <c r="B145" t="s">
        <v>298</v>
      </c>
      <c r="C145">
        <f>'11'!L219</f>
        <v>1.1693360491508693</v>
      </c>
      <c r="D145">
        <f>'11'!M219</f>
        <v>1.191835212417639</v>
      </c>
      <c r="E145">
        <f>'11'!N219</f>
        <v>1.2089932264876779</v>
      </c>
      <c r="F145">
        <f>'11'!O219</f>
        <v>1.2089932264876779</v>
      </c>
      <c r="G145">
        <f>'11'!P219</f>
        <v>1.2244520524128335</v>
      </c>
      <c r="H145">
        <f>'11'!Q219</f>
        <v>1.2559652258471923</v>
      </c>
    </row>
    <row r="146" spans="1:8">
      <c r="B146" t="s">
        <v>299</v>
      </c>
      <c r="C146">
        <f>'11'!L249</f>
        <v>1.3371165605444448</v>
      </c>
      <c r="D146">
        <f>'11'!M249</f>
        <v>1.3474200593469161</v>
      </c>
      <c r="E146">
        <f>'11'!N249</f>
        <v>1.3578029544344272</v>
      </c>
      <c r="F146">
        <f>'11'!O249</f>
        <v>1.3674581643833723</v>
      </c>
      <c r="G146">
        <f>'11'!P249</f>
        <v>1.372311485411394</v>
      </c>
      <c r="H146">
        <f>'11'!Q249</f>
        <v>1.3812540223717296</v>
      </c>
    </row>
    <row r="147" spans="1:8" ht="16" thickBot="1">
      <c r="B147" t="s">
        <v>300</v>
      </c>
      <c r="C147">
        <f>'11'!L279</f>
        <v>0.79470414792576771</v>
      </c>
      <c r="D147">
        <f>'11'!M279</f>
        <v>0.81064008980180258</v>
      </c>
      <c r="E147">
        <f>'11'!N279</f>
        <v>0.82604207181428946</v>
      </c>
      <c r="F147">
        <f>'11'!O279</f>
        <v>0.84227235212572638</v>
      </c>
      <c r="G147">
        <f>'11'!P279</f>
        <v>0.87415641242047659</v>
      </c>
      <c r="H147">
        <f>'11'!Q279</f>
        <v>0.96988651389562941</v>
      </c>
    </row>
    <row r="148" spans="1:8" ht="17" thickBot="1">
      <c r="A148">
        <v>12</v>
      </c>
      <c r="B148" s="60" t="s">
        <v>49</v>
      </c>
      <c r="C148" s="61">
        <f>'12'!L9</f>
        <v>0.74671897091044859</v>
      </c>
      <c r="D148" s="62">
        <f>'12'!M9</f>
        <v>0.77477524824596589</v>
      </c>
      <c r="E148" s="62">
        <f>'12'!N9</f>
        <v>0.78487469603433457</v>
      </c>
      <c r="F148" s="62">
        <f>'12'!O9</f>
        <v>0.85675003476673095</v>
      </c>
      <c r="G148" s="62">
        <f>'12'!P9</f>
        <v>0.88939151966130359</v>
      </c>
      <c r="H148" s="63">
        <f>'12'!Q9</f>
        <v>0.93303881383363252</v>
      </c>
    </row>
    <row r="149" spans="1:8">
      <c r="B149" t="s">
        <v>302</v>
      </c>
      <c r="C149">
        <f>'12'!L39</f>
        <v>0.74093265024022115</v>
      </c>
      <c r="D149">
        <f>'12'!M39</f>
        <v>0.76070793585943586</v>
      </c>
      <c r="E149">
        <f>'12'!N39</f>
        <v>0.77547535385956645</v>
      </c>
      <c r="F149">
        <f>'12'!O39</f>
        <v>0.78543728456525397</v>
      </c>
      <c r="G149">
        <f>'12'!P39</f>
        <v>0.80345037113723916</v>
      </c>
      <c r="H149">
        <f>'12'!Q39</f>
        <v>0.80575293173499118</v>
      </c>
    </row>
    <row r="150" spans="1:8">
      <c r="B150" t="s">
        <v>303</v>
      </c>
      <c r="C150">
        <f>'12'!L69</f>
        <v>0.99358799012832288</v>
      </c>
      <c r="D150">
        <f>'12'!M69</f>
        <v>1.0070106850208509</v>
      </c>
      <c r="E150">
        <f>'12'!N69</f>
        <v>1.0044084225283481</v>
      </c>
      <c r="F150">
        <f>'12'!O69</f>
        <v>1.0180140144090257</v>
      </c>
      <c r="G150">
        <f>'12'!P69</f>
        <v>1.036620723465054</v>
      </c>
      <c r="H150">
        <f>'12'!Q69</f>
        <v>1.0463219231821843</v>
      </c>
    </row>
    <row r="151" spans="1:8">
      <c r="B151" t="s">
        <v>304</v>
      </c>
      <c r="C151">
        <f>'12'!L99</f>
        <v>0.62957029606335113</v>
      </c>
      <c r="D151">
        <f>'12'!M99</f>
        <v>0.64345800132400577</v>
      </c>
      <c r="E151">
        <f>'12'!N99</f>
        <v>0.65878220019986611</v>
      </c>
      <c r="F151">
        <f>'12'!O99</f>
        <v>0.66917651261647793</v>
      </c>
      <c r="G151">
        <f>'12'!P99</f>
        <v>0.68438600959424523</v>
      </c>
      <c r="H151">
        <f>'12'!Q99</f>
        <v>0.69397794641868582</v>
      </c>
    </row>
    <row r="152" spans="1:8">
      <c r="B152" t="s">
        <v>305</v>
      </c>
      <c r="C152">
        <f>'12'!L129</f>
        <v>1.2719625018059697</v>
      </c>
      <c r="D152">
        <f>'12'!M129</f>
        <v>1.2869208938736683</v>
      </c>
      <c r="E152">
        <f>'12'!N129</f>
        <v>1.2924038154423683</v>
      </c>
      <c r="F152">
        <f>'12'!O129</f>
        <v>1.3089931384714981</v>
      </c>
      <c r="G152">
        <f>'12'!P129</f>
        <v>1.3928122821589046</v>
      </c>
      <c r="H152">
        <f>'12'!Q129</f>
        <v>1.4050797674375135</v>
      </c>
    </row>
    <row r="153" spans="1:8">
      <c r="B153" t="s">
        <v>306</v>
      </c>
      <c r="C153">
        <f>'12'!L159</f>
        <v>0.32497426414304231</v>
      </c>
      <c r="D153">
        <f>'12'!M159</f>
        <v>0.41613203420500328</v>
      </c>
      <c r="E153">
        <f>'12'!N159</f>
        <v>0.41920255547677443</v>
      </c>
      <c r="F153">
        <f>'12'!O159</f>
        <v>0.42372701987260569</v>
      </c>
      <c r="G153">
        <f>'12'!P159</f>
        <v>0.42921264704694662</v>
      </c>
      <c r="H153">
        <f>'12'!Q159</f>
        <v>0.43575689986713823</v>
      </c>
    </row>
    <row r="154" spans="1:8">
      <c r="B154" t="s">
        <v>307</v>
      </c>
      <c r="C154">
        <f>'12'!L189</f>
        <v>0.96076319905030616</v>
      </c>
      <c r="D154">
        <f>'12'!M189</f>
        <v>1.098849809394423</v>
      </c>
      <c r="E154">
        <f>'12'!N189</f>
        <v>1.123413169567864</v>
      </c>
      <c r="F154">
        <f>'12'!O189</f>
        <v>1.1124290524775544</v>
      </c>
      <c r="G154">
        <f>'12'!P189</f>
        <v>1.1338092602070282</v>
      </c>
      <c r="H154">
        <f>'12'!Q189</f>
        <v>1.1541819505256568</v>
      </c>
    </row>
    <row r="155" spans="1:8">
      <c r="B155" t="s">
        <v>308</v>
      </c>
      <c r="C155">
        <f>'12'!L219</f>
        <v>0.67929686467108952</v>
      </c>
      <c r="D155">
        <f>'12'!M219</f>
        <v>0.68793112810021539</v>
      </c>
      <c r="E155">
        <f>'12'!N219</f>
        <v>0.63827019225374115</v>
      </c>
      <c r="F155">
        <f>'12'!O219</f>
        <v>0.98725816152396162</v>
      </c>
      <c r="G155">
        <f>'12'!P219</f>
        <v>1.0015662802881236</v>
      </c>
      <c r="H155">
        <f>'12'!Q219</f>
        <v>1.1467822294791536</v>
      </c>
    </row>
    <row r="156" spans="1:8">
      <c r="B156" t="s">
        <v>309</v>
      </c>
      <c r="C156">
        <f>'12'!L249</f>
        <v>0.42466143426315467</v>
      </c>
      <c r="D156">
        <f>'12'!M249</f>
        <v>0.42688648369762039</v>
      </c>
      <c r="E156">
        <f>'12'!N249</f>
        <v>0.43143395628560927</v>
      </c>
      <c r="F156">
        <f>'12'!O249</f>
        <v>0.43454024958991944</v>
      </c>
      <c r="G156">
        <f>'12'!P249</f>
        <v>0.43329040531811713</v>
      </c>
      <c r="H156">
        <f>'12'!Q249</f>
        <v>0.43883245029081519</v>
      </c>
    </row>
    <row r="157" spans="1:8" ht="16" thickBot="1">
      <c r="B157" t="s">
        <v>310</v>
      </c>
      <c r="C157">
        <f>'12'!L279</f>
        <v>0.58271778902253069</v>
      </c>
      <c r="D157">
        <f>'12'!M279</f>
        <v>0.63885157086971955</v>
      </c>
      <c r="E157">
        <f>'12'!N279</f>
        <v>0.91022051538225446</v>
      </c>
      <c r="F157">
        <f>'12'!O279</f>
        <v>1.0940883468480642</v>
      </c>
      <c r="G157">
        <f>'12'!P279</f>
        <v>1.1873874399345901</v>
      </c>
      <c r="H157">
        <f>'12'!Q279</f>
        <v>1.2679540386208628</v>
      </c>
    </row>
    <row r="158" spans="1:8" ht="17" thickBot="1">
      <c r="A158">
        <v>13</v>
      </c>
      <c r="B158" s="60" t="s">
        <v>53</v>
      </c>
      <c r="C158" s="61">
        <f>'13'!L9</f>
        <v>0.44932894117359123</v>
      </c>
      <c r="D158" s="62">
        <f>'13'!M9</f>
        <v>0.35468239942116875</v>
      </c>
      <c r="E158" s="62">
        <f>'13'!N9</f>
        <v>0.36907951917371712</v>
      </c>
      <c r="F158" s="62">
        <f>'13'!O9</f>
        <v>0.3744291312715437</v>
      </c>
      <c r="G158" s="62">
        <f>'13'!P9</f>
        <v>0.38139666068940525</v>
      </c>
      <c r="H158" s="63">
        <f>'13'!Q9</f>
        <v>0.39227183121937859</v>
      </c>
    </row>
    <row r="159" spans="1:8">
      <c r="B159" t="s">
        <v>312</v>
      </c>
      <c r="C159">
        <f>'13'!L39</f>
        <v>0.79411596516705651</v>
      </c>
      <c r="D159">
        <f>'13'!M39</f>
        <v>0.36447438682006039</v>
      </c>
      <c r="E159">
        <f>'13'!N39</f>
        <v>0.38108739777748668</v>
      </c>
      <c r="F159">
        <f>'13'!O39</f>
        <v>0.41223911571028093</v>
      </c>
      <c r="G159">
        <f>'13'!P39</f>
        <v>0.44438038921487927</v>
      </c>
      <c r="H159">
        <f>'13'!Q39</f>
        <v>0.44605661238765854</v>
      </c>
    </row>
    <row r="160" spans="1:8">
      <c r="B160" t="s">
        <v>313</v>
      </c>
      <c r="C160">
        <f>'13'!L69</f>
        <v>0.29307964526446095</v>
      </c>
      <c r="D160">
        <f>'13'!M69</f>
        <v>0.29368179957491708</v>
      </c>
      <c r="E160">
        <f>'13'!N69</f>
        <v>0.29582771497611088</v>
      </c>
      <c r="F160">
        <f>'13'!O69</f>
        <v>0.29818018000125351</v>
      </c>
      <c r="G160">
        <f>'13'!P69</f>
        <v>0.30044165824721947</v>
      </c>
      <c r="H160">
        <f>'13'!Q69</f>
        <v>0.30202392051828442</v>
      </c>
    </row>
    <row r="161" spans="1:8">
      <c r="B161" t="s">
        <v>314</v>
      </c>
      <c r="C161">
        <f>'13'!L99</f>
        <v>0.39128649163425411</v>
      </c>
      <c r="D161">
        <f>'13'!M99</f>
        <v>0.39197484470827298</v>
      </c>
      <c r="E161">
        <f>'13'!N99</f>
        <v>0.39402662211927397</v>
      </c>
      <c r="F161">
        <f>'13'!O99</f>
        <v>0.39590531840660631</v>
      </c>
      <c r="G161">
        <f>'13'!P99</f>
        <v>0.39726234879294164</v>
      </c>
      <c r="H161">
        <f>'13'!Q99</f>
        <v>0.39956416663290689</v>
      </c>
    </row>
    <row r="162" spans="1:8">
      <c r="B162" t="s">
        <v>315</v>
      </c>
      <c r="C162">
        <f>'13'!L129</f>
        <v>0.42280703095611333</v>
      </c>
      <c r="D162">
        <f>'13'!M129</f>
        <v>0.42241944750798621</v>
      </c>
      <c r="E162">
        <f>'13'!N129</f>
        <v>0.41925856651156634</v>
      </c>
      <c r="F162">
        <f>'13'!O129</f>
        <v>0.42309835808429824</v>
      </c>
      <c r="G162">
        <f>'13'!P129</f>
        <v>0.42554763801100792</v>
      </c>
      <c r="H162">
        <f>'13'!Q129</f>
        <v>0.43176865466869396</v>
      </c>
    </row>
    <row r="163" spans="1:8">
      <c r="B163" t="s">
        <v>316</v>
      </c>
      <c r="C163">
        <f>'13'!L159</f>
        <v>0.31240427392951214</v>
      </c>
      <c r="D163">
        <f>'13'!M159</f>
        <v>0.31530115277300325</v>
      </c>
      <c r="E163">
        <f>'13'!N159</f>
        <v>0.31789711237859392</v>
      </c>
      <c r="F163">
        <f>'13'!O159</f>
        <v>0.31978757507997296</v>
      </c>
      <c r="G163">
        <f>'13'!P159</f>
        <v>0.38831812201924099</v>
      </c>
      <c r="H163">
        <f>'13'!Q159</f>
        <v>0.49504363888232478</v>
      </c>
    </row>
    <row r="164" spans="1:8">
      <c r="B164" t="s">
        <v>317</v>
      </c>
      <c r="C164">
        <f>'13'!L189</f>
        <v>0.43709953248138822</v>
      </c>
      <c r="D164">
        <f>'13'!M189</f>
        <v>0.44054013450870494</v>
      </c>
      <c r="E164">
        <f>'13'!N189</f>
        <v>0.43612994104965014</v>
      </c>
      <c r="F164">
        <f>'13'!O189</f>
        <v>0.43004548726758351</v>
      </c>
      <c r="G164">
        <f>'13'!P189</f>
        <v>0.42788993329427388</v>
      </c>
      <c r="H164">
        <f>'13'!Q189</f>
        <v>0.43035585532240145</v>
      </c>
    </row>
    <row r="165" spans="1:8">
      <c r="B165" t="s">
        <v>318</v>
      </c>
      <c r="C165">
        <f>'13'!L219</f>
        <v>0.50290145884349458</v>
      </c>
      <c r="D165">
        <f>'13'!M219</f>
        <v>0.50856123583046431</v>
      </c>
      <c r="E165">
        <f>'13'!N219</f>
        <v>0.51178180823361596</v>
      </c>
      <c r="F165">
        <f>'13'!O219</f>
        <v>0.51027194769792006</v>
      </c>
      <c r="G165">
        <f>'13'!P219</f>
        <v>0.50952157592135972</v>
      </c>
      <c r="H165">
        <f>'13'!Q219</f>
        <v>0.51308575066938777</v>
      </c>
    </row>
    <row r="166" spans="1:8">
      <c r="B166" t="s">
        <v>319</v>
      </c>
      <c r="C166">
        <f>'13'!L249</f>
        <v>0.37254056633141935</v>
      </c>
      <c r="D166">
        <f>'13'!M249</f>
        <v>0.38176827977623201</v>
      </c>
      <c r="E166">
        <f>'13'!N249</f>
        <v>0.38214826901398841</v>
      </c>
      <c r="F166">
        <f>'13'!O249</f>
        <v>0.3851092689690454</v>
      </c>
      <c r="G166">
        <f>'13'!P249</f>
        <v>0.38651533299290236</v>
      </c>
      <c r="H166">
        <f>'13'!Q249</f>
        <v>0.39045562678014584</v>
      </c>
    </row>
    <row r="167" spans="1:8">
      <c r="B167" t="s">
        <v>320</v>
      </c>
      <c r="C167">
        <f>'13'!L279</f>
        <v>0.40096207293782721</v>
      </c>
      <c r="D167">
        <f>'13'!M279</f>
        <v>0.40222609651488567</v>
      </c>
      <c r="E167">
        <f>'13'!N279</f>
        <v>0.4042562660692714</v>
      </c>
      <c r="F167">
        <f>'13'!O279</f>
        <v>0.40600796133903105</v>
      </c>
      <c r="G167">
        <f>'13'!P279</f>
        <v>0.4077030770932506</v>
      </c>
      <c r="H167">
        <f>'13'!Q279</f>
        <v>0.52753932245973978</v>
      </c>
    </row>
    <row r="168" spans="1:8" ht="16" thickBot="1">
      <c r="B168" t="s">
        <v>321</v>
      </c>
      <c r="C168">
        <f>'13'!L309</f>
        <v>0.24453001809992531</v>
      </c>
      <c r="D168">
        <f>'13'!M309</f>
        <v>0.26047286537840336</v>
      </c>
      <c r="E168">
        <f>'13'!N309</f>
        <v>0.31358904147496264</v>
      </c>
      <c r="F168">
        <f>'13'!O309</f>
        <v>0.30919221948305908</v>
      </c>
      <c r="G168">
        <f>'13'!P309</f>
        <v>0.30403418107954694</v>
      </c>
      <c r="H168">
        <f>'13'!Q309</f>
        <v>0.30120597529345605</v>
      </c>
    </row>
    <row r="169" spans="1:8" ht="17" thickBot="1">
      <c r="A169">
        <v>14</v>
      </c>
      <c r="B169" s="60" t="s">
        <v>57</v>
      </c>
      <c r="C169" s="61">
        <f>'14'!L9</f>
        <v>0.89126402399015103</v>
      </c>
      <c r="D169" s="62">
        <f>'14'!M9</f>
        <v>0.90223542768654841</v>
      </c>
      <c r="E169" s="62">
        <f>'14'!N9</f>
        <v>0.92302902254814434</v>
      </c>
      <c r="F169" s="62">
        <f>'14'!O9</f>
        <v>0.94746836761632125</v>
      </c>
      <c r="G169" s="62">
        <f>'14'!P9</f>
        <v>0.96082983190003068</v>
      </c>
      <c r="H169" s="63">
        <f>'14'!Q9</f>
        <v>0.98957948431778198</v>
      </c>
    </row>
    <row r="170" spans="1:8">
      <c r="B170" t="s">
        <v>323</v>
      </c>
      <c r="C170">
        <f>'14'!L39</f>
        <v>0.84353428083331483</v>
      </c>
      <c r="D170">
        <f>'14'!M39</f>
        <v>0.84440200589447767</v>
      </c>
      <c r="E170">
        <f>'14'!N39</f>
        <v>0.84725900504263163</v>
      </c>
      <c r="F170">
        <f>'14'!O39</f>
        <v>0.84440200589447767</v>
      </c>
      <c r="G170">
        <f>'14'!P39</f>
        <v>0.84198602301873593</v>
      </c>
      <c r="H170">
        <f>'14'!Q39</f>
        <v>0.84582720393484379</v>
      </c>
    </row>
    <row r="171" spans="1:8">
      <c r="B171" t="s">
        <v>324</v>
      </c>
      <c r="C171">
        <f>'14'!L69</f>
        <v>0.78086306945642758</v>
      </c>
      <c r="D171">
        <f>'14'!M69</f>
        <v>0.81689724936183672</v>
      </c>
      <c r="E171">
        <f>'14'!N69</f>
        <v>0.8306445191785421</v>
      </c>
      <c r="F171">
        <f>'14'!O69</f>
        <v>0.86060353410405377</v>
      </c>
      <c r="G171">
        <f>'14'!P69</f>
        <v>0.86658545592496139</v>
      </c>
      <c r="H171">
        <f>'14'!Q69</f>
        <v>0.9297210280469933</v>
      </c>
    </row>
    <row r="172" spans="1:8">
      <c r="B172" t="s">
        <v>325</v>
      </c>
      <c r="C172">
        <f>'14'!L99</f>
        <v>1.0585912434626901</v>
      </c>
      <c r="D172">
        <f>'14'!M99</f>
        <v>1.0709861639611054</v>
      </c>
      <c r="E172">
        <f>'14'!N99</f>
        <v>1.0769653686887928</v>
      </c>
      <c r="F172">
        <f>'14'!O99</f>
        <v>1.0840747531164265</v>
      </c>
      <c r="G172">
        <f>'14'!P99</f>
        <v>1.1124215454679351</v>
      </c>
      <c r="H172">
        <f>'14'!Q99</f>
        <v>1.1254467586481396</v>
      </c>
    </row>
    <row r="173" spans="1:8">
      <c r="B173" t="s">
        <v>248</v>
      </c>
      <c r="C173">
        <f>'14'!L129</f>
        <v>3.9947798661871871E-4</v>
      </c>
      <c r="D173">
        <f>'14'!M129</f>
        <v>3.9947798661871871E-4</v>
      </c>
      <c r="E173">
        <f>'14'!N129</f>
        <v>0.40088416228075796</v>
      </c>
      <c r="F173">
        <f>'14'!O129</f>
        <v>0.40675986115063112</v>
      </c>
      <c r="G173">
        <f>'14'!P129</f>
        <v>0.40655331595789873</v>
      </c>
      <c r="H173">
        <f>'14'!Q129</f>
        <v>0.4563776165897821</v>
      </c>
    </row>
    <row r="174" spans="1:8">
      <c r="B174" t="s">
        <v>326</v>
      </c>
      <c r="C174">
        <f>'14'!L159</f>
        <v>0.60470713904030093</v>
      </c>
      <c r="D174">
        <f>'14'!M159</f>
        <v>0.61344260756649616</v>
      </c>
      <c r="E174">
        <f>'14'!N159</f>
        <v>0.63688460856697671</v>
      </c>
      <c r="F174">
        <f>'14'!O159</f>
        <v>0.73263452183422584</v>
      </c>
      <c r="G174">
        <f>'14'!P159</f>
        <v>0.82249589919948829</v>
      </c>
      <c r="H174">
        <f>'14'!Q159</f>
        <v>1.0344456556759458</v>
      </c>
    </row>
    <row r="175" spans="1:8">
      <c r="B175" t="s">
        <v>327</v>
      </c>
      <c r="C175">
        <f>'14'!L189</f>
        <v>0.68757721068076338</v>
      </c>
      <c r="D175">
        <f>'14'!M189</f>
        <v>0.69185540220902542</v>
      </c>
      <c r="E175">
        <f>'14'!N189</f>
        <v>0.69993062188937383</v>
      </c>
      <c r="F175">
        <f>'14'!O189</f>
        <v>0.70275918256380421</v>
      </c>
      <c r="G175">
        <f>'14'!P189</f>
        <v>0.71464237760760796</v>
      </c>
      <c r="H175">
        <f>'14'!Q189</f>
        <v>0.74498603261945295</v>
      </c>
    </row>
    <row r="176" spans="1:8">
      <c r="B176" t="s">
        <v>328</v>
      </c>
      <c r="C176">
        <f>'14'!L219</f>
        <v>1.0655490929766858</v>
      </c>
      <c r="D176">
        <f>'14'!M219</f>
        <v>1.0770774467519344</v>
      </c>
      <c r="E176">
        <f>'14'!N219</f>
        <v>1.0845209653241474</v>
      </c>
      <c r="F176">
        <f>'14'!O219</f>
        <v>1.0967265549266203</v>
      </c>
      <c r="G176">
        <f>'14'!P219</f>
        <v>1.1033555945725932</v>
      </c>
      <c r="H176">
        <f>'14'!Q219</f>
        <v>1.1191401580121372</v>
      </c>
    </row>
    <row r="177" spans="1:8">
      <c r="B177" t="s">
        <v>329</v>
      </c>
      <c r="C177">
        <f>'14'!L249</f>
        <v>1.1909735996825397</v>
      </c>
      <c r="D177">
        <f>'14'!M249</f>
        <v>1.1948981277439479</v>
      </c>
      <c r="E177">
        <f>'14'!N249</f>
        <v>1.1865739107651059</v>
      </c>
      <c r="F177">
        <f>'14'!O249</f>
        <v>1.1978500082246235</v>
      </c>
      <c r="G177">
        <f>'14'!P249</f>
        <v>1.2067494757858908</v>
      </c>
      <c r="H177">
        <f>'14'!Q249</f>
        <v>1.2202228034300517</v>
      </c>
    </row>
    <row r="178" spans="1:8">
      <c r="B178" t="s">
        <v>330</v>
      </c>
      <c r="C178">
        <f>'14'!L279</f>
        <v>1.0511009693923488</v>
      </c>
      <c r="D178">
        <f>'14'!M279</f>
        <v>1.0782955537939733</v>
      </c>
      <c r="E178">
        <f>'14'!N279</f>
        <v>1.1312515260180036</v>
      </c>
      <c r="F178">
        <f>'14'!O279</f>
        <v>1.1657674244981178</v>
      </c>
      <c r="G178">
        <f>'14'!P279</f>
        <v>1.1759421618316188</v>
      </c>
      <c r="H178">
        <f>'14'!Q279</f>
        <v>1.1844288708690949</v>
      </c>
    </row>
    <row r="179" spans="1:8">
      <c r="B179" t="s">
        <v>331</v>
      </c>
      <c r="C179">
        <f>'14'!L309</f>
        <v>0.82738682529408925</v>
      </c>
      <c r="D179">
        <f>'14'!M309</f>
        <v>0.84463581571256585</v>
      </c>
      <c r="E179">
        <f>'14'!N309</f>
        <v>0.85761175345430929</v>
      </c>
      <c r="F179">
        <f>'14'!O309</f>
        <v>0.94560286126189241</v>
      </c>
      <c r="G179">
        <f>'14'!P309</f>
        <v>0.98516471246390513</v>
      </c>
      <c r="H179">
        <f>'14'!Q309</f>
        <v>1.0211558281844026</v>
      </c>
    </row>
    <row r="180" spans="1:8" ht="16" thickBot="1">
      <c r="B180" t="s">
        <v>332</v>
      </c>
      <c r="C180">
        <f>'14'!L339</f>
        <v>1.332387709996159</v>
      </c>
      <c r="D180">
        <f>'14'!M339</f>
        <v>1.3442413238927948</v>
      </c>
      <c r="E180">
        <f>'14'!N339</f>
        <v>1.3450353040291936</v>
      </c>
      <c r="F180">
        <f>'14'!O339</f>
        <v>1.3603563865473909</v>
      </c>
      <c r="G180">
        <f>'14'!P339</f>
        <v>1.3653017599903425</v>
      </c>
      <c r="H180">
        <f>'14'!Q339</f>
        <v>1.3702651116033766</v>
      </c>
    </row>
    <row r="181" spans="1:8" ht="17" thickBot="1">
      <c r="A181">
        <v>15</v>
      </c>
      <c r="B181" s="60" t="s">
        <v>61</v>
      </c>
      <c r="C181" s="61">
        <f>'15'!L9</f>
        <v>0.54146419591739847</v>
      </c>
      <c r="D181" s="62">
        <f>'15'!M9</f>
        <v>0.5790769031138211</v>
      </c>
      <c r="E181" s="62">
        <f>'15'!N9</f>
        <v>0.58603656384945801</v>
      </c>
      <c r="F181" s="62">
        <f>'15'!O9</f>
        <v>0.59791257934061892</v>
      </c>
      <c r="G181" s="62">
        <f>'15'!P9</f>
        <v>0.63276285229823592</v>
      </c>
      <c r="H181" s="63">
        <f>'15'!Q9</f>
        <v>1.0017270418158379</v>
      </c>
    </row>
    <row r="182" spans="1:8">
      <c r="B182" t="s">
        <v>334</v>
      </c>
      <c r="C182">
        <f>'15'!L39</f>
        <v>0.59393012619271535</v>
      </c>
      <c r="D182">
        <f>'15'!M39</f>
        <v>0.59745085448958846</v>
      </c>
      <c r="E182">
        <f>'15'!N39</f>
        <v>0.60376916194742958</v>
      </c>
      <c r="F182">
        <f>'15'!O39</f>
        <v>0.60311665715571927</v>
      </c>
      <c r="G182">
        <f>'15'!P39</f>
        <v>0.60002046441859247</v>
      </c>
      <c r="H182">
        <f>'15'!Q39</f>
        <v>1.3576009528072783</v>
      </c>
    </row>
    <row r="183" spans="1:8">
      <c r="B183" t="s">
        <v>335</v>
      </c>
      <c r="C183">
        <f>'15'!L69</f>
        <v>0.46460917010984826</v>
      </c>
      <c r="D183">
        <f>'15'!M69</f>
        <v>0.47330331538231457</v>
      </c>
      <c r="E183">
        <f>'15'!N69</f>
        <v>0.48385551817717504</v>
      </c>
      <c r="F183">
        <f>'15'!O69</f>
        <v>0.57267442919393663</v>
      </c>
      <c r="G183">
        <f>'15'!P69</f>
        <v>0.57860002007912448</v>
      </c>
      <c r="H183">
        <f>'15'!Q69</f>
        <v>0.58602589528768145</v>
      </c>
    </row>
    <row r="184" spans="1:8">
      <c r="B184" t="s">
        <v>280</v>
      </c>
      <c r="C184">
        <f>'15'!L99</f>
        <v>0.18539869447531049</v>
      </c>
      <c r="D184">
        <f>'15'!M99</f>
        <v>0.18814595300437956</v>
      </c>
      <c r="E184">
        <f>'15'!N99</f>
        <v>0.20047585421551833</v>
      </c>
      <c r="F184">
        <f>'15'!O99</f>
        <v>0.34702156586926675</v>
      </c>
      <c r="G184">
        <f>'15'!P99</f>
        <v>0.54616363315813365</v>
      </c>
      <c r="H184">
        <f>'15'!Q99</f>
        <v>0.54677128255544005</v>
      </c>
    </row>
    <row r="185" spans="1:8">
      <c r="B185" t="s">
        <v>336</v>
      </c>
      <c r="C185">
        <f>'15'!L129</f>
        <v>0.41358241308527738</v>
      </c>
      <c r="D185">
        <f>'15'!M129</f>
        <v>0.47297334126712626</v>
      </c>
      <c r="E185">
        <f>'15'!N129</f>
        <v>0.47731278097381752</v>
      </c>
      <c r="F185">
        <f>'15'!O129</f>
        <v>0.47782052450497442</v>
      </c>
      <c r="G185">
        <f>'15'!P129</f>
        <v>0.76915891097798883</v>
      </c>
      <c r="H185">
        <f>'15'!Q129</f>
        <v>0.78434746304462022</v>
      </c>
    </row>
    <row r="186" spans="1:8">
      <c r="B186" t="s">
        <v>337</v>
      </c>
      <c r="C186">
        <f>'15'!L159</f>
        <v>0.6186071910773856</v>
      </c>
      <c r="D186">
        <f>'15'!M159</f>
        <v>0.63009951982626955</v>
      </c>
      <c r="E186">
        <f>'15'!N159</f>
        <v>0.64058882568684417</v>
      </c>
      <c r="F186">
        <f>'15'!O159</f>
        <v>0.65090018510262637</v>
      </c>
      <c r="G186">
        <f>'15'!P159</f>
        <v>0.59092008848822364</v>
      </c>
      <c r="H186">
        <f>'15'!Q159</f>
        <v>0.59676708393418343</v>
      </c>
    </row>
    <row r="187" spans="1:8">
      <c r="B187" t="s">
        <v>338</v>
      </c>
      <c r="C187">
        <f>'15'!L189</f>
        <v>1.503867226185416E-3</v>
      </c>
      <c r="D187">
        <f>'15'!M189</f>
        <v>1.503867226185416E-3</v>
      </c>
      <c r="E187">
        <f>'15'!N189</f>
        <v>1.503867226185416E-3</v>
      </c>
      <c r="F187">
        <f>'15'!O189</f>
        <v>1.503867226185416E-3</v>
      </c>
      <c r="G187">
        <f>'15'!P189</f>
        <v>1.503867226185416E-3</v>
      </c>
      <c r="H187">
        <f>'15'!Q189</f>
        <v>1.503867226185416E-3</v>
      </c>
    </row>
    <row r="188" spans="1:8">
      <c r="B188" t="s">
        <v>339</v>
      </c>
      <c r="C188">
        <f>'15'!L219</f>
        <v>1.503867226185416E-3</v>
      </c>
      <c r="D188">
        <f>'15'!M219</f>
        <v>0.89939702670976363</v>
      </c>
      <c r="E188">
        <f>'15'!N219</f>
        <v>0.91911511455088735</v>
      </c>
      <c r="F188">
        <f>'15'!O219</f>
        <v>0.91009691742920118</v>
      </c>
      <c r="G188">
        <f>'15'!P219</f>
        <v>0.92013229568584154</v>
      </c>
      <c r="H188">
        <f>'15'!Q219</f>
        <v>0.92942770305842626</v>
      </c>
    </row>
    <row r="189" spans="1:8">
      <c r="B189" t="s">
        <v>340</v>
      </c>
      <c r="C189">
        <f>'15'!L249</f>
        <v>0.60591500288167022</v>
      </c>
      <c r="D189">
        <f>'15'!M249</f>
        <v>0.61562067967605394</v>
      </c>
      <c r="E189">
        <f>'15'!N249</f>
        <v>0.62024591695439513</v>
      </c>
      <c r="F189">
        <f>'15'!O249</f>
        <v>0.6148589508759611</v>
      </c>
      <c r="G189">
        <f>'15'!P249</f>
        <v>0.65390643437081863</v>
      </c>
      <c r="H189">
        <f>'15'!Q249</f>
        <v>0.68205684012756174</v>
      </c>
    </row>
    <row r="190" spans="1:8">
      <c r="B190" t="s">
        <v>341</v>
      </c>
      <c r="C190">
        <f>'15'!L279</f>
        <v>1.0366901486352351</v>
      </c>
      <c r="D190">
        <f>'15'!M279</f>
        <v>1.1309434130175908</v>
      </c>
      <c r="E190">
        <f>'15'!N279</f>
        <v>1.1415153961873201</v>
      </c>
      <c r="F190">
        <f>'15'!O279</f>
        <v>1.1283157513728321</v>
      </c>
      <c r="G190">
        <f>'15'!P279</f>
        <v>1.1367458289616525</v>
      </c>
      <c r="H190">
        <f>'15'!Q279</f>
        <v>1.1532587574155386</v>
      </c>
    </row>
    <row r="191" spans="1:8">
      <c r="B191" t="s">
        <v>342</v>
      </c>
      <c r="C191">
        <f>'15'!L309</f>
        <v>1.503867226185416E-3</v>
      </c>
      <c r="D191">
        <f>'15'!M309</f>
        <v>1.503867226185416E-3</v>
      </c>
      <c r="E191">
        <f>'15'!N309</f>
        <v>1.503867226185416E-3</v>
      </c>
      <c r="F191">
        <f>'15'!O309</f>
        <v>1.503867226185416E-3</v>
      </c>
      <c r="G191">
        <f>'15'!P309</f>
        <v>1.503867226185416E-3</v>
      </c>
      <c r="H191">
        <f>'15'!Q309</f>
        <v>1.503867226185416E-3</v>
      </c>
    </row>
    <row r="192" spans="1:8" ht="16" thickBot="1">
      <c r="B192" t="s">
        <v>343</v>
      </c>
      <c r="C192">
        <f>'15'!L339</f>
        <v>0.81926491612350305</v>
      </c>
      <c r="D192">
        <f>'15'!M339</f>
        <v>0.83086161007016035</v>
      </c>
      <c r="E192">
        <f>'15'!N339</f>
        <v>0.84768539039871449</v>
      </c>
      <c r="F192">
        <f>'15'!O339</f>
        <v>0.84720542143649347</v>
      </c>
      <c r="G192">
        <f>'15'!P339</f>
        <v>0.85645407984510979</v>
      </c>
      <c r="H192">
        <f>'15'!Q339</f>
        <v>1.5979532663921951</v>
      </c>
    </row>
    <row r="193" spans="1:8" ht="17" thickBot="1">
      <c r="A193">
        <v>16</v>
      </c>
      <c r="B193" s="60" t="s">
        <v>65</v>
      </c>
      <c r="C193" s="61">
        <f>'16'!L9</f>
        <v>0.88193575819771497</v>
      </c>
      <c r="D193" s="62">
        <f>'16'!M9</f>
        <v>0.91264084286953473</v>
      </c>
      <c r="E193" s="62">
        <f>'16'!N9</f>
        <v>0.92341953990546943</v>
      </c>
      <c r="F193" s="62">
        <f>'16'!O9</f>
        <v>0.93847485839936295</v>
      </c>
      <c r="G193" s="62">
        <f>'16'!P9</f>
        <v>0.95827823882771823</v>
      </c>
      <c r="H193" s="63">
        <f>'16'!Q9</f>
        <v>0.94725097886705278</v>
      </c>
    </row>
    <row r="194" spans="1:8">
      <c r="B194" t="s">
        <v>345</v>
      </c>
      <c r="C194">
        <f>'16'!L39</f>
        <v>0.8211385269254714</v>
      </c>
      <c r="D194">
        <f>'16'!M39</f>
        <v>0.84392246194316889</v>
      </c>
      <c r="E194">
        <f>'16'!N39</f>
        <v>0.86252081801533642</v>
      </c>
      <c r="F194">
        <f>'16'!O39</f>
        <v>0.87122964828172367</v>
      </c>
      <c r="G194">
        <f>'16'!P39</f>
        <v>0.86953619018509676</v>
      </c>
      <c r="H194">
        <f>'16'!Q39</f>
        <v>0.88617575611295818</v>
      </c>
    </row>
    <row r="195" spans="1:8">
      <c r="B195" t="s">
        <v>346</v>
      </c>
      <c r="C195">
        <f>'16'!L69</f>
        <v>0.81571396554423725</v>
      </c>
      <c r="D195">
        <f>'16'!M69</f>
        <v>0.84890235387532198</v>
      </c>
      <c r="E195">
        <f>'16'!N69</f>
        <v>0.88060950468637134</v>
      </c>
      <c r="F195">
        <f>'16'!O69</f>
        <v>0.89518922975337045</v>
      </c>
      <c r="G195">
        <f>'16'!P69</f>
        <v>0.9153657523846791</v>
      </c>
      <c r="H195">
        <f>'16'!Q69</f>
        <v>0.93525813719665274</v>
      </c>
    </row>
    <row r="196" spans="1:8">
      <c r="B196" t="s">
        <v>347</v>
      </c>
      <c r="C196">
        <f>'16'!L99</f>
        <v>1.0561015214997522</v>
      </c>
      <c r="D196">
        <f>'16'!M99</f>
        <v>1.0572047950069665</v>
      </c>
      <c r="E196">
        <f>'16'!N99</f>
        <v>1.0612600010874695</v>
      </c>
      <c r="F196">
        <f>'16'!O99</f>
        <v>1.0581864501064331</v>
      </c>
      <c r="G196">
        <f>'16'!P99</f>
        <v>1.0819049149479556</v>
      </c>
      <c r="H196">
        <f>'16'!Q99</f>
        <v>1.09018072872867</v>
      </c>
    </row>
    <row r="197" spans="1:8">
      <c r="B197" t="s">
        <v>348</v>
      </c>
      <c r="C197">
        <f>'16'!L129</f>
        <v>1.0692084338679189</v>
      </c>
      <c r="D197">
        <f>'16'!M129</f>
        <v>1.0738533068205107</v>
      </c>
      <c r="E197">
        <f>'16'!N129</f>
        <v>1.0902698427338207</v>
      </c>
      <c r="F197">
        <f>'16'!O129</f>
        <v>1.0997631550894369</v>
      </c>
      <c r="G197">
        <f>'16'!P129</f>
        <v>1.1111438844870292</v>
      </c>
      <c r="H197">
        <f>'16'!Q129</f>
        <v>0.70972607549795819</v>
      </c>
    </row>
    <row r="198" spans="1:8">
      <c r="B198" t="s">
        <v>349</v>
      </c>
      <c r="C198">
        <f>'16'!L159</f>
        <v>0.63326612402167193</v>
      </c>
      <c r="D198">
        <f>'16'!M159</f>
        <v>0.64230154125464956</v>
      </c>
      <c r="E198">
        <f>'16'!N159</f>
        <v>0.65236851018650999</v>
      </c>
      <c r="F198">
        <f>'16'!O159</f>
        <v>0.66522630393914683</v>
      </c>
      <c r="G198">
        <f>'16'!P159</f>
        <v>0.67240571910064695</v>
      </c>
      <c r="H198">
        <f>'16'!Q159</f>
        <v>0.68307581415818774</v>
      </c>
    </row>
    <row r="199" spans="1:8" ht="16" thickBot="1">
      <c r="B199" t="s">
        <v>350</v>
      </c>
      <c r="C199">
        <f>'16'!L189</f>
        <v>0.55391095659164247</v>
      </c>
      <c r="D199">
        <f>'16'!M189</f>
        <v>0.73619325375877231</v>
      </c>
      <c r="E199">
        <f>'16'!N189</f>
        <v>0.73619325375877231</v>
      </c>
      <c r="F199">
        <f>'16'!O189</f>
        <v>0.80920315419747535</v>
      </c>
      <c r="G199">
        <f>'16'!P189</f>
        <v>0.83985731126743612</v>
      </c>
      <c r="H199">
        <f>'16'!Q189</f>
        <v>0.91353311172905094</v>
      </c>
    </row>
    <row r="200" spans="1:8" ht="17" thickBot="1">
      <c r="A200">
        <v>17</v>
      </c>
      <c r="B200" s="60" t="s">
        <v>69</v>
      </c>
      <c r="C200" s="61">
        <f>'17'!L9</f>
        <v>0.44721602478802014</v>
      </c>
      <c r="D200" s="62">
        <f>'17'!M9</f>
        <v>0.4623037500742323</v>
      </c>
      <c r="E200" s="62">
        <f>'17'!N9</f>
        <v>0.46424711038634126</v>
      </c>
      <c r="F200" s="62">
        <f>'17'!O9</f>
        <v>0.47327309894571135</v>
      </c>
      <c r="G200" s="62">
        <f>'17'!P9</f>
        <v>0.48945325792773997</v>
      </c>
      <c r="H200" s="63">
        <f>'17'!Q9</f>
        <v>0.51351769780373335</v>
      </c>
    </row>
    <row r="201" spans="1:8">
      <c r="B201" t="s">
        <v>352</v>
      </c>
      <c r="C201">
        <f>'17'!L39</f>
        <v>0.4045244113959644</v>
      </c>
      <c r="D201">
        <f>'17'!M39</f>
        <v>0.43720949054810748</v>
      </c>
      <c r="E201">
        <f>'17'!N39</f>
        <v>0.43748150122680479</v>
      </c>
      <c r="F201">
        <f>'17'!O39</f>
        <v>0.43778703435436561</v>
      </c>
      <c r="G201">
        <f>'17'!P39</f>
        <v>0.4617614418312736</v>
      </c>
      <c r="H201">
        <f>'17'!Q39</f>
        <v>0.50858517676786941</v>
      </c>
    </row>
    <row r="202" spans="1:8">
      <c r="B202" t="s">
        <v>353</v>
      </c>
      <c r="C202">
        <f>'17'!L69</f>
        <v>0.38028776448577145</v>
      </c>
      <c r="D202">
        <f>'17'!M69</f>
        <v>0.37864376074727901</v>
      </c>
      <c r="E202">
        <f>'17'!N69</f>
        <v>0.38048944716896066</v>
      </c>
      <c r="F202">
        <f>'17'!O69</f>
        <v>0.38074058573917968</v>
      </c>
      <c r="G202">
        <f>'17'!P69</f>
        <v>0.38244069329915625</v>
      </c>
      <c r="H202">
        <f>'17'!Q69</f>
        <v>0.38978553820474132</v>
      </c>
    </row>
    <row r="203" spans="1:8">
      <c r="B203" t="s">
        <v>354</v>
      </c>
      <c r="C203">
        <f>'17'!L99</f>
        <v>0.48963586544314225</v>
      </c>
      <c r="D203">
        <f>'17'!M99</f>
        <v>0.49433201981867747</v>
      </c>
      <c r="E203">
        <f>'17'!N99</f>
        <v>0.49083697534986087</v>
      </c>
      <c r="F203">
        <f>'17'!O99</f>
        <v>0.68139246668108211</v>
      </c>
      <c r="G203">
        <f>'17'!P99</f>
        <v>0.77835822715935044</v>
      </c>
      <c r="H203">
        <f>'17'!Q99</f>
        <v>0.81562025495551482</v>
      </c>
    </row>
    <row r="204" spans="1:8">
      <c r="B204" t="s">
        <v>355</v>
      </c>
      <c r="C204">
        <f>'17'!L129</f>
        <v>0.44447754287187013</v>
      </c>
      <c r="D204">
        <f>'17'!M129</f>
        <v>0.45054843460370053</v>
      </c>
      <c r="E204">
        <f>'17'!N129</f>
        <v>0.45266477300734215</v>
      </c>
      <c r="F204">
        <f>'17'!O129</f>
        <v>0.45775364724696677</v>
      </c>
      <c r="G204">
        <f>'17'!P129</f>
        <v>0.46313555365176412</v>
      </c>
      <c r="H204">
        <f>'17'!Q129</f>
        <v>0.47245608034439884</v>
      </c>
    </row>
    <row r="205" spans="1:8">
      <c r="B205" t="s">
        <v>356</v>
      </c>
      <c r="C205">
        <f>'17'!L159</f>
        <v>1.103916647028665</v>
      </c>
      <c r="D205">
        <f>'17'!M159</f>
        <v>1.118031908312531</v>
      </c>
      <c r="E205">
        <f>'17'!N159</f>
        <v>1.1244871682500241</v>
      </c>
      <c r="F205">
        <f>'17'!O159</f>
        <v>1.1251570773501613</v>
      </c>
      <c r="G205">
        <f>'17'!P159</f>
        <v>1.1330022348233553</v>
      </c>
      <c r="H205">
        <f>'17'!Q159</f>
        <v>1.1402228091049191</v>
      </c>
    </row>
    <row r="206" spans="1:8">
      <c r="B206" t="s">
        <v>357</v>
      </c>
      <c r="C206">
        <f>'17'!L189</f>
        <v>0.9586552979292049</v>
      </c>
      <c r="D206">
        <f>'17'!M189</f>
        <v>0.96829338969390188</v>
      </c>
      <c r="E206">
        <f>'17'!N189</f>
        <v>0.9739959220921468</v>
      </c>
      <c r="F206">
        <f>'17'!O189</f>
        <v>0.97451890226317728</v>
      </c>
      <c r="G206">
        <f>'17'!P189</f>
        <v>0.98138832970859335</v>
      </c>
      <c r="H206">
        <f>'17'!Q189</f>
        <v>0.9922201913205958</v>
      </c>
    </row>
    <row r="207" spans="1:8">
      <c r="B207" t="s">
        <v>358</v>
      </c>
      <c r="C207">
        <f>'17'!L219</f>
        <v>0.49231056728938621</v>
      </c>
      <c r="D207">
        <f>'17'!M219</f>
        <v>0.4978943838460228</v>
      </c>
      <c r="E207">
        <f>'17'!N219</f>
        <v>0.50814800948986938</v>
      </c>
      <c r="F207">
        <f>'17'!O219</f>
        <v>0.54686727318027972</v>
      </c>
      <c r="G207">
        <f>'17'!P219</f>
        <v>0.55626839679853801</v>
      </c>
      <c r="H207">
        <f>'17'!Q219</f>
        <v>0.58936223448989833</v>
      </c>
    </row>
    <row r="208" spans="1:8">
      <c r="B208" t="s">
        <v>359</v>
      </c>
      <c r="C208">
        <f>'17'!L249</f>
        <v>0.69156489635462892</v>
      </c>
      <c r="D208">
        <f>'17'!M249</f>
        <v>0.73031359644876048</v>
      </c>
      <c r="E208">
        <f>'17'!N249</f>
        <v>0.74653211191138791</v>
      </c>
      <c r="F208">
        <f>'17'!O249</f>
        <v>0.83493558081165165</v>
      </c>
      <c r="G208">
        <f>'17'!P249</f>
        <v>0.8572786031444064</v>
      </c>
      <c r="H208">
        <f>'17'!Q249</f>
        <v>0.86960375559513969</v>
      </c>
    </row>
    <row r="209" spans="1:8">
      <c r="B209" t="s">
        <v>360</v>
      </c>
      <c r="C209">
        <f>'17'!L279</f>
        <v>0.35241477892306589</v>
      </c>
      <c r="D209">
        <f>'17'!M279</f>
        <v>0.42865944774787396</v>
      </c>
      <c r="E209">
        <f>'17'!N279</f>
        <v>0.43363313120375957</v>
      </c>
      <c r="F209">
        <f>'17'!O279</f>
        <v>0.50835172042602583</v>
      </c>
      <c r="G209">
        <f>'17'!P279</f>
        <v>0.71813136535815381</v>
      </c>
      <c r="H209">
        <f>'17'!Q279</f>
        <v>0.71999893638272161</v>
      </c>
    </row>
    <row r="210" spans="1:8">
      <c r="B210" t="s">
        <v>361</v>
      </c>
      <c r="C210">
        <f>'17'!L309</f>
        <v>0.45344970446669408</v>
      </c>
      <c r="D210">
        <f>'17'!M309</f>
        <v>0.53984029064491634</v>
      </c>
      <c r="E210">
        <f>'17'!N309</f>
        <v>0.53792027202737702</v>
      </c>
      <c r="F210">
        <f>'17'!O309</f>
        <v>0.53919820220448156</v>
      </c>
      <c r="G210">
        <f>'17'!P309</f>
        <v>0.53871800536461867</v>
      </c>
      <c r="H210">
        <f>'17'!Q309</f>
        <v>0.58674853452723952</v>
      </c>
    </row>
    <row r="211" spans="1:8" ht="16" thickBot="1">
      <c r="B211" t="s">
        <v>362</v>
      </c>
      <c r="C211">
        <f>'17'!L339</f>
        <v>0.58697121136978381</v>
      </c>
      <c r="D211">
        <f>'17'!M339</f>
        <v>0.62800026584791335</v>
      </c>
      <c r="E211">
        <f>'17'!N339</f>
        <v>0.63204651646677112</v>
      </c>
      <c r="F211">
        <f>'17'!O339</f>
        <v>0.63735516733078368</v>
      </c>
      <c r="G211">
        <f>'17'!P339</f>
        <v>0.63795257660727844</v>
      </c>
      <c r="H211">
        <f>'17'!Q339</f>
        <v>0.64278766208774807</v>
      </c>
    </row>
    <row r="212" spans="1:8" ht="17" thickBot="1">
      <c r="A212">
        <v>18</v>
      </c>
      <c r="B212" s="60" t="s">
        <v>73</v>
      </c>
      <c r="C212" s="61">
        <f>'18'!L9</f>
        <v>0.70681125406794454</v>
      </c>
      <c r="D212" s="62">
        <f>'18'!M9</f>
        <v>0.71709017729339752</v>
      </c>
      <c r="E212" s="62">
        <f>'18'!N9</f>
        <v>0.74503165385821946</v>
      </c>
      <c r="F212" s="62">
        <f>'18'!O9</f>
        <v>0.76135132220948198</v>
      </c>
      <c r="G212" s="62">
        <f>'18'!P9</f>
        <v>0.78254789054987328</v>
      </c>
      <c r="H212" s="63">
        <f>'18'!Q9</f>
        <v>0.80287269876818013</v>
      </c>
    </row>
    <row r="213" spans="1:8">
      <c r="B213" t="s">
        <v>364</v>
      </c>
      <c r="C213">
        <f>'18'!L39</f>
        <v>0.82002403817012515</v>
      </c>
      <c r="D213">
        <f>'18'!M39</f>
        <v>0.82427892082368082</v>
      </c>
      <c r="E213">
        <f>'18'!N39</f>
        <v>0.84254414739449701</v>
      </c>
      <c r="F213">
        <f>'18'!O39</f>
        <v>0.84810477658709993</v>
      </c>
      <c r="G213">
        <f>'18'!P39</f>
        <v>0.85723847647190177</v>
      </c>
      <c r="H213">
        <f>'18'!Q39</f>
        <v>0.8284462055556937</v>
      </c>
    </row>
    <row r="214" spans="1:8">
      <c r="B214" t="s">
        <v>365</v>
      </c>
      <c r="C214">
        <f>'18'!L69</f>
        <v>1.2646960142810746</v>
      </c>
      <c r="D214">
        <f>'18'!M69</f>
        <v>1.2925905966299673</v>
      </c>
      <c r="E214">
        <f>'18'!N69</f>
        <v>1.3051848775261479</v>
      </c>
      <c r="F214">
        <f>'18'!O69</f>
        <v>1.3111306161261473</v>
      </c>
      <c r="G214">
        <f>'18'!P69</f>
        <v>1.3215007974043134</v>
      </c>
      <c r="H214">
        <f>'18'!Q69</f>
        <v>1.330339604239561</v>
      </c>
    </row>
    <row r="215" spans="1:8">
      <c r="B215" t="s">
        <v>366</v>
      </c>
      <c r="C215">
        <f>'18'!L99</f>
        <v>0.95343353334041125</v>
      </c>
      <c r="D215">
        <f>'18'!M99</f>
        <v>0.96378521871733602</v>
      </c>
      <c r="E215">
        <f>'18'!N99</f>
        <v>0.96809158646855697</v>
      </c>
      <c r="F215">
        <f>'18'!O99</f>
        <v>0.96691190345674349</v>
      </c>
      <c r="G215">
        <f>'18'!P99</f>
        <v>0.96967064161644478</v>
      </c>
      <c r="H215">
        <f>'18'!Q99</f>
        <v>1.0212664102978082</v>
      </c>
    </row>
    <row r="216" spans="1:8">
      <c r="B216" t="s">
        <v>367</v>
      </c>
      <c r="C216">
        <f>'18'!L129</f>
        <v>0.48433229468770173</v>
      </c>
      <c r="D216">
        <f>'18'!M129</f>
        <v>0.48798804208462399</v>
      </c>
      <c r="E216">
        <f>'18'!N129</f>
        <v>0.48868193597778192</v>
      </c>
      <c r="F216">
        <f>'18'!O129</f>
        <v>0.56070229618414591</v>
      </c>
      <c r="G216">
        <f>'18'!P129</f>
        <v>0.56834975627084983</v>
      </c>
      <c r="H216">
        <f>'18'!Q129</f>
        <v>0.57658955086623331</v>
      </c>
    </row>
    <row r="217" spans="1:8">
      <c r="B217" t="s">
        <v>368</v>
      </c>
      <c r="C217">
        <f>'18'!L159</f>
        <v>0.86751588574360861</v>
      </c>
      <c r="D217">
        <f>'18'!M159</f>
        <v>0.87846596627147855</v>
      </c>
      <c r="E217">
        <f>'18'!N159</f>
        <v>0.89680001946484722</v>
      </c>
      <c r="F217">
        <f>'18'!O159</f>
        <v>0.91002874511534093</v>
      </c>
      <c r="G217">
        <f>'18'!P159</f>
        <v>0.91622079683106405</v>
      </c>
      <c r="H217">
        <f>'18'!Q159</f>
        <v>0.92316697414746385</v>
      </c>
    </row>
    <row r="218" spans="1:8">
      <c r="B218" t="s">
        <v>369</v>
      </c>
      <c r="C218">
        <f>'18'!L189</f>
        <v>0.45298289166264377</v>
      </c>
      <c r="D218">
        <f>'18'!M189</f>
        <v>0.46291772477490345</v>
      </c>
      <c r="E218">
        <f>'18'!N189</f>
        <v>0.46470108204623789</v>
      </c>
      <c r="F218">
        <f>'18'!O189</f>
        <v>0.46846584494573096</v>
      </c>
      <c r="G218">
        <f>'18'!P189</f>
        <v>0.53773565954188374</v>
      </c>
      <c r="H218">
        <f>'18'!Q189</f>
        <v>0.54320666794703487</v>
      </c>
    </row>
    <row r="219" spans="1:8">
      <c r="B219" t="s">
        <v>370</v>
      </c>
      <c r="C219">
        <f>'18'!L219</f>
        <v>0.50971979310906335</v>
      </c>
      <c r="D219">
        <f>'18'!M219</f>
        <v>0.51827348638347726</v>
      </c>
      <c r="E219">
        <f>'18'!N219</f>
        <v>0.70277498426685459</v>
      </c>
      <c r="F219">
        <f>'18'!O219</f>
        <v>0.78023435436750799</v>
      </c>
      <c r="G219">
        <f>'18'!P219</f>
        <v>0.82247141852063843</v>
      </c>
      <c r="H219">
        <f>'18'!Q219</f>
        <v>0.85744376864764449</v>
      </c>
    </row>
    <row r="220" spans="1:8">
      <c r="B220" t="s">
        <v>371</v>
      </c>
      <c r="C220">
        <f>'18'!L249</f>
        <v>0.42571701324513256</v>
      </c>
      <c r="D220">
        <f>'18'!M249</f>
        <v>0.44034829595419844</v>
      </c>
      <c r="E220">
        <f>'18'!N249</f>
        <v>0.44258168642785822</v>
      </c>
      <c r="F220">
        <f>'18'!O249</f>
        <v>0.44553196287089203</v>
      </c>
      <c r="G220">
        <f>'18'!P249</f>
        <v>0.48386648213783506</v>
      </c>
      <c r="H220">
        <f>'18'!Q249</f>
        <v>0.55850853479546336</v>
      </c>
    </row>
    <row r="221" spans="1:8" ht="16" thickBot="1">
      <c r="B221" t="s">
        <v>372</v>
      </c>
      <c r="C221">
        <f>'18'!L279</f>
        <v>0.96352590927467363</v>
      </c>
      <c r="D221">
        <f>'18'!M279</f>
        <v>0.96951995164822569</v>
      </c>
      <c r="E221">
        <f>'18'!N279</f>
        <v>1.022034232870684</v>
      </c>
      <c r="F221">
        <f>'18'!O279</f>
        <v>1.0325956094426016</v>
      </c>
      <c r="G221">
        <f>'18'!P279</f>
        <v>1.0419798624919456</v>
      </c>
      <c r="H221">
        <f>'18'!Q279</f>
        <v>1.0402673138021161</v>
      </c>
    </row>
    <row r="222" spans="1:8" ht="17" thickBot="1">
      <c r="A222">
        <v>19</v>
      </c>
      <c r="B222" s="60" t="s">
        <v>77</v>
      </c>
      <c r="C222" s="61">
        <f>'19'!L9</f>
        <v>0.96071459902878475</v>
      </c>
      <c r="D222" s="62">
        <f>'19'!M9</f>
        <v>0.96374592041061369</v>
      </c>
      <c r="E222" s="62">
        <f>'19'!N9</f>
        <v>1.0142833337908141</v>
      </c>
      <c r="F222" s="62">
        <f>'19'!O9</f>
        <v>1.0319812455451711</v>
      </c>
      <c r="G222" s="62">
        <f>'19'!P9</f>
        <v>1.0464538795209342</v>
      </c>
      <c r="H222" s="63">
        <f>'19'!Q9</f>
        <v>1.0796371858056069</v>
      </c>
    </row>
    <row r="223" spans="1:8">
      <c r="B223" t="s">
        <v>374</v>
      </c>
      <c r="C223">
        <f>'19'!L39</f>
        <v>1.3273577982976255</v>
      </c>
      <c r="D223">
        <f>'19'!M39</f>
        <v>1.3413098110609272</v>
      </c>
      <c r="E223">
        <f>'19'!N39</f>
        <v>1.348005076526551</v>
      </c>
      <c r="F223">
        <f>'19'!O39</f>
        <v>1.3594638160260941</v>
      </c>
      <c r="G223">
        <f>'19'!P39</f>
        <v>1.3655695890488642</v>
      </c>
      <c r="H223">
        <f>'19'!Q39</f>
        <v>1.3720443246358589</v>
      </c>
    </row>
    <row r="224" spans="1:8">
      <c r="B224" t="s">
        <v>338</v>
      </c>
      <c r="C224">
        <f>'19'!L69</f>
        <v>1.0059275101248011</v>
      </c>
      <c r="D224">
        <f>'19'!M69</f>
        <v>1.0137478084481624</v>
      </c>
      <c r="E224">
        <f>'19'!N69</f>
        <v>1.0411744673683136</v>
      </c>
      <c r="F224">
        <f>'19'!O69</f>
        <v>1.0589484897202632</v>
      </c>
      <c r="G224">
        <f>'19'!P69</f>
        <v>1.0838309241791837</v>
      </c>
      <c r="H224">
        <f>'19'!Q69</f>
        <v>1.104939834088748</v>
      </c>
    </row>
    <row r="225" spans="1:8">
      <c r="B225" t="s">
        <v>375</v>
      </c>
      <c r="C225">
        <f>'19'!L99</f>
        <v>0.95995210768099726</v>
      </c>
      <c r="D225">
        <f>'19'!M99</f>
        <v>0.95900711136423966</v>
      </c>
      <c r="E225">
        <f>'19'!N99</f>
        <v>0.95848907853652765</v>
      </c>
      <c r="F225">
        <f>'19'!O99</f>
        <v>0.9852307876310783</v>
      </c>
      <c r="G225">
        <f>'19'!P99</f>
        <v>0.96208659053559198</v>
      </c>
      <c r="H225">
        <f>'19'!Q99</f>
        <v>1.0151260459275864</v>
      </c>
    </row>
    <row r="226" spans="1:8">
      <c r="B226" t="s">
        <v>376</v>
      </c>
      <c r="C226">
        <f>'19'!L129</f>
        <v>1.1407697660068394</v>
      </c>
      <c r="D226">
        <f>'19'!M129</f>
        <v>1.1496594170937076</v>
      </c>
      <c r="E226">
        <f>'19'!N129</f>
        <v>1.1580189146835518</v>
      </c>
      <c r="F226">
        <f>'19'!O129</f>
        <v>1.1640271735338943</v>
      </c>
      <c r="G226">
        <f>'19'!P129</f>
        <v>1.193303609347814</v>
      </c>
      <c r="H226">
        <f>'19'!Q129</f>
        <v>1.2007370545091531</v>
      </c>
    </row>
    <row r="227" spans="1:8">
      <c r="B227" t="s">
        <v>377</v>
      </c>
      <c r="C227">
        <f>'19'!L159</f>
        <v>1.2300048461836453</v>
      </c>
      <c r="D227">
        <f>'19'!M159</f>
        <v>1.2424598326349601</v>
      </c>
      <c r="E227">
        <f>'19'!N159</f>
        <v>1.2969134589806051</v>
      </c>
      <c r="F227">
        <f>'19'!O159</f>
        <v>1.3041910058526778</v>
      </c>
      <c r="G227">
        <f>'19'!P159</f>
        <v>1.3764865813356635</v>
      </c>
      <c r="H227">
        <f>'19'!Q159</f>
        <v>1.3864521804108294</v>
      </c>
    </row>
    <row r="228" spans="1:8" ht="16" thickBot="1">
      <c r="B228" t="s">
        <v>378</v>
      </c>
      <c r="C228">
        <f>'19'!L189</f>
        <v>1.503867226185416E-3</v>
      </c>
      <c r="D228">
        <f>'19'!M189</f>
        <v>1.503867226185416E-3</v>
      </c>
      <c r="E228">
        <f>'19'!N189</f>
        <v>0.55630473639219846</v>
      </c>
      <c r="F228">
        <f>'19'!O189</f>
        <v>0.55871760873530407</v>
      </c>
      <c r="G228">
        <f>'19'!P189</f>
        <v>0.57245814277750029</v>
      </c>
      <c r="H228">
        <f>'19'!Q189</f>
        <v>0.58756248903977892</v>
      </c>
    </row>
    <row r="229" spans="1:8" ht="17" thickBot="1">
      <c r="A229">
        <v>20</v>
      </c>
      <c r="B229" s="60" t="s">
        <v>81</v>
      </c>
      <c r="C229" s="61">
        <f>'20'!L9</f>
        <v>0.57167238962303879</v>
      </c>
      <c r="D229" s="62">
        <f>'20'!M9</f>
        <v>0.57813569104503937</v>
      </c>
      <c r="E229" s="62">
        <f>'20'!N9</f>
        <v>0.58724757560926544</v>
      </c>
      <c r="F229" s="62">
        <f>'20'!O9</f>
        <v>0.62274242574332461</v>
      </c>
      <c r="G229" s="62">
        <f>'20'!P9</f>
        <v>0.64350848013736406</v>
      </c>
      <c r="H229" s="63">
        <f>'20'!Q9</f>
        <v>0.67241554275430282</v>
      </c>
    </row>
    <row r="230" spans="1:8">
      <c r="B230" t="s">
        <v>380</v>
      </c>
      <c r="C230">
        <f>'20'!L39</f>
        <v>0.63397053448676666</v>
      </c>
      <c r="D230">
        <f>'20'!M39</f>
        <v>0.64019497165542527</v>
      </c>
      <c r="E230">
        <f>'20'!N39</f>
        <v>0.63811367958398368</v>
      </c>
      <c r="F230">
        <f>'20'!O39</f>
        <v>0.63967290752005301</v>
      </c>
      <c r="G230">
        <f>'20'!P39</f>
        <v>0.65352694800841715</v>
      </c>
      <c r="H230">
        <f>'20'!Q39</f>
        <v>0.66340459370438221</v>
      </c>
    </row>
    <row r="231" spans="1:8">
      <c r="B231" t="s">
        <v>381</v>
      </c>
      <c r="C231">
        <f>'20'!L69</f>
        <v>1.503867226185416E-3</v>
      </c>
      <c r="D231">
        <f>'20'!M69</f>
        <v>1.503867226185416E-3</v>
      </c>
      <c r="E231">
        <f>'20'!N69</f>
        <v>0.22849498808522434</v>
      </c>
      <c r="F231">
        <f>'20'!O69</f>
        <v>0.62458793396558088</v>
      </c>
      <c r="G231">
        <f>'20'!P69</f>
        <v>0.63646191771103644</v>
      </c>
      <c r="H231">
        <f>'20'!Q69</f>
        <v>0.63765368048249804</v>
      </c>
    </row>
    <row r="232" spans="1:8">
      <c r="B232" t="s">
        <v>382</v>
      </c>
      <c r="C232">
        <f>'20'!L99</f>
        <v>0.39897666997177095</v>
      </c>
      <c r="D232">
        <f>'20'!M99</f>
        <v>0.40992808696987476</v>
      </c>
      <c r="E232">
        <f>'20'!N99</f>
        <v>0.41606871825086694</v>
      </c>
      <c r="F232">
        <f>'20'!O99</f>
        <v>0.41365092869515874</v>
      </c>
      <c r="G232">
        <f>'20'!P99</f>
        <v>0.51770975017424092</v>
      </c>
      <c r="H232">
        <f>'20'!Q99</f>
        <v>0.5189805247249909</v>
      </c>
    </row>
    <row r="233" spans="1:8">
      <c r="B233" t="s">
        <v>383</v>
      </c>
      <c r="C233">
        <f>'20'!L129</f>
        <v>0.90695895551765526</v>
      </c>
      <c r="D233">
        <f>'20'!M129</f>
        <v>0.9117576278641033</v>
      </c>
      <c r="E233">
        <f>'20'!N129</f>
        <v>0.9098298355696568</v>
      </c>
      <c r="F233">
        <f>'20'!O129</f>
        <v>0.91958208568558919</v>
      </c>
      <c r="G233">
        <f>'20'!P129</f>
        <v>0.91272572521816864</v>
      </c>
      <c r="H233">
        <f>'20'!Q129</f>
        <v>0.99468343548373106</v>
      </c>
    </row>
    <row r="234" spans="1:8" ht="16" thickBot="1">
      <c r="B234" t="s">
        <v>384</v>
      </c>
      <c r="C234">
        <f>'20'!L159</f>
        <v>0.30899927621317397</v>
      </c>
      <c r="D234">
        <f>'20'!M159</f>
        <v>0.30923084771923398</v>
      </c>
      <c r="E234">
        <f>'20'!N159</f>
        <v>0.31469157709645673</v>
      </c>
      <c r="F234">
        <f>'20'!O159</f>
        <v>0.31579114668670666</v>
      </c>
      <c r="G234">
        <f>'20'!P159</f>
        <v>0.39191771234137091</v>
      </c>
      <c r="H234">
        <f>'20'!Q159</f>
        <v>0.51250509931305133</v>
      </c>
    </row>
    <row r="235" spans="1:8" ht="17" thickBot="1">
      <c r="A235">
        <v>21</v>
      </c>
      <c r="B235" s="60" t="s">
        <v>85</v>
      </c>
      <c r="C235" s="61">
        <f>'21'!L9</f>
        <v>1.1640368559461503</v>
      </c>
      <c r="D235" s="62">
        <f>'21'!M9</f>
        <v>1.1747361356877153</v>
      </c>
      <c r="E235" s="62">
        <f>'21'!N9</f>
        <v>1.2002268955576181</v>
      </c>
      <c r="F235" s="62">
        <f>'21'!O9</f>
        <v>1.2052982078049794</v>
      </c>
      <c r="G235" s="62">
        <f>'21'!P9</f>
        <v>1.2085365389485496</v>
      </c>
      <c r="H235" s="63">
        <f>'21'!Q9</f>
        <v>1.2159899765682913</v>
      </c>
    </row>
    <row r="236" spans="1:8">
      <c r="B236" t="s">
        <v>386</v>
      </c>
      <c r="C236">
        <f>'21'!L39</f>
        <v>0.5760157840365201</v>
      </c>
      <c r="D236">
        <f>'21'!M39</f>
        <v>0.61412894700274478</v>
      </c>
      <c r="E236">
        <f>'21'!N39</f>
        <v>0.70907985218854297</v>
      </c>
      <c r="F236">
        <f>'21'!O39</f>
        <v>0.70712774557538094</v>
      </c>
      <c r="G236">
        <f>'21'!P39</f>
        <v>0.70016982281317397</v>
      </c>
      <c r="H236">
        <f>'21'!Q39</f>
        <v>0.70196431677466808</v>
      </c>
    </row>
    <row r="237" spans="1:8">
      <c r="B237" t="s">
        <v>387</v>
      </c>
      <c r="C237">
        <f>'21'!L69</f>
        <v>1.4191631074787958</v>
      </c>
      <c r="D237">
        <f>'21'!M69</f>
        <v>1.4253088190063896</v>
      </c>
      <c r="E237">
        <f>'21'!N69</f>
        <v>1.4323866510821204</v>
      </c>
      <c r="F237">
        <f>'21'!O69</f>
        <v>1.4363171358835889</v>
      </c>
      <c r="G237">
        <f>'21'!P69</f>
        <v>1.4420446505868518</v>
      </c>
      <c r="H237">
        <f>'21'!Q69</f>
        <v>1.4463316713987826</v>
      </c>
    </row>
    <row r="238" spans="1:8">
      <c r="B238" t="s">
        <v>388</v>
      </c>
      <c r="C238">
        <f>'21'!L99</f>
        <v>1.265843468190976</v>
      </c>
      <c r="D238">
        <f>'21'!M99</f>
        <v>1.2781636268689136</v>
      </c>
      <c r="E238">
        <f>'21'!N99</f>
        <v>1.2916131701501541</v>
      </c>
      <c r="F238">
        <f>'21'!O99</f>
        <v>1.2994241318799165</v>
      </c>
      <c r="G238">
        <f>'21'!P99</f>
        <v>1.3091937418461597</v>
      </c>
      <c r="H238">
        <f>'21'!Q99</f>
        <v>1.3243025908822996</v>
      </c>
    </row>
    <row r="239" spans="1:8">
      <c r="B239" t="s">
        <v>389</v>
      </c>
      <c r="C239">
        <f>'21'!L129</f>
        <v>1.472875578211339</v>
      </c>
      <c r="D239">
        <f>'21'!M129</f>
        <v>1.4706264879027617</v>
      </c>
      <c r="E239">
        <f>'21'!N129</f>
        <v>1.4758691140470988</v>
      </c>
      <c r="F239">
        <f>'21'!O129</f>
        <v>1.4828506104691848</v>
      </c>
      <c r="G239">
        <f>'21'!P129</f>
        <v>1.4871088000537049</v>
      </c>
      <c r="H239">
        <f>'21'!Q129</f>
        <v>1.491972611618168</v>
      </c>
    </row>
    <row r="240" spans="1:8" ht="16" thickBot="1">
      <c r="B240" t="s">
        <v>390</v>
      </c>
      <c r="C240">
        <f>'21'!L159</f>
        <v>0.79033594391070827</v>
      </c>
      <c r="D240">
        <f>'21'!M159</f>
        <v>0.80715693507384911</v>
      </c>
      <c r="E240">
        <f>'21'!N159</f>
        <v>0.8225545727269965</v>
      </c>
      <c r="F240">
        <f>'21'!O159</f>
        <v>0.82869420226120327</v>
      </c>
      <c r="G240">
        <f>'21'!P159</f>
        <v>0.8382712505722596</v>
      </c>
      <c r="H240">
        <f>'21'!Q159</f>
        <v>0.84631232771306319</v>
      </c>
    </row>
    <row r="241" spans="1:8" ht="17" thickBot="1">
      <c r="A241">
        <v>22</v>
      </c>
      <c r="B241" s="60" t="s">
        <v>89</v>
      </c>
      <c r="C241" s="61">
        <f>'22'!L9</f>
        <v>0.63782845997503734</v>
      </c>
      <c r="D241" s="62">
        <f>'22'!M9</f>
        <v>0.65340331767048021</v>
      </c>
      <c r="E241" s="62">
        <f>'22'!N9</f>
        <v>0.65444195196313637</v>
      </c>
      <c r="F241" s="62">
        <f>'22'!O9</f>
        <v>0.65825176657883755</v>
      </c>
      <c r="G241" s="62">
        <f>'22'!P9</f>
        <v>0.68672155356750775</v>
      </c>
      <c r="H241" s="63">
        <f>'22'!Q9</f>
        <v>0.76548831929587635</v>
      </c>
    </row>
    <row r="242" spans="1:8">
      <c r="B242" t="s">
        <v>392</v>
      </c>
      <c r="C242">
        <f>'22'!L39</f>
        <v>0.60365241216084198</v>
      </c>
      <c r="D242">
        <f>'22'!M39</f>
        <v>0.60471886052514945</v>
      </c>
      <c r="E242">
        <f>'22'!N39</f>
        <v>0.60765092687521327</v>
      </c>
      <c r="F242">
        <f>'22'!O39</f>
        <v>0.60729287035890511</v>
      </c>
      <c r="G242">
        <f>'22'!P39</f>
        <v>0.66194238834180952</v>
      </c>
      <c r="H242">
        <f>'22'!Q39</f>
        <v>0.66432782012302793</v>
      </c>
    </row>
    <row r="243" spans="1:8">
      <c r="B243" t="s">
        <v>393</v>
      </c>
      <c r="C243">
        <f>'22'!L69</f>
        <v>0.42956871644510769</v>
      </c>
      <c r="D243">
        <f>'22'!M69</f>
        <v>0.48590388222200964</v>
      </c>
      <c r="E243">
        <f>'22'!N69</f>
        <v>0.48347941186445165</v>
      </c>
      <c r="F243">
        <f>'22'!O69</f>
        <v>0.48736415481407858</v>
      </c>
      <c r="G243">
        <f>'22'!P69</f>
        <v>0.48830926717704554</v>
      </c>
      <c r="H243">
        <f>'22'!Q69</f>
        <v>0.56878974763440737</v>
      </c>
    </row>
    <row r="244" spans="1:8">
      <c r="B244" t="s">
        <v>394</v>
      </c>
      <c r="C244">
        <f>'22'!L99</f>
        <v>0.96332202792320332</v>
      </c>
      <c r="D244">
        <f>'22'!M99</f>
        <v>0.98087087150953778</v>
      </c>
      <c r="E244">
        <f>'22'!N99</f>
        <v>0.98474635612749661</v>
      </c>
      <c r="F244">
        <f>'22'!O99</f>
        <v>0.99662904758191739</v>
      </c>
      <c r="G244">
        <f>'22'!P99</f>
        <v>1.1189623925498278</v>
      </c>
      <c r="H244">
        <f>'22'!Q99</f>
        <v>1.1456575915810423</v>
      </c>
    </row>
    <row r="245" spans="1:8">
      <c r="B245" t="s">
        <v>395</v>
      </c>
      <c r="C245">
        <f>'22'!L129</f>
        <v>0.29811957823241619</v>
      </c>
      <c r="D245">
        <f>'22'!M129</f>
        <v>0.313448470121718</v>
      </c>
      <c r="E245">
        <f>'22'!N129</f>
        <v>0.31529831005306913</v>
      </c>
      <c r="F245">
        <f>'22'!O129</f>
        <v>0.32939970179115358</v>
      </c>
      <c r="G245">
        <f>'22'!P129</f>
        <v>0.3305554369702417</v>
      </c>
      <c r="H245">
        <f>'22'!Q129</f>
        <v>0.33329588504472546</v>
      </c>
    </row>
    <row r="246" spans="1:8">
      <c r="B246" t="s">
        <v>396</v>
      </c>
      <c r="C246">
        <f>'22'!L159</f>
        <v>1.3178163920055244</v>
      </c>
      <c r="D246">
        <f>'22'!M159</f>
        <v>1.3232571869127778</v>
      </c>
      <c r="E246">
        <f>'22'!N159</f>
        <v>1.3222839715743517</v>
      </c>
      <c r="F246">
        <f>'22'!O159</f>
        <v>1.3193686180751039</v>
      </c>
      <c r="G246">
        <f>'22'!P159</f>
        <v>1.3232571869127778</v>
      </c>
      <c r="H246">
        <f>'22'!Q159</f>
        <v>1.4566925178135071</v>
      </c>
    </row>
    <row r="247" spans="1:8" ht="16" thickBot="1">
      <c r="B247" t="s">
        <v>397</v>
      </c>
      <c r="C247">
        <f>'22'!L189</f>
        <v>0.28919439758815146</v>
      </c>
      <c r="D247">
        <f>'22'!M189</f>
        <v>0.29306424981779589</v>
      </c>
      <c r="E247">
        <f>'22'!N189</f>
        <v>0.2938057374138407</v>
      </c>
      <c r="F247">
        <f>'22'!O189</f>
        <v>0.29810667333464463</v>
      </c>
      <c r="G247">
        <f>'22'!P189</f>
        <v>0.30258442911988842</v>
      </c>
      <c r="H247">
        <f>'22'!Q189</f>
        <v>0.30697122354744011</v>
      </c>
    </row>
    <row r="248" spans="1:8" ht="17" thickBot="1">
      <c r="A248">
        <v>23</v>
      </c>
      <c r="B248" s="60" t="s">
        <v>93</v>
      </c>
      <c r="C248" s="61">
        <f>'23'!L9</f>
        <v>1.2490814350997559</v>
      </c>
      <c r="D248" s="62">
        <f>'23'!M9</f>
        <v>1.2639332688196754</v>
      </c>
      <c r="E248" s="62">
        <f>'23'!N9</f>
        <v>1.2877258084080863</v>
      </c>
      <c r="F248" s="62">
        <f>'23'!O9</f>
        <v>1.3218697408972371</v>
      </c>
      <c r="G248" s="62">
        <f>'23'!P9</f>
        <v>1.3420220472162847</v>
      </c>
      <c r="H248" s="63">
        <f>'23'!Q9</f>
        <v>1.3266032239362588</v>
      </c>
    </row>
    <row r="249" spans="1:8">
      <c r="B249" t="s">
        <v>399</v>
      </c>
      <c r="C249">
        <f>'23'!L39</f>
        <v>1.0045233552144752</v>
      </c>
      <c r="D249">
        <f>'23'!M39</f>
        <v>1.016685917645666</v>
      </c>
      <c r="E249">
        <f>'23'!N39</f>
        <v>1.0394415738329883</v>
      </c>
      <c r="F249">
        <f>'23'!O39</f>
        <v>1.0841101521985643</v>
      </c>
      <c r="G249">
        <f>'23'!P39</f>
        <v>1.1087328309550843</v>
      </c>
      <c r="H249">
        <f>'23'!Q39</f>
        <v>1.1946668031363017</v>
      </c>
    </row>
    <row r="250" spans="1:8">
      <c r="B250" t="s">
        <v>400</v>
      </c>
      <c r="C250">
        <f>'23'!L69</f>
        <v>0.93541382032825005</v>
      </c>
      <c r="D250">
        <f>'23'!M69</f>
        <v>0.94992537631926988</v>
      </c>
      <c r="E250">
        <f>'23'!N69</f>
        <v>0.95440029899018863</v>
      </c>
      <c r="F250">
        <f>'23'!O69</f>
        <v>1.2396757569722541</v>
      </c>
      <c r="G250">
        <f>'23'!P69</f>
        <v>1.2841426657583337</v>
      </c>
      <c r="H250">
        <f>'23'!Q69</f>
        <v>1.4154287350433616</v>
      </c>
    </row>
    <row r="251" spans="1:8">
      <c r="B251" t="s">
        <v>401</v>
      </c>
      <c r="C251">
        <f>'23'!L99</f>
        <v>1.2407518185203552</v>
      </c>
      <c r="D251">
        <f>'23'!M99</f>
        <v>1.2524691920819038</v>
      </c>
      <c r="E251">
        <f>'23'!N99</f>
        <v>1.2548259122355214</v>
      </c>
      <c r="F251">
        <f>'23'!O99</f>
        <v>1.2678673646567105</v>
      </c>
      <c r="G251">
        <f>'23'!P99</f>
        <v>1.2774371099068917</v>
      </c>
      <c r="H251">
        <f>'23'!Q99</f>
        <v>1.2980133288739213</v>
      </c>
    </row>
    <row r="252" spans="1:8">
      <c r="B252" t="s">
        <v>402</v>
      </c>
      <c r="C252">
        <f>'23'!L129</f>
        <v>0.7799040941530937</v>
      </c>
      <c r="D252">
        <f>'23'!M129</f>
        <v>0.78818659728978879</v>
      </c>
      <c r="E252">
        <f>'23'!N129</f>
        <v>0.80296247006236054</v>
      </c>
      <c r="F252">
        <f>'23'!O129</f>
        <v>0.96198839040794648</v>
      </c>
      <c r="G252">
        <f>'23'!P129</f>
        <v>1.0380275442438158</v>
      </c>
      <c r="H252">
        <f>'23'!Q129</f>
        <v>1.0875671190865568</v>
      </c>
    </row>
    <row r="253" spans="1:8">
      <c r="B253" t="s">
        <v>403</v>
      </c>
      <c r="C253">
        <f>'23'!L159</f>
        <v>1.1508201484669549</v>
      </c>
      <c r="D253">
        <f>'23'!M159</f>
        <v>1.1722181320439837</v>
      </c>
      <c r="E253">
        <f>'23'!N159</f>
        <v>1.2184969423517629</v>
      </c>
      <c r="F253">
        <f>'23'!O159</f>
        <v>1.22504011252231</v>
      </c>
      <c r="G253">
        <f>'23'!P159</f>
        <v>0.90949570493227472</v>
      </c>
      <c r="H253">
        <f>'23'!Q159</f>
        <v>0.93184927708835064</v>
      </c>
    </row>
    <row r="254" spans="1:8">
      <c r="B254" t="s">
        <v>404</v>
      </c>
      <c r="C254">
        <f>'23'!L189</f>
        <v>1.3393818215582289</v>
      </c>
      <c r="D254">
        <f>'23'!M189</f>
        <v>1.3421263341505154</v>
      </c>
      <c r="E254">
        <f>'23'!N189</f>
        <v>1.3517764909412884</v>
      </c>
      <c r="F254">
        <f>'23'!O189</f>
        <v>1.385747119622549</v>
      </c>
      <c r="G254">
        <f>'23'!P189</f>
        <v>1.4496718701977951</v>
      </c>
      <c r="H254">
        <f>'23'!Q189</f>
        <v>1.4757481750399659</v>
      </c>
    </row>
    <row r="255" spans="1:8">
      <c r="B255" t="s">
        <v>405</v>
      </c>
      <c r="C255">
        <f>'23'!L219</f>
        <v>1.1487607381485685</v>
      </c>
      <c r="D255">
        <f>'23'!M219</f>
        <v>1.1665330983271096</v>
      </c>
      <c r="E255">
        <f>'23'!N219</f>
        <v>1.1773282217530339</v>
      </c>
      <c r="F255">
        <f>'23'!O219</f>
        <v>1.1894400081016023</v>
      </c>
      <c r="G255">
        <f>'23'!P219</f>
        <v>1.2029069355885516</v>
      </c>
      <c r="H255">
        <f>'23'!Q219</f>
        <v>1.2302999375175601</v>
      </c>
    </row>
    <row r="256" spans="1:8">
      <c r="B256" t="s">
        <v>406</v>
      </c>
      <c r="C256">
        <f>'23'!L249</f>
        <v>1.3968175773434326</v>
      </c>
      <c r="D256">
        <f>'23'!M249</f>
        <v>1.4206233701211175</v>
      </c>
      <c r="E256">
        <f>'23'!N249</f>
        <v>1.4280975421868345</v>
      </c>
      <c r="F256">
        <f>'23'!O249</f>
        <v>1.4405333367280344</v>
      </c>
      <c r="G256">
        <f>'23'!P249</f>
        <v>1.4591400583459229</v>
      </c>
      <c r="H256">
        <f>'23'!Q249</f>
        <v>1.4650971634605903</v>
      </c>
    </row>
    <row r="257" spans="1:8">
      <c r="B257" t="s">
        <v>407</v>
      </c>
      <c r="C257">
        <f>'23'!L279</f>
        <v>1.4302445448663159</v>
      </c>
      <c r="D257">
        <f>'23'!M279</f>
        <v>1.4475325193205162</v>
      </c>
      <c r="E257">
        <f>'23'!N279</f>
        <v>1.4562547120558014</v>
      </c>
      <c r="F257">
        <f>'23'!O279</f>
        <v>1.4644428362066273</v>
      </c>
      <c r="G257">
        <f>'23'!P279</f>
        <v>1.4854373474174218</v>
      </c>
      <c r="H257">
        <f>'23'!Q279</f>
        <v>1.5003348663262481</v>
      </c>
    </row>
    <row r="258" spans="1:8">
      <c r="B258" t="s">
        <v>408</v>
      </c>
      <c r="C258">
        <f>'23'!L309</f>
        <v>0.9989547395797137</v>
      </c>
      <c r="D258">
        <f>'23'!M309</f>
        <v>1.0073542130918929</v>
      </c>
      <c r="E258">
        <f>'23'!N309</f>
        <v>1.0158252770673322</v>
      </c>
      <c r="F258">
        <f>'23'!O309</f>
        <v>1.1200858296569214</v>
      </c>
      <c r="G258">
        <f>'23'!P309</f>
        <v>1.133796123118648</v>
      </c>
      <c r="H258">
        <f>'23'!Q309</f>
        <v>1.2849509462105821</v>
      </c>
    </row>
    <row r="259" spans="1:8">
      <c r="B259" t="s">
        <v>409</v>
      </c>
      <c r="C259">
        <f>'23'!L339</f>
        <v>1.4322507886104723</v>
      </c>
      <c r="D259">
        <f>'23'!M339</f>
        <v>1.4421665567291</v>
      </c>
      <c r="E259">
        <f>'23'!N339</f>
        <v>1.4875107192455603</v>
      </c>
      <c r="F259">
        <f>'23'!O339</f>
        <v>1.4956491607782123</v>
      </c>
      <c r="G259">
        <f>'23'!P339</f>
        <v>1.5026201289224936</v>
      </c>
      <c r="H259">
        <f>'23'!Q339</f>
        <v>1.2359794398079873</v>
      </c>
    </row>
    <row r="260" spans="1:8" ht="16" thickBot="1">
      <c r="B260" t="s">
        <v>410</v>
      </c>
      <c r="C260">
        <f>'23'!L369</f>
        <v>1.3192503178025219</v>
      </c>
      <c r="D260">
        <f>'23'!M369</f>
        <v>1.3287784907744624</v>
      </c>
      <c r="E260">
        <f>'23'!N369</f>
        <v>1.3412680703925213</v>
      </c>
      <c r="F260">
        <f>'23'!O369</f>
        <v>1.3753800366703799</v>
      </c>
      <c r="G260">
        <f>'23'!P369</f>
        <v>1.425164384500067</v>
      </c>
      <c r="H260">
        <f>'23'!Q369</f>
        <v>1.4375210130320688</v>
      </c>
    </row>
    <row r="261" spans="1:8" ht="17" thickBot="1">
      <c r="A261">
        <v>24</v>
      </c>
      <c r="B261" s="60" t="s">
        <v>97</v>
      </c>
      <c r="C261" s="61">
        <f>'24'!L9</f>
        <v>0.5472373711909706</v>
      </c>
      <c r="D261" s="62">
        <f>'24'!M9</f>
        <v>0.54794404611146341</v>
      </c>
      <c r="E261" s="62">
        <f>'24'!N9</f>
        <v>0.55569938733231528</v>
      </c>
      <c r="F261" s="62">
        <f>'24'!O9</f>
        <v>0.57969819171281289</v>
      </c>
      <c r="G261" s="62">
        <f>'24'!P9</f>
        <v>0.58446445832008753</v>
      </c>
      <c r="H261" s="63">
        <f>'24'!Q9</f>
        <v>0.58575119968663414</v>
      </c>
    </row>
    <row r="262" spans="1:8">
      <c r="B262" t="s">
        <v>412</v>
      </c>
      <c r="C262">
        <f>'24'!L39</f>
        <v>0.31489701172469781</v>
      </c>
      <c r="D262">
        <f>'24'!M39</f>
        <v>0.31331459111560944</v>
      </c>
      <c r="E262">
        <f>'24'!N39</f>
        <v>0.31350215288953975</v>
      </c>
      <c r="F262">
        <f>'24'!O39</f>
        <v>0.34080621837426217</v>
      </c>
      <c r="G262">
        <f>'24'!P39</f>
        <v>0.34008006602991836</v>
      </c>
      <c r="H262">
        <f>'24'!Q39</f>
        <v>0.36343762708867422</v>
      </c>
    </row>
    <row r="263" spans="1:8">
      <c r="B263" t="s">
        <v>413</v>
      </c>
      <c r="C263">
        <f>'24'!L69</f>
        <v>0.78770348607356477</v>
      </c>
      <c r="D263">
        <f>'24'!M69</f>
        <v>0.76793116899063374</v>
      </c>
      <c r="E263">
        <f>'24'!N69</f>
        <v>0.73142225844810149</v>
      </c>
      <c r="F263">
        <f>'24'!O69</f>
        <v>0.72226389364673427</v>
      </c>
      <c r="G263">
        <f>'24'!P69</f>
        <v>0.67906538355358559</v>
      </c>
      <c r="H263">
        <f>'24'!Q69</f>
        <v>0.60760597416693773</v>
      </c>
    </row>
    <row r="264" spans="1:8">
      <c r="B264" t="s">
        <v>414</v>
      </c>
      <c r="C264">
        <f>'24'!L99</f>
        <v>1.2118494934426032</v>
      </c>
      <c r="D264">
        <f>'24'!M99</f>
        <v>1.224115182855233</v>
      </c>
      <c r="E264">
        <f>'24'!N99</f>
        <v>1.2176790739032493</v>
      </c>
      <c r="F264">
        <f>'24'!O99</f>
        <v>1.3435567648047984</v>
      </c>
      <c r="G264">
        <f>'24'!P99</f>
        <v>1.3666477200270912</v>
      </c>
      <c r="H264">
        <f>'24'!Q99</f>
        <v>1.3599919007820331</v>
      </c>
    </row>
    <row r="265" spans="1:8">
      <c r="B265" t="s">
        <v>415</v>
      </c>
      <c r="C265">
        <f>'24'!L129</f>
        <v>0.58760228914101975</v>
      </c>
      <c r="D265">
        <f>'24'!M129</f>
        <v>0.59238302841682378</v>
      </c>
      <c r="E265">
        <f>'24'!N129</f>
        <v>0.58200568456864521</v>
      </c>
      <c r="F265">
        <f>'24'!O129</f>
        <v>0.5699211498865332</v>
      </c>
      <c r="G265">
        <f>'24'!P129</f>
        <v>0.58184308706953125</v>
      </c>
      <c r="H265">
        <f>'24'!Q129</f>
        <v>0.58510676902691261</v>
      </c>
    </row>
    <row r="266" spans="1:8">
      <c r="B266" t="s">
        <v>416</v>
      </c>
      <c r="C266">
        <f>'24'!L159</f>
        <v>0.71339425243793264</v>
      </c>
      <c r="D266">
        <f>'24'!M159</f>
        <v>0.69224282414533533</v>
      </c>
      <c r="E266">
        <f>'24'!N159</f>
        <v>0.66559570382985389</v>
      </c>
      <c r="F266">
        <f>'24'!O159</f>
        <v>0.61788641822363732</v>
      </c>
      <c r="G266">
        <f>'24'!P159</f>
        <v>0.64764361770302481</v>
      </c>
      <c r="H266">
        <f>'24'!Q159</f>
        <v>0.61883319441040596</v>
      </c>
    </row>
    <row r="267" spans="1:8">
      <c r="B267" t="s">
        <v>417</v>
      </c>
      <c r="C267">
        <f>'24'!L189</f>
        <v>0.75818219952321719</v>
      </c>
      <c r="D267">
        <f>'24'!M189</f>
        <v>0.74673565333658121</v>
      </c>
      <c r="E267">
        <f>'24'!N189</f>
        <v>0.72276366312044116</v>
      </c>
      <c r="F267">
        <f>'24'!O189</f>
        <v>0.70701235661033568</v>
      </c>
      <c r="G267">
        <f>'24'!P189</f>
        <v>0.69689079918017482</v>
      </c>
      <c r="H267">
        <f>'24'!Q189</f>
        <v>0.6871562131216824</v>
      </c>
    </row>
    <row r="268" spans="1:8">
      <c r="B268" t="s">
        <v>418</v>
      </c>
      <c r="C268">
        <f>'24'!L219</f>
        <v>1.0032630258004627</v>
      </c>
      <c r="D268">
        <f>'24'!M219</f>
        <v>0.99101265504119374</v>
      </c>
      <c r="E268">
        <f>'24'!N219</f>
        <v>0.97979132225747345</v>
      </c>
      <c r="F268">
        <f>'24'!O219</f>
        <v>1.0168891565418869</v>
      </c>
      <c r="G268">
        <f>'24'!P219</f>
        <v>1.0379983662720893</v>
      </c>
      <c r="H268">
        <f>'24'!Q219</f>
        <v>1.0306209021708763</v>
      </c>
    </row>
    <row r="269" spans="1:8">
      <c r="B269" t="s">
        <v>419</v>
      </c>
      <c r="C269">
        <f>'24'!L249</f>
        <v>0.81028020132564105</v>
      </c>
      <c r="D269">
        <f>'24'!M249</f>
        <v>0.81389889349333522</v>
      </c>
      <c r="E269">
        <f>'24'!N249</f>
        <v>0.81682590031093538</v>
      </c>
      <c r="F269">
        <f>'24'!O249</f>
        <v>0.82239254989710875</v>
      </c>
      <c r="G269">
        <f>'24'!P249</f>
        <v>0.81904015534214158</v>
      </c>
      <c r="H269">
        <f>'24'!Q249</f>
        <v>0.8342336314990656</v>
      </c>
    </row>
    <row r="270" spans="1:8">
      <c r="B270" t="s">
        <v>420</v>
      </c>
      <c r="C270">
        <f>'24'!L279</f>
        <v>0.81333914756857817</v>
      </c>
      <c r="D270">
        <f>'24'!M279</f>
        <v>0.8250316668144877</v>
      </c>
      <c r="E270">
        <f>'24'!N279</f>
        <v>0.81449673390084176</v>
      </c>
      <c r="F270">
        <f>'24'!O279</f>
        <v>0.81738318985502512</v>
      </c>
      <c r="G270">
        <f>'24'!P279</f>
        <v>0.83400857731282629</v>
      </c>
      <c r="H270">
        <f>'24'!Q279</f>
        <v>0.83659057269077997</v>
      </c>
    </row>
    <row r="271" spans="1:8">
      <c r="B271" t="s">
        <v>421</v>
      </c>
      <c r="C271">
        <f>'24'!L309</f>
        <v>0.89541670771639925</v>
      </c>
      <c r="D271">
        <f>'24'!M309</f>
        <v>0.89596180628284694</v>
      </c>
      <c r="E271">
        <f>'24'!N309</f>
        <v>0.89650781403732405</v>
      </c>
      <c r="F271">
        <f>'24'!O309</f>
        <v>0.90007919817518678</v>
      </c>
      <c r="G271">
        <f>'24'!P309</f>
        <v>0.9014632098619102</v>
      </c>
      <c r="H271">
        <f>'24'!Q309</f>
        <v>0.9093227572551229</v>
      </c>
    </row>
    <row r="272" spans="1:8">
      <c r="B272" t="s">
        <v>422</v>
      </c>
      <c r="C272">
        <f>'24'!L339</f>
        <v>0.69884911808563832</v>
      </c>
      <c r="D272">
        <f>'24'!M339</f>
        <v>0.70924259926194766</v>
      </c>
      <c r="E272">
        <f>'24'!N339</f>
        <v>0.79320689998716654</v>
      </c>
      <c r="F272">
        <f>'24'!O339</f>
        <v>0.79692049891922434</v>
      </c>
      <c r="G272">
        <f>'24'!P339</f>
        <v>0.8030272493666526</v>
      </c>
      <c r="H272">
        <f>'24'!Q339</f>
        <v>0.83857912733471107</v>
      </c>
    </row>
    <row r="273" spans="1:8">
      <c r="B273" t="s">
        <v>423</v>
      </c>
      <c r="C273">
        <f>'24'!L369</f>
        <v>0.88617123353860328</v>
      </c>
      <c r="D273">
        <f>'24'!M369</f>
        <v>0.88805012938715</v>
      </c>
      <c r="E273">
        <f>'24'!N369</f>
        <v>0.87619436459129529</v>
      </c>
      <c r="F273">
        <f>'24'!O369</f>
        <v>0.81694227682013332</v>
      </c>
      <c r="G273">
        <f>'24'!P369</f>
        <v>0.76987275438589386</v>
      </c>
      <c r="H273">
        <f>'24'!Q369</f>
        <v>0.74326073613979449</v>
      </c>
    </row>
    <row r="274" spans="1:8">
      <c r="B274" t="s">
        <v>424</v>
      </c>
      <c r="C274">
        <f>'24'!L399</f>
        <v>0.87963512010023326</v>
      </c>
      <c r="D274">
        <f>'24'!M399</f>
        <v>0.89653817450956208</v>
      </c>
      <c r="E274">
        <f>'24'!N399</f>
        <v>0.90934538182658364</v>
      </c>
      <c r="F274">
        <f>'24'!O399</f>
        <v>0.90466494884985538</v>
      </c>
      <c r="G274">
        <f>'24'!P399</f>
        <v>0.91028944392514621</v>
      </c>
      <c r="H274">
        <f>'24'!Q399</f>
        <v>0.77142401940839533</v>
      </c>
    </row>
    <row r="275" spans="1:8" ht="16" thickBot="1">
      <c r="B275" t="s">
        <v>233</v>
      </c>
      <c r="C275">
        <f>'24'!L429</f>
        <v>0.51170602465438708</v>
      </c>
      <c r="D275">
        <f>'24'!M429</f>
        <v>0.55069689229480301</v>
      </c>
      <c r="E275">
        <f>'24'!N429</f>
        <v>0.73013866699274232</v>
      </c>
      <c r="F275">
        <f>'24'!O429</f>
        <v>0.8608459176939669</v>
      </c>
      <c r="G275">
        <f>'24'!P429</f>
        <v>0.87390433051784877</v>
      </c>
      <c r="H275">
        <f>'24'!Q429</f>
        <v>0.88101608268650344</v>
      </c>
    </row>
    <row r="276" spans="1:8" ht="17" thickBot="1">
      <c r="A276">
        <v>25</v>
      </c>
      <c r="B276" s="60" t="s">
        <v>101</v>
      </c>
      <c r="C276" s="61">
        <f>'25'!L9</f>
        <v>0.72046825642619983</v>
      </c>
      <c r="D276" s="62">
        <f>'25'!M9</f>
        <v>0.73926065442923983</v>
      </c>
      <c r="E276" s="62">
        <f>'25'!N9</f>
        <v>0.74565835300102024</v>
      </c>
      <c r="F276" s="62">
        <f>'25'!O9</f>
        <v>0.75456649061053627</v>
      </c>
      <c r="G276" s="62">
        <f>'25'!P9</f>
        <v>0.79557659622143329</v>
      </c>
      <c r="H276" s="63">
        <f>'25'!Q9</f>
        <v>0.78862345765433772</v>
      </c>
    </row>
    <row r="277" spans="1:8">
      <c r="B277" t="s">
        <v>426</v>
      </c>
      <c r="C277">
        <f>'25'!L39</f>
        <v>0.55315135793412029</v>
      </c>
      <c r="D277">
        <f>'25'!M39</f>
        <v>0.55418097176009107</v>
      </c>
      <c r="E277">
        <f>'25'!N39</f>
        <v>0.5536207490018521</v>
      </c>
      <c r="F277">
        <f>'25'!O39</f>
        <v>0.55916133956807845</v>
      </c>
      <c r="G277">
        <f>'25'!P39</f>
        <v>0.56457122724203612</v>
      </c>
      <c r="H277">
        <f>'25'!Q39</f>
        <v>0.5483623653299583</v>
      </c>
    </row>
    <row r="278" spans="1:8">
      <c r="B278" t="s">
        <v>427</v>
      </c>
      <c r="C278">
        <f>'25'!L69</f>
        <v>0.66450176605092226</v>
      </c>
      <c r="D278">
        <f>'25'!M69</f>
        <v>0.6937354329530615</v>
      </c>
      <c r="E278">
        <f>'25'!N69</f>
        <v>0.70151483101701695</v>
      </c>
      <c r="F278">
        <f>'25'!O69</f>
        <v>0.70757371439639438</v>
      </c>
      <c r="G278">
        <f>'25'!P69</f>
        <v>0.8740521255328737</v>
      </c>
      <c r="H278">
        <f>'25'!Q69</f>
        <v>0.89169740645754314</v>
      </c>
    </row>
    <row r="279" spans="1:8">
      <c r="B279" t="s">
        <v>428</v>
      </c>
      <c r="C279">
        <f>'25'!L99</f>
        <v>1.1292625209728648</v>
      </c>
      <c r="D279">
        <f>'25'!M99</f>
        <v>1.1542909988370174</v>
      </c>
      <c r="E279">
        <f>'25'!N99</f>
        <v>1.1663666471006715</v>
      </c>
      <c r="F279">
        <f>'25'!O99</f>
        <v>1.1796129668727013</v>
      </c>
      <c r="G279">
        <f>'25'!P99</f>
        <v>1.1943312929440504</v>
      </c>
      <c r="H279">
        <f>'25'!Q99</f>
        <v>1.208162697870601</v>
      </c>
    </row>
    <row r="280" spans="1:8">
      <c r="B280" t="s">
        <v>429</v>
      </c>
      <c r="C280">
        <f>'25'!L129</f>
        <v>0.42466143426315467</v>
      </c>
      <c r="D280">
        <f>'25'!M129</f>
        <v>0.61284524427848097</v>
      </c>
      <c r="E280">
        <f>'25'!N129</f>
        <v>0.68911499363491902</v>
      </c>
      <c r="F280">
        <f>'25'!O129</f>
        <v>0.75981024383897489</v>
      </c>
      <c r="G280">
        <f>'25'!P129</f>
        <v>0.81030355743205806</v>
      </c>
      <c r="H280">
        <f>'25'!Q129</f>
        <v>0.82056899638116021</v>
      </c>
    </row>
    <row r="281" spans="1:8">
      <c r="B281" t="s">
        <v>430</v>
      </c>
      <c r="C281">
        <f>'25'!L159</f>
        <v>0.71036972618136218</v>
      </c>
      <c r="D281">
        <f>'25'!M159</f>
        <v>0.73317687704481738</v>
      </c>
      <c r="E281">
        <f>'25'!N159</f>
        <v>0.73822378916231302</v>
      </c>
      <c r="F281">
        <f>'25'!O159</f>
        <v>0.73729909760940349</v>
      </c>
      <c r="G281">
        <f>'25'!P159</f>
        <v>0.7393066176884685</v>
      </c>
      <c r="H281">
        <f>'25'!Q159</f>
        <v>0.74368180273592277</v>
      </c>
    </row>
    <row r="282" spans="1:8">
      <c r="B282" t="s">
        <v>275</v>
      </c>
      <c r="C282">
        <f>'25'!L189</f>
        <v>0.83319317216952338</v>
      </c>
      <c r="D282">
        <f>'25'!M189</f>
        <v>0.84006868422664727</v>
      </c>
      <c r="E282">
        <f>'25'!N189</f>
        <v>0.84762913933907857</v>
      </c>
      <c r="F282">
        <f>'25'!O189</f>
        <v>0.85483809178383485</v>
      </c>
      <c r="G282">
        <f>'25'!P189</f>
        <v>0.93440037336694104</v>
      </c>
      <c r="H282">
        <f>'25'!Q189</f>
        <v>0.94802505912134194</v>
      </c>
    </row>
    <row r="283" spans="1:8">
      <c r="B283" t="s">
        <v>431</v>
      </c>
      <c r="C283">
        <f>'25'!L219</f>
        <v>1.0661133910154303</v>
      </c>
      <c r="D283">
        <f>'25'!M219</f>
        <v>1.0977051904617245</v>
      </c>
      <c r="E283">
        <f>'25'!N219</f>
        <v>1.1062454915694317</v>
      </c>
      <c r="F283">
        <f>'25'!O219</f>
        <v>1.1079615086758232</v>
      </c>
      <c r="G283">
        <f>'25'!P219</f>
        <v>1.1143586244343837</v>
      </c>
      <c r="H283">
        <f>'25'!Q219</f>
        <v>1.1168288768423829</v>
      </c>
    </row>
    <row r="284" spans="1:8" ht="16" thickBot="1">
      <c r="B284" t="s">
        <v>432</v>
      </c>
      <c r="C284">
        <f>'25'!L249</f>
        <v>0.99397307538644153</v>
      </c>
      <c r="D284">
        <f>'25'!M249</f>
        <v>1.0054521329194837</v>
      </c>
      <c r="E284">
        <f>'25'!N249</f>
        <v>1.0112573830419944</v>
      </c>
      <c r="F284">
        <f>'25'!O249</f>
        <v>1.0298627256412045</v>
      </c>
      <c r="G284">
        <f>'25'!P249</f>
        <v>1.159391395755244</v>
      </c>
      <c r="H284">
        <f>'25'!Q249</f>
        <v>1.1665330983271096</v>
      </c>
    </row>
    <row r="285" spans="1:8" ht="17" thickBot="1">
      <c r="A285">
        <v>26</v>
      </c>
      <c r="B285" s="60" t="s">
        <v>105</v>
      </c>
      <c r="C285" s="61">
        <f>'26'!L9</f>
        <v>0.7709185552035418</v>
      </c>
      <c r="D285" s="62">
        <f>'26'!M9</f>
        <v>0.78209886542905316</v>
      </c>
      <c r="E285" s="62">
        <f>'26'!N9</f>
        <v>0.72881847409399669</v>
      </c>
      <c r="F285" s="62">
        <f>'26'!O9</f>
        <v>0.7238412995329091</v>
      </c>
      <c r="G285" s="62">
        <f>'26'!P9</f>
        <v>0.74286993495625386</v>
      </c>
      <c r="H285" s="63">
        <f>'26'!Q9</f>
        <v>0.78259950156792291</v>
      </c>
    </row>
    <row r="286" spans="1:8">
      <c r="B286" t="s">
        <v>434</v>
      </c>
      <c r="C286">
        <f>'26'!L39</f>
        <v>0.54035758046896665</v>
      </c>
      <c r="D286">
        <f>'26'!M39</f>
        <v>0.55258923670566851</v>
      </c>
      <c r="E286">
        <f>'26'!N39</f>
        <v>0.55392690832833802</v>
      </c>
      <c r="F286">
        <f>'26'!O39</f>
        <v>0.55408920592495214</v>
      </c>
      <c r="G286">
        <f>'26'!P39</f>
        <v>0.55480722700128549</v>
      </c>
      <c r="H286">
        <f>'26'!Q39</f>
        <v>0.5647742138748173</v>
      </c>
    </row>
    <row r="287" spans="1:8">
      <c r="B287" t="s">
        <v>435</v>
      </c>
      <c r="C287">
        <f>'26'!L69</f>
        <v>1.2455718932986539</v>
      </c>
      <c r="D287">
        <f>'26'!M69</f>
        <v>1.2560649649910924</v>
      </c>
      <c r="E287">
        <f>'26'!N69</f>
        <v>1.2658133025199148</v>
      </c>
      <c r="F287">
        <f>'26'!O69</f>
        <v>1.291320304139294</v>
      </c>
      <c r="G287">
        <f>'26'!P69</f>
        <v>1.2911180248575014</v>
      </c>
      <c r="H287">
        <f>'26'!Q69</f>
        <v>1.3035111232829966</v>
      </c>
    </row>
    <row r="288" spans="1:8">
      <c r="B288" t="s">
        <v>436</v>
      </c>
      <c r="C288">
        <f>'26'!L99</f>
        <v>0.909553631641567</v>
      </c>
      <c r="D288">
        <f>'26'!M99</f>
        <v>0.97069343298016852</v>
      </c>
      <c r="E288">
        <f>'26'!N99</f>
        <v>1.093635693075919</v>
      </c>
      <c r="F288">
        <f>'26'!O99</f>
        <v>1.1775850511278516</v>
      </c>
      <c r="G288">
        <f>'26'!P99</f>
        <v>1.2381836463443094</v>
      </c>
      <c r="H288">
        <f>'26'!Q99</f>
        <v>1.271912431681681</v>
      </c>
    </row>
    <row r="289" spans="1:8">
      <c r="B289" t="s">
        <v>437</v>
      </c>
      <c r="C289">
        <f>'26'!L129</f>
        <v>0.59828214826663773</v>
      </c>
      <c r="D289">
        <f>'26'!M129</f>
        <v>0.62230440025460487</v>
      </c>
      <c r="E289">
        <f>'26'!N129</f>
        <v>0.35405638544419271</v>
      </c>
      <c r="F289">
        <f>'26'!O129</f>
        <v>0.55997161576927867</v>
      </c>
      <c r="G289">
        <f>'26'!P129</f>
        <v>0.64120130049001234</v>
      </c>
      <c r="H289">
        <f>'26'!Q129</f>
        <v>0.72219465721109988</v>
      </c>
    </row>
    <row r="290" spans="1:8">
      <c r="B290" t="s">
        <v>438</v>
      </c>
      <c r="C290">
        <f>'26'!L159</f>
        <v>1.224971415948056</v>
      </c>
      <c r="D290">
        <f>'26'!M159</f>
        <v>1.2323783944703086</v>
      </c>
      <c r="E290">
        <f>'26'!N159</f>
        <v>0.49144586290081033</v>
      </c>
      <c r="F290">
        <f>'26'!O159</f>
        <v>0.51632282204043078</v>
      </c>
      <c r="G290">
        <f>'26'!P159</f>
        <v>0.5901824576704674</v>
      </c>
      <c r="H290">
        <f>'26'!Q159</f>
        <v>0.59739474580293928</v>
      </c>
    </row>
    <row r="291" spans="1:8">
      <c r="B291" t="s">
        <v>439</v>
      </c>
      <c r="C291">
        <f>'26'!L189</f>
        <v>1.0870622923442477</v>
      </c>
      <c r="D291">
        <f>'26'!M189</f>
        <v>1.097753804395611</v>
      </c>
      <c r="E291">
        <f>'26'!N189</f>
        <v>1.2991680916036676</v>
      </c>
      <c r="F291">
        <f>'26'!O189</f>
        <v>1.3006586443228125</v>
      </c>
      <c r="G291">
        <f>'26'!P189</f>
        <v>1.3175728584294304</v>
      </c>
      <c r="H291">
        <f>'26'!Q189</f>
        <v>1.3452376476751937</v>
      </c>
    </row>
    <row r="292" spans="1:8">
      <c r="B292" t="s">
        <v>440</v>
      </c>
      <c r="C292">
        <f>'26'!L219</f>
        <v>0.20521182075247354</v>
      </c>
      <c r="D292">
        <f>'26'!M219</f>
        <v>0.20826100397990696</v>
      </c>
      <c r="E292">
        <f>'26'!N219</f>
        <v>0.56816598684541242</v>
      </c>
      <c r="F292">
        <f>'26'!O219</f>
        <v>0.58736359914983405</v>
      </c>
      <c r="G292">
        <f>'26'!P219</f>
        <v>0.61857673074996866</v>
      </c>
      <c r="H292">
        <f>'26'!Q219</f>
        <v>0.68595335680509018</v>
      </c>
    </row>
    <row r="293" spans="1:8">
      <c r="B293" t="s">
        <v>441</v>
      </c>
      <c r="C293">
        <f>'26'!L249</f>
        <v>1.3547113802500985</v>
      </c>
      <c r="D293">
        <f>'26'!M249</f>
        <v>1.3572838402649072</v>
      </c>
      <c r="E293">
        <f>'26'!N249</f>
        <v>0.9590806058762249</v>
      </c>
      <c r="F293">
        <f>'26'!O249</f>
        <v>0.97327737607085973</v>
      </c>
      <c r="G293">
        <f>'26'!P249</f>
        <v>0.98024279941919179</v>
      </c>
      <c r="H293">
        <f>'26'!Q249</f>
        <v>1.1375799955640902</v>
      </c>
    </row>
    <row r="294" spans="1:8" ht="16" thickBot="1">
      <c r="B294" t="s">
        <v>442</v>
      </c>
      <c r="C294">
        <f>'26'!L279</f>
        <v>0.89596938349203492</v>
      </c>
      <c r="D294">
        <f>'26'!M279</f>
        <v>0.89863222767661821</v>
      </c>
      <c r="E294">
        <f>'26'!N279</f>
        <v>0.90441201469877852</v>
      </c>
      <c r="F294">
        <f>'26'!O279</f>
        <v>0.57967851323921371</v>
      </c>
      <c r="G294">
        <f>'26'!P279</f>
        <v>0.65037379845723542</v>
      </c>
      <c r="H294">
        <f>'26'!Q279</f>
        <v>0.72616157916743751</v>
      </c>
    </row>
    <row r="295" spans="1:8" ht="17" thickBot="1">
      <c r="A295">
        <v>27</v>
      </c>
      <c r="B295" s="60" t="s">
        <v>3</v>
      </c>
      <c r="C295" s="61">
        <f>'27'!L9</f>
        <v>0.58150431242940903</v>
      </c>
      <c r="D295" s="62">
        <f>'27'!M9</f>
        <v>0.47970925288518412</v>
      </c>
      <c r="E295" s="62">
        <f>'27'!N9</f>
        <v>0.51789908770531889</v>
      </c>
      <c r="F295" s="62">
        <f>'27'!O9</f>
        <v>0.56342740804657221</v>
      </c>
      <c r="G295" s="62">
        <f>'27'!P9</f>
        <v>0.5769778963152099</v>
      </c>
      <c r="H295" s="63">
        <f>'27'!Q9</f>
        <v>0.60438727407236381</v>
      </c>
    </row>
    <row r="296" spans="1:8">
      <c r="B296" t="s">
        <v>444</v>
      </c>
      <c r="C296">
        <f>'27'!L39</f>
        <v>0.69357343043735753</v>
      </c>
      <c r="D296">
        <f>'27'!M39</f>
        <v>0.46446913169755322</v>
      </c>
      <c r="E296">
        <f>'27'!N39</f>
        <v>0.46519645654047831</v>
      </c>
      <c r="F296">
        <f>'27'!O39</f>
        <v>0.48352656622621132</v>
      </c>
      <c r="G296">
        <f>'27'!P39</f>
        <v>0.48609612471698782</v>
      </c>
      <c r="H296">
        <f>'27'!Q39</f>
        <v>0.51029664350813908</v>
      </c>
    </row>
    <row r="297" spans="1:8">
      <c r="B297" t="s">
        <v>445</v>
      </c>
      <c r="C297">
        <f>'27'!L69</f>
        <v>0.46211333187316989</v>
      </c>
      <c r="D297">
        <f>'27'!M69</f>
        <v>0.47850832883372191</v>
      </c>
      <c r="E297">
        <f>'27'!N69</f>
        <v>0.482718965790503</v>
      </c>
      <c r="F297">
        <f>'27'!O69</f>
        <v>0.53194609759752165</v>
      </c>
      <c r="G297">
        <f>'27'!P69</f>
        <v>0.53480124091363468</v>
      </c>
      <c r="H297">
        <f>'27'!Q69</f>
        <v>0.53955415549066454</v>
      </c>
    </row>
    <row r="298" spans="1:8">
      <c r="B298" t="s">
        <v>446</v>
      </c>
      <c r="C298">
        <f>'27'!L99</f>
        <v>0.48498895142669668</v>
      </c>
      <c r="D298">
        <f>'27'!M99</f>
        <v>0.49598526981231494</v>
      </c>
      <c r="E298">
        <f>'27'!N99</f>
        <v>0.51395472559146127</v>
      </c>
      <c r="F298">
        <f>'27'!O99</f>
        <v>0.75424513341302624</v>
      </c>
      <c r="G298">
        <f>'27'!P99</f>
        <v>0.78618307010977928</v>
      </c>
      <c r="H298">
        <f>'27'!Q99</f>
        <v>0.82886340746502196</v>
      </c>
    </row>
    <row r="299" spans="1:8">
      <c r="B299" t="s">
        <v>447</v>
      </c>
      <c r="C299">
        <f>'27'!L129</f>
        <v>0.33404603137635724</v>
      </c>
      <c r="D299">
        <f>'27'!M129</f>
        <v>0.33614449844874311</v>
      </c>
      <c r="E299">
        <f>'27'!N129</f>
        <v>0.3528826550506215</v>
      </c>
      <c r="F299">
        <f>'27'!O129</f>
        <v>0.36081414680191787</v>
      </c>
      <c r="G299">
        <f>'27'!P129</f>
        <v>0.41426259056677445</v>
      </c>
      <c r="H299">
        <f>'27'!Q129</f>
        <v>0.42428182197045372</v>
      </c>
    </row>
    <row r="300" spans="1:8">
      <c r="B300" t="s">
        <v>448</v>
      </c>
      <c r="C300">
        <f>'27'!L159</f>
        <v>0.52071005164616202</v>
      </c>
      <c r="D300">
        <f>'27'!M159</f>
        <v>0.55724745126694353</v>
      </c>
      <c r="E300">
        <f>'27'!N159</f>
        <v>0.57233012045182374</v>
      </c>
      <c r="F300">
        <f>'27'!O159</f>
        <v>0.61346912333295034</v>
      </c>
      <c r="G300">
        <f>'27'!P159</f>
        <v>0.6351284454418471</v>
      </c>
      <c r="H300">
        <f>'27'!Q159</f>
        <v>0.91810100514279314</v>
      </c>
    </row>
    <row r="301" spans="1:8">
      <c r="B301" t="s">
        <v>449</v>
      </c>
      <c r="C301">
        <f>'27'!L189</f>
        <v>0.90072336463715796</v>
      </c>
      <c r="D301">
        <f>'27'!M189</f>
        <v>0.93245163128896957</v>
      </c>
      <c r="E301">
        <f>'27'!N189</f>
        <v>0.97336935874682595</v>
      </c>
      <c r="F301">
        <f>'27'!O189</f>
        <v>1.053569817596635</v>
      </c>
      <c r="G301">
        <f>'27'!P189</f>
        <v>1.0833854846531212</v>
      </c>
      <c r="H301">
        <f>'27'!Q189</f>
        <v>1.1215926409770365</v>
      </c>
    </row>
    <row r="302" spans="1:8">
      <c r="B302" t="s">
        <v>450</v>
      </c>
      <c r="C302">
        <f>'27'!L219</f>
        <v>0.63370817782811684</v>
      </c>
      <c r="D302">
        <f>'27'!M219</f>
        <v>0.64065460586412304</v>
      </c>
      <c r="E302">
        <f>'27'!N219</f>
        <v>0.72502976081674897</v>
      </c>
      <c r="F302">
        <f>'27'!O219</f>
        <v>0.77689374404373968</v>
      </c>
      <c r="G302">
        <f>'27'!P219</f>
        <v>0.92942770305842626</v>
      </c>
      <c r="H302">
        <f>'27'!Q219</f>
        <v>0.97692728030587983</v>
      </c>
    </row>
    <row r="303" spans="1:8">
      <c r="B303" t="s">
        <v>451</v>
      </c>
      <c r="C303">
        <f>'27'!L249</f>
        <v>0.50466460092037946</v>
      </c>
      <c r="D303">
        <f>'27'!M249</f>
        <v>0.55634989829630377</v>
      </c>
      <c r="E303">
        <f>'27'!N249</f>
        <v>0.72010308042252547</v>
      </c>
      <c r="F303">
        <f>'27'!O249</f>
        <v>1.0009959711126786</v>
      </c>
      <c r="G303">
        <f>'27'!P249</f>
        <v>1.024881310542521</v>
      </c>
      <c r="H303">
        <f>'27'!Q249</f>
        <v>1.0664619579814272</v>
      </c>
    </row>
    <row r="304" spans="1:8">
      <c r="B304" t="s">
        <v>452</v>
      </c>
      <c r="C304">
        <f>'27'!L279</f>
        <v>0.76959741496212764</v>
      </c>
      <c r="D304">
        <f>'27'!M279</f>
        <v>0.77394148565578591</v>
      </c>
      <c r="E304">
        <f>'27'!N279</f>
        <v>0.77854671665548747</v>
      </c>
      <c r="F304">
        <f>'27'!O279</f>
        <v>0.81968270424655076</v>
      </c>
      <c r="G304">
        <f>'27'!P279</f>
        <v>0.84488269380796488</v>
      </c>
      <c r="H304">
        <f>'27'!Q279</f>
        <v>0.85022721466125595</v>
      </c>
    </row>
    <row r="305" spans="1:8" ht="16" thickBot="1">
      <c r="B305" t="s">
        <v>453</v>
      </c>
      <c r="C305">
        <f>'27'!L309</f>
        <v>0.34509612299039616</v>
      </c>
      <c r="D305">
        <f>'27'!M309</f>
        <v>0.34808606704064582</v>
      </c>
      <c r="E305">
        <f>'27'!N309</f>
        <v>0.86517363300152827</v>
      </c>
      <c r="F305">
        <f>'27'!O309</f>
        <v>0.86843145932661869</v>
      </c>
      <c r="G305">
        <f>'27'!P309</f>
        <v>0.87464812465865893</v>
      </c>
      <c r="H305">
        <f>'27'!Q309</f>
        <v>0.8614406275591705</v>
      </c>
    </row>
    <row r="306" spans="1:8" ht="17" thickBot="1">
      <c r="A306">
        <v>28</v>
      </c>
      <c r="B306" s="60" t="s">
        <v>7</v>
      </c>
      <c r="C306" s="61">
        <f>'28'!L9</f>
        <v>1.3341095306806221</v>
      </c>
      <c r="D306" s="62">
        <f>'28'!M9</f>
        <v>1.3557129927684253</v>
      </c>
      <c r="E306" s="62">
        <f>'28'!N9</f>
        <v>1.3627994221108806</v>
      </c>
      <c r="F306" s="62">
        <f>'28'!O9</f>
        <v>1.3341741680492867</v>
      </c>
      <c r="G306" s="62">
        <f>'28'!P9</f>
        <v>1.3287974234772442</v>
      </c>
      <c r="H306" s="63">
        <f>'28'!Q9</f>
        <v>1.3350705242165131</v>
      </c>
    </row>
    <row r="307" spans="1:8">
      <c r="B307" t="s">
        <v>455</v>
      </c>
      <c r="C307">
        <f>'28'!L39</f>
        <v>0.66031529320310933</v>
      </c>
      <c r="D307">
        <f>'28'!M39</f>
        <v>0.66246111242130956</v>
      </c>
      <c r="E307">
        <f>'28'!N39</f>
        <v>0.67157170646763042</v>
      </c>
      <c r="F307">
        <f>'28'!O39</f>
        <v>0.78520100855305497</v>
      </c>
      <c r="G307">
        <f>'28'!P39</f>
        <v>0.78612653872194482</v>
      </c>
      <c r="H307">
        <f>'28'!Q39</f>
        <v>0.78539908535972247</v>
      </c>
    </row>
    <row r="308" spans="1:8">
      <c r="B308" t="s">
        <v>456</v>
      </c>
      <c r="C308">
        <f>'28'!L69</f>
        <v>1.6030448942933251</v>
      </c>
      <c r="D308">
        <f>'28'!M69</f>
        <v>1.6036961021008778</v>
      </c>
      <c r="E308">
        <f>'28'!N69</f>
        <v>1.6066950669692108</v>
      </c>
      <c r="F308">
        <f>'28'!O69</f>
        <v>1.6089152970813061</v>
      </c>
      <c r="G308">
        <f>'28'!P69</f>
        <v>1.6134960244322722</v>
      </c>
      <c r="H308">
        <f>'28'!Q69</f>
        <v>1.6150695599168159</v>
      </c>
    </row>
    <row r="309" spans="1:8">
      <c r="B309" t="s">
        <v>457</v>
      </c>
      <c r="C309">
        <f>'28'!L99</f>
        <v>1.2176646419124375</v>
      </c>
      <c r="D309">
        <f>'28'!M99</f>
        <v>1.2278599322035679</v>
      </c>
      <c r="E309">
        <f>'28'!N99</f>
        <v>1.2302999375175601</v>
      </c>
      <c r="F309">
        <f>'28'!O99</f>
        <v>1.2461143532547945</v>
      </c>
      <c r="G309">
        <f>'28'!P99</f>
        <v>1.2722509440984668</v>
      </c>
      <c r="H309">
        <f>'28'!Q99</f>
        <v>1.2769473095360682</v>
      </c>
    </row>
    <row r="310" spans="1:8">
      <c r="B310" t="s">
        <v>458</v>
      </c>
      <c r="C310">
        <f>'28'!L129</f>
        <v>1.4427335254932367</v>
      </c>
      <c r="D310">
        <f>'28'!M129</f>
        <v>1.4543582482032207</v>
      </c>
      <c r="E310">
        <f>'28'!N129</f>
        <v>1.4563894792781182</v>
      </c>
      <c r="F310">
        <f>'28'!O129</f>
        <v>1.1576079163516513</v>
      </c>
      <c r="G310">
        <f>'28'!P129</f>
        <v>1.1686762668733746</v>
      </c>
      <c r="H310">
        <f>'28'!Q129</f>
        <v>1.1593717821566911</v>
      </c>
    </row>
    <row r="311" spans="1:8">
      <c r="B311" t="s">
        <v>326</v>
      </c>
      <c r="C311">
        <f>'28'!L159</f>
        <v>1.3101346314108004</v>
      </c>
      <c r="D311">
        <f>'28'!M159</f>
        <v>1.3371236735248504</v>
      </c>
      <c r="E311">
        <f>'28'!N159</f>
        <v>1.3354602671957108</v>
      </c>
      <c r="F311">
        <f>'28'!O159</f>
        <v>1.3378636301229947</v>
      </c>
      <c r="G311">
        <f>'28'!P159</f>
        <v>1.347524875997554</v>
      </c>
      <c r="H311">
        <f>'28'!Q159</f>
        <v>1.3546045140112291</v>
      </c>
    </row>
    <row r="312" spans="1:8">
      <c r="B312" t="s">
        <v>459</v>
      </c>
      <c r="C312">
        <f>'28'!L189</f>
        <v>1.4904913382904643</v>
      </c>
      <c r="D312">
        <f>'28'!M189</f>
        <v>1.5329765035377712</v>
      </c>
      <c r="E312">
        <f>'28'!N189</f>
        <v>1.5437644786968086</v>
      </c>
      <c r="F312">
        <f>'28'!O189</f>
        <v>1.5488994528100359</v>
      </c>
      <c r="G312">
        <f>'28'!P189</f>
        <v>1.5475582499605478</v>
      </c>
      <c r="H312">
        <f>'28'!Q189</f>
        <v>1.5518093812134992</v>
      </c>
    </row>
    <row r="313" spans="1:8">
      <c r="B313" t="s">
        <v>404</v>
      </c>
      <c r="C313">
        <f>'28'!L219</f>
        <v>1.507047828144191</v>
      </c>
      <c r="D313">
        <f>'28'!M219</f>
        <v>1.5134544891519712</v>
      </c>
      <c r="E313">
        <f>'28'!N219</f>
        <v>1.5195788587457226</v>
      </c>
      <c r="F313">
        <f>'28'!O219</f>
        <v>1.2133458926559413</v>
      </c>
      <c r="G313">
        <f>'28'!P219</f>
        <v>1.2234178332626746</v>
      </c>
      <c r="H313">
        <f>'28'!Q219</f>
        <v>1.2372207557405499</v>
      </c>
    </row>
    <row r="314" spans="1:8">
      <c r="B314" t="s">
        <v>460</v>
      </c>
      <c r="C314">
        <f>'28'!L249</f>
        <v>1.4318628079390747</v>
      </c>
      <c r="D314">
        <f>'28'!M249</f>
        <v>1.486768240389881</v>
      </c>
      <c r="E314">
        <f>'28'!N249</f>
        <v>1.4915813883357849</v>
      </c>
      <c r="F314">
        <f>'28'!O249</f>
        <v>1.4913805297606295</v>
      </c>
      <c r="G314">
        <f>'28'!P249</f>
        <v>1.5008501846909776</v>
      </c>
      <c r="H314">
        <f>'28'!Q249</f>
        <v>1.5059117087463583</v>
      </c>
    </row>
    <row r="315" spans="1:8">
      <c r="B315" t="s">
        <v>461</v>
      </c>
      <c r="C315">
        <f>'28'!L279</f>
        <v>1.4194055659546896</v>
      </c>
      <c r="D315">
        <f>'28'!M279</f>
        <v>1.4273299600841833</v>
      </c>
      <c r="E315">
        <f>'28'!N279</f>
        <v>1.4374795700743699</v>
      </c>
      <c r="F315">
        <f>'28'!O279</f>
        <v>1.4374795700743699</v>
      </c>
      <c r="G315">
        <f>'28'!P279</f>
        <v>1.4455048694951895</v>
      </c>
      <c r="H315">
        <f>'28'!Q279</f>
        <v>1.4659716392707711</v>
      </c>
    </row>
    <row r="316" spans="1:8">
      <c r="B316" t="s">
        <v>462</v>
      </c>
      <c r="C316">
        <f>'28'!L309</f>
        <v>1.4627736891598546</v>
      </c>
      <c r="D316">
        <f>'28'!M309</f>
        <v>1.491515530084732</v>
      </c>
      <c r="E316">
        <f>'28'!N309</f>
        <v>1.5044635881744373</v>
      </c>
      <c r="F316">
        <f>'28'!O309</f>
        <v>1.5055726620210448</v>
      </c>
      <c r="G316">
        <f>'28'!P309</f>
        <v>1.3655476556622854</v>
      </c>
      <c r="H316">
        <f>'28'!Q309</f>
        <v>1.3663594256370777</v>
      </c>
    </row>
    <row r="317" spans="1:8">
      <c r="B317" t="s">
        <v>463</v>
      </c>
      <c r="C317">
        <f>'28'!L339</f>
        <v>1.2942366421628158</v>
      </c>
      <c r="D317">
        <f>'28'!M339</f>
        <v>1.3065000480323499</v>
      </c>
      <c r="E317">
        <f>'28'!N339</f>
        <v>1.3177231318683047</v>
      </c>
      <c r="F317">
        <f>'28'!O339</f>
        <v>1.332837355244948</v>
      </c>
      <c r="G317">
        <f>'28'!P339</f>
        <v>1.3428133405598874</v>
      </c>
      <c r="H317">
        <f>'28'!Q339</f>
        <v>1.3540513585238605</v>
      </c>
    </row>
    <row r="318" spans="1:8" ht="16" thickBot="1">
      <c r="B318" t="s">
        <v>464</v>
      </c>
      <c r="C318">
        <f>'28'!L369</f>
        <v>1.4116680560057187</v>
      </c>
      <c r="D318">
        <f>'28'!M369</f>
        <v>1.4234823197558422</v>
      </c>
      <c r="E318">
        <f>'28'!N369</f>
        <v>1.4319367009155519</v>
      </c>
      <c r="F318">
        <f>'28'!O369</f>
        <v>1.4379161625572645</v>
      </c>
      <c r="G318">
        <f>'28'!P369</f>
        <v>1.4407572476757908</v>
      </c>
      <c r="H318">
        <f>'28'!Q369</f>
        <v>1.4640829782769524</v>
      </c>
    </row>
    <row r="319" spans="1:8" ht="17" thickBot="1">
      <c r="A319">
        <v>29</v>
      </c>
      <c r="B319" s="60" t="s">
        <v>11</v>
      </c>
      <c r="C319" s="61">
        <f>'29'!L9</f>
        <v>0.75623532186584252</v>
      </c>
      <c r="D319" s="62">
        <f>'29'!M9</f>
        <v>0.76271897475487682</v>
      </c>
      <c r="E319" s="62">
        <f>'29'!N9</f>
        <v>0.77831394654338615</v>
      </c>
      <c r="F319" s="62">
        <f>'29'!O9</f>
        <v>0.78753543131176373</v>
      </c>
      <c r="G319" s="62">
        <f>'29'!P9</f>
        <v>0.79583446359434018</v>
      </c>
      <c r="H319" s="63">
        <f>'29'!Q9</f>
        <v>0.82035632445564188</v>
      </c>
    </row>
    <row r="320" spans="1:8">
      <c r="B320" t="s">
        <v>466</v>
      </c>
      <c r="C320">
        <f>'29'!L39</f>
        <v>0.72176055324442012</v>
      </c>
      <c r="D320">
        <f>'29'!M39</f>
        <v>0.72657536171946147</v>
      </c>
      <c r="E320">
        <f>'29'!N39</f>
        <v>0.72613401659138666</v>
      </c>
      <c r="F320">
        <f>'29'!O39</f>
        <v>0.74039917086446871</v>
      </c>
      <c r="G320">
        <f>'29'!P39</f>
        <v>0.74722827628352395</v>
      </c>
      <c r="H320">
        <f>'29'!Q39</f>
        <v>0.84288768193154762</v>
      </c>
    </row>
    <row r="321" spans="1:8">
      <c r="B321" t="s">
        <v>467</v>
      </c>
      <c r="C321">
        <f>'29'!L69</f>
        <v>0.47366400668260511</v>
      </c>
      <c r="D321">
        <f>'29'!M69</f>
        <v>0.50086562135939927</v>
      </c>
      <c r="E321">
        <f>'29'!N69</f>
        <v>0.50057662536931413</v>
      </c>
      <c r="F321">
        <f>'29'!O69</f>
        <v>0.51189012379549037</v>
      </c>
      <c r="G321">
        <f>'29'!P69</f>
        <v>0.5232788983456329</v>
      </c>
      <c r="H321">
        <f>'29'!Q69</f>
        <v>0.57147224443816225</v>
      </c>
    </row>
    <row r="322" spans="1:8">
      <c r="B322" t="s">
        <v>468</v>
      </c>
      <c r="C322">
        <f>'29'!L99</f>
        <v>0.60717983102436945</v>
      </c>
      <c r="D322">
        <f>'29'!M99</f>
        <v>0.6197248586478793</v>
      </c>
      <c r="E322">
        <f>'29'!N99</f>
        <v>0.62279499725768472</v>
      </c>
      <c r="F322">
        <f>'29'!O99</f>
        <v>0.63575648812604102</v>
      </c>
      <c r="G322">
        <f>'29'!P99</f>
        <v>0.64735992409949905</v>
      </c>
      <c r="H322">
        <f>'29'!Q99</f>
        <v>0.71616773622801622</v>
      </c>
    </row>
    <row r="323" spans="1:8">
      <c r="B323" t="s">
        <v>403</v>
      </c>
      <c r="C323">
        <f>'29'!L129</f>
        <v>0.98883065409821524</v>
      </c>
      <c r="D323">
        <f>'29'!M129</f>
        <v>1.0030981923631535</v>
      </c>
      <c r="E323">
        <f>'29'!N129</f>
        <v>1.0058601984549549</v>
      </c>
      <c r="F323">
        <f>'29'!O129</f>
        <v>1.0254083610456091</v>
      </c>
      <c r="G323">
        <f>'29'!P129</f>
        <v>1.0388890993500866</v>
      </c>
      <c r="H323">
        <f>'29'!Q129</f>
        <v>1.0554452272465575</v>
      </c>
    </row>
    <row r="324" spans="1:8">
      <c r="B324" t="s">
        <v>469</v>
      </c>
      <c r="C324">
        <f>'29'!L159</f>
        <v>0.97078855815858156</v>
      </c>
      <c r="D324">
        <f>'29'!M159</f>
        <v>0.98267304221389251</v>
      </c>
      <c r="E324">
        <f>'29'!N159</f>
        <v>1.0494576208556241</v>
      </c>
      <c r="F324">
        <f>'29'!O159</f>
        <v>1.0871119633086304</v>
      </c>
      <c r="G324">
        <f>'29'!P159</f>
        <v>1.1099750859453212</v>
      </c>
      <c r="H324">
        <f>'29'!Q159</f>
        <v>1.1764353503661042</v>
      </c>
    </row>
    <row r="325" spans="1:8">
      <c r="B325" t="s">
        <v>470</v>
      </c>
      <c r="C325">
        <f>'29'!L189</f>
        <v>0.52156512290425805</v>
      </c>
      <c r="D325">
        <f>'29'!M189</f>
        <v>0.52532427179616459</v>
      </c>
      <c r="E325">
        <f>'29'!N189</f>
        <v>0.54804703597160354</v>
      </c>
      <c r="F325">
        <f>'29'!O189</f>
        <v>0.55348188470430248</v>
      </c>
      <c r="G325">
        <f>'29'!P189</f>
        <v>0.5566045163775325</v>
      </c>
      <c r="H325">
        <f>'29'!Q189</f>
        <v>0.55906683218551956</v>
      </c>
    </row>
    <row r="326" spans="1:8">
      <c r="B326" t="s">
        <v>471</v>
      </c>
      <c r="C326">
        <f>'29'!L219</f>
        <v>0.67550385981860017</v>
      </c>
      <c r="D326">
        <f>'29'!M219</f>
        <v>0.67821339083836552</v>
      </c>
      <c r="E326">
        <f>'29'!N219</f>
        <v>0.68500692064957236</v>
      </c>
      <c r="F326">
        <f>'29'!O219</f>
        <v>0.68377871896019249</v>
      </c>
      <c r="G326">
        <f>'29'!P219</f>
        <v>0.68605089711022815</v>
      </c>
      <c r="H326">
        <f>'29'!Q219</f>
        <v>0.69003489270436669</v>
      </c>
    </row>
    <row r="327" spans="1:8">
      <c r="B327" t="s">
        <v>472</v>
      </c>
      <c r="C327">
        <f>'29'!L249</f>
        <v>1.1673084554999473</v>
      </c>
      <c r="D327">
        <f>'29'!M249</f>
        <v>1.1825825947423465</v>
      </c>
      <c r="E327">
        <f>'29'!N249</f>
        <v>1.1900734144906437</v>
      </c>
      <c r="F327">
        <f>'29'!O249</f>
        <v>1.1951676209533937</v>
      </c>
      <c r="G327">
        <f>'29'!P249</f>
        <v>1.2063173380767651</v>
      </c>
      <c r="H327">
        <f>'29'!Q249</f>
        <v>1.2148606370192714</v>
      </c>
    </row>
    <row r="328" spans="1:8" ht="16" thickBot="1">
      <c r="B328" t="s">
        <v>473</v>
      </c>
      <c r="C328">
        <f>'29'!L279</f>
        <v>0.71098069353775439</v>
      </c>
      <c r="D328">
        <f>'29'!M279</f>
        <v>0.71559088249783354</v>
      </c>
      <c r="E328">
        <f>'29'!N279</f>
        <v>0.73644177725534365</v>
      </c>
      <c r="F328">
        <f>'29'!O279</f>
        <v>0.74693035704312616</v>
      </c>
      <c r="G328">
        <f>'29'!P279</f>
        <v>0.75358647895406605</v>
      </c>
      <c r="H328">
        <f>'29'!Q279</f>
        <v>0.76587374270010555</v>
      </c>
    </row>
    <row r="329" spans="1:8" ht="17" thickBot="1">
      <c r="A329">
        <v>30</v>
      </c>
      <c r="B329" s="60" t="s">
        <v>15</v>
      </c>
      <c r="C329" s="61">
        <f>'30'!L9</f>
        <v>0.81010597958226493</v>
      </c>
      <c r="D329" s="62">
        <f>'30'!M9</f>
        <v>0.8592984631091698</v>
      </c>
      <c r="E329" s="62">
        <f>'30'!N9</f>
        <v>0.87093958136935434</v>
      </c>
      <c r="F329" s="62">
        <f>'30'!O9</f>
        <v>0.89906943937473527</v>
      </c>
      <c r="G329" s="62">
        <f>'30'!P9</f>
        <v>0.92656494933336053</v>
      </c>
      <c r="H329" s="63">
        <f>'30'!Q9</f>
        <v>0.93833239373514299</v>
      </c>
    </row>
    <row r="330" spans="1:8">
      <c r="B330" t="s">
        <v>475</v>
      </c>
      <c r="C330">
        <f>'30'!L39</f>
        <v>0.58444903946815785</v>
      </c>
      <c r="D330">
        <f>'30'!M39</f>
        <v>0.63931669541429137</v>
      </c>
      <c r="E330">
        <f>'30'!N39</f>
        <v>0.64205455484376239</v>
      </c>
      <c r="F330">
        <f>'30'!O39</f>
        <v>0.64124066325193985</v>
      </c>
      <c r="G330">
        <f>'30'!P39</f>
        <v>0.64394641766692895</v>
      </c>
      <c r="H330">
        <f>'30'!Q39</f>
        <v>0.64902336972363273</v>
      </c>
    </row>
    <row r="331" spans="1:8">
      <c r="B331" t="s">
        <v>476</v>
      </c>
      <c r="C331">
        <f>'30'!L69</f>
        <v>1.3651041121624752</v>
      </c>
      <c r="D331">
        <f>'30'!M69</f>
        <v>1.3771213466571415</v>
      </c>
      <c r="E331">
        <f>'30'!N69</f>
        <v>1.3840017968670624</v>
      </c>
      <c r="F331">
        <f>'30'!O69</f>
        <v>1.4021968562651217</v>
      </c>
      <c r="G331">
        <f>'30'!P69</f>
        <v>1.4121117430366215</v>
      </c>
      <c r="H331">
        <f>'30'!Q69</f>
        <v>1.4233192400509602</v>
      </c>
    </row>
    <row r="332" spans="1:8">
      <c r="B332" t="s">
        <v>477</v>
      </c>
      <c r="C332">
        <f>'30'!L99</f>
        <v>1.2662297994742522</v>
      </c>
      <c r="D332">
        <f>'30'!M99</f>
        <v>1.305280342298355</v>
      </c>
      <c r="E332">
        <f>'30'!N99</f>
        <v>1.3261021095400749</v>
      </c>
      <c r="F332">
        <f>'30'!O99</f>
        <v>1.349525829303565</v>
      </c>
      <c r="G332">
        <f>'30'!P99</f>
        <v>1.3948306484290314</v>
      </c>
      <c r="H332">
        <f>'30'!Q99</f>
        <v>1.4002354743401355</v>
      </c>
    </row>
    <row r="333" spans="1:8">
      <c r="B333" t="s">
        <v>280</v>
      </c>
      <c r="C333">
        <f>'30'!L129</f>
        <v>1.3376771902673565</v>
      </c>
      <c r="D333">
        <f>'30'!M129</f>
        <v>1.3494866174838993</v>
      </c>
      <c r="E333">
        <f>'30'!N129</f>
        <v>1.3590091804277149</v>
      </c>
      <c r="F333">
        <f>'30'!O129</f>
        <v>1.3695616285037946</v>
      </c>
      <c r="G333">
        <f>'30'!P129</f>
        <v>1.4452981262166846</v>
      </c>
      <c r="H333">
        <f>'30'!Q129</f>
        <v>1.4645657620380792</v>
      </c>
    </row>
    <row r="334" spans="1:8">
      <c r="B334" t="s">
        <v>478</v>
      </c>
      <c r="C334">
        <f>'30'!L159</f>
        <v>1.3062135370443559</v>
      </c>
      <c r="D334">
        <f>'30'!M159</f>
        <v>1.3702871784783834</v>
      </c>
      <c r="E334">
        <f>'30'!N159</f>
        <v>1.4051252068368854</v>
      </c>
      <c r="F334">
        <f>'30'!O159</f>
        <v>1.4224893057180497</v>
      </c>
      <c r="G334">
        <f>'30'!P159</f>
        <v>1.4360252189639737</v>
      </c>
      <c r="H334">
        <f>'30'!Q159</f>
        <v>1.4443164993793951</v>
      </c>
    </row>
    <row r="335" spans="1:8">
      <c r="B335" t="s">
        <v>479</v>
      </c>
      <c r="C335">
        <f>'30'!L189</f>
        <v>0.91968966461062729</v>
      </c>
      <c r="D335">
        <f>'30'!M189</f>
        <v>0.98290674581377624</v>
      </c>
      <c r="E335">
        <f>'30'!N189</f>
        <v>0.99908001295202498</v>
      </c>
      <c r="F335">
        <f>'30'!O189</f>
        <v>0.99360832936978705</v>
      </c>
      <c r="G335">
        <f>'30'!P189</f>
        <v>0.93162425449123942</v>
      </c>
      <c r="H335">
        <f>'30'!Q189</f>
        <v>0.95114011032546242</v>
      </c>
    </row>
    <row r="336" spans="1:8">
      <c r="B336" t="s">
        <v>275</v>
      </c>
      <c r="C336">
        <f>'30'!L219</f>
        <v>1.0359657252817032</v>
      </c>
      <c r="D336">
        <f>'30'!M219</f>
        <v>1.0436428110572789</v>
      </c>
      <c r="E336">
        <f>'30'!N219</f>
        <v>1.0554507657127929</v>
      </c>
      <c r="F336">
        <f>'30'!O219</f>
        <v>1.2265489160614651</v>
      </c>
      <c r="G336">
        <f>'30'!P219</f>
        <v>1.2523118152282735</v>
      </c>
      <c r="H336">
        <f>'30'!Q219</f>
        <v>1.2666135363295401</v>
      </c>
    </row>
    <row r="337" spans="1:8">
      <c r="B337" t="s">
        <v>480</v>
      </c>
      <c r="C337">
        <f>'30'!L249</f>
        <v>0.79903500235544322</v>
      </c>
      <c r="D337">
        <f>'30'!M249</f>
        <v>0.93618536540583897</v>
      </c>
      <c r="E337">
        <f>'30'!N249</f>
        <v>0.94812143442767527</v>
      </c>
      <c r="F337">
        <f>'30'!O249</f>
        <v>1.2078417131153183</v>
      </c>
      <c r="G337">
        <f>'30'!P249</f>
        <v>1.2090134382724842</v>
      </c>
      <c r="H337">
        <f>'30'!Q249</f>
        <v>1.2148891364565879</v>
      </c>
    </row>
    <row r="338" spans="1:8">
      <c r="B338" t="s">
        <v>481</v>
      </c>
      <c r="C338">
        <f>'30'!L279</f>
        <v>1.0952887856343043</v>
      </c>
      <c r="D338">
        <f>'30'!M279</f>
        <v>1.1620514681950884</v>
      </c>
      <c r="E338">
        <f>'30'!N279</f>
        <v>1.2080735268830272</v>
      </c>
      <c r="F338">
        <f>'30'!O279</f>
        <v>1.2629464636785632</v>
      </c>
      <c r="G338">
        <f>'30'!P279</f>
        <v>1.2927753580754149</v>
      </c>
      <c r="H338">
        <f>'30'!Q279</f>
        <v>1.3200208049186566</v>
      </c>
    </row>
    <row r="339" spans="1:8">
      <c r="B339" t="s">
        <v>482</v>
      </c>
      <c r="C339">
        <f>'30'!L309</f>
        <v>0.68775474079779375</v>
      </c>
      <c r="D339">
        <f>'30'!M309</f>
        <v>0.70439922330070237</v>
      </c>
      <c r="E339">
        <f>'30'!N309</f>
        <v>0.7094265503180881</v>
      </c>
      <c r="F339">
        <f>'30'!O309</f>
        <v>0.70896545944083311</v>
      </c>
      <c r="G339">
        <f>'30'!P309</f>
        <v>1.0119137235161335</v>
      </c>
      <c r="H339">
        <f>'30'!Q309</f>
        <v>1.0253177364461652</v>
      </c>
    </row>
    <row r="340" spans="1:8" ht="16" thickBot="1">
      <c r="B340" t="s">
        <v>483</v>
      </c>
      <c r="C340">
        <f>'30'!L339</f>
        <v>1.0995742249697518</v>
      </c>
      <c r="D340">
        <f>'30'!M339</f>
        <v>1.148173012389444</v>
      </c>
      <c r="E340">
        <f>'30'!N339</f>
        <v>1.2087889774121976</v>
      </c>
      <c r="F340">
        <f>'30'!O339</f>
        <v>1.2278910506931628</v>
      </c>
      <c r="G340">
        <f>'30'!P339</f>
        <v>1.2571116423421611</v>
      </c>
      <c r="H340">
        <f>'30'!Q339</f>
        <v>1.2732287588776525</v>
      </c>
    </row>
    <row r="341" spans="1:8" ht="17" thickBot="1">
      <c r="A341">
        <v>31</v>
      </c>
      <c r="B341" s="60" t="s">
        <v>19</v>
      </c>
      <c r="C341" s="61">
        <f>'31'!L9</f>
        <v>0.82007006250030201</v>
      </c>
      <c r="D341" s="62">
        <f>'31'!M9</f>
        <v>0.84531101681893961</v>
      </c>
      <c r="E341" s="62">
        <f>'31'!N9</f>
        <v>0.86574465407875567</v>
      </c>
      <c r="F341" s="62">
        <f>'31'!O9</f>
        <v>0.91810100514279314</v>
      </c>
      <c r="G341" s="62">
        <f>'31'!P9</f>
        <v>0.93634366918087408</v>
      </c>
      <c r="H341" s="63">
        <f>'31'!Q9</f>
        <v>0.96756754171626003</v>
      </c>
    </row>
    <row r="342" spans="1:8">
      <c r="B342" t="s">
        <v>485</v>
      </c>
      <c r="C342">
        <f>'31'!L39</f>
        <v>0.67026712293769619</v>
      </c>
      <c r="D342">
        <f>'31'!M39</f>
        <v>0.67862514742547897</v>
      </c>
      <c r="E342">
        <f>'31'!N39</f>
        <v>0.68508410315990487</v>
      </c>
      <c r="F342">
        <f>'31'!O39</f>
        <v>0.88044167805818085</v>
      </c>
      <c r="G342">
        <f>'31'!P39</f>
        <v>0.93887138120890024</v>
      </c>
      <c r="H342">
        <f>'31'!Q39</f>
        <v>1.0041704793998505</v>
      </c>
    </row>
    <row r="343" spans="1:8">
      <c r="B343" t="s">
        <v>486</v>
      </c>
      <c r="C343">
        <f>'31'!L69</f>
        <v>0.88225865263578718</v>
      </c>
      <c r="D343">
        <f>'31'!M69</f>
        <v>0.8985881589476592</v>
      </c>
      <c r="E343">
        <f>'31'!N69</f>
        <v>0.99172072138450984</v>
      </c>
      <c r="F343">
        <f>'31'!O69</f>
        <v>1</v>
      </c>
      <c r="G343">
        <f>'31'!P69</f>
        <v>1.0137008560773755</v>
      </c>
      <c r="H343">
        <f>'31'!Q69</f>
        <v>1.2499064606096817</v>
      </c>
    </row>
    <row r="344" spans="1:8">
      <c r="B344" t="s">
        <v>487</v>
      </c>
      <c r="C344">
        <f>'31'!L99</f>
        <v>0.67257693559437226</v>
      </c>
      <c r="D344">
        <f>'31'!M99</f>
        <v>0.71355193138080741</v>
      </c>
      <c r="E344">
        <f>'31'!N99</f>
        <v>0.73721974367335408</v>
      </c>
      <c r="F344">
        <f>'31'!O99</f>
        <v>0.75888607467352565</v>
      </c>
      <c r="G344">
        <f>'31'!P99</f>
        <v>0.78096210230476493</v>
      </c>
      <c r="H344">
        <f>'31'!Q99</f>
        <v>0.80866746339920481</v>
      </c>
    </row>
    <row r="345" spans="1:8">
      <c r="B345" t="s">
        <v>488</v>
      </c>
      <c r="C345">
        <f>'31'!L129</f>
        <v>0.67419315639251998</v>
      </c>
      <c r="D345">
        <f>'31'!M129</f>
        <v>0.68080423294517189</v>
      </c>
      <c r="E345">
        <f>'31'!N129</f>
        <v>0.68519772753819752</v>
      </c>
      <c r="F345">
        <f>'31'!O129</f>
        <v>0.74142856451542227</v>
      </c>
      <c r="G345">
        <f>'31'!P129</f>
        <v>0.77413188335102268</v>
      </c>
      <c r="H345">
        <f>'31'!Q129</f>
        <v>0.82215098458205049</v>
      </c>
    </row>
    <row r="346" spans="1:8">
      <c r="B346" t="s">
        <v>489</v>
      </c>
      <c r="C346">
        <f>'31'!L159</f>
        <v>1.4816142777718133</v>
      </c>
      <c r="D346">
        <f>'31'!M159</f>
        <v>1.4834432414252943</v>
      </c>
      <c r="E346">
        <f>'31'!N159</f>
        <v>1.5118665805574956</v>
      </c>
      <c r="F346">
        <f>'31'!O159</f>
        <v>1.520744137200859</v>
      </c>
      <c r="G346">
        <f>'31'!P159</f>
        <v>1.5255001293266117</v>
      </c>
      <c r="H346">
        <f>'31'!Q159</f>
        <v>1.5278837002140824</v>
      </c>
    </row>
    <row r="347" spans="1:8">
      <c r="B347" t="s">
        <v>490</v>
      </c>
      <c r="C347">
        <f>'31'!L189</f>
        <v>0.85186976879221732</v>
      </c>
      <c r="D347">
        <f>'31'!M189</f>
        <v>0.87276150236810601</v>
      </c>
      <c r="E347">
        <f>'31'!N189</f>
        <v>0.9195430260738634</v>
      </c>
      <c r="F347">
        <f>'31'!O189</f>
        <v>1.1825481089291687</v>
      </c>
      <c r="G347">
        <f>'31'!P189</f>
        <v>1.2091775704770196</v>
      </c>
      <c r="H347">
        <f>'31'!Q189</f>
        <v>1.2209658331877771</v>
      </c>
    </row>
    <row r="348" spans="1:8" ht="16" thickBot="1">
      <c r="B348" t="s">
        <v>491</v>
      </c>
      <c r="C348">
        <f>'31'!L219</f>
        <v>0.80400019086854657</v>
      </c>
      <c r="D348">
        <f>'31'!M219</f>
        <v>0.83271905722825879</v>
      </c>
      <c r="E348">
        <f>'31'!N219</f>
        <v>0.8404888202131674</v>
      </c>
      <c r="F348">
        <f>'31'!O219</f>
        <v>0.85049817329411181</v>
      </c>
      <c r="G348">
        <f>'31'!P219</f>
        <v>0.85773381810049842</v>
      </c>
      <c r="H348">
        <f>'31'!Q219</f>
        <v>0.86327567498954894</v>
      </c>
    </row>
    <row r="349" spans="1:8" ht="17" thickBot="1">
      <c r="A349">
        <v>32</v>
      </c>
      <c r="B349" s="60" t="s">
        <v>23</v>
      </c>
      <c r="C349" s="61">
        <f>'32'!L9</f>
        <v>0.88389516754711617</v>
      </c>
      <c r="D349" s="62">
        <f>'32'!M9</f>
        <v>0.89462766008270844</v>
      </c>
      <c r="E349" s="62">
        <f>'32'!N9</f>
        <v>0.76942409127809808</v>
      </c>
      <c r="F349" s="62">
        <f>'32'!O9</f>
        <v>0.79214396219021943</v>
      </c>
      <c r="G349" s="62">
        <f>'32'!P9</f>
        <v>0.80133125413068595</v>
      </c>
      <c r="H349" s="63">
        <f>'32'!Q9</f>
        <v>0.81071890795260459</v>
      </c>
    </row>
    <row r="350" spans="1:8">
      <c r="B350" t="s">
        <v>493</v>
      </c>
      <c r="C350">
        <f>'32'!L39</f>
        <v>0.8446012203462232</v>
      </c>
      <c r="D350">
        <f>'32'!M39</f>
        <v>0.84541620169799003</v>
      </c>
      <c r="E350">
        <f>'32'!N39</f>
        <v>0.70570533299436966</v>
      </c>
      <c r="F350">
        <f>'32'!O39</f>
        <v>0.70782137939948897</v>
      </c>
      <c r="G350">
        <f>'32'!P39</f>
        <v>0.70980546215240325</v>
      </c>
      <c r="H350">
        <f>'32'!Q39</f>
        <v>0.71045357320729419</v>
      </c>
    </row>
    <row r="351" spans="1:8">
      <c r="B351" t="s">
        <v>494</v>
      </c>
      <c r="C351">
        <f>'32'!L69</f>
        <v>0.97487251874472791</v>
      </c>
      <c r="D351">
        <f>'32'!M69</f>
        <v>0.9867846838242873</v>
      </c>
      <c r="E351">
        <f>'32'!N69</f>
        <v>0.99495085775579917</v>
      </c>
      <c r="F351">
        <f>'32'!O69</f>
        <v>1.0047966445327339</v>
      </c>
      <c r="G351">
        <f>'32'!P69</f>
        <v>1.0150660446786597</v>
      </c>
      <c r="H351">
        <f>'32'!Q69</f>
        <v>1.0331245298121186</v>
      </c>
    </row>
    <row r="352" spans="1:8">
      <c r="B352" t="s">
        <v>495</v>
      </c>
      <c r="C352">
        <f>'32'!L99</f>
        <v>0.74720317580628859</v>
      </c>
      <c r="D352">
        <f>'32'!M99</f>
        <v>0.75551667964551084</v>
      </c>
      <c r="E352">
        <f>'32'!N99</f>
        <v>1.1247220260199113</v>
      </c>
      <c r="F352">
        <f>'32'!O99</f>
        <v>1.1457718092468485</v>
      </c>
      <c r="G352">
        <f>'32'!P99</f>
        <v>1.1409844575495081</v>
      </c>
      <c r="H352">
        <f>'32'!Q99</f>
        <v>1.1545498572791137</v>
      </c>
    </row>
    <row r="353" spans="1:8">
      <c r="B353" t="s">
        <v>496</v>
      </c>
      <c r="C353">
        <f>'32'!L129</f>
        <v>0.78756481085724916</v>
      </c>
      <c r="D353">
        <f>'32'!M129</f>
        <v>0.81345641895701848</v>
      </c>
      <c r="E353">
        <f>'32'!N129</f>
        <v>0.8252406249662112</v>
      </c>
      <c r="F353">
        <f>'32'!O129</f>
        <v>0.83243870157765198</v>
      </c>
      <c r="G353">
        <f>'32'!P129</f>
        <v>0.83852738240942137</v>
      </c>
      <c r="H353">
        <f>'32'!Q129</f>
        <v>0.84736532843344869</v>
      </c>
    </row>
    <row r="354" spans="1:8">
      <c r="B354" t="s">
        <v>497</v>
      </c>
      <c r="C354">
        <f>'32'!L159</f>
        <v>0.66697946734503488</v>
      </c>
      <c r="D354">
        <f>'32'!M159</f>
        <v>0.73384627290589988</v>
      </c>
      <c r="E354">
        <f>'32'!N159</f>
        <v>0.71964444978967224</v>
      </c>
      <c r="F354">
        <f>'32'!O159</f>
        <v>0.72574191058652715</v>
      </c>
      <c r="G354">
        <f>'32'!P159</f>
        <v>0.79324432577344606</v>
      </c>
      <c r="H354">
        <f>'32'!Q159</f>
        <v>0.82464845023970401</v>
      </c>
    </row>
    <row r="355" spans="1:8">
      <c r="B355" t="s">
        <v>498</v>
      </c>
      <c r="C355">
        <f>'32'!L189</f>
        <v>1.5399307063758332</v>
      </c>
      <c r="D355">
        <f>'32'!M189</f>
        <v>1.5488994528100359</v>
      </c>
      <c r="E355">
        <f>'32'!N189</f>
        <v>0.76094067888166361</v>
      </c>
      <c r="F355">
        <f>'32'!O189</f>
        <v>0.76359636159568145</v>
      </c>
      <c r="G355">
        <f>'32'!P189</f>
        <v>0.76426425445603507</v>
      </c>
      <c r="H355">
        <f>'32'!Q189</f>
        <v>0.77517267762253572</v>
      </c>
    </row>
    <row r="356" spans="1:8">
      <c r="B356" t="s">
        <v>499</v>
      </c>
      <c r="C356">
        <f>'32'!L219</f>
        <v>0.88967099211428502</v>
      </c>
      <c r="D356">
        <f>'32'!M219</f>
        <v>0.8877654045810387</v>
      </c>
      <c r="E356">
        <f>'32'!N219</f>
        <v>0.85166359840747963</v>
      </c>
      <c r="F356">
        <f>'32'!O219</f>
        <v>1.0499421666011479</v>
      </c>
      <c r="G356">
        <f>'32'!P219</f>
        <v>1.0780518481063335</v>
      </c>
      <c r="H356">
        <f>'32'!Q219</f>
        <v>1.093167972250735</v>
      </c>
    </row>
    <row r="357" spans="1:8">
      <c r="B357" t="s">
        <v>500</v>
      </c>
      <c r="C357">
        <f>'32'!L249</f>
        <v>0.4386714067505566</v>
      </c>
      <c r="D357">
        <f>'32'!M249</f>
        <v>0.44735132073529438</v>
      </c>
      <c r="E357">
        <f>'32'!N249</f>
        <v>0.4565180555065852</v>
      </c>
      <c r="F357">
        <f>'32'!O249</f>
        <v>0.46088310638386581</v>
      </c>
      <c r="G357">
        <f>'32'!P249</f>
        <v>0.46254967938463237</v>
      </c>
      <c r="H357">
        <f>'32'!Q249</f>
        <v>0.47201996561677395</v>
      </c>
    </row>
    <row r="358" spans="1:8" ht="16" thickBot="1">
      <c r="B358" t="s">
        <v>501</v>
      </c>
      <c r="C358">
        <f>'32'!L279</f>
        <v>0.34532169619903358</v>
      </c>
      <c r="D358">
        <f>'32'!M279</f>
        <v>0.34679359304092927</v>
      </c>
      <c r="E358">
        <f>'32'!N279</f>
        <v>0.4925149233243844</v>
      </c>
      <c r="F358">
        <f>'32'!O279</f>
        <v>0.49372428413213953</v>
      </c>
      <c r="G358">
        <f>'32'!P279</f>
        <v>0.49555365806628637</v>
      </c>
      <c r="H358">
        <f>'32'!Q279</f>
        <v>0.49926873598303934</v>
      </c>
    </row>
    <row r="359" spans="1:8" ht="17" thickBot="1">
      <c r="A359">
        <v>33</v>
      </c>
      <c r="B359" s="60" t="s">
        <v>27</v>
      </c>
      <c r="C359" s="61">
        <f>'33'!L9</f>
        <v>0.86982433218310906</v>
      </c>
      <c r="D359" s="62">
        <f>'33'!M9</f>
        <v>1.0010972046176145</v>
      </c>
      <c r="E359" s="62">
        <f>'33'!N9</f>
        <v>1.0462533581279261</v>
      </c>
      <c r="F359" s="62">
        <f>'33'!O9</f>
        <v>1.0776996399189309</v>
      </c>
      <c r="G359" s="62">
        <f>'33'!P9</f>
        <v>1.1076720331273457</v>
      </c>
      <c r="H359" s="63">
        <f>'33'!Q9</f>
        <v>1.1366708094912181</v>
      </c>
    </row>
    <row r="360" spans="1:8">
      <c r="B360" t="s">
        <v>503</v>
      </c>
      <c r="C360">
        <f>'33'!L39</f>
        <v>0.88438311437049644</v>
      </c>
      <c r="D360">
        <f>'33'!M39</f>
        <v>1.2912596170274202</v>
      </c>
      <c r="E360">
        <f>'33'!N39</f>
        <v>1.3037092445113108</v>
      </c>
      <c r="F360">
        <f>'33'!O39</f>
        <v>1.3132511774538635</v>
      </c>
      <c r="G360">
        <f>'33'!P39</f>
        <v>1.323370775350946</v>
      </c>
      <c r="H360">
        <f>'33'!Q39</f>
        <v>1.3949223806239111</v>
      </c>
    </row>
    <row r="361" spans="1:8">
      <c r="B361" t="s">
        <v>504</v>
      </c>
      <c r="C361">
        <f>'33'!L69</f>
        <v>1.0119338994946339</v>
      </c>
      <c r="D361">
        <f>'33'!M69</f>
        <v>0.98052349109704617</v>
      </c>
      <c r="E361">
        <f>'33'!N69</f>
        <v>1.076405081575518</v>
      </c>
      <c r="F361">
        <f>'33'!O69</f>
        <v>1.1376452180547396</v>
      </c>
      <c r="G361">
        <f>'33'!P69</f>
        <v>1.1832261370974591</v>
      </c>
      <c r="H361">
        <f>'33'!Q69</f>
        <v>1.1941757382781406</v>
      </c>
    </row>
    <row r="362" spans="1:8">
      <c r="B362" t="s">
        <v>505</v>
      </c>
      <c r="C362">
        <f>'33'!L99</f>
        <v>0.8742506709706902</v>
      </c>
      <c r="D362">
        <f>'33'!M99</f>
        <v>0.88296575038995206</v>
      </c>
      <c r="E362">
        <f>'33'!N99</f>
        <v>0.95970219856833205</v>
      </c>
      <c r="F362">
        <f>'33'!O99</f>
        <v>0.97172138152403775</v>
      </c>
      <c r="G362">
        <f>'33'!P99</f>
        <v>1.1056185835448764</v>
      </c>
      <c r="H362">
        <f>'33'!Q99</f>
        <v>1.0917928731761704</v>
      </c>
    </row>
    <row r="363" spans="1:8">
      <c r="B363" t="s">
        <v>506</v>
      </c>
      <c r="C363">
        <f>'33'!L129</f>
        <v>1.2339111390385358</v>
      </c>
      <c r="D363">
        <f>'33'!M129</f>
        <v>1.3477273693678877</v>
      </c>
      <c r="E363">
        <f>'33'!N129</f>
        <v>1.402179643832042</v>
      </c>
      <c r="F363">
        <f>'33'!O129</f>
        <v>1.4562995764297388</v>
      </c>
      <c r="G363">
        <f>'33'!P129</f>
        <v>1.4670016389730709</v>
      </c>
      <c r="H363">
        <f>'33'!Q129</f>
        <v>1.4865084603546503</v>
      </c>
    </row>
    <row r="364" spans="1:8">
      <c r="B364" t="s">
        <v>507</v>
      </c>
      <c r="C364">
        <f>'33'!L159</f>
        <v>0.70054344249050338</v>
      </c>
      <c r="D364">
        <f>'33'!M159</f>
        <v>0.81234329657887194</v>
      </c>
      <c r="E364">
        <f>'33'!N159</f>
        <v>0.81052688994570066</v>
      </c>
      <c r="F364">
        <f>'33'!O159</f>
        <v>0.81166083941129585</v>
      </c>
      <c r="G364">
        <f>'33'!P159</f>
        <v>0.81508891299083386</v>
      </c>
      <c r="H364">
        <f>'33'!Q159</f>
        <v>0.82991254458859343</v>
      </c>
    </row>
    <row r="365" spans="1:8" ht="16" thickBot="1">
      <c r="B365" t="s">
        <v>508</v>
      </c>
      <c r="C365">
        <f>'33'!L189</f>
        <v>0.94660663076462881</v>
      </c>
      <c r="D365">
        <f>'33'!M189</f>
        <v>0.96911717081547577</v>
      </c>
      <c r="E365">
        <f>'33'!N189</f>
        <v>1.0418240598172013</v>
      </c>
      <c r="F365">
        <f>'33'!O189</f>
        <v>1.0568878640699011</v>
      </c>
      <c r="G365">
        <f>'33'!P189</f>
        <v>1.0815704055699975</v>
      </c>
      <c r="H365">
        <f>'33'!Q189</f>
        <v>1.1074558092839819</v>
      </c>
    </row>
    <row r="366" spans="1:8" ht="17" thickBot="1">
      <c r="A366">
        <v>34</v>
      </c>
      <c r="B366" s="60" t="s">
        <v>31</v>
      </c>
      <c r="C366" s="61">
        <f>'34'!L9</f>
        <v>1.2848008891432028</v>
      </c>
      <c r="D366" s="62">
        <f>'34'!M9</f>
        <v>1.2935146175116219</v>
      </c>
      <c r="E366" s="62">
        <f>'34'!N9</f>
        <v>1.3481202448727654</v>
      </c>
      <c r="F366" s="62">
        <f>'34'!O9</f>
        <v>1.3242479386445978</v>
      </c>
      <c r="G366" s="62">
        <f>'34'!P9</f>
        <v>1.331355266427438</v>
      </c>
      <c r="H366" s="63">
        <f>'34'!Q9</f>
        <v>1.3387214526796385</v>
      </c>
    </row>
    <row r="367" spans="1:8">
      <c r="B367" t="s">
        <v>510</v>
      </c>
      <c r="C367">
        <f>'34'!L39</f>
        <v>1.0257365516046635</v>
      </c>
      <c r="D367">
        <f>'34'!M39</f>
        <v>1.0323906358315638</v>
      </c>
      <c r="E367">
        <f>'34'!N39</f>
        <v>1.194927557002333</v>
      </c>
      <c r="F367">
        <f>'34'!O39</f>
        <v>1.1961267465255812</v>
      </c>
      <c r="G367">
        <f>'34'!P39</f>
        <v>1.2050187362827927</v>
      </c>
      <c r="H367">
        <f>'34'!Q39</f>
        <v>1.2102282090780345</v>
      </c>
    </row>
    <row r="368" spans="1:8">
      <c r="B368" t="s">
        <v>511</v>
      </c>
      <c r="C368">
        <f>'34'!L69</f>
        <v>1.2573638672389407</v>
      </c>
      <c r="D368">
        <f>'34'!M69</f>
        <v>1.2674357892400507</v>
      </c>
      <c r="E368">
        <f>'34'!N69</f>
        <v>1.2789791231114209</v>
      </c>
      <c r="F368">
        <f>'34'!O69</f>
        <v>1.285489250766956</v>
      </c>
      <c r="G368">
        <f>'34'!P69</f>
        <v>1.289254600626875</v>
      </c>
      <c r="H368">
        <f>'34'!Q69</f>
        <v>1.2989460688241412</v>
      </c>
    </row>
    <row r="369" spans="1:8">
      <c r="B369" t="s">
        <v>512</v>
      </c>
      <c r="C369">
        <f>'34'!L99</f>
        <v>1.5438122414187774</v>
      </c>
      <c r="D369">
        <f>'34'!M99</f>
        <v>1.5523002367286793</v>
      </c>
      <c r="E369">
        <f>'34'!N99</f>
        <v>1.5559522200858729</v>
      </c>
      <c r="F369">
        <f>'34'!O99</f>
        <v>1.4447653243327119</v>
      </c>
      <c r="G369">
        <f>'34'!P99</f>
        <v>1.4425489582552451</v>
      </c>
      <c r="H369">
        <f>'34'!Q99</f>
        <v>1.444395693650085</v>
      </c>
    </row>
    <row r="370" spans="1:8">
      <c r="B370" t="s">
        <v>513</v>
      </c>
      <c r="C370">
        <f>'34'!L129</f>
        <v>1.4038432562991019</v>
      </c>
      <c r="D370">
        <f>'34'!M129</f>
        <v>1.4157939484034781</v>
      </c>
      <c r="E370">
        <f>'34'!N129</f>
        <v>1.4370598946227455</v>
      </c>
      <c r="F370">
        <f>'34'!O129</f>
        <v>1.446088988331905</v>
      </c>
      <c r="G370">
        <f>'34'!P129</f>
        <v>1.4607859773044964</v>
      </c>
      <c r="H370">
        <f>'34'!Q129</f>
        <v>1.475335184606632</v>
      </c>
    </row>
    <row r="371" spans="1:8" ht="16" thickBot="1">
      <c r="B371" t="s">
        <v>514</v>
      </c>
      <c r="C371">
        <f>'34'!L159</f>
        <v>1.4799280051389387</v>
      </c>
      <c r="D371">
        <f>'34'!M159</f>
        <v>1.4904516349132544</v>
      </c>
      <c r="E371">
        <f>'34'!N159</f>
        <v>1.5063775567446864</v>
      </c>
      <c r="F371">
        <f>'34'!O159</f>
        <v>1.5328514195941345</v>
      </c>
      <c r="G371">
        <f>'34'!P159</f>
        <v>1.5417463551191648</v>
      </c>
      <c r="H371">
        <f>'34'!Q159</f>
        <v>1.5514108696972857</v>
      </c>
    </row>
    <row r="372" spans="1:8" ht="17" thickBot="1">
      <c r="A372">
        <v>35</v>
      </c>
      <c r="B372" s="60" t="s">
        <v>35</v>
      </c>
      <c r="C372" s="61">
        <f>'35'!C9</f>
        <v>4.0944797159152051</v>
      </c>
      <c r="D372" s="62">
        <f>'35'!D9</f>
        <v>4.251951312701272</v>
      </c>
      <c r="E372" s="62">
        <f>'35'!E9</f>
        <v>4.4277405903654135</v>
      </c>
      <c r="F372" s="62">
        <f>'35'!F9</f>
        <v>4.7854785478547859</v>
      </c>
      <c r="G372" s="62">
        <f>'35'!G9</f>
        <v>4.9479166666666679</v>
      </c>
      <c r="H372" s="63">
        <f>'35'!H9</f>
        <v>5.0236915787206549</v>
      </c>
    </row>
    <row r="373" spans="1:8">
      <c r="B373" t="s">
        <v>516</v>
      </c>
      <c r="C373">
        <f>'35'!L39</f>
        <v>0.98168827390511904</v>
      </c>
      <c r="D373">
        <f>'35'!M39</f>
        <v>0.97954955426992074</v>
      </c>
      <c r="E373">
        <f>'35'!N39</f>
        <v>0.97580625902192264</v>
      </c>
      <c r="F373">
        <f>'35'!O39</f>
        <v>0.96904409257222246</v>
      </c>
      <c r="G373">
        <f>'35'!P39</f>
        <v>0.97631868517313491</v>
      </c>
      <c r="H373">
        <f>'35'!Q39</f>
        <v>0.94650234463455385</v>
      </c>
    </row>
    <row r="374" spans="1:8">
      <c r="B374" t="s">
        <v>517</v>
      </c>
      <c r="C374">
        <f>'35'!L9</f>
        <v>0.68003154450268577</v>
      </c>
      <c r="D374">
        <f>'35'!M9</f>
        <v>0.69496798840995722</v>
      </c>
      <c r="E374">
        <f>'35'!N9</f>
        <v>0.71136729300726564</v>
      </c>
      <c r="F374">
        <f>'35'!O9</f>
        <v>0.74391003663202859</v>
      </c>
      <c r="G374">
        <f>'35'!P9</f>
        <v>0.75834457439940539</v>
      </c>
      <c r="H374">
        <f>'35'!Q9</f>
        <v>0.7650091941700522</v>
      </c>
    </row>
    <row r="375" spans="1:8">
      <c r="B375" t="s">
        <v>518</v>
      </c>
      <c r="C375">
        <f>'35'!L99</f>
        <v>0.5548252739444689</v>
      </c>
      <c r="D375">
        <f>'35'!M99</f>
        <v>0.55894890249152207</v>
      </c>
      <c r="E375">
        <f>'35'!N99</f>
        <v>0.6017896604931734</v>
      </c>
      <c r="F375">
        <f>'35'!O99</f>
        <v>0.70712926524722053</v>
      </c>
      <c r="G375">
        <f>'35'!P99</f>
        <v>0.81383202857842973</v>
      </c>
      <c r="H375">
        <f>'35'!Q99</f>
        <v>0.81329764996840859</v>
      </c>
    </row>
    <row r="376" spans="1:8">
      <c r="B376" t="s">
        <v>519</v>
      </c>
      <c r="C376">
        <f>'35'!L129</f>
        <v>0.2767616024031741</v>
      </c>
      <c r="D376">
        <f>'35'!M129</f>
        <v>0.28210095454010103</v>
      </c>
      <c r="E376">
        <f>'35'!N129</f>
        <v>0.28267951992786883</v>
      </c>
      <c r="F376">
        <f>'35'!O129</f>
        <v>0.28428747114806668</v>
      </c>
      <c r="G376">
        <f>'35'!P129</f>
        <v>0.28697350021695278</v>
      </c>
      <c r="H376">
        <f>'35'!Q129</f>
        <v>0.28849605978609394</v>
      </c>
    </row>
    <row r="377" spans="1:8">
      <c r="B377" t="s">
        <v>520</v>
      </c>
      <c r="C377">
        <f>'35'!L159</f>
        <v>0.73529744422343679</v>
      </c>
      <c r="D377">
        <f>'35'!M159</f>
        <v>0.81264126977849249</v>
      </c>
      <c r="E377">
        <f>'35'!N159</f>
        <v>0.81941079719429843</v>
      </c>
      <c r="F377">
        <f>'35'!O159</f>
        <v>0.84785355543622054</v>
      </c>
      <c r="G377">
        <f>'35'!P159</f>
        <v>0.85377296739524078</v>
      </c>
      <c r="H377">
        <f>'35'!Q159</f>
        <v>0.86827814786615864</v>
      </c>
    </row>
    <row r="378" spans="1:8">
      <c r="B378" t="s">
        <v>521</v>
      </c>
      <c r="C378">
        <f>'35'!L189</f>
        <v>0.25943796721861967</v>
      </c>
      <c r="D378">
        <f>'35'!M189</f>
        <v>0.26047286537840336</v>
      </c>
      <c r="E378">
        <f>'35'!N189</f>
        <v>0.26124900079970081</v>
      </c>
      <c r="F378">
        <f>'35'!O189</f>
        <v>0.26142900944565928</v>
      </c>
      <c r="G378">
        <f>'35'!P189</f>
        <v>0.26248586767706472</v>
      </c>
      <c r="H378">
        <f>'35'!Q189</f>
        <v>0.2895279526772615</v>
      </c>
    </row>
    <row r="379" spans="1:8">
      <c r="B379" t="s">
        <v>522</v>
      </c>
      <c r="C379">
        <f>'35'!L219</f>
        <v>1.0919465754996529</v>
      </c>
      <c r="D379">
        <f>'35'!M219</f>
        <v>1.1169626694714141</v>
      </c>
      <c r="E379">
        <f>'35'!N219</f>
        <v>1.1432260329566688</v>
      </c>
      <c r="F379">
        <f>'35'!O219</f>
        <v>0.9785954082713989</v>
      </c>
      <c r="G379">
        <f>'35'!P219</f>
        <v>1.0536468707896254</v>
      </c>
      <c r="H379">
        <f>'35'!Q219</f>
        <v>1.1028214265715253</v>
      </c>
    </row>
    <row r="380" spans="1:8">
      <c r="B380" t="s">
        <v>523</v>
      </c>
      <c r="C380" t="e">
        <f>'35'!L249</f>
        <v>#DIV/0!</v>
      </c>
      <c r="D380">
        <f>'35'!M249</f>
        <v>0.51532177227646259</v>
      </c>
      <c r="E380">
        <f>'35'!N249</f>
        <v>0.54829853726584021</v>
      </c>
      <c r="F380">
        <f>'35'!O249</f>
        <v>0.55021306613658794</v>
      </c>
      <c r="G380">
        <f>'35'!P249</f>
        <v>0.55739273469750328</v>
      </c>
      <c r="H380">
        <f>'35'!Q249</f>
        <v>0.56552487498052428</v>
      </c>
    </row>
    <row r="381" spans="1:8" ht="16" thickBot="1">
      <c r="B381" t="s">
        <v>524</v>
      </c>
      <c r="C381" t="e">
        <f>'35'!L279</f>
        <v>#DIV/0!</v>
      </c>
      <c r="D381" t="e">
        <f>'35'!M279</f>
        <v>#DIV/0!</v>
      </c>
      <c r="E381">
        <f>'35'!N279</f>
        <v>0.77796695975790231</v>
      </c>
      <c r="F381">
        <f>'35'!O279</f>
        <v>0.79384379640242364</v>
      </c>
      <c r="G381">
        <f>'35'!P279</f>
        <v>0.87509722683332691</v>
      </c>
      <c r="H381">
        <f>'35'!Q279</f>
        <v>0.97911916278958633</v>
      </c>
    </row>
    <row r="382" spans="1:8" ht="17" thickBot="1">
      <c r="A382">
        <v>36</v>
      </c>
      <c r="B382" s="60" t="s">
        <v>40</v>
      </c>
      <c r="C382" s="61">
        <f>'36'!L9</f>
        <v>0.5918363345186558</v>
      </c>
      <c r="D382" s="62">
        <f>'36'!M9</f>
        <v>0.60908900561764223</v>
      </c>
      <c r="E382" s="62">
        <f>'36'!N9</f>
        <v>0.62718097618907886</v>
      </c>
      <c r="F382" s="62">
        <f>'36'!O9</f>
        <v>0.64953229934580103</v>
      </c>
      <c r="G382" s="62">
        <f>'36'!P9</f>
        <v>0.66751019934665612</v>
      </c>
      <c r="H382" s="63">
        <f>'36'!Q9</f>
        <v>0.62631273900066864</v>
      </c>
    </row>
    <row r="383" spans="1:8">
      <c r="B383" t="s">
        <v>526</v>
      </c>
      <c r="C383">
        <f>'36'!L39</f>
        <v>0.50140610510378636</v>
      </c>
      <c r="D383">
        <f>'36'!M39</f>
        <v>0.49574916105452999</v>
      </c>
      <c r="E383">
        <f>'36'!N39</f>
        <v>0.49294906385626786</v>
      </c>
      <c r="F383">
        <f>'36'!O39</f>
        <v>0.49000951536148984</v>
      </c>
      <c r="G383">
        <f>'36'!P39</f>
        <v>0.49174906391184975</v>
      </c>
      <c r="H383">
        <f>'36'!Q39</f>
        <v>0.49547469511828701</v>
      </c>
    </row>
    <row r="384" spans="1:8">
      <c r="B384" t="s">
        <v>527</v>
      </c>
      <c r="C384">
        <f>'36'!L69</f>
        <v>0.60261485117381841</v>
      </c>
      <c r="D384">
        <f>'36'!M69</f>
        <v>0.5970053073835534</v>
      </c>
      <c r="E384">
        <f>'36'!N69</f>
        <v>0.67510813336356656</v>
      </c>
      <c r="F384">
        <f>'36'!O69</f>
        <v>0.7714436194564317</v>
      </c>
      <c r="G384">
        <f>'36'!P69</f>
        <v>0.83457308262089491</v>
      </c>
      <c r="H384">
        <f>'36'!Q69</f>
        <v>0.36823388792060457</v>
      </c>
    </row>
    <row r="385" spans="1:8">
      <c r="B385" t="s">
        <v>528</v>
      </c>
      <c r="C385">
        <f>'36'!L99</f>
        <v>0.954313698122081</v>
      </c>
      <c r="D385">
        <f>'36'!M99</f>
        <v>1.002832084548321</v>
      </c>
      <c r="E385">
        <f>'36'!N99</f>
        <v>1.0044540182523551</v>
      </c>
      <c r="F385">
        <f>'36'!O99</f>
        <v>1.0295992441913941</v>
      </c>
      <c r="G385">
        <f>'36'!P99</f>
        <v>1.0319730060506849</v>
      </c>
      <c r="H385">
        <f>'36'!Q99</f>
        <v>1.0439241594737623</v>
      </c>
    </row>
    <row r="386" spans="1:8">
      <c r="B386" t="s">
        <v>529</v>
      </c>
      <c r="C386">
        <f>'36'!L129</f>
        <v>0.59750759441966272</v>
      </c>
      <c r="D386">
        <f>'36'!M129</f>
        <v>0.60769227827843375</v>
      </c>
      <c r="E386">
        <f>'36'!N129</f>
        <v>0.60320617259076481</v>
      </c>
      <c r="F386">
        <f>'36'!O129</f>
        <v>0.66235060587857353</v>
      </c>
      <c r="G386">
        <f>'36'!P129</f>
        <v>0.70879799328931226</v>
      </c>
      <c r="H386">
        <f>'36'!Q129</f>
        <v>0.71942993594902238</v>
      </c>
    </row>
    <row r="387" spans="1:8">
      <c r="B387" t="s">
        <v>530</v>
      </c>
      <c r="C387">
        <f>'36'!L159</f>
        <v>0.78228972383478701</v>
      </c>
      <c r="D387">
        <f>'36'!M159</f>
        <v>0.80726413321107027</v>
      </c>
      <c r="E387">
        <f>'36'!N159</f>
        <v>0.86213321408721255</v>
      </c>
      <c r="F387">
        <f>'36'!O159</f>
        <v>0.89719719390812591</v>
      </c>
      <c r="G387">
        <f>'36'!P159</f>
        <v>0.89859715208542634</v>
      </c>
      <c r="H387">
        <f>'36'!Q159</f>
        <v>0.92009195267810973</v>
      </c>
    </row>
    <row r="388" spans="1:8">
      <c r="B388" t="s">
        <v>513</v>
      </c>
      <c r="C388">
        <f>'36'!L189</f>
        <v>0.47017901186774552</v>
      </c>
      <c r="D388">
        <f>'36'!M189</f>
        <v>0.55409764052537414</v>
      </c>
      <c r="E388">
        <f>'36'!N189</f>
        <v>0.61728156284351787</v>
      </c>
      <c r="F388">
        <f>'36'!O189</f>
        <v>0.61523949262308453</v>
      </c>
      <c r="G388">
        <f>'36'!P189</f>
        <v>0.63596096824118897</v>
      </c>
      <c r="H388">
        <f>'36'!Q189</f>
        <v>0.68874586498641865</v>
      </c>
    </row>
    <row r="389" spans="1:8">
      <c r="B389" t="s">
        <v>388</v>
      </c>
      <c r="C389">
        <f>'36'!L219</f>
        <v>1.0650299846111022</v>
      </c>
      <c r="D389">
        <f>'36'!M219</f>
        <v>1.0668826295369083</v>
      </c>
      <c r="E389">
        <f>'36'!N219</f>
        <v>1.0868575976481047</v>
      </c>
      <c r="F389">
        <f>'36'!O219</f>
        <v>1.1577671468484416</v>
      </c>
      <c r="G389">
        <f>'36'!P219</f>
        <v>1.1766676056338554</v>
      </c>
      <c r="H389">
        <f>'36'!Q219</f>
        <v>1.1784171039724303</v>
      </c>
    </row>
    <row r="390" spans="1:8">
      <c r="B390" t="s">
        <v>531</v>
      </c>
      <c r="C390">
        <f>'36'!L249</f>
        <v>0.85681046763479851</v>
      </c>
      <c r="D390">
        <f>'36'!M249</f>
        <v>0.87934799906997729</v>
      </c>
      <c r="E390">
        <f>'36'!N249</f>
        <v>0.94445925591869706</v>
      </c>
      <c r="F390">
        <f>'36'!O249</f>
        <v>0.9593303666008336</v>
      </c>
      <c r="G390">
        <f>'36'!P249</f>
        <v>0.96112232320029078</v>
      </c>
      <c r="H390">
        <f>'36'!Q249</f>
        <v>0.9748603906269534</v>
      </c>
    </row>
    <row r="391" spans="1:8">
      <c r="B391" t="s">
        <v>532</v>
      </c>
      <c r="C391">
        <f>'36'!L279</f>
        <v>0.35645554485053665</v>
      </c>
      <c r="D391">
        <f>'36'!M279</f>
        <v>0.49879197116438095</v>
      </c>
      <c r="E391">
        <f>'36'!N279</f>
        <v>0.54668831231261039</v>
      </c>
      <c r="F391">
        <f>'36'!O279</f>
        <v>0.61464781697321602</v>
      </c>
      <c r="G391">
        <f>'36'!P279</f>
        <v>0.67649761298040301</v>
      </c>
      <c r="H391">
        <f>'36'!Q279</f>
        <v>0.71878067937737222</v>
      </c>
    </row>
    <row r="392" spans="1:8">
      <c r="B392" t="s">
        <v>326</v>
      </c>
      <c r="C392">
        <f>'36'!L309</f>
        <v>1.3917650779356134</v>
      </c>
      <c r="D392">
        <f>'36'!M309</f>
        <v>1.4000607986560374</v>
      </c>
      <c r="E392">
        <f>'36'!N309</f>
        <v>1.4337411103644582</v>
      </c>
      <c r="F392">
        <f>'36'!O309</f>
        <v>1.4573651495583861</v>
      </c>
      <c r="G392">
        <f>'36'!P309</f>
        <v>1.4902083147381653</v>
      </c>
      <c r="H392">
        <f>'36'!Q309</f>
        <v>1.4902083147381653</v>
      </c>
    </row>
    <row r="393" spans="1:8">
      <c r="B393" t="s">
        <v>533</v>
      </c>
      <c r="C393">
        <f>'36'!L339</f>
        <v>0.6497008052390737</v>
      </c>
      <c r="D393">
        <f>'36'!M339</f>
        <v>0.66807279900210392</v>
      </c>
      <c r="E393">
        <f>'36'!N339</f>
        <v>0.67780738284283726</v>
      </c>
      <c r="F393">
        <f>'36'!O339</f>
        <v>0.75495455714389303</v>
      </c>
      <c r="G393">
        <f>'36'!P339</f>
        <v>0.82761352318987202</v>
      </c>
      <c r="H393">
        <f>'36'!Q339</f>
        <v>0.84296191681964971</v>
      </c>
    </row>
    <row r="394" spans="1:8">
      <c r="B394" t="s">
        <v>534</v>
      </c>
      <c r="C394">
        <f>'36'!L369</f>
        <v>0.70625567517733578</v>
      </c>
      <c r="D394">
        <f>'36'!M369</f>
        <v>0.80879388009368813</v>
      </c>
      <c r="E394">
        <f>'36'!N369</f>
        <v>0.89826783694019663</v>
      </c>
      <c r="F394">
        <f>'36'!O369</f>
        <v>0.97995909340022258</v>
      </c>
      <c r="G394">
        <f>'36'!P369</f>
        <v>1.0670512115230106</v>
      </c>
      <c r="H394">
        <f>'36'!Q369</f>
        <v>1.1262607903300859</v>
      </c>
    </row>
    <row r="395" spans="1:8">
      <c r="B395" t="s">
        <v>408</v>
      </c>
      <c r="C395">
        <f>'36'!L399</f>
        <v>0.38564465298187361</v>
      </c>
      <c r="D395">
        <f>'36'!M399</f>
        <v>0.48159987788751923</v>
      </c>
      <c r="E395">
        <f>'36'!N399</f>
        <v>0.54045221688803524</v>
      </c>
      <c r="F395">
        <f>'36'!O399</f>
        <v>0.54608780687887948</v>
      </c>
      <c r="G395">
        <f>'36'!P399</f>
        <v>0.5465280008417932</v>
      </c>
      <c r="H395">
        <f>'36'!Q399</f>
        <v>0.55324961633113712</v>
      </c>
    </row>
    <row r="396" spans="1:8">
      <c r="B396" t="s">
        <v>535</v>
      </c>
      <c r="C396">
        <f>'36'!L429</f>
        <v>0.31281023760792676</v>
      </c>
      <c r="D396">
        <f>'36'!M429</f>
        <v>0.3846381501714346</v>
      </c>
      <c r="E396">
        <f>'36'!N429</f>
        <v>0.46880454284811351</v>
      </c>
      <c r="F396">
        <f>'36'!O429</f>
        <v>0.52980503054628414</v>
      </c>
      <c r="G396">
        <f>'36'!P429</f>
        <v>0.56901033360326603</v>
      </c>
      <c r="H396">
        <f>'36'!Q429</f>
        <v>0.57471137796469807</v>
      </c>
    </row>
    <row r="397" spans="1:8" ht="16" thickBot="1">
      <c r="B397" t="s">
        <v>536</v>
      </c>
      <c r="C397">
        <f>'36'!L459</f>
        <v>0.45646235006110486</v>
      </c>
      <c r="D397">
        <f>'36'!M459</f>
        <v>0.48816126269868554</v>
      </c>
      <c r="E397">
        <f>'36'!N459</f>
        <v>0.4969893976629754</v>
      </c>
      <c r="F397">
        <f>'36'!O459</f>
        <v>0.50697162155600595</v>
      </c>
      <c r="G397">
        <f>'36'!P459</f>
        <v>0.53415466467558403</v>
      </c>
      <c r="H397">
        <f>'36'!Q459</f>
        <v>0.5481815719421671</v>
      </c>
    </row>
    <row r="398" spans="1:8" ht="17" thickBot="1">
      <c r="A398">
        <v>37</v>
      </c>
      <c r="B398" s="60" t="s">
        <v>44</v>
      </c>
      <c r="C398" s="61">
        <f>'37'!L9</f>
        <v>0.97627754900276387</v>
      </c>
      <c r="D398" s="62">
        <f>'37'!M9</f>
        <v>0.98463802094499542</v>
      </c>
      <c r="E398" s="62">
        <f>'37'!N9</f>
        <v>0.990021200485806</v>
      </c>
      <c r="F398" s="62">
        <f>'37'!O9</f>
        <v>0.99573322941315656</v>
      </c>
      <c r="G398" s="62">
        <f>'37'!P9</f>
        <v>1.0075264518608718</v>
      </c>
      <c r="H398" s="63">
        <f>'37'!Q9</f>
        <v>1.0178006690371975</v>
      </c>
    </row>
    <row r="399" spans="1:8">
      <c r="B399" t="s">
        <v>538</v>
      </c>
      <c r="C399">
        <f>'37'!L39</f>
        <v>0.90267257638838916</v>
      </c>
      <c r="D399">
        <f>'37'!M39</f>
        <v>0.90399283108646245</v>
      </c>
      <c r="E399">
        <f>'37'!N39</f>
        <v>0.90490754636586768</v>
      </c>
      <c r="F399">
        <f>'37'!O39</f>
        <v>0.90612756998327626</v>
      </c>
      <c r="G399">
        <f>'37'!P39</f>
        <v>0.9110038377290739</v>
      </c>
      <c r="H399">
        <f>'37'!Q39</f>
        <v>0.91464533217098243</v>
      </c>
    </row>
    <row r="400" spans="1:8">
      <c r="B400" t="s">
        <v>539</v>
      </c>
      <c r="C400">
        <f>'37'!L69</f>
        <v>0.84692215281100791</v>
      </c>
      <c r="D400">
        <f>'37'!M69</f>
        <v>0.85636426310156089</v>
      </c>
      <c r="E400">
        <f>'37'!N69</f>
        <v>0.86375466148064606</v>
      </c>
      <c r="F400">
        <f>'37'!O69</f>
        <v>0.87228103843515248</v>
      </c>
      <c r="G400">
        <f>'37'!P69</f>
        <v>0.91914413416872387</v>
      </c>
      <c r="H400">
        <f>'37'!Q69</f>
        <v>0.8998323660162395</v>
      </c>
    </row>
    <row r="401" spans="1:8">
      <c r="B401" t="s">
        <v>540</v>
      </c>
      <c r="C401">
        <f>'37'!L99</f>
        <v>1.0611486108233713E-4</v>
      </c>
      <c r="D401">
        <f>'37'!M99</f>
        <v>1.0611486108233713E-4</v>
      </c>
      <c r="E401">
        <f>'37'!N99</f>
        <v>1.0611486108233713E-4</v>
      </c>
      <c r="F401">
        <f>'37'!O99</f>
        <v>1.0611486108233713E-4</v>
      </c>
      <c r="G401">
        <f>'37'!P99</f>
        <v>1.0611486108233713E-4</v>
      </c>
      <c r="H401">
        <f>'37'!Q99</f>
        <v>0.44101520249235127</v>
      </c>
    </row>
    <row r="402" spans="1:8">
      <c r="B402" t="s">
        <v>541</v>
      </c>
      <c r="C402">
        <f>'37'!L129</f>
        <v>1.1955756181839909</v>
      </c>
      <c r="D402">
        <f>'37'!M129</f>
        <v>1.2105510699839408</v>
      </c>
      <c r="E402">
        <f>'37'!N129</f>
        <v>1.2120588934370387</v>
      </c>
      <c r="F402">
        <f>'37'!O129</f>
        <v>1.2203855561924102</v>
      </c>
      <c r="G402">
        <f>'37'!P129</f>
        <v>1.2287694218716798</v>
      </c>
      <c r="H402">
        <f>'37'!Q129</f>
        <v>1.2333666902669165</v>
      </c>
    </row>
    <row r="403" spans="1:8">
      <c r="B403" t="s">
        <v>542</v>
      </c>
      <c r="C403">
        <f>'37'!L159</f>
        <v>0.5465280008417932</v>
      </c>
      <c r="D403">
        <f>'37'!M159</f>
        <v>0.55554089768340598</v>
      </c>
      <c r="E403">
        <f>'37'!N159</f>
        <v>0.56433015911946205</v>
      </c>
      <c r="F403">
        <f>'37'!O159</f>
        <v>0.5884397994139734</v>
      </c>
      <c r="G403">
        <f>'37'!P159</f>
        <v>0.59724812977388975</v>
      </c>
      <c r="H403">
        <f>'37'!Q159</f>
        <v>0.61236343205250243</v>
      </c>
    </row>
    <row r="404" spans="1:8">
      <c r="B404" t="s">
        <v>543</v>
      </c>
      <c r="C404">
        <f>'37'!L189</f>
        <v>1.2906650342413708</v>
      </c>
      <c r="D404">
        <f>'37'!M189</f>
        <v>1.3152688873861642</v>
      </c>
      <c r="E404">
        <f>'37'!N189</f>
        <v>1.329888203740603</v>
      </c>
      <c r="F404">
        <f>'37'!O189</f>
        <v>1.324387014117504</v>
      </c>
      <c r="G404">
        <f>'37'!P189</f>
        <v>1.3360274409045072</v>
      </c>
      <c r="H404">
        <f>'37'!Q189</f>
        <v>1.344670014937519</v>
      </c>
    </row>
    <row r="405" spans="1:8">
      <c r="B405" t="s">
        <v>544</v>
      </c>
      <c r="C405">
        <f>'37'!L219</f>
        <v>1.3505664369575838</v>
      </c>
      <c r="D405">
        <f>'37'!M219</f>
        <v>1.3562804767987837</v>
      </c>
      <c r="E405">
        <f>'37'!N219</f>
        <v>1.3635878687522793</v>
      </c>
      <c r="F405">
        <f>'37'!O219</f>
        <v>1.3667316481333316</v>
      </c>
      <c r="G405">
        <f>'37'!P219</f>
        <v>1.3740953490926866</v>
      </c>
      <c r="H405">
        <f>'37'!Q219</f>
        <v>1.3751505401160222</v>
      </c>
    </row>
    <row r="406" spans="1:8" ht="16" thickBot="1">
      <c r="B406" t="s">
        <v>545</v>
      </c>
      <c r="C406">
        <f>'37'!L249</f>
        <v>1.3386965707730207</v>
      </c>
      <c r="D406">
        <f>'37'!M249</f>
        <v>1.3517764909412884</v>
      </c>
      <c r="E406">
        <f>'37'!N249</f>
        <v>1.3545464013145894</v>
      </c>
      <c r="F406">
        <f>'37'!O249</f>
        <v>1.3649842102802894</v>
      </c>
      <c r="G406">
        <f>'37'!P249</f>
        <v>1.3783209774695131</v>
      </c>
      <c r="H406">
        <f>'37'!Q249</f>
        <v>1.3861017417361612</v>
      </c>
    </row>
    <row r="407" spans="1:8" ht="17" thickBot="1">
      <c r="A407">
        <v>38</v>
      </c>
      <c r="B407" s="60" t="s">
        <v>48</v>
      </c>
      <c r="C407" s="61">
        <f>'38'!L9</f>
        <v>0.79165761349224917</v>
      </c>
      <c r="D407" s="62">
        <f>'38'!M9</f>
        <v>0.83880274703927071</v>
      </c>
      <c r="E407" s="62">
        <f>'38'!N9</f>
        <v>0.91262188180640891</v>
      </c>
      <c r="F407" s="62">
        <f>'38'!O9</f>
        <v>0.91952628519120605</v>
      </c>
      <c r="G407" s="62">
        <f>'38'!P9</f>
        <v>0.95014301475540452</v>
      </c>
      <c r="H407" s="63">
        <f>'38'!Q9</f>
        <v>0.96937898860604388</v>
      </c>
    </row>
    <row r="408" spans="1:8">
      <c r="B408" t="s">
        <v>547</v>
      </c>
      <c r="C408">
        <f>'38'!L39</f>
        <v>0.72844909697012339</v>
      </c>
      <c r="D408">
        <f>'38'!M39</f>
        <v>0.73392297911372217</v>
      </c>
      <c r="E408">
        <f>'38'!N39</f>
        <v>0.73611614120785562</v>
      </c>
      <c r="F408">
        <f>'38'!O39</f>
        <v>0.74050917465836741</v>
      </c>
      <c r="G408">
        <f>'38'!P39</f>
        <v>0.74155891932933049</v>
      </c>
      <c r="H408">
        <f>'38'!Q39</f>
        <v>0.74863011634922239</v>
      </c>
    </row>
    <row r="409" spans="1:8">
      <c r="B409" t="s">
        <v>548</v>
      </c>
      <c r="C409">
        <f>'38'!L69</f>
        <v>0.75362168220054238</v>
      </c>
      <c r="D409">
        <f>'38'!M69</f>
        <v>0.76349861490383997</v>
      </c>
      <c r="E409">
        <f>'38'!N69</f>
        <v>0.80818102989218488</v>
      </c>
      <c r="F409">
        <f>'38'!O69</f>
        <v>0.81291230660194025</v>
      </c>
      <c r="G409">
        <f>'38'!P69</f>
        <v>0.82239254989710875</v>
      </c>
      <c r="H409">
        <f>'38'!Q69</f>
        <v>0.83063795287574127</v>
      </c>
    </row>
    <row r="410" spans="1:8">
      <c r="B410" t="s">
        <v>549</v>
      </c>
      <c r="C410">
        <f>'38'!L99</f>
        <v>0.45598034758482714</v>
      </c>
      <c r="D410">
        <f>'38'!M99</f>
        <v>0.46165879193300335</v>
      </c>
      <c r="E410">
        <f>'38'!N99</f>
        <v>0.95408983005860393</v>
      </c>
      <c r="F410">
        <f>'38'!O99</f>
        <v>0.96280933161343196</v>
      </c>
      <c r="G410">
        <f>'38'!P99</f>
        <v>1.0471344429191141</v>
      </c>
      <c r="H410">
        <f>'38'!Q99</f>
        <v>1.06958522148847</v>
      </c>
    </row>
    <row r="411" spans="1:8">
      <c r="B411" t="s">
        <v>550</v>
      </c>
      <c r="C411">
        <f>'38'!L129</f>
        <v>0.84872686451955937</v>
      </c>
      <c r="D411">
        <f>'38'!M129</f>
        <v>0.86242046408504425</v>
      </c>
      <c r="E411">
        <f>'38'!N129</f>
        <v>0.87349880910077726</v>
      </c>
      <c r="F411">
        <f>'38'!O129</f>
        <v>0.87269455891968672</v>
      </c>
      <c r="G411">
        <f>'38'!P129</f>
        <v>0.88124172338324247</v>
      </c>
      <c r="H411">
        <f>'38'!Q129</f>
        <v>0.98193386645718417</v>
      </c>
    </row>
    <row r="412" spans="1:8">
      <c r="B412" t="s">
        <v>551</v>
      </c>
      <c r="C412">
        <f>'38'!L159</f>
        <v>1.293694854813479</v>
      </c>
      <c r="D412">
        <f>'38'!M159</f>
        <v>1.3386965707730207</v>
      </c>
      <c r="E412">
        <f>'38'!N159</f>
        <v>1.4541071724291277</v>
      </c>
      <c r="F412">
        <f>'38'!O159</f>
        <v>1.4622450849541722</v>
      </c>
      <c r="G412">
        <f>'38'!P159</f>
        <v>1.4905773659027421</v>
      </c>
      <c r="H412">
        <f>'38'!Q159</f>
        <v>1.4984266994392668</v>
      </c>
    </row>
    <row r="413" spans="1:8">
      <c r="B413" t="s">
        <v>552</v>
      </c>
      <c r="C413">
        <f>'38'!L189</f>
        <v>0.72640045540178622</v>
      </c>
      <c r="D413">
        <f>'38'!M189</f>
        <v>0.73995557993369565</v>
      </c>
      <c r="E413">
        <f>'38'!N189</f>
        <v>0.74365316353416833</v>
      </c>
      <c r="F413">
        <f>'38'!O189</f>
        <v>0.74740176083887422</v>
      </c>
      <c r="G413">
        <f>'38'!P189</f>
        <v>0.75422623378525289</v>
      </c>
      <c r="H413">
        <f>'38'!Q189</f>
        <v>0.75868439328232429</v>
      </c>
    </row>
    <row r="414" spans="1:8">
      <c r="B414" t="s">
        <v>553</v>
      </c>
      <c r="C414">
        <f>'38'!L219</f>
        <v>0.98105651300408969</v>
      </c>
      <c r="D414">
        <f>'38'!M219</f>
        <v>0.98057119209189458</v>
      </c>
      <c r="E414">
        <f>'38'!N219</f>
        <v>0.99391016199719051</v>
      </c>
      <c r="F414">
        <f>'38'!O219</f>
        <v>1.0051305979390956</v>
      </c>
      <c r="G414">
        <f>'38'!P219</f>
        <v>1.0201586729769074</v>
      </c>
      <c r="H414">
        <f>'38'!Q219</f>
        <v>1.0354114382587587</v>
      </c>
    </row>
    <row r="415" spans="1:8">
      <c r="B415" t="s">
        <v>554</v>
      </c>
      <c r="C415">
        <f>'38'!L249</f>
        <v>0.88003437018258079</v>
      </c>
      <c r="D415">
        <f>'38'!M249</f>
        <v>1.2570295184892615</v>
      </c>
      <c r="E415">
        <f>'38'!N249</f>
        <v>1.261540571003352</v>
      </c>
      <c r="F415">
        <f>'38'!O249</f>
        <v>1.2702862251532003</v>
      </c>
      <c r="G415">
        <f>'38'!P249</f>
        <v>1.2768035530420327</v>
      </c>
      <c r="H415">
        <f>'38'!Q249</f>
        <v>1.2840112409633744</v>
      </c>
    </row>
    <row r="416" spans="1:8">
      <c r="B416" t="s">
        <v>555</v>
      </c>
      <c r="C416">
        <f>'38'!L279</f>
        <v>0.5172711992044754</v>
      </c>
      <c r="D416">
        <f>'38'!M279</f>
        <v>0.52659388895515835</v>
      </c>
      <c r="E416">
        <f>'38'!N279</f>
        <v>0.53672654675110665</v>
      </c>
      <c r="F416">
        <f>'38'!O279</f>
        <v>0.54355368184757258</v>
      </c>
      <c r="G416">
        <f>'38'!P279</f>
        <v>0.8443777006451727</v>
      </c>
      <c r="H416">
        <f>'38'!Q279</f>
        <v>0.91082615829445823</v>
      </c>
    </row>
    <row r="417" spans="2:8">
      <c r="B417" t="s">
        <v>556</v>
      </c>
      <c r="C417">
        <f>'38'!L309</f>
        <v>1.0557948139863647</v>
      </c>
      <c r="D417">
        <f>'38'!M309</f>
        <v>1.0708081323646479</v>
      </c>
      <c r="E417">
        <f>'38'!N309</f>
        <v>1.0827539281257288</v>
      </c>
      <c r="F417">
        <f>'38'!O309</f>
        <v>1.0952011178211682</v>
      </c>
      <c r="G417">
        <f>'38'!P309</f>
        <v>1.1085364946358729</v>
      </c>
      <c r="H417">
        <f>'38'!Q309</f>
        <v>1.1292241924830544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417"/>
  <sheetViews>
    <sheetView workbookViewId="0">
      <selection activeCell="J418" sqref="J418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180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'1'!C10</f>
        <v>0.11423495146643443</v>
      </c>
      <c r="D4" s="17">
        <f>'1'!D10</f>
        <v>-2.1026048998275102</v>
      </c>
      <c r="E4" s="17">
        <f>'1'!E10</f>
        <v>1.6747145326786623</v>
      </c>
      <c r="F4" s="17">
        <f>'1'!F10</f>
        <v>-0.26013035752146807</v>
      </c>
      <c r="G4" s="17">
        <f>'1'!G10</f>
        <v>-0.94703218398007882</v>
      </c>
      <c r="H4" s="17">
        <f>'1'!H10</f>
        <v>0.36949024176646361</v>
      </c>
    </row>
    <row r="5" spans="1:8" ht="16">
      <c r="A5" s="17">
        <v>2</v>
      </c>
      <c r="B5" s="59" t="s">
        <v>8</v>
      </c>
      <c r="C5" s="17">
        <f>'2'!C10</f>
        <v>1.9734630296019948</v>
      </c>
      <c r="D5" s="17">
        <f>'2'!D10</f>
        <v>0.13084655321373673</v>
      </c>
      <c r="E5" s="17">
        <f>'2'!E10</f>
        <v>-2.184949972114874</v>
      </c>
      <c r="F5" s="17">
        <f>'2'!F10</f>
        <v>0.87464661387613285</v>
      </c>
      <c r="G5" s="17">
        <f>'2'!G10</f>
        <v>-0.10895175905706846</v>
      </c>
      <c r="H5" s="17">
        <f>'2'!H10</f>
        <v>7.635969391729884E-2</v>
      </c>
    </row>
    <row r="6" spans="1:8" ht="16">
      <c r="A6" s="17">
        <v>3</v>
      </c>
      <c r="B6" s="59" t="s">
        <v>12</v>
      </c>
      <c r="C6" s="17">
        <f>'3'!C10</f>
        <v>-2.059589733161133</v>
      </c>
      <c r="D6" s="17">
        <f>'3'!D10</f>
        <v>-7.2838574993144887</v>
      </c>
      <c r="E6" s="17">
        <f>'3'!E10</f>
        <v>2.6998957657774425</v>
      </c>
      <c r="F6" s="17">
        <f>'3'!F10</f>
        <v>-10.295259979213876</v>
      </c>
      <c r="G6" s="17">
        <f>'3'!G10</f>
        <v>0.65382210851230826</v>
      </c>
      <c r="H6" s="17">
        <f>'3'!H10</f>
        <v>2.3728305174030337</v>
      </c>
    </row>
    <row r="7" spans="1:8" ht="16">
      <c r="A7" s="17">
        <v>4</v>
      </c>
      <c r="B7" s="59" t="s">
        <v>16</v>
      </c>
      <c r="C7" s="17">
        <f>'4'!C10</f>
        <v>-4.2573852920089061</v>
      </c>
      <c r="D7" s="17">
        <f>'4'!D10</f>
        <v>8.0855116705146932E-2</v>
      </c>
      <c r="E7" s="17">
        <f>'4'!E10</f>
        <v>0.4469553747352083</v>
      </c>
      <c r="F7" s="17">
        <f>'4'!F10</f>
        <v>-0.28808030889382513</v>
      </c>
      <c r="G7" s="17">
        <f>'4'!G10</f>
        <v>-0.31442671122143118</v>
      </c>
      <c r="H7" s="17">
        <f>'4'!H10</f>
        <v>-0.5843704360631401</v>
      </c>
    </row>
    <row r="8" spans="1:8" ht="16">
      <c r="A8" s="17">
        <v>5</v>
      </c>
      <c r="B8" s="59" t="s">
        <v>20</v>
      </c>
      <c r="C8" s="17">
        <f>'5'!C10</f>
        <v>0.29892452436329492</v>
      </c>
      <c r="D8" s="17">
        <f>'5'!D10</f>
        <v>-0.24986681403178118</v>
      </c>
      <c r="E8" s="17">
        <f>'5'!E10</f>
        <v>0.17141417801621928</v>
      </c>
      <c r="F8" s="17">
        <f>'5'!F10</f>
        <v>0.57940379915259843</v>
      </c>
      <c r="G8" s="17">
        <f>'5'!G10</f>
        <v>2.4686560390841725</v>
      </c>
      <c r="H8" s="17">
        <f>'5'!H10</f>
        <v>-0.73928923073297792</v>
      </c>
    </row>
    <row r="9" spans="1:8" ht="16">
      <c r="A9" s="17">
        <v>6</v>
      </c>
      <c r="B9" s="59" t="s">
        <v>24</v>
      </c>
      <c r="C9" s="17">
        <f>'6'!C10</f>
        <v>-3.7970171017521426</v>
      </c>
      <c r="D9" s="17">
        <f>'6'!D10</f>
        <v>-0.33387524078175468</v>
      </c>
      <c r="E9" s="17">
        <f>'6'!E10</f>
        <v>8.557572295342899</v>
      </c>
      <c r="F9" s="17">
        <f>'6'!F10</f>
        <v>-10.932455500867123</v>
      </c>
      <c r="G9" s="17">
        <f>'6'!G10</f>
        <v>1.3553124467992692</v>
      </c>
      <c r="H9" s="17">
        <f>'6'!H10</f>
        <v>0.68429774453753767</v>
      </c>
    </row>
    <row r="10" spans="1:8" ht="16">
      <c r="A10" s="17">
        <v>7</v>
      </c>
      <c r="B10" s="59" t="s">
        <v>28</v>
      </c>
      <c r="C10" s="17">
        <f>'7'!C10</f>
        <v>1.4952837234330705</v>
      </c>
      <c r="D10" s="17">
        <f>'7'!D10</f>
        <v>0.12579207030721537</v>
      </c>
      <c r="E10" s="17">
        <f>'7'!E10</f>
        <v>-0.87037869094013876</v>
      </c>
      <c r="F10" s="17">
        <f>'7'!F10</f>
        <v>2.4807032365262507</v>
      </c>
      <c r="G10" s="17">
        <f>'7'!G10</f>
        <v>-1.5884104485042572</v>
      </c>
      <c r="H10" s="17">
        <f>'7'!H10</f>
        <v>0.25949062950504853</v>
      </c>
    </row>
    <row r="11" spans="1:8" ht="16">
      <c r="A11" s="17">
        <v>8</v>
      </c>
      <c r="B11" s="59" t="s">
        <v>32</v>
      </c>
      <c r="C11" s="17">
        <f>'8'!C10</f>
        <v>-0.43280111141187844</v>
      </c>
      <c r="D11" s="17">
        <f>'8'!D10</f>
        <v>0.5398757403793879</v>
      </c>
      <c r="E11" s="17">
        <f>'8'!E10</f>
        <v>-0.87225380192042945</v>
      </c>
      <c r="F11" s="17">
        <f>'8'!F10</f>
        <v>-6.0725592518275896E-2</v>
      </c>
      <c r="G11" s="17">
        <f>'8'!G10</f>
        <v>0.64491500221216014</v>
      </c>
      <c r="H11" s="17">
        <f>'8'!H10</f>
        <v>-1.0394973619166046</v>
      </c>
    </row>
    <row r="12" spans="1:8" ht="16">
      <c r="A12" s="17">
        <v>9</v>
      </c>
      <c r="B12" s="59" t="s">
        <v>36</v>
      </c>
      <c r="C12" s="17">
        <f>'9'!C10</f>
        <v>-0.95049666976763514</v>
      </c>
      <c r="D12" s="17">
        <f>'9'!D10</f>
        <v>-6.8874433760806777E-2</v>
      </c>
      <c r="E12" s="17">
        <f>'9'!E10</f>
        <v>0.59176013399593175</v>
      </c>
      <c r="F12" s="17">
        <f>'9'!F10</f>
        <v>-0.29506510804322317</v>
      </c>
      <c r="G12" s="17">
        <f>'9'!G10</f>
        <v>0.99667051519300476</v>
      </c>
      <c r="H12" s="17">
        <f>'9'!H10</f>
        <v>-0.39599806994166464</v>
      </c>
    </row>
    <row r="13" spans="1:8" ht="16">
      <c r="A13" s="17">
        <v>10</v>
      </c>
      <c r="B13" s="59" t="s">
        <v>41</v>
      </c>
      <c r="C13" s="17">
        <f>'10'!C10</f>
        <v>-2.7748470022787566</v>
      </c>
      <c r="D13" s="17">
        <f>'10'!D10</f>
        <v>-0.52696414028791971</v>
      </c>
      <c r="E13" s="17">
        <f>'10'!E10</f>
        <v>1.8170758483692075</v>
      </c>
      <c r="F13" s="17">
        <f>'10'!F10</f>
        <v>-0.76430876773048939</v>
      </c>
      <c r="G13" s="17">
        <f>'10'!G10</f>
        <v>0.11842523278965655</v>
      </c>
      <c r="H13" s="17">
        <f>'10'!H10</f>
        <v>-0.12009379722146198</v>
      </c>
    </row>
    <row r="14" spans="1:8" ht="16">
      <c r="A14" s="17">
        <v>11</v>
      </c>
      <c r="B14" s="59" t="s">
        <v>45</v>
      </c>
      <c r="C14" s="17">
        <f>'11'!C10</f>
        <v>-2.6707346214981156</v>
      </c>
      <c r="D14" s="17">
        <f>'11'!D10</f>
        <v>-1.3025191197528869</v>
      </c>
      <c r="E14" s="17">
        <f>'11'!E10</f>
        <v>4.4999650007365828</v>
      </c>
      <c r="F14" s="17">
        <f>'11'!F10</f>
        <v>-6.6717325525183933</v>
      </c>
      <c r="G14" s="17">
        <f>'11'!G10</f>
        <v>-0.52173267329250939</v>
      </c>
      <c r="H14" s="17">
        <f>'11'!H10</f>
        <v>1.0417783797127231</v>
      </c>
    </row>
    <row r="15" spans="1:8" ht="16">
      <c r="A15" s="17">
        <v>12</v>
      </c>
      <c r="B15" s="59" t="s">
        <v>49</v>
      </c>
      <c r="C15" s="17">
        <f>'12'!C10</f>
        <v>1.1263653468891899</v>
      </c>
      <c r="D15" s="17">
        <f>'12'!D10</f>
        <v>-1.9572383972105014</v>
      </c>
      <c r="E15" s="17">
        <f>'12'!E10</f>
        <v>-0.16700836558646714</v>
      </c>
      <c r="F15" s="17">
        <f>'12'!F10</f>
        <v>1.4153590063040604</v>
      </c>
      <c r="G15" s="17">
        <f>'12'!G10</f>
        <v>2.5869046843629651</v>
      </c>
      <c r="H15" s="17">
        <f>'12'!H10</f>
        <v>-1.215227977128575</v>
      </c>
    </row>
    <row r="16" spans="1:8" ht="16">
      <c r="A16" s="17">
        <v>13</v>
      </c>
      <c r="B16" s="59" t="s">
        <v>53</v>
      </c>
      <c r="C16" s="17">
        <f>'13'!C10</f>
        <v>-3.0784071545500953</v>
      </c>
      <c r="D16" s="17">
        <f>'13'!D10</f>
        <v>-0.45901400452022895</v>
      </c>
      <c r="E16" s="17">
        <f>'13'!E10</f>
        <v>-4.5246300520208749</v>
      </c>
      <c r="F16" s="17">
        <f>'13'!F10</f>
        <v>-5.409215921064833</v>
      </c>
      <c r="G16" s="17">
        <f>'13'!G10</f>
        <v>2.963812211149278</v>
      </c>
      <c r="H16" s="17">
        <f>'13'!H10</f>
        <v>5.8772289308794319</v>
      </c>
    </row>
    <row r="17" spans="1:8" ht="16">
      <c r="A17" s="17">
        <v>14</v>
      </c>
      <c r="B17" s="59" t="s">
        <v>57</v>
      </c>
      <c r="C17" s="17">
        <f>'14'!C10</f>
        <v>-0.28347220799747364</v>
      </c>
      <c r="D17" s="17">
        <f>'14'!D10</f>
        <v>-0.88596835595255563</v>
      </c>
      <c r="E17" s="17">
        <f>'14'!E10</f>
        <v>1.0061978690457714</v>
      </c>
      <c r="F17" s="17">
        <f>'14'!F10</f>
        <v>0.35271971842988886</v>
      </c>
      <c r="G17" s="17">
        <f>'14'!G10</f>
        <v>1.3715522166641931</v>
      </c>
      <c r="H17" s="17">
        <f>'14'!H10</f>
        <v>-1.6922407408506139</v>
      </c>
    </row>
    <row r="18" spans="1:8" ht="16">
      <c r="A18" s="17">
        <v>15</v>
      </c>
      <c r="B18" s="59" t="s">
        <v>61</v>
      </c>
      <c r="C18" s="17">
        <f>'15'!C10</f>
        <v>-0.24884005918562085</v>
      </c>
      <c r="D18" s="17">
        <f>'15'!D10</f>
        <v>-0.22773572229324293</v>
      </c>
      <c r="E18" s="17">
        <f>'15'!E10</f>
        <v>1.290867341360016</v>
      </c>
      <c r="F18" s="17">
        <f>'15'!F10</f>
        <v>0.48546679118547792</v>
      </c>
      <c r="G18" s="17">
        <f>'15'!G10</f>
        <v>-3.224231656807385</v>
      </c>
      <c r="H18" s="17">
        <f>'15'!H10</f>
        <v>-0.4512574724854026</v>
      </c>
    </row>
    <row r="19" spans="1:8" ht="16">
      <c r="A19" s="17">
        <v>16</v>
      </c>
      <c r="B19" s="59" t="s">
        <v>65</v>
      </c>
      <c r="C19" s="17">
        <f>'16'!C10</f>
        <v>-1.1065810804265517</v>
      </c>
      <c r="D19" s="17">
        <f>'16'!D10</f>
        <v>0.32247189302365176</v>
      </c>
      <c r="E19" s="17">
        <f>'16'!E10</f>
        <v>1.579083793343522</v>
      </c>
      <c r="F19" s="17">
        <f>'16'!F10</f>
        <v>0.71782188550080106</v>
      </c>
      <c r="G19" s="17">
        <f>'16'!G10</f>
        <v>0.91653418400268449</v>
      </c>
      <c r="H19" s="17">
        <f>'16'!H10</f>
        <v>-0.32489843013948233</v>
      </c>
    </row>
    <row r="20" spans="1:8" ht="16">
      <c r="A20" s="17">
        <v>17</v>
      </c>
      <c r="B20" s="59" t="s">
        <v>69</v>
      </c>
      <c r="C20" s="17">
        <f>'17'!C10</f>
        <v>-4.6938735304758987</v>
      </c>
      <c r="D20" s="17">
        <f>'17'!D10</f>
        <v>-4.5822565732632237</v>
      </c>
      <c r="E20" s="17">
        <f>'17'!E10</f>
        <v>-3.442996800470937</v>
      </c>
      <c r="F20" s="17">
        <f>'17'!F10</f>
        <v>-1.3828054642858059</v>
      </c>
      <c r="G20" s="17">
        <f>'17'!G10</f>
        <v>-0.11363525024712946</v>
      </c>
      <c r="H20" s="17">
        <f>'17'!H10</f>
        <v>-0.43695151847917152</v>
      </c>
    </row>
    <row r="21" spans="1:8" ht="16">
      <c r="A21" s="17">
        <v>18</v>
      </c>
      <c r="B21" s="59" t="s">
        <v>73</v>
      </c>
      <c r="C21" s="17">
        <f>'18'!C10</f>
        <v>2.2916650692360876</v>
      </c>
      <c r="D21" s="17">
        <f>'18'!D10</f>
        <v>-5.0535064490330805</v>
      </c>
      <c r="E21" s="17">
        <f>'18'!E10</f>
        <v>2.3115966404215955</v>
      </c>
      <c r="F21" s="17">
        <f>'18'!F10</f>
        <v>0.82953072042100207</v>
      </c>
      <c r="G21" s="17">
        <f>'18'!G10</f>
        <v>-1.1499067058134158</v>
      </c>
      <c r="H21" s="17">
        <f>'18'!H10</f>
        <v>-1.4429017729281552</v>
      </c>
    </row>
    <row r="22" spans="1:8" ht="16">
      <c r="A22" s="17">
        <v>19</v>
      </c>
      <c r="B22" s="59" t="s">
        <v>77</v>
      </c>
      <c r="C22" s="17">
        <f>'19'!C10</f>
        <v>0.72482213879861046</v>
      </c>
      <c r="D22" s="17">
        <f>'19'!D10</f>
        <v>-2.5308634912644044</v>
      </c>
      <c r="E22" s="17">
        <f>'19'!E10</f>
        <v>1.6197072486888082</v>
      </c>
      <c r="F22" s="17">
        <f>'19'!F10</f>
        <v>-0.72775104980041017</v>
      </c>
      <c r="G22" s="17">
        <f>'19'!G10</f>
        <v>-0.2943845105591914</v>
      </c>
      <c r="H22" s="17">
        <f>'19'!H10</f>
        <v>-0.19086306064658498</v>
      </c>
    </row>
    <row r="23" spans="1:8" ht="16">
      <c r="A23" s="17">
        <v>20</v>
      </c>
      <c r="B23" s="59" t="s">
        <v>81</v>
      </c>
      <c r="C23" s="17">
        <f>'20'!C10</f>
        <v>-2.8766481671321191</v>
      </c>
      <c r="D23" s="17">
        <f>'20'!D10</f>
        <v>-0.96048908456163473</v>
      </c>
      <c r="E23" s="17">
        <f>'20'!E10</f>
        <v>4.7038675040749514</v>
      </c>
      <c r="F23" s="17">
        <f>'20'!F10</f>
        <v>1.9912937757940428</v>
      </c>
      <c r="G23" s="17">
        <f>'20'!G10</f>
        <v>3.4446541572484786</v>
      </c>
      <c r="H23" s="17">
        <f>'20'!H10</f>
        <v>2.4053442215577383</v>
      </c>
    </row>
    <row r="24" spans="1:8" ht="16">
      <c r="A24" s="17">
        <v>21</v>
      </c>
      <c r="B24" s="59" t="s">
        <v>85</v>
      </c>
      <c r="C24" s="17">
        <f>'21'!C10</f>
        <v>-1.0093011587367959</v>
      </c>
      <c r="D24" s="17">
        <f>'21'!D10</f>
        <v>-2.0884127639330354</v>
      </c>
      <c r="E24" s="17">
        <f>'21'!E10</f>
        <v>0.84503410949751978</v>
      </c>
      <c r="F24" s="17">
        <f>'21'!F10</f>
        <v>1.7269741338678621</v>
      </c>
      <c r="G24" s="17">
        <f>'21'!G10</f>
        <v>1.5265964444741211</v>
      </c>
      <c r="H24" s="17">
        <f>'21'!H10</f>
        <v>0.54656297259746112</v>
      </c>
    </row>
    <row r="25" spans="1:8" ht="16">
      <c r="A25" s="17">
        <v>22</v>
      </c>
      <c r="B25" s="59" t="s">
        <v>89</v>
      </c>
      <c r="C25" s="17">
        <f>'22'!C10</f>
        <v>-3.8062278877860138</v>
      </c>
      <c r="D25" s="17">
        <f>'22'!D10</f>
        <v>0.8269833397493056</v>
      </c>
      <c r="E25" s="17">
        <f>'22'!E10</f>
        <v>4.8596024938220399</v>
      </c>
      <c r="F25" s="17">
        <f>'22'!F10</f>
        <v>-3.5156629150099934</v>
      </c>
      <c r="G25" s="17">
        <f>'22'!G10</f>
        <v>0.6145460723867523</v>
      </c>
      <c r="H25" s="17">
        <f>'22'!H10</f>
        <v>-2.6568481433664988</v>
      </c>
    </row>
    <row r="26" spans="1:8" ht="16">
      <c r="A26" s="17">
        <v>23</v>
      </c>
      <c r="B26" s="59" t="s">
        <v>93</v>
      </c>
      <c r="C26" s="17">
        <f>'23'!C10</f>
        <v>4.278533136421113</v>
      </c>
      <c r="D26" s="17">
        <f>'23'!D10</f>
        <v>-2.9178523042205065</v>
      </c>
      <c r="E26" s="17">
        <f>'23'!E10</f>
        <v>2.3201596520919221</v>
      </c>
      <c r="F26" s="17">
        <f>'23'!F10</f>
        <v>2.3555336293372848</v>
      </c>
      <c r="G26" s="17">
        <f>'23'!G10</f>
        <v>0.77027497457179572</v>
      </c>
      <c r="H26" s="17">
        <f>'23'!H10</f>
        <v>-2.8036748904910569</v>
      </c>
    </row>
    <row r="27" spans="1:8" ht="16">
      <c r="A27" s="17">
        <v>24</v>
      </c>
      <c r="B27" s="59" t="s">
        <v>97</v>
      </c>
      <c r="C27" s="17">
        <f>'24'!C10</f>
        <v>-5.4109742894183448</v>
      </c>
      <c r="D27" s="17">
        <f>'24'!D10</f>
        <v>-5.1792464128713878</v>
      </c>
      <c r="E27" s="17">
        <f>'24'!E10</f>
        <v>-5.2469227454420668</v>
      </c>
      <c r="F27" s="17">
        <f>'24'!F10</f>
        <v>-4.2011957750337467</v>
      </c>
      <c r="G27" s="17">
        <f>'24'!G10</f>
        <v>0.17809482026036014</v>
      </c>
      <c r="H27" s="17">
        <f>'24'!H10</f>
        <v>3.7505619953404596</v>
      </c>
    </row>
    <row r="28" spans="1:8" ht="16">
      <c r="A28" s="17">
        <v>25</v>
      </c>
      <c r="B28" s="59" t="s">
        <v>101</v>
      </c>
      <c r="C28" s="17">
        <f>'25'!C10</f>
        <v>1.2401555828754478</v>
      </c>
      <c r="D28" s="17">
        <f>'25'!D10</f>
        <v>8.7875521125709462</v>
      </c>
      <c r="E28" s="17">
        <f>'25'!E10</f>
        <v>7.8144628111395482</v>
      </c>
      <c r="F28" s="17">
        <f>'25'!F10</f>
        <v>-17.384470371367833</v>
      </c>
      <c r="G28" s="17">
        <f>'25'!G10</f>
        <v>-1.5541209922550394</v>
      </c>
      <c r="H28" s="17">
        <f>'25'!H10</f>
        <v>-1.3675473360629127</v>
      </c>
    </row>
    <row r="29" spans="1:8" ht="16">
      <c r="A29" s="17">
        <v>26</v>
      </c>
      <c r="B29" s="59" t="s">
        <v>105</v>
      </c>
      <c r="C29" s="17">
        <f>'26'!C10</f>
        <v>1.4286782310829</v>
      </c>
      <c r="D29" s="17">
        <f>'26'!D10</f>
        <v>-3.4579919357480122</v>
      </c>
      <c r="E29" s="17">
        <f>'26'!E10</f>
        <v>2.2758965898015728</v>
      </c>
      <c r="F29" s="17">
        <f>'26'!F10</f>
        <v>0.92144712676075591</v>
      </c>
      <c r="G29" s="17">
        <f>'26'!G10</f>
        <v>-0.56153510552619834</v>
      </c>
      <c r="H29" s="17">
        <f>'26'!H10</f>
        <v>-0.80679881938673403</v>
      </c>
    </row>
    <row r="30" spans="1:8" ht="16">
      <c r="A30" s="17">
        <v>27</v>
      </c>
      <c r="B30" s="59" t="s">
        <v>3</v>
      </c>
      <c r="C30" s="17">
        <f>'27'!C10</f>
        <v>0.65079847787541967</v>
      </c>
      <c r="D30" s="17">
        <f>'27'!D10</f>
        <v>0.21821438566329271</v>
      </c>
      <c r="E30" s="17">
        <f>'27'!E10</f>
        <v>1.5435747393596357</v>
      </c>
      <c r="F30" s="17">
        <f>'27'!F10</f>
        <v>-1.02861571595634</v>
      </c>
      <c r="G30" s="17">
        <f>'27'!G10</f>
        <v>-0.12174666259471033</v>
      </c>
      <c r="H30" s="17">
        <f>'27'!H10</f>
        <v>-0.84763661189813555</v>
      </c>
    </row>
    <row r="31" spans="1:8" ht="16">
      <c r="A31" s="17">
        <v>28</v>
      </c>
      <c r="B31" s="59" t="s">
        <v>7</v>
      </c>
      <c r="C31" s="17">
        <f>'28'!C10</f>
        <v>0.78216804036948351</v>
      </c>
      <c r="D31" s="17">
        <f>'28'!D10</f>
        <v>4.4720193127458709E-2</v>
      </c>
      <c r="E31" s="17">
        <f>'28'!E10</f>
        <v>0.18861095038821121</v>
      </c>
      <c r="F31" s="17">
        <f>'28'!F10</f>
        <v>1.5980433110148999</v>
      </c>
      <c r="G31" s="17">
        <f>'28'!G10</f>
        <v>0.15943207077290458</v>
      </c>
      <c r="H31" s="17">
        <f>'28'!H10</f>
        <v>-1.2448686307576344</v>
      </c>
    </row>
    <row r="32" spans="1:8" ht="16">
      <c r="A32" s="17">
        <v>29</v>
      </c>
      <c r="B32" s="59" t="s">
        <v>11</v>
      </c>
      <c r="C32" s="17">
        <f>'29'!C10</f>
        <v>-1.9817182778355318</v>
      </c>
      <c r="D32" s="17">
        <f>'29'!D10</f>
        <v>0.22301504215108564</v>
      </c>
      <c r="E32" s="17">
        <f>'29'!E10</f>
        <v>-1.257145031926679</v>
      </c>
      <c r="F32" s="17">
        <f>'29'!F10</f>
        <v>-0.55599231761137391</v>
      </c>
      <c r="G32" s="17">
        <f>'29'!G10</f>
        <v>-1.4996832781021965</v>
      </c>
      <c r="H32" s="17">
        <f>'29'!H10</f>
        <v>-0.19009730564240129</v>
      </c>
    </row>
    <row r="33" spans="1:8" ht="16">
      <c r="A33" s="17">
        <v>30</v>
      </c>
      <c r="B33" s="59" t="s">
        <v>15</v>
      </c>
      <c r="C33" s="17">
        <f>'30'!C10</f>
        <v>1.2317100271742234</v>
      </c>
      <c r="D33" s="17">
        <f>'30'!D10</f>
        <v>4.1909410930712276</v>
      </c>
      <c r="E33" s="17">
        <f>'30'!E10</f>
        <v>4.1234358720907043</v>
      </c>
      <c r="F33" s="17">
        <f>'30'!F10</f>
        <v>-2.0942283843439928</v>
      </c>
      <c r="G33" s="17">
        <f>'30'!G10</f>
        <v>-4.4092781409285635</v>
      </c>
      <c r="H33" s="17">
        <f>'30'!H10</f>
        <v>-1.7435846221056348</v>
      </c>
    </row>
    <row r="34" spans="1:8" ht="16">
      <c r="A34" s="17">
        <v>31</v>
      </c>
      <c r="B34" s="59" t="s">
        <v>19</v>
      </c>
      <c r="C34" s="17">
        <f>'31'!C10</f>
        <v>0.32106904656830421</v>
      </c>
      <c r="D34" s="17">
        <f>'31'!D10</f>
        <v>0.76248498074479831</v>
      </c>
      <c r="E34" s="17">
        <f>'31'!E10</f>
        <v>1.6681154409360275</v>
      </c>
      <c r="F34" s="17">
        <f>'31'!F10</f>
        <v>2.4476524363554506</v>
      </c>
      <c r="G34" s="17">
        <f>'31'!G10</f>
        <v>2.4165311408264172</v>
      </c>
      <c r="H34" s="17">
        <f>'31'!H10</f>
        <v>1.5698679888532912</v>
      </c>
    </row>
    <row r="35" spans="1:8" ht="16">
      <c r="A35" s="17">
        <v>32</v>
      </c>
      <c r="B35" s="59" t="s">
        <v>23</v>
      </c>
      <c r="C35" s="17">
        <f>'32'!C10</f>
        <v>0.14270004591176391</v>
      </c>
      <c r="D35" s="17">
        <f>'32'!D10</f>
        <v>-2.1159301489127293</v>
      </c>
      <c r="E35" s="17">
        <f>'32'!E10</f>
        <v>-0.12582589989149714</v>
      </c>
      <c r="F35" s="17">
        <f>'32'!F10</f>
        <v>1.4527750802464143</v>
      </c>
      <c r="G35" s="17">
        <f>'32'!G10</f>
        <v>0.11511961457051441</v>
      </c>
      <c r="H35" s="17">
        <f>'32'!H10</f>
        <v>-1.1474767843388216</v>
      </c>
    </row>
    <row r="36" spans="1:8" ht="16">
      <c r="A36" s="17">
        <v>33</v>
      </c>
      <c r="B36" s="59" t="s">
        <v>27</v>
      </c>
      <c r="C36" s="17">
        <f>'33'!C10</f>
        <v>-3.4087878232562416E-2</v>
      </c>
      <c r="D36" s="17">
        <f>'33'!D10</f>
        <v>1.0579482433669005</v>
      </c>
      <c r="E36" s="17">
        <f>'33'!E10</f>
        <v>-1.5945691025419324</v>
      </c>
      <c r="F36" s="17">
        <f>'33'!F10</f>
        <v>-3.6671895078002052E-2</v>
      </c>
      <c r="G36" s="17">
        <f>'33'!G10</f>
        <v>-0.70607379590908326</v>
      </c>
      <c r="H36" s="17">
        <f>'33'!H10</f>
        <v>-0.43305040706738268</v>
      </c>
    </row>
    <row r="37" spans="1:8" ht="16">
      <c r="A37" s="17">
        <v>34</v>
      </c>
      <c r="B37" s="59" t="s">
        <v>31</v>
      </c>
      <c r="C37" s="17">
        <f>'34'!C10</f>
        <v>-0.71065489762137024</v>
      </c>
      <c r="D37" s="17">
        <f>'34'!D10</f>
        <v>-1.4399280595040844</v>
      </c>
      <c r="E37" s="17">
        <f>'34'!E10</f>
        <v>2.6624737999007966</v>
      </c>
      <c r="F37" s="17">
        <f>'34'!F10</f>
        <v>-1.784451442265395</v>
      </c>
      <c r="G37" s="17">
        <f>'34'!G10</f>
        <v>0.47913261834004739</v>
      </c>
      <c r="H37" s="17">
        <f>'34'!H10</f>
        <v>0.12659768141034949</v>
      </c>
    </row>
    <row r="38" spans="1:8" ht="16">
      <c r="A38" s="17">
        <v>35</v>
      </c>
      <c r="B38" s="59" t="s">
        <v>35</v>
      </c>
      <c r="C38" s="17">
        <f>'35'!C10</f>
        <v>-3.0732375465116801</v>
      </c>
      <c r="D38" s="17">
        <f>'35'!D10</f>
        <v>-3.1656484043056565</v>
      </c>
      <c r="E38" s="17">
        <f>'35'!E10</f>
        <v>-1.3704460513618646</v>
      </c>
      <c r="F38" s="17">
        <f>'35'!F10</f>
        <v>-0.38382108592752195</v>
      </c>
      <c r="G38" s="17">
        <f>'35'!G10</f>
        <v>0.76371406436389155</v>
      </c>
      <c r="H38" s="17">
        <f>'35'!H10</f>
        <v>1.9424274923541331</v>
      </c>
    </row>
    <row r="39" spans="1:8" ht="16">
      <c r="A39" s="17">
        <v>36</v>
      </c>
      <c r="B39" s="59" t="s">
        <v>40</v>
      </c>
      <c r="C39" s="17">
        <f>'36'!C10</f>
        <v>-4.3892219197915496</v>
      </c>
      <c r="D39" s="17">
        <f>'36'!D10</f>
        <v>1.3060835617210191</v>
      </c>
      <c r="E39" s="17">
        <f>'36'!E10</f>
        <v>1.5982716396780203</v>
      </c>
      <c r="F39" s="17">
        <f>'36'!F10</f>
        <v>-1.5745610344215657</v>
      </c>
      <c r="G39" s="17">
        <f>'36'!G10</f>
        <v>3.2724679893255679</v>
      </c>
      <c r="H39" s="17">
        <f>'36'!H10</f>
        <v>2.1624221310662826</v>
      </c>
    </row>
    <row r="40" spans="1:8" ht="16">
      <c r="A40" s="17">
        <v>37</v>
      </c>
      <c r="B40" s="59" t="s">
        <v>44</v>
      </c>
      <c r="C40" s="17">
        <f>'37'!C10</f>
        <v>-2.0203222846016606</v>
      </c>
      <c r="D40" s="17">
        <f>'37'!D10</f>
        <v>2.4957366269297427</v>
      </c>
      <c r="E40" s="17">
        <f>'37'!E10</f>
        <v>-0.89534634844698058</v>
      </c>
      <c r="F40" s="17">
        <f>'37'!F10</f>
        <v>-0.15010215237192101</v>
      </c>
      <c r="G40" s="17">
        <f>'37'!G10</f>
        <v>0.70175221682074873</v>
      </c>
      <c r="H40" s="17">
        <f>'37'!H10</f>
        <v>-2.238179857876117</v>
      </c>
    </row>
    <row r="41" spans="1:8" ht="16">
      <c r="A41" s="17">
        <v>38</v>
      </c>
      <c r="B41" s="59" t="s">
        <v>48</v>
      </c>
      <c r="C41" s="17">
        <f>'38'!C10</f>
        <v>3.279339303294595</v>
      </c>
      <c r="D41" s="17">
        <f>'38'!D10</f>
        <v>3.1351990669615324</v>
      </c>
      <c r="E41" s="17">
        <f>'38'!E10</f>
        <v>39.395452038427734</v>
      </c>
      <c r="F41" s="17">
        <f>'38'!F10</f>
        <v>-37.85416890629272</v>
      </c>
      <c r="G41" s="17">
        <f>'38'!G10</f>
        <v>-0.88608163683483054</v>
      </c>
      <c r="H41" s="17">
        <f>'38'!H10</f>
        <v>-0.95425687801295711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'39'!C10</f>
        <v>0.21537474723780672</v>
      </c>
      <c r="F43" s="17">
        <f>'39'!D10</f>
        <v>-7.7631766418530024</v>
      </c>
      <c r="G43" s="17">
        <f>'39'!E10</f>
        <v>-0.55539987902482346</v>
      </c>
      <c r="H43" s="17">
        <f>'39'!F10</f>
        <v>-4.8053419879676165</v>
      </c>
    </row>
    <row r="44" spans="1:8" ht="17" thickBot="1">
      <c r="A44">
        <v>40</v>
      </c>
      <c r="B44" s="60" t="s">
        <v>60</v>
      </c>
      <c r="C44" s="17"/>
      <c r="D44" s="17"/>
      <c r="E44" s="17">
        <f>'40'!C10</f>
        <v>4.4677371664994281</v>
      </c>
      <c r="F44" s="17">
        <f>'40'!D10</f>
        <v>-9.258910532087917</v>
      </c>
      <c r="G44" s="17">
        <f>'40'!E10</f>
        <v>-3.3875380723762323</v>
      </c>
      <c r="H44" s="17">
        <f>'40'!F10</f>
        <v>3.6955922489496335E-2</v>
      </c>
    </row>
    <row r="45" spans="1:8" ht="17" thickBot="1">
      <c r="A45">
        <v>41</v>
      </c>
      <c r="B45" s="60" t="s">
        <v>64</v>
      </c>
      <c r="C45" s="17"/>
      <c r="D45" s="17"/>
      <c r="E45" s="17">
        <f>'41'!C10</f>
        <v>1.9976379514837661</v>
      </c>
      <c r="F45" s="17">
        <f>'41'!D10</f>
        <v>-4.5380634302780019</v>
      </c>
      <c r="G45" s="17">
        <f>'41'!E10</f>
        <v>-1.4392344436282571</v>
      </c>
      <c r="H45" s="17">
        <f>'41'!F10</f>
        <v>-2.5132715793606208</v>
      </c>
    </row>
    <row r="46" spans="1:8" ht="17" thickBot="1">
      <c r="A46">
        <v>42</v>
      </c>
      <c r="B46" s="60" t="s">
        <v>68</v>
      </c>
      <c r="C46" s="17"/>
      <c r="D46" s="17"/>
      <c r="E46" s="17">
        <f>'42'!C10</f>
        <v>-0.93307135174781308</v>
      </c>
      <c r="F46" s="17">
        <f>'42'!D10</f>
        <v>-2.8593153789038062</v>
      </c>
      <c r="G46" s="17">
        <f>'42'!E10</f>
        <v>0.25414434575556938</v>
      </c>
      <c r="H46" s="17">
        <f>'42'!F10</f>
        <v>2.9413694965096759</v>
      </c>
    </row>
    <row r="47" spans="1:8" ht="17" thickBot="1">
      <c r="A47">
        <v>43</v>
      </c>
      <c r="B47" s="60" t="s">
        <v>72</v>
      </c>
      <c r="C47" s="17"/>
      <c r="D47" s="17"/>
      <c r="E47" s="17">
        <f>'43'!C10</f>
        <v>-3.7090730244390446</v>
      </c>
      <c r="F47" s="17">
        <f>'43'!D10</f>
        <v>-3.335387538676835</v>
      </c>
      <c r="G47" s="17">
        <f>'43'!E10</f>
        <v>-2.8851896906923913</v>
      </c>
      <c r="H47" s="17">
        <f>'43'!F10</f>
        <v>-0.5319928697515256</v>
      </c>
    </row>
    <row r="48" spans="1:8" ht="17" thickBot="1">
      <c r="A48">
        <v>44</v>
      </c>
      <c r="B48" s="60" t="s">
        <v>76</v>
      </c>
      <c r="C48" s="17"/>
      <c r="D48" s="17"/>
      <c r="E48" s="17">
        <f>'44'!C10</f>
        <v>4.8880325999179695</v>
      </c>
      <c r="F48" s="17">
        <f>'44'!D10</f>
        <v>-4.2635321193030045</v>
      </c>
      <c r="G48" s="17">
        <f>'44'!E10</f>
        <v>-0.90394653490736143</v>
      </c>
      <c r="H48" s="17">
        <f>'44'!F10</f>
        <v>-0.55177597445590343</v>
      </c>
    </row>
    <row r="49" spans="1:8" ht="17" thickBot="1">
      <c r="A49">
        <v>45</v>
      </c>
      <c r="B49" s="60" t="s">
        <v>80</v>
      </c>
      <c r="C49" s="17"/>
      <c r="D49" s="17"/>
      <c r="E49" s="17">
        <f>'45'!C10</f>
        <v>5.4704187121093231</v>
      </c>
      <c r="F49" s="17">
        <f>'45'!D10</f>
        <v>-1.4769894509300696</v>
      </c>
      <c r="G49" s="17">
        <f>'45'!E10</f>
        <v>-1.4019282934896142</v>
      </c>
      <c r="H49" s="17">
        <f>'45'!F10</f>
        <v>-0.38221557904183801</v>
      </c>
    </row>
    <row r="50" spans="1:8" ht="17" thickBot="1">
      <c r="A50">
        <v>46</v>
      </c>
      <c r="B50" s="60" t="s">
        <v>84</v>
      </c>
      <c r="C50" s="17"/>
      <c r="D50" s="17"/>
      <c r="E50" s="17">
        <f>'46'!C10</f>
        <v>9.1854993097255075</v>
      </c>
      <c r="F50" s="17">
        <f>'46'!D10</f>
        <v>-15.978888482053936</v>
      </c>
      <c r="G50" s="17">
        <f>'46'!E10</f>
        <v>-1.9667888742465345</v>
      </c>
      <c r="H50" s="17">
        <f>'46'!F10</f>
        <v>-0.20572822511930275</v>
      </c>
    </row>
    <row r="51" spans="1:8" ht="17" thickBot="1">
      <c r="A51">
        <v>47</v>
      </c>
      <c r="B51" s="60" t="s">
        <v>88</v>
      </c>
      <c r="C51" s="17"/>
      <c r="D51" s="17"/>
      <c r="E51" s="17">
        <f>'47'!C10</f>
        <v>-0.43211539971975782</v>
      </c>
      <c r="F51" s="17">
        <f>'47'!D10</f>
        <v>-0.92388434499186411</v>
      </c>
      <c r="G51" s="17">
        <f>'47'!E10</f>
        <v>-0.30206321859017055</v>
      </c>
      <c r="H51" s="17">
        <f>'47'!F10</f>
        <v>0.36457814761933205</v>
      </c>
    </row>
    <row r="52" spans="1:8" ht="17" thickBot="1">
      <c r="A52">
        <v>48</v>
      </c>
      <c r="B52" s="60" t="s">
        <v>92</v>
      </c>
      <c r="C52" s="17"/>
      <c r="D52" s="17"/>
      <c r="E52" s="17">
        <f>'48'!C10</f>
        <v>2.6894757217228515</v>
      </c>
      <c r="F52" s="17">
        <f>'48'!D10</f>
        <v>-3.1683913508464263</v>
      </c>
      <c r="G52" s="17">
        <f>'48'!E10</f>
        <v>0.66167120926746703</v>
      </c>
      <c r="H52" s="17">
        <f>'48'!F10</f>
        <v>3.5720682882237407</v>
      </c>
    </row>
    <row r="53" spans="1:8" ht="17" thickBot="1">
      <c r="A53">
        <v>49</v>
      </c>
      <c r="B53" s="60" t="s">
        <v>96</v>
      </c>
      <c r="C53" s="17"/>
      <c r="D53" s="17"/>
      <c r="E53" s="17">
        <f>'49'!C10</f>
        <v>6.1262297408945487</v>
      </c>
      <c r="F53" s="17">
        <f>'49'!D10</f>
        <v>-3.4935070527852918</v>
      </c>
      <c r="G53" s="17">
        <f>'49'!E10</f>
        <v>0.90604638528594961</v>
      </c>
      <c r="H53" s="17">
        <f>'49'!F10</f>
        <v>-3.0945634621037783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'50'!C10</f>
        <v>-2.8615693999835838</v>
      </c>
      <c r="F54" s="17">
        <f>'50'!D10</f>
        <v>-13.573669466836566</v>
      </c>
      <c r="G54" s="17">
        <f>'50'!E10</f>
        <v>0.32635027043498133</v>
      </c>
      <c r="H54" s="17">
        <f>'50'!F10</f>
        <v>1.1192042825407247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'51'!C10</f>
        <v>4.1790140320377498</v>
      </c>
      <c r="F55" s="17">
        <f>'51'!D10</f>
        <v>-4.3362612482924918</v>
      </c>
      <c r="G55" s="17">
        <f>'51'!E10</f>
        <v>-0.92525149763202208</v>
      </c>
      <c r="H55" s="17">
        <f>'51'!F10</f>
        <v>-1.552789342908018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'52'!C10</f>
        <v>0</v>
      </c>
      <c r="F56" s="17">
        <f>'52'!D10</f>
        <v>0</v>
      </c>
      <c r="G56" s="17">
        <f>'52'!E10</f>
        <v>0</v>
      </c>
      <c r="H56" s="17">
        <f>'52'!F10</f>
        <v>0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'1'!C10</f>
        <v>0.11423495146643443</v>
      </c>
      <c r="D60" s="62">
        <f>'1'!D10</f>
        <v>-2.1026048998275102</v>
      </c>
      <c r="E60" s="62">
        <f>'1'!E10</f>
        <v>1.6747145326786623</v>
      </c>
      <c r="F60" s="62">
        <f>'1'!F10</f>
        <v>-0.26013035752146807</v>
      </c>
      <c r="G60" s="62">
        <f>'1'!G10</f>
        <v>-0.94703218398007882</v>
      </c>
      <c r="H60" s="63">
        <f>'1'!H10</f>
        <v>0.36949024176646361</v>
      </c>
    </row>
    <row r="61" spans="1:8">
      <c r="B61" t="s">
        <v>214</v>
      </c>
      <c r="C61">
        <f>'1'!C40</f>
        <v>0.56335719081234348</v>
      </c>
      <c r="D61">
        <f>'1'!D40</f>
        <v>-2.351162522773012</v>
      </c>
      <c r="E61">
        <f>'1'!E40</f>
        <v>1.6270912325710869</v>
      </c>
      <c r="F61">
        <f>'1'!F40</f>
        <v>-0.57753702634106208</v>
      </c>
      <c r="G61">
        <f>'1'!G40</f>
        <v>-1.2381917312057233</v>
      </c>
      <c r="H61">
        <f>'1'!H40</f>
        <v>0.66327866070180241</v>
      </c>
    </row>
    <row r="62" spans="1:8">
      <c r="B62" t="s">
        <v>215</v>
      </c>
      <c r="C62">
        <f>'1'!C70</f>
        <v>-0.77732592025042557</v>
      </c>
      <c r="D62">
        <f>'1'!D70</f>
        <v>-0.26128898437837933</v>
      </c>
      <c r="E62">
        <f>'1'!E70</f>
        <v>3.2741563897547143</v>
      </c>
      <c r="F62">
        <f>'1'!F70</f>
        <v>-2.1577536383260347</v>
      </c>
      <c r="G62">
        <f>'1'!G70</f>
        <v>1.4653941085419611</v>
      </c>
      <c r="H62">
        <f>'1'!H70</f>
        <v>-0.19007925290590114</v>
      </c>
    </row>
    <row r="63" spans="1:8">
      <c r="B63" t="s">
        <v>216</v>
      </c>
      <c r="C63">
        <f>'1'!C100</f>
        <v>-85.802800611342903</v>
      </c>
      <c r="D63">
        <f>'1'!D100</f>
        <v>-4.6071513991867947</v>
      </c>
      <c r="E63">
        <f>'1'!E100</f>
        <v>7.2378093604508749</v>
      </c>
      <c r="F63">
        <f>'1'!F100</f>
        <v>2.432784555252868</v>
      </c>
      <c r="G63">
        <f>'1'!G100</f>
        <v>1.0426521602018397</v>
      </c>
      <c r="H63">
        <f>'1'!H100</f>
        <v>-3.9600296076980013</v>
      </c>
    </row>
    <row r="64" spans="1:8">
      <c r="B64" t="s">
        <v>217</v>
      </c>
      <c r="C64">
        <f>'1'!C130</f>
        <v>-1.9795184857406101</v>
      </c>
      <c r="D64">
        <f>'1'!D130</f>
        <v>2.8108508471437865</v>
      </c>
      <c r="E64">
        <f>'1'!E130</f>
        <v>-1.8721903922432757</v>
      </c>
      <c r="F64">
        <f>'1'!F130</f>
        <v>0.90687900906878582</v>
      </c>
      <c r="G64">
        <f>'1'!G130</f>
        <v>7.8115185048144298</v>
      </c>
      <c r="H64">
        <f>'1'!H130</f>
        <v>-6.2128228296062087</v>
      </c>
    </row>
    <row r="65" spans="1:8">
      <c r="B65" t="s">
        <v>218</v>
      </c>
      <c r="C65">
        <f>'1'!C160</f>
        <v>-8.2794086136704443</v>
      </c>
      <c r="D65">
        <f>'1'!D160</f>
        <v>0.59783928137896991</v>
      </c>
      <c r="E65">
        <f>'1'!E160</f>
        <v>1.7171522284391307</v>
      </c>
      <c r="F65">
        <f>'1'!F160</f>
        <v>1.2772526380342075</v>
      </c>
      <c r="G65">
        <f>'1'!G160</f>
        <v>-3.9807655047293604</v>
      </c>
      <c r="H65">
        <f>'1'!H160</f>
        <v>2.8297637721900357</v>
      </c>
    </row>
    <row r="66" spans="1:8">
      <c r="B66" t="s">
        <v>219</v>
      </c>
      <c r="C66">
        <f>'1'!C190</f>
        <v>0.29040585114010864</v>
      </c>
      <c r="D66">
        <f>'1'!D190</f>
        <v>-1.2562766099623917</v>
      </c>
      <c r="E66">
        <f>'1'!E190</f>
        <v>1.9103554868624477</v>
      </c>
      <c r="F66">
        <f>'1'!F190</f>
        <v>8.0725325665274372</v>
      </c>
      <c r="G66">
        <f>'1'!G190</f>
        <v>1.1496248288100681</v>
      </c>
      <c r="H66">
        <f>'1'!H190</f>
        <v>-7.6714792988110627</v>
      </c>
    </row>
    <row r="67" spans="1:8">
      <c r="B67" t="s">
        <v>220</v>
      </c>
      <c r="C67">
        <f>'1'!C220</f>
        <v>-4.9715948842806261</v>
      </c>
      <c r="D67">
        <f>'1'!D220</f>
        <v>0.30783033753055944</v>
      </c>
      <c r="E67">
        <f>'1'!E220</f>
        <v>1.9798136645962732</v>
      </c>
      <c r="F67">
        <f>'1'!F220</f>
        <v>9.8968025714769077</v>
      </c>
      <c r="G67">
        <f>'1'!G220</f>
        <v>-4.6955014574962579</v>
      </c>
      <c r="H67">
        <f>'1'!H220</f>
        <v>5.1031566669096744</v>
      </c>
    </row>
    <row r="68" spans="1:8" ht="16" thickBot="1">
      <c r="B68" t="s">
        <v>221</v>
      </c>
      <c r="C68">
        <f>'1'!C250</f>
        <v>-0.45485278750998459</v>
      </c>
      <c r="D68">
        <f>'1'!D250</f>
        <v>12.400924387402345</v>
      </c>
      <c r="E68">
        <f>'1'!E250</f>
        <v>2.1168457799986431</v>
      </c>
      <c r="F68">
        <f>'1'!F250</f>
        <v>4.223231301319907</v>
      </c>
      <c r="G68">
        <f>'1'!G250</f>
        <v>4.8675082451950447</v>
      </c>
      <c r="H68">
        <f>'1'!H250</f>
        <v>-6.2739208787436747</v>
      </c>
    </row>
    <row r="69" spans="1:8" ht="17" thickBot="1">
      <c r="A69">
        <v>2</v>
      </c>
      <c r="B69" s="60" t="s">
        <v>8</v>
      </c>
      <c r="C69" s="61">
        <f>'2'!C10</f>
        <v>1.9734630296019948</v>
      </c>
      <c r="D69" s="62">
        <f>'2'!D10</f>
        <v>0.13084655321373673</v>
      </c>
      <c r="E69" s="62">
        <f>'2'!E10</f>
        <v>-2.184949972114874</v>
      </c>
      <c r="F69" s="62">
        <f>'2'!F10</f>
        <v>0.87464661387613285</v>
      </c>
      <c r="G69" s="62">
        <f>'2'!G10</f>
        <v>-0.10895175905706846</v>
      </c>
      <c r="H69" s="63">
        <f>'2'!H10</f>
        <v>7.635969391729884E-2</v>
      </c>
    </row>
    <row r="70" spans="1:8">
      <c r="B70" t="s">
        <v>223</v>
      </c>
      <c r="C70">
        <f>'2'!C40</f>
        <v>1.954933296790599</v>
      </c>
      <c r="D70">
        <f>'2'!D40</f>
        <v>-0.38218747844201401</v>
      </c>
      <c r="E70">
        <f>'2'!E40</f>
        <v>-2.3187205862650924</v>
      </c>
      <c r="F70">
        <f>'2'!F40</f>
        <v>-0.88341032351635507</v>
      </c>
      <c r="G70">
        <f>'2'!G40</f>
        <v>-0.25542523875860179</v>
      </c>
      <c r="H70">
        <f>'2'!H40</f>
        <v>0.88229580021839393</v>
      </c>
    </row>
    <row r="71" spans="1:8">
      <c r="B71" t="s">
        <v>224</v>
      </c>
      <c r="C71">
        <f>'2'!C70</f>
        <v>3.129837597455607</v>
      </c>
      <c r="D71">
        <f>'2'!D70</f>
        <v>4.7323094834523198</v>
      </c>
      <c r="E71">
        <f>'2'!E70</f>
        <v>-0.29351596548963799</v>
      </c>
      <c r="F71">
        <f>'2'!F70</f>
        <v>23.947854948830305</v>
      </c>
      <c r="G71">
        <f>'2'!G70</f>
        <v>-8.9598341749900854</v>
      </c>
      <c r="H71">
        <f>'2'!H70</f>
        <v>-2.8829677673817233</v>
      </c>
    </row>
    <row r="72" spans="1:8">
      <c r="B72" t="s">
        <v>225</v>
      </c>
      <c r="C72">
        <f>'2'!C100</f>
        <v>-4.4431256181997973</v>
      </c>
      <c r="D72">
        <f>'2'!D100</f>
        <v>23.623841659951644</v>
      </c>
      <c r="E72">
        <f>'2'!E100</f>
        <v>-17.339995876338659</v>
      </c>
      <c r="F72">
        <f>'2'!F100</f>
        <v>14.233591739817486</v>
      </c>
      <c r="G72">
        <f>'2'!G100</f>
        <v>2.7088661820106088</v>
      </c>
      <c r="H72">
        <f>'2'!H100</f>
        <v>5.6450839985212999</v>
      </c>
    </row>
    <row r="73" spans="1:8">
      <c r="B73" t="s">
        <v>226</v>
      </c>
      <c r="C73">
        <f>'2'!C130</f>
        <v>1.8978677816298923</v>
      </c>
      <c r="D73">
        <f>'2'!D130</f>
        <v>-3.963571062083123</v>
      </c>
      <c r="E73">
        <f>'2'!E130</f>
        <v>4.1907026695305252</v>
      </c>
      <c r="F73">
        <f>'2'!F130</f>
        <v>30.167006976914323</v>
      </c>
      <c r="G73">
        <f>'2'!G130</f>
        <v>-12.094188925319209</v>
      </c>
      <c r="H73">
        <f>'2'!H130</f>
        <v>-3.7736723408199166</v>
      </c>
    </row>
    <row r="74" spans="1:8">
      <c r="B74" t="s">
        <v>227</v>
      </c>
      <c r="C74">
        <f>'2'!C160</f>
        <v>-18.73664937442782</v>
      </c>
      <c r="D74">
        <f>'2'!D160</f>
        <v>9.6172067462573434</v>
      </c>
      <c r="E74">
        <f>'2'!E160</f>
        <v>10.030567191214763</v>
      </c>
      <c r="F74">
        <f>'2'!F160</f>
        <v>15.379191476026325</v>
      </c>
      <c r="G74">
        <f>'2'!G160</f>
        <v>3.3606540106613854</v>
      </c>
      <c r="H74">
        <f>'2'!H160</f>
        <v>-6.4807786151927615</v>
      </c>
    </row>
    <row r="75" spans="1:8">
      <c r="B75" t="s">
        <v>228</v>
      </c>
      <c r="C75">
        <f>'2'!C190</f>
        <v>-7.9081516544535972</v>
      </c>
      <c r="D75">
        <f>'2'!D190</f>
        <v>37.279626386456513</v>
      </c>
      <c r="E75">
        <f>'2'!E190</f>
        <v>-1.0558029167888596</v>
      </c>
      <c r="F75">
        <f>'2'!F190</f>
        <v>16.09162735178765</v>
      </c>
      <c r="G75">
        <f>'2'!G190</f>
        <v>10.280724814571402</v>
      </c>
      <c r="H75">
        <f>'2'!H190</f>
        <v>-7.3957229406467624</v>
      </c>
    </row>
    <row r="76" spans="1:8">
      <c r="B76" t="s">
        <v>229</v>
      </c>
      <c r="C76">
        <f>'2'!C220</f>
        <v>-0.72094203092040265</v>
      </c>
      <c r="D76">
        <f>'2'!D220</f>
        <v>4.7167260107269859</v>
      </c>
      <c r="E76">
        <f>'2'!E220</f>
        <v>6.5680816174232337</v>
      </c>
      <c r="F76">
        <f>'2'!F220</f>
        <v>9.8894487478378572</v>
      </c>
      <c r="G76">
        <f>'2'!G220</f>
        <v>15.148411713757334</v>
      </c>
      <c r="H76">
        <f>'2'!H220</f>
        <v>-11.361007973705034</v>
      </c>
    </row>
    <row r="77" spans="1:8">
      <c r="B77" t="s">
        <v>230</v>
      </c>
      <c r="C77">
        <f>'2'!C250</f>
        <v>1.9588360539389573</v>
      </c>
      <c r="D77">
        <f>'2'!D250</f>
        <v>-2.7155561896609295</v>
      </c>
      <c r="E77">
        <f>'2'!E250</f>
        <v>8.6373190327459834</v>
      </c>
      <c r="F77">
        <f>'2'!F250</f>
        <v>33.147944343998113</v>
      </c>
      <c r="G77">
        <f>'2'!G250</f>
        <v>-9.3312200298190806</v>
      </c>
      <c r="H77">
        <f>'2'!H250</f>
        <v>-12.842122830440589</v>
      </c>
    </row>
    <row r="78" spans="1:8">
      <c r="B78" t="s">
        <v>231</v>
      </c>
      <c r="C78">
        <f>'2'!C280</f>
        <v>5.5201160473976785</v>
      </c>
      <c r="D78">
        <f>'2'!D280</f>
        <v>-2.5177951644214338</v>
      </c>
      <c r="E78">
        <f>'2'!E280</f>
        <v>-31.706152245475799</v>
      </c>
      <c r="F78">
        <f>'2'!F280</f>
        <v>2.6821250683233751</v>
      </c>
      <c r="G78">
        <f>'2'!G280</f>
        <v>9.8352303148586309</v>
      </c>
      <c r="H78">
        <f>'2'!H280</f>
        <v>-3.5175485914145113</v>
      </c>
    </row>
    <row r="79" spans="1:8">
      <c r="B79" t="s">
        <v>232</v>
      </c>
      <c r="C79">
        <f>'2'!C310</f>
        <v>0.70445763829986896</v>
      </c>
      <c r="D79">
        <f>'2'!D310</f>
        <v>10.671652880281343</v>
      </c>
      <c r="E79">
        <f>'2'!E310</f>
        <v>1.5386260254266872</v>
      </c>
      <c r="F79">
        <f>'2'!F310</f>
        <v>15.526373523051376</v>
      </c>
      <c r="G79">
        <f>'2'!G310</f>
        <v>-11.492572764977799</v>
      </c>
      <c r="H79">
        <f>'2'!H310</f>
        <v>-4.6067633265929437</v>
      </c>
    </row>
    <row r="80" spans="1:8">
      <c r="B80" t="s">
        <v>233</v>
      </c>
      <c r="C80">
        <f>'2'!C340</f>
        <v>8.7188333071977411</v>
      </c>
      <c r="D80">
        <f>'2'!D340</f>
        <v>0.23089171974522293</v>
      </c>
      <c r="E80">
        <f>'2'!E340</f>
        <v>-4.0666876376219028</v>
      </c>
      <c r="F80">
        <f>'2'!F340</f>
        <v>1.687053360537913</v>
      </c>
      <c r="G80">
        <f>'2'!G340</f>
        <v>4.7955012678681426</v>
      </c>
      <c r="H80">
        <f>'2'!H340</f>
        <v>-11.588785773739604</v>
      </c>
    </row>
    <row r="81" spans="1:8" ht="16" thickBot="1">
      <c r="B81" t="s">
        <v>234</v>
      </c>
      <c r="C81">
        <f>'2'!C370</f>
        <v>11.543542210134868</v>
      </c>
      <c r="D81">
        <f>'2'!D370</f>
        <v>-16.306018504565873</v>
      </c>
      <c r="E81">
        <f>'2'!E370</f>
        <v>8.1210247663717503</v>
      </c>
      <c r="F81">
        <f>'2'!F370</f>
        <v>17.245018672728545</v>
      </c>
      <c r="G81">
        <f>'2'!G370</f>
        <v>3.4297674804161313</v>
      </c>
      <c r="H81">
        <f>'2'!H370</f>
        <v>-2.4504883061981411</v>
      </c>
    </row>
    <row r="82" spans="1:8" ht="17" thickBot="1">
      <c r="A82">
        <v>3</v>
      </c>
      <c r="B82" s="60" t="s">
        <v>12</v>
      </c>
      <c r="C82" s="61">
        <f>'3'!C10</f>
        <v>-2.059589733161133</v>
      </c>
      <c r="D82" s="62">
        <f>'3'!D10</f>
        <v>-7.2838574993144887</v>
      </c>
      <c r="E82" s="62">
        <f>'3'!E10</f>
        <v>2.6998957657774425</v>
      </c>
      <c r="F82" s="62">
        <f>'3'!F10</f>
        <v>-10.295259979213876</v>
      </c>
      <c r="G82" s="62">
        <f>'3'!G10</f>
        <v>0.65382210851230826</v>
      </c>
      <c r="H82" s="63">
        <f>'3'!H10</f>
        <v>2.3728305174030337</v>
      </c>
    </row>
    <row r="83" spans="1:8">
      <c r="B83" t="s">
        <v>236</v>
      </c>
      <c r="C83">
        <f>'3'!C40</f>
        <v>-3.0903549104290264</v>
      </c>
      <c r="D83">
        <f>'3'!D40</f>
        <v>-7.7909974914398825</v>
      </c>
      <c r="E83">
        <f>'3'!E40</f>
        <v>2.5162701221871044</v>
      </c>
      <c r="F83">
        <f>'3'!F40</f>
        <v>-10.649466774217558</v>
      </c>
      <c r="G83">
        <f>'3'!G40</f>
        <v>0.80538996174049149</v>
      </c>
      <c r="H83">
        <f>'3'!H40</f>
        <v>2.2826299320455261</v>
      </c>
    </row>
    <row r="84" spans="1:8">
      <c r="B84" t="s">
        <v>237</v>
      </c>
      <c r="C84">
        <f>'3'!C70</f>
        <v>1.3495072218920208</v>
      </c>
      <c r="D84">
        <f>'3'!D70</f>
        <v>2.0831332343586793</v>
      </c>
      <c r="E84">
        <f>'3'!E70</f>
        <v>1.1266825202595037</v>
      </c>
      <c r="F84">
        <f>'3'!F70</f>
        <v>4.1350642904781845</v>
      </c>
      <c r="G84">
        <f>'3'!G70</f>
        <v>-6.8083401631824332</v>
      </c>
      <c r="H84">
        <f>'3'!H70</f>
        <v>8.8889511473455318</v>
      </c>
    </row>
    <row r="85" spans="1:8">
      <c r="B85" t="s">
        <v>238</v>
      </c>
      <c r="C85">
        <f>'3'!C100</f>
        <v>20.072739901423319</v>
      </c>
      <c r="D85">
        <f>'3'!D100</f>
        <v>-5.2342811037056363</v>
      </c>
      <c r="E85">
        <f>'3'!E100</f>
        <v>6.6804763625318699</v>
      </c>
      <c r="F85">
        <f>'3'!F100</f>
        <v>-27.602020486415174</v>
      </c>
      <c r="G85">
        <f>'3'!G100</f>
        <v>7.2489831736528592</v>
      </c>
      <c r="H85">
        <f>'3'!H100</f>
        <v>1.8526734048298743</v>
      </c>
    </row>
    <row r="86" spans="1:8">
      <c r="B86" t="s">
        <v>239</v>
      </c>
      <c r="C86">
        <f>'3'!C130</f>
        <v>0.46727345270898096</v>
      </c>
      <c r="D86">
        <f>'3'!D130</f>
        <v>-4.1360221979067049</v>
      </c>
      <c r="E86">
        <f>'3'!E130</f>
        <v>4.6662238825401197</v>
      </c>
      <c r="F86">
        <f>'3'!F130</f>
        <v>3.9254950142208358</v>
      </c>
      <c r="G86">
        <f>'3'!G130</f>
        <v>-1.5395428862969094</v>
      </c>
      <c r="H86">
        <f>'3'!H130</f>
        <v>-0.99522533593892759</v>
      </c>
    </row>
    <row r="87" spans="1:8">
      <c r="B87" t="s">
        <v>240</v>
      </c>
      <c r="C87">
        <f>'3'!C160</f>
        <v>2.7970365298106494</v>
      </c>
      <c r="D87">
        <f>'3'!D160</f>
        <v>4.8826051048098336</v>
      </c>
      <c r="E87">
        <f>'3'!E160</f>
        <v>1.8859932225270291</v>
      </c>
      <c r="F87">
        <f>'3'!F160</f>
        <v>-8.741776542156412</v>
      </c>
      <c r="G87">
        <f>'3'!G160</f>
        <v>-1.5738444193912016</v>
      </c>
      <c r="H87">
        <f>'3'!H160</f>
        <v>-6.066488716330988E-2</v>
      </c>
    </row>
    <row r="88" spans="1:8">
      <c r="B88" t="s">
        <v>241</v>
      </c>
      <c r="C88">
        <f>'3'!C190</f>
        <v>1.2085954388120834</v>
      </c>
      <c r="D88">
        <f>'3'!D190</f>
        <v>-2.8117286652078723</v>
      </c>
      <c r="E88">
        <f>'3'!E190</f>
        <v>4.3910547256736008</v>
      </c>
      <c r="F88">
        <f>'3'!F190</f>
        <v>1.5805524602662671</v>
      </c>
      <c r="G88">
        <f>'3'!G190</f>
        <v>-3.4540810660743966</v>
      </c>
      <c r="H88">
        <f>'3'!H190</f>
        <v>1.5068899819999926</v>
      </c>
    </row>
    <row r="89" spans="1:8" ht="16" thickBot="1">
      <c r="B89" t="s">
        <v>242</v>
      </c>
      <c r="C89">
        <f>'3'!C220</f>
        <v>8.5555630407375673</v>
      </c>
      <c r="D89">
        <f>'3'!D220</f>
        <v>-21.634527089072549</v>
      </c>
      <c r="E89">
        <f>'3'!E220</f>
        <v>2.8685768092547717</v>
      </c>
      <c r="F89">
        <f>'3'!F220</f>
        <v>2.4906640167967646</v>
      </c>
      <c r="G89">
        <f>'3'!G220</f>
        <v>-7.0866211701144515</v>
      </c>
      <c r="H89">
        <f>'3'!H220</f>
        <v>1.8656574057823936</v>
      </c>
    </row>
    <row r="90" spans="1:8" ht="17" thickBot="1">
      <c r="A90">
        <v>4</v>
      </c>
      <c r="B90" s="60" t="s">
        <v>16</v>
      </c>
      <c r="C90" s="61">
        <f>'4'!C10</f>
        <v>-4.2573852920089061</v>
      </c>
      <c r="D90" s="62">
        <f>'4'!D10</f>
        <v>8.0855116705146932E-2</v>
      </c>
      <c r="E90" s="62">
        <f>'4'!E10</f>
        <v>0.4469553747352083</v>
      </c>
      <c r="F90" s="62">
        <f>'4'!F10</f>
        <v>-0.28808030889382513</v>
      </c>
      <c r="G90" s="62">
        <f>'4'!G10</f>
        <v>-0.31442671122143118</v>
      </c>
      <c r="H90" s="63">
        <f>'4'!H10</f>
        <v>-0.5843704360631401</v>
      </c>
    </row>
    <row r="91" spans="1:8">
      <c r="B91" t="s">
        <v>244</v>
      </c>
      <c r="C91">
        <f>'4'!C40</f>
        <v>-5.5930069997499103</v>
      </c>
      <c r="D91">
        <f>'4'!D40</f>
        <v>1.8473480448320749</v>
      </c>
      <c r="E91">
        <f>'4'!E40</f>
        <v>0.20048918220504724</v>
      </c>
      <c r="F91">
        <f>'4'!F40</f>
        <v>-1.3989057198847601</v>
      </c>
      <c r="G91">
        <f>'4'!G40</f>
        <v>-0.12468568095809428</v>
      </c>
      <c r="H91">
        <f>'4'!H40</f>
        <v>-0.12339698714713221</v>
      </c>
    </row>
    <row r="92" spans="1:8">
      <c r="B92" t="s">
        <v>245</v>
      </c>
      <c r="C92">
        <f>'4'!C70</f>
        <v>15.070782376998803</v>
      </c>
      <c r="D92">
        <f>'4'!D70</f>
        <v>-21.498976570417906</v>
      </c>
      <c r="E92">
        <f>'4'!E70</f>
        <v>4.9643803250519145</v>
      </c>
      <c r="F92">
        <f>'4'!F70</f>
        <v>6.7224698336775761</v>
      </c>
      <c r="G92">
        <f>'4'!G70</f>
        <v>-2.3095085453379798</v>
      </c>
      <c r="H92">
        <f>'4'!H70</f>
        <v>0.75350669008134696</v>
      </c>
    </row>
    <row r="93" spans="1:8">
      <c r="B93" t="s">
        <v>246</v>
      </c>
      <c r="C93">
        <f>'4'!C100</f>
        <v>14.400898268065337</v>
      </c>
      <c r="D93">
        <f>'4'!D100</f>
        <v>-17.626686397053032</v>
      </c>
      <c r="E93">
        <f>'4'!E100</f>
        <v>2.3918047029081193</v>
      </c>
      <c r="F93">
        <f>'4'!F100</f>
        <v>23.433957528688349</v>
      </c>
      <c r="G93">
        <f>'4'!G100</f>
        <v>-21.090744723962707</v>
      </c>
      <c r="H93">
        <f>'4'!H100</f>
        <v>4.682816931628456</v>
      </c>
    </row>
    <row r="94" spans="1:8">
      <c r="B94" t="s">
        <v>247</v>
      </c>
      <c r="C94">
        <f>'4'!C130</f>
        <v>-9.4930070697274402</v>
      </c>
      <c r="D94">
        <f>'4'!D130</f>
        <v>-19.327779572621964</v>
      </c>
      <c r="E94">
        <f>'4'!E130</f>
        <v>0.60792728565042742</v>
      </c>
      <c r="F94">
        <f>'4'!F130</f>
        <v>5.2938119114589721</v>
      </c>
      <c r="G94">
        <f>'4'!G130</f>
        <v>8.9456838021338552</v>
      </c>
      <c r="H94">
        <f>'4'!H130</f>
        <v>-15.795157238034568</v>
      </c>
    </row>
    <row r="95" spans="1:8">
      <c r="B95" t="s">
        <v>248</v>
      </c>
      <c r="C95">
        <f>'4'!C160</f>
        <v>-5.569928695204764</v>
      </c>
      <c r="D95">
        <f>'4'!D160</f>
        <v>-1.4962129503962254</v>
      </c>
      <c r="E95">
        <f>'4'!E160</f>
        <v>8.2453200912879758</v>
      </c>
      <c r="F95">
        <f>'4'!F160</f>
        <v>5.0365157529093274</v>
      </c>
      <c r="G95">
        <f>'4'!G160</f>
        <v>-3.7582961042781271</v>
      </c>
      <c r="H95">
        <f>'4'!H160</f>
        <v>4.769712571119376</v>
      </c>
    </row>
    <row r="96" spans="1:8">
      <c r="B96" t="s">
        <v>249</v>
      </c>
      <c r="C96">
        <f>'4'!C190</f>
        <v>15.754313941818959</v>
      </c>
      <c r="D96">
        <f>'4'!D190</f>
        <v>-54.984142175703674</v>
      </c>
      <c r="E96">
        <f>'4'!E190</f>
        <v>1.9125591383420217E-2</v>
      </c>
      <c r="F96">
        <f>'4'!F190</f>
        <v>11.503523423548675</v>
      </c>
      <c r="G96">
        <f>'4'!G190</f>
        <v>-2.4037323938612554</v>
      </c>
      <c r="H96">
        <f>'4'!H190</f>
        <v>-11.066499730351916</v>
      </c>
    </row>
    <row r="97" spans="1:8">
      <c r="B97" t="s">
        <v>250</v>
      </c>
      <c r="C97">
        <f>'4'!C220</f>
        <v>1.598008627994751</v>
      </c>
      <c r="D97">
        <f>'4'!D220</f>
        <v>2.8576462962613376</v>
      </c>
      <c r="E97">
        <f>'4'!E220</f>
        <v>6.9682981467653198</v>
      </c>
      <c r="F97">
        <f>'4'!F220</f>
        <v>7.417545596073932</v>
      </c>
      <c r="G97">
        <f>'4'!G220</f>
        <v>-2.8018657206674504</v>
      </c>
      <c r="H97">
        <f>'4'!H220</f>
        <v>-10.388417152146053</v>
      </c>
    </row>
    <row r="98" spans="1:8" ht="16" thickBot="1">
      <c r="B98" t="s">
        <v>251</v>
      </c>
      <c r="C98">
        <f>'4'!C250</f>
        <v>-0.85255098521601846</v>
      </c>
      <c r="D98">
        <f>'4'!D250</f>
        <v>-13.004209444659764</v>
      </c>
      <c r="E98">
        <f>'4'!E250</f>
        <v>-1.4653649641968614</v>
      </c>
      <c r="F98">
        <f>'4'!F250</f>
        <v>2.11973803203127</v>
      </c>
      <c r="G98">
        <f>'4'!G250</f>
        <v>5.7392268528238501</v>
      </c>
      <c r="H98">
        <f>'4'!H250</f>
        <v>-13.129405048253517</v>
      </c>
    </row>
    <row r="99" spans="1:8" ht="17" thickBot="1">
      <c r="A99">
        <v>5</v>
      </c>
      <c r="B99" s="60" t="s">
        <v>20</v>
      </c>
      <c r="C99" s="61">
        <f>'5'!C10</f>
        <v>0.29892452436329492</v>
      </c>
      <c r="D99" s="62">
        <f>'5'!D10</f>
        <v>-0.24986681403178118</v>
      </c>
      <c r="E99" s="62">
        <f>'5'!E10</f>
        <v>0.17141417801621928</v>
      </c>
      <c r="F99" s="62">
        <f>'5'!F10</f>
        <v>0.57940379915259843</v>
      </c>
      <c r="G99" s="62">
        <f>'5'!G10</f>
        <v>2.4686560390841725</v>
      </c>
      <c r="H99" s="63">
        <f>'5'!H10</f>
        <v>-0.73928923073297792</v>
      </c>
    </row>
    <row r="100" spans="1:8">
      <c r="B100" t="s">
        <v>253</v>
      </c>
      <c r="C100">
        <f>'5'!C40</f>
        <v>4.7939062650345109E-2</v>
      </c>
      <c r="D100">
        <f>'5'!D40</f>
        <v>3.7447424977027757E-2</v>
      </c>
      <c r="E100">
        <f>'5'!E40</f>
        <v>-0.22477290675825706</v>
      </c>
      <c r="F100">
        <f>'5'!F40</f>
        <v>0.1540785403642799</v>
      </c>
      <c r="G100">
        <f>'5'!G40</f>
        <v>2.8563699286364685</v>
      </c>
      <c r="H100">
        <f>'5'!H40</f>
        <v>-0.86534431340857321</v>
      </c>
    </row>
    <row r="101" spans="1:8">
      <c r="B101" t="s">
        <v>254</v>
      </c>
      <c r="C101">
        <f>'5'!C70</f>
        <v>9.1117069181478527</v>
      </c>
      <c r="D101">
        <f>'5'!D70</f>
        <v>-10.623773903890021</v>
      </c>
      <c r="E101">
        <f>'5'!E70</f>
        <v>-3.1911493920533198</v>
      </c>
      <c r="F101">
        <f>'5'!F70</f>
        <v>9.9819732900015268</v>
      </c>
      <c r="G101">
        <f>'5'!G70</f>
        <v>0.79018352990956509</v>
      </c>
      <c r="H101">
        <f>'5'!H70</f>
        <v>0.57936863424798923</v>
      </c>
    </row>
    <row r="102" spans="1:8">
      <c r="B102" t="s">
        <v>255</v>
      </c>
      <c r="C102">
        <f>'5'!C100</f>
        <v>3.4223005333301764</v>
      </c>
      <c r="D102">
        <f>'5'!D100</f>
        <v>-3.946945624620648</v>
      </c>
      <c r="E102">
        <f>'5'!E100</f>
        <v>14.279302864836563</v>
      </c>
      <c r="F102">
        <f>'5'!F100</f>
        <v>1.593229884546411</v>
      </c>
      <c r="G102">
        <f>'5'!G100</f>
        <v>-7.3921868968007916</v>
      </c>
      <c r="H102">
        <f>'5'!H100</f>
        <v>9.0200159004817007</v>
      </c>
    </row>
    <row r="103" spans="1:8">
      <c r="B103" t="s">
        <v>256</v>
      </c>
      <c r="C103">
        <f>'5'!C130</f>
        <v>5.8336144065932478</v>
      </c>
      <c r="D103">
        <f>'5'!D130</f>
        <v>-4.1583896172692274</v>
      </c>
      <c r="E103">
        <f>'5'!E130</f>
        <v>9.1352951156521485</v>
      </c>
      <c r="F103">
        <f>'5'!F130</f>
        <v>-0.63700574295332124</v>
      </c>
      <c r="G103">
        <f>'5'!G130</f>
        <v>-0.3168957586778603</v>
      </c>
      <c r="H103">
        <f>'5'!H130</f>
        <v>-0.23038352080227673</v>
      </c>
    </row>
    <row r="104" spans="1:8">
      <c r="B104" t="s">
        <v>257</v>
      </c>
      <c r="C104">
        <f>'5'!C160</f>
        <v>0.2129060579455623</v>
      </c>
      <c r="D104">
        <f>'5'!D160</f>
        <v>1.5351877184982554</v>
      </c>
      <c r="E104">
        <f>'5'!E160</f>
        <v>9.4784646938177612</v>
      </c>
      <c r="F104">
        <f>'5'!F160</f>
        <v>9.4031044967194806</v>
      </c>
      <c r="G104">
        <f>'5'!G160</f>
        <v>2.0248812053773797</v>
      </c>
      <c r="H104">
        <f>'5'!H160</f>
        <v>1.1840460409934623</v>
      </c>
    </row>
    <row r="105" spans="1:8" ht="16" thickBot="1">
      <c r="B105" t="s">
        <v>258</v>
      </c>
      <c r="C105">
        <f>'5'!C190</f>
        <v>-1.4871506810841124</v>
      </c>
      <c r="D105">
        <f>'5'!D190</f>
        <v>-5.9083767468783632</v>
      </c>
      <c r="E105">
        <f>'5'!E190</f>
        <v>4.2752100840336098</v>
      </c>
      <c r="F105">
        <f>'5'!F190</f>
        <v>13.019172694711703</v>
      </c>
      <c r="G105">
        <f>'5'!G190</f>
        <v>-8.2724817445233647</v>
      </c>
      <c r="H105">
        <f>'5'!H190</f>
        <v>-6.2685781928186284</v>
      </c>
    </row>
    <row r="106" spans="1:8" ht="17" thickBot="1">
      <c r="A106">
        <v>6</v>
      </c>
      <c r="B106" s="69" t="s">
        <v>24</v>
      </c>
      <c r="C106" s="61">
        <f>'6'!C10</f>
        <v>-3.7970171017521426</v>
      </c>
      <c r="D106" s="62">
        <f>'6'!D10</f>
        <v>-0.33387524078175468</v>
      </c>
      <c r="E106" s="62">
        <f>'6'!E10</f>
        <v>8.557572295342899</v>
      </c>
      <c r="F106" s="62">
        <f>'6'!F10</f>
        <v>-10.932455500867123</v>
      </c>
      <c r="G106" s="62">
        <f>'6'!G10</f>
        <v>1.3553124467992692</v>
      </c>
      <c r="H106" s="63">
        <f>'6'!H10</f>
        <v>0.68429774453753767</v>
      </c>
    </row>
    <row r="107" spans="1:8" ht="16">
      <c r="B107" s="24" t="s">
        <v>260</v>
      </c>
      <c r="C107">
        <f>'6'!C40</f>
        <v>-4.6491586598996539</v>
      </c>
      <c r="D107">
        <f>'6'!D40</f>
        <v>-0.63699084418969765</v>
      </c>
      <c r="E107">
        <f>'6'!E40</f>
        <v>9.3592074397865748</v>
      </c>
      <c r="F107">
        <f>'6'!F40</f>
        <v>-12.196691070205892</v>
      </c>
      <c r="G107">
        <f>'6'!G40</f>
        <v>1.7064280275171466</v>
      </c>
      <c r="H107">
        <f>'6'!H40</f>
        <v>0.61639127481197398</v>
      </c>
    </row>
    <row r="108" spans="1:8" ht="16">
      <c r="B108" s="24" t="s">
        <v>261</v>
      </c>
      <c r="C108">
        <f>'6'!C70</f>
        <v>8.328289553322854</v>
      </c>
      <c r="D108">
        <f>'6'!D70</f>
        <v>-0.16913233076578602</v>
      </c>
      <c r="E108">
        <f>'6'!E70</f>
        <v>-5.4696741036831487</v>
      </c>
      <c r="F108">
        <f>'6'!F70</f>
        <v>7.5065492447466671</v>
      </c>
      <c r="G108">
        <f>'6'!G70</f>
        <v>-7.5212429569675594</v>
      </c>
      <c r="H108">
        <f>'6'!H70</f>
        <v>-0.53056425557982401</v>
      </c>
    </row>
    <row r="109" spans="1:8" ht="16">
      <c r="B109" s="24" t="s">
        <v>262</v>
      </c>
      <c r="C109">
        <f>'6'!C100</f>
        <v>4.8044027963706739</v>
      </c>
      <c r="D109">
        <f>'6'!D100</f>
        <v>0.79833152530978324</v>
      </c>
      <c r="E109">
        <f>'6'!E100</f>
        <v>8.1735064342589162E-2</v>
      </c>
      <c r="F109">
        <f>'6'!F100</f>
        <v>2.2143786348331802</v>
      </c>
      <c r="G109">
        <f>'6'!G100</f>
        <v>-0.59849371800024465</v>
      </c>
      <c r="H109">
        <f>'6'!H100</f>
        <v>-1.1942926432237535</v>
      </c>
    </row>
    <row r="110" spans="1:8" ht="16" thickBot="1">
      <c r="B110" t="s">
        <v>263</v>
      </c>
      <c r="C110">
        <f>'6'!C130</f>
        <v>3.9010042966521774</v>
      </c>
      <c r="D110">
        <f>'6'!D130</f>
        <v>4.0753161777080837</v>
      </c>
      <c r="E110">
        <f>'6'!E130</f>
        <v>3.0063624489108145</v>
      </c>
      <c r="F110">
        <f>'6'!F130</f>
        <v>6.4903205580374674</v>
      </c>
      <c r="G110">
        <f>'6'!G130</f>
        <v>-3.1486721440016319</v>
      </c>
      <c r="H110">
        <f>'6'!H130</f>
        <v>4.8954912372241495</v>
      </c>
    </row>
    <row r="111" spans="1:8" ht="17" thickBot="1">
      <c r="A111">
        <v>7</v>
      </c>
      <c r="B111" s="69" t="s">
        <v>28</v>
      </c>
      <c r="C111" s="61">
        <f>'7'!C10</f>
        <v>1.4952837234330705</v>
      </c>
      <c r="D111" s="62">
        <f>'7'!D10</f>
        <v>0.12579207030721537</v>
      </c>
      <c r="E111" s="62">
        <f>'7'!E10</f>
        <v>-0.87037869094013876</v>
      </c>
      <c r="F111" s="62">
        <f>'7'!F10</f>
        <v>2.4807032365262507</v>
      </c>
      <c r="G111" s="62">
        <f>'7'!G10</f>
        <v>-1.5884104485042572</v>
      </c>
      <c r="H111" s="63">
        <f>'7'!H10</f>
        <v>0.25949062950504853</v>
      </c>
    </row>
    <row r="112" spans="1:8" ht="16">
      <c r="B112" s="24" t="s">
        <v>265</v>
      </c>
      <c r="C112">
        <f>'7'!C40</f>
        <v>1.5693222671738771</v>
      </c>
      <c r="D112">
        <f>'7'!D40</f>
        <v>0.20334252478647605</v>
      </c>
      <c r="E112">
        <f>'7'!E40</f>
        <v>-1.2886803499155757</v>
      </c>
      <c r="F112">
        <f>'7'!F40</f>
        <v>2.6088793949498941</v>
      </c>
      <c r="G112">
        <f>'7'!G40</f>
        <v>-1.8549987142695494</v>
      </c>
      <c r="H112">
        <f>'7'!H40</f>
        <v>0.3877327443211262</v>
      </c>
    </row>
    <row r="113" spans="1:8" ht="16">
      <c r="B113" s="24" t="s">
        <v>266</v>
      </c>
      <c r="C113">
        <f>'7'!C70</f>
        <v>-0.37523452157598497</v>
      </c>
      <c r="D113">
        <f>'7'!D70</f>
        <v>4.1148807524353375</v>
      </c>
      <c r="E113">
        <f>'7'!E70</f>
        <v>-3.8675312644742936</v>
      </c>
      <c r="F113">
        <f>'7'!F70</f>
        <v>15.594509674218621</v>
      </c>
      <c r="G113">
        <f>'7'!G70</f>
        <v>2.2911471321695758</v>
      </c>
      <c r="H113">
        <f>'7'!H70</f>
        <v>-12.170615180022661</v>
      </c>
    </row>
    <row r="114" spans="1:8">
      <c r="B114" t="s">
        <v>267</v>
      </c>
      <c r="C114">
        <f>'7'!C100</f>
        <v>-1.0671400229717105</v>
      </c>
      <c r="D114">
        <f>'7'!D100</f>
        <v>-2.5395538368781172</v>
      </c>
      <c r="E114">
        <f>'7'!E100</f>
        <v>7.0430775981862066</v>
      </c>
      <c r="F114">
        <f>'7'!F100</f>
        <v>6.0099891869625699</v>
      </c>
      <c r="G114">
        <f>'7'!G100</f>
        <v>-0.55208875786648604</v>
      </c>
      <c r="H114">
        <f>'7'!H100</f>
        <v>-3.7392534552181997</v>
      </c>
    </row>
    <row r="115" spans="1:8">
      <c r="B115" t="s">
        <v>268</v>
      </c>
      <c r="C115">
        <f>'7'!C130</f>
        <v>4.686289697908598</v>
      </c>
      <c r="D115">
        <f>'7'!D130</f>
        <v>-8.1418491043965993E-2</v>
      </c>
      <c r="E115">
        <f>'7'!E130</f>
        <v>-7.0317002881844379</v>
      </c>
      <c r="F115">
        <f>'7'!F130</f>
        <v>0.74062401512763942</v>
      </c>
      <c r="G115">
        <f>'7'!G130</f>
        <v>0.50262481849659324</v>
      </c>
      <c r="H115">
        <f>'7'!H130</f>
        <v>1.5813517629143725</v>
      </c>
    </row>
    <row r="116" spans="1:8">
      <c r="B116" t="s">
        <v>269</v>
      </c>
      <c r="C116">
        <f>'7'!C160</f>
        <v>2.9790895792100569</v>
      </c>
      <c r="D116">
        <f>'7'!D160</f>
        <v>-6.3504411010731356</v>
      </c>
      <c r="E116">
        <f>'7'!E160</f>
        <v>26.204630032381221</v>
      </c>
      <c r="F116">
        <f>'7'!F160</f>
        <v>-46.319447578643327</v>
      </c>
      <c r="G116">
        <f>'7'!G160</f>
        <v>5.677396533427653</v>
      </c>
      <c r="H116">
        <f>'7'!H160</f>
        <v>2.977178612474229</v>
      </c>
    </row>
    <row r="117" spans="1:8" ht="16" thickBot="1">
      <c r="B117" t="s">
        <v>270</v>
      </c>
      <c r="C117">
        <f>'7'!C190</f>
        <v>-1.087997589401982</v>
      </c>
      <c r="D117">
        <f>'7'!D190</f>
        <v>-6.7272115708043034E-2</v>
      </c>
      <c r="E117">
        <f>'7'!E190</f>
        <v>0.90465631929046308</v>
      </c>
      <c r="F117">
        <f>'7'!F190</f>
        <v>5.3796025637587466</v>
      </c>
      <c r="G117">
        <f>'7'!G190</f>
        <v>-1.6660168019566837</v>
      </c>
      <c r="H117">
        <f>'7'!H190</f>
        <v>-0.42065916444103152</v>
      </c>
    </row>
    <row r="118" spans="1:8" ht="17" thickBot="1">
      <c r="A118">
        <v>8</v>
      </c>
      <c r="B118" s="60" t="s">
        <v>32</v>
      </c>
      <c r="C118" s="61">
        <f>'8'!C10</f>
        <v>-0.43280111141187844</v>
      </c>
      <c r="D118" s="62">
        <f>'8'!D10</f>
        <v>0.5398757403793879</v>
      </c>
      <c r="E118" s="62">
        <f>'8'!E10</f>
        <v>-0.87225380192042945</v>
      </c>
      <c r="F118" s="62">
        <f>'8'!F10</f>
        <v>-6.0725592518275896E-2</v>
      </c>
      <c r="G118" s="62">
        <f>'8'!G10</f>
        <v>0.64491500221216014</v>
      </c>
      <c r="H118" s="63">
        <f>'8'!H10</f>
        <v>-1.0394973619166046</v>
      </c>
    </row>
    <row r="119" spans="1:8">
      <c r="B119" t="s">
        <v>272</v>
      </c>
      <c r="C119">
        <f>'8'!C40</f>
        <v>-0.48859031568570443</v>
      </c>
      <c r="D119">
        <f>'8'!D40</f>
        <v>0.38230385222773577</v>
      </c>
      <c r="E119">
        <f>'8'!E40</f>
        <v>-1.0792858209796945</v>
      </c>
      <c r="F119">
        <f>'8'!F40</f>
        <v>-0.19939755800127804</v>
      </c>
      <c r="G119">
        <f>'8'!G40</f>
        <v>0.90122981058386475</v>
      </c>
      <c r="H119">
        <f>'8'!H40</f>
        <v>-1.6132937800868257</v>
      </c>
    </row>
    <row r="120" spans="1:8">
      <c r="B120" t="s">
        <v>273</v>
      </c>
      <c r="C120">
        <f>'8'!C70</f>
        <v>0</v>
      </c>
      <c r="D120">
        <f>'8'!D70</f>
        <v>0</v>
      </c>
      <c r="E120">
        <f>'8'!E70</f>
        <v>0</v>
      </c>
      <c r="F120">
        <f>'8'!F70</f>
        <v>0</v>
      </c>
      <c r="G120">
        <f>'8'!G70</f>
        <v>0</v>
      </c>
      <c r="H120">
        <f>'8'!H70</f>
        <v>1.2961636669365384</v>
      </c>
    </row>
    <row r="121" spans="1:8">
      <c r="B121" t="s">
        <v>274</v>
      </c>
      <c r="C121">
        <f>'8'!C100</f>
        <v>0.28998438545616778</v>
      </c>
      <c r="D121">
        <f>'8'!D100</f>
        <v>9.287296898079763</v>
      </c>
      <c r="E121">
        <f>'8'!E100</f>
        <v>5.6618537964458735</v>
      </c>
      <c r="F121">
        <f>'8'!F100</f>
        <v>-1.7230943965807142</v>
      </c>
      <c r="G121">
        <f>'8'!G100</f>
        <v>-5.3449792201969464</v>
      </c>
      <c r="H121">
        <f>'8'!H100</f>
        <v>2.7002517689453276</v>
      </c>
    </row>
    <row r="122" spans="1:8">
      <c r="B122" t="s">
        <v>275</v>
      </c>
      <c r="C122">
        <f>'8'!C130</f>
        <v>-8.818926875845424</v>
      </c>
      <c r="D122">
        <f>'8'!D130</f>
        <v>2.3351145596954899</v>
      </c>
      <c r="E122">
        <f>'8'!E130</f>
        <v>7.0503796358265554</v>
      </c>
      <c r="F122">
        <f>'8'!F130</f>
        <v>6.6515345899536147</v>
      </c>
      <c r="G122">
        <f>'8'!G130</f>
        <v>-6.1928766606991559</v>
      </c>
      <c r="H122">
        <f>'8'!H130</f>
        <v>-2.9241424958040758</v>
      </c>
    </row>
    <row r="123" spans="1:8">
      <c r="B123" t="s">
        <v>276</v>
      </c>
      <c r="C123">
        <f>'8'!C160</f>
        <v>-0.35840962691972339</v>
      </c>
      <c r="D123">
        <f>'8'!D160</f>
        <v>9.5241181522109013</v>
      </c>
      <c r="E123">
        <f>'8'!E160</f>
        <v>5.6441338138400399</v>
      </c>
      <c r="F123">
        <f>'8'!F160</f>
        <v>0.43798303198602984</v>
      </c>
      <c r="G123">
        <f>'8'!G160</f>
        <v>-2.6083000966638656</v>
      </c>
      <c r="H123">
        <f>'8'!H160</f>
        <v>3.5277673004814623</v>
      </c>
    </row>
    <row r="124" spans="1:8" ht="16" thickBot="1">
      <c r="B124" t="s">
        <v>277</v>
      </c>
      <c r="C124">
        <f>'8'!C190</f>
        <v>13.623028969563617</v>
      </c>
      <c r="D124">
        <f>'8'!D190</f>
        <v>-0.41103368549501246</v>
      </c>
      <c r="E124">
        <f>'8'!E190</f>
        <v>1.6506581287798023</v>
      </c>
      <c r="F124">
        <f>'8'!F190</f>
        <v>8.2478610671701542</v>
      </c>
      <c r="G124">
        <f>'8'!G190</f>
        <v>-2.1563922217625184</v>
      </c>
      <c r="H124">
        <f>'8'!H190</f>
        <v>28.265343703286465</v>
      </c>
    </row>
    <row r="125" spans="1:8" ht="17" thickBot="1">
      <c r="A125">
        <v>9</v>
      </c>
      <c r="B125" s="60" t="s">
        <v>36</v>
      </c>
      <c r="C125" s="61">
        <f>'9'!C10</f>
        <v>-0.95049666976763514</v>
      </c>
      <c r="D125" s="62">
        <f>'9'!D10</f>
        <v>-6.8874433760806777E-2</v>
      </c>
      <c r="E125" s="62">
        <f>'9'!E10</f>
        <v>0.59176013399593175</v>
      </c>
      <c r="F125" s="62">
        <f>'9'!F10</f>
        <v>-0.29506510804322317</v>
      </c>
      <c r="G125" s="62">
        <f>'9'!G10</f>
        <v>0.99667051519300476</v>
      </c>
      <c r="H125" s="63">
        <f>'9'!H10</f>
        <v>-0.39599806994166464</v>
      </c>
    </row>
    <row r="126" spans="1:8">
      <c r="B126" t="s">
        <v>279</v>
      </c>
      <c r="C126">
        <f>'9'!C40</f>
        <v>-2.3584429557151223</v>
      </c>
      <c r="D126">
        <f>'9'!D40</f>
        <v>0.26298198950140023</v>
      </c>
      <c r="E126">
        <f>'9'!E40</f>
        <v>0.20184253147802778</v>
      </c>
      <c r="F126">
        <f>'9'!F40</f>
        <v>-0.68201152197148351</v>
      </c>
      <c r="G126">
        <f>'9'!G40</f>
        <v>0.8633164360479777</v>
      </c>
      <c r="H126">
        <f>'9'!H40</f>
        <v>-0.42628585865252522</v>
      </c>
    </row>
    <row r="127" spans="1:8">
      <c r="B127" t="s">
        <v>280</v>
      </c>
      <c r="C127">
        <f>'9'!C70</f>
        <v>28.784249287298064</v>
      </c>
      <c r="D127">
        <f>'9'!D70</f>
        <v>-23.153856488184985</v>
      </c>
      <c r="E127">
        <f>'9'!E70</f>
        <v>5.0106444316316994</v>
      </c>
      <c r="F127">
        <f>'9'!F70</f>
        <v>-3.332814203395114</v>
      </c>
      <c r="G127">
        <f>'9'!G70</f>
        <v>-4.056137885264766</v>
      </c>
      <c r="H127">
        <f>'9'!H70</f>
        <v>0.4172055977515774</v>
      </c>
    </row>
    <row r="128" spans="1:8">
      <c r="B128" t="s">
        <v>281</v>
      </c>
      <c r="C128">
        <f>'9'!C100</f>
        <v>15.332268763051221</v>
      </c>
      <c r="D128">
        <f>'9'!D100</f>
        <v>-19.679834652731724</v>
      </c>
      <c r="E128">
        <f>'9'!E100</f>
        <v>3.6449619285006998</v>
      </c>
      <c r="F128">
        <f>'9'!F100</f>
        <v>-1.3537061118335547</v>
      </c>
      <c r="G128">
        <f>'9'!G100</f>
        <v>6.039883706645547E-2</v>
      </c>
      <c r="H128">
        <f>'9'!H100</f>
        <v>-2.2900193147015866</v>
      </c>
    </row>
    <row r="129" spans="1:8">
      <c r="B129" t="s">
        <v>282</v>
      </c>
      <c r="C129">
        <f>'9'!C130</f>
        <v>8.5554303584979348</v>
      </c>
      <c r="D129">
        <f>'9'!D130</f>
        <v>12.354867520095265</v>
      </c>
      <c r="E129">
        <f>'9'!E130</f>
        <v>5.7825503848909623</v>
      </c>
      <c r="F129">
        <f>'9'!F130</f>
        <v>13.484599323737553</v>
      </c>
      <c r="G129">
        <f>'9'!G130</f>
        <v>16.567801923280964</v>
      </c>
      <c r="H129">
        <f>'9'!H130</f>
        <v>1.2782930965891095</v>
      </c>
    </row>
    <row r="130" spans="1:8" ht="16" thickBot="1">
      <c r="B130" t="s">
        <v>283</v>
      </c>
      <c r="C130">
        <f>'9'!C160</f>
        <v>15.398364428774292</v>
      </c>
      <c r="D130">
        <f>'9'!D160</f>
        <v>-3.2189412077680233</v>
      </c>
      <c r="E130">
        <f>'9'!E160</f>
        <v>7.1749573841624041</v>
      </c>
      <c r="F130">
        <f>'9'!F160</f>
        <v>5.4746358613761936</v>
      </c>
      <c r="G130">
        <f>'9'!G160</f>
        <v>-4.0336550358822079</v>
      </c>
      <c r="H130">
        <f>'9'!H160</f>
        <v>0.77498692343001496</v>
      </c>
    </row>
    <row r="131" spans="1:8" ht="17" thickBot="1">
      <c r="A131">
        <v>10</v>
      </c>
      <c r="B131" s="60" t="s">
        <v>41</v>
      </c>
      <c r="C131" s="61">
        <f>'10'!C10</f>
        <v>-2.7748470022787566</v>
      </c>
      <c r="D131" s="62">
        <f>'10'!D10</f>
        <v>-0.52696414028791971</v>
      </c>
      <c r="E131" s="62">
        <f>'10'!E10</f>
        <v>1.8170758483692075</v>
      </c>
      <c r="F131" s="62">
        <f>'10'!F10</f>
        <v>-0.76430876773048939</v>
      </c>
      <c r="G131" s="62">
        <f>'10'!G10</f>
        <v>0.11842523278965655</v>
      </c>
      <c r="H131" s="63">
        <f>'10'!H10</f>
        <v>-0.12009379722146198</v>
      </c>
    </row>
    <row r="132" spans="1:8">
      <c r="B132" t="s">
        <v>285</v>
      </c>
      <c r="C132">
        <f>'10'!C40</f>
        <v>-3.3663052401177582</v>
      </c>
      <c r="D132">
        <f>'10'!D40</f>
        <v>-0.37069136447468637</v>
      </c>
      <c r="E132">
        <f>'10'!E40</f>
        <v>1.1593026356955831</v>
      </c>
      <c r="F132">
        <f>'10'!F40</f>
        <v>-0.69799326935060446</v>
      </c>
      <c r="G132">
        <f>'10'!G40</f>
        <v>0.37972389620810337</v>
      </c>
      <c r="H132">
        <f>'10'!H40</f>
        <v>-0.3123364561796898</v>
      </c>
    </row>
    <row r="133" spans="1:8">
      <c r="B133" t="s">
        <v>286</v>
      </c>
      <c r="C133">
        <f>'10'!C70</f>
        <v>3.0974092763507515</v>
      </c>
      <c r="D133">
        <f>'10'!D70</f>
        <v>-3.9059719405702902</v>
      </c>
      <c r="E133">
        <f>'10'!E70</f>
        <v>3.8301163494518802</v>
      </c>
      <c r="F133">
        <f>'10'!F70</f>
        <v>-2.5051686822798849</v>
      </c>
      <c r="G133">
        <f>'10'!G70</f>
        <v>0.82139835720329435</v>
      </c>
      <c r="H133">
        <f>'10'!H70</f>
        <v>2.3713135924079478</v>
      </c>
    </row>
    <row r="134" spans="1:8">
      <c r="B134" t="s">
        <v>287</v>
      </c>
      <c r="C134">
        <f>'10'!C100</f>
        <v>0.40525623383889825</v>
      </c>
      <c r="D134">
        <f>'10'!D100</f>
        <v>3.555142712379658</v>
      </c>
      <c r="E134">
        <f>'10'!E100</f>
        <v>20.325032292949633</v>
      </c>
      <c r="F134">
        <f>'10'!F100</f>
        <v>-0.19670074879317825</v>
      </c>
      <c r="G134">
        <f>'10'!G100</f>
        <v>-13.039597964322514</v>
      </c>
      <c r="H134">
        <f>'10'!H100</f>
        <v>2.367621050229427</v>
      </c>
    </row>
    <row r="135" spans="1:8">
      <c r="B135" t="s">
        <v>288</v>
      </c>
      <c r="C135">
        <f>'10'!C130</f>
        <v>7.9382147555915399</v>
      </c>
      <c r="D135">
        <f>'10'!D130</f>
        <v>-7.1453203669218563</v>
      </c>
      <c r="E135">
        <f>'10'!E130</f>
        <v>6.6190357595002425</v>
      </c>
      <c r="F135">
        <f>'10'!F130</f>
        <v>-2.9551566466542569</v>
      </c>
      <c r="G135">
        <f>'10'!G130</f>
        <v>-2.8857538268863316</v>
      </c>
      <c r="H135">
        <f>'10'!H130</f>
        <v>4.1542434688154755</v>
      </c>
    </row>
    <row r="136" spans="1:8">
      <c r="B136" t="s">
        <v>289</v>
      </c>
      <c r="C136">
        <f>'10'!C160</f>
        <v>1.2840366498903046</v>
      </c>
      <c r="D136">
        <f>'10'!D160</f>
        <v>-2.1911177644710507</v>
      </c>
      <c r="E136">
        <f>'10'!E160</f>
        <v>2.8507960014809455</v>
      </c>
      <c r="F136">
        <f>'10'!F160</f>
        <v>-3.5457144369738951</v>
      </c>
      <c r="G136">
        <f>'10'!G160</f>
        <v>1.2004006245029017</v>
      </c>
      <c r="H136">
        <f>'10'!H160</f>
        <v>2.9344760509657135</v>
      </c>
    </row>
    <row r="137" spans="1:8" ht="16" thickBot="1">
      <c r="B137" t="s">
        <v>290</v>
      </c>
      <c r="C137">
        <f>'10'!C190</f>
        <v>1.5960669183093339</v>
      </c>
      <c r="D137">
        <f>'10'!D190</f>
        <v>2.7205725525511335</v>
      </c>
      <c r="E137">
        <f>'10'!E190</f>
        <v>7.7312903370049746</v>
      </c>
      <c r="F137">
        <f>'10'!F190</f>
        <v>6.231254932912389</v>
      </c>
      <c r="G137">
        <f>'10'!G190</f>
        <v>0.60163685000845279</v>
      </c>
      <c r="H137">
        <f>'10'!H190</f>
        <v>-7.0497253411952423</v>
      </c>
    </row>
    <row r="138" spans="1:8" ht="17" thickBot="1">
      <c r="A138">
        <v>11</v>
      </c>
      <c r="B138" s="60" t="s">
        <v>45</v>
      </c>
      <c r="C138" s="61">
        <f>'11'!C10</f>
        <v>-2.6707346214981156</v>
      </c>
      <c r="D138" s="62">
        <f>'11'!D10</f>
        <v>-1.3025191197528869</v>
      </c>
      <c r="E138" s="62">
        <f>'11'!E10</f>
        <v>4.4999650007365828</v>
      </c>
      <c r="F138" s="62">
        <f>'11'!F10</f>
        <v>-6.6717325525183933</v>
      </c>
      <c r="G138" s="62">
        <f>'11'!G10</f>
        <v>-0.52173267329250939</v>
      </c>
      <c r="H138" s="63">
        <f>'11'!H10</f>
        <v>1.0417783797127231</v>
      </c>
    </row>
    <row r="139" spans="1:8">
      <c r="B139" t="s">
        <v>292</v>
      </c>
      <c r="C139">
        <f>'11'!C40</f>
        <v>-3.1462366407749678</v>
      </c>
      <c r="D139">
        <f>'11'!D40</f>
        <v>-2.1035976113358892</v>
      </c>
      <c r="E139">
        <f>'11'!E40</f>
        <v>4.8464628447785465</v>
      </c>
      <c r="F139">
        <f>'11'!F40</f>
        <v>-7.4205722801636158</v>
      </c>
      <c r="G139">
        <f>'11'!G40</f>
        <v>-0.69755805290119177</v>
      </c>
      <c r="H139">
        <f>'11'!H40</f>
        <v>1.1332243060354612</v>
      </c>
    </row>
    <row r="140" spans="1:8">
      <c r="B140" t="s">
        <v>293</v>
      </c>
      <c r="C140">
        <f>'11'!C70</f>
        <v>2.3503894061239525</v>
      </c>
      <c r="D140">
        <f>'11'!D70</f>
        <v>20.730704199607004</v>
      </c>
      <c r="E140">
        <f>'11'!E70</f>
        <v>-6.1557385224011254</v>
      </c>
      <c r="F140">
        <f>'11'!F70</f>
        <v>-1.1589403973509877</v>
      </c>
      <c r="G140">
        <f>'11'!G70</f>
        <v>0.40863166546481444</v>
      </c>
      <c r="H140">
        <f>'11'!H70</f>
        <v>-3.3050215247311949</v>
      </c>
    </row>
    <row r="141" spans="1:8">
      <c r="B141" t="s">
        <v>294</v>
      </c>
      <c r="C141">
        <f>'11'!C100</f>
        <v>-9.1797705057367382E-2</v>
      </c>
      <c r="D141">
        <f>'11'!D100</f>
        <v>2.5227608746401118</v>
      </c>
      <c r="E141">
        <f>'11'!E100</f>
        <v>2.4339349857660291</v>
      </c>
      <c r="F141">
        <f>'11'!F100</f>
        <v>9.6281360269882459</v>
      </c>
      <c r="G141">
        <f>'11'!G100</f>
        <v>-2.2461361529344286</v>
      </c>
      <c r="H141">
        <f>'11'!H100</f>
        <v>-0.23820921379563539</v>
      </c>
    </row>
    <row r="142" spans="1:8">
      <c r="B142" t="s">
        <v>295</v>
      </c>
      <c r="C142">
        <f>'11'!C130</f>
        <v>-7.1502388068038991</v>
      </c>
      <c r="D142">
        <f>'11'!D130</f>
        <v>1.1855610656210274</v>
      </c>
      <c r="E142">
        <f>'11'!E130</f>
        <v>3.6192399422035852</v>
      </c>
      <c r="F142">
        <f>'11'!F130</f>
        <v>-2.5690664358758326</v>
      </c>
      <c r="G142">
        <f>'11'!G130</f>
        <v>9.4133250967495687</v>
      </c>
      <c r="H142">
        <f>'11'!H130</f>
        <v>-4.9348798297889847</v>
      </c>
    </row>
    <row r="143" spans="1:8">
      <c r="B143" t="s">
        <v>296</v>
      </c>
      <c r="C143">
        <f>'11'!C160</f>
        <v>4.7843359818388169</v>
      </c>
      <c r="D143">
        <f>'11'!D160</f>
        <v>6.3465682615248031</v>
      </c>
      <c r="E143">
        <f>'11'!E160</f>
        <v>0.22699044926977083</v>
      </c>
      <c r="F143">
        <f>'11'!F160</f>
        <v>7.5792858726990362</v>
      </c>
      <c r="G143">
        <f>'11'!G160</f>
        <v>-2.327159704531375</v>
      </c>
      <c r="H143">
        <f>'11'!H160</f>
        <v>-3.3868786425242545</v>
      </c>
    </row>
    <row r="144" spans="1:8">
      <c r="B144" t="s">
        <v>297</v>
      </c>
      <c r="C144">
        <f>'11'!C190</f>
        <v>4.1958249317993124</v>
      </c>
      <c r="D144">
        <f>'11'!D190</f>
        <v>7.2666146213704748</v>
      </c>
      <c r="E144">
        <f>'11'!E190</f>
        <v>9.1099570660976408</v>
      </c>
      <c r="F144">
        <f>'11'!F190</f>
        <v>-7.082507316152185</v>
      </c>
      <c r="G144">
        <f>'11'!G190</f>
        <v>1.5741323752738321E-2</v>
      </c>
      <c r="H144">
        <f>'11'!H190</f>
        <v>14.218509984639018</v>
      </c>
    </row>
    <row r="145" spans="1:8">
      <c r="B145" t="s">
        <v>298</v>
      </c>
      <c r="C145">
        <f>'11'!C220</f>
        <v>-2.0588840848260244</v>
      </c>
      <c r="D145">
        <f>'11'!D220</f>
        <v>6.6531551819046211</v>
      </c>
      <c r="E145">
        <f>'11'!E220</f>
        <v>-2.4114900407825495</v>
      </c>
      <c r="F145">
        <f>'11'!F220</f>
        <v>-0.86812603441275737</v>
      </c>
      <c r="G145">
        <f>'11'!G220</f>
        <v>1.1954703737215846</v>
      </c>
      <c r="H145">
        <f>'11'!H220</f>
        <v>9.2337917485265262</v>
      </c>
    </row>
    <row r="146" spans="1:8">
      <c r="B146" t="s">
        <v>299</v>
      </c>
      <c r="C146">
        <f>'11'!C250</f>
        <v>4.5263205540216349</v>
      </c>
      <c r="D146">
        <f>'11'!D250</f>
        <v>0.33710433093362147</v>
      </c>
      <c r="E146">
        <f>'11'!E250</f>
        <v>3.8973577235772416</v>
      </c>
      <c r="F146">
        <f>'11'!F250</f>
        <v>-3.0945423881709289</v>
      </c>
      <c r="G146">
        <f>'11'!G250</f>
        <v>4.1997535062949476</v>
      </c>
      <c r="H146">
        <f>'11'!H250</f>
        <v>-5.5682894777054575</v>
      </c>
    </row>
    <row r="147" spans="1:8" ht="16" thickBot="1">
      <c r="B147" t="s">
        <v>300</v>
      </c>
      <c r="C147">
        <f>'11'!C280</f>
        <v>10.055948485168377</v>
      </c>
      <c r="D147">
        <f>'11'!D280</f>
        <v>-7.1308805673864703E-2</v>
      </c>
      <c r="E147">
        <f>'11'!E280</f>
        <v>-3.8072324560598023</v>
      </c>
      <c r="F147">
        <f>'11'!F280</f>
        <v>-0.28286266212860323</v>
      </c>
      <c r="G147">
        <f>'11'!G280</f>
        <v>2.5013207994024551</v>
      </c>
      <c r="H147">
        <f>'11'!H280</f>
        <v>-3.1002676628603334</v>
      </c>
    </row>
    <row r="148" spans="1:8" ht="17" thickBot="1">
      <c r="A148">
        <v>12</v>
      </c>
      <c r="B148" s="60" t="s">
        <v>49</v>
      </c>
      <c r="C148" s="61">
        <f>'12'!C10</f>
        <v>1.1263653468891899</v>
      </c>
      <c r="D148" s="62">
        <f>'12'!D10</f>
        <v>-1.9572383972105014</v>
      </c>
      <c r="E148" s="62">
        <f>'12'!E10</f>
        <v>-0.16700836558646714</v>
      </c>
      <c r="F148" s="62">
        <f>'12'!F10</f>
        <v>1.4153590063040604</v>
      </c>
      <c r="G148" s="62">
        <f>'12'!G10</f>
        <v>2.5869046843629651</v>
      </c>
      <c r="H148" s="63">
        <f>'12'!H10</f>
        <v>-1.215227977128575</v>
      </c>
    </row>
    <row r="149" spans="1:8">
      <c r="B149" t="s">
        <v>302</v>
      </c>
      <c r="C149">
        <f>'12'!C40</f>
        <v>0.30936844172667782</v>
      </c>
      <c r="D149">
        <f>'12'!D40</f>
        <v>-1.4407397054255546</v>
      </c>
      <c r="E149">
        <f>'12'!E40</f>
        <v>-0.98949114448510078</v>
      </c>
      <c r="F149">
        <f>'12'!F40</f>
        <v>1.0763708598183914</v>
      </c>
      <c r="G149">
        <f>'12'!G40</f>
        <v>2.5126956282292254</v>
      </c>
      <c r="H149">
        <f>'12'!H40</f>
        <v>-0.31754840475483515</v>
      </c>
    </row>
    <row r="150" spans="1:8">
      <c r="B150" t="s">
        <v>303</v>
      </c>
      <c r="C150">
        <f>'12'!C70</f>
        <v>-0.71172234398709466</v>
      </c>
      <c r="D150">
        <f>'12'!D70</f>
        <v>2.3210831721470102</v>
      </c>
      <c r="E150">
        <f>'12'!E70</f>
        <v>-6.0984457404358681</v>
      </c>
      <c r="F150">
        <f>'12'!F70</f>
        <v>9.8194776287038632</v>
      </c>
      <c r="G150">
        <f>'12'!G70</f>
        <v>6.7436842578441096</v>
      </c>
      <c r="H150">
        <f>'12'!H70</f>
        <v>-7.8017144508299356</v>
      </c>
    </row>
    <row r="151" spans="1:8">
      <c r="B151" t="s">
        <v>304</v>
      </c>
      <c r="C151">
        <f>'12'!C100</f>
        <v>8.7458856720628813</v>
      </c>
      <c r="D151">
        <f>'12'!D100</f>
        <v>-4.1014799154333987</v>
      </c>
      <c r="E151">
        <f>'12'!E100</f>
        <v>6.5313744459693606</v>
      </c>
      <c r="F151">
        <f>'12'!F100</f>
        <v>12.829243099523707</v>
      </c>
      <c r="G151">
        <f>'12'!G100</f>
        <v>2.287942033551229</v>
      </c>
      <c r="H151">
        <f>'12'!H100</f>
        <v>-14.67407599896057</v>
      </c>
    </row>
    <row r="152" spans="1:8">
      <c r="B152" t="s">
        <v>305</v>
      </c>
      <c r="C152">
        <f>'12'!C130</f>
        <v>5.4247412655414324</v>
      </c>
      <c r="D152">
        <f>'12'!D130</f>
        <v>8.0337937647391847E-2</v>
      </c>
      <c r="E152">
        <f>'12'!E130</f>
        <v>4.0843737598827863</v>
      </c>
      <c r="F152">
        <f>'12'!F130</f>
        <v>4.2498699947997878</v>
      </c>
      <c r="G152">
        <f>'12'!G130</f>
        <v>-0.74213582655096189</v>
      </c>
      <c r="H152">
        <f>'12'!H130</f>
        <v>-7.3569677766485233</v>
      </c>
    </row>
    <row r="153" spans="1:8">
      <c r="B153" t="s">
        <v>306</v>
      </c>
      <c r="C153">
        <f>'12'!C160</f>
        <v>-1.007559636479054</v>
      </c>
      <c r="D153">
        <f>'12'!D160</f>
        <v>-0.40821156007809806</v>
      </c>
      <c r="E153">
        <f>'12'!E160</f>
        <v>6.4774802868980368</v>
      </c>
      <c r="F153">
        <f>'12'!F160</f>
        <v>-6.8316653682516063E-2</v>
      </c>
      <c r="G153">
        <f>'12'!G160</f>
        <v>4.2604146971702272</v>
      </c>
      <c r="H153">
        <f>'12'!H160</f>
        <v>-6.8628863750990714</v>
      </c>
    </row>
    <row r="154" spans="1:8">
      <c r="B154" t="s">
        <v>307</v>
      </c>
      <c r="C154">
        <f>'12'!C190</f>
        <v>-0.30274945937596165</v>
      </c>
      <c r="D154">
        <f>'12'!D190</f>
        <v>4.2719301757616934</v>
      </c>
      <c r="E154">
        <f>'12'!E190</f>
        <v>8.9476095285690462</v>
      </c>
      <c r="F154">
        <f>'12'!F190</f>
        <v>2.1381720522664249</v>
      </c>
      <c r="G154">
        <f>'12'!G190</f>
        <v>13.569899555409195</v>
      </c>
      <c r="H154">
        <f>'12'!H190</f>
        <v>-6.2918808364057082</v>
      </c>
    </row>
    <row r="155" spans="1:8">
      <c r="B155" t="s">
        <v>308</v>
      </c>
      <c r="C155">
        <f>'12'!C220</f>
        <v>19.27232173973653</v>
      </c>
      <c r="D155">
        <f>'12'!D220</f>
        <v>-33.543421672918086</v>
      </c>
      <c r="E155">
        <f>'12'!E220</f>
        <v>10.572167728606557</v>
      </c>
      <c r="F155">
        <f>'12'!F220</f>
        <v>2.0672624258742238</v>
      </c>
      <c r="G155">
        <f>'12'!G220</f>
        <v>0.5097824048672388</v>
      </c>
      <c r="H155">
        <f>'12'!H220</f>
        <v>-11.767654704698604</v>
      </c>
    </row>
    <row r="156" spans="1:8">
      <c r="B156" t="s">
        <v>309</v>
      </c>
      <c r="C156">
        <f>'12'!C250</f>
        <v>3.1077009319599123</v>
      </c>
      <c r="D156">
        <f>'12'!D250</f>
        <v>-0.28934938938769339</v>
      </c>
      <c r="E156">
        <f>'12'!E250</f>
        <v>7.9361140162728407</v>
      </c>
      <c r="F156">
        <f>'12'!F250</f>
        <v>4.5623075472883752</v>
      </c>
      <c r="G156">
        <f>'12'!G250</f>
        <v>6.2816558989712572</v>
      </c>
      <c r="H156">
        <f>'12'!H250</f>
        <v>-6.2362493452069128</v>
      </c>
    </row>
    <row r="157" spans="1:8" ht="16" thickBot="1">
      <c r="B157" t="s">
        <v>310</v>
      </c>
      <c r="C157">
        <f>'12'!C280</f>
        <v>16.558502535422893</v>
      </c>
      <c r="D157">
        <f>'12'!D280</f>
        <v>0.79607952235228285</v>
      </c>
      <c r="E157">
        <f>'12'!E280</f>
        <v>9.6400887950798815</v>
      </c>
      <c r="F157">
        <f>'12'!F280</f>
        <v>-4.5874011259174807</v>
      </c>
      <c r="G157">
        <f>'12'!G280</f>
        <v>-6.4725489332334867</v>
      </c>
      <c r="H157">
        <f>'12'!H280</f>
        <v>-1.8385451636405168</v>
      </c>
    </row>
    <row r="158" spans="1:8" ht="17" thickBot="1">
      <c r="A158">
        <v>13</v>
      </c>
      <c r="B158" s="60" t="s">
        <v>53</v>
      </c>
      <c r="C158" s="61">
        <f>'13'!C10</f>
        <v>-3.0784071545500953</v>
      </c>
      <c r="D158" s="62">
        <f>'13'!D10</f>
        <v>-0.45901400452022895</v>
      </c>
      <c r="E158" s="62">
        <f>'13'!E10</f>
        <v>-4.5246300520208749</v>
      </c>
      <c r="F158" s="62">
        <f>'13'!F10</f>
        <v>-5.409215921064833</v>
      </c>
      <c r="G158" s="62">
        <f>'13'!G10</f>
        <v>2.963812211149278</v>
      </c>
      <c r="H158" s="63">
        <f>'13'!H10</f>
        <v>5.8772289308794319</v>
      </c>
    </row>
    <row r="159" spans="1:8">
      <c r="B159" t="s">
        <v>312</v>
      </c>
      <c r="C159">
        <f>'13'!C40</f>
        <v>-1.6907278263804355</v>
      </c>
      <c r="D159">
        <f>'13'!D40</f>
        <v>-1.8301096588839882</v>
      </c>
      <c r="E159">
        <f>'13'!E40</f>
        <v>-3.3228846036003339</v>
      </c>
      <c r="F159">
        <f>'13'!F40</f>
        <v>-6.6243654067198703</v>
      </c>
      <c r="G159">
        <f>'13'!G40</f>
        <v>3.0916623589408738</v>
      </c>
      <c r="H159">
        <f>'13'!H40</f>
        <v>6.6751205945877938</v>
      </c>
    </row>
    <row r="160" spans="1:8">
      <c r="B160" t="s">
        <v>313</v>
      </c>
      <c r="C160">
        <f>'13'!C70</f>
        <v>18.118517443968958</v>
      </c>
      <c r="D160">
        <f>'13'!D70</f>
        <v>-28.708593374939991</v>
      </c>
      <c r="E160">
        <f>'13'!E70</f>
        <v>4.3641150263264477</v>
      </c>
      <c r="F160">
        <f>'13'!F70</f>
        <v>13.093646661507071</v>
      </c>
      <c r="G160">
        <f>'13'!G70</f>
        <v>3.2920102022658519</v>
      </c>
      <c r="H160">
        <f>'13'!H70</f>
        <v>1.6003325366309884</v>
      </c>
    </row>
    <row r="161" spans="1:8">
      <c r="B161" t="s">
        <v>314</v>
      </c>
      <c r="C161">
        <f>'13'!C100</f>
        <v>-162.66059225512527</v>
      </c>
      <c r="D161">
        <f>'13'!D100</f>
        <v>18.837657589790176</v>
      </c>
      <c r="E161">
        <f>'13'!E100</f>
        <v>2.4604979301498453</v>
      </c>
      <c r="F161">
        <f>'13'!F100</f>
        <v>-5.8300281104393701</v>
      </c>
      <c r="G161">
        <f>'13'!G100</f>
        <v>-0.52460202604920403</v>
      </c>
      <c r="H161">
        <f>'13'!H100</f>
        <v>-1.4403884087920475</v>
      </c>
    </row>
    <row r="162" spans="1:8">
      <c r="B162" t="s">
        <v>315</v>
      </c>
      <c r="C162">
        <f>'13'!C130</f>
        <v>19.978729869340626</v>
      </c>
      <c r="D162">
        <f>'13'!D130</f>
        <v>-18.890720906710275</v>
      </c>
      <c r="E162">
        <f>'13'!E130</f>
        <v>1.627577463738398</v>
      </c>
      <c r="F162">
        <f>'13'!F130</f>
        <v>7.5332115388952792</v>
      </c>
      <c r="G162">
        <f>'13'!G130</f>
        <v>2.6227724762614386</v>
      </c>
      <c r="H162">
        <f>'13'!H130</f>
        <v>-2.0863492063492086</v>
      </c>
    </row>
    <row r="163" spans="1:8">
      <c r="B163" t="s">
        <v>316</v>
      </c>
      <c r="C163">
        <f>'13'!C160</f>
        <v>3.5604527396740054E-2</v>
      </c>
      <c r="D163">
        <f>'13'!D160</f>
        <v>-11.872483613093957</v>
      </c>
      <c r="E163">
        <f>'13'!E160</f>
        <v>0.53169361967655926</v>
      </c>
      <c r="F163">
        <f>'13'!F160</f>
        <v>10.534512769877539</v>
      </c>
      <c r="G163">
        <f>'13'!G160</f>
        <v>0.15230003106117962</v>
      </c>
      <c r="H163">
        <f>'13'!H160</f>
        <v>2.410901467505254</v>
      </c>
    </row>
    <row r="164" spans="1:8">
      <c r="B164" t="s">
        <v>317</v>
      </c>
      <c r="C164">
        <f>'13'!C190</f>
        <v>5.7086443325811569</v>
      </c>
      <c r="D164">
        <f>'13'!D190</f>
        <v>9.1649808945830546</v>
      </c>
      <c r="E164">
        <f>'13'!E190</f>
        <v>-2.5458060005346645</v>
      </c>
      <c r="F164">
        <f>'13'!F190</f>
        <v>13.911566595256019</v>
      </c>
      <c r="G164">
        <f>'13'!G190</f>
        <v>-10.868369416188445</v>
      </c>
      <c r="H164">
        <f>'13'!H190</f>
        <v>-8.3106582527644406</v>
      </c>
    </row>
    <row r="165" spans="1:8">
      <c r="B165" t="s">
        <v>318</v>
      </c>
      <c r="C165">
        <f>'13'!C220</f>
        <v>2.0356984806018521</v>
      </c>
      <c r="D165">
        <f>'13'!D220</f>
        <v>15.423591145262563</v>
      </c>
      <c r="E165">
        <f>'13'!E220</f>
        <v>-11.081579918789213</v>
      </c>
      <c r="F165">
        <f>'13'!F220</f>
        <v>-2.4056789798869436</v>
      </c>
      <c r="G165">
        <f>'13'!G220</f>
        <v>0.48125361744088452</v>
      </c>
      <c r="H165">
        <f>'13'!H220</f>
        <v>12.682857849895706</v>
      </c>
    </row>
    <row r="166" spans="1:8">
      <c r="B166" t="s">
        <v>319</v>
      </c>
      <c r="C166">
        <f>'13'!C250</f>
        <v>4.9853372434017595</v>
      </c>
      <c r="D166">
        <f>'13'!D250</f>
        <v>5.6501444765503441</v>
      </c>
      <c r="E166">
        <f>'13'!E250</f>
        <v>-10.333685043524136</v>
      </c>
      <c r="F166">
        <f>'13'!F250</f>
        <v>-2.9781255726511922</v>
      </c>
      <c r="G166">
        <f>'13'!G250</f>
        <v>3.0979929161747344</v>
      </c>
      <c r="H166">
        <f>'13'!H250</f>
        <v>3.0979929161747344</v>
      </c>
    </row>
    <row r="167" spans="1:8">
      <c r="B167" t="s">
        <v>320</v>
      </c>
      <c r="C167">
        <f>'13'!C280</f>
        <v>-5.9225879134143398</v>
      </c>
      <c r="D167">
        <f>'13'!D280</f>
        <v>17.078663771370188</v>
      </c>
      <c r="E167">
        <f>'13'!E280</f>
        <v>-15.447452119991773</v>
      </c>
      <c r="F167">
        <f>'13'!F280</f>
        <v>14.929815465560612</v>
      </c>
      <c r="G167">
        <f>'13'!G280</f>
        <v>14.800640745594873</v>
      </c>
      <c r="H167">
        <f>'13'!H280</f>
        <v>-15.185231930171833</v>
      </c>
    </row>
    <row r="168" spans="1:8" ht="16" thickBot="1">
      <c r="B168" t="s">
        <v>321</v>
      </c>
      <c r="C168">
        <f>'13'!C310</f>
        <v>33.437626532189789</v>
      </c>
      <c r="D168">
        <f>'13'!D310</f>
        <v>9.3604407005755714</v>
      </c>
      <c r="E168">
        <f>'13'!E310</f>
        <v>-47.724721278715549</v>
      </c>
      <c r="F168">
        <f>'13'!F310</f>
        <v>-2.0061674832129688</v>
      </c>
      <c r="G168">
        <f>'13'!G310</f>
        <v>2.4682229770147739</v>
      </c>
      <c r="H168">
        <f>'13'!H310</f>
        <v>0.72990724813156493</v>
      </c>
    </row>
    <row r="169" spans="1:8" ht="17" thickBot="1">
      <c r="A169">
        <v>14</v>
      </c>
      <c r="B169" s="60" t="s">
        <v>57</v>
      </c>
      <c r="C169" s="61">
        <f>'14'!C10</f>
        <v>-0.28347220799747364</v>
      </c>
      <c r="D169" s="62">
        <f>'14'!D10</f>
        <v>-0.88596835595255563</v>
      </c>
      <c r="E169" s="62">
        <f>'14'!E10</f>
        <v>1.0061978690457714</v>
      </c>
      <c r="F169" s="62">
        <f>'14'!F10</f>
        <v>0.35271971842988886</v>
      </c>
      <c r="G169" s="62">
        <f>'14'!G10</f>
        <v>1.3715522166641931</v>
      </c>
      <c r="H169" s="63">
        <f>'14'!H10</f>
        <v>-1.6922407408506139</v>
      </c>
    </row>
    <row r="170" spans="1:8">
      <c r="B170" t="s">
        <v>323</v>
      </c>
      <c r="C170">
        <f>'14'!C40</f>
        <v>-0.41424836725718173</v>
      </c>
      <c r="D170">
        <f>'14'!D40</f>
        <v>-0.92630132602724902</v>
      </c>
      <c r="E170">
        <f>'14'!E40</f>
        <v>0.59887921500062202</v>
      </c>
      <c r="F170">
        <f>'14'!F40</f>
        <v>1.2086183950318427E-2</v>
      </c>
      <c r="G170">
        <f>'14'!G40</f>
        <v>1.2901222959040817</v>
      </c>
      <c r="H170">
        <f>'14'!H40</f>
        <v>-1.1699857821598434</v>
      </c>
    </row>
    <row r="171" spans="1:8">
      <c r="B171" t="s">
        <v>324</v>
      </c>
      <c r="C171">
        <f>'14'!C70</f>
        <v>12.854257207565647</v>
      </c>
      <c r="D171">
        <f>'14'!D70</f>
        <v>-6.3993795119622847</v>
      </c>
      <c r="E171">
        <f>'14'!E70</f>
        <v>-13.338751748383922</v>
      </c>
      <c r="F171">
        <f>'14'!F70</f>
        <v>6.1463123192967144</v>
      </c>
      <c r="G171">
        <f>'14'!G70</f>
        <v>24.870278519648988</v>
      </c>
      <c r="H171">
        <f>'14'!H70</f>
        <v>-6.6265803812311415</v>
      </c>
    </row>
    <row r="172" spans="1:8">
      <c r="B172" t="s">
        <v>325</v>
      </c>
      <c r="C172">
        <f>'14'!C100</f>
        <v>-52.301870927054871</v>
      </c>
      <c r="D172">
        <f>'14'!D100</f>
        <v>3.9505149379842517</v>
      </c>
      <c r="E172">
        <f>'14'!E100</f>
        <v>-7.0207953760130675</v>
      </c>
      <c r="F172">
        <f>'14'!F100</f>
        <v>9.0620728097999947</v>
      </c>
      <c r="G172">
        <f>'14'!G100</f>
        <v>-0.71221278521792375</v>
      </c>
      <c r="H172">
        <f>'14'!H100</f>
        <v>-3.3597957031033179</v>
      </c>
    </row>
    <row r="173" spans="1:8">
      <c r="B173" t="s">
        <v>248</v>
      </c>
      <c r="C173">
        <f>'14'!C130</f>
        <v>13.450263340951993</v>
      </c>
      <c r="D173">
        <f>'14'!D130</f>
        <v>-2.2829055161114145</v>
      </c>
      <c r="E173">
        <f>'14'!E130</f>
        <v>-2.2987092808850647</v>
      </c>
      <c r="F173">
        <f>'14'!F130</f>
        <v>4.0289133783623647</v>
      </c>
      <c r="G173">
        <f>'14'!G130</f>
        <v>10.931588096942429</v>
      </c>
      <c r="H173">
        <f>'14'!H130</f>
        <v>-16.986370765828504</v>
      </c>
    </row>
    <row r="174" spans="1:8">
      <c r="B174" t="s">
        <v>326</v>
      </c>
      <c r="C174">
        <f>'14'!C160</f>
        <v>-0.55009044279803443</v>
      </c>
      <c r="D174">
        <f>'14'!D160</f>
        <v>2.1013652181672193</v>
      </c>
      <c r="E174">
        <f>'14'!E160</f>
        <v>1.3820775746767722</v>
      </c>
      <c r="F174">
        <f>'14'!F160</f>
        <v>0.59756651034126218</v>
      </c>
      <c r="G174">
        <f>'14'!G160</f>
        <v>14.94653506966643</v>
      </c>
      <c r="H174">
        <f>'14'!H160</f>
        <v>3.673300655524705</v>
      </c>
    </row>
    <row r="175" spans="1:8">
      <c r="B175" t="s">
        <v>327</v>
      </c>
      <c r="C175">
        <f>'14'!C190</f>
        <v>5.0903588660176355</v>
      </c>
      <c r="D175">
        <f>'14'!D190</f>
        <v>-8.0022662263186319</v>
      </c>
      <c r="E175">
        <f>'14'!E190</f>
        <v>0.10411874379523166</v>
      </c>
      <c r="F175">
        <f>'14'!F190</f>
        <v>-2.5845525010592381</v>
      </c>
      <c r="G175">
        <f>'14'!G190</f>
        <v>-3.5705039696237484</v>
      </c>
      <c r="H175">
        <f>'14'!H190</f>
        <v>-3.4105014120175574</v>
      </c>
    </row>
    <row r="176" spans="1:8">
      <c r="B176" t="s">
        <v>328</v>
      </c>
      <c r="C176">
        <f>'14'!C220</f>
        <v>-1.4507772020725389</v>
      </c>
      <c r="D176">
        <f>'14'!D220</f>
        <v>0.75197718138208225</v>
      </c>
      <c r="E176">
        <f>'14'!E220</f>
        <v>1.6242257398485889</v>
      </c>
      <c r="F176">
        <f>'14'!F220</f>
        <v>4.2643391521197005</v>
      </c>
      <c r="G176">
        <f>'14'!G220</f>
        <v>-4.4676566826076014</v>
      </c>
      <c r="H176">
        <f>'14'!H220</f>
        <v>-0.66932959084529853</v>
      </c>
    </row>
    <row r="177" spans="1:8">
      <c r="B177" t="s">
        <v>329</v>
      </c>
      <c r="C177">
        <f>'14'!C250</f>
        <v>0.78421234057221656</v>
      </c>
      <c r="D177">
        <f>'14'!D250</f>
        <v>-1.8184419258953064</v>
      </c>
      <c r="E177">
        <f>'14'!E250</f>
        <v>1.703956141650615</v>
      </c>
      <c r="F177">
        <f>'14'!F250</f>
        <v>10.870337010690204</v>
      </c>
      <c r="G177">
        <f>'14'!G250</f>
        <v>-6.7694566813509462</v>
      </c>
      <c r="H177">
        <f>'14'!H250</f>
        <v>-3.9493698995170239</v>
      </c>
    </row>
    <row r="178" spans="1:8">
      <c r="B178" t="s">
        <v>330</v>
      </c>
      <c r="C178">
        <f>'14'!C280</f>
        <v>1.6335207664203346</v>
      </c>
      <c r="D178">
        <f>'14'!D280</f>
        <v>3.5027876240181071</v>
      </c>
      <c r="E178">
        <f>'14'!E280</f>
        <v>7.5226786636187967E-2</v>
      </c>
      <c r="F178">
        <f>'14'!F280</f>
        <v>6.3266349339122243</v>
      </c>
      <c r="G178">
        <f>'14'!G280</f>
        <v>0.72261025341679186</v>
      </c>
      <c r="H178">
        <f>'14'!H280</f>
        <v>-3.1940403491383447</v>
      </c>
    </row>
    <row r="179" spans="1:8">
      <c r="B179" t="s">
        <v>331</v>
      </c>
      <c r="C179">
        <f>'14'!C310</f>
        <v>2.7991812502009252</v>
      </c>
      <c r="D179">
        <f>'14'!D310</f>
        <v>0.13520822065981611</v>
      </c>
      <c r="E179">
        <f>'14'!E310</f>
        <v>30.974318761027252</v>
      </c>
      <c r="F179">
        <f>'14'!F310</f>
        <v>-17.819145531130374</v>
      </c>
      <c r="G179">
        <f>'14'!G310</f>
        <v>-16.673489117465181</v>
      </c>
      <c r="H179">
        <f>'14'!H310</f>
        <v>-9.6881021194605168</v>
      </c>
    </row>
    <row r="180" spans="1:8" ht="16" thickBot="1">
      <c r="B180" t="s">
        <v>332</v>
      </c>
      <c r="C180">
        <f>'14'!C340</f>
        <v>11.705123270465737</v>
      </c>
      <c r="D180">
        <f>'14'!D340</f>
        <v>2.4905590863037639</v>
      </c>
      <c r="E180">
        <f>'14'!E340</f>
        <v>2.1945760926803555</v>
      </c>
      <c r="F180">
        <f>'14'!F340</f>
        <v>1.0002153573736015</v>
      </c>
      <c r="G180">
        <f>'14'!G340</f>
        <v>-3.4663125095775578</v>
      </c>
      <c r="H180">
        <f>'14'!H340</f>
        <v>-5.9433281813498118</v>
      </c>
    </row>
    <row r="181" spans="1:8" ht="17" thickBot="1">
      <c r="A181">
        <v>15</v>
      </c>
      <c r="B181" s="60" t="s">
        <v>61</v>
      </c>
      <c r="C181" s="61">
        <f>'15'!C10</f>
        <v>-0.24884005918562085</v>
      </c>
      <c r="D181" s="62">
        <f>'15'!D10</f>
        <v>-0.22773572229324293</v>
      </c>
      <c r="E181" s="62">
        <f>'15'!E10</f>
        <v>1.290867341360016</v>
      </c>
      <c r="F181" s="62">
        <f>'15'!F10</f>
        <v>0.48546679118547792</v>
      </c>
      <c r="G181" s="62">
        <f>'15'!G10</f>
        <v>-3.224231656807385</v>
      </c>
      <c r="H181" s="63">
        <f>'15'!H10</f>
        <v>-0.4512574724854026</v>
      </c>
    </row>
    <row r="182" spans="1:8">
      <c r="B182" t="s">
        <v>334</v>
      </c>
      <c r="C182">
        <f>'15'!C40</f>
        <v>-0.54835810968577314</v>
      </c>
      <c r="D182">
        <f>'15'!D40</f>
        <v>-0.50348715117602583</v>
      </c>
      <c r="E182">
        <f>'15'!E40</f>
        <v>0.14079265528185858</v>
      </c>
      <c r="F182">
        <f>'15'!F40</f>
        <v>1.5595972837891843</v>
      </c>
      <c r="G182">
        <f>'15'!G40</f>
        <v>-1.5932534186932759</v>
      </c>
      <c r="H182">
        <f>'15'!H40</f>
        <v>-0.63251300625634166</v>
      </c>
    </row>
    <row r="183" spans="1:8">
      <c r="B183" t="s">
        <v>335</v>
      </c>
      <c r="C183">
        <f>'15'!C70</f>
        <v>1.1380215932302307</v>
      </c>
      <c r="D183">
        <f>'15'!D70</f>
        <v>3.8186898478733315</v>
      </c>
      <c r="E183">
        <f>'15'!E70</f>
        <v>10.725504861630517</v>
      </c>
      <c r="F183">
        <f>'15'!F70</f>
        <v>-4.6969029795978283</v>
      </c>
      <c r="G183">
        <f>'15'!G70</f>
        <v>0.61322820849759097</v>
      </c>
      <c r="H183">
        <f>'15'!H70</f>
        <v>5.970678647434382</v>
      </c>
    </row>
    <row r="184" spans="1:8">
      <c r="B184" t="s">
        <v>280</v>
      </c>
      <c r="C184">
        <f>'15'!C100</f>
        <v>-1.2291052114060964E-2</v>
      </c>
      <c r="D184">
        <f>'15'!D100</f>
        <v>-1.0860079511296421</v>
      </c>
      <c r="E184">
        <f>'15'!E100</f>
        <v>18.833595594020455</v>
      </c>
      <c r="F184">
        <f>'15'!F100</f>
        <v>-10.944229707344009</v>
      </c>
      <c r="G184">
        <f>'15'!G100</f>
        <v>-6.2280771683673466</v>
      </c>
      <c r="H184">
        <f>'15'!H100</f>
        <v>7.49544111173992</v>
      </c>
    </row>
    <row r="185" spans="1:8">
      <c r="B185" t="s">
        <v>336</v>
      </c>
      <c r="C185">
        <f>'15'!C130</f>
        <v>-1.457460522075408</v>
      </c>
      <c r="D185">
        <f>'15'!D130</f>
        <v>-0.17182519047725472</v>
      </c>
      <c r="E185">
        <f>'15'!E130</f>
        <v>4.2467732461223395</v>
      </c>
      <c r="F185">
        <f>'15'!F130</f>
        <v>-8.8194231620526438</v>
      </c>
      <c r="G185">
        <f>'15'!G130</f>
        <v>-409.79689366786147</v>
      </c>
      <c r="H185">
        <f>'15'!H130</f>
        <v>-1.7647902816968739</v>
      </c>
    </row>
    <row r="186" spans="1:8">
      <c r="B186" t="s">
        <v>337</v>
      </c>
      <c r="C186">
        <f>'15'!C160</f>
        <v>2.2089444142676085</v>
      </c>
      <c r="D186">
        <f>'15'!D160</f>
        <v>1.2459722611375672</v>
      </c>
      <c r="E186">
        <f>'15'!E160</f>
        <v>8.9569371528891359</v>
      </c>
      <c r="F186">
        <f>'15'!F160</f>
        <v>-7.8621466595793628</v>
      </c>
      <c r="G186">
        <f>'15'!G160</f>
        <v>7.5319167734240393</v>
      </c>
      <c r="H186">
        <f>'15'!H160</f>
        <v>3.4607398292701688</v>
      </c>
    </row>
    <row r="187" spans="1:8">
      <c r="B187" t="s">
        <v>338</v>
      </c>
      <c r="C187">
        <f>'15'!C190</f>
        <v>3.2776822980603977</v>
      </c>
      <c r="D187">
        <f>'15'!D190</f>
        <v>8.2190217804711097</v>
      </c>
      <c r="E187">
        <f>'15'!E190</f>
        <v>6.4434963351930854</v>
      </c>
      <c r="F187">
        <f>'15'!F190</f>
        <v>-0.99122374915806677</v>
      </c>
      <c r="G187">
        <f>'15'!G190</f>
        <v>-9.2737582306427928</v>
      </c>
      <c r="H187">
        <f>'15'!H190</f>
        <v>-0.28818443804034583</v>
      </c>
    </row>
    <row r="188" spans="1:8">
      <c r="B188" t="s">
        <v>339</v>
      </c>
      <c r="C188">
        <f>'15'!C220</f>
        <v>-0.62295081967213117</v>
      </c>
      <c r="D188">
        <f>'15'!D220</f>
        <v>7.4481074481074483</v>
      </c>
      <c r="E188">
        <f>'15'!E220</f>
        <v>9.1772835240768735</v>
      </c>
      <c r="F188">
        <f>'15'!F220</f>
        <v>-11.621741051701282</v>
      </c>
      <c r="G188">
        <f>'15'!G220</f>
        <v>3.1536113936927768</v>
      </c>
      <c r="H188">
        <f>'15'!H220</f>
        <v>3.8141470180305128</v>
      </c>
    </row>
    <row r="189" spans="1:8">
      <c r="B189" t="s">
        <v>340</v>
      </c>
      <c r="C189">
        <f>'15'!C250</f>
        <v>3.9796165979131279</v>
      </c>
      <c r="D189">
        <f>'15'!D250</f>
        <v>4.800590841949778</v>
      </c>
      <c r="E189">
        <f>'15'!E250</f>
        <v>15.76637407157326</v>
      </c>
      <c r="F189">
        <f>'15'!F250</f>
        <v>-19.512072938583309</v>
      </c>
      <c r="G189">
        <f>'15'!G250</f>
        <v>3.6300121506682865</v>
      </c>
      <c r="H189">
        <f>'15'!H250</f>
        <v>3.1532890766445378</v>
      </c>
    </row>
    <row r="190" spans="1:8">
      <c r="B190" t="s">
        <v>341</v>
      </c>
      <c r="C190">
        <f>'15'!C280</f>
        <v>7.4992789154888957</v>
      </c>
      <c r="D190">
        <f>'15'!D280</f>
        <v>-4.2880703683342496</v>
      </c>
      <c r="E190">
        <f>'15'!E280</f>
        <v>6.9050894085281982</v>
      </c>
      <c r="F190">
        <f>'15'!F280</f>
        <v>-6.5531109533948433</v>
      </c>
      <c r="G190">
        <f>'15'!G280</f>
        <v>8.0379371665678718</v>
      </c>
      <c r="H190">
        <f>'15'!H280</f>
        <v>-3.1215190983642471</v>
      </c>
    </row>
    <row r="191" spans="1:8">
      <c r="B191" t="s">
        <v>342</v>
      </c>
      <c r="C191">
        <f>'15'!C310</f>
        <v>4.2763157894736841</v>
      </c>
      <c r="D191">
        <f>'15'!D310</f>
        <v>5.3842504743833013</v>
      </c>
      <c r="E191">
        <f>'15'!E310</f>
        <v>2.9447554149428083</v>
      </c>
      <c r="F191">
        <f>'15'!F310</f>
        <v>-5.4912686724174211</v>
      </c>
      <c r="G191">
        <f>'15'!G310</f>
        <v>5.6263736263736259</v>
      </c>
      <c r="H191">
        <f>'15'!H310</f>
        <v>-5.5509355509355514</v>
      </c>
    </row>
    <row r="192" spans="1:8" ht="16" thickBot="1">
      <c r="B192" t="s">
        <v>343</v>
      </c>
      <c r="C192">
        <f>'15'!C340</f>
        <v>3.7183328793244348</v>
      </c>
      <c r="D192">
        <f>'15'!D340</f>
        <v>-1.4829722246010755</v>
      </c>
      <c r="E192">
        <f>'15'!E340</f>
        <v>4.3247654018767854</v>
      </c>
      <c r="F192">
        <f>'15'!F340</f>
        <v>-4.3747676291981659</v>
      </c>
      <c r="G192">
        <f>'15'!G340</f>
        <v>3.1466478807091698</v>
      </c>
      <c r="H192">
        <f>'15'!H340</f>
        <v>-4.5409181636726546</v>
      </c>
    </row>
    <row r="193" spans="1:8" ht="17" thickBot="1">
      <c r="A193">
        <v>16</v>
      </c>
      <c r="B193" s="60" t="s">
        <v>65</v>
      </c>
      <c r="C193" s="61">
        <f>'16'!C10</f>
        <v>-1.1065810804265517</v>
      </c>
      <c r="D193" s="62">
        <f>'16'!D10</f>
        <v>0.32247189302365176</v>
      </c>
      <c r="E193" s="62">
        <f>'16'!E10</f>
        <v>1.579083793343522</v>
      </c>
      <c r="F193" s="62">
        <f>'16'!F10</f>
        <v>0.71782188550080106</v>
      </c>
      <c r="G193" s="62">
        <f>'16'!G10</f>
        <v>0.91653418400268449</v>
      </c>
      <c r="H193" s="63">
        <f>'16'!H10</f>
        <v>-0.32489843013948233</v>
      </c>
    </row>
    <row r="194" spans="1:8">
      <c r="B194" t="s">
        <v>345</v>
      </c>
      <c r="C194">
        <f>'16'!C40</f>
        <v>-0.95813552006905489</v>
      </c>
      <c r="D194">
        <f>'16'!D40</f>
        <v>1.7189771658257076</v>
      </c>
      <c r="E194">
        <f>'16'!E40</f>
        <v>1.4376433233374493</v>
      </c>
      <c r="F194">
        <f>'16'!F40</f>
        <v>1.1736106520956888</v>
      </c>
      <c r="G194">
        <f>'16'!G40</f>
        <v>-1.3987637289754313</v>
      </c>
      <c r="H194">
        <f>'16'!H40</f>
        <v>-1.0471980043962581</v>
      </c>
    </row>
    <row r="195" spans="1:8">
      <c r="B195" t="s">
        <v>346</v>
      </c>
      <c r="C195">
        <f>'16'!C70</f>
        <v>-5.4238389087366032</v>
      </c>
      <c r="D195">
        <f>'16'!D70</f>
        <v>6.8063544234456321</v>
      </c>
      <c r="E195">
        <f>'16'!E70</f>
        <v>-3.1000123016361179</v>
      </c>
      <c r="F195">
        <f>'16'!F70</f>
        <v>5.684770582897209</v>
      </c>
      <c r="G195">
        <f>'16'!G70</f>
        <v>-1.5532690035447003</v>
      </c>
      <c r="H195">
        <f>'16'!H70</f>
        <v>-6.0238406452838076</v>
      </c>
    </row>
    <row r="196" spans="1:8">
      <c r="B196" t="s">
        <v>347</v>
      </c>
      <c r="C196">
        <f>'16'!C100</f>
        <v>-1.043653741160893</v>
      </c>
      <c r="D196">
        <f>'16'!D100</f>
        <v>-4.0140886454849631E-2</v>
      </c>
      <c r="E196">
        <f>'16'!E100</f>
        <v>1.7868584300687107</v>
      </c>
      <c r="F196">
        <f>'16'!F100</f>
        <v>8.2705870819281532E-2</v>
      </c>
      <c r="G196">
        <f>'16'!G100</f>
        <v>1.2117045216924816</v>
      </c>
      <c r="H196">
        <f>'16'!H100</f>
        <v>-0.37209729254922375</v>
      </c>
    </row>
    <row r="197" spans="1:8">
      <c r="B197" t="s">
        <v>348</v>
      </c>
      <c r="C197">
        <f>'16'!C130</f>
        <v>-0.88100935392647384</v>
      </c>
      <c r="D197">
        <f>'16'!D130</f>
        <v>4.7990966406323512</v>
      </c>
      <c r="E197">
        <f>'16'!E130</f>
        <v>-0.2857414991903991</v>
      </c>
      <c r="F197">
        <f>'16'!F130</f>
        <v>1.8190598840952994</v>
      </c>
      <c r="G197">
        <f>'16'!G130</f>
        <v>-2.221583147602272</v>
      </c>
      <c r="H197">
        <f>'16'!H130</f>
        <v>0.37131430624780298</v>
      </c>
    </row>
    <row r="198" spans="1:8">
      <c r="B198" t="s">
        <v>349</v>
      </c>
      <c r="C198">
        <f>'16'!C160</f>
        <v>-4.8778447121820623</v>
      </c>
      <c r="D198">
        <f>'16'!D160</f>
        <v>5.2763399565870763</v>
      </c>
      <c r="E198">
        <f>'16'!E160</f>
        <v>-1.7825006427285972</v>
      </c>
      <c r="F198">
        <f>'16'!F160</f>
        <v>10.388032986000127</v>
      </c>
      <c r="G198">
        <f>'16'!G160</f>
        <v>4.2894120547269816</v>
      </c>
      <c r="H198">
        <f>'16'!H160</f>
        <v>0.26522140221402213</v>
      </c>
    </row>
    <row r="199" spans="1:8" ht="16" thickBot="1">
      <c r="B199" t="s">
        <v>350</v>
      </c>
      <c r="C199">
        <f>'16'!C190</f>
        <v>2.5804953046709871</v>
      </c>
      <c r="D199">
        <f>'16'!D190</f>
        <v>-1.4705882352941175</v>
      </c>
      <c r="E199">
        <f>'16'!E190</f>
        <v>3.5923753665689153</v>
      </c>
      <c r="F199">
        <f>'16'!F190</f>
        <v>4.7395872703908086</v>
      </c>
      <c r="G199">
        <f>'16'!G190</f>
        <v>-5.1826654687853679</v>
      </c>
      <c r="H199">
        <f>'16'!H190</f>
        <v>3.4685714285714284</v>
      </c>
    </row>
    <row r="200" spans="1:8" ht="17" thickBot="1">
      <c r="A200">
        <v>17</v>
      </c>
      <c r="B200" s="60" t="s">
        <v>69</v>
      </c>
      <c r="C200" s="61">
        <f>'17'!C10</f>
        <v>-4.6938735304758987</v>
      </c>
      <c r="D200" s="62">
        <f>'17'!D10</f>
        <v>-4.5822565732632237</v>
      </c>
      <c r="E200" s="62">
        <f>'17'!E10</f>
        <v>-3.442996800470937</v>
      </c>
      <c r="F200" s="62">
        <f>'17'!F10</f>
        <v>-1.3828054642858059</v>
      </c>
      <c r="G200" s="62">
        <f>'17'!G10</f>
        <v>-0.11363525024712946</v>
      </c>
      <c r="H200" s="63">
        <f>'17'!H10</f>
        <v>-0.43695151847917152</v>
      </c>
    </row>
    <row r="201" spans="1:8">
      <c r="B201" t="s">
        <v>352</v>
      </c>
      <c r="C201">
        <f>'17'!C40</f>
        <v>-4.9707169923608454</v>
      </c>
      <c r="D201">
        <f>'17'!D40</f>
        <v>-4.695953723443524</v>
      </c>
      <c r="E201">
        <f>'17'!E40</f>
        <v>-7.5167768720963997</v>
      </c>
      <c r="F201">
        <f>'17'!F40</f>
        <v>-2.0381344411971036</v>
      </c>
      <c r="G201">
        <f>'17'!G40</f>
        <v>0.28600853430641637</v>
      </c>
      <c r="H201">
        <f>'17'!H40</f>
        <v>1.7764113752998835E-2</v>
      </c>
    </row>
    <row r="202" spans="1:8">
      <c r="B202" t="s">
        <v>353</v>
      </c>
      <c r="C202">
        <f>'17'!C70</f>
        <v>-1.187219402711019</v>
      </c>
      <c r="D202">
        <f>'17'!D70</f>
        <v>-4.6876210129738345</v>
      </c>
      <c r="E202">
        <f>'17'!E70</f>
        <v>-7.3200987163227067</v>
      </c>
      <c r="F202">
        <f>'17'!F70</f>
        <v>-5.0479781074192962</v>
      </c>
      <c r="G202">
        <f>'17'!G70</f>
        <v>1.4731744502979265</v>
      </c>
      <c r="H202">
        <f>'17'!H70</f>
        <v>-5.6377669929533027</v>
      </c>
    </row>
    <row r="203" spans="1:8">
      <c r="B203" t="s">
        <v>354</v>
      </c>
      <c r="C203">
        <f>'17'!C100</f>
        <v>-0.39129093536392412</v>
      </c>
      <c r="D203">
        <f>'17'!D100</f>
        <v>-0.93466521852196616</v>
      </c>
      <c r="E203">
        <f>'17'!E100</f>
        <v>0.921603686414737</v>
      </c>
      <c r="F203">
        <f>'17'!F100</f>
        <v>3.2823251957226511</v>
      </c>
      <c r="G203">
        <f>'17'!G100</f>
        <v>-3.6563822813780984</v>
      </c>
      <c r="H203">
        <f>'17'!H100</f>
        <v>-0.74990854773807325</v>
      </c>
    </row>
    <row r="204" spans="1:8">
      <c r="B204" t="s">
        <v>355</v>
      </c>
      <c r="C204">
        <f>'17'!C130</f>
        <v>1.1259819610125055</v>
      </c>
      <c r="D204">
        <f>'17'!D130</f>
        <v>-4.8448735529768818</v>
      </c>
      <c r="E204">
        <f>'17'!E130</f>
        <v>3.2799223251885938</v>
      </c>
      <c r="F204">
        <f>'17'!F130</f>
        <v>4.0215853219810596</v>
      </c>
      <c r="G204">
        <f>'17'!G130</f>
        <v>-1.2643022452264112</v>
      </c>
      <c r="H204">
        <f>'17'!H130</f>
        <v>-0.36854109082121594</v>
      </c>
    </row>
    <row r="205" spans="1:8">
      <c r="B205" t="s">
        <v>356</v>
      </c>
      <c r="C205">
        <f>'17'!C160</f>
        <v>-14.859225439545037</v>
      </c>
      <c r="D205">
        <f>'17'!D160</f>
        <v>-0.28256654592458152</v>
      </c>
      <c r="E205">
        <f>'17'!E160</f>
        <v>7.0485781166709156</v>
      </c>
      <c r="F205">
        <f>'17'!F160</f>
        <v>2.6200802165193977</v>
      </c>
      <c r="G205">
        <f>'17'!G160</f>
        <v>-2.9254244613780114</v>
      </c>
      <c r="H205">
        <f>'17'!H160</f>
        <v>-3.3406510014364272</v>
      </c>
    </row>
    <row r="206" spans="1:8">
      <c r="B206" t="s">
        <v>357</v>
      </c>
      <c r="C206">
        <f>'17'!C190</f>
        <v>4.2531679698031812</v>
      </c>
      <c r="D206">
        <f>'17'!D190</f>
        <v>-8.2972034918376125E-2</v>
      </c>
      <c r="E206">
        <f>'17'!E190</f>
        <v>1.9779320573306205</v>
      </c>
      <c r="F206">
        <f>'17'!F190</f>
        <v>3.252395305369856</v>
      </c>
      <c r="G206">
        <f>'17'!G190</f>
        <v>-7.8982683186881797</v>
      </c>
      <c r="H206">
        <f>'17'!H190</f>
        <v>4.3787052206664754</v>
      </c>
    </row>
    <row r="207" spans="1:8">
      <c r="B207" t="s">
        <v>358</v>
      </c>
      <c r="C207">
        <f>'17'!C220</f>
        <v>0.10451109529428473</v>
      </c>
      <c r="D207">
        <f>'17'!D220</f>
        <v>-3.2322970639032751</v>
      </c>
      <c r="E207">
        <f>'17'!E220</f>
        <v>2.2675450708114688</v>
      </c>
      <c r="F207">
        <f>'17'!F220</f>
        <v>5.5945543501382646</v>
      </c>
      <c r="G207">
        <f>'17'!G220</f>
        <v>-4.7771957865547332</v>
      </c>
      <c r="H207">
        <f>'17'!H220</f>
        <v>1.6656127989722171</v>
      </c>
    </row>
    <row r="208" spans="1:8">
      <c r="B208" t="s">
        <v>359</v>
      </c>
      <c r="C208">
        <f>'17'!C250</f>
        <v>9.4230800474406282E-2</v>
      </c>
      <c r="D208">
        <f>'17'!D250</f>
        <v>0.813998029987961</v>
      </c>
      <c r="E208">
        <f>'17'!E250</f>
        <v>0.62001550038751418</v>
      </c>
      <c r="F208">
        <f>'17'!F250</f>
        <v>3.115390839941738</v>
      </c>
      <c r="G208">
        <f>'17'!G250</f>
        <v>-1.8317271546715794</v>
      </c>
      <c r="H208">
        <f>'17'!H250</f>
        <v>-1.3883242053906724</v>
      </c>
    </row>
    <row r="209" spans="1:8">
      <c r="B209" t="s">
        <v>360</v>
      </c>
      <c r="C209">
        <f>'17'!C280</f>
        <v>2.4256140198169289</v>
      </c>
      <c r="D209">
        <f>'17'!D280</f>
        <v>0.50735725543885091</v>
      </c>
      <c r="E209">
        <f>'17'!E280</f>
        <v>17.364795481773061</v>
      </c>
      <c r="F209">
        <f>'17'!F280</f>
        <v>16.743281737479084</v>
      </c>
      <c r="G209">
        <f>'17'!G280</f>
        <v>-14.115809280363544</v>
      </c>
      <c r="H209">
        <f>'17'!H280</f>
        <v>3.1627943058841841</v>
      </c>
    </row>
    <row r="210" spans="1:8">
      <c r="B210" t="s">
        <v>361</v>
      </c>
      <c r="C210">
        <f>'17'!C310</f>
        <v>-3.0804936246364925</v>
      </c>
      <c r="D210">
        <f>'17'!D310</f>
        <v>-9.6837122570465528</v>
      </c>
      <c r="E210">
        <f>'17'!E310</f>
        <v>9.062717038424891</v>
      </c>
      <c r="F210">
        <f>'17'!F310</f>
        <v>25.104886678570249</v>
      </c>
      <c r="G210">
        <f>'17'!G310</f>
        <v>-31.099581698498664</v>
      </c>
      <c r="H210">
        <f>'17'!H310</f>
        <v>4.8114550478689333</v>
      </c>
    </row>
    <row r="211" spans="1:8" ht="16" thickBot="1">
      <c r="B211" t="s">
        <v>362</v>
      </c>
      <c r="C211">
        <f>'17'!C340</f>
        <v>-13.312345970763994</v>
      </c>
      <c r="D211">
        <f>'17'!D340</f>
        <v>2.1222299199340529</v>
      </c>
      <c r="E211">
        <f>'17'!E340</f>
        <v>6.3405657021795528E-2</v>
      </c>
      <c r="F211">
        <f>'17'!F340</f>
        <v>28.35378473288559</v>
      </c>
      <c r="G211">
        <f>'17'!G340</f>
        <v>-9.8741285532092888</v>
      </c>
      <c r="H211">
        <f>'17'!H340</f>
        <v>-9.3381830828756556</v>
      </c>
    </row>
    <row r="212" spans="1:8" ht="17" thickBot="1">
      <c r="A212">
        <v>18</v>
      </c>
      <c r="B212" s="60" t="s">
        <v>73</v>
      </c>
      <c r="C212" s="61">
        <f>'18'!C10</f>
        <v>2.2916650692360876</v>
      </c>
      <c r="D212" s="62">
        <f>'18'!D10</f>
        <v>-5.0535064490330805</v>
      </c>
      <c r="E212" s="62">
        <f>'18'!E10</f>
        <v>2.3115966404215955</v>
      </c>
      <c r="F212" s="62">
        <f>'18'!F10</f>
        <v>0.82953072042100207</v>
      </c>
      <c r="G212" s="62">
        <f>'18'!G10</f>
        <v>-1.1499067058134158</v>
      </c>
      <c r="H212" s="63">
        <f>'18'!H10</f>
        <v>-1.4429017729281552</v>
      </c>
    </row>
    <row r="213" spans="1:8">
      <c r="B213" t="s">
        <v>364</v>
      </c>
      <c r="C213">
        <f>'18'!C40</f>
        <v>2.2058771699697237</v>
      </c>
      <c r="D213">
        <f>'18'!D40</f>
        <v>-4.8296644632679664</v>
      </c>
      <c r="E213">
        <f>'18'!E40</f>
        <v>1.2978663235750203</v>
      </c>
      <c r="F213">
        <f>'18'!F40</f>
        <v>-0.31073254864861966</v>
      </c>
      <c r="G213">
        <f>'18'!G40</f>
        <v>-0.45342236982298162</v>
      </c>
      <c r="H213">
        <f>'18'!H40</f>
        <v>-0.70098924835331222</v>
      </c>
    </row>
    <row r="214" spans="1:8">
      <c r="B214" t="s">
        <v>365</v>
      </c>
      <c r="C214">
        <f>'18'!C70</f>
        <v>-6.1145462494535074</v>
      </c>
      <c r="D214">
        <f>'18'!D70</f>
        <v>8.5328887541679368</v>
      </c>
      <c r="E214">
        <f>'18'!E70</f>
        <v>9.4660778803693244</v>
      </c>
      <c r="F214">
        <f>'18'!F70</f>
        <v>1.2386429660067899</v>
      </c>
      <c r="G214">
        <f>'18'!G70</f>
        <v>-7.1115514732792473</v>
      </c>
      <c r="H214">
        <f>'18'!H70</f>
        <v>3.1857092600555053</v>
      </c>
    </row>
    <row r="215" spans="1:8">
      <c r="B215" t="s">
        <v>366</v>
      </c>
      <c r="C215">
        <f>'18'!C100</f>
        <v>15.936815225080657</v>
      </c>
      <c r="D215">
        <f>'18'!D100</f>
        <v>-25.833582242065038</v>
      </c>
      <c r="E215">
        <f>'18'!E100</f>
        <v>6.3401184649684099</v>
      </c>
      <c r="F215">
        <f>'18'!F100</f>
        <v>3.9834723012593707</v>
      </c>
      <c r="G215">
        <f>'18'!G100</f>
        <v>5.4078255449525496</v>
      </c>
      <c r="H215">
        <f>'18'!H100</f>
        <v>-15.55473882482657</v>
      </c>
    </row>
    <row r="216" spans="1:8">
      <c r="B216" t="s">
        <v>367</v>
      </c>
      <c r="C216">
        <f>'18'!C130</f>
        <v>8.946100522770859</v>
      </c>
      <c r="D216">
        <f>'18'!D130</f>
        <v>-7.4086168985261169</v>
      </c>
      <c r="E216">
        <f>'18'!E130</f>
        <v>22.999227615709103</v>
      </c>
      <c r="F216">
        <f>'18'!F130</f>
        <v>11.415852808719984</v>
      </c>
      <c r="G216">
        <f>'18'!G130</f>
        <v>-27.021610843688936</v>
      </c>
      <c r="H216">
        <f>'18'!H130</f>
        <v>-6.8518723210886421</v>
      </c>
    </row>
    <row r="217" spans="1:8">
      <c r="B217" t="s">
        <v>368</v>
      </c>
      <c r="C217">
        <f>'18'!C160</f>
        <v>7.3706539230506598</v>
      </c>
      <c r="D217">
        <f>'18'!D160</f>
        <v>-11.253811327727991</v>
      </c>
      <c r="E217">
        <f>'18'!E160</f>
        <v>18.035679943889509</v>
      </c>
      <c r="F217">
        <f>'18'!F160</f>
        <v>-3.2907475606514947</v>
      </c>
      <c r="G217">
        <f>'18'!G160</f>
        <v>-3.3577094976291848</v>
      </c>
      <c r="H217">
        <f>'18'!H160</f>
        <v>-0.6104194367218746</v>
      </c>
    </row>
    <row r="218" spans="1:8">
      <c r="B218" t="s">
        <v>369</v>
      </c>
      <c r="C218">
        <f>'18'!C190</f>
        <v>-8.6989942154359117</v>
      </c>
      <c r="D218">
        <f>'18'!D190</f>
        <v>-17.645317280173686</v>
      </c>
      <c r="E218">
        <f>'18'!E190</f>
        <v>36.032915985936171</v>
      </c>
      <c r="F218">
        <f>'18'!F190</f>
        <v>29.85696910158352</v>
      </c>
      <c r="G218">
        <f>'18'!G190</f>
        <v>-31.005471553803609</v>
      </c>
      <c r="H218">
        <f>'18'!H190</f>
        <v>-20.48956083513319</v>
      </c>
    </row>
    <row r="219" spans="1:8">
      <c r="B219" t="s">
        <v>370</v>
      </c>
      <c r="C219">
        <f>'18'!C220</f>
        <v>-15.976775956284154</v>
      </c>
      <c r="D219">
        <f>'18'!D220</f>
        <v>9.2428330522765645</v>
      </c>
      <c r="E219">
        <f>'18'!E220</f>
        <v>-1.2540266912103188</v>
      </c>
      <c r="F219">
        <f>'18'!F220</f>
        <v>11.089347079037793</v>
      </c>
      <c r="G219">
        <f>'18'!G220</f>
        <v>5.9214315886486695</v>
      </c>
      <c r="H219">
        <f>'18'!H220</f>
        <v>-13.631708485439139</v>
      </c>
    </row>
    <row r="220" spans="1:8">
      <c r="B220" t="s">
        <v>371</v>
      </c>
      <c r="C220">
        <f>'18'!C250</f>
        <v>9.6137083859808037</v>
      </c>
      <c r="D220">
        <f>'18'!D250</f>
        <v>-14.851517936235915</v>
      </c>
      <c r="E220">
        <f>'18'!E250</f>
        <v>4.8680473136059863</v>
      </c>
      <c r="F220">
        <f>'18'!F250</f>
        <v>5.5696532318995464</v>
      </c>
      <c r="G220">
        <f>'18'!G250</f>
        <v>-1.2125915655406905</v>
      </c>
      <c r="H220">
        <f>'18'!H250</f>
        <v>-1.9774602617256634</v>
      </c>
    </row>
    <row r="221" spans="1:8" ht="16" thickBot="1">
      <c r="B221" t="s">
        <v>372</v>
      </c>
      <c r="C221">
        <f>'18'!C280</f>
        <v>0.43369349833625864</v>
      </c>
      <c r="D221">
        <f>'18'!D280</f>
        <v>1.6813499183517235</v>
      </c>
      <c r="E221">
        <f>'18'!E280</f>
        <v>5.8719959340739125</v>
      </c>
      <c r="F221">
        <f>'18'!F280</f>
        <v>13.792372099885647</v>
      </c>
      <c r="G221">
        <f>'18'!G280</f>
        <v>-12.407975320550738</v>
      </c>
      <c r="H221">
        <f>'18'!H280</f>
        <v>-2.0055723134311121</v>
      </c>
    </row>
    <row r="222" spans="1:8" ht="17" thickBot="1">
      <c r="A222">
        <v>19</v>
      </c>
      <c r="B222" s="60" t="s">
        <v>77</v>
      </c>
      <c r="C222" s="61">
        <f>'19'!C10</f>
        <v>0.72482213879861046</v>
      </c>
      <c r="D222" s="62">
        <f>'19'!D10</f>
        <v>-2.5308634912644044</v>
      </c>
      <c r="E222" s="62">
        <f>'19'!E10</f>
        <v>1.6197072486888082</v>
      </c>
      <c r="F222" s="62">
        <f>'19'!F10</f>
        <v>-0.72775104980041017</v>
      </c>
      <c r="G222" s="62">
        <f>'19'!G10</f>
        <v>-0.2943845105591914</v>
      </c>
      <c r="H222" s="63">
        <f>'19'!H10</f>
        <v>-0.19086306064658498</v>
      </c>
    </row>
    <row r="223" spans="1:8">
      <c r="B223" t="s">
        <v>374</v>
      </c>
      <c r="C223">
        <f>'19'!C40</f>
        <v>-223.71138330337362</v>
      </c>
      <c r="D223">
        <f>'19'!D40</f>
        <v>-264.09214092140923</v>
      </c>
      <c r="E223">
        <f>'19'!E40</f>
        <v>-171.79029957203994</v>
      </c>
      <c r="F223">
        <f>'19'!F40</f>
        <v>0.61033987553853519</v>
      </c>
      <c r="G223">
        <f>'19'!G40</f>
        <v>3.8573537441103314</v>
      </c>
      <c r="H223">
        <f>'19'!H40</f>
        <v>-3.3662656362042869</v>
      </c>
    </row>
    <row r="224" spans="1:8">
      <c r="B224" t="s">
        <v>338</v>
      </c>
      <c r="C224">
        <f>'19'!C70</f>
        <v>-1.4892032762472078E-2</v>
      </c>
      <c r="D224">
        <f>'19'!D70</f>
        <v>1.1597340343281275</v>
      </c>
      <c r="E224">
        <f>'19'!E70</f>
        <v>13.926665259475932</v>
      </c>
      <c r="F224">
        <f>'19'!F70</f>
        <v>0.85754561829430409</v>
      </c>
      <c r="G224">
        <f>'19'!G70</f>
        <v>-2.4578203374373047</v>
      </c>
      <c r="H224">
        <f>'19'!H70</f>
        <v>-0.58707055268001651</v>
      </c>
    </row>
    <row r="225" spans="1:8">
      <c r="B225" t="s">
        <v>375</v>
      </c>
      <c r="C225">
        <f>'19'!C100</f>
        <v>0.10114831848839223</v>
      </c>
      <c r="D225">
        <f>'19'!D100</f>
        <v>3.0393174360639451E-2</v>
      </c>
      <c r="E225">
        <f>'19'!E100</f>
        <v>2.7949398341196012</v>
      </c>
      <c r="F225">
        <f>'19'!F100</f>
        <v>-0.91458353277050664</v>
      </c>
      <c r="G225">
        <f>'19'!G100</f>
        <v>-0.34146612245904179</v>
      </c>
      <c r="H225">
        <f>'19'!H100</f>
        <v>-0.14199697549512</v>
      </c>
    </row>
    <row r="226" spans="1:8">
      <c r="B226" t="s">
        <v>376</v>
      </c>
      <c r="C226">
        <f>'19'!C130</f>
        <v>8.0859774820880244</v>
      </c>
      <c r="D226">
        <f>'19'!D130</f>
        <v>-2.6319981591942905</v>
      </c>
      <c r="E226">
        <f>'19'!E130</f>
        <v>-3.5063140894674336</v>
      </c>
      <c r="F226">
        <f>'19'!F130</f>
        <v>16.119725347345337</v>
      </c>
      <c r="G226">
        <f>'19'!G130</f>
        <v>5.6831884738861422</v>
      </c>
      <c r="H226">
        <f>'19'!H130</f>
        <v>-26.064626938555584</v>
      </c>
    </row>
    <row r="227" spans="1:8">
      <c r="B227" t="s">
        <v>377</v>
      </c>
      <c r="C227">
        <f>'19'!C160</f>
        <v>0.31401161381190157</v>
      </c>
      <c r="D227">
        <f>'19'!D160</f>
        <v>2.788919602423106</v>
      </c>
      <c r="E227">
        <f>'19'!E160</f>
        <v>-1.2887268940380066</v>
      </c>
      <c r="F227">
        <f>'19'!F160</f>
        <v>6.5836711059640995</v>
      </c>
      <c r="G227">
        <f>'19'!G160</f>
        <v>-1.4586860661990539</v>
      </c>
      <c r="H227">
        <f>'19'!H160</f>
        <v>-0.36248435855165156</v>
      </c>
    </row>
    <row r="228" spans="1:8" ht="16" thickBot="1">
      <c r="B228" t="s">
        <v>378</v>
      </c>
      <c r="C228">
        <f>'19'!C190</f>
        <v>32.211289487312271</v>
      </c>
      <c r="D228">
        <f>'19'!D190</f>
        <v>-60.828591749644382</v>
      </c>
      <c r="E228">
        <f>'19'!E190</f>
        <v>-12.284987277353689</v>
      </c>
      <c r="F228">
        <f>'19'!F190</f>
        <v>-5.4341775674923456</v>
      </c>
      <c r="G228">
        <f>'19'!G190</f>
        <v>-0.71308724832214765</v>
      </c>
      <c r="H228">
        <f>'19'!H190</f>
        <v>10.035516643264227</v>
      </c>
    </row>
    <row r="229" spans="1:8" ht="17" thickBot="1">
      <c r="A229">
        <v>20</v>
      </c>
      <c r="B229" s="60" t="s">
        <v>81</v>
      </c>
      <c r="C229" s="61">
        <f>'20'!C10</f>
        <v>-2.8766481671321191</v>
      </c>
      <c r="D229" s="62">
        <f>'20'!D10</f>
        <v>-0.96048908456163473</v>
      </c>
      <c r="E229" s="62">
        <f>'20'!E10</f>
        <v>4.7038675040749514</v>
      </c>
      <c r="F229" s="62">
        <f>'20'!F10</f>
        <v>1.9912937757940428</v>
      </c>
      <c r="G229" s="62">
        <f>'20'!G10</f>
        <v>3.4446541572484786</v>
      </c>
      <c r="H229" s="63">
        <f>'20'!H10</f>
        <v>2.4053442215577383</v>
      </c>
    </row>
    <row r="230" spans="1:8">
      <c r="B230" t="s">
        <v>380</v>
      </c>
      <c r="C230">
        <f>'20'!C40</f>
        <v>-2.9465818586258608</v>
      </c>
      <c r="D230">
        <f>'20'!D40</f>
        <v>-1.0431804039781103</v>
      </c>
      <c r="E230">
        <f>'20'!E40</f>
        <v>4.9367705590250344</v>
      </c>
      <c r="F230">
        <f>'20'!F40</f>
        <v>1.4405322544671448</v>
      </c>
      <c r="G230">
        <f>'20'!G40</f>
        <v>4.5939426950699307</v>
      </c>
      <c r="H230">
        <f>'20'!H40</f>
        <v>4.2295465887840438</v>
      </c>
    </row>
    <row r="231" spans="1:8">
      <c r="B231" t="s">
        <v>381</v>
      </c>
      <c r="C231">
        <f>'20'!C70</f>
        <v>-1.8111344392404769</v>
      </c>
      <c r="D231">
        <f>'20'!D70</f>
        <v>-1.9566812511889558</v>
      </c>
      <c r="E231">
        <f>'20'!E70</f>
        <v>2.2183458232438698</v>
      </c>
      <c r="F231">
        <f>'20'!F70</f>
        <v>8.409666054681681</v>
      </c>
      <c r="G231">
        <f>'20'!G70</f>
        <v>-3.2443998078686516</v>
      </c>
      <c r="H231">
        <f>'20'!H70</f>
        <v>-78.085317460317469</v>
      </c>
    </row>
    <row r="232" spans="1:8">
      <c r="B232" t="s">
        <v>382</v>
      </c>
      <c r="C232">
        <f>'20'!C100</f>
        <v>-2.333361745652915</v>
      </c>
      <c r="D232">
        <f>'20'!D100</f>
        <v>4.0104086943211508</v>
      </c>
      <c r="E232">
        <f>'20'!E100</f>
        <v>-1.9137690111180869</v>
      </c>
      <c r="F232">
        <f>'20'!F100</f>
        <v>12.163856140874502</v>
      </c>
      <c r="G232">
        <f>'20'!G100</f>
        <v>-7.7107334321889027</v>
      </c>
      <c r="H232">
        <f>'20'!H100</f>
        <v>18.604617975283269</v>
      </c>
    </row>
    <row r="233" spans="1:8">
      <c r="B233" t="s">
        <v>383</v>
      </c>
      <c r="C233">
        <f>'20'!C130</f>
        <v>-0.44445081649916129</v>
      </c>
      <c r="D233">
        <f>'20'!D130</f>
        <v>2.6916007352353497</v>
      </c>
      <c r="E233">
        <f>'20'!E130</f>
        <v>-0.5100186877076317</v>
      </c>
      <c r="F233">
        <f>'20'!F130</f>
        <v>4.984526826534907</v>
      </c>
      <c r="G233">
        <f>'20'!G130</f>
        <v>-8.1593556963015139</v>
      </c>
      <c r="H233">
        <f>'20'!H130</f>
        <v>9.1172744189729436</v>
      </c>
    </row>
    <row r="234" spans="1:8" ht="16" thickBot="1">
      <c r="B234" t="s">
        <v>384</v>
      </c>
      <c r="C234">
        <f>'20'!C160</f>
        <v>-2.7503610180045235</v>
      </c>
      <c r="D234">
        <f>'20'!D160</f>
        <v>-1.5842861126603394</v>
      </c>
      <c r="E234">
        <f>'20'!E160</f>
        <v>4.0803149805669054</v>
      </c>
      <c r="F234">
        <f>'20'!F160</f>
        <v>11.072972422152391</v>
      </c>
      <c r="G234">
        <f>'20'!G160</f>
        <v>-31.91886555376054</v>
      </c>
      <c r="H234">
        <f>'20'!H160</f>
        <v>-13.522087483759199</v>
      </c>
    </row>
    <row r="235" spans="1:8" ht="17" thickBot="1">
      <c r="A235">
        <v>21</v>
      </c>
      <c r="B235" s="60" t="s">
        <v>85</v>
      </c>
      <c r="C235" s="61">
        <f>'21'!C10</f>
        <v>-1.0093011587367959</v>
      </c>
      <c r="D235" s="62">
        <f>'21'!D10</f>
        <v>-2.0884127639330354</v>
      </c>
      <c r="E235" s="62">
        <f>'21'!E10</f>
        <v>0.84503410949751978</v>
      </c>
      <c r="F235" s="62">
        <f>'21'!F10</f>
        <v>1.7269741338678621</v>
      </c>
      <c r="G235" s="62">
        <f>'21'!G10</f>
        <v>1.5265964444741211</v>
      </c>
      <c r="H235" s="63">
        <f>'21'!H10</f>
        <v>0.54656297259746112</v>
      </c>
    </row>
    <row r="236" spans="1:8">
      <c r="B236" t="s">
        <v>386</v>
      </c>
      <c r="C236">
        <f>'21'!C40</f>
        <v>-1.273151125802203</v>
      </c>
      <c r="D236">
        <f>'21'!D40</f>
        <v>-2.25791339456595</v>
      </c>
      <c r="E236">
        <f>'21'!E40</f>
        <v>0.35000903139174699</v>
      </c>
      <c r="F236">
        <f>'21'!F40</f>
        <v>1.74722016112169</v>
      </c>
      <c r="G236">
        <f>'21'!G40</f>
        <v>1.7571231037624586</v>
      </c>
      <c r="H236">
        <f>'21'!H40</f>
        <v>0.86693853155685674</v>
      </c>
    </row>
    <row r="237" spans="1:8">
      <c r="B237" t="s">
        <v>387</v>
      </c>
      <c r="C237">
        <f>'21'!C70</f>
        <v>3.1974145637076257</v>
      </c>
      <c r="D237">
        <f>'21'!D70</f>
        <v>-7.1040974529346599</v>
      </c>
      <c r="E237">
        <f>'21'!E70</f>
        <v>12.169242059770861</v>
      </c>
      <c r="F237">
        <f>'21'!F70</f>
        <v>2.8581967213114812</v>
      </c>
      <c r="G237">
        <f>'21'!G70</f>
        <v>-1.8696112935512099</v>
      </c>
      <c r="H237">
        <f>'21'!H70</f>
        <v>-3.3753885536661135</v>
      </c>
    </row>
    <row r="238" spans="1:8">
      <c r="B238" t="s">
        <v>388</v>
      </c>
      <c r="C238">
        <f>'21'!C100</f>
        <v>6.1889835248920795</v>
      </c>
      <c r="D238">
        <f>'21'!D100</f>
        <v>2.3970457318078444</v>
      </c>
      <c r="E238">
        <f>'21'!E100</f>
        <v>0.68753286718735129</v>
      </c>
      <c r="F238">
        <f>'21'!F100</f>
        <v>1.7791133868185403</v>
      </c>
      <c r="G238">
        <f>'21'!G100</f>
        <v>0.10452221913736903</v>
      </c>
      <c r="H238">
        <f>'21'!H100</f>
        <v>-4.1913504913707458</v>
      </c>
    </row>
    <row r="239" spans="1:8">
      <c r="B239" t="s">
        <v>389</v>
      </c>
      <c r="C239">
        <f>'21'!C130</f>
        <v>3.0892435057680858</v>
      </c>
      <c r="D239">
        <f>'21'!D130</f>
        <v>3.1548923440815368</v>
      </c>
      <c r="E239">
        <f>'21'!E130</f>
        <v>15.722474503089412</v>
      </c>
      <c r="F239">
        <f>'21'!F130</f>
        <v>1.0908012623641794</v>
      </c>
      <c r="G239">
        <f>'21'!G130</f>
        <v>-4.2807652419514994</v>
      </c>
      <c r="H239">
        <f>'21'!H130</f>
        <v>0.20804438280166435</v>
      </c>
    </row>
    <row r="240" spans="1:8" ht="16" thickBot="1">
      <c r="B240" t="s">
        <v>390</v>
      </c>
      <c r="C240">
        <f>'21'!C160</f>
        <v>2.6837806301050176</v>
      </c>
      <c r="D240">
        <f>'21'!D160</f>
        <v>7.0624609714120323</v>
      </c>
      <c r="E240">
        <f>'21'!E160</f>
        <v>7.5729915976545925</v>
      </c>
      <c r="F240">
        <f>'21'!F160</f>
        <v>-0.10930000475217411</v>
      </c>
      <c r="G240">
        <f>'21'!G160</f>
        <v>1.8511564205085262</v>
      </c>
      <c r="H240">
        <f>'21'!H160</f>
        <v>-7.9277089121607194</v>
      </c>
    </row>
    <row r="241" spans="1:8" ht="17" thickBot="1">
      <c r="A241">
        <v>22</v>
      </c>
      <c r="B241" s="60" t="s">
        <v>89</v>
      </c>
      <c r="C241" s="61">
        <f>'22'!C10</f>
        <v>-3.8062278877860138</v>
      </c>
      <c r="D241" s="62">
        <f>'22'!D10</f>
        <v>0.8269833397493056</v>
      </c>
      <c r="E241" s="62">
        <f>'22'!E10</f>
        <v>4.8596024938220399</v>
      </c>
      <c r="F241" s="62">
        <f>'22'!F10</f>
        <v>-3.5156629150099934</v>
      </c>
      <c r="G241" s="62">
        <f>'22'!G10</f>
        <v>0.6145460723867523</v>
      </c>
      <c r="H241" s="63">
        <f>'22'!H10</f>
        <v>-2.6568481433664988</v>
      </c>
    </row>
    <row r="242" spans="1:8">
      <c r="B242" t="s">
        <v>392</v>
      </c>
      <c r="C242">
        <f>'22'!C40</f>
        <v>-4.5173067335835393</v>
      </c>
      <c r="D242">
        <f>'22'!D40</f>
        <v>1.0689947612406463</v>
      </c>
      <c r="E242">
        <f>'22'!E40</f>
        <v>4.4059441984819525</v>
      </c>
      <c r="F242">
        <f>'22'!F40</f>
        <v>-4.2437741423700697</v>
      </c>
      <c r="G242">
        <f>'22'!G40</f>
        <v>1.0169234981020685</v>
      </c>
      <c r="H242">
        <f>'22'!H40</f>
        <v>-2.6491331548857433</v>
      </c>
    </row>
    <row r="243" spans="1:8">
      <c r="B243" t="s">
        <v>393</v>
      </c>
      <c r="C243">
        <f>'22'!C70</f>
        <v>4.7392772289608605</v>
      </c>
      <c r="D243">
        <f>'22'!D70</f>
        <v>4.4622755873693931</v>
      </c>
      <c r="E243">
        <f>'22'!E70</f>
        <v>9.6902887139107605</v>
      </c>
      <c r="F243">
        <f>'22'!F70</f>
        <v>-0.63333782509095815</v>
      </c>
      <c r="G243">
        <f>'22'!G70</f>
        <v>-4.5092305440284939</v>
      </c>
      <c r="H243">
        <f>'22'!H70</f>
        <v>0.55140890990700353</v>
      </c>
    </row>
    <row r="244" spans="1:8">
      <c r="B244" t="s">
        <v>394</v>
      </c>
      <c r="C244">
        <f>'22'!C100</f>
        <v>3.2835345346408475</v>
      </c>
      <c r="D244">
        <f>'22'!D100</f>
        <v>1.4241508477950222</v>
      </c>
      <c r="E244">
        <f>'22'!E100</f>
        <v>0.43459432707476819</v>
      </c>
      <c r="F244">
        <f>'22'!F100</f>
        <v>0.71229727140555554</v>
      </c>
      <c r="G244">
        <f>'22'!G100</f>
        <v>-9.9605385577858776</v>
      </c>
      <c r="H244">
        <f>'22'!H100</f>
        <v>-1.6416519426052885</v>
      </c>
    </row>
    <row r="245" spans="1:8">
      <c r="B245" t="s">
        <v>395</v>
      </c>
      <c r="C245">
        <f>'22'!C130</f>
        <v>5.0606756819268162</v>
      </c>
      <c r="D245">
        <f>'22'!D130</f>
        <v>-15.736239036427154</v>
      </c>
      <c r="E245">
        <f>'22'!E130</f>
        <v>13.717585530616692</v>
      </c>
      <c r="F245">
        <f>'22'!F130</f>
        <v>16.243696111924518</v>
      </c>
      <c r="G245">
        <f>'22'!G130</f>
        <v>1.1725293132328307</v>
      </c>
      <c r="H245">
        <f>'22'!H130</f>
        <v>-13.801452784503631</v>
      </c>
    </row>
    <row r="246" spans="1:8">
      <c r="B246" t="s">
        <v>396</v>
      </c>
      <c r="C246">
        <f>'22'!C160</f>
        <v>10.030281801541216</v>
      </c>
      <c r="D246">
        <f>'22'!D160</f>
        <v>-6.2785339871491415</v>
      </c>
      <c r="E246">
        <f>'22'!E160</f>
        <v>10.495730206976402</v>
      </c>
      <c r="F246">
        <f>'22'!F160</f>
        <v>-9.4543490005402492E-2</v>
      </c>
      <c r="G246">
        <f>'22'!G160</f>
        <v>1.1935926202941873</v>
      </c>
      <c r="H246">
        <f>'22'!H160</f>
        <v>-4.7032076370588003</v>
      </c>
    </row>
    <row r="247" spans="1:8" ht="16" thickBot="1">
      <c r="B247" t="s">
        <v>397</v>
      </c>
      <c r="C247">
        <f>'22'!C190</f>
        <v>-0.67901984960838191</v>
      </c>
      <c r="D247">
        <f>'22'!D190</f>
        <v>1.538402590187179</v>
      </c>
      <c r="E247">
        <f>'22'!E190</f>
        <v>8.6180863285737797</v>
      </c>
      <c r="F247">
        <f>'22'!F190</f>
        <v>3.397233681145353</v>
      </c>
      <c r="G247">
        <f>'22'!G190</f>
        <v>-7.3615389451184861</v>
      </c>
      <c r="H247">
        <f>'22'!H190</f>
        <v>2.6142488186884001</v>
      </c>
    </row>
    <row r="248" spans="1:8" ht="17" thickBot="1">
      <c r="A248">
        <v>23</v>
      </c>
      <c r="B248" s="60" t="s">
        <v>93</v>
      </c>
      <c r="C248" s="61">
        <f>'23'!C10</f>
        <v>4.278533136421113</v>
      </c>
      <c r="D248" s="62">
        <f>'23'!D10</f>
        <v>-2.9178523042205065</v>
      </c>
      <c r="E248" s="62">
        <f>'23'!E10</f>
        <v>2.3201596520919221</v>
      </c>
      <c r="F248" s="62">
        <f>'23'!F10</f>
        <v>2.3555336293372848</v>
      </c>
      <c r="G248" s="62">
        <f>'23'!G10</f>
        <v>0.77027497457179572</v>
      </c>
      <c r="H248" s="63">
        <f>'23'!H10</f>
        <v>-2.8036748904910569</v>
      </c>
    </row>
    <row r="249" spans="1:8">
      <c r="B249" t="s">
        <v>399</v>
      </c>
      <c r="C249">
        <f>'23'!C40</f>
        <v>-3.013743322050491</v>
      </c>
      <c r="D249">
        <f>'23'!D40</f>
        <v>4.8294862964327478</v>
      </c>
      <c r="E249">
        <f>'23'!E40</f>
        <v>10.478384507397134</v>
      </c>
      <c r="F249">
        <f>'23'!F40</f>
        <v>7.1861159748686854</v>
      </c>
      <c r="G249">
        <f>'23'!G40</f>
        <v>15.347548051665743</v>
      </c>
      <c r="H249">
        <f>'23'!H40</f>
        <v>-10.236710623310666</v>
      </c>
    </row>
    <row r="250" spans="1:8">
      <c r="B250" t="s">
        <v>400</v>
      </c>
      <c r="C250">
        <f>'23'!C70</f>
        <v>17.05526686885467</v>
      </c>
      <c r="D250">
        <f>'23'!D70</f>
        <v>-9.1089473468886641</v>
      </c>
      <c r="E250">
        <f>'23'!E70</f>
        <v>2.5645640241159002</v>
      </c>
      <c r="F250">
        <f>'23'!F70</f>
        <v>0.13919709501714014</v>
      </c>
      <c r="G250">
        <f>'23'!G70</f>
        <v>-1.1498870198342928</v>
      </c>
      <c r="H250">
        <f>'23'!H70</f>
        <v>0.8895874788890159</v>
      </c>
    </row>
    <row r="251" spans="1:8">
      <c r="B251" t="s">
        <v>401</v>
      </c>
      <c r="C251">
        <f>'23'!C100</f>
        <v>0.98334212240592556</v>
      </c>
      <c r="D251">
        <f>'23'!D100</f>
        <v>14.79320460333323</v>
      </c>
      <c r="E251">
        <f>'23'!E100</f>
        <v>17.840879521207391</v>
      </c>
      <c r="F251">
        <f>'23'!F100</f>
        <v>-10.700396450821223</v>
      </c>
      <c r="G251">
        <f>'23'!G100</f>
        <v>5.4202259575640621</v>
      </c>
      <c r="H251">
        <f>'23'!H100</f>
        <v>15.63727314068378</v>
      </c>
    </row>
    <row r="252" spans="1:8">
      <c r="B252" t="s">
        <v>402</v>
      </c>
      <c r="C252">
        <f>'23'!C130</f>
        <v>10.265158538846659</v>
      </c>
      <c r="D252">
        <f>'23'!D130</f>
        <v>6.1752128369100427</v>
      </c>
      <c r="E252">
        <f>'23'!E130</f>
        <v>18.682581221676138</v>
      </c>
      <c r="F252">
        <f>'23'!F130</f>
        <v>19.212829352760409</v>
      </c>
      <c r="G252">
        <f>'23'!G130</f>
        <v>-12.589168043846625</v>
      </c>
      <c r="H252">
        <f>'23'!H130</f>
        <v>-8.4869555843035815</v>
      </c>
    </row>
    <row r="253" spans="1:8">
      <c r="B253" t="s">
        <v>403</v>
      </c>
      <c r="C253">
        <f>'23'!C160</f>
        <v>3.7762237762237763</v>
      </c>
      <c r="D253">
        <f>'23'!D160</f>
        <v>-1.0484273589615578</v>
      </c>
      <c r="E253">
        <f>'23'!E160</f>
        <v>2.2346368715083798</v>
      </c>
      <c r="F253">
        <f>'23'!F160</f>
        <v>6.1148857319332919</v>
      </c>
      <c r="G253">
        <f>'23'!G160</f>
        <v>1.0506314965910462</v>
      </c>
      <c r="H253">
        <f>'23'!H160</f>
        <v>-5.0595238095238049</v>
      </c>
    </row>
    <row r="254" spans="1:8">
      <c r="B254" t="s">
        <v>404</v>
      </c>
      <c r="C254">
        <f>'23'!C190</f>
        <v>13.800642660748005</v>
      </c>
      <c r="D254">
        <f>'23'!D190</f>
        <v>-5.2688560086611336</v>
      </c>
      <c r="E254">
        <f>'23'!E190</f>
        <v>9.3701785320696498</v>
      </c>
      <c r="F254">
        <f>'23'!F190</f>
        <v>8.7224964444072608</v>
      </c>
      <c r="G254">
        <f>'23'!G190</f>
        <v>-10.278786458943422</v>
      </c>
      <c r="H254">
        <f>'23'!H190</f>
        <v>-4.5742399813839043</v>
      </c>
    </row>
    <row r="255" spans="1:8">
      <c r="B255" t="s">
        <v>405</v>
      </c>
      <c r="C255">
        <f>'23'!C220</f>
        <v>7.9432003500258475</v>
      </c>
      <c r="D255">
        <f>'23'!D220</f>
        <v>-6.0846092574564112</v>
      </c>
      <c r="E255">
        <f>'23'!E220</f>
        <v>13.458466453674124</v>
      </c>
      <c r="F255">
        <f>'23'!F220</f>
        <v>9.2583348658802542</v>
      </c>
      <c r="G255">
        <f>'23'!G220</f>
        <v>-9.7125954703998624E-2</v>
      </c>
      <c r="H255">
        <f>'23'!H220</f>
        <v>-4.8261105828012463</v>
      </c>
    </row>
    <row r="256" spans="1:8">
      <c r="B256" t="s">
        <v>406</v>
      </c>
      <c r="C256">
        <f>'23'!C250</f>
        <v>1.6957136128120585</v>
      </c>
      <c r="D256">
        <f>'23'!D250</f>
        <v>-7.5750979538528513</v>
      </c>
      <c r="E256">
        <f>'23'!E250</f>
        <v>9.4059997609656989</v>
      </c>
      <c r="F256">
        <f>'23'!F250</f>
        <v>4.3798588096147455</v>
      </c>
      <c r="G256">
        <f>'23'!G250</f>
        <v>-1.666473543942431</v>
      </c>
      <c r="H256">
        <f>'23'!H250</f>
        <v>-10.145620392591798</v>
      </c>
    </row>
    <row r="257" spans="1:8">
      <c r="B257" t="s">
        <v>407</v>
      </c>
      <c r="C257">
        <f>'23'!C280</f>
        <v>4.8809203444564169</v>
      </c>
      <c r="D257">
        <f>'23'!D280</f>
        <v>5.428843985777462</v>
      </c>
      <c r="E257">
        <f>'23'!E280</f>
        <v>-1.7042028263548412</v>
      </c>
      <c r="F257">
        <f>'23'!F280</f>
        <v>15.826656064591106</v>
      </c>
      <c r="G257">
        <f>'23'!G280</f>
        <v>-4.1071247592986584</v>
      </c>
      <c r="H257">
        <f>'23'!H280</f>
        <v>-0.60409468067601757</v>
      </c>
    </row>
    <row r="258" spans="1:8">
      <c r="B258" t="s">
        <v>408</v>
      </c>
      <c r="C258">
        <f>'23'!C310</f>
        <v>-4.4365495429140891</v>
      </c>
      <c r="D258">
        <f>'23'!D310</f>
        <v>2.0083971778556937</v>
      </c>
      <c r="E258">
        <f>'23'!E310</f>
        <v>13.399412628487518</v>
      </c>
      <c r="F258">
        <f>'23'!F310</f>
        <v>17.953628141295702</v>
      </c>
      <c r="G258">
        <f>'23'!G310</f>
        <v>-2.1094264996704135</v>
      </c>
      <c r="H258">
        <f>'23'!H310</f>
        <v>-0.66054936186748259</v>
      </c>
    </row>
    <row r="259" spans="1:8">
      <c r="B259" t="s">
        <v>409</v>
      </c>
      <c r="C259">
        <f>'23'!C340</f>
        <v>3.7537806184077227</v>
      </c>
      <c r="D259">
        <f>'23'!D340</f>
        <v>-2.9030279238857504</v>
      </c>
      <c r="E259">
        <f>'23'!E340</f>
        <v>0.81143487362863675</v>
      </c>
      <c r="F259">
        <f>'23'!F340</f>
        <v>0.56815944424837361</v>
      </c>
      <c r="G259">
        <f>'23'!G340</f>
        <v>2.2142298400728384</v>
      </c>
      <c r="H259">
        <f>'23'!H340</f>
        <v>-2.6078874196702806</v>
      </c>
    </row>
    <row r="260" spans="1:8" ht="16" thickBot="1">
      <c r="B260" t="s">
        <v>410</v>
      </c>
      <c r="C260">
        <f>'23'!C370</f>
        <v>-17.580851973215573</v>
      </c>
      <c r="D260">
        <f>'23'!D370</f>
        <v>4.9248995134334717</v>
      </c>
      <c r="E260">
        <f>'23'!E370</f>
        <v>18.745505393527768</v>
      </c>
      <c r="F260">
        <f>'23'!F370</f>
        <v>24.612663050873824</v>
      </c>
      <c r="G260">
        <f>'23'!G370</f>
        <v>-9.8105720148557669</v>
      </c>
      <c r="H260">
        <f>'23'!H370</f>
        <v>-3.1072083373540527</v>
      </c>
    </row>
    <row r="261" spans="1:8" ht="17" thickBot="1">
      <c r="A261">
        <v>24</v>
      </c>
      <c r="B261" s="60" t="s">
        <v>97</v>
      </c>
      <c r="C261" s="61">
        <f>'24'!C10</f>
        <v>-5.4109742894183448</v>
      </c>
      <c r="D261" s="62">
        <f>'24'!D10</f>
        <v>-5.1792464128713878</v>
      </c>
      <c r="E261" s="62">
        <f>'24'!E10</f>
        <v>-5.2469227454420668</v>
      </c>
      <c r="F261" s="62">
        <f>'24'!F10</f>
        <v>-4.2011957750337467</v>
      </c>
      <c r="G261" s="62">
        <f>'24'!G10</f>
        <v>0.17809482026036014</v>
      </c>
      <c r="H261" s="63">
        <f>'24'!H10</f>
        <v>3.7505619953404596</v>
      </c>
    </row>
    <row r="262" spans="1:8">
      <c r="B262" t="s">
        <v>412</v>
      </c>
      <c r="C262">
        <f>'24'!C40</f>
        <v>-5.9622492842562567</v>
      </c>
      <c r="D262">
        <f>'24'!D40</f>
        <v>-4.5944771667199111</v>
      </c>
      <c r="E262">
        <f>'24'!E40</f>
        <v>-6.5361130589783922</v>
      </c>
      <c r="F262">
        <f>'24'!F40</f>
        <v>-4.8975131985843179</v>
      </c>
      <c r="G262">
        <f>'24'!G40</f>
        <v>0.15621721156057178</v>
      </c>
      <c r="H262">
        <f>'24'!H40</f>
        <v>4.3640636540847497</v>
      </c>
    </row>
    <row r="263" spans="1:8">
      <c r="B263" t="s">
        <v>413</v>
      </c>
      <c r="C263">
        <f>'24'!C70</f>
        <v>-37.160708506006806</v>
      </c>
      <c r="D263">
        <f>'24'!D70</f>
        <v>-1.530314951115316</v>
      </c>
      <c r="E263">
        <f>'24'!E70</f>
        <v>14.21506351074067</v>
      </c>
      <c r="F263">
        <f>'24'!F70</f>
        <v>-3.8653907703658055</v>
      </c>
      <c r="G263">
        <f>'24'!G70</f>
        <v>-8.0681639191281445</v>
      </c>
      <c r="H263">
        <f>'24'!H70</f>
        <v>-6.9722399897658907</v>
      </c>
    </row>
    <row r="264" spans="1:8">
      <c r="B264" t="s">
        <v>414</v>
      </c>
      <c r="C264">
        <f>'24'!C100</f>
        <v>9.6545930019287844</v>
      </c>
      <c r="D264">
        <f>'24'!D100</f>
        <v>-2.6075562349858137</v>
      </c>
      <c r="E264">
        <f>'24'!E100</f>
        <v>0.80643646495319321</v>
      </c>
      <c r="F264">
        <f>'24'!F100</f>
        <v>9.3669648068398796</v>
      </c>
      <c r="G264">
        <f>'24'!G100</f>
        <v>6.8461415561591394</v>
      </c>
      <c r="H264">
        <f>'24'!H100</f>
        <v>-20.835453476742746</v>
      </c>
    </row>
    <row r="265" spans="1:8">
      <c r="B265" t="s">
        <v>415</v>
      </c>
      <c r="C265">
        <f>'24'!C130</f>
        <v>1.6999586912838685</v>
      </c>
      <c r="D265">
        <f>'24'!D130</f>
        <v>-1.2457267773117953</v>
      </c>
      <c r="E265">
        <f>'24'!E130</f>
        <v>-2.8535640756151266</v>
      </c>
      <c r="F265">
        <f>'24'!F130</f>
        <v>6.3533480037723979</v>
      </c>
      <c r="G265">
        <f>'24'!G130</f>
        <v>-4.8406232697935572</v>
      </c>
      <c r="H265">
        <f>'24'!H130</f>
        <v>-7.1473958675694202</v>
      </c>
    </row>
    <row r="266" spans="1:8">
      <c r="B266" t="s">
        <v>416</v>
      </c>
      <c r="C266">
        <f>'24'!C160</f>
        <v>-4.8388111068551733</v>
      </c>
      <c r="D266">
        <f>'24'!D160</f>
        <v>-5.3457735031156961</v>
      </c>
      <c r="E266">
        <f>'24'!E160</f>
        <v>1.4671730726112706</v>
      </c>
      <c r="F266">
        <f>'24'!F160</f>
        <v>1.2935355215731577</v>
      </c>
      <c r="G266">
        <f>'24'!G160</f>
        <v>0.46120618877689734</v>
      </c>
      <c r="H266">
        <f>'24'!H160</f>
        <v>-1.7284282041486405</v>
      </c>
    </row>
    <row r="267" spans="1:8">
      <c r="B267" t="s">
        <v>417</v>
      </c>
      <c r="C267">
        <f>'24'!C190</f>
        <v>0</v>
      </c>
      <c r="D267">
        <f>'24'!D190</f>
        <v>-5.4207687455258053</v>
      </c>
      <c r="E267">
        <f>'24'!E190</f>
        <v>20.319889930346541</v>
      </c>
      <c r="F267">
        <f>'24'!F190</f>
        <v>-3.7019563439642704</v>
      </c>
      <c r="G267">
        <f>'24'!G190</f>
        <v>0.77055153063361492</v>
      </c>
      <c r="H267">
        <f>'24'!H190</f>
        <v>-3.173368834917635</v>
      </c>
    </row>
    <row r="268" spans="1:8">
      <c r="B268" t="s">
        <v>418</v>
      </c>
      <c r="C268">
        <f>'24'!C220</f>
        <v>-3.5851299315999547</v>
      </c>
      <c r="D268">
        <f>'24'!D220</f>
        <v>-4.4784580498866244</v>
      </c>
      <c r="E268">
        <f>'24'!E220</f>
        <v>9.2717969920926127</v>
      </c>
      <c r="F268">
        <f>'24'!F220</f>
        <v>11.045536309800513</v>
      </c>
      <c r="G268">
        <f>'24'!G220</f>
        <v>-3.4745937352802527</v>
      </c>
      <c r="H268">
        <f>'24'!H220</f>
        <v>3.2157933945865405</v>
      </c>
    </row>
    <row r="269" spans="1:8">
      <c r="B269" t="s">
        <v>419</v>
      </c>
      <c r="C269">
        <f>'24'!C250</f>
        <v>4.6196124435175454</v>
      </c>
      <c r="D269">
        <f>'24'!D250</f>
        <v>-17.93937686176637</v>
      </c>
      <c r="E269">
        <f>'24'!E250</f>
        <v>3.9509671466701701</v>
      </c>
      <c r="F269">
        <f>'24'!F250</f>
        <v>9.1245996241099032</v>
      </c>
      <c r="G269">
        <f>'24'!G250</f>
        <v>1.7538272828061321</v>
      </c>
      <c r="H269">
        <f>'24'!H250</f>
        <v>-10.75861454901611</v>
      </c>
    </row>
    <row r="270" spans="1:8">
      <c r="B270" t="s">
        <v>420</v>
      </c>
      <c r="C270">
        <f>'24'!C280</f>
        <v>-27.864977763199779</v>
      </c>
      <c r="D270">
        <f>'24'!D280</f>
        <v>-4.5391396600065743</v>
      </c>
      <c r="E270">
        <f>'24'!E280</f>
        <v>17.18895830355417</v>
      </c>
      <c r="F270">
        <f>'24'!F280</f>
        <v>4.7780560916519468</v>
      </c>
      <c r="G270">
        <f>'24'!G280</f>
        <v>-17.57268488091885</v>
      </c>
      <c r="H270">
        <f>'24'!H280</f>
        <v>-2.1745159556949925</v>
      </c>
    </row>
    <row r="271" spans="1:8">
      <c r="B271" t="s">
        <v>421</v>
      </c>
      <c r="C271">
        <f>'24'!C310</f>
        <v>47.435439882385531</v>
      </c>
      <c r="D271">
        <f>'24'!D310</f>
        <v>-59.749811798247734</v>
      </c>
      <c r="E271">
        <f>'24'!E310</f>
        <v>3.3152384645211384</v>
      </c>
      <c r="F271">
        <f>'24'!F310</f>
        <v>6.3791256636895444</v>
      </c>
      <c r="G271">
        <f>'24'!G310</f>
        <v>23.189012710451411</v>
      </c>
      <c r="H271">
        <f>'24'!H310</f>
        <v>2.8767012966094927</v>
      </c>
    </row>
    <row r="272" spans="1:8">
      <c r="B272" t="s">
        <v>422</v>
      </c>
      <c r="C272">
        <f>'24'!C340</f>
        <v>5.7556548047831724</v>
      </c>
      <c r="D272">
        <f>'24'!D340</f>
        <v>0.62305295950155759</v>
      </c>
      <c r="E272">
        <f>'24'!E340</f>
        <v>5.6596411295181746</v>
      </c>
      <c r="F272">
        <f>'24'!F340</f>
        <v>1.9112609611489102</v>
      </c>
      <c r="G272">
        <f>'24'!G340</f>
        <v>1.4845661145450133</v>
      </c>
      <c r="H272">
        <f>'24'!H340</f>
        <v>14.022125377137105</v>
      </c>
    </row>
    <row r="273" spans="1:8">
      <c r="B273" t="s">
        <v>423</v>
      </c>
      <c r="C273">
        <f>'24'!C370</f>
        <v>-12.288260381104049</v>
      </c>
      <c r="D273">
        <f>'24'!D370</f>
        <v>0.13924658969082551</v>
      </c>
      <c r="E273">
        <f>'24'!E370</f>
        <v>-0.94562647754137119</v>
      </c>
      <c r="F273">
        <f>'24'!F370</f>
        <v>0.79780603340812772</v>
      </c>
      <c r="G273">
        <f>'24'!G370</f>
        <v>4.2349427575908436</v>
      </c>
      <c r="H273">
        <f>'24'!H370</f>
        <v>4.4746304434678388</v>
      </c>
    </row>
    <row r="274" spans="1:8">
      <c r="B274" t="s">
        <v>424</v>
      </c>
      <c r="C274">
        <f>'24'!C400</f>
        <v>-10.678871090770405</v>
      </c>
      <c r="D274">
        <f>'24'!D400</f>
        <v>-4.2174743790168518</v>
      </c>
      <c r="E274">
        <f>'24'!E400</f>
        <v>11.810039348681483</v>
      </c>
      <c r="F274">
        <f>'24'!F400</f>
        <v>-2.6177335881633033</v>
      </c>
      <c r="G274">
        <f>'24'!G400</f>
        <v>-1.5504033280909064</v>
      </c>
      <c r="H274">
        <f>'24'!H400</f>
        <v>-4.2260553790286002</v>
      </c>
    </row>
    <row r="275" spans="1:8" ht="16" thickBot="1">
      <c r="B275" t="s">
        <v>233</v>
      </c>
      <c r="C275">
        <f>'24'!C430</f>
        <v>2.9220582441892233</v>
      </c>
      <c r="D275">
        <f>'24'!D430</f>
        <v>-3.8548429627201237</v>
      </c>
      <c r="E275">
        <f>'24'!E430</f>
        <v>11.06306605963592</v>
      </c>
      <c r="F275">
        <f>'24'!F430</f>
        <v>1.1113484213549734</v>
      </c>
      <c r="G275">
        <f>'24'!G430</f>
        <v>8.5140612833783837</v>
      </c>
      <c r="H275">
        <f>'24'!H430</f>
        <v>-10.541496633834969</v>
      </c>
    </row>
    <row r="276" spans="1:8" ht="17" thickBot="1">
      <c r="A276">
        <v>25</v>
      </c>
      <c r="B276" s="60" t="s">
        <v>101</v>
      </c>
      <c r="C276" s="61">
        <f>'25'!C10</f>
        <v>1.2401555828754478</v>
      </c>
      <c r="D276" s="62">
        <f>'25'!D10</f>
        <v>8.7875521125709462</v>
      </c>
      <c r="E276" s="62">
        <f>'25'!E10</f>
        <v>7.8144628111395482</v>
      </c>
      <c r="F276" s="62">
        <f>'25'!F10</f>
        <v>-17.384470371367833</v>
      </c>
      <c r="G276" s="62">
        <f>'25'!G10</f>
        <v>-1.5541209922550394</v>
      </c>
      <c r="H276" s="63">
        <f>'25'!H10</f>
        <v>-1.3675473360629127</v>
      </c>
    </row>
    <row r="277" spans="1:8">
      <c r="B277" t="s">
        <v>426</v>
      </c>
      <c r="C277">
        <f>'25'!C40</f>
        <v>1.0296199306391112</v>
      </c>
      <c r="D277">
        <f>'25'!D40</f>
        <v>10.06728537493554</v>
      </c>
      <c r="E277">
        <f>'25'!E40</f>
        <v>7.7969985484436357</v>
      </c>
      <c r="F277">
        <f>'25'!F40</f>
        <v>-20.374934740410133</v>
      </c>
      <c r="G277">
        <f>'25'!G40</f>
        <v>-1.0129482916390442</v>
      </c>
      <c r="H277">
        <f>'25'!H40</f>
        <v>-1.1169934295871495</v>
      </c>
    </row>
    <row r="278" spans="1:8">
      <c r="B278" t="s">
        <v>427</v>
      </c>
      <c r="C278">
        <f>'25'!C70</f>
        <v>3.1529864554807157</v>
      </c>
      <c r="D278">
        <f>'25'!D70</f>
        <v>3.0691533172011707</v>
      </c>
      <c r="E278">
        <f>'25'!E70</f>
        <v>8.6552152270733949</v>
      </c>
      <c r="F278">
        <f>'25'!F70</f>
        <v>4.4485908331517461</v>
      </c>
      <c r="G278">
        <f>'25'!G70</f>
        <v>-13.009096829765326</v>
      </c>
      <c r="H278">
        <f>'25'!H70</f>
        <v>2.4646830778832696</v>
      </c>
    </row>
    <row r="279" spans="1:8">
      <c r="B279" t="s">
        <v>428</v>
      </c>
      <c r="C279">
        <f>'25'!C100</f>
        <v>2.0779220779220777</v>
      </c>
      <c r="D279">
        <f>'25'!D100</f>
        <v>1.8620558616758505</v>
      </c>
      <c r="E279">
        <f>'25'!E100</f>
        <v>8.7901498929336181</v>
      </c>
      <c r="F279">
        <f>'25'!F100</f>
        <v>-3.0807213396307427</v>
      </c>
      <c r="G279">
        <f>'25'!G100</f>
        <v>2.1355570244572126</v>
      </c>
      <c r="H279">
        <f>'25'!H100</f>
        <v>-9.1115377901902601</v>
      </c>
    </row>
    <row r="280" spans="1:8">
      <c r="B280" t="s">
        <v>429</v>
      </c>
      <c r="C280">
        <f>'25'!C130</f>
        <v>2.4928713384602017</v>
      </c>
      <c r="D280">
        <f>'25'!D130</f>
        <v>1.0621383375696363</v>
      </c>
      <c r="E280">
        <f>'25'!E130</f>
        <v>2.5773246122803224</v>
      </c>
      <c r="F280">
        <f>'25'!F130</f>
        <v>-0.73865665531389513</v>
      </c>
      <c r="G280">
        <f>'25'!G130</f>
        <v>-5.5920226393610193</v>
      </c>
      <c r="H280">
        <f>'25'!H130</f>
        <v>5.3505781203676221</v>
      </c>
    </row>
    <row r="281" spans="1:8">
      <c r="B281" t="s">
        <v>430</v>
      </c>
      <c r="C281">
        <f>'25'!C160</f>
        <v>-2.3813434061422236</v>
      </c>
      <c r="D281">
        <f>'25'!D160</f>
        <v>-2.9528208512042231</v>
      </c>
      <c r="E281">
        <f>'25'!E160</f>
        <v>2.8140829216434242</v>
      </c>
      <c r="F281">
        <f>'25'!F160</f>
        <v>7.8721839080459803</v>
      </c>
      <c r="G281">
        <f>'25'!G160</f>
        <v>-7.5732435763724277</v>
      </c>
      <c r="H281">
        <f>'25'!H160</f>
        <v>-2.2141198943134235</v>
      </c>
    </row>
    <row r="282" spans="1:8">
      <c r="B282" t="s">
        <v>275</v>
      </c>
      <c r="C282">
        <f>'25'!C190</f>
        <v>2.8195965417867406</v>
      </c>
      <c r="D282">
        <f>'25'!D190</f>
        <v>-8.0719817561922831</v>
      </c>
      <c r="E282">
        <f>'25'!E190</f>
        <v>14.969579682674341</v>
      </c>
      <c r="F282">
        <f>'25'!F190</f>
        <v>-7.5276008048866458</v>
      </c>
      <c r="G282">
        <f>'25'!G190</f>
        <v>-7.6999175597691636</v>
      </c>
      <c r="H282">
        <f>'25'!H190</f>
        <v>-1.8176938102977651</v>
      </c>
    </row>
    <row r="283" spans="1:8">
      <c r="B283" t="s">
        <v>431</v>
      </c>
      <c r="C283">
        <f>'25'!C220</f>
        <v>5.9478885893980236</v>
      </c>
      <c r="D283">
        <f>'25'!D220</f>
        <v>2.5093283582089549</v>
      </c>
      <c r="E283">
        <f>'25'!E220</f>
        <v>1.7226602673980116</v>
      </c>
      <c r="F283">
        <f>'25'!F220</f>
        <v>6.0786993741457449</v>
      </c>
      <c r="G283">
        <f>'25'!G220</f>
        <v>-1.4542812889784444</v>
      </c>
      <c r="H283">
        <f>'25'!H220</f>
        <v>-12.748481414035931</v>
      </c>
    </row>
    <row r="284" spans="1:8" ht="16" thickBot="1">
      <c r="B284" t="s">
        <v>432</v>
      </c>
      <c r="C284">
        <f>'25'!C250</f>
        <v>2.721624223330708</v>
      </c>
      <c r="D284">
        <f>'25'!D250</f>
        <v>-5.2981305927172855</v>
      </c>
      <c r="E284">
        <f>'25'!E250</f>
        <v>12.334656084656084</v>
      </c>
      <c r="F284">
        <f>'25'!F250</f>
        <v>-3.9719764887490348</v>
      </c>
      <c r="G284">
        <f>'25'!G250</f>
        <v>-2.063983488132095E-2</v>
      </c>
      <c r="H284">
        <f>'25'!H250</f>
        <v>-3.9252963542831578</v>
      </c>
    </row>
    <row r="285" spans="1:8" ht="17" thickBot="1">
      <c r="A285">
        <v>26</v>
      </c>
      <c r="B285" s="60" t="s">
        <v>105</v>
      </c>
      <c r="C285" s="61">
        <f>'26'!C10</f>
        <v>1.4286782310829</v>
      </c>
      <c r="D285" s="62">
        <f>'26'!D10</f>
        <v>-3.4579919357480122</v>
      </c>
      <c r="E285" s="62">
        <f>'26'!E10</f>
        <v>2.2758965898015728</v>
      </c>
      <c r="F285" s="62">
        <f>'26'!F10</f>
        <v>0.92144712676075591</v>
      </c>
      <c r="G285" s="62">
        <f>'26'!G10</f>
        <v>-0.56153510552619834</v>
      </c>
      <c r="H285" s="63">
        <f>'26'!H10</f>
        <v>-0.80679881938673403</v>
      </c>
    </row>
    <row r="286" spans="1:8">
      <c r="B286" t="s">
        <v>434</v>
      </c>
      <c r="C286">
        <f>'26'!C40</f>
        <v>1.5336376524316389</v>
      </c>
      <c r="D286">
        <f>'26'!D40</f>
        <v>-3.921361069641299</v>
      </c>
      <c r="E286">
        <f>'26'!E40</f>
        <v>2.5204847198352458</v>
      </c>
      <c r="F286">
        <f>'26'!F40</f>
        <v>0.67655977132331857</v>
      </c>
      <c r="G286">
        <f>'26'!G40</f>
        <v>-0.82117601262948459</v>
      </c>
      <c r="H286">
        <f>'26'!H40</f>
        <v>-0.53775251293353454</v>
      </c>
    </row>
    <row r="287" spans="1:8">
      <c r="B287" t="s">
        <v>435</v>
      </c>
      <c r="C287">
        <f>'26'!C70</f>
        <v>-11.608318395964519</v>
      </c>
      <c r="D287">
        <f>'26'!D70</f>
        <v>2.2759786708284562</v>
      </c>
      <c r="E287">
        <f>'26'!E70</f>
        <v>-26.313103039483661</v>
      </c>
      <c r="F287">
        <f>'26'!F70</f>
        <v>3.0950364904640884</v>
      </c>
      <c r="G287">
        <f>'26'!G70</f>
        <v>-4.6361817383232543E-2</v>
      </c>
      <c r="H287">
        <f>'26'!H70</f>
        <v>-2.8894060085324713</v>
      </c>
    </row>
    <row r="288" spans="1:8">
      <c r="B288" t="s">
        <v>436</v>
      </c>
      <c r="C288">
        <f>'26'!C100</f>
        <v>-1.1929107021131562</v>
      </c>
      <c r="D288">
        <f>'26'!D100</f>
        <v>4.0847410689559682</v>
      </c>
      <c r="E288">
        <f>'26'!E100</f>
        <v>6.694325481798713</v>
      </c>
      <c r="F288">
        <f>'26'!F100</f>
        <v>-2.9150104107514747</v>
      </c>
      <c r="G288">
        <f>'26'!G100</f>
        <v>7.6106762046159986</v>
      </c>
      <c r="H288">
        <f>'26'!H100</f>
        <v>-6.7944955095871702</v>
      </c>
    </row>
    <row r="289" spans="1:8">
      <c r="B289" t="s">
        <v>437</v>
      </c>
      <c r="C289">
        <f>'26'!C130</f>
        <v>-1.6756105574416824</v>
      </c>
      <c r="D289">
        <f>'26'!D130</f>
        <v>4.9578537115924952</v>
      </c>
      <c r="E289">
        <f>'26'!E130</f>
        <v>2.3399409670550151</v>
      </c>
      <c r="F289">
        <f>'26'!F130</f>
        <v>14.331859066739543</v>
      </c>
      <c r="G289">
        <f>'26'!G130</f>
        <v>-1.1423980088081154</v>
      </c>
      <c r="H289">
        <f>'26'!H130</f>
        <v>-11.213277723205419</v>
      </c>
    </row>
    <row r="290" spans="1:8">
      <c r="B290" t="s">
        <v>438</v>
      </c>
      <c r="C290">
        <f>'26'!C160</f>
        <v>1.3791640144281774</v>
      </c>
      <c r="D290">
        <f>'26'!D160</f>
        <v>13.022037293881954</v>
      </c>
      <c r="E290">
        <f>'26'!E160</f>
        <v>2.2012804834184592</v>
      </c>
      <c r="F290">
        <f>'26'!F160</f>
        <v>0.8325088934262358</v>
      </c>
      <c r="G290">
        <f>'26'!G160</f>
        <v>8.1231042391063077</v>
      </c>
      <c r="H290">
        <f>'26'!H160</f>
        <v>-2.7320271641568687E-2</v>
      </c>
    </row>
    <row r="291" spans="1:8">
      <c r="B291" t="s">
        <v>439</v>
      </c>
      <c r="C291">
        <f>'26'!C190</f>
        <v>3.0212976721149083</v>
      </c>
      <c r="D291">
        <f>'26'!D190</f>
        <v>2.9431086585205621</v>
      </c>
      <c r="E291">
        <f>'26'!E190</f>
        <v>-2.1838744272204216</v>
      </c>
      <c r="F291">
        <f>'26'!F190</f>
        <v>1.2468931578816117E-2</v>
      </c>
      <c r="G291">
        <f>'26'!G190</f>
        <v>-0.35013460730458595</v>
      </c>
      <c r="H291">
        <f>'26'!H190</f>
        <v>0.65055274498781546</v>
      </c>
    </row>
    <row r="292" spans="1:8">
      <c r="B292" t="s">
        <v>440</v>
      </c>
      <c r="C292">
        <f>'26'!C220</f>
        <v>2.091286307053942</v>
      </c>
      <c r="D292">
        <f>'26'!D220</f>
        <v>0.24170807036390493</v>
      </c>
      <c r="E292">
        <f>'26'!E220</f>
        <v>0.85248592870544937</v>
      </c>
      <c r="F292">
        <f>'26'!F220</f>
        <v>8.2216015598533385</v>
      </c>
      <c r="G292">
        <f>'26'!G220</f>
        <v>2.5083986562150056</v>
      </c>
      <c r="H292">
        <f>'26'!H220</f>
        <v>-8.1335504030669838</v>
      </c>
    </row>
    <row r="293" spans="1:8">
      <c r="B293" t="s">
        <v>441</v>
      </c>
      <c r="C293">
        <f>'26'!C250</f>
        <v>2.2529069767441858</v>
      </c>
      <c r="D293">
        <f>'26'!D250</f>
        <v>8.0033627574611188</v>
      </c>
      <c r="E293">
        <f>'26'!E250</f>
        <v>-4.0959435849190884</v>
      </c>
      <c r="F293">
        <f>'26'!F250</f>
        <v>1.1042676012782164</v>
      </c>
      <c r="G293">
        <f>'26'!G250</f>
        <v>0.43070686597415381</v>
      </c>
      <c r="H293">
        <f>'26'!H250</f>
        <v>-3.5734985261032395</v>
      </c>
    </row>
    <row r="294" spans="1:8" ht="16" thickBot="1">
      <c r="B294" t="s">
        <v>442</v>
      </c>
      <c r="C294">
        <f>'26'!C280</f>
        <v>2.4285478275235421</v>
      </c>
      <c r="D294">
        <f>'26'!D280</f>
        <v>-4.0993537964458806</v>
      </c>
      <c r="E294">
        <f>'26'!E280</f>
        <v>5.0945322140800382</v>
      </c>
      <c r="F294">
        <f>'26'!F280</f>
        <v>-0.34602776316320882</v>
      </c>
      <c r="G294">
        <f>'26'!G280</f>
        <v>2.8246976932031367</v>
      </c>
      <c r="H294">
        <f>'26'!H280</f>
        <v>-3.4194016257968767</v>
      </c>
    </row>
    <row r="295" spans="1:8" ht="17" thickBot="1">
      <c r="A295">
        <v>27</v>
      </c>
      <c r="B295" s="60" t="s">
        <v>3</v>
      </c>
      <c r="C295" s="61">
        <f>'27'!C10</f>
        <v>0.65079847787541967</v>
      </c>
      <c r="D295" s="62">
        <f>'27'!D10</f>
        <v>0.21821438566329271</v>
      </c>
      <c r="E295" s="62">
        <f>'27'!E10</f>
        <v>1.5435747393596357</v>
      </c>
      <c r="F295" s="62">
        <f>'27'!F10</f>
        <v>-1.02861571595634</v>
      </c>
      <c r="G295" s="62">
        <f>'27'!G10</f>
        <v>-0.12174666259471033</v>
      </c>
      <c r="H295" s="63">
        <f>'27'!H10</f>
        <v>-0.84763661189813555</v>
      </c>
    </row>
    <row r="296" spans="1:8">
      <c r="B296" t="s">
        <v>444</v>
      </c>
      <c r="C296">
        <f>'27'!C40</f>
        <v>0.71328539007487723</v>
      </c>
      <c r="D296">
        <f>'27'!D40</f>
        <v>0.27308159364071294</v>
      </c>
      <c r="E296">
        <f>'27'!E40</f>
        <v>1.6016126126617938</v>
      </c>
      <c r="F296">
        <f>'27'!F40</f>
        <v>-1.7794124871460977</v>
      </c>
      <c r="G296">
        <f>'27'!G40</f>
        <v>7.7288347744825375E-3</v>
      </c>
      <c r="H296">
        <f>'27'!H40</f>
        <v>-0.73278131443286565</v>
      </c>
    </row>
    <row r="297" spans="1:8">
      <c r="B297" t="s">
        <v>445</v>
      </c>
      <c r="C297">
        <f>'27'!C70</f>
        <v>2.350890751796082</v>
      </c>
      <c r="D297">
        <f>'27'!D70</f>
        <v>-5.1958248969254797</v>
      </c>
      <c r="E297">
        <f>'27'!E70</f>
        <v>1.338134058897535</v>
      </c>
      <c r="F297">
        <f>'27'!F70</f>
        <v>7.7064431532957816</v>
      </c>
      <c r="G297">
        <f>'27'!G70</f>
        <v>3.3157678483809989</v>
      </c>
      <c r="H297">
        <f>'27'!H70</f>
        <v>-1.5805224088171617</v>
      </c>
    </row>
    <row r="298" spans="1:8">
      <c r="B298" t="s">
        <v>446</v>
      </c>
      <c r="C298">
        <f>'27'!C100</f>
        <v>0.83279604556200304</v>
      </c>
      <c r="D298">
        <f>'27'!D100</f>
        <v>4.7852273479383154</v>
      </c>
      <c r="E298">
        <f>'27'!E100</f>
        <v>2.3665627584451938</v>
      </c>
      <c r="F298">
        <f>'27'!F100</f>
        <v>1.3126140443816587</v>
      </c>
      <c r="G298">
        <f>'27'!G100</f>
        <v>3.2545171840651976</v>
      </c>
      <c r="H298">
        <f>'27'!H100</f>
        <v>-6.5238771718937825</v>
      </c>
    </row>
    <row r="299" spans="1:8">
      <c r="B299" t="s">
        <v>447</v>
      </c>
      <c r="C299">
        <f>'27'!C130</f>
        <v>-12.369537369537383</v>
      </c>
      <c r="D299">
        <f>'27'!D130</f>
        <v>5.0491934275583077</v>
      </c>
      <c r="E299">
        <f>'27'!E130</f>
        <v>1.7657668736805354</v>
      </c>
      <c r="F299">
        <f>'27'!F130</f>
        <v>30.769636627726538</v>
      </c>
      <c r="G299">
        <f>'27'!G130</f>
        <v>-9.1100751950151118</v>
      </c>
      <c r="H299">
        <f>'27'!H130</f>
        <v>-17.064825075468875</v>
      </c>
    </row>
    <row r="300" spans="1:8">
      <c r="B300" t="s">
        <v>448</v>
      </c>
      <c r="C300">
        <f>'27'!C160</f>
        <v>0.84841866521063458</v>
      </c>
      <c r="D300">
        <f>'27'!D160</f>
        <v>-0.11232994494446413</v>
      </c>
      <c r="E300">
        <f>'27'!E160</f>
        <v>-1.2805374931399776</v>
      </c>
      <c r="F300">
        <f>'27'!F160</f>
        <v>2.2323117669315171</v>
      </c>
      <c r="G300">
        <f>'27'!G160</f>
        <v>-1.7396903149243483</v>
      </c>
      <c r="H300">
        <f>'27'!H160</f>
        <v>-2.9925000467584936E-2</v>
      </c>
    </row>
    <row r="301" spans="1:8">
      <c r="B301" t="s">
        <v>449</v>
      </c>
      <c r="C301">
        <f>'27'!C190</f>
        <v>1.4382705020546722</v>
      </c>
      <c r="D301">
        <f>'27'!D190</f>
        <v>-1.7142598951744148</v>
      </c>
      <c r="E301">
        <f>'27'!E190</f>
        <v>2.6837655692514804</v>
      </c>
      <c r="F301">
        <f>'27'!F190</f>
        <v>7.2008597137819086</v>
      </c>
      <c r="G301">
        <f>'27'!G190</f>
        <v>-3.1856839850909195</v>
      </c>
      <c r="H301">
        <f>'27'!H190</f>
        <v>-1.0103319959254178</v>
      </c>
    </row>
    <row r="302" spans="1:8">
      <c r="B302" t="s">
        <v>450</v>
      </c>
      <c r="C302">
        <f>'27'!C220</f>
        <v>-29.810714156702666</v>
      </c>
      <c r="D302">
        <f>'27'!D220</f>
        <v>2.612010141746218</v>
      </c>
      <c r="E302">
        <f>'27'!E220</f>
        <v>2.0623982570592769</v>
      </c>
      <c r="F302">
        <f>'27'!F220</f>
        <v>13.898780762255255</v>
      </c>
      <c r="G302">
        <f>'27'!G220</f>
        <v>-7.4118085973663428</v>
      </c>
      <c r="H302">
        <f>'27'!H220</f>
        <v>-3.9778462881619436</v>
      </c>
    </row>
    <row r="303" spans="1:8">
      <c r="B303" t="s">
        <v>451</v>
      </c>
      <c r="C303">
        <f>'27'!C250</f>
        <v>1.7160514263642883</v>
      </c>
      <c r="D303">
        <f>'27'!D250</f>
        <v>-0.45233323790438024</v>
      </c>
      <c r="E303">
        <f>'27'!E250</f>
        <v>3.8053306509682505</v>
      </c>
      <c r="F303">
        <f>'27'!F250</f>
        <v>3.0086325289385982</v>
      </c>
      <c r="G303">
        <f>'27'!G250</f>
        <v>-3.9340079190497175</v>
      </c>
      <c r="H303">
        <f>'27'!H250</f>
        <v>0.58717727078258286</v>
      </c>
    </row>
    <row r="304" spans="1:8">
      <c r="B304" t="s">
        <v>452</v>
      </c>
      <c r="C304">
        <f>'27'!C280</f>
        <v>13.808754336771065</v>
      </c>
      <c r="D304">
        <f>'27'!D280</f>
        <v>-2.0435423875031411</v>
      </c>
      <c r="E304">
        <f>'27'!E280</f>
        <v>-4.1911804393587699</v>
      </c>
      <c r="F304">
        <f>'27'!F280</f>
        <v>-9.588606903184921</v>
      </c>
      <c r="G304">
        <f>'27'!G280</f>
        <v>4.5769618721000667</v>
      </c>
      <c r="H304">
        <f>'27'!H280</f>
        <v>11.80014596583208</v>
      </c>
    </row>
    <row r="305" spans="1:8" ht="16" thickBot="1">
      <c r="B305" t="s">
        <v>453</v>
      </c>
      <c r="C305">
        <f>'27'!C310</f>
        <v>9.2484646183949781</v>
      </c>
      <c r="D305">
        <f>'27'!D310</f>
        <v>-4.0711705728955829</v>
      </c>
      <c r="E305">
        <f>'27'!E310</f>
        <v>-4.2823212730583453</v>
      </c>
      <c r="F305">
        <f>'27'!F310</f>
        <v>-1.0484411666107976</v>
      </c>
      <c r="G305">
        <f>'27'!G310</f>
        <v>3.201996476805633</v>
      </c>
      <c r="H305">
        <f>'27'!H310</f>
        <v>3.6316368682116256</v>
      </c>
    </row>
    <row r="306" spans="1:8" ht="17" thickBot="1">
      <c r="A306">
        <v>28</v>
      </c>
      <c r="B306" s="60" t="s">
        <v>7</v>
      </c>
      <c r="C306" s="61">
        <f>'28'!C10</f>
        <v>0.78216804036948351</v>
      </c>
      <c r="D306" s="62">
        <f>'28'!D10</f>
        <v>4.4720193127458709E-2</v>
      </c>
      <c r="E306" s="62">
        <f>'28'!E10</f>
        <v>0.18861095038821121</v>
      </c>
      <c r="F306" s="62">
        <f>'28'!F10</f>
        <v>1.5980433110148999</v>
      </c>
      <c r="G306" s="62">
        <f>'28'!G10</f>
        <v>0.15943207077290458</v>
      </c>
      <c r="H306" s="63">
        <f>'28'!H10</f>
        <v>-1.2448686307576344</v>
      </c>
    </row>
    <row r="307" spans="1:8">
      <c r="B307" t="s">
        <v>455</v>
      </c>
      <c r="C307">
        <f>'28'!C40</f>
        <v>0.16182836389866639</v>
      </c>
      <c r="D307">
        <f>'28'!D40</f>
        <v>0.10363520290054118</v>
      </c>
      <c r="E307">
        <f>'28'!E40</f>
        <v>-0.3705249546196927</v>
      </c>
      <c r="F307">
        <f>'28'!F40</f>
        <v>1.5283989655775818</v>
      </c>
      <c r="G307">
        <f>'28'!G40</f>
        <v>-0.18549139520423411</v>
      </c>
      <c r="H307">
        <f>'28'!H40</f>
        <v>-0.5472675642973972</v>
      </c>
    </row>
    <row r="308" spans="1:8">
      <c r="B308" t="s">
        <v>456</v>
      </c>
      <c r="C308">
        <f>'28'!C70</f>
        <v>10.564381138868709</v>
      </c>
      <c r="D308">
        <f>'28'!D70</f>
        <v>-4.2531894949238147</v>
      </c>
      <c r="E308">
        <f>'28'!E70</f>
        <v>4.8753627694858945</v>
      </c>
      <c r="F308">
        <f>'28'!F70</f>
        <v>0.32039289055191339</v>
      </c>
      <c r="G308">
        <f>'28'!G70</f>
        <v>1.8782565835797742</v>
      </c>
      <c r="H308">
        <f>'28'!H70</f>
        <v>-7.1295132341643868</v>
      </c>
    </row>
    <row r="309" spans="1:8">
      <c r="B309" t="s">
        <v>457</v>
      </c>
      <c r="C309">
        <f>'28'!C100</f>
        <v>13.969059207970572</v>
      </c>
      <c r="D309">
        <f>'28'!D100</f>
        <v>-2.6114614139835877</v>
      </c>
      <c r="E309">
        <f>'28'!E100</f>
        <v>14.317023935403245</v>
      </c>
      <c r="F309">
        <f>'28'!F100</f>
        <v>3.7455173329791576</v>
      </c>
      <c r="G309">
        <f>'28'!G100</f>
        <v>11.451089938644179</v>
      </c>
      <c r="H309">
        <f>'28'!H100</f>
        <v>-27.359844377830211</v>
      </c>
    </row>
    <row r="310" spans="1:8">
      <c r="B310" t="s">
        <v>458</v>
      </c>
      <c r="C310">
        <f>'28'!C130</f>
        <v>-3.8576012158567994</v>
      </c>
      <c r="D310">
        <f>'28'!D130</f>
        <v>3.2349165596919125</v>
      </c>
      <c r="E310">
        <f>'28'!E130</f>
        <v>7.3631892853405958</v>
      </c>
      <c r="F310">
        <f>'28'!F130</f>
        <v>-4.2383470356017563</v>
      </c>
      <c r="G310">
        <f>'28'!G130</f>
        <v>11.149910134614677</v>
      </c>
      <c r="H310">
        <f>'28'!H130</f>
        <v>-11.591941493434046</v>
      </c>
    </row>
    <row r="311" spans="1:8">
      <c r="B311" t="s">
        <v>326</v>
      </c>
      <c r="C311">
        <f>'28'!C160</f>
        <v>-5.3116364752840068</v>
      </c>
      <c r="D311">
        <f>'28'!D160</f>
        <v>3.455456585116814</v>
      </c>
      <c r="E311">
        <f>'28'!E160</f>
        <v>4.7067617431747681</v>
      </c>
      <c r="F311">
        <f>'28'!F160</f>
        <v>7.9364387383656183</v>
      </c>
      <c r="G311">
        <f>'28'!G160</f>
        <v>4.1992798643170044</v>
      </c>
      <c r="H311">
        <f>'28'!H160</f>
        <v>3.9869620361304108</v>
      </c>
    </row>
    <row r="312" spans="1:8">
      <c r="B312" t="s">
        <v>459</v>
      </c>
      <c r="C312">
        <f>'28'!C190</f>
        <v>5.7911042265988009</v>
      </c>
      <c r="D312">
        <f>'28'!D190</f>
        <v>2.7849877236057607</v>
      </c>
      <c r="E312">
        <f>'28'!E190</f>
        <v>1.6598886040137799</v>
      </c>
      <c r="F312">
        <f>'28'!F190</f>
        <v>-1.7725699279831186</v>
      </c>
      <c r="G312">
        <f>'28'!G190</f>
        <v>6.3721325403562457E-2</v>
      </c>
      <c r="H312">
        <f>'28'!H190</f>
        <v>1.1826026706979003</v>
      </c>
    </row>
    <row r="313" spans="1:8">
      <c r="B313" t="s">
        <v>404</v>
      </c>
      <c r="C313">
        <f>'28'!C220</f>
        <v>13.196178370235859</v>
      </c>
      <c r="D313">
        <f>'28'!D220</f>
        <v>-3.6113082964315089</v>
      </c>
      <c r="E313">
        <f>'28'!E220</f>
        <v>10.885959598069721</v>
      </c>
      <c r="F313">
        <f>'28'!F220</f>
        <v>5.7417158166967361</v>
      </c>
      <c r="G313">
        <f>'28'!G220</f>
        <v>-6.357162314667077</v>
      </c>
      <c r="H313">
        <f>'28'!H220</f>
        <v>-4.5767770364235911</v>
      </c>
    </row>
    <row r="314" spans="1:8">
      <c r="B314" t="s">
        <v>460</v>
      </c>
      <c r="C314">
        <f>'28'!C250</f>
        <v>15.355310915799253</v>
      </c>
      <c r="D314">
        <f>'28'!D250</f>
        <v>12.538568994366242</v>
      </c>
      <c r="E314">
        <f>'28'!E250</f>
        <v>-12.919286466186803</v>
      </c>
      <c r="F314">
        <f>'28'!F250</f>
        <v>6.2518552935558471</v>
      </c>
      <c r="G314">
        <f>'28'!G250</f>
        <v>-7.229941968801576</v>
      </c>
      <c r="H314">
        <f>'28'!H250</f>
        <v>-1.2998126977975846</v>
      </c>
    </row>
    <row r="315" spans="1:8">
      <c r="B315" t="s">
        <v>461</v>
      </c>
      <c r="C315">
        <f>'28'!C280</f>
        <v>5.4370507767215432</v>
      </c>
      <c r="D315">
        <f>'28'!D280</f>
        <v>-0.6082395845414339</v>
      </c>
      <c r="E315">
        <f>'28'!E280</f>
        <v>6.1981900834588339</v>
      </c>
      <c r="F315">
        <f>'28'!F280</f>
        <v>-1.8417116115662757</v>
      </c>
      <c r="G315">
        <f>'28'!G280</f>
        <v>2.0087212823515164</v>
      </c>
      <c r="H315">
        <f>'28'!H280</f>
        <v>-2.7222496743183147</v>
      </c>
    </row>
    <row r="316" spans="1:8">
      <c r="B316" t="s">
        <v>462</v>
      </c>
      <c r="C316">
        <f>'28'!C310</f>
        <v>3.6948560778085504</v>
      </c>
      <c r="D316">
        <f>'28'!D310</f>
        <v>3.0119444574899363</v>
      </c>
      <c r="E316">
        <f>'28'!E310</f>
        <v>-1.4300702122508331</v>
      </c>
      <c r="F316">
        <f>'28'!F310</f>
        <v>6.9110616068055393</v>
      </c>
      <c r="G316">
        <f>'28'!G310</f>
        <v>-0.46816189739623243</v>
      </c>
      <c r="H316">
        <f>'28'!H310</f>
        <v>-6.8768894770250428</v>
      </c>
    </row>
    <row r="317" spans="1:8">
      <c r="B317" t="s">
        <v>463</v>
      </c>
      <c r="C317">
        <f>'28'!C340</f>
        <v>9.207876482434548</v>
      </c>
      <c r="D317">
        <f>'28'!D340</f>
        <v>-9.7032344114704898</v>
      </c>
      <c r="E317">
        <f>'28'!E340</f>
        <v>2.9849285574476414</v>
      </c>
      <c r="F317">
        <f>'28'!F340</f>
        <v>6.4662861220121295</v>
      </c>
      <c r="G317">
        <f>'28'!G340</f>
        <v>1.7938173567782192</v>
      </c>
      <c r="H317">
        <f>'28'!H340</f>
        <v>-8.3949510792441568</v>
      </c>
    </row>
    <row r="318" spans="1:8" ht="16" thickBot="1">
      <c r="B318" t="s">
        <v>464</v>
      </c>
      <c r="C318">
        <f>'28'!C370</f>
        <v>6.6750856936676888</v>
      </c>
      <c r="D318">
        <f>'28'!D370</f>
        <v>-4.5214954232232945</v>
      </c>
      <c r="E318">
        <f>'28'!E370</f>
        <v>8.6444749485243619</v>
      </c>
      <c r="F318">
        <f>'28'!F370</f>
        <v>-7.7733065057008677</v>
      </c>
      <c r="G318">
        <f>'28'!G370</f>
        <v>5.7837987761540663</v>
      </c>
      <c r="H318">
        <f>'28'!H370</f>
        <v>-8.4350711651365753</v>
      </c>
    </row>
    <row r="319" spans="1:8" ht="17" thickBot="1">
      <c r="A319">
        <v>29</v>
      </c>
      <c r="B319" s="60" t="s">
        <v>11</v>
      </c>
      <c r="C319" s="61">
        <f>'29'!C10</f>
        <v>-1.9817182778355318</v>
      </c>
      <c r="D319" s="62">
        <f>'29'!D10</f>
        <v>0.22301504215108564</v>
      </c>
      <c r="E319" s="62">
        <f>'29'!E10</f>
        <v>-1.257145031926679</v>
      </c>
      <c r="F319" s="62">
        <f>'29'!F10</f>
        <v>-0.55599231761137391</v>
      </c>
      <c r="G319" s="62">
        <f>'29'!G10</f>
        <v>-1.4996832781021965</v>
      </c>
      <c r="H319" s="63">
        <f>'29'!H10</f>
        <v>-0.19009730564240129</v>
      </c>
    </row>
    <row r="320" spans="1:8">
      <c r="B320" t="s">
        <v>466</v>
      </c>
      <c r="C320">
        <f>'29'!C40</f>
        <v>-4.5363908275174474</v>
      </c>
      <c r="D320">
        <f>'29'!D40</f>
        <v>-4.5127626568890138</v>
      </c>
      <c r="E320">
        <f>'29'!E40</f>
        <v>5.8723515563693436</v>
      </c>
      <c r="F320">
        <f>'29'!F40</f>
        <v>6.8965517241379306</v>
      </c>
      <c r="G320">
        <f>'29'!G40</f>
        <v>1.8401498793344284</v>
      </c>
      <c r="H320">
        <f>'29'!H40</f>
        <v>1.0607056496595844</v>
      </c>
    </row>
    <row r="321" spans="1:8">
      <c r="B321" t="s">
        <v>467</v>
      </c>
      <c r="C321">
        <f>'29'!C70</f>
        <v>-8.1344537815126046</v>
      </c>
      <c r="D321">
        <f>'29'!D70</f>
        <v>1.4514328247115742</v>
      </c>
      <c r="E321">
        <f>'29'!E70</f>
        <v>6.6341246949190147</v>
      </c>
      <c r="F321">
        <f>'29'!F70</f>
        <v>-2.5731487517736076</v>
      </c>
      <c r="G321">
        <f>'29'!G70</f>
        <v>6.0628907108974959</v>
      </c>
      <c r="H321">
        <f>'29'!H70</f>
        <v>-3.5380438770269333</v>
      </c>
    </row>
    <row r="322" spans="1:8">
      <c r="B322" t="s">
        <v>468</v>
      </c>
      <c r="C322">
        <f>'29'!C100</f>
        <v>-1.7675635946435195</v>
      </c>
      <c r="D322">
        <f>'29'!D100</f>
        <v>9.0787856993017559</v>
      </c>
      <c r="E322">
        <f>'29'!E100</f>
        <v>-5.2868885814275277</v>
      </c>
      <c r="F322">
        <f>'29'!F100</f>
        <v>-3.2873316008005555</v>
      </c>
      <c r="G322">
        <f>'29'!G100</f>
        <v>0.12454992187323083</v>
      </c>
      <c r="H322">
        <f>'29'!H100</f>
        <v>-1.3251615040583071</v>
      </c>
    </row>
    <row r="323" spans="1:8">
      <c r="B323" t="s">
        <v>403</v>
      </c>
      <c r="C323">
        <f>'29'!C130</f>
        <v>0.59360730593607303</v>
      </c>
      <c r="D323">
        <f>'29'!D130</f>
        <v>13.072693952351862</v>
      </c>
      <c r="E323">
        <f>'29'!E130</f>
        <v>-12.709470550062996</v>
      </c>
      <c r="F323">
        <f>'29'!F130</f>
        <v>2.7344524486154254</v>
      </c>
      <c r="G323">
        <f>'29'!G130</f>
        <v>-1.1091310476899825</v>
      </c>
      <c r="H323">
        <f>'29'!H130</f>
        <v>-7.9349771095256854</v>
      </c>
    </row>
    <row r="324" spans="1:8">
      <c r="B324" t="s">
        <v>469</v>
      </c>
      <c r="C324">
        <f>'29'!C160</f>
        <v>2.6057491090894795</v>
      </c>
      <c r="D324">
        <f>'29'!D160</f>
        <v>7.3125427705543169</v>
      </c>
      <c r="E324">
        <f>'29'!E160</f>
        <v>5.4218789890222139</v>
      </c>
      <c r="F324">
        <f>'29'!F160</f>
        <v>-0.53920215979177155</v>
      </c>
      <c r="G324">
        <f>'29'!G160</f>
        <v>-0.36900567783918892</v>
      </c>
      <c r="H324">
        <f>'29'!H160</f>
        <v>2.1535849666744515</v>
      </c>
    </row>
    <row r="325" spans="1:8">
      <c r="B325" t="s">
        <v>470</v>
      </c>
      <c r="C325">
        <f>'29'!C190</f>
        <v>-2.8626641380800346</v>
      </c>
      <c r="D325">
        <f>'29'!D190</f>
        <v>6.4870153348788735</v>
      </c>
      <c r="E325">
        <f>'29'!E190</f>
        <v>-3.8442139966293927</v>
      </c>
      <c r="F325">
        <f>'29'!F190</f>
        <v>11.049567944408095</v>
      </c>
      <c r="G325">
        <f>'29'!G190</f>
        <v>0.70325275581878111</v>
      </c>
      <c r="H325">
        <f>'29'!H190</f>
        <v>-2.2231905996039929</v>
      </c>
    </row>
    <row r="326" spans="1:8">
      <c r="B326" t="s">
        <v>471</v>
      </c>
      <c r="C326">
        <f>'29'!C220</f>
        <v>-1.9765740720472178</v>
      </c>
      <c r="D326">
        <f>'29'!D220</f>
        <v>-0.15418623217060284</v>
      </c>
      <c r="E326">
        <f>'29'!E220</f>
        <v>-1.4414425723099971</v>
      </c>
      <c r="F326">
        <f>'29'!F220</f>
        <v>-0.86166919194003011</v>
      </c>
      <c r="G326">
        <f>'29'!G220</f>
        <v>-1.5508731983654327</v>
      </c>
      <c r="H326">
        <f>'29'!H220</f>
        <v>-0.41907425169782919</v>
      </c>
    </row>
    <row r="327" spans="1:8">
      <c r="B327" t="s">
        <v>472</v>
      </c>
      <c r="C327">
        <f>'29'!C250</f>
        <v>-0.89759797724399493</v>
      </c>
      <c r="D327">
        <f>'29'!D250</f>
        <v>-1.7061450026842555</v>
      </c>
      <c r="E327">
        <f>'29'!E250</f>
        <v>16.731700437214982</v>
      </c>
      <c r="F327">
        <f>'29'!F250</f>
        <v>-11.440727630746155</v>
      </c>
      <c r="G327">
        <f>'29'!G250</f>
        <v>-4.6086119136057233</v>
      </c>
      <c r="H327">
        <f>'29'!H250</f>
        <v>9.4958498218109462</v>
      </c>
    </row>
    <row r="328" spans="1:8" ht="16" thickBot="1">
      <c r="B328" t="s">
        <v>473</v>
      </c>
      <c r="C328">
        <f>'29'!C280</f>
        <v>-6.2966031483015747</v>
      </c>
      <c r="D328">
        <f>'29'!D280</f>
        <v>5.7358400191593821</v>
      </c>
      <c r="E328">
        <f>'29'!E280</f>
        <v>-12.425531914893618</v>
      </c>
      <c r="F328">
        <f>'29'!F280</f>
        <v>14.26406516385679</v>
      </c>
      <c r="G328">
        <f>'29'!G280</f>
        <v>-6.7906678425398868</v>
      </c>
      <c r="H328">
        <f>'29'!H280</f>
        <v>9.1308654203293305</v>
      </c>
    </row>
    <row r="329" spans="1:8" ht="17" thickBot="1">
      <c r="A329">
        <v>30</v>
      </c>
      <c r="B329" s="60" t="s">
        <v>15</v>
      </c>
      <c r="C329" s="61">
        <f>'30'!C10</f>
        <v>1.2317100271742234</v>
      </c>
      <c r="D329" s="62">
        <f>'30'!D10</f>
        <v>4.1909410930712276</v>
      </c>
      <c r="E329" s="62">
        <f>'30'!E10</f>
        <v>4.1234358720907043</v>
      </c>
      <c r="F329" s="62">
        <f>'30'!F10</f>
        <v>-2.0942283843439928</v>
      </c>
      <c r="G329" s="62">
        <f>'30'!G10</f>
        <v>-4.4092781409285635</v>
      </c>
      <c r="H329" s="63">
        <f>'30'!H10</f>
        <v>-1.7435846221056348</v>
      </c>
    </row>
    <row r="330" spans="1:8">
      <c r="B330" t="s">
        <v>475</v>
      </c>
      <c r="C330">
        <f>'30'!C40</f>
        <v>1.1272706158873165</v>
      </c>
      <c r="D330">
        <f>'30'!D40</f>
        <v>4.512971765561316</v>
      </c>
      <c r="E330">
        <f>'30'!E40</f>
        <v>4.1062855951388695</v>
      </c>
      <c r="F330">
        <f>'30'!F40</f>
        <v>-2.6191284627184999</v>
      </c>
      <c r="G330">
        <f>'30'!G40</f>
        <v>-4.3003985861532801</v>
      </c>
      <c r="H330">
        <f>'30'!H40</f>
        <v>-2.054579271961364</v>
      </c>
    </row>
    <row r="331" spans="1:8">
      <c r="B331" t="s">
        <v>476</v>
      </c>
      <c r="C331">
        <f>'30'!C70</f>
        <v>3.0300218087327817</v>
      </c>
      <c r="D331">
        <f>'30'!D70</f>
        <v>2.7828237931434314</v>
      </c>
      <c r="E331">
        <f>'30'!E70</f>
        <v>4.9195625396588474</v>
      </c>
      <c r="F331">
        <f>'30'!F70</f>
        <v>0.95693779904305787</v>
      </c>
      <c r="G331">
        <f>'30'!G70</f>
        <v>-9.6001518100904697</v>
      </c>
      <c r="H331">
        <f>'30'!H70</f>
        <v>2.4532037437005019</v>
      </c>
    </row>
    <row r="332" spans="1:8">
      <c r="B332" t="s">
        <v>477</v>
      </c>
      <c r="C332">
        <f>'30'!C100</f>
        <v>0.40957876169691987</v>
      </c>
      <c r="D332">
        <f>'30'!D100</f>
        <v>-1.4922191430398635</v>
      </c>
      <c r="E332">
        <f>'30'!E100</f>
        <v>7.893859053841112</v>
      </c>
      <c r="F332">
        <f>'30'!F100</f>
        <v>-3.7830343500650816</v>
      </c>
      <c r="G332">
        <f>'30'!G100</f>
        <v>-4.451736813319596</v>
      </c>
      <c r="H332">
        <f>'30'!H100</f>
        <v>15.200866245939466</v>
      </c>
    </row>
    <row r="333" spans="1:8">
      <c r="B333" t="s">
        <v>280</v>
      </c>
      <c r="C333">
        <f>'30'!C130</f>
        <v>1.5654245363280588</v>
      </c>
      <c r="D333">
        <f>'30'!D130</f>
        <v>1.3919645681746282</v>
      </c>
      <c r="E333">
        <f>'30'!E130</f>
        <v>5.7045419314834911</v>
      </c>
      <c r="F333">
        <f>'30'!F130</f>
        <v>9.6031145236292854</v>
      </c>
      <c r="G333">
        <f>'30'!G130</f>
        <v>-6.5676832530765115</v>
      </c>
      <c r="H333">
        <f>'30'!H130</f>
        <v>-4.7717574033363501</v>
      </c>
    </row>
    <row r="334" spans="1:8">
      <c r="B334" t="s">
        <v>478</v>
      </c>
      <c r="C334">
        <f>'30'!C160</f>
        <v>-0.46682653876898189</v>
      </c>
      <c r="D334">
        <f>'30'!D160</f>
        <v>4.1375933406781735</v>
      </c>
      <c r="E334">
        <f>'30'!E160</f>
        <v>6.474374845258728</v>
      </c>
      <c r="F334">
        <f>'30'!F160</f>
        <v>2.8328924162257496</v>
      </c>
      <c r="G334">
        <f>'30'!G160</f>
        <v>-4.1764705882352944</v>
      </c>
      <c r="H334">
        <f>'30'!H160</f>
        <v>1.2094064949608063</v>
      </c>
    </row>
    <row r="335" spans="1:8">
      <c r="B335" t="s">
        <v>479</v>
      </c>
      <c r="C335">
        <f>'30'!C190</f>
        <v>3.7439261962874184</v>
      </c>
      <c r="D335">
        <f>'30'!D190</f>
        <v>0.51692096262865028</v>
      </c>
      <c r="E335">
        <f>'30'!E190</f>
        <v>-0.41068501540069136</v>
      </c>
      <c r="F335">
        <f>'30'!F190</f>
        <v>5.5284170972287514</v>
      </c>
      <c r="G335">
        <f>'30'!G190</f>
        <v>1.3245726003891958</v>
      </c>
      <c r="H335">
        <f>'30'!H190</f>
        <v>-5.4273609019923663</v>
      </c>
    </row>
    <row r="336" spans="1:8">
      <c r="B336" t="s">
        <v>275</v>
      </c>
      <c r="C336">
        <f>'30'!C220</f>
        <v>3.8508344923504869</v>
      </c>
      <c r="D336">
        <f>'30'!D220</f>
        <v>-1.9261754204147039</v>
      </c>
      <c r="E336">
        <f>'30'!E220</f>
        <v>2.7666399358460305</v>
      </c>
      <c r="F336">
        <f>'30'!F220</f>
        <v>4.1072070991725624</v>
      </c>
      <c r="G336">
        <f>'30'!G220</f>
        <v>-7.9237647673128384</v>
      </c>
      <c r="H336">
        <f>'30'!H220</f>
        <v>2.6042219157738411</v>
      </c>
    </row>
    <row r="337" spans="1:8">
      <c r="B337" t="s">
        <v>480</v>
      </c>
      <c r="C337">
        <f>'30'!C250</f>
        <v>2.9576856649395507</v>
      </c>
      <c r="D337">
        <f>'30'!D250</f>
        <v>-1.0734812140787493</v>
      </c>
      <c r="E337">
        <f>'30'!E250</f>
        <v>1.6969285593076533</v>
      </c>
      <c r="F337">
        <f>'30'!F250</f>
        <v>1.5396169733383402</v>
      </c>
      <c r="G337">
        <f>'30'!G250</f>
        <v>-0.92010249242953646</v>
      </c>
      <c r="H337">
        <f>'30'!H250</f>
        <v>-0.76247689463955637</v>
      </c>
    </row>
    <row r="338" spans="1:8">
      <c r="B338" t="s">
        <v>481</v>
      </c>
      <c r="C338">
        <f>'30'!C280</f>
        <v>4.9681971243786434</v>
      </c>
      <c r="D338">
        <f>'30'!D280</f>
        <v>1.51015036782909E-2</v>
      </c>
      <c r="E338">
        <f>'30'!E280</f>
        <v>1.4599915226298685</v>
      </c>
      <c r="F338">
        <f>'30'!F280</f>
        <v>-0.69390560223469044</v>
      </c>
      <c r="G338">
        <f>'30'!G280</f>
        <v>5.5357106819236783</v>
      </c>
      <c r="H338">
        <f>'30'!H280</f>
        <v>-4.1112701984045819</v>
      </c>
    </row>
    <row r="339" spans="1:8">
      <c r="B339" t="s">
        <v>482</v>
      </c>
      <c r="C339">
        <f>'30'!C310</f>
        <v>5.7045636509207371</v>
      </c>
      <c r="D339">
        <f>'30'!D310</f>
        <v>-0.57815464895635671</v>
      </c>
      <c r="E339">
        <f>'30'!E310</f>
        <v>3.4383126264085524</v>
      </c>
      <c r="F339">
        <f>'30'!F310</f>
        <v>4.43213296398892</v>
      </c>
      <c r="G339">
        <f>'30'!G310</f>
        <v>-8.4616261831451709</v>
      </c>
      <c r="H339">
        <f>'30'!H310</f>
        <v>3.4176349965823651</v>
      </c>
    </row>
    <row r="340" spans="1:8" ht="16" thickBot="1">
      <c r="B340" t="s">
        <v>483</v>
      </c>
      <c r="C340">
        <f>'30'!C340</f>
        <v>3.9215121304673519</v>
      </c>
      <c r="D340">
        <f>'30'!D340</f>
        <v>-0.63873028162200096</v>
      </c>
      <c r="E340">
        <f>'30'!E340</f>
        <v>6.3205206860679208</v>
      </c>
      <c r="F340">
        <f>'30'!F340</f>
        <v>6.2552786454493097</v>
      </c>
      <c r="G340">
        <f>'30'!G340</f>
        <v>-13.274553024736713</v>
      </c>
      <c r="H340">
        <f>'30'!H340</f>
        <v>2.1269733491767133</v>
      </c>
    </row>
    <row r="341" spans="1:8" ht="17" thickBot="1">
      <c r="A341">
        <v>31</v>
      </c>
      <c r="B341" s="60" t="s">
        <v>19</v>
      </c>
      <c r="C341" s="61">
        <f>'31'!C10</f>
        <v>0.32106904656830421</v>
      </c>
      <c r="D341" s="62">
        <f>'31'!D10</f>
        <v>0.76248498074479831</v>
      </c>
      <c r="E341" s="62">
        <f>'31'!E10</f>
        <v>1.6681154409360275</v>
      </c>
      <c r="F341" s="62">
        <f>'31'!F10</f>
        <v>2.4476524363554506</v>
      </c>
      <c r="G341" s="62">
        <f>'31'!G10</f>
        <v>2.4165311408264172</v>
      </c>
      <c r="H341" s="63">
        <f>'31'!H10</f>
        <v>1.5698679888532912</v>
      </c>
    </row>
    <row r="342" spans="1:8">
      <c r="B342" t="s">
        <v>485</v>
      </c>
      <c r="C342">
        <f>'31'!C40</f>
        <v>3.051490610122443</v>
      </c>
      <c r="D342">
        <f>'31'!D40</f>
        <v>-0.95481049562682208</v>
      </c>
      <c r="E342">
        <f>'31'!E40</f>
        <v>3.6504945831370703</v>
      </c>
      <c r="F342">
        <f>'31'!F40</f>
        <v>6.2591050988553567</v>
      </c>
      <c r="G342">
        <f>'31'!G40</f>
        <v>-3.7583512358648865</v>
      </c>
      <c r="H342">
        <f>'31'!H40</f>
        <v>4.6355322919000272</v>
      </c>
    </row>
    <row r="343" spans="1:8">
      <c r="B343" t="s">
        <v>486</v>
      </c>
      <c r="C343">
        <f>'31'!C70</f>
        <v>1.6221206259891017</v>
      </c>
      <c r="D343">
        <f>'31'!D70</f>
        <v>4.062082155612521E-2</v>
      </c>
      <c r="E343">
        <f>'31'!E70</f>
        <v>2.1451135405123765</v>
      </c>
      <c r="F343">
        <f>'31'!F70</f>
        <v>1.2673992673992673</v>
      </c>
      <c r="G343">
        <f>'31'!G70</f>
        <v>2.0658408323606494</v>
      </c>
      <c r="H343">
        <f>'31'!H70</f>
        <v>0.84948172202415384</v>
      </c>
    </row>
    <row r="344" spans="1:8">
      <c r="B344" t="s">
        <v>487</v>
      </c>
      <c r="C344">
        <f>'31'!C100</f>
        <v>1.9180100479834348</v>
      </c>
      <c r="D344">
        <f>'31'!D100</f>
        <v>7.6045192571581252E-2</v>
      </c>
      <c r="E344">
        <f>'31'!E100</f>
        <v>2.8485999434320579</v>
      </c>
      <c r="F344">
        <f>'31'!F100</f>
        <v>-3.0445641628996634</v>
      </c>
      <c r="G344">
        <f>'31'!G100</f>
        <v>3.0266198907949038</v>
      </c>
      <c r="H344">
        <f>'31'!H100</f>
        <v>3.5687076466578453</v>
      </c>
    </row>
    <row r="345" spans="1:8">
      <c r="B345" t="s">
        <v>488</v>
      </c>
      <c r="C345">
        <f>'31'!C130</f>
        <v>1.0070611970410159</v>
      </c>
      <c r="D345">
        <f>'31'!D130</f>
        <v>-1.6059742241134597E-2</v>
      </c>
      <c r="E345">
        <f>'31'!E130</f>
        <v>1.9379683885356447</v>
      </c>
      <c r="F345">
        <f>'31'!F130</f>
        <v>-0.56016998261541429</v>
      </c>
      <c r="G345">
        <f>'31'!G130</f>
        <v>1.194181835013121</v>
      </c>
      <c r="H345">
        <f>'31'!H130</f>
        <v>-0.93404597581858761</v>
      </c>
    </row>
    <row r="346" spans="1:8">
      <c r="B346" t="s">
        <v>489</v>
      </c>
      <c r="C346">
        <f>'31'!C160</f>
        <v>6.4236798913351061</v>
      </c>
      <c r="D346">
        <f>'31'!D160</f>
        <v>-6.7449169087186371</v>
      </c>
      <c r="E346">
        <f>'31'!E160</f>
        <v>1.6126920391061375</v>
      </c>
      <c r="F346">
        <f>'31'!F160</f>
        <v>-2.4656181677128171</v>
      </c>
      <c r="G346">
        <f>'31'!G160</f>
        <v>0.13923698134224449</v>
      </c>
      <c r="H346">
        <f>'31'!H160</f>
        <v>1.4061497170196706</v>
      </c>
    </row>
    <row r="347" spans="1:8">
      <c r="B347" t="s">
        <v>490</v>
      </c>
      <c r="C347">
        <f>'31'!C190</f>
        <v>0.91518081276089369</v>
      </c>
      <c r="D347">
        <f>'31'!D190</f>
        <v>6.0574935145306819E-2</v>
      </c>
      <c r="E347">
        <f>'31'!E190</f>
        <v>3.5021801651359126</v>
      </c>
      <c r="F347">
        <f>'31'!F190</f>
        <v>-0.98123220652864918</v>
      </c>
      <c r="G347">
        <f>'31'!G190</f>
        <v>1.2137702590796211</v>
      </c>
      <c r="H347">
        <f>'31'!H190</f>
        <v>8.6638499861893958</v>
      </c>
    </row>
    <row r="348" spans="1:8" ht="16" thickBot="1">
      <c r="B348" t="s">
        <v>491</v>
      </c>
      <c r="C348">
        <f>'31'!C220</f>
        <v>0.17379206982502904</v>
      </c>
      <c r="D348">
        <f>'31'!D220</f>
        <v>0.89844294365437338</v>
      </c>
      <c r="E348">
        <f>'31'!E220</f>
        <v>1.5600456088019414</v>
      </c>
      <c r="F348">
        <f>'31'!F220</f>
        <v>2.7569685153555485</v>
      </c>
      <c r="G348">
        <f>'31'!G220</f>
        <v>2.5420035902403644</v>
      </c>
      <c r="H348">
        <f>'31'!H220</f>
        <v>1.4193420083877692</v>
      </c>
    </row>
    <row r="349" spans="1:8" ht="17" thickBot="1">
      <c r="A349">
        <v>32</v>
      </c>
      <c r="B349" s="60" t="s">
        <v>23</v>
      </c>
      <c r="C349" s="61">
        <f>'32'!C10</f>
        <v>0.14270004591176391</v>
      </c>
      <c r="D349" s="62">
        <f>'32'!D10</f>
        <v>-2.1159301489127293</v>
      </c>
      <c r="E349" s="62">
        <f>'32'!E10</f>
        <v>-0.12582589989149714</v>
      </c>
      <c r="F349" s="62">
        <f>'32'!F10</f>
        <v>1.4527750802464143</v>
      </c>
      <c r="G349" s="62">
        <f>'32'!G10</f>
        <v>0.11511961457051441</v>
      </c>
      <c r="H349" s="63">
        <f>'32'!H10</f>
        <v>-1.1474767843388216</v>
      </c>
    </row>
    <row r="350" spans="1:8">
      <c r="B350" t="s">
        <v>493</v>
      </c>
      <c r="C350">
        <f>'32'!C40</f>
        <v>5.8887038927057836E-2</v>
      </c>
      <c r="D350">
        <f>'32'!D40</f>
        <v>-2.4179714924972195</v>
      </c>
      <c r="E350">
        <f>'32'!E40</f>
        <v>-0.53822708881053904</v>
      </c>
      <c r="F350">
        <f>'32'!F40</f>
        <v>1.1905940259754324</v>
      </c>
      <c r="G350">
        <f>'32'!G40</f>
        <v>0.30855981647398739</v>
      </c>
      <c r="H350">
        <f>'32'!H40</f>
        <v>-0.84849036013095336</v>
      </c>
    </row>
    <row r="351" spans="1:8">
      <c r="B351" t="s">
        <v>494</v>
      </c>
      <c r="C351">
        <f>'32'!C70</f>
        <v>-0.90866178900165739</v>
      </c>
      <c r="D351">
        <f>'32'!D70</f>
        <v>0.74413936482901488</v>
      </c>
      <c r="E351">
        <f>'32'!E70</f>
        <v>1.355833675283822</v>
      </c>
      <c r="F351">
        <f>'32'!F70</f>
        <v>9.1247826446965288</v>
      </c>
      <c r="G351">
        <f>'32'!G70</f>
        <v>-1.9603245321952691</v>
      </c>
      <c r="H351">
        <f>'32'!H70</f>
        <v>-4.5071659073652421</v>
      </c>
    </row>
    <row r="352" spans="1:8">
      <c r="B352" t="s">
        <v>495</v>
      </c>
      <c r="C352">
        <f>'32'!C100</f>
        <v>0.98124900683298188</v>
      </c>
      <c r="D352">
        <f>'32'!D100</f>
        <v>0.14685006608252973</v>
      </c>
      <c r="E352">
        <f>'32'!E100</f>
        <v>3.2957335788827535</v>
      </c>
      <c r="F352">
        <f>'32'!F100</f>
        <v>4.1530399881076256</v>
      </c>
      <c r="G352">
        <f>'32'!G100</f>
        <v>-4.3345796981027629</v>
      </c>
      <c r="H352">
        <f>'32'!H100</f>
        <v>1.0931835684366691</v>
      </c>
    </row>
    <row r="353" spans="1:8">
      <c r="B353" t="s">
        <v>496</v>
      </c>
      <c r="C353">
        <f>'32'!C130</f>
        <v>1.5715179751060366</v>
      </c>
      <c r="D353">
        <f>'32'!D130</f>
        <v>3.2783002909533829</v>
      </c>
      <c r="E353">
        <f>'32'!E130</f>
        <v>5.930716948037702</v>
      </c>
      <c r="F353">
        <f>'32'!F130</f>
        <v>4.2610911681692381</v>
      </c>
      <c r="G353">
        <f>'32'!G130</f>
        <v>5.7440116665034342</v>
      </c>
      <c r="H353">
        <f>'32'!H130</f>
        <v>-6.0156812147979011</v>
      </c>
    </row>
    <row r="354" spans="1:8">
      <c r="B354" t="s">
        <v>497</v>
      </c>
      <c r="C354">
        <f>'32'!C160</f>
        <v>2.8013307173931556</v>
      </c>
      <c r="D354">
        <f>'32'!D160</f>
        <v>6.5623322130971856E-2</v>
      </c>
      <c r="E354">
        <f>'32'!E160</f>
        <v>-2.7676890463554535</v>
      </c>
      <c r="F354">
        <f>'32'!F160</f>
        <v>16.426113894956238</v>
      </c>
      <c r="G354">
        <f>'32'!G160</f>
        <v>-6.8431771894093689</v>
      </c>
      <c r="H354">
        <f>'32'!H160</f>
        <v>-10.397237679774328</v>
      </c>
    </row>
    <row r="355" spans="1:8">
      <c r="B355" t="s">
        <v>498</v>
      </c>
      <c r="C355">
        <f>'32'!C190</f>
        <v>5.7871486718353449E-3</v>
      </c>
      <c r="D355">
        <f>'32'!D190</f>
        <v>2.6715654113633427</v>
      </c>
      <c r="E355">
        <f>'32'!E190</f>
        <v>6.5188053746406016</v>
      </c>
      <c r="F355">
        <f>'32'!F190</f>
        <v>-3.4021527558269149</v>
      </c>
      <c r="G355">
        <f>'32'!G190</f>
        <v>1.7850354242267181</v>
      </c>
      <c r="H355">
        <f>'32'!H190</f>
        <v>-3.619007487601702</v>
      </c>
    </row>
    <row r="356" spans="1:8">
      <c r="B356" t="s">
        <v>499</v>
      </c>
      <c r="C356">
        <f>'32'!C220</f>
        <v>1.1180973928599616</v>
      </c>
      <c r="D356">
        <f>'32'!D220</f>
        <v>6.5623322130971856E-2</v>
      </c>
      <c r="E356">
        <f>'32'!E220</f>
        <v>4.2341422093776542</v>
      </c>
      <c r="F356">
        <f>'32'!F220</f>
        <v>-1.8375024915288023</v>
      </c>
      <c r="G356">
        <f>'32'!G220</f>
        <v>-1.1319729177251749</v>
      </c>
      <c r="H356">
        <f>'32'!H220</f>
        <v>-3.1527489867269032</v>
      </c>
    </row>
    <row r="357" spans="1:8">
      <c r="B357" t="s">
        <v>500</v>
      </c>
      <c r="C357">
        <f>'32'!C250</f>
        <v>2.0014751240445312</v>
      </c>
      <c r="D357">
        <f>'32'!D250</f>
        <v>0.54094427594947347</v>
      </c>
      <c r="E357">
        <f>'32'!E250</f>
        <v>14.433659431366564</v>
      </c>
      <c r="F357">
        <f>'32'!F250</f>
        <v>3.529581685894311</v>
      </c>
      <c r="G357">
        <f>'32'!G250</f>
        <v>-9.0362471894801377</v>
      </c>
      <c r="H357">
        <f>'32'!H250</f>
        <v>-10.919223031317324</v>
      </c>
    </row>
    <row r="358" spans="1:8" ht="16" thickBot="1">
      <c r="B358" t="s">
        <v>501</v>
      </c>
      <c r="C358">
        <f>'32'!C280</f>
        <v>0.65718195814564007</v>
      </c>
      <c r="D358">
        <f>'32'!D280</f>
        <v>1.9773080363448048</v>
      </c>
      <c r="E358">
        <f>'32'!E280</f>
        <v>0.84970596505813456</v>
      </c>
      <c r="F358">
        <f>'32'!F280</f>
        <v>-3.2132692719655478E-2</v>
      </c>
      <c r="G358">
        <f>'32'!G280</f>
        <v>-2.0827928161665081</v>
      </c>
      <c r="H358">
        <f>'32'!H280</f>
        <v>-0.97426239799121606</v>
      </c>
    </row>
    <row r="359" spans="1:8" ht="17" thickBot="1">
      <c r="A359">
        <v>33</v>
      </c>
      <c r="B359" s="60" t="s">
        <v>27</v>
      </c>
      <c r="C359" s="61">
        <f>'33'!C10</f>
        <v>-3.4087878232562416E-2</v>
      </c>
      <c r="D359" s="62">
        <f>'33'!D10</f>
        <v>1.0579482433669005</v>
      </c>
      <c r="E359" s="62">
        <f>'33'!E10</f>
        <v>-1.5945691025419324</v>
      </c>
      <c r="F359" s="62">
        <f>'33'!F10</f>
        <v>-3.6671895078002052E-2</v>
      </c>
      <c r="G359" s="62">
        <f>'33'!G10</f>
        <v>-0.70607379590908326</v>
      </c>
      <c r="H359" s="63">
        <f>'33'!H10</f>
        <v>-0.43305040706738268</v>
      </c>
    </row>
    <row r="360" spans="1:8">
      <c r="B360" t="s">
        <v>503</v>
      </c>
      <c r="C360">
        <f>'33'!C40</f>
        <v>1.3755656108597285</v>
      </c>
      <c r="D360">
        <f>'33'!D40</f>
        <v>-0.77771637911626845</v>
      </c>
      <c r="E360">
        <f>'33'!E40</f>
        <v>3.0974037025130983</v>
      </c>
      <c r="F360">
        <f>'33'!F40</f>
        <v>2.9401556844662542</v>
      </c>
      <c r="G360">
        <f>'33'!G40</f>
        <v>-5.8889530037827731</v>
      </c>
      <c r="H360">
        <f>'33'!H40</f>
        <v>0.58798646362097884</v>
      </c>
    </row>
    <row r="361" spans="1:8">
      <c r="B361" t="s">
        <v>504</v>
      </c>
      <c r="C361">
        <f>'33'!C70</f>
        <v>2.8594992158347305</v>
      </c>
      <c r="D361">
        <f>'33'!D70</f>
        <v>4.7452121540231493</v>
      </c>
      <c r="E361">
        <f>'33'!E70</f>
        <v>2.2933316970654558</v>
      </c>
      <c r="F361">
        <f>'33'!F70</f>
        <v>8.5861939224929689</v>
      </c>
      <c r="G361">
        <f>'33'!G70</f>
        <v>-10.484735919637957</v>
      </c>
      <c r="H361">
        <f>'33'!H70</f>
        <v>-3.9828365275131077</v>
      </c>
    </row>
    <row r="362" spans="1:8">
      <c r="B362" t="s">
        <v>505</v>
      </c>
      <c r="C362">
        <f>'33'!C100</f>
        <v>7.3010534331767918</v>
      </c>
      <c r="D362">
        <f>'33'!D100</f>
        <v>-4.1012915950881235</v>
      </c>
      <c r="E362">
        <f>'33'!E100</f>
        <v>4.8836038180694361</v>
      </c>
      <c r="F362">
        <f>'33'!F100</f>
        <v>-6.2510133710938041</v>
      </c>
      <c r="G362">
        <f>'33'!G100</f>
        <v>3.0797504473569632</v>
      </c>
      <c r="H362">
        <f>'33'!H100</f>
        <v>0.38171475160745372</v>
      </c>
    </row>
    <row r="363" spans="1:8">
      <c r="B363" t="s">
        <v>506</v>
      </c>
      <c r="C363">
        <f>'33'!C130</f>
        <v>8.1230514419329793</v>
      </c>
      <c r="D363">
        <f>'33'!D130</f>
        <v>1.1384523317612605</v>
      </c>
      <c r="E363">
        <f>'33'!E130</f>
        <v>0.97995455283233601</v>
      </c>
      <c r="F363">
        <f>'33'!F130</f>
        <v>5.4283498632708866</v>
      </c>
      <c r="G363">
        <f>'33'!G130</f>
        <v>-10.3338294705507</v>
      </c>
      <c r="H363">
        <f>'33'!H130</f>
        <v>-2.4930798534664818</v>
      </c>
    </row>
    <row r="364" spans="1:8">
      <c r="B364" t="s">
        <v>507</v>
      </c>
      <c r="C364">
        <f>'33'!C160</f>
        <v>-0.42968322093791811</v>
      </c>
      <c r="D364">
        <f>'33'!D160</f>
        <v>1.0788580178546885</v>
      </c>
      <c r="E364">
        <f>'33'!E160</f>
        <v>-2.0397395546370141</v>
      </c>
      <c r="F364">
        <f>'33'!F160</f>
        <v>-0.5420170267928559</v>
      </c>
      <c r="G364">
        <f>'33'!G160</f>
        <v>-0.19791820115904907</v>
      </c>
      <c r="H364">
        <f>'33'!H160</f>
        <v>-0.20579460493264662</v>
      </c>
    </row>
    <row r="365" spans="1:8" ht="16" thickBot="1">
      <c r="B365" t="s">
        <v>508</v>
      </c>
      <c r="C365">
        <f>'33'!C190</f>
        <v>-1.2090778343855753</v>
      </c>
      <c r="D365">
        <f>'33'!D190</f>
        <v>4.0754923413566697</v>
      </c>
      <c r="E365">
        <f>'33'!E190</f>
        <v>2.0150887342662704</v>
      </c>
      <c r="F365">
        <f>'33'!F190</f>
        <v>16.639542162210493</v>
      </c>
      <c r="G365">
        <f>'33'!G190</f>
        <v>-6.9322315217007517</v>
      </c>
      <c r="H365">
        <f>'33'!H190</f>
        <v>-14.778460304392786</v>
      </c>
    </row>
    <row r="366" spans="1:8" ht="17" thickBot="1">
      <c r="A366">
        <v>34</v>
      </c>
      <c r="B366" s="60" t="s">
        <v>31</v>
      </c>
      <c r="C366" s="61">
        <f>'34'!C10</f>
        <v>-0.71065489762137024</v>
      </c>
      <c r="D366" s="62">
        <f>'34'!D10</f>
        <v>-1.4399280595040844</v>
      </c>
      <c r="E366" s="62">
        <f>'34'!E10</f>
        <v>2.6624737999007966</v>
      </c>
      <c r="F366" s="62">
        <f>'34'!F10</f>
        <v>-1.784451442265395</v>
      </c>
      <c r="G366" s="62">
        <f>'34'!G10</f>
        <v>0.47913261834004739</v>
      </c>
      <c r="H366" s="63">
        <f>'34'!H10</f>
        <v>0.12659768141034949</v>
      </c>
    </row>
    <row r="367" spans="1:8">
      <c r="B367" t="s">
        <v>510</v>
      </c>
      <c r="C367">
        <f>'34'!C40</f>
        <v>-0.84592529298959662</v>
      </c>
      <c r="D367">
        <f>'34'!D40</f>
        <v>-1.6920158365371247</v>
      </c>
      <c r="E367">
        <f>'34'!E40</f>
        <v>2.4377418528456052</v>
      </c>
      <c r="F367">
        <f>'34'!F40</f>
        <v>-1.7800927838864156</v>
      </c>
      <c r="G367">
        <f>'34'!G40</f>
        <v>0.46634506572437601</v>
      </c>
      <c r="H367">
        <f>'34'!H40</f>
        <v>0.2819983163862893</v>
      </c>
    </row>
    <row r="368" spans="1:8">
      <c r="B368" t="s">
        <v>511</v>
      </c>
      <c r="C368">
        <f>'34'!C70</f>
        <v>0.51295616870047689</v>
      </c>
      <c r="D368">
        <f>'34'!D70</f>
        <v>3.8666201928662631</v>
      </c>
      <c r="E368">
        <f>'34'!E70</f>
        <v>10.346911136576734</v>
      </c>
      <c r="F368">
        <f>'34'!F70</f>
        <v>-10.914454277286142</v>
      </c>
      <c r="G368">
        <f>'34'!G70</f>
        <v>-3.8044071455425112</v>
      </c>
      <c r="H368">
        <f>'34'!H70</f>
        <v>-2.3870435983344214</v>
      </c>
    </row>
    <row r="369" spans="1:8">
      <c r="B369" t="s">
        <v>512</v>
      </c>
      <c r="C369">
        <f>'34'!C100</f>
        <v>1.3027740245875572</v>
      </c>
      <c r="D369">
        <f>'34'!D100</f>
        <v>-1.4639494389268553</v>
      </c>
      <c r="E369">
        <f>'34'!E100</f>
        <v>13.2763443594609</v>
      </c>
      <c r="F369">
        <f>'34'!F100</f>
        <v>0.85352153951353593</v>
      </c>
      <c r="G369">
        <f>'34'!G100</f>
        <v>-6.5816642576908085E-2</v>
      </c>
      <c r="H369">
        <f>'34'!H100</f>
        <v>-2.634915833924687</v>
      </c>
    </row>
    <row r="370" spans="1:8">
      <c r="B370" t="s">
        <v>513</v>
      </c>
      <c r="C370">
        <f>'34'!C130</f>
        <v>1.4609480053787567</v>
      </c>
      <c r="D370">
        <f>'34'!D130</f>
        <v>3.1943539630836124</v>
      </c>
      <c r="E370">
        <f>'34'!E130</f>
        <v>0.94095320932254234</v>
      </c>
      <c r="F370">
        <f>'34'!F130</f>
        <v>2.0426537617466636</v>
      </c>
      <c r="G370">
        <f>'34'!G130</f>
        <v>4.3280154104514477</v>
      </c>
      <c r="H370">
        <f>'34'!H130</f>
        <v>-3.7652493189624501</v>
      </c>
    </row>
    <row r="371" spans="1:8" ht="16" thickBot="1">
      <c r="B371" t="s">
        <v>514</v>
      </c>
      <c r="C371">
        <f>'34'!C160</f>
        <v>0.57901850523118725</v>
      </c>
      <c r="D371">
        <f>'34'!D160</f>
        <v>2.9243276619099889</v>
      </c>
      <c r="E371">
        <f>'34'!E160</f>
        <v>2.8150991682661517</v>
      </c>
      <c r="F371">
        <f>'34'!F160</f>
        <v>-4.6847505655983501E-2</v>
      </c>
      <c r="G371">
        <f>'34'!G160</f>
        <v>2.005365457554301</v>
      </c>
      <c r="H371">
        <f>'34'!H160</f>
        <v>1.4836674052668588</v>
      </c>
    </row>
    <row r="372" spans="1:8" ht="17" thickBot="1">
      <c r="A372">
        <v>35</v>
      </c>
      <c r="B372" s="60" t="s">
        <v>35</v>
      </c>
      <c r="C372" s="61">
        <f>'35'!C10</f>
        <v>-3.0732375465116801</v>
      </c>
      <c r="D372" s="62">
        <f>'35'!D10</f>
        <v>-3.1656484043056565</v>
      </c>
      <c r="E372" s="62">
        <f>'35'!E10</f>
        <v>-1.3704460513618646</v>
      </c>
      <c r="F372" s="62">
        <f>'35'!F10</f>
        <v>-0.38382108592752195</v>
      </c>
      <c r="G372" s="62">
        <f>'35'!G10</f>
        <v>0.76371406436389155</v>
      </c>
      <c r="H372" s="63">
        <f>'35'!H10</f>
        <v>1.9424274923541331</v>
      </c>
    </row>
    <row r="373" spans="1:8">
      <c r="B373" t="s">
        <v>516</v>
      </c>
      <c r="C373">
        <f>'35'!C40</f>
        <v>-3.2598586226826125</v>
      </c>
      <c r="D373">
        <f>'35'!D40</f>
        <v>-3.2326637786101613</v>
      </c>
      <c r="E373">
        <f>'35'!E40</f>
        <v>-1.9406790095293187</v>
      </c>
      <c r="F373">
        <f>'35'!F40</f>
        <v>-0.32771208899813026</v>
      </c>
      <c r="G373">
        <f>'35'!G40</f>
        <v>0.92285882302795186</v>
      </c>
      <c r="H373">
        <f>'35'!H40</f>
        <v>2.1161561418506203</v>
      </c>
    </row>
    <row r="374" spans="1:8">
      <c r="B374" t="s">
        <v>517</v>
      </c>
      <c r="C374">
        <f>'35'!C10</f>
        <v>-3.0732375465116801</v>
      </c>
      <c r="D374">
        <f>'35'!D10</f>
        <v>-3.1656484043056565</v>
      </c>
      <c r="E374">
        <f>'35'!E10</f>
        <v>-1.3704460513618646</v>
      </c>
      <c r="F374">
        <f>'35'!F10</f>
        <v>-0.38382108592752195</v>
      </c>
      <c r="G374">
        <f>'35'!G10</f>
        <v>0.76371406436389155</v>
      </c>
      <c r="H374">
        <f>'35'!H10</f>
        <v>1.9424274923541331</v>
      </c>
    </row>
    <row r="375" spans="1:8">
      <c r="B375" t="s">
        <v>518</v>
      </c>
      <c r="C375">
        <f>'35'!C100</f>
        <v>1.439846598983024</v>
      </c>
      <c r="D375">
        <f>'35'!D100</f>
        <v>2.3899181603655197</v>
      </c>
      <c r="E375">
        <f>'35'!E100</f>
        <v>0.91771432284052878</v>
      </c>
      <c r="F375">
        <f>'35'!F100</f>
        <v>1.464307504575961</v>
      </c>
      <c r="G375">
        <f>'35'!G100</f>
        <v>-0.55367069302771166</v>
      </c>
      <c r="H375">
        <f>'35'!H100</f>
        <v>0.26019393000872987</v>
      </c>
    </row>
    <row r="376" spans="1:8">
      <c r="B376" t="s">
        <v>519</v>
      </c>
      <c r="C376">
        <f>'35'!C130</f>
        <v>-6.9452299617673008</v>
      </c>
      <c r="D376">
        <f>'35'!D130</f>
        <v>1.2449401817036936</v>
      </c>
      <c r="E376">
        <f>'35'!E130</f>
        <v>6.1907450308563865</v>
      </c>
      <c r="F376">
        <f>'35'!F130</f>
        <v>-3.1282781357710174</v>
      </c>
      <c r="G376">
        <f>'35'!G130</f>
        <v>1.0641734986470623</v>
      </c>
      <c r="H376">
        <f>'35'!H130</f>
        <v>-1.0661181566005815</v>
      </c>
    </row>
    <row r="377" spans="1:8">
      <c r="B377" t="s">
        <v>520</v>
      </c>
      <c r="C377">
        <f>'35'!C160</f>
        <v>-1.979045401629802</v>
      </c>
      <c r="D377">
        <f>'35'!D160</f>
        <v>0.18053504021007713</v>
      </c>
      <c r="E377">
        <f>'35'!E160</f>
        <v>1.5367727771679474</v>
      </c>
      <c r="F377">
        <f>'35'!F160</f>
        <v>5.8956248773788529</v>
      </c>
      <c r="G377">
        <f>'35'!G160</f>
        <v>-4.581608330196973</v>
      </c>
      <c r="H377">
        <f>'35'!H160</f>
        <v>10.326724855417309</v>
      </c>
    </row>
    <row r="378" spans="1:8">
      <c r="B378" t="s">
        <v>521</v>
      </c>
      <c r="C378">
        <f>'35'!C190</f>
        <v>-8.6297675613201488</v>
      </c>
      <c r="D378">
        <f>'35'!D190</f>
        <v>-2.4328293050759964</v>
      </c>
      <c r="E378">
        <f>'35'!E190</f>
        <v>6.4353892061735571</v>
      </c>
      <c r="F378">
        <f>'35'!F190</f>
        <v>1.3071007715839809</v>
      </c>
      <c r="G378">
        <f>'35'!G190</f>
        <v>-3.403851835565233</v>
      </c>
      <c r="H378">
        <f>'35'!H190</f>
        <v>1.1165179591186989</v>
      </c>
    </row>
    <row r="379" spans="1:8">
      <c r="B379" t="s">
        <v>522</v>
      </c>
      <c r="C379">
        <f>'35'!C220</f>
        <v>4.5441486305305538</v>
      </c>
      <c r="D379">
        <f>'35'!D220</f>
        <v>0.60228322001174806</v>
      </c>
      <c r="E379">
        <f>'35'!E220</f>
        <v>6.2290821750600394</v>
      </c>
      <c r="F379">
        <f>'35'!F220</f>
        <v>-3.5249237029501468</v>
      </c>
      <c r="G379">
        <f>'35'!G220</f>
        <v>0.80444639461752232</v>
      </c>
      <c r="H379">
        <f>'35'!H220</f>
        <v>-0.98858509704181707</v>
      </c>
    </row>
    <row r="380" spans="1:8">
      <c r="B380" t="s">
        <v>523</v>
      </c>
      <c r="C380">
        <f>'35'!C250</f>
        <v>2.0952641800707048</v>
      </c>
      <c r="D380">
        <f>'35'!D250</f>
        <v>-23.607484248101375</v>
      </c>
      <c r="E380">
        <f>'35'!E250</f>
        <v>2.4377110969700024</v>
      </c>
      <c r="F380">
        <f>'35'!F250</f>
        <v>-7.3278182975182249</v>
      </c>
      <c r="G380">
        <f>'35'!G250</f>
        <v>4.9891900881432222E-2</v>
      </c>
      <c r="H380">
        <f>'35'!H250</f>
        <v>3.2883642495784113</v>
      </c>
    </row>
    <row r="381" spans="1:8" ht="16" thickBot="1">
      <c r="B381" t="s">
        <v>524</v>
      </c>
      <c r="C381">
        <f>'35'!C280</f>
        <v>2.0100502512562812</v>
      </c>
      <c r="D381">
        <f>'35'!D280</f>
        <v>-7.6429562921082033</v>
      </c>
      <c r="E381">
        <f>'35'!E280</f>
        <v>4.2431553550823429</v>
      </c>
      <c r="F381">
        <f>'35'!F280</f>
        <v>2.2632299101364528</v>
      </c>
      <c r="G381">
        <f>'35'!G280</f>
        <v>3.7571416142223173</v>
      </c>
      <c r="H381">
        <f>'35'!H280</f>
        <v>0.23866691587710614</v>
      </c>
    </row>
    <row r="382" spans="1:8" ht="17" thickBot="1">
      <c r="A382">
        <v>36</v>
      </c>
      <c r="B382" s="60" t="s">
        <v>40</v>
      </c>
      <c r="C382" s="61">
        <f>'36'!C10</f>
        <v>-4.3892219197915496</v>
      </c>
      <c r="D382" s="62">
        <f>'36'!D10</f>
        <v>1.3060835617210191</v>
      </c>
      <c r="E382" s="62">
        <f>'36'!E10</f>
        <v>1.5982716396780203</v>
      </c>
      <c r="F382" s="62">
        <f>'36'!F10</f>
        <v>-1.5745610344215657</v>
      </c>
      <c r="G382" s="62">
        <f>'36'!G10</f>
        <v>3.2724679893255679</v>
      </c>
      <c r="H382" s="63">
        <f>'36'!H10</f>
        <v>2.1624221310662826</v>
      </c>
    </row>
    <row r="383" spans="1:8">
      <c r="B383" t="s">
        <v>526</v>
      </c>
      <c r="C383">
        <f>'36'!C40</f>
        <v>-4.8131467670035004</v>
      </c>
      <c r="D383">
        <f>'36'!D40</f>
        <v>1.1838143313098477</v>
      </c>
      <c r="E383">
        <f>'36'!E40</f>
        <v>1.4062904609629405</v>
      </c>
      <c r="F383">
        <f>'36'!F40</f>
        <v>-2.0222199858224639</v>
      </c>
      <c r="G383">
        <f>'36'!G40</f>
        <v>3.6618318420604994</v>
      </c>
      <c r="H383">
        <f>'36'!H40</f>
        <v>2.1296392552785961</v>
      </c>
    </row>
    <row r="384" spans="1:8">
      <c r="B384" t="s">
        <v>527</v>
      </c>
      <c r="C384">
        <f>'36'!C70</f>
        <v>-0.17626850369624589</v>
      </c>
      <c r="D384">
        <f>'36'!D70</f>
        <v>3.1879916420845622</v>
      </c>
      <c r="E384">
        <f>'36'!E70</f>
        <v>-2.8695570629239531</v>
      </c>
      <c r="F384">
        <f>'36'!F70</f>
        <v>10.826712259881328</v>
      </c>
      <c r="G384">
        <f>'36'!G70</f>
        <v>-9.441001717495233</v>
      </c>
      <c r="H384">
        <f>'36'!H70</f>
        <v>3.4079759171071653</v>
      </c>
    </row>
    <row r="385" spans="1:8">
      <c r="B385" t="s">
        <v>528</v>
      </c>
      <c r="C385">
        <f>'36'!C100</f>
        <v>1.353046162751433</v>
      </c>
      <c r="D385">
        <f>'36'!D100</f>
        <v>6.0067625803885107</v>
      </c>
      <c r="E385">
        <f>'36'!E100</f>
        <v>17.370204690253484</v>
      </c>
      <c r="F385">
        <f>'36'!F100</f>
        <v>-4.8047770037262563</v>
      </c>
      <c r="G385">
        <f>'36'!G100</f>
        <v>43.004360748920668</v>
      </c>
      <c r="H385">
        <f>'36'!H100</f>
        <v>-2.098797505938232</v>
      </c>
    </row>
    <row r="386" spans="1:8">
      <c r="B386" t="s">
        <v>529</v>
      </c>
      <c r="C386">
        <f>'36'!C130</f>
        <v>0.8218996487041883</v>
      </c>
      <c r="D386">
        <f>'36'!D130</f>
        <v>3.2204655390708785</v>
      </c>
      <c r="E386">
        <f>'36'!E130</f>
        <v>2.0224310711874991</v>
      </c>
      <c r="F386">
        <f>'36'!F130</f>
        <v>1.6609238720792576</v>
      </c>
      <c r="G386">
        <f>'36'!G130</f>
        <v>2.3402846075105947</v>
      </c>
      <c r="H386">
        <f>'36'!H130</f>
        <v>4.6240188702265348</v>
      </c>
    </row>
    <row r="387" spans="1:8">
      <c r="B387" t="s">
        <v>530</v>
      </c>
      <c r="C387">
        <f>'36'!C160</f>
        <v>2.3326010466341507</v>
      </c>
      <c r="D387">
        <f>'36'!D160</f>
        <v>6.7519357846515486</v>
      </c>
      <c r="E387">
        <f>'36'!E160</f>
        <v>7.1702289548315719</v>
      </c>
      <c r="F387">
        <f>'36'!F160</f>
        <v>-0.36691714206729936</v>
      </c>
      <c r="G387">
        <f>'36'!G160</f>
        <v>0.4006947668919375</v>
      </c>
      <c r="H387">
        <f>'36'!H160</f>
        <v>-1.2161780788090579</v>
      </c>
    </row>
    <row r="388" spans="1:8">
      <c r="B388" t="s">
        <v>513</v>
      </c>
      <c r="C388">
        <f>'36'!C190</f>
        <v>0.92223223094410833</v>
      </c>
      <c r="D388">
        <f>'36'!D190</f>
        <v>1.2810689877103245</v>
      </c>
      <c r="E388">
        <f>'36'!E190</f>
        <v>5.0523792956821012</v>
      </c>
      <c r="F388">
        <f>'36'!F190</f>
        <v>-3.0108980987988336</v>
      </c>
      <c r="G388">
        <f>'36'!G190</f>
        <v>2.3493360572012305</v>
      </c>
      <c r="H388">
        <f>'36'!H190</f>
        <v>5.9620292212344683</v>
      </c>
    </row>
    <row r="389" spans="1:8">
      <c r="B389" t="s">
        <v>388</v>
      </c>
      <c r="C389">
        <f>'36'!C220</f>
        <v>12.281517910546965</v>
      </c>
      <c r="D389">
        <f>'36'!D220</f>
        <v>-2.612179041366459</v>
      </c>
      <c r="E389">
        <f>'36'!E220</f>
        <v>7.0652877465011548</v>
      </c>
      <c r="F389">
        <f>'36'!F220</f>
        <v>1.1644699140401189</v>
      </c>
      <c r="G389">
        <f>'36'!G220</f>
        <v>-13.409591810713826</v>
      </c>
      <c r="H389">
        <f>'36'!H220</f>
        <v>1.8899743243038016</v>
      </c>
    </row>
    <row r="390" spans="1:8">
      <c r="B390" t="s">
        <v>531</v>
      </c>
      <c r="C390">
        <f>'36'!C250</f>
        <v>8.9491623758068091</v>
      </c>
      <c r="D390">
        <f>'36'!D250</f>
        <v>1.0037894057889258</v>
      </c>
      <c r="E390">
        <f>'36'!E250</f>
        <v>-1.5486037688910916</v>
      </c>
      <c r="F390">
        <f>'36'!F250</f>
        <v>-2.6309116267275261</v>
      </c>
      <c r="G390">
        <f>'36'!G250</f>
        <v>2.7830506398873198</v>
      </c>
      <c r="H390">
        <f>'36'!H250</f>
        <v>-0.10416919014511453</v>
      </c>
    </row>
    <row r="391" spans="1:8">
      <c r="B391" t="s">
        <v>532</v>
      </c>
      <c r="C391">
        <f>'36'!C280</f>
        <v>0.44498381877022913</v>
      </c>
      <c r="D391">
        <f>'36'!D280</f>
        <v>1.4003315272520327</v>
      </c>
      <c r="E391">
        <f>'36'!E280</f>
        <v>0.2529932633189293</v>
      </c>
      <c r="F391">
        <f>'36'!F280</f>
        <v>2.1769522668264383</v>
      </c>
      <c r="G391">
        <f>'36'!G280</f>
        <v>-5.4280085239833908E-2</v>
      </c>
      <c r="H391">
        <f>'36'!H280</f>
        <v>1.7028666801993819</v>
      </c>
    </row>
    <row r="392" spans="1:8">
      <c r="B392" t="s">
        <v>326</v>
      </c>
      <c r="C392">
        <f>'36'!C310</f>
        <v>0.48351648351648635</v>
      </c>
      <c r="D392">
        <f>'36'!D310</f>
        <v>-5.4724553082822029E-2</v>
      </c>
      <c r="E392">
        <f>'36'!E310</f>
        <v>1.2253494160444216</v>
      </c>
      <c r="F392">
        <f>'36'!F310</f>
        <v>-1.095376422173802</v>
      </c>
      <c r="G392">
        <f>'36'!G310</f>
        <v>0.85727262404905957</v>
      </c>
      <c r="H392">
        <f>'36'!H310</f>
        <v>1.2222429557753227</v>
      </c>
    </row>
    <row r="393" spans="1:8">
      <c r="B393" t="s">
        <v>533</v>
      </c>
      <c r="C393">
        <f>'36'!C340</f>
        <v>0.573336236301625</v>
      </c>
      <c r="D393">
        <f>'36'!D340</f>
        <v>6.1297978557983539</v>
      </c>
      <c r="E393">
        <f>'36'!E340</f>
        <v>14.575857066503787</v>
      </c>
      <c r="F393">
        <f>'36'!F340</f>
        <v>-4.3240212408060916</v>
      </c>
      <c r="G393">
        <f>'36'!G340</f>
        <v>-7.5902335456475498</v>
      </c>
      <c r="H393">
        <f>'36'!H340</f>
        <v>16.18898475357523</v>
      </c>
    </row>
    <row r="394" spans="1:8">
      <c r="B394" t="s">
        <v>534</v>
      </c>
      <c r="C394">
        <f>'36'!C370</f>
        <v>3.2003774946567782</v>
      </c>
      <c r="D394">
        <f>'36'!D370</f>
        <v>13.109429014185245</v>
      </c>
      <c r="E394">
        <f>'36'!E370</f>
        <v>-1.4594662166385342</v>
      </c>
      <c r="F394">
        <f>'36'!F370</f>
        <v>-1.3298161644729711</v>
      </c>
      <c r="G394">
        <f>'36'!G370</f>
        <v>0.58454947650791378</v>
      </c>
      <c r="H394">
        <f>'36'!H370</f>
        <v>4.6861743059529202</v>
      </c>
    </row>
    <row r="395" spans="1:8">
      <c r="B395" t="s">
        <v>408</v>
      </c>
      <c r="C395">
        <f>'36'!C400</f>
        <v>0.33657442034405388</v>
      </c>
      <c r="D395">
        <f>'36'!D400</f>
        <v>-0.83870967741935476</v>
      </c>
      <c r="E395">
        <f>'36'!E400</f>
        <v>6.7279523184159933</v>
      </c>
      <c r="F395">
        <f>'36'!F400</f>
        <v>5.4069186162767373</v>
      </c>
      <c r="G395">
        <f>'36'!G400</f>
        <v>6.8292826457953248</v>
      </c>
      <c r="H395">
        <f>'36'!H400</f>
        <v>8.3793144631553851</v>
      </c>
    </row>
    <row r="396" spans="1:8">
      <c r="B396" t="s">
        <v>535</v>
      </c>
      <c r="C396">
        <f>'36'!C430</f>
        <v>-1.3768518821336417</v>
      </c>
      <c r="D396">
        <f>'36'!D430</f>
        <v>3.7745684236347574</v>
      </c>
      <c r="E396">
        <f>'36'!E430</f>
        <v>7.0308731307284216</v>
      </c>
      <c r="F396">
        <f>'36'!F430</f>
        <v>5.8756945873636459</v>
      </c>
      <c r="G396">
        <f>'36'!G430</f>
        <v>-3.5379744052069046</v>
      </c>
      <c r="H396">
        <f>'36'!H430</f>
        <v>3.6331199496274604</v>
      </c>
    </row>
    <row r="397" spans="1:8" ht="16" thickBot="1">
      <c r="B397" t="s">
        <v>536</v>
      </c>
      <c r="C397">
        <f>'36'!L460</f>
        <v>1.1812259422313227</v>
      </c>
      <c r="D397">
        <f>'36'!M460</f>
        <v>1.0592103033039493</v>
      </c>
      <c r="E397">
        <f>'36'!N460</f>
        <v>1.1128103717193254</v>
      </c>
      <c r="F397">
        <f>'36'!O460</f>
        <v>1.3287512884303472</v>
      </c>
      <c r="G397">
        <f>'36'!P460</f>
        <v>0.71954643261043205</v>
      </c>
      <c r="H397">
        <f>'36'!Q460</f>
        <v>0.98325723531855092</v>
      </c>
    </row>
    <row r="398" spans="1:8" ht="17" thickBot="1">
      <c r="A398">
        <v>37</v>
      </c>
      <c r="B398" s="60" t="s">
        <v>44</v>
      </c>
      <c r="C398" s="61">
        <f>'37'!C10</f>
        <v>-2.0203222846016606</v>
      </c>
      <c r="D398" s="62">
        <f>'37'!D10</f>
        <v>2.4957366269297427</v>
      </c>
      <c r="E398" s="62">
        <f>'37'!E10</f>
        <v>-0.89534634844698058</v>
      </c>
      <c r="F398" s="62">
        <f>'37'!F10</f>
        <v>-0.15010215237192101</v>
      </c>
      <c r="G398" s="62">
        <f>'37'!G10</f>
        <v>0.70175221682074873</v>
      </c>
      <c r="H398" s="63">
        <f>'37'!H10</f>
        <v>-2.238179857876117</v>
      </c>
    </row>
    <row r="399" spans="1:8">
      <c r="B399" t="s">
        <v>538</v>
      </c>
      <c r="C399">
        <f>'37'!C40</f>
        <v>-2.3239154160350077</v>
      </c>
      <c r="D399">
        <f>'37'!D40</f>
        <v>2.6290090325722071</v>
      </c>
      <c r="E399">
        <f>'37'!E40</f>
        <v>-1.2333031741774707</v>
      </c>
      <c r="F399">
        <f>'37'!F40</f>
        <v>-0.48457545536080004</v>
      </c>
      <c r="G399">
        <f>'37'!G40</f>
        <v>0.94767663057449647</v>
      </c>
      <c r="H399">
        <f>'37'!H40</f>
        <v>-2.198109787626334</v>
      </c>
    </row>
    <row r="400" spans="1:8">
      <c r="B400" t="s">
        <v>539</v>
      </c>
      <c r="C400">
        <f>'37'!C70</f>
        <v>0.66886471502373812</v>
      </c>
      <c r="D400">
        <f>'37'!D70</f>
        <v>1.8371159192198456</v>
      </c>
      <c r="E400">
        <f>'37'!E70</f>
        <v>4.2453381656631786</v>
      </c>
      <c r="F400">
        <f>'37'!F70</f>
        <v>9.6155630470417233</v>
      </c>
      <c r="G400">
        <f>'37'!G70</f>
        <v>-10.813304424043922</v>
      </c>
      <c r="H400">
        <f>'37'!H70</f>
        <v>-0.50719048172529302</v>
      </c>
    </row>
    <row r="401" spans="1:8">
      <c r="B401" t="s">
        <v>540</v>
      </c>
      <c r="C401">
        <f>'37'!C100</f>
        <v>-9.460311739795968E-2</v>
      </c>
      <c r="D401">
        <f>'37'!D100</f>
        <v>-16.533756949960289</v>
      </c>
      <c r="E401">
        <f>'37'!E100</f>
        <v>4.0606554040301219</v>
      </c>
      <c r="F401">
        <f>'37'!F100</f>
        <v>8.993352326685665</v>
      </c>
      <c r="G401">
        <f>'37'!G100</f>
        <v>-0.40730975543230541</v>
      </c>
      <c r="H401">
        <f>'37'!H100</f>
        <v>-10.424629261580797</v>
      </c>
    </row>
    <row r="402" spans="1:8">
      <c r="B402" t="s">
        <v>541</v>
      </c>
      <c r="C402">
        <f>'37'!C130</f>
        <v>-1.7592556393916885</v>
      </c>
      <c r="D402">
        <f>'37'!D130</f>
        <v>10.495910910040019</v>
      </c>
      <c r="E402">
        <f>'37'!E130</f>
        <v>-3.6905291240551357</v>
      </c>
      <c r="F402">
        <f>'37'!F130</f>
        <v>5.949898238649217</v>
      </c>
      <c r="G402">
        <f>'37'!G130</f>
        <v>8.3227530905445999</v>
      </c>
      <c r="H402">
        <f>'37'!H130</f>
        <v>3.3350477353820436</v>
      </c>
    </row>
    <row r="403" spans="1:8">
      <c r="B403" t="s">
        <v>542</v>
      </c>
      <c r="C403">
        <f>'37'!C160</f>
        <v>2.0633646887492065</v>
      </c>
      <c r="D403">
        <f>'37'!D160</f>
        <v>0.16485922567682673</v>
      </c>
      <c r="E403">
        <f>'37'!E160</f>
        <v>3.5514851270017127</v>
      </c>
      <c r="F403">
        <f>'37'!F160</f>
        <v>-0.83881372261549181</v>
      </c>
      <c r="G403">
        <f>'37'!G160</f>
        <v>0.89211742015019091</v>
      </c>
      <c r="H403">
        <f>'37'!H160</f>
        <v>-1.3622875640679855</v>
      </c>
    </row>
    <row r="404" spans="1:8">
      <c r="B404" t="s">
        <v>543</v>
      </c>
      <c r="C404">
        <f>'37'!C190</f>
        <v>2.1488701816570601</v>
      </c>
      <c r="D404">
        <f>'37'!D190</f>
        <v>-1.0250548132601205</v>
      </c>
      <c r="E404">
        <f>'37'!E190</f>
        <v>2.9643885241129362</v>
      </c>
      <c r="F404">
        <f>'37'!F190</f>
        <v>8.0925163305879106</v>
      </c>
      <c r="G404">
        <f>'37'!G190</f>
        <v>-3.2023553175676995</v>
      </c>
      <c r="H404">
        <f>'37'!H190</f>
        <v>-1.5240985715699575</v>
      </c>
    </row>
    <row r="405" spans="1:8">
      <c r="B405" t="s">
        <v>544</v>
      </c>
      <c r="C405">
        <f>'37'!C220</f>
        <v>6.1706494138926598</v>
      </c>
      <c r="D405">
        <f>'37'!D220</f>
        <v>4.7029199308169725</v>
      </c>
      <c r="E405">
        <f>'37'!E220</f>
        <v>6.8625107562864596</v>
      </c>
      <c r="F405">
        <f>'37'!F220</f>
        <v>2.6593834464248554</v>
      </c>
      <c r="G405">
        <f>'37'!G220</f>
        <v>-7.819109585143309</v>
      </c>
      <c r="H405">
        <f>'37'!H220</f>
        <v>-10.851548490282569</v>
      </c>
    </row>
    <row r="406" spans="1:8" ht="16" thickBot="1">
      <c r="B406" t="s">
        <v>545</v>
      </c>
      <c r="C406">
        <f>'37'!C250</f>
        <v>-0.87183540513998781</v>
      </c>
      <c r="D406">
        <f>'37'!D250</f>
        <v>1.3104867936563109</v>
      </c>
      <c r="E406">
        <f>'37'!E250</f>
        <v>6.818396449145343</v>
      </c>
      <c r="F406">
        <f>'37'!F250</f>
        <v>-0.38113852919619751</v>
      </c>
      <c r="G406">
        <f>'37'!G250</f>
        <v>-0.92667068838392774</v>
      </c>
      <c r="H406">
        <f>'37'!H250</f>
        <v>-2.2886880109482548</v>
      </c>
    </row>
    <row r="407" spans="1:8" ht="17" thickBot="1">
      <c r="A407">
        <v>38</v>
      </c>
      <c r="B407" s="60" t="s">
        <v>48</v>
      </c>
      <c r="C407" s="61">
        <f>'38'!C10</f>
        <v>3.279339303294595</v>
      </c>
      <c r="D407" s="62">
        <f>'38'!D10</f>
        <v>3.1351990669615324</v>
      </c>
      <c r="E407" s="62">
        <f>'38'!E10</f>
        <v>39.395452038427734</v>
      </c>
      <c r="F407" s="62">
        <f>'38'!F10</f>
        <v>-37.85416890629272</v>
      </c>
      <c r="G407" s="62">
        <f>'38'!G10</f>
        <v>-0.88608163683483054</v>
      </c>
      <c r="H407" s="63">
        <f>'38'!H10</f>
        <v>-0.95425687801295711</v>
      </c>
    </row>
    <row r="408" spans="1:8">
      <c r="B408" t="s">
        <v>547</v>
      </c>
      <c r="C408">
        <f>'38'!C40</f>
        <v>3.5587575843663246</v>
      </c>
      <c r="D408">
        <f>'38'!D40</f>
        <v>-2.8484164805733974</v>
      </c>
      <c r="E408">
        <f>'38'!E40</f>
        <v>3.5028997917586402</v>
      </c>
      <c r="F408">
        <f>'38'!F40</f>
        <v>-4.6912037561785587</v>
      </c>
      <c r="G408">
        <f>'38'!G40</f>
        <v>-0.18477909022262776</v>
      </c>
      <c r="H408">
        <f>'38'!H40</f>
        <v>-0.87169294309508949</v>
      </c>
    </row>
    <row r="409" spans="1:8">
      <c r="B409" t="s">
        <v>548</v>
      </c>
      <c r="C409">
        <f>'38'!C70</f>
        <v>-6.5326422260927997</v>
      </c>
      <c r="D409">
        <f>'38'!D70</f>
        <v>14.970769048567522</v>
      </c>
      <c r="E409">
        <f>'38'!E70</f>
        <v>-16.887071406102553</v>
      </c>
      <c r="F409">
        <f>'38'!F70</f>
        <v>1.1227646570587735</v>
      </c>
      <c r="G409">
        <f>'38'!G70</f>
        <v>5.0276514107931263</v>
      </c>
      <c r="H409">
        <f>'38'!H70</f>
        <v>8.2673057132782155</v>
      </c>
    </row>
    <row r="410" spans="1:8">
      <c r="B410" t="s">
        <v>549</v>
      </c>
      <c r="C410">
        <f>'38'!C100</f>
        <v>4.9808707443459799</v>
      </c>
      <c r="D410">
        <f>'38'!D100</f>
        <v>-8.0358501052425027</v>
      </c>
      <c r="E410">
        <f>'38'!E100</f>
        <v>41.176791348568322</v>
      </c>
      <c r="F410">
        <f>'38'!F100</f>
        <v>-40.17892431244362</v>
      </c>
      <c r="G410">
        <f>'38'!G100</f>
        <v>-19.82160344020097</v>
      </c>
      <c r="H410">
        <f>'38'!H100</f>
        <v>3.3971462252566496</v>
      </c>
    </row>
    <row r="411" spans="1:8">
      <c r="B411" t="s">
        <v>550</v>
      </c>
      <c r="C411">
        <f>'38'!C130</f>
        <v>1.5194927195866561</v>
      </c>
      <c r="D411">
        <f>'38'!D130</f>
        <v>-2.7388642907260849</v>
      </c>
      <c r="E411">
        <f>'38'!E130</f>
        <v>5.323329055188081</v>
      </c>
      <c r="F411">
        <f>'38'!F130</f>
        <v>15.638953667046287</v>
      </c>
      <c r="G411">
        <f>'38'!G130</f>
        <v>-9.7859529998408519</v>
      </c>
      <c r="H411">
        <f>'38'!H130</f>
        <v>-5.7514155224826862</v>
      </c>
    </row>
    <row r="412" spans="1:8">
      <c r="B412" t="s">
        <v>551</v>
      </c>
      <c r="C412">
        <f>'38'!C160</f>
        <v>1.3995129989915547</v>
      </c>
      <c r="D412">
        <f>'38'!D160</f>
        <v>0.8137233340664175</v>
      </c>
      <c r="E412">
        <f>'38'!E160</f>
        <v>4.3507694339871872</v>
      </c>
      <c r="F412">
        <f>'38'!F160</f>
        <v>5.6513333439851694</v>
      </c>
      <c r="G412">
        <f>'38'!G160</f>
        <v>3.8692186602033911</v>
      </c>
      <c r="H412">
        <f>'38'!H160</f>
        <v>-13.45327886025561</v>
      </c>
    </row>
    <row r="413" spans="1:8">
      <c r="B413" t="s">
        <v>552</v>
      </c>
      <c r="C413">
        <f>'38'!C190</f>
        <v>2.8812256474143139</v>
      </c>
      <c r="D413">
        <f>'38'!D190</f>
        <v>2.560452339896536</v>
      </c>
      <c r="E413">
        <f>'38'!E190</f>
        <v>-3.4943273905996719</v>
      </c>
      <c r="F413">
        <f>'38'!F190</f>
        <v>6.6774839809924362</v>
      </c>
      <c r="G413">
        <f>'38'!G190</f>
        <v>2.6282549553050978</v>
      </c>
      <c r="H413">
        <f>'38'!H190</f>
        <v>-5.3483407723656073</v>
      </c>
    </row>
    <row r="414" spans="1:8">
      <c r="B414" t="s">
        <v>553</v>
      </c>
      <c r="C414">
        <f>'38'!C220</f>
        <v>-2.2225928860347852</v>
      </c>
      <c r="D414">
        <f>'38'!D220</f>
        <v>3.0491326950342321</v>
      </c>
      <c r="E414">
        <f>'38'!E220</f>
        <v>-1.0973936899869479E-2</v>
      </c>
      <c r="F414">
        <f>'38'!F220</f>
        <v>10.164869608826486</v>
      </c>
      <c r="G414">
        <f>'38'!G220</f>
        <v>-5.8618828475654903</v>
      </c>
      <c r="H414">
        <f>'38'!H220</f>
        <v>-7.0580180394725067</v>
      </c>
    </row>
    <row r="415" spans="1:8">
      <c r="B415" t="s">
        <v>554</v>
      </c>
      <c r="C415">
        <f>'38'!C250</f>
        <v>-6.2800259684051039</v>
      </c>
      <c r="D415">
        <f>'38'!D250</f>
        <v>-0.44709063944866095</v>
      </c>
      <c r="E415">
        <f>'38'!E250</f>
        <v>1.3607220015332142</v>
      </c>
      <c r="F415">
        <f>'38'!F250</f>
        <v>7.4507093898964847</v>
      </c>
      <c r="G415">
        <f>'38'!G250</f>
        <v>-13.62618729052684</v>
      </c>
      <c r="H415">
        <f>'38'!H250</f>
        <v>-5.4490449220811064</v>
      </c>
    </row>
    <row r="416" spans="1:8">
      <c r="B416" t="s">
        <v>555</v>
      </c>
      <c r="C416">
        <f>'38'!C280</f>
        <v>-8.085427005118353</v>
      </c>
      <c r="D416">
        <f>'38'!D280</f>
        <v>11.473642618226537</v>
      </c>
      <c r="E416">
        <f>'38'!E280</f>
        <v>-2.2271001966433563</v>
      </c>
      <c r="F416">
        <f>'38'!F280</f>
        <v>14.721559564633974</v>
      </c>
      <c r="G416">
        <f>'38'!G280</f>
        <v>-18.826158304528484</v>
      </c>
      <c r="H416">
        <f>'38'!H280</f>
        <v>-3.8408208541319926</v>
      </c>
    </row>
    <row r="417" spans="2:8">
      <c r="B417" t="s">
        <v>556</v>
      </c>
      <c r="C417">
        <f>'38'!C310</f>
        <v>-0.74949165644378579</v>
      </c>
      <c r="D417">
        <f>'38'!D310</f>
        <v>-1.9879227454959827</v>
      </c>
      <c r="E417">
        <f>'38'!E310</f>
        <v>6.5203145478374775</v>
      </c>
      <c r="F417">
        <f>'38'!F310</f>
        <v>16.468801766979567</v>
      </c>
      <c r="G417">
        <f>'38'!G310</f>
        <v>-17.169403630077795</v>
      </c>
      <c r="H417">
        <f>'38'!H310</f>
        <v>-1.4352556513895853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417"/>
  <sheetViews>
    <sheetView zoomScale="90" zoomScaleNormal="90" workbookViewId="0">
      <selection activeCell="M11" sqref="M11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180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'1'!L10</f>
        <v>1.0122135776798653</v>
      </c>
      <c r="D4" s="17">
        <f>'1'!M10</f>
        <v>0.89156177220652633</v>
      </c>
      <c r="E4" s="17">
        <f>'1'!N10</f>
        <v>1.0905430938022804</v>
      </c>
      <c r="F4" s="17">
        <f>'1'!O10</f>
        <v>0.99243225934649115</v>
      </c>
      <c r="G4" s="17">
        <f>'1'!P10</f>
        <v>0.95537637736515091</v>
      </c>
      <c r="H4" s="17">
        <f>'1'!Q10</f>
        <v>1.0255046228774363</v>
      </c>
    </row>
    <row r="5" spans="1:8" ht="16">
      <c r="A5" s="17">
        <v>2</v>
      </c>
      <c r="B5" s="59" t="s">
        <v>8</v>
      </c>
      <c r="C5" s="17">
        <f>'2'!L10</f>
        <v>1.1046649695302904</v>
      </c>
      <c r="D5" s="17">
        <f>'2'!M10</f>
        <v>1.0130835811414465</v>
      </c>
      <c r="E5" s="17">
        <f>'2'!N10</f>
        <v>0.88697770334421133</v>
      </c>
      <c r="F5" s="17">
        <f>'2'!O10</f>
        <v>1.0512865179266033</v>
      </c>
      <c r="G5" s="17">
        <f>'2'!P10</f>
        <v>1.000459665066503</v>
      </c>
      <c r="H5" s="17">
        <f>'2'!Q10</f>
        <v>1.0102273762184042</v>
      </c>
    </row>
    <row r="6" spans="1:8" ht="16">
      <c r="A6" s="17">
        <v>3</v>
      </c>
      <c r="B6" s="59" t="s">
        <v>12</v>
      </c>
      <c r="C6" s="17">
        <f>'3'!L10</f>
        <v>0.89395553151413054</v>
      </c>
      <c r="D6" s="17">
        <f>'3'!M10</f>
        <v>0.62192091398969074</v>
      </c>
      <c r="E6" s="17">
        <f>'3'!N10</f>
        <v>1.1377129612833119</v>
      </c>
      <c r="F6" s="17">
        <f>'3'!O10</f>
        <v>0.50270559304523954</v>
      </c>
      <c r="G6" s="17">
        <f>'3'!P10</f>
        <v>1.0401051099921537</v>
      </c>
      <c r="H6" s="17">
        <f>'3'!Q10</f>
        <v>1.1230635182164215</v>
      </c>
    </row>
    <row r="7" spans="1:8" ht="16">
      <c r="A7" s="17">
        <v>4</v>
      </c>
      <c r="B7" s="59" t="s">
        <v>16</v>
      </c>
      <c r="C7" s="17">
        <f>'4'!L10</f>
        <v>0.77269852546970452</v>
      </c>
      <c r="D7" s="17">
        <f>'4'!M10</f>
        <v>1.0104633034870372</v>
      </c>
      <c r="E7" s="17">
        <f>'4'!N10</f>
        <v>1.0295044412888172</v>
      </c>
      <c r="F7" s="17">
        <f>'4'!O10</f>
        <v>0.99094260745401308</v>
      </c>
      <c r="G7" s="17">
        <f>'4'!P10</f>
        <v>0.98953687749339847</v>
      </c>
      <c r="H7" s="17">
        <f>'4'!Q10</f>
        <v>0.97505133005079125</v>
      </c>
    </row>
    <row r="8" spans="1:8" ht="16">
      <c r="A8" s="17">
        <v>5</v>
      </c>
      <c r="B8" s="59" t="s">
        <v>20</v>
      </c>
      <c r="C8" s="17">
        <f>'5'!L10</f>
        <v>1.0218471384533931</v>
      </c>
      <c r="D8" s="17">
        <f>'5'!M10</f>
        <v>0.99297885014459186</v>
      </c>
      <c r="E8" s="17">
        <f>'5'!N10</f>
        <v>1.0152053439284965</v>
      </c>
      <c r="F8" s="17">
        <f>'5'!O10</f>
        <v>1.0363053602554726</v>
      </c>
      <c r="G8" s="17">
        <f>'5'!P10</f>
        <v>1.1273949487623545</v>
      </c>
      <c r="H8" s="17">
        <f>'5'!Q10</f>
        <v>0.96667466986300632</v>
      </c>
    </row>
    <row r="9" spans="1:8" ht="16">
      <c r="A9" s="17">
        <v>6</v>
      </c>
      <c r="B9" s="59" t="s">
        <v>24</v>
      </c>
      <c r="C9" s="17">
        <f>'6'!L10</f>
        <v>0.79767836889818511</v>
      </c>
      <c r="D9" s="17">
        <f>'6'!M10</f>
        <v>0.98849823701663064</v>
      </c>
      <c r="E9" s="17">
        <f>'6'!N10</f>
        <v>1.337947780062082</v>
      </c>
      <c r="F9" s="17">
        <f>'6'!O10</f>
        <v>0.48150749583548996</v>
      </c>
      <c r="G9" s="17">
        <f>'6'!P10</f>
        <v>1.0751157379962759</v>
      </c>
      <c r="H9" s="17">
        <f>'6'!Q10</f>
        <v>1.0416566404608119</v>
      </c>
    </row>
    <row r="10" spans="1:8" ht="16">
      <c r="A10" s="17">
        <v>7</v>
      </c>
      <c r="B10" s="59" t="s">
        <v>28</v>
      </c>
      <c r="C10" s="17">
        <f>'7'!L10</f>
        <v>1.0819175963099101</v>
      </c>
      <c r="D10" s="17">
        <f>'7'!M10</f>
        <v>1.0128189340591345</v>
      </c>
      <c r="E10" s="17">
        <f>'7'!N10</f>
        <v>0.95955351068729466</v>
      </c>
      <c r="F10" s="17">
        <f>'7'!O10</f>
        <v>1.1279371967186143</v>
      </c>
      <c r="G10" s="17">
        <f>'7'!P10</f>
        <v>0.92011143155240604</v>
      </c>
      <c r="H10" s="17">
        <f>'7'!Q10</f>
        <v>1.0197975625578912</v>
      </c>
    </row>
    <row r="11" spans="1:8" ht="16">
      <c r="A11" s="17">
        <v>8</v>
      </c>
      <c r="B11" s="59" t="s">
        <v>32</v>
      </c>
      <c r="C11" s="17">
        <f>'8'!L10</f>
        <v>0.98320287967311915</v>
      </c>
      <c r="D11" s="17">
        <f>'8'!M10</f>
        <v>1.0342807611249656</v>
      </c>
      <c r="E11" s="17">
        <f>'8'!N10</f>
        <v>0.95945144122812709</v>
      </c>
      <c r="F11" s="17">
        <f>'8'!O10</f>
        <v>1.0030094728558261</v>
      </c>
      <c r="G11" s="17">
        <f>'8'!P10</f>
        <v>1.0396511445324821</v>
      </c>
      <c r="H11" s="17">
        <f>'8'!Q10</f>
        <v>0.95032550893747636</v>
      </c>
    </row>
    <row r="12" spans="1:8" ht="16">
      <c r="A12" s="17">
        <v>9</v>
      </c>
      <c r="B12" s="59" t="s">
        <v>36</v>
      </c>
      <c r="C12" s="17">
        <f>'9'!L10</f>
        <v>0.9551873659030885</v>
      </c>
      <c r="D12" s="17">
        <f>'9'!M10</f>
        <v>1.0025790084669159</v>
      </c>
      <c r="E12" s="17">
        <f>'9'!N10</f>
        <v>1.0369373472023433</v>
      </c>
      <c r="F12" s="17">
        <f>'9'!O10</f>
        <v>0.99057007397990193</v>
      </c>
      <c r="G12" s="17">
        <f>'9'!P10</f>
        <v>1.0574033264518043</v>
      </c>
      <c r="H12" s="17">
        <f>'9'!Q10</f>
        <v>0.9851752600908591</v>
      </c>
    </row>
    <row r="13" spans="1:8" ht="16">
      <c r="A13" s="17">
        <v>10</v>
      </c>
      <c r="B13" s="59" t="s">
        <v>41</v>
      </c>
      <c r="C13" s="17">
        <f>'10'!L10</f>
        <v>0.85412859233080274</v>
      </c>
      <c r="D13" s="17">
        <f>'10'!M10</f>
        <v>0.97814399165885246</v>
      </c>
      <c r="E13" s="17">
        <f>'10'!N10</f>
        <v>1.0973102405134885</v>
      </c>
      <c r="F13" s="17">
        <f>'10'!O10</f>
        <v>0.96531779573422871</v>
      </c>
      <c r="G13" s="17">
        <f>'10'!P10</f>
        <v>1.0124331009265386</v>
      </c>
      <c r="H13" s="17">
        <f>'10'!Q10</f>
        <v>0.99986979924030184</v>
      </c>
    </row>
    <row r="14" spans="1:8" ht="16">
      <c r="A14" s="17">
        <v>11</v>
      </c>
      <c r="B14" s="59" t="s">
        <v>45</v>
      </c>
      <c r="C14" s="17">
        <f>'11'!L10</f>
        <v>0.85992217471725119</v>
      </c>
      <c r="D14" s="17">
        <f>'11'!M10</f>
        <v>0.93589243496551022</v>
      </c>
      <c r="E14" s="17">
        <f>'11'!N10</f>
        <v>1.2114526699269184</v>
      </c>
      <c r="F14" s="17">
        <f>'11'!O10</f>
        <v>0.65010983509607345</v>
      </c>
      <c r="G14" s="17">
        <f>'11'!P10</f>
        <v>0.97842551104339326</v>
      </c>
      <c r="H14" s="17">
        <f>'11'!Q10</f>
        <v>1.059653076743734</v>
      </c>
    </row>
    <row r="15" spans="1:8" ht="16">
      <c r="A15" s="17">
        <v>12</v>
      </c>
      <c r="B15" s="59" t="s">
        <v>49</v>
      </c>
      <c r="C15" s="17">
        <f>'12'!L10</f>
        <v>1.0638549929955463</v>
      </c>
      <c r="D15" s="17">
        <f>'12'!M10</f>
        <v>0.89964832334155431</v>
      </c>
      <c r="E15" s="17">
        <f>'12'!N10</f>
        <v>0.99738300271096914</v>
      </c>
      <c r="F15" s="17">
        <f>'12'!O10</f>
        <v>1.0780414597844454</v>
      </c>
      <c r="G15" s="17">
        <f>'12'!P10</f>
        <v>1.1326950537647178</v>
      </c>
      <c r="H15" s="17">
        <f>'12'!Q10</f>
        <v>0.94069252998044228</v>
      </c>
    </row>
    <row r="16" spans="1:8" ht="16">
      <c r="A16" s="17">
        <v>13</v>
      </c>
      <c r="B16" s="59" t="s">
        <v>53</v>
      </c>
      <c r="C16" s="17">
        <f>'13'!L10</f>
        <v>0.83726655400592553</v>
      </c>
      <c r="D16" s="17">
        <f>'13'!M10</f>
        <v>0.98179637531502628</v>
      </c>
      <c r="E16" s="17">
        <f>'13'!N10</f>
        <v>0.75837975697794657</v>
      </c>
      <c r="F16" s="17">
        <f>'13'!O10</f>
        <v>0.71217057611680679</v>
      </c>
      <c r="G16" s="17">
        <f>'13'!P10</f>
        <v>1.1492551901053645</v>
      </c>
      <c r="H16" s="17">
        <f>'13'!Q10</f>
        <v>1.2601604594249842</v>
      </c>
    </row>
    <row r="17" spans="1:8" ht="16">
      <c r="A17" s="17">
        <v>14</v>
      </c>
      <c r="B17" s="59" t="s">
        <v>57</v>
      </c>
      <c r="C17" s="17">
        <f>'14'!L10</f>
        <v>0.99118832241725507</v>
      </c>
      <c r="D17" s="17">
        <f>'14'!M10</f>
        <v>0.9587047322775073</v>
      </c>
      <c r="E17" s="17">
        <f>'14'!N10</f>
        <v>1.0578790194787175</v>
      </c>
      <c r="F17" s="17">
        <f>'14'!O10</f>
        <v>1.0246365831324735</v>
      </c>
      <c r="G17" s="17">
        <f>'14'!P10</f>
        <v>1.0759081550828167</v>
      </c>
      <c r="H17" s="17">
        <f>'14'!Q10</f>
        <v>0.91436071265033014</v>
      </c>
    </row>
    <row r="18" spans="1:8" ht="16">
      <c r="A18" s="17">
        <v>15</v>
      </c>
      <c r="B18" s="59" t="s">
        <v>61</v>
      </c>
      <c r="C18" s="17">
        <f>'15'!L10</f>
        <v>0.9930335178832711</v>
      </c>
      <c r="D18" s="17">
        <f>'15'!M10</f>
        <v>0.9941566682434877</v>
      </c>
      <c r="E18" s="17">
        <f>'15'!N10</f>
        <v>1.0719628123237119</v>
      </c>
      <c r="F18" s="17">
        <f>'15'!O10</f>
        <v>1.031486890188684</v>
      </c>
      <c r="G18" s="17">
        <f>'15'!P10</f>
        <v>0.82918900892307601</v>
      </c>
      <c r="H18" s="17">
        <f>'15'!Q10</f>
        <v>0.98221271177161307</v>
      </c>
    </row>
    <row r="19" spans="1:8" ht="16">
      <c r="A19" s="17">
        <v>16</v>
      </c>
      <c r="B19" s="59" t="s">
        <v>65</v>
      </c>
      <c r="C19" s="17">
        <f>'16'!L10</f>
        <v>0.94665322710613808</v>
      </c>
      <c r="D19" s="17">
        <f>'16'!M10</f>
        <v>1.023069078057081</v>
      </c>
      <c r="E19" s="17">
        <f>'16'!N10</f>
        <v>1.0859592308284596</v>
      </c>
      <c r="F19" s="17">
        <f>'16'!O10</f>
        <v>1.0433602975532474</v>
      </c>
      <c r="G19" s="17">
        <f>'16'!P10</f>
        <v>1.0533913009939053</v>
      </c>
      <c r="H19" s="17">
        <f>'16'!Q10</f>
        <v>0.98897773967963465</v>
      </c>
    </row>
    <row r="20" spans="1:8" ht="16">
      <c r="A20" s="17">
        <v>17</v>
      </c>
      <c r="B20" s="59" t="s">
        <v>69</v>
      </c>
      <c r="C20" s="17">
        <f>'17'!L10</f>
        <v>0.74939080792242574</v>
      </c>
      <c r="D20" s="17">
        <f>'17'!M10</f>
        <v>0.75531189481685446</v>
      </c>
      <c r="E20" s="17">
        <f>'17'!N10</f>
        <v>0.8171082707570485</v>
      </c>
      <c r="F20" s="17">
        <f>'17'!O10</f>
        <v>0.93146948372123961</v>
      </c>
      <c r="G20" s="17">
        <f>'17'!P10</f>
        <v>1.0002117531697481</v>
      </c>
      <c r="H20" s="17">
        <f>'17'!Q10</f>
        <v>0.98298027401431898</v>
      </c>
    </row>
    <row r="21" spans="1:8" ht="16">
      <c r="A21" s="17">
        <v>18</v>
      </c>
      <c r="B21" s="59" t="s">
        <v>73</v>
      </c>
      <c r="C21" s="17">
        <f>'18'!L10</f>
        <v>1.1193693988483426</v>
      </c>
      <c r="D21" s="17">
        <f>'18'!M10</f>
        <v>0.73051381739744081</v>
      </c>
      <c r="E21" s="17">
        <f>'18'!N10</f>
        <v>1.1202787002403576</v>
      </c>
      <c r="F21" s="17">
        <f>'18'!O10</f>
        <v>1.0490136775125578</v>
      </c>
      <c r="G21" s="17">
        <f>'18'!P10</f>
        <v>0.94427815239356039</v>
      </c>
      <c r="H21" s="17">
        <f>'18'!Q10</f>
        <v>0.92815408316301551</v>
      </c>
    </row>
    <row r="22" spans="1:8" ht="16">
      <c r="A22" s="17">
        <v>19</v>
      </c>
      <c r="B22" s="59" t="s">
        <v>77</v>
      </c>
      <c r="C22" s="17">
        <f>'19'!L10</f>
        <v>1.0437156336125013</v>
      </c>
      <c r="D22" s="17">
        <f>'19'!M10</f>
        <v>0.86771055106971517</v>
      </c>
      <c r="E22" s="17">
        <f>'19'!N10</f>
        <v>1.0879101430496037</v>
      </c>
      <c r="F22" s="17">
        <f>'19'!O10</f>
        <v>0.96730004656167312</v>
      </c>
      <c r="G22" s="17">
        <f>'19'!P10</f>
        <v>0.99060637818773722</v>
      </c>
      <c r="H22" s="17">
        <f>'19'!Q10</f>
        <v>0.99611662843133431</v>
      </c>
    </row>
    <row r="23" spans="1:8" ht="16">
      <c r="A23" s="17">
        <v>20</v>
      </c>
      <c r="B23" s="59" t="s">
        <v>81</v>
      </c>
      <c r="C23" s="17">
        <f>'20'!L10</f>
        <v>0.84846797858882761</v>
      </c>
      <c r="D23" s="17">
        <f>'20'!M10</f>
        <v>0.95464210712944964</v>
      </c>
      <c r="E23" s="17">
        <f>'20'!N10</f>
        <v>1.2190745526937508</v>
      </c>
      <c r="F23" s="17">
        <f>'20'!O10</f>
        <v>1.1054982191427545</v>
      </c>
      <c r="G23" s="17">
        <f>'20'!P10</f>
        <v>1.1696387763257772</v>
      </c>
      <c r="H23" s="17">
        <f>'20'!Q10</f>
        <v>1.1245368160346372</v>
      </c>
    </row>
    <row r="24" spans="1:8" ht="16">
      <c r="A24" s="17">
        <v>21</v>
      </c>
      <c r="B24" s="59" t="s">
        <v>85</v>
      </c>
      <c r="C24" s="17">
        <f>'21'!L10</f>
        <v>0.95197637467620044</v>
      </c>
      <c r="D24" s="17">
        <f>'21'!M10</f>
        <v>0.89235162508296684</v>
      </c>
      <c r="E24" s="17">
        <f>'21'!N10</f>
        <v>1.0497953843787</v>
      </c>
      <c r="F24" s="17">
        <f>'21'!O10</f>
        <v>1.0930351678912564</v>
      </c>
      <c r="G24" s="17">
        <f>'21'!P10</f>
        <v>1.0834304936928634</v>
      </c>
      <c r="H24" s="17">
        <f>'21'!Q10</f>
        <v>1.0346235822105749</v>
      </c>
    </row>
    <row r="25" spans="1:8" ht="16">
      <c r="A25" s="17">
        <v>22</v>
      </c>
      <c r="B25" s="59" t="s">
        <v>89</v>
      </c>
      <c r="C25" s="17">
        <f>'22'!L10</f>
        <v>0.79717515982585219</v>
      </c>
      <c r="D25" s="17">
        <f>'22'!M10</f>
        <v>1.0488851664170087</v>
      </c>
      <c r="E25" s="17">
        <f>'22'!N10</f>
        <v>1.2247979653137644</v>
      </c>
      <c r="F25" s="17">
        <f>'22'!O10</f>
        <v>0.81310697145957112</v>
      </c>
      <c r="G25" s="17">
        <f>'22'!P10</f>
        <v>1.0381016498327831</v>
      </c>
      <c r="H25" s="17">
        <f>'22'!Q10</f>
        <v>0.8606951950673456</v>
      </c>
    </row>
    <row r="26" spans="1:8" ht="16">
      <c r="A26" s="17">
        <v>23</v>
      </c>
      <c r="B26" s="59" t="s">
        <v>93</v>
      </c>
      <c r="C26" s="17">
        <f>'23'!L10</f>
        <v>1.2030093704855902</v>
      </c>
      <c r="D26" s="17">
        <f>'23'!M10</f>
        <v>0.84617833070188597</v>
      </c>
      <c r="E26" s="17">
        <f>'23'!N10</f>
        <v>1.1206689259922014</v>
      </c>
      <c r="F26" s="17">
        <f>'23'!O10</f>
        <v>1.1222782220677539</v>
      </c>
      <c r="G26" s="17">
        <f>'23'!P10</f>
        <v>1.046019386725662</v>
      </c>
      <c r="H26" s="17">
        <f>'23'!Q10</f>
        <v>0.85252514037109395</v>
      </c>
    </row>
    <row r="27" spans="1:8" ht="16">
      <c r="A27" s="17">
        <v>24</v>
      </c>
      <c r="B27" s="59" t="s">
        <v>97</v>
      </c>
      <c r="C27" s="17">
        <f>'24'!L10</f>
        <v>0.71208076239960383</v>
      </c>
      <c r="D27" s="17">
        <f>'24'!M10</f>
        <v>0.72399074338509606</v>
      </c>
      <c r="E27" s="17">
        <f>'24'!N10</f>
        <v>0.72049724007857263</v>
      </c>
      <c r="F27" s="17">
        <f>'24'!O10</f>
        <v>0.77572725416400301</v>
      </c>
      <c r="G27" s="17">
        <f>'24'!P10</f>
        <v>1.0155543575548041</v>
      </c>
      <c r="H27" s="17">
        <f>'24'!Q10</f>
        <v>1.1821715090586611</v>
      </c>
    </row>
    <row r="28" spans="1:8" ht="16">
      <c r="A28" s="17">
        <v>25</v>
      </c>
      <c r="B28" s="59" t="s">
        <v>101</v>
      </c>
      <c r="C28" s="17">
        <f>'25'!L10</f>
        <v>1.069472473622243</v>
      </c>
      <c r="D28" s="17">
        <f>'25'!M10</f>
        <v>1.3437031428785631</v>
      </c>
      <c r="E28" s="17">
        <f>'25'!N10</f>
        <v>1.3184227264631487</v>
      </c>
      <c r="F28" s="17">
        <f>'25'!O10</f>
        <v>0.32779254967741933</v>
      </c>
      <c r="G28" s="17">
        <f>'25'!P10</f>
        <v>0.92200852459446081</v>
      </c>
      <c r="H28" s="17">
        <f>'25'!Q10</f>
        <v>0.9323106168046843</v>
      </c>
    </row>
    <row r="29" spans="1:8" ht="16">
      <c r="A29" s="17">
        <v>26</v>
      </c>
      <c r="B29" s="59" t="s">
        <v>105</v>
      </c>
      <c r="C29" s="17">
        <f>'26'!L10</f>
        <v>1.078688849252307</v>
      </c>
      <c r="D29" s="17">
        <f>'26'!M10</f>
        <v>0.81628207123303176</v>
      </c>
      <c r="E29" s="17">
        <f>'26'!N10</f>
        <v>1.1186490341622555</v>
      </c>
      <c r="F29" s="17">
        <f>'26'!O10</f>
        <v>1.0536378244719706</v>
      </c>
      <c r="G29" s="17">
        <f>'26'!P10</f>
        <v>0.97628230056154564</v>
      </c>
      <c r="H29" s="17">
        <f>'26'!Q10</f>
        <v>0.9630109791421454</v>
      </c>
    </row>
    <row r="30" spans="1:8" ht="16">
      <c r="A30" s="17">
        <v>27</v>
      </c>
      <c r="B30" s="59" t="s">
        <v>3</v>
      </c>
      <c r="C30" s="17">
        <f>'27'!L10</f>
        <v>1.0399510309352282</v>
      </c>
      <c r="D30" s="17">
        <f>'27'!M10</f>
        <v>1.0176479264437681</v>
      </c>
      <c r="E30" s="17">
        <f>'27'!N10</f>
        <v>1.0842494671332095</v>
      </c>
      <c r="F30" s="17">
        <f>'27'!O10</f>
        <v>0.95092057766929594</v>
      </c>
      <c r="G30" s="17">
        <f>'27'!P10</f>
        <v>0.99978227131160613</v>
      </c>
      <c r="H30" s="17">
        <f>'27'!Q10</f>
        <v>0.96079099163690984</v>
      </c>
    </row>
    <row r="31" spans="1:8" ht="16">
      <c r="A31" s="17">
        <v>28</v>
      </c>
      <c r="B31" s="59" t="s">
        <v>7</v>
      </c>
      <c r="C31" s="17">
        <f>'28'!L10</f>
        <v>1.0466211882504179</v>
      </c>
      <c r="D31" s="17">
        <f>'28'!M10</f>
        <v>1.0085654863559534</v>
      </c>
      <c r="E31" s="17">
        <f>'28'!N10</f>
        <v>1.0161035183176694</v>
      </c>
      <c r="F31" s="17">
        <f>'28'!O10</f>
        <v>1.0868704281019896</v>
      </c>
      <c r="G31" s="17">
        <f>'28'!P10</f>
        <v>1.0145790867071673</v>
      </c>
      <c r="H31" s="17">
        <f>'28'!Q10</f>
        <v>0.9390636682690483</v>
      </c>
    </row>
    <row r="32" spans="1:8" ht="16">
      <c r="A32" s="17">
        <v>29</v>
      </c>
      <c r="B32" s="59" t="s">
        <v>11</v>
      </c>
      <c r="C32" s="17">
        <f>'29'!L10</f>
        <v>0.89828717377112288</v>
      </c>
      <c r="D32" s="17">
        <f>'29'!M10</f>
        <v>1.0178981657148491</v>
      </c>
      <c r="E32" s="17">
        <f>'29'!N10</f>
        <v>0.93838871138664848</v>
      </c>
      <c r="F32" s="17">
        <f>'29'!O10</f>
        <v>0.97658094199862566</v>
      </c>
      <c r="G32" s="17">
        <f>'29'!P10</f>
        <v>0.9250180759710519</v>
      </c>
      <c r="H32" s="17">
        <f>'29'!Q10</f>
        <v>0.99615729990976654</v>
      </c>
    </row>
    <row r="33" spans="1:8" ht="16">
      <c r="A33" s="17">
        <v>30</v>
      </c>
      <c r="B33" s="59" t="s">
        <v>15</v>
      </c>
      <c r="C33" s="17">
        <f>'30'!L10</f>
        <v>1.0690569401392276</v>
      </c>
      <c r="D33" s="17">
        <f>'30'!M10</f>
        <v>1.1996213653556054</v>
      </c>
      <c r="E33" s="17">
        <f>'30'!N10</f>
        <v>1.1969916272261492</v>
      </c>
      <c r="F33" s="17">
        <f>'30'!O10</f>
        <v>0.89202796926901007</v>
      </c>
      <c r="G33" s="17">
        <f>'30'!P10</f>
        <v>0.76454220071713463</v>
      </c>
      <c r="H33" s="17">
        <f>'30'!Q10</f>
        <v>0.91151380808792204</v>
      </c>
    </row>
    <row r="34" spans="1:8" ht="16">
      <c r="A34" s="17">
        <v>31</v>
      </c>
      <c r="B34" s="59" t="s">
        <v>19</v>
      </c>
      <c r="C34" s="17">
        <f>'31'!L10</f>
        <v>1.0229963211290249</v>
      </c>
      <c r="D34" s="17">
        <f>'31'!M10</f>
        <v>1.0456249812730594</v>
      </c>
      <c r="E34" s="17">
        <f>'31'!N10</f>
        <v>1.0902277571659778</v>
      </c>
      <c r="F34" s="17">
        <f>'31'!O10</f>
        <v>1.1264483401818826</v>
      </c>
      <c r="G34" s="17">
        <f>'31'!P10</f>
        <v>1.1250428670124537</v>
      </c>
      <c r="H34" s="17">
        <f>'31'!Q10</f>
        <v>1.0855158887553511</v>
      </c>
    </row>
    <row r="35" spans="1:8" ht="16">
      <c r="A35" s="17">
        <v>32</v>
      </c>
      <c r="B35" s="59" t="s">
        <v>23</v>
      </c>
      <c r="C35" s="17">
        <f>'32'!L10</f>
        <v>1.0137039670543697</v>
      </c>
      <c r="D35" s="17">
        <f>'32'!M10</f>
        <v>0.89082010458011274</v>
      </c>
      <c r="E35" s="17">
        <f>'32'!N10</f>
        <v>0.99956622739619128</v>
      </c>
      <c r="F35" s="17">
        <f>'32'!O10</f>
        <v>1.0798586287085605</v>
      </c>
      <c r="G35" s="17">
        <f>'32'!P10</f>
        <v>1.0122599276244124</v>
      </c>
      <c r="H35" s="17">
        <f>'32'!Q10</f>
        <v>0.94441142652055721</v>
      </c>
    </row>
    <row r="36" spans="1:8" ht="16">
      <c r="A36" s="17">
        <v>33</v>
      </c>
      <c r="B36" s="59" t="s">
        <v>27</v>
      </c>
      <c r="C36" s="17">
        <f>'33'!L10</f>
        <v>1.0044155284385845</v>
      </c>
      <c r="D36" s="17">
        <f>'33'!M10</f>
        <v>1.0604580309333185</v>
      </c>
      <c r="E36" s="17">
        <f>'33'!N10</f>
        <v>0.91977058642961917</v>
      </c>
      <c r="F36" s="17">
        <f>'33'!O10</f>
        <v>1.0042792059018559</v>
      </c>
      <c r="G36" s="17">
        <f>'33'!P10</f>
        <v>0.96847433154974594</v>
      </c>
      <c r="H36" s="17">
        <f>'33'!Q10</f>
        <v>0.98318950977336705</v>
      </c>
    </row>
    <row r="37" spans="1:8" ht="16">
      <c r="A37" s="17">
        <v>34</v>
      </c>
      <c r="B37" s="59" t="s">
        <v>31</v>
      </c>
      <c r="C37" s="17">
        <f>'34'!L10</f>
        <v>0.96822623683906517</v>
      </c>
      <c r="D37" s="17">
        <f>'34'!M10</f>
        <v>0.92831822815981235</v>
      </c>
      <c r="E37" s="17">
        <f>'34'!N10</f>
        <v>1.1360561111811764</v>
      </c>
      <c r="F37" s="17">
        <f>'34'!O10</f>
        <v>0.90924646011111609</v>
      </c>
      <c r="G37" s="17">
        <f>'34'!P10</f>
        <v>1.0311611046921805</v>
      </c>
      <c r="H37" s="17">
        <f>'34'!Q10</f>
        <v>1.0128611192154304</v>
      </c>
    </row>
    <row r="38" spans="1:8" ht="16">
      <c r="A38" s="17">
        <v>35</v>
      </c>
      <c r="B38" s="59" t="s">
        <v>35</v>
      </c>
      <c r="C38" s="17">
        <f>'35'!L10</f>
        <v>0.83755322221199036</v>
      </c>
      <c r="D38" s="17">
        <f>'35'!M10</f>
        <v>0.8324319380736287</v>
      </c>
      <c r="E38" s="17">
        <f>'35'!N10</f>
        <v>0.932150839718483</v>
      </c>
      <c r="F38" s="17">
        <f>'35'!O10</f>
        <v>0.98582724628353913</v>
      </c>
      <c r="G38" s="17">
        <f>'35'!P10</f>
        <v>1.0456872212188144</v>
      </c>
      <c r="H38" s="17">
        <f>'35'!Q10</f>
        <v>1.1032120434314032</v>
      </c>
    </row>
    <row r="39" spans="1:8" ht="16">
      <c r="A39" s="17">
        <v>36</v>
      </c>
      <c r="B39" s="59" t="s">
        <v>40</v>
      </c>
      <c r="C39" s="17">
        <f>'36'!L10</f>
        <v>0.76561650958683936</v>
      </c>
      <c r="D39" s="17">
        <f>'36'!M10</f>
        <v>1.0727084512253828</v>
      </c>
      <c r="E39" s="17">
        <f>'36'!N10</f>
        <v>1.0868813943637001</v>
      </c>
      <c r="F39" s="17">
        <f>'36'!O10</f>
        <v>0.92087779079184706</v>
      </c>
      <c r="G39" s="17">
        <f>'36'!P10</f>
        <v>1.1624356325691443</v>
      </c>
      <c r="H39" s="17">
        <f>'36'!Q10</f>
        <v>1.1134394144144637</v>
      </c>
    </row>
    <row r="40" spans="1:8" ht="16">
      <c r="A40" s="17">
        <v>37</v>
      </c>
      <c r="B40" s="59" t="s">
        <v>44</v>
      </c>
      <c r="C40" s="17">
        <f>'37'!L10</f>
        <v>0.89614012429947909</v>
      </c>
      <c r="D40" s="17">
        <f>'37'!M10</f>
        <v>1.1286131321276465</v>
      </c>
      <c r="E40" s="17">
        <f>'37'!N10</f>
        <v>0.95819395905536131</v>
      </c>
      <c r="F40" s="17">
        <f>'37'!O10</f>
        <v>0.9982797258647863</v>
      </c>
      <c r="G40" s="17">
        <f>'37'!P10</f>
        <v>1.0425440593123061</v>
      </c>
      <c r="H40" s="17">
        <f>'37'!Q10</f>
        <v>0.88401354558431611</v>
      </c>
    </row>
    <row r="41" spans="1:8" ht="16">
      <c r="A41" s="17">
        <v>38</v>
      </c>
      <c r="B41" s="59" t="s">
        <v>48</v>
      </c>
      <c r="C41" s="17">
        <f>'38'!L10</f>
        <v>1.1627251382900707</v>
      </c>
      <c r="D41" s="17">
        <f>'38'!M10</f>
        <v>1.1566163711952404</v>
      </c>
      <c r="E41" s="17">
        <f>'38'!N10</f>
        <v>1.6192030029484021</v>
      </c>
      <c r="F41" s="17">
        <f>'38'!O10</f>
        <v>0.15311666613431324</v>
      </c>
      <c r="G41" s="17">
        <f>'38'!P10</f>
        <v>0.95869856326818281</v>
      </c>
      <c r="H41" s="17">
        <f>'38'!Q10</f>
        <v>0.95498219971176213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'39'!J10</f>
        <v>1.0174998795842276</v>
      </c>
      <c r="F43" s="17">
        <f>'39'!K10</f>
        <v>0.6007723052331696</v>
      </c>
      <c r="G43" s="17">
        <f>'39'!L10</f>
        <v>0.97661285867528003</v>
      </c>
      <c r="H43" s="17">
        <f>'39'!M10</f>
        <v>0.74350627331571306</v>
      </c>
    </row>
    <row r="44" spans="1:8" ht="17" thickBot="1">
      <c r="A44">
        <v>40</v>
      </c>
      <c r="B44" s="60" t="s">
        <v>60</v>
      </c>
      <c r="C44" s="17"/>
      <c r="D44" s="17"/>
      <c r="E44" s="17">
        <f>'40'!J10</f>
        <v>1.2102346011690526</v>
      </c>
      <c r="F44" s="17">
        <f>'40'!K10</f>
        <v>0.54009964624972817</v>
      </c>
      <c r="G44" s="17">
        <f>'40'!L10</f>
        <v>0.82016612076455309</v>
      </c>
      <c r="H44" s="17">
        <f>'40'!M10</f>
        <v>1.0081572899745523</v>
      </c>
    </row>
    <row r="45" spans="1:8" ht="17" thickBot="1">
      <c r="A45">
        <v>41</v>
      </c>
      <c r="B45" s="60" t="s">
        <v>64</v>
      </c>
      <c r="C45" s="17"/>
      <c r="D45" s="17"/>
      <c r="E45" s="17">
        <f>'41'!J10</f>
        <v>1.1057944255810095</v>
      </c>
      <c r="F45" s="17">
        <f>'41'!K10</f>
        <v>0.75766395528999875</v>
      </c>
      <c r="G45" s="17">
        <f>'41'!L10</f>
        <v>0.92835651349217763</v>
      </c>
      <c r="H45" s="17">
        <f>'41'!M10</f>
        <v>0.86869037762845502</v>
      </c>
    </row>
    <row r="46" spans="1:8" ht="17" thickBot="1">
      <c r="A46">
        <v>42</v>
      </c>
      <c r="B46" s="60" t="s">
        <v>68</v>
      </c>
      <c r="C46" s="17"/>
      <c r="D46" s="17"/>
      <c r="E46" s="17">
        <f>'42'!J10</f>
        <v>0.9561378472577734</v>
      </c>
      <c r="F46" s="17">
        <f>'42'!K10</f>
        <v>0.84943140647542459</v>
      </c>
      <c r="G46" s="17">
        <f>'42'!L10</f>
        <v>1.0195193792279911</v>
      </c>
      <c r="H46" s="17">
        <f>'42'!M10</f>
        <v>1.1482834149457515</v>
      </c>
    </row>
    <row r="47" spans="1:8" ht="17" thickBot="1">
      <c r="A47">
        <v>43</v>
      </c>
      <c r="B47" s="60" t="s">
        <v>72</v>
      </c>
      <c r="C47" s="17"/>
      <c r="D47" s="17"/>
      <c r="E47" s="17">
        <f>'43'!J10</f>
        <v>0.8024892671199102</v>
      </c>
      <c r="F47" s="17">
        <f>'43'!K10</f>
        <v>0.82304459654756223</v>
      </c>
      <c r="G47" s="17">
        <f>'43'!L10</f>
        <v>0.84799326352614346</v>
      </c>
      <c r="H47" s="17">
        <f>'43'!M10</f>
        <v>0.97787333188043357</v>
      </c>
    </row>
    <row r="48" spans="1:8" ht="17" thickBot="1">
      <c r="A48">
        <v>44</v>
      </c>
      <c r="B48" s="60" t="s">
        <v>76</v>
      </c>
      <c r="C48" s="17"/>
      <c r="D48" s="17"/>
      <c r="E48" s="17">
        <f>'44'!J10</f>
        <v>1.2258336990748977</v>
      </c>
      <c r="F48" s="17">
        <f>'44'!K10</f>
        <v>0.77236756659939665</v>
      </c>
      <c r="G48" s="17">
        <f>'44'!L10</f>
        <v>0.95772542516967463</v>
      </c>
      <c r="H48" s="17">
        <f>'44'!M10</f>
        <v>0.97680807601812658</v>
      </c>
    </row>
    <row r="49" spans="1:8" ht="17" thickBot="1">
      <c r="A49">
        <v>45</v>
      </c>
      <c r="B49" s="60" t="s">
        <v>80</v>
      </c>
      <c r="C49" s="17"/>
      <c r="D49" s="17"/>
      <c r="E49" s="17">
        <f>'45'!J10</f>
        <v>1.2464409396387623</v>
      </c>
      <c r="F49" s="17">
        <f>'45'!K10</f>
        <v>0.92627183453396389</v>
      </c>
      <c r="G49" s="17">
        <f>'45'!L10</f>
        <v>0.93041493720405288</v>
      </c>
      <c r="H49" s="17">
        <f>'45'!M10</f>
        <v>0.98591318622443591</v>
      </c>
    </row>
    <row r="50" spans="1:8" ht="17" thickBot="1">
      <c r="A50">
        <v>46</v>
      </c>
      <c r="B50" s="60" t="s">
        <v>84</v>
      </c>
      <c r="C50" s="17"/>
      <c r="D50" s="17"/>
      <c r="E50" s="17">
        <f>'46'!J10</f>
        <v>1.3533566644420123</v>
      </c>
      <c r="F50" s="17">
        <f>'46'!K10</f>
        <v>0.35357520234211892</v>
      </c>
      <c r="G50" s="17">
        <f>'46'!L10</f>
        <v>0.89911732434712199</v>
      </c>
      <c r="H50" s="17">
        <f>'46'!M10</f>
        <v>0.99532683675374056</v>
      </c>
    </row>
    <row r="51" spans="1:8" ht="17" thickBot="1">
      <c r="A51">
        <v>47</v>
      </c>
      <c r="B51" s="60" t="s">
        <v>88</v>
      </c>
      <c r="C51" s="17"/>
      <c r="D51" s="17"/>
      <c r="E51" s="17">
        <f>'47'!J10</f>
        <v>0.98323965421781723</v>
      </c>
      <c r="F51" s="17">
        <f>'47'!K10</f>
        <v>0.95663877057649016</v>
      </c>
      <c r="G51" s="17">
        <f>'47'!L10</f>
        <v>0.99019672533312142</v>
      </c>
      <c r="H51" s="17">
        <f>'47'!M10</f>
        <v>1.0252504510026841</v>
      </c>
    </row>
    <row r="52" spans="1:8" ht="17" thickBot="1">
      <c r="A52">
        <v>48</v>
      </c>
      <c r="B52" s="60" t="s">
        <v>92</v>
      </c>
      <c r="C52" s="17"/>
      <c r="D52" s="17"/>
      <c r="E52" s="17">
        <f>'48'!J10</f>
        <v>1.137252119036956</v>
      </c>
      <c r="F52" s="17">
        <f>'48'!K10</f>
        <v>0.83228003352699664</v>
      </c>
      <c r="G52" s="17">
        <f>'48'!L10</f>
        <v>1.0405049652618947</v>
      </c>
      <c r="H52" s="17">
        <f>'48'!M10</f>
        <v>1.1748999019522928</v>
      </c>
    </row>
    <row r="53" spans="1:8" ht="17" thickBot="1">
      <c r="A53">
        <v>49</v>
      </c>
      <c r="B53" s="60" t="s">
        <v>96</v>
      </c>
      <c r="C53" s="17"/>
      <c r="D53" s="17"/>
      <c r="E53" s="17">
        <f>'49'!J10</f>
        <v>1.2682917446681046</v>
      </c>
      <c r="F53" s="17">
        <f>'49'!K10</f>
        <v>0.81432630544062967</v>
      </c>
      <c r="G53" s="17">
        <f>'49'!L10</f>
        <v>1.0528647981940524</v>
      </c>
      <c r="H53" s="17">
        <f>'49'!M10</f>
        <v>0.83637077444989361</v>
      </c>
    </row>
    <row r="54" spans="1:8" ht="17" thickBot="1">
      <c r="A54">
        <v>50</v>
      </c>
      <c r="B54" s="60" t="s">
        <v>100</v>
      </c>
      <c r="C54" s="17"/>
      <c r="D54" s="17"/>
      <c r="E54" s="17">
        <f>'50'!J10</f>
        <v>0.8493061099017124</v>
      </c>
      <c r="F54" s="17">
        <f>'50'!K10</f>
        <v>0.40664055674253402</v>
      </c>
      <c r="G54" s="17">
        <f>'50'!L10</f>
        <v>1.0232701984621362</v>
      </c>
      <c r="H54" s="17">
        <f>'50'!M10</f>
        <v>1.0635001195083111</v>
      </c>
    </row>
    <row r="55" spans="1:8" ht="17" thickBot="1">
      <c r="A55">
        <v>51</v>
      </c>
      <c r="B55" s="60" t="s">
        <v>104</v>
      </c>
      <c r="C55" s="17"/>
      <c r="D55" s="17"/>
      <c r="E55" s="17">
        <f>'51'!J10</f>
        <v>1.1991579177995271</v>
      </c>
      <c r="F55" s="17">
        <f>'51'!K10</f>
        <v>0.76845728753433828</v>
      </c>
      <c r="G55" s="17">
        <f>'51'!L10</f>
        <v>0.95656423471627106</v>
      </c>
      <c r="H55" s="17">
        <f>'51'!M10</f>
        <v>0.92208217745921839</v>
      </c>
    </row>
    <row r="56" spans="1:8" ht="17" thickBot="1">
      <c r="A56">
        <v>52</v>
      </c>
      <c r="B56" s="60" t="s">
        <v>108</v>
      </c>
      <c r="C56" s="17"/>
      <c r="D56" s="17"/>
      <c r="E56" s="17">
        <f>'52'!J10</f>
        <v>1.00621238779612</v>
      </c>
      <c r="F56" s="17">
        <f>'52'!K10</f>
        <v>1.00621238779612</v>
      </c>
      <c r="G56" s="17">
        <f>'52'!L10</f>
        <v>1.00621238779612</v>
      </c>
      <c r="H56" s="17">
        <f>'52'!M10</f>
        <v>1.00621238779612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'1'!L10</f>
        <v>1.0122135776798653</v>
      </c>
      <c r="D60" s="62">
        <f>'1'!M10</f>
        <v>0.89156177220652633</v>
      </c>
      <c r="E60" s="62">
        <f>'1'!N10</f>
        <v>1.0905430938022804</v>
      </c>
      <c r="F60" s="62">
        <f>'1'!O10</f>
        <v>0.99243225934649115</v>
      </c>
      <c r="G60" s="62">
        <f>'1'!P10</f>
        <v>0.95537637736515091</v>
      </c>
      <c r="H60" s="63">
        <f>'1'!Q10</f>
        <v>1.0255046228774363</v>
      </c>
    </row>
    <row r="61" spans="1:8">
      <c r="B61" t="s">
        <v>214</v>
      </c>
      <c r="C61">
        <f>'1'!L40</f>
        <v>1.0354839896934867</v>
      </c>
      <c r="D61">
        <f>'1'!M40</f>
        <v>0.87772051267475082</v>
      </c>
      <c r="E61">
        <f>'1'!N40</f>
        <v>1.0882641659921777</v>
      </c>
      <c r="F61">
        <f>'1'!O40</f>
        <v>0.97541979872435691</v>
      </c>
      <c r="G61">
        <f>'1'!P40</f>
        <v>0.93943068521510043</v>
      </c>
      <c r="H61">
        <f>'1'!Q40</f>
        <v>1.0405868316967286</v>
      </c>
    </row>
    <row r="62" spans="1:8">
      <c r="B62" t="s">
        <v>215</v>
      </c>
      <c r="C62">
        <f>'1'!L70</f>
        <v>0.9646114130432587</v>
      </c>
      <c r="D62">
        <f>'1'!M70</f>
        <v>0.99237054157861193</v>
      </c>
      <c r="E62">
        <f>'1'!N70</f>
        <v>1.1625067849488131</v>
      </c>
      <c r="F62">
        <f>'1'!O70</f>
        <v>0.88849190630344776</v>
      </c>
      <c r="G62">
        <f>'1'!P70</f>
        <v>1.0804704647648296</v>
      </c>
      <c r="H62">
        <f>'1'!Q70</f>
        <v>0.99615825872734498</v>
      </c>
    </row>
    <row r="63" spans="1:8">
      <c r="B63" t="s">
        <v>216</v>
      </c>
      <c r="C63">
        <f>'1'!L100</f>
        <v>6.6448231050154127E-2</v>
      </c>
      <c r="D63">
        <f>'1'!M100</f>
        <v>0.75398883550017748</v>
      </c>
      <c r="E63">
        <f>'1'!N100</f>
        <v>1.3022399354827434</v>
      </c>
      <c r="F63">
        <f>'1'!O100</f>
        <v>1.1257773172548242</v>
      </c>
      <c r="G63">
        <f>'1'!P100</f>
        <v>1.0596965950335409</v>
      </c>
      <c r="H63">
        <f>'1'!Q100</f>
        <v>0.78879205254373741</v>
      </c>
    </row>
    <row r="64" spans="1:8">
      <c r="B64" t="s">
        <v>217</v>
      </c>
      <c r="C64">
        <f>'1'!L130</f>
        <v>0.89840949996122332</v>
      </c>
      <c r="D64">
        <f>'1'!M130</f>
        <v>1.142595996095741</v>
      </c>
      <c r="E64">
        <f>'1'!N130</f>
        <v>0.90437483744168778</v>
      </c>
      <c r="F64">
        <f>'1'!O130</f>
        <v>1.0529066091628057</v>
      </c>
      <c r="G64">
        <f>'1'!P130</f>
        <v>1.3183424469732903</v>
      </c>
      <c r="H64">
        <f>'1'!Q130</f>
        <v>0.6720818778669877</v>
      </c>
    </row>
    <row r="65" spans="1:8">
      <c r="B65" t="s">
        <v>218</v>
      </c>
      <c r="C65">
        <f>'1'!L160</f>
        <v>0.57892033486353145</v>
      </c>
      <c r="D65">
        <f>'1'!M160</f>
        <v>1.037248118842482</v>
      </c>
      <c r="E65">
        <f>'1'!N160</f>
        <v>1.0925674943889219</v>
      </c>
      <c r="F65">
        <f>'1'!O160</f>
        <v>1.0712950272267001</v>
      </c>
      <c r="G65">
        <f>'1'!P160</f>
        <v>0.78766474279469867</v>
      </c>
      <c r="H65">
        <f>'1'!Q160</f>
        <v>1.1434239313794738</v>
      </c>
    </row>
    <row r="66" spans="1:8">
      <c r="B66" t="s">
        <v>219</v>
      </c>
      <c r="C66">
        <f>'1'!L190</f>
        <v>1.0214047230986059</v>
      </c>
      <c r="D66">
        <f>'1'!M190</f>
        <v>0.93843646341860965</v>
      </c>
      <c r="E66">
        <f>'1'!N190</f>
        <v>1.101707129555868</v>
      </c>
      <c r="F66">
        <f>'1'!O190</f>
        <v>1.3253682577745431</v>
      </c>
      <c r="G66">
        <f>'1'!P190</f>
        <v>1.0650065387574943</v>
      </c>
      <c r="H66">
        <f>'1'!Q190</f>
        <v>0.60475446698791602</v>
      </c>
    </row>
    <row r="67" spans="1:8">
      <c r="B67" t="s">
        <v>220</v>
      </c>
      <c r="C67">
        <f>'1'!L220</f>
        <v>0.73478521403852004</v>
      </c>
      <c r="D67">
        <f>'1'!M220</f>
        <v>1.0223094571260907</v>
      </c>
      <c r="E67">
        <f>'1'!N220</f>
        <v>1.10496186665759</v>
      </c>
      <c r="F67">
        <f>'1'!O220</f>
        <v>1.3696940631205388</v>
      </c>
      <c r="G67">
        <f>'1'!P220</f>
        <v>0.74930465907256605</v>
      </c>
      <c r="H67">
        <f>'1'!Q220</f>
        <v>1.2335804340334364</v>
      </c>
    </row>
    <row r="68" spans="1:8" ht="16" thickBot="1">
      <c r="B68" t="s">
        <v>221</v>
      </c>
      <c r="C68">
        <f>'1'!L250</f>
        <v>0.98201974615498411</v>
      </c>
      <c r="D68">
        <f>'1'!M250</f>
        <v>1.419030015157031</v>
      </c>
      <c r="E68">
        <f>'1'!N250</f>
        <v>1.111334360478442</v>
      </c>
      <c r="F68">
        <f>'1'!O250</f>
        <v>1.200873512621017</v>
      </c>
      <c r="G68">
        <f>'1'!P250</f>
        <v>1.2250862600168499</v>
      </c>
      <c r="H68">
        <f>'1'!Q250</f>
        <v>0.6691164069307638</v>
      </c>
    </row>
    <row r="69" spans="1:8" ht="17" thickBot="1">
      <c r="A69">
        <v>2</v>
      </c>
      <c r="B69" s="60" t="s">
        <v>8</v>
      </c>
      <c r="C69" s="61">
        <f>'2'!L10</f>
        <v>1.1046649695302904</v>
      </c>
      <c r="D69" s="62">
        <f>'2'!M10</f>
        <v>1.0130835811414465</v>
      </c>
      <c r="E69" s="62">
        <f>'2'!N10</f>
        <v>0.88697770334421133</v>
      </c>
      <c r="F69" s="62">
        <f>'2'!O10</f>
        <v>1.0512865179266033</v>
      </c>
      <c r="G69" s="62">
        <f>'2'!P10</f>
        <v>1.000459665066503</v>
      </c>
      <c r="H69" s="63">
        <f>'2'!Q10</f>
        <v>1.0102273762184042</v>
      </c>
    </row>
    <row r="70" spans="1:8">
      <c r="B70" t="s">
        <v>223</v>
      </c>
      <c r="C70">
        <f>'2'!L40</f>
        <v>1.1037978989046151</v>
      </c>
      <c r="D70">
        <f>'2'!M40</f>
        <v>0.98591469035215973</v>
      </c>
      <c r="E70">
        <f>'2'!N40</f>
        <v>0.87952764099619152</v>
      </c>
      <c r="F70">
        <f>'2'!O40</f>
        <v>0.95884403117239647</v>
      </c>
      <c r="G70">
        <f>'2'!P40</f>
        <v>0.99268286166011344</v>
      </c>
      <c r="H70">
        <f>'2'!Q40</f>
        <v>1.0516712681293301</v>
      </c>
    </row>
    <row r="71" spans="1:8">
      <c r="B71" t="s">
        <v>224</v>
      </c>
      <c r="C71">
        <f>'2'!L70</f>
        <v>1.1563876994422402</v>
      </c>
      <c r="D71">
        <f>'2'!M70</f>
        <v>1.2201261324043766</v>
      </c>
      <c r="E71">
        <f>'2'!N70</f>
        <v>0.99065270638696989</v>
      </c>
      <c r="F71">
        <f>'2'!O70</f>
        <v>1.5479567414372106</v>
      </c>
      <c r="G71">
        <f>'2'!P70</f>
        <v>0.55158841541652293</v>
      </c>
      <c r="H71">
        <f>'2'!Q70</f>
        <v>0.84811674833868156</v>
      </c>
    </row>
    <row r="72" spans="1:8">
      <c r="B72" t="s">
        <v>225</v>
      </c>
      <c r="C72">
        <f>'2'!L100</f>
        <v>0.76273105536822927</v>
      </c>
      <c r="D72">
        <f>'2'!M100</f>
        <v>1.5456594301568651</v>
      </c>
      <c r="E72">
        <f>'2'!N100</f>
        <v>0.32855751861030708</v>
      </c>
      <c r="F72">
        <f>'2'!O100</f>
        <v>1.4484919816985662</v>
      </c>
      <c r="G72">
        <f>'2'!P100</f>
        <v>1.1381093803318916</v>
      </c>
      <c r="H72">
        <f>'2'!Q100</f>
        <v>1.2523983360196167</v>
      </c>
    </row>
    <row r="73" spans="1:8">
      <c r="B73" t="s">
        <v>226</v>
      </c>
      <c r="C73">
        <f>'2'!L130</f>
        <v>1.1011202185407893</v>
      </c>
      <c r="D73">
        <f>'2'!M130</f>
        <v>0.78859947024390387</v>
      </c>
      <c r="E73">
        <f>'2'!N130</f>
        <v>1.1996121059507896</v>
      </c>
      <c r="F73">
        <f>'2'!O130</f>
        <v>1.5840665906845688</v>
      </c>
      <c r="G73">
        <f>'2'!P130</f>
        <v>0.44613640123160608</v>
      </c>
      <c r="H73">
        <f>'2'!Q130</f>
        <v>0.79895432083549778</v>
      </c>
    </row>
    <row r="74" spans="1:8">
      <c r="B74" t="s">
        <v>227</v>
      </c>
      <c r="C74">
        <f>'2'!L160</f>
        <v>0.30595768969191428</v>
      </c>
      <c r="D74">
        <f>'2'!M160</f>
        <v>1.3634082875394036</v>
      </c>
      <c r="E74">
        <f>'2'!N160</f>
        <v>1.3726409572468024</v>
      </c>
      <c r="F74">
        <f>'2'!O160</f>
        <v>1.4646137119770311</v>
      </c>
      <c r="G74">
        <f>'2'!P160</f>
        <v>1.1661381599996186</v>
      </c>
      <c r="H74">
        <f>'2'!Q160</f>
        <v>0.65916726309577978</v>
      </c>
    </row>
    <row r="75" spans="1:8">
      <c r="B75" t="s">
        <v>228</v>
      </c>
      <c r="C75">
        <f>'2'!L190</f>
        <v>0.59453828616936355</v>
      </c>
      <c r="D75">
        <f>'2'!M190</f>
        <v>1.6125005259261598</v>
      </c>
      <c r="E75">
        <f>'2'!N190</f>
        <v>0.94943350732494403</v>
      </c>
      <c r="F75">
        <f>'2'!O190</f>
        <v>1.4738689219657601</v>
      </c>
      <c r="G75">
        <f>'2'!P190</f>
        <v>1.3780498329543909</v>
      </c>
      <c r="H75">
        <f>'2'!Q190</f>
        <v>0.61691169027353721</v>
      </c>
    </row>
    <row r="76" spans="1:8">
      <c r="B76" t="s">
        <v>229</v>
      </c>
      <c r="C76">
        <f>'2'!L220</f>
        <v>0.96766898965224069</v>
      </c>
      <c r="D76">
        <f>'2'!M220</f>
        <v>1.2195503177503135</v>
      </c>
      <c r="E76">
        <f>'2'!N220</f>
        <v>1.2822371460270097</v>
      </c>
      <c r="F76">
        <f>'2'!O220</f>
        <v>1.369530934080623</v>
      </c>
      <c r="G76">
        <f>'2'!P220</f>
        <v>1.4614933817253837</v>
      </c>
      <c r="H76">
        <f>'2'!Q220</f>
        <v>0.46798132636875872</v>
      </c>
    </row>
    <row r="77" spans="1:8">
      <c r="B77" t="s">
        <v>230</v>
      </c>
      <c r="C77">
        <f>'2'!L250</f>
        <v>1.1039806203933789</v>
      </c>
      <c r="D77">
        <f>'2'!M250</f>
        <v>0.85742749807716456</v>
      </c>
      <c r="E77">
        <f>'2'!N250</f>
        <v>1.3399584153806585</v>
      </c>
      <c r="F77">
        <f>'2'!O250</f>
        <v>1.5972673487264593</v>
      </c>
      <c r="G77">
        <f>'2'!P250</f>
        <v>0.53736952928327719</v>
      </c>
      <c r="H77">
        <f>'2'!Q250</f>
        <v>0.42544089218145481</v>
      </c>
    </row>
    <row r="78" spans="1:8">
      <c r="B78" t="s">
        <v>231</v>
      </c>
      <c r="C78">
        <f>'2'!L280</f>
        <v>1.2481463211747879</v>
      </c>
      <c r="D78">
        <f>'2'!M280</f>
        <v>0.86843842100895818</v>
      </c>
      <c r="E78">
        <f>'2'!N280</f>
        <v>0.18315538670548953</v>
      </c>
      <c r="F78">
        <f>'2'!O280</f>
        <v>1.1369267916048056</v>
      </c>
      <c r="G78">
        <f>'2'!P280</f>
        <v>1.3683245795031322</v>
      </c>
      <c r="H78">
        <f>'2'!Q280</f>
        <v>0.81300322176943207</v>
      </c>
    </row>
    <row r="79" spans="1:8">
      <c r="B79" t="s">
        <v>232</v>
      </c>
      <c r="C79">
        <f>'2'!L310</f>
        <v>1.0426815297873371</v>
      </c>
      <c r="D79">
        <f>'2'!M310</f>
        <v>1.3862435339747727</v>
      </c>
      <c r="E79">
        <f>'2'!N310</f>
        <v>1.0840108563777402</v>
      </c>
      <c r="F79">
        <f>'2'!O310</f>
        <v>1.4665718082243058</v>
      </c>
      <c r="G79">
        <f>'2'!P310</f>
        <v>0.46394294251891616</v>
      </c>
      <c r="H79">
        <f>'2'!Q310</f>
        <v>0.75400944939014147</v>
      </c>
    </row>
    <row r="80" spans="1:8">
      <c r="B80" t="s">
        <v>233</v>
      </c>
      <c r="C80">
        <f>'2'!L340</f>
        <v>1.3419971907564643</v>
      </c>
      <c r="D80">
        <f>'2'!M340</f>
        <v>1.0183086180602534</v>
      </c>
      <c r="E80">
        <f>'2'!N340</f>
        <v>0.78300135088187206</v>
      </c>
      <c r="F80">
        <f>'2'!O340</f>
        <v>1.0911323127070427</v>
      </c>
      <c r="G80">
        <f>'2'!P340</f>
        <v>1.2224524081427368</v>
      </c>
      <c r="H80">
        <f>'2'!Q340</f>
        <v>0.46102298107869033</v>
      </c>
    </row>
    <row r="81" spans="1:8" ht="16" thickBot="1">
      <c r="B81" t="s">
        <v>234</v>
      </c>
      <c r="C81">
        <f>'2'!L370</f>
        <v>1.4034450620447436</v>
      </c>
      <c r="D81">
        <f>'2'!M370</f>
        <v>0.34726616478192207</v>
      </c>
      <c r="E81">
        <f>'2'!N370</f>
        <v>1.3266534765043974</v>
      </c>
      <c r="F81">
        <f>'2'!O370</f>
        <v>1.4877350533423617</v>
      </c>
      <c r="G81">
        <f>'2'!P370</f>
        <v>1.169020251235475</v>
      </c>
      <c r="H81">
        <f>'2'!Q370</f>
        <v>0.87218752872453131</v>
      </c>
    </row>
    <row r="82" spans="1:8" ht="17" thickBot="1">
      <c r="A82">
        <v>3</v>
      </c>
      <c r="B82" s="60" t="s">
        <v>12</v>
      </c>
      <c r="C82" s="61">
        <f>'3'!L10</f>
        <v>0.89395553151413054</v>
      </c>
      <c r="D82" s="62">
        <f>'3'!M10</f>
        <v>0.62192091398969074</v>
      </c>
      <c r="E82" s="62">
        <f>'3'!N10</f>
        <v>1.1377129612833119</v>
      </c>
      <c r="F82" s="62">
        <f>'3'!O10</f>
        <v>0.50270559304523954</v>
      </c>
      <c r="G82" s="62">
        <f>'3'!P10</f>
        <v>1.0401051099921537</v>
      </c>
      <c r="H82" s="63">
        <f>'3'!Q10</f>
        <v>1.1230635182164215</v>
      </c>
    </row>
    <row r="83" spans="1:8">
      <c r="B83" t="s">
        <v>236</v>
      </c>
      <c r="C83">
        <f>'3'!L40</f>
        <v>0.83660409671197944</v>
      </c>
      <c r="D83">
        <f>'3'!M40</f>
        <v>0.59957011162312823</v>
      </c>
      <c r="E83">
        <f>'3'!N40</f>
        <v>1.1295350686412051</v>
      </c>
      <c r="F83">
        <f>'3'!O40</f>
        <v>0.49075853791684365</v>
      </c>
      <c r="G83">
        <f>'3'!P40</f>
        <v>1.0477950489012613</v>
      </c>
      <c r="H83">
        <f>'3'!Q40</f>
        <v>1.1189567458416991</v>
      </c>
    </row>
    <row r="84" spans="1:8">
      <c r="B84" t="s">
        <v>237</v>
      </c>
      <c r="C84">
        <f>'3'!L70</f>
        <v>1.0748322672087256</v>
      </c>
      <c r="D84">
        <f>'3'!M70</f>
        <v>1.1097726242808219</v>
      </c>
      <c r="E84">
        <f>'3'!N70</f>
        <v>1.0638707071450837</v>
      </c>
      <c r="F84">
        <f>'3'!O70</f>
        <v>1.1974457856654372</v>
      </c>
      <c r="G84">
        <f>'3'!P70</f>
        <v>0.64370620726732819</v>
      </c>
      <c r="H84">
        <f>'3'!Q70</f>
        <v>1.346199205870263</v>
      </c>
    </row>
    <row r="85" spans="1:8">
      <c r="B85" t="s">
        <v>238</v>
      </c>
      <c r="C85">
        <f>'3'!L100</f>
        <v>1.5167995571615658</v>
      </c>
      <c r="D85">
        <f>'3'!M100</f>
        <v>0.72114887329658472</v>
      </c>
      <c r="E85">
        <f>'3'!N100</f>
        <v>1.2856879610178709</v>
      </c>
      <c r="F85">
        <f>'3'!O100</f>
        <v>0.21039709649342256</v>
      </c>
      <c r="G85">
        <f>'3'!P100</f>
        <v>1.3025624551101229</v>
      </c>
      <c r="H85">
        <f>'3'!Q100</f>
        <v>1.0989916805739945</v>
      </c>
    </row>
    <row r="86" spans="1:8">
      <c r="B86" t="s">
        <v>239</v>
      </c>
      <c r="C86">
        <f>'3'!L130</f>
        <v>1.0305508572945417</v>
      </c>
      <c r="D86">
        <f>'3'!M130</f>
        <v>0.77924767620644042</v>
      </c>
      <c r="E86">
        <f>'3'!N130</f>
        <v>1.2176784135068934</v>
      </c>
      <c r="F86">
        <f>'3'!O130</f>
        <v>1.1891865602833909</v>
      </c>
      <c r="G86">
        <f>'3'!P130</f>
        <v>0.92281474215150183</v>
      </c>
      <c r="H86">
        <f>'3'!Q130</f>
        <v>0.95274545527420273</v>
      </c>
    </row>
    <row r="87" spans="1:8">
      <c r="B87" t="s">
        <v>240</v>
      </c>
      <c r="C87">
        <f>'3'!L160</f>
        <v>1.1419904465553212</v>
      </c>
      <c r="D87">
        <f>'3'!M160</f>
        <v>1.225636186982701</v>
      </c>
      <c r="E87">
        <f>'3'!N160</f>
        <v>1.1005616313695323</v>
      </c>
      <c r="F87">
        <f>'3'!O160</f>
        <v>0.56016613063309273</v>
      </c>
      <c r="G87">
        <f>'3'!P160</f>
        <v>0.92091744007293719</v>
      </c>
      <c r="H87">
        <f>'3'!Q160</f>
        <v>1.0030126790467355</v>
      </c>
    </row>
    <row r="88" spans="1:8">
      <c r="B88" t="s">
        <v>241</v>
      </c>
      <c r="C88">
        <f>'3'!L190</f>
        <v>1.0679185180594508</v>
      </c>
      <c r="D88">
        <f>'3'!M190</f>
        <v>0.85207724234308857</v>
      </c>
      <c r="E88">
        <f>'3'!N190</f>
        <v>1.207321584741011</v>
      </c>
      <c r="F88">
        <f>'3'!O190</f>
        <v>1.0860298576524823</v>
      </c>
      <c r="G88">
        <f>'3'!P190</f>
        <v>0.81649752685047639</v>
      </c>
      <c r="H88">
        <f>'3'!Q190</f>
        <v>1.0824787361058774</v>
      </c>
    </row>
    <row r="89" spans="1:8" ht="16" thickBot="1">
      <c r="B89" t="s">
        <v>242</v>
      </c>
      <c r="C89">
        <f>'3'!L220</f>
        <v>1.3378969147469775</v>
      </c>
      <c r="D89">
        <f>'3'!M220</f>
        <v>0.26705005172706792</v>
      </c>
      <c r="E89">
        <f>'3'!N220</f>
        <v>1.145118991828239</v>
      </c>
      <c r="F89">
        <f>'3'!O220</f>
        <v>1.128385145681188</v>
      </c>
      <c r="G89">
        <f>'3'!P220</f>
        <v>0.63086093090288187</v>
      </c>
      <c r="H89">
        <f>'3'!Q220</f>
        <v>1.0996039051170754</v>
      </c>
    </row>
    <row r="90" spans="1:8" ht="17" thickBot="1">
      <c r="A90">
        <v>4</v>
      </c>
      <c r="B90" s="60" t="s">
        <v>16</v>
      </c>
      <c r="C90" s="61">
        <f>'4'!L10</f>
        <v>0.77269852546970452</v>
      </c>
      <c r="D90" s="62">
        <f>'4'!M10</f>
        <v>1.0104633034870372</v>
      </c>
      <c r="E90" s="62">
        <f>'4'!N10</f>
        <v>1.0295044412888172</v>
      </c>
      <c r="F90" s="62">
        <f>'4'!O10</f>
        <v>0.99094260745401308</v>
      </c>
      <c r="G90" s="62">
        <f>'4'!P10</f>
        <v>0.98953687749339847</v>
      </c>
      <c r="H90" s="63">
        <f>'4'!Q10</f>
        <v>0.97505133005079125</v>
      </c>
    </row>
    <row r="91" spans="1:8">
      <c r="B91" t="s">
        <v>244</v>
      </c>
      <c r="C91">
        <f>'4'!L40</f>
        <v>0.7028307092203554</v>
      </c>
      <c r="D91">
        <f>'4'!M40</f>
        <v>1.0987404123082001</v>
      </c>
      <c r="E91">
        <f>'4'!N40</f>
        <v>1.0167234721646949</v>
      </c>
      <c r="F91">
        <f>'4'!O40</f>
        <v>0.93058164660029685</v>
      </c>
      <c r="G91">
        <f>'4'!P40</f>
        <v>0.9996266193300285</v>
      </c>
      <c r="H91">
        <f>'4'!Q40</f>
        <v>0.99969487168026094</v>
      </c>
    </row>
    <row r="92" spans="1:8">
      <c r="B92" t="s">
        <v>245</v>
      </c>
      <c r="C92">
        <f>'4'!L70</f>
        <v>1.4604297885708795</v>
      </c>
      <c r="D92">
        <f>'4'!M70</f>
        <v>0.26866571038887177</v>
      </c>
      <c r="E92">
        <f>'4'!N70</f>
        <v>1.2286012728733973</v>
      </c>
      <c r="F92">
        <f>'4'!O70</f>
        <v>1.2869673994769939</v>
      </c>
      <c r="G92">
        <f>'4'!P70</f>
        <v>0.88004076789196573</v>
      </c>
      <c r="H92">
        <f>'4'!Q70</f>
        <v>1.045170193476735</v>
      </c>
    </row>
    <row r="93" spans="1:8">
      <c r="B93" t="s">
        <v>246</v>
      </c>
      <c r="C93">
        <f>'4'!L100</f>
        <v>1.450948080744402</v>
      </c>
      <c r="D93">
        <f>'4'!M100</f>
        <v>0.32368100267970723</v>
      </c>
      <c r="E93">
        <f>'4'!N100</f>
        <v>1.1239237515278695</v>
      </c>
      <c r="F93">
        <f>'4'!O100</f>
        <v>1.5442897996837468</v>
      </c>
      <c r="G93">
        <f>'4'!P100</f>
        <v>0.27364198950230528</v>
      </c>
      <c r="H93">
        <f>'4'!Q100</f>
        <v>1.2182944331565611</v>
      </c>
    </row>
    <row r="94" spans="1:8">
      <c r="B94" t="s">
        <v>247</v>
      </c>
      <c r="C94">
        <f>'4'!L130</f>
        <v>0.53132773388927046</v>
      </c>
      <c r="D94">
        <f>'4'!M130</f>
        <v>0.29721321655353566</v>
      </c>
      <c r="E94">
        <f>'4'!N130</f>
        <v>1.0377635975913682</v>
      </c>
      <c r="F94">
        <f>'4'!O130</f>
        <v>1.2403136126465286</v>
      </c>
      <c r="G94">
        <f>'4'!P130</f>
        <v>1.3475848264801136</v>
      </c>
      <c r="H94">
        <f>'4'!Q130</f>
        <v>0.35720595034065844</v>
      </c>
    </row>
    <row r="95" spans="1:8">
      <c r="B95" t="s">
        <v>248</v>
      </c>
      <c r="C95">
        <f>'4'!L160</f>
        <v>0.70399814155610008</v>
      </c>
      <c r="D95">
        <f>'4'!M160</f>
        <v>0.92520983327899298</v>
      </c>
      <c r="E95">
        <f>'4'!N160</f>
        <v>1.3299194721738727</v>
      </c>
      <c r="F95">
        <f>'4'!O160</f>
        <v>1.2311976798826345</v>
      </c>
      <c r="G95">
        <f>'4'!P160</f>
        <v>0.79979517770506936</v>
      </c>
      <c r="H95">
        <f>'4'!Q160</f>
        <v>1.2215047311513429</v>
      </c>
    </row>
    <row r="96" spans="1:8">
      <c r="B96" t="s">
        <v>249</v>
      </c>
      <c r="C96">
        <f>'4'!L190</f>
        <v>1.4695563579365405</v>
      </c>
      <c r="D96">
        <f>'4'!M190</f>
        <v>0.10466077560576041</v>
      </c>
      <c r="E96">
        <f>'4'!N190</f>
        <v>1.007219332200727</v>
      </c>
      <c r="F96">
        <f>'4'!O190</f>
        <v>1.4026864535420713</v>
      </c>
      <c r="G96">
        <f>'4'!P190</f>
        <v>0.87479208375126871</v>
      </c>
      <c r="H96">
        <f>'4'!Q190</f>
        <v>0.4772148529701194</v>
      </c>
    </row>
    <row r="97" spans="1:8">
      <c r="B97" t="s">
        <v>250</v>
      </c>
      <c r="C97">
        <f>'4'!L220</f>
        <v>1.0868687623167179</v>
      </c>
      <c r="D97">
        <f>'4'!M220</f>
        <v>1.1446421773209994</v>
      </c>
      <c r="E97">
        <f>'4'!N220</f>
        <v>1.2943507327822905</v>
      </c>
      <c r="F97">
        <f>'4'!O220</f>
        <v>1.3073843698495862</v>
      </c>
      <c r="G97">
        <f>'4'!P220</f>
        <v>0.8526257585285153</v>
      </c>
      <c r="H97">
        <f>'4'!Q220</f>
        <v>0.49952332461019244</v>
      </c>
    </row>
    <row r="98" spans="1:8" ht="16" thickBot="1">
      <c r="B98" t="s">
        <v>251</v>
      </c>
      <c r="C98">
        <f>'4'!L250</f>
        <v>0.96052365419072705</v>
      </c>
      <c r="D98">
        <f>'4'!M250</f>
        <v>0.42115627267425215</v>
      </c>
      <c r="E98">
        <f>'4'!N250</f>
        <v>0.92691384792056919</v>
      </c>
      <c r="F98">
        <f>'4'!O250</f>
        <v>1.1114681606489087</v>
      </c>
      <c r="G98">
        <f>'4'!P250</f>
        <v>1.2555674374851016</v>
      </c>
      <c r="H98">
        <f>'4'!Q250</f>
        <v>0.41789396883201213</v>
      </c>
    </row>
    <row r="99" spans="1:8" ht="17" thickBot="1">
      <c r="A99">
        <v>5</v>
      </c>
      <c r="B99" s="60" t="s">
        <v>20</v>
      </c>
      <c r="C99" s="61">
        <f>'5'!L10</f>
        <v>1.0218471384533931</v>
      </c>
      <c r="D99" s="62">
        <f>'5'!M10</f>
        <v>0.99297885014459186</v>
      </c>
      <c r="E99" s="62">
        <f>'5'!N10</f>
        <v>1.0152053439284965</v>
      </c>
      <c r="F99" s="62">
        <f>'5'!O10</f>
        <v>1.0363053602554726</v>
      </c>
      <c r="G99" s="62">
        <f>'5'!P10</f>
        <v>1.1273949487623545</v>
      </c>
      <c r="H99" s="63">
        <f>'5'!Q10</f>
        <v>0.96667466986300632</v>
      </c>
    </row>
    <row r="100" spans="1:8">
      <c r="B100" t="s">
        <v>253</v>
      </c>
      <c r="C100">
        <f>'5'!L40</f>
        <v>1.0087346713662293</v>
      </c>
      <c r="D100">
        <f>'5'!M40</f>
        <v>1.0081831344030465</v>
      </c>
      <c r="E100">
        <f>'5'!N40</f>
        <v>0.99431426762906128</v>
      </c>
      <c r="F100">
        <f>'5'!O40</f>
        <v>1.014299162280528</v>
      </c>
      <c r="G100">
        <f>'5'!P40</f>
        <v>1.1445864711738465</v>
      </c>
      <c r="H100">
        <f>'5'!Q40</f>
        <v>0.9598275227848625</v>
      </c>
    </row>
    <row r="101" spans="1:8">
      <c r="B101" t="s">
        <v>254</v>
      </c>
      <c r="C101">
        <f>'5'!L70</f>
        <v>1.3515952230605035</v>
      </c>
      <c r="D101">
        <f>'5'!M70</f>
        <v>0.49161127131415722</v>
      </c>
      <c r="E101">
        <f>'5'!N70</f>
        <v>0.83101993940412</v>
      </c>
      <c r="F101">
        <f>'5'!O70</f>
        <v>1.3715748670562677</v>
      </c>
      <c r="G101">
        <f>'5'!P70</f>
        <v>1.0470265471901126</v>
      </c>
      <c r="H101">
        <f>'5'!Q70</f>
        <v>1.0363035610725895</v>
      </c>
    </row>
    <row r="102" spans="1:8">
      <c r="B102" t="s">
        <v>255</v>
      </c>
      <c r="C102">
        <f>'5'!L100</f>
        <v>1.1687097058363058</v>
      </c>
      <c r="D102">
        <f>'5'!M100</f>
        <v>0.78950373202127522</v>
      </c>
      <c r="E102">
        <f>'5'!N100</f>
        <v>1.4491666317214009</v>
      </c>
      <c r="F102">
        <f>'5'!O100</f>
        <v>1.0866392067309363</v>
      </c>
      <c r="G102">
        <f>'5'!P100</f>
        <v>0.61706934919956169</v>
      </c>
      <c r="H102">
        <f>'5'!Q100</f>
        <v>1.3493885281953668</v>
      </c>
    </row>
    <row r="103" spans="1:8">
      <c r="B103" t="s">
        <v>256</v>
      </c>
      <c r="C103">
        <f>'5'!L130</f>
        <v>1.258715584096658</v>
      </c>
      <c r="D103">
        <f>'5'!M130</f>
        <v>0.77803859014330246</v>
      </c>
      <c r="E103">
        <f>'5'!N130</f>
        <v>1.3521596783197223</v>
      </c>
      <c r="F103">
        <f>'5'!O130</f>
        <v>0.9722102026645878</v>
      </c>
      <c r="G103">
        <f>'5'!P130</f>
        <v>0.98940506365987335</v>
      </c>
      <c r="H103">
        <f>'5'!Q130</f>
        <v>0.99401580898823727</v>
      </c>
    </row>
    <row r="104" spans="1:8">
      <c r="B104" t="s">
        <v>257</v>
      </c>
      <c r="C104">
        <f>'5'!L160</f>
        <v>1.0173711557330398</v>
      </c>
      <c r="D104">
        <f>'5'!M160</f>
        <v>1.0838450250740872</v>
      </c>
      <c r="E104">
        <f>'5'!N160</f>
        <v>1.3602244393708625</v>
      </c>
      <c r="F104">
        <f>'5'!O160</f>
        <v>1.3584767526274704</v>
      </c>
      <c r="G104">
        <f>'5'!P160</f>
        <v>1.1070648248695261</v>
      </c>
      <c r="H104">
        <f>'5'!Q160</f>
        <v>1.0667075885917174</v>
      </c>
    </row>
    <row r="105" spans="1:8" ht="16" thickBot="1">
      <c r="B105" t="s">
        <v>258</v>
      </c>
      <c r="C105">
        <f>'5'!L190</f>
        <v>0.92571052396111952</v>
      </c>
      <c r="D105">
        <f>'5'!M190</f>
        <v>0.68703675177437051</v>
      </c>
      <c r="E105">
        <f>'5'!N190</f>
        <v>1.2028813356621422</v>
      </c>
      <c r="F105">
        <f>'5'!O190</f>
        <v>1.4295218188708632</v>
      </c>
      <c r="G105">
        <f>'5'!P190</f>
        <v>0.57920716803655348</v>
      </c>
      <c r="H105">
        <f>'5'!Q190</f>
        <v>0.6693752362644324</v>
      </c>
    </row>
    <row r="106" spans="1:8" ht="17" thickBot="1">
      <c r="A106">
        <v>6</v>
      </c>
      <c r="B106" s="69" t="s">
        <v>24</v>
      </c>
      <c r="C106" s="61">
        <f>'6'!L10</f>
        <v>0.79767836889818511</v>
      </c>
      <c r="D106" s="62">
        <f>'6'!M10</f>
        <v>0.98849823701663064</v>
      </c>
      <c r="E106" s="62">
        <f>'6'!N10</f>
        <v>1.337947780062082</v>
      </c>
      <c r="F106" s="62">
        <f>'6'!O10</f>
        <v>0.48150749583548996</v>
      </c>
      <c r="G106" s="62">
        <f>'6'!P10</f>
        <v>1.0751157379962759</v>
      </c>
      <c r="H106" s="63">
        <f>'6'!Q10</f>
        <v>1.0416566404608119</v>
      </c>
    </row>
    <row r="107" spans="1:8" ht="16">
      <c r="B107" s="24" t="s">
        <v>260</v>
      </c>
      <c r="C107">
        <f>'6'!L40</f>
        <v>0.75175946788145209</v>
      </c>
      <c r="D107">
        <f>'6'!M40</f>
        <v>0.97221100759458867</v>
      </c>
      <c r="E107">
        <f>'6'!N40</f>
        <v>1.3574527280270523</v>
      </c>
      <c r="F107">
        <f>'6'!O40</f>
        <v>0.44320780178966379</v>
      </c>
      <c r="G107">
        <f>'6'!P40</f>
        <v>1.0920564883040993</v>
      </c>
      <c r="H107">
        <f>'6'!Q40</f>
        <v>1.0381958708766699</v>
      </c>
    </row>
    <row r="108" spans="1:8" ht="16">
      <c r="B108" s="24" t="s">
        <v>261</v>
      </c>
      <c r="C108">
        <f>'6'!L70</f>
        <v>1.3320771435527106</v>
      </c>
      <c r="D108">
        <f>'6'!M70</f>
        <v>0.99727029968906988</v>
      </c>
      <c r="E108">
        <f>'6'!N70</f>
        <v>0.70908752565744515</v>
      </c>
      <c r="F108">
        <f>'6'!O70</f>
        <v>1.3098978254916558</v>
      </c>
      <c r="G108">
        <f>'6'!P70</f>
        <v>0.61134414030284356</v>
      </c>
      <c r="H108">
        <f>'6'!Q70</f>
        <v>0.97795022874913629</v>
      </c>
    </row>
    <row r="109" spans="1:8" ht="16">
      <c r="B109" s="24" t="s">
        <v>262</v>
      </c>
      <c r="C109">
        <f>'6'!L100</f>
        <v>1.2227789819571659</v>
      </c>
      <c r="D109">
        <f>'6'!M100</f>
        <v>1.0474384144029552</v>
      </c>
      <c r="E109">
        <f>'6'!N100</f>
        <v>1.0105094788046922</v>
      </c>
      <c r="F109">
        <f>'6'!O100</f>
        <v>1.115830326467244</v>
      </c>
      <c r="G109">
        <f>'6'!P100</f>
        <v>0.97428949927116459</v>
      </c>
      <c r="H109">
        <f>'6'!Q100</f>
        <v>0.94184232469237439</v>
      </c>
    </row>
    <row r="110" spans="1:8" ht="16" thickBot="1">
      <c r="B110" t="s">
        <v>263</v>
      </c>
      <c r="C110">
        <f>'6'!L130</f>
        <v>1.1882110812668512</v>
      </c>
      <c r="D110">
        <f>'6'!M130</f>
        <v>1.1951071259086472</v>
      </c>
      <c r="E110">
        <f>'6'!N130</f>
        <v>1.1510926421934315</v>
      </c>
      <c r="F110">
        <f>'6'!O130</f>
        <v>1.2798270075585212</v>
      </c>
      <c r="G110">
        <f>'6'!P130</f>
        <v>0.83337222466848526</v>
      </c>
      <c r="H110">
        <f>'6'!Q130</f>
        <v>1.2261049600737246</v>
      </c>
    </row>
    <row r="111" spans="1:8" ht="17" thickBot="1">
      <c r="A111">
        <v>7</v>
      </c>
      <c r="B111" s="69" t="s">
        <v>28</v>
      </c>
      <c r="C111" s="61">
        <f>'7'!L10</f>
        <v>1.0819175963099101</v>
      </c>
      <c r="D111" s="62">
        <f>'7'!M10</f>
        <v>1.0128189340591345</v>
      </c>
      <c r="E111" s="62">
        <f>'7'!N10</f>
        <v>0.95955351068729466</v>
      </c>
      <c r="F111" s="62">
        <f>'7'!O10</f>
        <v>1.1279371967186143</v>
      </c>
      <c r="G111" s="62">
        <f>'7'!P10</f>
        <v>0.92011143155240604</v>
      </c>
      <c r="H111" s="63">
        <f>'7'!Q10</f>
        <v>1.0197975625578912</v>
      </c>
    </row>
    <row r="112" spans="1:8" ht="16">
      <c r="B112" s="24" t="s">
        <v>265</v>
      </c>
      <c r="C112">
        <f>'7'!L40</f>
        <v>1.0854896270843162</v>
      </c>
      <c r="D112">
        <f>'7'!M40</f>
        <v>1.0168723416871637</v>
      </c>
      <c r="E112">
        <f>'7'!N40</f>
        <v>0.93665404623251458</v>
      </c>
      <c r="F112">
        <f>'7'!O40</f>
        <v>1.1336745151895029</v>
      </c>
      <c r="G112">
        <f>'7'!P40</f>
        <v>0.90532976701236789</v>
      </c>
      <c r="H112">
        <f>'7'!Q40</f>
        <v>1.0264480019263498</v>
      </c>
    </row>
    <row r="113" spans="1:8" ht="16">
      <c r="B113" s="24" t="s">
        <v>266</v>
      </c>
      <c r="C113">
        <f>'7'!L70</f>
        <v>0.98628680761442866</v>
      </c>
      <c r="D113">
        <f>'7'!M70</f>
        <v>1.1966571904994452</v>
      </c>
      <c r="E113">
        <f>'7'!N70</f>
        <v>0.79382929091696486</v>
      </c>
      <c r="F113">
        <f>'7'!O70</f>
        <v>1.4674700082600582</v>
      </c>
      <c r="G113">
        <f>'7'!P70</f>
        <v>1.1193457513571077</v>
      </c>
      <c r="H113">
        <f>'7'!Q70</f>
        <v>0.44394997510101042</v>
      </c>
    </row>
    <row r="114" spans="1:8">
      <c r="B114" t="s">
        <v>267</v>
      </c>
      <c r="C114">
        <f>'7'!L100</f>
        <v>0.94881307993054498</v>
      </c>
      <c r="D114">
        <f>'7'!M100</f>
        <v>0.86722653629574631</v>
      </c>
      <c r="E114">
        <f>'7'!N100</f>
        <v>1.2965610212944758</v>
      </c>
      <c r="F114">
        <f>'7'!O100</f>
        <v>1.2645206467014498</v>
      </c>
      <c r="G114">
        <f>'7'!P100</f>
        <v>0.97679122757901971</v>
      </c>
      <c r="H114">
        <f>'7'!Q100</f>
        <v>0.80083701182506206</v>
      </c>
    </row>
    <row r="115" spans="1:8">
      <c r="B115" t="s">
        <v>268</v>
      </c>
      <c r="C115">
        <f>'7'!L130</f>
        <v>1.2184232382195448</v>
      </c>
      <c r="D115">
        <f>'7'!M130</f>
        <v>1.0019160627203743</v>
      </c>
      <c r="E115">
        <f>'7'!N130</f>
        <v>0.63337466822957933</v>
      </c>
      <c r="F115">
        <f>'7'!O130</f>
        <v>1.0445172231897364</v>
      </c>
      <c r="G115">
        <f>'7'!P130</f>
        <v>1.0323688263558055</v>
      </c>
      <c r="H115">
        <f>'7'!Q130</f>
        <v>1.0860682923769347</v>
      </c>
    </row>
    <row r="116" spans="1:8">
      <c r="B116" t="s">
        <v>269</v>
      </c>
      <c r="C116">
        <f>'7'!L160</f>
        <v>1.1499156656198852</v>
      </c>
      <c r="D116">
        <f>'7'!M160</f>
        <v>0.66541959290995412</v>
      </c>
      <c r="E116">
        <f>'7'!N160</f>
        <v>1.5626797910379577</v>
      </c>
      <c r="F116">
        <f>'7'!O160</f>
        <v>0.12468456421186615</v>
      </c>
      <c r="G116">
        <f>'7'!P160</f>
        <v>1.2534893526845785</v>
      </c>
      <c r="H116">
        <f>'7'!Q160</f>
        <v>1.1498330961985346</v>
      </c>
    </row>
    <row r="117" spans="1:8" ht="16" thickBot="1">
      <c r="B117" t="s">
        <v>270</v>
      </c>
      <c r="C117">
        <f>'7'!L190</f>
        <v>0.94767116151589892</v>
      </c>
      <c r="D117">
        <f>'7'!M190</f>
        <v>1.0026636635490245</v>
      </c>
      <c r="E117">
        <f>'7'!N190</f>
        <v>1.0527949901281535</v>
      </c>
      <c r="F117">
        <f>'7'!O190</f>
        <v>1.2433031990291059</v>
      </c>
      <c r="G117">
        <f>'7'!P190</f>
        <v>0.91581398722528773</v>
      </c>
      <c r="H117">
        <f>'7'!Q190</f>
        <v>0.98385390767211522</v>
      </c>
    </row>
    <row r="118" spans="1:8" ht="17" thickBot="1">
      <c r="A118">
        <v>8</v>
      </c>
      <c r="B118" s="60" t="s">
        <v>32</v>
      </c>
      <c r="C118" s="61">
        <f>'8'!L10</f>
        <v>0.98320287967311915</v>
      </c>
      <c r="D118" s="62">
        <f>'8'!M10</f>
        <v>1.0342807611249656</v>
      </c>
      <c r="E118" s="62">
        <f>'8'!N10</f>
        <v>0.95945144122812709</v>
      </c>
      <c r="F118" s="62">
        <f>'8'!O10</f>
        <v>1.0030094728558261</v>
      </c>
      <c r="G118" s="62">
        <f>'8'!P10</f>
        <v>1.0396511445324821</v>
      </c>
      <c r="H118" s="63">
        <f>'8'!Q10</f>
        <v>0.95032550893747636</v>
      </c>
    </row>
    <row r="119" spans="1:8">
      <c r="B119" t="s">
        <v>272</v>
      </c>
      <c r="C119">
        <f>'8'!L40</f>
        <v>0.98020774407584721</v>
      </c>
      <c r="D119">
        <f>'8'!M40</f>
        <v>1.0261673491079353</v>
      </c>
      <c r="E119">
        <f>'8'!N40</f>
        <v>0.94814819216987323</v>
      </c>
      <c r="F119">
        <f>'8'!O40</f>
        <v>0.99566324770689896</v>
      </c>
      <c r="G119">
        <f>'8'!P40</f>
        <v>1.0526228887542526</v>
      </c>
      <c r="H119">
        <f>'8'!Q40</f>
        <v>0.91873408081250685</v>
      </c>
    </row>
    <row r="120" spans="1:8">
      <c r="B120" t="s">
        <v>273</v>
      </c>
      <c r="C120">
        <f>'8'!L70</f>
        <v>1.00621238779612</v>
      </c>
      <c r="D120">
        <f>'8'!M70</f>
        <v>1.00621238779612</v>
      </c>
      <c r="E120">
        <f>'8'!N70</f>
        <v>1.00621238779612</v>
      </c>
      <c r="F120">
        <f>'8'!O70</f>
        <v>1.00621238779612</v>
      </c>
      <c r="G120">
        <f>'8'!P70</f>
        <v>1.00621238779612</v>
      </c>
      <c r="H120">
        <f>'8'!Q70</f>
        <v>1.0722224313812063</v>
      </c>
    </row>
    <row r="121" spans="1:8">
      <c r="B121" t="s">
        <v>274</v>
      </c>
      <c r="C121">
        <f>'8'!L100</f>
        <v>1.0213828294601544</v>
      </c>
      <c r="D121">
        <f>'8'!M100</f>
        <v>1.3557655904459769</v>
      </c>
      <c r="E121">
        <f>'8'!N100</f>
        <v>1.2529649899049149</v>
      </c>
      <c r="F121">
        <f>'8'!O100</f>
        <v>0.91265018313581847</v>
      </c>
      <c r="G121">
        <f>'8'!P100</f>
        <v>0.71545759766132111</v>
      </c>
      <c r="H121">
        <f>'8'!Q100</f>
        <v>1.1377286992000144</v>
      </c>
    </row>
    <row r="122" spans="1:8">
      <c r="B122" t="s">
        <v>275</v>
      </c>
      <c r="C122">
        <f>'8'!L130</f>
        <v>0.55711178976300613</v>
      </c>
      <c r="D122">
        <f>'8'!M130</f>
        <v>1.1213498188297404</v>
      </c>
      <c r="E122">
        <f>'8'!N130</f>
        <v>1.2967759678833755</v>
      </c>
      <c r="F122">
        <f>'8'!O130</f>
        <v>1.2848030576327711</v>
      </c>
      <c r="G122">
        <f>'8'!P130</f>
        <v>0.67305261211334189</v>
      </c>
      <c r="H122">
        <f>'8'!Q130</f>
        <v>0.84582887864652878</v>
      </c>
    </row>
    <row r="123" spans="1:8">
      <c r="B123" t="s">
        <v>276</v>
      </c>
      <c r="C123">
        <f>'8'!L160</f>
        <v>0.98718684694257541</v>
      </c>
      <c r="D123">
        <f>'8'!M160</f>
        <v>1.3612768977596073</v>
      </c>
      <c r="E123">
        <f>'8'!N160</f>
        <v>1.2523662013434707</v>
      </c>
      <c r="F123">
        <f>'8'!O160</f>
        <v>1.0290419932230281</v>
      </c>
      <c r="G123">
        <f>'8'!P160</f>
        <v>0.86339813905165941</v>
      </c>
      <c r="H123">
        <f>'8'!Q160</f>
        <v>1.1730773040220437</v>
      </c>
    </row>
    <row r="124" spans="1:8" ht="16" thickBot="1">
      <c r="B124" t="s">
        <v>277</v>
      </c>
      <c r="C124">
        <f>'8'!L190</f>
        <v>1.439213159784285</v>
      </c>
      <c r="D124">
        <f>'8'!M190</f>
        <v>0.98436979361088528</v>
      </c>
      <c r="E124">
        <f>'8'!N190</f>
        <v>1.0893928617038222</v>
      </c>
      <c r="F124">
        <f>'8'!O190</f>
        <v>1.329985817312147</v>
      </c>
      <c r="G124">
        <f>'8'!P190</f>
        <v>0.88856770047266675</v>
      </c>
      <c r="H124">
        <f>'8'!Q190</f>
        <v>1.5744256229718063</v>
      </c>
    </row>
    <row r="125" spans="1:8" ht="17" thickBot="1">
      <c r="A125">
        <v>9</v>
      </c>
      <c r="B125" s="60" t="s">
        <v>36</v>
      </c>
      <c r="C125" s="61">
        <f>'9'!L10</f>
        <v>0.9551873659030885</v>
      </c>
      <c r="D125" s="62">
        <f>'9'!M10</f>
        <v>1.0025790084669159</v>
      </c>
      <c r="E125" s="62">
        <f>'9'!N10</f>
        <v>1.0369373472023433</v>
      </c>
      <c r="F125" s="62">
        <f>'9'!O10</f>
        <v>0.99057007397990193</v>
      </c>
      <c r="G125" s="62">
        <f>'9'!P10</f>
        <v>1.0574033264518043</v>
      </c>
      <c r="H125" s="63">
        <f>'9'!Q10</f>
        <v>0.9851752600908591</v>
      </c>
    </row>
    <row r="126" spans="1:8">
      <c r="B126" t="s">
        <v>279</v>
      </c>
      <c r="C126">
        <f>'9'!L40</f>
        <v>0.87731495810451088</v>
      </c>
      <c r="D126">
        <f>'9'!M40</f>
        <v>1.0199791887234537</v>
      </c>
      <c r="E126">
        <f>'9'!N40</f>
        <v>1.0167940840238743</v>
      </c>
      <c r="F126">
        <f>'9'!O40</f>
        <v>0.96977683435351636</v>
      </c>
      <c r="G126">
        <f>'9'!P40</f>
        <v>1.050716295820936</v>
      </c>
      <c r="H126">
        <f>'9'!Q40</f>
        <v>0.98355225241384048</v>
      </c>
    </row>
    <row r="127" spans="1:8">
      <c r="B127" t="s">
        <v>280</v>
      </c>
      <c r="C127">
        <f>'9'!L70</f>
        <v>1.5771622054197474</v>
      </c>
      <c r="D127">
        <f>'9'!M70</f>
        <v>0.25010072440985714</v>
      </c>
      <c r="E127">
        <f>'9'!N70</f>
        <v>1.2302685399067288</v>
      </c>
      <c r="F127">
        <f>'9'!O70</f>
        <v>0.82318670646300884</v>
      </c>
      <c r="G127">
        <f>'9'!P70</f>
        <v>0.78357324796782535</v>
      </c>
      <c r="H127">
        <f>'9'!Q70</f>
        <v>1.0279702568118023</v>
      </c>
    </row>
    <row r="128" spans="1:8">
      <c r="B128" t="s">
        <v>281</v>
      </c>
      <c r="C128">
        <f>'9'!L100</f>
        <v>1.4639842664304998</v>
      </c>
      <c r="D128">
        <f>'9'!M100</f>
        <v>0.29221689848207688</v>
      </c>
      <c r="E128">
        <f>'9'!N100</f>
        <v>1.1778833974931104</v>
      </c>
      <c r="F128">
        <f>'9'!O100</f>
        <v>0.93307341369659846</v>
      </c>
      <c r="G128">
        <f>'9'!P100</f>
        <v>1.009389324511482</v>
      </c>
      <c r="H128">
        <f>'9'!Q100</f>
        <v>0.88112632308635563</v>
      </c>
    </row>
    <row r="129" spans="1:8">
      <c r="B129" t="s">
        <v>282</v>
      </c>
      <c r="C129">
        <f>'9'!L130</f>
        <v>1.3378935554695011</v>
      </c>
      <c r="D129">
        <f>'9'!M130</f>
        <v>1.4182241886440565</v>
      </c>
      <c r="E129">
        <f>'9'!N130</f>
        <v>1.2570160419504932</v>
      </c>
      <c r="F129">
        <f>'9'!O130</f>
        <v>1.4370380164257959</v>
      </c>
      <c r="G129">
        <f>'9'!P130</f>
        <v>1.4797535579822849</v>
      </c>
      <c r="H129">
        <f>'9'!Q130</f>
        <v>1.0713460812982922</v>
      </c>
    </row>
    <row r="130" spans="1:8" ht="16" thickBot="1">
      <c r="B130" t="s">
        <v>283</v>
      </c>
      <c r="C130">
        <f>'9'!L160</f>
        <v>1.4648701822099779</v>
      </c>
      <c r="D130">
        <f>'9'!M160</f>
        <v>0.82948174203767067</v>
      </c>
      <c r="E130">
        <f>'9'!N160</f>
        <v>1.3004190584537332</v>
      </c>
      <c r="F130">
        <f>'9'!O160</f>
        <v>1.2465859728460451</v>
      </c>
      <c r="G130">
        <f>'9'!P160</f>
        <v>0.78479268027127291</v>
      </c>
      <c r="H130">
        <f>'9'!Q160</f>
        <v>1.0462578656441504</v>
      </c>
    </row>
    <row r="131" spans="1:8" ht="17" thickBot="1">
      <c r="A131">
        <v>10</v>
      </c>
      <c r="B131" s="60" t="s">
        <v>41</v>
      </c>
      <c r="C131" s="61">
        <f>'10'!L10</f>
        <v>0.85412859233080274</v>
      </c>
      <c r="D131" s="62">
        <f>'10'!M10</f>
        <v>0.97814399165885246</v>
      </c>
      <c r="E131" s="62">
        <f>'10'!N10</f>
        <v>1.0973102405134885</v>
      </c>
      <c r="F131" s="62">
        <f>'10'!O10</f>
        <v>0.96531779573422871</v>
      </c>
      <c r="G131" s="62">
        <f>'10'!P10</f>
        <v>1.0124331009265386</v>
      </c>
      <c r="H131" s="63">
        <f>'10'!Q10</f>
        <v>0.99986979924030184</v>
      </c>
    </row>
    <row r="132" spans="1:8">
      <c r="B132" t="s">
        <v>285</v>
      </c>
      <c r="C132">
        <f>'10'!L40</f>
        <v>0.82133773222041229</v>
      </c>
      <c r="D132">
        <f>'10'!M40</f>
        <v>0.98652989977987227</v>
      </c>
      <c r="E132">
        <f>'10'!N40</f>
        <v>1.0654851772182197</v>
      </c>
      <c r="F132">
        <f>'10'!O40</f>
        <v>0.96891185025615545</v>
      </c>
      <c r="G132">
        <f>'10'!P40</f>
        <v>1.0260339477203455</v>
      </c>
      <c r="H132">
        <f>'10'!Q40</f>
        <v>0.98964845875319785</v>
      </c>
    </row>
    <row r="133" spans="1:8">
      <c r="B133" t="s">
        <v>286</v>
      </c>
      <c r="C133">
        <f>'10'!L70</f>
        <v>1.1550023871312285</v>
      </c>
      <c r="D133">
        <f>'10'!M70</f>
        <v>0.79173423167817625</v>
      </c>
      <c r="E133">
        <f>'10'!N70</f>
        <v>1.1853754108744758</v>
      </c>
      <c r="F133">
        <f>'10'!O70</f>
        <v>0.86914170272067126</v>
      </c>
      <c r="G133">
        <f>'10'!P70</f>
        <v>1.0486033464271185</v>
      </c>
      <c r="H133">
        <f>'10'!Q70</f>
        <v>1.1229946904961232</v>
      </c>
    </row>
    <row r="134" spans="1:8">
      <c r="B134" t="s">
        <v>287</v>
      </c>
      <c r="C134">
        <f>'10'!L100</f>
        <v>1.0273533605459773</v>
      </c>
      <c r="D134">
        <f>'10'!M100</f>
        <v>1.1742044002858585</v>
      </c>
      <c r="E134">
        <f>'10'!N100</f>
        <v>1.5191008887529815</v>
      </c>
      <c r="F134">
        <f>'10'!O100</f>
        <v>0.99580652871244846</v>
      </c>
      <c r="G134">
        <f>'10'!P100</f>
        <v>0.42022999476396466</v>
      </c>
      <c r="H134">
        <f>'10'!Q100</f>
        <v>1.1228271141696504</v>
      </c>
    </row>
    <row r="135" spans="1:8">
      <c r="B135" t="s">
        <v>288</v>
      </c>
      <c r="C135">
        <f>'10'!L130</f>
        <v>1.3217756690605846</v>
      </c>
      <c r="D135">
        <f>'10'!M130</f>
        <v>0.62818596547555539</v>
      </c>
      <c r="E135">
        <f>'10'!N130</f>
        <v>1.2838063539770967</v>
      </c>
      <c r="F135">
        <f>'10'!O130</f>
        <v>0.84410622639959987</v>
      </c>
      <c r="G135">
        <f>'10'!P130</f>
        <v>0.84796191171781143</v>
      </c>
      <c r="H135">
        <f>'10'!Q130</f>
        <v>1.1981937897682318</v>
      </c>
    </row>
    <row r="136" spans="1:8">
      <c r="B136" t="s">
        <v>289</v>
      </c>
      <c r="C136">
        <f>'10'!L160</f>
        <v>1.0716278487134632</v>
      </c>
      <c r="D136">
        <f>'10'!M160</f>
        <v>0.88663427539839645</v>
      </c>
      <c r="E136">
        <f>'10'!N160</f>
        <v>1.1443431324972537</v>
      </c>
      <c r="F136">
        <f>'10'!O160</f>
        <v>0.81145405815885818</v>
      </c>
      <c r="G136">
        <f>'10'!P160</f>
        <v>1.0675145092514295</v>
      </c>
      <c r="H136">
        <f>'10'!Q160</f>
        <v>1.1479845627539569</v>
      </c>
    </row>
    <row r="137" spans="1:8" ht="16" thickBot="1">
      <c r="B137" t="s">
        <v>290</v>
      </c>
      <c r="C137">
        <f>'10'!L190</f>
        <v>1.0867754978973778</v>
      </c>
      <c r="D137">
        <f>'10'!M190</f>
        <v>1.1386262729678918</v>
      </c>
      <c r="E137">
        <f>'10'!N190</f>
        <v>1.316145824575927</v>
      </c>
      <c r="F137">
        <f>'10'!O190</f>
        <v>1.2716619728573413</v>
      </c>
      <c r="G137">
        <f>'10'!P190</f>
        <v>1.0374422013418063</v>
      </c>
      <c r="H137">
        <f>'10'!Q190</f>
        <v>0.63254849370621502</v>
      </c>
    </row>
    <row r="138" spans="1:8" ht="17" thickBot="1">
      <c r="A138">
        <v>11</v>
      </c>
      <c r="B138" s="60" t="s">
        <v>45</v>
      </c>
      <c r="C138" s="61">
        <f>'11'!L10</f>
        <v>0.85992217471725119</v>
      </c>
      <c r="D138" s="62">
        <f>'11'!M10</f>
        <v>0.93589243496551022</v>
      </c>
      <c r="E138" s="62">
        <f>'11'!N10</f>
        <v>1.2114526699269184</v>
      </c>
      <c r="F138" s="62">
        <f>'11'!O10</f>
        <v>0.65010983509607345</v>
      </c>
      <c r="G138" s="62">
        <f>'11'!P10</f>
        <v>0.97842551104339326</v>
      </c>
      <c r="H138" s="63">
        <f>'11'!Q10</f>
        <v>1.059653076743734</v>
      </c>
    </row>
    <row r="139" spans="1:8">
      <c r="B139" t="s">
        <v>292</v>
      </c>
      <c r="C139">
        <f>'11'!L40</f>
        <v>0.83350714273013304</v>
      </c>
      <c r="D139">
        <f>'11'!M40</f>
        <v>0.8915065210486377</v>
      </c>
      <c r="E139">
        <f>'11'!N40</f>
        <v>1.224318329302905</v>
      </c>
      <c r="F139">
        <f>'11'!O40</f>
        <v>0.61580500897524959</v>
      </c>
      <c r="G139">
        <f>'11'!P40</f>
        <v>0.96893541166075692</v>
      </c>
      <c r="H139">
        <f>'11'!Q40</f>
        <v>1.0641947459415895</v>
      </c>
    </row>
    <row r="140" spans="1:8">
      <c r="B140" t="s">
        <v>293</v>
      </c>
      <c r="C140">
        <f>'11'!L70</f>
        <v>1.1220444656927588</v>
      </c>
      <c r="D140">
        <f>'11'!M70</f>
        <v>1.5227128340096518</v>
      </c>
      <c r="E140">
        <f>'11'!N70</f>
        <v>0.67486346087558335</v>
      </c>
      <c r="F140">
        <f>'11'!O70</f>
        <v>0.94378261088349813</v>
      </c>
      <c r="G140">
        <f>'11'!P70</f>
        <v>1.0275276590458899</v>
      </c>
      <c r="H140">
        <f>'11'!Q70</f>
        <v>0.82472195712485641</v>
      </c>
    </row>
    <row r="141" spans="1:8">
      <c r="B141" t="s">
        <v>294</v>
      </c>
      <c r="C141">
        <f>'11'!L100</f>
        <v>1.0013672508001252</v>
      </c>
      <c r="D141">
        <f>'11'!M100</f>
        <v>1.129826186416014</v>
      </c>
      <c r="E141">
        <f>'11'!N100</f>
        <v>1.1258292668544161</v>
      </c>
      <c r="F141">
        <f>'11'!O100</f>
        <v>1.3636572503421767</v>
      </c>
      <c r="G141">
        <f>'11'!P100</f>
        <v>0.88357044364051374</v>
      </c>
      <c r="H141">
        <f>'11'!Q100</f>
        <v>0.99359940254163559</v>
      </c>
    </row>
    <row r="142" spans="1:8">
      <c r="B142" t="s">
        <v>295</v>
      </c>
      <c r="C142">
        <f>'11'!L130</f>
        <v>0.62796237902919239</v>
      </c>
      <c r="D142">
        <f>'11'!M130</f>
        <v>1.0667823738453899</v>
      </c>
      <c r="E142">
        <f>'11'!N130</f>
        <v>1.1768328034428377</v>
      </c>
      <c r="F142">
        <f>'11'!O130</f>
        <v>0.86558290377171554</v>
      </c>
      <c r="G142">
        <f>'11'!P130</f>
        <v>1.3587145415902895</v>
      </c>
      <c r="H142">
        <f>'11'!Q130</f>
        <v>0.73670528663612878</v>
      </c>
    </row>
    <row r="143" spans="1:8">
      <c r="B143" t="s">
        <v>296</v>
      </c>
      <c r="C143">
        <f>'11'!L160</f>
        <v>1.2220423931068951</v>
      </c>
      <c r="D143">
        <f>'11'!M160</f>
        <v>1.2753222360575884</v>
      </c>
      <c r="E143">
        <f>'11'!N160</f>
        <v>1.0181053433715894</v>
      </c>
      <c r="F143">
        <f>'11'!O160</f>
        <v>1.3119353561378695</v>
      </c>
      <c r="G143">
        <f>'11'!P160</f>
        <v>0.87905756048820982</v>
      </c>
      <c r="H143">
        <f>'11'!Q160</f>
        <v>0.82020250033200837</v>
      </c>
    </row>
    <row r="144" spans="1:8">
      <c r="B144" t="s">
        <v>297</v>
      </c>
      <c r="C144">
        <f>'11'!L190</f>
        <v>1.1998109892363498</v>
      </c>
      <c r="D144">
        <f>'11'!M190</f>
        <v>1.3030706352001773</v>
      </c>
      <c r="E144">
        <f>'11'!N190</f>
        <v>1.3515532973188602</v>
      </c>
      <c r="F144">
        <f>'11'!O190</f>
        <v>0.63104885624500273</v>
      </c>
      <c r="G144">
        <f>'11'!P190</f>
        <v>1.007041217608454</v>
      </c>
      <c r="H144">
        <f>'11'!Q190</f>
        <v>1.4482687921775954</v>
      </c>
    </row>
    <row r="145" spans="1:8">
      <c r="B145" t="s">
        <v>298</v>
      </c>
      <c r="C145">
        <f>'11'!L220</f>
        <v>0.8939947946784621</v>
      </c>
      <c r="D145">
        <f>'11'!M220</f>
        <v>1.2848526751080047</v>
      </c>
      <c r="E145">
        <f>'11'!N220</f>
        <v>0.87435993752918273</v>
      </c>
      <c r="F145">
        <f>'11'!O220</f>
        <v>0.95967612382841672</v>
      </c>
      <c r="G145">
        <f>'11'!P220</f>
        <v>1.0672713434795167</v>
      </c>
      <c r="H145">
        <f>'11'!Q220</f>
        <v>1.3545024737162195</v>
      </c>
    </row>
    <row r="146" spans="1:8">
      <c r="B146" t="s">
        <v>299</v>
      </c>
      <c r="C146">
        <f>'11'!L250</f>
        <v>1.2124460686304253</v>
      </c>
      <c r="D146">
        <f>'11'!M250</f>
        <v>1.0238276628935485</v>
      </c>
      <c r="E146">
        <f>'11'!N250</f>
        <v>1.1880656517134975</v>
      </c>
      <c r="F146">
        <f>'11'!O250</f>
        <v>0.83637194275576887</v>
      </c>
      <c r="G146">
        <f>'11'!P250</f>
        <v>1.1999634614847305</v>
      </c>
      <c r="H146">
        <f>'11'!Q250</f>
        <v>0.70408112169319093</v>
      </c>
    </row>
    <row r="147" spans="1:8" ht="16" thickBot="1">
      <c r="B147" t="s">
        <v>300</v>
      </c>
      <c r="C147">
        <f>'11'!L280</f>
        <v>1.3731957826901424</v>
      </c>
      <c r="D147">
        <f>'11'!M280</f>
        <v>1.0024503821023678</v>
      </c>
      <c r="E147">
        <f>'11'!N280</f>
        <v>0.7971202853780619</v>
      </c>
      <c r="F147">
        <f>'11'!O280</f>
        <v>0.99122082142780199</v>
      </c>
      <c r="G147">
        <f>'11'!P280</f>
        <v>1.128864004934673</v>
      </c>
      <c r="H147">
        <f>'11'!Q280</f>
        <v>0.83605455503023141</v>
      </c>
    </row>
    <row r="148" spans="1:8" ht="17" thickBot="1">
      <c r="A148">
        <v>12</v>
      </c>
      <c r="B148" s="60" t="s">
        <v>49</v>
      </c>
      <c r="C148" s="61">
        <f>'12'!L10</f>
        <v>1.0638549929955463</v>
      </c>
      <c r="D148" s="62">
        <f>'12'!M10</f>
        <v>0.89964832334155431</v>
      </c>
      <c r="E148" s="62">
        <f>'12'!N10</f>
        <v>0.99738300271096914</v>
      </c>
      <c r="F148" s="62">
        <f>'12'!O10</f>
        <v>1.0780414597844454</v>
      </c>
      <c r="G148" s="62">
        <f>'12'!P10</f>
        <v>1.1326950537647178</v>
      </c>
      <c r="H148" s="63">
        <f>'12'!Q10</f>
        <v>0.94069252998044228</v>
      </c>
    </row>
    <row r="149" spans="1:8">
      <c r="B149" t="s">
        <v>302</v>
      </c>
      <c r="C149">
        <f>'12'!L40</f>
        <v>1.0223892821887457</v>
      </c>
      <c r="D149">
        <f>'12'!M40</f>
        <v>0.92827342731268081</v>
      </c>
      <c r="E149">
        <f>'12'!N40</f>
        <v>0.95305867705741887</v>
      </c>
      <c r="F149">
        <f>'12'!O40</f>
        <v>1.0613741502275771</v>
      </c>
      <c r="G149">
        <f>'12'!P40</f>
        <v>1.1293746845326846</v>
      </c>
      <c r="H149">
        <f>'12'!Q40</f>
        <v>0.98937021898961375</v>
      </c>
    </row>
    <row r="150" spans="1:8">
      <c r="B150" t="s">
        <v>303</v>
      </c>
      <c r="C150">
        <f>'12'!L70</f>
        <v>0.96816842271475723</v>
      </c>
      <c r="D150">
        <f>'12'!M70</f>
        <v>1.1207109964010531</v>
      </c>
      <c r="E150">
        <f>'12'!N70</f>
        <v>0.67766573187485246</v>
      </c>
      <c r="F150">
        <f>'12'!O70</f>
        <v>1.3679728807260938</v>
      </c>
      <c r="G150">
        <f>'12'!P70</f>
        <v>1.2876117199970756</v>
      </c>
      <c r="H150">
        <f>'12'!Q70</f>
        <v>0.59910775526232585</v>
      </c>
    </row>
    <row r="151" spans="1:8">
      <c r="B151" t="s">
        <v>304</v>
      </c>
      <c r="C151">
        <f>'12'!L100</f>
        <v>1.342670159965633</v>
      </c>
      <c r="D151">
        <f>'12'!M100</f>
        <v>0.78111667050400468</v>
      </c>
      <c r="E151">
        <f>'12'!N100</f>
        <v>1.2811017585135571</v>
      </c>
      <c r="F151">
        <f>'12'!O100</f>
        <v>1.4263619100181322</v>
      </c>
      <c r="G151">
        <f>'12'!P100</f>
        <v>1.1191993949834422</v>
      </c>
      <c r="H151">
        <f>'12'!Q100</f>
        <v>0.38081045753622245</v>
      </c>
    </row>
    <row r="152" spans="1:8">
      <c r="B152" t="s">
        <v>305</v>
      </c>
      <c r="C152">
        <f>'12'!L130</f>
        <v>1.2448662197311022</v>
      </c>
      <c r="D152">
        <f>'12'!M130</f>
        <v>1.0104361635913843</v>
      </c>
      <c r="E152">
        <f>'12'!N130</f>
        <v>1.1954624792750428</v>
      </c>
      <c r="F152">
        <f>'12'!O130</f>
        <v>1.2019037074403127</v>
      </c>
      <c r="G152">
        <f>'12'!P130</f>
        <v>0.96652034663970665</v>
      </c>
      <c r="H152">
        <f>'12'!Q130</f>
        <v>0.61864206888433038</v>
      </c>
    </row>
    <row r="153" spans="1:8">
      <c r="B153" t="s">
        <v>306</v>
      </c>
      <c r="C153">
        <f>'12'!L160</f>
        <v>0.95207154475745237</v>
      </c>
      <c r="D153">
        <f>'12'!M160</f>
        <v>0.9845210119030301</v>
      </c>
      <c r="E153">
        <f>'12'!N160</f>
        <v>1.2794272401669753</v>
      </c>
      <c r="F153">
        <f>'12'!O160</f>
        <v>1.0026084782772624</v>
      </c>
      <c r="G153">
        <f>'12'!P160</f>
        <v>1.2023108029533285</v>
      </c>
      <c r="H153">
        <f>'12'!Q160</f>
        <v>0.64116720521888493</v>
      </c>
    </row>
    <row r="154" spans="1:8">
      <c r="B154" t="s">
        <v>307</v>
      </c>
      <c r="C154">
        <f>'12'!L190</f>
        <v>0.99016010878238958</v>
      </c>
      <c r="D154">
        <f>'12'!M190</f>
        <v>1.202754924613382</v>
      </c>
      <c r="E154">
        <f>'12'!N190</f>
        <v>1.3476317230768806</v>
      </c>
      <c r="F154">
        <f>'12'!O190</f>
        <v>1.112320264952003</v>
      </c>
      <c r="G154">
        <f>'12'!P190</f>
        <v>1.4383815404340088</v>
      </c>
      <c r="H154">
        <f>'12'!Q190</f>
        <v>0.66824701016788357</v>
      </c>
    </row>
    <row r="155" spans="1:8">
      <c r="B155" t="s">
        <v>308</v>
      </c>
      <c r="C155">
        <f>'12'!L220</f>
        <v>1.5092045893065011</v>
      </c>
      <c r="D155">
        <f>'12'!M220</f>
        <v>0.17305011452837352</v>
      </c>
      <c r="E155">
        <f>'12'!N220</f>
        <v>1.3841876932323458</v>
      </c>
      <c r="F155">
        <f>'12'!O220</f>
        <v>1.1090360447810192</v>
      </c>
      <c r="G155">
        <f>'12'!P220</f>
        <v>1.0327364927658427</v>
      </c>
      <c r="H155">
        <f>'12'!Q220</f>
        <v>0.45566835738405442</v>
      </c>
    </row>
    <row r="156" spans="1:8">
      <c r="B156" t="s">
        <v>309</v>
      </c>
      <c r="C156">
        <f>'12'!L250</f>
        <v>1.1554424500441198</v>
      </c>
      <c r="D156">
        <f>'12'!M250</f>
        <v>0.99087492900122665</v>
      </c>
      <c r="E156">
        <f>'12'!N250</f>
        <v>1.3217190968700097</v>
      </c>
      <c r="F156">
        <f>'12'!O250</f>
        <v>1.2137985446872688</v>
      </c>
      <c r="G156">
        <f>'12'!P250</f>
        <v>1.2732669374159269</v>
      </c>
      <c r="H156">
        <f>'12'!Q250</f>
        <v>0.67094340841450906</v>
      </c>
    </row>
    <row r="157" spans="1:8" ht="16" thickBot="1">
      <c r="B157" t="s">
        <v>310</v>
      </c>
      <c r="C157">
        <f>'12'!L280</f>
        <v>1.4796408449169032</v>
      </c>
      <c r="D157">
        <f>'12'!M280</f>
        <v>1.0473245989666125</v>
      </c>
      <c r="E157">
        <f>'12'!N280</f>
        <v>1.3639292215055034</v>
      </c>
      <c r="F157">
        <f>'12'!O280</f>
        <v>0.75503836968459281</v>
      </c>
      <c r="G157">
        <f>'12'!P280</f>
        <v>0.65956037302747672</v>
      </c>
      <c r="H157">
        <f>'12'!Q280</f>
        <v>0.90624352953697751</v>
      </c>
    </row>
    <row r="158" spans="1:8" ht="17" thickBot="1">
      <c r="A158">
        <v>13</v>
      </c>
      <c r="B158" s="60" t="s">
        <v>53</v>
      </c>
      <c r="C158" s="61">
        <f>'13'!L10</f>
        <v>0.83726655400592553</v>
      </c>
      <c r="D158" s="62">
        <f>'13'!M10</f>
        <v>0.98179637531502628</v>
      </c>
      <c r="E158" s="62">
        <f>'13'!N10</f>
        <v>0.75837975697794657</v>
      </c>
      <c r="F158" s="62">
        <f>'13'!O10</f>
        <v>0.71217057611680679</v>
      </c>
      <c r="G158" s="62">
        <f>'13'!P10</f>
        <v>1.1492551901053645</v>
      </c>
      <c r="H158" s="63">
        <f>'13'!Q10</f>
        <v>1.2601604594249842</v>
      </c>
    </row>
    <row r="159" spans="1:8">
      <c r="B159" t="s">
        <v>312</v>
      </c>
      <c r="C159">
        <f>'13'!L40</f>
        <v>0.9144445699126329</v>
      </c>
      <c r="D159">
        <f>'13'!M40</f>
        <v>0.90671193782762871</v>
      </c>
      <c r="E159">
        <f>'13'!N40</f>
        <v>0.82373512210943856</v>
      </c>
      <c r="F159">
        <f>'13'!O40</f>
        <v>0.65234508946242564</v>
      </c>
      <c r="G159">
        <f>'13'!P40</f>
        <v>1.1547564871096589</v>
      </c>
      <c r="H159">
        <f>'13'!Q40</f>
        <v>1.2855243989439693</v>
      </c>
    </row>
    <row r="160" spans="1:8">
      <c r="B160" t="s">
        <v>313</v>
      </c>
      <c r="C160">
        <f>'13'!L70</f>
        <v>1.4974061750071581</v>
      </c>
      <c r="D160">
        <f>'13'!M70</f>
        <v>0.20231899847693063</v>
      </c>
      <c r="E160">
        <f>'13'!N70</f>
        <v>1.2062932550889145</v>
      </c>
      <c r="F160">
        <f>'13'!O70</f>
        <v>1.4307459676713137</v>
      </c>
      <c r="G160">
        <f>'13'!P70</f>
        <v>1.1632585472198045</v>
      </c>
      <c r="H160">
        <f>'13'!Q70</f>
        <v>1.0869803681475516</v>
      </c>
    </row>
    <row r="161" spans="1:8">
      <c r="B161" t="s">
        <v>314</v>
      </c>
      <c r="C161">
        <f>'13'!L100</f>
        <v>3.468874325329778E-2</v>
      </c>
      <c r="D161">
        <f>'13'!M100</f>
        <v>1.5048829428995711</v>
      </c>
      <c r="E161">
        <f>'13'!N100</f>
        <v>1.1270274576785195</v>
      </c>
      <c r="F161">
        <f>'13'!O100</f>
        <v>0.69093236795456126</v>
      </c>
      <c r="G161">
        <f>'13'!P100</f>
        <v>0.97827111002131262</v>
      </c>
      <c r="H161">
        <f>'13'!Q100</f>
        <v>0.92829281810274422</v>
      </c>
    </row>
    <row r="162" spans="1:8">
      <c r="B162" t="s">
        <v>315</v>
      </c>
      <c r="C162">
        <f>'13'!L130</f>
        <v>1.5159309541007988</v>
      </c>
      <c r="D162">
        <f>'13'!M130</f>
        <v>0.30363430939217162</v>
      </c>
      <c r="E162">
        <f>'13'!N130</f>
        <v>1.0882874718486286</v>
      </c>
      <c r="F162">
        <f>'13'!O130</f>
        <v>1.3106464225994672</v>
      </c>
      <c r="G162">
        <f>'13'!P130</f>
        <v>1.1342928720272727</v>
      </c>
      <c r="H162">
        <f>'13'!Q130</f>
        <v>0.89246646512531624</v>
      </c>
    </row>
    <row r="163" spans="1:8">
      <c r="B163" t="s">
        <v>316</v>
      </c>
      <c r="C163">
        <f>'13'!L160</f>
        <v>1.0080862272327991</v>
      </c>
      <c r="D163">
        <f>'13'!M160</f>
        <v>0.45257432226689165</v>
      </c>
      <c r="E163">
        <f>'13'!N160</f>
        <v>1.0338611357675536</v>
      </c>
      <c r="F163">
        <f>'13'!O160</f>
        <v>1.3834043886314886</v>
      </c>
      <c r="G163">
        <f>'13'!P160</f>
        <v>1.0142061519988439</v>
      </c>
      <c r="H163">
        <f>'13'!Q160</f>
        <v>1.1247882586518378</v>
      </c>
    </row>
    <row r="164" spans="1:8">
      <c r="B164" t="s">
        <v>317</v>
      </c>
      <c r="C164">
        <f>'13'!L190</f>
        <v>1.2545411461570106</v>
      </c>
      <c r="D164">
        <f>'13'!M190</f>
        <v>1.3528681755781224</v>
      </c>
      <c r="E164">
        <f>'13'!N190</f>
        <v>0.86687832495984063</v>
      </c>
      <c r="F164">
        <f>'13'!O190</f>
        <v>1.4436610420721749</v>
      </c>
      <c r="G164">
        <f>'13'!P190</f>
        <v>0.48357996653559493</v>
      </c>
      <c r="H164">
        <f>'13'!Q190</f>
        <v>0.57762848319312154</v>
      </c>
    </row>
    <row r="165" spans="1:8">
      <c r="B165" t="s">
        <v>318</v>
      </c>
      <c r="C165">
        <f>'13'!L220</f>
        <v>1.1075685434155111</v>
      </c>
      <c r="D165">
        <f>'13'!M220</f>
        <v>1.4652069924819751</v>
      </c>
      <c r="E165">
        <f>'13'!N220</f>
        <v>0.47673547607016314</v>
      </c>
      <c r="F165">
        <f>'13'!O220</f>
        <v>0.87468364750171046</v>
      </c>
      <c r="G165">
        <f>'13'!P220</f>
        <v>1.0312702062640058</v>
      </c>
      <c r="H165">
        <f>'13'!Q220</f>
        <v>1.4238886155214576</v>
      </c>
    </row>
    <row r="166" spans="1:8">
      <c r="B166" t="s">
        <v>319</v>
      </c>
      <c r="C166">
        <f>'13'!L250</f>
        <v>1.2293574323197625</v>
      </c>
      <c r="D166">
        <f>'13'!M250</f>
        <v>1.2525694281186515</v>
      </c>
      <c r="E166">
        <f>'13'!N250</f>
        <v>0.50138948542599682</v>
      </c>
      <c r="F166">
        <f>'13'!O250</f>
        <v>0.84283081798754389</v>
      </c>
      <c r="G166">
        <f>'13'!P250</f>
        <v>1.1550273533331674</v>
      </c>
      <c r="H166">
        <f>'13'!Q250</f>
        <v>1.1550273533331674</v>
      </c>
    </row>
    <row r="167" spans="1:8">
      <c r="B167" t="s">
        <v>320</v>
      </c>
      <c r="C167">
        <f>'13'!L280</f>
        <v>0.68633218153331399</v>
      </c>
      <c r="D167">
        <f>'13'!M280</f>
        <v>1.4858150821386116</v>
      </c>
      <c r="E167">
        <f>'13'!N280</f>
        <v>0.36425475296820464</v>
      </c>
      <c r="F167">
        <f>'13'!O280</f>
        <v>1.4584801046792664</v>
      </c>
      <c r="G167">
        <f>'13'!P280</f>
        <v>1.4566725046367157</v>
      </c>
      <c r="H167">
        <f>'13'!Q280</f>
        <v>0.36972923928967993</v>
      </c>
    </row>
    <row r="168" spans="1:8" ht="16" thickBot="1">
      <c r="B168" t="s">
        <v>321</v>
      </c>
      <c r="C168">
        <f>'13'!L310</f>
        <v>1.5984418404357454</v>
      </c>
      <c r="D168">
        <f>'13'!M310</f>
        <v>1.3574815579698889</v>
      </c>
      <c r="E168">
        <f>'13'!N310</f>
        <v>0.1209402111852875</v>
      </c>
      <c r="F168">
        <f>'13'!O310</f>
        <v>0.89692745205609603</v>
      </c>
      <c r="G168">
        <f>'13'!P310</f>
        <v>1.127375446928506</v>
      </c>
      <c r="H168">
        <f>'13'!Q310</f>
        <v>1.0439736673101869</v>
      </c>
    </row>
    <row r="169" spans="1:8" ht="17" thickBot="1">
      <c r="A169">
        <v>14</v>
      </c>
      <c r="B169" s="60" t="s">
        <v>57</v>
      </c>
      <c r="C169" s="61">
        <f>'14'!L10</f>
        <v>0.99118832241725507</v>
      </c>
      <c r="D169" s="62">
        <f>'14'!M10</f>
        <v>0.9587047322775073</v>
      </c>
      <c r="E169" s="62">
        <f>'14'!N10</f>
        <v>1.0578790194787175</v>
      </c>
      <c r="F169" s="62">
        <f>'14'!O10</f>
        <v>1.0246365831324735</v>
      </c>
      <c r="G169" s="62">
        <f>'14'!P10</f>
        <v>1.0759081550828167</v>
      </c>
      <c r="H169" s="63">
        <f>'14'!Q10</f>
        <v>0.91436071265033014</v>
      </c>
    </row>
    <row r="170" spans="1:8">
      <c r="B170" t="s">
        <v>323</v>
      </c>
      <c r="C170">
        <f>'14'!L40</f>
        <v>0.98419752102867686</v>
      </c>
      <c r="D170">
        <f>'14'!M40</f>
        <v>0.95650699707487397</v>
      </c>
      <c r="E170">
        <f>'14'!N40</f>
        <v>1.0373012708070086</v>
      </c>
      <c r="F170">
        <f>'14'!O40</f>
        <v>1.0068488160557736</v>
      </c>
      <c r="G170">
        <f>'14'!P40</f>
        <v>1.0719262839852859</v>
      </c>
      <c r="H170">
        <f>'14'!Q40</f>
        <v>0.94317656966909824</v>
      </c>
    </row>
    <row r="171" spans="1:8">
      <c r="B171" t="s">
        <v>324</v>
      </c>
      <c r="C171">
        <f>'14'!L70</f>
        <v>1.426781226061665</v>
      </c>
      <c r="D171">
        <f>'14'!M70</f>
        <v>0.6630653987475108</v>
      </c>
      <c r="E171">
        <f>'14'!N70</f>
        <v>0.41252907085561596</v>
      </c>
      <c r="F171">
        <f>'14'!O70</f>
        <v>1.2689388963726922</v>
      </c>
      <c r="G171">
        <f>'14'!P70</f>
        <v>1.554234248773293</v>
      </c>
      <c r="H171">
        <f>'14'!Q70</f>
        <v>0.65224039514717469</v>
      </c>
    </row>
    <row r="172" spans="1:8">
      <c r="B172" t="s">
        <v>325</v>
      </c>
      <c r="C172">
        <f>'14'!L100</f>
        <v>0.11014575543977198</v>
      </c>
      <c r="D172">
        <f>'14'!M100</f>
        <v>1.1901808912514569</v>
      </c>
      <c r="E172">
        <f>'14'!N100</f>
        <v>0.63387504449365772</v>
      </c>
      <c r="F172">
        <f>'14'!O100</f>
        <v>1.3504031856888208</v>
      </c>
      <c r="G172">
        <f>'14'!P100</f>
        <v>0.96814185917360207</v>
      </c>
      <c r="H172">
        <f>'14'!Q100</f>
        <v>0.82169701938330975</v>
      </c>
    </row>
    <row r="173" spans="1:8">
      <c r="B173" t="s">
        <v>248</v>
      </c>
      <c r="C173">
        <f>'14'!L130</f>
        <v>1.436494283971562</v>
      </c>
      <c r="D173">
        <f>'14'!M130</f>
        <v>0.88152255235334409</v>
      </c>
      <c r="E173">
        <f>'14'!N130</f>
        <v>0.8806422949765127</v>
      </c>
      <c r="F173">
        <f>'14'!O130</f>
        <v>1.1932820090942147</v>
      </c>
      <c r="G173">
        <f>'14'!P130</f>
        <v>1.3915228942858242</v>
      </c>
      <c r="H173">
        <f>'14'!Q130</f>
        <v>0.3347534683388993</v>
      </c>
    </row>
    <row r="174" spans="1:8">
      <c r="B174" t="s">
        <v>326</v>
      </c>
      <c r="C174">
        <f>'14'!L160</f>
        <v>0.97689886588139152</v>
      </c>
      <c r="D174">
        <f>'14'!M160</f>
        <v>1.1106177115965097</v>
      </c>
      <c r="E174">
        <f>'14'!N160</f>
        <v>1.0764212847962036</v>
      </c>
      <c r="F174">
        <f>'14'!O160</f>
        <v>1.0372341767602518</v>
      </c>
      <c r="G174">
        <f>'14'!P160</f>
        <v>1.4587125938467063</v>
      </c>
      <c r="H174">
        <f>'14'!Q160</f>
        <v>1.1790381031568571</v>
      </c>
    </row>
    <row r="175" spans="1:8">
      <c r="B175" t="s">
        <v>327</v>
      </c>
      <c r="C175">
        <f>'14'!L190</f>
        <v>1.2331240278787265</v>
      </c>
      <c r="D175">
        <f>'14'!M190</f>
        <v>0.59053192912124253</v>
      </c>
      <c r="E175">
        <f>'14'!N190</f>
        <v>1.0116834238524144</v>
      </c>
      <c r="F175">
        <f>'14'!O190</f>
        <v>0.86472050876199347</v>
      </c>
      <c r="G175">
        <f>'14'!P190</f>
        <v>0.81009141229935877</v>
      </c>
      <c r="H175">
        <f>'14'!Q190</f>
        <v>0.81889956911533335</v>
      </c>
    </row>
    <row r="176" spans="1:8">
      <c r="B176" t="s">
        <v>328</v>
      </c>
      <c r="C176">
        <f>'14'!L220</f>
        <v>0.92771932536862634</v>
      </c>
      <c r="D176">
        <f>'14'!M220</f>
        <v>1.0450926941258041</v>
      </c>
      <c r="E176">
        <f>'14'!N220</f>
        <v>1.0881268022807098</v>
      </c>
      <c r="F176">
        <f>'14'!O220</f>
        <v>1.2024622118656529</v>
      </c>
      <c r="G176">
        <f>'14'!P220</f>
        <v>0.76141992212567255</v>
      </c>
      <c r="H176">
        <f>'14'!Q220</f>
        <v>0.97046289363366744</v>
      </c>
    </row>
    <row r="177" spans="1:8">
      <c r="B177" t="s">
        <v>329</v>
      </c>
      <c r="C177">
        <f>'14'!L250</f>
        <v>1.0467245903530078</v>
      </c>
      <c r="D177">
        <f>'14'!M250</f>
        <v>0.90735975177356154</v>
      </c>
      <c r="E177">
        <f>'14'!N250</f>
        <v>1.0919386487716822</v>
      </c>
      <c r="F177">
        <f>'14'!O250</f>
        <v>1.3902907314305459</v>
      </c>
      <c r="G177">
        <f>'14'!P250</f>
        <v>0.64552240160615248</v>
      </c>
      <c r="H177">
        <f>'14'!Q250</f>
        <v>0.78937184669005833</v>
      </c>
    </row>
    <row r="178" spans="1:8">
      <c r="B178" t="s">
        <v>330</v>
      </c>
      <c r="C178">
        <f>'14'!L280</f>
        <v>1.0885722805988454</v>
      </c>
      <c r="D178">
        <f>'14'!M280</f>
        <v>1.1720464799067896</v>
      </c>
      <c r="E178">
        <f>'14'!N280</f>
        <v>1.0101679115473741</v>
      </c>
      <c r="F178">
        <f>'14'!O280</f>
        <v>1.2746924992816733</v>
      </c>
      <c r="G178">
        <f>'14'!P280</f>
        <v>1.0436033725912801</v>
      </c>
      <c r="H178">
        <f>'14'!Q280</f>
        <v>0.83085990148581856</v>
      </c>
    </row>
    <row r="179" spans="1:8">
      <c r="B179" t="s">
        <v>331</v>
      </c>
      <c r="C179">
        <f>'14'!L310</f>
        <v>1.1420845051331356</v>
      </c>
      <c r="D179">
        <f>'14'!M310</f>
        <v>1.013311902042483</v>
      </c>
      <c r="E179">
        <f>'14'!N310</f>
        <v>1.5878555578119964</v>
      </c>
      <c r="F179">
        <f>'14'!O310</f>
        <v>0.32047862914361963</v>
      </c>
      <c r="G179">
        <f>'14'!P310</f>
        <v>0.34040850950223062</v>
      </c>
      <c r="H179">
        <f>'14'!Q310</f>
        <v>0.5241637716997547</v>
      </c>
    </row>
    <row r="180" spans="1:8" ht="16" thickBot="1">
      <c r="B180" t="s">
        <v>332</v>
      </c>
      <c r="C180">
        <f>'14'!L340</f>
        <v>1.406478992590263</v>
      </c>
      <c r="D180">
        <f>'14'!M340</f>
        <v>1.1283804286579318</v>
      </c>
      <c r="E180">
        <f>'14'!N340</f>
        <v>1.1149201723587012</v>
      </c>
      <c r="F180">
        <f>'14'!O340</f>
        <v>1.0575803498169882</v>
      </c>
      <c r="G180">
        <f>'14'!P340</f>
        <v>0.81582373720417733</v>
      </c>
      <c r="H180">
        <f>'14'!Q340</f>
        <v>0.68530503349424321</v>
      </c>
    </row>
    <row r="181" spans="1:8" ht="17" thickBot="1">
      <c r="A181">
        <v>15</v>
      </c>
      <c r="B181" s="60" t="s">
        <v>61</v>
      </c>
      <c r="C181" s="61">
        <f>'15'!L10</f>
        <v>0.9930335178832711</v>
      </c>
      <c r="D181" s="62">
        <f>'15'!M10</f>
        <v>0.9941566682434877</v>
      </c>
      <c r="E181" s="62">
        <f>'15'!N10</f>
        <v>1.0719628123237119</v>
      </c>
      <c r="F181" s="62">
        <f>'15'!O10</f>
        <v>1.031486890188684</v>
      </c>
      <c r="G181" s="62">
        <f>'15'!P10</f>
        <v>0.82918900892307601</v>
      </c>
      <c r="H181" s="63">
        <f>'15'!Q10</f>
        <v>0.98221271177161307</v>
      </c>
    </row>
    <row r="182" spans="1:8">
      <c r="B182" t="s">
        <v>334</v>
      </c>
      <c r="C182">
        <f>'15'!L40</f>
        <v>0.97699217096446667</v>
      </c>
      <c r="D182">
        <f>'15'!M40</f>
        <v>0.97940693293005943</v>
      </c>
      <c r="E182">
        <f>'15'!N40</f>
        <v>1.0136041620700016</v>
      </c>
      <c r="F182">
        <f>'15'!O40</f>
        <v>1.0850214686052957</v>
      </c>
      <c r="G182">
        <f>'15'!P40</f>
        <v>0.91984340458973246</v>
      </c>
      <c r="H182">
        <f>'15'!Q40</f>
        <v>0.9724529114929934</v>
      </c>
    </row>
    <row r="183" spans="1:8">
      <c r="B183" t="s">
        <v>335</v>
      </c>
      <c r="C183">
        <f>'15'!L70</f>
        <v>1.0644322886731201</v>
      </c>
      <c r="D183">
        <f>'15'!M70</f>
        <v>1.1849166328735885</v>
      </c>
      <c r="E183">
        <f>'15'!N70</f>
        <v>1.3873481645042791</v>
      </c>
      <c r="F183">
        <f>'15'!O70</f>
        <v>0.74923049632447059</v>
      </c>
      <c r="G183">
        <f>'15'!P70</f>
        <v>1.0380343502432019</v>
      </c>
      <c r="H183">
        <f>'15'!Q70</f>
        <v>1.2632355184629724</v>
      </c>
    </row>
    <row r="184" spans="1:8">
      <c r="B184" t="s">
        <v>280</v>
      </c>
      <c r="C184">
        <f>'15'!L100</f>
        <v>1.0055648135672899</v>
      </c>
      <c r="D184">
        <f>'15'!M100</f>
        <v>0.94778011768972603</v>
      </c>
      <c r="E184">
        <f>'15'!N100</f>
        <v>1.5048418726994872</v>
      </c>
      <c r="F184">
        <f>'15'!O100</f>
        <v>0.48112815518565694</v>
      </c>
      <c r="G184">
        <f>'15'!P100</f>
        <v>0.67134035339241982</v>
      </c>
      <c r="H184">
        <f>'15'!Q100</f>
        <v>1.3095853530389476</v>
      </c>
    </row>
    <row r="185" spans="1:8">
      <c r="B185" t="s">
        <v>336</v>
      </c>
      <c r="C185">
        <f>'15'!L130</f>
        <v>0.9273503266058285</v>
      </c>
      <c r="D185">
        <f>'15'!M130</f>
        <v>0.9971273950427807</v>
      </c>
      <c r="E185">
        <f>'15'!N130</f>
        <v>1.2017840771539396</v>
      </c>
      <c r="F185">
        <f>'15'!O130</f>
        <v>0.55709221120824726</v>
      </c>
      <c r="G185">
        <f>'15'!P130</f>
        <v>1.3645060683521478E-2</v>
      </c>
      <c r="H185">
        <f>'15'!Q130</f>
        <v>0.91033743508569143</v>
      </c>
    </row>
    <row r="186" spans="1:8">
      <c r="B186" t="s">
        <v>337</v>
      </c>
      <c r="C186">
        <f>'15'!L160</f>
        <v>1.1155806980066403</v>
      </c>
      <c r="D186">
        <f>'15'!M160</f>
        <v>1.0697585314124338</v>
      </c>
      <c r="E186">
        <f>'15'!N160</f>
        <v>1.347858748962983</v>
      </c>
      <c r="F186">
        <f>'15'!O160</f>
        <v>0.59650831459202014</v>
      </c>
      <c r="G186">
        <f>'15'!P160</f>
        <v>1.3106101155649927</v>
      </c>
      <c r="H186">
        <f>'15'!Q160</f>
        <v>1.1703062171402951</v>
      </c>
    </row>
    <row r="187" spans="1:8">
      <c r="B187" t="s">
        <v>338</v>
      </c>
      <c r="C187">
        <f>'15'!L190</f>
        <v>1.1626553401240483</v>
      </c>
      <c r="D187">
        <f>'15'!M190</f>
        <v>1.3292318314615899</v>
      </c>
      <c r="E187">
        <f>'15'!N190</f>
        <v>1.278366725350822</v>
      </c>
      <c r="F187">
        <f>'15'!O190</f>
        <v>0.95296404130143919</v>
      </c>
      <c r="G187">
        <f>'15'!P190</f>
        <v>0.53953755080736698</v>
      </c>
      <c r="H187">
        <f>'15'!Q190</f>
        <v>0.99093705450948832</v>
      </c>
    </row>
    <row r="188" spans="1:8">
      <c r="B188" t="s">
        <v>339</v>
      </c>
      <c r="C188">
        <f>'15'!L220</f>
        <v>0.97296936009905755</v>
      </c>
      <c r="D188">
        <f>'15'!M220</f>
        <v>1.3082499568654729</v>
      </c>
      <c r="E188">
        <f>'15'!N220</f>
        <v>1.3531611874806382</v>
      </c>
      <c r="F188">
        <f>'15'!O220</f>
        <v>0.46002924158609776</v>
      </c>
      <c r="G188">
        <f>'15'!P220</f>
        <v>1.1574008834736547</v>
      </c>
      <c r="H188">
        <f>'15'!Q220</f>
        <v>1.1847341059978871</v>
      </c>
    </row>
    <row r="189" spans="1:8">
      <c r="B189" t="s">
        <v>340</v>
      </c>
      <c r="C189">
        <f>'15'!L250</f>
        <v>1.1913346074496172</v>
      </c>
      <c r="D189">
        <f>'15'!M250</f>
        <v>1.2226391650639359</v>
      </c>
      <c r="E189">
        <f>'15'!N250</f>
        <v>1.4697126685633761</v>
      </c>
      <c r="F189">
        <f>'15'!O250</f>
        <v>0.29457863802960876</v>
      </c>
      <c r="G189">
        <f>'15'!P250</f>
        <v>1.1772730766389818</v>
      </c>
      <c r="H189">
        <f>'15'!Q250</f>
        <v>1.1573871607271977</v>
      </c>
    </row>
    <row r="190" spans="1:8">
      <c r="B190" t="s">
        <v>341</v>
      </c>
      <c r="C190">
        <f>'15'!L280</f>
        <v>1.3096933499349737</v>
      </c>
      <c r="D190">
        <f>'15'!M280</f>
        <v>0.77104710475845484</v>
      </c>
      <c r="E190">
        <f>'15'!N280</f>
        <v>1.2924695387287763</v>
      </c>
      <c r="F190">
        <f>'15'!O280</f>
        <v>0.65572189660520686</v>
      </c>
      <c r="G190">
        <f>'15'!P280</f>
        <v>1.3244475420275212</v>
      </c>
      <c r="H190">
        <f>'15'!Q280</f>
        <v>0.83487667832597978</v>
      </c>
    </row>
    <row r="191" spans="1:8">
      <c r="B191" t="s">
        <v>342</v>
      </c>
      <c r="C191">
        <f>'15'!L310</f>
        <v>1.2029239420615976</v>
      </c>
      <c r="D191">
        <f>'15'!M310</f>
        <v>1.2434644587029007</v>
      </c>
      <c r="E191">
        <f>'15'!N310</f>
        <v>1.1484301422987888</v>
      </c>
      <c r="F191">
        <f>'15'!O310</f>
        <v>0.70798883931949985</v>
      </c>
      <c r="G191">
        <f>'15'!P310</f>
        <v>1.2517650133511307</v>
      </c>
      <c r="H191">
        <f>'15'!Q310</f>
        <v>0.70496008859778403</v>
      </c>
    </row>
    <row r="192" spans="1:8" ht="16" thickBot="1">
      <c r="B192" t="s">
        <v>343</v>
      </c>
      <c r="C192">
        <f>'15'!L340</f>
        <v>1.1808670461545197</v>
      </c>
      <c r="D192">
        <f>'15'!M340</f>
        <v>0.92594135619839701</v>
      </c>
      <c r="E192">
        <f>'15'!N340</f>
        <v>1.2047865922733663</v>
      </c>
      <c r="F192">
        <f>'15'!O340</f>
        <v>0.76639126365864696</v>
      </c>
      <c r="G192">
        <f>'15'!P340</f>
        <v>1.1571043262200016</v>
      </c>
      <c r="H192">
        <f>'15'!Q340</f>
        <v>0.75751189051948775</v>
      </c>
    </row>
    <row r="193" spans="1:8" ht="17" thickBot="1">
      <c r="A193">
        <v>16</v>
      </c>
      <c r="B193" s="60" t="s">
        <v>65</v>
      </c>
      <c r="C193" s="61">
        <f>'16'!L10</f>
        <v>0.94665322710613808</v>
      </c>
      <c r="D193" s="62">
        <f>'16'!M10</f>
        <v>1.023069078057081</v>
      </c>
      <c r="E193" s="62">
        <f>'16'!N10</f>
        <v>1.0859592308284596</v>
      </c>
      <c r="F193" s="62">
        <f>'16'!O10</f>
        <v>1.0433602975532474</v>
      </c>
      <c r="G193" s="62">
        <f>'16'!P10</f>
        <v>1.0533913009939053</v>
      </c>
      <c r="H193" s="63">
        <f>'16'!Q10</f>
        <v>0.98897773967963465</v>
      </c>
    </row>
    <row r="194" spans="1:8">
      <c r="B194" t="s">
        <v>345</v>
      </c>
      <c r="C194">
        <f>'16'!L40</f>
        <v>0.95477054858705923</v>
      </c>
      <c r="D194">
        <f>'16'!M40</f>
        <v>1.0926544139096726</v>
      </c>
      <c r="E194">
        <f>'16'!N40</f>
        <v>1.0791242792672362</v>
      </c>
      <c r="F194">
        <f>'16'!O40</f>
        <v>1.0661922773022143</v>
      </c>
      <c r="G194">
        <f>'16'!P40</f>
        <v>0.93058947783291446</v>
      </c>
      <c r="H194">
        <f>'16'!Q40</f>
        <v>0.94990429049353398</v>
      </c>
    </row>
    <row r="195" spans="1:8">
      <c r="B195" t="s">
        <v>346</v>
      </c>
      <c r="C195">
        <f>'16'!L70</f>
        <v>0.7114239304668275</v>
      </c>
      <c r="D195">
        <f>'16'!M70</f>
        <v>1.2895071933653219</v>
      </c>
      <c r="E195">
        <f>'16'!N70</f>
        <v>0.83606871075933631</v>
      </c>
      <c r="F195">
        <f>'16'!O70</f>
        <v>1.2537378512627722</v>
      </c>
      <c r="G195">
        <f>'16'!P70</f>
        <v>0.92205564785735861</v>
      </c>
      <c r="H195">
        <f>'16'!Q70</f>
        <v>0.68133044750387373</v>
      </c>
    </row>
    <row r="196" spans="1:8">
      <c r="B196" t="s">
        <v>347</v>
      </c>
      <c r="C196">
        <f>'16'!L100</f>
        <v>0.95009816934238445</v>
      </c>
      <c r="D196">
        <f>'16'!M100</f>
        <v>1.0040961708052476</v>
      </c>
      <c r="E196">
        <f>'16'!N100</f>
        <v>1.0958795615178412</v>
      </c>
      <c r="F196">
        <f>'16'!O100</f>
        <v>1.0105604197426037</v>
      </c>
      <c r="G196">
        <f>'16'!P100</f>
        <v>1.0680717422463446</v>
      </c>
      <c r="H196">
        <f>'16'!Q100</f>
        <v>0.98645467693072952</v>
      </c>
    </row>
    <row r="197" spans="1:8">
      <c r="B197" t="s">
        <v>348</v>
      </c>
      <c r="C197">
        <f>'16'!L130</f>
        <v>0.95897476752258415</v>
      </c>
      <c r="D197">
        <f>'16'!M130</f>
        <v>1.2225843461609269</v>
      </c>
      <c r="E197">
        <f>'16'!N130</f>
        <v>0.99106732410965859</v>
      </c>
      <c r="F197">
        <f>'16'!O130</f>
        <v>1.097404068915653</v>
      </c>
      <c r="G197">
        <f>'16'!P130</f>
        <v>0.88493781212144274</v>
      </c>
      <c r="H197">
        <f>'16'!Q130</f>
        <v>1.0255989910990557</v>
      </c>
    </row>
    <row r="198" spans="1:8">
      <c r="B198" t="s">
        <v>349</v>
      </c>
      <c r="C198">
        <f>'16'!L160</f>
        <v>0.73969468207359546</v>
      </c>
      <c r="D198">
        <f>'16'!M160</f>
        <v>1.2397017126244032</v>
      </c>
      <c r="E198">
        <f>'16'!N160</f>
        <v>0.909354719605728</v>
      </c>
      <c r="F198">
        <f>'16'!O160</f>
        <v>1.3803299775843667</v>
      </c>
      <c r="G198">
        <f>'16'!P160</f>
        <v>1.2034282525315878</v>
      </c>
      <c r="H198">
        <f>'16'!Q160</f>
        <v>1.0200956699785559</v>
      </c>
    </row>
    <row r="199" spans="1:8" ht="16" thickBot="1">
      <c r="B199" t="s">
        <v>350</v>
      </c>
      <c r="C199">
        <f>'16'!L190</f>
        <v>1.1324090493514893</v>
      </c>
      <c r="D199">
        <f>'16'!M190</f>
        <v>0.92662538681874618</v>
      </c>
      <c r="E199">
        <f>'16'!N190</f>
        <v>1.1757329888648616</v>
      </c>
      <c r="F199">
        <f>'16'!O190</f>
        <v>1.220394758665454</v>
      </c>
      <c r="G199">
        <f>'16'!P190</f>
        <v>0.72381395426054573</v>
      </c>
      <c r="H199">
        <f>'16'!Q190</f>
        <v>1.170630833919128</v>
      </c>
    </row>
    <row r="200" spans="1:8" ht="17" thickBot="1">
      <c r="A200">
        <v>17</v>
      </c>
      <c r="B200" s="60" t="s">
        <v>69</v>
      </c>
      <c r="C200" s="61">
        <f>'17'!L10</f>
        <v>0.74939080792242574</v>
      </c>
      <c r="D200" s="62">
        <f>'17'!M10</f>
        <v>0.75531189481685446</v>
      </c>
      <c r="E200" s="62">
        <f>'17'!N10</f>
        <v>0.8171082707570485</v>
      </c>
      <c r="F200" s="62">
        <f>'17'!O10</f>
        <v>0.93146948372123961</v>
      </c>
      <c r="G200" s="62">
        <f>'17'!P10</f>
        <v>1.0002117531697481</v>
      </c>
      <c r="H200" s="63">
        <f>'17'!Q10</f>
        <v>0.98298027401431898</v>
      </c>
    </row>
    <row r="201" spans="1:8">
      <c r="B201" t="s">
        <v>352</v>
      </c>
      <c r="C201">
        <f>'17'!L40</f>
        <v>0.73483108529743624</v>
      </c>
      <c r="D201">
        <f>'17'!M40</f>
        <v>0.74928072653526301</v>
      </c>
      <c r="E201">
        <f>'17'!N40</f>
        <v>0.61154127085224386</v>
      </c>
      <c r="F201">
        <f>'17'!O40</f>
        <v>0.89514924500471715</v>
      </c>
      <c r="G201">
        <f>'17'!P40</f>
        <v>1.0211762754047056</v>
      </c>
      <c r="H201">
        <f>'17'!Q40</f>
        <v>1.0071476807074899</v>
      </c>
    </row>
    <row r="202" spans="1:8">
      <c r="B202" t="s">
        <v>353</v>
      </c>
      <c r="C202">
        <f>'17'!L70</f>
        <v>0.94223066709641179</v>
      </c>
      <c r="D202">
        <f>'17'!M70</f>
        <v>0.74972174391699753</v>
      </c>
      <c r="E202">
        <f>'17'!N70</f>
        <v>0.62029319636484692</v>
      </c>
      <c r="F202">
        <f>'17'!O70</f>
        <v>0.73080156041294875</v>
      </c>
      <c r="G202">
        <f>'17'!P70</f>
        <v>1.080847437532154</v>
      </c>
      <c r="H202">
        <f>'17'!Q70</f>
        <v>0.70057094738537529</v>
      </c>
    </row>
    <row r="203" spans="1:8">
      <c r="B203" t="s">
        <v>354</v>
      </c>
      <c r="C203">
        <f>'17'!L100</f>
        <v>0.9854273282201419</v>
      </c>
      <c r="D203">
        <f>'17'!M100</f>
        <v>0.95605092788642887</v>
      </c>
      <c r="E203">
        <f>'17'!N100</f>
        <v>1.0536456791899704</v>
      </c>
      <c r="F203">
        <f>'17'!O100</f>
        <v>1.1628508882043509</v>
      </c>
      <c r="G203">
        <f>'17'!P100</f>
        <v>0.80537693136691535</v>
      </c>
      <c r="H203">
        <f>'17'!Q100</f>
        <v>0.96609888998717475</v>
      </c>
    </row>
    <row r="204" spans="1:8">
      <c r="B204" t="s">
        <v>355</v>
      </c>
      <c r="C204">
        <f>'17'!L130</f>
        <v>1.0638359979728436</v>
      </c>
      <c r="D204">
        <f>'17'!M130</f>
        <v>0.74142645242157923</v>
      </c>
      <c r="E204">
        <f>'17'!N130</f>
        <v>1.1627496946064719</v>
      </c>
      <c r="F204">
        <f>'17'!O130</f>
        <v>1.1929930759710787</v>
      </c>
      <c r="G204">
        <f>'17'!P130</f>
        <v>0.93799512119392425</v>
      </c>
      <c r="H204">
        <f>'17'!Q130</f>
        <v>0.98664494015892246</v>
      </c>
    </row>
    <row r="205" spans="1:8">
      <c r="B205" t="s">
        <v>356</v>
      </c>
      <c r="C205">
        <f>'17'!L160</f>
        <v>0.37673268451014175</v>
      </c>
      <c r="D205">
        <f>'17'!M160</f>
        <v>0.99123660909454314</v>
      </c>
      <c r="E205">
        <f>'17'!N160</f>
        <v>1.2967229519861108</v>
      </c>
      <c r="F205">
        <f>'17'!O160</f>
        <v>1.1341730980294149</v>
      </c>
      <c r="G205">
        <f>'17'!P160</f>
        <v>0.84575766176483902</v>
      </c>
      <c r="H205">
        <f>'17'!Q160</f>
        <v>0.82275394812385083</v>
      </c>
    </row>
    <row r="206" spans="1:8">
      <c r="B206" t="s">
        <v>357</v>
      </c>
      <c r="C206">
        <f>'17'!L190</f>
        <v>1.202031073727029</v>
      </c>
      <c r="D206">
        <f>'17'!M190</f>
        <v>1.0018339333710939</v>
      </c>
      <c r="E206">
        <f>'17'!N190</f>
        <v>1.1048739144941231</v>
      </c>
      <c r="F206">
        <f>'17'!O190</f>
        <v>1.1615889417807932</v>
      </c>
      <c r="G206">
        <f>'17'!P190</f>
        <v>0.59496086627570022</v>
      </c>
      <c r="H206">
        <f>'17'!Q190</f>
        <v>1.2068505046060916</v>
      </c>
    </row>
    <row r="207" spans="1:8">
      <c r="B207" t="s">
        <v>358</v>
      </c>
      <c r="C207">
        <f>'17'!L220</f>
        <v>1.0117039902917706</v>
      </c>
      <c r="D207">
        <f>'17'!M220</f>
        <v>0.82874277963373388</v>
      </c>
      <c r="E207">
        <f>'17'!N220</f>
        <v>1.1182671513439917</v>
      </c>
      <c r="F207">
        <f>'17'!O220</f>
        <v>1.2506853107825346</v>
      </c>
      <c r="G207">
        <f>'17'!P220</f>
        <v>0.74498937503787732</v>
      </c>
      <c r="H207">
        <f>'17'!Q220</f>
        <v>1.0901081307782303</v>
      </c>
    </row>
    <row r="208" spans="1:8">
      <c r="B208" t="s">
        <v>359</v>
      </c>
      <c r="C208">
        <f>'17'!L250</f>
        <v>1.0111649882097722</v>
      </c>
      <c r="D208">
        <f>'17'!M250</f>
        <v>1.0482297820433659</v>
      </c>
      <c r="E208">
        <f>'17'!N250</f>
        <v>1.0383809056835465</v>
      </c>
      <c r="F208">
        <f>'17'!O250</f>
        <v>1.1557710145782405</v>
      </c>
      <c r="G208">
        <f>'17'!P250</f>
        <v>0.9066221246762729</v>
      </c>
      <c r="H208">
        <f>'17'!Q250</f>
        <v>0.93116518887109345</v>
      </c>
    </row>
    <row r="209" spans="1:8">
      <c r="B209" t="s">
        <v>360</v>
      </c>
      <c r="C209">
        <f>'17'!L280</f>
        <v>1.1254534142731816</v>
      </c>
      <c r="D209">
        <f>'17'!M280</f>
        <v>1.032611935010384</v>
      </c>
      <c r="E209">
        <f>'17'!N280</f>
        <v>1.4891015359723037</v>
      </c>
      <c r="F209">
        <f>'17'!O280</f>
        <v>1.4818643511832925</v>
      </c>
      <c r="G209">
        <f>'17'!P280</f>
        <v>0.39356402916897298</v>
      </c>
      <c r="H209">
        <f>'17'!Q280</f>
        <v>1.1577916910186716</v>
      </c>
    </row>
    <row r="210" spans="1:8">
      <c r="B210" t="s">
        <v>361</v>
      </c>
      <c r="C210">
        <f>'17'!L310</f>
        <v>0.83715085947578083</v>
      </c>
      <c r="D210">
        <f>'17'!M310</f>
        <v>0.5243235143315933</v>
      </c>
      <c r="E210">
        <f>'17'!N310</f>
        <v>1.3504186953742889</v>
      </c>
      <c r="F210">
        <f>'17'!O310</f>
        <v>1.5557716612031078</v>
      </c>
      <c r="G210">
        <f>'17'!P310</f>
        <v>0.18674586553961603</v>
      </c>
      <c r="H210">
        <f>'17'!Q310</f>
        <v>1.2230375149417598</v>
      </c>
    </row>
    <row r="211" spans="1:8" ht="16" thickBot="1">
      <c r="B211" t="s">
        <v>362</v>
      </c>
      <c r="C211">
        <f>'17'!L340</f>
        <v>0.41319961529008198</v>
      </c>
      <c r="D211">
        <f>'17'!M340</f>
        <v>1.1115834160475286</v>
      </c>
      <c r="E211">
        <f>'17'!N340</f>
        <v>1.0095472502226928</v>
      </c>
      <c r="F211">
        <f>'17'!O340</f>
        <v>1.5748979458432428</v>
      </c>
      <c r="G211">
        <f>'17'!P340</f>
        <v>0.51745559821614617</v>
      </c>
      <c r="H211">
        <f>'17'!Q340</f>
        <v>0.5371076056368761</v>
      </c>
    </row>
    <row r="212" spans="1:8" ht="17" thickBot="1">
      <c r="A212">
        <v>18</v>
      </c>
      <c r="B212" s="60" t="s">
        <v>73</v>
      </c>
      <c r="C212" s="61">
        <f>'18'!L10</f>
        <v>1.1193693988483426</v>
      </c>
      <c r="D212" s="62">
        <f>'18'!M10</f>
        <v>0.73051381739744081</v>
      </c>
      <c r="E212" s="62">
        <f>'18'!N10</f>
        <v>1.1202787002403576</v>
      </c>
      <c r="F212" s="62">
        <f>'18'!O10</f>
        <v>1.0490136775125578</v>
      </c>
      <c r="G212" s="62">
        <f>'18'!P10</f>
        <v>0.94427815239356039</v>
      </c>
      <c r="H212" s="63">
        <f>'18'!Q10</f>
        <v>0.92815408316301551</v>
      </c>
    </row>
    <row r="213" spans="1:8">
      <c r="B213" t="s">
        <v>364</v>
      </c>
      <c r="C213">
        <f>'18'!L40</f>
        <v>1.1154397543378032</v>
      </c>
      <c r="D213">
        <f>'18'!M40</f>
        <v>0.74222618175805244</v>
      </c>
      <c r="E213">
        <f>'18'!N40</f>
        <v>1.072305874426922</v>
      </c>
      <c r="F213">
        <f>'18'!O40</f>
        <v>0.98973407165450156</v>
      </c>
      <c r="G213">
        <f>'18'!P40</f>
        <v>0.98209652180266738</v>
      </c>
      <c r="H213">
        <f>'18'!Q40</f>
        <v>0.96874964710847278</v>
      </c>
    </row>
    <row r="214" spans="1:8">
      <c r="B214" t="s">
        <v>365</v>
      </c>
      <c r="C214">
        <f>'18'!L70</f>
        <v>0.67687717225997424</v>
      </c>
      <c r="D214">
        <f>'18'!M70</f>
        <v>1.337322197418549</v>
      </c>
      <c r="E214">
        <f>'18'!N70</f>
        <v>1.3599380662885929</v>
      </c>
      <c r="F214">
        <f>'18'!O70</f>
        <v>1.0693980672695278</v>
      </c>
      <c r="G214">
        <f>'18'!P70</f>
        <v>0.62972335875892571</v>
      </c>
      <c r="H214">
        <f>'18'!Q70</f>
        <v>1.1587655792244522</v>
      </c>
    </row>
    <row r="215" spans="1:8">
      <c r="B215" t="s">
        <v>366</v>
      </c>
      <c r="C215">
        <f>'18'!L100</f>
        <v>1.4719048249961688</v>
      </c>
      <c r="D215">
        <f>'18'!M100</f>
        <v>0.22465927906897637</v>
      </c>
      <c r="E215">
        <f>'18'!N100</f>
        <v>1.2751186092002516</v>
      </c>
      <c r="F215">
        <f>'18'!O100</f>
        <v>1.1914872361085311</v>
      </c>
      <c r="G215">
        <f>'18'!P100</f>
        <v>1.2442812796462683</v>
      </c>
      <c r="H215">
        <f>'18'!Q100</f>
        <v>0.36205457614071906</v>
      </c>
    </row>
    <row r="216" spans="1:8">
      <c r="B216" t="s">
        <v>367</v>
      </c>
      <c r="C216">
        <f>'18'!L130</f>
        <v>1.347594975503448</v>
      </c>
      <c r="D216">
        <f>'18'!M130</f>
        <v>0.61633717469610783</v>
      </c>
      <c r="E216">
        <f>'18'!N130</f>
        <v>1.5410872155370785</v>
      </c>
      <c r="F216">
        <f>'18'!O130</f>
        <v>1.401014445039662</v>
      </c>
      <c r="G216">
        <f>'18'!P130</f>
        <v>0.2148843807397616</v>
      </c>
      <c r="H216">
        <f>'18'!Q130</f>
        <v>0.64167905683547899</v>
      </c>
    </row>
    <row r="217" spans="1:8">
      <c r="B217" t="s">
        <v>368</v>
      </c>
      <c r="C217">
        <f>'18'!L160</f>
        <v>1.3060511290408512</v>
      </c>
      <c r="D217">
        <f>'18'!M160</f>
        <v>0.47131100322070968</v>
      </c>
      <c r="E217">
        <f>'18'!N160</f>
        <v>1.4965175857966213</v>
      </c>
      <c r="F217">
        <f>'18'!O160</f>
        <v>0.82551074147230985</v>
      </c>
      <c r="G217">
        <f>'18'!P160</f>
        <v>0.8218121747642787</v>
      </c>
      <c r="H217">
        <f>'18'!Q160</f>
        <v>0.9736459157450793</v>
      </c>
    </row>
    <row r="218" spans="1:8">
      <c r="B218" t="s">
        <v>369</v>
      </c>
      <c r="C218">
        <f>'18'!L190</f>
        <v>0.56186907718148804</v>
      </c>
      <c r="D218">
        <f>'18'!M190</f>
        <v>0.32336852509643127</v>
      </c>
      <c r="E218">
        <f>'18'!N190</f>
        <v>1.6082268294011817</v>
      </c>
      <c r="F218">
        <f>'18'!O190</f>
        <v>1.5825654438367414</v>
      </c>
      <c r="G218">
        <f>'18'!P190</f>
        <v>0.18731510384469294</v>
      </c>
      <c r="H218">
        <f>'18'!Q190</f>
        <v>0.28128563449118971</v>
      </c>
    </row>
    <row r="219" spans="1:8">
      <c r="B219" t="s">
        <v>370</v>
      </c>
      <c r="C219">
        <f>'18'!L220</f>
        <v>0.35361658689535663</v>
      </c>
      <c r="D219">
        <f>'18'!M220</f>
        <v>1.3547163845518011</v>
      </c>
      <c r="E219">
        <f>'18'!N220</f>
        <v>0.93856017563783412</v>
      </c>
      <c r="F219">
        <f>'18'!O220</f>
        <v>1.3946633259568761</v>
      </c>
      <c r="G219">
        <f>'18'!P220</f>
        <v>1.261618515694868</v>
      </c>
      <c r="H219">
        <f>'18'!Q220</f>
        <v>0.40520680255696589</v>
      </c>
    </row>
    <row r="220" spans="1:8">
      <c r="B220" t="s">
        <v>371</v>
      </c>
      <c r="C220">
        <f>'18'!L250</f>
        <v>1.3633285403359761</v>
      </c>
      <c r="D220">
        <f>'18'!M250</f>
        <v>0.37690096838016168</v>
      </c>
      <c r="E220">
        <f>'18'!N250</f>
        <v>1.2251059100363126</v>
      </c>
      <c r="F220">
        <f>'18'!O250</f>
        <v>1.2498380167604954</v>
      </c>
      <c r="G220">
        <f>'18'!P250</f>
        <v>0.94083735615950181</v>
      </c>
      <c r="H220">
        <f>'18'!Q250</f>
        <v>0.89852395177845867</v>
      </c>
    </row>
    <row r="221" spans="1:8" ht="16" thickBot="1">
      <c r="B221" t="s">
        <v>372</v>
      </c>
      <c r="C221">
        <f>'18'!L280</f>
        <v>1.0288208271380939</v>
      </c>
      <c r="D221">
        <f>'18'!M280</f>
        <v>1.0908600181333747</v>
      </c>
      <c r="E221">
        <f>'18'!N280</f>
        <v>1.2599874256366093</v>
      </c>
      <c r="F221">
        <f>'18'!O280</f>
        <v>1.4418375344912031</v>
      </c>
      <c r="G221">
        <f>'18'!P280</f>
        <v>0.43726504908718816</v>
      </c>
      <c r="H221">
        <f>'18'!Q280</f>
        <v>0.89696055508659889</v>
      </c>
    </row>
    <row r="222" spans="1:8" ht="17" thickBot="1">
      <c r="A222">
        <v>19</v>
      </c>
      <c r="B222" s="60" t="s">
        <v>77</v>
      </c>
      <c r="C222" s="61">
        <f>'19'!L10</f>
        <v>1.0437156336125013</v>
      </c>
      <c r="D222" s="62">
        <f>'19'!M10</f>
        <v>0.86771055106971517</v>
      </c>
      <c r="E222" s="62">
        <f>'19'!N10</f>
        <v>1.0879101430496037</v>
      </c>
      <c r="F222" s="62">
        <f>'19'!O10</f>
        <v>0.96730004656167312</v>
      </c>
      <c r="G222" s="62">
        <f>'19'!P10</f>
        <v>0.99060637818773722</v>
      </c>
      <c r="H222" s="63">
        <f>'19'!Q10</f>
        <v>0.99611662843133431</v>
      </c>
    </row>
    <row r="223" spans="1:8">
      <c r="B223" t="s">
        <v>374</v>
      </c>
      <c r="C223">
        <f>'19'!L40</f>
        <v>2.5127896116444393E-2</v>
      </c>
      <c r="D223">
        <f>'19'!M40</f>
        <v>2.1250637486712257E-2</v>
      </c>
      <c r="E223">
        <f>'19'!N40</f>
        <v>3.2822174196852939E-2</v>
      </c>
      <c r="F223">
        <f>'19'!O40</f>
        <v>1.0378868340934306</v>
      </c>
      <c r="G223">
        <f>'19'!P40</f>
        <v>1.1864671052047333</v>
      </c>
      <c r="H223">
        <f>'19'!Q40</f>
        <v>0.82133991798236172</v>
      </c>
    </row>
    <row r="224" spans="1:8">
      <c r="B224" t="s">
        <v>338</v>
      </c>
      <c r="C224">
        <f>'19'!L70</f>
        <v>1.0054277304772727</v>
      </c>
      <c r="D224">
        <f>'19'!M70</f>
        <v>1.0655065062330471</v>
      </c>
      <c r="E224">
        <f>'19'!N70</f>
        <v>1.4438906498404032</v>
      </c>
      <c r="F224">
        <f>'19'!O70</f>
        <v>1.0504257170962703</v>
      </c>
      <c r="G224">
        <f>'19'!P70</f>
        <v>0.87177910351970156</v>
      </c>
      <c r="H224">
        <f>'19'!Q70</f>
        <v>0.97490571091254163</v>
      </c>
    </row>
    <row r="225" spans="1:8">
      <c r="B225" t="s">
        <v>375</v>
      </c>
      <c r="C225">
        <f>'19'!L100</f>
        <v>1.0115277065640567</v>
      </c>
      <c r="D225">
        <f>'19'!M100</f>
        <v>1.0078121483228757</v>
      </c>
      <c r="E225">
        <f>'19'!N100</f>
        <v>1.1418984781824526</v>
      </c>
      <c r="F225">
        <f>'19'!O100</f>
        <v>0.95714576373010241</v>
      </c>
      <c r="G225">
        <f>'19'!P100</f>
        <v>0.98809263156249638</v>
      </c>
      <c r="H225">
        <f>'19'!Q100</f>
        <v>0.99870940294662225</v>
      </c>
    </row>
    <row r="226" spans="1:8">
      <c r="B226" t="s">
        <v>376</v>
      </c>
      <c r="C226">
        <f>'19'!L130</f>
        <v>1.3257252206140804</v>
      </c>
      <c r="D226">
        <f>'19'!M130</f>
        <v>0.86207865790149907</v>
      </c>
      <c r="E226">
        <f>'19'!N130</f>
        <v>0.81362140626678592</v>
      </c>
      <c r="F226">
        <f>'19'!O130</f>
        <v>1.4742226768040403</v>
      </c>
      <c r="G226">
        <f>'19'!P130</f>
        <v>1.2536845507624663</v>
      </c>
      <c r="H226">
        <f>'19'!Q130</f>
        <v>0.22269295832722924</v>
      </c>
    </row>
    <row r="227" spans="1:8">
      <c r="B227" t="s">
        <v>377</v>
      </c>
      <c r="C227">
        <f>'19'!L160</f>
        <v>1.0226302175311359</v>
      </c>
      <c r="D227">
        <f>'19'!M160</f>
        <v>1.1416343221704792</v>
      </c>
      <c r="E227">
        <f>'19'!N160</f>
        <v>0.93665148508123874</v>
      </c>
      <c r="F227">
        <f>'19'!O160</f>
        <v>1.2827180917370009</v>
      </c>
      <c r="G227">
        <f>'19'!P160</f>
        <v>0.9272826569830469</v>
      </c>
      <c r="H227">
        <f>'19'!Q160</f>
        <v>0.9869689255069507</v>
      </c>
    </row>
    <row r="228" spans="1:8" ht="16" thickBot="1">
      <c r="B228" t="s">
        <v>378</v>
      </c>
      <c r="C228">
        <f>'19'!L190</f>
        <v>1.5933453797241466</v>
      </c>
      <c r="D228">
        <f>'19'!M190</f>
        <v>9.4399410147796556E-2</v>
      </c>
      <c r="E228">
        <f>'19'!N190</f>
        <v>0.44070903113891158</v>
      </c>
      <c r="F228">
        <f>'19'!O190</f>
        <v>0.71089640625721739</v>
      </c>
      <c r="G228">
        <f>'19'!P190</f>
        <v>0.96809449497283584</v>
      </c>
      <c r="H228">
        <f>'19'!Q190</f>
        <v>1.3727492583603929</v>
      </c>
    </row>
    <row r="229" spans="1:8" ht="17" thickBot="1">
      <c r="A229">
        <v>20</v>
      </c>
      <c r="B229" s="60" t="s">
        <v>81</v>
      </c>
      <c r="C229" s="61">
        <f>'20'!L10</f>
        <v>0.84846797858882761</v>
      </c>
      <c r="D229" s="62">
        <f>'20'!M10</f>
        <v>0.95464210712944964</v>
      </c>
      <c r="E229" s="62">
        <f>'20'!N10</f>
        <v>1.2190745526937508</v>
      </c>
      <c r="F229" s="62">
        <f>'20'!O10</f>
        <v>1.1054982191427545</v>
      </c>
      <c r="G229" s="62">
        <f>'20'!P10</f>
        <v>1.1696387763257772</v>
      </c>
      <c r="H229" s="63">
        <f>'20'!Q10</f>
        <v>1.1245368160346372</v>
      </c>
    </row>
    <row r="230" spans="1:8">
      <c r="B230" t="s">
        <v>380</v>
      </c>
      <c r="C230">
        <f>'20'!L40</f>
        <v>0.84458244729826915</v>
      </c>
      <c r="D230">
        <f>'20'!M40</f>
        <v>0.95012406052349641</v>
      </c>
      <c r="E230">
        <f>'20'!N40</f>
        <v>1.2276027551844897</v>
      </c>
      <c r="F230">
        <f>'20'!O40</f>
        <v>1.0792645375909884</v>
      </c>
      <c r="G230">
        <f>'20'!P40</f>
        <v>1.2149837042110976</v>
      </c>
      <c r="H230">
        <f>'20'!Q40</f>
        <v>1.2011179716393741</v>
      </c>
    </row>
    <row r="231" spans="1:8">
      <c r="B231" t="s">
        <v>381</v>
      </c>
      <c r="C231">
        <f>'20'!L70</f>
        <v>0.90776543233336848</v>
      </c>
      <c r="D231">
        <f>'20'!M70</f>
        <v>0.89967929884691389</v>
      </c>
      <c r="E231">
        <f>'20'!N70</f>
        <v>1.116012499606492</v>
      </c>
      <c r="F231">
        <f>'20'!O70</f>
        <v>1.3341761127671807</v>
      </c>
      <c r="G231">
        <f>'20'!P70</f>
        <v>0.82807329114820205</v>
      </c>
      <c r="H231">
        <f>'20'!Q70</f>
        <v>7.3152282006298433E-2</v>
      </c>
    </row>
    <row r="232" spans="1:8">
      <c r="B232" t="s">
        <v>382</v>
      </c>
      <c r="C232">
        <f>'20'!L100</f>
        <v>0.87871208718660609</v>
      </c>
      <c r="D232">
        <f>'20'!M100</f>
        <v>1.1925520291599956</v>
      </c>
      <c r="E232">
        <f>'20'!N100</f>
        <v>0.90206460637498775</v>
      </c>
      <c r="F232">
        <f>'20'!O100</f>
        <v>1.4148451037108796</v>
      </c>
      <c r="G232">
        <f>'20'!P100</f>
        <v>0.60304606297653418</v>
      </c>
      <c r="H232">
        <f>'20'!Q100</f>
        <v>1.5025057481356501</v>
      </c>
    </row>
    <row r="233" spans="1:8">
      <c r="B233" t="s">
        <v>383</v>
      </c>
      <c r="C233">
        <f>'20'!L130</f>
        <v>0.98257796320362623</v>
      </c>
      <c r="D233">
        <f>'20'!M130</f>
        <v>1.137346132512929</v>
      </c>
      <c r="E233">
        <f>'20'!N130</f>
        <v>0.97905567831245266</v>
      </c>
      <c r="F233">
        <f>'20'!O130</f>
        <v>1.2293282193064043</v>
      </c>
      <c r="G233">
        <f>'20'!P130</f>
        <v>0.58391614620838428</v>
      </c>
      <c r="H233">
        <f>'20'!Q130</f>
        <v>1.3517285697959509</v>
      </c>
    </row>
    <row r="234" spans="1:8" ht="16" thickBot="1">
      <c r="B234" t="s">
        <v>384</v>
      </c>
      <c r="C234">
        <f>'20'!L160</f>
        <v>0.85549081371239655</v>
      </c>
      <c r="D234">
        <f>'20'!M160</f>
        <v>0.92033967027116548</v>
      </c>
      <c r="E234">
        <f>'20'!N160</f>
        <v>1.1953032787468654</v>
      </c>
      <c r="F234">
        <f>'20'!O160</f>
        <v>1.3943395667214029</v>
      </c>
      <c r="G234">
        <f>'20'!P160</f>
        <v>0.18192758095719155</v>
      </c>
      <c r="H234">
        <f>'20'!Q160</f>
        <v>0.40792176078296172</v>
      </c>
    </row>
    <row r="235" spans="1:8" ht="17" thickBot="1">
      <c r="A235">
        <v>21</v>
      </c>
      <c r="B235" s="60" t="s">
        <v>85</v>
      </c>
      <c r="C235" s="61">
        <f>'21'!L10</f>
        <v>0.95197637467620044</v>
      </c>
      <c r="D235" s="62">
        <f>'21'!M10</f>
        <v>0.89235162508296684</v>
      </c>
      <c r="E235" s="62">
        <f>'21'!N10</f>
        <v>1.0497953843787</v>
      </c>
      <c r="F235" s="62">
        <f>'21'!O10</f>
        <v>1.0930351678912564</v>
      </c>
      <c r="G235" s="62">
        <f>'21'!P10</f>
        <v>1.0834304936928634</v>
      </c>
      <c r="H235" s="63">
        <f>'21'!Q10</f>
        <v>1.0346235822105749</v>
      </c>
    </row>
    <row r="236" spans="1:8">
      <c r="B236" t="s">
        <v>386</v>
      </c>
      <c r="C236">
        <f>'21'!L40</f>
        <v>0.93750841536709606</v>
      </c>
      <c r="D236">
        <f>'21'!M40</f>
        <v>0.88291452581390306</v>
      </c>
      <c r="E236">
        <f>'21'!N40</f>
        <v>1.0244962083263647</v>
      </c>
      <c r="F236">
        <f>'21'!O40</f>
        <v>1.0939981674813821</v>
      </c>
      <c r="G236">
        <f>'21'!P40</f>
        <v>1.094468697640707</v>
      </c>
      <c r="H236">
        <f>'21'!Q40</f>
        <v>1.050898629150959</v>
      </c>
    </row>
    <row r="237" spans="1:8">
      <c r="B237" t="s">
        <v>387</v>
      </c>
      <c r="C237">
        <f>'21'!L70</f>
        <v>1.1592623234831587</v>
      </c>
      <c r="D237">
        <f>'21'!M70</f>
        <v>0.63006325760627702</v>
      </c>
      <c r="E237">
        <f>'21'!N70</f>
        <v>1.4149412095263645</v>
      </c>
      <c r="F237">
        <f>'21'!O70</f>
        <v>1.1446661984189783</v>
      </c>
      <c r="G237">
        <f>'21'!P70</f>
        <v>0.90451810730693338</v>
      </c>
      <c r="H237">
        <f>'21'!Q70</f>
        <v>0.82083646302394875</v>
      </c>
    </row>
    <row r="238" spans="1:8">
      <c r="B238" t="s">
        <v>388</v>
      </c>
      <c r="C238">
        <f>'21'!L100</f>
        <v>1.2703097010259323</v>
      </c>
      <c r="D238">
        <f>'21'!M100</f>
        <v>1.1241611402311864</v>
      </c>
      <c r="E238">
        <f>'21'!N100</f>
        <v>1.0418211862996076</v>
      </c>
      <c r="F238">
        <f>'21'!O100</f>
        <v>1.0955123665890507</v>
      </c>
      <c r="G238">
        <f>'21'!P100</f>
        <v>1.0117045733803263</v>
      </c>
      <c r="H238">
        <f>'21'!Q100</f>
        <v>0.77625855142534705</v>
      </c>
    </row>
    <row r="239" spans="1:8">
      <c r="B239" t="s">
        <v>389</v>
      </c>
      <c r="C239">
        <f>'21'!L130</f>
        <v>1.1546529531655252</v>
      </c>
      <c r="D239">
        <f>'21'!M130</f>
        <v>1.1574554166152065</v>
      </c>
      <c r="E239">
        <f>'21'!N130</f>
        <v>1.4691429222974905</v>
      </c>
      <c r="F239">
        <f>'21'!O130</f>
        <v>1.0620910142176319</v>
      </c>
      <c r="G239">
        <f>'21'!P130</f>
        <v>0.77144008822327792</v>
      </c>
      <c r="H239">
        <f>'21'!Q130</f>
        <v>1.0171176099604062</v>
      </c>
    </row>
    <row r="240" spans="1:8" ht="16" thickBot="1">
      <c r="B240" t="s">
        <v>390</v>
      </c>
      <c r="C240">
        <f>'21'!L160</f>
        <v>1.1370000808178007</v>
      </c>
      <c r="D240">
        <f>'21'!M160</f>
        <v>1.2971312564385737</v>
      </c>
      <c r="E240">
        <f>'21'!N160</f>
        <v>1.3117596232713153</v>
      </c>
      <c r="F240">
        <f>'21'!O160</f>
        <v>1.0004412330666084</v>
      </c>
      <c r="G240">
        <f>'21'!P160</f>
        <v>1.0989201140015954</v>
      </c>
      <c r="H240">
        <f>'21'!Q160</f>
        <v>0.59370311980732948</v>
      </c>
    </row>
    <row r="241" spans="1:8" ht="17" thickBot="1">
      <c r="A241">
        <v>22</v>
      </c>
      <c r="B241" s="60" t="s">
        <v>89</v>
      </c>
      <c r="C241" s="61">
        <f>'22'!L10</f>
        <v>0.79717515982585219</v>
      </c>
      <c r="D241" s="62">
        <f>'22'!M10</f>
        <v>1.0488851664170087</v>
      </c>
      <c r="E241" s="62">
        <f>'22'!N10</f>
        <v>1.2247979653137644</v>
      </c>
      <c r="F241" s="62">
        <f>'22'!O10</f>
        <v>0.81310697145957112</v>
      </c>
      <c r="G241" s="62">
        <f>'22'!P10</f>
        <v>1.0381016498327831</v>
      </c>
      <c r="H241" s="63">
        <f>'22'!Q10</f>
        <v>0.8606951950673456</v>
      </c>
    </row>
    <row r="242" spans="1:8">
      <c r="B242" t="s">
        <v>392</v>
      </c>
      <c r="C242">
        <f>'22'!L40</f>
        <v>0.75877014708428225</v>
      </c>
      <c r="D242">
        <f>'22'!M40</f>
        <v>1.0610074772493001</v>
      </c>
      <c r="E242">
        <f>'22'!N40</f>
        <v>1.2078888350532762</v>
      </c>
      <c r="F242">
        <f>'22'!O40</f>
        <v>0.7734316397798594</v>
      </c>
      <c r="G242">
        <f>'22'!P40</f>
        <v>1.0584142104584247</v>
      </c>
      <c r="H242">
        <f>'22'!Q40</f>
        <v>0.86112469031923522</v>
      </c>
    </row>
    <row r="243" spans="1:8">
      <c r="B243" t="s">
        <v>393</v>
      </c>
      <c r="C243">
        <f>'22'!L70</f>
        <v>1.2203833186722519</v>
      </c>
      <c r="D243">
        <f>'22'!M70</f>
        <v>1.2100278142974386</v>
      </c>
      <c r="E243">
        <f>'22'!N70</f>
        <v>1.3650679792845253</v>
      </c>
      <c r="F243">
        <f>'22'!O70</f>
        <v>0.97240835552335658</v>
      </c>
      <c r="G243">
        <f>'22'!P70</f>
        <v>0.75920080546324287</v>
      </c>
      <c r="H243">
        <f>'22'!Q70</f>
        <v>1.0348719316239188</v>
      </c>
    </row>
    <row r="244" spans="1:8">
      <c r="B244" t="s">
        <v>394</v>
      </c>
      <c r="C244">
        <f>'22'!L100</f>
        <v>1.1629018099533774</v>
      </c>
      <c r="D244">
        <f>'22'!M100</f>
        <v>1.0784688574077559</v>
      </c>
      <c r="E244">
        <f>'22'!N100</f>
        <v>1.0288672775218757</v>
      </c>
      <c r="F244">
        <f>'22'!O100</f>
        <v>1.0430797657774216</v>
      </c>
      <c r="G244">
        <f>'22'!P100</f>
        <v>0.51438004783693414</v>
      </c>
      <c r="H244">
        <f>'22'!Q100</f>
        <v>0.91716373742118373</v>
      </c>
    </row>
    <row r="245" spans="1:8">
      <c r="B245" t="s">
        <v>395</v>
      </c>
      <c r="C245">
        <f>'22'!L130</f>
        <v>1.2320632808966945</v>
      </c>
      <c r="D245">
        <f>'22'!M130</f>
        <v>0.35838384043652427</v>
      </c>
      <c r="E245">
        <f>'22'!N130</f>
        <v>1.4406834476295347</v>
      </c>
      <c r="F245">
        <f>'22'!O130</f>
        <v>1.475773597981942</v>
      </c>
      <c r="G245">
        <f>'22'!P130</f>
        <v>1.0661388600643564</v>
      </c>
      <c r="H245">
        <f>'22'!Q130</f>
        <v>0.40106066942441981</v>
      </c>
    </row>
    <row r="246" spans="1:8">
      <c r="B246" t="s">
        <v>396</v>
      </c>
      <c r="C246">
        <f>'22'!L160</f>
        <v>1.3726347109145225</v>
      </c>
      <c r="D246">
        <f>'22'!M160</f>
        <v>0.6688929973082941</v>
      </c>
      <c r="E246">
        <f>'22'!N160</f>
        <v>1.3825946378419405</v>
      </c>
      <c r="F246">
        <f>'22'!O160</f>
        <v>1.0012220227107134</v>
      </c>
      <c r="G246">
        <f>'22'!P160</f>
        <v>1.0671787103892927</v>
      </c>
      <c r="H246">
        <f>'22'!Q160</f>
        <v>0.74889693607155616</v>
      </c>
    </row>
    <row r="247" spans="1:8" ht="16" thickBot="1">
      <c r="B247" t="s">
        <v>397</v>
      </c>
      <c r="C247">
        <f>'22'!L190</f>
        <v>0.96993870224448941</v>
      </c>
      <c r="D247">
        <f>'22'!M190</f>
        <v>1.084000081162704</v>
      </c>
      <c r="E247">
        <f>'22'!N190</f>
        <v>1.3394749653290476</v>
      </c>
      <c r="F247">
        <f>'22'!O190</f>
        <v>1.1676657167088975</v>
      </c>
      <c r="G247">
        <f>'22'!P190</f>
        <v>0.61843769264375925</v>
      </c>
      <c r="H247">
        <f>'22'!Q190</f>
        <v>1.1339135805161289</v>
      </c>
    </row>
    <row r="248" spans="1:8" ht="17" thickBot="1">
      <c r="A248">
        <v>23</v>
      </c>
      <c r="B248" s="60" t="s">
        <v>93</v>
      </c>
      <c r="C248" s="61">
        <f>'23'!L10</f>
        <v>1.2030093704855902</v>
      </c>
      <c r="D248" s="62">
        <f>'23'!M10</f>
        <v>0.84617833070188597</v>
      </c>
      <c r="E248" s="62">
        <f>'23'!N10</f>
        <v>1.1206689259922014</v>
      </c>
      <c r="F248" s="62">
        <f>'23'!O10</f>
        <v>1.1222782220677539</v>
      </c>
      <c r="G248" s="62">
        <f>'23'!P10</f>
        <v>1.046019386725662</v>
      </c>
      <c r="H248" s="63">
        <f>'23'!Q10</f>
        <v>0.85252514037109395</v>
      </c>
    </row>
    <row r="249" spans="1:8">
      <c r="B249" t="s">
        <v>399</v>
      </c>
      <c r="C249">
        <f>'23'!L40</f>
        <v>0.8408537236345498</v>
      </c>
      <c r="D249">
        <f>'23'!M40</f>
        <v>1.2236977477677509</v>
      </c>
      <c r="E249">
        <f>'23'!N40</f>
        <v>1.3822314872474486</v>
      </c>
      <c r="F249">
        <f>'23'!O40</f>
        <v>1.3007431680620987</v>
      </c>
      <c r="G249">
        <f>'23'!P40</f>
        <v>1.4641895081145102</v>
      </c>
      <c r="H249">
        <f>'23'!Q40</f>
        <v>0.50472046360742362</v>
      </c>
    </row>
    <row r="250" spans="1:8">
      <c r="B250" t="s">
        <v>400</v>
      </c>
      <c r="C250">
        <f>'23'!L70</f>
        <v>1.4855429638623607</v>
      </c>
      <c r="D250">
        <f>'23'!M70</f>
        <v>0.54582061687251704</v>
      </c>
      <c r="E250">
        <f>'23'!N70</f>
        <v>1.1316975172769672</v>
      </c>
      <c r="F250">
        <f>'23'!O70</f>
        <v>1.013520666754705</v>
      </c>
      <c r="G250">
        <f>'23'!P70</f>
        <v>0.94427923214432319</v>
      </c>
      <c r="H250">
        <f>'23'!Q70</f>
        <v>1.0520378735463605</v>
      </c>
    </row>
    <row r="251" spans="1:8">
      <c r="B251" t="s">
        <v>401</v>
      </c>
      <c r="C251">
        <f>'23'!L100</f>
        <v>1.0567373874188775</v>
      </c>
      <c r="D251">
        <f>'23'!M100</f>
        <v>1.4565678291098465</v>
      </c>
      <c r="E251">
        <f>'23'!N100</f>
        <v>1.4944049081980268</v>
      </c>
      <c r="F251">
        <f>'23'!O100</f>
        <v>0.48907455340363826</v>
      </c>
      <c r="G251">
        <f>'23'!P100</f>
        <v>1.2447101757930443</v>
      </c>
      <c r="H251">
        <f>'23'!Q100</f>
        <v>1.4680310853130594</v>
      </c>
    </row>
    <row r="252" spans="1:8">
      <c r="B252" t="s">
        <v>402</v>
      </c>
      <c r="C252">
        <f>'23'!L130</f>
        <v>1.3777170925112268</v>
      </c>
      <c r="D252">
        <f>'23'!M130</f>
        <v>1.2698679517591422</v>
      </c>
      <c r="E252">
        <f>'23'!N130</f>
        <v>1.5033058135701913</v>
      </c>
      <c r="F252">
        <f>'23'!O130</f>
        <v>1.5086215363461888</v>
      </c>
      <c r="G252">
        <f>'23'!P130</f>
        <v>0.43226773214537201</v>
      </c>
      <c r="H252">
        <f>'23'!Q130</f>
        <v>0.57040654087049003</v>
      </c>
    </row>
    <row r="253" spans="1:8">
      <c r="B253" t="s">
        <v>403</v>
      </c>
      <c r="C253">
        <f>'23'!L160</f>
        <v>1.1832074817932807</v>
      </c>
      <c r="D253">
        <f>'23'!M160</f>
        <v>0.94983703787824647</v>
      </c>
      <c r="E253">
        <f>'23'!N160</f>
        <v>1.1167600069875443</v>
      </c>
      <c r="F253">
        <f>'23'!O160</f>
        <v>1.2679256216668509</v>
      </c>
      <c r="G253">
        <f>'23'!P160</f>
        <v>1.0600938943809839</v>
      </c>
      <c r="H253">
        <f>'23'!Q160</f>
        <v>0.73020071121581509</v>
      </c>
    </row>
    <row r="254" spans="1:8">
      <c r="B254" t="s">
        <v>404</v>
      </c>
      <c r="C254">
        <f>'23'!L190</f>
        <v>1.4419646900760081</v>
      </c>
      <c r="D254">
        <f>'23'!M190</f>
        <v>0.71936768554405894</v>
      </c>
      <c r="E254">
        <f>'23'!N190</f>
        <v>1.357709076096155</v>
      </c>
      <c r="F254">
        <f>'23'!O190</f>
        <v>1.3420884229283419</v>
      </c>
      <c r="G254">
        <f>'23'!P190</f>
        <v>0.50327134079098901</v>
      </c>
      <c r="H254">
        <f>'23'!Q190</f>
        <v>0.75573823710515298</v>
      </c>
    </row>
    <row r="255" spans="1:8">
      <c r="B255" t="s">
        <v>405</v>
      </c>
      <c r="C255">
        <f>'23'!L220</f>
        <v>1.3219098818769974</v>
      </c>
      <c r="D255">
        <f>'23'!M220</f>
        <v>0.67834406603976327</v>
      </c>
      <c r="E255">
        <f>'23'!N220</f>
        <v>1.4366243387348621</v>
      </c>
      <c r="F255">
        <f>'23'!O220</f>
        <v>1.3550827018579743</v>
      </c>
      <c r="G255">
        <f>'23'!P220</f>
        <v>1.0010854169056556</v>
      </c>
      <c r="H255">
        <f>'23'!Q220</f>
        <v>0.74241313363440853</v>
      </c>
    </row>
    <row r="256" spans="1:8">
      <c r="B256" t="s">
        <v>406</v>
      </c>
      <c r="C256">
        <f>'23'!L250</f>
        <v>1.0915455637811446</v>
      </c>
      <c r="D256">
        <f>'23'!M250</f>
        <v>0.60897263681365743</v>
      </c>
      <c r="E256">
        <f>'23'!N250</f>
        <v>1.3585441371859235</v>
      </c>
      <c r="F256">
        <f>'23'!O250</f>
        <v>1.2068945319199935</v>
      </c>
      <c r="G256">
        <f>'23'!P250</f>
        <v>0.91578868026593829</v>
      </c>
      <c r="H256">
        <f>'23'!Q250</f>
        <v>0.50787802466399501</v>
      </c>
    </row>
    <row r="257" spans="1:8">
      <c r="B257" t="s">
        <v>407</v>
      </c>
      <c r="C257">
        <f>'23'!L280</f>
        <v>1.2255748560774926</v>
      </c>
      <c r="D257">
        <f>'23'!M280</f>
        <v>1.2450079458133461</v>
      </c>
      <c r="E257">
        <f>'23'!N280</f>
        <v>0.91369761999473886</v>
      </c>
      <c r="F257">
        <f>'23'!O280</f>
        <v>1.4704915976801902</v>
      </c>
      <c r="G257">
        <f>'23'!P280</f>
        <v>0.78081109543131544</v>
      </c>
      <c r="H257">
        <f>'23'!Q280</f>
        <v>0.97398727088619264</v>
      </c>
    </row>
    <row r="258" spans="1:8">
      <c r="B258" t="s">
        <v>408</v>
      </c>
      <c r="C258">
        <f>'23'!L310</f>
        <v>0.76308274767562945</v>
      </c>
      <c r="D258">
        <f>'23'!M310</f>
        <v>1.1062964519919647</v>
      </c>
      <c r="E258">
        <f>'23'!N310</f>
        <v>1.4356859276762486</v>
      </c>
      <c r="F258">
        <f>'23'!O310</f>
        <v>1.4956316763111255</v>
      </c>
      <c r="G258">
        <f>'23'!P310</f>
        <v>0.89118209718760788</v>
      </c>
      <c r="H258">
        <f>'23'!Q310</f>
        <v>0.97093770989206907</v>
      </c>
    </row>
    <row r="259" spans="1:8">
      <c r="B259" t="s">
        <v>409</v>
      </c>
      <c r="C259">
        <f>'23'!L340</f>
        <v>1.1823015759669682</v>
      </c>
      <c r="D259">
        <f>'23'!M340</f>
        <v>0.84700198956486838</v>
      </c>
      <c r="E259">
        <f>'23'!N340</f>
        <v>1.0481003577685555</v>
      </c>
      <c r="F259">
        <f>'23'!O340</f>
        <v>1.0357298759387199</v>
      </c>
      <c r="G259">
        <f>'23'!P340</f>
        <v>1.1158234927474251</v>
      </c>
      <c r="H259">
        <f>'23'!Q340</f>
        <v>0.86342111763342877</v>
      </c>
    </row>
    <row r="260" spans="1:8" ht="16" thickBot="1">
      <c r="B260" t="s">
        <v>410</v>
      </c>
      <c r="C260">
        <f>'23'!L370</f>
        <v>0.32445201689228959</v>
      </c>
      <c r="D260">
        <f>'23'!M370</f>
        <v>1.2271726250527051</v>
      </c>
      <c r="E260">
        <f>'23'!N370</f>
        <v>1.5039480328057999</v>
      </c>
      <c r="F260">
        <f>'23'!O370</f>
        <v>1.5525189828964816</v>
      </c>
      <c r="G260">
        <f>'23'!P370</f>
        <v>0.51973406409202361</v>
      </c>
      <c r="H260">
        <f>'23'!Q370</f>
        <v>0.83566982408269586</v>
      </c>
    </row>
    <row r="261" spans="1:8" ht="17" thickBot="1">
      <c r="A261">
        <v>24</v>
      </c>
      <c r="B261" s="60" t="s">
        <v>97</v>
      </c>
      <c r="C261" s="61">
        <f>'24'!L10</f>
        <v>0.71208076239960383</v>
      </c>
      <c r="D261" s="62">
        <f>'24'!M10</f>
        <v>0.72399074338509606</v>
      </c>
      <c r="E261" s="62">
        <f>'24'!N10</f>
        <v>0.72049724007857263</v>
      </c>
      <c r="F261" s="62">
        <f>'24'!O10</f>
        <v>0.77572725416400301</v>
      </c>
      <c r="G261" s="62">
        <f>'24'!P10</f>
        <v>1.0155543575548041</v>
      </c>
      <c r="H261" s="63">
        <f>'24'!Q10</f>
        <v>1.1821715090586611</v>
      </c>
    </row>
    <row r="262" spans="1:8">
      <c r="B262" t="s">
        <v>412</v>
      </c>
      <c r="C262">
        <f>'24'!L40</f>
        <v>0.68436914750319389</v>
      </c>
      <c r="D262">
        <f>'24'!M40</f>
        <v>0.75466224734565535</v>
      </c>
      <c r="E262">
        <f>'24'!N40</f>
        <v>0.65652996980409006</v>
      </c>
      <c r="F262">
        <f>'24'!O40</f>
        <v>0.73866288534448299</v>
      </c>
      <c r="G262">
        <f>'24'!P40</f>
        <v>1.0144109973592368</v>
      </c>
      <c r="H262">
        <f>'24'!Q40</f>
        <v>1.2062912916731054</v>
      </c>
    </row>
    <row r="263" spans="1:8">
      <c r="B263" t="s">
        <v>413</v>
      </c>
      <c r="C263">
        <f>'24'!L70</f>
        <v>0.15601587953871043</v>
      </c>
      <c r="D263">
        <f>'24'!M70</f>
        <v>0.92332497399191271</v>
      </c>
      <c r="E263">
        <f>'24'!N70</f>
        <v>1.4482177472817179</v>
      </c>
      <c r="F263">
        <f>'24'!O70</f>
        <v>0.79394601876782878</v>
      </c>
      <c r="G263">
        <f>'24'!P70</f>
        <v>0.58774579571900032</v>
      </c>
      <c r="H263">
        <f>'24'!Q70</f>
        <v>0.63610807023138016</v>
      </c>
    </row>
    <row r="264" spans="1:8">
      <c r="B264" t="s">
        <v>414</v>
      </c>
      <c r="C264">
        <f>'24'!L100</f>
        <v>1.3642588187896156</v>
      </c>
      <c r="D264">
        <f>'24'!M100</f>
        <v>0.8634395586084187</v>
      </c>
      <c r="E264">
        <f>'24'!N100</f>
        <v>1.0478479120640898</v>
      </c>
      <c r="F264">
        <f>'24'!O100</f>
        <v>1.3576340136594984</v>
      </c>
      <c r="G264">
        <f>'24'!P100</f>
        <v>1.2907044354592208</v>
      </c>
      <c r="H264">
        <f>'24'!Q100</f>
        <v>0.27684080862071475</v>
      </c>
    </row>
    <row r="265" spans="1:8">
      <c r="B265" t="s">
        <v>415</v>
      </c>
      <c r="C265">
        <f>'24'!L130</f>
        <v>1.0917480393549608</v>
      </c>
      <c r="D265">
        <f>'24'!M130</f>
        <v>0.93901649346541882</v>
      </c>
      <c r="E265">
        <f>'24'!N130</f>
        <v>0.84975112175128231</v>
      </c>
      <c r="F265">
        <f>'24'!O130</f>
        <v>1.2755361393687623</v>
      </c>
      <c r="G265">
        <f>'24'!P130</f>
        <v>0.74164988583795965</v>
      </c>
      <c r="H265">
        <f>'24'!Q130</f>
        <v>0.62809160528423114</v>
      </c>
    </row>
    <row r="266" spans="1:8">
      <c r="B266" t="s">
        <v>416</v>
      </c>
      <c r="C266">
        <f>'24'!L160</f>
        <v>0.74174516285841352</v>
      </c>
      <c r="D266">
        <f>'24'!M160</f>
        <v>0.71541688349073562</v>
      </c>
      <c r="E266">
        <f>'24'!N160</f>
        <v>1.0805566764589045</v>
      </c>
      <c r="F266">
        <f>'24'!O160</f>
        <v>1.0720936142527582</v>
      </c>
      <c r="G266">
        <f>'24'!P160</f>
        <v>1.0302385004184855</v>
      </c>
      <c r="H266">
        <f>'24'!Q160</f>
        <v>0.91235440334426521</v>
      </c>
    </row>
    <row r="267" spans="1:8">
      <c r="B267" t="s">
        <v>417</v>
      </c>
      <c r="C267">
        <f>'24'!L190</f>
        <v>1.00621238779612</v>
      </c>
      <c r="D267">
        <f>'24'!M190</f>
        <v>0.7115806420497639</v>
      </c>
      <c r="E267">
        <f>'24'!N190</f>
        <v>1.5190544089474658</v>
      </c>
      <c r="F267">
        <f>'24'!O190</f>
        <v>0.8028790644204461</v>
      </c>
      <c r="G267">
        <f>'24'!P190</f>
        <v>1.0460333854390165</v>
      </c>
      <c r="H267">
        <f>'24'!Q190</f>
        <v>0.83200439642739632</v>
      </c>
    </row>
    <row r="268" spans="1:8">
      <c r="B268" t="s">
        <v>418</v>
      </c>
      <c r="C268">
        <f>'24'!L220</f>
        <v>0.80928780847092419</v>
      </c>
      <c r="D268">
        <f>'24'!M220</f>
        <v>0.76084301552551503</v>
      </c>
      <c r="E268">
        <f>'24'!N220</f>
        <v>1.3554003650941047</v>
      </c>
      <c r="F268">
        <f>'24'!O220</f>
        <v>1.3937959619477542</v>
      </c>
      <c r="G268">
        <f>'24'!P220</f>
        <v>0.81536765048226667</v>
      </c>
      <c r="H268">
        <f>'24'!Q220</f>
        <v>1.1600412762240331</v>
      </c>
    </row>
    <row r="269" spans="1:8">
      <c r="B269" t="s">
        <v>419</v>
      </c>
      <c r="C269">
        <f>'24'!L250</f>
        <v>1.215942795104042</v>
      </c>
      <c r="D269">
        <f>'24'!M250</f>
        <v>0.31850646009922229</v>
      </c>
      <c r="E269">
        <f>'24'!N250</f>
        <v>1.1901988420363514</v>
      </c>
      <c r="F269">
        <f>'24'!O250</f>
        <v>1.3519039032158604</v>
      </c>
      <c r="G269">
        <f>'24'!P250</f>
        <v>1.094312136069274</v>
      </c>
      <c r="H269">
        <f>'24'!Q250</f>
        <v>0.48715987589522208</v>
      </c>
    </row>
    <row r="270" spans="1:8">
      <c r="B270" t="s">
        <v>420</v>
      </c>
      <c r="C270">
        <f>'24'!L280</f>
        <v>0.20842233002997326</v>
      </c>
      <c r="D270">
        <f>'24'!M280</f>
        <v>0.75760662503931975</v>
      </c>
      <c r="E270">
        <f>'24'!N280</f>
        <v>1.4870909265947683</v>
      </c>
      <c r="F270">
        <f>'24'!O280</f>
        <v>1.221811590345603</v>
      </c>
      <c r="G270">
        <f>'24'!P280</f>
        <v>0.32458974252963124</v>
      </c>
      <c r="H270">
        <f>'24'!Q280</f>
        <v>0.88755865742029083</v>
      </c>
    </row>
    <row r="271" spans="1:8">
      <c r="B271" t="s">
        <v>421</v>
      </c>
      <c r="C271">
        <f>'24'!L310</f>
        <v>1.6397111920475467</v>
      </c>
      <c r="D271">
        <f>'24'!M310</f>
        <v>9.6140832024980361E-2</v>
      </c>
      <c r="E271">
        <f>'24'!N310</f>
        <v>1.1642348828634428</v>
      </c>
      <c r="F271">
        <f>'24'!O310</f>
        <v>1.2763481226800044</v>
      </c>
      <c r="G271">
        <f>'24'!P310</f>
        <v>1.5424969423799679</v>
      </c>
      <c r="H271">
        <f>'24'!Q310</f>
        <v>1.1454731225788486</v>
      </c>
    </row>
    <row r="272" spans="1:8">
      <c r="B272" t="s">
        <v>422</v>
      </c>
      <c r="C272">
        <f>'24'!L340</f>
        <v>1.2561174609990704</v>
      </c>
      <c r="D272">
        <f>'24'!M340</f>
        <v>1.0385359545462609</v>
      </c>
      <c r="E272">
        <f>'24'!N340</f>
        <v>1.2528902767316239</v>
      </c>
      <c r="F272">
        <f>'24'!O340</f>
        <v>1.1017496653382792</v>
      </c>
      <c r="G272">
        <f>'24'!P340</f>
        <v>1.0813990295808968</v>
      </c>
      <c r="H272">
        <f>'24'!Q340</f>
        <v>1.4453352055028923</v>
      </c>
    </row>
    <row r="273" spans="1:8">
      <c r="B273" t="s">
        <v>423</v>
      </c>
      <c r="C273">
        <f>'24'!L370</f>
        <v>0.44061682612859665</v>
      </c>
      <c r="D273">
        <f>'24'!M370</f>
        <v>1.0135232568955574</v>
      </c>
      <c r="E273">
        <f>'24'!N370</f>
        <v>0.95545306298083132</v>
      </c>
      <c r="F273">
        <f>'24'!O370</f>
        <v>1.0474118575574245</v>
      </c>
      <c r="G273">
        <f>'24'!P370</f>
        <v>1.2013267397819765</v>
      </c>
      <c r="H273">
        <f>'24'!Q370</f>
        <v>1.2104954446943612</v>
      </c>
    </row>
    <row r="274" spans="1:8">
      <c r="B274" t="s">
        <v>424</v>
      </c>
      <c r="C274">
        <f>'24'!L400</f>
        <v>0.48978525940201673</v>
      </c>
      <c r="D274">
        <f>'24'!M400</f>
        <v>0.77484918575510475</v>
      </c>
      <c r="E274">
        <f>'24'!N400</f>
        <v>1.4084243153670828</v>
      </c>
      <c r="F274">
        <f>'24'!O400</f>
        <v>0.86287287655524625</v>
      </c>
      <c r="G274">
        <f>'24'!P400</f>
        <v>0.92221414262650114</v>
      </c>
      <c r="H274">
        <f>'24'!Q400</f>
        <v>0.7743865284789283</v>
      </c>
    </row>
    <row r="275" spans="1:8" ht="16" thickBot="1">
      <c r="B275" t="s">
        <v>233</v>
      </c>
      <c r="C275">
        <f>'24'!L430</f>
        <v>1.1474457805761666</v>
      </c>
      <c r="D275">
        <f>'24'!M430</f>
        <v>0.79452132829086608</v>
      </c>
      <c r="E275">
        <f>'24'!N430</f>
        <v>1.394143451927905</v>
      </c>
      <c r="F275">
        <f>'24'!O430</f>
        <v>1.0631106315898489</v>
      </c>
      <c r="G275">
        <f>'24'!P430</f>
        <v>1.3368439966921886</v>
      </c>
      <c r="H275">
        <f>'24'!Q430</f>
        <v>0.49435651538483011</v>
      </c>
    </row>
    <row r="276" spans="1:8" ht="17" thickBot="1">
      <c r="A276">
        <v>25</v>
      </c>
      <c r="B276" s="60" t="s">
        <v>101</v>
      </c>
      <c r="C276" s="61">
        <f>'25'!L10</f>
        <v>1.069472473622243</v>
      </c>
      <c r="D276" s="62">
        <f>'25'!M10</f>
        <v>1.3437031428785631</v>
      </c>
      <c r="E276" s="62">
        <f>'25'!N10</f>
        <v>1.3184227264631487</v>
      </c>
      <c r="F276" s="62">
        <f>'25'!O10</f>
        <v>0.32779254967741933</v>
      </c>
      <c r="G276" s="62">
        <f>'25'!P10</f>
        <v>0.92200852459446081</v>
      </c>
      <c r="H276" s="63">
        <f>'25'!Q10</f>
        <v>0.9323106168046843</v>
      </c>
    </row>
    <row r="277" spans="1:8">
      <c r="B277" t="s">
        <v>426</v>
      </c>
      <c r="C277">
        <f>'25'!L40</f>
        <v>1.0590472873238777</v>
      </c>
      <c r="D277">
        <f>'25'!M40</f>
        <v>1.3734431588850313</v>
      </c>
      <c r="E277">
        <f>'25'!N40</f>
        <v>1.3179461998597339</v>
      </c>
      <c r="F277">
        <f>'25'!O40</f>
        <v>0.28278750463304914</v>
      </c>
      <c r="G277">
        <f>'25'!P40</f>
        <v>0.95177705282377412</v>
      </c>
      <c r="H277">
        <f>'25'!Q40</f>
        <v>0.94608266656147633</v>
      </c>
    </row>
    <row r="278" spans="1:8">
      <c r="B278" t="s">
        <v>427</v>
      </c>
      <c r="C278">
        <f>'25'!L70</f>
        <v>1.1573742761972627</v>
      </c>
      <c r="D278">
        <f>'25'!M70</f>
        <v>1.1537922182265352</v>
      </c>
      <c r="E278">
        <f>'25'!N70</f>
        <v>1.3404074394294963</v>
      </c>
      <c r="F278">
        <f>'25'!O70</f>
        <v>1.2095092177362678</v>
      </c>
      <c r="G278">
        <f>'25'!P70</f>
        <v>0.4210281528345815</v>
      </c>
      <c r="H278">
        <f>'25'!Q70</f>
        <v>1.127216011773041</v>
      </c>
    </row>
    <row r="279" spans="1:8">
      <c r="B279" t="s">
        <v>428</v>
      </c>
      <c r="C279">
        <f>'25'!L100</f>
        <v>1.1095308656240315</v>
      </c>
      <c r="D279">
        <f>'25'!M100</f>
        <v>1.0994341417440721</v>
      </c>
      <c r="E279">
        <f>'25'!N100</f>
        <v>1.3437674047795545</v>
      </c>
      <c r="F279">
        <f>'25'!O100</f>
        <v>0.83713823290287104</v>
      </c>
      <c r="G279">
        <f>'25'!P100</f>
        <v>1.112199458339252</v>
      </c>
      <c r="H279">
        <f>'25'!Q100</f>
        <v>0.54572111639872323</v>
      </c>
    </row>
    <row r="280" spans="1:8">
      <c r="B280" t="s">
        <v>429</v>
      </c>
      <c r="C280">
        <f>'25'!L130</f>
        <v>1.1284843640983344</v>
      </c>
      <c r="D280">
        <f>'25'!M130</f>
        <v>1.060666487568084</v>
      </c>
      <c r="E280">
        <f>'25'!N130</f>
        <v>1.1322675100997448</v>
      </c>
      <c r="F280">
        <f>'25'!O130</f>
        <v>0.96670896190770317</v>
      </c>
      <c r="G280">
        <f>'25'!P130</f>
        <v>0.70288047197962711</v>
      </c>
      <c r="H280">
        <f>'25'!Q130</f>
        <v>1.2422945487945656</v>
      </c>
    </row>
    <row r="281" spans="1:8">
      <c r="B281" t="s">
        <v>430</v>
      </c>
      <c r="C281">
        <f>'25'!L160</f>
        <v>0.87603928064207692</v>
      </c>
      <c r="D281">
        <f>'25'!M160</f>
        <v>0.84423594581023353</v>
      </c>
      <c r="E281">
        <f>'25'!N160</f>
        <v>1.1427375749263993</v>
      </c>
      <c r="F281">
        <f>'25'!O160</f>
        <v>1.3199917873840357</v>
      </c>
      <c r="G281">
        <f>'25'!P160</f>
        <v>0.60905412143268978</v>
      </c>
      <c r="H281">
        <f>'25'!Q160</f>
        <v>0.885353421250901</v>
      </c>
    </row>
    <row r="282" spans="1:8">
      <c r="B282" t="s">
        <v>275</v>
      </c>
      <c r="C282">
        <f>'25'!L190</f>
        <v>1.1429790087323786</v>
      </c>
      <c r="D282">
        <f>'25'!M190</f>
        <v>0.58758486012495559</v>
      </c>
      <c r="E282">
        <f>'25'!N190</f>
        <v>1.4590324826263041</v>
      </c>
      <c r="F282">
        <f>'25'!O190</f>
        <v>0.61106363158298316</v>
      </c>
      <c r="G282">
        <f>'25'!P190</f>
        <v>0.60351623399974708</v>
      </c>
      <c r="H282">
        <f>'25'!Q190</f>
        <v>0.90740128555392818</v>
      </c>
    </row>
    <row r="283" spans="1:8">
      <c r="B283" t="s">
        <v>431</v>
      </c>
      <c r="C283">
        <f>'25'!L220</f>
        <v>1.262488192083169</v>
      </c>
      <c r="D283">
        <f>'25'!M220</f>
        <v>1.1292235568500582</v>
      </c>
      <c r="E283">
        <f>'25'!N220</f>
        <v>1.0928298014768254</v>
      </c>
      <c r="F283">
        <f>'25'!O220</f>
        <v>1.2667549791664783</v>
      </c>
      <c r="G283">
        <f>'25'!P220</f>
        <v>0.92752586385601266</v>
      </c>
      <c r="H283">
        <f>'25'!Q220</f>
        <v>0.42794802414771321</v>
      </c>
    </row>
    <row r="284" spans="1:8" ht="16" thickBot="1">
      <c r="B284" t="s">
        <v>432</v>
      </c>
      <c r="C284">
        <f>'25'!L250</f>
        <v>1.1386726852774911</v>
      </c>
      <c r="D284">
        <f>'25'!M250</f>
        <v>0.71786210225641434</v>
      </c>
      <c r="E284">
        <f>'25'!N250</f>
        <v>1.4178694729899279</v>
      </c>
      <c r="F284">
        <f>'25'!O250</f>
        <v>0.78814247128219639</v>
      </c>
      <c r="G284">
        <f>'25'!P250</f>
        <v>1.0051247390321356</v>
      </c>
      <c r="H284">
        <f>'25'!Q250</f>
        <v>0.79068192174500773</v>
      </c>
    </row>
    <row r="285" spans="1:8" ht="17" thickBot="1">
      <c r="A285">
        <v>26</v>
      </c>
      <c r="B285" s="60" t="s">
        <v>105</v>
      </c>
      <c r="C285" s="61">
        <f>'26'!L10</f>
        <v>1.078688849252307</v>
      </c>
      <c r="D285" s="62">
        <f>'26'!M10</f>
        <v>0.81628207123303176</v>
      </c>
      <c r="E285" s="62">
        <f>'26'!N10</f>
        <v>1.1186490341622555</v>
      </c>
      <c r="F285" s="62">
        <f>'26'!O10</f>
        <v>1.0536378244719706</v>
      </c>
      <c r="G285" s="62">
        <f>'26'!P10</f>
        <v>0.97628230056154564</v>
      </c>
      <c r="H285" s="63">
        <f>'26'!Q10</f>
        <v>0.9630109791421454</v>
      </c>
    </row>
    <row r="286" spans="1:8">
      <c r="B286" t="s">
        <v>434</v>
      </c>
      <c r="C286">
        <f>'26'!L40</f>
        <v>1.0837702518838552</v>
      </c>
      <c r="D286">
        <f>'26'!M40</f>
        <v>0.79089616854684297</v>
      </c>
      <c r="E286">
        <f>'26'!N40</f>
        <v>1.1297241152758546</v>
      </c>
      <c r="F286">
        <f>'26'!O40</f>
        <v>1.0412629475989554</v>
      </c>
      <c r="G286">
        <f>'26'!P40</f>
        <v>0.9622297368129118</v>
      </c>
      <c r="H286">
        <f>'26'!Q40</f>
        <v>0.9775632719893359</v>
      </c>
    </row>
    <row r="287" spans="1:8">
      <c r="B287" t="s">
        <v>435</v>
      </c>
      <c r="C287">
        <f>'26'!L70</f>
        <v>0.46043359690503805</v>
      </c>
      <c r="D287">
        <f>'26'!M70</f>
        <v>1.1186527861977407</v>
      </c>
      <c r="E287">
        <f>'26'!N70</f>
        <v>0.22061432417386251</v>
      </c>
      <c r="F287">
        <f>'26'!O70</f>
        <v>1.1549008744467779</v>
      </c>
      <c r="G287">
        <f>'26'!P70</f>
        <v>1.0037678634815417</v>
      </c>
      <c r="H287">
        <f>'26'!Q70</f>
        <v>0.8477589462713595</v>
      </c>
    </row>
    <row r="288" spans="1:8">
      <c r="B288" t="s">
        <v>436</v>
      </c>
      <c r="C288">
        <f>'26'!L100</f>
        <v>0.94191820260346393</v>
      </c>
      <c r="D288">
        <f>'26'!M100</f>
        <v>1.1954768836022387</v>
      </c>
      <c r="E288">
        <f>'26'!N100</f>
        <v>1.2861105011200964</v>
      </c>
      <c r="F288">
        <f>'26'!O100</f>
        <v>0.84633621976521489</v>
      </c>
      <c r="G288">
        <f>'26'!P100</f>
        <v>1.3128101083426746</v>
      </c>
      <c r="H288">
        <f>'26'!Q100</f>
        <v>0.64435227618138746</v>
      </c>
    </row>
    <row r="289" spans="1:8">
      <c r="B289" t="s">
        <v>437</v>
      </c>
      <c r="C289">
        <f>'26'!L130</f>
        <v>0.91528238533535622</v>
      </c>
      <c r="D289">
        <f>'26'!M130</f>
        <v>1.228365472865196</v>
      </c>
      <c r="E289">
        <f>'26'!N130</f>
        <v>1.1215693958302226</v>
      </c>
      <c r="F289">
        <f>'26'!O130</f>
        <v>1.4499389542115297</v>
      </c>
      <c r="G289">
        <f>'26'!P130</f>
        <v>0.94468995678069501</v>
      </c>
      <c r="H289">
        <f>'26'!Q130</f>
        <v>0.47257929620292921</v>
      </c>
    </row>
    <row r="290" spans="1:8">
      <c r="B290" t="s">
        <v>438</v>
      </c>
      <c r="C290">
        <f>'26'!L160</f>
        <v>1.0762792793507689</v>
      </c>
      <c r="D290">
        <f>'26'!M160</f>
        <v>1.4295690590522012</v>
      </c>
      <c r="E290">
        <f>'26'!N160</f>
        <v>1.1152284693897845</v>
      </c>
      <c r="F290">
        <f>'26'!O160</f>
        <v>1.0491638970834707</v>
      </c>
      <c r="G290">
        <f>'26'!P160</f>
        <v>1.3267084509870832</v>
      </c>
      <c r="H290">
        <f>'26'!Q160</f>
        <v>1.0047724858322447</v>
      </c>
    </row>
    <row r="291" spans="1:8">
      <c r="B291" t="s">
        <v>439</v>
      </c>
      <c r="C291">
        <f>'26'!L190</f>
        <v>1.1517360437036939</v>
      </c>
      <c r="D291">
        <f>'26'!M190</f>
        <v>1.1483587859595086</v>
      </c>
      <c r="E291">
        <f>'26'!N190</f>
        <v>0.8870375896774102</v>
      </c>
      <c r="F291">
        <f>'26'!O190</f>
        <v>1.006868964870308</v>
      </c>
      <c r="G291">
        <f>'26'!P190</f>
        <v>0.98762929754401507</v>
      </c>
      <c r="H291">
        <f>'26'!Q190</f>
        <v>1.0399385076637055</v>
      </c>
    </row>
    <row r="292" spans="1:8">
      <c r="B292" t="s">
        <v>440</v>
      </c>
      <c r="C292">
        <f>'26'!L220</f>
        <v>1.1101506771632845</v>
      </c>
      <c r="D292">
        <f>'26'!M220</f>
        <v>1.0188719970023437</v>
      </c>
      <c r="E292">
        <f>'26'!N220</f>
        <v>1.0501708646193548</v>
      </c>
      <c r="F292">
        <f>'26'!O220</f>
        <v>1.3292993666719803</v>
      </c>
      <c r="G292">
        <f>'26'!P220</f>
        <v>1.1291818234593736</v>
      </c>
      <c r="H292">
        <f>'26'!Q220</f>
        <v>0.58499680157393796</v>
      </c>
    </row>
    <row r="293" spans="1:8">
      <c r="B293" t="s">
        <v>441</v>
      </c>
      <c r="C293">
        <f>'26'!L250</f>
        <v>1.1175972177759712</v>
      </c>
      <c r="D293">
        <f>'26'!M250</f>
        <v>1.323524199997707</v>
      </c>
      <c r="E293">
        <f>'26'!N250</f>
        <v>0.78141642678951861</v>
      </c>
      <c r="F293">
        <f>'26'!O250</f>
        <v>1.0627594056876755</v>
      </c>
      <c r="G293">
        <f>'26'!P250</f>
        <v>1.0286668085574111</v>
      </c>
      <c r="H293">
        <f>'26'!Q250</f>
        <v>0.8099268582110537</v>
      </c>
    </row>
    <row r="294" spans="1:8" ht="16" thickBot="1">
      <c r="B294" t="s">
        <v>442</v>
      </c>
      <c r="C294">
        <f>'26'!L280</f>
        <v>1.1255859604028255</v>
      </c>
      <c r="D294">
        <f>'26'!M280</f>
        <v>0.78123177953524636</v>
      </c>
      <c r="E294">
        <f>'26'!N280</f>
        <v>1.2332729230060377</v>
      </c>
      <c r="F294">
        <f>'26'!O280</f>
        <v>0.98784882975922494</v>
      </c>
      <c r="G294">
        <f>'26'!P280</f>
        <v>1.1432022838641502</v>
      </c>
      <c r="H294">
        <f>'26'!Q280</f>
        <v>0.81840883020005928</v>
      </c>
    </row>
    <row r="295" spans="1:8" ht="17" thickBot="1">
      <c r="A295">
        <v>27</v>
      </c>
      <c r="B295" s="60" t="s">
        <v>3</v>
      </c>
      <c r="C295" s="61">
        <f>'27'!L10</f>
        <v>1.0399510309352282</v>
      </c>
      <c r="D295" s="62">
        <f>'27'!M10</f>
        <v>1.0176479264437681</v>
      </c>
      <c r="E295" s="62">
        <f>'27'!N10</f>
        <v>1.0842494671332095</v>
      </c>
      <c r="F295" s="62">
        <f>'27'!O10</f>
        <v>0.95092057766929594</v>
      </c>
      <c r="G295" s="62">
        <f>'27'!P10</f>
        <v>0.99978227131160613</v>
      </c>
      <c r="H295" s="63">
        <f>'27'!Q10</f>
        <v>0.96079099163690984</v>
      </c>
    </row>
    <row r="296" spans="1:8">
      <c r="B296" t="s">
        <v>444</v>
      </c>
      <c r="C296">
        <f>'27'!L40</f>
        <v>1.043129947452228</v>
      </c>
      <c r="D296">
        <f>'27'!M40</f>
        <v>1.020504408728665</v>
      </c>
      <c r="E296">
        <f>'27'!N40</f>
        <v>1.0870418362247825</v>
      </c>
      <c r="F296">
        <f>'27'!O40</f>
        <v>0.90952609128544482</v>
      </c>
      <c r="G296">
        <f>'27'!P40</f>
        <v>1.006619409271587</v>
      </c>
      <c r="H296">
        <f>'27'!Q40</f>
        <v>0.96702743181330675</v>
      </c>
    </row>
    <row r="297" spans="1:8">
      <c r="B297" t="s">
        <v>445</v>
      </c>
      <c r="C297">
        <f>'27'!L70</f>
        <v>1.1220672512207222</v>
      </c>
      <c r="D297">
        <f>'27'!M70</f>
        <v>0.72313381126568843</v>
      </c>
      <c r="E297">
        <f>'27'!N70</f>
        <v>1.0742765988196763</v>
      </c>
      <c r="F297">
        <f>'27'!O70</f>
        <v>1.3154619348548491</v>
      </c>
      <c r="G297">
        <f>'27'!P70</f>
        <v>1.1642571112965283</v>
      </c>
      <c r="H297">
        <f>'27'!Q70</f>
        <v>0.92054793848153882</v>
      </c>
    </row>
    <row r="298" spans="1:8">
      <c r="B298" t="s">
        <v>446</v>
      </c>
      <c r="C298">
        <f>'27'!L100</f>
        <v>1.0491783797039524</v>
      </c>
      <c r="D298">
        <f>'27'!M100</f>
        <v>1.2220751420651896</v>
      </c>
      <c r="E298">
        <f>'27'!N100</f>
        <v>1.1227790775118061</v>
      </c>
      <c r="F298">
        <f>'27'!O100</f>
        <v>1.0730282372405839</v>
      </c>
      <c r="G298">
        <f>'27'!P100</f>
        <v>1.1616785141519941</v>
      </c>
      <c r="H298">
        <f>'27'!Q100</f>
        <v>0.65711226010606416</v>
      </c>
    </row>
    <row r="299" spans="1:8">
      <c r="B299" t="s">
        <v>447</v>
      </c>
      <c r="C299">
        <f>'27'!L130</f>
        <v>0.43833686398831184</v>
      </c>
      <c r="D299">
        <f>'27'!M130</f>
        <v>1.2316521449756466</v>
      </c>
      <c r="E299">
        <f>'27'!N130</f>
        <v>1.0948791293565188</v>
      </c>
      <c r="F299">
        <f>'27'!O130</f>
        <v>1.5869109137775335</v>
      </c>
      <c r="G299">
        <f>'27'!P130</f>
        <v>0.54577729262094854</v>
      </c>
      <c r="H299">
        <f>'27'!Q130</f>
        <v>0.33336122075759145</v>
      </c>
    </row>
    <row r="300" spans="1:8">
      <c r="B300" t="s">
        <v>448</v>
      </c>
      <c r="C300">
        <f>'27'!L160</f>
        <v>1.0499659448346188</v>
      </c>
      <c r="D300">
        <f>'27'!M160</f>
        <v>1.000280852154209</v>
      </c>
      <c r="E300">
        <f>'27'!N160</f>
        <v>0.93710207721315275</v>
      </c>
      <c r="F300">
        <f>'27'!O160</f>
        <v>1.1166533774028318</v>
      </c>
      <c r="G300">
        <f>'27'!P160</f>
        <v>0.91172980763538647</v>
      </c>
      <c r="H300">
        <f>'27'!Q160</f>
        <v>1.0046351122478814</v>
      </c>
    </row>
    <row r="301" spans="1:8">
      <c r="B301" t="s">
        <v>449</v>
      </c>
      <c r="C301">
        <f>'27'!L190</f>
        <v>1.0791547312539636</v>
      </c>
      <c r="D301">
        <f>'27'!M190</f>
        <v>0.91314004278525529</v>
      </c>
      <c r="E301">
        <f>'27'!N190</f>
        <v>1.1369994141408029</v>
      </c>
      <c r="F301">
        <f>'27'!O190</f>
        <v>1.3011708572228149</v>
      </c>
      <c r="G301">
        <f>'27'!P190</f>
        <v>0.83132251385741518</v>
      </c>
      <c r="H301">
        <f>'27'!Q190</f>
        <v>0.95192003972560313</v>
      </c>
    </row>
    <row r="302" spans="1:8">
      <c r="B302" t="s">
        <v>450</v>
      </c>
      <c r="C302">
        <f>'27'!L220</f>
        <v>0.19484267124782628</v>
      </c>
      <c r="D302">
        <f>'27'!M220</f>
        <v>1.1338139193708299</v>
      </c>
      <c r="E302">
        <f>'27'!N220</f>
        <v>1.1088101195515616</v>
      </c>
      <c r="F302">
        <f>'27'!O220</f>
        <v>1.4434663641646119</v>
      </c>
      <c r="G302">
        <f>'27'!P220</f>
        <v>0.61619505383427309</v>
      </c>
      <c r="H302">
        <f>'27'!Q220</f>
        <v>0.78782340298720865</v>
      </c>
    </row>
    <row r="303" spans="1:8">
      <c r="B303" t="s">
        <v>451</v>
      </c>
      <c r="C303">
        <f>'27'!L250</f>
        <v>1.0925150591408204</v>
      </c>
      <c r="D303">
        <f>'27'!M250</f>
        <v>0.98215497665691442</v>
      </c>
      <c r="E303">
        <f>'27'!N250</f>
        <v>1.184379659988247</v>
      </c>
      <c r="F303">
        <f>'27'!O250</f>
        <v>1.1511904878934807</v>
      </c>
      <c r="G303">
        <f>'27'!P250</f>
        <v>0.7902077317191365</v>
      </c>
      <c r="H303">
        <f>'27'!Q250</f>
        <v>1.0367029983828404</v>
      </c>
    </row>
    <row r="304" spans="1:8">
      <c r="B304" t="s">
        <v>452</v>
      </c>
      <c r="C304">
        <f>'27'!L280</f>
        <v>1.442089311604174</v>
      </c>
      <c r="D304">
        <f>'27'!M280</f>
        <v>0.89484837875052392</v>
      </c>
      <c r="E304">
        <f>'27'!N280</f>
        <v>0.77626772982021586</v>
      </c>
      <c r="F304">
        <f>'27'!O280</f>
        <v>0.5278007175663102</v>
      </c>
      <c r="G304">
        <f>'27'!P280</f>
        <v>1.2143479827135855</v>
      </c>
      <c r="H304">
        <f>'27'!Q280</f>
        <v>1.4082416952305439</v>
      </c>
    </row>
    <row r="305" spans="1:8" ht="16" thickBot="1">
      <c r="B305" t="s">
        <v>453</v>
      </c>
      <c r="C305">
        <f>'27'!L310</f>
        <v>1.3548495268138998</v>
      </c>
      <c r="D305">
        <f>'27'!M310</f>
        <v>0.78275839224851496</v>
      </c>
      <c r="E305">
        <f>'27'!N310</f>
        <v>0.77135637188232942</v>
      </c>
      <c r="F305">
        <f>'27'!O310</f>
        <v>0.94983628250963625</v>
      </c>
      <c r="G305">
        <f>'27'!P310</f>
        <v>1.159456633682197</v>
      </c>
      <c r="H305">
        <f>'27'!Q310</f>
        <v>1.1773394444242762</v>
      </c>
    </row>
    <row r="306" spans="1:8" ht="17" thickBot="1">
      <c r="A306">
        <v>28</v>
      </c>
      <c r="B306" s="60" t="s">
        <v>7</v>
      </c>
      <c r="C306" s="61">
        <f>'28'!L10</f>
        <v>1.0466211882504179</v>
      </c>
      <c r="D306" s="62">
        <f>'28'!M10</f>
        <v>1.0085654863559534</v>
      </c>
      <c r="E306" s="62">
        <f>'28'!N10</f>
        <v>1.0161035183176694</v>
      </c>
      <c r="F306" s="62">
        <f>'28'!O10</f>
        <v>1.0868704281019896</v>
      </c>
      <c r="G306" s="62">
        <f>'28'!P10</f>
        <v>1.0145790867071673</v>
      </c>
      <c r="H306" s="63">
        <f>'28'!Q10</f>
        <v>0.9390636682690483</v>
      </c>
    </row>
    <row r="307" spans="1:8">
      <c r="B307" t="s">
        <v>455</v>
      </c>
      <c r="C307">
        <f>'28'!L40</f>
        <v>1.0147043603322183</v>
      </c>
      <c r="D307">
        <f>'28'!M40</f>
        <v>1.0116580768873542</v>
      </c>
      <c r="E307">
        <f>'28'!N40</f>
        <v>0.98653880310864506</v>
      </c>
      <c r="F307">
        <f>'28'!O40</f>
        <v>1.0835174859426422</v>
      </c>
      <c r="G307">
        <f>'28'!P40</f>
        <v>0.99640190552675378</v>
      </c>
      <c r="H307">
        <f>'28'!Q40</f>
        <v>0.97705090579191467</v>
      </c>
    </row>
    <row r="308" spans="1:8">
      <c r="B308" t="s">
        <v>456</v>
      </c>
      <c r="C308">
        <f>'28'!L70</f>
        <v>1.384025949242593</v>
      </c>
      <c r="D308">
        <f>'28'!M70</f>
        <v>0.77292447849683055</v>
      </c>
      <c r="E308">
        <f>'28'!N70</f>
        <v>1.2253724720503305</v>
      </c>
      <c r="F308">
        <f>'28'!O70</f>
        <v>1.0229612512709714</v>
      </c>
      <c r="G308">
        <f>'28'!P70</f>
        <v>1.1001974361478839</v>
      </c>
      <c r="H308">
        <f>'28'!Q70</f>
        <v>0.62890511580803488</v>
      </c>
    </row>
    <row r="309" spans="1:8">
      <c r="B309" t="s">
        <v>457</v>
      </c>
      <c r="C309">
        <f>'28'!L100</f>
        <v>1.4445336932805868</v>
      </c>
      <c r="D309">
        <f>'28'!M100</f>
        <v>0.86322211265153603</v>
      </c>
      <c r="E309">
        <f>'28'!N100</f>
        <v>1.4497213116232612</v>
      </c>
      <c r="F309">
        <f>'28'!O100</f>
        <v>1.1819675753859178</v>
      </c>
      <c r="G309">
        <f>'28'!P100</f>
        <v>1.4016881418420566</v>
      </c>
      <c r="H309">
        <f>'28'!Q100</f>
        <v>0.21224755867775519</v>
      </c>
    </row>
    <row r="310" spans="1:8">
      <c r="B310" t="s">
        <v>458</v>
      </c>
      <c r="C310">
        <f>'28'!L130</f>
        <v>0.79437086802726375</v>
      </c>
      <c r="D310">
        <f>'28'!M130</f>
        <v>1.1608504795232066</v>
      </c>
      <c r="E310">
        <f>'28'!N130</f>
        <v>1.3058383145155468</v>
      </c>
      <c r="F310">
        <f>'28'!O130</f>
        <v>0.77372405022979862</v>
      </c>
      <c r="G310">
        <f>'28'!P130</f>
        <v>1.3958563804148998</v>
      </c>
      <c r="H310">
        <f>'28'!Q130</f>
        <v>0.460927681572954</v>
      </c>
    </row>
    <row r="311" spans="1:8">
      <c r="B311" t="s">
        <v>326</v>
      </c>
      <c r="C311">
        <f>'28'!L160</f>
        <v>0.71716829151720074</v>
      </c>
      <c r="D311">
        <f>'28'!M160</f>
        <v>1.1700871033731963</v>
      </c>
      <c r="E311">
        <f>'28'!N160</f>
        <v>1.2191816900062138</v>
      </c>
      <c r="F311">
        <f>'28'!O160</f>
        <v>1.3217278423009113</v>
      </c>
      <c r="G311">
        <f>'28'!P160</f>
        <v>1.1999450818438837</v>
      </c>
      <c r="H311">
        <f>'28'!Q160</f>
        <v>1.1916253318314276</v>
      </c>
    </row>
    <row r="312" spans="1:8">
      <c r="B312" t="s">
        <v>459</v>
      </c>
      <c r="C312">
        <f>'28'!L190</f>
        <v>1.2573013295900397</v>
      </c>
      <c r="D312">
        <f>'28'!M190</f>
        <v>1.1414617287936761</v>
      </c>
      <c r="E312">
        <f>'28'!N190</f>
        <v>1.0898344354926848</v>
      </c>
      <c r="F312">
        <f>'28'!O190</f>
        <v>0.90990578353038432</v>
      </c>
      <c r="G312">
        <f>'28'!P190</f>
        <v>1.009563828637432</v>
      </c>
      <c r="H312">
        <f>'28'!Q190</f>
        <v>1.0666363336730629</v>
      </c>
    </row>
    <row r="313" spans="1:8">
      <c r="B313" t="s">
        <v>404</v>
      </c>
      <c r="C313">
        <f>'28'!L220</f>
        <v>1.4324177781035972</v>
      </c>
      <c r="D313">
        <f>'28'!M220</f>
        <v>0.80785016129709863</v>
      </c>
      <c r="E313">
        <f>'28'!N220</f>
        <v>1.3906056937616085</v>
      </c>
      <c r="F313">
        <f>'28'!O220</f>
        <v>1.255650827260296</v>
      </c>
      <c r="G313">
        <f>'28'!P220</f>
        <v>0.66509579907174632</v>
      </c>
      <c r="H313">
        <f>'28'!Q220</f>
        <v>0.7556032948378576</v>
      </c>
    </row>
    <row r="314" spans="1:8">
      <c r="B314" t="s">
        <v>460</v>
      </c>
      <c r="C314">
        <f>'28'!L250</f>
        <v>1.4642936814058842</v>
      </c>
      <c r="D314">
        <f>'28'!M250</f>
        <v>1.4214178866824607</v>
      </c>
      <c r="E314">
        <f>'28'!N250</f>
        <v>0.42339248724965117</v>
      </c>
      <c r="F314">
        <f>'28'!O250</f>
        <v>1.2723189366757441</v>
      </c>
      <c r="G314">
        <f>'28'!P250</f>
        <v>0.62435106453604861</v>
      </c>
      <c r="H314">
        <f>'28'!Q250</f>
        <v>0.9360413999054964</v>
      </c>
    </row>
    <row r="315" spans="1:8">
      <c r="B315" t="s">
        <v>461</v>
      </c>
      <c r="C315">
        <f>'28'!L280</f>
        <v>1.2452912752912215</v>
      </c>
      <c r="D315">
        <f>'28'!M280</f>
        <v>0.97376357361289845</v>
      </c>
      <c r="E315">
        <f>'28'!N280</f>
        <v>1.2706047025680653</v>
      </c>
      <c r="F315">
        <f>'28'!O280</f>
        <v>0.90606769096937601</v>
      </c>
      <c r="G315">
        <f>'28'!P280</f>
        <v>1.1063115685526435</v>
      </c>
      <c r="H315">
        <f>'28'!Q280</f>
        <v>0.85705501050126409</v>
      </c>
    </row>
    <row r="316" spans="1:8">
      <c r="B316" t="s">
        <v>462</v>
      </c>
      <c r="C316">
        <f>'28'!L310</f>
        <v>1.1799144705588247</v>
      </c>
      <c r="D316">
        <f>'28'!M310</f>
        <v>1.1513332063337158</v>
      </c>
      <c r="E316">
        <f>'28'!N310</f>
        <v>0.92886230154794691</v>
      </c>
      <c r="F316">
        <f>'28'!O310</f>
        <v>1.2926477888587533</v>
      </c>
      <c r="G316">
        <f>'28'!P310</f>
        <v>0.98130520148944056</v>
      </c>
      <c r="H316">
        <f>'28'!Q310</f>
        <v>0.64051705048927743</v>
      </c>
    </row>
    <row r="317" spans="1:8">
      <c r="B317" t="s">
        <v>463</v>
      </c>
      <c r="C317">
        <f>'28'!L340</f>
        <v>1.3538882762532352</v>
      </c>
      <c r="D317">
        <f>'28'!M340</f>
        <v>0.5236136344438912</v>
      </c>
      <c r="E317">
        <f>'28'!N340</f>
        <v>1.1501678757565597</v>
      </c>
      <c r="F317">
        <f>'28'!O340</f>
        <v>1.2790783063256284</v>
      </c>
      <c r="G317">
        <f>'28'!P340</f>
        <v>1.0962093136486208</v>
      </c>
      <c r="H317">
        <f>'28'!Q340</f>
        <v>0.57416145043620637</v>
      </c>
    </row>
    <row r="318" spans="1:8" ht="16" thickBot="1">
      <c r="B318" t="s">
        <v>464</v>
      </c>
      <c r="C318">
        <f>'28'!L370</f>
        <v>1.2855233328039672</v>
      </c>
      <c r="D318">
        <f>'28'!M370</f>
        <v>0.75854684298357389</v>
      </c>
      <c r="E318">
        <f>'28'!N370</f>
        <v>1.340138056668744</v>
      </c>
      <c r="F318">
        <f>'28'!O370</f>
        <v>0.60033425090232351</v>
      </c>
      <c r="G318">
        <f>'28'!P370</f>
        <v>1.2570576931932611</v>
      </c>
      <c r="H318">
        <f>'28'!Q370</f>
        <v>0.5725203000039043</v>
      </c>
    </row>
    <row r="319" spans="1:8" ht="17" thickBot="1">
      <c r="A319">
        <v>29</v>
      </c>
      <c r="B319" s="60" t="s">
        <v>11</v>
      </c>
      <c r="C319" s="61">
        <f>'29'!L10</f>
        <v>0.89828717377112288</v>
      </c>
      <c r="D319" s="62">
        <f>'29'!M10</f>
        <v>1.0178981657148491</v>
      </c>
      <c r="E319" s="62">
        <f>'29'!N10</f>
        <v>0.93838871138664848</v>
      </c>
      <c r="F319" s="62">
        <f>'29'!O10</f>
        <v>0.97658094199862566</v>
      </c>
      <c r="G319" s="62">
        <f>'29'!P10</f>
        <v>0.9250180759710519</v>
      </c>
      <c r="H319" s="63">
        <f>'29'!Q10</f>
        <v>0.99615729990976654</v>
      </c>
    </row>
    <row r="320" spans="1:8">
      <c r="B320" t="s">
        <v>466</v>
      </c>
      <c r="C320">
        <f>'29'!L40</f>
        <v>0.75775305905847401</v>
      </c>
      <c r="D320">
        <f>'29'!M40</f>
        <v>0.75901244016957314</v>
      </c>
      <c r="E320">
        <f>'29'!N40</f>
        <v>1.2599991874276719</v>
      </c>
      <c r="F320">
        <f>'29'!O40</f>
        <v>1.2922145329625323</v>
      </c>
      <c r="G320">
        <f>'29'!P40</f>
        <v>1.0984006257577963</v>
      </c>
      <c r="H320">
        <f>'29'!Q40</f>
        <v>1.0605952176066493</v>
      </c>
    </row>
    <row r="321" spans="1:8">
      <c r="B321" t="s">
        <v>467</v>
      </c>
      <c r="C321">
        <f>'29'!L70</f>
        <v>0.58495892984983278</v>
      </c>
      <c r="D321">
        <f>'29'!M70</f>
        <v>1.0797935186775929</v>
      </c>
      <c r="E321">
        <f>'29'!N70</f>
        <v>1.2842695159365671</v>
      </c>
      <c r="F321">
        <f>'29'!O70</f>
        <v>0.86535556136483494</v>
      </c>
      <c r="G321">
        <f>'29'!P70</f>
        <v>1.266242249583162</v>
      </c>
      <c r="H321">
        <f>'29'!Q70</f>
        <v>0.81187585363675441</v>
      </c>
    </row>
    <row r="322" spans="1:8">
      <c r="B322" t="s">
        <v>468</v>
      </c>
      <c r="C322">
        <f>'29'!L100</f>
        <v>0.91018356341911422</v>
      </c>
      <c r="D322">
        <f>'29'!M100</f>
        <v>1.350805225337572</v>
      </c>
      <c r="E322">
        <f>'29'!N100</f>
        <v>0.71843999797642399</v>
      </c>
      <c r="F322">
        <f>'29'!O100</f>
        <v>0.82569953826258047</v>
      </c>
      <c r="G322">
        <f>'29'!P100</f>
        <v>1.0127538868256973</v>
      </c>
      <c r="H322">
        <f>'29'!Q100</f>
        <v>0.93464582844050859</v>
      </c>
    </row>
    <row r="323" spans="1:8">
      <c r="B323" t="s">
        <v>403</v>
      </c>
      <c r="C323">
        <f>'29'!L130</f>
        <v>1.037031787323242</v>
      </c>
      <c r="D323">
        <f>'29'!M130</f>
        <v>1.4304024024512936</v>
      </c>
      <c r="E323">
        <f>'29'!N130</f>
        <v>0.42899943416485181</v>
      </c>
      <c r="F323">
        <f>'29'!O130</f>
        <v>1.1392385013588029</v>
      </c>
      <c r="G323">
        <f>'29'!P130</f>
        <v>0.94651351169310394</v>
      </c>
      <c r="H323">
        <f>'29'!Q130</f>
        <v>0.5933930934386592</v>
      </c>
    </row>
    <row r="324" spans="1:8">
      <c r="B324" t="s">
        <v>469</v>
      </c>
      <c r="C324">
        <f>'29'!L160</f>
        <v>1.1335350965835269</v>
      </c>
      <c r="D324">
        <f>'29'!M160</f>
        <v>1.3043901963241924</v>
      </c>
      <c r="E324">
        <f>'29'!N160</f>
        <v>1.2447673106263504</v>
      </c>
      <c r="F324">
        <f>'29'!O160</f>
        <v>0.97748522275959893</v>
      </c>
      <c r="G324">
        <f>'29'!P160</f>
        <v>0.98662008541097346</v>
      </c>
      <c r="H324">
        <f>'29'!Q160</f>
        <v>1.1130318132276282</v>
      </c>
    </row>
    <row r="325" spans="1:8">
      <c r="B325" t="s">
        <v>470</v>
      </c>
      <c r="C325">
        <f>'29'!L190</f>
        <v>0.84924525651398453</v>
      </c>
      <c r="D325">
        <f>'29'!M190</f>
        <v>1.2797241518691667</v>
      </c>
      <c r="E325">
        <f>'29'!N190</f>
        <v>0.79510123937378407</v>
      </c>
      <c r="F325">
        <f>'29'!O190</f>
        <v>1.3938759321797503</v>
      </c>
      <c r="G325">
        <f>'29'!P190</f>
        <v>1.0426203087416999</v>
      </c>
      <c r="H325">
        <f>'29'!Q190</f>
        <v>0.88484829584377211</v>
      </c>
    </row>
    <row r="326" spans="1:8">
      <c r="B326" t="s">
        <v>471</v>
      </c>
      <c r="C326">
        <f>'29'!L220</f>
        <v>0.89857322958297359</v>
      </c>
      <c r="D326">
        <f>'29'!M220</f>
        <v>0.99806316133017003</v>
      </c>
      <c r="E326">
        <f>'29'!N220</f>
        <v>0.92823463024078512</v>
      </c>
      <c r="F326">
        <f>'29'!O220</f>
        <v>0.96002752691213566</v>
      </c>
      <c r="G326">
        <f>'29'!P220</f>
        <v>0.9221881555673076</v>
      </c>
      <c r="H326">
        <f>'29'!Q220</f>
        <v>0.98393886548537435</v>
      </c>
    </row>
    <row r="327" spans="1:8">
      <c r="B327" t="s">
        <v>472</v>
      </c>
      <c r="C327">
        <f>'29'!L250</f>
        <v>0.95807130286883901</v>
      </c>
      <c r="D327">
        <f>'29'!M250</f>
        <v>0.91358994918382141</v>
      </c>
      <c r="E327">
        <f>'29'!N250</f>
        <v>1.4817259800564881</v>
      </c>
      <c r="F327">
        <f>'29'!O250</f>
        <v>0.46552802243395019</v>
      </c>
      <c r="G327">
        <f>'29'!P250</f>
        <v>0.75391125797339009</v>
      </c>
      <c r="H327">
        <f>'29'!Q250</f>
        <v>1.3606257803474355</v>
      </c>
    </row>
    <row r="328" spans="1:8" ht="16" thickBot="1">
      <c r="B328" t="s">
        <v>473</v>
      </c>
      <c r="C328">
        <f>'29'!L280</f>
        <v>0.66801858987613494</v>
      </c>
      <c r="D328">
        <f>'29'!M280</f>
        <v>1.2554539330028536</v>
      </c>
      <c r="E328">
        <f>'29'!N280</f>
        <v>0.43677686488724737</v>
      </c>
      <c r="F328">
        <f>'29'!O280</f>
        <v>1.4489420409972735</v>
      </c>
      <c r="G328">
        <f>'29'!P280</f>
        <v>0.64453101287441927</v>
      </c>
      <c r="H328">
        <f>'29'!Q280</f>
        <v>1.3520537781470672</v>
      </c>
    </row>
    <row r="329" spans="1:8" ht="17" thickBot="1">
      <c r="A329">
        <v>30</v>
      </c>
      <c r="B329" s="60" t="s">
        <v>15</v>
      </c>
      <c r="C329" s="61">
        <f>'30'!L10</f>
        <v>1.0690569401392276</v>
      </c>
      <c r="D329" s="62">
        <f>'30'!M10</f>
        <v>1.1996213653556054</v>
      </c>
      <c r="E329" s="62">
        <f>'30'!N10</f>
        <v>1.1969916272261492</v>
      </c>
      <c r="F329" s="62">
        <f>'30'!O10</f>
        <v>0.89202796926901007</v>
      </c>
      <c r="G329" s="62">
        <f>'30'!P10</f>
        <v>0.76454220071713463</v>
      </c>
      <c r="H329" s="63">
        <f>'30'!Q10</f>
        <v>0.91151380808792204</v>
      </c>
    </row>
    <row r="330" spans="1:8">
      <c r="B330" t="s">
        <v>475</v>
      </c>
      <c r="C330">
        <f>'30'!L40</f>
        <v>1.0638998431353555</v>
      </c>
      <c r="D330">
        <f>'30'!M40</f>
        <v>1.2119432295859081</v>
      </c>
      <c r="E330">
        <f>'30'!N40</f>
        <v>1.1963209249601499</v>
      </c>
      <c r="F330">
        <f>'30'!O40</f>
        <v>0.86279521090648448</v>
      </c>
      <c r="G330">
        <f>'30'!P40</f>
        <v>0.77038413873929512</v>
      </c>
      <c r="H330">
        <f>'30'!Q40</f>
        <v>0.89423431579820978</v>
      </c>
    </row>
    <row r="331" spans="1:8">
      <c r="B331" t="s">
        <v>476</v>
      </c>
      <c r="C331">
        <f>'30'!L70</f>
        <v>1.1521115025771778</v>
      </c>
      <c r="D331">
        <f>'30'!M70</f>
        <v>1.1413667174433604</v>
      </c>
      <c r="E331">
        <f>'30'!N70</f>
        <v>1.226979088838797</v>
      </c>
      <c r="F331">
        <f>'30'!O70</f>
        <v>1.055416532609714</v>
      </c>
      <c r="G331">
        <f>'30'!P70</f>
        <v>0.52737694122673429</v>
      </c>
      <c r="H331">
        <f>'30'!Q70</f>
        <v>1.1266986832566068</v>
      </c>
    </row>
    <row r="332" spans="1:8">
      <c r="B332" t="s">
        <v>477</v>
      </c>
      <c r="C332">
        <f>'30'!L100</f>
        <v>1.0275765591275765</v>
      </c>
      <c r="D332">
        <f>'30'!M100</f>
        <v>0.92543050134235416</v>
      </c>
      <c r="E332">
        <f>'30'!N100</f>
        <v>1.3205786591864663</v>
      </c>
      <c r="F332">
        <f>'30'!O100</f>
        <v>0.79844252535916183</v>
      </c>
      <c r="G332">
        <f>'30'!P100</f>
        <v>0.76227066087077566</v>
      </c>
      <c r="H332">
        <f>'30'!Q100</f>
        <v>1.4622080449621608</v>
      </c>
    </row>
    <row r="333" spans="1:8">
      <c r="B333" t="s">
        <v>280</v>
      </c>
      <c r="C333">
        <f>'30'!L130</f>
        <v>1.0853020286729107</v>
      </c>
      <c r="D333">
        <f>'30'!M130</f>
        <v>1.0769029676906552</v>
      </c>
      <c r="E333">
        <f>'30'!N130</f>
        <v>1.2544032435643704</v>
      </c>
      <c r="F333">
        <f>'30'!O130</f>
        <v>1.3630868795335598</v>
      </c>
      <c r="G333">
        <f>'30'!P130</f>
        <v>0.65502990938429284</v>
      </c>
      <c r="H333">
        <f>'30'!Q130</f>
        <v>0.74527615581786788</v>
      </c>
    </row>
    <row r="334" spans="1:8">
      <c r="B334" t="s">
        <v>478</v>
      </c>
      <c r="C334">
        <f>'30'!L160</f>
        <v>0.98137691076806421</v>
      </c>
      <c r="D334">
        <f>'30'!M160</f>
        <v>1.1975444960082773</v>
      </c>
      <c r="E334">
        <f>'30'!N160</f>
        <v>1.2793304791670459</v>
      </c>
      <c r="F334">
        <f>'30'!O160</f>
        <v>1.1435607675533017</v>
      </c>
      <c r="G334">
        <f>'30'!P160</f>
        <v>0.77706188452462865</v>
      </c>
      <c r="H334">
        <f>'30'!Q160</f>
        <v>1.0679584920789833</v>
      </c>
    </row>
    <row r="335" spans="1:8">
      <c r="B335" t="s">
        <v>479</v>
      </c>
      <c r="C335">
        <f>'30'!L190</f>
        <v>1.1819032336327999</v>
      </c>
      <c r="D335">
        <f>'30'!M190</f>
        <v>1.033103041122704</v>
      </c>
      <c r="E335">
        <f>'30'!N190</f>
        <v>0.98438847732788204</v>
      </c>
      <c r="F335">
        <f>'30'!O190</f>
        <v>1.2484303717137637</v>
      </c>
      <c r="G335">
        <f>'30'!P190</f>
        <v>1.0736134729814071</v>
      </c>
      <c r="H335">
        <f>'30'!Q190</f>
        <v>0.7112441887718044</v>
      </c>
    </row>
    <row r="336" spans="1:8">
      <c r="B336" t="s">
        <v>275</v>
      </c>
      <c r="C336">
        <f>'30'!L220</f>
        <v>1.1862060521026101</v>
      </c>
      <c r="D336">
        <f>'30'!M220</f>
        <v>0.90137508544221911</v>
      </c>
      <c r="E336">
        <f>'30'!N220</f>
        <v>1.1406556027841686</v>
      </c>
      <c r="F336">
        <f>'30'!O220</f>
        <v>1.1963569893122825</v>
      </c>
      <c r="G336">
        <f>'30'!P220</f>
        <v>0.5938714379642438</v>
      </c>
      <c r="H336">
        <f>'30'!Q220</f>
        <v>1.1334670648214327</v>
      </c>
    </row>
    <row r="337" spans="1:8">
      <c r="B337" t="s">
        <v>480</v>
      </c>
      <c r="C337">
        <f>'30'!L250</f>
        <v>1.1489900892127003</v>
      </c>
      <c r="D337">
        <f>'30'!M250</f>
        <v>0.94846597541905375</v>
      </c>
      <c r="E337">
        <f>'30'!N250</f>
        <v>1.0916035186913511</v>
      </c>
      <c r="F337">
        <f>'30'!O250</f>
        <v>1.0840586430864261</v>
      </c>
      <c r="G337">
        <f>'30'!P250</f>
        <v>0.95684493823316763</v>
      </c>
      <c r="H337">
        <f>'30'!Q250</f>
        <v>0.96541717983738562</v>
      </c>
    </row>
    <row r="338" spans="1:8">
      <c r="B338" t="s">
        <v>481</v>
      </c>
      <c r="C338">
        <f>'30'!L280</f>
        <v>1.2287391019242004</v>
      </c>
      <c r="D338">
        <f>'30'!M280</f>
        <v>1.0070075406728463</v>
      </c>
      <c r="E338">
        <f>'30'!N280</f>
        <v>1.080208582825148</v>
      </c>
      <c r="F338">
        <f>'30'!O280</f>
        <v>0.96913313177179172</v>
      </c>
      <c r="G338">
        <f>'30'!P280</f>
        <v>1.2486797587751024</v>
      </c>
      <c r="H338">
        <f>'30'!Q280</f>
        <v>0.78058672479493574</v>
      </c>
    </row>
    <row r="339" spans="1:8">
      <c r="B339" t="s">
        <v>482</v>
      </c>
      <c r="C339">
        <f>'30'!L310</f>
        <v>1.254403973811014</v>
      </c>
      <c r="D339">
        <f>'30'!M310</f>
        <v>0.97538649914527542</v>
      </c>
      <c r="E339">
        <f>'30'!N310</f>
        <v>1.1693753907015689</v>
      </c>
      <c r="F339">
        <f>'30'!O310</f>
        <v>1.2088846543686598</v>
      </c>
      <c r="G339">
        <f>'30'!P310</f>
        <v>0.57143724011627517</v>
      </c>
      <c r="H339">
        <f>'30'!Q310</f>
        <v>1.1685155668457536</v>
      </c>
    </row>
    <row r="340" spans="1:8" ht="16" thickBot="1">
      <c r="B340" t="s">
        <v>483</v>
      </c>
      <c r="C340">
        <f>'30'!L340</f>
        <v>1.1890280666401511</v>
      </c>
      <c r="D340">
        <f>'30'!M340</f>
        <v>0.97211702888043583</v>
      </c>
      <c r="E340">
        <f>'30'!N340</f>
        <v>1.2744990876110449</v>
      </c>
      <c r="F340">
        <f>'30'!O340</f>
        <v>1.2724279807079188</v>
      </c>
      <c r="G340">
        <f>'30'!P340</f>
        <v>0.41416239799776072</v>
      </c>
      <c r="H340">
        <f>'30'!Q340</f>
        <v>1.1118027506828416</v>
      </c>
    </row>
    <row r="341" spans="1:8" ht="17" thickBot="1">
      <c r="A341">
        <v>31</v>
      </c>
      <c r="B341" s="60" t="s">
        <v>19</v>
      </c>
      <c r="C341" s="61">
        <f>'31'!L10</f>
        <v>1.0229963211290249</v>
      </c>
      <c r="D341" s="62">
        <f>'31'!M10</f>
        <v>1.0456249812730594</v>
      </c>
      <c r="E341" s="62">
        <f>'31'!N10</f>
        <v>1.0902277571659778</v>
      </c>
      <c r="F341" s="62">
        <f>'31'!O10</f>
        <v>1.1264483401818826</v>
      </c>
      <c r="G341" s="62">
        <f>'31'!P10</f>
        <v>1.1250428670124537</v>
      </c>
      <c r="H341" s="63">
        <f>'31'!Q10</f>
        <v>1.0855158887553511</v>
      </c>
    </row>
    <row r="342" spans="1:8">
      <c r="B342" t="s">
        <v>485</v>
      </c>
      <c r="C342">
        <f>'31'!L40</f>
        <v>1.1530342814531476</v>
      </c>
      <c r="D342">
        <f>'31'!M40</f>
        <v>0.9549519911292117</v>
      </c>
      <c r="E342">
        <f>'31'!N40</f>
        <v>1.1781090620132602</v>
      </c>
      <c r="F342">
        <f>'31'!O40</f>
        <v>1.2725498210159554</v>
      </c>
      <c r="G342">
        <f>'31'!P40</f>
        <v>0.79979216218946503</v>
      </c>
      <c r="H342">
        <f>'31'!Q40</f>
        <v>1.2165364414305266</v>
      </c>
    </row>
    <row r="343" spans="1:8">
      <c r="B343" t="s">
        <v>486</v>
      </c>
      <c r="C343">
        <f>'31'!L70</f>
        <v>1.0880258716321083</v>
      </c>
      <c r="D343">
        <f>'31'!M70</f>
        <v>1.0083499854478715</v>
      </c>
      <c r="E343">
        <f>'31'!N70</f>
        <v>1.1126408260200027</v>
      </c>
      <c r="F343">
        <f>'31'!O70</f>
        <v>1.0708113634272327</v>
      </c>
      <c r="G343">
        <f>'31'!P70</f>
        <v>1.1089700247288501</v>
      </c>
      <c r="H343">
        <f>'31'!Q70</f>
        <v>1.0500195092550253</v>
      </c>
    </row>
    <row r="344" spans="1:8">
      <c r="B344" t="s">
        <v>487</v>
      </c>
      <c r="C344">
        <f>'31'!L100</f>
        <v>1.1020666238577272</v>
      </c>
      <c r="D344">
        <f>'31'!M100</f>
        <v>1.0102108688110332</v>
      </c>
      <c r="E344">
        <f>'31'!N100</f>
        <v>1.1442472294129022</v>
      </c>
      <c r="F344">
        <f>'31'!O100</f>
        <v>0.83914359240935332</v>
      </c>
      <c r="G344">
        <f>'31'!P100</f>
        <v>1.1519651275970584</v>
      </c>
      <c r="H344">
        <f>'31'!Q100</f>
        <v>1.1747618896868846</v>
      </c>
    </row>
    <row r="345" spans="1:8">
      <c r="B345" t="s">
        <v>488</v>
      </c>
      <c r="C345">
        <f>'31'!L130</f>
        <v>1.0579221110838151</v>
      </c>
      <c r="D345">
        <f>'31'!M130</f>
        <v>1.0053661818299584</v>
      </c>
      <c r="E345">
        <f>'31'!N130</f>
        <v>1.1030030196385925</v>
      </c>
      <c r="F345">
        <f>'31'!O130</f>
        <v>0.97635585787572687</v>
      </c>
      <c r="G345">
        <f>'31'!P130</f>
        <v>1.0672077786461451</v>
      </c>
      <c r="H345">
        <f>'31'!Q130</f>
        <v>0.95608469792308215</v>
      </c>
    </row>
    <row r="346" spans="1:8">
      <c r="B346" t="s">
        <v>489</v>
      </c>
      <c r="C346">
        <f>'31'!L160</f>
        <v>1.277746673490568</v>
      </c>
      <c r="D346">
        <f>'31'!M160</f>
        <v>0.64667129295122039</v>
      </c>
      <c r="E346">
        <f>'31'!N160</f>
        <v>1.0875736332412771</v>
      </c>
      <c r="F346">
        <f>'31'!O160</f>
        <v>0.87134473514502586</v>
      </c>
      <c r="G346">
        <f>'31'!P160</f>
        <v>1.0135227540747354</v>
      </c>
      <c r="H346">
        <f>'31'!Q160</f>
        <v>1.0775935002998911</v>
      </c>
    </row>
    <row r="347" spans="1:8">
      <c r="B347" t="s">
        <v>490</v>
      </c>
      <c r="C347">
        <f>'31'!L190</f>
        <v>1.0533233783064624</v>
      </c>
      <c r="D347">
        <f>'31'!M190</f>
        <v>1.0093985742310687</v>
      </c>
      <c r="E347">
        <f>'31'!N190</f>
        <v>1.1720213840902938</v>
      </c>
      <c r="F347">
        <f>'31'!O190</f>
        <v>0.95350972206281659</v>
      </c>
      <c r="G347">
        <f>'31'!P190</f>
        <v>1.0681735306580245</v>
      </c>
      <c r="H347">
        <f>'31'!Q190</f>
        <v>1.3406238038548868</v>
      </c>
    </row>
    <row r="348" spans="1:8" ht="16" thickBot="1">
      <c r="B348" t="s">
        <v>491</v>
      </c>
      <c r="C348">
        <f>'31'!L220</f>
        <v>1.0153295839088801</v>
      </c>
      <c r="D348">
        <f>'31'!M220</f>
        <v>1.0524828884237383</v>
      </c>
      <c r="E348">
        <f>'31'!N220</f>
        <v>1.0850430577270853</v>
      </c>
      <c r="F348">
        <f>'31'!O220</f>
        <v>1.1402301945783728</v>
      </c>
      <c r="G348">
        <f>'31'!P220</f>
        <v>1.130688364535372</v>
      </c>
      <c r="H348">
        <f>'31'!Q220</f>
        <v>1.0782351164262136</v>
      </c>
    </row>
    <row r="349" spans="1:8" ht="17" thickBot="1">
      <c r="A349">
        <v>32</v>
      </c>
      <c r="B349" s="60" t="s">
        <v>23</v>
      </c>
      <c r="C349" s="61">
        <f>'32'!L10</f>
        <v>1.0137039670543697</v>
      </c>
      <c r="D349" s="62">
        <f>'32'!M10</f>
        <v>0.89082010458011274</v>
      </c>
      <c r="E349" s="62">
        <f>'32'!N10</f>
        <v>0.99956622739619128</v>
      </c>
      <c r="F349" s="62">
        <f>'32'!O10</f>
        <v>1.0798586287085605</v>
      </c>
      <c r="G349" s="62">
        <f>'32'!P10</f>
        <v>1.0122599276244124</v>
      </c>
      <c r="H349" s="63">
        <f>'32'!Q10</f>
        <v>0.94441142652055721</v>
      </c>
    </row>
    <row r="350" spans="1:8">
      <c r="B350" t="s">
        <v>493</v>
      </c>
      <c r="C350">
        <f>'32'!L40</f>
        <v>1.009309912762876</v>
      </c>
      <c r="D350">
        <f>'32'!M40</f>
        <v>0.87399888339928111</v>
      </c>
      <c r="E350">
        <f>'32'!N40</f>
        <v>0.97753772119287174</v>
      </c>
      <c r="F350">
        <f>'32'!O40</f>
        <v>1.0670307611631755</v>
      </c>
      <c r="G350">
        <f>'32'!P40</f>
        <v>1.0223473166486945</v>
      </c>
      <c r="H350">
        <f>'32'!Q40</f>
        <v>0.96074455136352122</v>
      </c>
    </row>
    <row r="351" spans="1:8">
      <c r="B351" t="s">
        <v>494</v>
      </c>
      <c r="C351">
        <f>'32'!L70</f>
        <v>0.95746849037065673</v>
      </c>
      <c r="D351">
        <f>'32'!M70</f>
        <v>1.0446954497219021</v>
      </c>
      <c r="E351">
        <f>'32'!N70</f>
        <v>1.0751411844346423</v>
      </c>
      <c r="F351">
        <f>'32'!O70</f>
        <v>1.351908282301415</v>
      </c>
      <c r="G351">
        <f>'32'!P70</f>
        <v>0.89947674152424917</v>
      </c>
      <c r="H351">
        <f>'32'!Q70</f>
        <v>0.75931092364818875</v>
      </c>
    </row>
    <row r="352" spans="1:8">
      <c r="B352" t="s">
        <v>495</v>
      </c>
      <c r="C352">
        <f>'32'!L100</f>
        <v>1.0566327581023836</v>
      </c>
      <c r="D352">
        <f>'32'!M100</f>
        <v>1.0139210871138586</v>
      </c>
      <c r="E352">
        <f>'32'!N100</f>
        <v>1.1634151804077464</v>
      </c>
      <c r="F352">
        <f>'32'!O100</f>
        <v>1.1981468916637628</v>
      </c>
      <c r="G352">
        <f>'32'!P100</f>
        <v>0.76854757762202885</v>
      </c>
      <c r="H352">
        <f>'32'!Q100</f>
        <v>1.0622092989976886</v>
      </c>
    </row>
    <row r="353" spans="1:8">
      <c r="B353" t="s">
        <v>496</v>
      </c>
      <c r="C353">
        <f>'32'!L130</f>
        <v>1.085595284782489</v>
      </c>
      <c r="D353">
        <f>'32'!M130</f>
        <v>1.1626813730502472</v>
      </c>
      <c r="E353">
        <f>'32'!N130</f>
        <v>1.2619239954575296</v>
      </c>
      <c r="F353">
        <f>'32'!O130</f>
        <v>1.2023369057089854</v>
      </c>
      <c r="G353">
        <f>'32'!P130</f>
        <v>1.2557277289602529</v>
      </c>
      <c r="H353">
        <f>'32'!Q130</f>
        <v>0.68173231970513282</v>
      </c>
    </row>
    <row r="354" spans="1:8">
      <c r="B354" t="s">
        <v>497</v>
      </c>
      <c r="C354">
        <f>'32'!L160</f>
        <v>1.1421787553197966</v>
      </c>
      <c r="D354">
        <f>'32'!M160</f>
        <v>1.0096637134149764</v>
      </c>
      <c r="E354">
        <f>'32'!N160</f>
        <v>0.8545267836307584</v>
      </c>
      <c r="F354">
        <f>'32'!O160</f>
        <v>1.4780268017544775</v>
      </c>
      <c r="G354">
        <f>'32'!P160</f>
        <v>0.64208343817263469</v>
      </c>
      <c r="H354">
        <f>'32'!Q160</f>
        <v>0.49922350807245525</v>
      </c>
    </row>
    <row r="355" spans="1:8">
      <c r="B355" t="s">
        <v>498</v>
      </c>
      <c r="C355">
        <f>'32'!L190</f>
        <v>1.0065171682474143</v>
      </c>
      <c r="D355">
        <f>'32'!M190</f>
        <v>1.1364591009619125</v>
      </c>
      <c r="E355">
        <f>'32'!N190</f>
        <v>1.2807120324050665</v>
      </c>
      <c r="F355">
        <f>'32'!O190</f>
        <v>0.819359975759679</v>
      </c>
      <c r="G355">
        <f>'32'!P190</f>
        <v>1.0957931504622662</v>
      </c>
      <c r="H355">
        <f>'32'!Q190</f>
        <v>0.80742751202720453</v>
      </c>
    </row>
    <row r="356" spans="1:8">
      <c r="B356" t="s">
        <v>499</v>
      </c>
      <c r="C356">
        <f>'32'!L220</f>
        <v>1.0634452523076567</v>
      </c>
      <c r="D356">
        <f>'32'!M220</f>
        <v>1.0096637134149764</v>
      </c>
      <c r="E356">
        <f>'32'!N220</f>
        <v>1.2012957745560551</v>
      </c>
      <c r="F356">
        <f>'32'!O220</f>
        <v>0.90630142963866112</v>
      </c>
      <c r="G356">
        <f>'32'!P220</f>
        <v>0.94526157985561254</v>
      </c>
      <c r="H356">
        <f>'32'!Q220</f>
        <v>0.83314639329810425</v>
      </c>
    </row>
    <row r="357" spans="1:8">
      <c r="B357" t="s">
        <v>500</v>
      </c>
      <c r="C357">
        <f>'32'!L250</f>
        <v>1.1059735140822324</v>
      </c>
      <c r="D357">
        <f>'32'!M250</f>
        <v>1.0343355479562177</v>
      </c>
      <c r="E357">
        <f>'32'!N250</f>
        <v>1.4514248024146406</v>
      </c>
      <c r="F357">
        <f>'32'!O250</f>
        <v>1.1731520894720484</v>
      </c>
      <c r="G357">
        <f>'32'!P250</f>
        <v>0.54862280965092636</v>
      </c>
      <c r="H357">
        <f>'32'!Q250</f>
        <v>0.48193434544306024</v>
      </c>
    </row>
    <row r="358" spans="1:8" ht="16" thickBot="1">
      <c r="B358" t="s">
        <v>501</v>
      </c>
      <c r="C358">
        <f>'32'!L280</f>
        <v>1.0402762916681232</v>
      </c>
      <c r="D358">
        <f>'32'!M280</f>
        <v>1.1048447431311905</v>
      </c>
      <c r="E358">
        <f>'32'!N280</f>
        <v>1.0500308077985951</v>
      </c>
      <c r="F358">
        <f>'32'!O280</f>
        <v>1.0045186658256025</v>
      </c>
      <c r="G358">
        <f>'32'!P280</f>
        <v>0.89266438002674542</v>
      </c>
      <c r="H358">
        <f>'32'!Q280</f>
        <v>0.95389028331437797</v>
      </c>
    </row>
    <row r="359" spans="1:8" ht="17" thickBot="1">
      <c r="A359">
        <v>33</v>
      </c>
      <c r="B359" s="60" t="s">
        <v>27</v>
      </c>
      <c r="C359" s="61">
        <f>'33'!L10</f>
        <v>1.0044155284385845</v>
      </c>
      <c r="D359" s="62">
        <f>'33'!M10</f>
        <v>1.0604580309333185</v>
      </c>
      <c r="E359" s="62">
        <f>'33'!N10</f>
        <v>0.91977058642961917</v>
      </c>
      <c r="F359" s="62">
        <f>'33'!O10</f>
        <v>1.0042792059018559</v>
      </c>
      <c r="G359" s="62">
        <f>'33'!P10</f>
        <v>0.96847433154974594</v>
      </c>
      <c r="H359" s="63">
        <f>'33'!Q10</f>
        <v>0.98318950977336705</v>
      </c>
    </row>
    <row r="360" spans="1:8">
      <c r="B360" t="s">
        <v>503</v>
      </c>
      <c r="C360">
        <f>'33'!L40</f>
        <v>1.0761038572198707</v>
      </c>
      <c r="D360">
        <f>'33'!M40</f>
        <v>0.96459022008273776</v>
      </c>
      <c r="E360">
        <f>'33'!N40</f>
        <v>1.1550021486947608</v>
      </c>
      <c r="F360">
        <f>'33'!O40</f>
        <v>1.1482308048545244</v>
      </c>
      <c r="G360">
        <f>'33'!P40</f>
        <v>0.68800076645001706</v>
      </c>
      <c r="H360">
        <f>'33'!Q40</f>
        <v>1.0367443814687927</v>
      </c>
    </row>
    <row r="361" spans="1:8">
      <c r="B361" t="s">
        <v>504</v>
      </c>
      <c r="C361">
        <f>'33'!L70</f>
        <v>1.1447230362400891</v>
      </c>
      <c r="D361">
        <f>'33'!M70</f>
        <v>1.220602248909602</v>
      </c>
      <c r="E361">
        <f>'33'!N70</f>
        <v>1.1194454858072984</v>
      </c>
      <c r="F361">
        <f>'33'!O70</f>
        <v>1.3386712473724671</v>
      </c>
      <c r="G361">
        <f>'33'!P70</f>
        <v>0.49626331643760324</v>
      </c>
      <c r="H361">
        <f>'33'!Q70</f>
        <v>0.78755219081963612</v>
      </c>
    </row>
    <row r="362" spans="1:8">
      <c r="B362" t="s">
        <v>505</v>
      </c>
      <c r="C362">
        <f>'33'!L100</f>
        <v>1.3040606642240837</v>
      </c>
      <c r="D362">
        <f>'33'!M100</f>
        <v>0.78112686592501279</v>
      </c>
      <c r="E362">
        <f>'33'!N100</f>
        <v>1.2256725388393961</v>
      </c>
      <c r="F362">
        <f>'33'!O100</f>
        <v>0.67022682934940847</v>
      </c>
      <c r="G362">
        <f>'33'!P100</f>
        <v>1.1542464184986672</v>
      </c>
      <c r="H362">
        <f>'33'!Q100</f>
        <v>1.0261368901386145</v>
      </c>
    </row>
    <row r="363" spans="1:8">
      <c r="B363" t="s">
        <v>506</v>
      </c>
      <c r="C363">
        <f>'33'!L130</f>
        <v>1.3267070553431239</v>
      </c>
      <c r="D363">
        <f>'33'!M130</f>
        <v>1.0644536136405822</v>
      </c>
      <c r="E363">
        <f>'33'!N130</f>
        <v>1.0565680451155335</v>
      </c>
      <c r="F363">
        <f>'33'!O130</f>
        <v>1.2449908796284865</v>
      </c>
      <c r="G363">
        <f>'33'!P130</f>
        <v>0.50138454789610776</v>
      </c>
      <c r="H363">
        <f>'33'!Q130</f>
        <v>0.86981505524012215</v>
      </c>
    </row>
    <row r="364" spans="1:8">
      <c r="B364" t="s">
        <v>507</v>
      </c>
      <c r="C364">
        <f>'33'!L160</f>
        <v>0.98337008364439427</v>
      </c>
      <c r="D364">
        <f>'33'!M160</f>
        <v>1.0614977514496022</v>
      </c>
      <c r="E364">
        <f>'33'!N160</f>
        <v>0.89505994717393755</v>
      </c>
      <c r="F364">
        <f>'33'!O160</f>
        <v>0.97733365822694374</v>
      </c>
      <c r="G364">
        <f>'33'!P160</f>
        <v>0.9957418476890052</v>
      </c>
      <c r="H364">
        <f>'33'!Q160</f>
        <v>0.99532330886495024</v>
      </c>
    </row>
    <row r="365" spans="1:8" ht="16" thickBot="1">
      <c r="B365" t="s">
        <v>508</v>
      </c>
      <c r="C365">
        <f>'33'!L190</f>
        <v>0.94103036229212067</v>
      </c>
      <c r="D365">
        <f>'33'!M190</f>
        <v>1.1951140400848956</v>
      </c>
      <c r="E365">
        <f>'33'!N190</f>
        <v>1.10660847956744</v>
      </c>
      <c r="F365">
        <f>'33'!O190</f>
        <v>1.4806201851356133</v>
      </c>
      <c r="G365">
        <f>'33'!P190</f>
        <v>0.63795420446524209</v>
      </c>
      <c r="H365">
        <f>'33'!Q190</f>
        <v>0.37850239993570495</v>
      </c>
    </row>
    <row r="366" spans="1:8" ht="17" thickBot="1">
      <c r="A366">
        <v>34</v>
      </c>
      <c r="B366" s="60" t="s">
        <v>31</v>
      </c>
      <c r="C366" s="61">
        <f>'34'!L10</f>
        <v>0.96822623683906517</v>
      </c>
      <c r="D366" s="62">
        <f>'34'!M10</f>
        <v>0.92831822815981235</v>
      </c>
      <c r="E366" s="62">
        <f>'34'!N10</f>
        <v>1.1360561111811764</v>
      </c>
      <c r="F366" s="62">
        <f>'34'!O10</f>
        <v>0.90924646011111609</v>
      </c>
      <c r="G366" s="62">
        <f>'34'!P10</f>
        <v>1.0311611046921805</v>
      </c>
      <c r="H366" s="63">
        <f>'34'!Q10</f>
        <v>1.0128611192154304</v>
      </c>
    </row>
    <row r="367" spans="1:8">
      <c r="B367" t="s">
        <v>510</v>
      </c>
      <c r="C367">
        <f>'34'!L40</f>
        <v>0.960884076488288</v>
      </c>
      <c r="D367">
        <f>'34'!M40</f>
        <v>0.91437317867639423</v>
      </c>
      <c r="E367">
        <f>'34'!N40</f>
        <v>1.1260011388654521</v>
      </c>
      <c r="F367">
        <f>'34'!O40</f>
        <v>0.90948833999343193</v>
      </c>
      <c r="G367">
        <f>'34'!P40</f>
        <v>1.030503068273376</v>
      </c>
      <c r="H367">
        <f>'34'!Q40</f>
        <v>1.0209678942343814</v>
      </c>
    </row>
    <row r="368" spans="1:8">
      <c r="B368" t="s">
        <v>511</v>
      </c>
      <c r="C368">
        <f>'34'!L70</f>
        <v>1.0328994755160696</v>
      </c>
      <c r="D368">
        <f>'34'!M70</f>
        <v>1.1868379021461362</v>
      </c>
      <c r="E368">
        <f>'34'!N70</f>
        <v>1.3794590050852304</v>
      </c>
      <c r="F368">
        <f>'34'!O70</f>
        <v>0.48208831144200293</v>
      </c>
      <c r="G368">
        <f>'34'!P70</f>
        <v>0.79727462157446127</v>
      </c>
      <c r="H368">
        <f>'34'!Q70</f>
        <v>0.87572174726173646</v>
      </c>
    </row>
    <row r="369" spans="1:8">
      <c r="B369" t="s">
        <v>512</v>
      </c>
      <c r="C369">
        <f>'34'!L100</f>
        <v>1.072546337149481</v>
      </c>
      <c r="D369">
        <f>'34'!M100</f>
        <v>0.92699201711552237</v>
      </c>
      <c r="E369">
        <f>'34'!N100</f>
        <v>1.4337140986282177</v>
      </c>
      <c r="F369">
        <f>'34'!O100</f>
        <v>1.0502230336764751</v>
      </c>
      <c r="G369">
        <f>'34'!P100</f>
        <v>1.0027405551888742</v>
      </c>
      <c r="H369">
        <f>'34'!Q100</f>
        <v>0.86191621481969294</v>
      </c>
    </row>
    <row r="370" spans="1:8">
      <c r="B370" t="s">
        <v>513</v>
      </c>
      <c r="C370">
        <f>'34'!L130</f>
        <v>1.0802549537652815</v>
      </c>
      <c r="D370">
        <f>'34'!M130</f>
        <v>1.1591324869595865</v>
      </c>
      <c r="E370">
        <f>'34'!N130</f>
        <v>1.0546158924691231</v>
      </c>
      <c r="F370">
        <f>'34'!O130</f>
        <v>1.1078922106354845</v>
      </c>
      <c r="G370">
        <f>'34'!P130</f>
        <v>1.2049112405593068</v>
      </c>
      <c r="H370">
        <f>'34'!Q130</f>
        <v>0.79941489488457618</v>
      </c>
    </row>
    <row r="371" spans="1:8" ht="16" thickBot="1">
      <c r="B371" t="s">
        <v>514</v>
      </c>
      <c r="C371">
        <f>'34'!L160</f>
        <v>1.0362856468259118</v>
      </c>
      <c r="D371">
        <f>'34'!M160</f>
        <v>1.147544287244423</v>
      </c>
      <c r="E371">
        <f>'34'!N160</f>
        <v>1.1427820831684228</v>
      </c>
      <c r="F371">
        <f>'34'!O160</f>
        <v>1.0037422276263614</v>
      </c>
      <c r="G371">
        <f>'34'!P160</f>
        <v>1.1061550319844413</v>
      </c>
      <c r="H371">
        <f>'34'!Q160</f>
        <v>1.0813555288710097</v>
      </c>
    </row>
    <row r="372" spans="1:8" ht="17" thickBot="1">
      <c r="A372">
        <v>35</v>
      </c>
      <c r="B372" s="60" t="s">
        <v>35</v>
      </c>
      <c r="C372" s="61">
        <f>'35'!C10</f>
        <v>-3.0732375465116801</v>
      </c>
      <c r="D372" s="62">
        <f>'35'!D10</f>
        <v>-3.1656484043056565</v>
      </c>
      <c r="E372" s="62">
        <f>'35'!E10</f>
        <v>-1.3704460513618646</v>
      </c>
      <c r="F372" s="62">
        <f>'35'!F10</f>
        <v>-0.38382108592752195</v>
      </c>
      <c r="G372" s="62">
        <f>'35'!G10</f>
        <v>0.76371406436389155</v>
      </c>
      <c r="H372" s="63">
        <f>'35'!H10</f>
        <v>1.9424274923541331</v>
      </c>
    </row>
    <row r="373" spans="1:8">
      <c r="B373" t="s">
        <v>516</v>
      </c>
      <c r="C373">
        <f>'35'!L40</f>
        <v>0.82721835245567554</v>
      </c>
      <c r="D373">
        <f>'35'!M40</f>
        <v>0.82872249206847626</v>
      </c>
      <c r="E373">
        <f>'35'!N40</f>
        <v>0.90056890546369894</v>
      </c>
      <c r="F373">
        <f>'35'!O40</f>
        <v>0.9888274645053311</v>
      </c>
      <c r="G373">
        <f>'35'!P40</f>
        <v>1.0537086476976392</v>
      </c>
      <c r="H373">
        <f>'35'!Q40</f>
        <v>1.1113024524352026</v>
      </c>
    </row>
    <row r="374" spans="1:8">
      <c r="B374" t="s">
        <v>517</v>
      </c>
      <c r="C374">
        <f>'35'!L10</f>
        <v>0.83755322221199036</v>
      </c>
      <c r="D374">
        <f>'35'!M10</f>
        <v>0.8324319380736287</v>
      </c>
      <c r="E374">
        <f>'35'!N10</f>
        <v>0.932150839718483</v>
      </c>
      <c r="F374">
        <f>'35'!O10</f>
        <v>0.98582724628353913</v>
      </c>
      <c r="G374">
        <f>'35'!P10</f>
        <v>1.0456872212188144</v>
      </c>
      <c r="H374">
        <f>'35'!Q10</f>
        <v>1.1032120434314032</v>
      </c>
    </row>
    <row r="375" spans="1:8">
      <c r="B375" t="s">
        <v>518</v>
      </c>
      <c r="C375">
        <f>'35'!L100</f>
        <v>1.0792312513011024</v>
      </c>
      <c r="D375">
        <f>'35'!M100</f>
        <v>1.1238382781746385</v>
      </c>
      <c r="E375">
        <f>'35'!N100</f>
        <v>1.0534505250496644</v>
      </c>
      <c r="F375">
        <f>'35'!O100</f>
        <v>1.0804178009710064</v>
      </c>
      <c r="G375">
        <f>'35'!P100</f>
        <v>0.97670601193284678</v>
      </c>
      <c r="H375">
        <f>'35'!Q100</f>
        <v>1.0198341519167398</v>
      </c>
    </row>
    <row r="376" spans="1:8">
      <c r="B376" t="s">
        <v>519</v>
      </c>
      <c r="C376">
        <f>'35'!L130</f>
        <v>0.63735379902257239</v>
      </c>
      <c r="D376">
        <f>'35'!M130</f>
        <v>1.069707782701018</v>
      </c>
      <c r="E376">
        <f>'35'!N130</f>
        <v>1.2703661649289177</v>
      </c>
      <c r="F376">
        <f>'35'!O130</f>
        <v>0.83450212843790039</v>
      </c>
      <c r="G376">
        <f>'35'!P130</f>
        <v>1.0607677170823058</v>
      </c>
      <c r="H376">
        <f>'35'!Q130</f>
        <v>0.94886900952876951</v>
      </c>
    </row>
    <row r="377" spans="1:8">
      <c r="B377" t="s">
        <v>520</v>
      </c>
      <c r="C377">
        <f>'35'!L160</f>
        <v>0.89843580696025183</v>
      </c>
      <c r="D377">
        <f>'35'!M160</f>
        <v>1.0156818127164298</v>
      </c>
      <c r="E377">
        <f>'35'!N160</f>
        <v>1.083921478094507</v>
      </c>
      <c r="F377">
        <f>'35'!O160</f>
        <v>1.2607680325146422</v>
      </c>
      <c r="G377">
        <f>'35'!P160</f>
        <v>0.75534636471001315</v>
      </c>
      <c r="H377">
        <f>'35'!Q160</f>
        <v>1.3790301794367628</v>
      </c>
    </row>
    <row r="378" spans="1:8">
      <c r="B378" t="s">
        <v>521</v>
      </c>
      <c r="C378">
        <f>'35'!L190</f>
        <v>0.56463858613055606</v>
      </c>
      <c r="D378">
        <f>'35'!M190</f>
        <v>0.87317122147101545</v>
      </c>
      <c r="E378">
        <f>'35'!N190</f>
        <v>1.278113202566221</v>
      </c>
      <c r="F378">
        <f>'35'!O190</f>
        <v>1.0727582711203614</v>
      </c>
      <c r="G378">
        <f>'35'!P190</f>
        <v>0.81926626973514749</v>
      </c>
      <c r="H378">
        <f>'35'!Q190</f>
        <v>1.0633669550776017</v>
      </c>
    </row>
    <row r="379" spans="1:8">
      <c r="B379" t="s">
        <v>522</v>
      </c>
      <c r="C379">
        <f>'35'!L220</f>
        <v>1.2131166598022038</v>
      </c>
      <c r="D379">
        <f>'35'!M220</f>
        <v>1.0374752313598177</v>
      </c>
      <c r="E379">
        <f>'35'!N220</f>
        <v>1.2715926035855263</v>
      </c>
      <c r="F379">
        <f>'35'!O220</f>
        <v>0.81259748555638289</v>
      </c>
      <c r="G379">
        <f>'35'!P220</f>
        <v>1.0477473827046138</v>
      </c>
      <c r="H379">
        <f>'35'!Q220</f>
        <v>0.9531081640279343</v>
      </c>
    </row>
    <row r="380" spans="1:8">
      <c r="B380" t="s">
        <v>523</v>
      </c>
      <c r="C380">
        <f>'35'!L250</f>
        <v>1.1103350450547578</v>
      </c>
      <c r="D380">
        <f>'35'!M250</f>
        <v>0.24542244235679411</v>
      </c>
      <c r="E380">
        <f>'35'!N250</f>
        <v>1.1259997505081147</v>
      </c>
      <c r="F380">
        <f>'35'!O250</f>
        <v>0.61994708607122229</v>
      </c>
      <c r="G380">
        <f>'35'!P250</f>
        <v>1.0088373010314693</v>
      </c>
      <c r="H380">
        <f>'35'!Q250</f>
        <v>1.1631051224638775</v>
      </c>
    </row>
    <row r="381" spans="1:8" ht="16" thickBot="1">
      <c r="B381" t="s">
        <v>524</v>
      </c>
      <c r="C381">
        <f>'35'!L280</f>
        <v>1.1063735492208813</v>
      </c>
      <c r="D381">
        <f>'35'!M280</f>
        <v>0.60599931151411002</v>
      </c>
      <c r="E381">
        <f>'35'!N280</f>
        <v>1.2016442713827891</v>
      </c>
      <c r="F381">
        <f>'35'!O280</f>
        <v>1.118069739827952</v>
      </c>
      <c r="G381">
        <f>'35'!P280</f>
        <v>1.1824373563798531</v>
      </c>
      <c r="H381">
        <f>'35'!Q280</f>
        <v>1.0187136262158631</v>
      </c>
    </row>
    <row r="382" spans="1:8" ht="17" thickBot="1">
      <c r="A382">
        <v>36</v>
      </c>
      <c r="B382" s="60" t="s">
        <v>40</v>
      </c>
      <c r="C382" s="61">
        <f>'36'!L10</f>
        <v>0.76561650958683936</v>
      </c>
      <c r="D382" s="62">
        <f>'36'!M10</f>
        <v>1.0727084512253828</v>
      </c>
      <c r="E382" s="62">
        <f>'36'!N10</f>
        <v>1.0868813943637001</v>
      </c>
      <c r="F382" s="62">
        <f>'36'!O10</f>
        <v>0.92087779079184706</v>
      </c>
      <c r="G382" s="62">
        <f>'36'!P10</f>
        <v>1.1624356325691443</v>
      </c>
      <c r="H382" s="63">
        <f>'36'!Q10</f>
        <v>1.1134394144144637</v>
      </c>
    </row>
    <row r="383" spans="1:8">
      <c r="B383" t="s">
        <v>526</v>
      </c>
      <c r="C383">
        <f>'36'!L40</f>
        <v>0.74309535300129903</v>
      </c>
      <c r="D383">
        <f>'36'!M40</f>
        <v>1.0666961502107166</v>
      </c>
      <c r="E383">
        <f>'36'!N40</f>
        <v>1.0776003484511267</v>
      </c>
      <c r="F383">
        <f>'36'!O40</f>
        <v>0.89603456260960757</v>
      </c>
      <c r="G383">
        <f>'36'!P40</f>
        <v>1.1785711378473762</v>
      </c>
      <c r="H383">
        <f>'36'!Q40</f>
        <v>1.1119259870123428</v>
      </c>
    </row>
    <row r="384" spans="1:8">
      <c r="B384" t="s">
        <v>527</v>
      </c>
      <c r="C384">
        <f>'36'!L70</f>
        <v>0.99689156163673953</v>
      </c>
      <c r="D384">
        <f>'36'!M70</f>
        <v>1.1588624767744493</v>
      </c>
      <c r="E384">
        <f>'36'!N70</f>
        <v>0.84886211254823463</v>
      </c>
      <c r="F384">
        <f>'36'!O70</f>
        <v>1.3894087167090119</v>
      </c>
      <c r="G384">
        <f>'36'!P70</f>
        <v>0.53325981052267335</v>
      </c>
      <c r="H384">
        <f>'36'!Q70</f>
        <v>1.1681133898117473</v>
      </c>
    </row>
    <row r="385" spans="1:8">
      <c r="B385" t="s">
        <v>528</v>
      </c>
      <c r="C385">
        <f>'36'!L100</f>
        <v>1.0750050875821366</v>
      </c>
      <c r="D385">
        <f>'36'!M100</f>
        <v>1.2644153507963345</v>
      </c>
      <c r="E385">
        <f>'36'!N100</f>
        <v>1.4891629363169236</v>
      </c>
      <c r="F385">
        <f>'36'!O100</f>
        <v>0.74353602530826679</v>
      </c>
      <c r="G385">
        <f>'36'!P100</f>
        <v>1.6292653731228739</v>
      </c>
      <c r="H385">
        <f>'36'!Q100</f>
        <v>0.89177367658094586</v>
      </c>
    </row>
    <row r="386" spans="1:8">
      <c r="B386" t="s">
        <v>529</v>
      </c>
      <c r="C386">
        <f>'36'!L130</f>
        <v>1.0486286455103095</v>
      </c>
      <c r="D386">
        <f>'36'!M130</f>
        <v>1.1602391017052975</v>
      </c>
      <c r="E386">
        <f>'36'!N130</f>
        <v>1.1069506755767713</v>
      </c>
      <c r="F386">
        <f>'36'!O130</f>
        <v>1.089883943645046</v>
      </c>
      <c r="G386">
        <f>'36'!P130</f>
        <v>1.1215850265965988</v>
      </c>
      <c r="H386">
        <f>'36'!Q130</f>
        <v>1.2161071984233156</v>
      </c>
    </row>
    <row r="387" spans="1:8">
      <c r="B387" t="s">
        <v>530</v>
      </c>
      <c r="C387">
        <f>'36'!L160</f>
        <v>1.1212354342905644</v>
      </c>
      <c r="D387">
        <f>'36'!M160</f>
        <v>1.2878619663165152</v>
      </c>
      <c r="E387">
        <f>'36'!N160</f>
        <v>1.3002816086567908</v>
      </c>
      <c r="F387">
        <f>'36'!O160</f>
        <v>0.98673181557841982</v>
      </c>
      <c r="G387">
        <f>'36'!P160</f>
        <v>1.0271177696533575</v>
      </c>
      <c r="H387">
        <f>'36'!Q160</f>
        <v>0.94064033579140005</v>
      </c>
    </row>
    <row r="388" spans="1:8">
      <c r="B388" t="s">
        <v>513</v>
      </c>
      <c r="C388">
        <f>'36'!L190</f>
        <v>1.0536772130107546</v>
      </c>
      <c r="D388">
        <f>'36'!M190</f>
        <v>1.0714822741520686</v>
      </c>
      <c r="E388">
        <f>'36'!N190</f>
        <v>1.2317662641658025</v>
      </c>
      <c r="F388">
        <f>'36'!O190</f>
        <v>0.84101162724009448</v>
      </c>
      <c r="G388">
        <f>'36'!P190</f>
        <v>1.1219965894291273</v>
      </c>
      <c r="H388">
        <f>'36'!Q190</f>
        <v>1.2629520857974295</v>
      </c>
    </row>
    <row r="389" spans="1:8">
      <c r="B389" t="s">
        <v>388</v>
      </c>
      <c r="C389">
        <f>'36'!L220</f>
        <v>1.4169336994085813</v>
      </c>
      <c r="D389">
        <f>'36'!M220</f>
        <v>0.86318215452004632</v>
      </c>
      <c r="E389">
        <f>'36'!N220</f>
        <v>1.2972143245380614</v>
      </c>
      <c r="F389">
        <f>'36'!O220</f>
        <v>1.0657406172082944</v>
      </c>
      <c r="G389">
        <f>'36'!P220</f>
        <v>0.41073885509727692</v>
      </c>
      <c r="H389">
        <f>'36'!Q220</f>
        <v>1.1007489586221768</v>
      </c>
    </row>
    <row r="390" spans="1:8">
      <c r="B390" t="s">
        <v>531</v>
      </c>
      <c r="C390">
        <f>'36'!L250</f>
        <v>1.3476695325418926</v>
      </c>
      <c r="D390">
        <f>'36'!M250</f>
        <v>1.0577587929701373</v>
      </c>
      <c r="E390">
        <f>'36'!N250</f>
        <v>0.92231366872618059</v>
      </c>
      <c r="F390">
        <f>'36'!O250</f>
        <v>0.86213915173366029</v>
      </c>
      <c r="G390">
        <f>'36'!P250</f>
        <v>1.1413766783555421</v>
      </c>
      <c r="H390">
        <f>'36'!Q250</f>
        <v>1.0007127692984727</v>
      </c>
    </row>
    <row r="391" spans="1:8">
      <c r="B391" t="s">
        <v>532</v>
      </c>
      <c r="C391">
        <f>'36'!L280</f>
        <v>1.0294028430369138</v>
      </c>
      <c r="D391">
        <f>'36'!M280</f>
        <v>1.0773103496793486</v>
      </c>
      <c r="E391">
        <f>'36'!N280</f>
        <v>1.0194594752697521</v>
      </c>
      <c r="F391">
        <f>'36'!O280</f>
        <v>1.1141090042505122</v>
      </c>
      <c r="G391">
        <f>'36'!P280</f>
        <v>1.0033498480711156</v>
      </c>
      <c r="H391">
        <f>'36'!Q280</f>
        <v>1.0918867055606614</v>
      </c>
    </row>
    <row r="392" spans="1:8">
      <c r="B392" t="s">
        <v>326</v>
      </c>
      <c r="C392">
        <f>'36'!L310</f>
        <v>1.0313865917228386</v>
      </c>
      <c r="D392">
        <f>'36'!M310</f>
        <v>1.0033263796823151</v>
      </c>
      <c r="E392">
        <f>'36'!N310</f>
        <v>1.0687438402007179</v>
      </c>
      <c r="F392">
        <f>'36'!O310</f>
        <v>0.94726703458335648</v>
      </c>
      <c r="G392">
        <f>'36'!P310</f>
        <v>1.0504119685341491</v>
      </c>
      <c r="H392">
        <f>'36'!Q310</f>
        <v>1.0685908788499565</v>
      </c>
    </row>
    <row r="393" spans="1:8">
      <c r="B393" t="s">
        <v>533</v>
      </c>
      <c r="C393">
        <f>'36'!L340</f>
        <v>1.0359948672627841</v>
      </c>
      <c r="D393">
        <f>'36'!M340</f>
        <v>1.2684068192854034</v>
      </c>
      <c r="E393">
        <f>'36'!N340</f>
        <v>1.4534781745901988</v>
      </c>
      <c r="F393">
        <f>'36'!O340</f>
        <v>0.76911463851575967</v>
      </c>
      <c r="G393">
        <f>'36'!P340</f>
        <v>0.60830801347028518</v>
      </c>
      <c r="H393">
        <f>'36'!Q340</f>
        <v>1.4750911158813631</v>
      </c>
    </row>
    <row r="394" spans="1:8">
      <c r="B394" t="s">
        <v>534</v>
      </c>
      <c r="C394">
        <f>'36'!L370</f>
        <v>1.1593879844080002</v>
      </c>
      <c r="D394">
        <f>'36'!M370</f>
        <v>1.4310043208413001</v>
      </c>
      <c r="E394">
        <f>'36'!N370</f>
        <v>0.92723957940382506</v>
      </c>
      <c r="F394">
        <f>'36'!O370</f>
        <v>0.93438948518872356</v>
      </c>
      <c r="G394">
        <f>'36'!P370</f>
        <v>1.0365685971867242</v>
      </c>
      <c r="H394">
        <f>'36'!Q370</f>
        <v>1.2184189590043197</v>
      </c>
    </row>
    <row r="395" spans="1:8">
      <c r="B395" t="s">
        <v>408</v>
      </c>
      <c r="C395">
        <f>'36'!L400</f>
        <v>1.0238002007552867</v>
      </c>
      <c r="D395">
        <f>'36'!M400</f>
        <v>0.96127650680695365</v>
      </c>
      <c r="E395">
        <f>'36'!N400</f>
        <v>1.2871340429391889</v>
      </c>
      <c r="F395">
        <f>'36'!O400</f>
        <v>1.2442498912239268</v>
      </c>
      <c r="G395">
        <f>'36'!P400</f>
        <v>1.290197710461588</v>
      </c>
      <c r="H395">
        <f>'36'!Q400</f>
        <v>1.3333952358832808</v>
      </c>
    </row>
    <row r="396" spans="1:8">
      <c r="B396" t="s">
        <v>535</v>
      </c>
      <c r="C396">
        <f>'36'!L430</f>
        <v>0.9317977171156222</v>
      </c>
      <c r="D396">
        <f>'36'!M430</f>
        <v>1.1831407264336864</v>
      </c>
      <c r="E396">
        <f>'36'!N430</f>
        <v>1.2962014142251077</v>
      </c>
      <c r="F396">
        <f>'36'!O430</f>
        <v>1.2601097341806149</v>
      </c>
      <c r="G396">
        <f>'36'!P430</f>
        <v>0.81187967414705309</v>
      </c>
      <c r="H396">
        <f>'36'!Q430</f>
        <v>1.1774000182154545</v>
      </c>
    </row>
    <row r="397" spans="1:8" ht="16" thickBot="1">
      <c r="B397" t="s">
        <v>536</v>
      </c>
      <c r="C397">
        <f>'36'!L460</f>
        <v>1.1812259422313227</v>
      </c>
      <c r="D397">
        <f>'36'!M460</f>
        <v>1.0592103033039493</v>
      </c>
      <c r="E397">
        <f>'36'!N460</f>
        <v>1.1128103717193254</v>
      </c>
      <c r="F397">
        <f>'36'!O460</f>
        <v>1.3287512884303472</v>
      </c>
      <c r="G397">
        <f>'36'!P460</f>
        <v>0.71954643261043205</v>
      </c>
      <c r="H397">
        <f>'36'!Q460</f>
        <v>0.98325723531855092</v>
      </c>
    </row>
    <row r="398" spans="1:8" ht="17" thickBot="1">
      <c r="A398">
        <v>37</v>
      </c>
      <c r="B398" s="60" t="s">
        <v>44</v>
      </c>
      <c r="C398" s="61">
        <f>'37'!L10</f>
        <v>0.89614012429947909</v>
      </c>
      <c r="D398" s="62">
        <f>'37'!M10</f>
        <v>1.1286131321276465</v>
      </c>
      <c r="E398" s="62">
        <f>'37'!N10</f>
        <v>0.95819395905536131</v>
      </c>
      <c r="F398" s="62">
        <f>'37'!O10</f>
        <v>0.9982797258647863</v>
      </c>
      <c r="G398" s="62">
        <f>'37'!P10</f>
        <v>1.0425440593123061</v>
      </c>
      <c r="H398" s="63">
        <f>'37'!Q10</f>
        <v>0.88401354558431611</v>
      </c>
    </row>
    <row r="399" spans="1:8">
      <c r="B399" t="s">
        <v>538</v>
      </c>
      <c r="C399">
        <f>'37'!L40</f>
        <v>0.87923827638947549</v>
      </c>
      <c r="D399">
        <f>'37'!M40</f>
        <v>1.1345702263165824</v>
      </c>
      <c r="E399">
        <f>'37'!N40</f>
        <v>0.93969936464035475</v>
      </c>
      <c r="F399">
        <f>'37'!O40</f>
        <v>0.98042349632668191</v>
      </c>
      <c r="G399">
        <f>'37'!P40</f>
        <v>1.0549527507876495</v>
      </c>
      <c r="H399">
        <f>'37'!Q40</f>
        <v>0.88624494289447631</v>
      </c>
    </row>
    <row r="400" spans="1:8">
      <c r="B400" t="s">
        <v>539</v>
      </c>
      <c r="C400">
        <f>'37'!L70</f>
        <v>1.0408712684104011</v>
      </c>
      <c r="D400">
        <f>'37'!M70</f>
        <v>1.098257356185474</v>
      </c>
      <c r="E400">
        <f>'37'!N70</f>
        <v>1.2017286270752052</v>
      </c>
      <c r="F400">
        <f>'37'!O70</f>
        <v>1.3633708218549183</v>
      </c>
      <c r="G400">
        <f>'37'!P70</f>
        <v>0.48537119991559252</v>
      </c>
      <c r="H400">
        <f>'37'!Q70</f>
        <v>0.97920778458074731</v>
      </c>
    </row>
    <row r="401" spans="1:8">
      <c r="B401" t="s">
        <v>540</v>
      </c>
      <c r="C401">
        <f>'37'!L100</f>
        <v>1.0012188687476493</v>
      </c>
      <c r="D401">
        <f>'37'!M100</f>
        <v>0.34298817996554176</v>
      </c>
      <c r="E401">
        <f>'37'!N100</f>
        <v>1.194531321533717</v>
      </c>
      <c r="F401">
        <f>'37'!O100</f>
        <v>1.3487430532606202</v>
      </c>
      <c r="G401">
        <f>'37'!P100</f>
        <v>0.98456932996565505</v>
      </c>
      <c r="H401">
        <f>'37'!Q100</f>
        <v>0.49829409019958726</v>
      </c>
    </row>
    <row r="402" spans="1:8">
      <c r="B402" t="s">
        <v>541</v>
      </c>
      <c r="C402">
        <f>'37'!L130</f>
        <v>0.91064449737063446</v>
      </c>
      <c r="D402">
        <f>'37'!M130</f>
        <v>1.3825984178416435</v>
      </c>
      <c r="E402">
        <f>'37'!N130</f>
        <v>0.803505108541269</v>
      </c>
      <c r="F402">
        <f>'37'!O130</f>
        <v>1.2625541594452081</v>
      </c>
      <c r="G402">
        <f>'37'!P130</f>
        <v>1.3319337199686638</v>
      </c>
      <c r="H402">
        <f>'37'!Q130</f>
        <v>1.1650659684680014</v>
      </c>
    </row>
    <row r="403" spans="1:8">
      <c r="B403" t="s">
        <v>542</v>
      </c>
      <c r="C403">
        <f>'37'!L160</f>
        <v>1.108855013754487</v>
      </c>
      <c r="D403">
        <f>'37'!M160</f>
        <v>1.0148627873206779</v>
      </c>
      <c r="E403">
        <f>'37'!N160</f>
        <v>1.1740539675789539</v>
      </c>
      <c r="F403">
        <f>'37'!O160</f>
        <v>0.9612708487906414</v>
      </c>
      <c r="G403">
        <f>'37'!P160</f>
        <v>1.0521650349242557</v>
      </c>
      <c r="H403">
        <f>'37'!Q160</f>
        <v>0.93260051107372366</v>
      </c>
    </row>
    <row r="404" spans="1:8">
      <c r="B404" t="s">
        <v>543</v>
      </c>
      <c r="C404">
        <f>'37'!L190</f>
        <v>1.1128142395188663</v>
      </c>
      <c r="D404">
        <f>'37'!M190</f>
        <v>0.95111526978246375</v>
      </c>
      <c r="E404">
        <f>'37'!N190</f>
        <v>1.1492801206994834</v>
      </c>
      <c r="F404">
        <f>'37'!O190</f>
        <v>1.3258986540071023</v>
      </c>
      <c r="G404">
        <f>'37'!P190</f>
        <v>0.8303996413448218</v>
      </c>
      <c r="H404">
        <f>'37'!Q190</f>
        <v>0.92366864485580025</v>
      </c>
    </row>
    <row r="405" spans="1:8">
      <c r="B405" t="s">
        <v>544</v>
      </c>
      <c r="C405">
        <f>'37'!L220</f>
        <v>1.269721429238146</v>
      </c>
      <c r="D405">
        <f>'37'!M220</f>
        <v>1.2190394695977425</v>
      </c>
      <c r="E405">
        <f>'37'!N220</f>
        <v>1.2911956270869838</v>
      </c>
      <c r="F405">
        <f>'37'!O220</f>
        <v>1.1359190625954074</v>
      </c>
      <c r="G405">
        <f>'37'!P220</f>
        <v>0.59835816761714988</v>
      </c>
      <c r="H405">
        <f>'37'!Q220</f>
        <v>0.48412611067671074</v>
      </c>
    </row>
    <row r="406" spans="1:8" ht="16" thickBot="1">
      <c r="B406" t="s">
        <v>545</v>
      </c>
      <c r="C406">
        <f>'37'!L250</f>
        <v>0.95947421665994148</v>
      </c>
      <c r="D406">
        <f>'37'!M250</f>
        <v>1.0729240845472652</v>
      </c>
      <c r="E406">
        <f>'37'!N250</f>
        <v>1.2898700534030643</v>
      </c>
      <c r="F406">
        <f>'37'!O250</f>
        <v>0.98597083579742761</v>
      </c>
      <c r="G406">
        <f>'37'!P250</f>
        <v>0.9564868586760209</v>
      </c>
      <c r="H406">
        <f>'37'!Q250</f>
        <v>0.88120047544585567</v>
      </c>
    </row>
    <row r="407" spans="1:8" ht="17" thickBot="1">
      <c r="A407">
        <v>38</v>
      </c>
      <c r="B407" s="60" t="s">
        <v>48</v>
      </c>
      <c r="C407" s="61">
        <f>'38'!L10</f>
        <v>1.1627251382900707</v>
      </c>
      <c r="D407" s="62">
        <f>'38'!M10</f>
        <v>1.1566163711952404</v>
      </c>
      <c r="E407" s="62">
        <f>'38'!N10</f>
        <v>1.6192030029484021</v>
      </c>
      <c r="F407" s="62">
        <f>'38'!O10</f>
        <v>0.15311666613431324</v>
      </c>
      <c r="G407" s="62">
        <f>'38'!P10</f>
        <v>0.95869856326818281</v>
      </c>
      <c r="H407" s="63">
        <f>'38'!Q10</f>
        <v>0.95498219971176213</v>
      </c>
    </row>
    <row r="408" spans="1:8">
      <c r="B408" t="s">
        <v>547</v>
      </c>
      <c r="C408">
        <f>'38'!L40</f>
        <v>1.1743530287102131</v>
      </c>
      <c r="D408">
        <f>'38'!M40</f>
        <v>0.85003729097464864</v>
      </c>
      <c r="E408">
        <f>'38'!N40</f>
        <v>1.1720511137222493</v>
      </c>
      <c r="F408">
        <f>'38'!O40</f>
        <v>0.74953210389025715</v>
      </c>
      <c r="G408">
        <f>'38'!P40</f>
        <v>0.99643972959051119</v>
      </c>
      <c r="H408">
        <f>'38'!Q40</f>
        <v>0.95948197151745551</v>
      </c>
    </row>
    <row r="409" spans="1:8">
      <c r="B409" t="s">
        <v>548</v>
      </c>
      <c r="C409">
        <f>'38'!L70</f>
        <v>0.65669509124226422</v>
      </c>
      <c r="D409">
        <f>'38'!M70</f>
        <v>1.4590489752524256</v>
      </c>
      <c r="E409">
        <f>'38'!N70</f>
        <v>0.33653030536096107</v>
      </c>
      <c r="F409">
        <f>'38'!O70</f>
        <v>1.0636765772291235</v>
      </c>
      <c r="G409">
        <f>'38'!P70</f>
        <v>1.2308795859160526</v>
      </c>
      <c r="H409">
        <f>'38'!Q70</f>
        <v>1.3304929623894841</v>
      </c>
    </row>
    <row r="410" spans="1:8">
      <c r="B410" t="s">
        <v>549</v>
      </c>
      <c r="C410">
        <f>'38'!L100</f>
        <v>1.2291964007563925</v>
      </c>
      <c r="D410">
        <f>'38'!M100</f>
        <v>0.58911005103331571</v>
      </c>
      <c r="E410">
        <f>'38'!N100</f>
        <v>1.6243676109905878</v>
      </c>
      <c r="F410">
        <f>'38'!O100</f>
        <v>0.14412059559960427</v>
      </c>
      <c r="G410">
        <f>'38'!P100</f>
        <v>0.29024770005197958</v>
      </c>
      <c r="H410">
        <f>'38'!Q100</f>
        <v>1.167662070349329</v>
      </c>
    </row>
    <row r="411" spans="1:8">
      <c r="B411" t="s">
        <v>550</v>
      </c>
      <c r="C411">
        <f>'38'!L130</f>
        <v>1.0830875538943341</v>
      </c>
      <c r="D411">
        <f>'38'!M130</f>
        <v>0.8561304892067878</v>
      </c>
      <c r="E411">
        <f>'38'!N130</f>
        <v>1.2413450123402967</v>
      </c>
      <c r="F411">
        <f>'38'!O130</f>
        <v>1.4680530930734097</v>
      </c>
      <c r="G411">
        <f>'38'!P130</f>
        <v>0.52062037308398179</v>
      </c>
      <c r="H411">
        <f>'38'!Q130</f>
        <v>0.69485998141003735</v>
      </c>
    </row>
    <row r="412" spans="1:8">
      <c r="B412" t="s">
        <v>551</v>
      </c>
      <c r="C412">
        <f>'38'!L160</f>
        <v>1.0772705060349057</v>
      </c>
      <c r="D412">
        <f>'38'!M160</f>
        <v>1.0482159124443318</v>
      </c>
      <c r="E412">
        <f>'38'!N160</f>
        <v>1.2057828799346502</v>
      </c>
      <c r="F412">
        <f>'38'!O160</f>
        <v>1.2526096108330009</v>
      </c>
      <c r="G412">
        <f>'38'!P160</f>
        <v>1.1869418243247223</v>
      </c>
      <c r="H412">
        <f>'38'!Q160</f>
        <v>0.40964110636828521</v>
      </c>
    </row>
    <row r="413" spans="1:8">
      <c r="B413" t="s">
        <v>552</v>
      </c>
      <c r="C413">
        <f>'38'!L190</f>
        <v>1.1456702273935171</v>
      </c>
      <c r="D413">
        <f>'38'!M190</f>
        <v>1.1315137321418538</v>
      </c>
      <c r="E413">
        <f>'38'!N190</f>
        <v>0.81428114818308617</v>
      </c>
      <c r="F413">
        <f>'38'!O190</f>
        <v>1.2855965861547474</v>
      </c>
      <c r="G413">
        <f>'38'!P190</f>
        <v>1.1345366981088556</v>
      </c>
      <c r="H413">
        <f>'38'!Q190</f>
        <v>0.71528529975566391</v>
      </c>
    </row>
    <row r="414" spans="1:8">
      <c r="B414" t="s">
        <v>553</v>
      </c>
      <c r="C414">
        <f>'38'!L220</f>
        <v>0.88488158155909158</v>
      </c>
      <c r="D414">
        <f>'38'!M220</f>
        <v>1.1529330141080896</v>
      </c>
      <c r="E414">
        <f>'38'!N220</f>
        <v>1.0056342251742105</v>
      </c>
      <c r="F414">
        <f>'38'!O220</f>
        <v>1.3755612156390404</v>
      </c>
      <c r="G414">
        <f>'38'!P220</f>
        <v>0.68934622148042368</v>
      </c>
      <c r="H414">
        <f>'38'!Q220</f>
        <v>0.63216878171874002</v>
      </c>
    </row>
    <row r="415" spans="1:8">
      <c r="B415" t="s">
        <v>554</v>
      </c>
      <c r="C415">
        <f>'38'!L250</f>
        <v>0.66882075656455031</v>
      </c>
      <c r="D415">
        <f>'38'!M250</f>
        <v>0.98243631897263173</v>
      </c>
      <c r="E415">
        <f>'38'!N250</f>
        <v>1.0753797906194349</v>
      </c>
      <c r="F415">
        <f>'38'!O250</f>
        <v>1.3083235281647307</v>
      </c>
      <c r="G415">
        <f>'38'!P250</f>
        <v>0.4053428386394749</v>
      </c>
      <c r="H415">
        <f>'38'!Q250</f>
        <v>0.71013833919176983</v>
      </c>
    </row>
    <row r="416" spans="1:8">
      <c r="B416" t="s">
        <v>555</v>
      </c>
      <c r="C416">
        <f>'38'!L280</f>
        <v>0.58701851422958484</v>
      </c>
      <c r="D416">
        <f>'38'!M280</f>
        <v>1.4021181441170221</v>
      </c>
      <c r="E416">
        <f>'38'!N280</f>
        <v>0.88463057489671193</v>
      </c>
      <c r="F416">
        <f>'38'!O280</f>
        <v>1.4555558353650191</v>
      </c>
      <c r="G416">
        <f>'38'!P280</f>
        <v>0.30460403553483117</v>
      </c>
      <c r="H416">
        <f>'38'!Q280</f>
        <v>0.79528640432028497</v>
      </c>
    </row>
    <row r="417" spans="2:8">
      <c r="B417" t="s">
        <v>556</v>
      </c>
      <c r="C417">
        <f>'38'!L310</f>
        <v>0.96612149756558086</v>
      </c>
      <c r="D417">
        <f>'38'!M310</f>
        <v>0.89794214323760546</v>
      </c>
      <c r="E417">
        <f>'38'!N310</f>
        <v>1.2807588526820963</v>
      </c>
      <c r="F417">
        <f>'38'!O310</f>
        <v>1.4785491716053427</v>
      </c>
      <c r="G417">
        <f>'38'!P310</f>
        <v>0.33152111044774746</v>
      </c>
      <c r="H417">
        <f>'38'!Q310</f>
        <v>0.92857612005760726</v>
      </c>
    </row>
  </sheetData>
  <pageMargins left="0.7" right="0.7" top="0.75" bottom="0.75" header="0.3" footer="0.3"/>
  <pageSetup orientation="portrait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417"/>
  <sheetViews>
    <sheetView topLeftCell="A37" workbookViewId="0">
      <selection activeCell="H50" sqref="H50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181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'1'!C11</f>
        <v>0</v>
      </c>
      <c r="D4" s="17">
        <f>'1'!D11</f>
        <v>0</v>
      </c>
      <c r="E4" s="17">
        <f>'1'!E11</f>
        <v>-4.7413980599417114</v>
      </c>
      <c r="F4" s="17">
        <f>'1'!F11</f>
        <v>-6.8597894000961244</v>
      </c>
      <c r="G4" s="17">
        <f>'1'!G11</f>
        <v>-6.518173184839851</v>
      </c>
      <c r="H4" s="17">
        <f>'1'!H11</f>
        <v>-8.9640998731907811</v>
      </c>
    </row>
    <row r="5" spans="1:8" ht="16">
      <c r="A5" s="17">
        <v>2</v>
      </c>
      <c r="B5" s="59" t="s">
        <v>8</v>
      </c>
      <c r="C5" s="17">
        <f>'2'!C11</f>
        <v>0</v>
      </c>
      <c r="D5" s="17">
        <f>'2'!D11</f>
        <v>0</v>
      </c>
      <c r="E5" s="17">
        <f>'2'!E11</f>
        <v>-8.7699171446781392</v>
      </c>
      <c r="F5" s="17">
        <f>'2'!F11</f>
        <v>-10.011522212264754</v>
      </c>
      <c r="G5" s="17">
        <f>'2'!G11</f>
        <v>-9.5196326298952574</v>
      </c>
      <c r="H5" s="17">
        <f>'2'!H11</f>
        <v>-10.038265974733973</v>
      </c>
    </row>
    <row r="6" spans="1:8" ht="16">
      <c r="A6" s="17">
        <v>3</v>
      </c>
      <c r="B6" s="59" t="s">
        <v>12</v>
      </c>
      <c r="C6" s="17">
        <f>'3'!C11</f>
        <v>0</v>
      </c>
      <c r="D6" s="17">
        <f>'3'!D11</f>
        <v>0</v>
      </c>
      <c r="E6" s="17">
        <f>'3'!E11</f>
        <v>-6.545859905635921</v>
      </c>
      <c r="F6" s="17">
        <f>'3'!F11</f>
        <v>-5.0081952285558184</v>
      </c>
      <c r="G6" s="17">
        <f>'3'!G11</f>
        <v>-6.9624734481944772</v>
      </c>
      <c r="H6" s="17">
        <f>'3'!H11</f>
        <v>-6.8423619991826081</v>
      </c>
    </row>
    <row r="7" spans="1:8" ht="16">
      <c r="A7" s="17">
        <v>4</v>
      </c>
      <c r="B7" s="59" t="s">
        <v>16</v>
      </c>
      <c r="C7" s="17">
        <f>'4'!C11</f>
        <v>0</v>
      </c>
      <c r="D7" s="17">
        <f>'4'!D11</f>
        <v>0</v>
      </c>
      <c r="E7" s="17">
        <f>'4'!E11</f>
        <v>-2.2165543207627376</v>
      </c>
      <c r="F7" s="17">
        <f>'4'!F11</f>
        <v>-3.9968264898283015</v>
      </c>
      <c r="G7" s="17">
        <f>'4'!G11</f>
        <v>-3.9483920210189489</v>
      </c>
      <c r="H7" s="17">
        <f>'4'!H11</f>
        <v>-5.1311854172277425</v>
      </c>
    </row>
    <row r="8" spans="1:8" ht="16">
      <c r="A8" s="17">
        <v>5</v>
      </c>
      <c r="B8" s="59" t="s">
        <v>20</v>
      </c>
      <c r="C8" s="17">
        <f>'5'!C11</f>
        <v>0</v>
      </c>
      <c r="D8" s="17">
        <f>'5'!D11</f>
        <v>0</v>
      </c>
      <c r="E8" s="17">
        <f>'5'!E11</f>
        <v>-7.8531721521221209</v>
      </c>
      <c r="F8" s="17">
        <f>'5'!F11</f>
        <v>-5.1878354203935606</v>
      </c>
      <c r="G8" s="17">
        <f>'5'!G11</f>
        <v>-8.5965071034295555</v>
      </c>
      <c r="H8" s="17">
        <f>'5'!H11</f>
        <v>-7.8168107412175827</v>
      </c>
    </row>
    <row r="9" spans="1:8" ht="16">
      <c r="A9" s="17">
        <v>6</v>
      </c>
      <c r="B9" s="59" t="s">
        <v>24</v>
      </c>
      <c r="C9" s="17">
        <f>'6'!C11</f>
        <v>0</v>
      </c>
      <c r="D9" s="17">
        <f>'6'!D11</f>
        <v>0</v>
      </c>
      <c r="E9" s="17">
        <f>'6'!E11</f>
        <v>-12.858155310316899</v>
      </c>
      <c r="F9" s="17">
        <f>'6'!F11</f>
        <v>-11.462205700123915</v>
      </c>
      <c r="G9" s="17">
        <f>'6'!G11</f>
        <v>-5.7664080520025163</v>
      </c>
      <c r="H9" s="17">
        <f>'6'!H11</f>
        <v>-13.17037193130334</v>
      </c>
    </row>
    <row r="10" spans="1:8" ht="16">
      <c r="A10" s="17">
        <v>7</v>
      </c>
      <c r="B10" s="59" t="s">
        <v>28</v>
      </c>
      <c r="C10" s="17">
        <f>'7'!C11</f>
        <v>0</v>
      </c>
      <c r="D10" s="17">
        <f>'7'!D11</f>
        <v>0</v>
      </c>
      <c r="E10" s="17">
        <f>'7'!E11</f>
        <v>-10.282963827304551</v>
      </c>
      <c r="F10" s="17">
        <f>'7'!F11</f>
        <v>-8.8144557073600698</v>
      </c>
      <c r="G10" s="17">
        <f>'7'!G11</f>
        <v>-6.8082587138311252</v>
      </c>
      <c r="H10" s="17">
        <f>'7'!H11</f>
        <v>-9.6362142376932844</v>
      </c>
    </row>
    <row r="11" spans="1:8" ht="16">
      <c r="A11" s="17">
        <v>8</v>
      </c>
      <c r="B11" s="59" t="s">
        <v>32</v>
      </c>
      <c r="C11" s="17">
        <f>'8'!C11</f>
        <v>0</v>
      </c>
      <c r="D11" s="17">
        <f>'8'!D11</f>
        <v>0</v>
      </c>
      <c r="E11" s="17">
        <f>'8'!E11</f>
        <v>-1.7112738722705181</v>
      </c>
      <c r="F11" s="17">
        <f>'8'!F11</f>
        <v>-3.5981179075560479</v>
      </c>
      <c r="G11" s="17">
        <f>'8'!G11</f>
        <v>-6.3743345474922952</v>
      </c>
      <c r="H11" s="17">
        <f>'8'!H11</f>
        <v>-5.723279439118615</v>
      </c>
    </row>
    <row r="12" spans="1:8" ht="16">
      <c r="A12" s="17">
        <v>9</v>
      </c>
      <c r="B12" s="59" t="s">
        <v>36</v>
      </c>
      <c r="C12" s="17">
        <f>'9'!C11</f>
        <v>0</v>
      </c>
      <c r="D12" s="17">
        <f>'9'!D11</f>
        <v>0</v>
      </c>
      <c r="E12" s="17">
        <f>'9'!E11</f>
        <v>-6.9865319865319861</v>
      </c>
      <c r="F12" s="17">
        <f>'9'!F11</f>
        <v>-7.8927268098107435</v>
      </c>
      <c r="G12" s="17">
        <f>'9'!G11</f>
        <v>-7.7226703277844519</v>
      </c>
      <c r="H12" s="17">
        <f>'9'!H11</f>
        <v>-10.981349137179709</v>
      </c>
    </row>
    <row r="13" spans="1:8" ht="16">
      <c r="A13" s="17">
        <v>10</v>
      </c>
      <c r="B13" s="59" t="s">
        <v>41</v>
      </c>
      <c r="C13" s="17">
        <f>'10'!C11</f>
        <v>0</v>
      </c>
      <c r="D13" s="17">
        <f>'10'!D11</f>
        <v>0</v>
      </c>
      <c r="E13" s="17">
        <f>'10'!E11</f>
        <v>-15.242723808471862</v>
      </c>
      <c r="F13" s="17">
        <f>'10'!F11</f>
        <v>-13.972618175671869</v>
      </c>
      <c r="G13" s="17">
        <f>'10'!G11</f>
        <v>-15.26022093155677</v>
      </c>
      <c r="H13" s="17">
        <f>'10'!H11</f>
        <v>-16.195965417867434</v>
      </c>
    </row>
    <row r="14" spans="1:8" ht="16">
      <c r="A14" s="17">
        <v>11</v>
      </c>
      <c r="B14" s="59" t="s">
        <v>45</v>
      </c>
      <c r="C14" s="17">
        <f>'11'!C11</f>
        <v>0</v>
      </c>
      <c r="D14" s="17">
        <f>'11'!D11</f>
        <v>0</v>
      </c>
      <c r="E14" s="17">
        <f>'11'!E11</f>
        <v>-9.9961255327392475</v>
      </c>
      <c r="F14" s="17">
        <f>'11'!F11</f>
        <v>-11.716919231370097</v>
      </c>
      <c r="G14" s="17">
        <f>'11'!G11</f>
        <v>-8.4484800631662065</v>
      </c>
      <c r="H14" s="17">
        <f>'11'!H11</f>
        <v>-11.330992658793487</v>
      </c>
    </row>
    <row r="15" spans="1:8" ht="16">
      <c r="A15" s="17">
        <v>12</v>
      </c>
      <c r="B15" s="59" t="s">
        <v>49</v>
      </c>
      <c r="C15" s="17">
        <f>'12'!C11</f>
        <v>0</v>
      </c>
      <c r="D15" s="17">
        <f>'12'!D11</f>
        <v>0</v>
      </c>
      <c r="E15" s="17">
        <f>'12'!E11</f>
        <v>-8.7752766119801588</v>
      </c>
      <c r="F15" s="17">
        <f>'12'!F11</f>
        <v>-9.7006295772838236</v>
      </c>
      <c r="G15" s="17">
        <f>'12'!G11</f>
        <v>-8.6973580957363321</v>
      </c>
      <c r="H15" s="17">
        <f>'12'!H11</f>
        <v>-10.416666666666666</v>
      </c>
    </row>
    <row r="16" spans="1:8" ht="16">
      <c r="A16" s="17">
        <v>13</v>
      </c>
      <c r="B16" s="59" t="s">
        <v>53</v>
      </c>
      <c r="C16" s="17">
        <f>'13'!C11</f>
        <v>0</v>
      </c>
      <c r="D16" s="17">
        <f>'13'!D11</f>
        <v>0</v>
      </c>
      <c r="E16" s="17">
        <f>'13'!E11</f>
        <v>-4.332372548672879</v>
      </c>
      <c r="F16" s="17">
        <f>'13'!F11</f>
        <v>-3.3391636190173317</v>
      </c>
      <c r="G16" s="17">
        <f>'13'!G11</f>
        <v>-3.9294461771598739</v>
      </c>
      <c r="H16" s="17">
        <f>'13'!H11</f>
        <v>-3.273003909912779</v>
      </c>
    </row>
    <row r="17" spans="1:8" ht="16">
      <c r="A17" s="17">
        <v>14</v>
      </c>
      <c r="B17" s="59" t="s">
        <v>57</v>
      </c>
      <c r="C17" s="17">
        <f>'14'!C11</f>
        <v>0</v>
      </c>
      <c r="D17" s="17">
        <f>'14'!D11</f>
        <v>0</v>
      </c>
      <c r="E17" s="17">
        <f>'14'!E11</f>
        <v>-9.8756205626434621</v>
      </c>
      <c r="F17" s="17">
        <f>'14'!F11</f>
        <v>-10.761410339606316</v>
      </c>
      <c r="G17" s="17">
        <f>'14'!G11</f>
        <v>-11.60880516920381</v>
      </c>
      <c r="H17" s="17">
        <f>'14'!H11</f>
        <v>-10.984743411927877</v>
      </c>
    </row>
    <row r="18" spans="1:8" ht="16">
      <c r="A18" s="17">
        <v>15</v>
      </c>
      <c r="B18" s="59" t="s">
        <v>61</v>
      </c>
      <c r="C18" s="17">
        <f>'15'!C11</f>
        <v>0</v>
      </c>
      <c r="D18" s="17">
        <f>'15'!D11</f>
        <v>0</v>
      </c>
      <c r="E18" s="17">
        <f>'15'!E11</f>
        <v>-10.97900328864154</v>
      </c>
      <c r="F18" s="17">
        <f>'15'!F11</f>
        <v>-10.323886639676113</v>
      </c>
      <c r="G18" s="17">
        <f>'15'!G11</f>
        <v>-11.705092475297693</v>
      </c>
      <c r="H18" s="17">
        <f>'15'!H11</f>
        <v>-15.290973871733968</v>
      </c>
    </row>
    <row r="19" spans="1:8" ht="16">
      <c r="A19" s="17">
        <v>16</v>
      </c>
      <c r="B19" s="59" t="s">
        <v>65</v>
      </c>
      <c r="C19" s="17">
        <f>'16'!C11</f>
        <v>0</v>
      </c>
      <c r="D19" s="17">
        <f>'16'!D11</f>
        <v>0</v>
      </c>
      <c r="E19" s="17">
        <f>'16'!E11</f>
        <v>-11.00836635843241</v>
      </c>
      <c r="F19" s="17">
        <f>'16'!F11</f>
        <v>-9.9160264427371807</v>
      </c>
      <c r="G19" s="17">
        <f>'16'!G11</f>
        <v>-14.025880010858746</v>
      </c>
      <c r="H19" s="17">
        <f>'16'!H11</f>
        <v>-12.522029496336147</v>
      </c>
    </row>
    <row r="20" spans="1:8" ht="16">
      <c r="A20" s="17">
        <v>17</v>
      </c>
      <c r="B20" s="59" t="s">
        <v>69</v>
      </c>
      <c r="C20" s="17">
        <f>'17'!C11</f>
        <v>0</v>
      </c>
      <c r="D20" s="17">
        <f>'17'!D11</f>
        <v>0</v>
      </c>
      <c r="E20" s="17">
        <f>'17'!E11</f>
        <v>-5.0686647490025054</v>
      </c>
      <c r="F20" s="17">
        <f>'17'!F11</f>
        <v>-5.3809879540573355</v>
      </c>
      <c r="G20" s="17">
        <f>'17'!G11</f>
        <v>-7.8742013815215604</v>
      </c>
      <c r="H20" s="17">
        <f>'17'!H11</f>
        <v>-6.8309110667924573</v>
      </c>
    </row>
    <row r="21" spans="1:8" ht="16">
      <c r="A21" s="17">
        <v>18</v>
      </c>
      <c r="B21" s="59" t="s">
        <v>73</v>
      </c>
      <c r="C21" s="17">
        <f>'18'!C11</f>
        <v>0</v>
      </c>
      <c r="D21" s="17">
        <f>'18'!D11</f>
        <v>0</v>
      </c>
      <c r="E21" s="17">
        <f>'18'!E11</f>
        <v>-7.5838010010617323</v>
      </c>
      <c r="F21" s="17">
        <f>'18'!F11</f>
        <v>-7.029245767060031</v>
      </c>
      <c r="G21" s="17">
        <f>'18'!G11</f>
        <v>-7.3758570538125907</v>
      </c>
      <c r="H21" s="17">
        <f>'18'!H11</f>
        <v>-9.0269759630523776</v>
      </c>
    </row>
    <row r="22" spans="1:8" ht="16">
      <c r="A22" s="17">
        <v>19</v>
      </c>
      <c r="B22" s="59" t="s">
        <v>77</v>
      </c>
      <c r="C22" s="17">
        <f>'19'!C11</f>
        <v>0</v>
      </c>
      <c r="D22" s="17">
        <f>'19'!D11</f>
        <v>0</v>
      </c>
      <c r="E22" s="17">
        <f>'19'!E11</f>
        <v>-5.1262815703925986</v>
      </c>
      <c r="F22" s="17">
        <f>'19'!F11</f>
        <v>-8.9280100597296457</v>
      </c>
      <c r="G22" s="17">
        <f>'19'!G11</f>
        <v>-8.3881791198864359</v>
      </c>
      <c r="H22" s="17">
        <f>'19'!H11</f>
        <v>-8.5092348284960426</v>
      </c>
    </row>
    <row r="23" spans="1:8" ht="16">
      <c r="A23" s="17">
        <v>20</v>
      </c>
      <c r="B23" s="59" t="s">
        <v>81</v>
      </c>
      <c r="C23" s="17">
        <f>'20'!C11</f>
        <v>0</v>
      </c>
      <c r="D23" s="17">
        <f>'20'!D11</f>
        <v>0</v>
      </c>
      <c r="E23" s="17">
        <f>'20'!E11</f>
        <v>-5.0604683077450892</v>
      </c>
      <c r="F23" s="17">
        <f>'20'!F11</f>
        <v>-9.0657917458124668</v>
      </c>
      <c r="G23" s="17">
        <f>'20'!G11</f>
        <v>-5.6687333923826397</v>
      </c>
      <c r="H23" s="17">
        <f>'20'!H11</f>
        <v>-11.639447802941442</v>
      </c>
    </row>
    <row r="24" spans="1:8" ht="16">
      <c r="A24" s="17">
        <v>21</v>
      </c>
      <c r="B24" s="59" t="s">
        <v>85</v>
      </c>
      <c r="C24" s="17">
        <f>'21'!C11</f>
        <v>0</v>
      </c>
      <c r="D24" s="17">
        <f>'21'!D11</f>
        <v>0</v>
      </c>
      <c r="E24" s="17">
        <f>'21'!E11</f>
        <v>-1.8518518518518519</v>
      </c>
      <c r="F24" s="17">
        <f>'21'!F11</f>
        <v>-3.7883652240914345</v>
      </c>
      <c r="G24" s="17">
        <f>'21'!G11</f>
        <v>-5.2618069815195074</v>
      </c>
      <c r="H24" s="17">
        <f>'21'!H11</f>
        <v>-4.8045708349564995</v>
      </c>
    </row>
    <row r="25" spans="1:8" ht="16">
      <c r="A25" s="17">
        <v>22</v>
      </c>
      <c r="B25" s="59" t="s">
        <v>89</v>
      </c>
      <c r="C25" s="17">
        <f>'22'!C11</f>
        <v>0</v>
      </c>
      <c r="D25" s="17">
        <f>'22'!D11</f>
        <v>0</v>
      </c>
      <c r="E25" s="17">
        <f>'22'!E11</f>
        <v>-7.6797765883174307</v>
      </c>
      <c r="F25" s="17">
        <f>'22'!F11</f>
        <v>-6.698833559750784</v>
      </c>
      <c r="G25" s="17">
        <f>'22'!G11</f>
        <v>-6.6578524884313914</v>
      </c>
      <c r="H25" s="17">
        <f>'22'!H11</f>
        <v>-7.1845113132726848</v>
      </c>
    </row>
    <row r="26" spans="1:8" ht="16">
      <c r="A26" s="17">
        <v>23</v>
      </c>
      <c r="B26" s="59" t="s">
        <v>93</v>
      </c>
      <c r="C26" s="17">
        <f>'23'!C11</f>
        <v>0</v>
      </c>
      <c r="D26" s="17">
        <f>'23'!D11</f>
        <v>0</v>
      </c>
      <c r="E26" s="17">
        <f>'23'!E11</f>
        <v>-18.976618095560827</v>
      </c>
      <c r="F26" s="17">
        <f>'23'!F11</f>
        <v>-16.49365628604383</v>
      </c>
      <c r="G26" s="17">
        <f>'23'!G11</f>
        <v>-20.463685829193281</v>
      </c>
      <c r="H26" s="17">
        <f>'23'!H11</f>
        <v>-16.223094051532183</v>
      </c>
    </row>
    <row r="27" spans="1:8" ht="16">
      <c r="A27" s="17">
        <v>24</v>
      </c>
      <c r="B27" s="59" t="s">
        <v>97</v>
      </c>
      <c r="C27" s="17">
        <f>'24'!C11</f>
        <v>0</v>
      </c>
      <c r="D27" s="17">
        <f>'24'!D11</f>
        <v>0</v>
      </c>
      <c r="E27" s="17">
        <f>'24'!E11</f>
        <v>-1.4135358833747744</v>
      </c>
      <c r="F27" s="17">
        <f>'24'!F11</f>
        <v>-2.5349284698402075</v>
      </c>
      <c r="G27" s="17">
        <f>'24'!G11</f>
        <v>-2.5353430097557372</v>
      </c>
      <c r="H27" s="17">
        <f>'24'!H11</f>
        <v>-2.4099104544978278</v>
      </c>
    </row>
    <row r="28" spans="1:8" ht="16">
      <c r="A28" s="17">
        <v>25</v>
      </c>
      <c r="B28" s="59" t="s">
        <v>101</v>
      </c>
      <c r="C28" s="17">
        <f>'25'!C11</f>
        <v>0</v>
      </c>
      <c r="D28" s="17">
        <f>'25'!D11</f>
        <v>0</v>
      </c>
      <c r="E28" s="17">
        <f>'25'!E11</f>
        <v>-11.517036328218449</v>
      </c>
      <c r="F28" s="17">
        <f>'25'!F11</f>
        <v>-9.6721821133717931</v>
      </c>
      <c r="G28" s="17">
        <f>'25'!G11</f>
        <v>-10.789859627068928</v>
      </c>
      <c r="H28" s="17">
        <f>'25'!H11</f>
        <v>-10.798541852947245</v>
      </c>
    </row>
    <row r="29" spans="1:8" ht="16">
      <c r="A29" s="17">
        <v>26</v>
      </c>
      <c r="B29" s="59" t="s">
        <v>105</v>
      </c>
      <c r="C29" s="17">
        <f>'26'!C11</f>
        <v>0</v>
      </c>
      <c r="D29" s="17">
        <f>'26'!D11</f>
        <v>0</v>
      </c>
      <c r="E29" s="17">
        <f>'26'!E11</f>
        <v>-7.1199254349627177</v>
      </c>
      <c r="F29" s="17">
        <f>'26'!F11</f>
        <v>-7.3276311672055909</v>
      </c>
      <c r="G29" s="17">
        <f>'26'!G11</f>
        <v>-8.4490831567658073</v>
      </c>
      <c r="H29" s="17">
        <f>'26'!H11</f>
        <v>-8.877381172554097</v>
      </c>
    </row>
    <row r="30" spans="1:8" ht="16">
      <c r="A30" s="17">
        <v>27</v>
      </c>
      <c r="B30" s="59" t="s">
        <v>3</v>
      </c>
      <c r="C30" s="17">
        <f>'27'!C11</f>
        <v>0</v>
      </c>
      <c r="D30" s="17">
        <f>'27'!D11</f>
        <v>0</v>
      </c>
      <c r="E30" s="17">
        <f>'27'!E11</f>
        <v>-4.8171164032197522</v>
      </c>
      <c r="F30" s="17">
        <f>'27'!F11</f>
        <v>-6.1605306242391169</v>
      </c>
      <c r="G30" s="17">
        <f>'27'!G11</f>
        <v>-6.8994753855121616</v>
      </c>
      <c r="H30" s="17">
        <f>'27'!H11</f>
        <v>-7.1810394796161523</v>
      </c>
    </row>
    <row r="31" spans="1:8" ht="16">
      <c r="A31" s="17">
        <v>28</v>
      </c>
      <c r="B31" s="59" t="s">
        <v>7</v>
      </c>
      <c r="C31" s="17">
        <f>'28'!C11</f>
        <v>0</v>
      </c>
      <c r="D31" s="17">
        <f>'28'!D11</f>
        <v>0</v>
      </c>
      <c r="E31" s="17">
        <f>'28'!E11</f>
        <v>-9.6129775196515297</v>
      </c>
      <c r="F31" s="17">
        <f>'28'!F11</f>
        <v>-11.327433628318584</v>
      </c>
      <c r="G31" s="17">
        <f>'28'!G11</f>
        <v>-11.540828887977021</v>
      </c>
      <c r="H31" s="17">
        <f>'28'!H11</f>
        <v>-11.610428652879282</v>
      </c>
    </row>
    <row r="32" spans="1:8" ht="16">
      <c r="A32" s="17">
        <v>29</v>
      </c>
      <c r="B32" s="59" t="s">
        <v>11</v>
      </c>
      <c r="C32" s="17">
        <f>'29'!C11</f>
        <v>0</v>
      </c>
      <c r="D32" s="17">
        <f>'29'!D11</f>
        <v>0</v>
      </c>
      <c r="E32" s="17">
        <f>'29'!E11</f>
        <v>-10.304270894771538</v>
      </c>
      <c r="F32" s="17">
        <f>'29'!F11</f>
        <v>-9.2722183344996498</v>
      </c>
      <c r="G32" s="17">
        <f>'29'!G11</f>
        <v>-9.1092758657356541</v>
      </c>
      <c r="H32" s="17">
        <f>'29'!H11</f>
        <v>-9.273847035233457</v>
      </c>
    </row>
    <row r="33" spans="1:8" ht="16">
      <c r="A33" s="17">
        <v>30</v>
      </c>
      <c r="B33" s="59" t="s">
        <v>15</v>
      </c>
      <c r="C33" s="17">
        <f>'30'!C11</f>
        <v>0</v>
      </c>
      <c r="D33" s="17">
        <f>'30'!D11</f>
        <v>0</v>
      </c>
      <c r="E33" s="17">
        <f>'30'!E11</f>
        <v>-8.4252132307052214</v>
      </c>
      <c r="F33" s="17">
        <f>'30'!F11</f>
        <v>-7.8586147881666726</v>
      </c>
      <c r="G33" s="17">
        <f>'30'!G11</f>
        <v>-10.369479048697622</v>
      </c>
      <c r="H33" s="17">
        <f>'30'!H11</f>
        <v>-9.8671180092909356</v>
      </c>
    </row>
    <row r="34" spans="1:8" ht="16">
      <c r="A34" s="17">
        <v>31</v>
      </c>
      <c r="B34" s="59" t="s">
        <v>19</v>
      </c>
      <c r="C34" s="17">
        <f>'31'!C11</f>
        <v>0</v>
      </c>
      <c r="D34" s="17">
        <f>'31'!D11</f>
        <v>0</v>
      </c>
      <c r="E34" s="17">
        <f>'31'!E11</f>
        <v>-9.3438538205980066</v>
      </c>
      <c r="F34" s="17">
        <f>'31'!F11</f>
        <v>-8.7951975429289408</v>
      </c>
      <c r="G34" s="17">
        <f>'31'!G11</f>
        <v>-9.9330750264177521</v>
      </c>
      <c r="H34" s="17">
        <f>'31'!H11</f>
        <v>-11.589640864215196</v>
      </c>
    </row>
    <row r="35" spans="1:8" ht="16">
      <c r="A35" s="17">
        <v>32</v>
      </c>
      <c r="B35" s="59" t="s">
        <v>23</v>
      </c>
      <c r="C35" s="17">
        <f>'32'!C11</f>
        <v>0</v>
      </c>
      <c r="D35" s="17">
        <f>'32'!D11</f>
        <v>0</v>
      </c>
      <c r="E35" s="17">
        <f>'32'!E11</f>
        <v>-11.517357527027761</v>
      </c>
      <c r="F35" s="17">
        <f>'32'!F11</f>
        <v>-8.9965779887404782</v>
      </c>
      <c r="G35" s="17">
        <f>'32'!G11</f>
        <v>-11.883508145503235</v>
      </c>
      <c r="H35" s="17">
        <f>'32'!H11</f>
        <v>-12.047514496425153</v>
      </c>
    </row>
    <row r="36" spans="1:8" ht="16">
      <c r="A36" s="17">
        <v>33</v>
      </c>
      <c r="B36" s="59" t="s">
        <v>27</v>
      </c>
      <c r="C36" s="17">
        <f>'33'!C11</f>
        <v>0</v>
      </c>
      <c r="D36" s="17">
        <f>'33'!D11</f>
        <v>0</v>
      </c>
      <c r="E36" s="17">
        <f>'33'!E11</f>
        <v>-12.694094979032075</v>
      </c>
      <c r="F36" s="17">
        <f>'33'!F11</f>
        <v>-13.299701903233204</v>
      </c>
      <c r="G36" s="17">
        <f>'33'!G11</f>
        <v>-12.378839191872007</v>
      </c>
      <c r="H36" s="17">
        <f>'33'!H11</f>
        <v>-12.562814070351759</v>
      </c>
    </row>
    <row r="37" spans="1:8" ht="16">
      <c r="A37" s="17">
        <v>34</v>
      </c>
      <c r="B37" s="59" t="s">
        <v>31</v>
      </c>
      <c r="C37" s="17">
        <f>'34'!C11</f>
        <v>0</v>
      </c>
      <c r="D37" s="17">
        <f>'34'!D11</f>
        <v>0</v>
      </c>
      <c r="E37" s="17">
        <f>'34'!E11</f>
        <v>-11.185120020108082</v>
      </c>
      <c r="F37" s="17">
        <f>'34'!F11</f>
        <v>-5.3421521241414398</v>
      </c>
      <c r="G37" s="17">
        <f>'34'!G11</f>
        <v>-7.8638648962227657</v>
      </c>
      <c r="H37" s="17">
        <f>'34'!H11</f>
        <v>-7.4607329842931938</v>
      </c>
    </row>
    <row r="38" spans="1:8" ht="16">
      <c r="A38" s="17">
        <v>35</v>
      </c>
      <c r="B38" s="59" t="s">
        <v>35</v>
      </c>
      <c r="C38" s="17">
        <f>'35'!C11</f>
        <v>0</v>
      </c>
      <c r="D38" s="17">
        <f>'35'!D11</f>
        <v>0</v>
      </c>
      <c r="E38" s="17">
        <f>'35'!E11</f>
        <v>-2.5787336771644904</v>
      </c>
      <c r="F38" s="17">
        <f>'35'!F11</f>
        <v>-4.3454345434543455</v>
      </c>
      <c r="G38" s="17">
        <f>'35'!G11</f>
        <v>-4.3218085106382977</v>
      </c>
      <c r="H38" s="17">
        <f>'35'!H11</f>
        <v>-6.8382511307344389</v>
      </c>
    </row>
    <row r="39" spans="1:8" ht="16">
      <c r="A39" s="17">
        <v>36</v>
      </c>
      <c r="B39" s="59" t="s">
        <v>40</v>
      </c>
      <c r="C39" s="17">
        <f>'36'!C11</f>
        <v>0</v>
      </c>
      <c r="D39" s="17">
        <f>'36'!D11</f>
        <v>0</v>
      </c>
      <c r="E39" s="17">
        <f>'36'!E11</f>
        <v>-0.28162214354682974</v>
      </c>
      <c r="F39" s="17">
        <f>'36'!F11</f>
        <v>-3.70430020937349</v>
      </c>
      <c r="G39" s="17">
        <f>'36'!G11</f>
        <v>-4.8336650554449818</v>
      </c>
      <c r="H39" s="17">
        <f>'36'!H11</f>
        <v>-5.495674372429443</v>
      </c>
    </row>
    <row r="40" spans="1:8" ht="16">
      <c r="A40" s="17">
        <v>37</v>
      </c>
      <c r="B40" s="59" t="s">
        <v>44</v>
      </c>
      <c r="C40" s="17">
        <f>'37'!C11</f>
        <v>0</v>
      </c>
      <c r="D40" s="17">
        <f>'37'!D11</f>
        <v>0</v>
      </c>
      <c r="E40" s="17">
        <f>'37'!E11</f>
        <v>-1.942239486573214</v>
      </c>
      <c r="F40" s="17">
        <f>'37'!F11</f>
        <v>-3.8054968287526427</v>
      </c>
      <c r="G40" s="17">
        <f>'37'!G11</f>
        <v>-2.4769388452340277</v>
      </c>
      <c r="H40" s="17">
        <f>'37'!H11</f>
        <v>-4.8242591316333563</v>
      </c>
    </row>
    <row r="41" spans="1:8" ht="16">
      <c r="A41" s="17">
        <v>38</v>
      </c>
      <c r="B41" s="59" t="s">
        <v>48</v>
      </c>
      <c r="C41" s="17">
        <f>'38'!C11</f>
        <v>0</v>
      </c>
      <c r="D41" s="17">
        <f>'38'!D11</f>
        <v>0</v>
      </c>
      <c r="E41" s="17">
        <f>'38'!E11</f>
        <v>-9.4863074995525327</v>
      </c>
      <c r="F41" s="17">
        <f>'38'!F11</f>
        <v>-8.1621548088695413</v>
      </c>
      <c r="G41" s="17">
        <f>'38'!G11</f>
        <v>-12.031594415870684</v>
      </c>
      <c r="H41" s="17">
        <f>'38'!H11</f>
        <v>-11.263375258119016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'39'!C11</f>
        <v>-1.0685737402119273</v>
      </c>
      <c r="F43" s="17">
        <f>'39'!D11</f>
        <v>-1.8185525423915621</v>
      </c>
      <c r="G43" s="17">
        <f>'39'!E11</f>
        <v>-3.0998908055771208</v>
      </c>
      <c r="H43" s="17">
        <f>'39'!F11</f>
        <v>-3.8365127280133584</v>
      </c>
    </row>
    <row r="44" spans="1:8" ht="17" thickBot="1">
      <c r="A44">
        <v>40</v>
      </c>
      <c r="B44" s="60" t="s">
        <v>60</v>
      </c>
      <c r="C44" s="17"/>
      <c r="D44" s="17"/>
      <c r="E44" s="17">
        <f>'40'!C11</f>
        <v>0.24812711743092999</v>
      </c>
      <c r="F44" s="17">
        <f>'40'!D11</f>
        <v>-0.21043167187963308</v>
      </c>
      <c r="G44" s="17">
        <f>'40'!E11</f>
        <v>-1.4979834837718455</v>
      </c>
      <c r="H44" s="17">
        <f>'40'!F11</f>
        <v>-2.5113056865197732</v>
      </c>
    </row>
    <row r="45" spans="1:8" ht="17" thickBot="1">
      <c r="A45">
        <v>41</v>
      </c>
      <c r="B45" s="60" t="s">
        <v>64</v>
      </c>
      <c r="C45" s="17"/>
      <c r="D45" s="17"/>
      <c r="E45" s="17">
        <f>'41'!C11</f>
        <v>-4.5494040690525761</v>
      </c>
      <c r="F45" s="17">
        <f>'41'!D11</f>
        <v>-5.4250141575634219</v>
      </c>
      <c r="G45" s="17">
        <f>'41'!E11</f>
        <v>-6.6735028033673487</v>
      </c>
      <c r="H45" s="17">
        <f>'41'!F11</f>
        <v>-6.2320430882118893</v>
      </c>
    </row>
    <row r="46" spans="1:8" ht="17" thickBot="1">
      <c r="A46">
        <v>42</v>
      </c>
      <c r="B46" s="60" t="s">
        <v>68</v>
      </c>
      <c r="C46" s="17"/>
      <c r="D46" s="17"/>
      <c r="E46" s="17">
        <f>'42'!C11</f>
        <v>-1.5776479797675678</v>
      </c>
      <c r="F46" s="17">
        <f>'42'!D11</f>
        <v>-3.2060588463027488</v>
      </c>
      <c r="G46" s="17">
        <f>'42'!E11</f>
        <v>-4.1200777831793873</v>
      </c>
      <c r="H46" s="17">
        <f>'42'!F11</f>
        <v>-4.0781835550003676</v>
      </c>
    </row>
    <row r="47" spans="1:8" ht="17" thickBot="1">
      <c r="A47">
        <v>43</v>
      </c>
      <c r="B47" s="60" t="s">
        <v>72</v>
      </c>
      <c r="C47" s="17"/>
      <c r="D47" s="17"/>
      <c r="E47" s="17">
        <f>'43'!C11</f>
        <v>-4.0338647464046433</v>
      </c>
      <c r="F47" s="17">
        <f>'43'!D11</f>
        <v>-5.25135002251759</v>
      </c>
      <c r="G47" s="17">
        <f>'43'!E11</f>
        <v>-5.8159098367806452</v>
      </c>
      <c r="H47" s="17">
        <f>'43'!F11</f>
        <v>-6.6285466065767551</v>
      </c>
    </row>
    <row r="48" spans="1:8" ht="17" thickBot="1">
      <c r="A48">
        <v>44</v>
      </c>
      <c r="B48" s="60" t="s">
        <v>76</v>
      </c>
      <c r="C48" s="17"/>
      <c r="D48" s="17"/>
      <c r="E48" s="17">
        <f>'44'!C11</f>
        <v>-4.5870628589985589</v>
      </c>
      <c r="F48" s="17">
        <f>'44'!D11</f>
        <v>-6.7925302688282372</v>
      </c>
      <c r="G48" s="17">
        <f>'44'!E11</f>
        <v>-5.0443194320469971</v>
      </c>
      <c r="H48" s="17">
        <f>'44'!F11</f>
        <v>-6.2160062160062157</v>
      </c>
    </row>
    <row r="49" spans="1:8" ht="17" thickBot="1">
      <c r="A49">
        <v>45</v>
      </c>
      <c r="B49" s="60" t="s">
        <v>80</v>
      </c>
      <c r="C49" s="17"/>
      <c r="D49" s="17"/>
      <c r="E49" s="17">
        <f>'45'!C11</f>
        <v>-10.421684109121163</v>
      </c>
      <c r="F49" s="17">
        <f>'45'!D11</f>
        <v>-10.391225187619344</v>
      </c>
      <c r="G49" s="17">
        <f>'45'!E11</f>
        <v>-11.738778447422867</v>
      </c>
      <c r="H49" s="17">
        <f>'45'!F11</f>
        <v>-9.6609551585854909</v>
      </c>
    </row>
    <row r="50" spans="1:8" ht="17" thickBot="1">
      <c r="A50">
        <v>46</v>
      </c>
      <c r="B50" s="60" t="s">
        <v>84</v>
      </c>
      <c r="C50" s="17"/>
      <c r="D50" s="17"/>
      <c r="E50" s="17">
        <f>'46'!C11</f>
        <v>-9.1321762349799727</v>
      </c>
      <c r="F50" s="17">
        <f>'46'!D11</f>
        <v>-9.5094013399610979</v>
      </c>
      <c r="G50" s="17">
        <f>'46'!E11</f>
        <v>-10.418939559240671</v>
      </c>
      <c r="H50" s="17">
        <f>'46'!F11</f>
        <v>-10.813793103448276</v>
      </c>
    </row>
    <row r="51" spans="1:8" ht="17" thickBot="1">
      <c r="A51">
        <v>47</v>
      </c>
      <c r="B51" s="60" t="s">
        <v>88</v>
      </c>
      <c r="C51" s="17"/>
      <c r="D51" s="17"/>
      <c r="E51" s="17">
        <f>'47'!C11</f>
        <v>-4.1103299080584099</v>
      </c>
      <c r="F51" s="17">
        <f>'47'!D11</f>
        <v>-3.9443409663635371</v>
      </c>
      <c r="G51" s="17">
        <f>'47'!E11</f>
        <v>-7.4163286004056799</v>
      </c>
      <c r="H51" s="17">
        <f>'47'!F11</f>
        <v>-7.8104993597951342</v>
      </c>
    </row>
    <row r="52" spans="1:8" ht="17" thickBot="1">
      <c r="A52">
        <v>48</v>
      </c>
      <c r="B52" s="60" t="s">
        <v>92</v>
      </c>
      <c r="C52" s="17"/>
      <c r="D52" s="17"/>
      <c r="E52" s="17">
        <f>'48'!C11</f>
        <v>-4.5523520485584221</v>
      </c>
      <c r="F52" s="17">
        <f>'48'!D11</f>
        <v>-6.2254533299908079</v>
      </c>
      <c r="G52" s="17">
        <f>'48'!E11</f>
        <v>-5.6541277242135912</v>
      </c>
      <c r="H52" s="17">
        <f>'48'!F11</f>
        <v>-6.3051165168491456</v>
      </c>
    </row>
    <row r="53" spans="1:8" ht="17" thickBot="1">
      <c r="A53">
        <v>49</v>
      </c>
      <c r="B53" s="60" t="s">
        <v>96</v>
      </c>
      <c r="C53" s="17"/>
      <c r="D53" s="17"/>
      <c r="E53" s="17">
        <f>'49'!C11</f>
        <v>-7.4169378642246269</v>
      </c>
      <c r="F53" s="17">
        <f>'49'!D11</f>
        <v>-7.9171741778319111</v>
      </c>
      <c r="G53" s="17">
        <f>'49'!E11</f>
        <v>-8.6028112758276372</v>
      </c>
      <c r="H53" s="17">
        <f>'49'!F11</f>
        <v>-7.0905407511298115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'50'!C11</f>
        <v>-11.83054341956703</v>
      </c>
      <c r="F54" s="17">
        <f>'50'!D11</f>
        <v>-10.702076004558291</v>
      </c>
      <c r="G54" s="17">
        <f>'50'!E11</f>
        <v>-8.5559891924347031</v>
      </c>
      <c r="H54" s="17">
        <f>'50'!F11</f>
        <v>-12.439705509012441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'51'!C11</f>
        <v>-5.2707758691318238</v>
      </c>
      <c r="F55" s="17">
        <f>'51'!D11</f>
        <v>-5.82615418599514</v>
      </c>
      <c r="G55" s="17">
        <f>'51'!E11</f>
        <v>-7.3638113302278878</v>
      </c>
      <c r="H55" s="17">
        <f>'51'!F11</f>
        <v>-8.9556468754428238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'52'!C11</f>
        <v>1.5568295376847421</v>
      </c>
      <c r="F56" s="17">
        <f>'52'!D11</f>
        <v>-1.1322178890426469</v>
      </c>
      <c r="G56" s="17">
        <f>'52'!E11</f>
        <v>-1.4140715834459352</v>
      </c>
      <c r="H56" s="17">
        <f>'52'!F11</f>
        <v>-2.1759047182775997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'1'!C11</f>
        <v>0</v>
      </c>
      <c r="D60" s="62">
        <f>'1'!D11</f>
        <v>0</v>
      </c>
      <c r="E60" s="62">
        <f>'1'!E11</f>
        <v>-4.7413980599417114</v>
      </c>
      <c r="F60" s="62">
        <f>'1'!F11</f>
        <v>-6.8597894000961244</v>
      </c>
      <c r="G60" s="62">
        <f>'1'!G11</f>
        <v>-6.518173184839851</v>
      </c>
      <c r="H60" s="63">
        <f>'1'!H11</f>
        <v>-8.9640998731907811</v>
      </c>
    </row>
    <row r="61" spans="1:8">
      <c r="B61" t="s">
        <v>214</v>
      </c>
      <c r="C61">
        <f>'1'!C41</f>
        <v>0</v>
      </c>
      <c r="D61">
        <f>'1'!D41</f>
        <v>0</v>
      </c>
      <c r="E61">
        <f>'1'!E41</f>
        <v>-2.1476784618531397</v>
      </c>
      <c r="F61">
        <f>'1'!F41</f>
        <v>-4.1013021634368911</v>
      </c>
      <c r="G61">
        <f>'1'!G41</f>
        <v>-5.0480535870303855</v>
      </c>
      <c r="H61">
        <f>'1'!H41</f>
        <v>-7.8562309731906117</v>
      </c>
    </row>
    <row r="62" spans="1:8">
      <c r="B62" t="s">
        <v>215</v>
      </c>
      <c r="C62">
        <f>'1'!C71</f>
        <v>0</v>
      </c>
      <c r="D62">
        <f>'1'!D71</f>
        <v>0</v>
      </c>
      <c r="E62">
        <f>'1'!E71</f>
        <v>-2.4803637866887143</v>
      </c>
      <c r="F62">
        <f>'1'!F71</f>
        <v>-5.0261780104712042</v>
      </c>
      <c r="G62">
        <f>'1'!G71</f>
        <v>-2.7507405840033852</v>
      </c>
      <c r="H62">
        <f>'1'!H71</f>
        <v>-6.6324347454000856</v>
      </c>
    </row>
    <row r="63" spans="1:8">
      <c r="B63" t="s">
        <v>216</v>
      </c>
      <c r="C63">
        <f>'1'!C101</f>
        <v>0</v>
      </c>
      <c r="D63">
        <f>'1'!D101</f>
        <v>0</v>
      </c>
      <c r="E63">
        <f>'1'!E101</f>
        <v>-1.0277492291880781</v>
      </c>
      <c r="F63">
        <f>'1'!F101</f>
        <v>-5.112474437627812</v>
      </c>
      <c r="G63">
        <f>'1'!G101</f>
        <v>-9.4537815126050422</v>
      </c>
      <c r="H63">
        <f>'1'!H101</f>
        <v>-17.021276595744681</v>
      </c>
    </row>
    <row r="64" spans="1:8">
      <c r="B64" t="s">
        <v>217</v>
      </c>
      <c r="C64">
        <f>'1'!C131</f>
        <v>0</v>
      </c>
      <c r="D64">
        <f>'1'!D131</f>
        <v>0</v>
      </c>
      <c r="E64">
        <f>'1'!E131</f>
        <v>-16.460905349794238</v>
      </c>
      <c r="F64">
        <f>'1'!F131</f>
        <v>-12.405237767057201</v>
      </c>
      <c r="G64">
        <f>'1'!G131</f>
        <v>-9.8176718092566624</v>
      </c>
      <c r="H64">
        <f>'1'!H131</f>
        <v>-12.91248206599713</v>
      </c>
    </row>
    <row r="65" spans="1:8">
      <c r="B65" t="s">
        <v>218</v>
      </c>
      <c r="C65">
        <f>'1'!C161</f>
        <v>0</v>
      </c>
      <c r="D65">
        <f>'1'!D161</f>
        <v>0</v>
      </c>
      <c r="E65">
        <f>'1'!E161</f>
        <v>-12.089810017271159</v>
      </c>
      <c r="F65">
        <f>'1'!F161</f>
        <v>-6.8846815834767643</v>
      </c>
      <c r="G65">
        <f>'1'!G161</f>
        <v>-9.0744101633393832</v>
      </c>
      <c r="H65">
        <f>'1'!H161</f>
        <v>-9.025270758122744</v>
      </c>
    </row>
    <row r="66" spans="1:8">
      <c r="B66" t="s">
        <v>219</v>
      </c>
      <c r="C66">
        <f>'1'!C191</f>
        <v>0</v>
      </c>
      <c r="D66">
        <f>'1'!D191</f>
        <v>0</v>
      </c>
      <c r="E66">
        <f>'1'!E191</f>
        <v>-7.3319755600814664</v>
      </c>
      <c r="F66">
        <f>'1'!F191</f>
        <v>-3.258655804480652</v>
      </c>
      <c r="G66">
        <f>'1'!G191</f>
        <v>-7.4074074074074074</v>
      </c>
      <c r="H66">
        <f>'1'!H191</f>
        <v>-9.1666666666666661</v>
      </c>
    </row>
    <row r="67" spans="1:8">
      <c r="B67" t="s">
        <v>220</v>
      </c>
      <c r="C67">
        <f>'1'!C221</f>
        <v>0</v>
      </c>
      <c r="D67">
        <f>'1'!D221</f>
        <v>0</v>
      </c>
      <c r="E67">
        <f>'1'!E221</f>
        <v>-8.1053698074974676</v>
      </c>
      <c r="F67">
        <f>'1'!F221</f>
        <v>-22.610483042137716</v>
      </c>
      <c r="G67">
        <f>'1'!G221</f>
        <v>-14.909478168264112</v>
      </c>
      <c r="H67">
        <f>'1'!H221</f>
        <v>-12.493210211841392</v>
      </c>
    </row>
    <row r="68" spans="1:8" ht="16" thickBot="1">
      <c r="B68" t="s">
        <v>221</v>
      </c>
      <c r="C68">
        <f>'1'!C251</f>
        <v>0</v>
      </c>
      <c r="D68">
        <f>'1'!D251</f>
        <v>0</v>
      </c>
      <c r="E68">
        <f>'1'!E251</f>
        <v>-10.706638115631691</v>
      </c>
      <c r="F68">
        <f>'1'!F251</f>
        <v>-14.767932489451477</v>
      </c>
      <c r="G68">
        <f>'1'!G251</f>
        <v>-13.303769401330378</v>
      </c>
      <c r="H68">
        <f>'1'!H251</f>
        <v>-11.325028312570781</v>
      </c>
    </row>
    <row r="69" spans="1:8" ht="17" thickBot="1">
      <c r="A69">
        <v>2</v>
      </c>
      <c r="B69" s="60" t="s">
        <v>8</v>
      </c>
      <c r="C69" s="61">
        <f>'2'!C11</f>
        <v>0</v>
      </c>
      <c r="D69" s="62">
        <f>'2'!D11</f>
        <v>0</v>
      </c>
      <c r="E69" s="62">
        <f>'2'!E11</f>
        <v>-8.7699171446781392</v>
      </c>
      <c r="F69" s="62">
        <f>'2'!F11</f>
        <v>-10.011522212264754</v>
      </c>
      <c r="G69" s="62">
        <f>'2'!G11</f>
        <v>-9.5196326298952574</v>
      </c>
      <c r="H69" s="63">
        <f>'2'!H11</f>
        <v>-10.038265974733973</v>
      </c>
    </row>
    <row r="70" spans="1:8">
      <c r="B70" t="s">
        <v>223</v>
      </c>
      <c r="C70">
        <f>'2'!C41</f>
        <v>0</v>
      </c>
      <c r="D70">
        <f>'2'!D41</f>
        <v>0</v>
      </c>
      <c r="E70">
        <f>'2'!E41</f>
        <v>-4.5684058667949028</v>
      </c>
      <c r="F70">
        <f>'2'!F41</f>
        <v>-2.7720862962516573</v>
      </c>
      <c r="G70">
        <f>'2'!G41</f>
        <v>-5.1744885679903732</v>
      </c>
      <c r="H70">
        <f>'2'!H41</f>
        <v>-5.5683331315821336</v>
      </c>
    </row>
    <row r="71" spans="1:8">
      <c r="B71" t="s">
        <v>224</v>
      </c>
      <c r="C71">
        <f>'2'!C71</f>
        <v>0</v>
      </c>
      <c r="D71">
        <f>'2'!D71</f>
        <v>0</v>
      </c>
      <c r="E71">
        <f>'2'!E71</f>
        <v>-15.42111506524318</v>
      </c>
      <c r="F71">
        <f>'2'!F71</f>
        <v>-13.193403298350825</v>
      </c>
      <c r="G71">
        <f>'2'!G71</f>
        <v>-18.094089264173704</v>
      </c>
      <c r="H71">
        <f>'2'!H71</f>
        <v>-17.55466584539575</v>
      </c>
    </row>
    <row r="72" spans="1:8">
      <c r="B72" t="s">
        <v>225</v>
      </c>
      <c r="C72">
        <f>'2'!C101</f>
        <v>0</v>
      </c>
      <c r="D72">
        <f>'2'!D101</f>
        <v>0</v>
      </c>
      <c r="E72">
        <f>'2'!E101</f>
        <v>-19.329896907216497</v>
      </c>
      <c r="F72">
        <f>'2'!F101</f>
        <v>-22.104332449160037</v>
      </c>
      <c r="G72">
        <f>'2'!G101</f>
        <v>-15.597147950089125</v>
      </c>
      <c r="H72">
        <f>'2'!H101</f>
        <v>-26.401111625752662</v>
      </c>
    </row>
    <row r="73" spans="1:8">
      <c r="B73" t="s">
        <v>226</v>
      </c>
      <c r="C73">
        <f>'2'!C131</f>
        <v>0</v>
      </c>
      <c r="D73">
        <f>'2'!D131</f>
        <v>0</v>
      </c>
      <c r="E73">
        <f>'2'!E131</f>
        <v>0.83588743382557806</v>
      </c>
      <c r="F73">
        <f>'2'!F131</f>
        <v>2.4583447145588639</v>
      </c>
      <c r="G73">
        <f>'2'!G131</f>
        <v>-2.1703743895822027</v>
      </c>
      <c r="H73">
        <f>'2'!H131</f>
        <v>-1.6194331983805668</v>
      </c>
    </row>
    <row r="74" spans="1:8">
      <c r="B74" t="s">
        <v>227</v>
      </c>
      <c r="C74">
        <f>'2'!C161</f>
        <v>0</v>
      </c>
      <c r="D74">
        <f>'2'!D161</f>
        <v>0</v>
      </c>
      <c r="E74">
        <f>'2'!E161</f>
        <v>-10.344827586206897</v>
      </c>
      <c r="F74">
        <f>'2'!F161</f>
        <v>-15.905147484094853</v>
      </c>
      <c r="G74">
        <f>'2'!G161</f>
        <v>-11.202830188679245</v>
      </c>
      <c r="H74">
        <f>'2'!H161</f>
        <v>-6.5632458233890212</v>
      </c>
    </row>
    <row r="75" spans="1:8">
      <c r="B75" t="s">
        <v>228</v>
      </c>
      <c r="C75">
        <f>'2'!C191</f>
        <v>0</v>
      </c>
      <c r="D75">
        <f>'2'!D191</f>
        <v>0</v>
      </c>
      <c r="E75">
        <f>'2'!E191</f>
        <v>-7.4026392018023817</v>
      </c>
      <c r="F75">
        <f>'2'!F191</f>
        <v>-8.7124878993223636</v>
      </c>
      <c r="G75">
        <f>'2'!G191</f>
        <v>-8.1142486205777349</v>
      </c>
      <c r="H75">
        <f>'2'!H191</f>
        <v>-12.545394519643446</v>
      </c>
    </row>
    <row r="76" spans="1:8">
      <c r="B76" t="s">
        <v>229</v>
      </c>
      <c r="C76">
        <f>'2'!C221</f>
        <v>0</v>
      </c>
      <c r="D76">
        <f>'2'!D221</f>
        <v>0</v>
      </c>
      <c r="E76">
        <f>'2'!E221</f>
        <v>-9.4511086877499082</v>
      </c>
      <c r="F76">
        <f>'2'!F221</f>
        <v>-17.165814463111758</v>
      </c>
      <c r="G76">
        <f>'2'!G221</f>
        <v>-12.560029553010713</v>
      </c>
      <c r="H76">
        <f>'2'!H221</f>
        <v>-13.972809667673715</v>
      </c>
    </row>
    <row r="77" spans="1:8">
      <c r="B77" t="s">
        <v>230</v>
      </c>
      <c r="C77">
        <f>'2'!C251</f>
        <v>0</v>
      </c>
      <c r="D77">
        <f>'2'!D251</f>
        <v>0</v>
      </c>
      <c r="E77">
        <f>'2'!E251</f>
        <v>-12.129380053908356</v>
      </c>
      <c r="F77">
        <f>'2'!F251</f>
        <v>-9.408602150537634</v>
      </c>
      <c r="G77">
        <f>'2'!G251</f>
        <v>-14.686248331108143</v>
      </c>
      <c r="H77">
        <f>'2'!H251</f>
        <v>-16.666666666666668</v>
      </c>
    </row>
    <row r="78" spans="1:8">
      <c r="B78" t="s">
        <v>231</v>
      </c>
      <c r="C78">
        <f>'2'!C281</f>
        <v>0</v>
      </c>
      <c r="D78">
        <f>'2'!D281</f>
        <v>0</v>
      </c>
      <c r="E78">
        <f>'2'!E281</f>
        <v>-0.34952813701502966</v>
      </c>
      <c r="F78">
        <f>'2'!F281</f>
        <v>-5.9482155353393988</v>
      </c>
      <c r="G78">
        <f>'2'!G281</f>
        <v>-6.3447303489601694</v>
      </c>
      <c r="H78">
        <f>'2'!H281</f>
        <v>-3.9285714285714288</v>
      </c>
    </row>
    <row r="79" spans="1:8">
      <c r="B79" t="s">
        <v>232</v>
      </c>
      <c r="C79">
        <f>'2'!C311</f>
        <v>0</v>
      </c>
      <c r="D79">
        <f>'2'!D311</f>
        <v>0</v>
      </c>
      <c r="E79">
        <f>'2'!E311</f>
        <v>-20.385050962627407</v>
      </c>
      <c r="F79">
        <f>'2'!F311</f>
        <v>-21.764032073310421</v>
      </c>
      <c r="G79">
        <f>'2'!G311</f>
        <v>-13.071895424836601</v>
      </c>
      <c r="H79">
        <f>'2'!H311</f>
        <v>-19.405700424499699</v>
      </c>
    </row>
    <row r="80" spans="1:8">
      <c r="B80" t="s">
        <v>233</v>
      </c>
      <c r="C80">
        <f>'2'!C341</f>
        <v>0</v>
      </c>
      <c r="D80">
        <f>'2'!D341</f>
        <v>0</v>
      </c>
      <c r="E80">
        <f>'2'!E341</f>
        <v>-13.653963725290403</v>
      </c>
      <c r="F80">
        <f>'2'!F341</f>
        <v>-14.986655717511805</v>
      </c>
      <c r="G80">
        <f>'2'!G341</f>
        <v>-12.703040399833403</v>
      </c>
      <c r="H80">
        <f>'2'!H341</f>
        <v>-12.836970474967908</v>
      </c>
    </row>
    <row r="81" spans="1:8" ht="16" thickBot="1">
      <c r="B81" t="s">
        <v>234</v>
      </c>
      <c r="C81">
        <f>'2'!C371</f>
        <v>0</v>
      </c>
      <c r="D81">
        <f>'2'!D371</f>
        <v>0</v>
      </c>
      <c r="E81">
        <f>'2'!E371</f>
        <v>-6.9860279441117763</v>
      </c>
      <c r="F81">
        <f>'2'!F371</f>
        <v>-9.5669687814702922</v>
      </c>
      <c r="G81">
        <f>'2'!G371</f>
        <v>-7.1611253196930953</v>
      </c>
      <c r="H81">
        <f>'2'!H371</f>
        <v>-2.6178010471204192</v>
      </c>
    </row>
    <row r="82" spans="1:8" ht="17" thickBot="1">
      <c r="A82">
        <v>3</v>
      </c>
      <c r="B82" s="60" t="s">
        <v>12</v>
      </c>
      <c r="C82" s="61">
        <f>'3'!C11</f>
        <v>0</v>
      </c>
      <c r="D82" s="62">
        <f>'3'!D11</f>
        <v>0</v>
      </c>
      <c r="E82" s="62">
        <f>'3'!E11</f>
        <v>-6.545859905635921</v>
      </c>
      <c r="F82" s="62">
        <f>'3'!F11</f>
        <v>-5.0081952285558184</v>
      </c>
      <c r="G82" s="62">
        <f>'3'!G11</f>
        <v>-6.9624734481944772</v>
      </c>
      <c r="H82" s="63">
        <f>'3'!H11</f>
        <v>-6.8423619991826081</v>
      </c>
    </row>
    <row r="83" spans="1:8">
      <c r="B83" t="s">
        <v>236</v>
      </c>
      <c r="C83">
        <f>'3'!C41</f>
        <v>0</v>
      </c>
      <c r="D83">
        <f>'3'!D41</f>
        <v>0</v>
      </c>
      <c r="E83">
        <f>'3'!E41</f>
        <v>-5.835522489822929</v>
      </c>
      <c r="F83">
        <f>'3'!F41</f>
        <v>-3.6875831217506954</v>
      </c>
      <c r="G83">
        <f>'3'!G41</f>
        <v>-6.9209787078125631</v>
      </c>
      <c r="H83">
        <f>'3'!H41</f>
        <v>-7.4933278587559027</v>
      </c>
    </row>
    <row r="84" spans="1:8">
      <c r="B84" t="s">
        <v>237</v>
      </c>
      <c r="C84">
        <f>'3'!C71</f>
        <v>0</v>
      </c>
      <c r="D84">
        <f>'3'!D71</f>
        <v>0</v>
      </c>
      <c r="E84">
        <f>'3'!E71</f>
        <v>-7.8103207810320781</v>
      </c>
      <c r="F84">
        <f>'3'!F71</f>
        <v>-8.014370595550643</v>
      </c>
      <c r="G84">
        <f>'3'!G71</f>
        <v>-7.5157146761410223</v>
      </c>
      <c r="H84">
        <f>'3'!H71</f>
        <v>-6.9742489270386274</v>
      </c>
    </row>
    <row r="85" spans="1:8">
      <c r="B85" t="s">
        <v>238</v>
      </c>
      <c r="C85">
        <f>'3'!C101</f>
        <v>0</v>
      </c>
      <c r="D85">
        <f>'3'!D101</f>
        <v>0</v>
      </c>
      <c r="E85">
        <f>'3'!E101</f>
        <v>-9.1329913674465164</v>
      </c>
      <c r="F85">
        <f>'3'!F101</f>
        <v>-5.8220478420453103</v>
      </c>
      <c r="G85">
        <f>'3'!G101</f>
        <v>-5.7456588355464753</v>
      </c>
      <c r="H85">
        <f>'3'!H101</f>
        <v>-2.6933435936898804</v>
      </c>
    </row>
    <row r="86" spans="1:8">
      <c r="B86" t="s">
        <v>239</v>
      </c>
      <c r="C86">
        <f>'3'!C131</f>
        <v>0</v>
      </c>
      <c r="D86">
        <f>'3'!D131</f>
        <v>0</v>
      </c>
      <c r="E86">
        <f>'3'!E131</f>
        <v>-5.9414344320271608</v>
      </c>
      <c r="F86">
        <f>'3'!F131</f>
        <v>-5.0782903089293274</v>
      </c>
      <c r="G86">
        <f>'3'!G131</f>
        <v>-7.6660988074957412</v>
      </c>
      <c r="H86">
        <f>'3'!H131</f>
        <v>-5.7281970499785198</v>
      </c>
    </row>
    <row r="87" spans="1:8">
      <c r="B87" t="s">
        <v>240</v>
      </c>
      <c r="C87">
        <f>'3'!C161</f>
        <v>0</v>
      </c>
      <c r="D87">
        <f>'3'!D161</f>
        <v>0</v>
      </c>
      <c r="E87">
        <f>'3'!E161</f>
        <v>-7.944389275074478</v>
      </c>
      <c r="F87">
        <f>'3'!F161</f>
        <v>-17.910447761194032</v>
      </c>
      <c r="G87">
        <f>'3'!G161</f>
        <v>-22.24469160768453</v>
      </c>
      <c r="H87">
        <f>'3'!H161</f>
        <v>-10.526315789473683</v>
      </c>
    </row>
    <row r="88" spans="1:8">
      <c r="B88" t="s">
        <v>241</v>
      </c>
      <c r="C88">
        <f>'3'!C191</f>
        <v>0</v>
      </c>
      <c r="D88">
        <f>'3'!D191</f>
        <v>0</v>
      </c>
      <c r="E88">
        <f>'3'!E191</f>
        <v>-8.7234661238732176</v>
      </c>
      <c r="F88">
        <f>'3'!F191</f>
        <v>-8.7976539589442826</v>
      </c>
      <c r="G88">
        <f>'3'!G191</f>
        <v>-2.6722090261282658</v>
      </c>
      <c r="H88">
        <f>'3'!H191</f>
        <v>-6.8432014281463847</v>
      </c>
    </row>
    <row r="89" spans="1:8" ht="16" thickBot="1">
      <c r="B89" t="s">
        <v>242</v>
      </c>
      <c r="C89">
        <f>'3'!C221</f>
        <v>0</v>
      </c>
      <c r="D89">
        <f>'3'!D221</f>
        <v>0</v>
      </c>
      <c r="E89">
        <f>'3'!E221</f>
        <v>-8.291873963515755</v>
      </c>
      <c r="F89">
        <f>'3'!F221</f>
        <v>-23.1023102310231</v>
      </c>
      <c r="G89">
        <f>'3'!G221</f>
        <v>-10.186757215619695</v>
      </c>
      <c r="H89">
        <f>'3'!H221</f>
        <v>-13.468013468013467</v>
      </c>
    </row>
    <row r="90" spans="1:8" ht="17" thickBot="1">
      <c r="A90">
        <v>4</v>
      </c>
      <c r="B90" s="60" t="s">
        <v>16</v>
      </c>
      <c r="C90" s="61">
        <f>'4'!C11</f>
        <v>0</v>
      </c>
      <c r="D90" s="62">
        <f>'4'!D11</f>
        <v>0</v>
      </c>
      <c r="E90" s="62">
        <f>'4'!E11</f>
        <v>-2.2165543207627376</v>
      </c>
      <c r="F90" s="62">
        <f>'4'!F11</f>
        <v>-3.9968264898283015</v>
      </c>
      <c r="G90" s="62">
        <f>'4'!G11</f>
        <v>-3.9483920210189489</v>
      </c>
      <c r="H90" s="63">
        <f>'4'!H11</f>
        <v>-5.1311854172277425</v>
      </c>
    </row>
    <row r="91" spans="1:8">
      <c r="B91" t="s">
        <v>244</v>
      </c>
      <c r="C91">
        <f>'4'!C41</f>
        <v>0</v>
      </c>
      <c r="D91">
        <f>'4'!D41</f>
        <v>0</v>
      </c>
      <c r="E91">
        <f>'4'!E41</f>
        <v>4.1911148365465216</v>
      </c>
      <c r="F91">
        <f>'4'!F41</f>
        <v>-4.7109456787251371</v>
      </c>
      <c r="G91">
        <f>'4'!G41</f>
        <v>-5.6074766355140184</v>
      </c>
      <c r="H91">
        <f>'4'!H41</f>
        <v>-6.3953317025728689</v>
      </c>
    </row>
    <row r="92" spans="1:8">
      <c r="B92" t="s">
        <v>245</v>
      </c>
      <c r="C92">
        <f>'4'!C71</f>
        <v>0</v>
      </c>
      <c r="D92">
        <f>'4'!D71</f>
        <v>0</v>
      </c>
      <c r="E92">
        <f>'4'!E71</f>
        <v>-8.1967213114754109</v>
      </c>
      <c r="F92">
        <f>'4'!F71</f>
        <v>-8.9916506101477189</v>
      </c>
      <c r="G92">
        <f>'4'!G71</f>
        <v>-9.6483704974271003</v>
      </c>
      <c r="H92">
        <f>'4'!H71</f>
        <v>-7.5659316904453089</v>
      </c>
    </row>
    <row r="93" spans="1:8">
      <c r="B93" t="s">
        <v>246</v>
      </c>
      <c r="C93">
        <f>'4'!C101</f>
        <v>0</v>
      </c>
      <c r="D93">
        <f>'4'!D101</f>
        <v>0</v>
      </c>
      <c r="E93">
        <f>'4'!E101</f>
        <v>-1.8135106543750945</v>
      </c>
      <c r="F93">
        <f>'4'!F101</f>
        <v>-2.8653295128939829</v>
      </c>
      <c r="G93">
        <f>'4'!G101</f>
        <v>-5.5742995452545108</v>
      </c>
      <c r="H93">
        <f>'4'!H101</f>
        <v>-5.0366959274715786</v>
      </c>
    </row>
    <row r="94" spans="1:8">
      <c r="B94" t="s">
        <v>247</v>
      </c>
      <c r="C94">
        <f>'4'!C131</f>
        <v>0</v>
      </c>
      <c r="D94">
        <f>'4'!D131</f>
        <v>0</v>
      </c>
      <c r="E94">
        <f>'4'!E131</f>
        <v>-12.476771967082559</v>
      </c>
      <c r="F94">
        <f>'4'!F131</f>
        <v>-10.380622837370241</v>
      </c>
      <c r="G94">
        <f>'4'!G131</f>
        <v>-5.8448459086078639</v>
      </c>
      <c r="H94">
        <f>'4'!H131</f>
        <v>-9.2008412197686642</v>
      </c>
    </row>
    <row r="95" spans="1:8">
      <c r="B95" t="s">
        <v>248</v>
      </c>
      <c r="C95">
        <f>'4'!C161</f>
        <v>0</v>
      </c>
      <c r="D95">
        <f>'4'!D161</f>
        <v>0</v>
      </c>
      <c r="E95">
        <f>'4'!E161</f>
        <v>-5.2662375658279696</v>
      </c>
      <c r="F95">
        <f>'4'!F161</f>
        <v>-6.2839188803199084</v>
      </c>
      <c r="G95">
        <f>'4'!G161</f>
        <v>-7.5397933538117838</v>
      </c>
      <c r="H95">
        <f>'4'!H161</f>
        <v>-2.2032497934453321</v>
      </c>
    </row>
    <row r="96" spans="1:8">
      <c r="B96" t="s">
        <v>249</v>
      </c>
      <c r="C96">
        <f>'4'!C191</f>
        <v>0</v>
      </c>
      <c r="D96">
        <f>'4'!D191</f>
        <v>0</v>
      </c>
      <c r="E96">
        <f>'4'!E191</f>
        <v>5.644402634054563</v>
      </c>
      <c r="F96">
        <f>'4'!F191</f>
        <v>7.0823174271450133</v>
      </c>
      <c r="G96">
        <f>'4'!G191</f>
        <v>10.617858226312064</v>
      </c>
      <c r="H96">
        <f>'4'!H191</f>
        <v>6.0197663971248883</v>
      </c>
    </row>
    <row r="97" spans="1:8">
      <c r="B97" t="s">
        <v>250</v>
      </c>
      <c r="C97">
        <f>'4'!C221</f>
        <v>0</v>
      </c>
      <c r="D97">
        <f>'4'!D221</f>
        <v>0</v>
      </c>
      <c r="E97">
        <f>'4'!E221</f>
        <v>-27.852650494159928</v>
      </c>
      <c r="F97">
        <f>'4'!F221</f>
        <v>-22.242817423540316</v>
      </c>
      <c r="G97">
        <f>'4'!G221</f>
        <v>-15.080113100848257</v>
      </c>
      <c r="H97">
        <f>'4'!H221</f>
        <v>-18.510727808161548</v>
      </c>
    </row>
    <row r="98" spans="1:8" ht="16" thickBot="1">
      <c r="B98" t="s">
        <v>251</v>
      </c>
      <c r="C98">
        <f>'4'!C251</f>
        <v>0</v>
      </c>
      <c r="D98">
        <f>'4'!D251</f>
        <v>0</v>
      </c>
      <c r="E98">
        <f>'4'!E251</f>
        <v>-9.8628818859754634</v>
      </c>
      <c r="F98">
        <f>'4'!F251</f>
        <v>-4.8042277203939472</v>
      </c>
      <c r="G98">
        <f>'4'!G251</f>
        <v>-8.2664721614393386</v>
      </c>
      <c r="H98">
        <f>'4'!H251</f>
        <v>-13.411363082175081</v>
      </c>
    </row>
    <row r="99" spans="1:8" ht="17" thickBot="1">
      <c r="A99">
        <v>5</v>
      </c>
      <c r="B99" s="60" t="s">
        <v>20</v>
      </c>
      <c r="C99" s="61">
        <f>'5'!C11</f>
        <v>0</v>
      </c>
      <c r="D99" s="62">
        <f>'5'!D11</f>
        <v>0</v>
      </c>
      <c r="E99" s="62">
        <f>'5'!E11</f>
        <v>-7.8531721521221209</v>
      </c>
      <c r="F99" s="62">
        <f>'5'!F11</f>
        <v>-5.1878354203935606</v>
      </c>
      <c r="G99" s="62">
        <f>'5'!G11</f>
        <v>-8.5965071034295555</v>
      </c>
      <c r="H99" s="63">
        <f>'5'!H11</f>
        <v>-7.8168107412175827</v>
      </c>
    </row>
    <row r="100" spans="1:8">
      <c r="B100" t="s">
        <v>253</v>
      </c>
      <c r="C100">
        <f>'5'!C41</f>
        <v>0</v>
      </c>
      <c r="D100">
        <f>'5'!D41</f>
        <v>0</v>
      </c>
      <c r="E100">
        <f>'5'!E41</f>
        <v>-3.5744680851063828</v>
      </c>
      <c r="F100">
        <f>'5'!F41</f>
        <v>-0.34441191665231613</v>
      </c>
      <c r="G100">
        <f>'5'!G41</f>
        <v>-4.3500957021054463</v>
      </c>
      <c r="H100">
        <f>'5'!H41</f>
        <v>-5.8314189786181307</v>
      </c>
    </row>
    <row r="101" spans="1:8">
      <c r="B101" t="s">
        <v>254</v>
      </c>
      <c r="C101">
        <f>'5'!C71</f>
        <v>0</v>
      </c>
      <c r="D101">
        <f>'5'!D71</f>
        <v>0</v>
      </c>
      <c r="E101">
        <f>'5'!E71</f>
        <v>-8.8638195004029008</v>
      </c>
      <c r="F101">
        <f>'5'!F71</f>
        <v>-5.7518488085456045</v>
      </c>
      <c r="G101">
        <f>'5'!G71</f>
        <v>-18.992568125516101</v>
      </c>
      <c r="H101">
        <f>'5'!H71</f>
        <v>-12.615643397813288</v>
      </c>
    </row>
    <row r="102" spans="1:8">
      <c r="B102" t="s">
        <v>255</v>
      </c>
      <c r="C102">
        <f>'5'!C101</f>
        <v>0</v>
      </c>
      <c r="D102">
        <f>'5'!D101</f>
        <v>0</v>
      </c>
      <c r="E102">
        <f>'5'!E101</f>
        <v>-20.993701889433169</v>
      </c>
      <c r="F102">
        <f>'5'!F101</f>
        <v>-10.101010101010102</v>
      </c>
      <c r="G102">
        <f>'5'!G101</f>
        <v>-8.7847730600292824</v>
      </c>
      <c r="H102">
        <f>'5'!H101</f>
        <v>-14.157973174366617</v>
      </c>
    </row>
    <row r="103" spans="1:8">
      <c r="B103" t="s">
        <v>256</v>
      </c>
      <c r="C103">
        <f>'5'!C131</f>
        <v>0</v>
      </c>
      <c r="D103">
        <f>'5'!D131</f>
        <v>0</v>
      </c>
      <c r="E103">
        <f>'5'!E131</f>
        <v>-14.455782312925171</v>
      </c>
      <c r="F103">
        <f>'5'!F131</f>
        <v>-7.7386070507308684</v>
      </c>
      <c r="G103">
        <f>'5'!G131</f>
        <v>0</v>
      </c>
      <c r="H103">
        <f>'5'!H131</f>
        <v>-8.7719298245614024</v>
      </c>
    </row>
    <row r="104" spans="1:8">
      <c r="B104" t="s">
        <v>257</v>
      </c>
      <c r="C104">
        <f>'5'!C161</f>
        <v>0</v>
      </c>
      <c r="D104">
        <f>'5'!D161</f>
        <v>0</v>
      </c>
      <c r="E104">
        <f>'5'!E161</f>
        <v>-4.0733197556008145</v>
      </c>
      <c r="F104">
        <f>'5'!F161</f>
        <v>-16.227180527383368</v>
      </c>
      <c r="G104">
        <f>'5'!G161</f>
        <v>-20.242914979757085</v>
      </c>
      <c r="H104">
        <f>'5'!H161</f>
        <v>8.2987551867219924</v>
      </c>
    </row>
    <row r="105" spans="1:8" ht="16" thickBot="1">
      <c r="B105" t="s">
        <v>258</v>
      </c>
      <c r="C105">
        <f>'5'!C191</f>
        <v>0</v>
      </c>
      <c r="D105">
        <f>'5'!D191</f>
        <v>0</v>
      </c>
      <c r="E105">
        <f>'5'!E191</f>
        <v>-7.1364852809991079</v>
      </c>
      <c r="F105">
        <f>'5'!F191</f>
        <v>-16.157989228007182</v>
      </c>
      <c r="G105">
        <f>'5'!G191</f>
        <v>-22.768670309653913</v>
      </c>
      <c r="H105">
        <f>'5'!H191</f>
        <v>-11.299435028248588</v>
      </c>
    </row>
    <row r="106" spans="1:8" ht="17" thickBot="1">
      <c r="A106">
        <v>6</v>
      </c>
      <c r="B106" s="69" t="s">
        <v>24</v>
      </c>
      <c r="C106" s="61">
        <f>'6'!C11</f>
        <v>0</v>
      </c>
      <c r="D106" s="62">
        <f>'6'!D11</f>
        <v>0</v>
      </c>
      <c r="E106" s="62">
        <f>'6'!E11</f>
        <v>-12.858155310316899</v>
      </c>
      <c r="F106" s="62">
        <f>'6'!F11</f>
        <v>-11.462205700123915</v>
      </c>
      <c r="G106" s="62">
        <f>'6'!G11</f>
        <v>-5.7664080520025163</v>
      </c>
      <c r="H106" s="63">
        <f>'6'!H11</f>
        <v>-13.17037193130334</v>
      </c>
    </row>
    <row r="107" spans="1:8" ht="16">
      <c r="B107" s="24" t="s">
        <v>260</v>
      </c>
      <c r="C107">
        <f>'6'!C41</f>
        <v>0</v>
      </c>
      <c r="D107">
        <f>'6'!D41</f>
        <v>0</v>
      </c>
      <c r="E107">
        <f>'6'!E41</f>
        <v>-12.255840674071237</v>
      </c>
      <c r="F107">
        <f>'6'!F41</f>
        <v>-8.2677165354330704</v>
      </c>
      <c r="G107">
        <f>'6'!G41</f>
        <v>-4.7827819848545232</v>
      </c>
      <c r="H107">
        <f>'6'!H41</f>
        <v>-14.538936466839274</v>
      </c>
    </row>
    <row r="108" spans="1:8" ht="16">
      <c r="B108" s="24" t="s">
        <v>261</v>
      </c>
      <c r="C108">
        <f>'6'!C71</f>
        <v>0</v>
      </c>
      <c r="D108">
        <f>'6'!D71</f>
        <v>0</v>
      </c>
      <c r="E108">
        <f>'6'!E71</f>
        <v>-20.59732234809475</v>
      </c>
      <c r="F108">
        <f>'6'!F71</f>
        <v>-12.698412698412698</v>
      </c>
      <c r="G108">
        <f>'6'!G71</f>
        <v>-8.501594048884165</v>
      </c>
      <c r="H108">
        <f>'6'!H71</f>
        <v>-17.297297297297298</v>
      </c>
    </row>
    <row r="109" spans="1:8" ht="16">
      <c r="B109" s="24" t="s">
        <v>262</v>
      </c>
      <c r="C109">
        <f>'6'!C101</f>
        <v>0</v>
      </c>
      <c r="D109">
        <f>'6'!D101</f>
        <v>0</v>
      </c>
      <c r="E109">
        <f>'6'!E101</f>
        <v>-16.831108531630875</v>
      </c>
      <c r="F109">
        <f>'6'!F101</f>
        <v>-15.74344023323615</v>
      </c>
      <c r="G109">
        <f>'6'!G101</f>
        <v>-3.5863717872086074</v>
      </c>
      <c r="H109">
        <f>'6'!H101</f>
        <v>-8.469449485783425</v>
      </c>
    </row>
    <row r="110" spans="1:8" ht="16" thickBot="1">
      <c r="B110" t="s">
        <v>263</v>
      </c>
      <c r="C110">
        <f>'6'!C131</f>
        <v>0</v>
      </c>
      <c r="D110">
        <f>'6'!D131</f>
        <v>0</v>
      </c>
      <c r="E110">
        <f>'6'!E131</f>
        <v>-7.1392146863844976</v>
      </c>
      <c r="F110">
        <f>'6'!F131</f>
        <v>-15.432098765432098</v>
      </c>
      <c r="G110">
        <f>'6'!G131</f>
        <v>-8.919202518363063</v>
      </c>
      <c r="H110">
        <f>'6'!H131</f>
        <v>-11.627906976744185</v>
      </c>
    </row>
    <row r="111" spans="1:8" ht="17" thickBot="1">
      <c r="A111">
        <v>7</v>
      </c>
      <c r="B111" s="69" t="s">
        <v>28</v>
      </c>
      <c r="C111" s="61">
        <f>'7'!C11</f>
        <v>0</v>
      </c>
      <c r="D111" s="62">
        <f>'7'!D11</f>
        <v>0</v>
      </c>
      <c r="E111" s="62">
        <f>'7'!E11</f>
        <v>-10.282963827304551</v>
      </c>
      <c r="F111" s="62">
        <f>'7'!F11</f>
        <v>-8.8144557073600698</v>
      </c>
      <c r="G111" s="62">
        <f>'7'!G11</f>
        <v>-6.8082587138311252</v>
      </c>
      <c r="H111" s="63">
        <f>'7'!H11</f>
        <v>-9.6362142376932844</v>
      </c>
    </row>
    <row r="112" spans="1:8" ht="16">
      <c r="B112" s="24" t="s">
        <v>265</v>
      </c>
      <c r="C112">
        <f>'7'!C41</f>
        <v>0</v>
      </c>
      <c r="D112">
        <f>'7'!D41</f>
        <v>0</v>
      </c>
      <c r="E112">
        <f>'7'!E41</f>
        <v>-5.2516411378555796</v>
      </c>
      <c r="F112">
        <f>'7'!F41</f>
        <v>-4.0983606557377055</v>
      </c>
      <c r="G112">
        <f>'7'!G41</f>
        <v>-2.0381423788033191</v>
      </c>
      <c r="H112">
        <f>'7'!H41</f>
        <v>-4.0941658137154553</v>
      </c>
    </row>
    <row r="113" spans="1:8" ht="16">
      <c r="B113" s="24" t="s">
        <v>266</v>
      </c>
      <c r="C113">
        <f>'7'!C71</f>
        <v>0</v>
      </c>
      <c r="D113">
        <f>'7'!D71</f>
        <v>0</v>
      </c>
      <c r="E113">
        <f>'7'!E71</f>
        <v>-11.600928074245939</v>
      </c>
      <c r="F113">
        <f>'7'!F71</f>
        <v>-13.27088212334114</v>
      </c>
      <c r="G113">
        <f>'7'!G71</f>
        <v>-7.2057646116893519</v>
      </c>
      <c r="H113">
        <f>'7'!H71</f>
        <v>-12.830793905372895</v>
      </c>
    </row>
    <row r="114" spans="1:8">
      <c r="B114" t="s">
        <v>267</v>
      </c>
      <c r="C114">
        <f>'7'!C101</f>
        <v>0</v>
      </c>
      <c r="D114">
        <f>'7'!D101</f>
        <v>0</v>
      </c>
      <c r="E114">
        <f>'7'!E101</f>
        <v>-17.688679245283019</v>
      </c>
      <c r="F114">
        <f>'7'!F101</f>
        <v>-8.2889283599763175</v>
      </c>
      <c r="G114">
        <f>'7'!G101</f>
        <v>-8.9232599643069594</v>
      </c>
      <c r="H114">
        <f>'7'!H101</f>
        <v>-13.813813813813814</v>
      </c>
    </row>
    <row r="115" spans="1:8">
      <c r="B115" t="s">
        <v>268</v>
      </c>
      <c r="C115">
        <f>'7'!C131</f>
        <v>0</v>
      </c>
      <c r="D115">
        <f>'7'!D131</f>
        <v>0</v>
      </c>
      <c r="E115">
        <f>'7'!E131</f>
        <v>-15.859766277128546</v>
      </c>
      <c r="F115">
        <f>'7'!F131</f>
        <v>-22.920203735144312</v>
      </c>
      <c r="G115">
        <f>'7'!G131</f>
        <v>-17.6522506619594</v>
      </c>
      <c r="H115">
        <f>'7'!H131</f>
        <v>-20.072992700729927</v>
      </c>
    </row>
    <row r="116" spans="1:8">
      <c r="B116" t="s">
        <v>269</v>
      </c>
      <c r="C116">
        <f>'7'!C161</f>
        <v>0</v>
      </c>
      <c r="D116">
        <f>'7'!D161</f>
        <v>0</v>
      </c>
      <c r="E116">
        <f>'7'!E161</f>
        <v>-1.1904761904761907</v>
      </c>
      <c r="F116">
        <f>'7'!F161</f>
        <v>-5.9594755661501786</v>
      </c>
      <c r="G116">
        <f>'7'!G161</f>
        <v>-2.4360535931790497</v>
      </c>
      <c r="H116">
        <f>'7'!H161</f>
        <v>-8.5054678007290399</v>
      </c>
    </row>
    <row r="117" spans="1:8" ht="16" thickBot="1">
      <c r="B117" t="s">
        <v>270</v>
      </c>
      <c r="C117">
        <f>'7'!C191</f>
        <v>0</v>
      </c>
      <c r="D117">
        <f>'7'!D191</f>
        <v>0</v>
      </c>
      <c r="E117">
        <f>'7'!E191</f>
        <v>-21.857923497267759</v>
      </c>
      <c r="F117">
        <f>'7'!F191</f>
        <v>-16.15598885793872</v>
      </c>
      <c r="G117">
        <f>'7'!G191</f>
        <v>-18.18181818181818</v>
      </c>
      <c r="H117">
        <f>'7'!H191</f>
        <v>-19.219569015725099</v>
      </c>
    </row>
    <row r="118" spans="1:8" ht="17" thickBot="1">
      <c r="A118">
        <v>8</v>
      </c>
      <c r="B118" s="60" t="s">
        <v>32</v>
      </c>
      <c r="C118" s="61">
        <f>'8'!C11</f>
        <v>0</v>
      </c>
      <c r="D118" s="62">
        <f>'8'!D11</f>
        <v>0</v>
      </c>
      <c r="E118" s="62">
        <f>'8'!E11</f>
        <v>-1.7112738722705181</v>
      </c>
      <c r="F118" s="62">
        <f>'8'!F11</f>
        <v>-3.5981179075560479</v>
      </c>
      <c r="G118" s="62">
        <f>'8'!G11</f>
        <v>-6.3743345474922952</v>
      </c>
      <c r="H118" s="63">
        <f>'8'!H11</f>
        <v>-5.723279439118615</v>
      </c>
    </row>
    <row r="119" spans="1:8">
      <c r="B119" t="s">
        <v>272</v>
      </c>
      <c r="C119">
        <f>'8'!C41</f>
        <v>0</v>
      </c>
      <c r="D119">
        <f>'8'!D41</f>
        <v>0</v>
      </c>
      <c r="E119">
        <f>'8'!E41</f>
        <v>-1.7035775127768313</v>
      </c>
      <c r="F119">
        <f>'8'!F41</f>
        <v>-1.1469534050179211</v>
      </c>
      <c r="G119">
        <f>'8'!G41</f>
        <v>-4.6403712296983759</v>
      </c>
      <c r="H119">
        <f>'8'!H41</f>
        <v>-3.7058997924696118</v>
      </c>
    </row>
    <row r="120" spans="1:8">
      <c r="B120" t="s">
        <v>273</v>
      </c>
      <c r="C120">
        <f>'8'!C71</f>
        <v>0</v>
      </c>
      <c r="D120">
        <f>'8'!D71</f>
        <v>0</v>
      </c>
      <c r="E120">
        <f>'8'!E71</f>
        <v>0.81433224755700329</v>
      </c>
      <c r="F120">
        <f>'8'!F71</f>
        <v>0</v>
      </c>
      <c r="G120">
        <f>'8'!G71</f>
        <v>-7.4380165289256199</v>
      </c>
      <c r="H120">
        <f>'8'!H71</f>
        <v>-9.2748735244519391</v>
      </c>
    </row>
    <row r="121" spans="1:8">
      <c r="B121" t="s">
        <v>274</v>
      </c>
      <c r="C121">
        <f>'8'!C101</f>
        <v>0</v>
      </c>
      <c r="D121">
        <f>'8'!D101</f>
        <v>0</v>
      </c>
      <c r="E121">
        <f>'8'!E101</f>
        <v>-10.21566401816118</v>
      </c>
      <c r="F121">
        <f>'8'!F101</f>
        <v>-18.45444059976932</v>
      </c>
      <c r="G121">
        <f>'8'!G101</f>
        <v>-12.418687167356593</v>
      </c>
      <c r="H121">
        <f>'8'!H101</f>
        <v>-18.359853121175032</v>
      </c>
    </row>
    <row r="122" spans="1:8">
      <c r="B122" t="s">
        <v>275</v>
      </c>
      <c r="C122">
        <f>'8'!C131</f>
        <v>0</v>
      </c>
      <c r="D122">
        <f>'8'!D131</f>
        <v>0</v>
      </c>
      <c r="E122">
        <f>'8'!E131</f>
        <v>-3.5987404408457042</v>
      </c>
      <c r="F122">
        <f>'8'!F131</f>
        <v>-4.5351473922902494</v>
      </c>
      <c r="G122">
        <f>'8'!G131</f>
        <v>-7.3026015518028293</v>
      </c>
      <c r="H122">
        <f>'8'!H131</f>
        <v>-4.6232085067036524</v>
      </c>
    </row>
    <row r="123" spans="1:8">
      <c r="B123" t="s">
        <v>276</v>
      </c>
      <c r="C123">
        <f>'8'!C161</f>
        <v>0</v>
      </c>
      <c r="D123">
        <f>'8'!D161</f>
        <v>0</v>
      </c>
      <c r="E123">
        <f>'8'!E161</f>
        <v>0.72992700729927007</v>
      </c>
      <c r="F123">
        <f>'8'!F161</f>
        <v>0</v>
      </c>
      <c r="G123">
        <f>'8'!G161</f>
        <v>-9.8039215686274517</v>
      </c>
      <c r="H123">
        <f>'8'!H161</f>
        <v>-6.1491160645657184</v>
      </c>
    </row>
    <row r="124" spans="1:8" ht="16" thickBot="1">
      <c r="B124" t="s">
        <v>277</v>
      </c>
      <c r="C124">
        <f>'8'!C191</f>
        <v>0</v>
      </c>
      <c r="D124">
        <f>'8'!D191</f>
        <v>0</v>
      </c>
      <c r="E124">
        <f>'8'!E191</f>
        <v>2.0366598778004072</v>
      </c>
      <c r="F124">
        <f>'8'!F191</f>
        <v>-2.0554984583761562</v>
      </c>
      <c r="G124">
        <f>'8'!G191</f>
        <v>0</v>
      </c>
      <c r="H124">
        <f>'8'!H191</f>
        <v>4.2194092827004219</v>
      </c>
    </row>
    <row r="125" spans="1:8" ht="17" thickBot="1">
      <c r="A125">
        <v>9</v>
      </c>
      <c r="B125" s="60" t="s">
        <v>36</v>
      </c>
      <c r="C125" s="61">
        <f>'9'!C11</f>
        <v>0</v>
      </c>
      <c r="D125" s="62">
        <f>'9'!D11</f>
        <v>0</v>
      </c>
      <c r="E125" s="62">
        <f>'9'!E11</f>
        <v>-6.9865319865319861</v>
      </c>
      <c r="F125" s="62">
        <f>'9'!F11</f>
        <v>-7.8927268098107435</v>
      </c>
      <c r="G125" s="62">
        <f>'9'!G11</f>
        <v>-7.7226703277844519</v>
      </c>
      <c r="H125" s="63">
        <f>'9'!H11</f>
        <v>-10.981349137179709</v>
      </c>
    </row>
    <row r="126" spans="1:8">
      <c r="B126" t="s">
        <v>279</v>
      </c>
      <c r="C126">
        <f>'9'!C41</f>
        <v>0</v>
      </c>
      <c r="D126">
        <f>'9'!D41</f>
        <v>0</v>
      </c>
      <c r="E126">
        <f>'9'!E41</f>
        <v>1.2117540139351712</v>
      </c>
      <c r="F126">
        <f>'9'!F41</f>
        <v>-5.7506053268765136</v>
      </c>
      <c r="G126">
        <f>'9'!G41</f>
        <v>-3.9658328248932273</v>
      </c>
      <c r="H126">
        <f>'9'!H41</f>
        <v>-10.487353485502776</v>
      </c>
    </row>
    <row r="127" spans="1:8">
      <c r="B127" t="s">
        <v>280</v>
      </c>
      <c r="C127">
        <f>'9'!C71</f>
        <v>0</v>
      </c>
      <c r="D127">
        <f>'9'!D71</f>
        <v>0</v>
      </c>
      <c r="E127">
        <f>'9'!E71</f>
        <v>-11.726384364820847</v>
      </c>
      <c r="F127">
        <f>'9'!F71</f>
        <v>2.0338983050847457</v>
      </c>
      <c r="G127">
        <f>'9'!G71</f>
        <v>-4.7201618341200273</v>
      </c>
      <c r="H127">
        <f>'9'!H71</f>
        <v>-8.2304526748971192</v>
      </c>
    </row>
    <row r="128" spans="1:8">
      <c r="B128" t="s">
        <v>281</v>
      </c>
      <c r="C128">
        <f>'9'!C101</f>
        <v>0</v>
      </c>
      <c r="D128">
        <f>'9'!D101</f>
        <v>0</v>
      </c>
      <c r="E128">
        <f>'9'!E101</f>
        <v>-0.53064473335102147</v>
      </c>
      <c r="F128">
        <f>'9'!F101</f>
        <v>-1.8746652383502946</v>
      </c>
      <c r="G128">
        <f>'9'!G101</f>
        <v>-2.7019724398811134</v>
      </c>
      <c r="H128">
        <f>'9'!H101</f>
        <v>-3.5655512890839276</v>
      </c>
    </row>
    <row r="129" spans="1:8">
      <c r="B129" t="s">
        <v>282</v>
      </c>
      <c r="C129">
        <f>'9'!C131</f>
        <v>0</v>
      </c>
      <c r="D129">
        <f>'9'!D131</f>
        <v>0</v>
      </c>
      <c r="E129">
        <f>'9'!E131</f>
        <v>-14.792899408284024</v>
      </c>
      <c r="F129">
        <f>'9'!F131</f>
        <v>-4.0363269424823409</v>
      </c>
      <c r="G129">
        <f>'9'!G131</f>
        <v>-13.157894736842104</v>
      </c>
      <c r="H129">
        <f>'9'!H131</f>
        <v>-6.2370062370062378</v>
      </c>
    </row>
    <row r="130" spans="1:8" ht="16" thickBot="1">
      <c r="B130" t="s">
        <v>283</v>
      </c>
      <c r="C130">
        <f>'9'!C161</f>
        <v>0</v>
      </c>
      <c r="D130">
        <f>'9'!D161</f>
        <v>0</v>
      </c>
      <c r="E130">
        <f>'9'!E161</f>
        <v>-22.998673153471916</v>
      </c>
      <c r="F130">
        <f>'9'!F161</f>
        <v>-28.960070206230803</v>
      </c>
      <c r="G130">
        <f>'9'!G161</f>
        <v>-21.324863883847549</v>
      </c>
      <c r="H130">
        <f>'9'!H161</f>
        <v>-28.162511542012929</v>
      </c>
    </row>
    <row r="131" spans="1:8" ht="17" thickBot="1">
      <c r="A131">
        <v>10</v>
      </c>
      <c r="B131" s="60" t="s">
        <v>41</v>
      </c>
      <c r="C131" s="61">
        <f>'10'!C11</f>
        <v>0</v>
      </c>
      <c r="D131" s="62">
        <f>'10'!D11</f>
        <v>0</v>
      </c>
      <c r="E131" s="62">
        <f>'10'!E11</f>
        <v>-15.242723808471862</v>
      </c>
      <c r="F131" s="62">
        <f>'10'!F11</f>
        <v>-13.972618175671869</v>
      </c>
      <c r="G131" s="62">
        <f>'10'!G11</f>
        <v>-15.26022093155677</v>
      </c>
      <c r="H131" s="63">
        <f>'10'!H11</f>
        <v>-16.195965417867434</v>
      </c>
    </row>
    <row r="132" spans="1:8">
      <c r="B132" t="s">
        <v>285</v>
      </c>
      <c r="C132">
        <f>'10'!C41</f>
        <v>0</v>
      </c>
      <c r="D132">
        <f>'10'!D41</f>
        <v>0</v>
      </c>
      <c r="E132">
        <f>'10'!E41</f>
        <v>-10.889627168696936</v>
      </c>
      <c r="F132">
        <f>'10'!F41</f>
        <v>-9.7579283167573667</v>
      </c>
      <c r="G132">
        <f>'10'!G41</f>
        <v>-13.649289099526067</v>
      </c>
      <c r="H132">
        <f>'10'!H41</f>
        <v>-12.526498361919444</v>
      </c>
    </row>
    <row r="133" spans="1:8">
      <c r="B133" t="s">
        <v>286</v>
      </c>
      <c r="C133">
        <f>'10'!C71</f>
        <v>0</v>
      </c>
      <c r="D133">
        <f>'10'!D71</f>
        <v>0</v>
      </c>
      <c r="E133">
        <f>'10'!E71</f>
        <v>-14.436958614051973</v>
      </c>
      <c r="F133">
        <f>'10'!F71</f>
        <v>-18.009168303863785</v>
      </c>
      <c r="G133">
        <f>'10'!G71</f>
        <v>-10.938017898574744</v>
      </c>
      <c r="H133">
        <f>'10'!H71</f>
        <v>-17.578772802653397</v>
      </c>
    </row>
    <row r="134" spans="1:8">
      <c r="B134" t="s">
        <v>287</v>
      </c>
      <c r="C134">
        <f>'10'!C101</f>
        <v>0</v>
      </c>
      <c r="D134">
        <f>'10'!D101</f>
        <v>0</v>
      </c>
      <c r="E134">
        <f>'10'!E101</f>
        <v>-9.4803370786516865</v>
      </c>
      <c r="F134">
        <f>'10'!F101</f>
        <v>-9.2857142857142865</v>
      </c>
      <c r="G134">
        <f>'10'!G101</f>
        <v>-11.853448275862068</v>
      </c>
      <c r="H134">
        <f>'10'!H101</f>
        <v>-14.806789454676778</v>
      </c>
    </row>
    <row r="135" spans="1:8">
      <c r="B135" t="s">
        <v>288</v>
      </c>
      <c r="C135">
        <f>'10'!C131</f>
        <v>0</v>
      </c>
      <c r="D135">
        <f>'10'!D131</f>
        <v>0</v>
      </c>
      <c r="E135">
        <f>'10'!E131</f>
        <v>-20.141342756183747</v>
      </c>
      <c r="F135">
        <f>'10'!F131</f>
        <v>-19.092219020172909</v>
      </c>
      <c r="G135">
        <f>'10'!G131</f>
        <v>-19.36426744610888</v>
      </c>
      <c r="H135">
        <f>'10'!H131</f>
        <v>-19.680653546230971</v>
      </c>
    </row>
    <row r="136" spans="1:8">
      <c r="B136" t="s">
        <v>289</v>
      </c>
      <c r="C136">
        <f>'10'!C161</f>
        <v>0</v>
      </c>
      <c r="D136">
        <f>'10'!D161</f>
        <v>0</v>
      </c>
      <c r="E136">
        <f>'10'!E161</f>
        <v>-26.612077789150462</v>
      </c>
      <c r="F136">
        <f>'10'!F161</f>
        <v>-17.907303370786515</v>
      </c>
      <c r="G136">
        <f>'10'!G161</f>
        <v>-21.033868092691623</v>
      </c>
      <c r="H136">
        <f>'10'!H161</f>
        <v>-18.572469045884922</v>
      </c>
    </row>
    <row r="137" spans="1:8" ht="16" thickBot="1">
      <c r="B137" t="s">
        <v>290</v>
      </c>
      <c r="C137">
        <f>'10'!C191</f>
        <v>0</v>
      </c>
      <c r="D137">
        <f>'10'!D191</f>
        <v>0</v>
      </c>
      <c r="E137">
        <f>'10'!E191</f>
        <v>-10.384215991692628</v>
      </c>
      <c r="F137">
        <f>'10'!F191</f>
        <v>-11.677282377919319</v>
      </c>
      <c r="G137">
        <f>'10'!G191</f>
        <v>-19.067796610169491</v>
      </c>
      <c r="H137">
        <f>'10'!H191</f>
        <v>-19.189765458422176</v>
      </c>
    </row>
    <row r="138" spans="1:8" ht="17" thickBot="1">
      <c r="A138">
        <v>11</v>
      </c>
      <c r="B138" s="60" t="s">
        <v>45</v>
      </c>
      <c r="C138" s="61">
        <f>'11'!C11</f>
        <v>0</v>
      </c>
      <c r="D138" s="62">
        <f>'11'!D11</f>
        <v>0</v>
      </c>
      <c r="E138" s="62">
        <f>'11'!E11</f>
        <v>-9.9961255327392475</v>
      </c>
      <c r="F138" s="62">
        <f>'11'!F11</f>
        <v>-11.716919231370097</v>
      </c>
      <c r="G138" s="62">
        <f>'11'!G11</f>
        <v>-8.4484800631662065</v>
      </c>
      <c r="H138" s="63">
        <f>'11'!H11</f>
        <v>-11.330992658793487</v>
      </c>
    </row>
    <row r="139" spans="1:8">
      <c r="B139" t="s">
        <v>292</v>
      </c>
      <c r="C139">
        <f>'11'!C41</f>
        <v>0</v>
      </c>
      <c r="D139">
        <f>'11'!D41</f>
        <v>0</v>
      </c>
      <c r="E139">
        <f>'11'!E41</f>
        <v>-3.3057851239669422</v>
      </c>
      <c r="F139">
        <f>'11'!F41</f>
        <v>-5.4111281025761677</v>
      </c>
      <c r="G139">
        <f>'11'!G41</f>
        <v>-3.9030159668835007</v>
      </c>
      <c r="H139">
        <f>'11'!H41</f>
        <v>-6.5019505851755524</v>
      </c>
    </row>
    <row r="140" spans="1:8">
      <c r="B140" t="s">
        <v>293</v>
      </c>
      <c r="C140">
        <f>'11'!C71</f>
        <v>0</v>
      </c>
      <c r="D140">
        <f>'11'!D71</f>
        <v>0</v>
      </c>
      <c r="E140">
        <f>'11'!E71</f>
        <v>-13.996138996138995</v>
      </c>
      <c r="F140">
        <f>'11'!F71</f>
        <v>-9.2547491475888943</v>
      </c>
      <c r="G140">
        <f>'11'!G71</f>
        <v>-12.922465208747514</v>
      </c>
      <c r="H140">
        <f>'11'!H71</f>
        <v>-12.735608762098829</v>
      </c>
    </row>
    <row r="141" spans="1:8">
      <c r="B141" t="s">
        <v>294</v>
      </c>
      <c r="C141">
        <f>'11'!C101</f>
        <v>0</v>
      </c>
      <c r="D141">
        <f>'11'!D101</f>
        <v>0</v>
      </c>
      <c r="E141">
        <f>'11'!E101</f>
        <v>-14.014014014014014</v>
      </c>
      <c r="F141">
        <f>'11'!F101</f>
        <v>-25.66735112936345</v>
      </c>
      <c r="G141">
        <f>'11'!G101</f>
        <v>-20.212765957446809</v>
      </c>
      <c r="H141">
        <f>'11'!H101</f>
        <v>-14.5413870246085</v>
      </c>
    </row>
    <row r="142" spans="1:8">
      <c r="B142" t="s">
        <v>295</v>
      </c>
      <c r="C142">
        <f>'11'!C131</f>
        <v>0</v>
      </c>
      <c r="D142">
        <f>'11'!D131</f>
        <v>0</v>
      </c>
      <c r="E142">
        <f>'11'!E131</f>
        <v>-7.4404761904761898</v>
      </c>
      <c r="F142">
        <f>'11'!F131</f>
        <v>-10.670731707317074</v>
      </c>
      <c r="G142">
        <f>'11'!G131</f>
        <v>-10.385756676557863</v>
      </c>
      <c r="H142">
        <f>'11'!H131</f>
        <v>-9.2024539877300615</v>
      </c>
    </row>
    <row r="143" spans="1:8">
      <c r="B143" t="s">
        <v>296</v>
      </c>
      <c r="C143">
        <f>'11'!C161</f>
        <v>0</v>
      </c>
      <c r="D143">
        <f>'11'!D161</f>
        <v>0</v>
      </c>
      <c r="E143">
        <f>'11'!E161</f>
        <v>-20.408163265306122</v>
      </c>
      <c r="F143">
        <f>'11'!F161</f>
        <v>-22.940563086548487</v>
      </c>
      <c r="G143">
        <f>'11'!G161</f>
        <v>-14.023732470334412</v>
      </c>
      <c r="H143">
        <f>'11'!H161</f>
        <v>-8.8202866593164284</v>
      </c>
    </row>
    <row r="144" spans="1:8">
      <c r="B144" t="s">
        <v>297</v>
      </c>
      <c r="C144">
        <f>'11'!C191</f>
        <v>0</v>
      </c>
      <c r="D144">
        <f>'11'!D191</f>
        <v>0</v>
      </c>
      <c r="E144">
        <f>'11'!E191</f>
        <v>-18.766756032171582</v>
      </c>
      <c r="F144">
        <f>'11'!F191</f>
        <v>-15.781922525107603</v>
      </c>
      <c r="G144">
        <f>'11'!G191</f>
        <v>-7.2674418604651159</v>
      </c>
      <c r="H144">
        <f>'11'!H191</f>
        <v>-28.106508875739646</v>
      </c>
    </row>
    <row r="145" spans="1:8">
      <c r="B145" t="s">
        <v>298</v>
      </c>
      <c r="C145">
        <f>'11'!C221</f>
        <v>0</v>
      </c>
      <c r="D145">
        <f>'11'!D221</f>
        <v>0</v>
      </c>
      <c r="E145">
        <f>'11'!E221</f>
        <v>-12.345679012345679</v>
      </c>
      <c r="F145">
        <f>'11'!F221</f>
        <v>-20.5761316872428</v>
      </c>
      <c r="G145">
        <f>'11'!G221</f>
        <v>1.0000000000000001E-5</v>
      </c>
      <c r="H145">
        <f>'11'!H221</f>
        <v>-18.264830182648399</v>
      </c>
    </row>
    <row r="146" spans="1:8">
      <c r="B146" t="s">
        <v>299</v>
      </c>
      <c r="C146">
        <f>'11'!C251</f>
        <v>0</v>
      </c>
      <c r="D146">
        <f>'11'!D251</f>
        <v>0</v>
      </c>
      <c r="E146">
        <f>'11'!E251</f>
        <v>-17.505470459518598</v>
      </c>
      <c r="F146">
        <f>'11'!F251</f>
        <v>-8.9887640449438209</v>
      </c>
      <c r="G146">
        <f>'11'!G251</f>
        <v>-6.83371298405467</v>
      </c>
      <c r="H146">
        <f>'11'!H251</f>
        <v>-11.682242990654204</v>
      </c>
    </row>
    <row r="147" spans="1:8" ht="16" thickBot="1">
      <c r="B147" t="s">
        <v>300</v>
      </c>
      <c r="C147">
        <f>'11'!C281</f>
        <v>0</v>
      </c>
      <c r="D147">
        <f>'11'!D281</f>
        <v>0</v>
      </c>
      <c r="E147">
        <f>'11'!E281</f>
        <v>-24.169184290030213</v>
      </c>
      <c r="F147">
        <f>'11'!F281</f>
        <v>-34.375</v>
      </c>
      <c r="G147">
        <f>'11'!G281</f>
        <v>-3.3333333333333335</v>
      </c>
      <c r="H147">
        <f>'11'!H281</f>
        <v>-24.137931034482758</v>
      </c>
    </row>
    <row r="148" spans="1:8" ht="17" thickBot="1">
      <c r="A148">
        <v>12</v>
      </c>
      <c r="B148" s="60" t="s">
        <v>49</v>
      </c>
      <c r="C148" s="61">
        <f>'12'!C11</f>
        <v>0</v>
      </c>
      <c r="D148" s="62">
        <f>'12'!D11</f>
        <v>0</v>
      </c>
      <c r="E148" s="62">
        <f>'12'!E11</f>
        <v>-8.7752766119801588</v>
      </c>
      <c r="F148" s="62">
        <f>'12'!F11</f>
        <v>-9.7006295772838236</v>
      </c>
      <c r="G148" s="62">
        <f>'12'!G11</f>
        <v>-8.6973580957363321</v>
      </c>
      <c r="H148" s="63">
        <f>'12'!H11</f>
        <v>-10.416666666666666</v>
      </c>
    </row>
    <row r="149" spans="1:8">
      <c r="B149" t="s">
        <v>302</v>
      </c>
      <c r="C149">
        <f>'12'!C41</f>
        <v>0</v>
      </c>
      <c r="D149">
        <f>'12'!D41</f>
        <v>0</v>
      </c>
      <c r="E149">
        <f>'12'!E41</f>
        <v>1.2700428639466583</v>
      </c>
      <c r="F149">
        <f>'12'!F41</f>
        <v>-3.0096626009821006</v>
      </c>
      <c r="G149">
        <f>'12'!G41</f>
        <v>-2.8790786948176583</v>
      </c>
      <c r="H149">
        <f>'12'!H41</f>
        <v>-6.912072014145636</v>
      </c>
    </row>
    <row r="150" spans="1:8">
      <c r="B150" t="s">
        <v>303</v>
      </c>
      <c r="C150">
        <f>'12'!C71</f>
        <v>0</v>
      </c>
      <c r="D150">
        <f>'12'!D71</f>
        <v>0</v>
      </c>
      <c r="E150">
        <f>'12'!E71</f>
        <v>-11.77536231884058</v>
      </c>
      <c r="F150">
        <f>'12'!F71</f>
        <v>-16.697588126159555</v>
      </c>
      <c r="G150">
        <f>'12'!G71</f>
        <v>-22.051773729626078</v>
      </c>
      <c r="H150">
        <f>'12'!H71</f>
        <v>-11.707317073170731</v>
      </c>
    </row>
    <row r="151" spans="1:8">
      <c r="B151" t="s">
        <v>304</v>
      </c>
      <c r="C151">
        <f>'12'!C101</f>
        <v>0</v>
      </c>
      <c r="D151">
        <f>'12'!D101</f>
        <v>0</v>
      </c>
      <c r="E151">
        <f>'12'!E101</f>
        <v>-20.864381520119228</v>
      </c>
      <c r="F151">
        <f>'12'!F101</f>
        <v>-24.502297090352222</v>
      </c>
      <c r="G151">
        <f>'12'!G101</f>
        <v>-17.515923566878982</v>
      </c>
      <c r="H151">
        <f>'12'!H101</f>
        <v>-9.7879282218597048</v>
      </c>
    </row>
    <row r="152" spans="1:8">
      <c r="B152" t="s">
        <v>305</v>
      </c>
      <c r="C152">
        <f>'12'!C131</f>
        <v>0</v>
      </c>
      <c r="D152">
        <f>'12'!D131</f>
        <v>0</v>
      </c>
      <c r="E152">
        <f>'12'!E131</f>
        <v>-23.307436182019977</v>
      </c>
      <c r="F152">
        <f>'12'!F131</f>
        <v>-17.341040462427745</v>
      </c>
      <c r="G152">
        <f>'12'!G131</f>
        <v>-4.7114252061248525</v>
      </c>
      <c r="H152">
        <f>'12'!H131</f>
        <v>-11.918951132300357</v>
      </c>
    </row>
    <row r="153" spans="1:8">
      <c r="B153" t="s">
        <v>306</v>
      </c>
      <c r="C153">
        <f>'12'!C161</f>
        <v>0</v>
      </c>
      <c r="D153">
        <f>'12'!D161</f>
        <v>0</v>
      </c>
      <c r="E153">
        <f>'12'!E161</f>
        <v>-22.489959839357432</v>
      </c>
      <c r="F153">
        <f>'12'!F161</f>
        <v>-20.458265139116204</v>
      </c>
      <c r="G153">
        <f>'12'!G161</f>
        <v>-20.920502092050206</v>
      </c>
      <c r="H153">
        <f>'12'!H161</f>
        <v>-16.32302405498282</v>
      </c>
    </row>
    <row r="154" spans="1:8">
      <c r="B154" t="s">
        <v>307</v>
      </c>
      <c r="C154">
        <f>'12'!C191</f>
        <v>0</v>
      </c>
      <c r="D154">
        <f>'12'!D191</f>
        <v>0</v>
      </c>
      <c r="E154">
        <f>'12'!E191</f>
        <v>-17.379679144385026</v>
      </c>
      <c r="F154">
        <f>'12'!F191</f>
        <v>-31.413612565445025</v>
      </c>
      <c r="G154">
        <f>'12'!G191</f>
        <v>-20.463847203274216</v>
      </c>
      <c r="H154">
        <f>'12'!H191</f>
        <v>-29.829545454545457</v>
      </c>
    </row>
    <row r="155" spans="1:8">
      <c r="B155" t="s">
        <v>308</v>
      </c>
      <c r="C155">
        <f>'12'!C221</f>
        <v>0</v>
      </c>
      <c r="D155">
        <f>'12'!D221</f>
        <v>0</v>
      </c>
      <c r="E155">
        <f>'12'!E221</f>
        <v>-14.221556886227544</v>
      </c>
      <c r="F155">
        <f>'12'!F221</f>
        <v>-11.393847322445879</v>
      </c>
      <c r="G155">
        <f>'12'!G221</f>
        <v>-3.5046728971962615</v>
      </c>
      <c r="H155">
        <f>'12'!H221</f>
        <v>-7.1033938437253354</v>
      </c>
    </row>
    <row r="156" spans="1:8">
      <c r="B156" t="s">
        <v>309</v>
      </c>
      <c r="C156">
        <f>'12'!C251</f>
        <v>0</v>
      </c>
      <c r="D156">
        <f>'12'!D251</f>
        <v>0</v>
      </c>
      <c r="E156">
        <f>'12'!E251</f>
        <v>-4.9535603715170282</v>
      </c>
      <c r="F156">
        <f>'12'!F251</f>
        <v>1.2539184952978057</v>
      </c>
      <c r="G156">
        <f>'12'!G251</f>
        <v>-9.9812850904553958</v>
      </c>
      <c r="H156">
        <f>'12'!H251</f>
        <v>-14.030612244897959</v>
      </c>
    </row>
    <row r="157" spans="1:8" ht="16" thickBot="1">
      <c r="B157" t="s">
        <v>310</v>
      </c>
      <c r="C157">
        <f>'12'!C281</f>
        <v>0</v>
      </c>
      <c r="D157">
        <f>'12'!D281</f>
        <v>0</v>
      </c>
      <c r="E157">
        <f>'12'!E281</f>
        <v>-23.354564755838638</v>
      </c>
      <c r="F157">
        <f>'12'!F281</f>
        <v>-13.544018058690744</v>
      </c>
      <c r="G157">
        <f>'12'!G281</f>
        <v>-28.503562945368174</v>
      </c>
      <c r="H157">
        <f>'12'!H281</f>
        <v>-14.85148514851485</v>
      </c>
    </row>
    <row r="158" spans="1:8" ht="17" thickBot="1">
      <c r="A158">
        <v>13</v>
      </c>
      <c r="B158" s="60" t="s">
        <v>53</v>
      </c>
      <c r="C158" s="61">
        <f>'13'!C11</f>
        <v>0</v>
      </c>
      <c r="D158" s="62">
        <f>'13'!D11</f>
        <v>0</v>
      </c>
      <c r="E158" s="62">
        <f>'13'!E11</f>
        <v>-4.332372548672879</v>
      </c>
      <c r="F158" s="62">
        <f>'13'!F11</f>
        <v>-3.3391636190173317</v>
      </c>
      <c r="G158" s="62">
        <f>'13'!G11</f>
        <v>-3.9294461771598739</v>
      </c>
      <c r="H158" s="63">
        <f>'13'!H11</f>
        <v>-3.273003909912779</v>
      </c>
    </row>
    <row r="159" spans="1:8">
      <c r="B159" t="s">
        <v>312</v>
      </c>
      <c r="C159">
        <f>'13'!C41</f>
        <v>0</v>
      </c>
      <c r="D159">
        <f>'13'!D41</f>
        <v>0</v>
      </c>
      <c r="E159">
        <f>'13'!E41</f>
        <v>-7.5366917889726306</v>
      </c>
      <c r="F159">
        <f>'13'!F41</f>
        <v>-4.8897315637161958</v>
      </c>
      <c r="G159">
        <f>'13'!G41</f>
        <v>-6.0168471720818291</v>
      </c>
      <c r="H159">
        <f>'13'!H41</f>
        <v>-5.3497527001110328</v>
      </c>
    </row>
    <row r="160" spans="1:8">
      <c r="B160" t="s">
        <v>313</v>
      </c>
      <c r="C160">
        <f>'13'!C71</f>
        <v>0</v>
      </c>
      <c r="D160">
        <f>'13'!D71</f>
        <v>0</v>
      </c>
      <c r="E160">
        <f>'13'!E71</f>
        <v>-5.8941728064300065</v>
      </c>
      <c r="F160">
        <f>'13'!F71</f>
        <v>-6.3832676898003529</v>
      </c>
      <c r="G160">
        <f>'13'!G71</f>
        <v>-6.8804183294344297</v>
      </c>
      <c r="H160">
        <f>'13'!H71</f>
        <v>-5.554784057769754</v>
      </c>
    </row>
    <row r="161" spans="1:8">
      <c r="B161" t="s">
        <v>314</v>
      </c>
      <c r="C161">
        <f>'13'!C101</f>
        <v>0</v>
      </c>
      <c r="D161">
        <f>'13'!D101</f>
        <v>0</v>
      </c>
      <c r="E161">
        <f>'13'!E101</f>
        <v>-11.607405230678813</v>
      </c>
      <c r="F161">
        <f>'13'!F101</f>
        <v>-7.1111111111111116</v>
      </c>
      <c r="G161">
        <f>'13'!G101</f>
        <v>-11.028315946348734</v>
      </c>
      <c r="H161">
        <f>'13'!H101</f>
        <v>-7.9783230468161976</v>
      </c>
    </row>
    <row r="162" spans="1:8">
      <c r="B162" t="s">
        <v>315</v>
      </c>
      <c r="C162">
        <f>'13'!C131</f>
        <v>0</v>
      </c>
      <c r="D162">
        <f>'13'!D131</f>
        <v>0</v>
      </c>
      <c r="E162">
        <f>'13'!E131</f>
        <v>-9.0337784760408475</v>
      </c>
      <c r="F162">
        <f>'13'!F131</f>
        <v>-9.9760574620909814</v>
      </c>
      <c r="G162">
        <f>'13'!G131</f>
        <v>-2.4183796856106405</v>
      </c>
      <c r="H162">
        <f>'13'!H131</f>
        <v>-8.0873433077234136</v>
      </c>
    </row>
    <row r="163" spans="1:8">
      <c r="B163" t="s">
        <v>316</v>
      </c>
      <c r="C163">
        <f>'13'!C161</f>
        <v>0</v>
      </c>
      <c r="D163">
        <f>'13'!D161</f>
        <v>0</v>
      </c>
      <c r="E163">
        <f>'13'!E161</f>
        <v>-10.245901639344261</v>
      </c>
      <c r="F163">
        <f>'13'!F161</f>
        <v>-11.042097998619738</v>
      </c>
      <c r="G163">
        <f>'13'!G161</f>
        <v>-4.2194092827004219</v>
      </c>
      <c r="H163">
        <f>'13'!H161</f>
        <v>-8.5775553967119365</v>
      </c>
    </row>
    <row r="164" spans="1:8">
      <c r="B164" t="s">
        <v>317</v>
      </c>
      <c r="C164">
        <f>'13'!C191</f>
        <v>0</v>
      </c>
      <c r="D164">
        <f>'13'!D191</f>
        <v>0</v>
      </c>
      <c r="E164">
        <f>'13'!E191</f>
        <v>1.283285210137953</v>
      </c>
      <c r="F164">
        <f>'13'!F191</f>
        <v>-6.8879148403256103</v>
      </c>
      <c r="G164">
        <f>'13'!G191</f>
        <v>0</v>
      </c>
      <c r="H164">
        <f>'13'!H191</f>
        <v>-1.2539184952978057</v>
      </c>
    </row>
    <row r="165" spans="1:8">
      <c r="B165" t="s">
        <v>318</v>
      </c>
      <c r="C165">
        <f>'13'!C221</f>
        <v>0</v>
      </c>
      <c r="D165">
        <f>'13'!D221</f>
        <v>0</v>
      </c>
      <c r="E165">
        <f>'13'!E221</f>
        <v>-9.5553105475927964</v>
      </c>
      <c r="F165">
        <f>'13'!F221</f>
        <v>-7.3126142595978063</v>
      </c>
      <c r="G165">
        <f>'13'!G221</f>
        <v>-9.8468271334792128</v>
      </c>
      <c r="H165">
        <f>'13'!H221</f>
        <v>-10.335917312661499</v>
      </c>
    </row>
    <row r="166" spans="1:8">
      <c r="B166" t="s">
        <v>319</v>
      </c>
      <c r="C166">
        <f>'13'!C251</f>
        <v>0</v>
      </c>
      <c r="D166">
        <f>'13'!D251</f>
        <v>0</v>
      </c>
      <c r="E166">
        <f>'13'!E251</f>
        <v>-2.4213075060532687</v>
      </c>
      <c r="F166">
        <f>'13'!F251</f>
        <v>2.1034180543382996</v>
      </c>
      <c r="G166">
        <f>'13'!G251</f>
        <v>-0.3527959075674722</v>
      </c>
      <c r="H166">
        <f>'13'!H251</f>
        <v>-0.53859964093357271</v>
      </c>
    </row>
    <row r="167" spans="1:8">
      <c r="B167" t="s">
        <v>320</v>
      </c>
      <c r="C167">
        <f>'13'!C281</f>
        <v>0</v>
      </c>
      <c r="D167">
        <f>'13'!D281</f>
        <v>0</v>
      </c>
      <c r="E167">
        <f>'13'!E281</f>
        <v>-7.4821080026024722</v>
      </c>
      <c r="F167">
        <f>'13'!F281</f>
        <v>-6.2274664044575552</v>
      </c>
      <c r="G167">
        <f>'13'!G281</f>
        <v>-11.885110597556949</v>
      </c>
      <c r="H167">
        <f>'13'!H281</f>
        <v>-5.4035798716649781</v>
      </c>
    </row>
    <row r="168" spans="1:8" ht="16" thickBot="1">
      <c r="B168" t="s">
        <v>321</v>
      </c>
      <c r="C168">
        <f>'13'!C311</f>
        <v>0</v>
      </c>
      <c r="D168">
        <f>'13'!D311</f>
        <v>0</v>
      </c>
      <c r="E168">
        <f>'13'!E311</f>
        <v>3.7800177883190038</v>
      </c>
      <c r="F168">
        <f>'13'!F311</f>
        <v>3.2545020611846387</v>
      </c>
      <c r="G168">
        <f>'13'!G311</f>
        <v>2.6691016365807405</v>
      </c>
      <c r="H168">
        <f>'13'!H311</f>
        <v>3.0407740152038705</v>
      </c>
    </row>
    <row r="169" spans="1:8" ht="17" thickBot="1">
      <c r="A169">
        <v>14</v>
      </c>
      <c r="B169" s="60" t="s">
        <v>57</v>
      </c>
      <c r="C169" s="61">
        <f>'14'!C11</f>
        <v>0</v>
      </c>
      <c r="D169" s="62">
        <f>'14'!D11</f>
        <v>0</v>
      </c>
      <c r="E169" s="62">
        <f>'14'!E11</f>
        <v>-9.8756205626434621</v>
      </c>
      <c r="F169" s="62">
        <f>'14'!F11</f>
        <v>-10.761410339606316</v>
      </c>
      <c r="G169" s="62">
        <f>'14'!G11</f>
        <v>-11.60880516920381</v>
      </c>
      <c r="H169" s="63">
        <f>'14'!H11</f>
        <v>-10.984743411927877</v>
      </c>
    </row>
    <row r="170" spans="1:8">
      <c r="B170" t="s">
        <v>323</v>
      </c>
      <c r="C170">
        <f>'14'!C41</f>
        <v>0</v>
      </c>
      <c r="D170">
        <f>'14'!D41</f>
        <v>0</v>
      </c>
      <c r="E170">
        <f>'14'!E41</f>
        <v>-0.32690421706440015</v>
      </c>
      <c r="F170">
        <f>'14'!F41</f>
        <v>-2.4374390640233994</v>
      </c>
      <c r="G170">
        <f>'14'!G41</f>
        <v>-5.8527068769305801</v>
      </c>
      <c r="H170">
        <f>'14'!H41</f>
        <v>-7.3337679269882665</v>
      </c>
    </row>
    <row r="171" spans="1:8">
      <c r="B171" t="s">
        <v>324</v>
      </c>
      <c r="C171">
        <f>'14'!C71</f>
        <v>0</v>
      </c>
      <c r="D171">
        <f>'14'!D71</f>
        <v>0</v>
      </c>
      <c r="E171">
        <f>'14'!E71</f>
        <v>-19.896193771626297</v>
      </c>
      <c r="F171">
        <f>'14'!F71</f>
        <v>-19.319227230910766</v>
      </c>
      <c r="G171">
        <f>'14'!G71</f>
        <v>-13.966480446927374</v>
      </c>
      <c r="H171">
        <f>'14'!H71</f>
        <v>-7.518796992481203</v>
      </c>
    </row>
    <row r="172" spans="1:8">
      <c r="B172" t="s">
        <v>325</v>
      </c>
      <c r="C172">
        <f>'14'!C101</f>
        <v>0</v>
      </c>
      <c r="D172">
        <f>'14'!D101</f>
        <v>0</v>
      </c>
      <c r="E172">
        <f>'14'!E101</f>
        <v>-9.0817356205852668</v>
      </c>
      <c r="F172">
        <f>'14'!F101</f>
        <v>-16.359918200408998</v>
      </c>
      <c r="G172">
        <f>'14'!G101</f>
        <v>-17.259978425026969</v>
      </c>
      <c r="H172">
        <f>'14'!H101</f>
        <v>-11.061946902654867</v>
      </c>
    </row>
    <row r="173" spans="1:8">
      <c r="B173" t="s">
        <v>248</v>
      </c>
      <c r="C173">
        <f>'14'!C131</f>
        <v>0</v>
      </c>
      <c r="D173">
        <f>'14'!D131</f>
        <v>0</v>
      </c>
      <c r="E173">
        <f>'14'!E131</f>
        <v>-10.327022375215147</v>
      </c>
      <c r="F173">
        <f>'14'!F131</f>
        <v>-7.0609002647837604</v>
      </c>
      <c r="G173">
        <f>'14'!G131</f>
        <v>-18.518518518518519</v>
      </c>
      <c r="H173">
        <f>'14'!H131</f>
        <v>-8.9047195013357072</v>
      </c>
    </row>
    <row r="174" spans="1:8">
      <c r="B174" t="s">
        <v>326</v>
      </c>
      <c r="C174">
        <f>'14'!C161</f>
        <v>0</v>
      </c>
      <c r="D174">
        <f>'14'!D161</f>
        <v>0</v>
      </c>
      <c r="E174">
        <f>'14'!E161</f>
        <v>-13.461538461538462</v>
      </c>
      <c r="F174">
        <f>'14'!F161</f>
        <v>-14.563106796116505</v>
      </c>
      <c r="G174">
        <f>'14'!G161</f>
        <v>-10.805500982318271</v>
      </c>
      <c r="H174">
        <f>'14'!H161</f>
        <v>-22</v>
      </c>
    </row>
    <row r="175" spans="1:8">
      <c r="B175" t="s">
        <v>327</v>
      </c>
      <c r="C175">
        <f>'14'!C191</f>
        <v>0</v>
      </c>
      <c r="D175">
        <f>'14'!D191</f>
        <v>0</v>
      </c>
      <c r="E175">
        <f>'14'!E191</f>
        <v>-12.216404886561953</v>
      </c>
      <c r="F175">
        <f>'14'!F191</f>
        <v>-19.917984768599883</v>
      </c>
      <c r="G175">
        <f>'14'!G191</f>
        <v>-19.903498190591073</v>
      </c>
      <c r="H175">
        <f>'14'!H191</f>
        <v>-11.214953271028037</v>
      </c>
    </row>
    <row r="176" spans="1:8">
      <c r="B176" t="s">
        <v>328</v>
      </c>
      <c r="C176">
        <f>'14'!C221</f>
        <v>0</v>
      </c>
      <c r="D176">
        <f>'14'!D221</f>
        <v>0</v>
      </c>
      <c r="E176">
        <f>'14'!E221</f>
        <v>-13.054830287206265</v>
      </c>
      <c r="F176">
        <f>'14'!F221</f>
        <v>-11.57613535173642</v>
      </c>
      <c r="G176">
        <f>'14'!G221</f>
        <v>-8.1154192966636618</v>
      </c>
      <c r="H176">
        <f>'14'!H221</f>
        <v>-12.081784386617102</v>
      </c>
    </row>
    <row r="177" spans="1:8">
      <c r="B177" t="s">
        <v>329</v>
      </c>
      <c r="C177">
        <f>'14'!C251</f>
        <v>0</v>
      </c>
      <c r="D177">
        <f>'14'!D251</f>
        <v>0</v>
      </c>
      <c r="E177">
        <f>'14'!E251</f>
        <v>-11.178861788617887</v>
      </c>
      <c r="F177">
        <f>'14'!F251</f>
        <v>-12.486992715920914</v>
      </c>
      <c r="G177">
        <f>'14'!G251</f>
        <v>-18.027571580063629</v>
      </c>
      <c r="H177">
        <f>'14'!H251</f>
        <v>-8.7336244541484707</v>
      </c>
    </row>
    <row r="178" spans="1:8">
      <c r="B178" t="s">
        <v>330</v>
      </c>
      <c r="C178">
        <f>'14'!C281</f>
        <v>0</v>
      </c>
      <c r="D178">
        <f>'14'!D281</f>
        <v>0</v>
      </c>
      <c r="E178">
        <f>'14'!E281</f>
        <v>-11.386470194239784</v>
      </c>
      <c r="F178">
        <f>'14'!F281</f>
        <v>-10.2880658436214</v>
      </c>
      <c r="G178">
        <f>'14'!G281</f>
        <v>-2.8011204481792715</v>
      </c>
      <c r="H178">
        <f>'14'!H281</f>
        <v>-8.4985835694051008</v>
      </c>
    </row>
    <row r="179" spans="1:8">
      <c r="B179" t="s">
        <v>331</v>
      </c>
      <c r="C179">
        <f>'14'!C311</f>
        <v>0</v>
      </c>
      <c r="D179">
        <f>'14'!D311</f>
        <v>0</v>
      </c>
      <c r="E179">
        <f>'14'!E311</f>
        <v>-20.759493670886076</v>
      </c>
      <c r="F179">
        <f>'14'!F311</f>
        <v>-19.463440294581797</v>
      </c>
      <c r="G179">
        <f>'14'!G311</f>
        <v>-19.220501868659905</v>
      </c>
      <c r="H179">
        <f>'14'!H311</f>
        <v>-18.867924528301884</v>
      </c>
    </row>
    <row r="180" spans="1:8" ht="16" thickBot="1">
      <c r="B180" t="s">
        <v>332</v>
      </c>
      <c r="C180">
        <f>'14'!C341</f>
        <v>0</v>
      </c>
      <c r="D180">
        <f>'14'!D341</f>
        <v>0</v>
      </c>
      <c r="E180">
        <f>'14'!E341</f>
        <v>-21.141649048625794</v>
      </c>
      <c r="F180">
        <f>'14'!F341</f>
        <v>-13.541666666666668</v>
      </c>
      <c r="G180">
        <f>'14'!G341</f>
        <v>-14.783526927138331</v>
      </c>
      <c r="H180">
        <f>'14'!H341</f>
        <v>-18.201284796573873</v>
      </c>
    </row>
    <row r="181" spans="1:8" ht="17" thickBot="1">
      <c r="A181">
        <v>15</v>
      </c>
      <c r="B181" s="60" t="s">
        <v>61</v>
      </c>
      <c r="C181" s="61">
        <f>'15'!C11</f>
        <v>0</v>
      </c>
      <c r="D181" s="62">
        <f>'15'!D11</f>
        <v>0</v>
      </c>
      <c r="E181" s="62">
        <f>'15'!E11</f>
        <v>-10.97900328864154</v>
      </c>
      <c r="F181" s="62">
        <f>'15'!F11</f>
        <v>-10.323886639676113</v>
      </c>
      <c r="G181" s="62">
        <f>'15'!G11</f>
        <v>-11.705092475297693</v>
      </c>
      <c r="H181" s="63">
        <f>'15'!H11</f>
        <v>-15.290973871733968</v>
      </c>
    </row>
    <row r="182" spans="1:8">
      <c r="B182" t="s">
        <v>334</v>
      </c>
      <c r="C182">
        <f>'15'!C41</f>
        <v>0</v>
      </c>
      <c r="D182">
        <f>'15'!D41</f>
        <v>0</v>
      </c>
      <c r="E182">
        <f>'15'!E41</f>
        <v>-1.7456693970726467</v>
      </c>
      <c r="F182">
        <f>'15'!F41</f>
        <v>-1.2062726176115801</v>
      </c>
      <c r="G182">
        <f>'15'!G41</f>
        <v>-5.1806588735387882</v>
      </c>
      <c r="H182">
        <f>'15'!H41</f>
        <v>-33.579583613163194</v>
      </c>
    </row>
    <row r="183" spans="1:8">
      <c r="B183" t="s">
        <v>335</v>
      </c>
      <c r="C183">
        <f>'15'!C71</f>
        <v>0</v>
      </c>
      <c r="D183">
        <f>'15'!D71</f>
        <v>0</v>
      </c>
      <c r="E183">
        <f>'15'!E71</f>
        <v>-7.5566750629722916</v>
      </c>
      <c r="F183">
        <f>'15'!F71</f>
        <v>-22.784810126582279</v>
      </c>
      <c r="G183">
        <f>'15'!G71</f>
        <v>-9.0206185567010309</v>
      </c>
      <c r="H183">
        <f>'15'!H71</f>
        <v>-11.857707509881422</v>
      </c>
    </row>
    <row r="184" spans="1:8">
      <c r="B184" t="s">
        <v>280</v>
      </c>
      <c r="C184">
        <f>'15'!C101</f>
        <v>0</v>
      </c>
      <c r="D184">
        <f>'15'!D101</f>
        <v>0</v>
      </c>
      <c r="E184">
        <f>'15'!E101</f>
        <v>-18.645731108930324</v>
      </c>
      <c r="F184">
        <f>'15'!F101</f>
        <v>-15.173764072442488</v>
      </c>
      <c r="G184">
        <f>'15'!G101</f>
        <v>-12.059816690786301</v>
      </c>
      <c r="H184">
        <f>'15'!H101</f>
        <v>-10.633156114064766</v>
      </c>
    </row>
    <row r="185" spans="1:8">
      <c r="B185" t="s">
        <v>336</v>
      </c>
      <c r="C185">
        <f>'15'!C131</f>
        <v>0</v>
      </c>
      <c r="D185">
        <f>'15'!D131</f>
        <v>0</v>
      </c>
      <c r="E185">
        <f>'15'!E131</f>
        <v>-17.220172201722015</v>
      </c>
      <c r="F185">
        <f>'15'!F131</f>
        <v>-18.484288354898339</v>
      </c>
      <c r="G185">
        <f>'15'!G131</f>
        <v>-20.408163265306122</v>
      </c>
      <c r="H185">
        <f>'15'!H131</f>
        <v>-8.9571337172104926</v>
      </c>
    </row>
    <row r="186" spans="1:8">
      <c r="B186" t="s">
        <v>337</v>
      </c>
      <c r="C186">
        <f>'15'!C161</f>
        <v>0</v>
      </c>
      <c r="D186">
        <f>'15'!D161</f>
        <v>0</v>
      </c>
      <c r="E186">
        <f>'15'!E161</f>
        <v>-17.802865827181936</v>
      </c>
      <c r="F186">
        <f>'15'!F161</f>
        <v>-15.178571428571429</v>
      </c>
      <c r="G186">
        <f>'15'!G161</f>
        <v>-12.37396883593034</v>
      </c>
      <c r="H186">
        <f>'15'!H161</f>
        <v>-11.655011655011656</v>
      </c>
    </row>
    <row r="187" spans="1:8">
      <c r="B187" t="s">
        <v>338</v>
      </c>
      <c r="C187">
        <f>'15'!C191</f>
        <v>0</v>
      </c>
      <c r="D187">
        <f>'15'!D191</f>
        <v>0</v>
      </c>
      <c r="E187">
        <f>'15'!E191</f>
        <v>-22.236340533672173</v>
      </c>
      <c r="F187">
        <f>'15'!F191</f>
        <v>-5.0697084917617232</v>
      </c>
      <c r="G187">
        <f>'15'!G191</f>
        <v>-14.916096954630206</v>
      </c>
      <c r="H187">
        <f>'15'!H191</f>
        <v>-18.424396442185515</v>
      </c>
    </row>
    <row r="188" spans="1:8">
      <c r="B188" t="s">
        <v>339</v>
      </c>
      <c r="C188">
        <f>'15'!C221</f>
        <v>0</v>
      </c>
      <c r="D188">
        <f>'15'!D221</f>
        <v>0</v>
      </c>
      <c r="E188">
        <f>'15'!E221</f>
        <v>-9.5969289827255277</v>
      </c>
      <c r="F188">
        <f>'15'!F221</f>
        <v>-32.075471698113205</v>
      </c>
      <c r="G188">
        <f>'15'!G221</f>
        <v>-1.9230769230769231</v>
      </c>
      <c r="H188">
        <f>'15'!H221</f>
        <v>-27.397260273972602</v>
      </c>
    </row>
    <row r="189" spans="1:8">
      <c r="B189" t="s">
        <v>340</v>
      </c>
      <c r="C189">
        <f>'15'!C251</f>
        <v>0</v>
      </c>
      <c r="D189">
        <f>'15'!D251</f>
        <v>0</v>
      </c>
      <c r="E189">
        <f>'15'!E251</f>
        <v>-13.086150490730644</v>
      </c>
      <c r="F189">
        <f>'15'!F251</f>
        <v>-27.926960257787329</v>
      </c>
      <c r="G189">
        <f>'15'!G251</f>
        <v>-27.3224043715847</v>
      </c>
      <c r="H189">
        <f>'15'!H251</f>
        <v>-7.7864293659621797</v>
      </c>
    </row>
    <row r="190" spans="1:8">
      <c r="B190" t="s">
        <v>341</v>
      </c>
      <c r="C190">
        <f>'15'!C281</f>
        <v>0</v>
      </c>
      <c r="D190">
        <f>'15'!D281</f>
        <v>0</v>
      </c>
      <c r="E190">
        <f>'15'!E281</f>
        <v>-12.591815320041974</v>
      </c>
      <c r="F190">
        <f>'15'!F281</f>
        <v>-15.337423312883436</v>
      </c>
      <c r="G190">
        <f>'15'!G281</f>
        <v>-24.948024948024951</v>
      </c>
      <c r="H190">
        <f>'15'!H281</f>
        <v>-11.815252416756177</v>
      </c>
    </row>
    <row r="191" spans="1:8">
      <c r="B191" t="s">
        <v>342</v>
      </c>
      <c r="C191">
        <f>'15'!C311</f>
        <v>0</v>
      </c>
      <c r="D191">
        <f>'15'!D311</f>
        <v>0</v>
      </c>
      <c r="E191">
        <f>'15'!E311</f>
        <v>-19.097222222222225</v>
      </c>
      <c r="F191">
        <f>'15'!F311</f>
        <v>-5.272407732864675</v>
      </c>
      <c r="G191">
        <f>'15'!G311</f>
        <v>-18.018018018018019</v>
      </c>
      <c r="H191">
        <f>'15'!H311</f>
        <v>-10.830324909747292</v>
      </c>
    </row>
    <row r="192" spans="1:8" ht="16" thickBot="1">
      <c r="B192" t="s">
        <v>343</v>
      </c>
      <c r="C192">
        <f>'15'!C341</f>
        <v>0</v>
      </c>
      <c r="D192">
        <f>'15'!D341</f>
        <v>0</v>
      </c>
      <c r="E192">
        <f>'15'!E341</f>
        <v>-15.748031496062993</v>
      </c>
      <c r="F192">
        <f>'15'!F341</f>
        <v>-12.782694198623402</v>
      </c>
      <c r="G192">
        <f>'15'!G341</f>
        <v>-16.032064128256511</v>
      </c>
      <c r="H192">
        <f>'15'!H341</f>
        <v>-19.427402862985687</v>
      </c>
    </row>
    <row r="193" spans="1:8" ht="17" thickBot="1">
      <c r="A193">
        <v>16</v>
      </c>
      <c r="B193" s="60" t="s">
        <v>65</v>
      </c>
      <c r="C193" s="61">
        <f>'16'!C11</f>
        <v>0</v>
      </c>
      <c r="D193" s="62">
        <f>'16'!D11</f>
        <v>0</v>
      </c>
      <c r="E193" s="62">
        <f>'16'!E11</f>
        <v>-11.00836635843241</v>
      </c>
      <c r="F193" s="62">
        <f>'16'!F11</f>
        <v>-9.9160264427371807</v>
      </c>
      <c r="G193" s="62">
        <f>'16'!G11</f>
        <v>-14.025880010858746</v>
      </c>
      <c r="H193" s="63">
        <f>'16'!H11</f>
        <v>-12.522029496336147</v>
      </c>
    </row>
    <row r="194" spans="1:8">
      <c r="B194" t="s">
        <v>345</v>
      </c>
      <c r="C194">
        <f>'16'!C41</f>
        <v>0</v>
      </c>
      <c r="D194">
        <f>'16'!D41</f>
        <v>0</v>
      </c>
      <c r="E194">
        <f>'16'!E41</f>
        <v>-12.641383898868929</v>
      </c>
      <c r="F194">
        <f>'16'!F41</f>
        <v>-12.186865267433989</v>
      </c>
      <c r="G194">
        <f>'16'!G41</f>
        <v>-18.893387314439948</v>
      </c>
      <c r="H194">
        <f>'16'!H41</f>
        <v>-14.644351464435147</v>
      </c>
    </row>
    <row r="195" spans="1:8">
      <c r="B195" t="s">
        <v>346</v>
      </c>
      <c r="C195">
        <f>'16'!C71</f>
        <v>0</v>
      </c>
      <c r="D195">
        <f>'16'!D71</f>
        <v>0</v>
      </c>
      <c r="E195">
        <f>'16'!E71</f>
        <v>-21.0896309314587</v>
      </c>
      <c r="F195">
        <f>'16'!F71</f>
        <v>-24.412296564195298</v>
      </c>
      <c r="G195">
        <f>'16'!G71</f>
        <v>-23.496240601503757</v>
      </c>
      <c r="H195">
        <f>'16'!H71</f>
        <v>-26.341463414634145</v>
      </c>
    </row>
    <row r="196" spans="1:8">
      <c r="B196" t="s">
        <v>347</v>
      </c>
      <c r="C196">
        <f>'16'!C101</f>
        <v>0</v>
      </c>
      <c r="D196">
        <f>'16'!D101</f>
        <v>0</v>
      </c>
      <c r="E196">
        <f>'16'!E101</f>
        <v>-3.1460674157303372</v>
      </c>
      <c r="F196">
        <f>'16'!F101</f>
        <v>-4.9162011173184359</v>
      </c>
      <c r="G196">
        <f>'16'!G101</f>
        <v>-6.7643742953776771</v>
      </c>
      <c r="H196">
        <f>'16'!H101</f>
        <v>-8.2436455232425008</v>
      </c>
    </row>
    <row r="197" spans="1:8">
      <c r="B197" t="s">
        <v>348</v>
      </c>
      <c r="C197">
        <f>'16'!C131</f>
        <v>0</v>
      </c>
      <c r="D197">
        <f>'16'!D131</f>
        <v>0</v>
      </c>
      <c r="E197">
        <f>'16'!E131</f>
        <v>-7.7519379844961236</v>
      </c>
      <c r="F197">
        <f>'16'!F131</f>
        <v>-12.401352874859075</v>
      </c>
      <c r="G197">
        <f>'16'!G131</f>
        <v>-16.129032258064516</v>
      </c>
      <c r="H197">
        <f>'16'!H131</f>
        <v>-14.302741358760429</v>
      </c>
    </row>
    <row r="198" spans="1:8">
      <c r="B198" t="s">
        <v>349</v>
      </c>
      <c r="C198">
        <f>'16'!C161</f>
        <v>0</v>
      </c>
      <c r="D198">
        <f>'16'!D161</f>
        <v>0</v>
      </c>
      <c r="E198">
        <f>'16'!E161</f>
        <v>-16.071428571428569</v>
      </c>
      <c r="F198">
        <f>'16'!F161</f>
        <v>-14.778325123152708</v>
      </c>
      <c r="G198">
        <f>'16'!G161</f>
        <v>-20.075282308657464</v>
      </c>
      <c r="H198">
        <f>'16'!H161</f>
        <v>-17.408123791102515</v>
      </c>
    </row>
    <row r="199" spans="1:8" ht="16" thickBot="1">
      <c r="B199" t="s">
        <v>350</v>
      </c>
      <c r="C199">
        <f>'16'!C191</f>
        <v>0</v>
      </c>
      <c r="D199">
        <f>'16'!D191</f>
        <v>0</v>
      </c>
      <c r="E199">
        <f>'16'!E191</f>
        <v>-20.226055919095774</v>
      </c>
      <c r="F199">
        <f>'16'!F191</f>
        <v>-5.5384615384615383</v>
      </c>
      <c r="G199">
        <f>'16'!G191</f>
        <v>-16.169154228855721</v>
      </c>
      <c r="H199">
        <f>'16'!H191</f>
        <v>-7.6677316293929714</v>
      </c>
    </row>
    <row r="200" spans="1:8" ht="17" thickBot="1">
      <c r="A200">
        <v>17</v>
      </c>
      <c r="B200" s="60" t="s">
        <v>69</v>
      </c>
      <c r="C200" s="61">
        <f>'17'!C11</f>
        <v>0</v>
      </c>
      <c r="D200" s="62">
        <f>'17'!D11</f>
        <v>0</v>
      </c>
      <c r="E200" s="62">
        <f>'17'!E11</f>
        <v>-5.0686647490025054</v>
      </c>
      <c r="F200" s="62">
        <f>'17'!F11</f>
        <v>-5.3809879540573355</v>
      </c>
      <c r="G200" s="62">
        <f>'17'!G11</f>
        <v>-7.8742013815215604</v>
      </c>
      <c r="H200" s="63">
        <f>'17'!H11</f>
        <v>-6.8309110667924573</v>
      </c>
    </row>
    <row r="201" spans="1:8">
      <c r="B201" t="s">
        <v>352</v>
      </c>
      <c r="C201">
        <f>'17'!C41</f>
        <v>0</v>
      </c>
      <c r="D201">
        <f>'17'!D41</f>
        <v>0</v>
      </c>
      <c r="E201">
        <f>'17'!E41</f>
        <v>-2.6203734032099573</v>
      </c>
      <c r="F201">
        <f>'17'!F41</f>
        <v>-4.164890302692422</v>
      </c>
      <c r="G201">
        <f>'17'!G41</f>
        <v>-5.2007420166953757</v>
      </c>
      <c r="H201">
        <f>'17'!H41</f>
        <v>-4.8234742413076974</v>
      </c>
    </row>
    <row r="202" spans="1:8">
      <c r="B202" t="s">
        <v>353</v>
      </c>
      <c r="C202">
        <f>'17'!C71</f>
        <v>0</v>
      </c>
      <c r="D202">
        <f>'17'!D71</f>
        <v>0</v>
      </c>
      <c r="E202">
        <f>'17'!E71</f>
        <v>-5.6803577854315526</v>
      </c>
      <c r="F202">
        <f>'17'!F71</f>
        <v>-4.9056505827082306</v>
      </c>
      <c r="G202">
        <f>'17'!G71</f>
        <v>-9.1027988490714087</v>
      </c>
      <c r="H202">
        <f>'17'!H71</f>
        <v>-6.1973621484188781</v>
      </c>
    </row>
    <row r="203" spans="1:8">
      <c r="B203" t="s">
        <v>354</v>
      </c>
      <c r="C203">
        <f>'17'!C101</f>
        <v>0</v>
      </c>
      <c r="D203">
        <f>'17'!D101</f>
        <v>0</v>
      </c>
      <c r="E203">
        <f>'17'!E101</f>
        <v>-5.6532663316582914</v>
      </c>
      <c r="F203">
        <f>'17'!F101</f>
        <v>-8.2174462705436149</v>
      </c>
      <c r="G203">
        <f>'17'!G101</f>
        <v>-3.9318479685452159</v>
      </c>
      <c r="H203">
        <f>'17'!H101</f>
        <v>-9.3582887700534751</v>
      </c>
    </row>
    <row r="204" spans="1:8">
      <c r="B204" t="s">
        <v>355</v>
      </c>
      <c r="C204">
        <f>'17'!C131</f>
        <v>0</v>
      </c>
      <c r="D204">
        <f>'17'!D131</f>
        <v>0</v>
      </c>
      <c r="E204">
        <f>'17'!E131</f>
        <v>-19.71153846153846</v>
      </c>
      <c r="F204">
        <f>'17'!F131</f>
        <v>-24.019607843137255</v>
      </c>
      <c r="G204">
        <f>'17'!G131</f>
        <v>-24.012006003001499</v>
      </c>
      <c r="H204">
        <f>'17'!H131</f>
        <v>-24.857586742620402</v>
      </c>
    </row>
    <row r="205" spans="1:8">
      <c r="B205" t="s">
        <v>356</v>
      </c>
      <c r="C205">
        <f>'17'!C161</f>
        <v>0</v>
      </c>
      <c r="D205">
        <f>'17'!D161</f>
        <v>0</v>
      </c>
      <c r="E205">
        <f>'17'!E161</f>
        <v>-2.59852750108272</v>
      </c>
      <c r="F205">
        <f>'17'!F161</f>
        <v>-6.5047701647875105</v>
      </c>
      <c r="G205">
        <f>'17'!G161</f>
        <v>-10.127697049757815</v>
      </c>
      <c r="H205">
        <f>'17'!H161</f>
        <v>-10.719071013845467</v>
      </c>
    </row>
    <row r="206" spans="1:8">
      <c r="B206" t="s">
        <v>357</v>
      </c>
      <c r="C206">
        <f>'17'!C191</f>
        <v>0</v>
      </c>
      <c r="D206">
        <f>'17'!D191</f>
        <v>0</v>
      </c>
      <c r="E206">
        <f>'17'!E191</f>
        <v>-11.183597390493942</v>
      </c>
      <c r="F206">
        <f>'17'!F191</f>
        <v>-8.3955223880597014</v>
      </c>
      <c r="G206">
        <f>'17'!G191</f>
        <v>-16.052880075542966</v>
      </c>
      <c r="H206">
        <f>'17'!H191</f>
        <v>-19.249278152069298</v>
      </c>
    </row>
    <row r="207" spans="1:8">
      <c r="B207" t="s">
        <v>358</v>
      </c>
      <c r="C207">
        <f>'17'!C221</f>
        <v>0</v>
      </c>
      <c r="D207">
        <f>'17'!D221</f>
        <v>0</v>
      </c>
      <c r="E207">
        <f>'17'!E221</f>
        <v>-3.2195750160978749</v>
      </c>
      <c r="F207">
        <f>'17'!F221</f>
        <v>-4.9611734253666953</v>
      </c>
      <c r="G207">
        <f>'17'!G221</f>
        <v>-9.1903719912472646</v>
      </c>
      <c r="H207">
        <f>'17'!H221</f>
        <v>-5.8061634658329613</v>
      </c>
    </row>
    <row r="208" spans="1:8">
      <c r="B208" t="s">
        <v>359</v>
      </c>
      <c r="C208">
        <f>'17'!C251</f>
        <v>0</v>
      </c>
      <c r="D208">
        <f>'17'!D251</f>
        <v>0</v>
      </c>
      <c r="E208">
        <f>'17'!E251</f>
        <v>-40.740740740740748</v>
      </c>
      <c r="F208">
        <f>'17'!F251</f>
        <v>-35.087719298245609</v>
      </c>
      <c r="G208">
        <f>'17'!G251</f>
        <v>-24.489795918367346</v>
      </c>
      <c r="H208">
        <f>'17'!H251</f>
        <v>-41.841004184100413</v>
      </c>
    </row>
    <row r="209" spans="1:8">
      <c r="B209" t="s">
        <v>360</v>
      </c>
      <c r="C209">
        <f>'17'!C281</f>
        <v>0</v>
      </c>
      <c r="D209">
        <f>'17'!D281</f>
        <v>0</v>
      </c>
      <c r="E209">
        <f>'17'!E281</f>
        <v>-2.9985007496251872</v>
      </c>
      <c r="F209">
        <f>'17'!F281</f>
        <v>-1.4970059880239521</v>
      </c>
      <c r="G209">
        <f>'17'!G281</f>
        <v>0</v>
      </c>
      <c r="H209">
        <f>'17'!H281</f>
        <v>-10.550113036925396</v>
      </c>
    </row>
    <row r="210" spans="1:8">
      <c r="B210" t="s">
        <v>361</v>
      </c>
      <c r="C210">
        <f>'17'!C311</f>
        <v>0</v>
      </c>
      <c r="D210">
        <f>'17'!D311</f>
        <v>0</v>
      </c>
      <c r="E210">
        <f>'17'!E311</f>
        <v>-4.6272493573264786</v>
      </c>
      <c r="F210">
        <f>'17'!F311</f>
        <v>-6.1951471347444498</v>
      </c>
      <c r="G210">
        <f>'17'!G311</f>
        <v>-1.5463917525773194</v>
      </c>
      <c r="H210">
        <f>'17'!H311</f>
        <v>-12.987012987012989</v>
      </c>
    </row>
    <row r="211" spans="1:8" ht="16" thickBot="1">
      <c r="B211" t="s">
        <v>362</v>
      </c>
      <c r="C211">
        <f>'17'!C341</f>
        <v>0</v>
      </c>
      <c r="D211">
        <f>'17'!D341</f>
        <v>0</v>
      </c>
      <c r="E211">
        <f>'17'!E341</f>
        <v>-14.423076923076923</v>
      </c>
      <c r="F211">
        <f>'17'!F341</f>
        <v>-3.2520325203252032</v>
      </c>
      <c r="G211">
        <f>'17'!G341</f>
        <v>-9.7719869706840381</v>
      </c>
      <c r="H211">
        <f>'17'!H341</f>
        <v>-2.4752475247524752</v>
      </c>
    </row>
    <row r="212" spans="1:8" ht="17" thickBot="1">
      <c r="A212">
        <v>18</v>
      </c>
      <c r="B212" s="60" t="s">
        <v>73</v>
      </c>
      <c r="C212" s="61">
        <f>'18'!C11</f>
        <v>0</v>
      </c>
      <c r="D212" s="62">
        <f>'18'!D11</f>
        <v>0</v>
      </c>
      <c r="E212" s="62">
        <f>'18'!E11</f>
        <v>-7.5838010010617323</v>
      </c>
      <c r="F212" s="62">
        <f>'18'!F11</f>
        <v>-7.029245767060031</v>
      </c>
      <c r="G212" s="62">
        <f>'18'!G11</f>
        <v>-7.3758570538125907</v>
      </c>
      <c r="H212" s="63">
        <f>'18'!H11</f>
        <v>-9.0269759630523776</v>
      </c>
    </row>
    <row r="213" spans="1:8">
      <c r="B213" t="s">
        <v>364</v>
      </c>
      <c r="C213">
        <f>'18'!C41</f>
        <v>0</v>
      </c>
      <c r="D213">
        <f>'18'!D41</f>
        <v>0</v>
      </c>
      <c r="E213">
        <f>'18'!E41</f>
        <v>-5.2071005917159763</v>
      </c>
      <c r="F213">
        <f>'18'!F41</f>
        <v>-6.7033756284414645</v>
      </c>
      <c r="G213">
        <f>'18'!G41</f>
        <v>-8.536585365853659</v>
      </c>
      <c r="H213">
        <f>'18'!H41</f>
        <v>-8.1360946745562135</v>
      </c>
    </row>
    <row r="214" spans="1:8">
      <c r="B214" t="s">
        <v>365</v>
      </c>
      <c r="C214">
        <f>'18'!C71</f>
        <v>0</v>
      </c>
      <c r="D214">
        <f>'18'!D71</f>
        <v>0</v>
      </c>
      <c r="E214">
        <f>'18'!E71</f>
        <v>-0.97943192948090108</v>
      </c>
      <c r="F214">
        <f>'18'!F71</f>
        <v>-16.898608349900599</v>
      </c>
      <c r="G214">
        <f>'18'!G71</f>
        <v>-15.306122448979592</v>
      </c>
      <c r="H214">
        <f>'18'!H71</f>
        <v>-16.701461377870562</v>
      </c>
    </row>
    <row r="215" spans="1:8">
      <c r="B215" t="s">
        <v>366</v>
      </c>
      <c r="C215">
        <f>'18'!C101</f>
        <v>0</v>
      </c>
      <c r="D215">
        <f>'18'!D101</f>
        <v>0</v>
      </c>
      <c r="E215">
        <f>'18'!E101</f>
        <v>-7.7738515901060072</v>
      </c>
      <c r="F215">
        <f>'18'!F101</f>
        <v>-6.3469675599435824</v>
      </c>
      <c r="G215">
        <f>'18'!G101</f>
        <v>-13.465627214741318</v>
      </c>
      <c r="H215">
        <f>'18'!H101</f>
        <v>-12.168933428775949</v>
      </c>
    </row>
    <row r="216" spans="1:8">
      <c r="B216" t="s">
        <v>367</v>
      </c>
      <c r="C216">
        <f>'18'!C131</f>
        <v>0</v>
      </c>
      <c r="D216">
        <f>'18'!D131</f>
        <v>0</v>
      </c>
      <c r="E216">
        <f>'18'!E131</f>
        <v>-13.179571663920923</v>
      </c>
      <c r="F216">
        <f>'18'!F131</f>
        <v>-12.058570198105082</v>
      </c>
      <c r="G216">
        <f>'18'!G131</f>
        <v>-13.227513227513226</v>
      </c>
      <c r="H216">
        <f>'18'!H131</f>
        <v>-12.658227848101266</v>
      </c>
    </row>
    <row r="217" spans="1:8">
      <c r="B217" t="s">
        <v>368</v>
      </c>
      <c r="C217">
        <f>'18'!C161</f>
        <v>0</v>
      </c>
      <c r="D217">
        <f>'18'!D161</f>
        <v>0</v>
      </c>
      <c r="E217">
        <f>'18'!E161</f>
        <v>-7.9908675799086755</v>
      </c>
      <c r="F217">
        <f>'18'!F161</f>
        <v>-5.8548009367681502</v>
      </c>
      <c r="G217">
        <f>'18'!G161</f>
        <v>-8.2938388625592427</v>
      </c>
      <c r="H217">
        <f>'18'!H161</f>
        <v>-4.8019207683073226</v>
      </c>
    </row>
    <row r="218" spans="1:8">
      <c r="B218" t="s">
        <v>369</v>
      </c>
      <c r="C218">
        <f>'18'!C191</f>
        <v>0</v>
      </c>
      <c r="D218">
        <f>'18'!D191</f>
        <v>0</v>
      </c>
      <c r="E218">
        <f>'18'!E191</f>
        <v>-5.6701030927835046</v>
      </c>
      <c r="F218">
        <f>'18'!F191</f>
        <v>-7.3183481442760066</v>
      </c>
      <c r="G218">
        <f>'18'!G191</f>
        <v>-1.0893246187363836</v>
      </c>
      <c r="H218">
        <f>'18'!H191</f>
        <v>-11.64079822616408</v>
      </c>
    </row>
    <row r="219" spans="1:8">
      <c r="B219" t="s">
        <v>370</v>
      </c>
      <c r="C219">
        <f>'18'!C221</f>
        <v>0</v>
      </c>
      <c r="D219">
        <f>'18'!D221</f>
        <v>0</v>
      </c>
      <c r="E219">
        <f>'18'!E221</f>
        <v>-13.96917148362235</v>
      </c>
      <c r="F219">
        <f>'18'!F221</f>
        <v>-16.184404119666503</v>
      </c>
      <c r="G219">
        <f>'18'!G221</f>
        <v>-2.9985007496251872</v>
      </c>
      <c r="H219">
        <f>'18'!H221</f>
        <v>-10.542168674698795</v>
      </c>
    </row>
    <row r="220" spans="1:8">
      <c r="B220" t="s">
        <v>371</v>
      </c>
      <c r="C220">
        <f>'18'!C251</f>
        <v>0</v>
      </c>
      <c r="D220">
        <f>'18'!D251</f>
        <v>0</v>
      </c>
      <c r="E220">
        <f>'18'!E251</f>
        <v>-7.2374227714033541</v>
      </c>
      <c r="F220">
        <f>'18'!F251</f>
        <v>-2.1428571428571428</v>
      </c>
      <c r="G220">
        <f>'18'!G251</f>
        <v>-7.9702444208289061</v>
      </c>
      <c r="H220">
        <f>'18'!H251</f>
        <v>-6.6024268379728763</v>
      </c>
    </row>
    <row r="221" spans="1:8" ht="16" thickBot="1">
      <c r="B221" t="s">
        <v>372</v>
      </c>
      <c r="C221">
        <f>'18'!C281</f>
        <v>0</v>
      </c>
      <c r="D221">
        <f>'18'!D281</f>
        <v>0</v>
      </c>
      <c r="E221">
        <f>'18'!E281</f>
        <v>-8.908685968819599</v>
      </c>
      <c r="F221">
        <f>'18'!F281</f>
        <v>-3.7821482602118004</v>
      </c>
      <c r="G221">
        <f>'18'!G281</f>
        <v>1.5384615384615385</v>
      </c>
      <c r="H221">
        <f>'18'!H281</f>
        <v>-6.9018404907975457</v>
      </c>
    </row>
    <row r="222" spans="1:8" ht="17" thickBot="1">
      <c r="A222">
        <v>19</v>
      </c>
      <c r="B222" s="60" t="s">
        <v>77</v>
      </c>
      <c r="C222" s="61">
        <f>'19'!C11</f>
        <v>0</v>
      </c>
      <c r="D222" s="62">
        <f>'19'!D11</f>
        <v>0</v>
      </c>
      <c r="E222" s="62">
        <f>'19'!E11</f>
        <v>-5.1262815703925986</v>
      </c>
      <c r="F222" s="62">
        <f>'19'!F11</f>
        <v>-8.9280100597296457</v>
      </c>
      <c r="G222" s="62">
        <f>'19'!G11</f>
        <v>-8.3881791198864359</v>
      </c>
      <c r="H222" s="63">
        <f>'19'!H11</f>
        <v>-8.5092348284960426</v>
      </c>
    </row>
    <row r="223" spans="1:8">
      <c r="B223" t="s">
        <v>374</v>
      </c>
      <c r="C223">
        <f>'19'!C41</f>
        <v>0</v>
      </c>
      <c r="D223">
        <f>'19'!D41</f>
        <v>0</v>
      </c>
      <c r="E223">
        <f>'19'!E41</f>
        <v>-13.477088948787063</v>
      </c>
      <c r="F223">
        <f>'19'!F41</f>
        <v>-5.5607043558850791</v>
      </c>
      <c r="G223">
        <f>'19'!G41</f>
        <v>-3.7700282752120642</v>
      </c>
      <c r="H223">
        <f>'19'!H41</f>
        <v>-12.476007677543185</v>
      </c>
    </row>
    <row r="224" spans="1:8">
      <c r="B224" t="s">
        <v>338</v>
      </c>
      <c r="C224">
        <f>'19'!C71</f>
        <v>0</v>
      </c>
      <c r="D224">
        <f>'19'!D71</f>
        <v>0</v>
      </c>
      <c r="E224">
        <f>'19'!E71</f>
        <v>0</v>
      </c>
      <c r="F224">
        <f>'19'!F71</f>
        <v>-15.186028853454822</v>
      </c>
      <c r="G224">
        <f>'19'!G71</f>
        <v>-13.513513513513514</v>
      </c>
      <c r="H224">
        <f>'19'!H71</f>
        <v>-12.406947890818859</v>
      </c>
    </row>
    <row r="225" spans="1:8">
      <c r="B225" t="s">
        <v>375</v>
      </c>
      <c r="C225">
        <f>'19'!C101</f>
        <v>0</v>
      </c>
      <c r="D225">
        <f>'19'!D101</f>
        <v>0</v>
      </c>
      <c r="E225">
        <f>'19'!E101</f>
        <v>-1.4246705449364834</v>
      </c>
      <c r="F225">
        <f>'19'!F101</f>
        <v>-7.3234112922277346</v>
      </c>
      <c r="G225">
        <f>'19'!G101</f>
        <v>-6.7025733093955715</v>
      </c>
      <c r="H225">
        <f>'19'!H101</f>
        <v>-6.1788223891446572</v>
      </c>
    </row>
    <row r="226" spans="1:8">
      <c r="B226" t="s">
        <v>376</v>
      </c>
      <c r="C226">
        <f>'19'!C131</f>
        <v>0</v>
      </c>
      <c r="D226">
        <f>'19'!D131</f>
        <v>0</v>
      </c>
      <c r="E226">
        <f>'19'!E131</f>
        <v>-7.2376357056694811</v>
      </c>
      <c r="F226">
        <f>'19'!F131</f>
        <v>-8.5470085470085486</v>
      </c>
      <c r="G226">
        <f>'19'!G131</f>
        <v>-16.861219195849547</v>
      </c>
      <c r="H226">
        <f>'19'!H131</f>
        <v>-15.810276679841897</v>
      </c>
    </row>
    <row r="227" spans="1:8">
      <c r="B227" t="s">
        <v>377</v>
      </c>
      <c r="C227">
        <f>'19'!C161</f>
        <v>0</v>
      </c>
      <c r="D227">
        <f>'19'!D161</f>
        <v>0</v>
      </c>
      <c r="E227">
        <f>'19'!E161</f>
        <v>-15.678254942058624</v>
      </c>
      <c r="F227">
        <f>'19'!F161</f>
        <v>-15.267175572519083</v>
      </c>
      <c r="G227">
        <f>'19'!G161</f>
        <v>-13.718411552346572</v>
      </c>
      <c r="H227">
        <f>'19'!H161</f>
        <v>-11.144130757800891</v>
      </c>
    </row>
    <row r="228" spans="1:8" ht="16" thickBot="1">
      <c r="B228" t="s">
        <v>378</v>
      </c>
      <c r="C228">
        <f>'19'!C191</f>
        <v>0</v>
      </c>
      <c r="D228">
        <f>'19'!D191</f>
        <v>0</v>
      </c>
      <c r="E228">
        <f>'19'!E191</f>
        <v>-9.2724679029957215</v>
      </c>
      <c r="F228">
        <f>'19'!F191</f>
        <v>-8.9831117499101687</v>
      </c>
      <c r="G228">
        <f>'19'!G191</f>
        <v>-7.8710644677661161</v>
      </c>
      <c r="H228">
        <f>'19'!H191</f>
        <v>-9.0196078431372548</v>
      </c>
    </row>
    <row r="229" spans="1:8" ht="17" thickBot="1">
      <c r="A229">
        <v>20</v>
      </c>
      <c r="B229" s="60" t="s">
        <v>81</v>
      </c>
      <c r="C229" s="61">
        <f>'20'!C11</f>
        <v>0</v>
      </c>
      <c r="D229" s="62">
        <f>'20'!D11</f>
        <v>0</v>
      </c>
      <c r="E229" s="62">
        <f>'20'!E11</f>
        <v>-5.0604683077450892</v>
      </c>
      <c r="F229" s="62">
        <f>'20'!F11</f>
        <v>-9.0657917458124668</v>
      </c>
      <c r="G229" s="62">
        <f>'20'!G11</f>
        <v>-5.6687333923826397</v>
      </c>
      <c r="H229" s="63">
        <f>'20'!H11</f>
        <v>-11.639447802941442</v>
      </c>
    </row>
    <row r="230" spans="1:8">
      <c r="B230" t="s">
        <v>380</v>
      </c>
      <c r="C230">
        <f>'20'!C41</f>
        <v>0</v>
      </c>
      <c r="D230">
        <f>'20'!D41</f>
        <v>0</v>
      </c>
      <c r="E230">
        <f>'20'!E41</f>
        <v>-2.1150592216582065</v>
      </c>
      <c r="F230">
        <f>'20'!F41</f>
        <v>-8.2129708297932602</v>
      </c>
      <c r="G230">
        <f>'20'!G41</f>
        <v>-3.2333921222810109</v>
      </c>
      <c r="H230">
        <f>'20'!H41</f>
        <v>-10.710514406396138</v>
      </c>
    </row>
    <row r="231" spans="1:8">
      <c r="B231" t="s">
        <v>381</v>
      </c>
      <c r="C231">
        <f>'20'!C71</f>
        <v>0</v>
      </c>
      <c r="D231">
        <f>'20'!D71</f>
        <v>0</v>
      </c>
      <c r="E231">
        <f>'20'!E71</f>
        <v>-11.547344110854503</v>
      </c>
      <c r="F231">
        <f>'20'!F71</f>
        <v>-19.623233908948194</v>
      </c>
      <c r="G231">
        <f>'20'!G71</f>
        <v>-3.2441200324412005</v>
      </c>
      <c r="H231">
        <f>'20'!H71</f>
        <v>-13.018714401952806</v>
      </c>
    </row>
    <row r="232" spans="1:8">
      <c r="B232" t="s">
        <v>382</v>
      </c>
      <c r="C232">
        <f>'20'!C101</f>
        <v>0</v>
      </c>
      <c r="D232">
        <f>'20'!D101</f>
        <v>0</v>
      </c>
      <c r="E232">
        <f>'20'!E101</f>
        <v>-1.4534883720930232</v>
      </c>
      <c r="F232">
        <f>'20'!F101</f>
        <v>-7.1942446043165473</v>
      </c>
      <c r="G232">
        <f>'20'!G101</f>
        <v>-8.4985835694051008</v>
      </c>
      <c r="H232">
        <f>'20'!H101</f>
        <v>-12.802275960170697</v>
      </c>
    </row>
    <row r="233" spans="1:8">
      <c r="B233" t="s">
        <v>383</v>
      </c>
      <c r="C233">
        <f>'20'!C131</f>
        <v>0</v>
      </c>
      <c r="D233">
        <f>'20'!D131</f>
        <v>0</v>
      </c>
      <c r="E233">
        <f>'20'!E131</f>
        <v>-3.669724770642202</v>
      </c>
      <c r="F233">
        <f>'20'!F131</f>
        <v>-4.6728971962616823</v>
      </c>
      <c r="G233">
        <f>'20'!G131</f>
        <v>-14.760147601476014</v>
      </c>
      <c r="H233">
        <f>'20'!H131</f>
        <v>-18.433179723502302</v>
      </c>
    </row>
    <row r="234" spans="1:8" ht="16" thickBot="1">
      <c r="B234" t="s">
        <v>384</v>
      </c>
      <c r="C234">
        <f>'20'!C161</f>
        <v>0</v>
      </c>
      <c r="D234">
        <f>'20'!D161</f>
        <v>0</v>
      </c>
      <c r="E234">
        <f>'20'!E161</f>
        <v>-16.107382550335572</v>
      </c>
      <c r="F234">
        <f>'20'!F161</f>
        <v>-8.1026333558406485</v>
      </c>
      <c r="G234">
        <f>'20'!G161</f>
        <v>-10.93643198906357</v>
      </c>
      <c r="H234">
        <f>'20'!H161</f>
        <v>-9.0466249130132219</v>
      </c>
    </row>
    <row r="235" spans="1:8" ht="17" thickBot="1">
      <c r="A235">
        <v>21</v>
      </c>
      <c r="B235" s="60" t="s">
        <v>85</v>
      </c>
      <c r="C235" s="61">
        <f>'21'!C11</f>
        <v>0</v>
      </c>
      <c r="D235" s="62">
        <f>'21'!D11</f>
        <v>0</v>
      </c>
      <c r="E235" s="62">
        <f>'21'!E11</f>
        <v>-1.8518518518518519</v>
      </c>
      <c r="F235" s="62">
        <f>'21'!F11</f>
        <v>-3.7883652240914345</v>
      </c>
      <c r="G235" s="62">
        <f>'21'!G11</f>
        <v>-5.2618069815195074</v>
      </c>
      <c r="H235" s="63">
        <f>'21'!H11</f>
        <v>-4.8045708349564995</v>
      </c>
    </row>
    <row r="236" spans="1:8">
      <c r="B236" t="s">
        <v>386</v>
      </c>
      <c r="C236">
        <f>'21'!C41</f>
        <v>0</v>
      </c>
      <c r="D236">
        <f>'21'!D41</f>
        <v>0</v>
      </c>
      <c r="E236">
        <f>'21'!E41</f>
        <v>3.9456378781236303</v>
      </c>
      <c r="F236">
        <f>'21'!F41</f>
        <v>3.7851215606347357</v>
      </c>
      <c r="G236">
        <f>'21'!G41</f>
        <v>1.7172295363480252</v>
      </c>
      <c r="H236">
        <f>'21'!H41</f>
        <v>-1.0061808250682764</v>
      </c>
    </row>
    <row r="237" spans="1:8">
      <c r="B237" t="s">
        <v>387</v>
      </c>
      <c r="C237">
        <f>'21'!C71</f>
        <v>0</v>
      </c>
      <c r="D237">
        <f>'21'!D71</f>
        <v>0</v>
      </c>
      <c r="E237">
        <f>'21'!E71</f>
        <v>-4.3838285435947402</v>
      </c>
      <c r="F237">
        <f>'21'!F71</f>
        <v>-8.880118401578688</v>
      </c>
      <c r="G237">
        <f>'21'!G71</f>
        <v>-7.4552683896620273</v>
      </c>
      <c r="H237">
        <f>'21'!H71</f>
        <v>-7.5452716297786724</v>
      </c>
    </row>
    <row r="238" spans="1:8">
      <c r="B238" t="s">
        <v>388</v>
      </c>
      <c r="C238">
        <f>'21'!C101</f>
        <v>0</v>
      </c>
      <c r="D238">
        <f>'21'!D101</f>
        <v>0</v>
      </c>
      <c r="E238">
        <f>'21'!E101</f>
        <v>-11.581067472306142</v>
      </c>
      <c r="F238">
        <f>'21'!F101</f>
        <v>-16.251904520060943</v>
      </c>
      <c r="G238">
        <f>'21'!G101</f>
        <v>-19.250780437044746</v>
      </c>
      <c r="H238">
        <f>'21'!H101</f>
        <v>-16.756756756756754</v>
      </c>
    </row>
    <row r="239" spans="1:8">
      <c r="B239" t="s">
        <v>389</v>
      </c>
      <c r="C239">
        <f>'21'!C131</f>
        <v>0</v>
      </c>
      <c r="D239">
        <f>'21'!D131</f>
        <v>0</v>
      </c>
      <c r="E239">
        <f>'21'!E131</f>
        <v>-0.70671378091872783</v>
      </c>
      <c r="F239">
        <f>'21'!F131</f>
        <v>-9.3323761665470215</v>
      </c>
      <c r="G239">
        <f>'21'!G131</f>
        <v>-6.1217140799423841</v>
      </c>
      <c r="H239">
        <f>'21'!H131</f>
        <v>-0.72648020341445696</v>
      </c>
    </row>
    <row r="240" spans="1:8" ht="16" thickBot="1">
      <c r="B240" t="s">
        <v>390</v>
      </c>
      <c r="C240">
        <f>'21'!C161</f>
        <v>0</v>
      </c>
      <c r="D240">
        <f>'21'!D161</f>
        <v>0</v>
      </c>
      <c r="E240">
        <f>'21'!E161</f>
        <v>-11.293634496919919</v>
      </c>
      <c r="F240">
        <f>'21'!F161</f>
        <v>-4.6801872074882995</v>
      </c>
      <c r="G240">
        <f>'21'!G161</f>
        <v>-13.262599469496022</v>
      </c>
      <c r="H240">
        <f>'21'!H161</f>
        <v>-10.248112189859764</v>
      </c>
    </row>
    <row r="241" spans="1:8" ht="17" thickBot="1">
      <c r="A241">
        <v>22</v>
      </c>
      <c r="B241" s="60" t="s">
        <v>89</v>
      </c>
      <c r="C241" s="61">
        <f>'22'!C11</f>
        <v>0</v>
      </c>
      <c r="D241" s="62">
        <f>'22'!D11</f>
        <v>0</v>
      </c>
      <c r="E241" s="62">
        <f>'22'!E11</f>
        <v>-7.6797765883174307</v>
      </c>
      <c r="F241" s="62">
        <f>'22'!F11</f>
        <v>-6.698833559750784</v>
      </c>
      <c r="G241" s="62">
        <f>'22'!G11</f>
        <v>-6.6578524884313914</v>
      </c>
      <c r="H241" s="63">
        <f>'22'!H11</f>
        <v>-7.1845113132726848</v>
      </c>
    </row>
    <row r="242" spans="1:8">
      <c r="B242" t="s">
        <v>392</v>
      </c>
      <c r="C242">
        <f>'22'!C41</f>
        <v>0</v>
      </c>
      <c r="D242">
        <f>'22'!D41</f>
        <v>0</v>
      </c>
      <c r="E242">
        <f>'22'!E41</f>
        <v>-3.5851472471190782</v>
      </c>
      <c r="F242">
        <f>'22'!F41</f>
        <v>-3.9652084932207727</v>
      </c>
      <c r="G242">
        <f>'22'!G41</f>
        <v>-4.7711154094132819</v>
      </c>
      <c r="H242">
        <f>'22'!H41</f>
        <v>-7.3236541179493768</v>
      </c>
    </row>
    <row r="243" spans="1:8">
      <c r="B243" t="s">
        <v>393</v>
      </c>
      <c r="C243">
        <f>'22'!C71</f>
        <v>0</v>
      </c>
      <c r="D243">
        <f>'22'!D71</f>
        <v>0</v>
      </c>
      <c r="E243">
        <f>'22'!E71</f>
        <v>-12.147984538928769</v>
      </c>
      <c r="F243">
        <f>'22'!F71</f>
        <v>-9.7051138484509156</v>
      </c>
      <c r="G243">
        <f>'22'!G71</f>
        <v>-6.3670411985018722</v>
      </c>
      <c r="H243">
        <f>'22'!H71</f>
        <v>-6.9820212951649507</v>
      </c>
    </row>
    <row r="244" spans="1:8">
      <c r="B244" t="s">
        <v>394</v>
      </c>
      <c r="C244">
        <f>'22'!C101</f>
        <v>0</v>
      </c>
      <c r="D244">
        <f>'22'!D101</f>
        <v>0</v>
      </c>
      <c r="E244">
        <f>'22'!E101</f>
        <v>-27.491408934707902</v>
      </c>
      <c r="F244">
        <f>'22'!F101</f>
        <v>-12.865497076023393</v>
      </c>
      <c r="G244">
        <f>'22'!G101</f>
        <v>-22.485207100591715</v>
      </c>
      <c r="H244">
        <f>'22'!H101</f>
        <v>-18.703241895261847</v>
      </c>
    </row>
    <row r="245" spans="1:8">
      <c r="B245" t="s">
        <v>395</v>
      </c>
      <c r="C245">
        <f>'22'!C131</f>
        <v>0</v>
      </c>
      <c r="D245">
        <f>'22'!D131</f>
        <v>0</v>
      </c>
      <c r="E245">
        <f>'22'!E131</f>
        <v>-3.0067652217489349</v>
      </c>
      <c r="F245">
        <f>'22'!F131</f>
        <v>-3.5380338640384128</v>
      </c>
      <c r="G245">
        <f>'22'!G131</f>
        <v>-1.779811848461734</v>
      </c>
      <c r="H245">
        <f>'22'!H131</f>
        <v>-2.8372452927521281</v>
      </c>
    </row>
    <row r="246" spans="1:8">
      <c r="B246" t="s">
        <v>396</v>
      </c>
      <c r="C246">
        <f>'22'!C161</f>
        <v>0</v>
      </c>
      <c r="D246">
        <f>'22'!D161</f>
        <v>0</v>
      </c>
      <c r="E246">
        <f>'22'!E161</f>
        <v>-8.9374379344587886</v>
      </c>
      <c r="F246">
        <f>'22'!F161</f>
        <v>-6.4070970921636272</v>
      </c>
      <c r="G246">
        <f>'22'!G161</f>
        <v>-17.421602787456447</v>
      </c>
      <c r="H246">
        <f>'22'!H161</f>
        <v>-11.111111111111111</v>
      </c>
    </row>
    <row r="247" spans="1:8" ht="16" thickBot="1">
      <c r="B247" t="s">
        <v>397</v>
      </c>
      <c r="C247">
        <f>'22'!C191</f>
        <v>0</v>
      </c>
      <c r="D247">
        <f>'22'!D191</f>
        <v>0</v>
      </c>
      <c r="E247">
        <f>'22'!E191</f>
        <v>-12.463343108504398</v>
      </c>
      <c r="F247">
        <f>'22'!F191</f>
        <v>-16.541353383458645</v>
      </c>
      <c r="G247">
        <f>'22'!G191</f>
        <v>-6.9444444444444438</v>
      </c>
      <c r="H247">
        <f>'22'!H191</f>
        <v>-7.1202531645569618</v>
      </c>
    </row>
    <row r="248" spans="1:8" ht="17" thickBot="1">
      <c r="A248">
        <v>23</v>
      </c>
      <c r="B248" s="60" t="s">
        <v>93</v>
      </c>
      <c r="C248" s="61">
        <f>'23'!C11</f>
        <v>0</v>
      </c>
      <c r="D248" s="62">
        <f>'23'!D11</f>
        <v>0</v>
      </c>
      <c r="E248" s="62">
        <f>'23'!E11</f>
        <v>-18.976618095560827</v>
      </c>
      <c r="F248" s="62">
        <f>'23'!F11</f>
        <v>-16.49365628604383</v>
      </c>
      <c r="G248" s="62">
        <f>'23'!G11</f>
        <v>-20.463685829193281</v>
      </c>
      <c r="H248" s="63">
        <f>'23'!H11</f>
        <v>-16.223094051532183</v>
      </c>
    </row>
    <row r="249" spans="1:8">
      <c r="B249" t="s">
        <v>399</v>
      </c>
      <c r="C249">
        <f>'23'!C41</f>
        <v>0</v>
      </c>
      <c r="D249">
        <f>'23'!D41</f>
        <v>0</v>
      </c>
      <c r="E249">
        <f>'23'!E41</f>
        <v>-15.631601182931981</v>
      </c>
      <c r="F249">
        <f>'23'!F41</f>
        <v>-5.1457975986277873</v>
      </c>
      <c r="G249">
        <f>'23'!G41</f>
        <v>-7.397737162750218</v>
      </c>
      <c r="H249">
        <f>'23'!H41</f>
        <v>-10.36036036036036</v>
      </c>
    </row>
    <row r="250" spans="1:8">
      <c r="B250" t="s">
        <v>400</v>
      </c>
      <c r="C250">
        <f>'23'!C71</f>
        <v>0</v>
      </c>
      <c r="D250">
        <f>'23'!D71</f>
        <v>0</v>
      </c>
      <c r="E250">
        <f>'23'!E71</f>
        <v>-9.5628415300546443</v>
      </c>
      <c r="F250">
        <f>'23'!F71</f>
        <v>-9.8176718092566624</v>
      </c>
      <c r="G250">
        <f>'23'!G71</f>
        <v>-24.045261669024047</v>
      </c>
      <c r="H250">
        <f>'23'!H71</f>
        <v>-13.157894736842104</v>
      </c>
    </row>
    <row r="251" spans="1:8">
      <c r="B251" t="s">
        <v>401</v>
      </c>
      <c r="C251">
        <f>'23'!C101</f>
        <v>0</v>
      </c>
      <c r="D251">
        <f>'23'!D101</f>
        <v>0</v>
      </c>
      <c r="E251">
        <f>'23'!E101</f>
        <v>-29.649595687331537</v>
      </c>
      <c r="F251">
        <f>'23'!F101</f>
        <v>-19.444444444444446</v>
      </c>
      <c r="G251">
        <f>'23'!G101</f>
        <v>-11.363636363636363</v>
      </c>
      <c r="H251">
        <f>'23'!H101</f>
        <v>-14.925373134328359</v>
      </c>
    </row>
    <row r="252" spans="1:8">
      <c r="B252" t="s">
        <v>402</v>
      </c>
      <c r="C252">
        <f>'23'!C131</f>
        <v>0</v>
      </c>
      <c r="D252">
        <f>'23'!D131</f>
        <v>0</v>
      </c>
      <c r="E252">
        <f>'23'!E131</f>
        <v>-5.4644808743169397</v>
      </c>
      <c r="F252">
        <f>'23'!F131</f>
        <v>-13.850415512465373</v>
      </c>
      <c r="G252">
        <f>'23'!G131</f>
        <v>-23.598820058997049</v>
      </c>
      <c r="H252">
        <f>'23'!H131</f>
        <v>-9.0634441087613293</v>
      </c>
    </row>
    <row r="253" spans="1:8">
      <c r="B253" t="s">
        <v>403</v>
      </c>
      <c r="C253">
        <f>'23'!C161</f>
        <v>0</v>
      </c>
      <c r="D253">
        <f>'23'!D161</f>
        <v>0</v>
      </c>
      <c r="E253">
        <f>'23'!E161</f>
        <v>-14.164305949008499</v>
      </c>
      <c r="F253">
        <f>'23'!F161</f>
        <v>-22.988505747126435</v>
      </c>
      <c r="G253">
        <f>'23'!G161</f>
        <v>-26.548672566371682</v>
      </c>
      <c r="H253">
        <f>'23'!H161</f>
        <v>-12.307692307692308</v>
      </c>
    </row>
    <row r="254" spans="1:8">
      <c r="B254" t="s">
        <v>404</v>
      </c>
      <c r="C254">
        <f>'23'!C191</f>
        <v>0</v>
      </c>
      <c r="D254">
        <f>'23'!D191</f>
        <v>0</v>
      </c>
      <c r="E254">
        <f>'23'!E191</f>
        <v>-11.194029850746269</v>
      </c>
      <c r="F254">
        <f>'23'!F191</f>
        <v>-19.230769230769234</v>
      </c>
      <c r="G254">
        <f>'23'!G191</f>
        <v>-8.0482897384305847</v>
      </c>
      <c r="H254">
        <f>'23'!H191</f>
        <v>-16.597510373443985</v>
      </c>
    </row>
    <row r="255" spans="1:8">
      <c r="B255" t="s">
        <v>405</v>
      </c>
      <c r="C255">
        <f>'23'!C221</f>
        <v>0</v>
      </c>
      <c r="D255">
        <f>'23'!D221</f>
        <v>0</v>
      </c>
      <c r="E255">
        <f>'23'!E221</f>
        <v>-17.369727047146402</v>
      </c>
      <c r="F255">
        <f>'23'!F221</f>
        <v>-20.356234096692113</v>
      </c>
      <c r="G255">
        <f>'23'!G221</f>
        <v>-15.706806282722512</v>
      </c>
      <c r="H255">
        <f>'23'!H221</f>
        <v>-25</v>
      </c>
    </row>
    <row r="256" spans="1:8">
      <c r="B256" t="s">
        <v>406</v>
      </c>
      <c r="C256">
        <f>'23'!C251</f>
        <v>0</v>
      </c>
      <c r="D256">
        <f>'23'!D251</f>
        <v>0</v>
      </c>
      <c r="E256">
        <f>'23'!E251</f>
        <v>-17.706576728499158</v>
      </c>
      <c r="F256">
        <f>'23'!F251</f>
        <v>-21.514629948364888</v>
      </c>
      <c r="G256">
        <f>'23'!G251</f>
        <v>-25.067144136078785</v>
      </c>
      <c r="H256">
        <f>'23'!H251</f>
        <v>-22.851919561243143</v>
      </c>
    </row>
    <row r="257" spans="1:8">
      <c r="B257" t="s">
        <v>407</v>
      </c>
      <c r="C257">
        <f>'23'!C281</f>
        <v>0</v>
      </c>
      <c r="D257">
        <f>'23'!D281</f>
        <v>0</v>
      </c>
      <c r="E257">
        <f>'23'!E281</f>
        <v>-28.056112224448899</v>
      </c>
      <c r="F257">
        <f>'23'!F281</f>
        <v>-24.742268041237111</v>
      </c>
      <c r="G257">
        <f>'23'!G281</f>
        <v>-31.982942430703627</v>
      </c>
      <c r="H257">
        <f>'23'!H281</f>
        <v>-18.058690744920991</v>
      </c>
    </row>
    <row r="258" spans="1:8">
      <c r="B258" t="s">
        <v>408</v>
      </c>
      <c r="C258">
        <f>'23'!C311</f>
        <v>0</v>
      </c>
      <c r="D258">
        <f>'23'!D311</f>
        <v>0</v>
      </c>
      <c r="E258">
        <f>'23'!E311</f>
        <v>-11.214953271028037</v>
      </c>
      <c r="F258">
        <f>'23'!F311</f>
        <v>-16.917293233082706</v>
      </c>
      <c r="G258">
        <f>'23'!G311</f>
        <v>-13.513513513513514</v>
      </c>
      <c r="H258">
        <f>'23'!H311</f>
        <v>-11.976047904191617</v>
      </c>
    </row>
    <row r="259" spans="1:8">
      <c r="B259" t="s">
        <v>409</v>
      </c>
      <c r="C259">
        <f>'23'!C341</f>
        <v>0</v>
      </c>
      <c r="D259">
        <f>'23'!D341</f>
        <v>0</v>
      </c>
      <c r="E259">
        <f>'23'!E341</f>
        <v>-36.837376460017964</v>
      </c>
      <c r="F259">
        <f>'23'!F341</f>
        <v>-31.510658016682111</v>
      </c>
      <c r="G259">
        <f>'23'!G341</f>
        <v>-49.952874646559849</v>
      </c>
      <c r="H259">
        <f>'23'!H341</f>
        <v>-19.642077695329551</v>
      </c>
    </row>
    <row r="260" spans="1:8" ht="16" thickBot="1">
      <c r="B260" t="s">
        <v>410</v>
      </c>
      <c r="C260">
        <f>'23'!C371</f>
        <v>0</v>
      </c>
      <c r="D260">
        <f>'23'!D371</f>
        <v>0</v>
      </c>
      <c r="E260">
        <f>'23'!E371</f>
        <v>-28.061224489795919</v>
      </c>
      <c r="F260">
        <f>'23'!F371</f>
        <v>-15.584415584415584</v>
      </c>
      <c r="G260">
        <f>'23'!G371</f>
        <v>-13.333333333333334</v>
      </c>
      <c r="H260">
        <f>'23'!H371</f>
        <v>-21.917808219178081</v>
      </c>
    </row>
    <row r="261" spans="1:8" ht="17" thickBot="1">
      <c r="A261">
        <v>24</v>
      </c>
      <c r="B261" s="60" t="s">
        <v>97</v>
      </c>
      <c r="C261" s="61">
        <f>'24'!C11</f>
        <v>0</v>
      </c>
      <c r="D261" s="62">
        <f>'24'!D11</f>
        <v>0</v>
      </c>
      <c r="E261" s="62">
        <f>'24'!E11</f>
        <v>-1.4135358833747744</v>
      </c>
      <c r="F261" s="62">
        <f>'24'!F11</f>
        <v>-2.5349284698402075</v>
      </c>
      <c r="G261" s="62">
        <f>'24'!G11</f>
        <v>-2.5353430097557372</v>
      </c>
      <c r="H261" s="63">
        <f>'24'!H11</f>
        <v>-2.4099104544978278</v>
      </c>
    </row>
    <row r="262" spans="1:8">
      <c r="B262" t="s">
        <v>412</v>
      </c>
      <c r="C262">
        <f>'24'!C41</f>
        <v>0</v>
      </c>
      <c r="D262">
        <f>'24'!D41</f>
        <v>0</v>
      </c>
      <c r="E262">
        <f>'24'!E41</f>
        <v>0.10400416016640665</v>
      </c>
      <c r="F262">
        <f>'24'!F41</f>
        <v>-2.0111500524969315</v>
      </c>
      <c r="G262">
        <f>'24'!G41</f>
        <v>-2.6225064089342016</v>
      </c>
      <c r="H262">
        <f>'24'!H41</f>
        <v>-2.8470173045270539</v>
      </c>
    </row>
    <row r="263" spans="1:8">
      <c r="B263" t="s">
        <v>413</v>
      </c>
      <c r="C263">
        <f>'24'!C71</f>
        <v>0</v>
      </c>
      <c r="D263">
        <f>'24'!D71</f>
        <v>0</v>
      </c>
      <c r="E263">
        <f>'24'!E71</f>
        <v>-1.8723404255319149</v>
      </c>
      <c r="F263">
        <f>'24'!F71</f>
        <v>-0.49958368026644456</v>
      </c>
      <c r="G263">
        <f>'24'!G71</f>
        <v>4.3387193297426689</v>
      </c>
      <c r="H263">
        <f>'24'!H71</f>
        <v>5.0567340897878639</v>
      </c>
    </row>
    <row r="264" spans="1:8">
      <c r="B264" t="s">
        <v>414</v>
      </c>
      <c r="C264">
        <f>'24'!C101</f>
        <v>0</v>
      </c>
      <c r="D264">
        <f>'24'!D101</f>
        <v>0</v>
      </c>
      <c r="E264">
        <f>'24'!E101</f>
        <v>-6.8965517241379306</v>
      </c>
      <c r="F264">
        <f>'24'!F101</f>
        <v>-13.394430736693691</v>
      </c>
      <c r="G264">
        <f>'24'!G101</f>
        <v>-11.892270024484084</v>
      </c>
      <c r="H264">
        <f>'24'!H101</f>
        <v>-5.8379120879120876</v>
      </c>
    </row>
    <row r="265" spans="1:8">
      <c r="B265" t="s">
        <v>415</v>
      </c>
      <c r="C265">
        <f>'24'!C131</f>
        <v>0</v>
      </c>
      <c r="D265">
        <f>'24'!D131</f>
        <v>0</v>
      </c>
      <c r="E265">
        <f>'24'!E131</f>
        <v>2.0266846816416146</v>
      </c>
      <c r="F265">
        <f>'24'!F131</f>
        <v>0</v>
      </c>
      <c r="G265">
        <f>'24'!G131</f>
        <v>-2.616088947024199</v>
      </c>
      <c r="H265">
        <f>'24'!H131</f>
        <v>-2.7633289986996097</v>
      </c>
    </row>
    <row r="266" spans="1:8">
      <c r="B266" t="s">
        <v>416</v>
      </c>
      <c r="C266">
        <f>'24'!C161</f>
        <v>0</v>
      </c>
      <c r="D266">
        <f>'24'!D161</f>
        <v>0</v>
      </c>
      <c r="E266">
        <f>'24'!E161</f>
        <v>-1.0719262514738985</v>
      </c>
      <c r="F266">
        <f>'24'!F161</f>
        <v>-0.19696671262556628</v>
      </c>
      <c r="G266">
        <f>'24'!G161</f>
        <v>0.81974678932507516</v>
      </c>
      <c r="H266">
        <f>'24'!H161</f>
        <v>3.1981147954889746</v>
      </c>
    </row>
    <row r="267" spans="1:8">
      <c r="B267" t="s">
        <v>417</v>
      </c>
      <c r="C267">
        <f>'24'!C191</f>
        <v>0</v>
      </c>
      <c r="D267">
        <f>'24'!D191</f>
        <v>0</v>
      </c>
      <c r="E267">
        <f>'24'!E191</f>
        <v>-4.7912388774811765</v>
      </c>
      <c r="F267">
        <f>'24'!F191</f>
        <v>-0.98814229249011853</v>
      </c>
      <c r="G267">
        <f>'24'!G191</f>
        <v>-6.4246707356247992</v>
      </c>
      <c r="H267">
        <f>'24'!H191</f>
        <v>0</v>
      </c>
    </row>
    <row r="268" spans="1:8">
      <c r="B268" t="s">
        <v>418</v>
      </c>
      <c r="C268">
        <f>'24'!C221</f>
        <v>0</v>
      </c>
      <c r="D268">
        <f>'24'!D221</f>
        <v>0</v>
      </c>
      <c r="E268">
        <f>'24'!E221</f>
        <v>-8.662900188323917</v>
      </c>
      <c r="F268">
        <f>'24'!F221</f>
        <v>-5.6179775280898872</v>
      </c>
      <c r="G268">
        <f>'24'!G221</f>
        <v>-3.7850113550340652</v>
      </c>
      <c r="H268">
        <f>'24'!H221</f>
        <v>-4.1090773253642139</v>
      </c>
    </row>
    <row r="269" spans="1:8">
      <c r="B269" t="s">
        <v>419</v>
      </c>
      <c r="C269">
        <f>'24'!C251</f>
        <v>0</v>
      </c>
      <c r="D269">
        <f>'24'!D251</f>
        <v>0</v>
      </c>
      <c r="E269">
        <f>'24'!E251</f>
        <v>-16.419077404222048</v>
      </c>
      <c r="F269">
        <f>'24'!F251</f>
        <v>-3.9556962025316458</v>
      </c>
      <c r="G269">
        <f>'24'!G251</f>
        <v>-15.710919088766692</v>
      </c>
      <c r="H269">
        <f>'24'!H251</f>
        <v>-7.2992700729927007</v>
      </c>
    </row>
    <row r="270" spans="1:8">
      <c r="B270" t="s">
        <v>420</v>
      </c>
      <c r="C270">
        <f>'24'!C281</f>
        <v>0</v>
      </c>
      <c r="D270">
        <f>'24'!D281</f>
        <v>0</v>
      </c>
      <c r="E270">
        <f>'24'!E281</f>
        <v>-1.9315673289183224</v>
      </c>
      <c r="F270">
        <f>'24'!F281</f>
        <v>-6.4412238325281805</v>
      </c>
      <c r="G270">
        <f>'24'!G281</f>
        <v>-0.53547523427041499</v>
      </c>
      <c r="H270">
        <f>'24'!H281</f>
        <v>-4.8452220726783306</v>
      </c>
    </row>
    <row r="271" spans="1:8">
      <c r="B271" t="s">
        <v>421</v>
      </c>
      <c r="C271">
        <f>'24'!C311</f>
        <v>0</v>
      </c>
      <c r="D271">
        <f>'24'!D311</f>
        <v>0</v>
      </c>
      <c r="E271">
        <f>'24'!E311</f>
        <v>-11.11699311805188</v>
      </c>
      <c r="F271">
        <f>'24'!F311</f>
        <v>-9.5948827292110881</v>
      </c>
      <c r="G271">
        <f>'24'!G311</f>
        <v>-9.620523784072688</v>
      </c>
      <c r="H271">
        <f>'24'!H311</f>
        <v>-11.394465545306565</v>
      </c>
    </row>
    <row r="272" spans="1:8">
      <c r="B272" t="s">
        <v>422</v>
      </c>
      <c r="C272">
        <f>'24'!C341</f>
        <v>0</v>
      </c>
      <c r="D272">
        <f>'24'!D341</f>
        <v>0</v>
      </c>
      <c r="E272">
        <f>'24'!E341</f>
        <v>-11.702424073558095</v>
      </c>
      <c r="F272">
        <f>'24'!F341</f>
        <v>-10.112359550561797</v>
      </c>
      <c r="G272">
        <f>'24'!G341</f>
        <v>-6.1659192825112106</v>
      </c>
      <c r="H272">
        <f>'24'!H341</f>
        <v>-12.181303116147308</v>
      </c>
    </row>
    <row r="273" spans="1:8">
      <c r="B273" t="s">
        <v>423</v>
      </c>
      <c r="C273">
        <f>'24'!C371</f>
        <v>0</v>
      </c>
      <c r="D273">
        <f>'24'!D371</f>
        <v>0</v>
      </c>
      <c r="E273">
        <f>'24'!E371</f>
        <v>0.26831231553528306</v>
      </c>
      <c r="F273">
        <f>'24'!F371</f>
        <v>4.2765502494654317</v>
      </c>
      <c r="G273">
        <f>'24'!G371</f>
        <v>1.0715816545220747</v>
      </c>
      <c r="H273">
        <f>'24'!H371</f>
        <v>-0.20161290322580644</v>
      </c>
    </row>
    <row r="274" spans="1:8">
      <c r="B274" t="s">
        <v>424</v>
      </c>
      <c r="C274">
        <f>'24'!C401</f>
        <v>0</v>
      </c>
      <c r="D274">
        <f>'24'!D401</f>
        <v>0</v>
      </c>
      <c r="E274">
        <f>'24'!E401</f>
        <v>-8.4033613445378155</v>
      </c>
      <c r="F274">
        <f>'24'!F401</f>
        <v>-7.1386079714455679</v>
      </c>
      <c r="G274">
        <f>'24'!G401</f>
        <v>-6.0132291040288637</v>
      </c>
      <c r="H274">
        <f>'24'!H401</f>
        <v>-12.742718446601941</v>
      </c>
    </row>
    <row r="275" spans="1:8" ht="16" thickBot="1">
      <c r="B275" t="s">
        <v>233</v>
      </c>
      <c r="C275">
        <f>'24'!C431</f>
        <v>0</v>
      </c>
      <c r="D275">
        <f>'24'!D431</f>
        <v>0</v>
      </c>
      <c r="E275">
        <f>'24'!E431</f>
        <v>-0.81632653061224492</v>
      </c>
      <c r="F275">
        <f>'24'!F431</f>
        <v>-5.9414054497029296</v>
      </c>
      <c r="G275">
        <f>'24'!G431</f>
        <v>-4.5510964004964833</v>
      </c>
      <c r="H275">
        <f>'24'!H431</f>
        <v>-5.8552906733584269</v>
      </c>
    </row>
    <row r="276" spans="1:8" ht="17" thickBot="1">
      <c r="A276">
        <v>25</v>
      </c>
      <c r="B276" s="60" t="s">
        <v>101</v>
      </c>
      <c r="C276" s="61">
        <f>'25'!C11</f>
        <v>0</v>
      </c>
      <c r="D276" s="62">
        <f>'25'!D11</f>
        <v>0</v>
      </c>
      <c r="E276" s="62">
        <f>'25'!E11</f>
        <v>-11.517036328218449</v>
      </c>
      <c r="F276" s="62">
        <f>'25'!F11</f>
        <v>-9.6721821133717931</v>
      </c>
      <c r="G276" s="62">
        <f>'25'!G11</f>
        <v>-10.789859627068928</v>
      </c>
      <c r="H276" s="63">
        <f>'25'!H11</f>
        <v>-10.798541852947245</v>
      </c>
    </row>
    <row r="277" spans="1:8">
      <c r="B277" t="s">
        <v>426</v>
      </c>
      <c r="C277">
        <f>'25'!C41</f>
        <v>0</v>
      </c>
      <c r="D277">
        <f>'25'!D41</f>
        <v>0</v>
      </c>
      <c r="E277">
        <f>'25'!E41</f>
        <v>-7.3720424067963215</v>
      </c>
      <c r="F277">
        <f>'25'!F41</f>
        <v>-5.0933786078098473</v>
      </c>
      <c r="G277">
        <f>'25'!G41</f>
        <v>-6.6647759500850823</v>
      </c>
      <c r="H277">
        <f>'25'!H41</f>
        <v>-5.9315179293610134</v>
      </c>
    </row>
    <row r="278" spans="1:8">
      <c r="B278" t="s">
        <v>427</v>
      </c>
      <c r="C278">
        <f>'25'!C71</f>
        <v>0</v>
      </c>
      <c r="D278">
        <f>'25'!D71</f>
        <v>0</v>
      </c>
      <c r="E278">
        <f>'25'!E71</f>
        <v>-13.564668769716087</v>
      </c>
      <c r="F278">
        <f>'25'!F71</f>
        <v>-12.167787383925711</v>
      </c>
      <c r="G278">
        <f>'25'!G71</f>
        <v>-18.700787401574804</v>
      </c>
      <c r="H278">
        <f>'25'!H71</f>
        <v>-14.266304347826086</v>
      </c>
    </row>
    <row r="279" spans="1:8">
      <c r="B279" t="s">
        <v>428</v>
      </c>
      <c r="C279">
        <f>'25'!C101</f>
        <v>0</v>
      </c>
      <c r="D279">
        <f>'25'!D101</f>
        <v>0</v>
      </c>
      <c r="E279">
        <f>'25'!E101</f>
        <v>-21.522309711286088</v>
      </c>
      <c r="F279">
        <f>'25'!F101</f>
        <v>-19.956850053937433</v>
      </c>
      <c r="G279">
        <f>'25'!G101</f>
        <v>-22.803114571746384</v>
      </c>
      <c r="H279">
        <f>'25'!H101</f>
        <v>-24.627720504009162</v>
      </c>
    </row>
    <row r="280" spans="1:8">
      <c r="B280" t="s">
        <v>429</v>
      </c>
      <c r="C280">
        <f>'25'!C131</f>
        <v>0</v>
      </c>
      <c r="D280">
        <f>'25'!D131</f>
        <v>0</v>
      </c>
      <c r="E280">
        <f>'25'!E131</f>
        <v>-15.363128491620111</v>
      </c>
      <c r="F280">
        <f>'25'!F131</f>
        <v>-14.184397163120567</v>
      </c>
      <c r="G280">
        <f>'25'!G131</f>
        <v>-13.698630136986301</v>
      </c>
      <c r="H280">
        <f>'25'!H131</f>
        <v>-15.475313190862197</v>
      </c>
    </row>
    <row r="281" spans="1:8">
      <c r="B281" t="s">
        <v>430</v>
      </c>
      <c r="C281">
        <f>'25'!C161</f>
        <v>0</v>
      </c>
      <c r="D281">
        <f>'25'!D161</f>
        <v>0</v>
      </c>
      <c r="E281">
        <f>'25'!E161</f>
        <v>-10.170722847802399</v>
      </c>
      <c r="F281">
        <f>'25'!F161</f>
        <v>-5.0743022834360278</v>
      </c>
      <c r="G281">
        <f>'25'!G161</f>
        <v>-9.8324836125273123</v>
      </c>
      <c r="H281">
        <f>'25'!H161</f>
        <v>-5.5187637969094929</v>
      </c>
    </row>
    <row r="282" spans="1:8">
      <c r="B282" t="s">
        <v>275</v>
      </c>
      <c r="C282">
        <f>'25'!C191</f>
        <v>0</v>
      </c>
      <c r="D282">
        <f>'25'!D191</f>
        <v>0</v>
      </c>
      <c r="E282">
        <f>'25'!E191</f>
        <v>-24.337479718766904</v>
      </c>
      <c r="F282">
        <f>'25'!F191</f>
        <v>-19.209659714599344</v>
      </c>
      <c r="G282">
        <f>'25'!G191</f>
        <v>-17.494356659142213</v>
      </c>
      <c r="H282">
        <f>'25'!H191</f>
        <v>-18.518518518518519</v>
      </c>
    </row>
    <row r="283" spans="1:8">
      <c r="B283" t="s">
        <v>431</v>
      </c>
      <c r="C283">
        <f>'25'!C221</f>
        <v>0</v>
      </c>
      <c r="D283">
        <f>'25'!D221</f>
        <v>0</v>
      </c>
      <c r="E283">
        <f>'25'!E221</f>
        <v>-8.8619402985074629</v>
      </c>
      <c r="F283">
        <f>'25'!F221</f>
        <v>-14.974262985493684</v>
      </c>
      <c r="G283">
        <f>'25'!G221</f>
        <v>-9.0004737091425859</v>
      </c>
      <c r="H283">
        <f>'25'!H221</f>
        <v>-20.466444550214185</v>
      </c>
    </row>
    <row r="284" spans="1:8" ht="16" thickBot="1">
      <c r="B284" t="s">
        <v>432</v>
      </c>
      <c r="C284">
        <f>'25'!C251</f>
        <v>0</v>
      </c>
      <c r="D284">
        <f>'25'!D251</f>
        <v>0</v>
      </c>
      <c r="E284">
        <f>'25'!E251</f>
        <v>-19.263456090651559</v>
      </c>
      <c r="F284">
        <f>'25'!F251</f>
        <v>-18.735362997658079</v>
      </c>
      <c r="G284">
        <f>'25'!G251</f>
        <v>-12.559808612440191</v>
      </c>
      <c r="H284">
        <f>'25'!H251</f>
        <v>-18.203883495145629</v>
      </c>
    </row>
    <row r="285" spans="1:8" ht="17" thickBot="1">
      <c r="A285">
        <v>26</v>
      </c>
      <c r="B285" s="60" t="s">
        <v>105</v>
      </c>
      <c r="C285" s="61">
        <f>'26'!C11</f>
        <v>0</v>
      </c>
      <c r="D285" s="62">
        <f>'26'!D11</f>
        <v>0</v>
      </c>
      <c r="E285" s="62">
        <f>'26'!E11</f>
        <v>-7.1199254349627177</v>
      </c>
      <c r="F285" s="62">
        <f>'26'!F11</f>
        <v>-7.3276311672055909</v>
      </c>
      <c r="G285" s="62">
        <f>'26'!G11</f>
        <v>-8.4490831567658073</v>
      </c>
      <c r="H285" s="63">
        <f>'26'!H11</f>
        <v>-8.877381172554097</v>
      </c>
    </row>
    <row r="286" spans="1:8">
      <c r="B286" t="s">
        <v>434</v>
      </c>
      <c r="C286">
        <f>'26'!C41</f>
        <v>0</v>
      </c>
      <c r="D286">
        <f>'26'!D41</f>
        <v>0</v>
      </c>
      <c r="E286">
        <f>'26'!E41</f>
        <v>-2.4048466910234474</v>
      </c>
      <c r="F286">
        <f>'26'!F41</f>
        <v>-3.7479178234314272</v>
      </c>
      <c r="G286">
        <f>'26'!G41</f>
        <v>-6.1942402810520969</v>
      </c>
      <c r="H286">
        <f>'26'!H41</f>
        <v>-6.983240223463687</v>
      </c>
    </row>
    <row r="287" spans="1:8">
      <c r="B287" t="s">
        <v>435</v>
      </c>
      <c r="C287">
        <f>'26'!C71</f>
        <v>0</v>
      </c>
      <c r="D287">
        <f>'26'!D71</f>
        <v>0</v>
      </c>
      <c r="E287">
        <f>'26'!E71</f>
        <v>-19.835510401548134</v>
      </c>
      <c r="F287">
        <f>'26'!F71</f>
        <v>-20.068526676456194</v>
      </c>
      <c r="G287">
        <f>'26'!G71</f>
        <v>-22.015655577299412</v>
      </c>
      <c r="H287">
        <f>'26'!H71</f>
        <v>-24.875621890547265</v>
      </c>
    </row>
    <row r="288" spans="1:8">
      <c r="B288" t="s">
        <v>436</v>
      </c>
      <c r="C288">
        <f>'26'!C101</f>
        <v>0</v>
      </c>
      <c r="D288">
        <f>'26'!D101</f>
        <v>0</v>
      </c>
      <c r="E288">
        <f>'26'!E101</f>
        <v>-17.873100983020553</v>
      </c>
      <c r="F288">
        <f>'26'!F101</f>
        <v>-14.652014652014651</v>
      </c>
      <c r="G288">
        <f>'26'!G101</f>
        <v>-23.212627669452182</v>
      </c>
      <c r="H288">
        <f>'26'!H101</f>
        <v>-19.083969465648856</v>
      </c>
    </row>
    <row r="289" spans="1:8">
      <c r="B289" t="s">
        <v>437</v>
      </c>
      <c r="C289">
        <f>'26'!C131</f>
        <v>0</v>
      </c>
      <c r="D289">
        <f>'26'!D131</f>
        <v>0</v>
      </c>
      <c r="E289">
        <f>'26'!E131</f>
        <v>-7.5801749271137027</v>
      </c>
      <c r="F289">
        <f>'26'!F131</f>
        <v>-14.907573047107931</v>
      </c>
      <c r="G289">
        <f>'26'!G131</f>
        <v>-8.4848484848484862</v>
      </c>
      <c r="H289">
        <f>'26'!H131</f>
        <v>-15.97051597051597</v>
      </c>
    </row>
    <row r="290" spans="1:8">
      <c r="B290" t="s">
        <v>438</v>
      </c>
      <c r="C290">
        <f>'26'!C161</f>
        <v>0</v>
      </c>
      <c r="D290">
        <f>'26'!D161</f>
        <v>0</v>
      </c>
      <c r="E290">
        <f>'26'!E161</f>
        <v>-14.598540145985401</v>
      </c>
      <c r="F290">
        <f>'26'!F161</f>
        <v>-16.460905349794238</v>
      </c>
      <c r="G290">
        <f>'26'!G161</f>
        <v>-16.701461377870562</v>
      </c>
      <c r="H290">
        <f>'26'!H161</f>
        <v>-11.371712864250178</v>
      </c>
    </row>
    <row r="291" spans="1:8">
      <c r="B291" t="s">
        <v>439</v>
      </c>
      <c r="C291">
        <f>'26'!C191</f>
        <v>0</v>
      </c>
      <c r="D291">
        <f>'26'!D191</f>
        <v>0</v>
      </c>
      <c r="E291">
        <f>'26'!E191</f>
        <v>-11.564211807668899</v>
      </c>
      <c r="F291">
        <f>'26'!F191</f>
        <v>-3.6652412950519242</v>
      </c>
      <c r="G291">
        <f>'26'!G191</f>
        <v>-9.8280098280098276</v>
      </c>
      <c r="H291">
        <f>'26'!H191</f>
        <v>-7.5282308657465498</v>
      </c>
    </row>
    <row r="292" spans="1:8">
      <c r="B292" t="s">
        <v>440</v>
      </c>
      <c r="C292">
        <f>'26'!C221</f>
        <v>0</v>
      </c>
      <c r="D292">
        <f>'26'!D221</f>
        <v>0</v>
      </c>
      <c r="E292">
        <f>'26'!E221</f>
        <v>-10.872447626624238</v>
      </c>
      <c r="F292">
        <f>'26'!F221</f>
        <v>-7.5329566854990579</v>
      </c>
      <c r="G292">
        <f>'26'!G221</f>
        <v>-6.7312870220786216</v>
      </c>
      <c r="H292">
        <f>'26'!H221</f>
        <v>-7.2405470635559128</v>
      </c>
    </row>
    <row r="293" spans="1:8">
      <c r="B293" t="s">
        <v>441</v>
      </c>
      <c r="C293">
        <f>'26'!C251</f>
        <v>0</v>
      </c>
      <c r="D293">
        <f>'26'!D251</f>
        <v>0</v>
      </c>
      <c r="E293">
        <f>'26'!E251</f>
        <v>-17.2</v>
      </c>
      <c r="F293">
        <f>'26'!F251</f>
        <v>-14.772260976610587</v>
      </c>
      <c r="G293">
        <f>'26'!G251</f>
        <v>-9.9709181553801418</v>
      </c>
      <c r="H293">
        <f>'26'!H251</f>
        <v>-6.41573994867408</v>
      </c>
    </row>
    <row r="294" spans="1:8" ht="16" thickBot="1">
      <c r="B294" t="s">
        <v>442</v>
      </c>
      <c r="C294">
        <f>'26'!C281</f>
        <v>0</v>
      </c>
      <c r="D294">
        <f>'26'!D281</f>
        <v>0</v>
      </c>
      <c r="E294">
        <f>'26'!E281</f>
        <v>-8.9585666293393054</v>
      </c>
      <c r="F294">
        <f>'26'!F281</f>
        <v>-8.9719626168224291</v>
      </c>
      <c r="G294">
        <f>'26'!G281</f>
        <v>-6.0629026146267524</v>
      </c>
      <c r="H294">
        <f>'26'!H281</f>
        <v>-7.6481835564053533</v>
      </c>
    </row>
    <row r="295" spans="1:8" ht="17" thickBot="1">
      <c r="A295">
        <v>27</v>
      </c>
      <c r="B295" s="60" t="s">
        <v>3</v>
      </c>
      <c r="C295" s="61">
        <f>'27'!C11</f>
        <v>0</v>
      </c>
      <c r="D295" s="62">
        <f>'27'!D11</f>
        <v>0</v>
      </c>
      <c r="E295" s="62">
        <f>'27'!E11</f>
        <v>-4.8171164032197522</v>
      </c>
      <c r="F295" s="62">
        <f>'27'!F11</f>
        <v>-6.1605306242391169</v>
      </c>
      <c r="G295" s="62">
        <f>'27'!G11</f>
        <v>-6.8994753855121616</v>
      </c>
      <c r="H295" s="63">
        <f>'27'!H11</f>
        <v>-7.1810394796161523</v>
      </c>
    </row>
    <row r="296" spans="1:8">
      <c r="B296" t="s">
        <v>444</v>
      </c>
      <c r="C296">
        <f>'27'!C41</f>
        <v>0</v>
      </c>
      <c r="D296">
        <f>'27'!D41</f>
        <v>0</v>
      </c>
      <c r="E296">
        <f>'27'!E41</f>
        <v>-3.235027300891772</v>
      </c>
      <c r="F296">
        <f>'27'!F41</f>
        <v>-5.1063390815466878</v>
      </c>
      <c r="G296">
        <f>'27'!G41</f>
        <v>-5.1188617039736251</v>
      </c>
      <c r="H296">
        <f>'27'!H41</f>
        <v>-5.6112786701269552</v>
      </c>
    </row>
    <row r="297" spans="1:8">
      <c r="B297" t="s">
        <v>445</v>
      </c>
      <c r="C297">
        <f>'27'!C71</f>
        <v>0</v>
      </c>
      <c r="D297">
        <f>'27'!D71</f>
        <v>0</v>
      </c>
      <c r="E297">
        <f>'27'!E71</f>
        <v>-8.0903104421448724</v>
      </c>
      <c r="F297">
        <f>'27'!F71</f>
        <v>-8.3105109075455665</v>
      </c>
      <c r="G297">
        <f>'27'!G71</f>
        <v>-10.199218377657038</v>
      </c>
      <c r="H297">
        <f>'27'!H71</f>
        <v>-7.3564998548059242</v>
      </c>
    </row>
    <row r="298" spans="1:8">
      <c r="B298" t="s">
        <v>446</v>
      </c>
      <c r="C298">
        <f>'27'!C101</f>
        <v>0</v>
      </c>
      <c r="D298">
        <f>'27'!D101</f>
        <v>0</v>
      </c>
      <c r="E298">
        <f>'27'!E101</f>
        <v>-18.984729673957901</v>
      </c>
      <c r="F298">
        <f>'27'!F101</f>
        <v>-10.892333472978635</v>
      </c>
      <c r="G298">
        <f>'27'!G101</f>
        <v>-14.132762312633831</v>
      </c>
      <c r="H298">
        <f>'27'!H101</f>
        <v>-10.936132983377076</v>
      </c>
    </row>
    <row r="299" spans="1:8">
      <c r="B299" t="s">
        <v>447</v>
      </c>
      <c r="C299">
        <f>'27'!C131</f>
        <v>0</v>
      </c>
      <c r="D299">
        <f>'27'!D131</f>
        <v>0</v>
      </c>
      <c r="E299">
        <f>'27'!E131</f>
        <v>-5.6135623666778933</v>
      </c>
      <c r="F299">
        <f>'27'!F131</f>
        <v>-5.22015433499773</v>
      </c>
      <c r="G299">
        <f>'27'!G131</f>
        <v>-9.2857961710420742</v>
      </c>
      <c r="H299">
        <f>'27'!H131</f>
        <v>-9.080325960419092</v>
      </c>
    </row>
    <row r="300" spans="1:8">
      <c r="B300" t="s">
        <v>448</v>
      </c>
      <c r="C300">
        <f>'27'!C161</f>
        <v>0</v>
      </c>
      <c r="D300">
        <f>'27'!D161</f>
        <v>0</v>
      </c>
      <c r="E300">
        <f>'27'!E161</f>
        <v>-7.4245939675174011</v>
      </c>
      <c r="F300">
        <f>'27'!F161</f>
        <v>-7.6081787922016169</v>
      </c>
      <c r="G300">
        <f>'27'!G161</f>
        <v>-6.6985645933014357</v>
      </c>
      <c r="H300">
        <f>'27'!H161</f>
        <v>-10.199125789218067</v>
      </c>
    </row>
    <row r="301" spans="1:8">
      <c r="B301" t="s">
        <v>449</v>
      </c>
      <c r="C301">
        <f>'27'!C191</f>
        <v>0</v>
      </c>
      <c r="D301">
        <f>'27'!D191</f>
        <v>0</v>
      </c>
      <c r="E301">
        <f>'27'!E191</f>
        <v>-20.610687022900763</v>
      </c>
      <c r="F301">
        <f>'27'!F191</f>
        <v>-11.299435028248588</v>
      </c>
      <c r="G301">
        <f>'27'!G191</f>
        <v>-12.335526315789474</v>
      </c>
      <c r="H301">
        <f>'27'!H191</f>
        <v>-14.517506404782237</v>
      </c>
    </row>
    <row r="302" spans="1:8">
      <c r="B302" t="s">
        <v>450</v>
      </c>
      <c r="C302">
        <f>'27'!C221</f>
        <v>0</v>
      </c>
      <c r="D302">
        <f>'27'!D221</f>
        <v>0</v>
      </c>
      <c r="E302">
        <f>'27'!E221</f>
        <v>-6.5659881812212744</v>
      </c>
      <c r="F302">
        <f>'27'!F221</f>
        <v>-3.9190071848465058</v>
      </c>
      <c r="G302">
        <f>'27'!G221</f>
        <v>-7.8277886497064575</v>
      </c>
      <c r="H302">
        <f>'27'!H221</f>
        <v>-8.6092715231788084</v>
      </c>
    </row>
    <row r="303" spans="1:8">
      <c r="B303" t="s">
        <v>451</v>
      </c>
      <c r="C303">
        <f>'27'!C251</f>
        <v>0</v>
      </c>
      <c r="D303">
        <f>'27'!D251</f>
        <v>0</v>
      </c>
      <c r="E303">
        <f>'27'!E251</f>
        <v>-6.3956144358154408</v>
      </c>
      <c r="F303">
        <f>'27'!F251</f>
        <v>-12.240184757505773</v>
      </c>
      <c r="G303">
        <f>'27'!G251</f>
        <v>-9.8314606741573023</v>
      </c>
      <c r="H303">
        <f>'27'!H251</f>
        <v>-11.64448669201521</v>
      </c>
    </row>
    <row r="304" spans="1:8">
      <c r="B304" t="s">
        <v>452</v>
      </c>
      <c r="C304">
        <f>'27'!C281</f>
        <v>0</v>
      </c>
      <c r="D304">
        <f>'27'!D281</f>
        <v>0</v>
      </c>
      <c r="E304">
        <f>'27'!E281</f>
        <v>0.43159257660768235</v>
      </c>
      <c r="F304">
        <f>'27'!F281</f>
        <v>-6.0527453523562471</v>
      </c>
      <c r="G304">
        <f>'27'!G281</f>
        <v>-6.1002178649237466</v>
      </c>
      <c r="H304">
        <f>'27'!H281</f>
        <v>-10.13215859030837</v>
      </c>
    </row>
    <row r="305" spans="1:8" ht="16" thickBot="1">
      <c r="B305" t="s">
        <v>453</v>
      </c>
      <c r="C305">
        <f>'27'!C311</f>
        <v>0</v>
      </c>
      <c r="D305">
        <f>'27'!D311</f>
        <v>0</v>
      </c>
      <c r="E305">
        <f>'27'!E311</f>
        <v>-2.8630921395106714</v>
      </c>
      <c r="F305">
        <f>'27'!F311</f>
        <v>-7.0736180246266702</v>
      </c>
      <c r="G305">
        <f>'27'!G311</f>
        <v>-10.079575596816976</v>
      </c>
      <c r="H305">
        <f>'27'!H311</f>
        <v>-12.671879212725802</v>
      </c>
    </row>
    <row r="306" spans="1:8" ht="17" thickBot="1">
      <c r="A306">
        <v>28</v>
      </c>
      <c r="B306" s="60" t="s">
        <v>7</v>
      </c>
      <c r="C306" s="61">
        <f>'28'!C11</f>
        <v>0</v>
      </c>
      <c r="D306" s="62">
        <f>'28'!D11</f>
        <v>0</v>
      </c>
      <c r="E306" s="62">
        <f>'28'!E11</f>
        <v>-9.6129775196515297</v>
      </c>
      <c r="F306" s="62">
        <f>'28'!F11</f>
        <v>-11.327433628318584</v>
      </c>
      <c r="G306" s="62">
        <f>'28'!G11</f>
        <v>-11.540828887977021</v>
      </c>
      <c r="H306" s="63">
        <f>'28'!H11</f>
        <v>-11.610428652879282</v>
      </c>
    </row>
    <row r="307" spans="1:8">
      <c r="B307" t="s">
        <v>455</v>
      </c>
      <c r="C307">
        <f>'28'!C41</f>
        <v>0</v>
      </c>
      <c r="D307">
        <f>'28'!D41</f>
        <v>0</v>
      </c>
      <c r="E307">
        <f>'28'!E41</f>
        <v>-3.2051282051282048</v>
      </c>
      <c r="F307">
        <f>'28'!F41</f>
        <v>-1.7520805957074026</v>
      </c>
      <c r="G307">
        <f>'28'!G41</f>
        <v>-5.1207022677395759</v>
      </c>
      <c r="H307">
        <f>'28'!H41</f>
        <v>-7.1574642126789367</v>
      </c>
    </row>
    <row r="308" spans="1:8">
      <c r="B308" t="s">
        <v>456</v>
      </c>
      <c r="C308">
        <f>'28'!C71</f>
        <v>0</v>
      </c>
      <c r="D308">
        <f>'28'!D71</f>
        <v>0</v>
      </c>
      <c r="E308">
        <f>'28'!E71</f>
        <v>-12</v>
      </c>
      <c r="F308">
        <f>'28'!F71</f>
        <v>-12.976480129764802</v>
      </c>
      <c r="G308">
        <f>'28'!G71</f>
        <v>-7.5125208681135227</v>
      </c>
      <c r="H308">
        <f>'28'!H71</f>
        <v>-9.2748735244519391</v>
      </c>
    </row>
    <row r="309" spans="1:8">
      <c r="B309" t="s">
        <v>457</v>
      </c>
      <c r="C309">
        <f>'28'!C101</f>
        <v>0</v>
      </c>
      <c r="D309">
        <f>'28'!D101</f>
        <v>0</v>
      </c>
      <c r="E309">
        <f>'28'!E101</f>
        <v>-22.629310344827587</v>
      </c>
      <c r="F309">
        <f>'28'!F101</f>
        <v>-16.32208922742111</v>
      </c>
      <c r="G309">
        <f>'28'!G101</f>
        <v>-13.201320132013201</v>
      </c>
      <c r="H309">
        <f>'28'!H101</f>
        <v>-14.460511679644048</v>
      </c>
    </row>
    <row r="310" spans="1:8">
      <c r="B310" t="s">
        <v>458</v>
      </c>
      <c r="C310">
        <f>'28'!C131</f>
        <v>0</v>
      </c>
      <c r="D310">
        <f>'28'!D131</f>
        <v>0</v>
      </c>
      <c r="E310">
        <f>'28'!E131</f>
        <v>-6.9868995633187776</v>
      </c>
      <c r="F310">
        <f>'28'!F131</f>
        <v>-17.730496453900709</v>
      </c>
      <c r="G310">
        <f>'28'!G131</f>
        <v>-10.879419764279238</v>
      </c>
      <c r="H310">
        <f>'28'!H131</f>
        <v>-19.572953736654803</v>
      </c>
    </row>
    <row r="311" spans="1:8">
      <c r="B311" t="s">
        <v>326</v>
      </c>
      <c r="C311">
        <f>'28'!C161</f>
        <v>0</v>
      </c>
      <c r="D311">
        <f>'28'!D161</f>
        <v>0</v>
      </c>
      <c r="E311">
        <f>'28'!E161</f>
        <v>-7.2428778367938191</v>
      </c>
      <c r="F311">
        <f>'28'!F161</f>
        <v>-8.2604470359572399</v>
      </c>
      <c r="G311">
        <f>'28'!G161</f>
        <v>-11.43141153081511</v>
      </c>
      <c r="H311">
        <f>'28'!H161</f>
        <v>-1.5197568389057752</v>
      </c>
    </row>
    <row r="312" spans="1:8">
      <c r="B312" t="s">
        <v>459</v>
      </c>
      <c r="C312">
        <f>'28'!C191</f>
        <v>0</v>
      </c>
      <c r="D312">
        <f>'28'!D191</f>
        <v>0</v>
      </c>
      <c r="E312">
        <f>'28'!E191</f>
        <v>-22.448979591836732</v>
      </c>
      <c r="F312">
        <f>'28'!F191</f>
        <v>-27.168234064785786</v>
      </c>
      <c r="G312">
        <f>'28'!G191</f>
        <v>-17.653167185877468</v>
      </c>
      <c r="H312">
        <f>'28'!H191</f>
        <v>-30.720338983050848</v>
      </c>
    </row>
    <row r="313" spans="1:8">
      <c r="B313" t="s">
        <v>404</v>
      </c>
      <c r="C313">
        <f>'28'!C221</f>
        <v>0</v>
      </c>
      <c r="D313">
        <f>'28'!D221</f>
        <v>0</v>
      </c>
      <c r="E313">
        <f>'28'!E221</f>
        <v>-15.09433962264151</v>
      </c>
      <c r="F313">
        <f>'28'!F221</f>
        <v>-14.671814671814671</v>
      </c>
      <c r="G313">
        <f>'28'!G221</f>
        <v>-25.256511444356747</v>
      </c>
      <c r="H313">
        <f>'28'!H221</f>
        <v>-17.90073230268511</v>
      </c>
    </row>
    <row r="314" spans="1:8">
      <c r="B314" t="s">
        <v>460</v>
      </c>
      <c r="C314">
        <f>'28'!C251</f>
        <v>0</v>
      </c>
      <c r="D314">
        <f>'28'!D251</f>
        <v>0</v>
      </c>
      <c r="E314">
        <f>'28'!E251</f>
        <v>-17.61102603369066</v>
      </c>
      <c r="F314">
        <f>'28'!F251</f>
        <v>-23.718439173680181</v>
      </c>
      <c r="G314">
        <f>'28'!G251</f>
        <v>-26.984126984126984</v>
      </c>
      <c r="H314">
        <f>'28'!H251</f>
        <v>-21.862348178137651</v>
      </c>
    </row>
    <row r="315" spans="1:8">
      <c r="B315" t="s">
        <v>461</v>
      </c>
      <c r="C315">
        <f>'28'!C281</f>
        <v>0</v>
      </c>
      <c r="D315">
        <f>'28'!D281</f>
        <v>0</v>
      </c>
      <c r="E315">
        <f>'28'!E281</f>
        <v>-9.5124851367419723</v>
      </c>
      <c r="F315">
        <f>'28'!F281</f>
        <v>-10.701545778834721</v>
      </c>
      <c r="G315">
        <f>'28'!G281</f>
        <v>-14.652014652014651</v>
      </c>
      <c r="H315">
        <f>'28'!H281</f>
        <v>-10.037641154328732</v>
      </c>
    </row>
    <row r="316" spans="1:8">
      <c r="B316" t="s">
        <v>462</v>
      </c>
      <c r="C316">
        <f>'28'!C311</f>
        <v>0</v>
      </c>
      <c r="D316">
        <f>'28'!D311</f>
        <v>0</v>
      </c>
      <c r="E316">
        <f>'28'!E311</f>
        <v>-8.8105726872246706</v>
      </c>
      <c r="F316">
        <f>'28'!F311</f>
        <v>-5.5309734513274336</v>
      </c>
      <c r="G316">
        <f>'28'!G311</f>
        <v>-11.248593925759279</v>
      </c>
      <c r="H316">
        <f>'28'!H311</f>
        <v>-12.401352874859075</v>
      </c>
    </row>
    <row r="317" spans="1:8">
      <c r="B317" t="s">
        <v>463</v>
      </c>
      <c r="C317">
        <f>'28'!C341</f>
        <v>0</v>
      </c>
      <c r="D317">
        <f>'28'!D341</f>
        <v>0</v>
      </c>
      <c r="E317">
        <f>'28'!E341</f>
        <v>-19.019751280175569</v>
      </c>
      <c r="F317">
        <f>'28'!F341</f>
        <v>-28.136882129277566</v>
      </c>
      <c r="G317">
        <f>'28'!G341</f>
        <v>-15.612802498048399</v>
      </c>
      <c r="H317">
        <f>'28'!H341</f>
        <v>-8.0450522928399035</v>
      </c>
    </row>
    <row r="318" spans="1:8" ht="16" thickBot="1">
      <c r="B318" t="s">
        <v>464</v>
      </c>
      <c r="C318">
        <f>'28'!C371</f>
        <v>0</v>
      </c>
      <c r="D318">
        <f>'28'!D371</f>
        <v>0</v>
      </c>
      <c r="E318">
        <f>'28'!E371</f>
        <v>-4.048582995951417</v>
      </c>
      <c r="F318">
        <f>'28'!F371</f>
        <v>-17.543859649122805</v>
      </c>
      <c r="G318">
        <f>'28'!G371</f>
        <v>-9.375</v>
      </c>
      <c r="H318">
        <f>'28'!H371</f>
        <v>-20.45209903121636</v>
      </c>
    </row>
    <row r="319" spans="1:8" ht="17" thickBot="1">
      <c r="A319">
        <v>29</v>
      </c>
      <c r="B319" s="60" t="s">
        <v>11</v>
      </c>
      <c r="C319" s="61">
        <f>'29'!C11</f>
        <v>0</v>
      </c>
      <c r="D319" s="62">
        <f>'29'!D11</f>
        <v>0</v>
      </c>
      <c r="E319" s="62">
        <f>'29'!E11</f>
        <v>-10.304270894771538</v>
      </c>
      <c r="F319" s="62">
        <f>'29'!F11</f>
        <v>-9.2722183344996498</v>
      </c>
      <c r="G319" s="62">
        <f>'29'!G11</f>
        <v>-9.1092758657356541</v>
      </c>
      <c r="H319" s="63">
        <f>'29'!H11</f>
        <v>-9.273847035233457</v>
      </c>
    </row>
    <row r="320" spans="1:8">
      <c r="B320" t="s">
        <v>466</v>
      </c>
      <c r="C320">
        <f>'29'!C41</f>
        <v>0</v>
      </c>
      <c r="D320">
        <f>'29'!D41</f>
        <v>0</v>
      </c>
      <c r="E320">
        <f>'29'!E41</f>
        <v>-12.658227848101266</v>
      </c>
      <c r="F320">
        <f>'29'!F41</f>
        <v>-12.547735951991271</v>
      </c>
      <c r="G320">
        <f>'29'!G41</f>
        <v>-12.195121951219512</v>
      </c>
      <c r="H320">
        <f>'29'!H41</f>
        <v>-14.582164890633763</v>
      </c>
    </row>
    <row r="321" spans="1:8">
      <c r="B321" t="s">
        <v>467</v>
      </c>
      <c r="C321">
        <f>'29'!C71</f>
        <v>0</v>
      </c>
      <c r="D321">
        <f>'29'!D71</f>
        <v>0</v>
      </c>
      <c r="E321">
        <f>'29'!E71</f>
        <v>-22.044088176352705</v>
      </c>
      <c r="F321">
        <f>'29'!F71</f>
        <v>-21.875</v>
      </c>
      <c r="G321">
        <f>'29'!G71</f>
        <v>-18.398268398268399</v>
      </c>
      <c r="H321">
        <f>'29'!H71</f>
        <v>-14.573991031390134</v>
      </c>
    </row>
    <row r="322" spans="1:8">
      <c r="B322" t="s">
        <v>468</v>
      </c>
      <c r="C322">
        <f>'29'!C101</f>
        <v>0</v>
      </c>
      <c r="D322">
        <f>'29'!D101</f>
        <v>0</v>
      </c>
      <c r="E322">
        <f>'29'!E101</f>
        <v>-25.862068965517242</v>
      </c>
      <c r="F322">
        <f>'29'!F101</f>
        <v>-26.116838487972508</v>
      </c>
      <c r="G322">
        <f>'29'!G101</f>
        <v>-16.312056737588652</v>
      </c>
      <c r="H322">
        <f>'29'!H101</f>
        <v>-26.01156069364162</v>
      </c>
    </row>
    <row r="323" spans="1:8">
      <c r="B323" t="s">
        <v>403</v>
      </c>
      <c r="C323">
        <f>'29'!C131</f>
        <v>0</v>
      </c>
      <c r="D323">
        <f>'29'!D131</f>
        <v>0</v>
      </c>
      <c r="E323">
        <f>'29'!E131</f>
        <v>-25.331724969843187</v>
      </c>
      <c r="F323">
        <f>'29'!F131</f>
        <v>-3.7453183520599249</v>
      </c>
      <c r="G323">
        <f>'29'!G131</f>
        <v>-19.181585677749361</v>
      </c>
      <c r="H323">
        <f>'29'!H131</f>
        <v>-11.857707509881422</v>
      </c>
    </row>
    <row r="324" spans="1:8">
      <c r="B324" t="s">
        <v>469</v>
      </c>
      <c r="C324">
        <f>'29'!C161</f>
        <v>0</v>
      </c>
      <c r="D324">
        <f>'29'!D161</f>
        <v>0</v>
      </c>
      <c r="E324">
        <f>'29'!E161</f>
        <v>-21.191085129704057</v>
      </c>
      <c r="F324">
        <f>'29'!F161</f>
        <v>-14.481990345339769</v>
      </c>
      <c r="G324">
        <f>'29'!G161</f>
        <v>-19.165727170236753</v>
      </c>
      <c r="H324">
        <f>'29'!H161</f>
        <v>-14.809041309431022</v>
      </c>
    </row>
    <row r="325" spans="1:8">
      <c r="B325" t="s">
        <v>470</v>
      </c>
      <c r="C325">
        <f>'29'!C191</f>
        <v>0</v>
      </c>
      <c r="D325">
        <f>'29'!D191</f>
        <v>0</v>
      </c>
      <c r="E325">
        <f>'29'!E191</f>
        <v>-23.366967604885822</v>
      </c>
      <c r="F325">
        <f>'29'!F191</f>
        <v>-18.368449486763911</v>
      </c>
      <c r="G325">
        <f>'29'!G191</f>
        <v>-12.547735951991271</v>
      </c>
      <c r="H325">
        <f>'29'!H191</f>
        <v>-15.942825728422209</v>
      </c>
    </row>
    <row r="326" spans="1:8">
      <c r="B326" t="s">
        <v>471</v>
      </c>
      <c r="C326">
        <f>'29'!C221</f>
        <v>0</v>
      </c>
      <c r="D326">
        <f>'29'!D221</f>
        <v>0</v>
      </c>
      <c r="E326">
        <f>'29'!E221</f>
        <v>-1.6810758885686838</v>
      </c>
      <c r="F326">
        <f>'29'!F221</f>
        <v>-3.1920836325911739</v>
      </c>
      <c r="G326">
        <f>'29'!G221</f>
        <v>-1.6855285335901757</v>
      </c>
      <c r="H326">
        <f>'29'!H221</f>
        <v>-4.0796736261099111</v>
      </c>
    </row>
    <row r="327" spans="1:8">
      <c r="B327" t="s">
        <v>472</v>
      </c>
      <c r="C327">
        <f>'29'!C251</f>
        <v>0</v>
      </c>
      <c r="D327">
        <f>'29'!D251</f>
        <v>0</v>
      </c>
      <c r="E327">
        <f>'29'!E251</f>
        <v>-15.256588072122053</v>
      </c>
      <c r="F327">
        <f>'29'!F251</f>
        <v>-13.084112149532711</v>
      </c>
      <c r="G327">
        <f>'29'!G251</f>
        <v>-18.18181818181818</v>
      </c>
      <c r="H327">
        <f>'29'!H251</f>
        <v>-13.157894736842104</v>
      </c>
    </row>
    <row r="328" spans="1:8" ht="16" thickBot="1">
      <c r="B328" t="s">
        <v>473</v>
      </c>
      <c r="C328">
        <f>'29'!C281</f>
        <v>0</v>
      </c>
      <c r="D328">
        <f>'29'!D281</f>
        <v>0</v>
      </c>
      <c r="E328">
        <f>'29'!E281</f>
        <v>-8.1074820477183227</v>
      </c>
      <c r="F328">
        <f>'29'!F281</f>
        <v>-9.0361445783132535</v>
      </c>
      <c r="G328">
        <f>'29'!G281</f>
        <v>-11.058823529411764</v>
      </c>
      <c r="H328">
        <f>'29'!H281</f>
        <v>-7.1907957813998085</v>
      </c>
    </row>
    <row r="329" spans="1:8" ht="17" thickBot="1">
      <c r="A329">
        <v>30</v>
      </c>
      <c r="B329" s="60" t="s">
        <v>15</v>
      </c>
      <c r="C329" s="61">
        <f>'30'!C11</f>
        <v>0</v>
      </c>
      <c r="D329" s="62">
        <f>'30'!D11</f>
        <v>0</v>
      </c>
      <c r="E329" s="62">
        <f>'30'!E11</f>
        <v>-8.4252132307052214</v>
      </c>
      <c r="F329" s="62">
        <f>'30'!F11</f>
        <v>-7.8586147881666726</v>
      </c>
      <c r="G329" s="62">
        <f>'30'!G11</f>
        <v>-10.369479048697622</v>
      </c>
      <c r="H329" s="63">
        <f>'30'!H11</f>
        <v>-9.8671180092909356</v>
      </c>
    </row>
    <row r="330" spans="1:8">
      <c r="B330" t="s">
        <v>475</v>
      </c>
      <c r="C330">
        <f>'30'!C41</f>
        <v>0</v>
      </c>
      <c r="D330">
        <f>'30'!D41</f>
        <v>0</v>
      </c>
      <c r="E330">
        <f>'30'!E41</f>
        <v>-2.5487697284579944</v>
      </c>
      <c r="F330">
        <f>'30'!F41</f>
        <v>-3.1300435271677998</v>
      </c>
      <c r="G330">
        <f>'30'!G41</f>
        <v>-7.1928268794955166</v>
      </c>
      <c r="H330">
        <f>'30'!H41</f>
        <v>-7.1417869450132354</v>
      </c>
    </row>
    <row r="331" spans="1:8">
      <c r="B331" t="s">
        <v>476</v>
      </c>
      <c r="C331">
        <f>'30'!C71</f>
        <v>0</v>
      </c>
      <c r="D331">
        <f>'30'!D71</f>
        <v>0</v>
      </c>
      <c r="E331">
        <f>'30'!E71</f>
        <v>-31.528444139821797</v>
      </c>
      <c r="F331">
        <f>'30'!F71</f>
        <v>-24.584237165582067</v>
      </c>
      <c r="G331">
        <f>'30'!G71</f>
        <v>-20.864381520119228</v>
      </c>
      <c r="H331">
        <f>'30'!H71</f>
        <v>-27.777777777777775</v>
      </c>
    </row>
    <row r="332" spans="1:8">
      <c r="B332" t="s">
        <v>477</v>
      </c>
      <c r="C332">
        <f>'30'!C101</f>
        <v>0</v>
      </c>
      <c r="D332">
        <f>'30'!D101</f>
        <v>0</v>
      </c>
      <c r="E332">
        <f>'30'!E101</f>
        <v>-32.425421530479902</v>
      </c>
      <c r="F332">
        <f>'30'!F101</f>
        <v>-33.103448275862071</v>
      </c>
      <c r="G332">
        <f>'30'!G101</f>
        <v>-24.602026049204053</v>
      </c>
      <c r="H332">
        <f>'30'!H101</f>
        <v>-13.235294117647058</v>
      </c>
    </row>
    <row r="333" spans="1:8">
      <c r="B333" t="s">
        <v>280</v>
      </c>
      <c r="C333">
        <f>'30'!C131</f>
        <v>0</v>
      </c>
      <c r="D333">
        <f>'30'!D131</f>
        <v>0</v>
      </c>
      <c r="E333">
        <f>'30'!E131</f>
        <v>-18.300653594771244</v>
      </c>
      <c r="F333">
        <f>'30'!F131</f>
        <v>-14.804845222072679</v>
      </c>
      <c r="G333">
        <f>'30'!G131</f>
        <v>-16.551724137931036</v>
      </c>
      <c r="H333">
        <f>'30'!H131</f>
        <v>-12.78409090909091</v>
      </c>
    </row>
    <row r="334" spans="1:8">
      <c r="B334" t="s">
        <v>478</v>
      </c>
      <c r="C334">
        <f>'30'!C161</f>
        <v>0</v>
      </c>
      <c r="D334">
        <f>'30'!D161</f>
        <v>0</v>
      </c>
      <c r="E334">
        <f>'30'!E161</f>
        <v>-27.251184834123222</v>
      </c>
      <c r="F334">
        <f>'30'!F161</f>
        <v>-13.75</v>
      </c>
      <c r="G334">
        <f>'30'!G161</f>
        <v>-12.820512820512819</v>
      </c>
      <c r="H334">
        <f>'30'!H161</f>
        <v>-22.397891963109355</v>
      </c>
    </row>
    <row r="335" spans="1:8">
      <c r="B335" t="s">
        <v>479</v>
      </c>
      <c r="C335">
        <f>'30'!C191</f>
        <v>0</v>
      </c>
      <c r="D335">
        <f>'30'!D191</f>
        <v>0</v>
      </c>
      <c r="E335">
        <f>'30'!E191</f>
        <v>-4.7923322683706067</v>
      </c>
      <c r="F335">
        <f>'30'!F191</f>
        <v>-12.658227848101266</v>
      </c>
      <c r="G335">
        <f>'30'!G191</f>
        <v>-14.469453376205788</v>
      </c>
      <c r="H335">
        <f>'30'!H191</f>
        <v>-15</v>
      </c>
    </row>
    <row r="336" spans="1:8">
      <c r="B336" t="s">
        <v>275</v>
      </c>
      <c r="C336">
        <f>'30'!C221</f>
        <v>0</v>
      </c>
      <c r="D336">
        <f>'30'!D221</f>
        <v>0</v>
      </c>
      <c r="E336">
        <f>'30'!E221</f>
        <v>-18.867924528301884</v>
      </c>
      <c r="F336">
        <f>'30'!F221</f>
        <v>-18.493150684931507</v>
      </c>
      <c r="G336">
        <f>'30'!G221</f>
        <v>-13.342696629213483</v>
      </c>
      <c r="H336">
        <f>'30'!H221</f>
        <v>-7.1428571428571423</v>
      </c>
    </row>
    <row r="337" spans="1:8">
      <c r="B337" t="s">
        <v>480</v>
      </c>
      <c r="C337">
        <f>'30'!C251</f>
        <v>0</v>
      </c>
      <c r="D337">
        <f>'30'!D251</f>
        <v>0</v>
      </c>
      <c r="E337">
        <f>'30'!E251</f>
        <v>-9.8887515451174277</v>
      </c>
      <c r="F337">
        <f>'30'!F251</f>
        <v>-1.2531328320802004</v>
      </c>
      <c r="G337">
        <f>'30'!G251</f>
        <v>-8.7939698492462313</v>
      </c>
      <c r="H337">
        <f>'30'!H251</f>
        <v>-8.905852417302798</v>
      </c>
    </row>
    <row r="338" spans="1:8">
      <c r="B338" t="s">
        <v>481</v>
      </c>
      <c r="C338">
        <f>'30'!C281</f>
        <v>0</v>
      </c>
      <c r="D338">
        <f>'30'!D281</f>
        <v>0</v>
      </c>
      <c r="E338">
        <f>'30'!E281</f>
        <v>-37.220843672456574</v>
      </c>
      <c r="F338">
        <f>'30'!F281</f>
        <v>-26.385224274406333</v>
      </c>
      <c r="G338">
        <f>'30'!G281</f>
        <v>-43.596730245231605</v>
      </c>
      <c r="H338">
        <f>'30'!H281</f>
        <v>-34.985422740524783</v>
      </c>
    </row>
    <row r="339" spans="1:8">
      <c r="B339" t="s">
        <v>482</v>
      </c>
      <c r="C339">
        <f>'30'!C311</f>
        <v>0</v>
      </c>
      <c r="D339">
        <f>'30'!D311</f>
        <v>0</v>
      </c>
      <c r="E339">
        <f>'30'!E311</f>
        <v>-16.949152542372882</v>
      </c>
      <c r="F339">
        <f>'30'!F311</f>
        <v>-27.088036117381488</v>
      </c>
      <c r="G339">
        <f>'30'!G311</f>
        <v>-28.004667444574096</v>
      </c>
      <c r="H339">
        <f>'30'!H311</f>
        <v>-21.505376344086024</v>
      </c>
    </row>
    <row r="340" spans="1:8" ht="16" thickBot="1">
      <c r="B340" t="s">
        <v>483</v>
      </c>
      <c r="C340">
        <f>'30'!C341</f>
        <v>0</v>
      </c>
      <c r="D340">
        <f>'30'!D341</f>
        <v>0</v>
      </c>
      <c r="E340">
        <f>'30'!E341</f>
        <v>-35.532994923857871</v>
      </c>
      <c r="F340">
        <f>'30'!F341</f>
        <v>-29.100529100529098</v>
      </c>
      <c r="G340">
        <f>'30'!G341</f>
        <v>-14.124293785310734</v>
      </c>
      <c r="H340">
        <f>'30'!H341</f>
        <v>-11.730205278592376</v>
      </c>
    </row>
    <row r="341" spans="1:8" ht="17" thickBot="1">
      <c r="A341">
        <v>31</v>
      </c>
      <c r="B341" s="60" t="s">
        <v>19</v>
      </c>
      <c r="C341" s="61">
        <f>'31'!C11</f>
        <v>0</v>
      </c>
      <c r="D341" s="62">
        <f>'31'!D11</f>
        <v>0</v>
      </c>
      <c r="E341" s="62">
        <f>'31'!E11</f>
        <v>-9.3438538205980066</v>
      </c>
      <c r="F341" s="62">
        <f>'31'!F11</f>
        <v>-8.7951975429289408</v>
      </c>
      <c r="G341" s="62">
        <f>'31'!G11</f>
        <v>-9.9330750264177521</v>
      </c>
      <c r="H341" s="63">
        <f>'31'!H11</f>
        <v>-11.589640864215196</v>
      </c>
    </row>
    <row r="342" spans="1:8">
      <c r="B342" t="s">
        <v>485</v>
      </c>
      <c r="C342">
        <f>'31'!C41</f>
        <v>0</v>
      </c>
      <c r="D342">
        <f>'31'!D41</f>
        <v>0</v>
      </c>
      <c r="E342">
        <f>'31'!E41</f>
        <v>-12.903225806451612</v>
      </c>
      <c r="F342">
        <f>'31'!F41</f>
        <v>-10.223048327137546</v>
      </c>
      <c r="G342">
        <f>'31'!G41</f>
        <v>-21.69811320754717</v>
      </c>
      <c r="H342">
        <f>'31'!H41</f>
        <v>-9.7087378640776691</v>
      </c>
    </row>
    <row r="343" spans="1:8">
      <c r="B343" t="s">
        <v>486</v>
      </c>
      <c r="C343">
        <f>'31'!C71</f>
        <v>0</v>
      </c>
      <c r="D343">
        <f>'31'!D71</f>
        <v>0</v>
      </c>
      <c r="E343">
        <f>'31'!E71</f>
        <v>-12.544802867383513</v>
      </c>
      <c r="F343">
        <f>'31'!F71</f>
        <v>-12.727272727272728</v>
      </c>
      <c r="G343">
        <f>'31'!G71</f>
        <v>-16.759776536312849</v>
      </c>
      <c r="H343">
        <f>'31'!H71</f>
        <v>-23.391812865497073</v>
      </c>
    </row>
    <row r="344" spans="1:8">
      <c r="B344" t="s">
        <v>487</v>
      </c>
      <c r="C344">
        <f>'31'!C101</f>
        <v>0</v>
      </c>
      <c r="D344">
        <f>'31'!D101</f>
        <v>0</v>
      </c>
      <c r="E344">
        <f>'31'!E101</f>
        <v>-17.302398741643728</v>
      </c>
      <c r="F344">
        <f>'31'!F101</f>
        <v>-14.382740711146624</v>
      </c>
      <c r="G344">
        <f>'31'!G101</f>
        <v>-13.530135301353015</v>
      </c>
      <c r="H344">
        <f>'31'!H101</f>
        <v>-22.381756756756758</v>
      </c>
    </row>
    <row r="345" spans="1:8">
      <c r="B345" t="s">
        <v>488</v>
      </c>
      <c r="C345">
        <f>'31'!C131</f>
        <v>0</v>
      </c>
      <c r="D345">
        <f>'31'!D131</f>
        <v>0</v>
      </c>
      <c r="E345">
        <f>'31'!E131</f>
        <v>-8.6430423509075194</v>
      </c>
      <c r="F345">
        <f>'31'!F131</f>
        <v>-16.435986159169548</v>
      </c>
      <c r="G345">
        <f>'31'!G131</f>
        <v>-21.220159151193634</v>
      </c>
      <c r="H345">
        <f>'31'!H131</f>
        <v>-20.202020202020204</v>
      </c>
    </row>
    <row r="346" spans="1:8">
      <c r="B346" t="s">
        <v>489</v>
      </c>
      <c r="C346">
        <f>'31'!C161</f>
        <v>0</v>
      </c>
      <c r="D346">
        <f>'31'!D161</f>
        <v>0</v>
      </c>
      <c r="E346">
        <f>'31'!E161</f>
        <v>-16.826923076923077</v>
      </c>
      <c r="F346">
        <f>'31'!F161</f>
        <v>-4.9875311720698257</v>
      </c>
      <c r="G346">
        <f>'31'!G161</f>
        <v>-12.72264631043257</v>
      </c>
      <c r="H346">
        <f>'31'!H161</f>
        <v>-5.1413881748071972</v>
      </c>
    </row>
    <row r="347" spans="1:8">
      <c r="B347" t="s">
        <v>490</v>
      </c>
      <c r="C347">
        <f>'31'!C191</f>
        <v>0</v>
      </c>
      <c r="D347">
        <f>'31'!D191</f>
        <v>0</v>
      </c>
      <c r="E347">
        <f>'31'!E191</f>
        <v>-21.838034576888081</v>
      </c>
      <c r="F347">
        <f>'31'!F191</f>
        <v>-15.858208955223882</v>
      </c>
      <c r="G347">
        <f>'31'!G191</f>
        <v>-15.281757402101242</v>
      </c>
      <c r="H347">
        <f>'31'!H191</f>
        <v>-5.785920925747349</v>
      </c>
    </row>
    <row r="348" spans="1:8" ht="16" thickBot="1">
      <c r="B348" t="s">
        <v>491</v>
      </c>
      <c r="C348">
        <f>'31'!C221</f>
        <v>0</v>
      </c>
      <c r="D348">
        <f>'31'!D221</f>
        <v>0</v>
      </c>
      <c r="E348">
        <f>'31'!E221</f>
        <v>-3.8208168642951255</v>
      </c>
      <c r="F348">
        <f>'31'!F221</f>
        <v>-4.4926004228329806</v>
      </c>
      <c r="G348">
        <f>'31'!G221</f>
        <v>-4.085397996837111</v>
      </c>
      <c r="H348">
        <f>'31'!H221</f>
        <v>-7.5476694915254239</v>
      </c>
    </row>
    <row r="349" spans="1:8" ht="17" thickBot="1">
      <c r="A349">
        <v>32</v>
      </c>
      <c r="B349" s="60" t="s">
        <v>23</v>
      </c>
      <c r="C349" s="61">
        <f>'32'!C11</f>
        <v>0</v>
      </c>
      <c r="D349" s="62">
        <f>'32'!D11</f>
        <v>0</v>
      </c>
      <c r="E349" s="62">
        <f>'32'!E11</f>
        <v>-11.517357527027761</v>
      </c>
      <c r="F349" s="62">
        <f>'32'!F11</f>
        <v>-8.9965779887404782</v>
      </c>
      <c r="G349" s="62">
        <f>'32'!G11</f>
        <v>-11.883508145503235</v>
      </c>
      <c r="H349" s="63">
        <f>'32'!H11</f>
        <v>-12.047514496425153</v>
      </c>
    </row>
    <row r="350" spans="1:8">
      <c r="B350" t="s">
        <v>493</v>
      </c>
      <c r="C350">
        <f>'32'!C41</f>
        <v>0</v>
      </c>
      <c r="D350">
        <f>'32'!D41</f>
        <v>0</v>
      </c>
      <c r="E350">
        <f>'32'!E41</f>
        <v>-5.5488540410132687</v>
      </c>
      <c r="F350">
        <f>'32'!F41</f>
        <v>-2.7888929307627017</v>
      </c>
      <c r="G350">
        <f>'32'!G41</f>
        <v>-4.5083465334470576</v>
      </c>
      <c r="H350">
        <f>'32'!H41</f>
        <v>-5.1257017329753483</v>
      </c>
    </row>
    <row r="351" spans="1:8">
      <c r="B351" t="s">
        <v>494</v>
      </c>
      <c r="C351">
        <f>'32'!C71</f>
        <v>0</v>
      </c>
      <c r="D351">
        <f>'32'!D71</f>
        <v>0</v>
      </c>
      <c r="E351">
        <f>'32'!E71</f>
        <v>-14.933058702368692</v>
      </c>
      <c r="F351">
        <f>'32'!F71</f>
        <v>-18.858040859088529</v>
      </c>
      <c r="G351">
        <f>'32'!G71</f>
        <v>-19.733333333333331</v>
      </c>
      <c r="H351">
        <f>'32'!H71</f>
        <v>-14.933333333333334</v>
      </c>
    </row>
    <row r="352" spans="1:8">
      <c r="B352" t="s">
        <v>495</v>
      </c>
      <c r="C352">
        <f>'32'!C101</f>
        <v>0</v>
      </c>
      <c r="D352">
        <f>'32'!D101</f>
        <v>0</v>
      </c>
      <c r="E352">
        <f>'32'!E101</f>
        <v>-16.971279373368148</v>
      </c>
      <c r="F352">
        <f>'32'!F101</f>
        <v>-10.884353741496598</v>
      </c>
      <c r="G352">
        <f>'32'!G101</f>
        <v>-21.563342318059302</v>
      </c>
      <c r="H352">
        <f>'32'!H101</f>
        <v>-25.641025641025639</v>
      </c>
    </row>
    <row r="353" spans="1:8">
      <c r="B353" t="s">
        <v>496</v>
      </c>
      <c r="C353">
        <f>'32'!C131</f>
        <v>0</v>
      </c>
      <c r="D353">
        <f>'32'!D131</f>
        <v>0</v>
      </c>
      <c r="E353">
        <f>'32'!E131</f>
        <v>-12.3902942694889</v>
      </c>
      <c r="F353">
        <f>'32'!F131</f>
        <v>-12.054507337526205</v>
      </c>
      <c r="G353">
        <f>'32'!G131</f>
        <v>-15.923566878980891</v>
      </c>
      <c r="H353">
        <f>'32'!H131</f>
        <v>-16.756756756756754</v>
      </c>
    </row>
    <row r="354" spans="1:8">
      <c r="B354" t="s">
        <v>497</v>
      </c>
      <c r="C354">
        <f>'32'!C161</f>
        <v>0</v>
      </c>
      <c r="D354">
        <f>'32'!D161</f>
        <v>0</v>
      </c>
      <c r="E354">
        <f>'32'!E161</f>
        <v>-15.313935681470138</v>
      </c>
      <c r="F354">
        <f>'32'!F161</f>
        <v>-3.885003885003885</v>
      </c>
      <c r="G354">
        <f>'32'!G161</f>
        <v>-14.162077104642014</v>
      </c>
      <c r="H354">
        <f>'32'!H161</f>
        <v>-22.257551669316374</v>
      </c>
    </row>
    <row r="355" spans="1:8">
      <c r="B355" t="s">
        <v>498</v>
      </c>
      <c r="C355">
        <f>'32'!C191</f>
        <v>0</v>
      </c>
      <c r="D355">
        <f>'32'!D191</f>
        <v>0</v>
      </c>
      <c r="E355">
        <f>'32'!E191</f>
        <v>-12.066365007541478</v>
      </c>
      <c r="F355">
        <f>'32'!F191</f>
        <v>-21.244309559939303</v>
      </c>
      <c r="G355">
        <f>'32'!G191</f>
        <v>-18.237082066869299</v>
      </c>
      <c r="H355">
        <f>'32'!H191</f>
        <v>-23.364485981308409</v>
      </c>
    </row>
    <row r="356" spans="1:8">
      <c r="B356" t="s">
        <v>499</v>
      </c>
      <c r="C356">
        <f>'32'!C221</f>
        <v>0</v>
      </c>
      <c r="D356">
        <f>'32'!D221</f>
        <v>0</v>
      </c>
      <c r="E356">
        <f>'32'!E221</f>
        <v>-28.373266078184109</v>
      </c>
      <c r="F356">
        <f>'32'!F221</f>
        <v>-22.357723577235774</v>
      </c>
      <c r="G356">
        <f>'32'!G221</f>
        <v>-22.824536376604851</v>
      </c>
      <c r="H356">
        <f>'32'!H221</f>
        <v>-26.412325752017608</v>
      </c>
    </row>
    <row r="357" spans="1:8">
      <c r="B357" t="s">
        <v>500</v>
      </c>
      <c r="C357">
        <f>'32'!C251</f>
        <v>0</v>
      </c>
      <c r="D357">
        <f>'32'!D251</f>
        <v>0</v>
      </c>
      <c r="E357">
        <f>'32'!E251</f>
        <v>-15.368852459016393</v>
      </c>
      <c r="F357">
        <f>'32'!F251</f>
        <v>-12.5</v>
      </c>
      <c r="G357">
        <f>'32'!G251</f>
        <v>-16.771488469601678</v>
      </c>
      <c r="H357">
        <f>'32'!H251</f>
        <v>-16.286644951140065</v>
      </c>
    </row>
    <row r="358" spans="1:8" ht="16" thickBot="1">
      <c r="B358" t="s">
        <v>501</v>
      </c>
      <c r="C358">
        <f>'32'!C281</f>
        <v>0</v>
      </c>
      <c r="D358">
        <f>'32'!D281</f>
        <v>0</v>
      </c>
      <c r="E358">
        <f>'32'!E281</f>
        <v>-12.752391073326248</v>
      </c>
      <c r="F358">
        <f>'32'!F281</f>
        <v>-9.6051227321237995</v>
      </c>
      <c r="G358">
        <f>'32'!G281</f>
        <v>-16.111707841031151</v>
      </c>
      <c r="H358">
        <f>'32'!H281</f>
        <v>0</v>
      </c>
    </row>
    <row r="359" spans="1:8" ht="17" thickBot="1">
      <c r="A359">
        <v>33</v>
      </c>
      <c r="B359" s="60" t="s">
        <v>27</v>
      </c>
      <c r="C359" s="61">
        <f>'33'!C11</f>
        <v>0</v>
      </c>
      <c r="D359" s="62">
        <f>'33'!D11</f>
        <v>0</v>
      </c>
      <c r="E359" s="62">
        <f>'33'!E11</f>
        <v>-12.694094979032075</v>
      </c>
      <c r="F359" s="62">
        <f>'33'!F11</f>
        <v>-13.299701903233204</v>
      </c>
      <c r="G359" s="62">
        <f>'33'!G11</f>
        <v>-12.378839191872007</v>
      </c>
      <c r="H359" s="63">
        <f>'33'!H11</f>
        <v>-12.562814070351759</v>
      </c>
    </row>
    <row r="360" spans="1:8">
      <c r="B360" t="s">
        <v>503</v>
      </c>
      <c r="C360">
        <f>'33'!C41</f>
        <v>0</v>
      </c>
      <c r="D360">
        <f>'33'!D41</f>
        <v>0</v>
      </c>
      <c r="E360">
        <f>'33'!E41</f>
        <v>-16.069221260815823</v>
      </c>
      <c r="F360">
        <f>'33'!F41</f>
        <v>-22.784810126582279</v>
      </c>
      <c r="G360">
        <f>'33'!G41</f>
        <v>-28.571428571428569</v>
      </c>
      <c r="H360">
        <f>'33'!H41</f>
        <v>-15.006821282401091</v>
      </c>
    </row>
    <row r="361" spans="1:8">
      <c r="B361" t="s">
        <v>504</v>
      </c>
      <c r="C361">
        <f>'33'!C71</f>
        <v>0</v>
      </c>
      <c r="D361">
        <f>'33'!D71</f>
        <v>0</v>
      </c>
      <c r="E361">
        <f>'33'!E71</f>
        <v>-14.211886304909561</v>
      </c>
      <c r="F361">
        <f>'33'!F71</f>
        <v>-18.041237113402062</v>
      </c>
      <c r="G361">
        <f>'33'!G71</f>
        <v>-15.957446808510637</v>
      </c>
      <c r="H361">
        <f>'33'!H71</f>
        <v>-24.489795918367346</v>
      </c>
    </row>
    <row r="362" spans="1:8">
      <c r="B362" t="s">
        <v>505</v>
      </c>
      <c r="C362">
        <f>'33'!C101</f>
        <v>0</v>
      </c>
      <c r="D362">
        <f>'33'!D101</f>
        <v>0</v>
      </c>
      <c r="E362">
        <f>'33'!E101</f>
        <v>-11.061946902654867</v>
      </c>
      <c r="F362">
        <f>'33'!F101</f>
        <v>-24.114544084400904</v>
      </c>
      <c r="G362">
        <f>'33'!G101</f>
        <v>-24.031007751937985</v>
      </c>
      <c r="H362">
        <f>'33'!H101</f>
        <v>-13.6</v>
      </c>
    </row>
    <row r="363" spans="1:8">
      <c r="B363" t="s">
        <v>506</v>
      </c>
      <c r="C363">
        <f>'33'!C131</f>
        <v>0</v>
      </c>
      <c r="D363">
        <f>'33'!D131</f>
        <v>0</v>
      </c>
      <c r="E363">
        <f>'33'!E131</f>
        <v>-33.448673587081885</v>
      </c>
      <c r="F363">
        <f>'33'!F131</f>
        <v>-28.368794326241133</v>
      </c>
      <c r="G363">
        <f>'33'!G131</f>
        <v>-28.220858895705522</v>
      </c>
      <c r="H363">
        <f>'33'!H131</f>
        <v>-25.062656641604008</v>
      </c>
    </row>
    <row r="364" spans="1:8">
      <c r="B364" t="s">
        <v>507</v>
      </c>
      <c r="C364">
        <f>'33'!C161</f>
        <v>0</v>
      </c>
      <c r="D364">
        <f>'33'!D161</f>
        <v>0</v>
      </c>
      <c r="E364">
        <f>'33'!E161</f>
        <v>-5.5784622847441181</v>
      </c>
      <c r="F364">
        <f>'33'!F161</f>
        <v>-5.105762217359592</v>
      </c>
      <c r="G364">
        <f>'33'!G161</f>
        <v>-1.2245897624295861</v>
      </c>
      <c r="H364">
        <f>'33'!H161</f>
        <v>-4.9887752556747325</v>
      </c>
    </row>
    <row r="365" spans="1:8" ht="16" thickBot="1">
      <c r="B365" t="s">
        <v>508</v>
      </c>
      <c r="C365">
        <f>'33'!C191</f>
        <v>0</v>
      </c>
      <c r="D365">
        <f>'33'!D191</f>
        <v>0</v>
      </c>
      <c r="E365">
        <f>'33'!E191</f>
        <v>-23.48993288590604</v>
      </c>
      <c r="F365">
        <f>'33'!F191</f>
        <v>-8.0459770114942533</v>
      </c>
      <c r="G365">
        <f>'33'!G191</f>
        <v>-15.240328253223915</v>
      </c>
      <c r="H365">
        <f>'33'!H191</f>
        <v>-22.809123649459785</v>
      </c>
    </row>
    <row r="366" spans="1:8" ht="17" thickBot="1">
      <c r="A366">
        <v>34</v>
      </c>
      <c r="B366" s="60" t="s">
        <v>31</v>
      </c>
      <c r="C366" s="61">
        <f>'34'!C11</f>
        <v>0</v>
      </c>
      <c r="D366" s="62">
        <f>'34'!D11</f>
        <v>0</v>
      </c>
      <c r="E366" s="62">
        <f>'34'!E11</f>
        <v>-11.185120020108082</v>
      </c>
      <c r="F366" s="62">
        <f>'34'!F11</f>
        <v>-5.3421521241414398</v>
      </c>
      <c r="G366" s="62">
        <f>'34'!G11</f>
        <v>-7.8638648962227657</v>
      </c>
      <c r="H366" s="63">
        <f>'34'!H11</f>
        <v>-7.4607329842931938</v>
      </c>
    </row>
    <row r="367" spans="1:8">
      <c r="B367" t="s">
        <v>510</v>
      </c>
      <c r="C367">
        <f>'34'!C41</f>
        <v>0</v>
      </c>
      <c r="D367">
        <f>'34'!D41</f>
        <v>0</v>
      </c>
      <c r="E367">
        <f>'34'!E41</f>
        <v>-6.3064956905612783</v>
      </c>
      <c r="F367">
        <f>'34'!F41</f>
        <v>1.053740779768177</v>
      </c>
      <c r="G367">
        <f>'34'!G41</f>
        <v>-4.2337002540220148</v>
      </c>
      <c r="H367">
        <f>'34'!H41</f>
        <v>-2.1367521367521372</v>
      </c>
    </row>
    <row r="368" spans="1:8">
      <c r="B368" t="s">
        <v>511</v>
      </c>
      <c r="C368">
        <f>'34'!C71</f>
        <v>0</v>
      </c>
      <c r="D368">
        <f>'34'!D71</f>
        <v>0</v>
      </c>
      <c r="E368">
        <f>'34'!E71</f>
        <v>-19.801980198019802</v>
      </c>
      <c r="F368">
        <f>'34'!F71</f>
        <v>-16.759776536312849</v>
      </c>
      <c r="G368">
        <f>'34'!G71</f>
        <v>-5.8207217694994187</v>
      </c>
      <c r="H368">
        <f>'34'!H71</f>
        <v>-13.110846245530393</v>
      </c>
    </row>
    <row r="369" spans="1:8">
      <c r="B369" t="s">
        <v>512</v>
      </c>
      <c r="C369">
        <f>'34'!C101</f>
        <v>0</v>
      </c>
      <c r="D369">
        <f>'34'!D101</f>
        <v>0</v>
      </c>
      <c r="E369">
        <f>'34'!E101</f>
        <v>-21.101992966002346</v>
      </c>
      <c r="F369">
        <f>'34'!F101</f>
        <v>-22.167487684729064</v>
      </c>
      <c r="G369">
        <f>'34'!G101</f>
        <v>-18.337408312958438</v>
      </c>
      <c r="H369">
        <f>'34'!H101</f>
        <v>-14.760147601476014</v>
      </c>
    </row>
    <row r="370" spans="1:8">
      <c r="B370" t="s">
        <v>513</v>
      </c>
      <c r="C370">
        <f>'34'!C131</f>
        <v>0</v>
      </c>
      <c r="D370">
        <f>'34'!D131</f>
        <v>0</v>
      </c>
      <c r="E370">
        <f>'34'!E131</f>
        <v>-15.34526854219949</v>
      </c>
      <c r="F370">
        <f>'34'!F131</f>
        <v>-3.90625</v>
      </c>
      <c r="G370">
        <f>'34'!G131</f>
        <v>-14.884979702300406</v>
      </c>
      <c r="H370">
        <f>'34'!H131</f>
        <v>-6.9637883008356543</v>
      </c>
    </row>
    <row r="371" spans="1:8" ht="16" thickBot="1">
      <c r="B371" t="s">
        <v>514</v>
      </c>
      <c r="C371">
        <f>'34'!C161</f>
        <v>0</v>
      </c>
      <c r="D371">
        <f>'34'!D161</f>
        <v>0</v>
      </c>
      <c r="E371">
        <f>'34'!E161</f>
        <v>-16.76829268292683</v>
      </c>
      <c r="F371">
        <f>'34'!F161</f>
        <v>-17.133956386292834</v>
      </c>
      <c r="G371">
        <f>'34'!G161</f>
        <v>-16.207455429497568</v>
      </c>
      <c r="H371">
        <f>'34'!H161</f>
        <v>-32.20338983050847</v>
      </c>
    </row>
    <row r="372" spans="1:8" ht="17" thickBot="1">
      <c r="A372">
        <v>35</v>
      </c>
      <c r="B372" s="60" t="s">
        <v>35</v>
      </c>
      <c r="C372" s="61">
        <f>'35'!C11</f>
        <v>0</v>
      </c>
      <c r="D372" s="62">
        <f>'35'!D11</f>
        <v>0</v>
      </c>
      <c r="E372" s="62">
        <f>'35'!E11</f>
        <v>-2.5787336771644904</v>
      </c>
      <c r="F372" s="62">
        <f>'35'!F11</f>
        <v>-4.3454345434543455</v>
      </c>
      <c r="G372" s="62">
        <f>'35'!G11</f>
        <v>-4.3218085106382977</v>
      </c>
      <c r="H372" s="63">
        <f>'35'!H11</f>
        <v>-6.8382511307344389</v>
      </c>
    </row>
    <row r="373" spans="1:8">
      <c r="B373" t="s">
        <v>516</v>
      </c>
      <c r="C373">
        <f>'35'!C41</f>
        <v>0</v>
      </c>
      <c r="D373">
        <f>'35'!D41</f>
        <v>0</v>
      </c>
      <c r="E373">
        <f>'35'!E41</f>
        <v>2.8722934158197084</v>
      </c>
      <c r="F373">
        <f>'35'!F41</f>
        <v>1.5280506439641999</v>
      </c>
      <c r="G373">
        <f>'35'!G41</f>
        <v>-1.7490161783996503</v>
      </c>
      <c r="H373">
        <f>'35'!H41</f>
        <v>-5.3578262533486409</v>
      </c>
    </row>
    <row r="374" spans="1:8">
      <c r="B374" t="s">
        <v>517</v>
      </c>
      <c r="C374">
        <f>'35'!C11</f>
        <v>0</v>
      </c>
      <c r="D374">
        <f>'35'!D11</f>
        <v>0</v>
      </c>
      <c r="E374">
        <f>'35'!E11</f>
        <v>-2.5787336771644904</v>
      </c>
      <c r="F374">
        <f>'35'!F11</f>
        <v>-4.3454345434543455</v>
      </c>
      <c r="G374">
        <f>'35'!G11</f>
        <v>-4.3218085106382977</v>
      </c>
      <c r="H374">
        <f>'35'!H11</f>
        <v>-6.8382511307344389</v>
      </c>
    </row>
    <row r="375" spans="1:8">
      <c r="B375" t="s">
        <v>518</v>
      </c>
      <c r="C375">
        <f>'35'!C101</f>
        <v>0</v>
      </c>
      <c r="D375">
        <f>'35'!D101</f>
        <v>0</v>
      </c>
      <c r="E375">
        <f>'35'!E101</f>
        <v>-20.97130242825607</v>
      </c>
      <c r="F375">
        <f>'35'!F101</f>
        <v>-26.966292134831463</v>
      </c>
      <c r="G375">
        <f>'35'!G101</f>
        <v>-17.123287671232877</v>
      </c>
      <c r="H375">
        <f>'35'!H101</f>
        <v>-12.542759407069555</v>
      </c>
    </row>
    <row r="376" spans="1:8">
      <c r="B376" t="s">
        <v>519</v>
      </c>
      <c r="C376">
        <f>'35'!C131</f>
        <v>0</v>
      </c>
      <c r="D376">
        <f>'35'!D131</f>
        <v>0</v>
      </c>
      <c r="E376">
        <f>'35'!E131</f>
        <v>0.89126559714795006</v>
      </c>
      <c r="F376">
        <f>'35'!F131</f>
        <v>-8.1008100810081007</v>
      </c>
      <c r="G376">
        <f>'35'!G131</f>
        <v>0</v>
      </c>
      <c r="H376">
        <f>'35'!H131</f>
        <v>-6.4635272391505074</v>
      </c>
    </row>
    <row r="377" spans="1:8">
      <c r="B377" t="s">
        <v>520</v>
      </c>
      <c r="C377">
        <f>'35'!C161</f>
        <v>0</v>
      </c>
      <c r="D377">
        <f>'35'!D161</f>
        <v>0</v>
      </c>
      <c r="E377">
        <f>'35'!E161</f>
        <v>-2.9027576197387517</v>
      </c>
      <c r="F377">
        <f>'35'!F161</f>
        <v>-10.510500510510512</v>
      </c>
      <c r="G377">
        <f>'35'!G161</f>
        <v>1.0000000000000001E-5</v>
      </c>
      <c r="H377">
        <f>'35'!H161</f>
        <v>-4.5801526717557257</v>
      </c>
    </row>
    <row r="378" spans="1:8">
      <c r="B378" t="s">
        <v>521</v>
      </c>
      <c r="C378">
        <f>'35'!C191</f>
        <v>0</v>
      </c>
      <c r="D378">
        <f>'35'!D191</f>
        <v>0</v>
      </c>
      <c r="E378">
        <f>'35'!E191</f>
        <v>-0.99641291351135908</v>
      </c>
      <c r="F378">
        <f>'35'!F191</f>
        <v>-0.19952114924181966</v>
      </c>
      <c r="G378">
        <f>'35'!G191</f>
        <v>-3.817560779586096</v>
      </c>
      <c r="H378">
        <f>'35'!H191</f>
        <v>-3.8376085639264796</v>
      </c>
    </row>
    <row r="379" spans="1:8">
      <c r="B379" t="s">
        <v>522</v>
      </c>
      <c r="C379">
        <f>'35'!C221</f>
        <v>0</v>
      </c>
      <c r="D379">
        <f>'35'!D221</f>
        <v>0</v>
      </c>
      <c r="E379">
        <f>'35'!E221</f>
        <v>-9.7719869706840381</v>
      </c>
      <c r="F379">
        <f>'35'!F221</f>
        <v>-13.114754098360656</v>
      </c>
      <c r="G379">
        <f>'35'!G221</f>
        <v>-15.228426395939087</v>
      </c>
      <c r="H379">
        <f>'35'!H221</f>
        <v>-13.769363166953529</v>
      </c>
    </row>
    <row r="380" spans="1:8">
      <c r="B380" t="s">
        <v>523</v>
      </c>
      <c r="C380">
        <f>'35'!C251</f>
        <v>0</v>
      </c>
      <c r="D380">
        <f>'35'!D251</f>
        <v>0</v>
      </c>
      <c r="E380">
        <f>'35'!E251</f>
        <v>0</v>
      </c>
      <c r="F380">
        <f>'35'!F251</f>
        <v>-12.145748987854251</v>
      </c>
      <c r="G380">
        <f>'35'!G251</f>
        <v>0</v>
      </c>
      <c r="H380">
        <f>'35'!H251</f>
        <v>-14.861995753715499</v>
      </c>
    </row>
    <row r="381" spans="1:8" ht="16" thickBot="1">
      <c r="B381" t="s">
        <v>524</v>
      </c>
      <c r="C381">
        <f>'35'!C281</f>
        <v>0</v>
      </c>
      <c r="D381">
        <f>'35'!D281</f>
        <v>0</v>
      </c>
      <c r="E381">
        <f>'35'!E281</f>
        <v>-17.241379310344826</v>
      </c>
      <c r="F381">
        <f>'35'!F281</f>
        <v>0</v>
      </c>
      <c r="G381">
        <f>'35'!G281</f>
        <v>12.690355329949238</v>
      </c>
      <c r="H381">
        <f>'35'!H281</f>
        <v>5.1413881748071972</v>
      </c>
    </row>
    <row r="382" spans="1:8" ht="17" thickBot="1">
      <c r="A382">
        <v>36</v>
      </c>
      <c r="B382" s="60" t="s">
        <v>40</v>
      </c>
      <c r="C382" s="61">
        <f>'36'!C11</f>
        <v>0</v>
      </c>
      <c r="D382" s="62">
        <f>'36'!D11</f>
        <v>0</v>
      </c>
      <c r="E382" s="62">
        <f>'36'!E11</f>
        <v>-0.28162214354682974</v>
      </c>
      <c r="F382" s="62">
        <f>'36'!F11</f>
        <v>-3.70430020937349</v>
      </c>
      <c r="G382" s="62">
        <f>'36'!G11</f>
        <v>-4.8336650554449818</v>
      </c>
      <c r="H382" s="63">
        <f>'36'!H11</f>
        <v>-5.495674372429443</v>
      </c>
    </row>
    <row r="383" spans="1:8">
      <c r="B383" t="s">
        <v>526</v>
      </c>
      <c r="C383">
        <f>'36'!C41</f>
        <v>0</v>
      </c>
      <c r="D383">
        <f>'36'!D41</f>
        <v>0</v>
      </c>
      <c r="E383">
        <f>'36'!E41</f>
        <v>4.6504038508607328</v>
      </c>
      <c r="F383">
        <f>'36'!F41</f>
        <v>-2.3415421881308034</v>
      </c>
      <c r="G383">
        <f>'36'!G41</f>
        <v>-1.9497928345113331</v>
      </c>
      <c r="H383">
        <f>'36'!H41</f>
        <v>-5.3580126643935699</v>
      </c>
    </row>
    <row r="384" spans="1:8">
      <c r="B384" t="s">
        <v>527</v>
      </c>
      <c r="C384">
        <f>'36'!C71</f>
        <v>0</v>
      </c>
      <c r="D384">
        <f>'36'!D71</f>
        <v>0</v>
      </c>
      <c r="E384">
        <f>'36'!E71</f>
        <v>-34.141958670260557</v>
      </c>
      <c r="F384">
        <f>'36'!F71</f>
        <v>-23.169601482854493</v>
      </c>
      <c r="G384">
        <f>'36'!G71</f>
        <v>-10.367577756833176</v>
      </c>
      <c r="H384">
        <f>'36'!H71</f>
        <v>-3.5269709543568464</v>
      </c>
    </row>
    <row r="385" spans="1:8">
      <c r="B385" t="s">
        <v>528</v>
      </c>
      <c r="C385">
        <f>'36'!C101</f>
        <v>0</v>
      </c>
      <c r="D385">
        <f>'36'!D101</f>
        <v>0</v>
      </c>
      <c r="E385">
        <f>'36'!E101</f>
        <v>0</v>
      </c>
      <c r="F385">
        <f>'36'!F101</f>
        <v>-4.213483146067416</v>
      </c>
      <c r="G385">
        <f>'36'!G101</f>
        <v>-2.8208744710860367</v>
      </c>
      <c r="H385">
        <f>'36'!H101</f>
        <v>0</v>
      </c>
    </row>
    <row r="386" spans="1:8">
      <c r="B386" t="s">
        <v>529</v>
      </c>
      <c r="C386">
        <f>'36'!C131</f>
        <v>0</v>
      </c>
      <c r="D386">
        <f>'36'!D131</f>
        <v>0</v>
      </c>
      <c r="E386">
        <f>'36'!E131</f>
        <v>-6.3938618925831197</v>
      </c>
      <c r="F386">
        <f>'36'!F131</f>
        <v>-5.2151238591916558</v>
      </c>
      <c r="G386">
        <f>'36'!G131</f>
        <v>1.3333333333333333</v>
      </c>
      <c r="H386">
        <f>'36'!H131</f>
        <v>-2.6560424966799467</v>
      </c>
    </row>
    <row r="387" spans="1:8">
      <c r="B387" t="s">
        <v>530</v>
      </c>
      <c r="C387">
        <f>'36'!C161</f>
        <v>0</v>
      </c>
      <c r="D387">
        <f>'36'!D161</f>
        <v>0</v>
      </c>
      <c r="E387">
        <f>'36'!E161</f>
        <v>2.688172043010753</v>
      </c>
      <c r="F387">
        <f>'36'!F161</f>
        <v>0.67613252197430695</v>
      </c>
      <c r="G387">
        <f>'36'!G161</f>
        <v>-8.8135593220338979</v>
      </c>
      <c r="H387">
        <f>'36'!H161</f>
        <v>-7.5394105551747774</v>
      </c>
    </row>
    <row r="388" spans="1:8">
      <c r="B388" t="s">
        <v>513</v>
      </c>
      <c r="C388">
        <f>'36'!C191</f>
        <v>0</v>
      </c>
      <c r="D388">
        <f>'36'!D191</f>
        <v>0</v>
      </c>
      <c r="E388">
        <f>'36'!E191</f>
        <v>-14.861995753715499</v>
      </c>
      <c r="F388">
        <f>'36'!F191</f>
        <v>-32.258064516129032</v>
      </c>
      <c r="G388">
        <f>'36'!G191</f>
        <v>-15.945330296127564</v>
      </c>
      <c r="H388">
        <f>'36'!H191</f>
        <v>-18.604651162790699</v>
      </c>
    </row>
    <row r="389" spans="1:8">
      <c r="B389" t="s">
        <v>388</v>
      </c>
      <c r="C389">
        <f>'36'!C221</f>
        <v>0</v>
      </c>
      <c r="D389">
        <f>'36'!D221</f>
        <v>0</v>
      </c>
      <c r="E389">
        <f>'36'!E221</f>
        <v>-6.1188811188811192</v>
      </c>
      <c r="F389">
        <f>'36'!F221</f>
        <v>0.90171325518485113</v>
      </c>
      <c r="G389">
        <f>'36'!G221</f>
        <v>0.89928057553956842</v>
      </c>
      <c r="H389">
        <f>'36'!H221</f>
        <v>-2.7075812274368229</v>
      </c>
    </row>
    <row r="390" spans="1:8">
      <c r="B390" t="s">
        <v>531</v>
      </c>
      <c r="C390">
        <f>'36'!C251</f>
        <v>0</v>
      </c>
      <c r="D390">
        <f>'36'!D251</f>
        <v>0</v>
      </c>
      <c r="E390">
        <f>'36'!E251</f>
        <v>-4.7244094488188972</v>
      </c>
      <c r="F390">
        <f>'36'!F251</f>
        <v>-6.4724919093851137</v>
      </c>
      <c r="G390">
        <f>'36'!G251</f>
        <v>-12.987012987012989</v>
      </c>
      <c r="H390">
        <f>'36'!H251</f>
        <v>-1.6638935108153079</v>
      </c>
    </row>
    <row r="391" spans="1:8">
      <c r="B391" t="s">
        <v>532</v>
      </c>
      <c r="C391">
        <f>'36'!C281</f>
        <v>0</v>
      </c>
      <c r="D391">
        <f>'36'!D281</f>
        <v>0</v>
      </c>
      <c r="E391">
        <f>'36'!E281</f>
        <v>-3.8216560509554141</v>
      </c>
      <c r="F391">
        <f>'36'!F281</f>
        <v>-6.3613231552162848</v>
      </c>
      <c r="G391">
        <f>'36'!G281</f>
        <v>0</v>
      </c>
      <c r="H391">
        <f>'36'!H281</f>
        <v>-8.1967213114754109</v>
      </c>
    </row>
    <row r="392" spans="1:8">
      <c r="B392" t="s">
        <v>326</v>
      </c>
      <c r="C392">
        <f>'36'!C311</f>
        <v>0</v>
      </c>
      <c r="D392">
        <f>'36'!D311</f>
        <v>0</v>
      </c>
      <c r="E392">
        <f>'36'!E311</f>
        <v>-20.689655172413794</v>
      </c>
      <c r="F392">
        <f>'36'!F311</f>
        <v>-44.776119402985074</v>
      </c>
      <c r="G392">
        <f>'36'!G311</f>
        <v>-25.210084033613445</v>
      </c>
      <c r="H392">
        <f>'36'!H311</f>
        <v>-33.613445378151262</v>
      </c>
    </row>
    <row r="393" spans="1:8">
      <c r="B393" t="s">
        <v>533</v>
      </c>
      <c r="C393">
        <f>'36'!C341</f>
        <v>0</v>
      </c>
      <c r="D393">
        <f>'36'!D341</f>
        <v>0</v>
      </c>
      <c r="E393">
        <f>'36'!E341</f>
        <v>5.0890585241730282</v>
      </c>
      <c r="F393">
        <f>'36'!F341</f>
        <v>-5.1679586563307494</v>
      </c>
      <c r="G393">
        <f>'36'!G341</f>
        <v>-5.2356020942408383</v>
      </c>
      <c r="H393">
        <f>'36'!H341</f>
        <v>-16.216216216216218</v>
      </c>
    </row>
    <row r="394" spans="1:8">
      <c r="B394" t="s">
        <v>534</v>
      </c>
      <c r="C394">
        <f>'36'!C371</f>
        <v>0</v>
      </c>
      <c r="D394">
        <f>'36'!D371</f>
        <v>0</v>
      </c>
      <c r="E394">
        <f>'36'!E371</f>
        <v>-12.072434607645874</v>
      </c>
      <c r="F394">
        <f>'36'!F371</f>
        <v>-8.1300813008130088</v>
      </c>
      <c r="G394">
        <f>'36'!G371</f>
        <v>2.0491803278688527</v>
      </c>
      <c r="H394">
        <f>'36'!H371</f>
        <v>-12.345679012345679</v>
      </c>
    </row>
    <row r="395" spans="1:8">
      <c r="B395" t="s">
        <v>408</v>
      </c>
      <c r="C395">
        <f>'36'!C401</f>
        <v>0</v>
      </c>
      <c r="D395">
        <f>'36'!D401</f>
        <v>0</v>
      </c>
      <c r="E395">
        <f>'36'!E401</f>
        <v>-8.2417582417582427</v>
      </c>
      <c r="F395">
        <f>'36'!F401</f>
        <v>-12.587412587412588</v>
      </c>
      <c r="G395">
        <f>'36'!G401</f>
        <v>-14.005602240896359</v>
      </c>
      <c r="H395">
        <f>'36'!H401</f>
        <v>-18.597997138769671</v>
      </c>
    </row>
    <row r="396" spans="1:8">
      <c r="B396" t="s">
        <v>535</v>
      </c>
      <c r="C396">
        <f>'36'!C431</f>
        <v>0</v>
      </c>
      <c r="D396">
        <f>'36'!D431</f>
        <v>0</v>
      </c>
      <c r="E396">
        <f>'36'!E431</f>
        <v>7.5107296137339059</v>
      </c>
      <c r="F396">
        <f>'36'!F431</f>
        <v>1.0615711252653928</v>
      </c>
      <c r="G396">
        <f>'36'!G431</f>
        <v>-6.437768240343348</v>
      </c>
      <c r="H396">
        <f>'36'!H431</f>
        <v>-5.4585152838427948</v>
      </c>
    </row>
    <row r="397" spans="1:8" ht="16" thickBot="1">
      <c r="B397" t="s">
        <v>536</v>
      </c>
      <c r="C397">
        <f>'36'!C461</f>
        <v>0</v>
      </c>
      <c r="D397">
        <f>'36'!D461</f>
        <v>0</v>
      </c>
      <c r="E397">
        <f>'36'!E461</f>
        <v>0.3598416696653472</v>
      </c>
      <c r="F397">
        <f>'36'!F461</f>
        <v>3.9768618944323935</v>
      </c>
      <c r="G397">
        <f>'36'!G461</f>
        <v>-13.095671153146599</v>
      </c>
      <c r="H397">
        <f>'36'!H461</f>
        <v>-2.5935531678399411</v>
      </c>
    </row>
    <row r="398" spans="1:8" ht="17" thickBot="1">
      <c r="A398">
        <v>37</v>
      </c>
      <c r="B398" s="60" t="s">
        <v>44</v>
      </c>
      <c r="C398" s="61">
        <f>'37'!C11</f>
        <v>0</v>
      </c>
      <c r="D398" s="62">
        <f>'37'!D11</f>
        <v>0</v>
      </c>
      <c r="E398" s="62">
        <f>'37'!E11</f>
        <v>-1.942239486573214</v>
      </c>
      <c r="F398" s="62">
        <f>'37'!F11</f>
        <v>-3.8054968287526427</v>
      </c>
      <c r="G398" s="62">
        <f>'37'!G11</f>
        <v>-2.4769388452340277</v>
      </c>
      <c r="H398" s="63">
        <f>'37'!H11</f>
        <v>-4.8242591316333563</v>
      </c>
    </row>
    <row r="399" spans="1:8">
      <c r="B399" t="s">
        <v>538</v>
      </c>
      <c r="C399">
        <f>'37'!C41</f>
        <v>0</v>
      </c>
      <c r="D399">
        <f>'37'!D41</f>
        <v>0</v>
      </c>
      <c r="E399">
        <f>'37'!E41</f>
        <v>2.9824038174768863</v>
      </c>
      <c r="F399">
        <f>'37'!F41</f>
        <v>-0.73432222059039509</v>
      </c>
      <c r="G399">
        <f>'37'!G41</f>
        <v>1.170617500731636</v>
      </c>
      <c r="H399">
        <f>'37'!H41</f>
        <v>-1.3204225352112675</v>
      </c>
    </row>
    <row r="400" spans="1:8">
      <c r="B400" t="s">
        <v>539</v>
      </c>
      <c r="C400">
        <f>'37'!C71</f>
        <v>0</v>
      </c>
      <c r="D400">
        <f>'37'!D71</f>
        <v>0</v>
      </c>
      <c r="E400">
        <f>'37'!E71</f>
        <v>-11.278195488721805</v>
      </c>
      <c r="F400">
        <f>'37'!F71</f>
        <v>-8.6042065009560229</v>
      </c>
      <c r="G400">
        <f>'37'!G71</f>
        <v>-0.98716683119447179</v>
      </c>
      <c r="H400">
        <f>'37'!H71</f>
        <v>-12.108980827447022</v>
      </c>
    </row>
    <row r="401" spans="1:8">
      <c r="B401" t="s">
        <v>540</v>
      </c>
      <c r="C401">
        <f>'37'!C101</f>
        <v>0</v>
      </c>
      <c r="D401">
        <f>'37'!D101</f>
        <v>0</v>
      </c>
      <c r="E401">
        <f>'37'!E101</f>
        <v>5.1020408163265305</v>
      </c>
      <c r="F401">
        <f>'37'!F101</f>
        <v>-8.6206896551724128</v>
      </c>
      <c r="G401">
        <f>'37'!G101</f>
        <v>-3.5842293906810037</v>
      </c>
      <c r="H401">
        <f>'37'!H101</f>
        <v>-14.035087719298247</v>
      </c>
    </row>
    <row r="402" spans="1:8">
      <c r="B402" t="s">
        <v>541</v>
      </c>
      <c r="C402">
        <f>'37'!C131</f>
        <v>0</v>
      </c>
      <c r="D402">
        <f>'37'!D131</f>
        <v>0</v>
      </c>
      <c r="E402">
        <f>'37'!E131</f>
        <v>-4.8701298701298699</v>
      </c>
      <c r="F402">
        <f>'37'!F131</f>
        <v>-14.87603305785124</v>
      </c>
      <c r="G402">
        <f>'37'!G131</f>
        <v>-10.101010101010102</v>
      </c>
      <c r="H402">
        <f>'37'!H131</f>
        <v>-17.006802721088437</v>
      </c>
    </row>
    <row r="403" spans="1:8">
      <c r="B403" t="s">
        <v>542</v>
      </c>
      <c r="C403">
        <f>'37'!C161</f>
        <v>0</v>
      </c>
      <c r="D403">
        <f>'37'!D161</f>
        <v>0</v>
      </c>
      <c r="E403">
        <f>'37'!E161</f>
        <v>-22.704837117472852</v>
      </c>
      <c r="F403">
        <f>'37'!F161</f>
        <v>-12.738853503184714</v>
      </c>
      <c r="G403">
        <f>'37'!G161</f>
        <v>-16.339869281045754</v>
      </c>
      <c r="H403">
        <f>'37'!H161</f>
        <v>-5.6882821387940838</v>
      </c>
    </row>
    <row r="404" spans="1:8">
      <c r="B404" t="s">
        <v>543</v>
      </c>
      <c r="C404">
        <f>'37'!C191</f>
        <v>0</v>
      </c>
      <c r="D404">
        <f>'37'!D191</f>
        <v>0</v>
      </c>
      <c r="E404">
        <f>'37'!E191</f>
        <v>-1.5847860538827259</v>
      </c>
      <c r="F404">
        <f>'37'!F191</f>
        <v>1.5625</v>
      </c>
      <c r="G404">
        <f>'37'!G191</f>
        <v>-16.103059581320448</v>
      </c>
      <c r="H404">
        <f>'37'!H191</f>
        <v>-9.8846787479406917</v>
      </c>
    </row>
    <row r="405" spans="1:8">
      <c r="B405" t="s">
        <v>544</v>
      </c>
      <c r="C405">
        <f>'37'!C221</f>
        <v>0</v>
      </c>
      <c r="D405">
        <f>'37'!D221</f>
        <v>0</v>
      </c>
      <c r="E405">
        <f>'37'!E221</f>
        <v>-2.8901734104046239</v>
      </c>
      <c r="F405">
        <f>'37'!F221</f>
        <v>-10.204081632653061</v>
      </c>
      <c r="G405">
        <f>'37'!G221</f>
        <v>-1.4880952380952379</v>
      </c>
      <c r="H405">
        <f>'37'!H221</f>
        <v>-5.9701492537313436</v>
      </c>
    </row>
    <row r="406" spans="1:8" ht="16" thickBot="1">
      <c r="B406" t="s">
        <v>545</v>
      </c>
      <c r="C406">
        <f>'37'!C251</f>
        <v>0</v>
      </c>
      <c r="D406">
        <f>'37'!D251</f>
        <v>0</v>
      </c>
      <c r="E406">
        <f>'37'!E251</f>
        <v>-9.3984962406015029</v>
      </c>
      <c r="F406">
        <f>'37'!F251</f>
        <v>1.9342359767891684</v>
      </c>
      <c r="G406">
        <f>'37'!G251</f>
        <v>-4.0160642570281118</v>
      </c>
      <c r="H406">
        <f>'37'!H251</f>
        <v>-4.1067761806981524</v>
      </c>
    </row>
    <row r="407" spans="1:8" ht="17" thickBot="1">
      <c r="A407">
        <v>38</v>
      </c>
      <c r="B407" s="60" t="s">
        <v>48</v>
      </c>
      <c r="C407" s="61">
        <f>'38'!C11</f>
        <v>0</v>
      </c>
      <c r="D407" s="62">
        <f>'38'!D11</f>
        <v>0</v>
      </c>
      <c r="E407" s="62">
        <f>'38'!E11</f>
        <v>-9.4863074995525327</v>
      </c>
      <c r="F407" s="62">
        <f>'38'!F11</f>
        <v>-8.1621548088695413</v>
      </c>
      <c r="G407" s="62">
        <f>'38'!G11</f>
        <v>-12.031594415870684</v>
      </c>
      <c r="H407" s="63">
        <f>'38'!H11</f>
        <v>-11.263375258119016</v>
      </c>
    </row>
    <row r="408" spans="1:8">
      <c r="B408" t="s">
        <v>547</v>
      </c>
      <c r="C408">
        <f>'38'!C41</f>
        <v>0</v>
      </c>
      <c r="D408">
        <f>'38'!D41</f>
        <v>0</v>
      </c>
      <c r="E408">
        <f>'38'!E41</f>
        <v>-2.9850746268656718</v>
      </c>
      <c r="F408">
        <f>'38'!F41</f>
        <v>-0.78194816800714928</v>
      </c>
      <c r="G408">
        <f>'38'!G41</f>
        <v>-5.039193729003359</v>
      </c>
      <c r="H408">
        <f>'38'!H41</f>
        <v>-3.7568306010928958</v>
      </c>
    </row>
    <row r="409" spans="1:8">
      <c r="B409" t="s">
        <v>548</v>
      </c>
      <c r="C409">
        <f>'38'!C71</f>
        <v>0</v>
      </c>
      <c r="D409">
        <f>'38'!D71</f>
        <v>0</v>
      </c>
      <c r="E409">
        <f>'38'!E71</f>
        <v>-28.508771929824558</v>
      </c>
      <c r="F409">
        <f>'38'!F71</f>
        <v>-24.368630926007974</v>
      </c>
      <c r="G409">
        <f>'38'!G71</f>
        <v>-25.316455696202532</v>
      </c>
      <c r="H409">
        <f>'38'!H71</f>
        <v>-22.079116835326587</v>
      </c>
    </row>
    <row r="410" spans="1:8">
      <c r="B410" t="s">
        <v>549</v>
      </c>
      <c r="C410">
        <f>'38'!C101</f>
        <v>0</v>
      </c>
      <c r="D410">
        <f>'38'!D101</f>
        <v>0</v>
      </c>
      <c r="E410">
        <f>'38'!E101</f>
        <v>-9.3220338983050848</v>
      </c>
      <c r="F410">
        <f>'38'!F101</f>
        <v>-12.483857081360311</v>
      </c>
      <c r="G410">
        <f>'38'!G101</f>
        <v>-13.913043478260871</v>
      </c>
      <c r="H410">
        <f>'38'!H101</f>
        <v>-9.8170459616242756</v>
      </c>
    </row>
    <row r="411" spans="1:8">
      <c r="B411" t="s">
        <v>550</v>
      </c>
      <c r="C411">
        <f>'38'!C131</f>
        <v>0</v>
      </c>
      <c r="D411">
        <f>'38'!D131</f>
        <v>0</v>
      </c>
      <c r="E411">
        <f>'38'!E131</f>
        <v>-2.4019215372297835</v>
      </c>
      <c r="F411">
        <f>'38'!F131</f>
        <v>-7.9936051159072745</v>
      </c>
      <c r="G411">
        <f>'38'!G131</f>
        <v>-13.008130081300813</v>
      </c>
      <c r="H411">
        <f>'38'!H131</f>
        <v>-17.691659646166805</v>
      </c>
    </row>
    <row r="412" spans="1:8">
      <c r="B412" t="s">
        <v>551</v>
      </c>
      <c r="C412">
        <f>'38'!C161</f>
        <v>0</v>
      </c>
      <c r="D412">
        <f>'38'!D161</f>
        <v>0</v>
      </c>
      <c r="E412">
        <f>'38'!E161</f>
        <v>-16.163793103448278</v>
      </c>
      <c r="F412">
        <f>'38'!F161</f>
        <v>-23.307436182019977</v>
      </c>
      <c r="G412">
        <f>'38'!G161</f>
        <v>-16.018306636155607</v>
      </c>
      <c r="H412">
        <f>'38'!H161</f>
        <v>-9.4339622641509422</v>
      </c>
    </row>
    <row r="413" spans="1:8">
      <c r="B413" t="s">
        <v>552</v>
      </c>
      <c r="C413">
        <f>'38'!C191</f>
        <v>0</v>
      </c>
      <c r="D413">
        <f>'38'!D191</f>
        <v>0</v>
      </c>
      <c r="E413">
        <f>'38'!E191</f>
        <v>-7.4534161490683228</v>
      </c>
      <c r="F413">
        <f>'38'!F191</f>
        <v>-3.7593984962406015</v>
      </c>
      <c r="G413">
        <f>'38'!G191</f>
        <v>-10.821133036282623</v>
      </c>
      <c r="H413">
        <f>'38'!H191</f>
        <v>-10.289389067524116</v>
      </c>
    </row>
    <row r="414" spans="1:8">
      <c r="B414" t="s">
        <v>553</v>
      </c>
      <c r="C414">
        <f>'38'!C221</f>
        <v>0</v>
      </c>
      <c r="D414">
        <f>'38'!D221</f>
        <v>0</v>
      </c>
      <c r="E414">
        <f>'38'!E221</f>
        <v>-11.433597185576078</v>
      </c>
      <c r="F414">
        <f>'38'!F221</f>
        <v>-8.9686098654708513</v>
      </c>
      <c r="G414">
        <f>'38'!G221</f>
        <v>-20.257826887661142</v>
      </c>
      <c r="H414">
        <f>'38'!H221</f>
        <v>-19.867549668874172</v>
      </c>
    </row>
    <row r="415" spans="1:8">
      <c r="B415" t="s">
        <v>554</v>
      </c>
      <c r="C415">
        <f>'38'!C251</f>
        <v>0</v>
      </c>
      <c r="D415">
        <f>'38'!D251</f>
        <v>0</v>
      </c>
      <c r="E415">
        <f>'38'!E251</f>
        <v>-13.412816691505217</v>
      </c>
      <c r="F415">
        <f>'38'!F251</f>
        <v>-9.8859315589353596</v>
      </c>
      <c r="G415">
        <f>'38'!G251</f>
        <v>-15.444015444015445</v>
      </c>
      <c r="H415">
        <f>'38'!H251</f>
        <v>-14.139827179890023</v>
      </c>
    </row>
    <row r="416" spans="1:8">
      <c r="B416" t="s">
        <v>555</v>
      </c>
      <c r="C416">
        <f>'38'!C281</f>
        <v>0</v>
      </c>
      <c r="D416">
        <f>'38'!D281</f>
        <v>0</v>
      </c>
      <c r="E416">
        <f>'38'!E281</f>
        <v>-15.20086862106406</v>
      </c>
      <c r="F416">
        <f>'38'!F281</f>
        <v>-7.7691453940066593</v>
      </c>
      <c r="G416">
        <f>'38'!G281</f>
        <v>-21.788990825688074</v>
      </c>
      <c r="H416">
        <f>'38'!H281</f>
        <v>-16.706443914081145</v>
      </c>
    </row>
    <row r="417" spans="2:8">
      <c r="B417" t="s">
        <v>556</v>
      </c>
      <c r="C417">
        <f>'38'!C311</f>
        <v>0</v>
      </c>
      <c r="D417">
        <f>'38'!D311</f>
        <v>0</v>
      </c>
      <c r="E417">
        <f>'38'!E311</f>
        <v>-15.582655826558266</v>
      </c>
      <c r="F417">
        <f>'38'!F311</f>
        <v>-15.256588072122053</v>
      </c>
      <c r="G417">
        <f>'38'!G311</f>
        <v>-14.935988620199145</v>
      </c>
      <c r="H417">
        <f>'38'!H311</f>
        <v>-28.867505551443376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417"/>
  <sheetViews>
    <sheetView topLeftCell="A31" zoomScale="90" zoomScaleNormal="90" workbookViewId="0">
      <selection activeCell="H44" sqref="H44"/>
    </sheetView>
  </sheetViews>
  <sheetFormatPr baseColWidth="10" defaultColWidth="9.1640625" defaultRowHeight="15"/>
  <cols>
    <col min="1" max="1" width="7.1640625" customWidth="1"/>
    <col min="2" max="2" width="30.5" customWidth="1"/>
    <col min="3" max="3" width="12" bestFit="1" customWidth="1"/>
  </cols>
  <sheetData>
    <row r="1" spans="1:8">
      <c r="A1" s="64" t="s">
        <v>181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'1'!L11</f>
        <v>0</v>
      </c>
      <c r="D4" s="17">
        <f>'1'!M11</f>
        <v>0</v>
      </c>
      <c r="E4" s="17">
        <f>'1'!N11</f>
        <v>0.6283643299678352</v>
      </c>
      <c r="F4" s="17">
        <f>'1'!O11</f>
        <v>0.54006635289195848</v>
      </c>
      <c r="G4" s="17">
        <f>'1'!P11</f>
        <v>0.5532140707490808</v>
      </c>
      <c r="H4" s="17">
        <f>'1'!Q11</f>
        <v>0.46788581288240105</v>
      </c>
    </row>
    <row r="5" spans="1:8" ht="16">
      <c r="A5" s="17">
        <v>2</v>
      </c>
      <c r="B5" s="59" t="s">
        <v>8</v>
      </c>
      <c r="C5" s="17">
        <f>'2'!L11</f>
        <v>0</v>
      </c>
      <c r="D5" s="17">
        <f>'2'!M11</f>
        <v>0</v>
      </c>
      <c r="E5" s="17">
        <f>'2'!N11</f>
        <v>0.47394170282114856</v>
      </c>
      <c r="F5" s="17">
        <f>'2'!O11</f>
        <v>0.43716635399943826</v>
      </c>
      <c r="G5" s="17">
        <f>'2'!P11</f>
        <v>0.45119323759198121</v>
      </c>
      <c r="H5" s="17">
        <f>'2'!Q11</f>
        <v>0.43642331349355451</v>
      </c>
    </row>
    <row r="6" spans="1:8" ht="16">
      <c r="A6" s="17">
        <v>3</v>
      </c>
      <c r="B6" s="59" t="s">
        <v>12</v>
      </c>
      <c r="C6" s="17">
        <f>'3'!L11</f>
        <v>0</v>
      </c>
      <c r="D6" s="17">
        <f>'3'!M11</f>
        <v>0</v>
      </c>
      <c r="E6" s="17">
        <f>'3'!N11</f>
        <v>0.55213301451911467</v>
      </c>
      <c r="F6" s="17">
        <f>'3'!O11</f>
        <v>0.61635595365197149</v>
      </c>
      <c r="G6" s="17">
        <f>'3'!P11</f>
        <v>0.53619523092331611</v>
      </c>
      <c r="H6" s="17">
        <f>'3'!Q11</f>
        <v>0.54072704900950064</v>
      </c>
    </row>
    <row r="7" spans="1:8" ht="16">
      <c r="A7" s="17">
        <v>4</v>
      </c>
      <c r="B7" s="59" t="s">
        <v>16</v>
      </c>
      <c r="C7" s="17">
        <f>'4'!L11</f>
        <v>0</v>
      </c>
      <c r="D7" s="17">
        <f>'4'!M11</f>
        <v>0</v>
      </c>
      <c r="E7" s="17">
        <f>'4'!N11</f>
        <v>0.75348946809217265</v>
      </c>
      <c r="F7" s="17">
        <f>'4'!O11</f>
        <v>0.66318801679107287</v>
      </c>
      <c r="G7" s="17">
        <f>'4'!P11</f>
        <v>0.66551833674682626</v>
      </c>
      <c r="H7" s="17">
        <f>'4'!Q11</f>
        <v>0.61090554204574821</v>
      </c>
    </row>
    <row r="8" spans="1:8" ht="16">
      <c r="A8" s="17">
        <v>5</v>
      </c>
      <c r="B8" s="59" t="s">
        <v>20</v>
      </c>
      <c r="C8" s="17">
        <f>'5'!L11</f>
        <v>0</v>
      </c>
      <c r="D8" s="17">
        <f>'5'!M11</f>
        <v>0</v>
      </c>
      <c r="E8" s="17">
        <f>'5'!N11</f>
        <v>0.50415281084488806</v>
      </c>
      <c r="F8" s="17">
        <f>'5'!O11</f>
        <v>0.60841326344092284</v>
      </c>
      <c r="G8" s="17">
        <f>'5'!P11</f>
        <v>0.47944920433689259</v>
      </c>
      <c r="H8" s="17">
        <f>'5'!Q11</f>
        <v>0.50540789565159339</v>
      </c>
    </row>
    <row r="9" spans="1:8" ht="16">
      <c r="A9" s="17">
        <v>6</v>
      </c>
      <c r="B9" s="59" t="s">
        <v>24</v>
      </c>
      <c r="C9" s="17">
        <f>'6'!L11</f>
        <v>0</v>
      </c>
      <c r="D9" s="17">
        <f>'6'!M11</f>
        <v>0</v>
      </c>
      <c r="E9" s="17">
        <f>'6'!N11</f>
        <v>0.36819280404432075</v>
      </c>
      <c r="F9" s="17">
        <f>'6'!O11</f>
        <v>0.39959361492007017</v>
      </c>
      <c r="G9" s="17">
        <f>'6'!P11</f>
        <v>0.5836212319755848</v>
      </c>
      <c r="H9" s="17">
        <f>'6'!Q11</f>
        <v>0.36173587648262739</v>
      </c>
    </row>
    <row r="10" spans="1:8" ht="16">
      <c r="A10" s="17">
        <v>7</v>
      </c>
      <c r="B10" s="59" t="s">
        <v>28</v>
      </c>
      <c r="C10" s="17">
        <f>'7'!L11</f>
        <v>0</v>
      </c>
      <c r="D10" s="17">
        <f>'7'!M11</f>
        <v>0</v>
      </c>
      <c r="E10" s="17">
        <f>'7'!N11</f>
        <v>0.42971617879232649</v>
      </c>
      <c r="F10" s="17">
        <f>'7'!O11</f>
        <v>0.47254236516540749</v>
      </c>
      <c r="G10" s="17">
        <f>'7'!P11</f>
        <v>0.54202305843643017</v>
      </c>
      <c r="H10" s="17">
        <f>'7'!Q11</f>
        <v>0.44780613533493918</v>
      </c>
    </row>
    <row r="11" spans="1:8" ht="16">
      <c r="A11" s="17">
        <v>8</v>
      </c>
      <c r="B11" s="59" t="s">
        <v>32</v>
      </c>
      <c r="C11" s="17">
        <f>'8'!L11</f>
        <v>0</v>
      </c>
      <c r="D11" s="17">
        <f>'8'!M11</f>
        <v>0</v>
      </c>
      <c r="E11" s="17">
        <f>'8'!N11</f>
        <v>0.78058652596176059</v>
      </c>
      <c r="F11" s="17">
        <f>'8'!O11</f>
        <v>0.68259806753988883</v>
      </c>
      <c r="G11" s="17">
        <f>'8'!P11</f>
        <v>0.55887457004350616</v>
      </c>
      <c r="H11" s="17">
        <f>'8'!Q11</f>
        <v>0.58542759187890692</v>
      </c>
    </row>
    <row r="12" spans="1:8" ht="16">
      <c r="A12" s="17">
        <v>9</v>
      </c>
      <c r="B12" s="59" t="s">
        <v>36</v>
      </c>
      <c r="C12" s="17">
        <f>'9'!L11</f>
        <v>0</v>
      </c>
      <c r="D12" s="17">
        <f>'9'!M11</f>
        <v>0</v>
      </c>
      <c r="E12" s="17">
        <f>'9'!N11</f>
        <v>0.53529361038901024</v>
      </c>
      <c r="F12" s="17">
        <f>'9'!O11</f>
        <v>0.50279253035773452</v>
      </c>
      <c r="G12" s="17">
        <f>'9'!P11</f>
        <v>0.50867797306386375</v>
      </c>
      <c r="H12" s="17">
        <f>'9'!Q11</f>
        <v>0.41145106908817441</v>
      </c>
    </row>
    <row r="13" spans="1:8" ht="16">
      <c r="A13" s="17">
        <v>10</v>
      </c>
      <c r="B13" s="59" t="s">
        <v>41</v>
      </c>
      <c r="C13" s="17">
        <f>'10'!L11</f>
        <v>0</v>
      </c>
      <c r="D13" s="17">
        <f>'10'!M11</f>
        <v>0</v>
      </c>
      <c r="E13" s="17">
        <f>'10'!N11</f>
        <v>0.32341199086906952</v>
      </c>
      <c r="F13" s="17">
        <f>'10'!O11</f>
        <v>0.34600556589269188</v>
      </c>
      <c r="G13" s="17">
        <f>'10'!P11</f>
        <v>0.32311894488664572</v>
      </c>
      <c r="H13" s="17">
        <f>'10'!Q11</f>
        <v>0.30810720855712842</v>
      </c>
    </row>
    <row r="14" spans="1:8" ht="16">
      <c r="A14" s="17">
        <v>11</v>
      </c>
      <c r="B14" s="59" t="s">
        <v>45</v>
      </c>
      <c r="C14" s="17">
        <f>'11'!L11</f>
        <v>0</v>
      </c>
      <c r="D14" s="17">
        <f>'11'!M11</f>
        <v>0</v>
      </c>
      <c r="E14" s="17">
        <f>'11'!N11</f>
        <v>0.43759503282621703</v>
      </c>
      <c r="F14" s="17">
        <f>'11'!O11</f>
        <v>0.39353797026637499</v>
      </c>
      <c r="G14" s="17">
        <f>'11'!P11</f>
        <v>0.48422583452620865</v>
      </c>
      <c r="H14" s="17">
        <f>'11'!Q11</f>
        <v>0.40277323727352832</v>
      </c>
    </row>
    <row r="15" spans="1:8" ht="16">
      <c r="A15" s="17">
        <v>12</v>
      </c>
      <c r="B15" s="59" t="s">
        <v>49</v>
      </c>
      <c r="C15" s="17">
        <f>'12'!L11</f>
        <v>0</v>
      </c>
      <c r="D15" s="17">
        <f>'12'!M11</f>
        <v>0</v>
      </c>
      <c r="E15" s="17">
        <f>'12'!N11</f>
        <v>0.47377298875425605</v>
      </c>
      <c r="F15" s="17">
        <f>'12'!O11</f>
        <v>0.44595149986301197</v>
      </c>
      <c r="G15" s="17">
        <f>'12'!P11</f>
        <v>0.47623467676368447</v>
      </c>
      <c r="H15" s="17">
        <f>'12'!Q11</f>
        <v>0.42612012903168039</v>
      </c>
    </row>
    <row r="16" spans="1:8" ht="16">
      <c r="A16" s="17">
        <v>13</v>
      </c>
      <c r="B16" s="59" t="s">
        <v>53</v>
      </c>
      <c r="C16" s="17">
        <f>'13'!L11</f>
        <v>0</v>
      </c>
      <c r="D16" s="17">
        <f>'13'!M11</f>
        <v>0</v>
      </c>
      <c r="E16" s="17">
        <f>'13'!N11</f>
        <v>0.6472593858040413</v>
      </c>
      <c r="F16" s="17">
        <f>'13'!O11</f>
        <v>0.69547379292697276</v>
      </c>
      <c r="G16" s="17">
        <f>'13'!P11</f>
        <v>0.66643197902775209</v>
      </c>
      <c r="H16" s="17">
        <f>'13'!Q11</f>
        <v>0.69879613197184098</v>
      </c>
    </row>
    <row r="17" spans="1:8" ht="16">
      <c r="A17" s="17">
        <v>14</v>
      </c>
      <c r="B17" s="59" t="s">
        <v>57</v>
      </c>
      <c r="C17" s="17">
        <f>'14'!L11</f>
        <v>0</v>
      </c>
      <c r="D17" s="17">
        <f>'14'!M11</f>
        <v>0</v>
      </c>
      <c r="E17" s="17">
        <f>'14'!N11</f>
        <v>0.44097306310330825</v>
      </c>
      <c r="F17" s="17">
        <f>'14'!O11</f>
        <v>0.41706650565050168</v>
      </c>
      <c r="G17" s="17">
        <f>'14'!P11</f>
        <v>0.39608968646496573</v>
      </c>
      <c r="H17" s="17">
        <f>'14'!Q11</f>
        <v>0.4113653675297968</v>
      </c>
    </row>
    <row r="18" spans="1:8" ht="16">
      <c r="A18" s="17">
        <v>15</v>
      </c>
      <c r="B18" s="59" t="s">
        <v>61</v>
      </c>
      <c r="C18" s="17">
        <f>'15'!L11</f>
        <v>0</v>
      </c>
      <c r="D18" s="17">
        <f>'15'!M11</f>
        <v>0</v>
      </c>
      <c r="E18" s="17">
        <f>'15'!N11</f>
        <v>0.41151031601028126</v>
      </c>
      <c r="F18" s="17">
        <f>'15'!O11</f>
        <v>0.42861041807061334</v>
      </c>
      <c r="G18" s="17">
        <f>'15'!P11</f>
        <v>0.39381578022641156</v>
      </c>
      <c r="H18" s="17">
        <f>'15'!Q11</f>
        <v>0.32260502510826472</v>
      </c>
    </row>
    <row r="19" spans="1:8" ht="16">
      <c r="A19" s="17">
        <v>16</v>
      </c>
      <c r="B19" s="59" t="s">
        <v>65</v>
      </c>
      <c r="C19" s="17">
        <f>'16'!L11</f>
        <v>0</v>
      </c>
      <c r="D19" s="17">
        <f>'16'!M11</f>
        <v>0</v>
      </c>
      <c r="E19" s="17">
        <f>'16'!N11</f>
        <v>0.41076971659074191</v>
      </c>
      <c r="F19" s="17">
        <f>'16'!O11</f>
        <v>0.43983585460294983</v>
      </c>
      <c r="G19" s="17">
        <f>'16'!P11</f>
        <v>0.34500312950980017</v>
      </c>
      <c r="H19" s="17">
        <f>'16'!Q11</f>
        <v>0.37536614322006906</v>
      </c>
    </row>
    <row r="20" spans="1:8" ht="16">
      <c r="A20" s="17">
        <v>17</v>
      </c>
      <c r="B20" s="59" t="s">
        <v>69</v>
      </c>
      <c r="C20" s="17">
        <f>'17'!L11</f>
        <v>0</v>
      </c>
      <c r="D20" s="17">
        <f>'17'!M11</f>
        <v>0</v>
      </c>
      <c r="E20" s="17">
        <f>'17'!N11</f>
        <v>0.61366944011239555</v>
      </c>
      <c r="F20" s="17">
        <f>'17'!O11</f>
        <v>0.60000232206627435</v>
      </c>
      <c r="G20" s="17">
        <f>'17'!P11</f>
        <v>0.50342896673001358</v>
      </c>
      <c r="H20" s="17">
        <f>'17'!Q11</f>
        <v>0.54116175388967602</v>
      </c>
    </row>
    <row r="21" spans="1:8" ht="16">
      <c r="A21" s="17">
        <v>18</v>
      </c>
      <c r="B21" s="59" t="s">
        <v>73</v>
      </c>
      <c r="C21" s="17">
        <f>'18'!L11</f>
        <v>0</v>
      </c>
      <c r="D21" s="17">
        <f>'18'!M11</f>
        <v>0</v>
      </c>
      <c r="E21" s="17">
        <f>'18'!N11</f>
        <v>0.51355643440786092</v>
      </c>
      <c r="F21" s="17">
        <f>'18'!O11</f>
        <v>0.53369787494497201</v>
      </c>
      <c r="G21" s="17">
        <f>'18'!P11</f>
        <v>0.52098444070345951</v>
      </c>
      <c r="H21" s="17">
        <f>'18'!Q11</f>
        <v>0.465949831084084</v>
      </c>
    </row>
    <row r="22" spans="1:8" ht="16">
      <c r="A22" s="17">
        <v>19</v>
      </c>
      <c r="B22" s="59" t="s">
        <v>77</v>
      </c>
      <c r="C22" s="17">
        <f>'19'!L11</f>
        <v>0</v>
      </c>
      <c r="D22" s="17">
        <f>'19'!M11</f>
        <v>0</v>
      </c>
      <c r="E22" s="17">
        <f>'19'!N11</f>
        <v>0.61112182440326734</v>
      </c>
      <c r="F22" s="17">
        <f>'19'!O11</f>
        <v>0.46900251248625313</v>
      </c>
      <c r="G22" s="17">
        <f>'19'!P11</f>
        <v>0.48619174695228101</v>
      </c>
      <c r="H22" s="17">
        <f>'19'!Q11</f>
        <v>0.4822569118646593</v>
      </c>
    </row>
    <row r="23" spans="1:8" ht="16">
      <c r="A23" s="17">
        <v>20</v>
      </c>
      <c r="B23" s="59" t="s">
        <v>81</v>
      </c>
      <c r="C23" s="17">
        <f>'20'!L11</f>
        <v>0</v>
      </c>
      <c r="D23" s="17">
        <f>'20'!M11</f>
        <v>0</v>
      </c>
      <c r="E23" s="17">
        <f>'20'!N11</f>
        <v>0.61403282293349126</v>
      </c>
      <c r="F23" s="17">
        <f>'20'!O11</f>
        <v>0.46476070701377559</v>
      </c>
      <c r="G23" s="17">
        <f>'20'!P11</f>
        <v>0.58772178702284239</v>
      </c>
      <c r="H23" s="17">
        <f>'20'!Q11</f>
        <v>0.39536368565575564</v>
      </c>
    </row>
    <row r="24" spans="1:8" ht="16">
      <c r="A24" s="17">
        <v>21</v>
      </c>
      <c r="B24" s="59" t="s">
        <v>85</v>
      </c>
      <c r="C24" s="17">
        <f>'21'!L11</f>
        <v>0</v>
      </c>
      <c r="D24" s="17">
        <f>'21'!M11</f>
        <v>0</v>
      </c>
      <c r="E24" s="17">
        <f>'21'!N11</f>
        <v>0.77299652070369329</v>
      </c>
      <c r="F24" s="17">
        <f>'21'!O11</f>
        <v>0.6732723516726935</v>
      </c>
      <c r="G24" s="17">
        <f>'21'!P11</f>
        <v>0.60517627322950407</v>
      </c>
      <c r="H24" s="17">
        <f>'21'!Q11</f>
        <v>0.62549818519203393</v>
      </c>
    </row>
    <row r="25" spans="1:8" ht="16">
      <c r="A25" s="17">
        <v>22</v>
      </c>
      <c r="B25" s="59" t="s">
        <v>89</v>
      </c>
      <c r="C25" s="17">
        <f>'22'!L11</f>
        <v>0</v>
      </c>
      <c r="D25" s="17">
        <f>'22'!M11</f>
        <v>0</v>
      </c>
      <c r="E25" s="17">
        <f>'22'!N11</f>
        <v>0.51017784858016302</v>
      </c>
      <c r="F25" s="17">
        <f>'22'!O11</f>
        <v>0.54620932185623816</v>
      </c>
      <c r="G25" s="17">
        <f>'22'!P11</f>
        <v>0.54778807889501391</v>
      </c>
      <c r="H25" s="17">
        <f>'22'!Q11</f>
        <v>0.52795116496464833</v>
      </c>
    </row>
    <row r="26" spans="1:8" ht="16">
      <c r="A26" s="17">
        <v>23</v>
      </c>
      <c r="B26" s="59" t="s">
        <v>93</v>
      </c>
      <c r="C26" s="17">
        <f>'23'!L11</f>
        <v>0</v>
      </c>
      <c r="D26" s="17">
        <f>'23'!M11</f>
        <v>0</v>
      </c>
      <c r="E26" s="17">
        <f>'23'!N11</f>
        <v>0.27013966558745939</v>
      </c>
      <c r="F26" s="17">
        <f>'23'!O11</f>
        <v>0.30359035206411195</v>
      </c>
      <c r="G26" s="17">
        <f>'23'!P11</f>
        <v>0.25318134815758669</v>
      </c>
      <c r="H26" s="17">
        <f>'23'!Q11</f>
        <v>0.30769060497905348</v>
      </c>
    </row>
    <row r="27" spans="1:8" ht="16">
      <c r="A27" s="17">
        <v>24</v>
      </c>
      <c r="B27" s="59" t="s">
        <v>97</v>
      </c>
      <c r="C27" s="17">
        <f>'24'!L11</f>
        <v>0</v>
      </c>
      <c r="D27" s="17">
        <f>'24'!M11</f>
        <v>0</v>
      </c>
      <c r="E27" s="17">
        <f>'24'!N11</f>
        <v>0.79677599601439464</v>
      </c>
      <c r="F27" s="17">
        <f>'24'!O11</f>
        <v>0.73670274069513753</v>
      </c>
      <c r="G27" s="17">
        <f>'24'!P11</f>
        <v>0.7366810428865822</v>
      </c>
      <c r="H27" s="17">
        <f>'24'!Q11</f>
        <v>0.74326572658828882</v>
      </c>
    </row>
    <row r="28" spans="1:8" ht="16">
      <c r="A28" s="17">
        <v>25</v>
      </c>
      <c r="B28" s="59" t="s">
        <v>101</v>
      </c>
      <c r="C28" s="17">
        <f>'25'!L11</f>
        <v>0</v>
      </c>
      <c r="D28" s="17">
        <f>'25'!M11</f>
        <v>0</v>
      </c>
      <c r="E28" s="17">
        <f>'25'!N11</f>
        <v>0.39827713119090102</v>
      </c>
      <c r="F28" s="17">
        <f>'25'!O11</f>
        <v>0.44676908242761182</v>
      </c>
      <c r="G28" s="17">
        <f>'25'!P11</f>
        <v>0.41633319328095275</v>
      </c>
      <c r="H28" s="17">
        <f>'25'!Q11</f>
        <v>0.41610981314430673</v>
      </c>
    </row>
    <row r="29" spans="1:8" ht="16">
      <c r="A29" s="17">
        <v>26</v>
      </c>
      <c r="B29" s="59" t="s">
        <v>105</v>
      </c>
      <c r="C29" s="17">
        <f>'26'!L11</f>
        <v>0</v>
      </c>
      <c r="D29" s="17">
        <f>'26'!M11</f>
        <v>0</v>
      </c>
      <c r="E29" s="17">
        <f>'26'!N11</f>
        <v>0.53033139323611245</v>
      </c>
      <c r="F29" s="17">
        <f>'26'!O11</f>
        <v>0.5227283542957234</v>
      </c>
      <c r="G29" s="17">
        <f>'26'!P11</f>
        <v>0.48420623160818244</v>
      </c>
      <c r="H29" s="17">
        <f>'26'!Q11</f>
        <v>0.47057584762947829</v>
      </c>
    </row>
    <row r="30" spans="1:8" ht="16">
      <c r="A30" s="17">
        <v>27</v>
      </c>
      <c r="B30" s="59" t="s">
        <v>3</v>
      </c>
      <c r="C30" s="17">
        <f>'27'!L11</f>
        <v>0</v>
      </c>
      <c r="D30" s="17">
        <f>'27'!M11</f>
        <v>0</v>
      </c>
      <c r="E30" s="17">
        <f>'27'!N11</f>
        <v>0.62493067026146365</v>
      </c>
      <c r="F30" s="17">
        <f>'27'!O11</f>
        <v>0.56742577271903039</v>
      </c>
      <c r="G30" s="17">
        <f>'27'!P11</f>
        <v>0.53856580792484232</v>
      </c>
      <c r="H30" s="17">
        <f>'27'!Q11</f>
        <v>0.52807874504170615</v>
      </c>
    </row>
    <row r="31" spans="1:8" ht="16">
      <c r="A31" s="17">
        <v>28</v>
      </c>
      <c r="B31" s="59" t="s">
        <v>7</v>
      </c>
      <c r="C31" s="17">
        <f>'28'!L11</f>
        <v>0</v>
      </c>
      <c r="D31" s="17">
        <f>'28'!M11</f>
        <v>0</v>
      </c>
      <c r="E31" s="17">
        <f>'28'!N11</f>
        <v>0.44847809859105797</v>
      </c>
      <c r="F31" s="17">
        <f>'28'!O11</f>
        <v>0.40286005924478352</v>
      </c>
      <c r="G31" s="17">
        <f>'28'!P11</f>
        <v>0.3977080916990961</v>
      </c>
      <c r="H31" s="17">
        <f>'28'!Q11</f>
        <v>0.39605116685466957</v>
      </c>
    </row>
    <row r="32" spans="1:8" ht="16">
      <c r="A32" s="17">
        <v>29</v>
      </c>
      <c r="B32" s="59" t="s">
        <v>11</v>
      </c>
      <c r="C32" s="17">
        <f>'29'!L11</f>
        <v>0</v>
      </c>
      <c r="D32" s="17">
        <f>'29'!M11</f>
        <v>0</v>
      </c>
      <c r="E32" s="17">
        <f>'29'!N11</f>
        <v>0.42913988371912187</v>
      </c>
      <c r="F32" s="17">
        <f>'29'!O11</f>
        <v>0.45851345545607652</v>
      </c>
      <c r="G32" s="17">
        <f>'29'!P11</f>
        <v>0.4634340123257481</v>
      </c>
      <c r="H32" s="17">
        <f>'29'!Q11</f>
        <v>0.45846467400643776</v>
      </c>
    </row>
    <row r="33" spans="1:8" ht="16">
      <c r="A33" s="17">
        <v>30</v>
      </c>
      <c r="B33" s="59" t="s">
        <v>15</v>
      </c>
      <c r="C33" s="17">
        <f>'30'!L11</f>
        <v>0</v>
      </c>
      <c r="D33" s="17">
        <f>'30'!M11</f>
        <v>0</v>
      </c>
      <c r="E33" s="17">
        <f>'30'!N11</f>
        <v>0.48498298872247014</v>
      </c>
      <c r="F33" s="17">
        <f>'30'!O11</f>
        <v>0.50396532874487998</v>
      </c>
      <c r="G33" s="17">
        <f>'30'!P11</f>
        <v>0.42738379646159841</v>
      </c>
      <c r="H33" s="17">
        <f>'30'!Q11</f>
        <v>0.44121295002585853</v>
      </c>
    </row>
    <row r="34" spans="1:8" ht="16">
      <c r="A34" s="17">
        <v>31</v>
      </c>
      <c r="B34" s="59" t="s">
        <v>19</v>
      </c>
      <c r="C34" s="17">
        <f>'31'!L11</f>
        <v>0</v>
      </c>
      <c r="D34" s="17">
        <f>'31'!M11</f>
        <v>0</v>
      </c>
      <c r="E34" s="17">
        <f>'31'!N11</f>
        <v>0.45637536337868106</v>
      </c>
      <c r="F34" s="17">
        <f>'31'!O11</f>
        <v>0.47314667057091525</v>
      </c>
      <c r="G34" s="17">
        <f>'31'!P11</f>
        <v>0.4393574051796274</v>
      </c>
      <c r="H34" s="17">
        <f>'31'!Q11</f>
        <v>0.39654485638576598</v>
      </c>
    </row>
    <row r="35" spans="1:8" ht="16">
      <c r="A35" s="17">
        <v>32</v>
      </c>
      <c r="B35" s="59" t="s">
        <v>23</v>
      </c>
      <c r="C35" s="17">
        <f>'32'!L11</f>
        <v>0</v>
      </c>
      <c r="D35" s="17">
        <f>'32'!M11</f>
        <v>0</v>
      </c>
      <c r="E35" s="17">
        <f>'32'!N11</f>
        <v>0.39826944024692135</v>
      </c>
      <c r="F35" s="17">
        <f>'32'!O11</f>
        <v>0.46688428636594048</v>
      </c>
      <c r="G35" s="17">
        <f>'32'!P11</f>
        <v>0.38965906021417557</v>
      </c>
      <c r="H35" s="17">
        <f>'32'!Q11</f>
        <v>0.38590197626813372</v>
      </c>
    </row>
    <row r="36" spans="1:8" ht="16">
      <c r="A36" s="17">
        <v>33</v>
      </c>
      <c r="B36" s="59" t="s">
        <v>27</v>
      </c>
      <c r="C36" s="17">
        <f>'33'!L11</f>
        <v>0</v>
      </c>
      <c r="D36" s="17">
        <f>'33'!M11</f>
        <v>0</v>
      </c>
      <c r="E36" s="17">
        <f>'33'!N11</f>
        <v>0.37166477190822034</v>
      </c>
      <c r="F36" s="17">
        <f>'33'!O11</f>
        <v>0.35911764235194982</v>
      </c>
      <c r="G36" s="17">
        <f>'33'!P11</f>
        <v>0.37849406515033834</v>
      </c>
      <c r="H36" s="17">
        <f>'33'!Q11</f>
        <v>0.37448319216059173</v>
      </c>
    </row>
    <row r="37" spans="1:8" ht="16">
      <c r="A37" s="17">
        <v>34</v>
      </c>
      <c r="B37" s="59" t="s">
        <v>31</v>
      </c>
      <c r="C37" s="17">
        <f>'34'!L11</f>
        <v>0</v>
      </c>
      <c r="D37" s="17">
        <f>'34'!M11</f>
        <v>0</v>
      </c>
      <c r="E37" s="17">
        <f>'34'!N11</f>
        <v>0.4063570353998146</v>
      </c>
      <c r="F37" s="17">
        <f>'34'!O11</f>
        <v>0.60168266654484515</v>
      </c>
      <c r="G37" s="17">
        <f>'34'!P11</f>
        <v>0.50378457256671161</v>
      </c>
      <c r="H37" s="17">
        <f>'34'!Q11</f>
        <v>0.51793466845760827</v>
      </c>
    </row>
    <row r="38" spans="1:8" ht="16">
      <c r="A38" s="17">
        <v>35</v>
      </c>
      <c r="B38" s="59" t="s">
        <v>35</v>
      </c>
      <c r="C38" s="17">
        <f>'35'!L11</f>
        <v>0</v>
      </c>
      <c r="D38" s="17">
        <f>'35'!M11</f>
        <v>0</v>
      </c>
      <c r="E38" s="17">
        <f>'35'!N11</f>
        <v>0.7344122728478979</v>
      </c>
      <c r="F38" s="17">
        <f>'35'!O11</f>
        <v>0.64664703726403383</v>
      </c>
      <c r="G38" s="17">
        <f>'35'!P11</f>
        <v>0.6477550567461402</v>
      </c>
      <c r="H38" s="17">
        <f>'35'!Q11</f>
        <v>0.54088305407645432</v>
      </c>
    </row>
    <row r="39" spans="1:8" ht="16">
      <c r="A39" s="17">
        <v>36</v>
      </c>
      <c r="B39" s="59" t="s">
        <v>40</v>
      </c>
      <c r="C39" s="17">
        <f>'36'!L11</f>
        <v>0</v>
      </c>
      <c r="D39" s="17">
        <f>'36'!M11</f>
        <v>0</v>
      </c>
      <c r="E39" s="17">
        <f>'36'!N11</f>
        <v>0.85931613810789309</v>
      </c>
      <c r="F39" s="17">
        <f>'36'!O11</f>
        <v>0.67737890000638834</v>
      </c>
      <c r="G39" s="17">
        <f>'36'!P11</f>
        <v>0.62418292187681945</v>
      </c>
      <c r="H39" s="17">
        <f>'36'!Q11</f>
        <v>0.59507183364584249</v>
      </c>
    </row>
    <row r="40" spans="1:8" ht="16">
      <c r="A40" s="17">
        <v>37</v>
      </c>
      <c r="B40" s="59" t="s">
        <v>44</v>
      </c>
      <c r="C40" s="17">
        <f>'37'!L11</f>
        <v>0</v>
      </c>
      <c r="D40" s="17">
        <f>'37'!M11</f>
        <v>0</v>
      </c>
      <c r="E40" s="17">
        <f>'37'!N11</f>
        <v>0.7681363346110095</v>
      </c>
      <c r="F40" s="17">
        <f>'37'!O11</f>
        <v>0.67243826799829676</v>
      </c>
      <c r="G40" s="17">
        <f>'37'!P11</f>
        <v>0.73974222617759244</v>
      </c>
      <c r="H40" s="17">
        <f>'37'!Q11</f>
        <v>0.62460780832668328</v>
      </c>
    </row>
    <row r="41" spans="1:8" ht="16">
      <c r="A41" s="17">
        <v>38</v>
      </c>
      <c r="B41" s="59" t="s">
        <v>48</v>
      </c>
      <c r="C41" s="17">
        <f>'38'!L11</f>
        <v>0</v>
      </c>
      <c r="D41" s="17">
        <f>'38'!M11</f>
        <v>0</v>
      </c>
      <c r="E41" s="17">
        <f>'38'!N11</f>
        <v>0.4521687202338609</v>
      </c>
      <c r="F41" s="17">
        <f>'38'!O11</f>
        <v>0.49366515691151142</v>
      </c>
      <c r="G41" s="17">
        <f>'38'!P11</f>
        <v>0.38626402523103803</v>
      </c>
      <c r="H41" s="17">
        <f>'38'!Q11</f>
        <v>0.40442800787211652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'39'!J11</f>
        <v>0.81569919248407674</v>
      </c>
      <c r="F43" s="17">
        <f>'39'!K11</f>
        <v>0.77479104729963888</v>
      </c>
      <c r="G43" s="17">
        <f>'39'!L11</f>
        <v>0.7075505367276349</v>
      </c>
      <c r="H43" s="17">
        <f>'39'!M11</f>
        <v>0.67093061879801108</v>
      </c>
    </row>
    <row r="44" spans="1:8" ht="17" thickBot="1">
      <c r="A44">
        <v>40</v>
      </c>
      <c r="B44" s="60" t="s">
        <v>60</v>
      </c>
      <c r="C44" s="17"/>
      <c r="D44" s="17"/>
      <c r="E44" s="17">
        <f>'40'!J11</f>
        <v>0.88881930210830029</v>
      </c>
      <c r="F44" s="17">
        <f>'40'!K11</f>
        <v>0.86327944982019345</v>
      </c>
      <c r="G44" s="17">
        <f>'40'!L11</f>
        <v>0.79216941808549068</v>
      </c>
      <c r="H44" s="17">
        <f>'40'!M11</f>
        <v>0.73793990844398683</v>
      </c>
    </row>
    <row r="45" spans="1:8" ht="17" thickBot="1">
      <c r="A45">
        <v>41</v>
      </c>
      <c r="B45" s="60" t="s">
        <v>64</v>
      </c>
      <c r="C45" s="17"/>
      <c r="D45" s="17"/>
      <c r="E45" s="17">
        <f>'41'!J11</f>
        <v>0.63716111923664398</v>
      </c>
      <c r="F45" s="17">
        <f>'41'!K11</f>
        <v>0.59810397710288599</v>
      </c>
      <c r="G45" s="17">
        <f>'41'!L11</f>
        <v>0.5471844599183</v>
      </c>
      <c r="H45" s="17">
        <f>'41'!M11</f>
        <v>0.56454727623699141</v>
      </c>
    </row>
    <row r="46" spans="1:8" ht="17" thickBot="1">
      <c r="A46">
        <v>42</v>
      </c>
      <c r="B46" s="60" t="s">
        <v>68</v>
      </c>
      <c r="C46" s="17"/>
      <c r="D46" s="17"/>
      <c r="E46" s="17">
        <f>'42'!J11</f>
        <v>0.78783418161847718</v>
      </c>
      <c r="F46" s="17">
        <f>'42'!K11</f>
        <v>0.70217116262941359</v>
      </c>
      <c r="G46" s="17">
        <f>'42'!L11</f>
        <v>0.65729317044105973</v>
      </c>
      <c r="H46" s="17">
        <f>'42'!M11</f>
        <v>0.65929119777415024</v>
      </c>
    </row>
    <row r="47" spans="1:8" ht="17" thickBot="1">
      <c r="A47">
        <v>43</v>
      </c>
      <c r="B47" s="60" t="s">
        <v>72</v>
      </c>
      <c r="C47" s="17"/>
      <c r="D47" s="17"/>
      <c r="E47" s="17">
        <f>'43'!J11</f>
        <v>0.66141123914510946</v>
      </c>
      <c r="F47" s="17">
        <f>'43'!K11</f>
        <v>0.6056326758322812</v>
      </c>
      <c r="G47" s="17">
        <f>'43'!L11</f>
        <v>0.58155623921897315</v>
      </c>
      <c r="H47" s="17">
        <f>'43'!M11</f>
        <v>0.54892072728638097</v>
      </c>
    </row>
    <row r="48" spans="1:8" ht="17" thickBot="1">
      <c r="A48">
        <v>44</v>
      </c>
      <c r="B48" s="60" t="s">
        <v>76</v>
      </c>
      <c r="C48" s="17"/>
      <c r="D48" s="17"/>
      <c r="E48" s="17">
        <f>'44'!J11</f>
        <v>0.63542550518094587</v>
      </c>
      <c r="F48" s="17">
        <f>'44'!K11</f>
        <v>0.54262216582760125</v>
      </c>
      <c r="G48" s="17">
        <f>'44'!L11</f>
        <v>0.61474947310074646</v>
      </c>
      <c r="H48" s="17">
        <f>'44'!M11</f>
        <v>0.56519118408714553</v>
      </c>
    </row>
    <row r="49" spans="1:8" ht="17" thickBot="1">
      <c r="A49">
        <v>45</v>
      </c>
      <c r="B49" s="60" t="s">
        <v>80</v>
      </c>
      <c r="C49" s="17"/>
      <c r="D49" s="17"/>
      <c r="E49" s="17">
        <f>'45'!J11</f>
        <v>0.4259861138484497</v>
      </c>
      <c r="F49" s="17">
        <f>'45'!K11</f>
        <v>0.42680070239263662</v>
      </c>
      <c r="G49" s="17">
        <f>'45'!L11</f>
        <v>0.39302535155708185</v>
      </c>
      <c r="H49" s="17">
        <f>'45'!M11</f>
        <v>0.44709238634996978</v>
      </c>
    </row>
    <row r="50" spans="1:8" ht="17" thickBot="1">
      <c r="A50">
        <v>46</v>
      </c>
      <c r="B50" s="60" t="s">
        <v>84</v>
      </c>
      <c r="C50" s="17"/>
      <c r="D50" s="17"/>
      <c r="E50" s="17">
        <f>'46'!J11</f>
        <v>0.46273763058112372</v>
      </c>
      <c r="F50" s="17">
        <f>'46'!K11</f>
        <v>0.45149237936844211</v>
      </c>
      <c r="G50" s="17">
        <f>'46'!L11</f>
        <v>0.42605941206632569</v>
      </c>
      <c r="H50" s="17">
        <f>'46'!M11</f>
        <v>0.41571789011447491</v>
      </c>
    </row>
    <row r="51" spans="1:8" ht="17" thickBot="1">
      <c r="A51">
        <v>47</v>
      </c>
      <c r="B51" s="60" t="s">
        <v>88</v>
      </c>
      <c r="C51" s="17"/>
      <c r="D51" s="17"/>
      <c r="E51" s="17">
        <f>'47'!J11</f>
        <v>0.65775754323776237</v>
      </c>
      <c r="F51" s="17">
        <f>'47'!K11</f>
        <v>0.66571359511704464</v>
      </c>
      <c r="G51" s="17">
        <f>'47'!L11</f>
        <v>0.51952712217969299</v>
      </c>
      <c r="H51" s="17">
        <f>'47'!M11</f>
        <v>0.5056261968118303</v>
      </c>
    </row>
    <row r="52" spans="1:8" ht="17" thickBot="1">
      <c r="A52">
        <v>48</v>
      </c>
      <c r="B52" s="60" t="s">
        <v>92</v>
      </c>
      <c r="C52" s="17"/>
      <c r="D52" s="17"/>
      <c r="E52" s="17">
        <f>'48'!J11</f>
        <v>0.63702507491264382</v>
      </c>
      <c r="F52" s="17">
        <f>'48'!K11</f>
        <v>0.56481175416587481</v>
      </c>
      <c r="G52" s="17">
        <f>'48'!L11</f>
        <v>0.58833792517289518</v>
      </c>
      <c r="H52" s="17">
        <f>'48'!M11</f>
        <v>0.56162497601512518</v>
      </c>
    </row>
    <row r="53" spans="1:8" ht="17" thickBot="1">
      <c r="A53">
        <v>49</v>
      </c>
      <c r="B53" s="60" t="s">
        <v>96</v>
      </c>
      <c r="C53" s="17"/>
      <c r="D53" s="17"/>
      <c r="E53" s="17">
        <f>'49'!J11</f>
        <v>0.51950522659196308</v>
      </c>
      <c r="F53" s="17">
        <f>'49'!K11</f>
        <v>0.50195440066706654</v>
      </c>
      <c r="G53" s="17">
        <f>'49'!L11</f>
        <v>0.47924732386697044</v>
      </c>
      <c r="H53" s="17">
        <f>'49'!M11</f>
        <v>0.53141914745849739</v>
      </c>
    </row>
    <row r="54" spans="1:8" ht="17" thickBot="1">
      <c r="A54">
        <v>50</v>
      </c>
      <c r="B54" s="60" t="s">
        <v>100</v>
      </c>
      <c r="C54" s="17"/>
      <c r="D54" s="17"/>
      <c r="E54" s="17">
        <f>'50'!J11</f>
        <v>0.3908854044731952</v>
      </c>
      <c r="F54" s="17">
        <f>'50'!K11</f>
        <v>0.41860262652660302</v>
      </c>
      <c r="G54" s="17">
        <f>'50'!L11</f>
        <v>0.48074972891780426</v>
      </c>
      <c r="H54" s="17">
        <f>'50'!M11</f>
        <v>0.37715912414168101</v>
      </c>
    </row>
    <row r="55" spans="1:8" ht="17" thickBot="1">
      <c r="A55">
        <v>51</v>
      </c>
      <c r="B55" s="60" t="s">
        <v>104</v>
      </c>
      <c r="C55" s="17"/>
      <c r="D55" s="17"/>
      <c r="E55" s="17">
        <f>'51'!J11</f>
        <v>0.60478513195640904</v>
      </c>
      <c r="F55" s="17">
        <f>'51'!K11</f>
        <v>0.5811299981047171</v>
      </c>
      <c r="G55" s="17">
        <f>'51'!L11</f>
        <v>0.52141927849303005</v>
      </c>
      <c r="H55" s="17">
        <f>'51'!M11</f>
        <v>0.46814700845528184</v>
      </c>
    </row>
    <row r="56" spans="1:8" ht="17" thickBot="1">
      <c r="A56">
        <v>52</v>
      </c>
      <c r="B56" s="60" t="s">
        <v>108</v>
      </c>
      <c r="C56" s="17"/>
      <c r="D56" s="17"/>
      <c r="E56" s="17">
        <f>'52'!J11</f>
        <v>0.96103391157801865</v>
      </c>
      <c r="F56" s="17">
        <f>'52'!K11</f>
        <v>0.81219626678061096</v>
      </c>
      <c r="G56" s="17">
        <f>'52'!L11</f>
        <v>0.79674673917203531</v>
      </c>
      <c r="H56" s="17">
        <f>'52'!M11</f>
        <v>0.75564969056672104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'1'!L11</f>
        <v>0</v>
      </c>
      <c r="D60" s="62">
        <f>'1'!M11</f>
        <v>0</v>
      </c>
      <c r="E60" s="62">
        <f>'1'!N11</f>
        <v>0.6283643299678352</v>
      </c>
      <c r="F60" s="62">
        <f>'1'!O11</f>
        <v>0.54006635289195848</v>
      </c>
      <c r="G60" s="62">
        <f>'1'!P11</f>
        <v>0.5532140707490808</v>
      </c>
      <c r="H60" s="63">
        <f>'1'!Q11</f>
        <v>0.46788581288240105</v>
      </c>
    </row>
    <row r="61" spans="1:8">
      <c r="B61" t="s">
        <v>214</v>
      </c>
      <c r="C61">
        <f>'1'!L41</f>
        <v>0</v>
      </c>
      <c r="D61">
        <f>'1'!M41</f>
        <v>0</v>
      </c>
      <c r="E61">
        <f>'1'!N41</f>
        <v>0.75715185663203288</v>
      </c>
      <c r="F61">
        <f>'1'!O41</f>
        <v>0.65818789423213686</v>
      </c>
      <c r="G61">
        <f>'1'!P41</f>
        <v>0.61458367704314754</v>
      </c>
      <c r="H61">
        <f>'1'!Q41</f>
        <v>0.50404743164959076</v>
      </c>
    </row>
    <row r="62" spans="1:8">
      <c r="B62" t="s">
        <v>215</v>
      </c>
      <c r="C62">
        <f>'1'!L71</f>
        <v>0</v>
      </c>
      <c r="D62">
        <f>'1'!M71</f>
        <v>0</v>
      </c>
      <c r="E62">
        <f>'1'!N71</f>
        <v>0.73956247991838631</v>
      </c>
      <c r="F62">
        <f>'1'!O71</f>
        <v>0.61555565867375328</v>
      </c>
      <c r="G62">
        <f>'1'!P71</f>
        <v>0.72546590579722947</v>
      </c>
      <c r="H62">
        <f>'1'!Q71</f>
        <v>0.54877027782634735</v>
      </c>
    </row>
    <row r="63" spans="1:8">
      <c r="B63" t="s">
        <v>216</v>
      </c>
      <c r="C63">
        <f>'1'!L101</f>
        <v>0</v>
      </c>
      <c r="D63">
        <f>'1'!M101</f>
        <v>0</v>
      </c>
      <c r="E63">
        <f>'1'!N101</f>
        <v>0.81794864112297716</v>
      </c>
      <c r="F63">
        <f>'1'!O101</f>
        <v>0.61173124550013924</v>
      </c>
      <c r="G63">
        <f>'1'!P101</f>
        <v>0.45312394619296487</v>
      </c>
      <c r="H63">
        <f>'1'!Q101</f>
        <v>0.2958713231749226</v>
      </c>
    </row>
    <row r="64" spans="1:8">
      <c r="B64" t="s">
        <v>217</v>
      </c>
      <c r="C64">
        <f>'1'!L131</f>
        <v>0</v>
      </c>
      <c r="D64">
        <f>'1'!M131</f>
        <v>0</v>
      </c>
      <c r="E64">
        <f>'1'!N131</f>
        <v>0.30408144667872328</v>
      </c>
      <c r="F64">
        <f>'1'!O131</f>
        <v>0.37791410735964737</v>
      </c>
      <c r="G64">
        <f>'1'!P131</f>
        <v>0.44261205004004311</v>
      </c>
      <c r="H64">
        <f>'1'!Q131</f>
        <v>0.36705522287537318</v>
      </c>
    </row>
    <row r="65" spans="1:8">
      <c r="B65" t="s">
        <v>218</v>
      </c>
      <c r="C65">
        <f>'1'!L161</f>
        <v>0</v>
      </c>
      <c r="D65">
        <f>'1'!M161</f>
        <v>0</v>
      </c>
      <c r="E65">
        <f>'1'!N161</f>
        <v>0.38494285318520038</v>
      </c>
      <c r="F65">
        <f>'1'!O161</f>
        <v>0.53912451810757434</v>
      </c>
      <c r="G65">
        <f>'1'!P161</f>
        <v>0.46449730376855758</v>
      </c>
      <c r="H65">
        <f>'1'!Q161</f>
        <v>0.46600217552487611</v>
      </c>
    </row>
    <row r="66" spans="1:8">
      <c r="B66" t="s">
        <v>219</v>
      </c>
      <c r="C66">
        <f>'1'!L191</f>
        <v>0</v>
      </c>
      <c r="D66">
        <f>'1'!M191</f>
        <v>0</v>
      </c>
      <c r="E66">
        <f>'1'!N191</f>
        <v>0.52257092603281596</v>
      </c>
      <c r="F66">
        <f>'1'!O191</f>
        <v>0.69951837387916682</v>
      </c>
      <c r="G66">
        <f>'1'!P191</f>
        <v>0.51984787625570195</v>
      </c>
      <c r="H66">
        <f>'1'!Q191</f>
        <v>0.46169179722732595</v>
      </c>
    </row>
    <row r="67" spans="1:8">
      <c r="B67" t="s">
        <v>220</v>
      </c>
      <c r="C67">
        <f>'1'!L221</f>
        <v>0</v>
      </c>
      <c r="D67">
        <f>'1'!M221</f>
        <v>0</v>
      </c>
      <c r="E67">
        <f>'1'!N221</f>
        <v>0.49556892284886506</v>
      </c>
      <c r="F67">
        <f>'1'!O221</f>
        <v>0.23193866966334589</v>
      </c>
      <c r="G67">
        <f>'1'!P221</f>
        <v>0.32908425075857495</v>
      </c>
      <c r="H67">
        <f>'1'!Q221</f>
        <v>0.37599217681660146</v>
      </c>
    </row>
    <row r="68" spans="1:8" ht="16" thickBot="1">
      <c r="B68" t="s">
        <v>221</v>
      </c>
      <c r="C68">
        <f>'1'!L251</f>
        <v>0</v>
      </c>
      <c r="D68">
        <f>'1'!M251</f>
        <v>0</v>
      </c>
      <c r="E68">
        <f>'1'!N251</f>
        <v>0.41848419399730213</v>
      </c>
      <c r="F68">
        <f>'1'!O251</f>
        <v>0.33154687205750899</v>
      </c>
      <c r="G68">
        <f>'1'!P251</f>
        <v>0.35903582438897658</v>
      </c>
      <c r="H68">
        <f>'1'!Q251</f>
        <v>0.40291875389823384</v>
      </c>
    </row>
    <row r="69" spans="1:8" ht="17" thickBot="1">
      <c r="A69">
        <v>2</v>
      </c>
      <c r="B69" s="60" t="s">
        <v>8</v>
      </c>
      <c r="C69" s="61">
        <f>'2'!L11</f>
        <v>0</v>
      </c>
      <c r="D69" s="62">
        <f>'2'!M11</f>
        <v>0</v>
      </c>
      <c r="E69" s="62">
        <f>'2'!N11</f>
        <v>0.47394170282114856</v>
      </c>
      <c r="F69" s="62">
        <f>'2'!O11</f>
        <v>0.43716635399943826</v>
      </c>
      <c r="G69" s="62">
        <f>'2'!P11</f>
        <v>0.45119323759198121</v>
      </c>
      <c r="H69" s="63">
        <f>'2'!Q11</f>
        <v>0.43642331349355451</v>
      </c>
    </row>
    <row r="70" spans="1:8">
      <c r="B70" t="s">
        <v>223</v>
      </c>
      <c r="C70">
        <f>'2'!L41</f>
        <v>0</v>
      </c>
      <c r="D70">
        <f>'2'!M41</f>
        <v>0</v>
      </c>
      <c r="E70">
        <f>'2'!N41</f>
        <v>0.63628474899904419</v>
      </c>
      <c r="F70">
        <f>'2'!O41</f>
        <v>0.72436107256221371</v>
      </c>
      <c r="G70">
        <f>'2'!P41</f>
        <v>0.60899941294320148</v>
      </c>
      <c r="H70">
        <f>'2'!Q41</f>
        <v>0.59197273429622865</v>
      </c>
    </row>
    <row r="71" spans="1:8">
      <c r="B71" t="s">
        <v>224</v>
      </c>
      <c r="C71">
        <f>'2'!L71</f>
        <v>0</v>
      </c>
      <c r="D71">
        <f>'2'!M71</f>
        <v>0</v>
      </c>
      <c r="E71">
        <f>'2'!N71</f>
        <v>0.32044614809636274</v>
      </c>
      <c r="F71">
        <f>'2'!O71</f>
        <v>0.36126722781283566</v>
      </c>
      <c r="G71">
        <f>'2'!P71</f>
        <v>0.28122660061535731</v>
      </c>
      <c r="H71">
        <f>'2'!Q71</f>
        <v>0.28842123993686508</v>
      </c>
    </row>
    <row r="72" spans="1:8">
      <c r="B72" t="s">
        <v>225</v>
      </c>
      <c r="C72">
        <f>'2'!L101</f>
        <v>0</v>
      </c>
      <c r="D72">
        <f>'2'!M101</f>
        <v>0</v>
      </c>
      <c r="E72">
        <f>'2'!N101</f>
        <v>0.26592401618510719</v>
      </c>
      <c r="F72">
        <f>'2'!O101</f>
        <v>0.23663946637214339</v>
      </c>
      <c r="G72">
        <f>'2'!P101</f>
        <v>0.31756648690338163</v>
      </c>
      <c r="H72">
        <f>'2'!Q101</f>
        <v>0.20167037494893128</v>
      </c>
    </row>
    <row r="73" spans="1:8">
      <c r="B73" t="s">
        <v>226</v>
      </c>
      <c r="C73">
        <f>'2'!L131</f>
        <v>0</v>
      </c>
      <c r="D73">
        <f>'2'!M131</f>
        <v>0</v>
      </c>
      <c r="E73">
        <f>'2'!N131</f>
        <v>0.92145584321628171</v>
      </c>
      <c r="F73">
        <f>'2'!O131</f>
        <v>1.0092814241857466</v>
      </c>
      <c r="G73">
        <f>'2'!P131</f>
        <v>0.75594386963737148</v>
      </c>
      <c r="H73">
        <f>'2'!Q131</f>
        <v>0.78556450040156345</v>
      </c>
    </row>
    <row r="74" spans="1:8">
      <c r="B74" t="s">
        <v>227</v>
      </c>
      <c r="C74">
        <f>'2'!L161</f>
        <v>0</v>
      </c>
      <c r="D74">
        <f>'2'!M161</f>
        <v>0</v>
      </c>
      <c r="E74">
        <f>'2'!N161</f>
        <v>0.42804632719823549</v>
      </c>
      <c r="F74">
        <f>'2'!O161</f>
        <v>0.31263739455957285</v>
      </c>
      <c r="G74">
        <f>'2'!P161</f>
        <v>0.40591915776865267</v>
      </c>
      <c r="H74">
        <f>'2'!Q161</f>
        <v>0.55145556410942798</v>
      </c>
    </row>
    <row r="75" spans="1:8">
      <c r="B75" t="s">
        <v>228</v>
      </c>
      <c r="C75">
        <f>'2'!L191</f>
        <v>0</v>
      </c>
      <c r="D75">
        <f>'2'!M191</f>
        <v>0</v>
      </c>
      <c r="E75">
        <f>'2'!N191</f>
        <v>0.52001942541299673</v>
      </c>
      <c r="F75">
        <f>'2'!O191</f>
        <v>0.47575519122727328</v>
      </c>
      <c r="G75">
        <f>'2'!P191</f>
        <v>0.49527055462025305</v>
      </c>
      <c r="H75">
        <f>'2'!Q191</f>
        <v>0.37485988104597734</v>
      </c>
    </row>
    <row r="76" spans="1:8">
      <c r="B76" t="s">
        <v>229</v>
      </c>
      <c r="C76">
        <f>'2'!L221</f>
        <v>0</v>
      </c>
      <c r="D76">
        <f>'2'!M221</f>
        <v>0</v>
      </c>
      <c r="E76">
        <f>'2'!N221</f>
        <v>0.45320257996646068</v>
      </c>
      <c r="F76">
        <f>'2'!O221</f>
        <v>0.29381831487560595</v>
      </c>
      <c r="G76">
        <f>'2'!P221</f>
        <v>0.37454336298968138</v>
      </c>
      <c r="H76">
        <f>'2'!Q221</f>
        <v>0.34600195278229845</v>
      </c>
    </row>
    <row r="77" spans="1:8">
      <c r="B77" t="s">
        <v>230</v>
      </c>
      <c r="C77">
        <f>'2'!L251</f>
        <v>0</v>
      </c>
      <c r="D77">
        <f>'2'!M251</f>
        <v>0</v>
      </c>
      <c r="E77">
        <f>'2'!N251</f>
        <v>0.38404913579994149</v>
      </c>
      <c r="F77">
        <f>'2'!O251</f>
        <v>0.45445593492665892</v>
      </c>
      <c r="G77">
        <f>'2'!P251</f>
        <v>0.33298280930578045</v>
      </c>
      <c r="H77">
        <f>'2'!Q251</f>
        <v>0.3010195936916929</v>
      </c>
    </row>
    <row r="78" spans="1:8">
      <c r="B78" t="s">
        <v>231</v>
      </c>
      <c r="C78">
        <f>'2'!L281</f>
        <v>0</v>
      </c>
      <c r="D78">
        <f>'2'!M281</f>
        <v>0</v>
      </c>
      <c r="E78">
        <f>'2'!N281</f>
        <v>0.85553715332693558</v>
      </c>
      <c r="F78">
        <f>'2'!O281</f>
        <v>0.57608054829313415</v>
      </c>
      <c r="G78">
        <f>'2'!P281</f>
        <v>0.56004879744283198</v>
      </c>
      <c r="H78">
        <f>'2'!Q281</f>
        <v>0.6664741913056591</v>
      </c>
    </row>
    <row r="79" spans="1:8">
      <c r="B79" t="s">
        <v>232</v>
      </c>
      <c r="C79">
        <f>'2'!L311</f>
        <v>0</v>
      </c>
      <c r="D79">
        <f>'2'!M311</f>
        <v>0</v>
      </c>
      <c r="E79">
        <f>'2'!N311</f>
        <v>0.25402837372924869</v>
      </c>
      <c r="F79">
        <f>'2'!O311</f>
        <v>0.23990175940630998</v>
      </c>
      <c r="G79">
        <f>'2'!P311</f>
        <v>0.36375147798950219</v>
      </c>
      <c r="H79">
        <f>'2'!Q311</f>
        <v>0.26503523340921942</v>
      </c>
    </row>
    <row r="80" spans="1:8">
      <c r="B80" t="s">
        <v>233</v>
      </c>
      <c r="C80">
        <f>'2'!L341</f>
        <v>0</v>
      </c>
      <c r="D80">
        <f>'2'!M341</f>
        <v>0</v>
      </c>
      <c r="E80">
        <f>'2'!N341</f>
        <v>0.35210987665309612</v>
      </c>
      <c r="F80">
        <f>'2'!O341</f>
        <v>0.32775504229756131</v>
      </c>
      <c r="G80">
        <f>'2'!P341</f>
        <v>0.37147403292780368</v>
      </c>
      <c r="H80">
        <f>'2'!Q341</f>
        <v>0.36863803175283122</v>
      </c>
    </row>
    <row r="81" spans="1:8" ht="16" thickBot="1">
      <c r="B81" t="s">
        <v>234</v>
      </c>
      <c r="C81">
        <f>'2'!L371</f>
        <v>0</v>
      </c>
      <c r="D81">
        <f>'2'!M371</f>
        <v>0</v>
      </c>
      <c r="E81">
        <f>'2'!N371</f>
        <v>0.53531247906724766</v>
      </c>
      <c r="F81">
        <f>'2'!O371</f>
        <v>0.44981319851598967</v>
      </c>
      <c r="G81">
        <f>'2'!P371</f>
        <v>0.52881134532492269</v>
      </c>
      <c r="H81">
        <f>'2'!Q371</f>
        <v>0.73237362201678524</v>
      </c>
    </row>
    <row r="82" spans="1:8" ht="17" thickBot="1">
      <c r="A82">
        <v>3</v>
      </c>
      <c r="B82" s="60" t="s">
        <v>12</v>
      </c>
      <c r="C82" s="61">
        <f>'3'!L11</f>
        <v>0</v>
      </c>
      <c r="D82" s="62">
        <f>'3'!M11</f>
        <v>0</v>
      </c>
      <c r="E82" s="62">
        <f>'3'!N11</f>
        <v>0.55213301451911467</v>
      </c>
      <c r="F82" s="62">
        <f>'3'!O11</f>
        <v>0.61635595365197149</v>
      </c>
      <c r="G82" s="62">
        <f>'3'!P11</f>
        <v>0.53619523092331611</v>
      </c>
      <c r="H82" s="63">
        <f>'3'!Q11</f>
        <v>0.54072704900950064</v>
      </c>
    </row>
    <row r="83" spans="1:8">
      <c r="B83" t="s">
        <v>236</v>
      </c>
      <c r="C83">
        <f>'3'!L41</f>
        <v>0</v>
      </c>
      <c r="D83">
        <f>'3'!M41</f>
        <v>0</v>
      </c>
      <c r="E83">
        <f>'3'!N41</f>
        <v>0.58074053937254877</v>
      </c>
      <c r="F83">
        <f>'3'!O41</f>
        <v>0.67819822077480652</v>
      </c>
      <c r="G83">
        <f>'3'!P41</f>
        <v>0.53775507939902034</v>
      </c>
      <c r="H83">
        <f>'3'!Q41</f>
        <v>0.51677003940417343</v>
      </c>
    </row>
    <row r="84" spans="1:8">
      <c r="B84" t="s">
        <v>237</v>
      </c>
      <c r="C84">
        <f>'3'!L71</f>
        <v>0</v>
      </c>
      <c r="D84">
        <f>'3'!M71</f>
        <v>0</v>
      </c>
      <c r="E84">
        <f>'3'!N71</f>
        <v>0.50563237552679174</v>
      </c>
      <c r="F84">
        <f>'3'!O71</f>
        <v>0.49864188381519686</v>
      </c>
      <c r="G84">
        <f>'3'!P71</f>
        <v>0.51597225627382115</v>
      </c>
      <c r="H84">
        <f>'3'!Q71</f>
        <v>0.5357536773953564</v>
      </c>
    </row>
    <row r="85" spans="1:8">
      <c r="B85" t="s">
        <v>238</v>
      </c>
      <c r="C85">
        <f>'3'!L101</f>
        <v>0</v>
      </c>
      <c r="D85">
        <f>'3'!M101</f>
        <v>0</v>
      </c>
      <c r="E85">
        <f>'3'!N101</f>
        <v>0.46271287231840774</v>
      </c>
      <c r="F85">
        <f>'3'!O101</f>
        <v>0.58130080695616981</v>
      </c>
      <c r="G85">
        <f>'3'!P101</f>
        <v>0.58448943338544068</v>
      </c>
      <c r="H85">
        <f>'3'!Q101</f>
        <v>0.72844268452185468</v>
      </c>
    </row>
    <row r="86" spans="1:8">
      <c r="B86" t="s">
        <v>239</v>
      </c>
      <c r="C86">
        <f>'3'!L131</f>
        <v>0</v>
      </c>
      <c r="D86">
        <f>'3'!M131</f>
        <v>0</v>
      </c>
      <c r="E86">
        <f>'3'!N131</f>
        <v>0.57635965620306706</v>
      </c>
      <c r="F86">
        <f>'3'!O131</f>
        <v>0.61324300503225015</v>
      </c>
      <c r="G86">
        <f>'3'!P131</f>
        <v>0.51065743170087241</v>
      </c>
      <c r="H86">
        <f>'3'!Q131</f>
        <v>0.58522128717043942</v>
      </c>
    </row>
    <row r="87" spans="1:8">
      <c r="B87" t="s">
        <v>240</v>
      </c>
      <c r="C87">
        <f>'3'!L161</f>
        <v>0</v>
      </c>
      <c r="D87">
        <f>'3'!M161</f>
        <v>0</v>
      </c>
      <c r="E87">
        <f>'3'!N161</f>
        <v>0.5010237277373043</v>
      </c>
      <c r="F87">
        <f>'3'!O161</f>
        <v>0.28363888352257594</v>
      </c>
      <c r="G87">
        <f>'3'!P161</f>
        <v>0.23531806005764139</v>
      </c>
      <c r="H87">
        <f>'3'!Q161</f>
        <v>0.42320666851552763</v>
      </c>
    </row>
    <row r="88" spans="1:8">
      <c r="B88" t="s">
        <v>241</v>
      </c>
      <c r="C88">
        <f>'3'!L191</f>
        <v>0</v>
      </c>
      <c r="D88">
        <f>'3'!M191</f>
        <v>0</v>
      </c>
      <c r="E88">
        <f>'3'!N191</f>
        <v>0.47540772488869776</v>
      </c>
      <c r="F88">
        <f>'3'!O191</f>
        <v>0.47306952600477381</v>
      </c>
      <c r="G88">
        <f>'3'!P191</f>
        <v>0.72954095785622963</v>
      </c>
      <c r="H88">
        <f>'3'!Q191</f>
        <v>0.5406952005167287</v>
      </c>
    </row>
    <row r="89" spans="1:8" ht="16" thickBot="1">
      <c r="B89" t="s">
        <v>242</v>
      </c>
      <c r="C89">
        <f>'3'!L221</f>
        <v>0</v>
      </c>
      <c r="D89">
        <f>'3'!M221</f>
        <v>0</v>
      </c>
      <c r="E89">
        <f>'3'!N221</f>
        <v>0.48935576186772856</v>
      </c>
      <c r="F89">
        <f>'3'!O221</f>
        <v>0.22753650059937755</v>
      </c>
      <c r="G89">
        <f>'3'!P221</f>
        <v>0.43233363050717605</v>
      </c>
      <c r="H89">
        <f>'3'!Q221</f>
        <v>0.35575858171342373</v>
      </c>
    </row>
    <row r="90" spans="1:8" ht="17" thickBot="1">
      <c r="A90">
        <v>4</v>
      </c>
      <c r="B90" s="60" t="s">
        <v>16</v>
      </c>
      <c r="C90" s="61">
        <f>'4'!L11</f>
        <v>0</v>
      </c>
      <c r="D90" s="62">
        <f>'4'!M11</f>
        <v>0</v>
      </c>
      <c r="E90" s="62">
        <f>'4'!N11</f>
        <v>0.75348946809217265</v>
      </c>
      <c r="F90" s="62">
        <f>'4'!O11</f>
        <v>0.66318801679107287</v>
      </c>
      <c r="G90" s="62">
        <f>'4'!P11</f>
        <v>0.66551833674682626</v>
      </c>
      <c r="H90" s="63">
        <f>'4'!Q11</f>
        <v>0.61090554204574821</v>
      </c>
    </row>
    <row r="91" spans="1:8">
      <c r="B91" t="s">
        <v>244</v>
      </c>
      <c r="C91">
        <f>'4'!L41</f>
        <v>0</v>
      </c>
      <c r="D91">
        <f>'4'!M41</f>
        <v>0</v>
      </c>
      <c r="E91">
        <f>'4'!N41</f>
        <v>1.0960812728409481</v>
      </c>
      <c r="F91">
        <f>'4'!O41</f>
        <v>0.62975097533580382</v>
      </c>
      <c r="G91">
        <f>'4'!P41</f>
        <v>0.59031106292485069</v>
      </c>
      <c r="H91">
        <f>'4'!Q41</f>
        <v>0.55804364203455359</v>
      </c>
    </row>
    <row r="92" spans="1:8">
      <c r="B92" t="s">
        <v>245</v>
      </c>
      <c r="C92">
        <f>'4'!L71</f>
        <v>0</v>
      </c>
      <c r="D92">
        <f>'4'!M71</f>
        <v>0</v>
      </c>
      <c r="E92">
        <f>'4'!N71</f>
        <v>0.49251145954890185</v>
      </c>
      <c r="F92">
        <f>'4'!O71</f>
        <v>0.46703602373082836</v>
      </c>
      <c r="G92">
        <f>'4'!P71</f>
        <v>0.44745521977362201</v>
      </c>
      <c r="H92">
        <f>'4'!Q71</f>
        <v>0.51418893820684342</v>
      </c>
    </row>
    <row r="93" spans="1:8">
      <c r="B93" t="s">
        <v>246</v>
      </c>
      <c r="C93">
        <f>'4'!L101</f>
        <v>0</v>
      </c>
      <c r="D93">
        <f>'4'!M101</f>
        <v>0</v>
      </c>
      <c r="E93">
        <f>'4'!N101</f>
        <v>0.7750629430265058</v>
      </c>
      <c r="F93">
        <f>'4'!O101</f>
        <v>0.71954921032969099</v>
      </c>
      <c r="G93">
        <f>'4'!P101</f>
        <v>0.59171909770947428</v>
      </c>
      <c r="H93">
        <f>'4'!Q101</f>
        <v>0.61508811044203326</v>
      </c>
    </row>
    <row r="94" spans="1:8">
      <c r="B94" t="s">
        <v>247</v>
      </c>
      <c r="C94">
        <f>'4'!L131</f>
        <v>0</v>
      </c>
      <c r="D94">
        <f>'4'!M131</f>
        <v>0</v>
      </c>
      <c r="E94">
        <f>'4'!N131</f>
        <v>0.37635004955975482</v>
      </c>
      <c r="F94">
        <f>'4'!O131</f>
        <v>0.42708483215758347</v>
      </c>
      <c r="G94">
        <f>'4'!P131</f>
        <v>0.58035326184576652</v>
      </c>
      <c r="H94">
        <f>'4'!Q131</f>
        <v>0.46065908032009223</v>
      </c>
    </row>
    <row r="95" spans="1:8">
      <c r="B95" t="s">
        <v>248</v>
      </c>
      <c r="C95">
        <f>'4'!L161</f>
        <v>0</v>
      </c>
      <c r="D95">
        <f>'4'!M161</f>
        <v>0</v>
      </c>
      <c r="E95">
        <f>'4'!N161</f>
        <v>0.60498301530086707</v>
      </c>
      <c r="F95">
        <f>'4'!O161</f>
        <v>0.56247071790781544</v>
      </c>
      <c r="G95">
        <f>'4'!P161</f>
        <v>0.51511609431524608</v>
      </c>
      <c r="H95">
        <f>'4'!Q161</f>
        <v>0.75419609882372618</v>
      </c>
    </row>
    <row r="96" spans="1:8">
      <c r="B96" t="s">
        <v>249</v>
      </c>
      <c r="C96">
        <f>'4'!L191</f>
        <v>0</v>
      </c>
      <c r="D96">
        <f>'4'!M191</f>
        <v>0</v>
      </c>
      <c r="E96">
        <f>'4'!N191</f>
        <v>1.1612513952730967</v>
      </c>
      <c r="F96">
        <f>'4'!O191</f>
        <v>1.2182759030404973</v>
      </c>
      <c r="G96">
        <f>'4'!P191</f>
        <v>1.3292013654621073</v>
      </c>
      <c r="H96">
        <f>'4'!Q191</f>
        <v>1.1768543300374561</v>
      </c>
    </row>
    <row r="97" spans="1:8">
      <c r="B97" t="s">
        <v>250</v>
      </c>
      <c r="C97">
        <f>'4'!L221</f>
        <v>0</v>
      </c>
      <c r="D97">
        <f>'4'!M221</f>
        <v>0</v>
      </c>
      <c r="E97">
        <f>'4'!N221</f>
        <v>0.19199156004011531</v>
      </c>
      <c r="F97">
        <f>'4'!O221</f>
        <v>0.23533561314516144</v>
      </c>
      <c r="G97">
        <f>'4'!P221</f>
        <v>0.32615807804400038</v>
      </c>
      <c r="H97">
        <f>'4'!Q221</f>
        <v>0.27589051208035198</v>
      </c>
    </row>
    <row r="98" spans="1:8" ht="16" thickBot="1">
      <c r="B98" t="s">
        <v>251</v>
      </c>
      <c r="C98">
        <f>'4'!L251</f>
        <v>0</v>
      </c>
      <c r="D98">
        <f>'4'!M251</f>
        <v>0</v>
      </c>
      <c r="E98">
        <f>'4'!N251</f>
        <v>0.44133254209616007</v>
      </c>
      <c r="F98">
        <f>'4'!O251</f>
        <v>0.6255137142353091</v>
      </c>
      <c r="G98">
        <f>'4'!P251</f>
        <v>0.49019531943776118</v>
      </c>
      <c r="H98">
        <f>'4'!Q251</f>
        <v>0.35688312922326781</v>
      </c>
    </row>
    <row r="99" spans="1:8" ht="17" thickBot="1">
      <c r="A99">
        <v>5</v>
      </c>
      <c r="B99" s="60" t="s">
        <v>20</v>
      </c>
      <c r="C99" s="61">
        <f>'5'!L11</f>
        <v>0</v>
      </c>
      <c r="D99" s="62">
        <f>'5'!M11</f>
        <v>0</v>
      </c>
      <c r="E99" s="62">
        <f>'5'!N11</f>
        <v>0.50415281084488806</v>
      </c>
      <c r="F99" s="62">
        <f>'5'!O11</f>
        <v>0.60841326344092284</v>
      </c>
      <c r="G99" s="62">
        <f>'5'!P11</f>
        <v>0.47944920433689259</v>
      </c>
      <c r="H99" s="63">
        <f>'5'!Q11</f>
        <v>0.50540789565159339</v>
      </c>
    </row>
    <row r="100" spans="1:8">
      <c r="B100" t="s">
        <v>253</v>
      </c>
      <c r="C100">
        <f>'5'!L41</f>
        <v>0</v>
      </c>
      <c r="D100">
        <f>'5'!M41</f>
        <v>0</v>
      </c>
      <c r="E100">
        <f>'5'!N41</f>
        <v>0.68376536882444205</v>
      </c>
      <c r="F100">
        <f>'5'!O41</f>
        <v>0.85582181414444047</v>
      </c>
      <c r="G100">
        <f>'5'!P41</f>
        <v>0.64642866281096678</v>
      </c>
      <c r="H100">
        <f>'5'!Q41</f>
        <v>0.58091109128635388</v>
      </c>
    </row>
    <row r="101" spans="1:8">
      <c r="B101" t="s">
        <v>254</v>
      </c>
      <c r="C101">
        <f>'5'!L71</f>
        <v>0</v>
      </c>
      <c r="D101">
        <f>'5'!M71</f>
        <v>0</v>
      </c>
      <c r="E101">
        <f>'5'!N71</f>
        <v>0.4709986330078344</v>
      </c>
      <c r="F101">
        <f>'5'!O71</f>
        <v>0.58423026571080161</v>
      </c>
      <c r="G101">
        <f>'5'!P71</f>
        <v>0.26994668515389864</v>
      </c>
      <c r="H101">
        <f>'5'!Q71</f>
        <v>0.37334468673335186</v>
      </c>
    </row>
    <row r="102" spans="1:8">
      <c r="B102" t="s">
        <v>255</v>
      </c>
      <c r="C102">
        <f>'5'!L101</f>
        <v>0</v>
      </c>
      <c r="D102">
        <f>'5'!M101</f>
        <v>0</v>
      </c>
      <c r="E102">
        <f>'5'!N101</f>
        <v>0.24760666032595041</v>
      </c>
      <c r="F102">
        <f>'5'!O101</f>
        <v>0.43468783008930256</v>
      </c>
      <c r="G102">
        <f>'5'!P101</f>
        <v>0.47347426413834276</v>
      </c>
      <c r="H102">
        <f>'5'!Q101</f>
        <v>0.3425386759428925</v>
      </c>
    </row>
    <row r="103" spans="1:8">
      <c r="B103" t="s">
        <v>256</v>
      </c>
      <c r="C103">
        <f>'5'!L131</f>
        <v>0</v>
      </c>
      <c r="D103">
        <f>'5'!M131</f>
        <v>0</v>
      </c>
      <c r="E103">
        <f>'5'!N131</f>
        <v>0.33709360917733999</v>
      </c>
      <c r="F103">
        <f>'5'!O131</f>
        <v>0.50812229347877746</v>
      </c>
      <c r="G103">
        <f>'5'!P131</f>
        <v>0.875</v>
      </c>
      <c r="H103">
        <f>'5'!Q131</f>
        <v>0.47387833388360046</v>
      </c>
    </row>
    <row r="104" spans="1:8">
      <c r="B104" t="s">
        <v>257</v>
      </c>
      <c r="C104">
        <f>'5'!L161</f>
        <v>0</v>
      </c>
      <c r="D104">
        <f>'5'!M161</f>
        <v>0</v>
      </c>
      <c r="E104">
        <f>'5'!N161</f>
        <v>0.65952354330195373</v>
      </c>
      <c r="F104">
        <f>'5'!O161</f>
        <v>0.30762793807667665</v>
      </c>
      <c r="G104">
        <f>'5'!P161</f>
        <v>0.25557284747342451</v>
      </c>
      <c r="H104">
        <f>'5'!Q161</f>
        <v>1.2608713096661484</v>
      </c>
    </row>
    <row r="105" spans="1:8" ht="16" thickBot="1">
      <c r="B105" t="s">
        <v>258</v>
      </c>
      <c r="C105">
        <f>'5'!L191</f>
        <v>0</v>
      </c>
      <c r="D105">
        <f>'5'!M191</f>
        <v>0</v>
      </c>
      <c r="E105">
        <f>'5'!N191</f>
        <v>0.52971971449749278</v>
      </c>
      <c r="F105">
        <f>'5'!O191</f>
        <v>0.30869209375250817</v>
      </c>
      <c r="G105">
        <f>'5'!P191</f>
        <v>0.23050539250423124</v>
      </c>
      <c r="H105">
        <f>'5'!Q191</f>
        <v>0.40354415111103609</v>
      </c>
    </row>
    <row r="106" spans="1:8" ht="17" thickBot="1">
      <c r="A106">
        <v>6</v>
      </c>
      <c r="B106" s="69" t="s">
        <v>24</v>
      </c>
      <c r="C106" s="61">
        <f>'6'!L11</f>
        <v>0</v>
      </c>
      <c r="D106" s="62">
        <f>'6'!M11</f>
        <v>0</v>
      </c>
      <c r="E106" s="62">
        <f>'6'!N11</f>
        <v>0.36819280404432075</v>
      </c>
      <c r="F106" s="62">
        <f>'6'!O11</f>
        <v>0.39959361492007017</v>
      </c>
      <c r="G106" s="62">
        <f>'6'!P11</f>
        <v>0.5836212319755848</v>
      </c>
      <c r="H106" s="63">
        <f>'6'!Q11</f>
        <v>0.36173587648262739</v>
      </c>
    </row>
    <row r="107" spans="1:8" ht="32">
      <c r="B107" s="24" t="s">
        <v>260</v>
      </c>
      <c r="C107">
        <f>'6'!L41</f>
        <v>0</v>
      </c>
      <c r="D107">
        <f>'6'!M41</f>
        <v>0</v>
      </c>
      <c r="E107">
        <f>'6'!N41</f>
        <v>0.38121608708650834</v>
      </c>
      <c r="F107">
        <f>'6'!O41</f>
        <v>0.49015414268652313</v>
      </c>
      <c r="G107">
        <f>'6'!P41</f>
        <v>0.62648515331342225</v>
      </c>
      <c r="H107">
        <f>'6'!Q41</f>
        <v>0.33560019000669183</v>
      </c>
    </row>
    <row r="108" spans="1:8" ht="16">
      <c r="B108" s="24" t="s">
        <v>261</v>
      </c>
      <c r="C108">
        <f>'6'!L71</f>
        <v>0</v>
      </c>
      <c r="D108">
        <f>'6'!M71</f>
        <v>0</v>
      </c>
      <c r="E108">
        <f>'6'!N71</f>
        <v>0.25175385753943036</v>
      </c>
      <c r="F108">
        <f>'6'!O71</f>
        <v>0.37157268650955999</v>
      </c>
      <c r="G108">
        <f>'6'!P71</f>
        <v>0.48250388365452879</v>
      </c>
      <c r="H108">
        <f>'6'!Q71</f>
        <v>0.29197303150693277</v>
      </c>
    </row>
    <row r="109" spans="1:8" ht="16">
      <c r="B109" s="24" t="s">
        <v>262</v>
      </c>
      <c r="C109">
        <f>'6'!L101</f>
        <v>0</v>
      </c>
      <c r="D109">
        <f>'6'!M101</f>
        <v>0</v>
      </c>
      <c r="E109">
        <f>'6'!N101</f>
        <v>0.29861226758040033</v>
      </c>
      <c r="F109">
        <f>'6'!O101</f>
        <v>0.31520815224472198</v>
      </c>
      <c r="G109">
        <f>'6'!P101</f>
        <v>0.68317760994707055</v>
      </c>
      <c r="H109">
        <f>'6'!Q101</f>
        <v>0.48354492963293072</v>
      </c>
    </row>
    <row r="110" spans="1:8" ht="16" thickBot="1">
      <c r="B110" t="s">
        <v>263</v>
      </c>
      <c r="C110">
        <f>'6'!L131</f>
        <v>0</v>
      </c>
      <c r="D110">
        <f>'6'!M131</f>
        <v>0</v>
      </c>
      <c r="E110">
        <f>'6'!N131</f>
        <v>0.52961898908144123</v>
      </c>
      <c r="F110">
        <f>'6'!O131</f>
        <v>0.32026511481716907</v>
      </c>
      <c r="G110">
        <f>'6'!P131</f>
        <v>0.46927564600963834</v>
      </c>
      <c r="H110">
        <f>'6'!Q131</f>
        <v>0.39563685857413083</v>
      </c>
    </row>
    <row r="111" spans="1:8" ht="17" thickBot="1">
      <c r="A111">
        <v>7</v>
      </c>
      <c r="B111" s="69" t="s">
        <v>28</v>
      </c>
      <c r="C111" s="61">
        <f>'7'!L11</f>
        <v>0</v>
      </c>
      <c r="D111" s="62">
        <f>'7'!M11</f>
        <v>0</v>
      </c>
      <c r="E111" s="62">
        <f>'7'!N11</f>
        <v>0.42971617879232649</v>
      </c>
      <c r="F111" s="62">
        <f>'7'!O11</f>
        <v>0.47254236516540749</v>
      </c>
      <c r="G111" s="62">
        <f>'7'!P11</f>
        <v>0.54202305843643017</v>
      </c>
      <c r="H111" s="63">
        <f>'7'!Q11</f>
        <v>0.44780613533493918</v>
      </c>
    </row>
    <row r="112" spans="1:8" ht="16">
      <c r="B112" s="24" t="s">
        <v>265</v>
      </c>
      <c r="C112">
        <f>'7'!L41</f>
        <v>0</v>
      </c>
      <c r="D112">
        <f>'7'!M41</f>
        <v>0</v>
      </c>
      <c r="E112">
        <f>'7'!N41</f>
        <v>0.60561996454359512</v>
      </c>
      <c r="F112">
        <f>'7'!O41</f>
        <v>0.65832817433924484</v>
      </c>
      <c r="G112">
        <f>'7'!P41</f>
        <v>0.76299755358028798</v>
      </c>
      <c r="H112">
        <f>'7'!Q41</f>
        <v>0.65852827589029839</v>
      </c>
    </row>
    <row r="113" spans="1:8" ht="16">
      <c r="B113" s="24" t="s">
        <v>266</v>
      </c>
      <c r="C113">
        <f>'7'!L71</f>
        <v>0</v>
      </c>
      <c r="D113">
        <f>'7'!M71</f>
        <v>0</v>
      </c>
      <c r="E113">
        <f>'7'!N71</f>
        <v>0.39627667030885322</v>
      </c>
      <c r="F113">
        <f>'7'!O71</f>
        <v>0.3596982707506603</v>
      </c>
      <c r="G113">
        <f>'7'!P71</f>
        <v>0.52717108091055331</v>
      </c>
      <c r="H113">
        <f>'7'!Q71</f>
        <v>0.36876801290789185</v>
      </c>
    </row>
    <row r="114" spans="1:8">
      <c r="B114" t="s">
        <v>267</v>
      </c>
      <c r="C114">
        <f>'7'!L101</f>
        <v>0</v>
      </c>
      <c r="D114">
        <f>'7'!M101</f>
        <v>0</v>
      </c>
      <c r="E114">
        <f>'7'!N101</f>
        <v>0.28660273468369957</v>
      </c>
      <c r="F114">
        <f>'7'!O101</f>
        <v>0.48945300994829921</v>
      </c>
      <c r="G114">
        <f>'7'!P101</f>
        <v>0.46914978954482323</v>
      </c>
      <c r="H114">
        <f>'7'!Q101</f>
        <v>0.34902460744103858</v>
      </c>
    </row>
    <row r="115" spans="1:8">
      <c r="B115" t="s">
        <v>268</v>
      </c>
      <c r="C115">
        <f>'7'!L131</f>
        <v>0</v>
      </c>
      <c r="D115">
        <f>'7'!M131</f>
        <v>0</v>
      </c>
      <c r="E115">
        <f>'7'!N131</f>
        <v>0.31335506228459042</v>
      </c>
      <c r="F115">
        <f>'7'!O131</f>
        <v>0.22914797278504331</v>
      </c>
      <c r="G115">
        <f>'7'!P131</f>
        <v>0.28709498698707903</v>
      </c>
      <c r="H115">
        <f>'7'!Q131</f>
        <v>0.25744228506348671</v>
      </c>
    </row>
    <row r="116" spans="1:8">
      <c r="B116" t="s">
        <v>269</v>
      </c>
      <c r="C116">
        <f>'7'!L161</f>
        <v>0</v>
      </c>
      <c r="D116">
        <f>'7'!M161</f>
        <v>0</v>
      </c>
      <c r="E116">
        <f>'7'!N161</f>
        <v>0.80899413384474261</v>
      </c>
      <c r="F116">
        <f>'7'!O161</f>
        <v>0.57561745650405305</v>
      </c>
      <c r="G116">
        <f>'7'!P161</f>
        <v>0.74189015827570659</v>
      </c>
      <c r="H116">
        <f>'7'!Q161</f>
        <v>0.48237864966839644</v>
      </c>
    </row>
    <row r="117" spans="1:8" ht="16" thickBot="1">
      <c r="B117" t="s">
        <v>270</v>
      </c>
      <c r="C117">
        <f>'7'!L191</f>
        <v>0</v>
      </c>
      <c r="D117">
        <f>'7'!M191</f>
        <v>0</v>
      </c>
      <c r="E117">
        <f>'7'!N191</f>
        <v>0.23899327429874079</v>
      </c>
      <c r="F117">
        <f>'7'!O191</f>
        <v>0.30872295731362337</v>
      </c>
      <c r="G117">
        <f>'7'!P191</f>
        <v>0.28008739367585156</v>
      </c>
      <c r="H117">
        <f>'7'!Q191</f>
        <v>0.26722746053960766</v>
      </c>
    </row>
    <row r="118" spans="1:8" ht="17" thickBot="1">
      <c r="A118">
        <v>8</v>
      </c>
      <c r="B118" s="60" t="s">
        <v>32</v>
      </c>
      <c r="C118" s="61">
        <f>'8'!L11</f>
        <v>0</v>
      </c>
      <c r="D118" s="62">
        <f>'8'!M11</f>
        <v>0</v>
      </c>
      <c r="E118" s="62">
        <f>'8'!N11</f>
        <v>0.78058652596176059</v>
      </c>
      <c r="F118" s="62">
        <f>'8'!O11</f>
        <v>0.68259806753988883</v>
      </c>
      <c r="G118" s="62">
        <f>'8'!P11</f>
        <v>0.55887457004350616</v>
      </c>
      <c r="H118" s="63">
        <f>'8'!Q11</f>
        <v>0.58542759187890692</v>
      </c>
    </row>
    <row r="119" spans="1:8">
      <c r="B119" t="s">
        <v>272</v>
      </c>
      <c r="C119">
        <f>'8'!L41</f>
        <v>0</v>
      </c>
      <c r="D119">
        <f>'8'!M41</f>
        <v>0</v>
      </c>
      <c r="E119">
        <f>'8'!N41</f>
        <v>0.78100311357877772</v>
      </c>
      <c r="F119">
        <f>'8'!O41</f>
        <v>0.81138593554902561</v>
      </c>
      <c r="G119">
        <f>'8'!P41</f>
        <v>0.63297709549289238</v>
      </c>
      <c r="H119">
        <f>'8'!Q41</f>
        <v>0.67730054959485309</v>
      </c>
    </row>
    <row r="120" spans="1:8">
      <c r="B120" t="s">
        <v>273</v>
      </c>
      <c r="C120">
        <f>'8'!L71</f>
        <v>0</v>
      </c>
      <c r="D120">
        <f>'8'!M71</f>
        <v>0</v>
      </c>
      <c r="E120">
        <f>'8'!N71</f>
        <v>0.92026321270008216</v>
      </c>
      <c r="F120">
        <f>'8'!O71</f>
        <v>0.875</v>
      </c>
      <c r="G120">
        <f>'8'!P71</f>
        <v>0.51874849199149176</v>
      </c>
      <c r="H120">
        <f>'8'!Q71</f>
        <v>0.45843393355020257</v>
      </c>
    </row>
    <row r="121" spans="1:8">
      <c r="B121" t="s">
        <v>274</v>
      </c>
      <c r="C121">
        <f>'8'!L101</f>
        <v>0</v>
      </c>
      <c r="D121">
        <f>'8'!M101</f>
        <v>0</v>
      </c>
      <c r="E121">
        <f>'8'!N101</f>
        <v>0.43154452819908629</v>
      </c>
      <c r="F121">
        <f>'8'!O101</f>
        <v>0.27660054151466712</v>
      </c>
      <c r="G121">
        <f>'8'!P101</f>
        <v>0.37761920849765584</v>
      </c>
      <c r="H121">
        <f>'8'!Q101</f>
        <v>0.27780127531819587</v>
      </c>
    </row>
    <row r="122" spans="1:8">
      <c r="B122" t="s">
        <v>275</v>
      </c>
      <c r="C122">
        <f>'8'!L131</f>
        <v>0</v>
      </c>
      <c r="D122">
        <f>'8'!M131</f>
        <v>0</v>
      </c>
      <c r="E122">
        <f>'8'!N131</f>
        <v>0.68256736443072796</v>
      </c>
      <c r="F122">
        <f>'8'!O131</f>
        <v>0.63781946761853237</v>
      </c>
      <c r="G122">
        <f>'8'!P131</f>
        <v>0.52363662629150265</v>
      </c>
      <c r="H122">
        <f>'8'!Q131</f>
        <v>0.63376428119659989</v>
      </c>
    </row>
    <row r="123" spans="1:8">
      <c r="B123" t="s">
        <v>276</v>
      </c>
      <c r="C123">
        <f>'8'!L161</f>
        <v>0</v>
      </c>
      <c r="D123">
        <f>'8'!M161</f>
        <v>0</v>
      </c>
      <c r="E123">
        <f>'8'!N161</f>
        <v>0.91558923769608458</v>
      </c>
      <c r="F123">
        <f>'8'!O161</f>
        <v>0.875</v>
      </c>
      <c r="G123">
        <f>'8'!P161</f>
        <v>0.44300234938196581</v>
      </c>
      <c r="H123">
        <f>'8'!Q161</f>
        <v>0.56788693422398351</v>
      </c>
    </row>
    <row r="124" spans="1:8" ht="16" thickBot="1">
      <c r="B124" t="s">
        <v>277</v>
      </c>
      <c r="C124">
        <f>'8'!L191</f>
        <v>0</v>
      </c>
      <c r="D124">
        <f>'8'!M191</f>
        <v>0</v>
      </c>
      <c r="E124">
        <f>'8'!N191</f>
        <v>0.98692315384470819</v>
      </c>
      <c r="F124">
        <f>'8'!O191</f>
        <v>0.76206959480161351</v>
      </c>
      <c r="G124">
        <f>'8'!P191</f>
        <v>0.875</v>
      </c>
      <c r="H124">
        <f>'8'!Q191</f>
        <v>1.0974205911853556</v>
      </c>
    </row>
    <row r="125" spans="1:8" ht="17" thickBot="1">
      <c r="A125">
        <v>9</v>
      </c>
      <c r="B125" s="60" t="s">
        <v>36</v>
      </c>
      <c r="C125" s="61">
        <f>'9'!L11</f>
        <v>0</v>
      </c>
      <c r="D125" s="62">
        <f>'9'!M11</f>
        <v>0</v>
      </c>
      <c r="E125" s="62">
        <f>'9'!N11</f>
        <v>0.53529361038901024</v>
      </c>
      <c r="F125" s="62">
        <f>'9'!O11</f>
        <v>0.50279253035773452</v>
      </c>
      <c r="G125" s="62">
        <f>'9'!P11</f>
        <v>0.50867797306386375</v>
      </c>
      <c r="H125" s="63">
        <f>'9'!Q11</f>
        <v>0.41145106908817441</v>
      </c>
    </row>
    <row r="126" spans="1:8">
      <c r="B126" t="s">
        <v>279</v>
      </c>
      <c r="C126">
        <f>'9'!L41</f>
        <v>0</v>
      </c>
      <c r="D126">
        <f>'9'!M41</f>
        <v>0</v>
      </c>
      <c r="E126">
        <f>'9'!N41</f>
        <v>0.94217430861429285</v>
      </c>
      <c r="F126">
        <f>'9'!O41</f>
        <v>0.58428231785615981</v>
      </c>
      <c r="G126">
        <f>'9'!P41</f>
        <v>0.66467831798253596</v>
      </c>
      <c r="H126">
        <f>'9'!Q41</f>
        <v>0.4242382734966606</v>
      </c>
    </row>
    <row r="127" spans="1:8">
      <c r="B127" t="s">
        <v>280</v>
      </c>
      <c r="C127">
        <f>'9'!L71</f>
        <v>0</v>
      </c>
      <c r="D127">
        <f>'9'!M71</f>
        <v>0</v>
      </c>
      <c r="E127">
        <f>'9'!N71</f>
        <v>0.39331586835473126</v>
      </c>
      <c r="F127">
        <f>'9'!O71</f>
        <v>0.98677543699181958</v>
      </c>
      <c r="G127">
        <f>'9'!P71</f>
        <v>0.62933097460326581</v>
      </c>
      <c r="H127">
        <f>'9'!Q71</f>
        <v>0.49138939941005294</v>
      </c>
    </row>
    <row r="128" spans="1:8">
      <c r="B128" t="s">
        <v>281</v>
      </c>
      <c r="C128">
        <f>'9'!L101</f>
        <v>0</v>
      </c>
      <c r="D128">
        <f>'9'!M101</f>
        <v>0</v>
      </c>
      <c r="E128">
        <f>'9'!N101</f>
        <v>0.84546767051899252</v>
      </c>
      <c r="F128">
        <f>'9'!O101</f>
        <v>0.77176832134911699</v>
      </c>
      <c r="G128">
        <f>'9'!P101</f>
        <v>0.7279946147751597</v>
      </c>
      <c r="H128">
        <f>'9'!Q101</f>
        <v>0.68420593650066996</v>
      </c>
    </row>
    <row r="129" spans="1:8">
      <c r="B129" t="s">
        <v>282</v>
      </c>
      <c r="C129">
        <f>'9'!L131</f>
        <v>0</v>
      </c>
      <c r="D129">
        <f>'9'!M131</f>
        <v>0</v>
      </c>
      <c r="E129">
        <f>'9'!N131</f>
        <v>0.33111014488074597</v>
      </c>
      <c r="F129">
        <f>'9'!O131</f>
        <v>0.66129328556371247</v>
      </c>
      <c r="G129">
        <f>'9'!P131</f>
        <v>0.3619902004073976</v>
      </c>
      <c r="H129">
        <f>'9'!Q131</f>
        <v>0.56434818504743212</v>
      </c>
    </row>
    <row r="130" spans="1:8" ht="16" thickBot="1">
      <c r="B130" t="s">
        <v>283</v>
      </c>
      <c r="C130">
        <f>'9'!L161</f>
        <v>0</v>
      </c>
      <c r="D130">
        <f>'9'!M161</f>
        <v>0</v>
      </c>
      <c r="E130">
        <f>'9'!N161</f>
        <v>0.22845096014375602</v>
      </c>
      <c r="F130">
        <f>'9'!O161</f>
        <v>0.18518748846952951</v>
      </c>
      <c r="G130">
        <f>'9'!P161</f>
        <v>0.24423841987964201</v>
      </c>
      <c r="H130">
        <f>'9'!Q161</f>
        <v>0.19003984158545353</v>
      </c>
    </row>
    <row r="131" spans="1:8" ht="17" thickBot="1">
      <c r="A131">
        <v>10</v>
      </c>
      <c r="B131" s="60" t="s">
        <v>41</v>
      </c>
      <c r="C131" s="61">
        <f>'10'!L11</f>
        <v>0</v>
      </c>
      <c r="D131" s="62">
        <f>'10'!M11</f>
        <v>0</v>
      </c>
      <c r="E131" s="62">
        <f>'10'!N11</f>
        <v>0.32341199086906952</v>
      </c>
      <c r="F131" s="62">
        <f>'10'!O11</f>
        <v>0.34600556589269188</v>
      </c>
      <c r="G131" s="62">
        <f>'10'!P11</f>
        <v>0.32311894488664572</v>
      </c>
      <c r="H131" s="63">
        <f>'10'!Q11</f>
        <v>0.30810720855712842</v>
      </c>
    </row>
    <row r="132" spans="1:8">
      <c r="B132" t="s">
        <v>285</v>
      </c>
      <c r="C132">
        <f>'10'!L41</f>
        <v>0</v>
      </c>
      <c r="D132">
        <f>'10'!M41</f>
        <v>0</v>
      </c>
      <c r="E132">
        <f>'10'!N41</f>
        <v>0.41377794653883976</v>
      </c>
      <c r="F132">
        <f>'10'!O41</f>
        <v>0.44431176951686446</v>
      </c>
      <c r="G132">
        <f>'10'!P41</f>
        <v>0.3522008103847506</v>
      </c>
      <c r="H132">
        <f>'10'!Q41</f>
        <v>0.37526922474803315</v>
      </c>
    </row>
    <row r="133" spans="1:8">
      <c r="B133" t="s">
        <v>286</v>
      </c>
      <c r="C133">
        <f>'10'!L71</f>
        <v>0</v>
      </c>
      <c r="D133">
        <f>'10'!M71</f>
        <v>0</v>
      </c>
      <c r="E133">
        <f>'10'!N71</f>
        <v>0.33743329133978905</v>
      </c>
      <c r="F133">
        <f>'10'!O71</f>
        <v>0.28233743411127638</v>
      </c>
      <c r="G133">
        <f>'10'!P71</f>
        <v>0.41254768231368089</v>
      </c>
      <c r="H133">
        <f>'10'!Q71</f>
        <v>0.28809257290043777</v>
      </c>
    </row>
    <row r="134" spans="1:8">
      <c r="B134" t="s">
        <v>287</v>
      </c>
      <c r="C134">
        <f>'10'!L101</f>
        <v>0</v>
      </c>
      <c r="D134">
        <f>'10'!M101</f>
        <v>0</v>
      </c>
      <c r="E134">
        <f>'10'!N101</f>
        <v>0.45234382767161718</v>
      </c>
      <c r="F134">
        <f>'10'!O101</f>
        <v>0.45810947535694513</v>
      </c>
      <c r="G134">
        <f>'10'!P101</f>
        <v>0.39035428009013906</v>
      </c>
      <c r="H134">
        <f>'10'!Q101</f>
        <v>0.33086761466625225</v>
      </c>
    </row>
    <row r="135" spans="1:8">
      <c r="B135" t="s">
        <v>288</v>
      </c>
      <c r="C135">
        <f>'10'!L131</f>
        <v>0</v>
      </c>
      <c r="D135">
        <f>'10'!M131</f>
        <v>0</v>
      </c>
      <c r="E135">
        <f>'10'!N131</f>
        <v>0.25668727423072135</v>
      </c>
      <c r="F135">
        <f>'10'!O131</f>
        <v>0.26874672660342286</v>
      </c>
      <c r="G135">
        <f>'10'!P131</f>
        <v>0.26552034698325944</v>
      </c>
      <c r="H135">
        <f>'10'!Q131</f>
        <v>0.26185702186673032</v>
      </c>
    </row>
    <row r="136" spans="1:8">
      <c r="B136" t="s">
        <v>289</v>
      </c>
      <c r="C136">
        <f>'10'!L161</f>
        <v>0</v>
      </c>
      <c r="D136">
        <f>'10'!M161</f>
        <v>0</v>
      </c>
      <c r="E136">
        <f>'10'!N161</f>
        <v>0.20020610924243021</v>
      </c>
      <c r="F136">
        <f>'10'!O161</f>
        <v>0.28368051637958447</v>
      </c>
      <c r="G136">
        <f>'10'!P161</f>
        <v>0.24719351764247527</v>
      </c>
      <c r="H136">
        <f>'10'!Q161</f>
        <v>0.27511551761137576</v>
      </c>
    </row>
    <row r="137" spans="1:8" ht="16" thickBot="1">
      <c r="B137" t="s">
        <v>290</v>
      </c>
      <c r="C137">
        <f>'10'!L191</f>
        <v>0</v>
      </c>
      <c r="D137">
        <f>'10'!M191</f>
        <v>0</v>
      </c>
      <c r="E137">
        <f>'10'!N191</f>
        <v>0.4269885063783081</v>
      </c>
      <c r="F137">
        <f>'10'!O191</f>
        <v>0.39447031842875874</v>
      </c>
      <c r="G137">
        <f>'10'!P191</f>
        <v>0.26903990226581381</v>
      </c>
      <c r="H137">
        <f>'10'!Q191</f>
        <v>0.26758159142541993</v>
      </c>
    </row>
    <row r="138" spans="1:8" ht="17" thickBot="1">
      <c r="A138">
        <v>11</v>
      </c>
      <c r="B138" s="60" t="s">
        <v>45</v>
      </c>
      <c r="C138" s="61">
        <f>'11'!L11</f>
        <v>0</v>
      </c>
      <c r="D138" s="62">
        <f>'11'!M11</f>
        <v>0</v>
      </c>
      <c r="E138" s="62">
        <f>'11'!N11</f>
        <v>0.43759503282621703</v>
      </c>
      <c r="F138" s="62">
        <f>'11'!O11</f>
        <v>0.39353797026637499</v>
      </c>
      <c r="G138" s="62">
        <f>'11'!P11</f>
        <v>0.48422583452620865</v>
      </c>
      <c r="H138" s="63">
        <f>'11'!Q11</f>
        <v>0.40277323727352832</v>
      </c>
    </row>
    <row r="139" spans="1:8">
      <c r="B139" t="s">
        <v>292</v>
      </c>
      <c r="C139">
        <f>'11'!L41</f>
        <v>0</v>
      </c>
      <c r="D139">
        <f>'11'!M41</f>
        <v>0</v>
      </c>
      <c r="E139">
        <f>'11'!N41</f>
        <v>0.6971483217110146</v>
      </c>
      <c r="F139">
        <f>'11'!O41</f>
        <v>0.59870196855888735</v>
      </c>
      <c r="G139">
        <f>'11'!P41</f>
        <v>0.66770851587361313</v>
      </c>
      <c r="H139">
        <f>'11'!Q41</f>
        <v>0.55384877250088782</v>
      </c>
    </row>
    <row r="140" spans="1:8">
      <c r="B140" t="s">
        <v>293</v>
      </c>
      <c r="C140">
        <f>'11'!L71</f>
        <v>0</v>
      </c>
      <c r="D140">
        <f>'11'!M71</f>
        <v>0</v>
      </c>
      <c r="E140">
        <f>'11'!N71</f>
        <v>0.34556225977394761</v>
      </c>
      <c r="F140">
        <f>'11'!O71</f>
        <v>0.45903717606290823</v>
      </c>
      <c r="G140">
        <f>'11'!P71</f>
        <v>0.36684682994900697</v>
      </c>
      <c r="H140">
        <f>'11'!Q71</f>
        <v>0.3707809923923216</v>
      </c>
    </row>
    <row r="141" spans="1:8">
      <c r="B141" t="s">
        <v>294</v>
      </c>
      <c r="C141">
        <f>'11'!L101</f>
        <v>0</v>
      </c>
      <c r="D141">
        <f>'11'!M101</f>
        <v>0</v>
      </c>
      <c r="E141">
        <f>'11'!N101</f>
        <v>0.3452260213955613</v>
      </c>
      <c r="F141">
        <f>'11'!O101</f>
        <v>0.20692643289512816</v>
      </c>
      <c r="G141">
        <f>'11'!P101</f>
        <v>0.25590269662106813</v>
      </c>
      <c r="H141">
        <f>'11'!Q101</f>
        <v>0.33555635464590616</v>
      </c>
    </row>
    <row r="142" spans="1:8">
      <c r="B142" t="s">
        <v>295</v>
      </c>
      <c r="C142">
        <f>'11'!L131</f>
        <v>0</v>
      </c>
      <c r="D142">
        <f>'11'!M131</f>
        <v>0</v>
      </c>
      <c r="E142">
        <f>'11'!N131</f>
        <v>0.51866028838055211</v>
      </c>
      <c r="F142">
        <f>'11'!O131</f>
        <v>0.41941778455419626</v>
      </c>
      <c r="G142">
        <f>'11'!P131</f>
        <v>0.4269472140782592</v>
      </c>
      <c r="H142">
        <f>'11'!Q131</f>
        <v>0.46061043111215316</v>
      </c>
    </row>
    <row r="143" spans="1:8">
      <c r="B143" t="s">
        <v>296</v>
      </c>
      <c r="C143">
        <f>'11'!L161</f>
        <v>0</v>
      </c>
      <c r="D143">
        <f>'11'!M161</f>
        <v>0</v>
      </c>
      <c r="E143">
        <f>'11'!N161</f>
        <v>0.25377887035765517</v>
      </c>
      <c r="F143">
        <f>'11'!O161</f>
        <v>0.22896674378365381</v>
      </c>
      <c r="G143">
        <f>'11'!P161</f>
        <v>0.34504345056114988</v>
      </c>
      <c r="H143">
        <f>'11'!Q161</f>
        <v>0.47235962225711403</v>
      </c>
    </row>
    <row r="144" spans="1:8">
      <c r="B144" t="s">
        <v>297</v>
      </c>
      <c r="C144">
        <f>'11'!L191</f>
        <v>0</v>
      </c>
      <c r="D144">
        <f>'11'!M191</f>
        <v>0</v>
      </c>
      <c r="E144">
        <f>'11'!N191</f>
        <v>0.27270263627167146</v>
      </c>
      <c r="F144">
        <f>'11'!O191</f>
        <v>0.31459296599628628</v>
      </c>
      <c r="G144">
        <f>'11'!P191</f>
        <v>0.52491615989641061</v>
      </c>
      <c r="H144">
        <f>'11'!Q191</f>
        <v>0.19038975773395631</v>
      </c>
    </row>
    <row r="145" spans="1:8">
      <c r="B145" t="s">
        <v>298</v>
      </c>
      <c r="C145">
        <f>'11'!L221</f>
        <v>0</v>
      </c>
      <c r="D145">
        <f>'11'!M221</f>
        <v>0</v>
      </c>
      <c r="E145">
        <f>'11'!N221</f>
        <v>0.37922469479918164</v>
      </c>
      <c r="F145">
        <f>'11'!O221</f>
        <v>0.25197921347914543</v>
      </c>
      <c r="G145">
        <f>'11'!P221</f>
        <v>0.87500055705872981</v>
      </c>
      <c r="H145">
        <f>'11'!Q221</f>
        <v>0.27901718293267858</v>
      </c>
    </row>
    <row r="146" spans="1:8">
      <c r="B146" t="s">
        <v>299</v>
      </c>
      <c r="C146">
        <f>'11'!L251</f>
        <v>0</v>
      </c>
      <c r="D146">
        <f>'11'!M251</f>
        <v>0</v>
      </c>
      <c r="E146">
        <f>'11'!N251</f>
        <v>0.28909407384879726</v>
      </c>
      <c r="F146">
        <f>'11'!O251</f>
        <v>0.46712494930943005</v>
      </c>
      <c r="G146">
        <f>'11'!P251</f>
        <v>0.54105534352121509</v>
      </c>
      <c r="H146">
        <f>'11'!Q251</f>
        <v>0.39435343367258974</v>
      </c>
    </row>
    <row r="147" spans="1:8" ht="16" thickBot="1">
      <c r="B147" t="s">
        <v>300</v>
      </c>
      <c r="C147">
        <f>'11'!L281</f>
        <v>0</v>
      </c>
      <c r="D147">
        <f>'11'!M281</f>
        <v>0</v>
      </c>
      <c r="E147">
        <f>'11'!N281</f>
        <v>0.21851019447780792</v>
      </c>
      <c r="F147">
        <f>'11'!O281</f>
        <v>0.15767517185518012</v>
      </c>
      <c r="G147">
        <f>'11'!P281</f>
        <v>0.69576604482122417</v>
      </c>
      <c r="H147">
        <f>'11'!Q281</f>
        <v>0.21876495081147343</v>
      </c>
    </row>
    <row r="148" spans="1:8" ht="17" thickBot="1">
      <c r="A148">
        <v>12</v>
      </c>
      <c r="B148" s="60" t="s">
        <v>49</v>
      </c>
      <c r="C148" s="61">
        <f>'12'!L11</f>
        <v>0</v>
      </c>
      <c r="D148" s="62">
        <f>'12'!M11</f>
        <v>0</v>
      </c>
      <c r="E148" s="62">
        <f>'12'!N11</f>
        <v>0.47377298875425605</v>
      </c>
      <c r="F148" s="62">
        <f>'12'!O11</f>
        <v>0.44595149986301197</v>
      </c>
      <c r="G148" s="62">
        <f>'12'!P11</f>
        <v>0.47623467676368447</v>
      </c>
      <c r="H148" s="63">
        <f>'12'!Q11</f>
        <v>0.42612012903168039</v>
      </c>
    </row>
    <row r="149" spans="1:8">
      <c r="B149" t="s">
        <v>302</v>
      </c>
      <c r="C149">
        <f>'12'!L41</f>
        <v>0</v>
      </c>
      <c r="D149">
        <f>'12'!M41</f>
        <v>0</v>
      </c>
      <c r="E149">
        <f>'12'!N41</f>
        <v>0.94537209100648267</v>
      </c>
      <c r="F149">
        <f>'12'!O41</f>
        <v>0.71214775983031686</v>
      </c>
      <c r="G149">
        <f>'12'!P41</f>
        <v>0.71884166922758208</v>
      </c>
      <c r="H149">
        <f>'12'!Q41</f>
        <v>0.53809068598762777</v>
      </c>
    </row>
    <row r="150" spans="1:8">
      <c r="B150" t="s">
        <v>303</v>
      </c>
      <c r="C150">
        <f>'12'!L71</f>
        <v>0</v>
      </c>
      <c r="D150">
        <f>'12'!M71</f>
        <v>0</v>
      </c>
      <c r="E150">
        <f>'12'!N71</f>
        <v>0.39216989723069484</v>
      </c>
      <c r="F150">
        <f>'12'!O71</f>
        <v>0.30056425724748576</v>
      </c>
      <c r="G150">
        <f>'12'!P71</f>
        <v>0.23713787129543953</v>
      </c>
      <c r="H150">
        <f>'12'!Q71</f>
        <v>0.39376349974188596</v>
      </c>
    </row>
    <row r="151" spans="1:8">
      <c r="B151" t="s">
        <v>304</v>
      </c>
      <c r="C151">
        <f>'12'!L101</f>
        <v>0</v>
      </c>
      <c r="D151">
        <f>'12'!M101</f>
        <v>0</v>
      </c>
      <c r="E151">
        <f>'12'!N101</f>
        <v>0.24894562209021892</v>
      </c>
      <c r="F151">
        <f>'12'!O101</f>
        <v>0.21582944010231611</v>
      </c>
      <c r="G151">
        <f>'12'!P101</f>
        <v>0.28895087060277891</v>
      </c>
      <c r="H151">
        <f>'12'!Q101</f>
        <v>0.44345699460519961</v>
      </c>
    </row>
    <row r="152" spans="1:8">
      <c r="B152" t="s">
        <v>305</v>
      </c>
      <c r="C152">
        <f>'12'!L131</f>
        <v>0</v>
      </c>
      <c r="D152">
        <f>'12'!M131</f>
        <v>0</v>
      </c>
      <c r="E152">
        <f>'12'!N131</f>
        <v>0.22574676291453838</v>
      </c>
      <c r="F152">
        <f>'12'!O131</f>
        <v>0.29136377256321577</v>
      </c>
      <c r="G152">
        <f>'12'!P131</f>
        <v>0.62972911483923932</v>
      </c>
      <c r="H152">
        <f>'12'!Q131</f>
        <v>0.38884198122852592</v>
      </c>
    </row>
    <row r="153" spans="1:8">
      <c r="B153" t="s">
        <v>306</v>
      </c>
      <c r="C153">
        <f>'12'!L161</f>
        <v>0</v>
      </c>
      <c r="D153">
        <f>'12'!M161</f>
        <v>0</v>
      </c>
      <c r="E153">
        <f>'12'!N161</f>
        <v>0.23304199649020274</v>
      </c>
      <c r="F153">
        <f>'12'!O161</f>
        <v>0.25323956919151602</v>
      </c>
      <c r="G153">
        <f>'12'!P161</f>
        <v>0.24836290389134436</v>
      </c>
      <c r="H153">
        <f>'12'!Q161</f>
        <v>0.30616469427149162</v>
      </c>
    </row>
    <row r="154" spans="1:8">
      <c r="B154" t="s">
        <v>307</v>
      </c>
      <c r="C154">
        <f>'12'!L191</f>
        <v>0</v>
      </c>
      <c r="D154">
        <f>'12'!M191</f>
        <v>0</v>
      </c>
      <c r="E154">
        <f>'12'!N191</f>
        <v>0.29082752471199153</v>
      </c>
      <c r="F154">
        <f>'12'!O191</f>
        <v>0.17165432431756952</v>
      </c>
      <c r="G154">
        <f>'12'!P191</f>
        <v>0.25317961529757627</v>
      </c>
      <c r="H154">
        <f>'12'!Q191</f>
        <v>0.18016255994354125</v>
      </c>
    </row>
    <row r="155" spans="1:8">
      <c r="B155" t="s">
        <v>308</v>
      </c>
      <c r="C155">
        <f>'12'!L221</f>
        <v>0</v>
      </c>
      <c r="D155">
        <f>'12'!M221</f>
        <v>0</v>
      </c>
      <c r="E155">
        <f>'12'!N221</f>
        <v>0.34136329864692971</v>
      </c>
      <c r="F155">
        <f>'12'!O221</f>
        <v>0.40124494827239399</v>
      </c>
      <c r="G155">
        <f>'12'!P221</f>
        <v>0.68722048645769995</v>
      </c>
      <c r="H155">
        <f>'12'!Q221</f>
        <v>0.5309429837864923</v>
      </c>
    </row>
    <row r="156" spans="1:8">
      <c r="B156" t="s">
        <v>309</v>
      </c>
      <c r="C156">
        <f>'12'!L251</f>
        <v>0</v>
      </c>
      <c r="D156">
        <f>'12'!M251</f>
        <v>0</v>
      </c>
      <c r="E156">
        <f>'12'!N251</f>
        <v>0.61879446182132269</v>
      </c>
      <c r="F156">
        <f>'12'!O251</f>
        <v>0.94448794994248686</v>
      </c>
      <c r="G156">
        <f>'12'!P251</f>
        <v>0.43800884989012595</v>
      </c>
      <c r="H156">
        <f>'12'!Q251</f>
        <v>0.34491430854867411</v>
      </c>
    </row>
    <row r="157" spans="1:8" ht="16" thickBot="1">
      <c r="B157" t="s">
        <v>310</v>
      </c>
      <c r="C157">
        <f>'12'!L281</f>
        <v>0</v>
      </c>
      <c r="D157">
        <f>'12'!M281</f>
        <v>0</v>
      </c>
      <c r="E157">
        <f>'12'!N281</f>
        <v>0.22533931372014165</v>
      </c>
      <c r="F157">
        <f>'12'!O281</f>
        <v>0.35425938671437107</v>
      </c>
      <c r="G157">
        <f>'12'!P281</f>
        <v>0.18793528813619903</v>
      </c>
      <c r="H157">
        <f>'12'!Q281</f>
        <v>0.33008931234517869</v>
      </c>
    </row>
    <row r="158" spans="1:8" ht="17" thickBot="1">
      <c r="A158">
        <v>13</v>
      </c>
      <c r="B158" s="60" t="s">
        <v>53</v>
      </c>
      <c r="C158" s="61">
        <f>'13'!L11</f>
        <v>0</v>
      </c>
      <c r="D158" s="62">
        <f>'13'!M11</f>
        <v>0</v>
      </c>
      <c r="E158" s="62">
        <f>'13'!N11</f>
        <v>0.6472593858040413</v>
      </c>
      <c r="F158" s="62">
        <f>'13'!O11</f>
        <v>0.69547379292697276</v>
      </c>
      <c r="G158" s="62">
        <f>'13'!P11</f>
        <v>0.66643197902775209</v>
      </c>
      <c r="H158" s="63">
        <f>'13'!Q11</f>
        <v>0.69879613197184098</v>
      </c>
    </row>
    <row r="159" spans="1:8">
      <c r="B159" t="s">
        <v>312</v>
      </c>
      <c r="C159">
        <f>'13'!L41</f>
        <v>0</v>
      </c>
      <c r="D159">
        <f>'13'!M41</f>
        <v>0</v>
      </c>
      <c r="E159">
        <f>'13'!N41</f>
        <v>0.51522626505719071</v>
      </c>
      <c r="F159">
        <f>'13'!O41</f>
        <v>0.62165677298695066</v>
      </c>
      <c r="G159">
        <f>'13'!P41</f>
        <v>0.57326504887883534</v>
      </c>
      <c r="H159">
        <f>'13'!Q41</f>
        <v>0.60135337790860055</v>
      </c>
    </row>
    <row r="160" spans="1:8">
      <c r="B160" t="s">
        <v>313</v>
      </c>
      <c r="C160">
        <f>'13'!L71</f>
        <v>0</v>
      </c>
      <c r="D160">
        <f>'13'!M71</f>
        <v>0</v>
      </c>
      <c r="E160">
        <f>'13'!N71</f>
        <v>0.57830954692714176</v>
      </c>
      <c r="F160">
        <f>'13'!O71</f>
        <v>0.55852086212911756</v>
      </c>
      <c r="G160">
        <f>'13'!P71</f>
        <v>0.53928566970185388</v>
      </c>
      <c r="H160">
        <f>'13'!Q71</f>
        <v>0.59254919316428112</v>
      </c>
    </row>
    <row r="161" spans="1:8">
      <c r="B161" t="s">
        <v>314</v>
      </c>
      <c r="C161">
        <f>'13'!L101</f>
        <v>0</v>
      </c>
      <c r="D161">
        <f>'13'!M101</f>
        <v>0</v>
      </c>
      <c r="E161">
        <f>'13'!N101</f>
        <v>0.39612290709407177</v>
      </c>
      <c r="F161">
        <f>'13'!O101</f>
        <v>0.53065736260175789</v>
      </c>
      <c r="G161">
        <f>'13'!P101</f>
        <v>0.41026777886438986</v>
      </c>
      <c r="H161">
        <f>'13'!Q101</f>
        <v>0.49986674765319172</v>
      </c>
    </row>
    <row r="162" spans="1:8">
      <c r="B162" t="s">
        <v>315</v>
      </c>
      <c r="C162">
        <f>'13'!L131</f>
        <v>0</v>
      </c>
      <c r="D162">
        <f>'13'!M131</f>
        <v>0</v>
      </c>
      <c r="E162">
        <f>'13'!N131</f>
        <v>0.46574110362325694</v>
      </c>
      <c r="F162">
        <f>'13'!O131</f>
        <v>0.43815476558028393</v>
      </c>
      <c r="G162">
        <f>'13'!P131</f>
        <v>0.74281992258360174</v>
      </c>
      <c r="H162">
        <f>'13'!Q131</f>
        <v>0.49617549246573078</v>
      </c>
    </row>
    <row r="163" spans="1:8">
      <c r="B163" t="s">
        <v>316</v>
      </c>
      <c r="C163">
        <f>'13'!L161</f>
        <v>0</v>
      </c>
      <c r="D163">
        <f>'13'!M161</f>
        <v>0</v>
      </c>
      <c r="E163">
        <f>'13'!N161</f>
        <v>0.43072153379273259</v>
      </c>
      <c r="F163">
        <f>'13'!O161</f>
        <v>0.40992159982077686</v>
      </c>
      <c r="G163">
        <f>'13'!P161</f>
        <v>0.65257940881464427</v>
      </c>
      <c r="H163">
        <f>'13'!Q161</f>
        <v>0.48005685892516531</v>
      </c>
    </row>
    <row r="164" spans="1:8">
      <c r="B164" t="s">
        <v>317</v>
      </c>
      <c r="C164">
        <f>'13'!L191</f>
        <v>0</v>
      </c>
      <c r="D164">
        <f>'13'!M191</f>
        <v>0</v>
      </c>
      <c r="E164">
        <f>'13'!N191</f>
        <v>0.94609793700829781</v>
      </c>
      <c r="F164">
        <f>'13'!O191</f>
        <v>0.53900234333616759</v>
      </c>
      <c r="G164">
        <f>'13'!P191</f>
        <v>0.875</v>
      </c>
      <c r="H164">
        <f>'13'!Q191</f>
        <v>0.80551205005751314</v>
      </c>
    </row>
    <row r="165" spans="1:8">
      <c r="B165" t="s">
        <v>318</v>
      </c>
      <c r="C165">
        <f>'13'!L221</f>
        <v>0</v>
      </c>
      <c r="D165">
        <f>'13'!M221</f>
        <v>0</v>
      </c>
      <c r="E165">
        <f>'13'!N221</f>
        <v>0.45015247746578546</v>
      </c>
      <c r="F165">
        <f>'13'!O221</f>
        <v>0.5232730262133094</v>
      </c>
      <c r="G165">
        <f>'13'!P221</f>
        <v>0.44178625174412856</v>
      </c>
      <c r="H165">
        <f>'13'!Q221</f>
        <v>0.42828620089908198</v>
      </c>
    </row>
    <row r="166" spans="1:8">
      <c r="B166" t="s">
        <v>319</v>
      </c>
      <c r="C166">
        <f>'13'!L251</f>
        <v>0</v>
      </c>
      <c r="D166">
        <f>'13'!M251</f>
        <v>0</v>
      </c>
      <c r="E166">
        <f>'13'!N251</f>
        <v>0.74266584785674405</v>
      </c>
      <c r="F166">
        <f>'13'!O251</f>
        <v>0.9904891597416472</v>
      </c>
      <c r="G166">
        <f>'13'!P251</f>
        <v>0.855355343515532</v>
      </c>
      <c r="H166">
        <f>'13'!Q251</f>
        <v>0.84502579843327985</v>
      </c>
    </row>
    <row r="167" spans="1:8">
      <c r="B167" t="s">
        <v>320</v>
      </c>
      <c r="C167">
        <f>'13'!L281</f>
        <v>0</v>
      </c>
      <c r="D167">
        <f>'13'!M281</f>
        <v>0</v>
      </c>
      <c r="E167">
        <f>'13'!N281</f>
        <v>0.51717051883041687</v>
      </c>
      <c r="F167">
        <f>'13'!O281</f>
        <v>0.5647309434443043</v>
      </c>
      <c r="G167">
        <f>'13'!P281</f>
        <v>0.38962205674403111</v>
      </c>
      <c r="H167">
        <f>'13'!Q281</f>
        <v>0.59902731867657044</v>
      </c>
    </row>
    <row r="168" spans="1:8" ht="16" thickBot="1">
      <c r="B168" t="s">
        <v>321</v>
      </c>
      <c r="C168">
        <f>'13'!L311</f>
        <v>0</v>
      </c>
      <c r="D168">
        <f>'13'!M311</f>
        <v>0</v>
      </c>
      <c r="E168">
        <f>'13'!N311</f>
        <v>1.0763208946913601</v>
      </c>
      <c r="F168">
        <f>'13'!O311</f>
        <v>1.0502724246798953</v>
      </c>
      <c r="G168">
        <f>'13'!P311</f>
        <v>1.0202974665170914</v>
      </c>
      <c r="H168">
        <f>'13'!Q311</f>
        <v>1.0394400154723911</v>
      </c>
    </row>
    <row r="169" spans="1:8" ht="17" thickBot="1">
      <c r="A169">
        <v>14</v>
      </c>
      <c r="B169" s="60" t="s">
        <v>57</v>
      </c>
      <c r="C169" s="61">
        <f>'14'!L11</f>
        <v>0</v>
      </c>
      <c r="D169" s="62">
        <f>'14'!M11</f>
        <v>0</v>
      </c>
      <c r="E169" s="62">
        <f>'14'!N11</f>
        <v>0.44097306310330825</v>
      </c>
      <c r="F169" s="62">
        <f>'14'!O11</f>
        <v>0.41706650565050168</v>
      </c>
      <c r="G169" s="62">
        <f>'14'!P11</f>
        <v>0.39608968646496573</v>
      </c>
      <c r="H169" s="63">
        <f>'14'!Q11</f>
        <v>0.4113653675297968</v>
      </c>
    </row>
    <row r="170" spans="1:8">
      <c r="B170" t="s">
        <v>323</v>
      </c>
      <c r="C170">
        <f>'14'!L41</f>
        <v>0</v>
      </c>
      <c r="D170">
        <f>'14'!M41</f>
        <v>0</v>
      </c>
      <c r="E170">
        <f>'14'!N41</f>
        <v>0.85679599800904005</v>
      </c>
      <c r="F170">
        <f>'14'!O41</f>
        <v>0.74181730523189304</v>
      </c>
      <c r="G170">
        <f>'14'!P41</f>
        <v>0.58002697615585719</v>
      </c>
      <c r="H170">
        <f>'14'!Q41</f>
        <v>0.52250599483113758</v>
      </c>
    </row>
    <row r="171" spans="1:8">
      <c r="B171" t="s">
        <v>324</v>
      </c>
      <c r="C171">
        <f>'14'!L71</f>
        <v>0</v>
      </c>
      <c r="D171">
        <f>'14'!M71</f>
        <v>0</v>
      </c>
      <c r="E171">
        <f>'14'!N71</f>
        <v>0.259414485276518</v>
      </c>
      <c r="F171">
        <f>'14'!O71</f>
        <v>0.2660495580260801</v>
      </c>
      <c r="G171">
        <f>'14'!P71</f>
        <v>0.3461214085164343</v>
      </c>
      <c r="H171">
        <f>'14'!Q71</f>
        <v>0.51586254822218369</v>
      </c>
    </row>
    <row r="172" spans="1:8">
      <c r="B172" t="s">
        <v>325</v>
      </c>
      <c r="C172">
        <f>'14'!L101</f>
        <v>0</v>
      </c>
      <c r="D172">
        <f>'14'!M101</f>
        <v>0</v>
      </c>
      <c r="E172">
        <f>'14'!N101</f>
        <v>0.4642735946240707</v>
      </c>
      <c r="F172">
        <f>'14'!O101</f>
        <v>0.30560475497483469</v>
      </c>
      <c r="G172">
        <f>'14'!P101</f>
        <v>0.29249464100362904</v>
      </c>
      <c r="H172">
        <f>'14'!Q101</f>
        <v>0.40942386646112189</v>
      </c>
    </row>
    <row r="173" spans="1:8">
      <c r="B173" t="s">
        <v>248</v>
      </c>
      <c r="C173">
        <f>'14'!L131</f>
        <v>0</v>
      </c>
      <c r="D173">
        <f>'14'!M131</f>
        <v>0</v>
      </c>
      <c r="E173">
        <f>'14'!N131</f>
        <v>0.42852587489742244</v>
      </c>
      <c r="F173">
        <f>'14'!O131</f>
        <v>0.53251943094040932</v>
      </c>
      <c r="G173">
        <f>'14'!P131</f>
        <v>0.2757925001364438</v>
      </c>
      <c r="H173">
        <f>'14'!Q131</f>
        <v>0.46972530349340635</v>
      </c>
    </row>
    <row r="174" spans="1:8">
      <c r="B174" t="s">
        <v>326</v>
      </c>
      <c r="C174">
        <f>'14'!L161</f>
        <v>0</v>
      </c>
      <c r="D174">
        <f>'14'!M161</f>
        <v>0</v>
      </c>
      <c r="E174">
        <f>'14'!N161</f>
        <v>0.35588680625998198</v>
      </c>
      <c r="F174">
        <f>'14'!O161</f>
        <v>0.33516827135278093</v>
      </c>
      <c r="G174">
        <f>'14'!P161</f>
        <v>0.41593090515779757</v>
      </c>
      <c r="H174">
        <f>'14'!Q161</f>
        <v>0.23763076271875355</v>
      </c>
    </row>
    <row r="175" spans="1:8">
      <c r="B175" t="s">
        <v>327</v>
      </c>
      <c r="C175">
        <f>'14'!L191</f>
        <v>0</v>
      </c>
      <c r="D175">
        <f>'14'!M191</f>
        <v>0</v>
      </c>
      <c r="E175">
        <f>'14'!N191</f>
        <v>0.38209578547125328</v>
      </c>
      <c r="F175">
        <f>'14'!O191</f>
        <v>0.25916989414366259</v>
      </c>
      <c r="G175">
        <f>'14'!P191</f>
        <v>0.25933244981920112</v>
      </c>
      <c r="H175">
        <f>'14'!Q191</f>
        <v>0.40561986280150714</v>
      </c>
    </row>
    <row r="176" spans="1:8">
      <c r="B176" t="s">
        <v>328</v>
      </c>
      <c r="C176">
        <f>'14'!L221</f>
        <v>0</v>
      </c>
      <c r="D176">
        <f>'14'!M221</f>
        <v>0</v>
      </c>
      <c r="E176">
        <f>'14'!N221</f>
        <v>0.36410271517011827</v>
      </c>
      <c r="F176">
        <f>'14'!O221</f>
        <v>0.39686614346866511</v>
      </c>
      <c r="G176">
        <f>'14'!P221</f>
        <v>0.49523123395404045</v>
      </c>
      <c r="H176">
        <f>'14'!Q221</f>
        <v>0.3851245417881502</v>
      </c>
    </row>
    <row r="177" spans="1:8">
      <c r="B177" t="s">
        <v>329</v>
      </c>
      <c r="C177">
        <f>'14'!L251</f>
        <v>0</v>
      </c>
      <c r="D177">
        <f>'14'!M251</f>
        <v>0</v>
      </c>
      <c r="E177">
        <f>'14'!N251</f>
        <v>0.40651195231469822</v>
      </c>
      <c r="F177">
        <f>'14'!O251</f>
        <v>0.37612746880096004</v>
      </c>
      <c r="G177">
        <f>'14'!P251</f>
        <v>0.28209602528759969</v>
      </c>
      <c r="H177">
        <f>'14'!Q251</f>
        <v>0.47508654508475573</v>
      </c>
    </row>
    <row r="178" spans="1:8">
      <c r="B178" t="s">
        <v>330</v>
      </c>
      <c r="C178">
        <f>'14'!L281</f>
        <v>0</v>
      </c>
      <c r="D178">
        <f>'14'!M281</f>
        <v>0</v>
      </c>
      <c r="E178">
        <f>'14'!N281</f>
        <v>0.40142382745726146</v>
      </c>
      <c r="F178">
        <f>'14'!O281</f>
        <v>0.42957807209672627</v>
      </c>
      <c r="G178">
        <f>'14'!P281</f>
        <v>0.72286024237373614</v>
      </c>
      <c r="H178">
        <f>'14'!Q281</f>
        <v>0.48260124209755806</v>
      </c>
    </row>
    <row r="179" spans="1:8">
      <c r="B179" t="s">
        <v>331</v>
      </c>
      <c r="C179">
        <f>'14'!L311</f>
        <v>0</v>
      </c>
      <c r="D179">
        <f>'14'!M311</f>
        <v>0</v>
      </c>
      <c r="E179">
        <f>'14'!N311</f>
        <v>0.25004156827106461</v>
      </c>
      <c r="F179">
        <f>'14'!O311</f>
        <v>0.26436191607340731</v>
      </c>
      <c r="G179">
        <f>'14'!P311</f>
        <v>0.26721639017182131</v>
      </c>
      <c r="H179">
        <f>'14'!Q311</f>
        <v>0.27146154456247462</v>
      </c>
    </row>
    <row r="180" spans="1:8" ht="16" thickBot="1">
      <c r="B180" t="s">
        <v>332</v>
      </c>
      <c r="C180">
        <f>'14'!L341</f>
        <v>0</v>
      </c>
      <c r="D180">
        <f>'14'!M341</f>
        <v>0</v>
      </c>
      <c r="E180">
        <f>'14'!N341</f>
        <v>0.24609123613188599</v>
      </c>
      <c r="F180">
        <f>'14'!O341</f>
        <v>0.35430560491500723</v>
      </c>
      <c r="G180">
        <f>'14'!P341</f>
        <v>0.33127397186607249</v>
      </c>
      <c r="H180">
        <f>'14'!Q341</f>
        <v>0.27983575221945972</v>
      </c>
    </row>
    <row r="181" spans="1:8" ht="17" thickBot="1">
      <c r="A181">
        <v>15</v>
      </c>
      <c r="B181" s="60" t="s">
        <v>61</v>
      </c>
      <c r="C181" s="61">
        <f>'15'!L11</f>
        <v>0</v>
      </c>
      <c r="D181" s="62">
        <f>'15'!M11</f>
        <v>0</v>
      </c>
      <c r="E181" s="62">
        <f>'15'!N11</f>
        <v>0.41151031601028126</v>
      </c>
      <c r="F181" s="62">
        <f>'15'!O11</f>
        <v>0.42861041807061334</v>
      </c>
      <c r="G181" s="62">
        <f>'15'!P11</f>
        <v>0.39381578022641156</v>
      </c>
      <c r="H181" s="63">
        <f>'15'!Q11</f>
        <v>0.32260502510826472</v>
      </c>
    </row>
    <row r="182" spans="1:8">
      <c r="B182" t="s">
        <v>334</v>
      </c>
      <c r="C182">
        <f>'15'!L41</f>
        <v>0</v>
      </c>
      <c r="D182">
        <f>'15'!M41</f>
        <v>0</v>
      </c>
      <c r="E182">
        <f>'15'!N41</f>
        <v>0.77872607785858894</v>
      </c>
      <c r="F182">
        <f>'15'!O41</f>
        <v>0.80812663836431486</v>
      </c>
      <c r="G182">
        <f>'15'!P41</f>
        <v>0.60872835414912951</v>
      </c>
      <c r="H182">
        <f>'15'!Q41</f>
        <v>0.16120772661270419</v>
      </c>
    </row>
    <row r="183" spans="1:8">
      <c r="B183" t="s">
        <v>335</v>
      </c>
      <c r="C183">
        <f>'15'!L71</f>
        <v>0</v>
      </c>
      <c r="D183">
        <f>'15'!M71</f>
        <v>0</v>
      </c>
      <c r="E183">
        <f>'15'!N71</f>
        <v>0.51451701460167087</v>
      </c>
      <c r="F183">
        <f>'15'!O71</f>
        <v>0.23036009323490209</v>
      </c>
      <c r="G183">
        <f>'15'!P71</f>
        <v>0.46614502867544205</v>
      </c>
      <c r="H183">
        <f>'15'!Q71</f>
        <v>0.39025564791853284</v>
      </c>
    </row>
    <row r="184" spans="1:8">
      <c r="B184" t="s">
        <v>280</v>
      </c>
      <c r="C184">
        <f>'15'!L101</f>
        <v>0</v>
      </c>
      <c r="D184">
        <f>'15'!M101</f>
        <v>0</v>
      </c>
      <c r="E184">
        <f>'15'!N101</f>
        <v>0.27420107698094037</v>
      </c>
      <c r="F184">
        <f>'15'!O101</f>
        <v>0.32457153767263075</v>
      </c>
      <c r="G184">
        <f>'15'!P101</f>
        <v>0.38562259180964986</v>
      </c>
      <c r="H184">
        <f>'15'!Q101</f>
        <v>0.42039836367579564</v>
      </c>
    </row>
    <row r="185" spans="1:8">
      <c r="B185" t="s">
        <v>336</v>
      </c>
      <c r="C185">
        <f>'15'!L131</f>
        <v>0</v>
      </c>
      <c r="D185">
        <f>'15'!M131</f>
        <v>0</v>
      </c>
      <c r="E185">
        <f>'15'!N131</f>
        <v>0.29305288096890714</v>
      </c>
      <c r="F185">
        <f>'15'!O131</f>
        <v>0.27622361334297851</v>
      </c>
      <c r="G185">
        <f>'15'!P131</f>
        <v>0.25377887035765517</v>
      </c>
      <c r="H185">
        <f>'15'!Q131</f>
        <v>0.46810104949901332</v>
      </c>
    </row>
    <row r="186" spans="1:8">
      <c r="B186" t="s">
        <v>337</v>
      </c>
      <c r="C186">
        <f>'15'!L161</f>
        <v>0</v>
      </c>
      <c r="D186">
        <f>'15'!M161</f>
        <v>0</v>
      </c>
      <c r="E186">
        <f>'15'!N161</f>
        <v>0.2850696649358776</v>
      </c>
      <c r="F186">
        <f>'15'!O161</f>
        <v>0.3244904644221876</v>
      </c>
      <c r="G186">
        <f>'15'!P161</f>
        <v>0.37860122700646442</v>
      </c>
      <c r="H186">
        <f>'15'!Q161</f>
        <v>0.39499578038233074</v>
      </c>
    </row>
    <row r="187" spans="1:8">
      <c r="B187" t="s">
        <v>338</v>
      </c>
      <c r="C187">
        <f>'15'!L191</f>
        <v>0</v>
      </c>
      <c r="D187">
        <f>'15'!M191</f>
        <v>0</v>
      </c>
      <c r="E187">
        <f>'15'!N191</f>
        <v>0.23539629284463631</v>
      </c>
      <c r="F187">
        <f>'15'!O191</f>
        <v>0.61362318382777048</v>
      </c>
      <c r="G187">
        <f>'15'!P191</f>
        <v>0.32896988496867918</v>
      </c>
      <c r="H187">
        <f>'15'!Q191</f>
        <v>0.2769809029670055</v>
      </c>
    </row>
    <row r="188" spans="1:8">
      <c r="B188" t="s">
        <v>339</v>
      </c>
      <c r="C188">
        <f>'15'!L221</f>
        <v>0</v>
      </c>
      <c r="D188">
        <f>'15'!M221</f>
        <v>0</v>
      </c>
      <c r="E188">
        <f>'15'!N221</f>
        <v>0.4489431045784642</v>
      </c>
      <c r="F188">
        <f>'15'!O221</f>
        <v>0.16832561471505855</v>
      </c>
      <c r="G188">
        <f>'15'!P221</f>
        <v>0.76916536563496651</v>
      </c>
      <c r="H188">
        <f>'15'!Q221</f>
        <v>0.19493074166355687</v>
      </c>
    </row>
    <row r="189" spans="1:8">
      <c r="B189" t="s">
        <v>340</v>
      </c>
      <c r="C189">
        <f>'15'!L251</f>
        <v>0</v>
      </c>
      <c r="D189">
        <f>'15'!M251</f>
        <v>0</v>
      </c>
      <c r="E189">
        <f>'15'!N251</f>
        <v>0.36345852126388178</v>
      </c>
      <c r="F189">
        <f>'15'!O251</f>
        <v>0.19152000600864402</v>
      </c>
      <c r="G189">
        <f>'15'!P251</f>
        <v>0.19542215265466145</v>
      </c>
      <c r="H189">
        <f>'15'!Q251</f>
        <v>0.50645996947045546</v>
      </c>
    </row>
    <row r="190" spans="1:8">
      <c r="B190" t="s">
        <v>341</v>
      </c>
      <c r="C190">
        <f>'15'!L281</f>
        <v>0</v>
      </c>
      <c r="D190">
        <f>'15'!M281</f>
        <v>0</v>
      </c>
      <c r="E190">
        <f>'15'!N281</f>
        <v>0.37385747164643895</v>
      </c>
      <c r="F190">
        <f>'15'!O281</f>
        <v>0.32183153682938193</v>
      </c>
      <c r="G190">
        <f>'15'!P281</f>
        <v>0.21233866324735545</v>
      </c>
      <c r="H190">
        <f>'15'!Q281</f>
        <v>0.3912406449025736</v>
      </c>
    </row>
    <row r="191" spans="1:8">
      <c r="B191" t="s">
        <v>342</v>
      </c>
      <c r="C191">
        <f>'15'!L311</f>
        <v>0</v>
      </c>
      <c r="D191">
        <f>'15'!M311</f>
        <v>0</v>
      </c>
      <c r="E191">
        <f>'15'!N311</f>
        <v>0.26868673893053185</v>
      </c>
      <c r="F191">
        <f>'15'!O311</f>
        <v>0.60471399601355591</v>
      </c>
      <c r="G191">
        <f>'15'!P311</f>
        <v>0.28222129907766913</v>
      </c>
      <c r="H191">
        <f>'15'!Q311</f>
        <v>0.41529373218181642</v>
      </c>
    </row>
    <row r="192" spans="1:8" ht="16" thickBot="1">
      <c r="B192" t="s">
        <v>343</v>
      </c>
      <c r="C192">
        <f>'15'!L341</f>
        <v>0</v>
      </c>
      <c r="D192">
        <f>'15'!M341</f>
        <v>0</v>
      </c>
      <c r="E192">
        <f>'15'!N341</f>
        <v>0.31513464273677821</v>
      </c>
      <c r="F192">
        <f>'15'!O341</f>
        <v>0.36978290314971762</v>
      </c>
      <c r="G192">
        <f>'15'!P341</f>
        <v>0.31064581010762921</v>
      </c>
      <c r="H192">
        <f>'15'!Q341</f>
        <v>0.26478178535531344</v>
      </c>
    </row>
    <row r="193" spans="1:8" ht="17" thickBot="1">
      <c r="A193">
        <v>16</v>
      </c>
      <c r="B193" s="60" t="s">
        <v>65</v>
      </c>
      <c r="C193" s="61">
        <f>'16'!L11</f>
        <v>0</v>
      </c>
      <c r="D193" s="62">
        <f>'16'!M11</f>
        <v>0</v>
      </c>
      <c r="E193" s="62">
        <f>'16'!N11</f>
        <v>0.41076971659074191</v>
      </c>
      <c r="F193" s="62">
        <f>'16'!O11</f>
        <v>0.43983585460294983</v>
      </c>
      <c r="G193" s="62">
        <f>'16'!P11</f>
        <v>0.34500312950980017</v>
      </c>
      <c r="H193" s="63">
        <f>'16'!Q11</f>
        <v>0.37536614322006906</v>
      </c>
    </row>
    <row r="194" spans="1:8">
      <c r="B194" t="s">
        <v>345</v>
      </c>
      <c r="C194">
        <f>'16'!L41</f>
        <v>0</v>
      </c>
      <c r="D194">
        <f>'16'!M41</f>
        <v>0</v>
      </c>
      <c r="E194">
        <f>'16'!N41</f>
        <v>0.37279208110634388</v>
      </c>
      <c r="F194">
        <f>'16'!O41</f>
        <v>0.38275696017862526</v>
      </c>
      <c r="G194">
        <f>'16'!P41</f>
        <v>0.27115081251016904</v>
      </c>
      <c r="H194">
        <f>'16'!Q41</f>
        <v>0.3337235640094528</v>
      </c>
    </row>
    <row r="195" spans="1:8">
      <c r="B195" t="s">
        <v>346</v>
      </c>
      <c r="C195">
        <f>'16'!L71</f>
        <v>0</v>
      </c>
      <c r="D195">
        <f>'16'!M71</f>
        <v>0</v>
      </c>
      <c r="E195">
        <f>'16'!N71</f>
        <v>0.24662207973993572</v>
      </c>
      <c r="F195">
        <f>'16'!O71</f>
        <v>0.21654755259539818</v>
      </c>
      <c r="G195">
        <f>'16'!P71</f>
        <v>0.22412278480146311</v>
      </c>
      <c r="H195">
        <f>'16'!Q71</f>
        <v>0.20208809830856264</v>
      </c>
    </row>
    <row r="196" spans="1:8">
      <c r="B196" t="s">
        <v>347</v>
      </c>
      <c r="C196">
        <f>'16'!L101</f>
        <v>0</v>
      </c>
      <c r="D196">
        <f>'16'!M101</f>
        <v>0</v>
      </c>
      <c r="E196">
        <f>'16'!N101</f>
        <v>0.70520681425022591</v>
      </c>
      <c r="F196">
        <f>'16'!O101</f>
        <v>0.62046802711128779</v>
      </c>
      <c r="G196">
        <f>'16'!P101</f>
        <v>0.54369683594860674</v>
      </c>
      <c r="H196">
        <f>'16'!Q101</f>
        <v>0.49095155392367751</v>
      </c>
    </row>
    <row r="197" spans="1:8">
      <c r="B197" t="s">
        <v>348</v>
      </c>
      <c r="C197">
        <f>'16'!L131</f>
        <v>0</v>
      </c>
      <c r="D197">
        <f>'16'!M131</f>
        <v>0</v>
      </c>
      <c r="E197">
        <f>'16'!N131</f>
        <v>0.50765813019632477</v>
      </c>
      <c r="F197">
        <f>'16'!O131</f>
        <v>0.37799936178522575</v>
      </c>
      <c r="G197">
        <f>'16'!P131</f>
        <v>0.30913940822901737</v>
      </c>
      <c r="H197">
        <f>'16'!Q131</f>
        <v>0.33987274720997257</v>
      </c>
    </row>
    <row r="198" spans="1:8">
      <c r="B198" t="s">
        <v>349</v>
      </c>
      <c r="C198">
        <f>'16'!L161</f>
        <v>0</v>
      </c>
      <c r="D198">
        <f>'16'!M161</f>
        <v>0</v>
      </c>
      <c r="E198">
        <f>'16'!N161</f>
        <v>0.3100327024118481</v>
      </c>
      <c r="F198">
        <f>'16'!O161</f>
        <v>0.33136495870376426</v>
      </c>
      <c r="G198">
        <f>'16'!P161</f>
        <v>0.25741692682026257</v>
      </c>
      <c r="H198">
        <f>'16'!Q161</f>
        <v>0.29043389832097927</v>
      </c>
    </row>
    <row r="199" spans="1:8" ht="16" thickBot="1">
      <c r="B199" t="s">
        <v>350</v>
      </c>
      <c r="C199">
        <f>'16'!L191</f>
        <v>0</v>
      </c>
      <c r="D199">
        <f>'16'!M191</f>
        <v>0</v>
      </c>
      <c r="E199">
        <f>'16'!N191</f>
        <v>0.25575719874339425</v>
      </c>
      <c r="F199">
        <f>'16'!O191</f>
        <v>0.59324453213744821</v>
      </c>
      <c r="G199">
        <f>'16'!P191</f>
        <v>0.30851993122590765</v>
      </c>
      <c r="H199">
        <f>'16'!Q191</f>
        <v>0.5106001468671103</v>
      </c>
    </row>
    <row r="200" spans="1:8" ht="17" thickBot="1">
      <c r="A200">
        <v>17</v>
      </c>
      <c r="B200" s="60" t="s">
        <v>69</v>
      </c>
      <c r="C200" s="61">
        <f>'17'!L11</f>
        <v>0</v>
      </c>
      <c r="D200" s="62">
        <f>'17'!M11</f>
        <v>0</v>
      </c>
      <c r="E200" s="62">
        <f>'17'!N11</f>
        <v>0.61366944011239555</v>
      </c>
      <c r="F200" s="62">
        <f>'17'!O11</f>
        <v>0.60000232206627435</v>
      </c>
      <c r="G200" s="62">
        <f>'17'!P11</f>
        <v>0.50342896673001358</v>
      </c>
      <c r="H200" s="63">
        <f>'17'!Q11</f>
        <v>0.54116175388967602</v>
      </c>
    </row>
    <row r="201" spans="1:8">
      <c r="B201" t="s">
        <v>352</v>
      </c>
      <c r="C201">
        <f>'17'!L41</f>
        <v>0</v>
      </c>
      <c r="D201">
        <f>'17'!M41</f>
        <v>0</v>
      </c>
      <c r="E201">
        <f>'17'!N41</f>
        <v>0.73223952520464397</v>
      </c>
      <c r="F201">
        <f>'17'!O41</f>
        <v>0.65516248135317801</v>
      </c>
      <c r="G201">
        <f>'17'!P41</f>
        <v>0.60784705647489046</v>
      </c>
      <c r="H201">
        <f>'17'!Q41</f>
        <v>0.62464327771161976</v>
      </c>
    </row>
    <row r="202" spans="1:8">
      <c r="B202" t="s">
        <v>353</v>
      </c>
      <c r="C202">
        <f>'17'!L71</f>
        <v>0</v>
      </c>
      <c r="D202">
        <f>'17'!M71</f>
        <v>0</v>
      </c>
      <c r="E202">
        <f>'17'!N71</f>
        <v>0.58723196503286412</v>
      </c>
      <c r="F202">
        <f>'17'!O71</f>
        <v>0.6209415527513612</v>
      </c>
      <c r="G202">
        <f>'17'!P71</f>
        <v>0.46363126141729338</v>
      </c>
      <c r="H202">
        <f>'17'!Q71</f>
        <v>0.56594094017187546</v>
      </c>
    </row>
    <row r="203" spans="1:8">
      <c r="B203" t="s">
        <v>354</v>
      </c>
      <c r="C203">
        <f>'17'!L101</f>
        <v>0</v>
      </c>
      <c r="D203">
        <f>'17'!M101</f>
        <v>0</v>
      </c>
      <c r="E203">
        <f>'17'!N101</f>
        <v>0.58837428699793859</v>
      </c>
      <c r="F203">
        <f>'17'!O101</f>
        <v>0.49182161243228029</v>
      </c>
      <c r="G203">
        <f>'17'!P101</f>
        <v>0.66631608998370639</v>
      </c>
      <c r="H203">
        <f>'17'!Q101</f>
        <v>0.45594637241982378</v>
      </c>
    </row>
    <row r="204" spans="1:8">
      <c r="B204" t="s">
        <v>355</v>
      </c>
      <c r="C204">
        <f>'17'!L131</f>
        <v>0</v>
      </c>
      <c r="D204">
        <f>'17'!M131</f>
        <v>0</v>
      </c>
      <c r="E204">
        <f>'17'!N131</f>
        <v>0.26150442007405733</v>
      </c>
      <c r="F204">
        <f>'17'!O131</f>
        <v>0.21973456667862729</v>
      </c>
      <c r="G204">
        <f>'17'!P131</f>
        <v>0.21979713949398921</v>
      </c>
      <c r="H204">
        <f>'17'!Q131</f>
        <v>0.21303823315167794</v>
      </c>
    </row>
    <row r="205" spans="1:8">
      <c r="B205" t="s">
        <v>356</v>
      </c>
      <c r="C205">
        <f>'17'!L161</f>
        <v>0</v>
      </c>
      <c r="D205">
        <f>'17'!M161</f>
        <v>0</v>
      </c>
      <c r="E205">
        <f>'17'!N161</f>
        <v>0.73337888806003459</v>
      </c>
      <c r="F205">
        <f>'17'!O161</f>
        <v>0.55373839013812698</v>
      </c>
      <c r="G205">
        <f>'17'!P161</f>
        <v>0.43395297139721822</v>
      </c>
      <c r="H205">
        <f>'17'!Q161</f>
        <v>0.4181617091043221</v>
      </c>
    </row>
    <row r="206" spans="1:8">
      <c r="B206" t="s">
        <v>357</v>
      </c>
      <c r="C206">
        <f>'17'!L191</f>
        <v>0</v>
      </c>
      <c r="D206">
        <f>'17'!M191</f>
        <v>0</v>
      </c>
      <c r="E206">
        <f>'17'!N191</f>
        <v>0.40639471786342352</v>
      </c>
      <c r="F206">
        <f>'17'!O191</f>
        <v>0.48595171902799317</v>
      </c>
      <c r="G206">
        <f>'17'!P191</f>
        <v>0.31032132841421445</v>
      </c>
      <c r="H206">
        <f>'17'!Q191</f>
        <v>0.2668753107418072</v>
      </c>
    </row>
    <row r="207" spans="1:8">
      <c r="B207" t="s">
        <v>358</v>
      </c>
      <c r="C207">
        <f>'17'!L221</f>
        <v>0</v>
      </c>
      <c r="D207">
        <f>'17'!M221</f>
        <v>0</v>
      </c>
      <c r="E207">
        <f>'17'!N221</f>
        <v>0.70148867984427388</v>
      </c>
      <c r="F207">
        <f>'17'!O221</f>
        <v>0.61845403223999529</v>
      </c>
      <c r="G207">
        <f>'17'!P221</f>
        <v>0.46097507518726211</v>
      </c>
      <c r="H207">
        <f>'17'!Q221</f>
        <v>0.58196211319926772</v>
      </c>
    </row>
    <row r="208" spans="1:8">
      <c r="B208" t="s">
        <v>359</v>
      </c>
      <c r="C208">
        <f>'17'!L251</f>
        <v>0</v>
      </c>
      <c r="D208">
        <f>'17'!M251</f>
        <v>0</v>
      </c>
      <c r="E208">
        <f>'17'!N251</f>
        <v>0.13405602028317942</v>
      </c>
      <c r="F208">
        <f>'17'!O251</f>
        <v>0.15463550949174898</v>
      </c>
      <c r="G208">
        <f>'17'!P251</f>
        <v>0.21592891620672564</v>
      </c>
      <c r="H208">
        <f>'17'!Q251</f>
        <v>0.13065974197608818</v>
      </c>
    </row>
    <row r="209" spans="1:8">
      <c r="B209" t="s">
        <v>360</v>
      </c>
      <c r="C209">
        <f>'17'!L281</f>
        <v>0</v>
      </c>
      <c r="D209">
        <f>'17'!M281</f>
        <v>0</v>
      </c>
      <c r="E209">
        <f>'17'!N281</f>
        <v>0.71271807255465225</v>
      </c>
      <c r="F209">
        <f>'17'!O281</f>
        <v>0.79222267603498375</v>
      </c>
      <c r="G209">
        <f>'17'!P281</f>
        <v>0.875</v>
      </c>
      <c r="H209">
        <f>'17'!Q281</f>
        <v>0.42257856054134874</v>
      </c>
    </row>
    <row r="210" spans="1:8">
      <c r="B210" t="s">
        <v>361</v>
      </c>
      <c r="C210">
        <f>'17'!L311</f>
        <v>0</v>
      </c>
      <c r="D210">
        <f>'17'!M311</f>
        <v>0</v>
      </c>
      <c r="E210">
        <f>'17'!N311</f>
        <v>0.63357885074510256</v>
      </c>
      <c r="F210">
        <f>'17'!O311</f>
        <v>0.5660300984102592</v>
      </c>
      <c r="G210">
        <f>'17'!P311</f>
        <v>0.7895338651080761</v>
      </c>
      <c r="H210">
        <f>'17'!Q311</f>
        <v>0.36550427649017092</v>
      </c>
    </row>
    <row r="211" spans="1:8" ht="16" thickBot="1">
      <c r="B211" t="s">
        <v>362</v>
      </c>
      <c r="C211">
        <f>'17'!L341</f>
        <v>0</v>
      </c>
      <c r="D211">
        <f>'17'!M341</f>
        <v>0</v>
      </c>
      <c r="E211">
        <f>'17'!N341</f>
        <v>0.33768417648774107</v>
      </c>
      <c r="F211">
        <f>'17'!O341</f>
        <v>0.69985197689943046</v>
      </c>
      <c r="G211">
        <f>'17'!P341</f>
        <v>0.44391088289141312</v>
      </c>
      <c r="H211">
        <f>'17'!Q341</f>
        <v>0.73983099991053936</v>
      </c>
    </row>
    <row r="212" spans="1:8" ht="17" thickBot="1">
      <c r="A212">
        <v>18</v>
      </c>
      <c r="B212" s="60" t="s">
        <v>73</v>
      </c>
      <c r="C212" s="61">
        <f>'18'!L11</f>
        <v>0</v>
      </c>
      <c r="D212" s="62">
        <f>'18'!M11</f>
        <v>0</v>
      </c>
      <c r="E212" s="62">
        <f>'18'!N11</f>
        <v>0.51355643440786092</v>
      </c>
      <c r="F212" s="62">
        <f>'18'!O11</f>
        <v>0.53369787494497201</v>
      </c>
      <c r="G212" s="62">
        <f>'18'!P11</f>
        <v>0.52098444070345951</v>
      </c>
      <c r="H212" s="63">
        <f>'18'!Q11</f>
        <v>0.465949831084084</v>
      </c>
    </row>
    <row r="213" spans="1:8">
      <c r="B213" t="s">
        <v>364</v>
      </c>
      <c r="C213">
        <f>'18'!L41</f>
        <v>0</v>
      </c>
      <c r="D213">
        <f>'18'!M41</f>
        <v>0</v>
      </c>
      <c r="E213">
        <f>'18'!N41</f>
        <v>0.60756832831167396</v>
      </c>
      <c r="F213">
        <f>'18'!O41</f>
        <v>0.54603471073399734</v>
      </c>
      <c r="G213">
        <f>'18'!P41</f>
        <v>0.481374389872821</v>
      </c>
      <c r="H213">
        <f>'18'!Q41</f>
        <v>0.49453753130740546</v>
      </c>
    </row>
    <row r="214" spans="1:8">
      <c r="B214" t="s">
        <v>365</v>
      </c>
      <c r="C214">
        <f>'18'!L71</f>
        <v>0</v>
      </c>
      <c r="D214">
        <f>'18'!M71</f>
        <v>0</v>
      </c>
      <c r="E214">
        <f>'18'!N71</f>
        <v>0.82061335467005958</v>
      </c>
      <c r="F214">
        <f>'18'!O71</f>
        <v>0.29763414213609846</v>
      </c>
      <c r="G214">
        <f>'18'!P71</f>
        <v>0.32235240544549715</v>
      </c>
      <c r="H214">
        <f>'18'!Q71</f>
        <v>0.30050730881688192</v>
      </c>
    </row>
    <row r="215" spans="1:8">
      <c r="B215" t="s">
        <v>366</v>
      </c>
      <c r="C215">
        <f>'18'!L101</f>
        <v>0</v>
      </c>
      <c r="D215">
        <f>'18'!M101</f>
        <v>0</v>
      </c>
      <c r="E215">
        <f>'18'!N101</f>
        <v>0.5068964320983399</v>
      </c>
      <c r="F215">
        <f>'18'!O101</f>
        <v>0.55995995024130996</v>
      </c>
      <c r="G215">
        <f>'18'!P101</f>
        <v>0.35580582743640393</v>
      </c>
      <c r="H215">
        <f>'18'!Q101</f>
        <v>0.38315925736673145</v>
      </c>
    </row>
    <row r="216" spans="1:8">
      <c r="B216" t="s">
        <v>367</v>
      </c>
      <c r="C216">
        <f>'18'!L131</f>
        <v>0</v>
      </c>
      <c r="D216">
        <f>'18'!M131</f>
        <v>0</v>
      </c>
      <c r="E216">
        <f>'18'!N131</f>
        <v>0.36154855307508649</v>
      </c>
      <c r="F216">
        <f>'18'!O131</f>
        <v>0.3856508844467092</v>
      </c>
      <c r="G216">
        <f>'18'!P131</f>
        <v>0.36057505577888582</v>
      </c>
      <c r="H216">
        <f>'18'!Q131</f>
        <v>0.37243121820232933</v>
      </c>
    </row>
    <row r="217" spans="1:8">
      <c r="B217" t="s">
        <v>368</v>
      </c>
      <c r="C217">
        <f>'18'!L161</f>
        <v>0</v>
      </c>
      <c r="D217">
        <f>'18'!M161</f>
        <v>0</v>
      </c>
      <c r="E217">
        <f>'18'!N161</f>
        <v>0.49944000680249528</v>
      </c>
      <c r="F217">
        <f>'18'!O161</f>
        <v>0.579940095595183</v>
      </c>
      <c r="G217">
        <f>'18'!P161</f>
        <v>0.48929090705647582</v>
      </c>
      <c r="H217">
        <f>'18'!Q161</f>
        <v>0.62561813552298717</v>
      </c>
    </row>
    <row r="218" spans="1:8">
      <c r="B218" t="s">
        <v>369</v>
      </c>
      <c r="C218">
        <f>'18'!L191</f>
        <v>0</v>
      </c>
      <c r="D218">
        <f>'18'!M191</f>
        <v>0</v>
      </c>
      <c r="E218">
        <f>'18'!N191</f>
        <v>0.58766404597042388</v>
      </c>
      <c r="F218">
        <f>'18'!O191</f>
        <v>0.52306496288306492</v>
      </c>
      <c r="G218">
        <f>'18'!P191</f>
        <v>0.81455654894316609</v>
      </c>
      <c r="H218">
        <f>'18'!Q191</f>
        <v>0.39533174131945925</v>
      </c>
    </row>
    <row r="219" spans="1:8">
      <c r="B219" t="s">
        <v>370</v>
      </c>
      <c r="C219">
        <f>'18'!L221</f>
        <v>0</v>
      </c>
      <c r="D219">
        <f>'18'!M221</f>
        <v>0</v>
      </c>
      <c r="E219">
        <f>'18'!N221</f>
        <v>0.34607060998493505</v>
      </c>
      <c r="F219">
        <f>'18'!O221</f>
        <v>0.30828505803862716</v>
      </c>
      <c r="G219">
        <f>'18'!P221</f>
        <v>0.71271807255465225</v>
      </c>
      <c r="H219">
        <f>'18'!Q221</f>
        <v>0.42278807922708489</v>
      </c>
    </row>
    <row r="220" spans="1:8">
      <c r="B220" t="s">
        <v>371</v>
      </c>
      <c r="C220">
        <f>'18'!L251</f>
        <v>0</v>
      </c>
      <c r="D220">
        <f>'18'!M251</f>
        <v>0</v>
      </c>
      <c r="E220">
        <f>'18'!N251</f>
        <v>0.5260120080368873</v>
      </c>
      <c r="F220">
        <f>'18'!O251</f>
        <v>0.75740861590329256</v>
      </c>
      <c r="G220">
        <f>'18'!P251</f>
        <v>0.50014184339212286</v>
      </c>
      <c r="H220">
        <f>'18'!Q251</f>
        <v>0.54993281509110603</v>
      </c>
    </row>
    <row r="221" spans="1:8" ht="16" thickBot="1">
      <c r="B221" t="s">
        <v>372</v>
      </c>
      <c r="C221">
        <f>'18'!L281</f>
        <v>0</v>
      </c>
      <c r="D221">
        <f>'18'!M281</f>
        <v>0</v>
      </c>
      <c r="E221">
        <f>'18'!N281</f>
        <v>0.46960209135291031</v>
      </c>
      <c r="F221">
        <f>'18'!O281</f>
        <v>0.6735752703668606</v>
      </c>
      <c r="G221">
        <f>'18'!P281</f>
        <v>0.96003464099688507</v>
      </c>
      <c r="H221">
        <f>'18'!Q281</f>
        <v>0.53847655777182946</v>
      </c>
    </row>
    <row r="222" spans="1:8" ht="17" thickBot="1">
      <c r="A222">
        <v>19</v>
      </c>
      <c r="B222" s="60" t="s">
        <v>77</v>
      </c>
      <c r="C222" s="61">
        <f>'19'!L11</f>
        <v>0</v>
      </c>
      <c r="D222" s="62">
        <f>'19'!M11</f>
        <v>0</v>
      </c>
      <c r="E222" s="62">
        <f>'19'!N11</f>
        <v>0.61112182440326734</v>
      </c>
      <c r="F222" s="62">
        <f>'19'!O11</f>
        <v>0.46900251248625313</v>
      </c>
      <c r="G222" s="62">
        <f>'19'!P11</f>
        <v>0.48619174695228101</v>
      </c>
      <c r="H222" s="63">
        <f>'19'!Q11</f>
        <v>0.4822569118646593</v>
      </c>
    </row>
    <row r="223" spans="1:8">
      <c r="B223" t="s">
        <v>374</v>
      </c>
      <c r="C223">
        <f>'19'!L41</f>
        <v>0</v>
      </c>
      <c r="D223">
        <f>'19'!M41</f>
        <v>0</v>
      </c>
      <c r="E223">
        <f>'19'!N41</f>
        <v>0.35557899368729523</v>
      </c>
      <c r="F223">
        <f>'19'!O41</f>
        <v>0.59229722654965222</v>
      </c>
      <c r="G223">
        <f>'19'!P41</f>
        <v>0.67416616932349394</v>
      </c>
      <c r="H223">
        <f>'19'!Q41</f>
        <v>0.37636670267935168</v>
      </c>
    </row>
    <row r="224" spans="1:8">
      <c r="B224" t="s">
        <v>338</v>
      </c>
      <c r="C224">
        <f>'19'!L71</f>
        <v>0</v>
      </c>
      <c r="D224">
        <f>'19'!M71</f>
        <v>0</v>
      </c>
      <c r="E224">
        <f>'19'!N71</f>
        <v>0.875</v>
      </c>
      <c r="F224">
        <f>'19'!O71</f>
        <v>0.32436477015249998</v>
      </c>
      <c r="G224">
        <f>'19'!P71</f>
        <v>0.35485978174164484</v>
      </c>
      <c r="H224">
        <f>'19'!Q71</f>
        <v>0.37787658874685015</v>
      </c>
    </row>
    <row r="225" spans="1:8">
      <c r="B225" t="s">
        <v>375</v>
      </c>
      <c r="C225">
        <f>'19'!L101</f>
        <v>0</v>
      </c>
      <c r="D225">
        <f>'19'!M101</f>
        <v>0</v>
      </c>
      <c r="E225">
        <f>'19'!N101</f>
        <v>0.79616797469083778</v>
      </c>
      <c r="F225">
        <f>'19'!O101</f>
        <v>0.52288133284016181</v>
      </c>
      <c r="G225">
        <f>'19'!P101</f>
        <v>0.54606554901728599</v>
      </c>
      <c r="H225">
        <f>'19'!Q101</f>
        <v>0.56668774394179544</v>
      </c>
    </row>
    <row r="226" spans="1:8">
      <c r="B226" t="s">
        <v>376</v>
      </c>
      <c r="C226">
        <f>'19'!L131</f>
        <v>0</v>
      </c>
      <c r="D226">
        <f>'19'!M131</f>
        <v>0</v>
      </c>
      <c r="E226">
        <f>'19'!N131</f>
        <v>0.52600422384816548</v>
      </c>
      <c r="F226">
        <f>'19'!O131</f>
        <v>0.48103869102837576</v>
      </c>
      <c r="G226">
        <f>'19'!P131</f>
        <v>0.29817522457866907</v>
      </c>
      <c r="H226">
        <f>'19'!Q131</f>
        <v>0.31414105819873228</v>
      </c>
    </row>
    <row r="227" spans="1:8">
      <c r="B227" t="s">
        <v>377</v>
      </c>
      <c r="C227">
        <f>'19'!L161</f>
        <v>0</v>
      </c>
      <c r="D227">
        <f>'19'!M161</f>
        <v>0</v>
      </c>
      <c r="E227">
        <f>'19'!N161</f>
        <v>0.31625512128844913</v>
      </c>
      <c r="F227">
        <f>'19'!O161</f>
        <v>0.32300259742101045</v>
      </c>
      <c r="G227">
        <f>'19'!P161</f>
        <v>0.35086031771716047</v>
      </c>
      <c r="H227">
        <f>'19'!Q161</f>
        <v>0.40737344134758757</v>
      </c>
    </row>
    <row r="228" spans="1:8" ht="16" thickBot="1">
      <c r="B228" t="s">
        <v>378</v>
      </c>
      <c r="C228">
        <f>'19'!L191</f>
        <v>0</v>
      </c>
      <c r="D228">
        <f>'19'!M191</f>
        <v>0</v>
      </c>
      <c r="E228">
        <f>'19'!N191</f>
        <v>0.45850598008021515</v>
      </c>
      <c r="F228">
        <f>'19'!O191</f>
        <v>0.46729915186533322</v>
      </c>
      <c r="G228">
        <f>'19'!P191</f>
        <v>0.5035368481355299</v>
      </c>
      <c r="H228">
        <f>'19'!Q191</f>
        <v>0.46617607296486069</v>
      </c>
    </row>
    <row r="229" spans="1:8" ht="17" thickBot="1">
      <c r="A229">
        <v>20</v>
      </c>
      <c r="B229" s="60" t="s">
        <v>81</v>
      </c>
      <c r="C229" s="61">
        <f>'20'!L11</f>
        <v>0</v>
      </c>
      <c r="D229" s="62">
        <f>'20'!M11</f>
        <v>0</v>
      </c>
      <c r="E229" s="62">
        <f>'20'!N11</f>
        <v>0.61403282293349126</v>
      </c>
      <c r="F229" s="62">
        <f>'20'!O11</f>
        <v>0.46476070701377559</v>
      </c>
      <c r="G229" s="62">
        <f>'20'!P11</f>
        <v>0.58772178702284239</v>
      </c>
      <c r="H229" s="63">
        <f>'20'!Q11</f>
        <v>0.39536368565575564</v>
      </c>
    </row>
    <row r="230" spans="1:8">
      <c r="B230" t="s">
        <v>380</v>
      </c>
      <c r="C230">
        <f>'20'!L41</f>
        <v>0</v>
      </c>
      <c r="D230">
        <f>'20'!M41</f>
        <v>0</v>
      </c>
      <c r="E230">
        <f>'20'!N41</f>
        <v>0.75888998029065113</v>
      </c>
      <c r="F230">
        <f>'20'!O41</f>
        <v>0.49197046242585885</v>
      </c>
      <c r="G230">
        <f>'20'!P41</f>
        <v>0.70079155773110702</v>
      </c>
      <c r="H230">
        <f>'20'!Q41</f>
        <v>0.41838360773198574</v>
      </c>
    </row>
    <row r="231" spans="1:8">
      <c r="B231" t="s">
        <v>381</v>
      </c>
      <c r="C231">
        <f>'20'!L71</f>
        <v>0</v>
      </c>
      <c r="D231">
        <f>'20'!M71</f>
        <v>0</v>
      </c>
      <c r="E231">
        <f>'20'!N71</f>
        <v>0.39755250267657594</v>
      </c>
      <c r="F231">
        <f>'20'!O71</f>
        <v>0.26251490385865106</v>
      </c>
      <c r="G231">
        <f>'20'!P71</f>
        <v>0.70025068520720934</v>
      </c>
      <c r="H231">
        <f>'20'!Q71</f>
        <v>0.36484796901373256</v>
      </c>
    </row>
    <row r="232" spans="1:8">
      <c r="B232" t="s">
        <v>382</v>
      </c>
      <c r="C232">
        <f>'20'!L101</f>
        <v>0</v>
      </c>
      <c r="D232">
        <f>'20'!M101</f>
        <v>0</v>
      </c>
      <c r="E232">
        <f>'20'!N101</f>
        <v>0.79459522433996999</v>
      </c>
      <c r="F232">
        <f>'20'!O101</f>
        <v>0.5275937177679092</v>
      </c>
      <c r="G232">
        <f>'20'!P101</f>
        <v>0.48260124209755806</v>
      </c>
      <c r="H232">
        <f>'20'!Q101</f>
        <v>0.36936916184903457</v>
      </c>
    </row>
    <row r="233" spans="1:8">
      <c r="B233" t="s">
        <v>383</v>
      </c>
      <c r="C233">
        <f>'20'!L131</f>
        <v>0</v>
      </c>
      <c r="D233">
        <f>'20'!M131</f>
        <v>0</v>
      </c>
      <c r="E233">
        <f>'20'!N131</f>
        <v>0.67907445882285544</v>
      </c>
      <c r="F233">
        <f>'20'!O131</f>
        <v>0.6314880884098073</v>
      </c>
      <c r="G233">
        <f>'20'!P131</f>
        <v>0.3316832542985389</v>
      </c>
      <c r="H233">
        <f>'20'!Q131</f>
        <v>0.2768696068221026</v>
      </c>
    </row>
    <row r="234" spans="1:8" ht="16" thickBot="1">
      <c r="B234" t="s">
        <v>384</v>
      </c>
      <c r="C234">
        <f>'20'!L161</f>
        <v>0</v>
      </c>
      <c r="D234">
        <f>'20'!M161</f>
        <v>0</v>
      </c>
      <c r="E234">
        <f>'20'!N161</f>
        <v>0.30947460208103911</v>
      </c>
      <c r="F234">
        <f>'20'!O161</f>
        <v>0.49566093224949043</v>
      </c>
      <c r="G234">
        <f>'20'!P161</f>
        <v>0.41258790784487021</v>
      </c>
      <c r="H234">
        <f>'20'!Q161</f>
        <v>0.46534731022211301</v>
      </c>
    </row>
    <row r="235" spans="1:8" ht="17" thickBot="1">
      <c r="A235">
        <v>21</v>
      </c>
      <c r="B235" s="60" t="s">
        <v>85</v>
      </c>
      <c r="C235" s="61">
        <f>'21'!L11</f>
        <v>0</v>
      </c>
      <c r="D235" s="62">
        <f>'21'!M11</f>
        <v>0</v>
      </c>
      <c r="E235" s="62">
        <f>'21'!N11</f>
        <v>0.77299652070369329</v>
      </c>
      <c r="F235" s="62">
        <f>'21'!O11</f>
        <v>0.6732723516726935</v>
      </c>
      <c r="G235" s="62">
        <f>'21'!P11</f>
        <v>0.60517627322950407</v>
      </c>
      <c r="H235" s="63">
        <f>'21'!Q11</f>
        <v>0.62549818519203393</v>
      </c>
    </row>
    <row r="236" spans="1:8">
      <c r="B236" t="s">
        <v>386</v>
      </c>
      <c r="C236">
        <f>'21'!L41</f>
        <v>0</v>
      </c>
      <c r="D236">
        <f>'21'!M41</f>
        <v>0</v>
      </c>
      <c r="E236">
        <f>'21'!N41</f>
        <v>1.0843489211193749</v>
      </c>
      <c r="F236">
        <f>'21'!O41</f>
        <v>1.0765696178815249</v>
      </c>
      <c r="G236">
        <f>'21'!P41</f>
        <v>0.96973576836552566</v>
      </c>
      <c r="H236">
        <f>'21'!Q41</f>
        <v>0.81913782867126717</v>
      </c>
    </row>
    <row r="237" spans="1:8">
      <c r="B237" t="s">
        <v>387</v>
      </c>
      <c r="C237">
        <f>'21'!L71</f>
        <v>0</v>
      </c>
      <c r="D237">
        <f>'21'!M71</f>
        <v>0</v>
      </c>
      <c r="E237">
        <f>'21'!N71</f>
        <v>0.64485050610217631</v>
      </c>
      <c r="F237">
        <f>'21'!O71</f>
        <v>0.47049058349097961</v>
      </c>
      <c r="G237">
        <f>'21'!P71</f>
        <v>0.51813027734205475</v>
      </c>
      <c r="H237">
        <f>'21'!Q71</f>
        <v>0.5149215806155456</v>
      </c>
    </row>
    <row r="238" spans="1:8">
      <c r="B238" t="s">
        <v>388</v>
      </c>
      <c r="C238">
        <f>'21'!L101</f>
        <v>0</v>
      </c>
      <c r="D238">
        <f>'21'!M101</f>
        <v>0</v>
      </c>
      <c r="E238">
        <f>'21'!N101</f>
        <v>0.39674876186679886</v>
      </c>
      <c r="F238">
        <f>'21'!O101</f>
        <v>0.30724927823340403</v>
      </c>
      <c r="G238">
        <f>'21'!P101</f>
        <v>0.26685752651643185</v>
      </c>
      <c r="H238">
        <f>'21'!Q101</f>
        <v>0.29969641629914839</v>
      </c>
    </row>
    <row r="239" spans="1:8">
      <c r="B239" t="s">
        <v>389</v>
      </c>
      <c r="C239">
        <f>'21'!L131</f>
        <v>0</v>
      </c>
      <c r="D239">
        <f>'21'!M131</f>
        <v>0</v>
      </c>
      <c r="E239">
        <f>'21'!N131</f>
        <v>0.83569723677369512</v>
      </c>
      <c r="F239">
        <f>'21'!O131</f>
        <v>0.45671690794789044</v>
      </c>
      <c r="G239">
        <f>'21'!P131</f>
        <v>0.56899592488279349</v>
      </c>
      <c r="H239">
        <f>'21'!Q131</f>
        <v>0.83460175671539272</v>
      </c>
    </row>
    <row r="240" spans="1:8" ht="16" thickBot="1">
      <c r="B240" t="s">
        <v>390</v>
      </c>
      <c r="C240">
        <f>'21'!L161</f>
        <v>0</v>
      </c>
      <c r="D240">
        <f>'21'!M161</f>
        <v>0</v>
      </c>
      <c r="E240">
        <f>'21'!N161</f>
        <v>0.40368611379123492</v>
      </c>
      <c r="F240">
        <f>'21'!O161</f>
        <v>0.63115486753606842</v>
      </c>
      <c r="G240">
        <f>'21'!P161</f>
        <v>0.35986543805509691</v>
      </c>
      <c r="H240">
        <f>'21'!Q161</f>
        <v>0.43066146552185347</v>
      </c>
    </row>
    <row r="241" spans="1:8" ht="17" thickBot="1">
      <c r="A241">
        <v>22</v>
      </c>
      <c r="B241" s="60" t="s">
        <v>89</v>
      </c>
      <c r="C241" s="61">
        <f>'22'!L11</f>
        <v>0</v>
      </c>
      <c r="D241" s="62">
        <f>'22'!M11</f>
        <v>0</v>
      </c>
      <c r="E241" s="62">
        <f>'22'!N11</f>
        <v>0.51017784858016302</v>
      </c>
      <c r="F241" s="62">
        <f>'22'!O11</f>
        <v>0.54620932185623816</v>
      </c>
      <c r="G241" s="62">
        <f>'22'!P11</f>
        <v>0.54778807889501391</v>
      </c>
      <c r="H241" s="63">
        <f>'22'!Q11</f>
        <v>0.52795116496464833</v>
      </c>
    </row>
    <row r="242" spans="1:8">
      <c r="B242" t="s">
        <v>392</v>
      </c>
      <c r="C242">
        <f>'22'!L41</f>
        <v>0</v>
      </c>
      <c r="D242">
        <f>'22'!M41</f>
        <v>0</v>
      </c>
      <c r="E242">
        <f>'22'!N41</f>
        <v>0.68323805251500891</v>
      </c>
      <c r="F242">
        <f>'22'!O41</f>
        <v>0.66470837098268998</v>
      </c>
      <c r="G242">
        <f>'22'!P41</f>
        <v>0.62701430229725397</v>
      </c>
      <c r="H242">
        <f>'22'!Q41</f>
        <v>0.5228725282739527</v>
      </c>
    </row>
    <row r="243" spans="1:8">
      <c r="B243" t="s">
        <v>393</v>
      </c>
      <c r="C243">
        <f>'22'!L71</f>
        <v>0</v>
      </c>
      <c r="D243">
        <f>'22'!M71</f>
        <v>0</v>
      </c>
      <c r="E243">
        <f>'22'!N71</f>
        <v>0.38363013872309365</v>
      </c>
      <c r="F243">
        <f>'22'!O71</f>
        <v>0.44582283349694984</v>
      </c>
      <c r="G243">
        <f>'22'!P71</f>
        <v>0.55916356279214874</v>
      </c>
      <c r="H243">
        <f>'22'!Q71</f>
        <v>0.53546249854486927</v>
      </c>
    </row>
    <row r="244" spans="1:8">
      <c r="B244" t="s">
        <v>394</v>
      </c>
      <c r="C244">
        <f>'22'!L101</f>
        <v>0</v>
      </c>
      <c r="D244">
        <f>'22'!M101</f>
        <v>0</v>
      </c>
      <c r="E244">
        <f>'22'!N101</f>
        <v>0.19431603267750217</v>
      </c>
      <c r="F244">
        <f>'22'!O101</f>
        <v>0.36803872019595263</v>
      </c>
      <c r="G244">
        <f>'22'!P101</f>
        <v>0.23308570776948695</v>
      </c>
      <c r="H244">
        <f>'22'!Q101</f>
        <v>0.27348714060782559</v>
      </c>
    </row>
    <row r="245" spans="1:8">
      <c r="B245" t="s">
        <v>395</v>
      </c>
      <c r="C245">
        <f>'22'!L131</f>
        <v>0</v>
      </c>
      <c r="D245">
        <f>'22'!M131</f>
        <v>0</v>
      </c>
      <c r="E245">
        <f>'22'!N131</f>
        <v>0.71229576716597764</v>
      </c>
      <c r="F245">
        <f>'22'!O131</f>
        <v>0.68556710381673236</v>
      </c>
      <c r="G245">
        <f>'22'!P131</f>
        <v>0.77688146130475255</v>
      </c>
      <c r="H245">
        <f>'22'!Q131</f>
        <v>0.72099604067496748</v>
      </c>
    </row>
    <row r="246" spans="1:8">
      <c r="B246" t="s">
        <v>396</v>
      </c>
      <c r="C246">
        <f>'22'!L161</f>
        <v>0</v>
      </c>
      <c r="D246">
        <f>'22'!M161</f>
        <v>0</v>
      </c>
      <c r="E246">
        <f>'22'!N161</f>
        <v>0.46871040635362848</v>
      </c>
      <c r="F246">
        <f>'22'!O161</f>
        <v>0.55757873778225142</v>
      </c>
      <c r="G246">
        <f>'22'!P161</f>
        <v>0.29024770906328051</v>
      </c>
      <c r="H246">
        <f>'22'!Q161</f>
        <v>0.40819524311167199</v>
      </c>
    </row>
    <row r="247" spans="1:8" ht="16" thickBot="1">
      <c r="B247" t="s">
        <v>397</v>
      </c>
      <c r="C247">
        <f>'22'!L191</f>
        <v>0</v>
      </c>
      <c r="D247">
        <f>'22'!M191</f>
        <v>0</v>
      </c>
      <c r="E247">
        <f>'22'!N191</f>
        <v>0.37664283214958538</v>
      </c>
      <c r="F247">
        <f>'22'!O191</f>
        <v>0.30287768796782949</v>
      </c>
      <c r="G247">
        <f>'22'!P191</f>
        <v>0.53687222279764013</v>
      </c>
      <c r="H247">
        <f>'22'!Q191</f>
        <v>0.5303192784467794</v>
      </c>
    </row>
    <row r="248" spans="1:8" ht="17" thickBot="1">
      <c r="A248">
        <v>23</v>
      </c>
      <c r="B248" s="60" t="s">
        <v>93</v>
      </c>
      <c r="C248" s="61">
        <f>'23'!L11</f>
        <v>0</v>
      </c>
      <c r="D248" s="62">
        <f>'23'!M11</f>
        <v>0</v>
      </c>
      <c r="E248" s="62">
        <f>'23'!N11</f>
        <v>0.27013966558745939</v>
      </c>
      <c r="F248" s="62">
        <f>'23'!O11</f>
        <v>0.30359035206411195</v>
      </c>
      <c r="G248" s="62">
        <f>'23'!P11</f>
        <v>0.25318134815758669</v>
      </c>
      <c r="H248" s="63">
        <f>'23'!Q11</f>
        <v>0.30769060497905348</v>
      </c>
    </row>
    <row r="249" spans="1:8">
      <c r="B249" t="s">
        <v>399</v>
      </c>
      <c r="C249">
        <f>'23'!L41</f>
        <v>0</v>
      </c>
      <c r="D249">
        <f>'23'!M41</f>
        <v>0</v>
      </c>
      <c r="E249">
        <f>'23'!N41</f>
        <v>0.31700825540269495</v>
      </c>
      <c r="F249">
        <f>'23'!O41</f>
        <v>0.6102615879851685</v>
      </c>
      <c r="G249">
        <f>'23'!P41</f>
        <v>0.52019587116904042</v>
      </c>
      <c r="H249">
        <f>'23'!Q41</f>
        <v>0.42762867940581484</v>
      </c>
    </row>
    <row r="250" spans="1:8">
      <c r="B250" t="s">
        <v>400</v>
      </c>
      <c r="C250">
        <f>'23'!L71</f>
        <v>0</v>
      </c>
      <c r="D250">
        <f>'23'!M71</f>
        <v>0</v>
      </c>
      <c r="E250">
        <f>'23'!N71</f>
        <v>0.44993326497046116</v>
      </c>
      <c r="F250">
        <f>'23'!O71</f>
        <v>0.44261205004004311</v>
      </c>
      <c r="G250">
        <f>'23'!P71</f>
        <v>0.21952365200956725</v>
      </c>
      <c r="H250">
        <f>'23'!Q71</f>
        <v>0.3619902004073976</v>
      </c>
    </row>
    <row r="251" spans="1:8">
      <c r="B251" t="s">
        <v>401</v>
      </c>
      <c r="C251">
        <f>'23'!L101</f>
        <v>0</v>
      </c>
      <c r="D251">
        <f>'23'!M101</f>
        <v>0</v>
      </c>
      <c r="E251">
        <f>'23'!N101</f>
        <v>0.18118083522622561</v>
      </c>
      <c r="F251">
        <f>'23'!O101</f>
        <v>0.26458308183124313</v>
      </c>
      <c r="G251">
        <f>'23'!P101</f>
        <v>0.40197832790777122</v>
      </c>
      <c r="H251">
        <f>'23'!Q101</f>
        <v>0.32880971995729175</v>
      </c>
    </row>
    <row r="252" spans="1:8">
      <c r="B252" t="s">
        <v>402</v>
      </c>
      <c r="C252">
        <f>'23'!L131</f>
        <v>0</v>
      </c>
      <c r="D252">
        <f>'23'!M131</f>
        <v>0</v>
      </c>
      <c r="E252">
        <f>'23'!N131</f>
        <v>0.59640817468025009</v>
      </c>
      <c r="F252">
        <f>'23'!O131</f>
        <v>0.3483247313308046</v>
      </c>
      <c r="G252">
        <f>'23'!P131</f>
        <v>0.22324968821769381</v>
      </c>
      <c r="H252">
        <f>'23'!Q131</f>
        <v>0.4648324966121169</v>
      </c>
    </row>
    <row r="253" spans="1:8">
      <c r="B253" t="s">
        <v>403</v>
      </c>
      <c r="C253">
        <f>'23'!L161</f>
        <v>0</v>
      </c>
      <c r="D253">
        <f>'23'!M161</f>
        <v>0</v>
      </c>
      <c r="E253">
        <f>'23'!N161</f>
        <v>0.34242129548029054</v>
      </c>
      <c r="F253">
        <f>'23'!O161</f>
        <v>0.22854104756544125</v>
      </c>
      <c r="G253">
        <f>'23'!P161</f>
        <v>0.20064404791343324</v>
      </c>
      <c r="H253">
        <f>'23'!Q161</f>
        <v>0.38006458670690435</v>
      </c>
    </row>
    <row r="254" spans="1:8">
      <c r="B254" t="s">
        <v>404</v>
      </c>
      <c r="C254">
        <f>'23'!L191</f>
        <v>0</v>
      </c>
      <c r="D254">
        <f>'23'!M191</f>
        <v>0</v>
      </c>
      <c r="E254">
        <f>'23'!N191</f>
        <v>0.40613664668124538</v>
      </c>
      <c r="F254">
        <f>'23'!O191</f>
        <v>0.26709460101734028</v>
      </c>
      <c r="G254">
        <f>'23'!P191</f>
        <v>0.49749326978256336</v>
      </c>
      <c r="H254">
        <f>'23'!Q191</f>
        <v>0.30204246938731377</v>
      </c>
    </row>
    <row r="255" spans="1:8">
      <c r="B255" t="s">
        <v>405</v>
      </c>
      <c r="C255">
        <f>'23'!L221</f>
        <v>0</v>
      </c>
      <c r="D255">
        <f>'23'!M221</f>
        <v>0</v>
      </c>
      <c r="E255">
        <f>'23'!N221</f>
        <v>0.29096547381699001</v>
      </c>
      <c r="F255">
        <f>'23'!O221</f>
        <v>0.25434009882660913</v>
      </c>
      <c r="G255">
        <f>'23'!P221</f>
        <v>0.3157957848001659</v>
      </c>
      <c r="H255">
        <f>'23'!Q221</f>
        <v>0.21193859240985824</v>
      </c>
    </row>
    <row r="256" spans="1:8">
      <c r="B256" t="s">
        <v>406</v>
      </c>
      <c r="C256">
        <f>'23'!L251</f>
        <v>0</v>
      </c>
      <c r="D256">
        <f>'23'!M251</f>
        <v>0</v>
      </c>
      <c r="E256">
        <f>'23'!N251</f>
        <v>0.28636145189254336</v>
      </c>
      <c r="F256">
        <f>'23'!O251</f>
        <v>0.2423466681225841</v>
      </c>
      <c r="G256">
        <f>'23'!P251</f>
        <v>0.21142387770179832</v>
      </c>
      <c r="H256">
        <f>'23'!Q251</f>
        <v>0.22975778473859454</v>
      </c>
    </row>
    <row r="257" spans="1:8">
      <c r="B257" t="s">
        <v>407</v>
      </c>
      <c r="C257">
        <f>'23'!L281</f>
        <v>0</v>
      </c>
      <c r="D257">
        <f>'23'!M281</f>
        <v>0</v>
      </c>
      <c r="E257">
        <f>'23'!N281</f>
        <v>0.19070570613969931</v>
      </c>
      <c r="F257">
        <f>'23'!O281</f>
        <v>0.21393664241360763</v>
      </c>
      <c r="G257">
        <f>'23'!P281</f>
        <v>0.16878343238276763</v>
      </c>
      <c r="H257">
        <f>'23'!Q281</f>
        <v>0.28168866956989436</v>
      </c>
    </row>
    <row r="258" spans="1:8">
      <c r="B258" t="s">
        <v>408</v>
      </c>
      <c r="C258">
        <f>'23'!L311</f>
        <v>0</v>
      </c>
      <c r="D258">
        <f>'23'!M311</f>
        <v>0</v>
      </c>
      <c r="E258">
        <f>'23'!N311</f>
        <v>0.40561986280150714</v>
      </c>
      <c r="F258">
        <f>'23'!O311</f>
        <v>0.29736440514003765</v>
      </c>
      <c r="G258">
        <f>'23'!P311</f>
        <v>0.35485978174164484</v>
      </c>
      <c r="H258">
        <f>'23'!Q311</f>
        <v>0.38753169270072058</v>
      </c>
    </row>
    <row r="259" spans="1:8">
      <c r="B259" t="s">
        <v>409</v>
      </c>
      <c r="C259">
        <f>'23'!L341</f>
        <v>0</v>
      </c>
      <c r="D259">
        <f>'23'!M341</f>
        <v>0</v>
      </c>
      <c r="E259">
        <f>'23'!N341</f>
        <v>0.14763670985403232</v>
      </c>
      <c r="F259">
        <f>'23'!O341</f>
        <v>0.17115829893061493</v>
      </c>
      <c r="G259">
        <f>'23'!P341</f>
        <v>0.11003617235011683</v>
      </c>
      <c r="H259">
        <f>'23'!Q341</f>
        <v>0.26229866556519482</v>
      </c>
    </row>
    <row r="260" spans="1:8" ht="16" thickBot="1">
      <c r="B260" t="s">
        <v>410</v>
      </c>
      <c r="C260">
        <f>'23'!L371</f>
        <v>0</v>
      </c>
      <c r="D260">
        <f>'23'!M371</f>
        <v>0</v>
      </c>
      <c r="E260">
        <f>'23'!N371</f>
        <v>0.19067361025576182</v>
      </c>
      <c r="F260">
        <f>'23'!O371</f>
        <v>0.31777322677489162</v>
      </c>
      <c r="G260">
        <f>'23'!P371</f>
        <v>0.35844210361202566</v>
      </c>
      <c r="H260">
        <f>'23'!Q371</f>
        <v>0.23841719805026279</v>
      </c>
    </row>
    <row r="261" spans="1:8" ht="17" thickBot="1">
      <c r="A261">
        <v>24</v>
      </c>
      <c r="B261" s="60" t="s">
        <v>97</v>
      </c>
      <c r="C261" s="61">
        <f>'24'!L11</f>
        <v>0</v>
      </c>
      <c r="D261" s="62">
        <f>'24'!M11</f>
        <v>0</v>
      </c>
      <c r="E261" s="62">
        <f>'24'!N11</f>
        <v>0.79677599601439464</v>
      </c>
      <c r="F261" s="62">
        <f>'24'!O11</f>
        <v>0.73670274069513753</v>
      </c>
      <c r="G261" s="62">
        <f>'24'!P11</f>
        <v>0.7366810428865822</v>
      </c>
      <c r="H261" s="63">
        <f>'24'!Q11</f>
        <v>0.74326572658828882</v>
      </c>
    </row>
    <row r="262" spans="1:8">
      <c r="B262" t="s">
        <v>412</v>
      </c>
      <c r="C262">
        <f>'24'!L41</f>
        <v>0</v>
      </c>
      <c r="D262">
        <f>'24'!M41</f>
        <v>0</v>
      </c>
      <c r="E262">
        <f>'24'!N41</f>
        <v>0.88079343365344442</v>
      </c>
      <c r="F262">
        <f>'24'!O41</f>
        <v>0.76444197435713779</v>
      </c>
      <c r="G262">
        <f>'24'!P41</f>
        <v>0.73212834453583053</v>
      </c>
      <c r="H262">
        <f>'24'!Q41</f>
        <v>0.72049236751507795</v>
      </c>
    </row>
    <row r="263" spans="1:8">
      <c r="B263" t="s">
        <v>413</v>
      </c>
      <c r="C263">
        <f>'24'!L71</f>
        <v>0</v>
      </c>
      <c r="D263">
        <f>'24'!M71</f>
        <v>0</v>
      </c>
      <c r="E263">
        <f>'24'!N71</f>
        <v>0.77189343555161849</v>
      </c>
      <c r="F263">
        <f>'24'!O71</f>
        <v>0.84719337319916066</v>
      </c>
      <c r="G263">
        <f>'24'!P71</f>
        <v>1.1030382253307043</v>
      </c>
      <c r="H263">
        <f>'24'!Q71</f>
        <v>1.1358015438247295</v>
      </c>
    </row>
    <row r="264" spans="1:8">
      <c r="B264" t="s">
        <v>414</v>
      </c>
      <c r="C264">
        <f>'24'!L101</f>
        <v>0</v>
      </c>
      <c r="D264">
        <f>'24'!M101</f>
        <v>0</v>
      </c>
      <c r="E264">
        <f>'24'!N101</f>
        <v>0.53867616315597222</v>
      </c>
      <c r="F264">
        <f>'24'!O101</f>
        <v>0.35722043402763515</v>
      </c>
      <c r="G264">
        <f>'24'!P101</f>
        <v>0.38945680417314199</v>
      </c>
      <c r="H264">
        <f>'24'!Q101</f>
        <v>0.58064124992707744</v>
      </c>
    </row>
    <row r="265" spans="1:8">
      <c r="B265" t="s">
        <v>415</v>
      </c>
      <c r="C265">
        <f>'24'!L131</f>
        <v>0</v>
      </c>
      <c r="D265">
        <f>'24'!M131</f>
        <v>0</v>
      </c>
      <c r="E265">
        <f>'24'!N131</f>
        <v>0.98638950428326555</v>
      </c>
      <c r="F265">
        <f>'24'!O131</f>
        <v>0.875</v>
      </c>
      <c r="G265">
        <f>'24'!P131</f>
        <v>0.73246288309074359</v>
      </c>
      <c r="H265">
        <f>'24'!Q131</f>
        <v>0.72481419531229641</v>
      </c>
    </row>
    <row r="266" spans="1:8">
      <c r="B266" t="s">
        <v>416</v>
      </c>
      <c r="C266">
        <f>'24'!L161</f>
        <v>0</v>
      </c>
      <c r="D266">
        <f>'24'!M161</f>
        <v>0</v>
      </c>
      <c r="E266">
        <f>'24'!N161</f>
        <v>0.81551455284630281</v>
      </c>
      <c r="F266">
        <f>'24'!O161</f>
        <v>0.86402921591398041</v>
      </c>
      <c r="G266">
        <f>'24'!P161</f>
        <v>0.92056283433406272</v>
      </c>
      <c r="H266">
        <f>'24'!Q161</f>
        <v>1.0474274616008388</v>
      </c>
    </row>
    <row r="267" spans="1:8">
      <c r="B267" t="s">
        <v>417</v>
      </c>
      <c r="C267">
        <f>'24'!L191</f>
        <v>0</v>
      </c>
      <c r="D267">
        <f>'24'!M191</f>
        <v>0</v>
      </c>
      <c r="E267">
        <f>'24'!N191</f>
        <v>0.62610188293656444</v>
      </c>
      <c r="F267">
        <f>'24'!O191</f>
        <v>0.82013278743171103</v>
      </c>
      <c r="G267">
        <f>'24'!P191</f>
        <v>0.55688524780794735</v>
      </c>
      <c r="H267">
        <f>'24'!Q191</f>
        <v>0.875</v>
      </c>
    </row>
    <row r="268" spans="1:8">
      <c r="B268" t="s">
        <v>418</v>
      </c>
      <c r="C268">
        <f>'24'!L221</f>
        <v>0</v>
      </c>
      <c r="D268">
        <f>'24'!M221</f>
        <v>0</v>
      </c>
      <c r="E268">
        <f>'24'!N221</f>
        <v>0.47732938292142468</v>
      </c>
      <c r="F268">
        <f>'24'!O221</f>
        <v>0.58986623451991327</v>
      </c>
      <c r="G268">
        <f>'24'!P221</f>
        <v>0.67343575190321081</v>
      </c>
      <c r="H268">
        <f>'24'!Q221</f>
        <v>0.65781723732033692</v>
      </c>
    </row>
    <row r="269" spans="1:8">
      <c r="B269" t="s">
        <v>419</v>
      </c>
      <c r="C269">
        <f>'24'!L251</f>
        <v>0</v>
      </c>
      <c r="D269">
        <f>'24'!M251</f>
        <v>0</v>
      </c>
      <c r="E269">
        <f>'24'!N251</f>
        <v>0.30471072885519263</v>
      </c>
      <c r="F269">
        <f>'24'!O251</f>
        <v>0.66516641619500438</v>
      </c>
      <c r="G269">
        <f>'24'!P251</f>
        <v>0.31572971549433115</v>
      </c>
      <c r="H269">
        <f>'24'!Q251</f>
        <v>0.52375768206497997</v>
      </c>
    </row>
    <row r="270" spans="1:8">
      <c r="B270" t="s">
        <v>420</v>
      </c>
      <c r="C270">
        <f>'24'!L281</f>
        <v>0</v>
      </c>
      <c r="D270">
        <f>'24'!M281</f>
        <v>0</v>
      </c>
      <c r="E270">
        <f>'24'!N281</f>
        <v>0.76870933959799148</v>
      </c>
      <c r="F270">
        <f>'24'!O281</f>
        <v>0.55623304353065073</v>
      </c>
      <c r="G270">
        <f>'24'!P281</f>
        <v>0.84519934570631516</v>
      </c>
      <c r="H270">
        <f>'24'!Q281</f>
        <v>0.62366129442273754</v>
      </c>
    </row>
    <row r="271" spans="1:8">
      <c r="B271" t="s">
        <v>421</v>
      </c>
      <c r="C271">
        <f>'24'!L311</f>
        <v>0</v>
      </c>
      <c r="D271">
        <f>'24'!M311</f>
        <v>0</v>
      </c>
      <c r="E271">
        <f>'24'!N311</f>
        <v>0.40804865257009471</v>
      </c>
      <c r="F271">
        <f>'24'!O311</f>
        <v>0.44900244834267788</v>
      </c>
      <c r="G271">
        <f>'24'!P311</f>
        <v>0.44825970336946985</v>
      </c>
      <c r="H271">
        <f>'24'!Q311</f>
        <v>0.40122996366483848</v>
      </c>
    </row>
    <row r="272" spans="1:8">
      <c r="B272" t="s">
        <v>422</v>
      </c>
      <c r="C272">
        <f>'24'!L341</f>
        <v>0</v>
      </c>
      <c r="D272">
        <f>'24'!M341</f>
        <v>0</v>
      </c>
      <c r="E272">
        <f>'24'!N341</f>
        <v>0.3938785057432892</v>
      </c>
      <c r="F272">
        <f>'24'!O341</f>
        <v>0.43437506905883105</v>
      </c>
      <c r="G272">
        <f>'24'!P341</f>
        <v>0.5672082279350299</v>
      </c>
      <c r="H272">
        <f>'24'!Q341</f>
        <v>0.38288167022838976</v>
      </c>
    </row>
    <row r="273" spans="1:8">
      <c r="B273" t="s">
        <v>423</v>
      </c>
      <c r="C273">
        <f>'24'!L371</f>
        <v>0</v>
      </c>
      <c r="D273">
        <f>'24'!M371</f>
        <v>0</v>
      </c>
      <c r="E273">
        <f>'24'!N371</f>
        <v>0.8899429865658508</v>
      </c>
      <c r="F273">
        <f>'24'!O371</f>
        <v>1.1001170845833714</v>
      </c>
      <c r="G273">
        <f>'24'!P371</f>
        <v>0.93446646907263609</v>
      </c>
      <c r="H273">
        <f>'24'!Q371</f>
        <v>0.86377049856844723</v>
      </c>
    </row>
    <row r="274" spans="1:8">
      <c r="B274" t="s">
        <v>424</v>
      </c>
      <c r="C274">
        <f>'24'!L401</f>
        <v>0</v>
      </c>
      <c r="D274">
        <f>'24'!M401</f>
        <v>0</v>
      </c>
      <c r="E274">
        <f>'24'!N401</f>
        <v>0.48569568013869024</v>
      </c>
      <c r="F274">
        <f>'24'!O401</f>
        <v>0.52964137691763202</v>
      </c>
      <c r="G274">
        <f>'24'!P401</f>
        <v>0.57341304904589574</v>
      </c>
      <c r="H274">
        <f>'24'!Q401</f>
        <v>0.37062999281384035</v>
      </c>
    </row>
    <row r="275" spans="1:8" ht="16" thickBot="1">
      <c r="B275" t="s">
        <v>233</v>
      </c>
      <c r="C275">
        <f>'24'!L431</f>
        <v>0</v>
      </c>
      <c r="D275">
        <f>'24'!M431</f>
        <v>0</v>
      </c>
      <c r="E275">
        <f>'24'!N431</f>
        <v>0.82962642765071648</v>
      </c>
      <c r="F275">
        <f>'24'!O431</f>
        <v>0.57636084946252997</v>
      </c>
      <c r="G275">
        <f>'24'!P431</f>
        <v>0.63708301727365513</v>
      </c>
      <c r="H275">
        <f>'24'!Q431</f>
        <v>0.57991977917644566</v>
      </c>
    </row>
    <row r="276" spans="1:8" ht="17" thickBot="1">
      <c r="A276">
        <v>25</v>
      </c>
      <c r="B276" s="60" t="s">
        <v>101</v>
      </c>
      <c r="C276" s="61">
        <f>'25'!L11</f>
        <v>0</v>
      </c>
      <c r="D276" s="62">
        <f>'25'!M11</f>
        <v>0</v>
      </c>
      <c r="E276" s="62">
        <f>'25'!N11</f>
        <v>0.39827713119090102</v>
      </c>
      <c r="F276" s="62">
        <f>'25'!O11</f>
        <v>0.44676908242761182</v>
      </c>
      <c r="G276" s="62">
        <f>'25'!P11</f>
        <v>0.41633319328095275</v>
      </c>
      <c r="H276" s="63">
        <f>'25'!Q11</f>
        <v>0.41610981314430673</v>
      </c>
    </row>
    <row r="277" spans="1:8">
      <c r="B277" t="s">
        <v>426</v>
      </c>
      <c r="C277">
        <f>'25'!L41</f>
        <v>0</v>
      </c>
      <c r="D277">
        <f>'25'!M41</f>
        <v>0</v>
      </c>
      <c r="E277">
        <f>'25'!N41</f>
        <v>0.52112209126706288</v>
      </c>
      <c r="F277">
        <f>'25'!O41</f>
        <v>0.61257522440776002</v>
      </c>
      <c r="G277">
        <f>'25'!P41</f>
        <v>0.54752093947711478</v>
      </c>
      <c r="H277">
        <f>'25'!Q41</f>
        <v>0.57676811545601203</v>
      </c>
    </row>
    <row r="278" spans="1:8">
      <c r="B278" t="s">
        <v>427</v>
      </c>
      <c r="C278">
        <f>'25'!L71</f>
        <v>0</v>
      </c>
      <c r="D278">
        <f>'25'!M71</f>
        <v>0</v>
      </c>
      <c r="E278">
        <f>'25'!N71</f>
        <v>0.35385392879783084</v>
      </c>
      <c r="F278">
        <f>'25'!O71</f>
        <v>0.38318499271866996</v>
      </c>
      <c r="G278">
        <f>'25'!P71</f>
        <v>0.27351754084059776</v>
      </c>
      <c r="H278">
        <f>'25'!Q71</f>
        <v>0.34054032583684607</v>
      </c>
    </row>
    <row r="279" spans="1:8">
      <c r="B279" t="s">
        <v>428</v>
      </c>
      <c r="C279">
        <f>'25'!L101</f>
        <v>0</v>
      </c>
      <c r="D279">
        <f>'25'!M101</f>
        <v>0</v>
      </c>
      <c r="E279">
        <f>'25'!N101</f>
        <v>0.24227068693936613</v>
      </c>
      <c r="F279">
        <f>'25'!O101</f>
        <v>0.25873471360418615</v>
      </c>
      <c r="G279">
        <f>'25'!P101</f>
        <v>0.23019551556069848</v>
      </c>
      <c r="H279">
        <f>'25'!Q101</f>
        <v>0.21483619891418634</v>
      </c>
    </row>
    <row r="280" spans="1:8">
      <c r="B280" t="s">
        <v>429</v>
      </c>
      <c r="C280">
        <f>'25'!L131</f>
        <v>0</v>
      </c>
      <c r="D280">
        <f>'25'!M131</f>
        <v>0</v>
      </c>
      <c r="E280">
        <f>'25'!N131</f>
        <v>0.32140489865427041</v>
      </c>
      <c r="F280">
        <f>'25'!O131</f>
        <v>0.34204936018679405</v>
      </c>
      <c r="G280">
        <f>'25'!P131</f>
        <v>0.35124303779566035</v>
      </c>
      <c r="H280">
        <f>'25'!Q131</f>
        <v>0.31955461354246312</v>
      </c>
    </row>
    <row r="281" spans="1:8">
      <c r="B281" t="s">
        <v>430</v>
      </c>
      <c r="C281">
        <f>'25'!L161</f>
        <v>0</v>
      </c>
      <c r="D281">
        <f>'25'!M161</f>
        <v>0</v>
      </c>
      <c r="E281">
        <f>'25'!N161</f>
        <v>0.43277232350749728</v>
      </c>
      <c r="F281">
        <f>'25'!O161</f>
        <v>0.61341964380856007</v>
      </c>
      <c r="G281">
        <f>'25'!P161</f>
        <v>0.44219221822255084</v>
      </c>
      <c r="H281">
        <f>'25'!Q161</f>
        <v>0.59408493743910762</v>
      </c>
    </row>
    <row r="282" spans="1:8">
      <c r="B282" t="s">
        <v>275</v>
      </c>
      <c r="C282">
        <f>'25'!L191</f>
        <v>0</v>
      </c>
      <c r="D282">
        <f>'25'!M191</f>
        <v>0</v>
      </c>
      <c r="E282">
        <f>'25'!N191</f>
        <v>0.21714797519980611</v>
      </c>
      <c r="F282">
        <f>'25'!O191</f>
        <v>0.26734510858679833</v>
      </c>
      <c r="G282">
        <f>'25'!P191</f>
        <v>0.2892464698105045</v>
      </c>
      <c r="H282">
        <f>'25'!Q191</f>
        <v>0.2757925001364438</v>
      </c>
    </row>
    <row r="283" spans="1:8">
      <c r="B283" t="s">
        <v>431</v>
      </c>
      <c r="C283">
        <f>'25'!L221</f>
        <v>0</v>
      </c>
      <c r="D283">
        <f>'25'!M221</f>
        <v>0</v>
      </c>
      <c r="E283">
        <f>'25'!N221</f>
        <v>0.47105726207921517</v>
      </c>
      <c r="F283">
        <f>'25'!O221</f>
        <v>0.32796784065348483</v>
      </c>
      <c r="G283">
        <f>'25'!P221</f>
        <v>0.46676437126999992</v>
      </c>
      <c r="H283">
        <f>'25'!Q221</f>
        <v>0.25315172761653959</v>
      </c>
    </row>
    <row r="284" spans="1:8" ht="16" thickBot="1">
      <c r="B284" t="s">
        <v>432</v>
      </c>
      <c r="C284">
        <f>'25'!L251</f>
        <v>0</v>
      </c>
      <c r="D284">
        <f>'25'!M251</f>
        <v>0</v>
      </c>
      <c r="E284">
        <f>'25'!N251</f>
        <v>0.26670755763395032</v>
      </c>
      <c r="F284">
        <f>'25'!O251</f>
        <v>0.27308987462840817</v>
      </c>
      <c r="G284">
        <f>'25'!P251</f>
        <v>0.37454813800908709</v>
      </c>
      <c r="H284">
        <f>'25'!Q251</f>
        <v>0.27980219058285888</v>
      </c>
    </row>
    <row r="285" spans="1:8" ht="17" thickBot="1">
      <c r="A285">
        <v>26</v>
      </c>
      <c r="B285" s="60" t="s">
        <v>105</v>
      </c>
      <c r="C285" s="61">
        <f>'26'!L11</f>
        <v>0</v>
      </c>
      <c r="D285" s="62">
        <f>'26'!M11</f>
        <v>0</v>
      </c>
      <c r="E285" s="62">
        <f>'26'!N11</f>
        <v>0.53033139323611245</v>
      </c>
      <c r="F285" s="62">
        <f>'26'!O11</f>
        <v>0.5227283542957234</v>
      </c>
      <c r="G285" s="62">
        <f>'26'!P11</f>
        <v>0.48420623160818244</v>
      </c>
      <c r="H285" s="63">
        <f>'26'!Q11</f>
        <v>0.47057584762947829</v>
      </c>
    </row>
    <row r="286" spans="1:8">
      <c r="B286" t="s">
        <v>434</v>
      </c>
      <c r="C286">
        <f>'26'!L41</f>
        <v>0</v>
      </c>
      <c r="D286">
        <f>'26'!M41</f>
        <v>0</v>
      </c>
      <c r="E286">
        <f>'26'!N41</f>
        <v>0.74353235554344455</v>
      </c>
      <c r="F286">
        <f>'26'!O41</f>
        <v>0.6752453624446566</v>
      </c>
      <c r="G286">
        <f>'26'!P41</f>
        <v>0.5660666059858106</v>
      </c>
      <c r="H286">
        <f>'26'!Q41</f>
        <v>0.53541685268980865</v>
      </c>
    </row>
    <row r="287" spans="1:8">
      <c r="B287" t="s">
        <v>435</v>
      </c>
      <c r="C287">
        <f>'26'!L71</f>
        <v>0</v>
      </c>
      <c r="D287">
        <f>'26'!M71</f>
        <v>0</v>
      </c>
      <c r="E287">
        <f>'26'!N71</f>
        <v>0.26009787969543519</v>
      </c>
      <c r="F287">
        <f>'26'!O71</f>
        <v>0.25749176125102446</v>
      </c>
      <c r="G287">
        <f>'26'!P71</f>
        <v>0.23748151724880642</v>
      </c>
      <c r="H287">
        <f>'26'!Q71</f>
        <v>0.21289837562606628</v>
      </c>
    </row>
    <row r="288" spans="1:8">
      <c r="B288" t="s">
        <v>436</v>
      </c>
      <c r="C288">
        <f>'26'!L101</f>
        <v>0</v>
      </c>
      <c r="D288">
        <f>'26'!M101</f>
        <v>0</v>
      </c>
      <c r="E288">
        <f>'26'!N101</f>
        <v>0.28413408915380939</v>
      </c>
      <c r="F288">
        <f>'26'!O101</f>
        <v>0.33358785953657705</v>
      </c>
      <c r="G288">
        <f>'26'!P101</f>
        <v>0.22657065776500407</v>
      </c>
      <c r="H288">
        <f>'26'!Q101</f>
        <v>0.26884569147087578</v>
      </c>
    </row>
    <row r="289" spans="1:8">
      <c r="B289" t="s">
        <v>437</v>
      </c>
      <c r="C289">
        <f>'26'!L131</f>
        <v>0</v>
      </c>
      <c r="D289">
        <f>'26'!M131</f>
        <v>0</v>
      </c>
      <c r="E289">
        <f>'26'!N131</f>
        <v>0.5136846952824361</v>
      </c>
      <c r="F289">
        <f>'26'!O131</f>
        <v>0.32911718226585274</v>
      </c>
      <c r="G289">
        <f>'26'!P131</f>
        <v>0.4830457998204547</v>
      </c>
      <c r="H289">
        <f>'26'!Q131</f>
        <v>0.31160878820140703</v>
      </c>
    </row>
    <row r="290" spans="1:8">
      <c r="B290" t="s">
        <v>438</v>
      </c>
      <c r="C290">
        <f>'26'!L161</f>
        <v>0</v>
      </c>
      <c r="D290">
        <f>'26'!M161</f>
        <v>0</v>
      </c>
      <c r="E290">
        <f>'26'!N161</f>
        <v>0.3345368432607736</v>
      </c>
      <c r="F290">
        <f>'26'!O161</f>
        <v>0.30408144667872328</v>
      </c>
      <c r="G290">
        <f>'26'!P161</f>
        <v>0.30050730881688192</v>
      </c>
      <c r="H290">
        <f>'26'!Q161</f>
        <v>0.4017820533119576</v>
      </c>
    </row>
    <row r="291" spans="1:8">
      <c r="B291" t="s">
        <v>439</v>
      </c>
      <c r="C291">
        <f>'26'!L191</f>
        <v>0</v>
      </c>
      <c r="D291">
        <f>'26'!M191</f>
        <v>0</v>
      </c>
      <c r="E291">
        <f>'26'!N191</f>
        <v>0.39715015362456396</v>
      </c>
      <c r="F291">
        <f>'26'!O191</f>
        <v>0.67929460423428778</v>
      </c>
      <c r="G291">
        <f>'26'!P191</f>
        <v>0.44231895947293276</v>
      </c>
      <c r="H291">
        <f>'26'!Q191</f>
        <v>0.51552697273617942</v>
      </c>
    </row>
    <row r="292" spans="1:8">
      <c r="B292" t="s">
        <v>440</v>
      </c>
      <c r="C292">
        <f>'26'!L221</f>
        <v>0</v>
      </c>
      <c r="D292">
        <f>'26'!M221</f>
        <v>0</v>
      </c>
      <c r="E292">
        <f>'26'!N221</f>
        <v>0.41421614011516017</v>
      </c>
      <c r="F292">
        <f>'26'!O221</f>
        <v>0.51535898334130892</v>
      </c>
      <c r="G292">
        <f>'26'!P221</f>
        <v>0.54496332050266216</v>
      </c>
      <c r="H292">
        <f>'26'!Q221</f>
        <v>0.52589780980366796</v>
      </c>
    </row>
    <row r="293" spans="1:8">
      <c r="B293" t="s">
        <v>441</v>
      </c>
      <c r="C293">
        <f>'26'!L251</f>
        <v>0</v>
      </c>
      <c r="D293">
        <f>'26'!M251</f>
        <v>0</v>
      </c>
      <c r="E293">
        <f>'26'!N251</f>
        <v>0.29333651221327217</v>
      </c>
      <c r="F293">
        <f>'26'!O251</f>
        <v>0.33147108460048441</v>
      </c>
      <c r="G293">
        <f>'26'!P251</f>
        <v>0.43829829037657186</v>
      </c>
      <c r="H293">
        <f>'26'!Q251</f>
        <v>0.55723753550184374</v>
      </c>
    </row>
    <row r="294" spans="1:8" ht="16" thickBot="1">
      <c r="B294" t="s">
        <v>442</v>
      </c>
      <c r="C294">
        <f>'26'!L281</f>
        <v>0</v>
      </c>
      <c r="D294">
        <f>'26'!M281</f>
        <v>0</v>
      </c>
      <c r="E294">
        <f>'26'!N281</f>
        <v>0.46805676395904444</v>
      </c>
      <c r="F294">
        <f>'26'!O281</f>
        <v>0.46764305296045089</v>
      </c>
      <c r="G294">
        <f>'26'!P281</f>
        <v>0.57138524436912308</v>
      </c>
      <c r="H294">
        <f>'26'!Q281</f>
        <v>0.51128655191045991</v>
      </c>
    </row>
    <row r="295" spans="1:8" ht="17" thickBot="1">
      <c r="A295">
        <v>27</v>
      </c>
      <c r="B295" s="60" t="s">
        <v>3</v>
      </c>
      <c r="C295" s="61">
        <f>'27'!L11</f>
        <v>0</v>
      </c>
      <c r="D295" s="62">
        <f>'27'!M11</f>
        <v>0</v>
      </c>
      <c r="E295" s="62">
        <f>'27'!N11</f>
        <v>0.62493067026146365</v>
      </c>
      <c r="F295" s="62">
        <f>'27'!O11</f>
        <v>0.56742577271903039</v>
      </c>
      <c r="G295" s="62">
        <f>'27'!P11</f>
        <v>0.53856580792484232</v>
      </c>
      <c r="H295" s="63">
        <f>'27'!Q11</f>
        <v>0.52807874504170615</v>
      </c>
    </row>
    <row r="296" spans="1:8">
      <c r="B296" t="s">
        <v>444</v>
      </c>
      <c r="C296">
        <f>'27'!L41</f>
        <v>0</v>
      </c>
      <c r="D296">
        <f>'27'!M41</f>
        <v>0</v>
      </c>
      <c r="E296">
        <f>'27'!N41</f>
        <v>0.70070909443293861</v>
      </c>
      <c r="F296">
        <f>'27'!O41</f>
        <v>0.61200226770660704</v>
      </c>
      <c r="G296">
        <f>'27'!P41</f>
        <v>0.61144923862250256</v>
      </c>
      <c r="H296">
        <f>'27'!Q41</f>
        <v>0.59014995885332655</v>
      </c>
    </row>
    <row r="297" spans="1:8">
      <c r="B297" t="s">
        <v>445</v>
      </c>
      <c r="C297">
        <f>'27'!L71</f>
        <v>0</v>
      </c>
      <c r="D297">
        <f>'27'!M71</f>
        <v>0</v>
      </c>
      <c r="E297">
        <f>'27'!N71</f>
        <v>0.49607557848840805</v>
      </c>
      <c r="F297">
        <f>'27'!O71</f>
        <v>0.48874112176101592</v>
      </c>
      <c r="G297">
        <f>'27'!P71</f>
        <v>0.43199318412750976</v>
      </c>
      <c r="H297">
        <f>'27'!Q71</f>
        <v>0.52168345902885127</v>
      </c>
    </row>
    <row r="298" spans="1:8">
      <c r="B298" t="s">
        <v>446</v>
      </c>
      <c r="C298">
        <f>'27'!L101</f>
        <v>0</v>
      </c>
      <c r="D298">
        <f>'27'!M101</f>
        <v>0</v>
      </c>
      <c r="E298">
        <f>'27'!N101</f>
        <v>0.270041491360828</v>
      </c>
      <c r="F298">
        <f>'27'!O101</f>
        <v>0.41370898598702421</v>
      </c>
      <c r="G298">
        <f>'27'!P101</f>
        <v>0.34300666447607059</v>
      </c>
      <c r="H298">
        <f>'27'!Q101</f>
        <v>0.41259549263552187</v>
      </c>
    </row>
    <row r="299" spans="1:8">
      <c r="B299" t="s">
        <v>447</v>
      </c>
      <c r="C299">
        <f>'27'!L131</f>
        <v>0</v>
      </c>
      <c r="D299">
        <f>'27'!M131</f>
        <v>0</v>
      </c>
      <c r="E299">
        <f>'27'!N131</f>
        <v>0.59005321663131294</v>
      </c>
      <c r="F299">
        <f>'27'!O131</f>
        <v>0.60699657235523374</v>
      </c>
      <c r="G299">
        <f>'27'!P131</f>
        <v>0.45810702590733204</v>
      </c>
      <c r="H299">
        <f>'27'!Q131</f>
        <v>0.46431663098638509</v>
      </c>
    </row>
    <row r="300" spans="1:8">
      <c r="B300" t="s">
        <v>448</v>
      </c>
      <c r="C300">
        <f>'27'!L161</f>
        <v>0</v>
      </c>
      <c r="D300">
        <f>'27'!M161</f>
        <v>0</v>
      </c>
      <c r="E300">
        <f>'27'!N161</f>
        <v>0.51923019204923349</v>
      </c>
      <c r="F300">
        <f>'27'!O161</f>
        <v>0.51269530922861772</v>
      </c>
      <c r="G300">
        <f>'27'!P161</f>
        <v>0.54621966405623967</v>
      </c>
      <c r="H300">
        <f>'27'!Q161</f>
        <v>0.43199571213514165</v>
      </c>
    </row>
    <row r="301" spans="1:8">
      <c r="B301" t="s">
        <v>449</v>
      </c>
      <c r="C301">
        <f>'27'!L191</f>
        <v>0</v>
      </c>
      <c r="D301">
        <f>'27'!M191</f>
        <v>0</v>
      </c>
      <c r="E301">
        <f>'27'!N191</f>
        <v>0.25161192132825166</v>
      </c>
      <c r="F301">
        <f>'27'!O191</f>
        <v>0.40354415111103609</v>
      </c>
      <c r="G301">
        <f>'27'!P191</f>
        <v>0.37944886689846519</v>
      </c>
      <c r="H301">
        <f>'27'!Q191</f>
        <v>0.33598395686546995</v>
      </c>
    </row>
    <row r="302" spans="1:8">
      <c r="B302" t="s">
        <v>450</v>
      </c>
      <c r="C302">
        <f>'27'!L221</f>
        <v>0</v>
      </c>
      <c r="D302">
        <f>'27'!M221</f>
        <v>0</v>
      </c>
      <c r="E302">
        <f>'27'!N221</f>
        <v>0.55134880545597276</v>
      </c>
      <c r="F302">
        <f>'27'!O221</f>
        <v>0.66693589185341484</v>
      </c>
      <c r="G302">
        <f>'27'!P221</f>
        <v>0.50502850476492156</v>
      </c>
      <c r="H302">
        <f>'27'!Q221</f>
        <v>0.47904057587208904</v>
      </c>
    </row>
    <row r="303" spans="1:8">
      <c r="B303" t="s">
        <v>451</v>
      </c>
      <c r="C303">
        <f>'27'!L251</f>
        <v>0</v>
      </c>
      <c r="D303">
        <f>'27'!M251</f>
        <v>0</v>
      </c>
      <c r="E303">
        <f>'27'!N251</f>
        <v>0.55803246412818563</v>
      </c>
      <c r="F303">
        <f>'27'!O251</f>
        <v>0.38156491844921098</v>
      </c>
      <c r="G303">
        <f>'27'!P251</f>
        <v>0.44222119282378397</v>
      </c>
      <c r="H303">
        <f>'27'!Q251</f>
        <v>0.39524451218273154</v>
      </c>
    </row>
    <row r="304" spans="1:8">
      <c r="B304" t="s">
        <v>452</v>
      </c>
      <c r="C304">
        <f>'27'!L281</f>
        <v>0</v>
      </c>
      <c r="D304">
        <f>'27'!M281</f>
        <v>0</v>
      </c>
      <c r="E304">
        <f>'27'!N281</f>
        <v>0.89902732991798184</v>
      </c>
      <c r="F304">
        <f>'27'!O281</f>
        <v>0.57179916582074541</v>
      </c>
      <c r="G304">
        <f>'27'!P281</f>
        <v>0.56986779863067105</v>
      </c>
      <c r="H304">
        <f>'27'!Q281</f>
        <v>0.43383030847664572</v>
      </c>
    </row>
    <row r="305" spans="1:8" ht="16" thickBot="1">
      <c r="B305" t="s">
        <v>453</v>
      </c>
      <c r="C305">
        <f>'27'!L311</f>
        <v>0</v>
      </c>
      <c r="D305">
        <f>'27'!M311</f>
        <v>0</v>
      </c>
      <c r="E305">
        <f>'27'!N311</f>
        <v>0.71966439570040963</v>
      </c>
      <c r="F305">
        <f>'27'!O311</f>
        <v>0.53204695870480423</v>
      </c>
      <c r="G305">
        <f>'27'!P311</f>
        <v>0.43527947781490511</v>
      </c>
      <c r="H305">
        <f>'27'!Q311</f>
        <v>0.37213918640783378</v>
      </c>
    </row>
    <row r="306" spans="1:8" ht="17" thickBot="1">
      <c r="A306">
        <v>28</v>
      </c>
      <c r="B306" s="60" t="s">
        <v>7</v>
      </c>
      <c r="C306" s="61">
        <f>'28'!L11</f>
        <v>0</v>
      </c>
      <c r="D306" s="62">
        <f>'28'!M11</f>
        <v>0</v>
      </c>
      <c r="E306" s="62">
        <f>'28'!N11</f>
        <v>0.44847809859105797</v>
      </c>
      <c r="F306" s="62">
        <f>'28'!O11</f>
        <v>0.40286005924478352</v>
      </c>
      <c r="G306" s="62">
        <f>'28'!P11</f>
        <v>0.3977080916990961</v>
      </c>
      <c r="H306" s="63">
        <f>'28'!Q11</f>
        <v>0.39605116685466957</v>
      </c>
    </row>
    <row r="307" spans="1:8">
      <c r="B307" t="s">
        <v>455</v>
      </c>
      <c r="C307">
        <f>'28'!L41</f>
        <v>0</v>
      </c>
      <c r="D307">
        <f>'28'!M41</f>
        <v>0</v>
      </c>
      <c r="E307">
        <f>'28'!N41</f>
        <v>0.70221817400000786</v>
      </c>
      <c r="F307">
        <f>'28'!O41</f>
        <v>0.77837953566607365</v>
      </c>
      <c r="G307">
        <f>'28'!P41</f>
        <v>0.61136800223040022</v>
      </c>
      <c r="H307">
        <f>'28'!Q41</f>
        <v>0.52894618019756023</v>
      </c>
    </row>
    <row r="308" spans="1:8">
      <c r="B308" t="s">
        <v>456</v>
      </c>
      <c r="C308">
        <f>'28'!L71</f>
        <v>0</v>
      </c>
      <c r="D308">
        <f>'28'!M71</f>
        <v>0</v>
      </c>
      <c r="E308">
        <f>'28'!N71</f>
        <v>0.38698421500976016</v>
      </c>
      <c r="F308">
        <f>'28'!O71</f>
        <v>0.36572278143889897</v>
      </c>
      <c r="G308">
        <f>'28'!P71</f>
        <v>0.51608596688952835</v>
      </c>
      <c r="H308">
        <f>'28'!Q71</f>
        <v>0.45843393355020257</v>
      </c>
    </row>
    <row r="309" spans="1:8">
      <c r="B309" t="s">
        <v>457</v>
      </c>
      <c r="C309">
        <f>'28'!L101</f>
        <v>0</v>
      </c>
      <c r="D309">
        <f>'28'!M101</f>
        <v>0</v>
      </c>
      <c r="E309">
        <f>'28'!N101</f>
        <v>0.23176720317537633</v>
      </c>
      <c r="F309">
        <f>'28'!O101</f>
        <v>0.30617890598299802</v>
      </c>
      <c r="G309">
        <f>'28'!P101</f>
        <v>0.3611063737549875</v>
      </c>
      <c r="H309">
        <f>'28'!Q101</f>
        <v>0.33700835963130993</v>
      </c>
    </row>
    <row r="310" spans="1:8">
      <c r="B310" t="s">
        <v>458</v>
      </c>
      <c r="C310">
        <f>'28'!L131</f>
        <v>0</v>
      </c>
      <c r="D310">
        <f>'28'!M131</f>
        <v>0</v>
      </c>
      <c r="E310">
        <f>'28'!N131</f>
        <v>0.53527985082428542</v>
      </c>
      <c r="F310">
        <f>'28'!O131</f>
        <v>0.2860395577898055</v>
      </c>
      <c r="G310">
        <f>'28'!P131</f>
        <v>0.41403821338555868</v>
      </c>
      <c r="H310">
        <f>'28'!Q131</f>
        <v>0.26309350098781015</v>
      </c>
    </row>
    <row r="311" spans="1:8">
      <c r="B311" t="s">
        <v>326</v>
      </c>
      <c r="C311">
        <f>'28'!L161</f>
        <v>0</v>
      </c>
      <c r="D311">
        <f>'28'!M161</f>
        <v>0</v>
      </c>
      <c r="E311">
        <f>'28'!N161</f>
        <v>0.52581263811995149</v>
      </c>
      <c r="F311">
        <f>'28'!O161</f>
        <v>0.4903947640396159</v>
      </c>
      <c r="G311">
        <f>'28'!P161</f>
        <v>0.40033612501822308</v>
      </c>
      <c r="H311">
        <f>'28'!Q161</f>
        <v>0.79098351410405265</v>
      </c>
    </row>
    <row r="312" spans="1:8">
      <c r="B312" t="s">
        <v>459</v>
      </c>
      <c r="C312">
        <f>'28'!L191</f>
        <v>0</v>
      </c>
      <c r="D312">
        <f>'28'!M191</f>
        <v>0</v>
      </c>
      <c r="E312">
        <f>'28'!N191</f>
        <v>0.23341940238217956</v>
      </c>
      <c r="F312">
        <f>'28'!O191</f>
        <v>0.19644176168676397</v>
      </c>
      <c r="G312">
        <f>'28'!P191</f>
        <v>0.28708258331460268</v>
      </c>
      <c r="H312">
        <f>'28'!Q191</f>
        <v>0.1752803834089223</v>
      </c>
    </row>
    <row r="313" spans="1:8">
      <c r="B313" t="s">
        <v>404</v>
      </c>
      <c r="C313">
        <f>'28'!L221</f>
        <v>0</v>
      </c>
      <c r="D313">
        <f>'28'!M221</f>
        <v>0</v>
      </c>
      <c r="E313">
        <f>'28'!N221</f>
        <v>0.3259161849217504</v>
      </c>
      <c r="F313">
        <f>'28'!O221</f>
        <v>0.33323767650724312</v>
      </c>
      <c r="G313">
        <f>'28'!P221</f>
        <v>0.20998495752291771</v>
      </c>
      <c r="H313">
        <f>'28'!Q221</f>
        <v>0.28376755567012901</v>
      </c>
    </row>
    <row r="314" spans="1:8">
      <c r="B314" t="s">
        <v>460</v>
      </c>
      <c r="C314">
        <f>'28'!L251</f>
        <v>0</v>
      </c>
      <c r="D314">
        <f>'28'!M251</f>
        <v>0</v>
      </c>
      <c r="E314">
        <f>'28'!N251</f>
        <v>0.2876539057215563</v>
      </c>
      <c r="F314">
        <f>'28'!O251</f>
        <v>0.2222396525350035</v>
      </c>
      <c r="G314">
        <f>'28'!P251</f>
        <v>0.19767278948467965</v>
      </c>
      <c r="H314">
        <f>'28'!Q251</f>
        <v>0.23895062065432007</v>
      </c>
    </row>
    <row r="315" spans="1:8">
      <c r="B315" t="s">
        <v>461</v>
      </c>
      <c r="C315">
        <f>'28'!L281</f>
        <v>0</v>
      </c>
      <c r="D315">
        <f>'28'!M281</f>
        <v>0</v>
      </c>
      <c r="E315">
        <f>'28'!N281</f>
        <v>0.45140218333823506</v>
      </c>
      <c r="F315">
        <f>'28'!O281</f>
        <v>0.41861639469797463</v>
      </c>
      <c r="G315">
        <f>'28'!P281</f>
        <v>0.33358785953657705</v>
      </c>
      <c r="H315">
        <f>'28'!Q281</f>
        <v>0.4364406506510643</v>
      </c>
    </row>
    <row r="316" spans="1:8">
      <c r="B316" t="s">
        <v>462</v>
      </c>
      <c r="C316">
        <f>'28'!L311</f>
        <v>0</v>
      </c>
      <c r="D316">
        <f>'28'!M311</f>
        <v>0</v>
      </c>
      <c r="E316">
        <f>'28'!N311</f>
        <v>0.47266411825148685</v>
      </c>
      <c r="F316">
        <f>'28'!O311</f>
        <v>0.59356384664280704</v>
      </c>
      <c r="G316">
        <f>'28'!P311</f>
        <v>0.4047912268021428</v>
      </c>
      <c r="H316">
        <f>'28'!Q311</f>
        <v>0.37799936178522575</v>
      </c>
    </row>
    <row r="317" spans="1:8">
      <c r="B317" t="s">
        <v>463</v>
      </c>
      <c r="C317">
        <f>'28'!L341</f>
        <v>0</v>
      </c>
      <c r="D317">
        <f>'28'!M341</f>
        <v>0</v>
      </c>
      <c r="E317">
        <f>'28'!N341</f>
        <v>0.26961837860191701</v>
      </c>
      <c r="F317">
        <f>'28'!O341</f>
        <v>0.19019982593595508</v>
      </c>
      <c r="G317">
        <f>'28'!P341</f>
        <v>0.31731262616471556</v>
      </c>
      <c r="H317">
        <f>'28'!Q341</f>
        <v>0.49760273619941658</v>
      </c>
    </row>
    <row r="318" spans="1:8" ht="16" thickBot="1">
      <c r="B318" t="s">
        <v>464</v>
      </c>
      <c r="C318">
        <f>'28'!L371</f>
        <v>0</v>
      </c>
      <c r="D318">
        <f>'28'!M371</f>
        <v>0</v>
      </c>
      <c r="E318">
        <f>'28'!N371</f>
        <v>0.6607064489963238</v>
      </c>
      <c r="F318">
        <f>'28'!O371</f>
        <v>0.28856878972089539</v>
      </c>
      <c r="G318">
        <f>'28'!P371</f>
        <v>0.45545050400005094</v>
      </c>
      <c r="H318">
        <f>'28'!Q371</f>
        <v>0.25330582668341284</v>
      </c>
    </row>
    <row r="319" spans="1:8" ht="17" thickBot="1">
      <c r="A319">
        <v>29</v>
      </c>
      <c r="B319" s="60" t="s">
        <v>11</v>
      </c>
      <c r="C319" s="61">
        <f>'29'!L11</f>
        <v>0</v>
      </c>
      <c r="D319" s="62">
        <f>'29'!M11</f>
        <v>0</v>
      </c>
      <c r="E319" s="62">
        <f>'29'!N11</f>
        <v>0.42913988371912187</v>
      </c>
      <c r="F319" s="62">
        <f>'29'!O11</f>
        <v>0.45851345545607652</v>
      </c>
      <c r="G319" s="62">
        <f>'29'!P11</f>
        <v>0.4634340123257481</v>
      </c>
      <c r="H319" s="63">
        <f>'29'!Q11</f>
        <v>0.45846467400643776</v>
      </c>
    </row>
    <row r="320" spans="1:8">
      <c r="B320" t="s">
        <v>466</v>
      </c>
      <c r="C320">
        <f>'29'!L41</f>
        <v>0</v>
      </c>
      <c r="D320">
        <f>'29'!M41</f>
        <v>0</v>
      </c>
      <c r="E320">
        <f>'29'!N41</f>
        <v>0.37243121820232933</v>
      </c>
      <c r="F320">
        <f>'29'!O41</f>
        <v>0.37480921155313035</v>
      </c>
      <c r="G320">
        <f>'29'!P41</f>
        <v>0.38257196090611501</v>
      </c>
      <c r="H320">
        <f>'29'!Q41</f>
        <v>0.33482839360301758</v>
      </c>
    </row>
    <row r="321" spans="1:8">
      <c r="B321" t="s">
        <v>467</v>
      </c>
      <c r="C321">
        <f>'29'!L71</f>
        <v>0</v>
      </c>
      <c r="D321">
        <f>'29'!M71</f>
        <v>0</v>
      </c>
      <c r="E321">
        <f>'29'!N71</f>
        <v>0.23721091723271562</v>
      </c>
      <c r="F321">
        <f>'29'!O71</f>
        <v>0.23882873663519325</v>
      </c>
      <c r="G321">
        <f>'29'!P71</f>
        <v>0.27731246597702719</v>
      </c>
      <c r="H321">
        <f>'29'!Q71</f>
        <v>0.33497409034518766</v>
      </c>
    </row>
    <row r="322" spans="1:8">
      <c r="B322" t="s">
        <v>468</v>
      </c>
      <c r="C322">
        <f>'29'!L101</f>
        <v>0</v>
      </c>
      <c r="D322">
        <f>'29'!M101</f>
        <v>0</v>
      </c>
      <c r="E322">
        <f>'29'!N101</f>
        <v>0.20550632945063815</v>
      </c>
      <c r="F322">
        <f>'29'!O101</f>
        <v>0.20367611817009224</v>
      </c>
      <c r="G322">
        <f>'29'!P101</f>
        <v>0.30633149940385418</v>
      </c>
      <c r="H322">
        <f>'29'!Q101</f>
        <v>0.20442862540805276</v>
      </c>
    </row>
    <row r="323" spans="1:8">
      <c r="B323" t="s">
        <v>403</v>
      </c>
      <c r="C323">
        <f>'29'!L131</f>
        <v>0</v>
      </c>
      <c r="D323">
        <f>'29'!M131</f>
        <v>0</v>
      </c>
      <c r="E323">
        <f>'29'!N131</f>
        <v>0.20941860383042638</v>
      </c>
      <c r="F323">
        <f>'29'!O131</f>
        <v>0.67537234371820554</v>
      </c>
      <c r="G323">
        <f>'29'!P131</f>
        <v>0.26767893631460693</v>
      </c>
      <c r="H323">
        <f>'29'!Q131</f>
        <v>0.39025564791853284</v>
      </c>
    </row>
    <row r="324" spans="1:8">
      <c r="B324" t="s">
        <v>469</v>
      </c>
      <c r="C324">
        <f>'29'!L161</f>
        <v>0</v>
      </c>
      <c r="D324">
        <f>'29'!M161</f>
        <v>0</v>
      </c>
      <c r="E324">
        <f>'29'!N161</f>
        <v>0.24558871669431409</v>
      </c>
      <c r="F324">
        <f>'29'!O161</f>
        <v>0.33662166863899917</v>
      </c>
      <c r="G324">
        <f>'29'!P161</f>
        <v>0.26786784929905766</v>
      </c>
      <c r="H324">
        <f>'29'!Q161</f>
        <v>0.33082832509222454</v>
      </c>
    </row>
    <row r="325" spans="1:8">
      <c r="B325" t="s">
        <v>470</v>
      </c>
      <c r="C325">
        <f>'29'!L191</f>
        <v>0</v>
      </c>
      <c r="D325">
        <f>'29'!M191</f>
        <v>0</v>
      </c>
      <c r="E325">
        <f>'29'!N191</f>
        <v>0.2252323159823873</v>
      </c>
      <c r="F325">
        <f>'29'!O191</f>
        <v>0.27769175518848138</v>
      </c>
      <c r="G325">
        <f>'29'!P191</f>
        <v>0.37480921155313035</v>
      </c>
      <c r="H325">
        <f>'29'!Q191</f>
        <v>0.31204376927398292</v>
      </c>
    </row>
    <row r="326" spans="1:8">
      <c r="B326" t="s">
        <v>471</v>
      </c>
      <c r="C326">
        <f>'29'!L221</f>
        <v>0</v>
      </c>
      <c r="D326">
        <f>'29'!M221</f>
        <v>0</v>
      </c>
      <c r="E326">
        <f>'29'!N221</f>
        <v>0.78222168619214727</v>
      </c>
      <c r="F326">
        <f>'29'!O221</f>
        <v>0.70287738848230352</v>
      </c>
      <c r="G326">
        <f>'29'!P221</f>
        <v>0.78198048224672456</v>
      </c>
      <c r="H326">
        <f>'29'!Q221</f>
        <v>0.65922003232636617</v>
      </c>
    </row>
    <row r="327" spans="1:8">
      <c r="B327" t="s">
        <v>472</v>
      </c>
      <c r="C327">
        <f>'29'!L251</f>
        <v>0</v>
      </c>
      <c r="D327">
        <f>'29'!M251</f>
        <v>0</v>
      </c>
      <c r="E327">
        <f>'29'!N251</f>
        <v>0.32317975020828954</v>
      </c>
      <c r="F327">
        <f>'29'!O251</f>
        <v>0.3635003866495819</v>
      </c>
      <c r="G327">
        <f>'29'!P251</f>
        <v>0.28008739367585156</v>
      </c>
      <c r="H327">
        <f>'29'!Q251</f>
        <v>0.3619902004073976</v>
      </c>
    </row>
    <row r="328" spans="1:8" ht="16" thickBot="1">
      <c r="B328" t="s">
        <v>473</v>
      </c>
      <c r="C328">
        <f>'29'!L281</f>
        <v>0</v>
      </c>
      <c r="D328">
        <f>'29'!M281</f>
        <v>0</v>
      </c>
      <c r="E328">
        <f>'29'!N281</f>
        <v>0.49549791853705066</v>
      </c>
      <c r="F328">
        <f>'29'!O281</f>
        <v>0.46566853554062981</v>
      </c>
      <c r="G328">
        <f>'29'!P281</f>
        <v>0.40950212336483172</v>
      </c>
      <c r="H328">
        <f>'29'!Q281</f>
        <v>0.52772033525980899</v>
      </c>
    </row>
    <row r="329" spans="1:8" ht="17" thickBot="1">
      <c r="A329">
        <v>30</v>
      </c>
      <c r="B329" s="60" t="s">
        <v>15</v>
      </c>
      <c r="C329" s="61">
        <f>'30'!L11</f>
        <v>0</v>
      </c>
      <c r="D329" s="62">
        <f>'30'!M11</f>
        <v>0</v>
      </c>
      <c r="E329" s="62">
        <f>'30'!N11</f>
        <v>0.48498298872247014</v>
      </c>
      <c r="F329" s="62">
        <f>'30'!O11</f>
        <v>0.50396532874487998</v>
      </c>
      <c r="G329" s="62">
        <f>'30'!P11</f>
        <v>0.42738379646159841</v>
      </c>
      <c r="H329" s="63">
        <f>'30'!Q11</f>
        <v>0.44121295002585853</v>
      </c>
    </row>
    <row r="330" spans="1:8">
      <c r="B330" t="s">
        <v>475</v>
      </c>
      <c r="C330">
        <f>'30'!L41</f>
        <v>0</v>
      </c>
      <c r="D330">
        <f>'30'!M41</f>
        <v>0</v>
      </c>
      <c r="E330">
        <f>'30'!N41</f>
        <v>0.73597849488690636</v>
      </c>
      <c r="F330">
        <f>'30'!O41</f>
        <v>0.70601941851160166</v>
      </c>
      <c r="G330">
        <f>'30'!P41</f>
        <v>0.52764576203995572</v>
      </c>
      <c r="H330">
        <f>'30'!Q41</f>
        <v>0.5295240867732236</v>
      </c>
    </row>
    <row r="331" spans="1:8">
      <c r="B331" t="s">
        <v>476</v>
      </c>
      <c r="C331">
        <f>'30'!L71</f>
        <v>0</v>
      </c>
      <c r="D331">
        <f>'30'!M71</f>
        <v>0</v>
      </c>
      <c r="E331">
        <f>'30'!N71</f>
        <v>0.1710676900784556</v>
      </c>
      <c r="F331">
        <f>'30'!O71</f>
        <v>0.21517956332581054</v>
      </c>
      <c r="G331">
        <f>'30'!P71</f>
        <v>0.24894562209021892</v>
      </c>
      <c r="H331">
        <f>'30'!Q71</f>
        <v>0.19246894608528642</v>
      </c>
    </row>
    <row r="332" spans="1:8">
      <c r="B332" t="s">
        <v>477</v>
      </c>
      <c r="C332">
        <f>'30'!L101</f>
        <v>0</v>
      </c>
      <c r="D332">
        <f>'30'!M101</f>
        <v>0</v>
      </c>
      <c r="E332">
        <f>'30'!N101</f>
        <v>0.16661568823050948</v>
      </c>
      <c r="F332">
        <f>'30'!O101</f>
        <v>0.16339684826067893</v>
      </c>
      <c r="G332">
        <f>'30'!P101</f>
        <v>0.21503896822378674</v>
      </c>
      <c r="H332">
        <f>'30'!Q101</f>
        <v>0.36041748089909159</v>
      </c>
    </row>
    <row r="333" spans="1:8">
      <c r="B333" t="s">
        <v>280</v>
      </c>
      <c r="C333">
        <f>'30'!L131</f>
        <v>0</v>
      </c>
      <c r="D333">
        <f>'30'!M131</f>
        <v>0</v>
      </c>
      <c r="E333">
        <f>'30'!N131</f>
        <v>0.27855764678688028</v>
      </c>
      <c r="F333">
        <f>'30'!O131</f>
        <v>0.3309015435591689</v>
      </c>
      <c r="G333">
        <f>'30'!P131</f>
        <v>0.30272313189774214</v>
      </c>
      <c r="H333">
        <f>'30'!Q131</f>
        <v>0.36975336613056431</v>
      </c>
    </row>
    <row r="334" spans="1:8">
      <c r="B334" t="s">
        <v>478</v>
      </c>
      <c r="C334">
        <f>'30'!L161</f>
        <v>0</v>
      </c>
      <c r="D334">
        <f>'30'!M161</f>
        <v>0</v>
      </c>
      <c r="E334">
        <f>'30'!N161</f>
        <v>0.19589190122160871</v>
      </c>
      <c r="F334">
        <f>'30'!O161</f>
        <v>0.35025065393472504</v>
      </c>
      <c r="G334">
        <f>'30'!P161</f>
        <v>0.36898454315357171</v>
      </c>
      <c r="H334">
        <f>'30'!Q161</f>
        <v>0.23389150489005131</v>
      </c>
    </row>
    <row r="335" spans="1:8">
      <c r="B335" t="s">
        <v>479</v>
      </c>
      <c r="C335">
        <f>'30'!L191</f>
        <v>0</v>
      </c>
      <c r="D335">
        <f>'30'!M191</f>
        <v>0</v>
      </c>
      <c r="E335">
        <f>'30'!N191</f>
        <v>0.62605234837642953</v>
      </c>
      <c r="F335">
        <f>'30'!O191</f>
        <v>0.37243121820232933</v>
      </c>
      <c r="G335">
        <f>'30'!P191</f>
        <v>0.33684728346842191</v>
      </c>
      <c r="H335">
        <f>'30'!Q191</f>
        <v>0.32752617676815987</v>
      </c>
    </row>
    <row r="336" spans="1:8">
      <c r="B336" t="s">
        <v>275</v>
      </c>
      <c r="C336">
        <f>'30'!L221</f>
        <v>0</v>
      </c>
      <c r="D336">
        <f>'30'!M221</f>
        <v>0</v>
      </c>
      <c r="E336">
        <f>'30'!N221</f>
        <v>0.27146154456247462</v>
      </c>
      <c r="F336">
        <f>'30'!O221</f>
        <v>0.27611187788490721</v>
      </c>
      <c r="G336">
        <f>'30'!P221</f>
        <v>0.35825441536781172</v>
      </c>
      <c r="H336">
        <f>'30'!Q221</f>
        <v>0.5294846091135007</v>
      </c>
    </row>
    <row r="337" spans="1:8">
      <c r="B337" t="s">
        <v>480</v>
      </c>
      <c r="C337">
        <f>'30'!L251</f>
        <v>0</v>
      </c>
      <c r="D337">
        <f>'30'!M251</f>
        <v>0</v>
      </c>
      <c r="E337">
        <f>'30'!N251</f>
        <v>0.44060299239042072</v>
      </c>
      <c r="F337">
        <f>'30'!O251</f>
        <v>0.80555513904420062</v>
      </c>
      <c r="G337">
        <f>'30'!P251</f>
        <v>0.47318523374617549</v>
      </c>
      <c r="H337">
        <f>'30'!Q251</f>
        <v>0.46969010626888152</v>
      </c>
    </row>
    <row r="338" spans="1:8">
      <c r="B338" t="s">
        <v>481</v>
      </c>
      <c r="C338">
        <f>'30'!L281</f>
        <v>0</v>
      </c>
      <c r="D338">
        <f>'30'!M281</f>
        <v>0</v>
      </c>
      <c r="E338">
        <f>'30'!N281</f>
        <v>0.14618466290030729</v>
      </c>
      <c r="F338">
        <f>'30'!O281</f>
        <v>0.20178147457186385</v>
      </c>
      <c r="G338">
        <f>'30'!P281</f>
        <v>0.12557684792923102</v>
      </c>
      <c r="H338">
        <f>'30'!Q281</f>
        <v>0.15506475740036973</v>
      </c>
    </row>
    <row r="339" spans="1:8">
      <c r="B339" t="s">
        <v>482</v>
      </c>
      <c r="C339">
        <f>'30'!L311</f>
        <v>0</v>
      </c>
      <c r="D339">
        <f>'30'!M311</f>
        <v>0</v>
      </c>
      <c r="E339">
        <f>'30'!N311</f>
        <v>0.29690549766657287</v>
      </c>
      <c r="F339">
        <f>'30'!O311</f>
        <v>0.19697619320136284</v>
      </c>
      <c r="G339">
        <f>'30'!P311</f>
        <v>0.19102926595459593</v>
      </c>
      <c r="H339">
        <f>'30'!Q311</f>
        <v>0.24243827967871195</v>
      </c>
    </row>
    <row r="340" spans="1:8" ht="16" thickBot="1">
      <c r="B340" t="s">
        <v>483</v>
      </c>
      <c r="C340">
        <f>'30'!L341</f>
        <v>0</v>
      </c>
      <c r="D340">
        <f>'30'!M341</f>
        <v>0</v>
      </c>
      <c r="E340">
        <f>'30'!N341</f>
        <v>0.15279374402303414</v>
      </c>
      <c r="F340">
        <f>'30'!O341</f>
        <v>0.18435753868406621</v>
      </c>
      <c r="G340">
        <f>'30'!P341</f>
        <v>0.34316411528567176</v>
      </c>
      <c r="H340">
        <f>'30'!Q341</f>
        <v>0.39322626837964575</v>
      </c>
    </row>
    <row r="341" spans="1:8" ht="17" thickBot="1">
      <c r="A341">
        <v>31</v>
      </c>
      <c r="B341" s="60" t="s">
        <v>19</v>
      </c>
      <c r="C341" s="61">
        <f>'31'!L11</f>
        <v>0</v>
      </c>
      <c r="D341" s="62">
        <f>'31'!M11</f>
        <v>0</v>
      </c>
      <c r="E341" s="62">
        <f>'31'!N11</f>
        <v>0.45637536337868106</v>
      </c>
      <c r="F341" s="62">
        <f>'31'!O11</f>
        <v>0.47314667057091525</v>
      </c>
      <c r="G341" s="62">
        <f>'31'!P11</f>
        <v>0.4393574051796274</v>
      </c>
      <c r="H341" s="63">
        <f>'31'!Q11</f>
        <v>0.39654485638576598</v>
      </c>
    </row>
    <row r="342" spans="1:8">
      <c r="B342" t="s">
        <v>485</v>
      </c>
      <c r="C342">
        <f>'31'!L41</f>
        <v>0</v>
      </c>
      <c r="D342">
        <f>'31'!M41</f>
        <v>0</v>
      </c>
      <c r="E342">
        <f>'31'!N41</f>
        <v>0.36724862253427737</v>
      </c>
      <c r="F342">
        <f>'31'!O41</f>
        <v>0.43134331563596523</v>
      </c>
      <c r="G342">
        <f>'31'!P41</f>
        <v>0.24054346155976694</v>
      </c>
      <c r="H342">
        <f>'31'!Q41</f>
        <v>0.44571889241368046</v>
      </c>
    </row>
    <row r="343" spans="1:8">
      <c r="B343" t="s">
        <v>486</v>
      </c>
      <c r="C343">
        <f>'31'!L71</f>
        <v>0</v>
      </c>
      <c r="D343">
        <f>'31'!M71</f>
        <v>0</v>
      </c>
      <c r="E343">
        <f>'31'!N71</f>
        <v>0.37487268645802241</v>
      </c>
      <c r="F343">
        <f>'31'!O71</f>
        <v>0.37095817078541243</v>
      </c>
      <c r="G343">
        <f>'31'!P71</f>
        <v>0.29965224560345483</v>
      </c>
      <c r="H343">
        <f>'31'!Q71</f>
        <v>0.22501826773054776</v>
      </c>
    </row>
    <row r="344" spans="1:8">
      <c r="B344" t="s">
        <v>487</v>
      </c>
      <c r="C344">
        <f>'31'!L101</f>
        <v>0</v>
      </c>
      <c r="D344">
        <f>'31'!M101</f>
        <v>0</v>
      </c>
      <c r="E344">
        <f>'31'!N101</f>
        <v>0.29190185913684674</v>
      </c>
      <c r="F344">
        <f>'31'!O101</f>
        <v>0.33841503061812561</v>
      </c>
      <c r="G344">
        <f>'31'!P101</f>
        <v>0.35453241213751635</v>
      </c>
      <c r="H344">
        <f>'31'!Q101</f>
        <v>0.23404098426826814</v>
      </c>
    </row>
    <row r="345" spans="1:8">
      <c r="B345" t="s">
        <v>488</v>
      </c>
      <c r="C345">
        <f>'31'!L131</f>
        <v>0</v>
      </c>
      <c r="D345">
        <f>'31'!M131</f>
        <v>0</v>
      </c>
      <c r="E345">
        <f>'31'!N131</f>
        <v>0.47796195201408165</v>
      </c>
      <c r="F345">
        <f>'31'!O131</f>
        <v>0.30445606292929644</v>
      </c>
      <c r="G345">
        <f>'31'!P131</f>
        <v>0.2452940727371366</v>
      </c>
      <c r="H345">
        <f>'31'!Q131</f>
        <v>0.25602045308359056</v>
      </c>
    </row>
    <row r="346" spans="1:8">
      <c r="B346" t="s">
        <v>489</v>
      </c>
      <c r="C346">
        <f>'31'!L161</f>
        <v>0</v>
      </c>
      <c r="D346">
        <f>'31'!M161</f>
        <v>0</v>
      </c>
      <c r="E346">
        <f>'31'!N161</f>
        <v>0.29867310912883371</v>
      </c>
      <c r="F346">
        <f>'31'!O161</f>
        <v>0.61727699845767003</v>
      </c>
      <c r="G346">
        <f>'31'!P161</f>
        <v>0.37105656497849077</v>
      </c>
      <c r="H346">
        <f>'31'!Q161</f>
        <v>0.61045582925389041</v>
      </c>
    </row>
    <row r="347" spans="1:8">
      <c r="B347" t="s">
        <v>490</v>
      </c>
      <c r="C347">
        <f>'31'!L191</f>
        <v>0</v>
      </c>
      <c r="D347">
        <f>'31'!M191</f>
        <v>0</v>
      </c>
      <c r="E347">
        <f>'31'!N191</f>
        <v>0.23918517871763023</v>
      </c>
      <c r="F347">
        <f>'31'!O191</f>
        <v>0.31337974226417242</v>
      </c>
      <c r="G347">
        <f>'31'!P191</f>
        <v>0.32275889178186823</v>
      </c>
      <c r="H347">
        <f>'31'!Q191</f>
        <v>0.58280618365249715</v>
      </c>
    </row>
    <row r="348" spans="1:8" ht="16" thickBot="1">
      <c r="B348" t="s">
        <v>491</v>
      </c>
      <c r="C348">
        <f>'31'!L221</f>
        <v>0</v>
      </c>
      <c r="D348">
        <f>'31'!M221</f>
        <v>0</v>
      </c>
      <c r="E348">
        <f>'31'!N221</f>
        <v>0.67169318798082345</v>
      </c>
      <c r="F348">
        <f>'31'!O221</f>
        <v>0.63978840965992845</v>
      </c>
      <c r="G348">
        <f>'31'!P221</f>
        <v>0.65894670671086131</v>
      </c>
      <c r="H348">
        <f>'31'!Q221</f>
        <v>0.51483647348097961</v>
      </c>
    </row>
    <row r="349" spans="1:8" ht="17" thickBot="1">
      <c r="A349">
        <v>32</v>
      </c>
      <c r="B349" s="60" t="s">
        <v>23</v>
      </c>
      <c r="C349" s="61">
        <f>'32'!L11</f>
        <v>0</v>
      </c>
      <c r="D349" s="62">
        <f>'32'!M11</f>
        <v>0</v>
      </c>
      <c r="E349" s="62">
        <f>'32'!N11</f>
        <v>0.39826944024692135</v>
      </c>
      <c r="F349" s="62">
        <f>'32'!O11</f>
        <v>0.46688428636594048</v>
      </c>
      <c r="G349" s="62">
        <f>'32'!P11</f>
        <v>0.38965906021417557</v>
      </c>
      <c r="H349" s="63">
        <f>'32'!Q11</f>
        <v>0.38590197626813372</v>
      </c>
    </row>
    <row r="350" spans="1:8">
      <c r="B350" t="s">
        <v>493</v>
      </c>
      <c r="C350">
        <f>'32'!L41</f>
        <v>0</v>
      </c>
      <c r="D350">
        <f>'32'!M41</f>
        <v>0</v>
      </c>
      <c r="E350">
        <f>'32'!N41</f>
        <v>0.59280170039206448</v>
      </c>
      <c r="F350">
        <f>'32'!O41</f>
        <v>0.72349203111904936</v>
      </c>
      <c r="G350">
        <f>'32'!P41</f>
        <v>0.63905899618414119</v>
      </c>
      <c r="H350">
        <f>'32'!Q41</f>
        <v>0.61114740361319642</v>
      </c>
    </row>
    <row r="351" spans="1:8">
      <c r="B351" t="s">
        <v>494</v>
      </c>
      <c r="C351">
        <f>'32'!L71</f>
        <v>0</v>
      </c>
      <c r="D351">
        <f>'32'!M71</f>
        <v>0</v>
      </c>
      <c r="E351">
        <f>'32'!N71</f>
        <v>0.32867712291949119</v>
      </c>
      <c r="F351">
        <f>'32'!O71</f>
        <v>0.27158233521794434</v>
      </c>
      <c r="G351">
        <f>'32'!P71</f>
        <v>0.26125612437974011</v>
      </c>
      <c r="H351">
        <f>'32'!Q71</f>
        <v>0.3286723865289724</v>
      </c>
    </row>
    <row r="352" spans="1:8">
      <c r="B352" t="s">
        <v>495</v>
      </c>
      <c r="C352">
        <f>'32'!L101</f>
        <v>0</v>
      </c>
      <c r="D352">
        <f>'32'!M101</f>
        <v>0</v>
      </c>
      <c r="E352">
        <f>'32'!N101</f>
        <v>0.29658753091576623</v>
      </c>
      <c r="F352">
        <f>'32'!O101</f>
        <v>0.41391237453144564</v>
      </c>
      <c r="G352">
        <f>'32'!P101</f>
        <v>0.24186547768226346</v>
      </c>
      <c r="H352">
        <f>'32'!Q101</f>
        <v>0.20711986546043237</v>
      </c>
    </row>
    <row r="353" spans="1:8">
      <c r="B353" t="s">
        <v>496</v>
      </c>
      <c r="C353">
        <f>'32'!L131</f>
        <v>0</v>
      </c>
      <c r="D353">
        <f>'32'!M131</f>
        <v>0</v>
      </c>
      <c r="E353">
        <f>'32'!N131</f>
        <v>0.37824222149597819</v>
      </c>
      <c r="F353">
        <f>'32'!O131</f>
        <v>0.38574312649101994</v>
      </c>
      <c r="G353">
        <f>'32'!P131</f>
        <v>0.31234694305703536</v>
      </c>
      <c r="H353">
        <f>'32'!Q131</f>
        <v>0.29969641629914839</v>
      </c>
    </row>
    <row r="354" spans="1:8">
      <c r="B354" t="s">
        <v>497</v>
      </c>
      <c r="C354">
        <f>'32'!L161</f>
        <v>0</v>
      </c>
      <c r="D354">
        <f>'32'!M161</f>
        <v>0</v>
      </c>
      <c r="E354">
        <f>'32'!N161</f>
        <v>0.32222224788973181</v>
      </c>
      <c r="F354">
        <f>'32'!O161</f>
        <v>0.66857978173528831</v>
      </c>
      <c r="G354">
        <f>'32'!P161</f>
        <v>0.34246259999660672</v>
      </c>
      <c r="H354">
        <f>'32'!Q161</f>
        <v>0.23519768263289353</v>
      </c>
    </row>
    <row r="355" spans="1:8">
      <c r="B355" t="s">
        <v>498</v>
      </c>
      <c r="C355">
        <f>'32'!L191</f>
        <v>0</v>
      </c>
      <c r="D355">
        <f>'32'!M191</f>
        <v>0</v>
      </c>
      <c r="E355">
        <f>'32'!N191</f>
        <v>0.38547401636109524</v>
      </c>
      <c r="F355">
        <f>'32'!O191</f>
        <v>0.24504982784237256</v>
      </c>
      <c r="G355">
        <f>'32'!P191</f>
        <v>0.27937408498074395</v>
      </c>
      <c r="H355">
        <f>'32'!Q191</f>
        <v>0.22525371693751584</v>
      </c>
    </row>
    <row r="356" spans="1:8">
      <c r="B356" t="s">
        <v>499</v>
      </c>
      <c r="C356">
        <f>'32'!L221</f>
        <v>0</v>
      </c>
      <c r="D356">
        <f>'32'!M221</f>
        <v>0</v>
      </c>
      <c r="E356">
        <f>'32'!N221</f>
        <v>0.18873400970066473</v>
      </c>
      <c r="F356">
        <f>'32'!O221</f>
        <v>0.23426396523660231</v>
      </c>
      <c r="G356">
        <f>'32'!P221</f>
        <v>0.2300031905011572</v>
      </c>
      <c r="H356">
        <f>'32'!Q221</f>
        <v>0.20159202537856533</v>
      </c>
    </row>
    <row r="357" spans="1:8">
      <c r="B357" t="s">
        <v>500</v>
      </c>
      <c r="C357">
        <f>'32'!L251</f>
        <v>0</v>
      </c>
      <c r="D357">
        <f>'32'!M251</f>
        <v>0</v>
      </c>
      <c r="E357">
        <f>'32'!N251</f>
        <v>0.32131003235149985</v>
      </c>
      <c r="F357">
        <f>'32'!O251</f>
        <v>0.37584452554516895</v>
      </c>
      <c r="G357">
        <f>'32'!P251</f>
        <v>0.29948104467643416</v>
      </c>
      <c r="H357">
        <f>'32'!Q251</f>
        <v>0.30671862184868748</v>
      </c>
    </row>
    <row r="358" spans="1:8" ht="16" thickBot="1">
      <c r="B358" t="s">
        <v>501</v>
      </c>
      <c r="C358">
        <f>'32'!L281</f>
        <v>0</v>
      </c>
      <c r="D358">
        <f>'32'!M281</f>
        <v>0</v>
      </c>
      <c r="E358">
        <f>'32'!N281</f>
        <v>0.37042472735605914</v>
      </c>
      <c r="F358">
        <f>'32'!O281</f>
        <v>0.44870559771306384</v>
      </c>
      <c r="G358">
        <f>'32'!P281</f>
        <v>0.30940758333173712</v>
      </c>
      <c r="H358">
        <f>'32'!Q281</f>
        <v>0.875</v>
      </c>
    </row>
    <row r="359" spans="1:8" ht="17" thickBot="1">
      <c r="A359">
        <v>33</v>
      </c>
      <c r="B359" s="60" t="s">
        <v>27</v>
      </c>
      <c r="C359" s="61">
        <f>'33'!L11</f>
        <v>0</v>
      </c>
      <c r="D359" s="62">
        <f>'33'!M11</f>
        <v>0</v>
      </c>
      <c r="E359" s="62">
        <f>'33'!N11</f>
        <v>0.37166477190822034</v>
      </c>
      <c r="F359" s="62">
        <f>'33'!O11</f>
        <v>0.35911764235194982</v>
      </c>
      <c r="G359" s="62">
        <f>'33'!P11</f>
        <v>0.37849406515033834</v>
      </c>
      <c r="H359" s="63">
        <f>'33'!Q11</f>
        <v>0.37448319216059173</v>
      </c>
    </row>
    <row r="360" spans="1:8">
      <c r="B360" t="s">
        <v>503</v>
      </c>
      <c r="C360">
        <f>'33'!L41</f>
        <v>0</v>
      </c>
      <c r="D360">
        <f>'33'!M41</f>
        <v>0</v>
      </c>
      <c r="E360">
        <f>'33'!N41</f>
        <v>0.31006702434656319</v>
      </c>
      <c r="F360">
        <f>'33'!O41</f>
        <v>0.23036009323490209</v>
      </c>
      <c r="G360">
        <f>'33'!P41</f>
        <v>0.1875218405334087</v>
      </c>
      <c r="H360">
        <f>'33'!Q41</f>
        <v>0.32740929495495563</v>
      </c>
    </row>
    <row r="361" spans="1:8">
      <c r="B361" t="s">
        <v>504</v>
      </c>
      <c r="C361">
        <f>'33'!L71</f>
        <v>0</v>
      </c>
      <c r="D361">
        <f>'33'!M71</f>
        <v>0</v>
      </c>
      <c r="E361">
        <f>'33'!N71</f>
        <v>0.34154161084248025</v>
      </c>
      <c r="F361">
        <f>'33'!O71</f>
        <v>0.28191700850012391</v>
      </c>
      <c r="G361">
        <f>'33'!P71</f>
        <v>0.31181395427070624</v>
      </c>
      <c r="H361">
        <f>'33'!Q71</f>
        <v>0.21592891620672564</v>
      </c>
    </row>
    <row r="362" spans="1:8">
      <c r="B362" t="s">
        <v>505</v>
      </c>
      <c r="C362">
        <f>'33'!L101</f>
        <v>0</v>
      </c>
      <c r="D362">
        <f>'33'!M101</f>
        <v>0</v>
      </c>
      <c r="E362">
        <f>'33'!N101</f>
        <v>0.40942386646112189</v>
      </c>
      <c r="F362">
        <f>'33'!O101</f>
        <v>0.21895595473830604</v>
      </c>
      <c r="G362">
        <f>'33'!P101</f>
        <v>0.21964079416808216</v>
      </c>
      <c r="H362">
        <f>'33'!Q101</f>
        <v>0.35316208420178885</v>
      </c>
    </row>
    <row r="363" spans="1:8">
      <c r="B363" t="s">
        <v>506</v>
      </c>
      <c r="C363">
        <f>'33'!L131</f>
        <v>0</v>
      </c>
      <c r="D363">
        <f>'33'!M131</f>
        <v>0</v>
      </c>
      <c r="E363">
        <f>'33'!N131</f>
        <v>0.16180390867842415</v>
      </c>
      <c r="F363">
        <f>'33'!O131</f>
        <v>0.18876153745181304</v>
      </c>
      <c r="G363">
        <f>'33'!P131</f>
        <v>0.18967658746952654</v>
      </c>
      <c r="H363">
        <f>'33'!Q131</f>
        <v>0.21145820383464625</v>
      </c>
    </row>
    <row r="364" spans="1:8">
      <c r="B364" t="s">
        <v>507</v>
      </c>
      <c r="C364">
        <f>'33'!L161</f>
        <v>0</v>
      </c>
      <c r="D364">
        <f>'33'!M161</f>
        <v>0</v>
      </c>
      <c r="E364">
        <f>'33'!N161</f>
        <v>0.59154221283539343</v>
      </c>
      <c r="F364">
        <f>'33'!O161</f>
        <v>0.61202775693977274</v>
      </c>
      <c r="G364">
        <f>'33'!P161</f>
        <v>0.80712112033247252</v>
      </c>
      <c r="H364">
        <f>'33'!Q161</f>
        <v>0.6172215037146136</v>
      </c>
    </row>
    <row r="365" spans="1:8" ht="16" thickBot="1">
      <c r="B365" t="s">
        <v>508</v>
      </c>
      <c r="C365">
        <f>'33'!L191</f>
        <v>0</v>
      </c>
      <c r="D365">
        <f>'33'!M191</f>
        <v>0</v>
      </c>
      <c r="E365">
        <f>'33'!N191</f>
        <v>0.22417668313961181</v>
      </c>
      <c r="F365">
        <f>'33'!O191</f>
        <v>0.49757146553576709</v>
      </c>
      <c r="G365">
        <f>'33'!P191</f>
        <v>0.32345214881187095</v>
      </c>
      <c r="H365">
        <f>'33'!Q191</f>
        <v>0.23014153545582605</v>
      </c>
    </row>
    <row r="366" spans="1:8" ht="17" thickBot="1">
      <c r="A366">
        <v>34</v>
      </c>
      <c r="B366" s="60" t="s">
        <v>31</v>
      </c>
      <c r="C366" s="61">
        <f>'34'!L11</f>
        <v>0</v>
      </c>
      <c r="D366" s="62">
        <f>'34'!M11</f>
        <v>0</v>
      </c>
      <c r="E366" s="62">
        <f>'34'!N11</f>
        <v>0.4063570353998146</v>
      </c>
      <c r="F366" s="62">
        <f>'34'!O11</f>
        <v>0.60168266654484515</v>
      </c>
      <c r="G366" s="62">
        <f>'34'!P11</f>
        <v>0.50378457256671161</v>
      </c>
      <c r="H366" s="63">
        <f>'34'!Q11</f>
        <v>0.51793466845760827</v>
      </c>
    </row>
    <row r="367" spans="1:8">
      <c r="B367" t="s">
        <v>510</v>
      </c>
      <c r="C367">
        <f>'34'!L41</f>
        <v>0</v>
      </c>
      <c r="D367">
        <f>'34'!M41</f>
        <v>0</v>
      </c>
      <c r="E367">
        <f>'34'!N41</f>
        <v>0.56157000583641592</v>
      </c>
      <c r="F367">
        <f>'34'!O41</f>
        <v>0.93348372543987468</v>
      </c>
      <c r="G367">
        <f>'34'!P41</f>
        <v>0.65190397562559599</v>
      </c>
      <c r="H367">
        <f>'34'!Q41</f>
        <v>0.75773381068824652</v>
      </c>
    </row>
    <row r="368" spans="1:8">
      <c r="B368" t="s">
        <v>511</v>
      </c>
      <c r="C368">
        <f>'34'!L71</f>
        <v>0</v>
      </c>
      <c r="D368">
        <f>'34'!M71</f>
        <v>0</v>
      </c>
      <c r="E368">
        <f>'34'!N71</f>
        <v>0.26047691698060865</v>
      </c>
      <c r="F368">
        <f>'34'!O71</f>
        <v>0.29965224560345483</v>
      </c>
      <c r="G368">
        <f>'34'!P71</f>
        <v>0.58135597974337805</v>
      </c>
      <c r="H368">
        <f>'34'!Q71</f>
        <v>0.36295194998111741</v>
      </c>
    </row>
    <row r="369" spans="1:8">
      <c r="B369" t="s">
        <v>512</v>
      </c>
      <c r="C369">
        <f>'34'!L101</f>
        <v>0</v>
      </c>
      <c r="D369">
        <f>'34'!M101</f>
        <v>0</v>
      </c>
      <c r="E369">
        <f>'34'!N101</f>
        <v>0.24649573186620363</v>
      </c>
      <c r="F369">
        <f>'34'!O101</f>
        <v>0.23604317298375566</v>
      </c>
      <c r="G369">
        <f>'34'!P101</f>
        <v>0.27808760170798286</v>
      </c>
      <c r="H369">
        <f>'34'!Q101</f>
        <v>0.3316832542985389</v>
      </c>
    </row>
    <row r="370" spans="1:8">
      <c r="B370" t="s">
        <v>513</v>
      </c>
      <c r="C370">
        <f>'34'!L131</f>
        <v>0</v>
      </c>
      <c r="D370">
        <f>'34'!M131</f>
        <v>0</v>
      </c>
      <c r="E370">
        <f>'34'!N131</f>
        <v>0.32170122033175541</v>
      </c>
      <c r="F370">
        <f>'34'!O131</f>
        <v>0.66755219427524437</v>
      </c>
      <c r="G370">
        <f>'34'!P131</f>
        <v>0.32950816890878454</v>
      </c>
      <c r="H370">
        <f>'34'!Q131</f>
        <v>0.5361459027623896</v>
      </c>
    </row>
    <row r="371" spans="1:8" ht="16" thickBot="1">
      <c r="B371" t="s">
        <v>514</v>
      </c>
      <c r="C371">
        <f>'34'!L161</f>
        <v>0</v>
      </c>
      <c r="D371">
        <f>'34'!M161</f>
        <v>0</v>
      </c>
      <c r="E371">
        <f>'34'!N161</f>
        <v>0.29952774206304783</v>
      </c>
      <c r="F371">
        <f>'34'!O161</f>
        <v>0.29426860645578967</v>
      </c>
      <c r="G371">
        <f>'34'!P161</f>
        <v>0.3079306377292218</v>
      </c>
      <c r="H371">
        <f>'34'!Q161</f>
        <v>0.16769664980898302</v>
      </c>
    </row>
    <row r="372" spans="1:8" ht="17" thickBot="1">
      <c r="A372">
        <v>35</v>
      </c>
      <c r="B372" s="60" t="s">
        <v>35</v>
      </c>
      <c r="C372" s="61">
        <f>'35'!C11</f>
        <v>0</v>
      </c>
      <c r="D372" s="62">
        <f>'35'!D11</f>
        <v>0</v>
      </c>
      <c r="E372" s="62">
        <f>'35'!E11</f>
        <v>-2.5787336771644904</v>
      </c>
      <c r="F372" s="62">
        <f>'35'!F11</f>
        <v>-4.3454345434543455</v>
      </c>
      <c r="G372" s="62">
        <f>'35'!G11</f>
        <v>-4.3218085106382977</v>
      </c>
      <c r="H372" s="63">
        <f>'35'!H11</f>
        <v>-6.8382511307344389</v>
      </c>
    </row>
    <row r="373" spans="1:8">
      <c r="B373" t="s">
        <v>516</v>
      </c>
      <c r="C373">
        <f>'35'!L41</f>
        <v>0</v>
      </c>
      <c r="D373">
        <f>'35'!M41</f>
        <v>0</v>
      </c>
      <c r="E373">
        <f>'35'!N41</f>
        <v>1.0308092207872619</v>
      </c>
      <c r="F373">
        <f>'35'!O41</f>
        <v>0.95946801377028845</v>
      </c>
      <c r="G373">
        <f>'35'!P41</f>
        <v>0.77854516609485269</v>
      </c>
      <c r="H373">
        <f>'35'!Q41</f>
        <v>0.60100382589031853</v>
      </c>
    </row>
    <row r="374" spans="1:8">
      <c r="B374" t="s">
        <v>517</v>
      </c>
      <c r="C374">
        <f>'35'!L11</f>
        <v>0</v>
      </c>
      <c r="D374">
        <f>'35'!M11</f>
        <v>0</v>
      </c>
      <c r="E374">
        <f>'35'!N11</f>
        <v>0.7344122728478979</v>
      </c>
      <c r="F374">
        <f>'35'!O11</f>
        <v>0.64664703726403383</v>
      </c>
      <c r="G374">
        <f>'35'!P11</f>
        <v>0.6477550567461402</v>
      </c>
      <c r="H374">
        <f>'35'!Q11</f>
        <v>0.54088305407645432</v>
      </c>
    </row>
    <row r="375" spans="1:8">
      <c r="B375" t="s">
        <v>518</v>
      </c>
      <c r="C375">
        <f>'35'!L101</f>
        <v>0</v>
      </c>
      <c r="D375">
        <f>'35'!M101</f>
        <v>0</v>
      </c>
      <c r="E375">
        <f>'35'!N101</f>
        <v>0.24783761751196998</v>
      </c>
      <c r="F375">
        <f>'35'!O101</f>
        <v>0.19779282713444887</v>
      </c>
      <c r="G375">
        <f>'35'!P101</f>
        <v>0.29441968060076457</v>
      </c>
      <c r="H375">
        <f>'35'!Q101</f>
        <v>0.37491691972529617</v>
      </c>
    </row>
    <row r="376" spans="1:8">
      <c r="B376" t="s">
        <v>519</v>
      </c>
      <c r="C376">
        <f>'35'!L131</f>
        <v>0</v>
      </c>
      <c r="D376">
        <f>'35'!M131</f>
        <v>0</v>
      </c>
      <c r="E376">
        <f>'35'!N131</f>
        <v>0.92451788890845044</v>
      </c>
      <c r="F376">
        <f>'35'!O131</f>
        <v>0.4957222510174385</v>
      </c>
      <c r="G376">
        <f>'35'!P131</f>
        <v>0.875</v>
      </c>
      <c r="H376">
        <f>'35'!Q131</f>
        <v>0.55535582601483435</v>
      </c>
    </row>
    <row r="377" spans="1:8">
      <c r="B377" t="s">
        <v>520</v>
      </c>
      <c r="C377">
        <f>'35'!L161</f>
        <v>0</v>
      </c>
      <c r="D377">
        <f>'35'!M161</f>
        <v>0</v>
      </c>
      <c r="E377">
        <f>'35'!N161</f>
        <v>0.71762435070937514</v>
      </c>
      <c r="F377">
        <f>'35'!O161</f>
        <v>0.42362492570377497</v>
      </c>
      <c r="G377">
        <f>'35'!P161</f>
        <v>0.87500055705872981</v>
      </c>
      <c r="H377">
        <f>'35'!Q161</f>
        <v>0.63574361089644627</v>
      </c>
    </row>
    <row r="378" spans="1:8">
      <c r="B378" t="s">
        <v>521</v>
      </c>
      <c r="C378">
        <f>'35'!L191</f>
        <v>0</v>
      </c>
      <c r="D378">
        <f>'35'!M191</f>
        <v>0</v>
      </c>
      <c r="E378">
        <f>'35'!N191</f>
        <v>0.81967655740113232</v>
      </c>
      <c r="F378">
        <f>'35'!O191</f>
        <v>0.8638869746947776</v>
      </c>
      <c r="G378">
        <f>'35'!P191</f>
        <v>0.67185148194240418</v>
      </c>
      <c r="H378">
        <f>'35'!Q191</f>
        <v>0.67087740847587507</v>
      </c>
    </row>
    <row r="379" spans="1:8">
      <c r="B379" t="s">
        <v>522</v>
      </c>
      <c r="C379">
        <f>'35'!L221</f>
        <v>0</v>
      </c>
      <c r="D379">
        <f>'35'!M221</f>
        <v>0</v>
      </c>
      <c r="E379">
        <f>'35'!N221</f>
        <v>0.44391088289141312</v>
      </c>
      <c r="F379">
        <f>'35'!O221</f>
        <v>0.36287190073143577</v>
      </c>
      <c r="G379">
        <f>'35'!P221</f>
        <v>0.3236517967610556</v>
      </c>
      <c r="H379">
        <f>'35'!Q221</f>
        <v>0.3498778455007085</v>
      </c>
    </row>
    <row r="380" spans="1:8">
      <c r="B380" t="s">
        <v>523</v>
      </c>
      <c r="C380">
        <f>'35'!L251</f>
        <v>0</v>
      </c>
      <c r="D380">
        <f>'35'!M251</f>
        <v>0</v>
      </c>
      <c r="E380">
        <f>'35'!N251</f>
        <v>0.875</v>
      </c>
      <c r="F380">
        <f>'35'!O251</f>
        <v>0.38368044579219779</v>
      </c>
      <c r="G380">
        <f>'35'!P251</f>
        <v>0.875</v>
      </c>
      <c r="H380">
        <f>'35'!Q251</f>
        <v>0.32990675513903733</v>
      </c>
    </row>
    <row r="381" spans="1:8" ht="16" thickBot="1">
      <c r="B381" t="s">
        <v>524</v>
      </c>
      <c r="C381">
        <f>'35'!L281</f>
        <v>0</v>
      </c>
      <c r="D381">
        <f>'35'!M281</f>
        <v>0</v>
      </c>
      <c r="E381">
        <f>'35'!N281</f>
        <v>0.29275523374956192</v>
      </c>
      <c r="F381">
        <f>'35'!O281</f>
        <v>0.875</v>
      </c>
      <c r="G381">
        <f>'35'!P281</f>
        <v>1.3782554401411977</v>
      </c>
      <c r="H381">
        <f>'35'!Q281</f>
        <v>1.1395441707461096</v>
      </c>
    </row>
    <row r="382" spans="1:8" ht="17" thickBot="1">
      <c r="A382">
        <v>36</v>
      </c>
      <c r="B382" s="60" t="s">
        <v>40</v>
      </c>
      <c r="C382" s="61">
        <f>'36'!L11</f>
        <v>0</v>
      </c>
      <c r="D382" s="62">
        <f>'36'!M11</f>
        <v>0</v>
      </c>
      <c r="E382" s="62">
        <f>'36'!N11</f>
        <v>0.85931613810789309</v>
      </c>
      <c r="F382" s="62">
        <f>'36'!O11</f>
        <v>0.67737890000638834</v>
      </c>
      <c r="G382" s="62">
        <f>'36'!P11</f>
        <v>0.62418292187681945</v>
      </c>
      <c r="H382" s="63">
        <f>'36'!Q11</f>
        <v>0.59507183364584249</v>
      </c>
    </row>
    <row r="383" spans="1:8">
      <c r="B383" t="s">
        <v>526</v>
      </c>
      <c r="C383">
        <f>'36'!L41</f>
        <v>0</v>
      </c>
      <c r="D383">
        <f>'36'!M41</f>
        <v>0</v>
      </c>
      <c r="E383">
        <f>'36'!N41</f>
        <v>1.1174825834271691</v>
      </c>
      <c r="F383">
        <f>'36'!O41</f>
        <v>0.74687075876966125</v>
      </c>
      <c r="G383">
        <f>'36'!P41</f>
        <v>0.76773092168840174</v>
      </c>
      <c r="H383">
        <f>'36'!Q41</f>
        <v>0.6009957578243128</v>
      </c>
    </row>
    <row r="384" spans="1:8">
      <c r="B384" t="s">
        <v>527</v>
      </c>
      <c r="C384">
        <f>'36'!L71</f>
        <v>0</v>
      </c>
      <c r="D384">
        <f>'36'!M71</f>
        <v>0</v>
      </c>
      <c r="E384">
        <f>'36'!N71</f>
        <v>0.15869444416885037</v>
      </c>
      <c r="F384">
        <f>'36'!O71</f>
        <v>0.22694643515808621</v>
      </c>
      <c r="G384">
        <f>'36'!P71</f>
        <v>0.42743483736099219</v>
      </c>
      <c r="H384">
        <f>'36'!Q71</f>
        <v>0.68611500284551963</v>
      </c>
    </row>
    <row r="385" spans="1:8">
      <c r="B385" t="s">
        <v>528</v>
      </c>
      <c r="C385">
        <f>'36'!L101</f>
        <v>0</v>
      </c>
      <c r="D385">
        <f>'36'!M101</f>
        <v>0</v>
      </c>
      <c r="E385">
        <f>'36'!N101</f>
        <v>0.875</v>
      </c>
      <c r="F385">
        <f>'36'!O101</f>
        <v>0.6528596983745284</v>
      </c>
      <c r="G385">
        <f>'36'!P101</f>
        <v>0.72184041155726664</v>
      </c>
      <c r="H385">
        <f>'36'!Q101</f>
        <v>0.875</v>
      </c>
    </row>
    <row r="386" spans="1:8">
      <c r="B386" t="s">
        <v>529</v>
      </c>
      <c r="C386">
        <f>'36'!L131</f>
        <v>0</v>
      </c>
      <c r="D386">
        <f>'36'!M131</f>
        <v>0</v>
      </c>
      <c r="E386">
        <f>'36'!N131</f>
        <v>0.55810175584254562</v>
      </c>
      <c r="F386">
        <f>'36'!O131</f>
        <v>0.60721683549682592</v>
      </c>
      <c r="G386">
        <f>'36'!P131</f>
        <v>0.94883898822829194</v>
      </c>
      <c r="H386">
        <f>'36'!Q131</f>
        <v>0.73038184578167753</v>
      </c>
    </row>
    <row r="387" spans="1:8">
      <c r="B387" t="s">
        <v>530</v>
      </c>
      <c r="C387">
        <f>'36'!L161</f>
        <v>0</v>
      </c>
      <c r="D387">
        <f>'36'!M161</f>
        <v>0</v>
      </c>
      <c r="E387">
        <f>'36'!N161</f>
        <v>1.0212886794619866</v>
      </c>
      <c r="F387">
        <f>'36'!O161</f>
        <v>0.91260731416093899</v>
      </c>
      <c r="G387">
        <f>'36'!P161</f>
        <v>0.47257046739204789</v>
      </c>
      <c r="H387">
        <f>'36'!Q161</f>
        <v>0.51512968993576502</v>
      </c>
    </row>
    <row r="388" spans="1:8">
      <c r="B388" t="s">
        <v>513</v>
      </c>
      <c r="C388">
        <f>'36'!L191</f>
        <v>0</v>
      </c>
      <c r="D388">
        <f>'36'!M191</f>
        <v>0</v>
      </c>
      <c r="E388">
        <f>'36'!N191</f>
        <v>0.32990675513903733</v>
      </c>
      <c r="F388">
        <f>'36'!O191</f>
        <v>0.16742920601086203</v>
      </c>
      <c r="G388">
        <f>'36'!P191</f>
        <v>0.31200438085932125</v>
      </c>
      <c r="H388">
        <f>'36'!Q191</f>
        <v>0.27471313948389492</v>
      </c>
    </row>
    <row r="389" spans="1:8">
      <c r="B389" t="s">
        <v>388</v>
      </c>
      <c r="C389">
        <f>'36'!L221</f>
        <v>0</v>
      </c>
      <c r="D389">
        <f>'36'!M221</f>
        <v>0</v>
      </c>
      <c r="E389">
        <f>'36'!N221</f>
        <v>0.56911073269325652</v>
      </c>
      <c r="F389">
        <f>'36'!O221</f>
        <v>0.92509524460029913</v>
      </c>
      <c r="G389">
        <f>'36'!P221</f>
        <v>0.92496082009874536</v>
      </c>
      <c r="H389">
        <f>'36'!Q221</f>
        <v>0.72770347185858242</v>
      </c>
    </row>
    <row r="390" spans="1:8">
      <c r="B390" t="s">
        <v>531</v>
      </c>
      <c r="C390">
        <f>'36'!L251</f>
        <v>0</v>
      </c>
      <c r="D390">
        <f>'36'!M251</f>
        <v>0</v>
      </c>
      <c r="E390">
        <f>'36'!N251</f>
        <v>0.62913750189714501</v>
      </c>
      <c r="F390">
        <f>'36'!O251</f>
        <v>0.55500373783831958</v>
      </c>
      <c r="G390">
        <f>'36'!P251</f>
        <v>0.36550427649017092</v>
      </c>
      <c r="H390">
        <f>'36'!Q251</f>
        <v>0.78315280017331179</v>
      </c>
    </row>
    <row r="391" spans="1:8">
      <c r="B391" t="s">
        <v>532</v>
      </c>
      <c r="C391">
        <f>'36'!L281</f>
        <v>0</v>
      </c>
      <c r="D391">
        <f>'36'!M281</f>
        <v>0</v>
      </c>
      <c r="E391">
        <f>'36'!N281</f>
        <v>0.67165239664430409</v>
      </c>
      <c r="F391">
        <f>'36'!O281</f>
        <v>0.55939026899334865</v>
      </c>
      <c r="G391">
        <f>'36'!P281</f>
        <v>0.875</v>
      </c>
      <c r="H391">
        <f>'36'!Q281</f>
        <v>0.49251145954890185</v>
      </c>
    </row>
    <row r="392" spans="1:8">
      <c r="B392" t="s">
        <v>326</v>
      </c>
      <c r="C392">
        <f>'36'!L311</f>
        <v>0</v>
      </c>
      <c r="D392">
        <f>'36'!M311</f>
        <v>0</v>
      </c>
      <c r="E392">
        <f>'36'!N311</f>
        <v>0.25077629207868285</v>
      </c>
      <c r="F392">
        <f>'36'!O311</f>
        <v>0.12237532643299126</v>
      </c>
      <c r="G392">
        <f>'36'!P311</f>
        <v>0.210336011301965</v>
      </c>
      <c r="H392">
        <f>'36'!Q311</f>
        <v>0.16105420988886954</v>
      </c>
    </row>
    <row r="393" spans="1:8">
      <c r="B393" t="s">
        <v>533</v>
      </c>
      <c r="C393">
        <f>'36'!L341</f>
        <v>0</v>
      </c>
      <c r="D393">
        <f>'36'!M341</f>
        <v>0</v>
      </c>
      <c r="E393">
        <f>'36'!N341</f>
        <v>1.1372336597552957</v>
      </c>
      <c r="F393">
        <f>'36'!O341</f>
        <v>0.60928641781058146</v>
      </c>
      <c r="G393">
        <f>'36'!P341</f>
        <v>0.60632074883148024</v>
      </c>
      <c r="H393">
        <f>'36'!Q341</f>
        <v>0.30779612959340458</v>
      </c>
    </row>
    <row r="394" spans="1:8">
      <c r="B394" t="s">
        <v>534</v>
      </c>
      <c r="C394">
        <f>'36'!L371</f>
        <v>0</v>
      </c>
      <c r="D394">
        <f>'36'!M371</f>
        <v>0</v>
      </c>
      <c r="E394">
        <f>'36'!N371</f>
        <v>0.38533638791168023</v>
      </c>
      <c r="F394">
        <f>'36'!O371</f>
        <v>0.49473914794520779</v>
      </c>
      <c r="G394">
        <f>'36'!P371</f>
        <v>0.98759267380602067</v>
      </c>
      <c r="H394">
        <f>'36'!Q371</f>
        <v>0.37922469479918164</v>
      </c>
    </row>
    <row r="395" spans="1:8">
      <c r="B395" t="s">
        <v>408</v>
      </c>
      <c r="C395">
        <f>'36'!L401</f>
        <v>0</v>
      </c>
      <c r="D395">
        <f>'36'!M401</f>
        <v>0</v>
      </c>
      <c r="E395">
        <f>'36'!N401</f>
        <v>0.49101415445164964</v>
      </c>
      <c r="F395">
        <f>'36'!O401</f>
        <v>0.37395234963652979</v>
      </c>
      <c r="G395">
        <f>'36'!P401</f>
        <v>0.34538418040904206</v>
      </c>
      <c r="H395">
        <f>'36'!Q401</f>
        <v>0.27479624722549328</v>
      </c>
    </row>
    <row r="396" spans="1:8">
      <c r="B396" t="s">
        <v>535</v>
      </c>
      <c r="C396">
        <f>'36'!L431</f>
        <v>0</v>
      </c>
      <c r="D396">
        <f>'36'!M431</f>
        <v>0</v>
      </c>
      <c r="E396">
        <f>'36'!N431</f>
        <v>1.2338502429879121</v>
      </c>
      <c r="F396">
        <f>'36'!O431</f>
        <v>0.93391509618164736</v>
      </c>
      <c r="G396">
        <f>'36'!P431</f>
        <v>0.55636911528660393</v>
      </c>
      <c r="H396">
        <f>'36'!Q431</f>
        <v>0.59666414297968784</v>
      </c>
    </row>
    <row r="397" spans="1:8" ht="16" thickBot="1">
      <c r="B397" t="s">
        <v>536</v>
      </c>
      <c r="C397">
        <f>'36'!L461</f>
        <v>0</v>
      </c>
      <c r="D397">
        <f>'36'!M461</f>
        <v>0</v>
      </c>
      <c r="E397">
        <f>'36'!N461</f>
        <v>0.89503664911097169</v>
      </c>
      <c r="F397">
        <f>'36'!O461</f>
        <v>1.0858523682334817</v>
      </c>
      <c r="G397">
        <f>'36'!P461</f>
        <v>0.36326308586925626</v>
      </c>
      <c r="H397">
        <f>'36'!Q461</f>
        <v>0.73363849182944652</v>
      </c>
    </row>
    <row r="398" spans="1:8" ht="17" thickBot="1">
      <c r="A398">
        <v>37</v>
      </c>
      <c r="B398" s="60" t="s">
        <v>44</v>
      </c>
      <c r="C398" s="61">
        <f>'37'!L11</f>
        <v>0</v>
      </c>
      <c r="D398" s="62">
        <f>'37'!M11</f>
        <v>0</v>
      </c>
      <c r="E398" s="62">
        <f>'37'!N11</f>
        <v>0.7681363346110095</v>
      </c>
      <c r="F398" s="62">
        <f>'37'!O11</f>
        <v>0.67243826799829676</v>
      </c>
      <c r="G398" s="62">
        <f>'37'!P11</f>
        <v>0.73974222617759244</v>
      </c>
      <c r="H398" s="63">
        <f>'37'!Q11</f>
        <v>0.62460780832668328</v>
      </c>
    </row>
    <row r="399" spans="1:8">
      <c r="B399" t="s">
        <v>538</v>
      </c>
      <c r="C399">
        <f>'37'!L41</f>
        <v>0</v>
      </c>
      <c r="D399">
        <f>'37'!M41</f>
        <v>0</v>
      </c>
      <c r="E399">
        <f>'37'!N41</f>
        <v>1.0364588409280024</v>
      </c>
      <c r="F399">
        <f>'37'!O41</f>
        <v>0.83416722847144109</v>
      </c>
      <c r="G399">
        <f>'37'!P41</f>
        <v>0.93991482656443015</v>
      </c>
      <c r="H399">
        <f>'37'!Q41</f>
        <v>0.80186777564034262</v>
      </c>
    </row>
    <row r="400" spans="1:8">
      <c r="B400" t="s">
        <v>539</v>
      </c>
      <c r="C400">
        <f>'37'!L71</f>
        <v>0</v>
      </c>
      <c r="D400">
        <f>'37'!M71</f>
        <v>0</v>
      </c>
      <c r="E400">
        <f>'37'!N71</f>
        <v>0.40406436792429035</v>
      </c>
      <c r="F400">
        <f>'37'!O71</f>
        <v>0.47920266114386911</v>
      </c>
      <c r="G400">
        <f>'37'!P71</f>
        <v>0.82018660141995736</v>
      </c>
      <c r="H400">
        <f>'37'!Q71</f>
        <v>0.38450943314922026</v>
      </c>
    </row>
    <row r="401" spans="1:8">
      <c r="B401" t="s">
        <v>540</v>
      </c>
      <c r="C401">
        <f>'37'!L101</f>
        <v>0</v>
      </c>
      <c r="D401">
        <f>'37'!M101</f>
        <v>0</v>
      </c>
      <c r="E401">
        <f>'37'!N101</f>
        <v>1.1378077811766074</v>
      </c>
      <c r="F401">
        <f>'37'!O101</f>
        <v>0.47867548303544838</v>
      </c>
      <c r="G401">
        <f>'37'!P101</f>
        <v>0.68328336044457982</v>
      </c>
      <c r="H401">
        <f>'37'!Q101</f>
        <v>0.34483034334825091</v>
      </c>
    </row>
    <row r="402" spans="1:8">
      <c r="B402" t="s">
        <v>541</v>
      </c>
      <c r="C402">
        <f>'37'!L131</f>
        <v>0</v>
      </c>
      <c r="D402">
        <f>'37'!M131</f>
        <v>0</v>
      </c>
      <c r="E402">
        <f>'37'!N131</f>
        <v>0.62253868603718221</v>
      </c>
      <c r="F402">
        <f>'37'!O131</f>
        <v>0.32966322023539008</v>
      </c>
      <c r="G402">
        <f>'37'!P131</f>
        <v>0.43468783008930256</v>
      </c>
      <c r="H402">
        <f>'37'!Q131</f>
        <v>0.29607833893331648</v>
      </c>
    </row>
    <row r="403" spans="1:8">
      <c r="B403" t="s">
        <v>542</v>
      </c>
      <c r="C403">
        <f>'37'!L161</f>
        <v>0</v>
      </c>
      <c r="D403">
        <f>'37'!M161</f>
        <v>0</v>
      </c>
      <c r="E403">
        <f>'37'!N161</f>
        <v>0.2310817489089794</v>
      </c>
      <c r="F403">
        <f>'37'!O161</f>
        <v>0.37071206577385352</v>
      </c>
      <c r="G403">
        <f>'37'!P161</f>
        <v>0.3059088074941041</v>
      </c>
      <c r="H403">
        <f>'37'!Q161</f>
        <v>0.58689833338069841</v>
      </c>
    </row>
    <row r="404" spans="1:8">
      <c r="B404" t="s">
        <v>543</v>
      </c>
      <c r="C404">
        <f>'37'!L191</f>
        <v>0</v>
      </c>
      <c r="D404">
        <f>'37'!M191</f>
        <v>0</v>
      </c>
      <c r="E404">
        <f>'37'!N191</f>
        <v>0.78744624827602827</v>
      </c>
      <c r="F404">
        <f>'37'!O191</f>
        <v>0.96134228819573331</v>
      </c>
      <c r="G404">
        <f>'37'!P191</f>
        <v>0.30954161082039355</v>
      </c>
      <c r="H404">
        <f>'37'!Q191</f>
        <v>0.44071772412709065</v>
      </c>
    </row>
    <row r="405" spans="1:8">
      <c r="B405" t="s">
        <v>544</v>
      </c>
      <c r="C405">
        <f>'37'!L221</f>
        <v>0</v>
      </c>
      <c r="D405">
        <f>'37'!M221</f>
        <v>0</v>
      </c>
      <c r="E405">
        <f>'37'!N221</f>
        <v>0.71827110544780748</v>
      </c>
      <c r="F405">
        <f>'37'!O221</f>
        <v>0.43186043212801278</v>
      </c>
      <c r="G405">
        <f>'37'!P221</f>
        <v>0.79270824016177865</v>
      </c>
      <c r="H405">
        <f>'37'!Q221</f>
        <v>0.57517890249241221</v>
      </c>
    </row>
    <row r="406" spans="1:8" ht="16" thickBot="1">
      <c r="B406" t="s">
        <v>545</v>
      </c>
      <c r="C406">
        <f>'37'!L251</f>
        <v>0</v>
      </c>
      <c r="D406">
        <f>'37'!M251</f>
        <v>0</v>
      </c>
      <c r="E406">
        <f>'37'!N251</f>
        <v>0.45475470280069252</v>
      </c>
      <c r="F406">
        <f>'37'!O251</f>
        <v>0.98143396571810559</v>
      </c>
      <c r="G406">
        <f>'37'!P251</f>
        <v>0.66226458579383418</v>
      </c>
      <c r="H406">
        <f>'37'!Q251</f>
        <v>0.65792691621151711</v>
      </c>
    </row>
    <row r="407" spans="1:8" ht="17" thickBot="1">
      <c r="A407">
        <v>38</v>
      </c>
      <c r="B407" s="60" t="s">
        <v>48</v>
      </c>
      <c r="C407" s="61">
        <f>'38'!L11</f>
        <v>0</v>
      </c>
      <c r="D407" s="62">
        <f>'38'!M11</f>
        <v>0</v>
      </c>
      <c r="E407" s="62">
        <f>'38'!N11</f>
        <v>0.4521687202338609</v>
      </c>
      <c r="F407" s="62">
        <f>'38'!O11</f>
        <v>0.49366515691151142</v>
      </c>
      <c r="G407" s="62">
        <f>'38'!P11</f>
        <v>0.38626402523103803</v>
      </c>
      <c r="H407" s="63">
        <f>'38'!Q11</f>
        <v>0.40442800787211652</v>
      </c>
    </row>
    <row r="408" spans="1:8">
      <c r="B408" t="s">
        <v>547</v>
      </c>
      <c r="C408">
        <f>'38'!L41</f>
        <v>0</v>
      </c>
      <c r="D408">
        <f>'38'!M41</f>
        <v>0</v>
      </c>
      <c r="E408">
        <f>'38'!N41</f>
        <v>0.71340454191889247</v>
      </c>
      <c r="F408">
        <f>'38'!O41</f>
        <v>0.83152935007227724</v>
      </c>
      <c r="G408">
        <f>'38'!P41</f>
        <v>0.61497713482454286</v>
      </c>
      <c r="H408">
        <f>'38'!Q41</f>
        <v>0.67481014795749716</v>
      </c>
    </row>
    <row r="409" spans="1:8">
      <c r="B409" t="s">
        <v>548</v>
      </c>
      <c r="C409">
        <f>'38'!L71</f>
        <v>0</v>
      </c>
      <c r="D409">
        <f>'38'!M71</f>
        <v>0</v>
      </c>
      <c r="E409">
        <f>'38'!N71</f>
        <v>0.18790349211106505</v>
      </c>
      <c r="F409">
        <f>'38'!O71</f>
        <v>0.21689759610089002</v>
      </c>
      <c r="G409">
        <f>'38'!P71</f>
        <v>0.20953334513809804</v>
      </c>
      <c r="H409">
        <f>'38'!Q71</f>
        <v>0.2368783358043888</v>
      </c>
    </row>
    <row r="410" spans="1:8">
      <c r="B410" t="s">
        <v>549</v>
      </c>
      <c r="C410">
        <f>'38'!L101</f>
        <v>0</v>
      </c>
      <c r="D410">
        <f>'38'!M101</f>
        <v>0</v>
      </c>
      <c r="E410">
        <f>'38'!N101</f>
        <v>0.45702500158765236</v>
      </c>
      <c r="F410">
        <f>'38'!O101</f>
        <v>0.37619573098571529</v>
      </c>
      <c r="G410">
        <f>'38'!P101</f>
        <v>0.34713282046587496</v>
      </c>
      <c r="H410">
        <f>'38'!Q101</f>
        <v>0.44262980301573424</v>
      </c>
    </row>
    <row r="411" spans="1:8">
      <c r="B411" t="s">
        <v>550</v>
      </c>
      <c r="C411">
        <f>'38'!L131</f>
        <v>0</v>
      </c>
      <c r="D411">
        <f>'38'!M131</f>
        <v>0</v>
      </c>
      <c r="E411">
        <f>'38'!N131</f>
        <v>0.74368640547132403</v>
      </c>
      <c r="F411">
        <f>'38'!O131</f>
        <v>0.49934695047933192</v>
      </c>
      <c r="G411">
        <f>'38'!P131</f>
        <v>0.36506687032989349</v>
      </c>
      <c r="H411">
        <f>'38'!Q131</f>
        <v>0.28656252908690982</v>
      </c>
    </row>
    <row r="412" spans="1:8">
      <c r="B412" t="s">
        <v>551</v>
      </c>
      <c r="C412">
        <f>'38'!L161</f>
        <v>0</v>
      </c>
      <c r="D412">
        <f>'38'!M161</f>
        <v>0</v>
      </c>
      <c r="E412">
        <f>'38'!N161</f>
        <v>0.30860257745511754</v>
      </c>
      <c r="F412">
        <f>'38'!O161</f>
        <v>0.22574676291453838</v>
      </c>
      <c r="G412">
        <f>'38'!P161</f>
        <v>0.31086059684172429</v>
      </c>
      <c r="H412">
        <f>'38'!Q161</f>
        <v>0.45370752242297741</v>
      </c>
    </row>
    <row r="413" spans="1:8">
      <c r="B413" t="s">
        <v>552</v>
      </c>
      <c r="C413">
        <f>'38'!L191</f>
        <v>0</v>
      </c>
      <c r="D413">
        <f>'38'!M191</f>
        <v>0</v>
      </c>
      <c r="E413">
        <f>'38'!N191</f>
        <v>0.5181966028058802</v>
      </c>
      <c r="F413">
        <f>'38'!O191</f>
        <v>0.67468480397956065</v>
      </c>
      <c r="G413">
        <f>'38'!P191</f>
        <v>0.41552948256101885</v>
      </c>
      <c r="H413">
        <f>'38'!Q191</f>
        <v>0.42954226519391286</v>
      </c>
    </row>
    <row r="414" spans="1:8">
      <c r="B414" t="s">
        <v>553</v>
      </c>
      <c r="C414">
        <f>'38'!L221</f>
        <v>0</v>
      </c>
      <c r="D414">
        <f>'38'!M221</f>
        <v>0</v>
      </c>
      <c r="E414">
        <f>'38'!N221</f>
        <v>0.40028334969572682</v>
      </c>
      <c r="F414">
        <f>'38'!O221</f>
        <v>0.46774654497847123</v>
      </c>
      <c r="G414">
        <f>'38'!P221</f>
        <v>0.25540999361744404</v>
      </c>
      <c r="H414">
        <f>'38'!Q221</f>
        <v>0.25973664987187117</v>
      </c>
    </row>
    <row r="415" spans="1:8">
      <c r="B415" t="s">
        <v>554</v>
      </c>
      <c r="C415">
        <f>'38'!L251</f>
        <v>0</v>
      </c>
      <c r="D415">
        <f>'38'!M251</f>
        <v>0</v>
      </c>
      <c r="E415">
        <f>'38'!N251</f>
        <v>0.35685419776169075</v>
      </c>
      <c r="F415">
        <f>'38'!O251</f>
        <v>0.44068242714544631</v>
      </c>
      <c r="G415">
        <f>'38'!P251</f>
        <v>0.32006890935257026</v>
      </c>
      <c r="H415">
        <f>'38'!Q251</f>
        <v>0.34287540734084188</v>
      </c>
    </row>
    <row r="416" spans="1:8">
      <c r="B416" t="s">
        <v>555</v>
      </c>
      <c r="C416">
        <f>'38'!L281</f>
        <v>0</v>
      </c>
      <c r="D416">
        <f>'38'!M281</f>
        <v>0</v>
      </c>
      <c r="E416">
        <f>'38'!N281</f>
        <v>0.3241149031226303</v>
      </c>
      <c r="F416">
        <f>'38'!O281</f>
        <v>0.5070598791014439</v>
      </c>
      <c r="G416">
        <f>'38'!P281</f>
        <v>0.23965962956532899</v>
      </c>
      <c r="H416">
        <f>'38'!Q281</f>
        <v>0.30043407916072301</v>
      </c>
    </row>
    <row r="417" spans="2:8">
      <c r="B417" t="s">
        <v>556</v>
      </c>
      <c r="C417">
        <f>'38'!L311</f>
        <v>0</v>
      </c>
      <c r="D417">
        <f>'38'!M311</f>
        <v>0</v>
      </c>
      <c r="E417">
        <f>'38'!N311</f>
        <v>0.3178018194026424</v>
      </c>
      <c r="F417">
        <f>'38'!O311</f>
        <v>0.32317975020828954</v>
      </c>
      <c r="G417">
        <f>'38'!P311</f>
        <v>0.32862659863993016</v>
      </c>
      <c r="H417">
        <f>'38'!Q311</f>
        <v>0.18573838224586475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417"/>
  <sheetViews>
    <sheetView topLeftCell="A136" workbookViewId="0">
      <selection activeCell="C148" sqref="C148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182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'1'!C12</f>
        <v>-9.3485492904366865</v>
      </c>
      <c r="D4" s="17">
        <f>'1'!D12</f>
        <v>-0.73472210216959122</v>
      </c>
      <c r="E4" s="17">
        <f>'1'!E12</f>
        <v>0.30449345339075212</v>
      </c>
      <c r="F4" s="17">
        <f>'1'!F12</f>
        <v>-8.2579630357845062</v>
      </c>
      <c r="G4" s="17">
        <f>'1'!G12</f>
        <v>-6.3023396356729684</v>
      </c>
      <c r="H4" s="17">
        <f>'1'!H12</f>
        <v>-5.9906423542787177</v>
      </c>
    </row>
    <row r="5" spans="1:8" ht="16">
      <c r="A5" s="17">
        <v>2</v>
      </c>
      <c r="B5" s="59" t="s">
        <v>8</v>
      </c>
      <c r="C5" s="17">
        <f>'2'!C12</f>
        <v>2.2939248802621628</v>
      </c>
      <c r="D5" s="17">
        <f>'2'!D12</f>
        <v>1.1635848531606507</v>
      </c>
      <c r="E5" s="17">
        <f>'2'!E12</f>
        <v>4.4359464627151057</v>
      </c>
      <c r="F5" s="17">
        <f>'2'!F12</f>
        <v>2.5092817821021636</v>
      </c>
      <c r="G5" s="17">
        <f>'2'!G12</f>
        <v>-6.1658325163820233</v>
      </c>
      <c r="H5" s="17">
        <f>'2'!H12</f>
        <v>-9.8810085443203857</v>
      </c>
    </row>
    <row r="6" spans="1:8" ht="16">
      <c r="A6" s="17">
        <v>3</v>
      </c>
      <c r="B6" s="59" t="s">
        <v>12</v>
      </c>
      <c r="C6" s="17">
        <f>'3'!C12</f>
        <v>3.2019289353262206</v>
      </c>
      <c r="D6" s="17">
        <f>'3'!D12</f>
        <v>3.9642954306960836</v>
      </c>
      <c r="E6" s="17">
        <f>'3'!E12</f>
        <v>2.7220407528386996</v>
      </c>
      <c r="F6" s="17">
        <f>'3'!F12</f>
        <v>0.50732367250305699</v>
      </c>
      <c r="G6" s="17">
        <f>'3'!G12</f>
        <v>1.5209923163664016</v>
      </c>
      <c r="H6" s="17">
        <f>'3'!H12</f>
        <v>4.8252495023137465</v>
      </c>
    </row>
    <row r="7" spans="1:8" ht="16">
      <c r="A7" s="17">
        <v>4</v>
      </c>
      <c r="B7" s="59" t="s">
        <v>16</v>
      </c>
      <c r="C7" s="17">
        <f>'4'!C12</f>
        <v>-4.9246108949416341</v>
      </c>
      <c r="D7" s="17">
        <f>'4'!D12</f>
        <v>16.960349039067179</v>
      </c>
      <c r="E7" s="17">
        <f>'4'!E12</f>
        <v>19.675715066496632</v>
      </c>
      <c r="F7" s="17">
        <f>'4'!F12</f>
        <v>24.355193629028637</v>
      </c>
      <c r="G7" s="17">
        <f>'4'!G12</f>
        <v>19.888740477623333</v>
      </c>
      <c r="H7" s="17">
        <f>'4'!H12</f>
        <v>7.2006690385405889</v>
      </c>
    </row>
    <row r="8" spans="1:8" ht="16">
      <c r="A8" s="17">
        <v>5</v>
      </c>
      <c r="B8" s="59" t="s">
        <v>20</v>
      </c>
      <c r="C8" s="17">
        <f>'5'!C12</f>
        <v>8.6911176777333565E-2</v>
      </c>
      <c r="D8" s="17">
        <f>'5'!D12</f>
        <v>-4.1873855011777019</v>
      </c>
      <c r="E8" s="17">
        <f>'5'!E12</f>
        <v>-5.6472249183799521</v>
      </c>
      <c r="F8" s="17">
        <f>'5'!F12</f>
        <v>-6.3506261180679786</v>
      </c>
      <c r="G8" s="17">
        <f>'5'!G12</f>
        <v>-7.4201429734865627</v>
      </c>
      <c r="H8" s="17">
        <f>'5'!H12</f>
        <v>-5.2418613205812026</v>
      </c>
    </row>
    <row r="9" spans="1:8" ht="16">
      <c r="A9" s="17">
        <v>6</v>
      </c>
      <c r="B9" s="59" t="s">
        <v>24</v>
      </c>
      <c r="C9" s="17">
        <f>'6'!C12</f>
        <v>-5.0667446165838443</v>
      </c>
      <c r="D9" s="17">
        <f>'6'!D12</f>
        <v>-12.343240841315295</v>
      </c>
      <c r="E9" s="17">
        <f>'6'!E12</f>
        <v>-6.682190948668624</v>
      </c>
      <c r="F9" s="17">
        <f>'6'!F12</f>
        <v>-3.6142090045435769</v>
      </c>
      <c r="G9" s="17">
        <f>'6'!G12</f>
        <v>0.83875026210945691</v>
      </c>
      <c r="H9" s="17">
        <f>'6'!H12</f>
        <v>-1.3697186808555473</v>
      </c>
    </row>
    <row r="10" spans="1:8" ht="16">
      <c r="A10" s="17">
        <v>7</v>
      </c>
      <c r="B10" s="59" t="s">
        <v>28</v>
      </c>
      <c r="C10" s="17">
        <f>'7'!C12</f>
        <v>-5.2721573097748653</v>
      </c>
      <c r="D10" s="17">
        <f>'7'!D12</f>
        <v>-3.5289881166726684</v>
      </c>
      <c r="E10" s="17">
        <f>'7'!E12</f>
        <v>3.1359393232205366</v>
      </c>
      <c r="F10" s="17">
        <f>'7'!F12</f>
        <v>1.3956221536653446</v>
      </c>
      <c r="G10" s="17">
        <f>'7'!G12</f>
        <v>-2.5160956116332422</v>
      </c>
      <c r="H10" s="17">
        <f>'7'!H12</f>
        <v>0.2240980055277508</v>
      </c>
    </row>
    <row r="11" spans="1:8" ht="16">
      <c r="A11" s="17">
        <v>8</v>
      </c>
      <c r="B11" s="59" t="s">
        <v>32</v>
      </c>
      <c r="C11" s="17">
        <f>'8'!C12</f>
        <v>-12.901491734981859</v>
      </c>
      <c r="D11" s="17">
        <f>'8'!D12</f>
        <v>-4.4274913153054962</v>
      </c>
      <c r="E11" s="17">
        <f>'8'!E12</f>
        <v>-9.0355260455883357</v>
      </c>
      <c r="F11" s="17">
        <f>'8'!F12</f>
        <v>-8.5801273180182687</v>
      </c>
      <c r="G11" s="17">
        <f>'8'!G12</f>
        <v>-14.499859904735219</v>
      </c>
      <c r="H11" s="17">
        <f>'8'!H12</f>
        <v>1.7169838317355846</v>
      </c>
    </row>
    <row r="12" spans="1:8" ht="16">
      <c r="A12" s="17">
        <v>9</v>
      </c>
      <c r="B12" s="59" t="s">
        <v>36</v>
      </c>
      <c r="C12" s="17">
        <f>'9'!C12</f>
        <v>-4.7292889758643177</v>
      </c>
      <c r="D12" s="17">
        <f>'9'!D12</f>
        <v>-10.836297460501283</v>
      </c>
      <c r="E12" s="17">
        <f>'9'!E12</f>
        <v>-1.1784511784511784</v>
      </c>
      <c r="F12" s="17">
        <f>'9'!F12</f>
        <v>-3.0552490876686753</v>
      </c>
      <c r="G12" s="17">
        <f>'9'!G12</f>
        <v>-7.7226703277844519</v>
      </c>
      <c r="H12" s="17">
        <f>'9'!H12</f>
        <v>-4.4448317936203594</v>
      </c>
    </row>
    <row r="13" spans="1:8" ht="16">
      <c r="A13" s="17">
        <v>10</v>
      </c>
      <c r="B13" s="59" t="s">
        <v>41</v>
      </c>
      <c r="C13" s="17">
        <f>'10'!C12</f>
        <v>-2.0837785851677708</v>
      </c>
      <c r="D13" s="17">
        <f>'10'!D12</f>
        <v>-1.3044896184367867</v>
      </c>
      <c r="E13" s="17">
        <f>'10'!E12</f>
        <v>-4.5286353344010601</v>
      </c>
      <c r="F13" s="17">
        <f>'10'!F12</f>
        <v>3.4368133415967095</v>
      </c>
      <c r="G13" s="17">
        <f>'10'!G12</f>
        <v>3.1887028812208174</v>
      </c>
      <c r="H13" s="17">
        <f>'10'!H12</f>
        <v>-2.9971181556195967</v>
      </c>
    </row>
    <row r="14" spans="1:8" ht="16">
      <c r="A14" s="17">
        <v>11</v>
      </c>
      <c r="B14" s="59" t="s">
        <v>45</v>
      </c>
      <c r="C14" s="17">
        <f>'11'!C12</f>
        <v>-5.1312029098467136</v>
      </c>
      <c r="D14" s="17">
        <f>'11'!D12</f>
        <v>-8.4901330885727404</v>
      </c>
      <c r="E14" s="17">
        <f>'11'!E12</f>
        <v>0.54242541650523046</v>
      </c>
      <c r="F14" s="17">
        <f>'11'!F12</f>
        <v>-2.1871582565224186</v>
      </c>
      <c r="G14" s="17">
        <f>'11'!G12</f>
        <v>-5.9218318199763127</v>
      </c>
      <c r="H14" s="17">
        <f>'11'!H12</f>
        <v>-8.777529524417492</v>
      </c>
    </row>
    <row r="15" spans="1:8" ht="16">
      <c r="A15" s="17">
        <v>12</v>
      </c>
      <c r="B15" s="59" t="s">
        <v>49</v>
      </c>
      <c r="C15" s="17">
        <f>'12'!C12</f>
        <v>-11.919390513639714</v>
      </c>
      <c r="D15" s="17">
        <f>'12'!D12</f>
        <v>-4.7086891009542944</v>
      </c>
      <c r="E15" s="17">
        <f>'12'!E12</f>
        <v>-1.3989571410403154</v>
      </c>
      <c r="F15" s="17">
        <f>'12'!F12</f>
        <v>-7.9018373377874855</v>
      </c>
      <c r="G15" s="17">
        <f>'12'!G12</f>
        <v>-5.6892492806696309</v>
      </c>
      <c r="H15" s="17">
        <f>'12'!H12</f>
        <v>-4.2462845010615711</v>
      </c>
    </row>
    <row r="16" spans="1:8" ht="16">
      <c r="A16" s="17">
        <v>13</v>
      </c>
      <c r="B16" s="59" t="s">
        <v>53</v>
      </c>
      <c r="C16" s="17">
        <f>'13'!C12</f>
        <v>-2.765283441552759</v>
      </c>
      <c r="D16" s="17">
        <f>'13'!D12</f>
        <v>-0.31681774179354044</v>
      </c>
      <c r="E16" s="17">
        <f>'13'!E12</f>
        <v>5.2165302116673447</v>
      </c>
      <c r="F16" s="17">
        <f>'13'!F12</f>
        <v>5.9892934753802942</v>
      </c>
      <c r="G16" s="17">
        <f>'13'!G12</f>
        <v>-8.8104174375781927E-2</v>
      </c>
      <c r="H16" s="17">
        <f>'13'!H12</f>
        <v>4.5114378217716684</v>
      </c>
    </row>
    <row r="17" spans="1:8" ht="16">
      <c r="A17" s="17">
        <v>14</v>
      </c>
      <c r="B17" s="59" t="s">
        <v>57</v>
      </c>
      <c r="C17" s="17">
        <f>'14'!C12</f>
        <v>-5.1698288786641164E-2</v>
      </c>
      <c r="D17" s="17">
        <f>'14'!D12</f>
        <v>-5.1549103150807429</v>
      </c>
      <c r="E17" s="17">
        <f>'14'!E12</f>
        <v>-2.989377035178562</v>
      </c>
      <c r="F17" s="17">
        <f>'14'!F12</f>
        <v>-1.6764006056673155</v>
      </c>
      <c r="G17" s="17">
        <f>'14'!G12</f>
        <v>-1.3689628737268646</v>
      </c>
      <c r="H17" s="17">
        <f>'14'!H12</f>
        <v>-8.9320388349514559</v>
      </c>
    </row>
    <row r="18" spans="1:8" ht="16">
      <c r="A18" s="17">
        <v>15</v>
      </c>
      <c r="B18" s="59" t="s">
        <v>61</v>
      </c>
      <c r="C18" s="17">
        <f>'15'!C12</f>
        <v>-9.9203440355764059</v>
      </c>
      <c r="D18" s="17">
        <f>'15'!D12</f>
        <v>-2.1480667399340594</v>
      </c>
      <c r="E18" s="17">
        <f>'15'!E12</f>
        <v>10.726030862635973</v>
      </c>
      <c r="F18" s="17">
        <f>'15'!F12</f>
        <v>9.0587044534412957</v>
      </c>
      <c r="G18" s="17">
        <f>'15'!G12</f>
        <v>-2.2802128198631872</v>
      </c>
      <c r="H18" s="17">
        <f>'15'!H12</f>
        <v>3.4887173396674585</v>
      </c>
    </row>
    <row r="19" spans="1:8" ht="16">
      <c r="A19" s="17">
        <v>16</v>
      </c>
      <c r="B19" s="59" t="s">
        <v>65</v>
      </c>
      <c r="C19" s="17">
        <f>'16'!C12</f>
        <v>-3.3222591362126246</v>
      </c>
      <c r="D19" s="17">
        <f>'16'!D12</f>
        <v>-6.0632308358596791</v>
      </c>
      <c r="E19" s="17">
        <f>'16'!E12</f>
        <v>-3.170409511228534</v>
      </c>
      <c r="F19" s="17">
        <f>'16'!F12</f>
        <v>-2.8586742897981061</v>
      </c>
      <c r="G19" s="17">
        <f>'16'!G12</f>
        <v>-10.406298072572618</v>
      </c>
      <c r="H19" s="17">
        <f>'16'!H12</f>
        <v>81.068546517020678</v>
      </c>
    </row>
    <row r="20" spans="1:8" ht="16">
      <c r="A20" s="17">
        <v>17</v>
      </c>
      <c r="B20" s="59" t="s">
        <v>69</v>
      </c>
      <c r="C20" s="17">
        <f>'17'!C12</f>
        <v>-0.98630639722916702</v>
      </c>
      <c r="D20" s="17">
        <f>'17'!D12</f>
        <v>-2.6858480017521411</v>
      </c>
      <c r="E20" s="17">
        <f>'17'!E12</f>
        <v>-1.2410689431196067</v>
      </c>
      <c r="F20" s="17">
        <f>'17'!F12</f>
        <v>-4.4005042487627231</v>
      </c>
      <c r="G20" s="17">
        <f>'17'!G12</f>
        <v>-5.0569347195699832</v>
      </c>
      <c r="H20" s="17">
        <f>'17'!H12</f>
        <v>2.1376452464263109</v>
      </c>
    </row>
    <row r="21" spans="1:8" ht="16">
      <c r="A21" s="17">
        <v>18</v>
      </c>
      <c r="B21" s="59" t="s">
        <v>73</v>
      </c>
      <c r="C21" s="17">
        <f>'18'!C12</f>
        <v>-12.838035731719224</v>
      </c>
      <c r="D21" s="17">
        <f>'18'!D12</f>
        <v>-10.552513688402192</v>
      </c>
      <c r="E21" s="17">
        <f>'18'!E12</f>
        <v>-7.0276555943172054</v>
      </c>
      <c r="F21" s="17">
        <f>'18'!F12</f>
        <v>-5.1821446895844021</v>
      </c>
      <c r="G21" s="17">
        <f>'18'!G12</f>
        <v>-2.9087886972782049</v>
      </c>
      <c r="H21" s="17">
        <f>'18'!H12</f>
        <v>-7.2425737377978381</v>
      </c>
    </row>
    <row r="22" spans="1:8" ht="16">
      <c r="A22" s="17">
        <v>19</v>
      </c>
      <c r="B22" s="59" t="s">
        <v>77</v>
      </c>
      <c r="C22" s="17">
        <f>'19'!C12</f>
        <v>10.041420861051838</v>
      </c>
      <c r="D22" s="17">
        <f>'19'!D12</f>
        <v>8.6428258282708086</v>
      </c>
      <c r="E22" s="17">
        <f>'19'!E12</f>
        <v>-0.56264066016504122</v>
      </c>
      <c r="F22" s="17">
        <f>'19'!F12</f>
        <v>-16.661427224143353</v>
      </c>
      <c r="G22" s="17">
        <f>'19'!G12</f>
        <v>-13.4210865918183</v>
      </c>
      <c r="H22" s="17">
        <f>'19'!H12</f>
        <v>-4.7493403693931393</v>
      </c>
    </row>
    <row r="23" spans="1:8" ht="16">
      <c r="A23" s="17">
        <v>20</v>
      </c>
      <c r="B23" s="59" t="s">
        <v>81</v>
      </c>
      <c r="C23" s="17">
        <f>'20'!C12</f>
        <v>-2.4811772758384669</v>
      </c>
      <c r="D23" s="17">
        <f>'20'!D12</f>
        <v>2.4741916218752666</v>
      </c>
      <c r="E23" s="17">
        <f>'20'!E12</f>
        <v>-1.6296423363924866</v>
      </c>
      <c r="F23" s="17">
        <f>'20'!F12</f>
        <v>-16.92281125884994</v>
      </c>
      <c r="G23" s="17">
        <f>'20'!G12</f>
        <v>-12.400354295837024</v>
      </c>
      <c r="H23" s="17">
        <f>'20'!H12</f>
        <v>-4.7820987097356307</v>
      </c>
    </row>
    <row r="24" spans="1:8" ht="16">
      <c r="A24" s="17">
        <v>21</v>
      </c>
      <c r="B24" s="59" t="s">
        <v>85</v>
      </c>
      <c r="C24" s="17">
        <f>'21'!C12</f>
        <v>-7.3611977542108544</v>
      </c>
      <c r="D24" s="17">
        <f>'21'!D12</f>
        <v>-5.8091810317610664</v>
      </c>
      <c r="E24" s="17">
        <f>'21'!E12</f>
        <v>-3.6398467432950192</v>
      </c>
      <c r="F24" s="17">
        <f>'21'!F12</f>
        <v>4.4304610247848979</v>
      </c>
      <c r="G24" s="17">
        <f>'21'!G12</f>
        <v>-6.4168377823408624</v>
      </c>
      <c r="H24" s="17">
        <f>'21'!H12</f>
        <v>-1.0388261264770808</v>
      </c>
    </row>
    <row r="25" spans="1:8" ht="16">
      <c r="A25" s="17">
        <v>22</v>
      </c>
      <c r="B25" s="59" t="s">
        <v>89</v>
      </c>
      <c r="C25" s="17">
        <f>'22'!C12</f>
        <v>-3.7784535987466592</v>
      </c>
      <c r="D25" s="17">
        <f>'22'!D12</f>
        <v>3.9084310441094363</v>
      </c>
      <c r="E25" s="17">
        <f>'22'!E12</f>
        <v>0.60507330695834294</v>
      </c>
      <c r="F25" s="17">
        <f>'22'!F12</f>
        <v>-1.5927296575631238</v>
      </c>
      <c r="G25" s="17">
        <f>'22'!G12</f>
        <v>-1.5110019831901029</v>
      </c>
      <c r="H25" s="17">
        <f>'22'!H12</f>
        <v>-1.073011429904362</v>
      </c>
    </row>
    <row r="26" spans="1:8" ht="16">
      <c r="A26" s="17">
        <v>23</v>
      </c>
      <c r="B26" s="59" t="s">
        <v>93</v>
      </c>
      <c r="C26" s="17">
        <f>'23'!C12</f>
        <v>-14.579759862778731</v>
      </c>
      <c r="D26" s="17">
        <f>'23'!D12</f>
        <v>-8.8368496630951068</v>
      </c>
      <c r="E26" s="17">
        <f>'23'!E12</f>
        <v>-2.2591212018524796</v>
      </c>
      <c r="F26" s="17">
        <f>'23'!F12</f>
        <v>-12.456747404844291</v>
      </c>
      <c r="G26" s="17">
        <f>'23'!G12</f>
        <v>-18.925952211970667</v>
      </c>
      <c r="H26" s="17">
        <f>'23'!H12</f>
        <v>-5.3016647227229345</v>
      </c>
    </row>
    <row r="27" spans="1:8" ht="16">
      <c r="A27" s="17">
        <v>24</v>
      </c>
      <c r="B27" s="59" t="s">
        <v>97</v>
      </c>
      <c r="C27" s="17">
        <f>'24'!C12</f>
        <v>15.31170890233968</v>
      </c>
      <c r="D27" s="17">
        <f>'24'!D12</f>
        <v>14.992788606862483</v>
      </c>
      <c r="E27" s="17">
        <f>'24'!E12</f>
        <v>20.096052317858238</v>
      </c>
      <c r="F27" s="17">
        <f>'24'!F12</f>
        <v>21.333556429348278</v>
      </c>
      <c r="G27" s="17">
        <f>'24'!G12</f>
        <v>20.537098878377382</v>
      </c>
      <c r="H27" s="17">
        <f>'24'!H12</f>
        <v>17.45774596803443</v>
      </c>
    </row>
    <row r="28" spans="1:8" ht="16">
      <c r="A28" s="17">
        <v>25</v>
      </c>
      <c r="B28" s="59" t="s">
        <v>101</v>
      </c>
      <c r="C28" s="17">
        <f>'25'!C12</f>
        <v>-2.7099364335898293</v>
      </c>
      <c r="D28" s="17">
        <f>'25'!D12</f>
        <v>3.89949476111356</v>
      </c>
      <c r="E28" s="17">
        <f>'25'!E12</f>
        <v>0.61515327569119305</v>
      </c>
      <c r="F28" s="17">
        <f>'25'!F12</f>
        <v>-1.2090227641714741</v>
      </c>
      <c r="G28" s="17">
        <f>'25'!G12</f>
        <v>-6.809134716111461</v>
      </c>
      <c r="H28" s="17">
        <f>'25'!H12</f>
        <v>-5.880734575968086</v>
      </c>
    </row>
    <row r="29" spans="1:8" ht="16">
      <c r="A29" s="17">
        <v>26</v>
      </c>
      <c r="B29" s="59" t="s">
        <v>105</v>
      </c>
      <c r="C29" s="17">
        <f>'26'!C12</f>
        <v>-5.2309489347654958</v>
      </c>
      <c r="D29" s="17">
        <f>'26'!D12</f>
        <v>-0.33347869584177714</v>
      </c>
      <c r="E29" s="17">
        <f>'26'!E12</f>
        <v>-2.589063794531897E-2</v>
      </c>
      <c r="F29" s="17">
        <f>'26'!F12</f>
        <v>4.2505476165640967</v>
      </c>
      <c r="G29" s="17">
        <f>'26'!G12</f>
        <v>-1.4910146747233777</v>
      </c>
      <c r="H29" s="17">
        <f>'26'!H12</f>
        <v>-2.8006023937224231</v>
      </c>
    </row>
    <row r="30" spans="1:8" ht="16">
      <c r="A30" s="17">
        <v>27</v>
      </c>
      <c r="B30" s="59" t="s">
        <v>3</v>
      </c>
      <c r="C30" s="17">
        <f>'27'!C12</f>
        <v>-5.5679123274757325</v>
      </c>
      <c r="D30" s="17">
        <f>'27'!D12</f>
        <v>-2.9674817763532029</v>
      </c>
      <c r="E30" s="17">
        <f>'27'!E12</f>
        <v>-1.6891187387913418</v>
      </c>
      <c r="F30" s="17">
        <f>'27'!F12</f>
        <v>-3.589269971873557</v>
      </c>
      <c r="G30" s="17">
        <f>'27'!G12</f>
        <v>-5.7442636850193418</v>
      </c>
      <c r="H30" s="17">
        <f>'27'!H12</f>
        <v>-1.0626650351001483</v>
      </c>
    </row>
    <row r="31" spans="1:8" ht="16">
      <c r="A31" s="17">
        <v>28</v>
      </c>
      <c r="B31" s="59" t="s">
        <v>7</v>
      </c>
      <c r="C31" s="17">
        <f>'28'!C12</f>
        <v>-12.411174924559525</v>
      </c>
      <c r="D31" s="17">
        <f>'28'!D12</f>
        <v>-0.54425807728464692</v>
      </c>
      <c r="E31" s="17">
        <f>'28'!E12</f>
        <v>-0.65087868622640566</v>
      </c>
      <c r="F31" s="17">
        <f>'28'!F12</f>
        <v>-2.7307206068268015</v>
      </c>
      <c r="G31" s="17">
        <f>'28'!G12</f>
        <v>-1.1284366023799755</v>
      </c>
      <c r="H31" s="17">
        <f>'28'!H12</f>
        <v>-1.9696262893277352</v>
      </c>
    </row>
    <row r="32" spans="1:8" ht="16">
      <c r="A32" s="17">
        <v>29</v>
      </c>
      <c r="B32" s="59" t="s">
        <v>11</v>
      </c>
      <c r="C32" s="17">
        <f>'29'!C12</f>
        <v>-2.2721106890938687</v>
      </c>
      <c r="D32" s="17">
        <f>'29'!D12</f>
        <v>0.37756573076130984</v>
      </c>
      <c r="E32" s="17">
        <f>'29'!E12</f>
        <v>1.8735037990493704</v>
      </c>
      <c r="F32" s="17">
        <f>'29'!F12</f>
        <v>-3.568929321203639</v>
      </c>
      <c r="G32" s="17">
        <f>'29'!G12</f>
        <v>-0.9924502888739235</v>
      </c>
      <c r="H32" s="17">
        <f>'29'!H12</f>
        <v>-2.1125751933543397</v>
      </c>
    </row>
    <row r="33" spans="1:8" ht="16">
      <c r="A33" s="17">
        <v>30</v>
      </c>
      <c r="B33" s="59" t="s">
        <v>15</v>
      </c>
      <c r="C33" s="17">
        <f>'30'!C12</f>
        <v>-3.7017095167586485</v>
      </c>
      <c r="D33" s="17">
        <f>'30'!D12</f>
        <v>-5.3054937532089683</v>
      </c>
      <c r="E33" s="17">
        <f>'30'!E12</f>
        <v>1.1094931003397823</v>
      </c>
      <c r="F33" s="17">
        <f>'30'!F12</f>
        <v>-5.2390765254444478</v>
      </c>
      <c r="G33" s="17">
        <f>'30'!G12</f>
        <v>-6.8657984144960365</v>
      </c>
      <c r="H33" s="17">
        <f>'30'!H12</f>
        <v>-0.21606827757571395</v>
      </c>
    </row>
    <row r="34" spans="1:8" ht="16">
      <c r="A34" s="17">
        <v>31</v>
      </c>
      <c r="B34" s="59" t="s">
        <v>19</v>
      </c>
      <c r="C34" s="17">
        <f>'31'!C12</f>
        <v>-7.1699134199134198</v>
      </c>
      <c r="D34" s="17">
        <f>'31'!D12</f>
        <v>-0.20578954589106874</v>
      </c>
      <c r="E34" s="17">
        <f>'31'!E12</f>
        <v>0.89977851605758585</v>
      </c>
      <c r="F34" s="17">
        <f>'31'!F12</f>
        <v>-0.34901577551305318</v>
      </c>
      <c r="G34" s="17">
        <f>'31'!G12</f>
        <v>-5.3539978865797817</v>
      </c>
      <c r="H34" s="17">
        <f>'31'!H12</f>
        <v>-3.4339676634711691</v>
      </c>
    </row>
    <row r="35" spans="1:8" ht="16">
      <c r="A35" s="17">
        <v>32</v>
      </c>
      <c r="B35" s="59" t="s">
        <v>23</v>
      </c>
      <c r="C35" s="17">
        <f>'32'!C12</f>
        <v>-1.375952582557155</v>
      </c>
      <c r="D35" s="17">
        <f>'32'!D12</f>
        <v>-5.3516001284384025</v>
      </c>
      <c r="E35" s="17">
        <f>'32'!E12</f>
        <v>-4.1831911772695172</v>
      </c>
      <c r="F35" s="17">
        <f>'32'!F12</f>
        <v>-1.7110056297604592</v>
      </c>
      <c r="G35" s="17">
        <f>'32'!G12</f>
        <v>2.9011381388083017</v>
      </c>
      <c r="H35" s="17">
        <f>'32'!H12</f>
        <v>5.1793052975285709</v>
      </c>
    </row>
    <row r="36" spans="1:8" ht="16">
      <c r="A36" s="17">
        <v>33</v>
      </c>
      <c r="B36" s="59" t="s">
        <v>27</v>
      </c>
      <c r="C36" s="17">
        <f>'33'!C12</f>
        <v>-8.3718880810751273</v>
      </c>
      <c r="D36" s="17">
        <f>'33'!D12</f>
        <v>2.6942074539739562</v>
      </c>
      <c r="E36" s="17">
        <f>'33'!E12</f>
        <v>1.2467414711549361</v>
      </c>
      <c r="F36" s="17">
        <f>'33'!F12</f>
        <v>-4.9300619124054119</v>
      </c>
      <c r="G36" s="17">
        <f>'33'!G12</f>
        <v>-11.561368679201214</v>
      </c>
      <c r="H36" s="17">
        <f>'33'!H12</f>
        <v>15.912897822445562</v>
      </c>
    </row>
    <row r="37" spans="1:8" ht="16">
      <c r="A37" s="17">
        <v>34</v>
      </c>
      <c r="B37" s="59" t="s">
        <v>31</v>
      </c>
      <c r="C37" s="17">
        <f>'34'!C12</f>
        <v>-9.549135742777711</v>
      </c>
      <c r="D37" s="17">
        <f>'34'!D12</f>
        <v>-10.492531786199235</v>
      </c>
      <c r="E37" s="17">
        <f>'34'!E12</f>
        <v>-1.2567550584391101</v>
      </c>
      <c r="F37" s="17">
        <f>'34'!F12</f>
        <v>-7.3772576952429407</v>
      </c>
      <c r="G37" s="17">
        <f>'34'!G12</f>
        <v>-13.922908340853423</v>
      </c>
      <c r="H37" s="17">
        <f>'34'!H12</f>
        <v>-5.8900523560209423</v>
      </c>
    </row>
    <row r="38" spans="1:8" ht="16">
      <c r="A38" s="17">
        <v>35</v>
      </c>
      <c r="B38" s="59" t="s">
        <v>35</v>
      </c>
      <c r="C38" s="17">
        <f>'35'!C12</f>
        <v>-7.6939631981061014</v>
      </c>
      <c r="D38" s="17">
        <f>'35'!D12</f>
        <v>-2.7291086731073633</v>
      </c>
      <c r="E38" s="17">
        <f>'35'!E12</f>
        <v>0.16460002194666959</v>
      </c>
      <c r="F38" s="17">
        <f>'35'!F12</f>
        <v>-3.7953795379537953</v>
      </c>
      <c r="G38" s="17">
        <f>'35'!G12</f>
        <v>-4.4326241134751774</v>
      </c>
      <c r="H38" s="17">
        <f>'35'!H12</f>
        <v>-9.2074090027999151</v>
      </c>
    </row>
    <row r="39" spans="1:8" ht="16">
      <c r="A39" s="17">
        <v>36</v>
      </c>
      <c r="B39" s="59" t="s">
        <v>40</v>
      </c>
      <c r="C39" s="17">
        <f>'36'!C12</f>
        <v>-15.368730391962194</v>
      </c>
      <c r="D39" s="17">
        <f>'36'!D12</f>
        <v>0.80221411094621153</v>
      </c>
      <c r="E39" s="17">
        <f>'36'!E12</f>
        <v>-1.810428065658191</v>
      </c>
      <c r="F39" s="17">
        <f>'36'!F12</f>
        <v>-5.314865517796747</v>
      </c>
      <c r="G39" s="17">
        <f>'36'!G12</f>
        <v>-7.6769974410008528</v>
      </c>
      <c r="H39" s="17">
        <f>'36'!H12</f>
        <v>0.21273578215855907</v>
      </c>
    </row>
    <row r="40" spans="1:8" ht="16">
      <c r="A40" s="17">
        <v>37</v>
      </c>
      <c r="B40" s="59" t="s">
        <v>44</v>
      </c>
      <c r="C40" s="17">
        <f>'37'!C12</f>
        <v>-9.9942182208639636</v>
      </c>
      <c r="D40" s="17">
        <f>'37'!D12</f>
        <v>-6.1195406153072343</v>
      </c>
      <c r="E40" s="17">
        <f>'37'!E12</f>
        <v>0.50667117041040366</v>
      </c>
      <c r="F40" s="17">
        <f>'37'!F12</f>
        <v>-6.088794926004228</v>
      </c>
      <c r="G40" s="17">
        <f>'37'!G12</f>
        <v>-6.0642295866074472</v>
      </c>
      <c r="H40" s="17">
        <f>'37'!H12</f>
        <v>-10.16540317022743</v>
      </c>
    </row>
    <row r="41" spans="1:8" ht="16">
      <c r="A41" s="17">
        <v>38</v>
      </c>
      <c r="B41" s="59" t="s">
        <v>48</v>
      </c>
      <c r="C41" s="17">
        <f>'38'!C12</f>
        <v>-7.0596387890337393</v>
      </c>
      <c r="D41" s="17">
        <f>'38'!D12</f>
        <v>-4.3274750507815947</v>
      </c>
      <c r="E41" s="17">
        <f>'38'!E12</f>
        <v>-3.7139788795417932</v>
      </c>
      <c r="F41" s="17">
        <f>'38'!F12</f>
        <v>-4.3984945358908085</v>
      </c>
      <c r="G41" s="17">
        <f>'38'!G12</f>
        <v>-9.4599559147685532</v>
      </c>
      <c r="H41" s="17">
        <f>'38'!H12</f>
        <v>-7.0396095363243854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'39'!C12</f>
        <v>-3.0794993775146371</v>
      </c>
      <c r="F43" s="17">
        <f>'39'!D12</f>
        <v>-0.36764676939257984</v>
      </c>
      <c r="G43" s="17">
        <f>'39'!E12</f>
        <v>-1.3507286991977681</v>
      </c>
      <c r="H43" s="17">
        <f>'39'!F12</f>
        <v>2.7317619032146347</v>
      </c>
    </row>
    <row r="44" spans="1:8" ht="17" thickBot="1">
      <c r="A44">
        <v>40</v>
      </c>
      <c r="B44" s="60" t="s">
        <v>60</v>
      </c>
      <c r="C44" s="17"/>
      <c r="D44" s="17"/>
      <c r="E44" s="17">
        <f>'40'!C12</f>
        <v>-2.5194445769909817</v>
      </c>
      <c r="F44" s="17">
        <f>'40'!D12</f>
        <v>-3.682554257893579</v>
      </c>
      <c r="G44" s="17">
        <f>'40'!E12</f>
        <v>-0.51853274438256192</v>
      </c>
      <c r="H44" s="17">
        <f>'40'!F12</f>
        <v>2.9827768690464738</v>
      </c>
    </row>
    <row r="45" spans="1:8" ht="17" thickBot="1">
      <c r="A45">
        <v>41</v>
      </c>
      <c r="B45" s="60" t="s">
        <v>64</v>
      </c>
      <c r="C45" s="17"/>
      <c r="D45" s="17"/>
      <c r="E45" s="17">
        <f>'41'!C12</f>
        <v>3.3116382772923258</v>
      </c>
      <c r="F45" s="17">
        <f>'41'!D12</f>
        <v>-2.101064484623655</v>
      </c>
      <c r="G45" s="17">
        <f>'41'!E12</f>
        <v>-6.0863668689942614</v>
      </c>
      <c r="H45" s="17">
        <f>'41'!F12</f>
        <v>-4.0458021661375572</v>
      </c>
    </row>
    <row r="46" spans="1:8" ht="17" thickBot="1">
      <c r="A46">
        <v>42</v>
      </c>
      <c r="B46" s="60" t="s">
        <v>68</v>
      </c>
      <c r="C46" s="17"/>
      <c r="D46" s="17"/>
      <c r="E46" s="17">
        <f>'42'!C12</f>
        <v>-2.9866923586439453</v>
      </c>
      <c r="F46" s="17">
        <f>'42'!D12</f>
        <v>-1.3429152148664345</v>
      </c>
      <c r="G46" s="17">
        <f>'42'!E12</f>
        <v>-3.4880894506562954</v>
      </c>
      <c r="H46" s="17">
        <f>'42'!F12</f>
        <v>5.1926421240845517</v>
      </c>
    </row>
    <row r="47" spans="1:8" ht="17" thickBot="1">
      <c r="A47">
        <v>43</v>
      </c>
      <c r="B47" s="60" t="s">
        <v>72</v>
      </c>
      <c r="C47" s="17"/>
      <c r="D47" s="17"/>
      <c r="E47" s="17">
        <f>'43'!C12</f>
        <v>-1.7417094220728806</v>
      </c>
      <c r="F47" s="17">
        <f>'43'!D12</f>
        <v>-0.18179339181020771</v>
      </c>
      <c r="G47" s="17">
        <f>'43'!E12</f>
        <v>0.41542213119861748</v>
      </c>
      <c r="H47" s="17">
        <f>'43'!F12</f>
        <v>4.214368951503431</v>
      </c>
    </row>
    <row r="48" spans="1:8" ht="17" thickBot="1">
      <c r="A48">
        <v>44</v>
      </c>
      <c r="B48" s="60" t="s">
        <v>76</v>
      </c>
      <c r="C48" s="17"/>
      <c r="D48" s="17"/>
      <c r="E48" s="17">
        <f>'44'!C12</f>
        <v>-6.3528790923298626</v>
      </c>
      <c r="F48" s="17">
        <f>'44'!D12</f>
        <v>-4.6378001231274375</v>
      </c>
      <c r="G48" s="17">
        <f>'44'!E12</f>
        <v>-6.4558985323729061</v>
      </c>
      <c r="H48" s="17">
        <f>'44'!F12</f>
        <v>-3.3180033180033179</v>
      </c>
    </row>
    <row r="49" spans="1:8" ht="17" thickBot="1">
      <c r="A49">
        <v>45</v>
      </c>
      <c r="B49" s="60" t="s">
        <v>80</v>
      </c>
      <c r="C49" s="17"/>
      <c r="D49" s="17"/>
      <c r="E49" s="17">
        <f>'45'!C12</f>
        <v>-3.5030870955029116</v>
      </c>
      <c r="F49" s="17">
        <f>'45'!D12</f>
        <v>-2.2647542075580622</v>
      </c>
      <c r="G49" s="17">
        <f>'45'!E12</f>
        <v>-1.3043087163803184</v>
      </c>
      <c r="H49" s="17">
        <f>'45'!F12</f>
        <v>1.8228217280349983</v>
      </c>
    </row>
    <row r="50" spans="1:8" ht="17" thickBot="1">
      <c r="A50">
        <v>46</v>
      </c>
      <c r="B50" s="60" t="s">
        <v>84</v>
      </c>
      <c r="C50" s="17"/>
      <c r="D50" s="17"/>
      <c r="E50" s="17">
        <f>'46'!C12</f>
        <v>-2.4566088117489988</v>
      </c>
      <c r="F50" s="17">
        <f>'46'!D12</f>
        <v>0</v>
      </c>
      <c r="G50" s="17">
        <f>'46'!E12</f>
        <v>-0.87279074841806681</v>
      </c>
      <c r="H50" s="17">
        <f>'46'!F12</f>
        <v>3.3655172413793104</v>
      </c>
    </row>
    <row r="51" spans="1:8" ht="17" thickBot="1">
      <c r="A51">
        <v>47</v>
      </c>
      <c r="B51" s="60" t="s">
        <v>88</v>
      </c>
      <c r="C51" s="17"/>
      <c r="D51" s="17"/>
      <c r="E51" s="17">
        <f>'47'!C12</f>
        <v>-8.6533261222282327</v>
      </c>
      <c r="F51" s="17">
        <f>'47'!D12</f>
        <v>-12.709543113838063</v>
      </c>
      <c r="G51" s="17">
        <f>'47'!E12</f>
        <v>-2.4721095334685597</v>
      </c>
      <c r="H51" s="17">
        <f>'47'!F12</f>
        <v>-2.7528809218950068</v>
      </c>
    </row>
    <row r="52" spans="1:8" ht="17" thickBot="1">
      <c r="A52">
        <v>48</v>
      </c>
      <c r="B52" s="60" t="s">
        <v>92</v>
      </c>
      <c r="C52" s="17"/>
      <c r="D52" s="17"/>
      <c r="E52" s="17">
        <f>'48'!C12</f>
        <v>-0.41573991311035813</v>
      </c>
      <c r="F52" s="17">
        <f>'48'!D12</f>
        <v>-3.5723238906994235</v>
      </c>
      <c r="G52" s="17">
        <f>'48'!E12</f>
        <v>-3.9030359290280385</v>
      </c>
      <c r="H52" s="17">
        <f>'48'!F12</f>
        <v>0.25561283176415456</v>
      </c>
    </row>
    <row r="53" spans="1:8" ht="17" thickBot="1">
      <c r="A53">
        <v>49</v>
      </c>
      <c r="B53" s="60" t="s">
        <v>96</v>
      </c>
      <c r="C53" s="17"/>
      <c r="D53" s="17"/>
      <c r="E53" s="17">
        <f>'49'!C12</f>
        <v>1.5893438280481345</v>
      </c>
      <c r="F53" s="17">
        <f>'49'!D12</f>
        <v>-0.98964677222898889</v>
      </c>
      <c r="G53" s="17">
        <f>'49'!E12</f>
        <v>-5.6071894922805132</v>
      </c>
      <c r="H53" s="17">
        <f>'49'!F12</f>
        <v>-1.8700327255726976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'50'!C12</f>
        <v>2.6017377644690982</v>
      </c>
      <c r="F54" s="17">
        <f>'50'!D12</f>
        <v>0.94138631521577565</v>
      </c>
      <c r="G54" s="17">
        <f>'50'!E12</f>
        <v>-6.0042029420594423</v>
      </c>
      <c r="H54" s="17">
        <f>'50'!F12</f>
        <v>3.4018786494034017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'51'!C12</f>
        <v>-5.6804216620695307</v>
      </c>
      <c r="F55" s="17">
        <f>'51'!D12</f>
        <v>-4.2522641926220457</v>
      </c>
      <c r="G55" s="17">
        <f>'51'!E12</f>
        <v>-8.4237538701849317</v>
      </c>
      <c r="H55" s="17">
        <f>'51'!F12</f>
        <v>-2.6923621935666717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'52'!C12</f>
        <v>0</v>
      </c>
      <c r="F56" s="17">
        <f>'52'!D12</f>
        <v>0</v>
      </c>
      <c r="G56" s="17">
        <f>'52'!E12</f>
        <v>0</v>
      </c>
      <c r="H56" s="17">
        <f>'52'!F12</f>
        <v>0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'1'!C12</f>
        <v>-9.3485492904366865</v>
      </c>
      <c r="D60" s="62">
        <f>'1'!D12</f>
        <v>-0.73472210216959122</v>
      </c>
      <c r="E60" s="62">
        <f>'1'!E12</f>
        <v>0.30449345339075212</v>
      </c>
      <c r="F60" s="62">
        <f>'1'!F12</f>
        <v>-8.2579630357845062</v>
      </c>
      <c r="G60" s="62">
        <f>'1'!G12</f>
        <v>-6.3023396356729684</v>
      </c>
      <c r="H60" s="63">
        <f>'1'!H12</f>
        <v>-5.9906423542787177</v>
      </c>
    </row>
    <row r="61" spans="1:8">
      <c r="B61" t="s">
        <v>214</v>
      </c>
      <c r="C61">
        <f>'1'!C42</f>
        <v>-2.4860779634049326</v>
      </c>
      <c r="D61">
        <f>'1'!D42</f>
        <v>0.91958720752017975</v>
      </c>
      <c r="E61">
        <f>'1'!E42</f>
        <v>-0.40908161178155045</v>
      </c>
      <c r="F61">
        <f>'1'!F42</f>
        <v>-3.7937045011791244</v>
      </c>
      <c r="G61">
        <f>'1'!G42</f>
        <v>-6.4071449373847198</v>
      </c>
      <c r="H61">
        <f>'1'!H42</f>
        <v>-4.4191299224197191</v>
      </c>
    </row>
    <row r="62" spans="1:8">
      <c r="B62" t="s">
        <v>215</v>
      </c>
      <c r="C62">
        <f>'1'!C72</f>
        <v>-2.4208190437764774</v>
      </c>
      <c r="D62">
        <f>'1'!D72</f>
        <v>-1.2335526315789473</v>
      </c>
      <c r="E62">
        <f>'1'!E72</f>
        <v>-10.541546093427035</v>
      </c>
      <c r="F62">
        <f>'1'!F72</f>
        <v>-5.2356020942408383</v>
      </c>
      <c r="G62">
        <f>'1'!G72</f>
        <v>-8.252221752010156</v>
      </c>
      <c r="H62">
        <f>'1'!H72</f>
        <v>0.42789901583226359</v>
      </c>
    </row>
    <row r="63" spans="1:8">
      <c r="B63" t="s">
        <v>216</v>
      </c>
      <c r="C63">
        <f>'1'!C102</f>
        <v>-17.051153460381144</v>
      </c>
      <c r="D63">
        <f>'1'!D102</f>
        <v>-5.0813008130081299</v>
      </c>
      <c r="E63">
        <f>'1'!E102</f>
        <v>6.1664953751284681</v>
      </c>
      <c r="F63">
        <f>'1'!F102</f>
        <v>-21.472392638036812</v>
      </c>
      <c r="G63">
        <f>'1'!G102</f>
        <v>-3.1512605042016806</v>
      </c>
      <c r="H63">
        <f>'1'!H102</f>
        <v>-4.2553191489361701</v>
      </c>
    </row>
    <row r="64" spans="1:8">
      <c r="B64" t="s">
        <v>217</v>
      </c>
      <c r="C64">
        <f>'1'!C132</f>
        <v>-35.202086049543674</v>
      </c>
      <c r="D64">
        <f>'1'!D132</f>
        <v>5.4607508532423212</v>
      </c>
      <c r="E64">
        <f>'1'!E132</f>
        <v>11.659807956104252</v>
      </c>
      <c r="F64">
        <f>'1'!F132</f>
        <v>-4.8242591316333563</v>
      </c>
      <c r="G64">
        <f>'1'!G132</f>
        <v>-12.622720897615707</v>
      </c>
      <c r="H64">
        <f>'1'!H132</f>
        <v>8.6083213773314196</v>
      </c>
    </row>
    <row r="65" spans="1:8">
      <c r="B65" t="s">
        <v>218</v>
      </c>
      <c r="C65">
        <f>'1'!C162</f>
        <v>-23.29450915141431</v>
      </c>
      <c r="D65">
        <f>'1'!D162</f>
        <v>10.452961672473869</v>
      </c>
      <c r="E65">
        <f>'1'!E162</f>
        <v>15.544041450777202</v>
      </c>
      <c r="F65">
        <f>'1'!F162</f>
        <v>-44.750430292598963</v>
      </c>
      <c r="G65">
        <f>'1'!G162</f>
        <v>14.519056261343012</v>
      </c>
      <c r="H65">
        <f>'1'!H162</f>
        <v>-18.050541516245488</v>
      </c>
    </row>
    <row r="66" spans="1:8">
      <c r="B66" t="s">
        <v>219</v>
      </c>
      <c r="C66">
        <f>'1'!C192</f>
        <v>-17.48112832737386</v>
      </c>
      <c r="D66">
        <f>'1'!D192</f>
        <v>-2.8271405492730208</v>
      </c>
      <c r="E66">
        <f>'1'!E192</f>
        <v>7.3319755600814664</v>
      </c>
      <c r="F66">
        <f>'1'!F192</f>
        <v>-6.9246435845213847</v>
      </c>
      <c r="G66">
        <f>'1'!G192</f>
        <v>-4.9382716049382713</v>
      </c>
      <c r="H66">
        <f>'1'!H192</f>
        <v>-8.75</v>
      </c>
    </row>
    <row r="67" spans="1:8">
      <c r="B67" t="s">
        <v>220</v>
      </c>
      <c r="C67">
        <f>'1'!C222</f>
        <v>-21.408182683158895</v>
      </c>
      <c r="D67">
        <f>'1'!D222</f>
        <v>-4.9455984174085064</v>
      </c>
      <c r="E67">
        <f>'1'!E222</f>
        <v>-6.0790273556231007</v>
      </c>
      <c r="F67">
        <f>'1'!F222</f>
        <v>-12.332990750256936</v>
      </c>
      <c r="G67">
        <f>'1'!G222</f>
        <v>-4.7923322683706067</v>
      </c>
      <c r="H67">
        <f>'1'!H222</f>
        <v>-23.900054318305269</v>
      </c>
    </row>
    <row r="68" spans="1:8" ht="16" thickBot="1">
      <c r="B68" t="s">
        <v>221</v>
      </c>
      <c r="C68">
        <f>'1'!C252</f>
        <v>-11.190233977619531</v>
      </c>
      <c r="D68">
        <f>'1'!D252</f>
        <v>-12.422360248447204</v>
      </c>
      <c r="E68">
        <f>'1'!E252</f>
        <v>25.695931477516059</v>
      </c>
      <c r="F68">
        <f>'1'!F252</f>
        <v>-33.755274261603375</v>
      </c>
      <c r="G68">
        <f>'1'!G252</f>
        <v>-7.7605321507760534</v>
      </c>
      <c r="H68">
        <f>'1'!H252</f>
        <v>-30.577576443941108</v>
      </c>
    </row>
    <row r="69" spans="1:8" ht="17" thickBot="1">
      <c r="A69">
        <v>2</v>
      </c>
      <c r="B69" s="69" t="s">
        <v>8</v>
      </c>
      <c r="C69" s="62">
        <f>'2'!C12</f>
        <v>2.2939248802621628</v>
      </c>
      <c r="D69" s="62">
        <f>'2'!D12</f>
        <v>1.1635848531606507</v>
      </c>
      <c r="E69" s="62">
        <f>'2'!E12</f>
        <v>4.4359464627151057</v>
      </c>
      <c r="F69" s="62">
        <f>'2'!F12</f>
        <v>2.5092817821021636</v>
      </c>
      <c r="G69" s="62">
        <f>'2'!G12</f>
        <v>-6.1658325163820233</v>
      </c>
      <c r="H69" s="63">
        <f>'2'!H12</f>
        <v>-9.8810085443203857</v>
      </c>
    </row>
    <row r="70" spans="1:8">
      <c r="B70" t="s">
        <v>223</v>
      </c>
      <c r="C70">
        <f>'2'!C42</f>
        <v>0</v>
      </c>
      <c r="D70">
        <f>'2'!D42</f>
        <v>0.47852613949036965</v>
      </c>
      <c r="E70">
        <f>'2'!E42</f>
        <v>2.0437605193556143</v>
      </c>
      <c r="F70">
        <f>'2'!F42</f>
        <v>4.3389176810895504</v>
      </c>
      <c r="G70">
        <f>'2'!G42</f>
        <v>-0.72202166064981943</v>
      </c>
      <c r="H70">
        <f>'2'!H42</f>
        <v>-4.2367752088124924</v>
      </c>
    </row>
    <row r="71" spans="1:8">
      <c r="B71" t="s">
        <v>224</v>
      </c>
      <c r="C71">
        <f>'2'!C72</f>
        <v>4.3427909669947891</v>
      </c>
      <c r="D71">
        <f>'2'!D72</f>
        <v>-0.87642418930762489</v>
      </c>
      <c r="E71">
        <f>'2'!E72</f>
        <v>4.4483985765124556</v>
      </c>
      <c r="F71">
        <f>'2'!F72</f>
        <v>7.4962518740629687</v>
      </c>
      <c r="G71">
        <f>'2'!G72</f>
        <v>-2.7141133896260556</v>
      </c>
      <c r="H71">
        <f>'2'!H72</f>
        <v>1.8478595626732368</v>
      </c>
    </row>
    <row r="72" spans="1:8">
      <c r="B72" t="s">
        <v>225</v>
      </c>
      <c r="C72">
        <f>'2'!C102</f>
        <v>-9.0274928190398036</v>
      </c>
      <c r="D72">
        <f>'2'!D102</f>
        <v>2.9610829103214891</v>
      </c>
      <c r="E72">
        <f>'2'!E102</f>
        <v>-9.0206185567010309</v>
      </c>
      <c r="F72">
        <f>'2'!F102</f>
        <v>14.146772767462421</v>
      </c>
      <c r="G72">
        <f>'2'!G102</f>
        <v>-22.281639928698752</v>
      </c>
      <c r="H72">
        <f>'2'!H102</f>
        <v>-13.895321908290875</v>
      </c>
    </row>
    <row r="73" spans="1:8">
      <c r="B73" t="s">
        <v>226</v>
      </c>
      <c r="C73">
        <f>'2'!C132</f>
        <v>20.307513780098638</v>
      </c>
      <c r="D73">
        <f>'2'!D132</f>
        <v>8.7422447828539198</v>
      </c>
      <c r="E73">
        <f>'2'!E132</f>
        <v>19.225410977988297</v>
      </c>
      <c r="F73">
        <f>'2'!F132</f>
        <v>4.3703906036602014</v>
      </c>
      <c r="G73">
        <f>'2'!G132</f>
        <v>7.325013564839935</v>
      </c>
      <c r="H73">
        <f>'2'!H132</f>
        <v>-28.609986504723349</v>
      </c>
    </row>
    <row r="74" spans="1:8">
      <c r="B74" t="s">
        <v>227</v>
      </c>
      <c r="C74">
        <f>'2'!C162</f>
        <v>9.694895922440832</v>
      </c>
      <c r="D74">
        <f>'2'!D162</f>
        <v>2.8514399771884804</v>
      </c>
      <c r="E74">
        <f>'2'!E162</f>
        <v>4.0229885057471266</v>
      </c>
      <c r="F74">
        <f>'2'!F162</f>
        <v>-3.1810294968189705</v>
      </c>
      <c r="G74">
        <f>'2'!G162</f>
        <v>-0.58962264150943389</v>
      </c>
      <c r="H74">
        <f>'2'!H162</f>
        <v>-11.634844868735083</v>
      </c>
    </row>
    <row r="75" spans="1:8">
      <c r="B75" t="s">
        <v>228</v>
      </c>
      <c r="C75">
        <f>'2'!C192</f>
        <v>1.2674271229404308</v>
      </c>
      <c r="D75">
        <f>'2'!D192</f>
        <v>0.95632770162575709</v>
      </c>
      <c r="E75">
        <f>'2'!E192</f>
        <v>4.82780817508851</v>
      </c>
      <c r="F75">
        <f>'2'!F192</f>
        <v>2.9041626331074539</v>
      </c>
      <c r="G75">
        <f>'2'!G192</f>
        <v>-8.7633885102239546</v>
      </c>
      <c r="H75">
        <f>'2'!H192</f>
        <v>-9.9042588312974562</v>
      </c>
    </row>
    <row r="76" spans="1:8">
      <c r="B76" t="s">
        <v>229</v>
      </c>
      <c r="C76">
        <f>'2'!C222</f>
        <v>1.4260249554367201</v>
      </c>
      <c r="D76">
        <f>'2'!D222</f>
        <v>2.8756290438533432</v>
      </c>
      <c r="E76">
        <f>'2'!E222</f>
        <v>4.7255543438749541</v>
      </c>
      <c r="F76">
        <f>'2'!F222</f>
        <v>5.8436815193571947</v>
      </c>
      <c r="G76">
        <f>'2'!G222</f>
        <v>-9.2353158478019939</v>
      </c>
      <c r="H76">
        <f>'2'!H222</f>
        <v>-13.595166163141993</v>
      </c>
    </row>
    <row r="77" spans="1:8">
      <c r="B77" t="s">
        <v>230</v>
      </c>
      <c r="C77">
        <f>'2'!C252</f>
        <v>0</v>
      </c>
      <c r="D77">
        <f>'2'!D252</f>
        <v>1.3386880856760375</v>
      </c>
      <c r="E77">
        <f>'2'!E252</f>
        <v>14.824797843665769</v>
      </c>
      <c r="F77">
        <f>'2'!F252</f>
        <v>16.129032258064516</v>
      </c>
      <c r="G77">
        <f>'2'!G252</f>
        <v>-24.032042723631509</v>
      </c>
      <c r="H77">
        <f>'2'!H252</f>
        <v>4.166666666666667</v>
      </c>
    </row>
    <row r="78" spans="1:8">
      <c r="B78" t="s">
        <v>231</v>
      </c>
      <c r="C78">
        <f>'2'!C282</f>
        <v>-2.4187975120939877</v>
      </c>
      <c r="D78">
        <f>'2'!D282</f>
        <v>-2.0833333333333335</v>
      </c>
      <c r="E78">
        <f>'2'!E282</f>
        <v>-0.69905627403005932</v>
      </c>
      <c r="F78">
        <f>'2'!F282</f>
        <v>-1.3995801259622112</v>
      </c>
      <c r="G78">
        <f>'2'!G282</f>
        <v>-6.6972153683468454</v>
      </c>
      <c r="H78">
        <f>'2'!H282</f>
        <v>-9.6428571428571423</v>
      </c>
    </row>
    <row r="79" spans="1:8">
      <c r="B79" t="s">
        <v>232</v>
      </c>
      <c r="C79">
        <f>'2'!C312</f>
        <v>0.54884742041712409</v>
      </c>
      <c r="D79">
        <f>'2'!D312</f>
        <v>-1.669449081803005</v>
      </c>
      <c r="E79">
        <f>'2'!E312</f>
        <v>9.0600226500566254</v>
      </c>
      <c r="F79">
        <f>'2'!F312</f>
        <v>-14.318442153493699</v>
      </c>
      <c r="G79">
        <f>'2'!G312</f>
        <v>-7.1301247771836005</v>
      </c>
      <c r="H79">
        <f>'2'!H312</f>
        <v>-15.767131594906003</v>
      </c>
    </row>
    <row r="80" spans="1:8">
      <c r="B80" t="s">
        <v>233</v>
      </c>
      <c r="C80">
        <f>'2'!C342</f>
        <v>-5.9405940594059405</v>
      </c>
      <c r="D80">
        <f>'2'!D342</f>
        <v>-3.0096308186195828</v>
      </c>
      <c r="E80">
        <f>'2'!E342</f>
        <v>6.3175056042388427</v>
      </c>
      <c r="F80">
        <f>'2'!F342</f>
        <v>0.82118661465818099</v>
      </c>
      <c r="G80">
        <f>'2'!G342</f>
        <v>-13.952519783423574</v>
      </c>
      <c r="H80">
        <f>'2'!H342</f>
        <v>-9.4137783483097994</v>
      </c>
    </row>
    <row r="81" spans="1:8" ht="16" thickBot="1">
      <c r="B81" t="s">
        <v>234</v>
      </c>
      <c r="C81">
        <f>'2'!C372</f>
        <v>11.077542799597181</v>
      </c>
      <c r="D81">
        <f>'2'!D372</f>
        <v>4.4843049327354256</v>
      </c>
      <c r="E81">
        <f>'2'!E372</f>
        <v>-1.996007984031936</v>
      </c>
      <c r="F81">
        <f>'2'!F372</f>
        <v>-6.0422960725075532</v>
      </c>
      <c r="G81">
        <f>'2'!G372</f>
        <v>-15.856777493606138</v>
      </c>
      <c r="H81">
        <f>'2'!H372</f>
        <v>-6.8062827225130889</v>
      </c>
    </row>
    <row r="82" spans="1:8" ht="17" thickBot="1">
      <c r="A82">
        <v>3</v>
      </c>
      <c r="B82" s="69" t="s">
        <v>12</v>
      </c>
      <c r="C82" s="62">
        <f>'3'!C12</f>
        <v>3.2019289353262206</v>
      </c>
      <c r="D82" s="62">
        <f>'3'!D12</f>
        <v>3.9642954306960836</v>
      </c>
      <c r="E82" s="62">
        <f>'3'!E12</f>
        <v>2.7220407528386996</v>
      </c>
      <c r="F82" s="62">
        <f>'3'!F12</f>
        <v>0.50732367250305699</v>
      </c>
      <c r="G82" s="62">
        <f>'3'!G12</f>
        <v>1.5209923163664016</v>
      </c>
      <c r="H82" s="63">
        <f>'3'!H12</f>
        <v>4.8252495023137465</v>
      </c>
    </row>
    <row r="83" spans="1:8">
      <c r="B83" t="s">
        <v>236</v>
      </c>
      <c r="C83">
        <f>'3'!C42</f>
        <v>0.59497838245210422</v>
      </c>
      <c r="D83">
        <f>'3'!D42</f>
        <v>-0.95794998702776057</v>
      </c>
      <c r="E83">
        <f>'3'!E42</f>
        <v>0.5815469147933503</v>
      </c>
      <c r="F83">
        <f>'3'!F42</f>
        <v>-1.1082900092693346</v>
      </c>
      <c r="G83">
        <f>'3'!G42</f>
        <v>-1.5470422993933965</v>
      </c>
      <c r="H83">
        <f>'3'!H42</f>
        <v>3.5926914391295419</v>
      </c>
    </row>
    <row r="84" spans="1:8">
      <c r="B84" t="s">
        <v>237</v>
      </c>
      <c r="C84">
        <f>'3'!C72</f>
        <v>6.7537806489502277</v>
      </c>
      <c r="D84">
        <f>'3'!D72</f>
        <v>22.820694542877391</v>
      </c>
      <c r="E84">
        <f>'3'!E72</f>
        <v>17.15481171548117</v>
      </c>
      <c r="F84">
        <f>'3'!F72</f>
        <v>19.206853668647231</v>
      </c>
      <c r="G84">
        <f>'3'!G72</f>
        <v>26.373326045367588</v>
      </c>
      <c r="H84">
        <f>'3'!H72</f>
        <v>18.776824034334766</v>
      </c>
    </row>
    <row r="85" spans="1:8">
      <c r="B85" t="s">
        <v>238</v>
      </c>
      <c r="C85">
        <f>'3'!C102</f>
        <v>1.122334455667789</v>
      </c>
      <c r="D85">
        <f>'3'!D102</f>
        <v>-2.8596294914832776</v>
      </c>
      <c r="E85">
        <f>'3'!E102</f>
        <v>-2.3770799449518329</v>
      </c>
      <c r="F85">
        <f>'3'!F102</f>
        <v>-2.9110239210226552</v>
      </c>
      <c r="G85">
        <f>'3'!G102</f>
        <v>1.2768130745658834</v>
      </c>
      <c r="H85">
        <f>'3'!H102</f>
        <v>1.2825445684237529</v>
      </c>
    </row>
    <row r="86" spans="1:8">
      <c r="B86" t="s">
        <v>239</v>
      </c>
      <c r="C86">
        <f>'3'!C132</f>
        <v>23.519035719535498</v>
      </c>
      <c r="D86">
        <f>'3'!D132</f>
        <v>27.120600115406809</v>
      </c>
      <c r="E86">
        <f>'3'!E132</f>
        <v>8.7706889234686667</v>
      </c>
      <c r="F86">
        <f>'3'!F132</f>
        <v>-1.2695725772323319</v>
      </c>
      <c r="G86">
        <f>'3'!G132</f>
        <v>-0.99375354911981817</v>
      </c>
      <c r="H86">
        <f>'3'!H132</f>
        <v>-1.2888443362451669</v>
      </c>
    </row>
    <row r="87" spans="1:8">
      <c r="B87" t="s">
        <v>240</v>
      </c>
      <c r="C87">
        <f>'3'!C162</f>
        <v>9.7181729834791053</v>
      </c>
      <c r="D87">
        <f>'3'!D162</f>
        <v>-3.883495145631068</v>
      </c>
      <c r="E87">
        <f>'3'!E162</f>
        <v>5.9582919563058594</v>
      </c>
      <c r="F87">
        <f>'3'!F162</f>
        <v>1.9900497512437809</v>
      </c>
      <c r="G87">
        <f>'3'!G162</f>
        <v>-17.189079878665318</v>
      </c>
      <c r="H87">
        <f>'3'!H162</f>
        <v>6.3157894736842106</v>
      </c>
    </row>
    <row r="88" spans="1:8">
      <c r="B88" t="s">
        <v>241</v>
      </c>
      <c r="C88">
        <f>'3'!C192</f>
        <v>-2.6109660574412534</v>
      </c>
      <c r="D88">
        <f>'3'!D192</f>
        <v>7.6001169248757678</v>
      </c>
      <c r="E88">
        <f>'3'!E192</f>
        <v>0.29078220412910727</v>
      </c>
      <c r="F88">
        <f>'3'!F192</f>
        <v>-3.5190615835777126</v>
      </c>
      <c r="G88">
        <f>'3'!G192</f>
        <v>0.59382422802850354</v>
      </c>
      <c r="H88">
        <f>'3'!H192</f>
        <v>10.413567390657542</v>
      </c>
    </row>
    <row r="89" spans="1:8" ht="16" thickBot="1">
      <c r="B89" t="s">
        <v>242</v>
      </c>
      <c r="C89">
        <f>'3'!C222</f>
        <v>1.639344262295082</v>
      </c>
      <c r="D89">
        <f>'3'!D222</f>
        <v>9.9833610648918469</v>
      </c>
      <c r="E89">
        <f>'3'!E222</f>
        <v>13.266998341625207</v>
      </c>
      <c r="F89">
        <f>'3'!F222</f>
        <v>-4.9504950495049505</v>
      </c>
      <c r="G89">
        <f>'3'!G222</f>
        <v>18.675721561969439</v>
      </c>
      <c r="H89">
        <f>'3'!H222</f>
        <v>15.151515151515152</v>
      </c>
    </row>
    <row r="90" spans="1:8" ht="17" thickBot="1">
      <c r="A90">
        <v>4</v>
      </c>
      <c r="B90" s="69" t="s">
        <v>16</v>
      </c>
      <c r="C90" s="62">
        <f>'4'!C12</f>
        <v>-4.9246108949416341</v>
      </c>
      <c r="D90" s="62">
        <f>'4'!D12</f>
        <v>16.960349039067179</v>
      </c>
      <c r="E90" s="62">
        <f>'4'!E12</f>
        <v>19.675715066496632</v>
      </c>
      <c r="F90" s="62">
        <f>'4'!F12</f>
        <v>24.355193629028637</v>
      </c>
      <c r="G90" s="62">
        <f>'4'!G12</f>
        <v>19.888740477623333</v>
      </c>
      <c r="H90" s="63">
        <f>'4'!H12</f>
        <v>7.2006690385405889</v>
      </c>
    </row>
    <row r="91" spans="1:8">
      <c r="B91" t="s">
        <v>244</v>
      </c>
      <c r="C91">
        <f>'4'!C42</f>
        <v>-2.855674224684448</v>
      </c>
      <c r="D91">
        <f>'4'!D42</f>
        <v>2.5666166801245818</v>
      </c>
      <c r="E91">
        <f>'4'!E42</f>
        <v>-1.8498713761308785</v>
      </c>
      <c r="F91">
        <f>'4'!F42</f>
        <v>0.40711876235896238</v>
      </c>
      <c r="G91">
        <f>'4'!G42</f>
        <v>-3.4170560747663554</v>
      </c>
      <c r="H91">
        <f>'4'!H42</f>
        <v>1.2378061359818455</v>
      </c>
    </row>
    <row r="92" spans="1:8">
      <c r="B92" t="s">
        <v>245</v>
      </c>
      <c r="C92">
        <f>'4'!C72</f>
        <v>-13.074565883554648</v>
      </c>
      <c r="D92">
        <f>'4'!D72</f>
        <v>1.8785222291797119</v>
      </c>
      <c r="E92">
        <f>'4'!E72</f>
        <v>-10.088272383354351</v>
      </c>
      <c r="F92">
        <f>'4'!F72</f>
        <v>7.4930421751231</v>
      </c>
      <c r="G92">
        <f>'4'!G72</f>
        <v>1.5008576329331045</v>
      </c>
      <c r="H92">
        <f>'4'!H72</f>
        <v>0.21616947686986596</v>
      </c>
    </row>
    <row r="93" spans="1:8">
      <c r="B93" t="s">
        <v>246</v>
      </c>
      <c r="C93">
        <f>'4'!C102</f>
        <v>-16.936562175011144</v>
      </c>
      <c r="D93">
        <f>'4'!D102</f>
        <v>2.8779157830960318</v>
      </c>
      <c r="E93">
        <f>'4'!E102</f>
        <v>3.9292730844793708</v>
      </c>
      <c r="F93">
        <f>'4'!F102</f>
        <v>30.915397375961394</v>
      </c>
      <c r="G93">
        <f>'4'!G102</f>
        <v>24.937655860349128</v>
      </c>
      <c r="H93">
        <f>'4'!H102</f>
        <v>38.278889048784002</v>
      </c>
    </row>
    <row r="94" spans="1:8">
      <c r="B94" t="s">
        <v>247</v>
      </c>
      <c r="C94">
        <f>'4'!C132</f>
        <v>-8.2010582010582009</v>
      </c>
      <c r="D94">
        <f>'4'!D132</f>
        <v>19.565800053604931</v>
      </c>
      <c r="E94">
        <f>'4'!E132</f>
        <v>9.8221396336607381</v>
      </c>
      <c r="F94">
        <f>'4'!F132</f>
        <v>12.24381155177003</v>
      </c>
      <c r="G94">
        <f>'4'!G132</f>
        <v>16.47183846971307</v>
      </c>
      <c r="H94">
        <f>'4'!H132</f>
        <v>-2.1030494216614088</v>
      </c>
    </row>
    <row r="95" spans="1:8">
      <c r="B95" t="s">
        <v>248</v>
      </c>
      <c r="C95">
        <f>'4'!C162</f>
        <v>20.166453265044812</v>
      </c>
      <c r="D95">
        <f>'4'!D162</f>
        <v>81.677704194260485</v>
      </c>
      <c r="E95">
        <f>'4'!E162</f>
        <v>29.549444119368051</v>
      </c>
      <c r="F95">
        <f>'4'!F162</f>
        <v>29.134532990574119</v>
      </c>
      <c r="G95">
        <f>'4'!G162</f>
        <v>21.502373638648422</v>
      </c>
      <c r="H95">
        <f>'4'!H162</f>
        <v>15.147342329936658</v>
      </c>
    </row>
    <row r="96" spans="1:8">
      <c r="B96" t="s">
        <v>249</v>
      </c>
      <c r="C96">
        <f>'4'!C192</f>
        <v>-3.5041611914148052</v>
      </c>
      <c r="D96">
        <f>'4'!D192</f>
        <v>80.385852090032159</v>
      </c>
      <c r="E96">
        <f>'4'!E192</f>
        <v>151.86130896384896</v>
      </c>
      <c r="F96">
        <f>'4'!F192</f>
        <v>141.06583072100312</v>
      </c>
      <c r="G96">
        <f>'4'!G192</f>
        <v>114.87511376276672</v>
      </c>
      <c r="H96">
        <f>'4'!H192</f>
        <v>12.668463611859838</v>
      </c>
    </row>
    <row r="97" spans="1:8">
      <c r="B97" t="s">
        <v>250</v>
      </c>
      <c r="C97">
        <f>'4'!C222</f>
        <v>-17.021276595744681</v>
      </c>
      <c r="D97">
        <f>'4'!D222</f>
        <v>40.600176522506622</v>
      </c>
      <c r="E97">
        <f>'4'!E222</f>
        <v>60.197663971248879</v>
      </c>
      <c r="F97">
        <f>'4'!F222</f>
        <v>37.071362372567187</v>
      </c>
      <c r="G97">
        <f>'4'!G222</f>
        <v>-1.8850141376060321</v>
      </c>
      <c r="H97">
        <f>'4'!H222</f>
        <v>-5.0483803113167856</v>
      </c>
    </row>
    <row r="98" spans="1:8" ht="16" thickBot="1">
      <c r="B98" t="s">
        <v>251</v>
      </c>
      <c r="C98">
        <f>'4'!C252</f>
        <v>-8.0568720379146921</v>
      </c>
      <c r="D98">
        <f>'4'!D252</f>
        <v>14.227152158186641</v>
      </c>
      <c r="E98">
        <f>'4'!E252</f>
        <v>11.306230454654798</v>
      </c>
      <c r="F98">
        <f>'4'!F252</f>
        <v>-7.2063415805909194</v>
      </c>
      <c r="G98">
        <f>'4'!G252</f>
        <v>5.3488937515195714</v>
      </c>
      <c r="H98">
        <f>'4'!H252</f>
        <v>5.6083881980004877</v>
      </c>
    </row>
    <row r="99" spans="1:8" ht="17" thickBot="1">
      <c r="A99">
        <v>5</v>
      </c>
      <c r="B99" s="69" t="s">
        <v>20</v>
      </c>
      <c r="C99" s="62">
        <f>'5'!C12</f>
        <v>8.6911176777333565E-2</v>
      </c>
      <c r="D99" s="62">
        <f>'5'!D12</f>
        <v>-4.1873855011777019</v>
      </c>
      <c r="E99" s="62">
        <f>'5'!E12</f>
        <v>-5.6472249183799521</v>
      </c>
      <c r="F99" s="62">
        <f>'5'!F12</f>
        <v>-6.3506261180679786</v>
      </c>
      <c r="G99" s="62">
        <f>'5'!G12</f>
        <v>-7.4201429734865627</v>
      </c>
      <c r="H99" s="63">
        <f>'5'!H12</f>
        <v>-5.2418613205812026</v>
      </c>
    </row>
    <row r="100" spans="1:8">
      <c r="B100" t="s">
        <v>253</v>
      </c>
      <c r="C100">
        <f>'5'!C42</f>
        <v>0.33692722371967659</v>
      </c>
      <c r="D100">
        <f>'5'!D42</f>
        <v>-6.7351405960599422</v>
      </c>
      <c r="E100">
        <f>'5'!E42</f>
        <v>-8</v>
      </c>
      <c r="F100">
        <f>'5'!F42</f>
        <v>-9.9879455829171686</v>
      </c>
      <c r="G100">
        <f>'5'!G42</f>
        <v>-10.962241169305726</v>
      </c>
      <c r="H100">
        <f>'5'!H42</f>
        <v>3.0040643223184311</v>
      </c>
    </row>
    <row r="101" spans="1:8">
      <c r="B101" t="s">
        <v>254</v>
      </c>
      <c r="C101">
        <f>'5'!C72</f>
        <v>7.1428571428571423</v>
      </c>
      <c r="D101">
        <f>'5'!D72</f>
        <v>-5.5555555555555554</v>
      </c>
      <c r="E101">
        <f>'5'!E72</f>
        <v>-10.475423045930702</v>
      </c>
      <c r="F101">
        <f>'5'!F72</f>
        <v>0.82169268693508624</v>
      </c>
      <c r="G101">
        <f>'5'!G72</f>
        <v>0.82576383154417832</v>
      </c>
      <c r="H101">
        <f>'5'!H72</f>
        <v>-26.072329688814129</v>
      </c>
    </row>
    <row r="102" spans="1:8">
      <c r="B102" t="s">
        <v>255</v>
      </c>
      <c r="C102">
        <f>'5'!C102</f>
        <v>-2.0352781546811398</v>
      </c>
      <c r="D102">
        <f>'5'!D102</f>
        <v>-5.4794520547945202</v>
      </c>
      <c r="E102">
        <f>'5'!E102</f>
        <v>-9.0972708187543745</v>
      </c>
      <c r="F102">
        <f>'5'!F102</f>
        <v>-4.329004329004329</v>
      </c>
      <c r="G102">
        <f>'5'!G102</f>
        <v>-8.7847730600292824</v>
      </c>
      <c r="H102">
        <f>'5'!H102</f>
        <v>-18.628912071535023</v>
      </c>
    </row>
    <row r="103" spans="1:8">
      <c r="B103" t="s">
        <v>256</v>
      </c>
      <c r="C103">
        <f>'5'!C132</f>
        <v>0</v>
      </c>
      <c r="D103">
        <f>'5'!D132</f>
        <v>9.3936806148590932</v>
      </c>
      <c r="E103">
        <f>'5'!E132</f>
        <v>3.4013605442176869</v>
      </c>
      <c r="F103">
        <f>'5'!F132</f>
        <v>-16.33705932932072</v>
      </c>
      <c r="G103">
        <f>'5'!G132</f>
        <v>4.4052863436123353</v>
      </c>
      <c r="H103">
        <f>'5'!H132</f>
        <v>-17.543859649122805</v>
      </c>
    </row>
    <row r="104" spans="1:8">
      <c r="B104" t="s">
        <v>257</v>
      </c>
      <c r="C104">
        <f>'5'!C162</f>
        <v>0</v>
      </c>
      <c r="D104">
        <f>'5'!D162</f>
        <v>14.285714285714285</v>
      </c>
      <c r="E104">
        <f>'5'!E162</f>
        <v>8.146639511201629</v>
      </c>
      <c r="F104">
        <f>'5'!F162</f>
        <v>18.255578093306287</v>
      </c>
      <c r="G104">
        <f>'5'!G162</f>
        <v>-4.048582995951417</v>
      </c>
      <c r="H104">
        <f>'5'!H162</f>
        <v>22.821576763485474</v>
      </c>
    </row>
    <row r="105" spans="1:8" ht="16" thickBot="1">
      <c r="B105" t="s">
        <v>258</v>
      </c>
      <c r="C105">
        <f>'5'!C192</f>
        <v>-6.0396893874029338</v>
      </c>
      <c r="D105">
        <f>'5'!D192</f>
        <v>-9.623797025371827</v>
      </c>
      <c r="E105">
        <f>'5'!E192</f>
        <v>0.89206066012488849</v>
      </c>
      <c r="F105">
        <f>'5'!F192</f>
        <v>1.7953321364452424</v>
      </c>
      <c r="G105">
        <f>'5'!G192</f>
        <v>-10.018214936247723</v>
      </c>
      <c r="H105">
        <f>'5'!H192</f>
        <v>-8.4745762711864412</v>
      </c>
    </row>
    <row r="106" spans="1:8" ht="17" thickBot="1">
      <c r="A106">
        <v>6</v>
      </c>
      <c r="B106" s="69" t="s">
        <v>24</v>
      </c>
      <c r="C106" s="62">
        <f>'6'!C12</f>
        <v>-5.0667446165838443</v>
      </c>
      <c r="D106" s="62">
        <f>'6'!D12</f>
        <v>-12.343240841315295</v>
      </c>
      <c r="E106" s="62">
        <f>'6'!E12</f>
        <v>-6.682190948668624</v>
      </c>
      <c r="F106" s="62">
        <f>'6'!F12</f>
        <v>-3.6142090045435769</v>
      </c>
      <c r="G106" s="62">
        <f>'6'!G12</f>
        <v>0.83875026210945691</v>
      </c>
      <c r="H106" s="63">
        <f>'6'!H12</f>
        <v>-1.3697186808555473</v>
      </c>
    </row>
    <row r="107" spans="1:8" ht="16">
      <c r="B107" s="24" t="s">
        <v>260</v>
      </c>
      <c r="C107">
        <f>'6'!C42</f>
        <v>3.7016472330186936</v>
      </c>
      <c r="D107">
        <f>'6'!D42</f>
        <v>-18.212228210369819</v>
      </c>
      <c r="E107">
        <f>'6'!E42</f>
        <v>-14.93680582152432</v>
      </c>
      <c r="F107">
        <f>'6'!F42</f>
        <v>-3.9370078740157481</v>
      </c>
      <c r="G107">
        <f>'6'!G42</f>
        <v>5.3806297329613386</v>
      </c>
      <c r="H107">
        <f>'6'!H42</f>
        <v>7.1698864767974504</v>
      </c>
    </row>
    <row r="108" spans="1:8" ht="16">
      <c r="B108" s="24" t="s">
        <v>261</v>
      </c>
      <c r="C108">
        <f>'6'!C72</f>
        <v>-28.81844380403458</v>
      </c>
      <c r="D108">
        <f>'6'!D72</f>
        <v>-8.0482897384305847</v>
      </c>
      <c r="E108">
        <f>'6'!E72</f>
        <v>-6.1791967044284242</v>
      </c>
      <c r="F108">
        <f>'6'!F72</f>
        <v>8.4656084656084669</v>
      </c>
      <c r="G108">
        <f>'6'!G72</f>
        <v>-8.501594048884165</v>
      </c>
      <c r="H108">
        <f>'6'!H72</f>
        <v>-8.6486486486486491</v>
      </c>
    </row>
    <row r="109" spans="1:8" ht="16">
      <c r="B109" s="24" t="s">
        <v>262</v>
      </c>
      <c r="C109">
        <f>'6'!C102</f>
        <v>-5.6882821387940838</v>
      </c>
      <c r="D109">
        <f>'6'!D102</f>
        <v>2.3054755043227666</v>
      </c>
      <c r="E109">
        <f>'6'!E102</f>
        <v>12.188044109112013</v>
      </c>
      <c r="F109">
        <f>'6'!F102</f>
        <v>-8.7463556851311957</v>
      </c>
      <c r="G109">
        <f>'6'!G102</f>
        <v>-8.3682008368200833</v>
      </c>
      <c r="H109">
        <f>'6'!H102</f>
        <v>-14.519056261343012</v>
      </c>
    </row>
    <row r="110" spans="1:8" ht="16" thickBot="1">
      <c r="B110" t="s">
        <v>263</v>
      </c>
      <c r="C110">
        <f>'6'!C132</f>
        <v>-15.526443474041727</v>
      </c>
      <c r="D110">
        <f>'6'!D132</f>
        <v>-11.403073872087258</v>
      </c>
      <c r="E110">
        <f>'6'!E132</f>
        <v>-1.5298317185109638</v>
      </c>
      <c r="F110">
        <f>'6'!F132</f>
        <v>-4.1152263374485596</v>
      </c>
      <c r="G110">
        <f>'6'!G132</f>
        <v>1.5739769150052467</v>
      </c>
      <c r="H110">
        <f>'6'!H132</f>
        <v>-8.9852008456659611</v>
      </c>
    </row>
    <row r="111" spans="1:8" ht="17" thickBot="1">
      <c r="A111">
        <v>7</v>
      </c>
      <c r="B111" s="69" t="s">
        <v>28</v>
      </c>
      <c r="C111" s="62">
        <f>'7'!C12</f>
        <v>-5.2721573097748653</v>
      </c>
      <c r="D111" s="62">
        <f>'7'!D12</f>
        <v>-3.5289881166726684</v>
      </c>
      <c r="E111" s="62">
        <f>'7'!E12</f>
        <v>3.1359393232205366</v>
      </c>
      <c r="F111" s="62">
        <f>'7'!F12</f>
        <v>1.3956221536653446</v>
      </c>
      <c r="G111" s="62">
        <f>'7'!G12</f>
        <v>-2.5160956116332422</v>
      </c>
      <c r="H111" s="63">
        <f>'7'!H12</f>
        <v>0.2240980055277508</v>
      </c>
    </row>
    <row r="112" spans="1:8" ht="16">
      <c r="B112" s="24" t="s">
        <v>265</v>
      </c>
      <c r="C112">
        <f>'7'!C42</f>
        <v>1.1604293588627792</v>
      </c>
      <c r="D112">
        <f>'7'!D42</f>
        <v>-3.0395136778115504</v>
      </c>
      <c r="E112">
        <f>'7'!E42</f>
        <v>1.8964259664478484</v>
      </c>
      <c r="F112">
        <f>'7'!F42</f>
        <v>9.5140515222482431</v>
      </c>
      <c r="G112">
        <f>'7'!G42</f>
        <v>-2.3293055757752219</v>
      </c>
      <c r="H112">
        <f>'7'!H42</f>
        <v>3.509284983184676</v>
      </c>
    </row>
    <row r="113" spans="1:8" ht="16">
      <c r="B113" s="24" t="s">
        <v>266</v>
      </c>
      <c r="C113">
        <f>'7'!C72</f>
        <v>-0.76219512195121952</v>
      </c>
      <c r="D113">
        <f>'7'!D72</f>
        <v>-3.0816640986132513</v>
      </c>
      <c r="E113">
        <f>'7'!E72</f>
        <v>2.3201856148491879</v>
      </c>
      <c r="F113">
        <f>'7'!F72</f>
        <v>-11.7096018735363</v>
      </c>
      <c r="G113">
        <f>'7'!G72</f>
        <v>5.6044835868694953</v>
      </c>
      <c r="H113">
        <f>'7'!H72</f>
        <v>0</v>
      </c>
    </row>
    <row r="114" spans="1:8">
      <c r="B114" t="s">
        <v>267</v>
      </c>
      <c r="C114">
        <f>'7'!C102</f>
        <v>0</v>
      </c>
      <c r="D114">
        <f>'7'!D102</f>
        <v>15.321154979375368</v>
      </c>
      <c r="E114">
        <f>'7'!E102</f>
        <v>13.561320754716981</v>
      </c>
      <c r="F114">
        <f>'7'!F102</f>
        <v>3.5523978685612789</v>
      </c>
      <c r="G114">
        <f>'7'!G102</f>
        <v>-0.59488399762046407</v>
      </c>
      <c r="H114">
        <f>'7'!H102</f>
        <v>-6.0060060060060056</v>
      </c>
    </row>
    <row r="115" spans="1:8">
      <c r="B115" t="s">
        <v>268</v>
      </c>
      <c r="C115">
        <f>'7'!C132</f>
        <v>-15.723270440251572</v>
      </c>
      <c r="D115">
        <f>'7'!D132</f>
        <v>-15.359741309620048</v>
      </c>
      <c r="E115">
        <f>'7'!E132</f>
        <v>-0.8347245409015025</v>
      </c>
      <c r="F115">
        <f>'7'!F132</f>
        <v>-15.280135823429541</v>
      </c>
      <c r="G115">
        <f>'7'!G132</f>
        <v>-15.00441306266549</v>
      </c>
      <c r="H115">
        <f>'7'!H132</f>
        <v>-5.4744525547445262</v>
      </c>
    </row>
    <row r="116" spans="1:8">
      <c r="B116" t="s">
        <v>269</v>
      </c>
      <c r="C116">
        <f>'7'!C162</f>
        <v>-18.244013683010262</v>
      </c>
      <c r="D116">
        <f>'7'!D162</f>
        <v>-11.682242990654204</v>
      </c>
      <c r="E116">
        <f>'7'!E162</f>
        <v>0</v>
      </c>
      <c r="F116">
        <f>'7'!F162</f>
        <v>-15.494636471990464</v>
      </c>
      <c r="G116">
        <f>'7'!G162</f>
        <v>4.8721071863580994</v>
      </c>
      <c r="H116">
        <f>'7'!H162</f>
        <v>6.0753341433778862</v>
      </c>
    </row>
    <row r="117" spans="1:8" ht="16" thickBot="1">
      <c r="B117" t="s">
        <v>270</v>
      </c>
      <c r="C117">
        <f>'7'!C192</f>
        <v>-22.994379151762903</v>
      </c>
      <c r="D117">
        <f>'7'!D192</f>
        <v>-11.122881355932202</v>
      </c>
      <c r="E117">
        <f>'7'!E192</f>
        <v>2.7322404371584699</v>
      </c>
      <c r="F117">
        <f>'7'!F192</f>
        <v>-3.3426183844011139</v>
      </c>
      <c r="G117">
        <f>'7'!G192</f>
        <v>-6.25</v>
      </c>
      <c r="H117">
        <f>'7'!H192</f>
        <v>-5.8241118229470006</v>
      </c>
    </row>
    <row r="118" spans="1:8" ht="17" thickBot="1">
      <c r="A118">
        <v>8</v>
      </c>
      <c r="B118" s="69" t="s">
        <v>32</v>
      </c>
      <c r="C118" s="62">
        <f>'8'!C12</f>
        <v>-12.901491734981859</v>
      </c>
      <c r="D118" s="62">
        <f>'8'!D12</f>
        <v>-4.4274913153054962</v>
      </c>
      <c r="E118" s="62">
        <f>'8'!E12</f>
        <v>-9.0355260455883357</v>
      </c>
      <c r="F118" s="62">
        <f>'8'!F12</f>
        <v>-8.5801273180182687</v>
      </c>
      <c r="G118" s="62">
        <f>'8'!G12</f>
        <v>-14.499859904735219</v>
      </c>
      <c r="H118" s="63">
        <f>'8'!H12</f>
        <v>1.7169838317355846</v>
      </c>
    </row>
    <row r="119" spans="1:8">
      <c r="B119" t="s">
        <v>272</v>
      </c>
      <c r="C119">
        <f>'8'!C42</f>
        <v>-16.784574837009295</v>
      </c>
      <c r="D119">
        <f>'8'!D42</f>
        <v>-7.0561670900366922</v>
      </c>
      <c r="E119">
        <f>'8'!E42</f>
        <v>-9.369676320272573</v>
      </c>
      <c r="F119">
        <f>'8'!F42</f>
        <v>-10.179211469534051</v>
      </c>
      <c r="G119">
        <f>'8'!G42</f>
        <v>-17.111368909512763</v>
      </c>
      <c r="H119">
        <f>'8'!H42</f>
        <v>8.449451526830714</v>
      </c>
    </row>
    <row r="120" spans="1:8">
      <c r="B120" t="s">
        <v>273</v>
      </c>
      <c r="C120">
        <f>'8'!C72</f>
        <v>-18.578352180936992</v>
      </c>
      <c r="D120">
        <f>'8'!D72</f>
        <v>-4.1017227235438884</v>
      </c>
      <c r="E120">
        <f>'8'!E72</f>
        <v>-8.9576547231270371</v>
      </c>
      <c r="F120">
        <f>'8'!F72</f>
        <v>-6.5681444991789819</v>
      </c>
      <c r="G120">
        <f>'8'!G72</f>
        <v>-12.396694214876034</v>
      </c>
      <c r="H120">
        <f>'8'!H72</f>
        <v>-10.118043844856661</v>
      </c>
    </row>
    <row r="121" spans="1:8">
      <c r="B121" t="s">
        <v>274</v>
      </c>
      <c r="C121">
        <f>'8'!C102</f>
        <v>-1.1086474501108647</v>
      </c>
      <c r="D121">
        <f>'8'!D102</f>
        <v>3.3407572383073498</v>
      </c>
      <c r="E121">
        <f>'8'!E102</f>
        <v>-5.6753688989784337</v>
      </c>
      <c r="F121">
        <f>'8'!F102</f>
        <v>-6.3437139561707037</v>
      </c>
      <c r="G121">
        <f>'8'!G102</f>
        <v>-21.289178001182734</v>
      </c>
      <c r="H121">
        <f>'8'!H102</f>
        <v>-0.61199510403916768</v>
      </c>
    </row>
    <row r="122" spans="1:8">
      <c r="B122" t="s">
        <v>275</v>
      </c>
      <c r="C122">
        <f>'8'!C132</f>
        <v>-9.2920353982300892</v>
      </c>
      <c r="D122">
        <f>'8'!D132</f>
        <v>-0.89726334679228348</v>
      </c>
      <c r="E122">
        <f>'8'!E132</f>
        <v>-4.4984255510571298</v>
      </c>
      <c r="F122">
        <f>'8'!F132</f>
        <v>-1.8140589569160999</v>
      </c>
      <c r="G122">
        <f>'8'!G132</f>
        <v>-5.4769511638521227</v>
      </c>
      <c r="H122">
        <f>'8'!H132</f>
        <v>-2.3116042533518262</v>
      </c>
    </row>
    <row r="123" spans="1:8">
      <c r="B123" t="s">
        <v>276</v>
      </c>
      <c r="C123">
        <f>'8'!C162</f>
        <v>-11.602610587382161</v>
      </c>
      <c r="D123">
        <f>'8'!D162</f>
        <v>-3.6656891495601176</v>
      </c>
      <c r="E123">
        <f>'8'!E162</f>
        <v>-17.518248175182482</v>
      </c>
      <c r="F123">
        <f>'8'!F162</f>
        <v>-15.590200445434299</v>
      </c>
      <c r="G123">
        <f>'8'!G162</f>
        <v>-9.0497737556561102</v>
      </c>
      <c r="H123">
        <f>'8'!H162</f>
        <v>-22.290545734050731</v>
      </c>
    </row>
    <row r="124" spans="1:8" ht="16" thickBot="1">
      <c r="B124" t="s">
        <v>277</v>
      </c>
      <c r="C124">
        <f>'8'!C192</f>
        <v>-9.0725806451612918</v>
      </c>
      <c r="D124">
        <f>'8'!D192</f>
        <v>-9.1185410334346493</v>
      </c>
      <c r="E124">
        <f>'8'!E192</f>
        <v>-11.201629327902239</v>
      </c>
      <c r="F124">
        <f>'8'!F192</f>
        <v>-9.2497430626927031</v>
      </c>
      <c r="G124">
        <f>'8'!G192</f>
        <v>-14.553014553014554</v>
      </c>
      <c r="H124">
        <f>'8'!H192</f>
        <v>14.767932489451477</v>
      </c>
    </row>
    <row r="125" spans="1:8" ht="17" thickBot="1">
      <c r="A125">
        <v>9</v>
      </c>
      <c r="B125" s="69" t="s">
        <v>36</v>
      </c>
      <c r="C125" s="62">
        <f>'9'!C12</f>
        <v>-4.7292889758643177</v>
      </c>
      <c r="D125" s="62">
        <f>'9'!D12</f>
        <v>-10.836297460501283</v>
      </c>
      <c r="E125" s="62">
        <f>'9'!E12</f>
        <v>-1.1784511784511784</v>
      </c>
      <c r="F125" s="62">
        <f>'9'!F12</f>
        <v>-3.0552490876686753</v>
      </c>
      <c r="G125" s="62">
        <f>'9'!G12</f>
        <v>-7.7226703277844519</v>
      </c>
      <c r="H125" s="63">
        <f>'9'!H12</f>
        <v>-4.4448317936203594</v>
      </c>
    </row>
    <row r="126" spans="1:8">
      <c r="B126" t="s">
        <v>279</v>
      </c>
      <c r="C126">
        <f>'9'!C42</f>
        <v>-11.156782149148562</v>
      </c>
      <c r="D126">
        <f>'9'!D42</f>
        <v>-15.214797136038186</v>
      </c>
      <c r="E126">
        <f>'9'!E42</f>
        <v>-0.30293850348379281</v>
      </c>
      <c r="F126">
        <f>'9'!F42</f>
        <v>-2.1186440677966103</v>
      </c>
      <c r="G126">
        <f>'9'!G42</f>
        <v>-7.0164734594264795</v>
      </c>
      <c r="H126">
        <f>'9'!H42</f>
        <v>-6.4774830351634787</v>
      </c>
    </row>
    <row r="127" spans="1:8">
      <c r="B127" t="s">
        <v>280</v>
      </c>
      <c r="C127">
        <f>'9'!C72</f>
        <v>-14.171287738755391</v>
      </c>
      <c r="D127">
        <f>'9'!D72</f>
        <v>-24.667931688804554</v>
      </c>
      <c r="E127">
        <f>'9'!E72</f>
        <v>-27.361563517915311</v>
      </c>
      <c r="F127">
        <f>'9'!F72</f>
        <v>3.3898305084745761</v>
      </c>
      <c r="G127">
        <f>'9'!G72</f>
        <v>-12.137559002022925</v>
      </c>
      <c r="H127">
        <f>'9'!H72</f>
        <v>-7.5445816186556929</v>
      </c>
    </row>
    <row r="128" spans="1:8">
      <c r="B128" t="s">
        <v>281</v>
      </c>
      <c r="C128">
        <f>'9'!C102</f>
        <v>-1.0548523206751055</v>
      </c>
      <c r="D128">
        <f>'9'!D102</f>
        <v>-4.4819404165568155</v>
      </c>
      <c r="E128">
        <f>'9'!E102</f>
        <v>-8.7556381002918542</v>
      </c>
      <c r="F128">
        <f>'9'!F102</f>
        <v>-6.9630423138725224</v>
      </c>
      <c r="G128">
        <f>'9'!G102</f>
        <v>-12.158875979465009</v>
      </c>
      <c r="H128">
        <f>'9'!H102</f>
        <v>-5.4854635216675813</v>
      </c>
    </row>
    <row r="129" spans="1:8">
      <c r="B129" t="s">
        <v>282</v>
      </c>
      <c r="C129">
        <f>'9'!C132</f>
        <v>-22.831050228310502</v>
      </c>
      <c r="D129">
        <f>'9'!D132</f>
        <v>-32.288698955365625</v>
      </c>
      <c r="E129">
        <f>'9'!E132</f>
        <v>-7.8895463510848129</v>
      </c>
      <c r="F129">
        <f>'9'!F132</f>
        <v>1.0090817356205852</v>
      </c>
      <c r="G129">
        <f>'9'!G132</f>
        <v>-13.157894736842104</v>
      </c>
      <c r="H129">
        <f>'9'!H132</f>
        <v>8.3160083160083165</v>
      </c>
    </row>
    <row r="130" spans="1:8" ht="16" thickBot="1">
      <c r="B130" t="s">
        <v>283</v>
      </c>
      <c r="C130">
        <f>'9'!C162</f>
        <v>13.628620102214651</v>
      </c>
      <c r="D130">
        <f>'9'!D162</f>
        <v>4.329004329004329</v>
      </c>
      <c r="E130">
        <f>'9'!E162</f>
        <v>30.959752321981423</v>
      </c>
      <c r="F130">
        <f>'9'!F162</f>
        <v>-3.9491004826678369</v>
      </c>
      <c r="G130">
        <f>'9'!G162</f>
        <v>4.0834845735027221</v>
      </c>
      <c r="H130">
        <f>'9'!H162</f>
        <v>-3.2317636195752537</v>
      </c>
    </row>
    <row r="131" spans="1:8" ht="17" thickBot="1">
      <c r="A131">
        <v>10</v>
      </c>
      <c r="B131" s="69" t="s">
        <v>41</v>
      </c>
      <c r="C131" s="62">
        <f>'10'!C12</f>
        <v>-2.0837785851677708</v>
      </c>
      <c r="D131" s="62">
        <f>'10'!D12</f>
        <v>-1.3044896184367867</v>
      </c>
      <c r="E131" s="62">
        <f>'10'!E12</f>
        <v>-4.5286353344010601</v>
      </c>
      <c r="F131" s="62">
        <f>'10'!F12</f>
        <v>3.4368133415967095</v>
      </c>
      <c r="G131" s="62">
        <f>'10'!G12</f>
        <v>3.1887028812208174</v>
      </c>
      <c r="H131" s="63">
        <f>'10'!H12</f>
        <v>-2.9971181556195967</v>
      </c>
    </row>
    <row r="132" spans="1:8">
      <c r="B132" t="s">
        <v>285</v>
      </c>
      <c r="C132">
        <f>'10'!C42</f>
        <v>1.2646793134598011</v>
      </c>
      <c r="D132">
        <f>'10'!D42</f>
        <v>-2.3744292237442921</v>
      </c>
      <c r="E132">
        <f>'10'!E42</f>
        <v>-5.5370985603543748</v>
      </c>
      <c r="F132">
        <f>'10'!F42</f>
        <v>-0.37530493525989866</v>
      </c>
      <c r="G132">
        <f>'10'!G42</f>
        <v>-2.6540284360189572</v>
      </c>
      <c r="H132">
        <f>'10'!H42</f>
        <v>0.1927153594141453</v>
      </c>
    </row>
    <row r="133" spans="1:8">
      <c r="B133" t="s">
        <v>286</v>
      </c>
      <c r="C133">
        <f>'10'!C72</f>
        <v>-11.732016054337757</v>
      </c>
      <c r="D133">
        <f>'10'!D72</f>
        <v>1.272264631043257</v>
      </c>
      <c r="E133">
        <f>'10'!E72</f>
        <v>-5.7747834456207885</v>
      </c>
      <c r="F133">
        <f>'10'!F72</f>
        <v>5.8939096267190569</v>
      </c>
      <c r="G133">
        <f>'10'!G72</f>
        <v>10.275107722903547</v>
      </c>
      <c r="H133">
        <f>'10'!H72</f>
        <v>0.99502487562189046</v>
      </c>
    </row>
    <row r="134" spans="1:8">
      <c r="B134" t="s">
        <v>287</v>
      </c>
      <c r="C134">
        <f>'10'!C102</f>
        <v>-0.68096697310180454</v>
      </c>
      <c r="D134">
        <f>'10'!D102</f>
        <v>-2.7567195037904892</v>
      </c>
      <c r="E134">
        <f>'10'!E102</f>
        <v>-7.3735955056179776</v>
      </c>
      <c r="F134">
        <f>'10'!F102</f>
        <v>3.5714285714285712</v>
      </c>
      <c r="G134">
        <f>'10'!G102</f>
        <v>6.4655172413793105</v>
      </c>
      <c r="H134">
        <f>'10'!H102</f>
        <v>-11.195377392560491</v>
      </c>
    </row>
    <row r="135" spans="1:8">
      <c r="B135" t="s">
        <v>288</v>
      </c>
      <c r="C135">
        <f>'10'!C132</f>
        <v>6.5721203735731581</v>
      </c>
      <c r="D135">
        <f>'10'!D132</f>
        <v>9.44055944055944</v>
      </c>
      <c r="E135">
        <f>'10'!E132</f>
        <v>1.0600706713780919</v>
      </c>
      <c r="F135">
        <f>'10'!F132</f>
        <v>5.043227665706052</v>
      </c>
      <c r="G135">
        <f>'10'!G132</f>
        <v>3.2882718304713192</v>
      </c>
      <c r="H135">
        <f>'10'!H132</f>
        <v>-9.2833271444485703</v>
      </c>
    </row>
    <row r="136" spans="1:8">
      <c r="B136" t="s">
        <v>289</v>
      </c>
      <c r="C136">
        <f>'10'!C162</f>
        <v>-8.0515297906602239</v>
      </c>
      <c r="D136">
        <f>'10'!D162</f>
        <v>-7.2799470549305099</v>
      </c>
      <c r="E136">
        <f>'10'!E162</f>
        <v>-1.7059024223814399</v>
      </c>
      <c r="F136">
        <f>'10'!F162</f>
        <v>2.8089887640449436</v>
      </c>
      <c r="G136">
        <f>'10'!G162</f>
        <v>0</v>
      </c>
      <c r="H136">
        <f>'10'!H162</f>
        <v>0.36416605972323379</v>
      </c>
    </row>
    <row r="137" spans="1:8" ht="16" thickBot="1">
      <c r="B137" t="s">
        <v>290</v>
      </c>
      <c r="C137">
        <f>'10'!C192</f>
        <v>0</v>
      </c>
      <c r="D137">
        <f>'10'!D192</f>
        <v>-12.060301507537687</v>
      </c>
      <c r="E137">
        <f>'10'!E192</f>
        <v>-11.422637590861891</v>
      </c>
      <c r="F137">
        <f>'10'!F192</f>
        <v>13.800424628450106</v>
      </c>
      <c r="G137">
        <f>'10'!G192</f>
        <v>12.711864406779663</v>
      </c>
      <c r="H137">
        <f>'10'!H192</f>
        <v>-1.0660980810234542</v>
      </c>
    </row>
    <row r="138" spans="1:8" ht="17" thickBot="1">
      <c r="A138">
        <v>11</v>
      </c>
      <c r="B138" s="69" t="s">
        <v>45</v>
      </c>
      <c r="C138" s="62">
        <f>'11'!C12</f>
        <v>-5.1312029098467136</v>
      </c>
      <c r="D138" s="62">
        <f>'11'!D12</f>
        <v>-8.4901330885727404</v>
      </c>
      <c r="E138" s="62">
        <f>'11'!E12</f>
        <v>0.54242541650523046</v>
      </c>
      <c r="F138" s="62">
        <f>'11'!F12</f>
        <v>-2.1871582565224186</v>
      </c>
      <c r="G138" s="62">
        <f>'11'!G12</f>
        <v>-5.9218318199763127</v>
      </c>
      <c r="H138" s="63">
        <f>'11'!H12</f>
        <v>-8.777529524417492</v>
      </c>
    </row>
    <row r="139" spans="1:8">
      <c r="B139" t="s">
        <v>292</v>
      </c>
      <c r="C139">
        <f>'11'!C42</f>
        <v>1.1689070718877848</v>
      </c>
      <c r="D139">
        <f>'11'!D42</f>
        <v>-1.8816888157121017</v>
      </c>
      <c r="E139">
        <f>'11'!E42</f>
        <v>6.9657615112160567</v>
      </c>
      <c r="F139">
        <f>'11'!F42</f>
        <v>0.23526643924244206</v>
      </c>
      <c r="G139">
        <f>'11'!G42</f>
        <v>4.3761088113542286</v>
      </c>
      <c r="H139">
        <f>'11'!H42</f>
        <v>-8.0387752689443204</v>
      </c>
    </row>
    <row r="140" spans="1:8">
      <c r="B140" t="s">
        <v>293</v>
      </c>
      <c r="C140">
        <f>'11'!C72</f>
        <v>-8.3955223880597014</v>
      </c>
      <c r="D140">
        <f>'11'!D72</f>
        <v>-9.456264775413711</v>
      </c>
      <c r="E140">
        <f>'11'!E72</f>
        <v>4.8262548262548259</v>
      </c>
      <c r="F140">
        <f>'11'!F72</f>
        <v>-11.690209449585971</v>
      </c>
      <c r="G140">
        <f>'11'!G72</f>
        <v>-11.43141153081511</v>
      </c>
      <c r="H140">
        <f>'11'!H72</f>
        <v>-7.6413652572592969</v>
      </c>
    </row>
    <row r="141" spans="1:8">
      <c r="B141" t="s">
        <v>294</v>
      </c>
      <c r="C141">
        <f>'11'!C102</f>
        <v>-0.93984962406015038</v>
      </c>
      <c r="D141">
        <f>'11'!D102</f>
        <v>-33.301617507136058</v>
      </c>
      <c r="E141">
        <f>'11'!E102</f>
        <v>-11.011011011011011</v>
      </c>
      <c r="F141">
        <f>'11'!F102</f>
        <v>-9.2402464065708418</v>
      </c>
      <c r="G141">
        <f>'11'!G102</f>
        <v>-28.723404255319149</v>
      </c>
      <c r="H141">
        <f>'11'!H102</f>
        <v>7.8299776286353469</v>
      </c>
    </row>
    <row r="142" spans="1:8">
      <c r="B142" t="s">
        <v>295</v>
      </c>
      <c r="C142">
        <f>'11'!C132</f>
        <v>-1.4836795252225521</v>
      </c>
      <c r="D142">
        <f>'11'!D132</f>
        <v>13.473053892215569</v>
      </c>
      <c r="E142">
        <f>'11'!E132</f>
        <v>-16.36904761904762</v>
      </c>
      <c r="F142">
        <f>'11'!F132</f>
        <v>38.109756097560975</v>
      </c>
      <c r="G142">
        <f>'11'!G132</f>
        <v>-22.255192878338281</v>
      </c>
      <c r="H142">
        <f>'11'!H132</f>
        <v>-39.877300613496928</v>
      </c>
    </row>
    <row r="143" spans="1:8">
      <c r="B143" t="s">
        <v>296</v>
      </c>
      <c r="C143">
        <f>'11'!C162</f>
        <v>-7.8740157480314963</v>
      </c>
      <c r="D143">
        <f>'11'!D162</f>
        <v>-3.0241935483870965</v>
      </c>
      <c r="E143">
        <f>'11'!E162</f>
        <v>-1.0204081632653061</v>
      </c>
      <c r="F143">
        <f>'11'!F162</f>
        <v>-10.427528675703858</v>
      </c>
      <c r="G143">
        <f>'11'!G162</f>
        <v>-7.5512405609492994</v>
      </c>
      <c r="H143">
        <f>'11'!H162</f>
        <v>8.8202866593164284</v>
      </c>
    </row>
    <row r="144" spans="1:8">
      <c r="B144" t="s">
        <v>297</v>
      </c>
      <c r="C144">
        <f>'11'!C192</f>
        <v>-47.505938242280287</v>
      </c>
      <c r="D144">
        <f>'11'!D192</f>
        <v>-32.953105196451205</v>
      </c>
      <c r="E144">
        <f>'11'!E192</f>
        <v>-46.916890080428949</v>
      </c>
      <c r="F144">
        <f>'11'!F192</f>
        <v>2.8694404591104736</v>
      </c>
      <c r="G144">
        <f>'11'!G192</f>
        <v>-10.174418604651164</v>
      </c>
      <c r="H144">
        <f>'11'!H192</f>
        <v>-2.9585798816568047</v>
      </c>
    </row>
    <row r="145" spans="1:8">
      <c r="B145" t="s">
        <v>298</v>
      </c>
      <c r="C145">
        <f>'11'!C222</f>
        <v>-18.939393939393941</v>
      </c>
      <c r="D145">
        <f>'11'!D222</f>
        <v>-19.841269841269842</v>
      </c>
      <c r="E145">
        <f>'11'!E222</f>
        <v>12.345679012345679</v>
      </c>
      <c r="F145">
        <f>'11'!F222</f>
        <v>-12.345679012345679</v>
      </c>
      <c r="G145">
        <f>'11'!G222</f>
        <v>-68.085106382978722</v>
      </c>
      <c r="H145">
        <f>'11'!H222</f>
        <v>-9.1324200913241995</v>
      </c>
    </row>
    <row r="146" spans="1:8">
      <c r="B146" t="s">
        <v>299</v>
      </c>
      <c r="C146">
        <f>'11'!C252</f>
        <v>-26.915113871635612</v>
      </c>
      <c r="D146">
        <f>'11'!D252</f>
        <v>-23.404255319148934</v>
      </c>
      <c r="E146">
        <f>'11'!E252</f>
        <v>-8.7527352297592991</v>
      </c>
      <c r="F146">
        <f>'11'!F252</f>
        <v>-4.4943820224719104</v>
      </c>
      <c r="G146">
        <f>'11'!G252</f>
        <v>-18.223234624145785</v>
      </c>
      <c r="H146">
        <f>'11'!H252</f>
        <v>0</v>
      </c>
    </row>
    <row r="147" spans="1:8" ht="16" thickBot="1">
      <c r="B147" t="s">
        <v>300</v>
      </c>
      <c r="C147">
        <f>'11'!C282</f>
        <v>-8.4745762711864412</v>
      </c>
      <c r="D147">
        <f>'11'!D282</f>
        <v>-11.695906432748536</v>
      </c>
      <c r="E147">
        <f>'11'!E282</f>
        <v>-9.0634441087613293</v>
      </c>
      <c r="F147">
        <f>'11'!F282</f>
        <v>-28.125</v>
      </c>
      <c r="G147">
        <f>'11'!G282</f>
        <v>-30</v>
      </c>
      <c r="H147">
        <f>'11'!H282</f>
        <v>-41.379310344827587</v>
      </c>
    </row>
    <row r="148" spans="1:8" ht="17" thickBot="1">
      <c r="A148">
        <v>12</v>
      </c>
      <c r="B148" s="69" t="s">
        <v>49</v>
      </c>
      <c r="C148" s="62">
        <f>'12'!C12</f>
        <v>-11.919390513639714</v>
      </c>
      <c r="D148" s="62">
        <f>'12'!D12</f>
        <v>-4.7086891009542944</v>
      </c>
      <c r="E148" s="62">
        <f>'12'!E12</f>
        <v>-1.3989571410403154</v>
      </c>
      <c r="F148" s="62">
        <f>'12'!F12</f>
        <v>-7.9018373377874855</v>
      </c>
      <c r="G148" s="62">
        <f>'12'!G12</f>
        <v>-5.6892492806696309</v>
      </c>
      <c r="H148" s="63">
        <f>'12'!H12</f>
        <v>-4.2462845010615711</v>
      </c>
    </row>
    <row r="149" spans="1:8">
      <c r="B149" t="s">
        <v>302</v>
      </c>
      <c r="C149">
        <f>'12'!C42</f>
        <v>-8.7254596447491419</v>
      </c>
      <c r="D149">
        <f>'12'!D42</f>
        <v>-6.9488313329121913</v>
      </c>
      <c r="E149">
        <f>'12'!E42</f>
        <v>0.95253214795999364</v>
      </c>
      <c r="F149">
        <f>'12'!F42</f>
        <v>-6.6529383811183278</v>
      </c>
      <c r="G149">
        <f>'12'!G42</f>
        <v>-2.0793346129238643</v>
      </c>
      <c r="H149">
        <f>'12'!H42</f>
        <v>-7.2335637357338047</v>
      </c>
    </row>
    <row r="150" spans="1:8">
      <c r="B150" t="s">
        <v>303</v>
      </c>
      <c r="C150">
        <f>'12'!C72</f>
        <v>-8</v>
      </c>
      <c r="D150">
        <f>'12'!D72</f>
        <v>19.108280254777068</v>
      </c>
      <c r="E150">
        <f>'12'!E72</f>
        <v>-11.77536231884058</v>
      </c>
      <c r="F150">
        <f>'12'!F72</f>
        <v>-15.769944341372913</v>
      </c>
      <c r="G150">
        <f>'12'!G72</f>
        <v>4.7938638542665393</v>
      </c>
      <c r="H150">
        <f>'12'!H72</f>
        <v>9.7560975609756095</v>
      </c>
    </row>
    <row r="151" spans="1:8">
      <c r="B151" t="s">
        <v>304</v>
      </c>
      <c r="C151">
        <f>'12'!C102</f>
        <v>-13.774104683195592</v>
      </c>
      <c r="D151">
        <f>'12'!D102</f>
        <v>-18.597997138769671</v>
      </c>
      <c r="E151">
        <f>'12'!E102</f>
        <v>-5.9612518628912072</v>
      </c>
      <c r="F151">
        <f>'12'!F102</f>
        <v>-13.782542113323123</v>
      </c>
      <c r="G151">
        <f>'12'!G102</f>
        <v>-6.369426751592357</v>
      </c>
      <c r="H151">
        <f>'12'!H102</f>
        <v>8.1566068515497552</v>
      </c>
    </row>
    <row r="152" spans="1:8">
      <c r="B152" t="s">
        <v>305</v>
      </c>
      <c r="C152">
        <f>'12'!C132</f>
        <v>-26.427061310782243</v>
      </c>
      <c r="D152">
        <f>'12'!D132</f>
        <v>10.95290251916758</v>
      </c>
      <c r="E152">
        <f>'12'!E132</f>
        <v>-16.648168701442842</v>
      </c>
      <c r="F152">
        <f>'12'!F132</f>
        <v>-1.1560693641618498</v>
      </c>
      <c r="G152">
        <f>'12'!G132</f>
        <v>-7.0671378091872787</v>
      </c>
      <c r="H152">
        <f>'12'!H132</f>
        <v>-1.1918951132300357</v>
      </c>
    </row>
    <row r="153" spans="1:8">
      <c r="B153" t="s">
        <v>306</v>
      </c>
      <c r="C153">
        <f>'12'!C162</f>
        <v>-24.981074943224829</v>
      </c>
      <c r="D153">
        <f>'12'!D162</f>
        <v>12.688342585249801</v>
      </c>
      <c r="E153">
        <f>'12'!E162</f>
        <v>4.0160642570281118</v>
      </c>
      <c r="F153">
        <f>'12'!F162</f>
        <v>-1.6366612111292964</v>
      </c>
      <c r="G153">
        <f>'12'!G162</f>
        <v>-5.02092050209205</v>
      </c>
      <c r="H153">
        <f>'12'!H162</f>
        <v>6.0137457044673539</v>
      </c>
    </row>
    <row r="154" spans="1:8">
      <c r="B154" t="s">
        <v>307</v>
      </c>
      <c r="C154">
        <f>'12'!C192</f>
        <v>-4.9751243781094523</v>
      </c>
      <c r="D154">
        <f>'12'!D192</f>
        <v>-21.683673469387756</v>
      </c>
      <c r="E154">
        <f>'12'!E192</f>
        <v>38.770053475935832</v>
      </c>
      <c r="F154">
        <f>'12'!F192</f>
        <v>-9.1623036649214651</v>
      </c>
      <c r="G154">
        <f>'12'!G192</f>
        <v>-19.099590723055933</v>
      </c>
      <c r="H154">
        <f>'12'!H192</f>
        <v>-1.4204545454545454</v>
      </c>
    </row>
    <row r="155" spans="1:8">
      <c r="B155" t="s">
        <v>308</v>
      </c>
      <c r="C155">
        <f>'12'!C222</f>
        <v>-12.658227848101266</v>
      </c>
      <c r="D155">
        <f>'12'!D222</f>
        <v>-5.914972273567467</v>
      </c>
      <c r="E155">
        <f>'12'!E222</f>
        <v>-0.37425149700598803</v>
      </c>
      <c r="F155">
        <f>'12'!F222</f>
        <v>-13.292821876186858</v>
      </c>
      <c r="G155">
        <f>'12'!G222</f>
        <v>-9.7352024922118368</v>
      </c>
      <c r="H155">
        <f>'12'!H222</f>
        <v>-7.4980268350434098</v>
      </c>
    </row>
    <row r="156" spans="1:8">
      <c r="B156" t="s">
        <v>309</v>
      </c>
      <c r="C156">
        <f>'12'!C252</f>
        <v>-4.2168674698795181</v>
      </c>
      <c r="D156">
        <f>'12'!D252</f>
        <v>-11.550151975683891</v>
      </c>
      <c r="E156">
        <f>'12'!E252</f>
        <v>-7.4303405572755414</v>
      </c>
      <c r="F156">
        <f>'12'!F252</f>
        <v>3.761755485893417</v>
      </c>
      <c r="G156">
        <f>'12'!G252</f>
        <v>-11.852776044915784</v>
      </c>
      <c r="H156">
        <f>'12'!H252</f>
        <v>-9.5663265306122458</v>
      </c>
    </row>
    <row r="157" spans="1:8" ht="16" thickBot="1">
      <c r="B157" t="s">
        <v>310</v>
      </c>
      <c r="C157">
        <f>'12'!C282</f>
        <v>-29.354207436399214</v>
      </c>
      <c r="D157">
        <f>'12'!D282</f>
        <v>-26.530612244897959</v>
      </c>
      <c r="E157">
        <f>'12'!E282</f>
        <v>-36.093418259023352</v>
      </c>
      <c r="F157">
        <f>'12'!F282</f>
        <v>-36.117381489841982</v>
      </c>
      <c r="G157">
        <f>'12'!G282</f>
        <v>-11.876484560570072</v>
      </c>
      <c r="H157">
        <f>'12'!H282</f>
        <v>-12.376237623762377</v>
      </c>
    </row>
    <row r="158" spans="1:8" ht="17" thickBot="1">
      <c r="A158">
        <v>13</v>
      </c>
      <c r="B158" s="69" t="s">
        <v>53</v>
      </c>
      <c r="C158" s="62">
        <f>'13'!C12</f>
        <v>-2.765283441552759</v>
      </c>
      <c r="D158" s="62">
        <f>'13'!D12</f>
        <v>-0.31681774179354044</v>
      </c>
      <c r="E158" s="62">
        <f>'13'!E12</f>
        <v>5.2165302116673447</v>
      </c>
      <c r="F158" s="62">
        <f>'13'!F12</f>
        <v>5.9892934753802942</v>
      </c>
      <c r="G158" s="62">
        <f>'13'!G12</f>
        <v>-8.8104174375781927E-2</v>
      </c>
      <c r="H158" s="63">
        <f>'13'!H12</f>
        <v>4.5114378217716684</v>
      </c>
    </row>
    <row r="159" spans="1:8">
      <c r="B159" t="s">
        <v>312</v>
      </c>
      <c r="C159">
        <f>'13'!C42</f>
        <v>9.5294818344252548</v>
      </c>
      <c r="D159">
        <f>'13'!D42</f>
        <v>4.9495149475351417</v>
      </c>
      <c r="E159">
        <f>'13'!E42</f>
        <v>1.289170963903213</v>
      </c>
      <c r="F159">
        <f>'13'!F42</f>
        <v>0</v>
      </c>
      <c r="G159">
        <f>'13'!G42</f>
        <v>-0.50140393100681913</v>
      </c>
      <c r="H159">
        <f>'13'!H42</f>
        <v>4.4413041283940649</v>
      </c>
    </row>
    <row r="160" spans="1:8">
      <c r="B160" t="s">
        <v>313</v>
      </c>
      <c r="C160">
        <f>'13'!C72</f>
        <v>0.26360880453407143</v>
      </c>
      <c r="D160">
        <f>'13'!D72</f>
        <v>-7.9365079365079358</v>
      </c>
      <c r="E160">
        <f>'13'!E72</f>
        <v>-7.7695914266577359</v>
      </c>
      <c r="F160">
        <f>'13'!F72</f>
        <v>-6.654896102132283</v>
      </c>
      <c r="G160">
        <f>'13'!G72</f>
        <v>-2.2017338654190177</v>
      </c>
      <c r="H160">
        <f>'13'!H72</f>
        <v>-2.6385224274406331</v>
      </c>
    </row>
    <row r="161" spans="1:8">
      <c r="B161" t="s">
        <v>314</v>
      </c>
      <c r="C161">
        <f>'13'!C102</f>
        <v>2.4677021338365512</v>
      </c>
      <c r="D161">
        <f>'13'!D102</f>
        <v>4.0768782760629012</v>
      </c>
      <c r="E161">
        <f>'13'!E102</f>
        <v>3.3793711431090214</v>
      </c>
      <c r="F161">
        <f>'13'!F102</f>
        <v>1.1851851851851851</v>
      </c>
      <c r="G161">
        <f>'13'!G102</f>
        <v>1.0432190760059612</v>
      </c>
      <c r="H161">
        <f>'13'!H102</f>
        <v>4.5160319132921867</v>
      </c>
    </row>
    <row r="162" spans="1:8">
      <c r="B162" t="s">
        <v>315</v>
      </c>
      <c r="C162">
        <f>'13'!C132</f>
        <v>2.3913909924272616</v>
      </c>
      <c r="D162">
        <f>'13'!D132</f>
        <v>15.519299641862315</v>
      </c>
      <c r="E162">
        <f>'13'!E132</f>
        <v>-6.6771406127258448</v>
      </c>
      <c r="F162">
        <f>'13'!F132</f>
        <v>0</v>
      </c>
      <c r="G162">
        <f>'13'!G132</f>
        <v>-0.8061265618702137</v>
      </c>
      <c r="H162">
        <f>'13'!H132</f>
        <v>-12.535382126971291</v>
      </c>
    </row>
    <row r="163" spans="1:8">
      <c r="B163" t="s">
        <v>316</v>
      </c>
      <c r="C163">
        <f>'13'!C162</f>
        <v>-7.2895957587806501</v>
      </c>
      <c r="D163">
        <f>'13'!D162</f>
        <v>-2.6936026936026938</v>
      </c>
      <c r="E163">
        <f>'13'!E162</f>
        <v>0</v>
      </c>
      <c r="F163">
        <f>'13'!F162</f>
        <v>-7.5914423740510699</v>
      </c>
      <c r="G163">
        <f>'13'!G162</f>
        <v>-11.954992967651195</v>
      </c>
      <c r="H163">
        <f>'13'!H162</f>
        <v>6.4331665475339523</v>
      </c>
    </row>
    <row r="164" spans="1:8">
      <c r="B164" t="s">
        <v>317</v>
      </c>
      <c r="C164">
        <f>'13'!C192</f>
        <v>-0.96618357487922701</v>
      </c>
      <c r="D164">
        <f>'13'!D192</f>
        <v>21.87397975840679</v>
      </c>
      <c r="E164">
        <f>'13'!E192</f>
        <v>23.419955085017644</v>
      </c>
      <c r="F164">
        <f>'13'!F192</f>
        <v>15.654351909830932</v>
      </c>
      <c r="G164">
        <f>'13'!G192</f>
        <v>-9.931719428926133</v>
      </c>
      <c r="H164">
        <f>'13'!H192</f>
        <v>3.4482758620689653</v>
      </c>
    </row>
    <row r="165" spans="1:8">
      <c r="B165" t="s">
        <v>318</v>
      </c>
      <c r="C165">
        <f>'13'!C222</f>
        <v>-12.477718360071302</v>
      </c>
      <c r="D165">
        <f>'13'!D222</f>
        <v>3.6350418029807341</v>
      </c>
      <c r="E165">
        <f>'13'!E222</f>
        <v>14.70047776552738</v>
      </c>
      <c r="F165">
        <f>'13'!F222</f>
        <v>9.8720292504570377</v>
      </c>
      <c r="G165">
        <f>'13'!G222</f>
        <v>-2.1881838074398248</v>
      </c>
      <c r="H165">
        <f>'13'!H222</f>
        <v>8.8593576965669989</v>
      </c>
    </row>
    <row r="166" spans="1:8">
      <c r="B166" t="s">
        <v>319</v>
      </c>
      <c r="C166">
        <f>'13'!C252</f>
        <v>-31.971878138600605</v>
      </c>
      <c r="D166">
        <f>'13'!D252</f>
        <v>-4.834254143646409</v>
      </c>
      <c r="E166">
        <f>'13'!E252</f>
        <v>-10.895883777239709</v>
      </c>
      <c r="F166">
        <f>'13'!F252</f>
        <v>-8.4136722173531986</v>
      </c>
      <c r="G166">
        <f>'13'!G252</f>
        <v>-17.110601517022403</v>
      </c>
      <c r="H166">
        <f>'13'!H252</f>
        <v>12.926391382405745</v>
      </c>
    </row>
    <row r="167" spans="1:8">
      <c r="B167" t="s">
        <v>320</v>
      </c>
      <c r="C167">
        <f>'13'!C282</f>
        <v>-1.603592046183451</v>
      </c>
      <c r="D167">
        <f>'13'!D282</f>
        <v>2.2573363431151239</v>
      </c>
      <c r="E167">
        <f>'13'!E282</f>
        <v>0</v>
      </c>
      <c r="F167">
        <f>'13'!F282</f>
        <v>-0.98328416912487715</v>
      </c>
      <c r="G167">
        <f>'13'!G282</f>
        <v>-10.564542753383956</v>
      </c>
      <c r="H167">
        <f>'13'!H282</f>
        <v>46.268152651131381</v>
      </c>
    </row>
    <row r="168" spans="1:8" ht="16" thickBot="1">
      <c r="B168" t="s">
        <v>321</v>
      </c>
      <c r="C168">
        <f>'13'!C312</f>
        <v>-2.5060809316724404</v>
      </c>
      <c r="D168">
        <f>'13'!D312</f>
        <v>-9.3519882179675999</v>
      </c>
      <c r="E168">
        <f>'13'!E312</f>
        <v>21.049510821227397</v>
      </c>
      <c r="F168">
        <f>'13'!F312</f>
        <v>26.397627829608737</v>
      </c>
      <c r="G168">
        <f>'13'!G312</f>
        <v>13.696705766664326</v>
      </c>
      <c r="H168">
        <f>'13'!H312</f>
        <v>-1.5203870076019352</v>
      </c>
    </row>
    <row r="169" spans="1:8" ht="17" thickBot="1">
      <c r="A169">
        <v>14</v>
      </c>
      <c r="B169" s="69" t="s">
        <v>57</v>
      </c>
      <c r="C169" s="62">
        <f>'14'!C12</f>
        <v>-5.1698288786641164E-2</v>
      </c>
      <c r="D169" s="62">
        <f>'14'!D12</f>
        <v>-5.1549103150807429</v>
      </c>
      <c r="E169" s="62">
        <f>'14'!E12</f>
        <v>-2.989377035178562</v>
      </c>
      <c r="F169" s="62">
        <f>'14'!F12</f>
        <v>-1.6764006056673155</v>
      </c>
      <c r="G169" s="62">
        <f>'14'!G12</f>
        <v>-1.3689628737268646</v>
      </c>
      <c r="H169" s="63">
        <f>'14'!H12</f>
        <v>-8.9320388349514559</v>
      </c>
    </row>
    <row r="170" spans="1:8">
      <c r="B170" t="s">
        <v>323</v>
      </c>
      <c r="C170">
        <f>'14'!C42</f>
        <v>4.2173560421735603</v>
      </c>
      <c r="D170">
        <f>'14'!D42</f>
        <v>-4.062398440038999</v>
      </c>
      <c r="E170">
        <f>'14'!E42</f>
        <v>6.2111801242236018</v>
      </c>
      <c r="F170">
        <f>'14'!F42</f>
        <v>1.9499512512187196</v>
      </c>
      <c r="G170">
        <f>'14'!G42</f>
        <v>3.4140790115428388</v>
      </c>
      <c r="H170">
        <f>'14'!H42</f>
        <v>-2.7705345501955674</v>
      </c>
    </row>
    <row r="171" spans="1:8">
      <c r="B171" t="s">
        <v>324</v>
      </c>
      <c r="C171">
        <f>'14'!C72</f>
        <v>34.188034188034194</v>
      </c>
      <c r="D171">
        <f>'14'!D72</f>
        <v>-13.445378151260504</v>
      </c>
      <c r="E171">
        <f>'14'!E72</f>
        <v>-39.792387543252595</v>
      </c>
      <c r="F171">
        <f>'14'!F72</f>
        <v>7.3597056117755288</v>
      </c>
      <c r="G171">
        <f>'14'!G72</f>
        <v>4.655493482309125</v>
      </c>
      <c r="H171">
        <f>'14'!H72</f>
        <v>-20.676691729323306</v>
      </c>
    </row>
    <row r="172" spans="1:8">
      <c r="B172" t="s">
        <v>325</v>
      </c>
      <c r="C172">
        <f>'14'!C102</f>
        <v>-4.8780487804878048</v>
      </c>
      <c r="D172">
        <f>'14'!D102</f>
        <v>-2.9940119760479043</v>
      </c>
      <c r="E172">
        <f>'14'!E102</f>
        <v>-4.0363269424823409</v>
      </c>
      <c r="F172">
        <f>'14'!F102</f>
        <v>-35.787321063394685</v>
      </c>
      <c r="G172">
        <f>'14'!G102</f>
        <v>-7.5512405609492994</v>
      </c>
      <c r="H172">
        <f>'14'!H102</f>
        <v>-2.2123893805309733</v>
      </c>
    </row>
    <row r="173" spans="1:8">
      <c r="B173" t="s">
        <v>248</v>
      </c>
      <c r="C173">
        <f>'14'!C132</f>
        <v>7.6271186440677967</v>
      </c>
      <c r="D173">
        <f>'14'!D132</f>
        <v>-10.143702451394759</v>
      </c>
      <c r="E173">
        <f>'14'!E132</f>
        <v>-14.629948364888124</v>
      </c>
      <c r="F173">
        <f>'14'!F132</f>
        <v>7.9435127978817288</v>
      </c>
      <c r="G173">
        <f>'14'!G132</f>
        <v>8.8183421516754841</v>
      </c>
      <c r="H173">
        <f>'14'!H132</f>
        <v>-18.699910952804988</v>
      </c>
    </row>
    <row r="174" spans="1:8">
      <c r="B174" t="s">
        <v>326</v>
      </c>
      <c r="C174">
        <f>'14'!C162</f>
        <v>-5.272407732864675</v>
      </c>
      <c r="D174">
        <f>'14'!D162</f>
        <v>-38.738738738738739</v>
      </c>
      <c r="E174">
        <f>'14'!E162</f>
        <v>3.8461538461538463</v>
      </c>
      <c r="F174">
        <f>'14'!F162</f>
        <v>2.912621359223301</v>
      </c>
      <c r="G174">
        <f>'14'!G162</f>
        <v>-6.8762278978389002</v>
      </c>
      <c r="H174">
        <f>'14'!H162</f>
        <v>-19</v>
      </c>
    </row>
    <row r="175" spans="1:8">
      <c r="B175" t="s">
        <v>327</v>
      </c>
      <c r="C175">
        <f>'14'!C192</f>
        <v>-5.6401579244218834</v>
      </c>
      <c r="D175">
        <f>'14'!D192</f>
        <v>-6.2713797035347776</v>
      </c>
      <c r="E175">
        <f>'14'!E192</f>
        <v>5.2356020942408383</v>
      </c>
      <c r="F175">
        <f>'14'!F192</f>
        <v>-8.7873462214411262</v>
      </c>
      <c r="G175">
        <f>'14'!G192</f>
        <v>-12.062726176115802</v>
      </c>
      <c r="H175">
        <f>'14'!H192</f>
        <v>-18.691588785046729</v>
      </c>
    </row>
    <row r="176" spans="1:8">
      <c r="B176" t="s">
        <v>328</v>
      </c>
      <c r="C176">
        <f>'14'!C222</f>
        <v>-11.76470588235294</v>
      </c>
      <c r="D176">
        <f>'14'!D222</f>
        <v>-6.0085836909871251</v>
      </c>
      <c r="E176">
        <f>'14'!E222</f>
        <v>-9.5735422106179282</v>
      </c>
      <c r="F176">
        <f>'14'!F222</f>
        <v>-0.89047195013357072</v>
      </c>
      <c r="G176">
        <f>'14'!G222</f>
        <v>-21.641118124436431</v>
      </c>
      <c r="H176">
        <f>'14'!H222</f>
        <v>-13.011152416356877</v>
      </c>
    </row>
    <row r="177" spans="1:8">
      <c r="B177" t="s">
        <v>329</v>
      </c>
      <c r="C177">
        <f>'14'!C252</f>
        <v>-1.0256410256410255</v>
      </c>
      <c r="D177">
        <f>'14'!D252</f>
        <v>31.023784901758013</v>
      </c>
      <c r="E177">
        <f>'14'!E252</f>
        <v>-12.195121951219512</v>
      </c>
      <c r="F177">
        <f>'14'!F252</f>
        <v>-6.2434963579604572</v>
      </c>
      <c r="G177">
        <f>'14'!G252</f>
        <v>-10.604453870625663</v>
      </c>
      <c r="H177">
        <f>'14'!H252</f>
        <v>14.192139737991267</v>
      </c>
    </row>
    <row r="178" spans="1:8">
      <c r="B178" t="s">
        <v>330</v>
      </c>
      <c r="C178">
        <f>'14'!C282</f>
        <v>-2.6143790849673203</v>
      </c>
      <c r="D178">
        <f>'14'!D282</f>
        <v>-1.3245033112582782</v>
      </c>
      <c r="E178">
        <f>'14'!E282</f>
        <v>-12.056262558606832</v>
      </c>
      <c r="F178">
        <f>'14'!F282</f>
        <v>-10.2880658436214</v>
      </c>
      <c r="G178">
        <f>'14'!G282</f>
        <v>-8.4033613445378155</v>
      </c>
      <c r="H178">
        <f>'14'!H282</f>
        <v>-14.872521246458923</v>
      </c>
    </row>
    <row r="179" spans="1:8">
      <c r="B179" t="s">
        <v>331</v>
      </c>
      <c r="C179">
        <f>'14'!C312</f>
        <v>-19.50523311132255</v>
      </c>
      <c r="D179">
        <f>'14'!D312</f>
        <v>-12.32741617357002</v>
      </c>
      <c r="E179">
        <f>'14'!E312</f>
        <v>-16.708860759493671</v>
      </c>
      <c r="F179">
        <f>'14'!F312</f>
        <v>4.7343503419253024</v>
      </c>
      <c r="G179">
        <f>'14'!G312</f>
        <v>9.6102509343299527</v>
      </c>
      <c r="H179">
        <f>'14'!H312</f>
        <v>-12.398921832884097</v>
      </c>
    </row>
    <row r="180" spans="1:8" ht="16" thickBot="1">
      <c r="B180" t="s">
        <v>332</v>
      </c>
      <c r="C180">
        <f>'14'!C342</f>
        <v>1.0224948875255624</v>
      </c>
      <c r="D180">
        <f>'14'!D342</f>
        <v>16.877637130801688</v>
      </c>
      <c r="E180">
        <f>'14'!E342</f>
        <v>35.940803382663844</v>
      </c>
      <c r="F180">
        <f>'14'!F342</f>
        <v>0</v>
      </c>
      <c r="G180">
        <f>'14'!G342</f>
        <v>1.0559662090813093</v>
      </c>
      <c r="H180">
        <f>'14'!H342</f>
        <v>-5.3533190578158454</v>
      </c>
    </row>
    <row r="181" spans="1:8" ht="17" thickBot="1">
      <c r="A181">
        <v>15</v>
      </c>
      <c r="B181" s="69" t="s">
        <v>61</v>
      </c>
      <c r="C181" s="62">
        <f>'15'!C12</f>
        <v>-9.9203440355764059</v>
      </c>
      <c r="D181" s="62">
        <f>'15'!D12</f>
        <v>-2.1480667399340594</v>
      </c>
      <c r="E181" s="62">
        <f>'15'!E12</f>
        <v>10.726030862635973</v>
      </c>
      <c r="F181" s="62">
        <f>'15'!F12</f>
        <v>9.0587044534412957</v>
      </c>
      <c r="G181" s="62">
        <f>'15'!G12</f>
        <v>-2.2802128198631872</v>
      </c>
      <c r="H181" s="63">
        <f>'15'!H12</f>
        <v>3.4887173396674585</v>
      </c>
    </row>
    <row r="182" spans="1:8">
      <c r="B182" t="s">
        <v>334</v>
      </c>
      <c r="C182">
        <f>'15'!C42</f>
        <v>-1.5917230401910067</v>
      </c>
      <c r="D182">
        <f>'15'!D42</f>
        <v>-0.5360493165371214</v>
      </c>
      <c r="E182">
        <f>'15'!E42</f>
        <v>3.6256210554585739</v>
      </c>
      <c r="F182">
        <f>'15'!F42</f>
        <v>10.186302104275567</v>
      </c>
      <c r="G182">
        <f>'15'!G42</f>
        <v>-1.7268862911795961</v>
      </c>
      <c r="H182">
        <f>'15'!H42</f>
        <v>19.476158495634657</v>
      </c>
    </row>
    <row r="183" spans="1:8">
      <c r="B183" t="s">
        <v>335</v>
      </c>
      <c r="C183">
        <f>'15'!C72</f>
        <v>-28.169014084507044</v>
      </c>
      <c r="D183">
        <f>'15'!D72</f>
        <v>-13.333333333333334</v>
      </c>
      <c r="E183">
        <f>'15'!E72</f>
        <v>2.5188916876574305</v>
      </c>
      <c r="F183">
        <f>'15'!F72</f>
        <v>5.0632911392405067</v>
      </c>
      <c r="G183">
        <f>'15'!G72</f>
        <v>-12.886597938144329</v>
      </c>
      <c r="H183">
        <f>'15'!H72</f>
        <v>26.350461133069828</v>
      </c>
    </row>
    <row r="184" spans="1:8">
      <c r="B184" t="s">
        <v>280</v>
      </c>
      <c r="C184">
        <f>'15'!C102</f>
        <v>-6.1875297477391715</v>
      </c>
      <c r="D184">
        <f>'15'!D102</f>
        <v>6.8359375</v>
      </c>
      <c r="E184">
        <f>'15'!E102</f>
        <v>21.099116781157996</v>
      </c>
      <c r="F184">
        <f>'15'!F102</f>
        <v>29.858051884483601</v>
      </c>
      <c r="G184">
        <f>'15'!G102</f>
        <v>10.130246020260492</v>
      </c>
      <c r="H184">
        <f>'15'!H102</f>
        <v>14.499758337361044</v>
      </c>
    </row>
    <row r="185" spans="1:8">
      <c r="B185" t="s">
        <v>336</v>
      </c>
      <c r="C185">
        <f>'15'!C132</f>
        <v>-36.823935558112773</v>
      </c>
      <c r="D185">
        <f>'15'!D132</f>
        <v>-7.2639225181598066</v>
      </c>
      <c r="E185">
        <f>'15'!E132</f>
        <v>15.375153751537516</v>
      </c>
      <c r="F185">
        <f>'15'!F132</f>
        <v>14.78743068391867</v>
      </c>
      <c r="G185">
        <f>'15'!G132</f>
        <v>-12.987012987012989</v>
      </c>
      <c r="H185">
        <f>'15'!H132</f>
        <v>2.5591810620601407</v>
      </c>
    </row>
    <row r="186" spans="1:8">
      <c r="B186" t="s">
        <v>337</v>
      </c>
      <c r="C186">
        <f>'15'!C162</f>
        <v>-16.755210461789947</v>
      </c>
      <c r="D186">
        <f>'15'!D162</f>
        <v>-9.7046413502109719</v>
      </c>
      <c r="E186">
        <f>'15'!E162</f>
        <v>-9.5527572731220154</v>
      </c>
      <c r="F186">
        <f>'15'!F162</f>
        <v>-10.714285714285714</v>
      </c>
      <c r="G186">
        <f>'15'!G162</f>
        <v>-4.5829514207149407</v>
      </c>
      <c r="H186">
        <f>'15'!H162</f>
        <v>-6.9930069930069934</v>
      </c>
    </row>
    <row r="187" spans="1:8">
      <c r="B187" t="s">
        <v>338</v>
      </c>
      <c r="C187">
        <f>'15'!C192</f>
        <v>-5.632040050062578</v>
      </c>
      <c r="D187">
        <f>'15'!D192</f>
        <v>2.5348542458808616</v>
      </c>
      <c r="E187">
        <f>'15'!E192</f>
        <v>24.777636594663278</v>
      </c>
      <c r="F187">
        <f>'15'!F192</f>
        <v>24.714828897338403</v>
      </c>
      <c r="G187">
        <f>'15'!G192</f>
        <v>-6.8365444375388433</v>
      </c>
      <c r="H187">
        <f>'15'!H192</f>
        <v>-1.9059720457433291</v>
      </c>
    </row>
    <row r="188" spans="1:8">
      <c r="B188" t="s">
        <v>339</v>
      </c>
      <c r="C188">
        <f>'15'!C222</f>
        <v>-17.793594306049823</v>
      </c>
      <c r="D188">
        <f>'15'!D222</f>
        <v>-3.6968576709796674</v>
      </c>
      <c r="E188">
        <f>'15'!E222</f>
        <v>26.871401151631478</v>
      </c>
      <c r="F188">
        <f>'15'!F222</f>
        <v>13.20754716981132</v>
      </c>
      <c r="G188">
        <f>'15'!G222</f>
        <v>-15.384615384615385</v>
      </c>
      <c r="H188">
        <f>'15'!H222</f>
        <v>-3.9138943248532287</v>
      </c>
    </row>
    <row r="189" spans="1:8">
      <c r="B189" t="s">
        <v>340</v>
      </c>
      <c r="C189">
        <f>'15'!C252</f>
        <v>-11.518324607329843</v>
      </c>
      <c r="D189">
        <f>'15'!D252</f>
        <v>-5.3821313240043063</v>
      </c>
      <c r="E189">
        <f>'15'!E252</f>
        <v>28.353326063249728</v>
      </c>
      <c r="F189">
        <f>'15'!F252</f>
        <v>10.741138560687434</v>
      </c>
      <c r="G189">
        <f>'15'!G252</f>
        <v>9.8360655737704921</v>
      </c>
      <c r="H189">
        <f>'15'!H252</f>
        <v>-17.797552836484982</v>
      </c>
    </row>
    <row r="190" spans="1:8">
      <c r="B190" t="s">
        <v>341</v>
      </c>
      <c r="C190">
        <f>'15'!C282</f>
        <v>-9.0361445783132535</v>
      </c>
      <c r="D190">
        <f>'15'!D282</f>
        <v>-1.0277492291880781</v>
      </c>
      <c r="E190">
        <f>'15'!E282</f>
        <v>38.824763903462745</v>
      </c>
      <c r="F190">
        <f>'15'!F282</f>
        <v>-1.0224948875255624</v>
      </c>
      <c r="G190">
        <f>'15'!G282</f>
        <v>-7.2765072765072771</v>
      </c>
      <c r="H190">
        <f>'15'!H282</f>
        <v>4.2964554242749733</v>
      </c>
    </row>
    <row r="191" spans="1:8">
      <c r="B191" t="s">
        <v>342</v>
      </c>
      <c r="C191">
        <f>'15'!C312</f>
        <v>0</v>
      </c>
      <c r="D191">
        <f>'15'!D312</f>
        <v>-1.7006802721088434</v>
      </c>
      <c r="E191">
        <f>'15'!E312</f>
        <v>6.9444444444444438</v>
      </c>
      <c r="F191">
        <f>'15'!F312</f>
        <v>-19.332161687170473</v>
      </c>
      <c r="G191">
        <f>'15'!G312</f>
        <v>16.216216216216218</v>
      </c>
      <c r="H191">
        <f>'15'!H312</f>
        <v>-9.025270758122744</v>
      </c>
    </row>
    <row r="192" spans="1:8" ht="16" thickBot="1">
      <c r="B192" t="s">
        <v>343</v>
      </c>
      <c r="C192">
        <f>'15'!C342</f>
        <v>-9.2764378478664202</v>
      </c>
      <c r="D192">
        <f>'15'!D342</f>
        <v>-1.9011406844106464</v>
      </c>
      <c r="E192">
        <f>'15'!E342</f>
        <v>16.73228346456693</v>
      </c>
      <c r="F192">
        <f>'15'!F342</f>
        <v>-5.8997050147492622</v>
      </c>
      <c r="G192">
        <f>'15'!G342</f>
        <v>-4.0080160320641278</v>
      </c>
      <c r="H192">
        <f>'15'!H342</f>
        <v>1.0224948875255624</v>
      </c>
    </row>
    <row r="193" spans="1:8" ht="17" thickBot="1">
      <c r="A193">
        <v>16</v>
      </c>
      <c r="B193" s="69" t="s">
        <v>65</v>
      </c>
      <c r="C193" s="62">
        <f>'16'!C12</f>
        <v>-3.3222591362126246</v>
      </c>
      <c r="D193" s="62">
        <f>'16'!D12</f>
        <v>-6.0632308358596791</v>
      </c>
      <c r="E193" s="62">
        <f>'16'!E12</f>
        <v>-3.170409511228534</v>
      </c>
      <c r="F193" s="62">
        <f>'16'!F12</f>
        <v>-2.8586742897981061</v>
      </c>
      <c r="G193" s="62">
        <f>'16'!G12</f>
        <v>-10.406298072572618</v>
      </c>
      <c r="H193" s="63">
        <f>'16'!H12</f>
        <v>81.068546517020678</v>
      </c>
    </row>
    <row r="194" spans="1:8">
      <c r="B194" t="s">
        <v>345</v>
      </c>
      <c r="C194">
        <f>'16'!C42</f>
        <v>-30.543677458766034</v>
      </c>
      <c r="D194">
        <f>'16'!D42</f>
        <v>-20.499679692504802</v>
      </c>
      <c r="E194">
        <f>'16'!E42</f>
        <v>-4.6573519627411839</v>
      </c>
      <c r="F194">
        <f>'16'!F42</f>
        <v>15.572105619498984</v>
      </c>
      <c r="G194">
        <f>'16'!G42</f>
        <v>-13.495276653171391</v>
      </c>
      <c r="H194">
        <f>'16'!H42</f>
        <v>-21.617852161785216</v>
      </c>
    </row>
    <row r="195" spans="1:8">
      <c r="B195" t="s">
        <v>346</v>
      </c>
      <c r="C195">
        <f>'16'!C72</f>
        <v>-9.2204526404023461</v>
      </c>
      <c r="D195">
        <f>'16'!D72</f>
        <v>-6.0189165950128976</v>
      </c>
      <c r="E195">
        <f>'16'!E72</f>
        <v>-7.0298769771528997</v>
      </c>
      <c r="F195">
        <f>'16'!F72</f>
        <v>-13.562386980108499</v>
      </c>
      <c r="G195">
        <f>'16'!G72</f>
        <v>-13.157894736842104</v>
      </c>
      <c r="H195">
        <f>'16'!H72</f>
        <v>-31.219512195121951</v>
      </c>
    </row>
    <row r="196" spans="1:8">
      <c r="B196" t="s">
        <v>347</v>
      </c>
      <c r="C196">
        <f>'16'!C102</f>
        <v>4.4523597506678536</v>
      </c>
      <c r="D196">
        <f>'16'!D102</f>
        <v>-1.7845192951148785</v>
      </c>
      <c r="E196">
        <f>'16'!E102</f>
        <v>8.7640449438202257</v>
      </c>
      <c r="F196">
        <f>'16'!F102</f>
        <v>-4.022346368715084</v>
      </c>
      <c r="G196">
        <f>'16'!G102</f>
        <v>-8.5682074408117259</v>
      </c>
      <c r="H196">
        <f>'16'!H102</f>
        <v>226.24227158232196</v>
      </c>
    </row>
    <row r="197" spans="1:8">
      <c r="B197" t="s">
        <v>348</v>
      </c>
      <c r="C197">
        <f>'16'!C132</f>
        <v>5.3248136315228969</v>
      </c>
      <c r="D197">
        <f>'16'!D132</f>
        <v>-22.556390977443609</v>
      </c>
      <c r="E197">
        <f>'16'!E132</f>
        <v>-9.9667774086378724</v>
      </c>
      <c r="F197">
        <f>'16'!F132</f>
        <v>-9.0191657271702361</v>
      </c>
      <c r="G197">
        <f>'16'!G132</f>
        <v>-17.281105990783413</v>
      </c>
      <c r="H197">
        <f>'16'!H132</f>
        <v>-5.9594755661501786</v>
      </c>
    </row>
    <row r="198" spans="1:8">
      <c r="B198" t="s">
        <v>349</v>
      </c>
      <c r="C198">
        <f>'16'!C162</f>
        <v>-3.95703787450537</v>
      </c>
      <c r="D198">
        <f>'16'!D162</f>
        <v>-11.00811123986095</v>
      </c>
      <c r="E198">
        <f>'16'!E162</f>
        <v>-17.261904761904763</v>
      </c>
      <c r="F198">
        <f>'16'!F162</f>
        <v>-3.694581280788177</v>
      </c>
      <c r="G198">
        <f>'16'!G162</f>
        <v>-6.9008782936010036</v>
      </c>
      <c r="H198">
        <f>'16'!H162</f>
        <v>-27.724049000644744</v>
      </c>
    </row>
    <row r="199" spans="1:8" ht="16" thickBot="1">
      <c r="B199" t="s">
        <v>350</v>
      </c>
      <c r="C199">
        <f>'16'!C192</f>
        <v>2.3405500292568755</v>
      </c>
      <c r="D199">
        <f>'16'!D192</f>
        <v>10.113027959547887</v>
      </c>
      <c r="E199">
        <f>'16'!E192</f>
        <v>-13.087447947650208</v>
      </c>
      <c r="F199">
        <f>'16'!F192</f>
        <v>-4.9230769230769234</v>
      </c>
      <c r="G199">
        <f>'16'!G192</f>
        <v>-10.572139303482588</v>
      </c>
      <c r="H199">
        <f>'16'!H192</f>
        <v>-1.9169329073482428</v>
      </c>
    </row>
    <row r="200" spans="1:8" ht="17" thickBot="1">
      <c r="A200">
        <v>17</v>
      </c>
      <c r="B200" s="69" t="s">
        <v>69</v>
      </c>
      <c r="C200" s="62">
        <f>'17'!C12</f>
        <v>-0.98630639722916702</v>
      </c>
      <c r="D200" s="62">
        <f>'17'!D12</f>
        <v>-2.6858480017521411</v>
      </c>
      <c r="E200" s="62">
        <f>'17'!E12</f>
        <v>-1.2410689431196067</v>
      </c>
      <c r="F200" s="62">
        <f>'17'!F12</f>
        <v>-4.4005042487627231</v>
      </c>
      <c r="G200" s="62">
        <f>'17'!G12</f>
        <v>-5.0569347195699832</v>
      </c>
      <c r="H200" s="63">
        <f>'17'!H12</f>
        <v>2.1376452464263109</v>
      </c>
    </row>
    <row r="201" spans="1:8">
      <c r="B201" t="s">
        <v>352</v>
      </c>
      <c r="C201">
        <f>'17'!C42</f>
        <v>4.6520770541213476</v>
      </c>
      <c r="D201">
        <f>'17'!D42</f>
        <v>0.42535091450446622</v>
      </c>
      <c r="E201">
        <f>'17'!E42</f>
        <v>1.4084507042253522</v>
      </c>
      <c r="F201">
        <f>'17'!F42</f>
        <v>-5.8374053061358344</v>
      </c>
      <c r="G201">
        <f>'17'!G42</f>
        <v>-5.8632569232807734</v>
      </c>
      <c r="H201">
        <f>'17'!H42</f>
        <v>6.6992697795940234E-2</v>
      </c>
    </row>
    <row r="202" spans="1:8">
      <c r="B202" t="s">
        <v>353</v>
      </c>
      <c r="C202">
        <f>'17'!C72</f>
        <v>1.4233428222854818</v>
      </c>
      <c r="D202">
        <f>'17'!D72</f>
        <v>-4.7915179936792738</v>
      </c>
      <c r="E202">
        <f>'17'!E72</f>
        <v>-4.0610702719374911</v>
      </c>
      <c r="F202">
        <f>'17'!F72</f>
        <v>-2.803228904404703</v>
      </c>
      <c r="G202">
        <f>'17'!G72</f>
        <v>-3.2435260266806174</v>
      </c>
      <c r="H202">
        <f>'17'!H72</f>
        <v>1.6950050320461889</v>
      </c>
    </row>
    <row r="203" spans="1:8">
      <c r="B203" t="s">
        <v>354</v>
      </c>
      <c r="C203">
        <f>'17'!C102</f>
        <v>-14.616321559074299</v>
      </c>
      <c r="D203">
        <f>'17'!D102</f>
        <v>-9.9071207430340564</v>
      </c>
      <c r="E203">
        <f>'17'!E102</f>
        <v>-0.62814070351758799</v>
      </c>
      <c r="F203">
        <f>'17'!F102</f>
        <v>-27.180783817951959</v>
      </c>
      <c r="G203">
        <f>'17'!G102</f>
        <v>-15.727391874180864</v>
      </c>
      <c r="H203">
        <f>'17'!H102</f>
        <v>-11.363636363636363</v>
      </c>
    </row>
    <row r="204" spans="1:8">
      <c r="B204" t="s">
        <v>355</v>
      </c>
      <c r="C204">
        <f>'17'!C132</f>
        <v>-15.836050302748022</v>
      </c>
      <c r="D204">
        <f>'17'!D132</f>
        <v>6.1993323795898903</v>
      </c>
      <c r="E204">
        <f>'17'!E132</f>
        <v>0.48076923076923078</v>
      </c>
      <c r="F204">
        <f>'17'!F132</f>
        <v>3.9215686274509802</v>
      </c>
      <c r="G204">
        <f>'17'!G132</f>
        <v>-10.005002501250624</v>
      </c>
      <c r="H204">
        <f>'17'!H132</f>
        <v>0</v>
      </c>
    </row>
    <row r="205" spans="1:8">
      <c r="B205" t="s">
        <v>356</v>
      </c>
      <c r="C205">
        <f>'17'!C162</f>
        <v>-22.481265611990008</v>
      </c>
      <c r="D205">
        <f>'17'!D162</f>
        <v>-6.8434559452523525</v>
      </c>
      <c r="E205">
        <f>'17'!E162</f>
        <v>1.29926375054136</v>
      </c>
      <c r="F205">
        <f>'17'!F162</f>
        <v>-8.6730268863833473</v>
      </c>
      <c r="G205">
        <f>'17'!G162</f>
        <v>-3.9630118890356671</v>
      </c>
      <c r="H205">
        <f>'17'!H162</f>
        <v>0.44662795891022777</v>
      </c>
    </row>
    <row r="206" spans="1:8">
      <c r="B206" t="s">
        <v>357</v>
      </c>
      <c r="C206">
        <f>'17'!C192</f>
        <v>-7.252946509519492</v>
      </c>
      <c r="D206">
        <f>'17'!D192</f>
        <v>-7.3800738007380069</v>
      </c>
      <c r="E206">
        <f>'17'!E192</f>
        <v>10.251630941286114</v>
      </c>
      <c r="F206">
        <f>'17'!F192</f>
        <v>-3.7313432835820897</v>
      </c>
      <c r="G206">
        <f>'17'!G192</f>
        <v>-2.8328611898017</v>
      </c>
      <c r="H206">
        <f>'17'!H192</f>
        <v>0.9624639076034649</v>
      </c>
    </row>
    <row r="207" spans="1:8">
      <c r="B207" t="s">
        <v>358</v>
      </c>
      <c r="C207">
        <f>'17'!C222</f>
        <v>-17.730496453900709</v>
      </c>
      <c r="D207">
        <f>'17'!D222</f>
        <v>-6.1689002339927672</v>
      </c>
      <c r="E207">
        <f>'17'!E222</f>
        <v>-1.7171066752522</v>
      </c>
      <c r="F207">
        <f>'17'!F222</f>
        <v>-9.2752372735116477</v>
      </c>
      <c r="G207">
        <f>'17'!G222</f>
        <v>-10.940919037199125</v>
      </c>
      <c r="H207">
        <f>'17'!H222</f>
        <v>24.56453774006253</v>
      </c>
    </row>
    <row r="208" spans="1:8">
      <c r="B208" t="s">
        <v>359</v>
      </c>
      <c r="C208">
        <f>'17'!C252</f>
        <v>-32.040472175379428</v>
      </c>
      <c r="D208">
        <f>'17'!D252</f>
        <v>5.3475935828877006</v>
      </c>
      <c r="E208">
        <f>'17'!E252</f>
        <v>-9.2592592592592595</v>
      </c>
      <c r="F208">
        <f>'17'!F252</f>
        <v>-9.7465886939571149</v>
      </c>
      <c r="G208">
        <f>'17'!G252</f>
        <v>0</v>
      </c>
      <c r="H208">
        <f>'17'!H252</f>
        <v>-2.0920502092050208</v>
      </c>
    </row>
    <row r="209" spans="1:8">
      <c r="B209" t="s">
        <v>360</v>
      </c>
      <c r="C209">
        <f>'17'!C282</f>
        <v>-10.167029774872912</v>
      </c>
      <c r="D209">
        <f>'17'!D282</f>
        <v>-10.286554004408524</v>
      </c>
      <c r="E209">
        <f>'17'!E282</f>
        <v>4.497751124437781</v>
      </c>
      <c r="F209">
        <f>'17'!F282</f>
        <v>-0.74850299401197606</v>
      </c>
      <c r="G209">
        <f>'17'!G282</f>
        <v>-4.5011252813203297</v>
      </c>
      <c r="H209">
        <f>'17'!H282</f>
        <v>12.057272042200452</v>
      </c>
    </row>
    <row r="210" spans="1:8">
      <c r="B210" t="s">
        <v>361</v>
      </c>
      <c r="C210">
        <f>'17'!C312</f>
        <v>-12.658227848101266</v>
      </c>
      <c r="D210">
        <f>'17'!D312</f>
        <v>7.759958613554061</v>
      </c>
      <c r="E210">
        <f>'17'!E312</f>
        <v>0.51413881748071977</v>
      </c>
      <c r="F210">
        <f>'17'!F312</f>
        <v>7.7439339184305629</v>
      </c>
      <c r="G210">
        <f>'17'!G312</f>
        <v>-6.1855670103092777</v>
      </c>
      <c r="H210">
        <f>'17'!H312</f>
        <v>5.1948051948051948</v>
      </c>
    </row>
    <row r="211" spans="1:8" ht="16" thickBot="1">
      <c r="B211" t="s">
        <v>362</v>
      </c>
      <c r="C211">
        <f>'17'!C342</f>
        <v>-16.241299303944317</v>
      </c>
      <c r="D211">
        <f>'17'!D342</f>
        <v>-4.7543581616481774</v>
      </c>
      <c r="E211">
        <f>'17'!E342</f>
        <v>0</v>
      </c>
      <c r="F211">
        <f>'17'!F342</f>
        <v>1.6260162601626016</v>
      </c>
      <c r="G211">
        <f>'17'!G342</f>
        <v>-3.2573289902280131</v>
      </c>
      <c r="H211">
        <f>'17'!H342</f>
        <v>-5.7755775577557751</v>
      </c>
    </row>
    <row r="212" spans="1:8" ht="17" thickBot="1">
      <c r="A212">
        <v>18</v>
      </c>
      <c r="B212" s="69" t="s">
        <v>73</v>
      </c>
      <c r="C212" s="62">
        <f>'18'!C12</f>
        <v>-12.838035731719224</v>
      </c>
      <c r="D212" s="62">
        <f>'18'!D12</f>
        <v>-10.552513688402192</v>
      </c>
      <c r="E212" s="62">
        <f>'18'!E12</f>
        <v>-7.0276555943172054</v>
      </c>
      <c r="F212" s="62">
        <f>'18'!F12</f>
        <v>-5.1821446895844021</v>
      </c>
      <c r="G212" s="62">
        <f>'18'!G12</f>
        <v>-2.9087886972782049</v>
      </c>
      <c r="H212" s="63">
        <f>'18'!H12</f>
        <v>-7.2425737377978381</v>
      </c>
    </row>
    <row r="213" spans="1:8">
      <c r="B213" t="s">
        <v>364</v>
      </c>
      <c r="C213">
        <f>'18'!C42</f>
        <v>-0.2294630564479119</v>
      </c>
      <c r="D213">
        <f>'18'!D42</f>
        <v>-20.60662190321834</v>
      </c>
      <c r="E213">
        <f>'18'!E42</f>
        <v>-6.1538461538461542</v>
      </c>
      <c r="F213">
        <f>'18'!F42</f>
        <v>-11.730907349772563</v>
      </c>
      <c r="G213">
        <f>'18'!G42</f>
        <v>-2.1951219512195124</v>
      </c>
      <c r="H213">
        <f>'18'!H42</f>
        <v>-12.32741617357002</v>
      </c>
    </row>
    <row r="214" spans="1:8">
      <c r="B214" t="s">
        <v>365</v>
      </c>
      <c r="C214">
        <f>'18'!C72</f>
        <v>-50.666666666666664</v>
      </c>
      <c r="D214">
        <f>'18'!D72</f>
        <v>-23.741690408357076</v>
      </c>
      <c r="E214">
        <f>'18'!E72</f>
        <v>-13.712047012732615</v>
      </c>
      <c r="F214">
        <f>'18'!F72</f>
        <v>-8.9463220675944335</v>
      </c>
      <c r="G214">
        <f>'18'!G72</f>
        <v>-7.1428571428571423</v>
      </c>
      <c r="H214">
        <f>'18'!H72</f>
        <v>-4.1753653444676404</v>
      </c>
    </row>
    <row r="215" spans="1:8">
      <c r="B215" t="s">
        <v>366</v>
      </c>
      <c r="C215">
        <f>'18'!C102</f>
        <v>-12.388162422573986</v>
      </c>
      <c r="D215">
        <f>'18'!D102</f>
        <v>-5.6100981767180924</v>
      </c>
      <c r="E215">
        <f>'18'!E102</f>
        <v>9.8939929328621918</v>
      </c>
      <c r="F215">
        <f>'18'!F102</f>
        <v>1.4104372355430184</v>
      </c>
      <c r="G215">
        <f>'18'!G102</f>
        <v>3.5435861091424519</v>
      </c>
      <c r="H215">
        <f>'18'!H102</f>
        <v>-20.042949176807443</v>
      </c>
    </row>
    <row r="216" spans="1:8">
      <c r="B216" t="s">
        <v>367</v>
      </c>
      <c r="C216">
        <f>'18'!C132</f>
        <v>2.4330900243309004</v>
      </c>
      <c r="D216">
        <f>'18'!D132</f>
        <v>5.7518488085456045</v>
      </c>
      <c r="E216">
        <f>'18'!E132</f>
        <v>-30.477759472817134</v>
      </c>
      <c r="F216">
        <f>'18'!F132</f>
        <v>-11.19724375538329</v>
      </c>
      <c r="G216">
        <f>'18'!G132</f>
        <v>-11.46384479717813</v>
      </c>
      <c r="H216">
        <f>'18'!H132</f>
        <v>-6.3291139240506329</v>
      </c>
    </row>
    <row r="217" spans="1:8">
      <c r="B217" t="s">
        <v>368</v>
      </c>
      <c r="C217">
        <f>'18'!C162</f>
        <v>-17.241379310344826</v>
      </c>
      <c r="D217">
        <f>'18'!D162</f>
        <v>-23.127753303964756</v>
      </c>
      <c r="E217">
        <f>'18'!E162</f>
        <v>-17.123287671232877</v>
      </c>
      <c r="F217">
        <f>'18'!F162</f>
        <v>-5.8548009367681502</v>
      </c>
      <c r="G217">
        <f>'18'!G162</f>
        <v>-4.7393364928909953</v>
      </c>
      <c r="H217">
        <f>'18'!H162</f>
        <v>-9.6038415366146452</v>
      </c>
    </row>
    <row r="218" spans="1:8">
      <c r="B218" t="s">
        <v>369</v>
      </c>
      <c r="C218">
        <f>'18'!C192</f>
        <v>-36.489151873767256</v>
      </c>
      <c r="D218">
        <f>'18'!D192</f>
        <v>-2.0481310803891448</v>
      </c>
      <c r="E218">
        <f>'18'!E192</f>
        <v>-8.247422680412372</v>
      </c>
      <c r="F218">
        <f>'18'!F192</f>
        <v>-32.932566649242034</v>
      </c>
      <c r="G218">
        <f>'18'!G192</f>
        <v>-16.339869281045754</v>
      </c>
      <c r="H218">
        <f>'18'!H192</f>
        <v>-8.8691796008869179</v>
      </c>
    </row>
    <row r="219" spans="1:8">
      <c r="B219" t="s">
        <v>370</v>
      </c>
      <c r="C219">
        <f>'18'!C222</f>
        <v>-20.22058823529412</v>
      </c>
      <c r="D219">
        <f>'18'!D222</f>
        <v>-11.352885525070956</v>
      </c>
      <c r="E219">
        <f>'18'!E222</f>
        <v>-3.8535645472061657</v>
      </c>
      <c r="F219">
        <f>'18'!F222</f>
        <v>-2.4521824423737124</v>
      </c>
      <c r="G219">
        <f>'18'!G222</f>
        <v>-1.4992503748125936</v>
      </c>
      <c r="H219">
        <f>'18'!H222</f>
        <v>3.5140562248995981</v>
      </c>
    </row>
    <row r="220" spans="1:8">
      <c r="B220" t="s">
        <v>371</v>
      </c>
      <c r="C220">
        <f>'18'!C252</f>
        <v>-5.3586862575626615</v>
      </c>
      <c r="D220">
        <f>'18'!D252</f>
        <v>-2.6246719160104988</v>
      </c>
      <c r="E220">
        <f>'18'!E252</f>
        <v>-4.2365401588702563</v>
      </c>
      <c r="F220">
        <f>'18'!F252</f>
        <v>10.357142857142856</v>
      </c>
      <c r="G220">
        <f>'18'!G252</f>
        <v>0.53134962805526031</v>
      </c>
      <c r="H220">
        <f>'18'!H252</f>
        <v>-0.53533190578158463</v>
      </c>
    </row>
    <row r="221" spans="1:8" ht="16" thickBot="1">
      <c r="B221" t="s">
        <v>372</v>
      </c>
      <c r="C221">
        <f>'18'!C282</f>
        <v>-17.857142857142858</v>
      </c>
      <c r="D221">
        <f>'18'!D282</f>
        <v>-23.826714801444041</v>
      </c>
      <c r="E221">
        <f>'18'!E282</f>
        <v>-9.6510764662212321</v>
      </c>
      <c r="F221">
        <f>'18'!F282</f>
        <v>-12.859304084720122</v>
      </c>
      <c r="G221">
        <f>'18'!G282</f>
        <v>1.5384615384615385</v>
      </c>
      <c r="H221">
        <f>'18'!H282</f>
        <v>-22.239263803680981</v>
      </c>
    </row>
    <row r="222" spans="1:8" ht="17" thickBot="1">
      <c r="A222">
        <v>19</v>
      </c>
      <c r="B222" s="69" t="s">
        <v>77</v>
      </c>
      <c r="C222" s="62">
        <f>'19'!C12</f>
        <v>10.041420861051838</v>
      </c>
      <c r="D222" s="62">
        <f>'19'!D12</f>
        <v>8.6428258282708086</v>
      </c>
      <c r="E222" s="62">
        <f>'19'!E12</f>
        <v>-0.56264066016504122</v>
      </c>
      <c r="F222" s="62">
        <f>'19'!F12</f>
        <v>-16.661427224143353</v>
      </c>
      <c r="G222" s="62">
        <f>'19'!G12</f>
        <v>-13.4210865918183</v>
      </c>
      <c r="H222" s="63">
        <f>'19'!H12</f>
        <v>-4.7493403693931393</v>
      </c>
    </row>
    <row r="223" spans="1:8">
      <c r="B223" t="s">
        <v>374</v>
      </c>
      <c r="C223">
        <f>'19'!C42</f>
        <v>-25.531914893617021</v>
      </c>
      <c r="D223">
        <f>'19'!D42</f>
        <v>0</v>
      </c>
      <c r="E223">
        <f>'19'!E42</f>
        <v>-17.070979335130279</v>
      </c>
      <c r="F223">
        <f>'19'!F42</f>
        <v>-11.121408711770158</v>
      </c>
      <c r="G223">
        <f>'19'!G42</f>
        <v>-14.137606032045241</v>
      </c>
      <c r="H223">
        <f>'19'!H42</f>
        <v>-40.307101727447218</v>
      </c>
    </row>
    <row r="224" spans="1:8">
      <c r="B224" t="s">
        <v>338</v>
      </c>
      <c r="C224">
        <f>'19'!C72</f>
        <v>-5.0071530758226039</v>
      </c>
      <c r="D224">
        <f>'19'!D72</f>
        <v>-3.6258158085569256</v>
      </c>
      <c r="E224">
        <f>'19'!E72</f>
        <v>-31.617647058823529</v>
      </c>
      <c r="F224">
        <f>'19'!F72</f>
        <v>-29.612756264236904</v>
      </c>
      <c r="G224">
        <f>'19'!G72</f>
        <v>-25.437201907790143</v>
      </c>
      <c r="H224">
        <f>'19'!H72</f>
        <v>-1.6542597187758479</v>
      </c>
    </row>
    <row r="225" spans="1:8">
      <c r="B225" t="s">
        <v>375</v>
      </c>
      <c r="C225">
        <f>'19'!C102</f>
        <v>24.554116784754459</v>
      </c>
      <c r="D225">
        <f>'19'!D102</f>
        <v>14.781877178223771</v>
      </c>
      <c r="E225">
        <f>'19'!E102</f>
        <v>6.5297399976255486</v>
      </c>
      <c r="F225">
        <f>'19'!F102</f>
        <v>-5.787857311599339</v>
      </c>
      <c r="G225">
        <f>'19'!G102</f>
        <v>-5.3859964093357275</v>
      </c>
      <c r="H225">
        <f>'19'!H102</f>
        <v>2.9076811243033682</v>
      </c>
    </row>
    <row r="226" spans="1:8">
      <c r="B226" t="s">
        <v>376</v>
      </c>
      <c r="C226">
        <f>'19'!C132</f>
        <v>-11.655011655011656</v>
      </c>
      <c r="D226">
        <f>'19'!D132</f>
        <v>4.7449584816132866</v>
      </c>
      <c r="E226">
        <f>'19'!E132</f>
        <v>-4.8250904704463204</v>
      </c>
      <c r="F226">
        <f>'19'!F132</f>
        <v>-50.061050061050061</v>
      </c>
      <c r="G226">
        <f>'19'!G132</f>
        <v>1.2970168612191959</v>
      </c>
      <c r="H226">
        <f>'19'!H132</f>
        <v>36.890645586297758</v>
      </c>
    </row>
    <row r="227" spans="1:8">
      <c r="B227" t="s">
        <v>377</v>
      </c>
      <c r="C227">
        <f>'19'!C162</f>
        <v>-18.867924528301884</v>
      </c>
      <c r="D227">
        <f>'19'!D162</f>
        <v>-8.0267558528428093</v>
      </c>
      <c r="E227">
        <f>'19'!E162</f>
        <v>-2.0449897750511248</v>
      </c>
      <c r="F227">
        <f>'19'!F162</f>
        <v>-23.594725884802223</v>
      </c>
      <c r="G227">
        <f>'19'!G162</f>
        <v>-14.440433212996391</v>
      </c>
      <c r="H227">
        <f>'19'!H162</f>
        <v>-23.031203566121842</v>
      </c>
    </row>
    <row r="228" spans="1:8" ht="16" thickBot="1">
      <c r="B228" t="s">
        <v>378</v>
      </c>
      <c r="C228">
        <f>'19'!C192</f>
        <v>12.589928057553957</v>
      </c>
      <c r="D228">
        <f>'19'!D192</f>
        <v>10.014306151645208</v>
      </c>
      <c r="E228">
        <f>'19'!E192</f>
        <v>1.783166904422254</v>
      </c>
      <c r="F228">
        <f>'19'!F192</f>
        <v>-32.339202299676607</v>
      </c>
      <c r="G228">
        <f>'19'!G192</f>
        <v>-36.356821589205396</v>
      </c>
      <c r="H228">
        <f>'19'!H192</f>
        <v>-19.215686274509803</v>
      </c>
    </row>
    <row r="229" spans="1:8" ht="17" thickBot="1">
      <c r="A229">
        <v>20</v>
      </c>
      <c r="B229" s="69" t="s">
        <v>81</v>
      </c>
      <c r="C229" s="62">
        <f>'20'!C12</f>
        <v>-2.4811772758384669</v>
      </c>
      <c r="D229" s="62">
        <f>'20'!D12</f>
        <v>2.4741916218752666</v>
      </c>
      <c r="E229" s="62">
        <f>'20'!E12</f>
        <v>-1.6296423363924866</v>
      </c>
      <c r="F229" s="62">
        <f>'20'!F12</f>
        <v>-16.92281125884994</v>
      </c>
      <c r="G229" s="62">
        <f>'20'!G12</f>
        <v>-12.400354295837024</v>
      </c>
      <c r="H229" s="63">
        <f>'20'!H12</f>
        <v>-4.7820987097356307</v>
      </c>
    </row>
    <row r="230" spans="1:8">
      <c r="B230" t="s">
        <v>380</v>
      </c>
      <c r="C230">
        <f>'20'!C42</f>
        <v>2.3014959723820483</v>
      </c>
      <c r="D230">
        <f>'20'!D42</f>
        <v>8.6500283607487223</v>
      </c>
      <c r="E230">
        <f>'20'!E42</f>
        <v>-2.2560631697687539</v>
      </c>
      <c r="F230">
        <f>'20'!F42</f>
        <v>-29.595015576323988</v>
      </c>
      <c r="G230">
        <f>'20'!G42</f>
        <v>-22.045855379188712</v>
      </c>
      <c r="H230">
        <f>'20'!H42</f>
        <v>-4.3747171519082819</v>
      </c>
    </row>
    <row r="231" spans="1:8">
      <c r="B231" t="s">
        <v>381</v>
      </c>
      <c r="C231">
        <f>'20'!C72</f>
        <v>-12.481644640234949</v>
      </c>
      <c r="D231">
        <f>'20'!D72</f>
        <v>-13.422818791946309</v>
      </c>
      <c r="E231">
        <f>'20'!E72</f>
        <v>-7.6982294072363358</v>
      </c>
      <c r="F231">
        <f>'20'!F72</f>
        <v>-12.558869701726845</v>
      </c>
      <c r="G231">
        <f>'20'!G72</f>
        <v>1E-4</v>
      </c>
      <c r="H231">
        <f>'20'!H72</f>
        <v>-5.695587550854353</v>
      </c>
    </row>
    <row r="232" spans="1:8">
      <c r="B232" t="s">
        <v>382</v>
      </c>
      <c r="C232">
        <f>'20'!C102</f>
        <v>-36.486486486486491</v>
      </c>
      <c r="D232">
        <f>'20'!D102</f>
        <v>-12.747875354107649</v>
      </c>
      <c r="E232">
        <f>'20'!E102</f>
        <v>11.627906976744185</v>
      </c>
      <c r="F232">
        <f>'20'!F102</f>
        <v>23.021582733812949</v>
      </c>
      <c r="G232">
        <f>'20'!G102</f>
        <v>4.2492917847025504</v>
      </c>
      <c r="H232">
        <f>'20'!H102</f>
        <v>-17.069701280227598</v>
      </c>
    </row>
    <row r="233" spans="1:8">
      <c r="B233" t="s">
        <v>383</v>
      </c>
      <c r="C233">
        <f>'20'!C132</f>
        <v>-4.5620437956204372</v>
      </c>
      <c r="D233">
        <f>'20'!D132</f>
        <v>13.812154696132596</v>
      </c>
      <c r="E233">
        <f>'20'!E132</f>
        <v>-14.678899082568808</v>
      </c>
      <c r="F233">
        <f>'20'!F132</f>
        <v>17.757009345794394</v>
      </c>
      <c r="G233">
        <f>'20'!G132</f>
        <v>15.682656826568264</v>
      </c>
      <c r="H233">
        <f>'20'!H132</f>
        <v>6.4516129032258061</v>
      </c>
    </row>
    <row r="234" spans="1:8" ht="16" thickBot="1">
      <c r="B234" t="s">
        <v>384</v>
      </c>
      <c r="C234">
        <f>'20'!C162</f>
        <v>2.6007802340702213</v>
      </c>
      <c r="D234">
        <f>'20'!D162</f>
        <v>-13.020833333333334</v>
      </c>
      <c r="E234">
        <f>'20'!E162</f>
        <v>10.067114093959731</v>
      </c>
      <c r="F234">
        <f>'20'!F162</f>
        <v>-4.0513166779203242</v>
      </c>
      <c r="G234">
        <f>'20'!G162</f>
        <v>-6.8352699931647303</v>
      </c>
      <c r="H234">
        <f>'20'!H162</f>
        <v>-8.3507306889352808</v>
      </c>
    </row>
    <row r="235" spans="1:8" ht="17" thickBot="1">
      <c r="A235">
        <v>21</v>
      </c>
      <c r="B235" s="69" t="s">
        <v>85</v>
      </c>
      <c r="C235" s="62">
        <f>'21'!C12</f>
        <v>-7.3611977542108544</v>
      </c>
      <c r="D235" s="62">
        <f>'21'!D12</f>
        <v>-5.8091810317610664</v>
      </c>
      <c r="E235" s="62">
        <f>'21'!E12</f>
        <v>-3.6398467432950192</v>
      </c>
      <c r="F235" s="62">
        <f>'21'!F12</f>
        <v>4.4304610247848979</v>
      </c>
      <c r="G235" s="62">
        <f>'21'!G12</f>
        <v>-6.4168377823408624</v>
      </c>
      <c r="H235" s="63">
        <f>'21'!H12</f>
        <v>-1.0388261264770808</v>
      </c>
    </row>
    <row r="236" spans="1:8">
      <c r="B236" t="s">
        <v>386</v>
      </c>
      <c r="C236">
        <f>'21'!C42</f>
        <v>-2.1920210434020166</v>
      </c>
      <c r="D236">
        <f>'21'!D42</f>
        <v>3.3714453239519204</v>
      </c>
      <c r="E236">
        <f>'21'!E42</f>
        <v>-0.14613473622680112</v>
      </c>
      <c r="F236">
        <f>'21'!F42</f>
        <v>13.539088659193478</v>
      </c>
      <c r="G236">
        <f>'21'!G42</f>
        <v>-6.153405838580424</v>
      </c>
      <c r="H236">
        <f>'21'!H42</f>
        <v>2.8748023573379333</v>
      </c>
    </row>
    <row r="237" spans="1:8">
      <c r="B237" t="s">
        <v>387</v>
      </c>
      <c r="C237">
        <f>'21'!C72</f>
        <v>-17.748715553479684</v>
      </c>
      <c r="D237">
        <f>'21'!D72</f>
        <v>-16.19047619047619</v>
      </c>
      <c r="E237">
        <f>'21'!E72</f>
        <v>-8.2805650267900628</v>
      </c>
      <c r="F237">
        <f>'21'!F72</f>
        <v>1.4800197335964478</v>
      </c>
      <c r="G237">
        <f>'21'!G72</f>
        <v>-4.4731610337972167</v>
      </c>
      <c r="H237">
        <f>'21'!H72</f>
        <v>-8.5513078470824961</v>
      </c>
    </row>
    <row r="238" spans="1:8">
      <c r="B238" t="s">
        <v>388</v>
      </c>
      <c r="C238">
        <f>'21'!C102</f>
        <v>-4.30828147438966</v>
      </c>
      <c r="D238">
        <f>'21'!D102</f>
        <v>-14.139444173573866</v>
      </c>
      <c r="E238">
        <f>'21'!E102</f>
        <v>3.0211480362537766</v>
      </c>
      <c r="F238">
        <f>'21'!F102</f>
        <v>-7.618080243778568</v>
      </c>
      <c r="G238">
        <f>'21'!G102</f>
        <v>-18.210197710718003</v>
      </c>
      <c r="H238">
        <f>'21'!H102</f>
        <v>-4.3243243243243246</v>
      </c>
    </row>
    <row r="239" spans="1:8">
      <c r="B239" t="s">
        <v>389</v>
      </c>
      <c r="C239">
        <f>'21'!C132</f>
        <v>-4.5311955385151625</v>
      </c>
      <c r="D239">
        <f>'21'!D132</f>
        <v>-4.9105576990529638</v>
      </c>
      <c r="E239">
        <f>'21'!E132</f>
        <v>-14.840989399293287</v>
      </c>
      <c r="F239">
        <f>'21'!F132</f>
        <v>6.1019382627422827</v>
      </c>
      <c r="G239">
        <f>'21'!G132</f>
        <v>-2.5207057976233345</v>
      </c>
      <c r="H239">
        <f>'21'!H132</f>
        <v>1.4529604068289139</v>
      </c>
    </row>
    <row r="240" spans="1:8" ht="16" thickBot="1">
      <c r="B240" t="s">
        <v>390</v>
      </c>
      <c r="C240">
        <f>'21'!C162</f>
        <v>-20.593869731800766</v>
      </c>
      <c r="D240">
        <f>'21'!D162</f>
        <v>-18.877297565822158</v>
      </c>
      <c r="E240">
        <f>'21'!E162</f>
        <v>-1.540041067761807</v>
      </c>
      <c r="F240">
        <f>'21'!F162</f>
        <v>-15.080603224128964</v>
      </c>
      <c r="G240">
        <f>'21'!G162</f>
        <v>-3.183023872679045</v>
      </c>
      <c r="H240">
        <f>'21'!H162</f>
        <v>-8.090614886731391</v>
      </c>
    </row>
    <row r="241" spans="1:8" ht="17" thickBot="1">
      <c r="A241">
        <v>22</v>
      </c>
      <c r="B241" s="69" t="s">
        <v>89</v>
      </c>
      <c r="C241" s="62">
        <f>'22'!C12</f>
        <v>-3.7784535987466592</v>
      </c>
      <c r="D241" s="62">
        <f>'22'!D12</f>
        <v>3.9084310441094363</v>
      </c>
      <c r="E241" s="62">
        <f>'22'!E12</f>
        <v>0.60507330695834294</v>
      </c>
      <c r="F241" s="62">
        <f>'22'!F12</f>
        <v>-1.5927296575631238</v>
      </c>
      <c r="G241" s="62">
        <f>'22'!G12</f>
        <v>-1.5110019831901029</v>
      </c>
      <c r="H241" s="63">
        <f>'22'!H12</f>
        <v>-1.073011429904362</v>
      </c>
    </row>
    <row r="242" spans="1:8">
      <c r="B242" t="s">
        <v>392</v>
      </c>
      <c r="C242">
        <f>'22'!C42</f>
        <v>-0.51020408163265307</v>
      </c>
      <c r="D242">
        <f>'22'!D42</f>
        <v>0.63971340839303992</v>
      </c>
      <c r="E242">
        <f>'22'!E42</f>
        <v>4.6094750320102431</v>
      </c>
      <c r="F242">
        <f>'22'!F42</f>
        <v>-4.0931184446149915</v>
      </c>
      <c r="G242">
        <f>'22'!G42</f>
        <v>8.3816892327530628</v>
      </c>
      <c r="H242">
        <f>'22'!H42</f>
        <v>1.9272773994603625</v>
      </c>
    </row>
    <row r="243" spans="1:8">
      <c r="B243" t="s">
        <v>393</v>
      </c>
      <c r="C243">
        <f>'22'!C72</f>
        <v>-1.2905604719764012</v>
      </c>
      <c r="D243">
        <f>'22'!D72</f>
        <v>12.253991830672113</v>
      </c>
      <c r="E243">
        <f>'22'!E72</f>
        <v>-4.2333885514448735</v>
      </c>
      <c r="F243">
        <f>'22'!F72</f>
        <v>4.8525569242254578</v>
      </c>
      <c r="G243">
        <f>'22'!G72</f>
        <v>-1.3108614232209739</v>
      </c>
      <c r="H243">
        <f>'22'!H72</f>
        <v>1.7455053237912377</v>
      </c>
    </row>
    <row r="244" spans="1:8">
      <c r="B244" t="s">
        <v>394</v>
      </c>
      <c r="C244">
        <f>'22'!C102</f>
        <v>-7.7177508269018738</v>
      </c>
      <c r="D244">
        <f>'22'!D102</f>
        <v>4.5506257110352673</v>
      </c>
      <c r="E244">
        <f>'22'!E102</f>
        <v>6.8728522336769755</v>
      </c>
      <c r="F244">
        <f>'22'!F102</f>
        <v>1.1695906432748537</v>
      </c>
      <c r="G244">
        <f>'22'!G102</f>
        <v>-28.402366863905325</v>
      </c>
      <c r="H244">
        <f>'22'!H102</f>
        <v>-4.9875311720698257</v>
      </c>
    </row>
    <row r="245" spans="1:8">
      <c r="B245" t="s">
        <v>395</v>
      </c>
      <c r="C245">
        <f>'22'!C132</f>
        <v>-12.707722385141741</v>
      </c>
      <c r="D245">
        <f>'22'!D132</f>
        <v>-6.9444444444444438</v>
      </c>
      <c r="E245">
        <f>'22'!E132</f>
        <v>-5.5124029065397142</v>
      </c>
      <c r="F245">
        <f>'22'!F132</f>
        <v>-2.5271670457417237</v>
      </c>
      <c r="G245">
        <f>'22'!G132</f>
        <v>-12.458682939232139</v>
      </c>
      <c r="H245">
        <f>'22'!H132</f>
        <v>-4.1269022440030954</v>
      </c>
    </row>
    <row r="246" spans="1:8">
      <c r="B246" t="s">
        <v>396</v>
      </c>
      <c r="C246">
        <f>'22'!C162</f>
        <v>0.49091801669121254</v>
      </c>
      <c r="D246">
        <f>'22'!D162</f>
        <v>10.452961672473869</v>
      </c>
      <c r="E246">
        <f>'22'!E162</f>
        <v>16.38530287984111</v>
      </c>
      <c r="F246">
        <f>'22'!F162</f>
        <v>-3.4499753573188765</v>
      </c>
      <c r="G246">
        <f>'22'!G162</f>
        <v>2.9865604778496766</v>
      </c>
      <c r="H246">
        <f>'22'!H162</f>
        <v>-4.0404040404040407</v>
      </c>
    </row>
    <row r="247" spans="1:8" ht="16" thickBot="1">
      <c r="B247" t="s">
        <v>397</v>
      </c>
      <c r="C247">
        <f>'22'!C192</f>
        <v>-9.2724679029957215</v>
      </c>
      <c r="D247">
        <f>'22'!D192</f>
        <v>11.678832116788321</v>
      </c>
      <c r="E247">
        <f>'22'!E192</f>
        <v>-12.463343108504398</v>
      </c>
      <c r="F247">
        <f>'22'!F192</f>
        <v>-9.022556390977444</v>
      </c>
      <c r="G247">
        <f>'22'!G192</f>
        <v>-17.746913580246911</v>
      </c>
      <c r="H247">
        <f>'22'!H192</f>
        <v>-15.822784810126583</v>
      </c>
    </row>
    <row r="248" spans="1:8" ht="17" thickBot="1">
      <c r="A248">
        <v>23</v>
      </c>
      <c r="B248" s="69" t="s">
        <v>93</v>
      </c>
      <c r="C248" s="62">
        <f>'23'!C12</f>
        <v>-14.579759862778731</v>
      </c>
      <c r="D248" s="62">
        <f>'23'!D12</f>
        <v>-8.8368496630951068</v>
      </c>
      <c r="E248" s="62">
        <f>'23'!E12</f>
        <v>-2.2591212018524796</v>
      </c>
      <c r="F248" s="62">
        <f>'23'!F12</f>
        <v>-12.456747404844291</v>
      </c>
      <c r="G248" s="62">
        <f>'23'!G12</f>
        <v>-18.925952211970667</v>
      </c>
      <c r="H248" s="63">
        <f>'23'!H12</f>
        <v>-5.3016647227229345</v>
      </c>
    </row>
    <row r="249" spans="1:8">
      <c r="B249" t="s">
        <v>399</v>
      </c>
      <c r="C249">
        <f>'23'!C42</f>
        <v>-13.776337115072934</v>
      </c>
      <c r="D249">
        <f>'23'!D42</f>
        <v>-12.831125827814569</v>
      </c>
      <c r="E249">
        <f>'23'!E42</f>
        <v>0.84495141529362061</v>
      </c>
      <c r="F249">
        <f>'23'!F42</f>
        <v>-9.4339622641509422</v>
      </c>
      <c r="G249">
        <f>'23'!G42</f>
        <v>-26.544821583986074</v>
      </c>
      <c r="H249">
        <f>'23'!H42</f>
        <v>6.3063063063063058</v>
      </c>
    </row>
    <row r="250" spans="1:8">
      <c r="B250" t="s">
        <v>400</v>
      </c>
      <c r="C250">
        <f>'23'!C72</f>
        <v>-18.469656992084435</v>
      </c>
      <c r="D250">
        <f>'23'!D72</f>
        <v>2.7100271002710028</v>
      </c>
      <c r="E250">
        <f>'23'!E72</f>
        <v>-16.393442622950822</v>
      </c>
      <c r="F250">
        <f>'23'!F72</f>
        <v>1.4025245441795231</v>
      </c>
      <c r="G250">
        <f>'23'!G72</f>
        <v>-8.4865629420084865</v>
      </c>
      <c r="H250">
        <f>'23'!H72</f>
        <v>-24.853801169590643</v>
      </c>
    </row>
    <row r="251" spans="1:8">
      <c r="B251" t="s">
        <v>401</v>
      </c>
      <c r="C251">
        <f>'23'!C102</f>
        <v>0</v>
      </c>
      <c r="D251">
        <f>'23'!D102</f>
        <v>2.6809651474530831</v>
      </c>
      <c r="E251">
        <f>'23'!E102</f>
        <v>0</v>
      </c>
      <c r="F251">
        <f>'23'!F102</f>
        <v>-2.7777777777777777</v>
      </c>
      <c r="G251">
        <f>'23'!G102</f>
        <v>-36.931818181818187</v>
      </c>
      <c r="H251">
        <f>'23'!H102</f>
        <v>2.9850746268656718</v>
      </c>
    </row>
    <row r="252" spans="1:8">
      <c r="B252" t="s">
        <v>402</v>
      </c>
      <c r="C252">
        <f>'23'!C132</f>
        <v>0</v>
      </c>
      <c r="D252">
        <f>'23'!D132</f>
        <v>2.6455026455026456</v>
      </c>
      <c r="E252">
        <f>'23'!E132</f>
        <v>-8.1967213114754109</v>
      </c>
      <c r="F252">
        <f>'23'!F132</f>
        <v>-47.091412742382275</v>
      </c>
      <c r="G252">
        <f>'23'!G132</f>
        <v>0</v>
      </c>
      <c r="H252">
        <f>'23'!H132</f>
        <v>12.084592145015106</v>
      </c>
    </row>
    <row r="253" spans="1:8">
      <c r="B253" t="s">
        <v>403</v>
      </c>
      <c r="C253">
        <f>'23'!C162</f>
        <v>-37.037037037037038</v>
      </c>
      <c r="D253">
        <f>'23'!D162</f>
        <v>-5.5248618784530388</v>
      </c>
      <c r="E253">
        <f>'23'!E162</f>
        <v>0</v>
      </c>
      <c r="F253">
        <f>'23'!F162</f>
        <v>-2.8735632183908044</v>
      </c>
      <c r="G253">
        <f>'23'!G162</f>
        <v>-14.749262536873156</v>
      </c>
      <c r="H253">
        <f>'23'!H162</f>
        <v>-30.76923076923077</v>
      </c>
    </row>
    <row r="254" spans="1:8">
      <c r="B254" t="s">
        <v>404</v>
      </c>
      <c r="C254">
        <f>'23'!C192</f>
        <v>5.4151624548736459</v>
      </c>
      <c r="D254">
        <f>'23'!D192</f>
        <v>7.2727272727272725</v>
      </c>
      <c r="E254">
        <f>'23'!E192</f>
        <v>-18.656716417910445</v>
      </c>
      <c r="F254">
        <f>'23'!F192</f>
        <v>-25</v>
      </c>
      <c r="G254">
        <f>'23'!G192</f>
        <v>-22.132796780684103</v>
      </c>
      <c r="H254">
        <f>'23'!H192</f>
        <v>-22.821576763485474</v>
      </c>
    </row>
    <row r="255" spans="1:8">
      <c r="B255" t="s">
        <v>405</v>
      </c>
      <c r="C255">
        <f>'23'!C222</f>
        <v>-14.051522248243559</v>
      </c>
      <c r="D255">
        <f>'23'!D222</f>
        <v>-7.2815533980582527</v>
      </c>
      <c r="E255">
        <f>'23'!E222</f>
        <v>-7.4441687344913152</v>
      </c>
      <c r="F255">
        <f>'23'!F222</f>
        <v>-7.6335877862595414</v>
      </c>
      <c r="G255">
        <f>'23'!G222</f>
        <v>-41.884816753926707</v>
      </c>
      <c r="H255">
        <f>'23'!H222</f>
        <v>13.888888888888888</v>
      </c>
    </row>
    <row r="256" spans="1:8">
      <c r="B256" t="s">
        <v>406</v>
      </c>
      <c r="C256">
        <f>'23'!C252</f>
        <v>-27.906976744186046</v>
      </c>
      <c r="D256">
        <f>'23'!D252</f>
        <v>-9.7640358014646047</v>
      </c>
      <c r="E256">
        <f>'23'!E252</f>
        <v>-2.5295109612141653</v>
      </c>
      <c r="F256">
        <f>'23'!F252</f>
        <v>-17.21170395869191</v>
      </c>
      <c r="G256">
        <f>'23'!G252</f>
        <v>4.476275738585497</v>
      </c>
      <c r="H256">
        <f>'23'!H252</f>
        <v>-6.3985374771480803</v>
      </c>
    </row>
    <row r="257" spans="1:8">
      <c r="B257" t="s">
        <v>407</v>
      </c>
      <c r="C257">
        <f>'23'!C282</f>
        <v>-42.279411764705884</v>
      </c>
      <c r="D257">
        <f>'23'!D282</f>
        <v>-7.782101167315175</v>
      </c>
      <c r="E257">
        <f>'23'!E282</f>
        <v>0</v>
      </c>
      <c r="F257">
        <f>'23'!F282</f>
        <v>-8.247422680412372</v>
      </c>
      <c r="G257">
        <f>'23'!G282</f>
        <v>-23.454157782515992</v>
      </c>
      <c r="H257">
        <f>'23'!H282</f>
        <v>-15.80135440180587</v>
      </c>
    </row>
    <row r="258" spans="1:8">
      <c r="B258" t="s">
        <v>408</v>
      </c>
      <c r="C258">
        <f>'23'!C312</f>
        <v>0</v>
      </c>
      <c r="D258">
        <f>'23'!D312</f>
        <v>3.6832412523020257</v>
      </c>
      <c r="E258">
        <f>'23'!E312</f>
        <v>5.6074766355140184</v>
      </c>
      <c r="F258">
        <f>'23'!F312</f>
        <v>-9.3984962406015029</v>
      </c>
      <c r="G258">
        <f>'23'!G312</f>
        <v>-19.305019305019304</v>
      </c>
      <c r="H258">
        <f>'23'!H312</f>
        <v>-3.992015968063872</v>
      </c>
    </row>
    <row r="259" spans="1:8">
      <c r="B259" t="s">
        <v>409</v>
      </c>
      <c r="C259">
        <f>'23'!C342</f>
        <v>-11.914893617021278</v>
      </c>
      <c r="D259">
        <f>'23'!D342</f>
        <v>-30.00882612533098</v>
      </c>
      <c r="E259">
        <f>'23'!E342</f>
        <v>1.7969451931716083</v>
      </c>
      <c r="F259">
        <f>'23'!F342</f>
        <v>-17.608897126969417</v>
      </c>
      <c r="G259">
        <f>'23'!G342</f>
        <v>-25.44769085768143</v>
      </c>
      <c r="H259">
        <f>'23'!H342</f>
        <v>-6.9838498472282842</v>
      </c>
    </row>
    <row r="260" spans="1:8" ht="16" thickBot="1">
      <c r="B260" t="s">
        <v>410</v>
      </c>
      <c r="C260">
        <f>'23'!C372</f>
        <v>4.8192771084337354</v>
      </c>
      <c r="D260">
        <f>'23'!D372</f>
        <v>-9.8765432098765427</v>
      </c>
      <c r="E260">
        <f>'23'!E372</f>
        <v>10.204081632653061</v>
      </c>
      <c r="F260">
        <f>'23'!F372</f>
        <v>-10.38961038961039</v>
      </c>
      <c r="G260">
        <f>'23'!G372</f>
        <v>-13.333333333333334</v>
      </c>
      <c r="H260">
        <f>'23'!H372</f>
        <v>-10.95890410958904</v>
      </c>
    </row>
    <row r="261" spans="1:8" ht="17" thickBot="1">
      <c r="A261">
        <v>24</v>
      </c>
      <c r="B261" s="69" t="s">
        <v>97</v>
      </c>
      <c r="C261" s="62">
        <f>'24'!C12</f>
        <v>15.31170890233968</v>
      </c>
      <c r="D261" s="62">
        <f>'24'!D12</f>
        <v>14.992788606862483</v>
      </c>
      <c r="E261" s="62">
        <f>'24'!E12</f>
        <v>20.096052317858238</v>
      </c>
      <c r="F261" s="62">
        <f>'24'!F12</f>
        <v>21.333556429348278</v>
      </c>
      <c r="G261" s="62">
        <f>'24'!G12</f>
        <v>20.537098878377382</v>
      </c>
      <c r="H261" s="63">
        <f>'24'!H12</f>
        <v>17.45774596803443</v>
      </c>
    </row>
    <row r="262" spans="1:8">
      <c r="B262" t="s">
        <v>412</v>
      </c>
      <c r="C262">
        <f>'24'!C42</f>
        <v>9.4178594957177939</v>
      </c>
      <c r="D262">
        <f>'24'!D42</f>
        <v>-1.2912801484230056</v>
      </c>
      <c r="E262">
        <f>'24'!E42</f>
        <v>6.106529975484734</v>
      </c>
      <c r="F262">
        <f>'24'!F42</f>
        <v>4.2441181254898481</v>
      </c>
      <c r="G262">
        <f>'24'!G42</f>
        <v>-3.7864277926746617</v>
      </c>
      <c r="H262">
        <f>'24'!H42</f>
        <v>8.1555183202597892</v>
      </c>
    </row>
    <row r="263" spans="1:8">
      <c r="B263" t="s">
        <v>413</v>
      </c>
      <c r="C263">
        <f>'24'!C72</f>
        <v>43.861258946595704</v>
      </c>
      <c r="D263">
        <f>'24'!D72</f>
        <v>31.255487269534679</v>
      </c>
      <c r="E263">
        <f>'24'!E72</f>
        <v>24</v>
      </c>
      <c r="F263">
        <f>'24'!F72</f>
        <v>113.57202331390508</v>
      </c>
      <c r="G263">
        <f>'24'!G72</f>
        <v>208.70736086175941</v>
      </c>
      <c r="H263">
        <f>'24'!H72</f>
        <v>87.567834237789839</v>
      </c>
    </row>
    <row r="264" spans="1:8">
      <c r="B264" t="s">
        <v>414</v>
      </c>
      <c r="C264">
        <f>'24'!C102</f>
        <v>22.727272727272727</v>
      </c>
      <c r="D264">
        <f>'24'!D102</f>
        <v>44.602698650674661</v>
      </c>
      <c r="E264">
        <f>'24'!E102</f>
        <v>36.660617059891102</v>
      </c>
      <c r="F264">
        <f>'24'!F102</f>
        <v>21.149101163200566</v>
      </c>
      <c r="G264">
        <f>'24'!G102</f>
        <v>30.430220356768103</v>
      </c>
      <c r="H264">
        <f>'24'!H102</f>
        <v>3.0906593406593403</v>
      </c>
    </row>
    <row r="265" spans="1:8">
      <c r="B265" t="s">
        <v>415</v>
      </c>
      <c r="C265">
        <f>'24'!C132</f>
        <v>7.5891281327214966</v>
      </c>
      <c r="D265">
        <f>'24'!D132</f>
        <v>27.516544757924066</v>
      </c>
      <c r="E265">
        <f>'24'!E132</f>
        <v>12.666779260260091</v>
      </c>
      <c r="F265">
        <f>'24'!F132</f>
        <v>17.976031957390145</v>
      </c>
      <c r="G265">
        <f>'24'!G132</f>
        <v>8.502289077828646</v>
      </c>
      <c r="H265">
        <f>'24'!H132</f>
        <v>11.378413524057217</v>
      </c>
    </row>
    <row r="266" spans="1:8">
      <c r="B266" t="s">
        <v>416</v>
      </c>
      <c r="C266">
        <f>'24'!C162</f>
        <v>54.288547347545858</v>
      </c>
      <c r="D266">
        <f>'24'!D162</f>
        <v>97.047406187507349</v>
      </c>
      <c r="E266">
        <f>'24'!E162</f>
        <v>89.505841998070537</v>
      </c>
      <c r="F266">
        <f>'24'!F162</f>
        <v>81.445735670671667</v>
      </c>
      <c r="G266">
        <f>'24'!G162</f>
        <v>81.428181072957457</v>
      </c>
      <c r="H266">
        <f>'24'!H162</f>
        <v>62.026594849351959</v>
      </c>
    </row>
    <row r="267" spans="1:8">
      <c r="B267" t="s">
        <v>417</v>
      </c>
      <c r="C267">
        <f>'24'!C192</f>
        <v>24.916325771662326</v>
      </c>
      <c r="D267">
        <f>'24'!D192</f>
        <v>65.193770373053241</v>
      </c>
      <c r="E267">
        <f>'24'!E192</f>
        <v>43.805612594113619</v>
      </c>
      <c r="F267">
        <f>'24'!F192</f>
        <v>26.350461133069828</v>
      </c>
      <c r="G267">
        <f>'24'!G192</f>
        <v>31.159653067780276</v>
      </c>
      <c r="H267">
        <f>'24'!H192</f>
        <v>15.987460815047021</v>
      </c>
    </row>
    <row r="268" spans="1:8">
      <c r="B268" t="s">
        <v>418</v>
      </c>
      <c r="C268">
        <f>'24'!C222</f>
        <v>27.472527472527471</v>
      </c>
      <c r="D268">
        <f>'24'!D222</f>
        <v>22.281982328082979</v>
      </c>
      <c r="E268">
        <f>'24'!E222</f>
        <v>14.312617702448211</v>
      </c>
      <c r="F268">
        <f>'24'!F222</f>
        <v>-4.868913857677903</v>
      </c>
      <c r="G268">
        <f>'24'!G222</f>
        <v>17.032551097653293</v>
      </c>
      <c r="H268">
        <f>'24'!H222</f>
        <v>-10.085917071348524</v>
      </c>
    </row>
    <row r="269" spans="1:8">
      <c r="B269" t="s">
        <v>419</v>
      </c>
      <c r="C269">
        <f>'24'!C252</f>
        <v>2.3130300693909023</v>
      </c>
      <c r="D269">
        <f>'24'!D252</f>
        <v>-3.885003885003885</v>
      </c>
      <c r="E269">
        <f>'24'!E252</f>
        <v>4.691164972634871</v>
      </c>
      <c r="F269">
        <f>'24'!F252</f>
        <v>11.075949367088608</v>
      </c>
      <c r="G269">
        <f>'24'!G252</f>
        <v>-15.710919088766692</v>
      </c>
      <c r="H269">
        <f>'24'!H252</f>
        <v>-4.8661800486618008</v>
      </c>
    </row>
    <row r="270" spans="1:8">
      <c r="B270" t="s">
        <v>420</v>
      </c>
      <c r="C270">
        <f>'24'!C282</f>
        <v>26.056745801968731</v>
      </c>
      <c r="D270">
        <f>'24'!D282</f>
        <v>22.009029345372458</v>
      </c>
      <c r="E270">
        <f>'24'!E282</f>
        <v>30.077262693156733</v>
      </c>
      <c r="F270">
        <f>'24'!F282</f>
        <v>8.8566827697262482</v>
      </c>
      <c r="G270">
        <f>'24'!G282</f>
        <v>-4.8192771084337354</v>
      </c>
      <c r="H270">
        <f>'24'!H282</f>
        <v>-9.1520861372812927</v>
      </c>
    </row>
    <row r="271" spans="1:8">
      <c r="B271" t="s">
        <v>421</v>
      </c>
      <c r="C271">
        <f>'24'!C312</f>
        <v>-0.52826201796090866</v>
      </c>
      <c r="D271">
        <f>'24'!D312</f>
        <v>7.9323109465891068</v>
      </c>
      <c r="E271">
        <f>'24'!E312</f>
        <v>4.2350449973530973</v>
      </c>
      <c r="F271">
        <f>'24'!F312</f>
        <v>6.9296375266524519</v>
      </c>
      <c r="G271">
        <f>'24'!G312</f>
        <v>-5.344735435595938</v>
      </c>
      <c r="H271">
        <f>'24'!H312</f>
        <v>-1.0851871947911014</v>
      </c>
    </row>
    <row r="272" spans="1:8">
      <c r="B272" t="s">
        <v>422</v>
      </c>
      <c r="C272">
        <f>'24'!C342</f>
        <v>8.3635349874546971</v>
      </c>
      <c r="D272">
        <f>'24'!D342</f>
        <v>13.102871480345692</v>
      </c>
      <c r="E272">
        <f>'24'!E342</f>
        <v>3.6221788799108388</v>
      </c>
      <c r="F272">
        <f>'24'!F342</f>
        <v>12.359550561797754</v>
      </c>
      <c r="G272">
        <f>'24'!G342</f>
        <v>-4.4843049327354256</v>
      </c>
      <c r="H272">
        <f>'24'!H342</f>
        <v>-13.031161473087819</v>
      </c>
    </row>
    <row r="273" spans="1:8">
      <c r="B273" t="s">
        <v>423</v>
      </c>
      <c r="C273">
        <f>'24'!C372</f>
        <v>2.4732069249793898</v>
      </c>
      <c r="D273">
        <f>'24'!D372</f>
        <v>24.169184290030213</v>
      </c>
      <c r="E273">
        <f>'24'!E372</f>
        <v>129.05822377247117</v>
      </c>
      <c r="F273">
        <f>'24'!F372</f>
        <v>104.30030886196246</v>
      </c>
      <c r="G273">
        <f>'24'!G372</f>
        <v>61.93741963137591</v>
      </c>
      <c r="H273">
        <f>'24'!H372</f>
        <v>30.443548387096776</v>
      </c>
    </row>
    <row r="274" spans="1:8">
      <c r="B274" t="s">
        <v>424</v>
      </c>
      <c r="C274">
        <f>'24'!C402</f>
        <v>-2.4390243902439024</v>
      </c>
      <c r="D274">
        <f>'24'!D402</f>
        <v>24.509803921568626</v>
      </c>
      <c r="E274">
        <f>'24'!E402</f>
        <v>17.406962785114043</v>
      </c>
      <c r="F274">
        <f>'24'!F402</f>
        <v>-3.569303985722784</v>
      </c>
      <c r="G274">
        <f>'24'!G402</f>
        <v>-3.0066145520144318</v>
      </c>
      <c r="H274">
        <f>'24'!H402</f>
        <v>-3.0339805825242716</v>
      </c>
    </row>
    <row r="275" spans="1:8" ht="16" thickBot="1">
      <c r="B275" t="s">
        <v>233</v>
      </c>
      <c r="C275">
        <f>'24'!C432</f>
        <v>15.61524047470331</v>
      </c>
      <c r="D275">
        <f>'24'!D432</f>
        <v>8.6384204031262843</v>
      </c>
      <c r="E275">
        <f>'24'!E432</f>
        <v>-3.0612244897959182</v>
      </c>
      <c r="F275">
        <f>'24'!F432</f>
        <v>-3.6877688998156115</v>
      </c>
      <c r="G275">
        <f>'24'!G432</f>
        <v>-6.2060405461315682</v>
      </c>
      <c r="H275">
        <f>'24'!H432</f>
        <v>1.672940192388122</v>
      </c>
    </row>
    <row r="276" spans="1:8" ht="17" thickBot="1">
      <c r="A276">
        <v>25</v>
      </c>
      <c r="B276" s="69" t="s">
        <v>101</v>
      </c>
      <c r="C276" s="62">
        <f>'25'!C12</f>
        <v>-2.7099364335898293</v>
      </c>
      <c r="D276" s="62">
        <f>'25'!D12</f>
        <v>3.89949476111356</v>
      </c>
      <c r="E276" s="62">
        <f>'25'!E12</f>
        <v>0.61515327569119305</v>
      </c>
      <c r="F276" s="62">
        <f>'25'!F12</f>
        <v>-1.2090227641714741</v>
      </c>
      <c r="G276" s="62">
        <f>'25'!G12</f>
        <v>-6.809134716111461</v>
      </c>
      <c r="H276" s="63">
        <f>'25'!H12</f>
        <v>-5.880734575968086</v>
      </c>
    </row>
    <row r="277" spans="1:8">
      <c r="B277" t="s">
        <v>426</v>
      </c>
      <c r="C277">
        <f>'25'!C42</f>
        <v>0.98149186763881102</v>
      </c>
      <c r="D277">
        <f>'25'!D42</f>
        <v>7.2443381628921086</v>
      </c>
      <c r="E277">
        <f>'25'!E42</f>
        <v>-0.63188934915397033</v>
      </c>
      <c r="F277">
        <f>'25'!F42</f>
        <v>2.5466893039049237</v>
      </c>
      <c r="G277">
        <f>'25'!G42</f>
        <v>-8.3664208735110623</v>
      </c>
      <c r="H277">
        <f>'25'!H42</f>
        <v>-5.1900781881908875</v>
      </c>
    </row>
    <row r="278" spans="1:8">
      <c r="B278" t="s">
        <v>427</v>
      </c>
      <c r="C278">
        <f>'25'!C72</f>
        <v>-2.4205748865355519</v>
      </c>
      <c r="D278">
        <f>'25'!D72</f>
        <v>-3.0940594059405941</v>
      </c>
      <c r="E278">
        <f>'25'!E72</f>
        <v>-1.2618296529968456</v>
      </c>
      <c r="F278">
        <f>'25'!F72</f>
        <v>-11.847582452769771</v>
      </c>
      <c r="G278">
        <f>'25'!G72</f>
        <v>-15.41994750656168</v>
      </c>
      <c r="H278">
        <f>'25'!H72</f>
        <v>-12.907608695652174</v>
      </c>
    </row>
    <row r="279" spans="1:8">
      <c r="B279" t="s">
        <v>428</v>
      </c>
      <c r="C279">
        <f>'25'!C102</f>
        <v>-24.865919063871285</v>
      </c>
      <c r="D279">
        <f>'25'!D102</f>
        <v>-0.51229508196721318</v>
      </c>
      <c r="E279">
        <f>'25'!E102</f>
        <v>-5.2493438320209975</v>
      </c>
      <c r="F279">
        <f>'25'!F102</f>
        <v>-10.248112189859764</v>
      </c>
      <c r="G279">
        <f>'25'!G102</f>
        <v>-6.1179087875417135</v>
      </c>
      <c r="H279">
        <f>'25'!H102</f>
        <v>-7.4455899198167232</v>
      </c>
    </row>
    <row r="280" spans="1:8">
      <c r="B280" t="s">
        <v>429</v>
      </c>
      <c r="C280">
        <f>'25'!C132</f>
        <v>-8.7014725568942435</v>
      </c>
      <c r="D280">
        <f>'25'!D132</f>
        <v>-2.0505809979494192</v>
      </c>
      <c r="E280">
        <f>'25'!E132</f>
        <v>0</v>
      </c>
      <c r="F280">
        <f>'25'!F132</f>
        <v>-2.1276595744680851</v>
      </c>
      <c r="G280">
        <f>'25'!G132</f>
        <v>-7.9307858687815429</v>
      </c>
      <c r="H280">
        <f>'25'!H132</f>
        <v>-11.053795136330139</v>
      </c>
    </row>
    <row r="281" spans="1:8">
      <c r="B281" t="s">
        <v>430</v>
      </c>
      <c r="C281">
        <f>'25'!C162</f>
        <v>-1.7667844522968197</v>
      </c>
      <c r="D281">
        <f>'25'!D162</f>
        <v>-1.7946877243359654</v>
      </c>
      <c r="E281">
        <f>'25'!E162</f>
        <v>12.350163458045769</v>
      </c>
      <c r="F281">
        <f>'25'!F162</f>
        <v>0.36245016310257339</v>
      </c>
      <c r="G281">
        <f>'25'!G162</f>
        <v>-0.36416605972323379</v>
      </c>
      <c r="H281">
        <f>'25'!H162</f>
        <v>4.4150110375275942</v>
      </c>
    </row>
    <row r="282" spans="1:8">
      <c r="B282" t="s">
        <v>275</v>
      </c>
      <c r="C282">
        <f>'25'!C192</f>
        <v>3.674540682414698</v>
      </c>
      <c r="D282">
        <f>'25'!D192</f>
        <v>10.117145899893504</v>
      </c>
      <c r="E282">
        <f>'25'!E192</f>
        <v>9.7349918875067605</v>
      </c>
      <c r="F282">
        <f>'25'!F192</f>
        <v>-8.23271130625686</v>
      </c>
      <c r="G282">
        <f>'25'!G192</f>
        <v>-7.336343115124154</v>
      </c>
      <c r="H282">
        <f>'25'!H192</f>
        <v>-7.5231481481481479</v>
      </c>
    </row>
    <row r="283" spans="1:8">
      <c r="B283" t="s">
        <v>431</v>
      </c>
      <c r="C283">
        <f>'25'!C222</f>
        <v>-6.7506750675067506</v>
      </c>
      <c r="D283">
        <f>'25'!D222</f>
        <v>-3.6714089031665904</v>
      </c>
      <c r="E283">
        <f>'25'!E222</f>
        <v>5.5970149253731343</v>
      </c>
      <c r="F283">
        <f>'25'!F222</f>
        <v>2.8076743097800652</v>
      </c>
      <c r="G283">
        <f>'25'!G222</f>
        <v>4.2633822832780677</v>
      </c>
      <c r="H283">
        <f>'25'!H222</f>
        <v>-4.7596382674916704</v>
      </c>
    </row>
    <row r="284" spans="1:8" ht="16" thickBot="1">
      <c r="B284" t="s">
        <v>432</v>
      </c>
      <c r="C284">
        <f>'25'!C252</f>
        <v>-5.4975261132490374</v>
      </c>
      <c r="D284">
        <f>'25'!D252</f>
        <v>11.217049915872126</v>
      </c>
      <c r="E284">
        <f>'25'!E252</f>
        <v>-13.031161473087819</v>
      </c>
      <c r="F284">
        <f>'25'!F252</f>
        <v>-2.3419203747072599</v>
      </c>
      <c r="G284">
        <f>'25'!G252</f>
        <v>-1.7942583732057418</v>
      </c>
      <c r="H284">
        <f>'25'!H252</f>
        <v>-10.315533980582526</v>
      </c>
    </row>
    <row r="285" spans="1:8" ht="17" thickBot="1">
      <c r="A285">
        <v>26</v>
      </c>
      <c r="B285" s="69" t="s">
        <v>105</v>
      </c>
      <c r="C285" s="62">
        <f>'26'!C12</f>
        <v>-5.2309489347654958</v>
      </c>
      <c r="D285" s="62">
        <f>'26'!D12</f>
        <v>-0.33347869584177714</v>
      </c>
      <c r="E285" s="62">
        <f>'26'!E12</f>
        <v>-2.589063794531897E-2</v>
      </c>
      <c r="F285" s="62">
        <f>'26'!F12</f>
        <v>4.2505476165640967</v>
      </c>
      <c r="G285" s="62">
        <f>'26'!G12</f>
        <v>-1.4910146747233777</v>
      </c>
      <c r="H285" s="63">
        <f>'26'!H12</f>
        <v>-2.8006023937224231</v>
      </c>
    </row>
    <row r="286" spans="1:8">
      <c r="B286" t="s">
        <v>434</v>
      </c>
      <c r="C286">
        <f>'26'!C42</f>
        <v>0.87553568959955763</v>
      </c>
      <c r="D286">
        <f>'26'!D42</f>
        <v>1.5197568389057752</v>
      </c>
      <c r="E286">
        <f>'26'!E42</f>
        <v>1.8961291217684872</v>
      </c>
      <c r="F286">
        <f>'26'!F42</f>
        <v>4.7658708125115679</v>
      </c>
      <c r="G286">
        <f>'26'!G42</f>
        <v>-0.87828780104470028</v>
      </c>
      <c r="H286">
        <f>'26'!H42</f>
        <v>1.3035381750465549</v>
      </c>
    </row>
    <row r="287" spans="1:8">
      <c r="B287" t="s">
        <v>435</v>
      </c>
      <c r="C287">
        <f>'26'!C72</f>
        <v>-3.2332563510392611</v>
      </c>
      <c r="D287">
        <f>'26'!D72</f>
        <v>5.6764427625354781</v>
      </c>
      <c r="E287">
        <f>'26'!E72</f>
        <v>8.2244799225931295</v>
      </c>
      <c r="F287">
        <f>'26'!F72</f>
        <v>20.558002936857562</v>
      </c>
      <c r="G287">
        <f>'26'!G72</f>
        <v>5.3816046966731896</v>
      </c>
      <c r="H287">
        <f>'26'!H72</f>
        <v>-0.99502487562189046</v>
      </c>
    </row>
    <row r="288" spans="1:8">
      <c r="B288" t="s">
        <v>436</v>
      </c>
      <c r="C288">
        <f>'26'!C102</f>
        <v>-26.293469041560645</v>
      </c>
      <c r="D288">
        <f>'26'!D102</f>
        <v>1.7667844522968197</v>
      </c>
      <c r="E288">
        <f>'26'!E102</f>
        <v>-6.2555853440571942</v>
      </c>
      <c r="F288">
        <f>'26'!F102</f>
        <v>0.91575091575091572</v>
      </c>
      <c r="G288">
        <f>'26'!G102</f>
        <v>-3.7140204271123491</v>
      </c>
      <c r="H288">
        <f>'26'!H102</f>
        <v>-2.8625954198473282</v>
      </c>
    </row>
    <row r="289" spans="1:8">
      <c r="B289" t="s">
        <v>437</v>
      </c>
      <c r="C289">
        <f>'26'!C132</f>
        <v>-52.659860290166577</v>
      </c>
      <c r="D289">
        <f>'26'!D132</f>
        <v>-1.1507479861910241</v>
      </c>
      <c r="E289">
        <f>'26'!E132</f>
        <v>-14.577259475218659</v>
      </c>
      <c r="F289">
        <f>'26'!F132</f>
        <v>-1.1926058437686344</v>
      </c>
      <c r="G289">
        <f>'26'!G132</f>
        <v>-4.8484848484848486</v>
      </c>
      <c r="H289">
        <f>'26'!H132</f>
        <v>-24.570024570024568</v>
      </c>
    </row>
    <row r="290" spans="1:8">
      <c r="B290" t="s">
        <v>438</v>
      </c>
      <c r="C290">
        <f>'26'!C162</f>
        <v>-1.29366106080207</v>
      </c>
      <c r="D290">
        <f>'26'!D162</f>
        <v>7.2320841551610782</v>
      </c>
      <c r="E290">
        <f>'26'!E162</f>
        <v>-17.916390179163905</v>
      </c>
      <c r="F290">
        <f>'26'!F162</f>
        <v>2.0576131687242798</v>
      </c>
      <c r="G290">
        <f>'26'!G162</f>
        <v>-4.1753653444676404</v>
      </c>
      <c r="H290">
        <f>'26'!H162</f>
        <v>-0.71073205401563611</v>
      </c>
    </row>
    <row r="291" spans="1:8">
      <c r="B291" t="s">
        <v>439</v>
      </c>
      <c r="C291">
        <f>'26'!C192</f>
        <v>-10.526315789473683</v>
      </c>
      <c r="D291">
        <f>'26'!D192</f>
        <v>-11.336515513126491</v>
      </c>
      <c r="E291">
        <f>'26'!E192</f>
        <v>7.9123554473524047</v>
      </c>
      <c r="F291">
        <f>'26'!F192</f>
        <v>-1.8326206475259621</v>
      </c>
      <c r="G291">
        <f>'26'!G192</f>
        <v>-11.056511056511056</v>
      </c>
      <c r="H291">
        <f>'26'!H192</f>
        <v>-8.1555834378920959</v>
      </c>
    </row>
    <row r="292" spans="1:8">
      <c r="B292" t="s">
        <v>440</v>
      </c>
      <c r="C292">
        <f>'26'!C222</f>
        <v>-16.096065406234032</v>
      </c>
      <c r="D292">
        <f>'26'!D222</f>
        <v>-1.5727391874180865</v>
      </c>
      <c r="E292">
        <f>'26'!E222</f>
        <v>-3.4473614425881731</v>
      </c>
      <c r="F292">
        <f>'26'!F222</f>
        <v>6.7258541834813022</v>
      </c>
      <c r="G292">
        <f>'26'!G222</f>
        <v>10.770059235325794</v>
      </c>
      <c r="H292">
        <f>'26'!H222</f>
        <v>-3.4861893268972914</v>
      </c>
    </row>
    <row r="293" spans="1:8">
      <c r="B293" t="s">
        <v>441</v>
      </c>
      <c r="C293">
        <f>'26'!C252</f>
        <v>1.1618900077459333</v>
      </c>
      <c r="D293">
        <f>'26'!D252</f>
        <v>-12.090483619344774</v>
      </c>
      <c r="E293">
        <f>'26'!E252</f>
        <v>-8</v>
      </c>
      <c r="F293">
        <f>'26'!F252</f>
        <v>2.4620434961017645</v>
      </c>
      <c r="G293">
        <f>'26'!G252</f>
        <v>-18.695471541337763</v>
      </c>
      <c r="H293">
        <f>'26'!H252</f>
        <v>-14.54234388366125</v>
      </c>
    </row>
    <row r="294" spans="1:8" ht="16" thickBot="1">
      <c r="B294" t="s">
        <v>442</v>
      </c>
      <c r="C294">
        <f>'26'!C282</f>
        <v>-3.3051781123760557</v>
      </c>
      <c r="D294">
        <f>'26'!D282</f>
        <v>-4.7988187523071248</v>
      </c>
      <c r="E294">
        <f>'26'!E282</f>
        <v>7.4654721911160884</v>
      </c>
      <c r="F294">
        <f>'26'!F282</f>
        <v>-4.4859813084112146</v>
      </c>
      <c r="G294">
        <f>'26'!G282</f>
        <v>-3.0314513073133762</v>
      </c>
      <c r="H294">
        <f>'26'!H282</f>
        <v>-10.707456978967494</v>
      </c>
    </row>
    <row r="295" spans="1:8" ht="17" thickBot="1">
      <c r="A295">
        <v>27</v>
      </c>
      <c r="B295" s="69" t="s">
        <v>3</v>
      </c>
      <c r="C295" s="62">
        <f>'27'!C12</f>
        <v>-5.5679123274757325</v>
      </c>
      <c r="D295" s="62">
        <f>'27'!D12</f>
        <v>-2.9674817763532029</v>
      </c>
      <c r="E295" s="62">
        <f>'27'!E12</f>
        <v>-1.6891187387913418</v>
      </c>
      <c r="F295" s="62">
        <f>'27'!F12</f>
        <v>-3.589269971873557</v>
      </c>
      <c r="G295" s="62">
        <f>'27'!G12</f>
        <v>-5.7442636850193418</v>
      </c>
      <c r="H295" s="63">
        <f>'27'!H12</f>
        <v>-1.0626650351001483</v>
      </c>
    </row>
    <row r="296" spans="1:8">
      <c r="B296" t="s">
        <v>444</v>
      </c>
      <c r="C296">
        <f>'27'!C42</f>
        <v>-1.7224155155189638</v>
      </c>
      <c r="D296">
        <f>'27'!D42</f>
        <v>0.68280359154689152</v>
      </c>
      <c r="E296">
        <f>'27'!E42</f>
        <v>-1.2152748061551102</v>
      </c>
      <c r="F296">
        <f>'27'!F42</f>
        <v>-4.0575623678283446</v>
      </c>
      <c r="G296">
        <f>'27'!G42</f>
        <v>-5.3270865868471278</v>
      </c>
      <c r="H296">
        <f>'27'!H42</f>
        <v>-0.49098688363610865</v>
      </c>
    </row>
    <row r="297" spans="1:8">
      <c r="B297" t="s">
        <v>445</v>
      </c>
      <c r="C297">
        <f>'27'!C72</f>
        <v>-8.7360087360087366</v>
      </c>
      <c r="D297">
        <f>'27'!D72</f>
        <v>-4.7252849068840916</v>
      </c>
      <c r="E297">
        <f>'27'!E72</f>
        <v>4.2333019755409218</v>
      </c>
      <c r="F297">
        <f>'27'!F72</f>
        <v>-0.94437623949381433</v>
      </c>
      <c r="G297">
        <f>'27'!G72</f>
        <v>-5.0519492898675056</v>
      </c>
      <c r="H297">
        <f>'27'!H72</f>
        <v>-0.19359210144226116</v>
      </c>
    </row>
    <row r="298" spans="1:8">
      <c r="B298" t="s">
        <v>446</v>
      </c>
      <c r="C298">
        <f>'27'!C102</f>
        <v>-7.3302469135802468</v>
      </c>
      <c r="D298">
        <f>'27'!D102</f>
        <v>-11.632571199358203</v>
      </c>
      <c r="E298">
        <f>'27'!E102</f>
        <v>4.1271151465125877</v>
      </c>
      <c r="F298">
        <f>'27'!F102</f>
        <v>-10.892333472978635</v>
      </c>
      <c r="G298">
        <f>'27'!G102</f>
        <v>-6.852248394004282</v>
      </c>
      <c r="H298">
        <f>'27'!H102</f>
        <v>-10.936132983377076</v>
      </c>
    </row>
    <row r="299" spans="1:8">
      <c r="B299" t="s">
        <v>447</v>
      </c>
      <c r="C299">
        <f>'27'!C132</f>
        <v>-0.3278330237132554</v>
      </c>
      <c r="D299">
        <f>'27'!D132</f>
        <v>-8.9482987185152467</v>
      </c>
      <c r="E299">
        <f>'27'!E132</f>
        <v>-5.052206130010104</v>
      </c>
      <c r="F299">
        <f>'27'!F132</f>
        <v>-4.8797094870630957</v>
      </c>
      <c r="G299">
        <f>'27'!G132</f>
        <v>-5.9612518628912072</v>
      </c>
      <c r="H299">
        <f>'27'!H132</f>
        <v>-2.6775320139697323</v>
      </c>
    </row>
    <row r="300" spans="1:8">
      <c r="B300" t="s">
        <v>448</v>
      </c>
      <c r="C300">
        <f>'27'!C162</f>
        <v>-25.752946311654298</v>
      </c>
      <c r="D300">
        <f>'27'!D162</f>
        <v>-17.65504753282028</v>
      </c>
      <c r="E300">
        <f>'27'!E162</f>
        <v>-16.705336426914155</v>
      </c>
      <c r="F300">
        <f>'27'!F162</f>
        <v>1.4265335235378032</v>
      </c>
      <c r="G300">
        <f>'27'!G162</f>
        <v>-8.133971291866029</v>
      </c>
      <c r="H300">
        <f>'27'!H162</f>
        <v>-6.3137445361826128</v>
      </c>
    </row>
    <row r="301" spans="1:8">
      <c r="B301" t="s">
        <v>449</v>
      </c>
      <c r="C301">
        <f>'27'!C192</f>
        <v>-26.259758694109298</v>
      </c>
      <c r="D301">
        <f>'27'!D192</f>
        <v>-19.926199261992622</v>
      </c>
      <c r="E301">
        <f>'27'!E192</f>
        <v>-33.587786259541986</v>
      </c>
      <c r="F301">
        <f>'27'!F192</f>
        <v>-7.2639225181598066</v>
      </c>
      <c r="G301">
        <f>'27'!G192</f>
        <v>-24.671052631578949</v>
      </c>
      <c r="H301">
        <f>'27'!H192</f>
        <v>-5.977796754910333</v>
      </c>
    </row>
    <row r="302" spans="1:8">
      <c r="B302" t="s">
        <v>450</v>
      </c>
      <c r="C302">
        <f>'27'!C222</f>
        <v>-7.7619663648124195</v>
      </c>
      <c r="D302">
        <f>'27'!D222</f>
        <v>8.5695451549110082</v>
      </c>
      <c r="E302">
        <f>'27'!E222</f>
        <v>11.818778726198293</v>
      </c>
      <c r="F302">
        <f>'27'!F222</f>
        <v>5.2253429131286744</v>
      </c>
      <c r="G302">
        <f>'27'!G222</f>
        <v>-7.1754729288975856</v>
      </c>
      <c r="H302">
        <f>'27'!H222</f>
        <v>1.3245033112582782</v>
      </c>
    </row>
    <row r="303" spans="1:8">
      <c r="B303" t="s">
        <v>451</v>
      </c>
      <c r="C303">
        <f>'27'!C252</f>
        <v>-12.744451768842014</v>
      </c>
      <c r="D303">
        <f>'27'!D252</f>
        <v>-13.437849944008958</v>
      </c>
      <c r="E303">
        <f>'27'!E252</f>
        <v>-4.5682960255824572</v>
      </c>
      <c r="F303">
        <f>'27'!F252</f>
        <v>-1.1547344110854503</v>
      </c>
      <c r="G303">
        <f>'27'!G252</f>
        <v>-5.1498127340823965</v>
      </c>
      <c r="H303">
        <f>'27'!H252</f>
        <v>-3.0893536121673004</v>
      </c>
    </row>
    <row r="304" spans="1:8">
      <c r="B304" t="s">
        <v>452</v>
      </c>
      <c r="C304">
        <f>'27'!C282</f>
        <v>-8.4602368866328259</v>
      </c>
      <c r="D304">
        <f>'27'!D282</f>
        <v>-6.8346860316104232</v>
      </c>
      <c r="E304">
        <f>'27'!E282</f>
        <v>-2.1579628830384117</v>
      </c>
      <c r="F304">
        <f>'27'!F282</f>
        <v>-1.7293558149589277</v>
      </c>
      <c r="G304">
        <f>'27'!G282</f>
        <v>-4.7930283224400876</v>
      </c>
      <c r="H304">
        <f>'27'!H282</f>
        <v>-0.88105726872246704</v>
      </c>
    </row>
    <row r="305" spans="1:8" ht="16" thickBot="1">
      <c r="B305" t="s">
        <v>453</v>
      </c>
      <c r="C305">
        <f>'27'!C312</f>
        <v>-6.04991177211999</v>
      </c>
      <c r="D305">
        <f>'27'!D312</f>
        <v>-9.4677584442169902</v>
      </c>
      <c r="E305">
        <f>'27'!E312</f>
        <v>-3.6439354502863091</v>
      </c>
      <c r="F305">
        <f>'27'!F312</f>
        <v>-5.2397170552790149</v>
      </c>
      <c r="G305">
        <f>'27'!G312</f>
        <v>-6.1007957559681696</v>
      </c>
      <c r="H305">
        <f>'27'!H312</f>
        <v>3.2353734160150984</v>
      </c>
    </row>
    <row r="306" spans="1:8" ht="17" thickBot="1">
      <c r="A306">
        <v>28</v>
      </c>
      <c r="B306" s="69" t="s">
        <v>7</v>
      </c>
      <c r="C306" s="62">
        <f>'28'!C12</f>
        <v>-12.411174924559525</v>
      </c>
      <c r="D306" s="62">
        <f>'28'!D12</f>
        <v>-0.54425807728464692</v>
      </c>
      <c r="E306" s="62">
        <f>'28'!E12</f>
        <v>-0.65087868622640566</v>
      </c>
      <c r="F306" s="62">
        <f>'28'!F12</f>
        <v>-2.7307206068268015</v>
      </c>
      <c r="G306" s="62">
        <f>'28'!G12</f>
        <v>-1.1284366023799755</v>
      </c>
      <c r="H306" s="63">
        <f>'28'!H12</f>
        <v>-1.9696262893277352</v>
      </c>
    </row>
    <row r="307" spans="1:8">
      <c r="B307" t="s">
        <v>455</v>
      </c>
      <c r="C307">
        <f>'28'!C42</f>
        <v>-22.766570605187319</v>
      </c>
      <c r="D307">
        <f>'28'!D42</f>
        <v>-3.6226633821185334</v>
      </c>
      <c r="E307">
        <f>'28'!E42</f>
        <v>0</v>
      </c>
      <c r="F307">
        <f>'28'!F42</f>
        <v>-0.14600671630895021</v>
      </c>
      <c r="G307">
        <f>'28'!G42</f>
        <v>0.29261155815654721</v>
      </c>
      <c r="H307">
        <f>'28'!H42</f>
        <v>-1.1685655857434998</v>
      </c>
    </row>
    <row r="308" spans="1:8">
      <c r="B308" t="s">
        <v>456</v>
      </c>
      <c r="C308">
        <f>'28'!C72</f>
        <v>9.3896713615023479</v>
      </c>
      <c r="D308">
        <f>'28'!D72</f>
        <v>-7.0699135899450116</v>
      </c>
      <c r="E308">
        <f>'28'!E72</f>
        <v>-1.6</v>
      </c>
      <c r="F308">
        <f>'28'!F72</f>
        <v>-15.409570154095702</v>
      </c>
      <c r="G308">
        <f>'28'!G72</f>
        <v>-2.5041736227045073</v>
      </c>
      <c r="H308">
        <f>'28'!H72</f>
        <v>-11.804384485666104</v>
      </c>
    </row>
    <row r="309" spans="1:8">
      <c r="B309" t="s">
        <v>457</v>
      </c>
      <c r="C309">
        <f>'28'!C102</f>
        <v>0</v>
      </c>
      <c r="D309">
        <f>'28'!D102</f>
        <v>15.005359056806002</v>
      </c>
      <c r="E309">
        <f>'28'!E102</f>
        <v>12.931034482758621</v>
      </c>
      <c r="F309">
        <f>'28'!F102</f>
        <v>5.4406964091403704</v>
      </c>
      <c r="G309">
        <f>'28'!G102</f>
        <v>2.2002200220021999</v>
      </c>
      <c r="H309">
        <f>'28'!H102</f>
        <v>-13.348164627363738</v>
      </c>
    </row>
    <row r="310" spans="1:8">
      <c r="B310" t="s">
        <v>458</v>
      </c>
      <c r="C310">
        <f>'28'!C132</f>
        <v>-27.522935779816514</v>
      </c>
      <c r="D310">
        <f>'28'!D132</f>
        <v>4.3365134431916736</v>
      </c>
      <c r="E310">
        <f>'28'!E132</f>
        <v>-7.860262008733625</v>
      </c>
      <c r="F310">
        <f>'28'!F132</f>
        <v>-4.4326241134751774</v>
      </c>
      <c r="G310">
        <f>'28'!G132</f>
        <v>29.918404351767904</v>
      </c>
      <c r="H310">
        <f>'28'!H132</f>
        <v>8.8967971530249113</v>
      </c>
    </row>
    <row r="311" spans="1:8">
      <c r="B311" t="s">
        <v>326</v>
      </c>
      <c r="C311">
        <f>'28'!C162</f>
        <v>-7.6555023923444976</v>
      </c>
      <c r="D311">
        <f>'28'!D162</f>
        <v>12.12415130940834</v>
      </c>
      <c r="E311">
        <f>'28'!E162</f>
        <v>0.96571704490584254</v>
      </c>
      <c r="F311">
        <f>'28'!F162</f>
        <v>-14.091350826044703</v>
      </c>
      <c r="G311">
        <f>'28'!G162</f>
        <v>-7.4552683896620273</v>
      </c>
      <c r="H311">
        <f>'28'!H162</f>
        <v>8.1053698074974676</v>
      </c>
    </row>
    <row r="312" spans="1:8">
      <c r="B312" t="s">
        <v>459</v>
      </c>
      <c r="C312">
        <f>'28'!C192</f>
        <v>24.509803921568626</v>
      </c>
      <c r="D312">
        <f>'28'!D192</f>
        <v>8.9463220675944335</v>
      </c>
      <c r="E312">
        <f>'28'!E192</f>
        <v>-1.0204081632653061</v>
      </c>
      <c r="F312">
        <f>'28'!F192</f>
        <v>33.437826541274823</v>
      </c>
      <c r="G312">
        <f>'28'!G192</f>
        <v>-2.0768431983385254</v>
      </c>
      <c r="H312">
        <f>'28'!H192</f>
        <v>-2.1186440677966103</v>
      </c>
    </row>
    <row r="313" spans="1:8">
      <c r="B313" t="s">
        <v>404</v>
      </c>
      <c r="C313">
        <f>'28'!C222</f>
        <v>-13.177159590043924</v>
      </c>
      <c r="D313">
        <f>'28'!D222</f>
        <v>7.5131480090157776</v>
      </c>
      <c r="E313">
        <f>'28'!E222</f>
        <v>-7.5471698113207548</v>
      </c>
      <c r="F313">
        <f>'28'!F222</f>
        <v>-6.9498069498069492</v>
      </c>
      <c r="G313">
        <f>'28'!G222</f>
        <v>-4.7355958958168909</v>
      </c>
      <c r="H313">
        <f>'28'!H222</f>
        <v>2.4410089503661512</v>
      </c>
    </row>
    <row r="314" spans="1:8">
      <c r="B314" t="s">
        <v>460</v>
      </c>
      <c r="C314">
        <f>'28'!C252</f>
        <v>-6.617647058823529</v>
      </c>
      <c r="D314">
        <f>'28'!D252</f>
        <v>2.255639097744361</v>
      </c>
      <c r="E314">
        <f>'28'!E252</f>
        <v>18.376722817764168</v>
      </c>
      <c r="F314">
        <f>'28'!F252</f>
        <v>-12.24177505738332</v>
      </c>
      <c r="G314">
        <f>'28'!G252</f>
        <v>7.1428571428571423</v>
      </c>
      <c r="H314">
        <f>'28'!H252</f>
        <v>15.384615384615385</v>
      </c>
    </row>
    <row r="315" spans="1:8">
      <c r="B315" t="s">
        <v>461</v>
      </c>
      <c r="C315">
        <f>'28'!C282</f>
        <v>-13.468013468013467</v>
      </c>
      <c r="D315">
        <f>'28'!D282</f>
        <v>-16.11047180667434</v>
      </c>
      <c r="E315">
        <f>'28'!E282</f>
        <v>9.5124851367419723</v>
      </c>
      <c r="F315">
        <f>'28'!F282</f>
        <v>-15.457788347205707</v>
      </c>
      <c r="G315">
        <f>'28'!G282</f>
        <v>-12.210012210012209</v>
      </c>
      <c r="H315">
        <f>'28'!H282</f>
        <v>1.2547051442910915</v>
      </c>
    </row>
    <row r="316" spans="1:8">
      <c r="B316" t="s">
        <v>462</v>
      </c>
      <c r="C316">
        <f>'28'!C312</f>
        <v>-2.1141649048625792</v>
      </c>
      <c r="D316">
        <f>'28'!D312</f>
        <v>-19.313304721030043</v>
      </c>
      <c r="E316">
        <f>'28'!E312</f>
        <v>4.4052863436123353</v>
      </c>
      <c r="F316">
        <f>'28'!F312</f>
        <v>-11.061946902654867</v>
      </c>
      <c r="G316">
        <f>'28'!G312</f>
        <v>8.9988751406074243</v>
      </c>
      <c r="H316">
        <f>'28'!H312</f>
        <v>-25.930101465614431</v>
      </c>
    </row>
    <row r="317" spans="1:8">
      <c r="B317" t="s">
        <v>463</v>
      </c>
      <c r="C317">
        <f>'28'!C342</f>
        <v>-13.802622498274673</v>
      </c>
      <c r="D317">
        <f>'28'!D342</f>
        <v>-0.71123755334281658</v>
      </c>
      <c r="E317">
        <f>'28'!E342</f>
        <v>-19.019751280175569</v>
      </c>
      <c r="F317">
        <f>'28'!F342</f>
        <v>2.2813688212927756</v>
      </c>
      <c r="G317">
        <f>'28'!G342</f>
        <v>-14.051522248243559</v>
      </c>
      <c r="H317">
        <f>'28'!H342</f>
        <v>4.8270313757039416</v>
      </c>
    </row>
    <row r="318" spans="1:8" ht="16" thickBot="1">
      <c r="B318" t="s">
        <v>464</v>
      </c>
      <c r="C318">
        <f>'28'!C372</f>
        <v>-22.792022792022792</v>
      </c>
      <c r="D318">
        <f>'28'!D372</f>
        <v>-9.8522167487684733</v>
      </c>
      <c r="E318">
        <f>'28'!E372</f>
        <v>-15.182186234817813</v>
      </c>
      <c r="F318">
        <f>'28'!F372</f>
        <v>8.2559339525283786</v>
      </c>
      <c r="G318">
        <f>'28'!G372</f>
        <v>-22.916666666666664</v>
      </c>
      <c r="H318">
        <f>'28'!H372</f>
        <v>-36.598493003229279</v>
      </c>
    </row>
    <row r="319" spans="1:8" ht="17" thickBot="1">
      <c r="A319">
        <v>29</v>
      </c>
      <c r="B319" s="69" t="s">
        <v>11</v>
      </c>
      <c r="C319" s="62">
        <f>'29'!C12</f>
        <v>-2.2721106890938687</v>
      </c>
      <c r="D319" s="62">
        <f>'29'!D12</f>
        <v>0.37756573076130984</v>
      </c>
      <c r="E319" s="62">
        <f>'29'!E12</f>
        <v>1.8735037990493704</v>
      </c>
      <c r="F319" s="62">
        <f>'29'!F12</f>
        <v>-3.568929321203639</v>
      </c>
      <c r="G319" s="62">
        <f>'29'!G12</f>
        <v>-0.9924502888739235</v>
      </c>
      <c r="H319" s="63">
        <f>'29'!H12</f>
        <v>-2.1125751933543397</v>
      </c>
    </row>
    <row r="320" spans="1:8">
      <c r="B320" t="s">
        <v>466</v>
      </c>
      <c r="C320">
        <f>'29'!C42</f>
        <v>8.3507306889352808</v>
      </c>
      <c r="D320">
        <f>'29'!D42</f>
        <v>15.839493136219639</v>
      </c>
      <c r="E320">
        <f>'29'!E42</f>
        <v>-20.569620253164555</v>
      </c>
      <c r="F320">
        <f>'29'!F42</f>
        <v>-3.2733224222585928</v>
      </c>
      <c r="G320">
        <f>'29'!G42</f>
        <v>0.55432372505543237</v>
      </c>
      <c r="H320">
        <f>'29'!H42</f>
        <v>-6.1693774537296697</v>
      </c>
    </row>
    <row r="321" spans="1:8">
      <c r="B321" t="s">
        <v>467</v>
      </c>
      <c r="C321">
        <f>'29'!C72</f>
        <v>0.99304865938430975</v>
      </c>
      <c r="D321">
        <f>'29'!D72</f>
        <v>18.054162487462388</v>
      </c>
      <c r="E321">
        <f>'29'!E72</f>
        <v>-16.032064128256511</v>
      </c>
      <c r="F321">
        <f>'29'!F72</f>
        <v>-15.625</v>
      </c>
      <c r="G321">
        <f>'29'!G72</f>
        <v>-16.233766233766232</v>
      </c>
      <c r="H321">
        <f>'29'!H72</f>
        <v>11.210762331838565</v>
      </c>
    </row>
    <row r="322" spans="1:8">
      <c r="B322" t="s">
        <v>468</v>
      </c>
      <c r="C322">
        <f>'29'!C102</f>
        <v>-6.9796954314720816</v>
      </c>
      <c r="D322">
        <f>'29'!D102</f>
        <v>16.436554898093359</v>
      </c>
      <c r="E322">
        <f>'29'!E102</f>
        <v>-9.2838196286472154</v>
      </c>
      <c r="F322">
        <f>'29'!F102</f>
        <v>-4.8109965635738838</v>
      </c>
      <c r="G322">
        <f>'29'!G102</f>
        <v>-2.1276595744680851</v>
      </c>
      <c r="H322">
        <f>'29'!H102</f>
        <v>-0.72254335260115599</v>
      </c>
    </row>
    <row r="323" spans="1:8">
      <c r="B323" t="s">
        <v>403</v>
      </c>
      <c r="C323">
        <f>'29'!C132</f>
        <v>-14.051522248243559</v>
      </c>
      <c r="D323">
        <f>'29'!D132</f>
        <v>16.806722689075631</v>
      </c>
      <c r="E323">
        <f>'29'!E132</f>
        <v>-8.443908323281061</v>
      </c>
      <c r="F323">
        <f>'29'!F132</f>
        <v>-19.975031210986266</v>
      </c>
      <c r="G323">
        <f>'29'!G132</f>
        <v>-10.230179028132993</v>
      </c>
      <c r="H323">
        <f>'29'!H132</f>
        <v>-7.9051383399209483</v>
      </c>
    </row>
    <row r="324" spans="1:8">
      <c r="B324" t="s">
        <v>469</v>
      </c>
      <c r="C324">
        <f>'29'!C162</f>
        <v>-5.2283025444405711</v>
      </c>
      <c r="D324">
        <f>'29'!D162</f>
        <v>-3.2039871840512641</v>
      </c>
      <c r="E324">
        <f>'29'!E162</f>
        <v>5.1150895140664963</v>
      </c>
      <c r="F324">
        <f>'29'!F162</f>
        <v>2.5993316004455997</v>
      </c>
      <c r="G324">
        <f>'29'!G162</f>
        <v>-16.535137166478766</v>
      </c>
      <c r="H324">
        <f>'29'!H162</f>
        <v>-9.3530787217459093</v>
      </c>
    </row>
    <row r="325" spans="1:8">
      <c r="B325" t="s">
        <v>470</v>
      </c>
      <c r="C325">
        <f>'29'!C192</f>
        <v>4.1322314049586781</v>
      </c>
      <c r="D325">
        <f>'29'!D192</f>
        <v>5.2301255230125516</v>
      </c>
      <c r="E325">
        <f>'29'!E192</f>
        <v>6.3728093467870419</v>
      </c>
      <c r="F325">
        <f>'29'!F192</f>
        <v>8.6439762290653697</v>
      </c>
      <c r="G325">
        <f>'29'!G192</f>
        <v>4.9099836333878883</v>
      </c>
      <c r="H325">
        <f>'29'!H192</f>
        <v>1.0995052226498077</v>
      </c>
    </row>
    <row r="326" spans="1:8">
      <c r="B326" t="s">
        <v>471</v>
      </c>
      <c r="C326">
        <f>'29'!C222</f>
        <v>-3.0708661417322833</v>
      </c>
      <c r="D326">
        <f>'29'!D222</f>
        <v>-5.6295591500158579</v>
      </c>
      <c r="E326">
        <f>'29'!E222</f>
        <v>4.8030739673390972</v>
      </c>
      <c r="F326">
        <f>'29'!F222</f>
        <v>-2.5536669060729391</v>
      </c>
      <c r="G326">
        <f>'29'!G222</f>
        <v>5.0565856007705277</v>
      </c>
      <c r="H326">
        <f>'29'!H222</f>
        <v>0.23998080153587714</v>
      </c>
    </row>
    <row r="327" spans="1:8">
      <c r="B327" t="s">
        <v>472</v>
      </c>
      <c r="C327">
        <f>'29'!C252</f>
        <v>-15.880017644464047</v>
      </c>
      <c r="D327">
        <f>'29'!D252</f>
        <v>3.1861629494765586</v>
      </c>
      <c r="E327">
        <f>'29'!E252</f>
        <v>4.6232085067036524</v>
      </c>
      <c r="F327">
        <f>'29'!F252</f>
        <v>-10.280373831775702</v>
      </c>
      <c r="G327">
        <f>'29'!G252</f>
        <v>0</v>
      </c>
      <c r="H327">
        <f>'29'!H252</f>
        <v>-0.97465886939571145</v>
      </c>
    </row>
    <row r="328" spans="1:8" ht="16" thickBot="1">
      <c r="B328" t="s">
        <v>473</v>
      </c>
      <c r="C328">
        <f>'29'!C282</f>
        <v>4.8132019252807696</v>
      </c>
      <c r="D328">
        <f>'29'!D282</f>
        <v>-2.9823353980270704</v>
      </c>
      <c r="E328">
        <f>'29'!E282</f>
        <v>7.8758397034977987</v>
      </c>
      <c r="F328">
        <f>'29'!F282</f>
        <v>-6.2557924003707139</v>
      </c>
      <c r="G328">
        <f>'29'!G282</f>
        <v>-7.2941176470588234</v>
      </c>
      <c r="H328">
        <f>'29'!H282</f>
        <v>-7.1907957813998085</v>
      </c>
    </row>
    <row r="329" spans="1:8" ht="17" thickBot="1">
      <c r="A329">
        <v>30</v>
      </c>
      <c r="B329" s="69" t="s">
        <v>15</v>
      </c>
      <c r="C329" s="62">
        <f>'30'!C12</f>
        <v>-3.7017095167586485</v>
      </c>
      <c r="D329" s="62">
        <f>'30'!D12</f>
        <v>-5.3054937532089683</v>
      </c>
      <c r="E329" s="62">
        <f>'30'!E12</f>
        <v>1.1094931003397823</v>
      </c>
      <c r="F329" s="62">
        <f>'30'!F12</f>
        <v>-5.2390765254444478</v>
      </c>
      <c r="G329" s="62">
        <f>'30'!G12</f>
        <v>-6.8657984144960365</v>
      </c>
      <c r="H329" s="63">
        <f>'30'!H12</f>
        <v>-0.21606827757571395</v>
      </c>
    </row>
    <row r="330" spans="1:8">
      <c r="B330" t="s">
        <v>475</v>
      </c>
      <c r="C330">
        <f>'30'!C42</f>
        <v>1.4459224985540775</v>
      </c>
      <c r="D330">
        <f>'30'!D42</f>
        <v>-5.1571470273426101</v>
      </c>
      <c r="E330">
        <f>'30'!E42</f>
        <v>4.7544358396235662</v>
      </c>
      <c r="F330">
        <f>'30'!F42</f>
        <v>-4.1570890595197341</v>
      </c>
      <c r="G330">
        <f>'30'!G42</f>
        <v>-6.3553059414720661</v>
      </c>
      <c r="H330">
        <f>'30'!H42</f>
        <v>4.2451181141687053</v>
      </c>
    </row>
    <row r="331" spans="1:8">
      <c r="B331" t="s">
        <v>476</v>
      </c>
      <c r="C331">
        <f>'30'!C72</f>
        <v>-12.995451591942819</v>
      </c>
      <c r="D331">
        <f>'30'!D72</f>
        <v>-0.67204301075268824</v>
      </c>
      <c r="E331">
        <f>'30'!E72</f>
        <v>-20.562028786840301</v>
      </c>
      <c r="F331">
        <f>'30'!F72</f>
        <v>-5.0614605929139556</v>
      </c>
      <c r="G331">
        <f>'30'!G72</f>
        <v>-13.412816691505217</v>
      </c>
      <c r="H331">
        <f>'30'!H72</f>
        <v>-30.092592592592592</v>
      </c>
    </row>
    <row r="332" spans="1:8">
      <c r="B332" t="s">
        <v>477</v>
      </c>
      <c r="C332">
        <f>'30'!C102</f>
        <v>-29.055690072639226</v>
      </c>
      <c r="D332">
        <f>'30'!D102</f>
        <v>21.822849807445444</v>
      </c>
      <c r="E332">
        <f>'30'!E102</f>
        <v>-27.237354085603112</v>
      </c>
      <c r="F332">
        <f>'30'!F102</f>
        <v>-13.793103448275861</v>
      </c>
      <c r="G332">
        <f>'30'!G102</f>
        <v>8.6830680173661374</v>
      </c>
      <c r="H332">
        <f>'30'!H102</f>
        <v>4.4117647058823533</v>
      </c>
    </row>
    <row r="333" spans="1:8">
      <c r="B333" t="s">
        <v>280</v>
      </c>
      <c r="C333">
        <f>'30'!C132</f>
        <v>-4.9382716049382713</v>
      </c>
      <c r="D333">
        <f>'30'!D132</f>
        <v>-2.5477707006369426</v>
      </c>
      <c r="E333">
        <f>'30'!E132</f>
        <v>-10.457516339869281</v>
      </c>
      <c r="F333">
        <f>'30'!F132</f>
        <v>-9.4212651413189779</v>
      </c>
      <c r="G333">
        <f>'30'!G132</f>
        <v>-12.413793103448276</v>
      </c>
      <c r="H333">
        <f>'30'!H132</f>
        <v>4.2613636363636358</v>
      </c>
    </row>
    <row r="334" spans="1:8">
      <c r="B334" t="s">
        <v>478</v>
      </c>
      <c r="C334">
        <f>'30'!C162</f>
        <v>-39.445628997867807</v>
      </c>
      <c r="D334">
        <f>'30'!D162</f>
        <v>-19.252548131370329</v>
      </c>
      <c r="E334">
        <f>'30'!E162</f>
        <v>-24.881516587677726</v>
      </c>
      <c r="F334">
        <f>'30'!F162</f>
        <v>-11.25</v>
      </c>
      <c r="G334">
        <f>'30'!G162</f>
        <v>-14.102564102564102</v>
      </c>
      <c r="H334">
        <f>'30'!H162</f>
        <v>11.857707509881422</v>
      </c>
    </row>
    <row r="335" spans="1:8">
      <c r="B335" t="s">
        <v>479</v>
      </c>
      <c r="C335">
        <f>'30'!C192</f>
        <v>-22.556390977443609</v>
      </c>
      <c r="D335">
        <f>'30'!D192</f>
        <v>-23.291925465838506</v>
      </c>
      <c r="E335">
        <f>'30'!E192</f>
        <v>14.376996805111821</v>
      </c>
      <c r="F335">
        <f>'30'!F192</f>
        <v>-3.1645569620253164</v>
      </c>
      <c r="G335">
        <f>'30'!G192</f>
        <v>-20.90032154340836</v>
      </c>
      <c r="H335">
        <f>'30'!H192</f>
        <v>-6.666666666666667</v>
      </c>
    </row>
    <row r="336" spans="1:8">
      <c r="B336" t="s">
        <v>275</v>
      </c>
      <c r="C336">
        <f>'30'!C222</f>
        <v>1.3012361743656475</v>
      </c>
      <c r="D336">
        <f>'30'!D222</f>
        <v>-5.9366754617414248</v>
      </c>
      <c r="E336">
        <f>'30'!E222</f>
        <v>2.6954177897574128</v>
      </c>
      <c r="F336">
        <f>'30'!F222</f>
        <v>-6.1643835616438354</v>
      </c>
      <c r="G336">
        <f>'30'!G222</f>
        <v>-3.5112359550561796</v>
      </c>
      <c r="H336">
        <f>'30'!H222</f>
        <v>-16.428571428571427</v>
      </c>
    </row>
    <row r="337" spans="1:8">
      <c r="B337" t="s">
        <v>480</v>
      </c>
      <c r="C337">
        <f>'30'!C252</f>
        <v>-25.91283863368669</v>
      </c>
      <c r="D337">
        <f>'30'!D252</f>
        <v>-4.8367593712212811</v>
      </c>
      <c r="E337">
        <f>'30'!E252</f>
        <v>-3.7082818294190361</v>
      </c>
      <c r="F337">
        <f>'30'!F252</f>
        <v>-1.2531328320802004</v>
      </c>
      <c r="G337">
        <f>'30'!G252</f>
        <v>-3.7688442211055273</v>
      </c>
      <c r="H337">
        <f>'30'!H252</f>
        <v>-25.445292620865139</v>
      </c>
    </row>
    <row r="338" spans="1:8">
      <c r="B338" t="s">
        <v>481</v>
      </c>
      <c r="C338">
        <f>'30'!C282</f>
        <v>-6.7873303167420813</v>
      </c>
      <c r="D338">
        <f>'30'!D282</f>
        <v>-14.117647058823531</v>
      </c>
      <c r="E338">
        <f>'30'!E282</f>
        <v>-22.332506203473944</v>
      </c>
      <c r="F338">
        <f>'30'!F282</f>
        <v>-5.2770448548812663</v>
      </c>
      <c r="G338">
        <f>'30'!G282</f>
        <v>-21.798365122615802</v>
      </c>
      <c r="H338">
        <f>'30'!H282</f>
        <v>-17.492711370262391</v>
      </c>
    </row>
    <row r="339" spans="1:8">
      <c r="B339" t="s">
        <v>482</v>
      </c>
      <c r="C339">
        <f>'30'!C312</f>
        <v>-14.98929336188437</v>
      </c>
      <c r="D339">
        <f>'30'!D312</f>
        <v>0</v>
      </c>
      <c r="E339">
        <f>'30'!E312</f>
        <v>18.07909604519774</v>
      </c>
      <c r="F339">
        <f>'30'!F312</f>
        <v>-5.6433408577878108</v>
      </c>
      <c r="G339">
        <f>'30'!G312</f>
        <v>4.6674445740956818</v>
      </c>
      <c r="H339">
        <f>'30'!H312</f>
        <v>-2.3894862604540021</v>
      </c>
    </row>
    <row r="340" spans="1:8" ht="16" thickBot="1">
      <c r="B340" t="s">
        <v>483</v>
      </c>
      <c r="C340">
        <f>'30'!C342</f>
        <v>-7.009345794392523</v>
      </c>
      <c r="D340">
        <f>'30'!D342</f>
        <v>-28.708133971291868</v>
      </c>
      <c r="E340">
        <f>'30'!E342</f>
        <v>-5.0761421319796947</v>
      </c>
      <c r="F340">
        <f>'30'!F342</f>
        <v>-34.391534391534393</v>
      </c>
      <c r="G340">
        <f>'30'!G342</f>
        <v>-22.598870056497177</v>
      </c>
      <c r="H340">
        <f>'30'!H342</f>
        <v>-35.19061583577713</v>
      </c>
    </row>
    <row r="341" spans="1:8" ht="17" thickBot="1">
      <c r="A341">
        <v>31</v>
      </c>
      <c r="B341" s="69" t="s">
        <v>19</v>
      </c>
      <c r="C341" s="62">
        <f>'31'!C12</f>
        <v>-7.1699134199134198</v>
      </c>
      <c r="D341" s="62">
        <f>'31'!D12</f>
        <v>-0.20578954589106874</v>
      </c>
      <c r="E341" s="62">
        <f>'31'!E12</f>
        <v>0.89977851605758585</v>
      </c>
      <c r="F341" s="62">
        <f>'31'!F12</f>
        <v>-0.34901577551305318</v>
      </c>
      <c r="G341" s="62">
        <f>'31'!G12</f>
        <v>-5.3539978865797817</v>
      </c>
      <c r="H341" s="63">
        <f>'31'!H12</f>
        <v>-3.4339676634711691</v>
      </c>
    </row>
    <row r="342" spans="1:8">
      <c r="B342" t="s">
        <v>485</v>
      </c>
      <c r="C342">
        <f>'31'!C42</f>
        <v>0.88731144631765757</v>
      </c>
      <c r="D342">
        <f>'31'!D42</f>
        <v>-3.626473254759746</v>
      </c>
      <c r="E342">
        <f>'31'!E42</f>
        <v>4.6082949308755756</v>
      </c>
      <c r="F342">
        <f>'31'!F42</f>
        <v>-4.6468401486988853</v>
      </c>
      <c r="G342">
        <f>'31'!G42</f>
        <v>-6.6037735849056602</v>
      </c>
      <c r="H342">
        <f>'31'!H42</f>
        <v>-11.650485436893204</v>
      </c>
    </row>
    <row r="343" spans="1:8">
      <c r="B343" t="s">
        <v>486</v>
      </c>
      <c r="C343">
        <f>'31'!C72</f>
        <v>-18.151815181518153</v>
      </c>
      <c r="D343">
        <f>'31'!D72</f>
        <v>-32.36797274275979</v>
      </c>
      <c r="E343">
        <f>'31'!E72</f>
        <v>-1.7921146953405018</v>
      </c>
      <c r="F343">
        <f>'31'!F72</f>
        <v>-10.90909090909091</v>
      </c>
      <c r="G343">
        <f>'31'!G72</f>
        <v>-27.932960893854748</v>
      </c>
      <c r="H343">
        <f>'31'!H72</f>
        <v>1.0000000000000001E-5</v>
      </c>
    </row>
    <row r="344" spans="1:8">
      <c r="B344" t="s">
        <v>487</v>
      </c>
      <c r="C344">
        <f>'31'!C102</f>
        <v>-7.2685539403213468</v>
      </c>
      <c r="D344">
        <f>'31'!D102</f>
        <v>2.3428348301444748</v>
      </c>
      <c r="E344">
        <f>'31'!E102</f>
        <v>1.5729453401494298</v>
      </c>
      <c r="F344">
        <f>'31'!F102</f>
        <v>-11.186576108669597</v>
      </c>
      <c r="G344">
        <f>'31'!G102</f>
        <v>-15.580155801558016</v>
      </c>
      <c r="H344">
        <f>'31'!H102</f>
        <v>-11.402027027027026</v>
      </c>
    </row>
    <row r="345" spans="1:8">
      <c r="B345" t="s">
        <v>488</v>
      </c>
      <c r="C345">
        <f>'31'!C132</f>
        <v>-6.7226890756302522</v>
      </c>
      <c r="D345">
        <f>'31'!D132</f>
        <v>0</v>
      </c>
      <c r="E345">
        <f>'31'!E132</f>
        <v>7.7787381158167674</v>
      </c>
      <c r="F345">
        <f>'31'!F132</f>
        <v>-5.1903114186851207</v>
      </c>
      <c r="G345">
        <f>'31'!G132</f>
        <v>-15.915119363395226</v>
      </c>
      <c r="H345">
        <f>'31'!H132</f>
        <v>-21.120293847566575</v>
      </c>
    </row>
    <row r="346" spans="1:8">
      <c r="B346" t="s">
        <v>489</v>
      </c>
      <c r="C346">
        <f>'31'!C162</f>
        <v>-2.2522522522522523</v>
      </c>
      <c r="D346">
        <f>'31'!D162</f>
        <v>-24.943310657596374</v>
      </c>
      <c r="E346">
        <f>'31'!E162</f>
        <v>-19.230769230769234</v>
      </c>
      <c r="F346">
        <f>'31'!F162</f>
        <v>-14.962593516209475</v>
      </c>
      <c r="G346">
        <f>'31'!G162</f>
        <v>2.5445292620865141</v>
      </c>
      <c r="H346">
        <f>'31'!H162</f>
        <v>-20.565552699228789</v>
      </c>
    </row>
    <row r="347" spans="1:8">
      <c r="B347" t="s">
        <v>490</v>
      </c>
      <c r="C347">
        <f>'31'!C192</f>
        <v>-29.436501261564342</v>
      </c>
      <c r="D347">
        <f>'31'!D192</f>
        <v>-6.1403508771929829</v>
      </c>
      <c r="E347">
        <f>'31'!E192</f>
        <v>-2.7297543221110101</v>
      </c>
      <c r="F347">
        <f>'31'!F192</f>
        <v>-7.4626865671641793</v>
      </c>
      <c r="G347">
        <f>'31'!G192</f>
        <v>5.7306590257879657</v>
      </c>
      <c r="H347">
        <f>'31'!H192</f>
        <v>3.857280617164899</v>
      </c>
    </row>
    <row r="348" spans="1:8" ht="16" thickBot="1">
      <c r="B348" t="s">
        <v>491</v>
      </c>
      <c r="C348">
        <f>'31'!C222</f>
        <v>-4.3341213553979516</v>
      </c>
      <c r="D348">
        <f>'31'!D222</f>
        <v>4.2238648363252373</v>
      </c>
      <c r="E348">
        <f>'31'!E222</f>
        <v>0.92226613965744397</v>
      </c>
      <c r="F348">
        <f>'31'!F222</f>
        <v>7.1353065539112048</v>
      </c>
      <c r="G348">
        <f>'31'!G222</f>
        <v>-0.65893516078017922</v>
      </c>
      <c r="H348">
        <f>'31'!H222</f>
        <v>2.3834745762711864</v>
      </c>
    </row>
    <row r="349" spans="1:8" ht="17" thickBot="1">
      <c r="A349">
        <v>32</v>
      </c>
      <c r="B349" s="69" t="s">
        <v>23</v>
      </c>
      <c r="C349" s="62">
        <f>'32'!C12</f>
        <v>-1.375952582557155</v>
      </c>
      <c r="D349" s="62">
        <f>'32'!D12</f>
        <v>-5.3516001284384025</v>
      </c>
      <c r="E349" s="62">
        <f>'32'!E12</f>
        <v>-4.1831911772695172</v>
      </c>
      <c r="F349" s="62">
        <f>'32'!F12</f>
        <v>-1.7110056297604592</v>
      </c>
      <c r="G349" s="62">
        <f>'32'!G12</f>
        <v>2.9011381388083017</v>
      </c>
      <c r="H349" s="63">
        <f>'32'!H12</f>
        <v>5.1793052975285709</v>
      </c>
    </row>
    <row r="350" spans="1:8">
      <c r="B350" t="s">
        <v>493</v>
      </c>
      <c r="C350">
        <f>'32'!C42</f>
        <v>1.4347202295552368</v>
      </c>
      <c r="D350">
        <f>'32'!D42</f>
        <v>-4.7904191616766463</v>
      </c>
      <c r="E350">
        <f>'32'!E42</f>
        <v>0.36188178528347409</v>
      </c>
      <c r="F350">
        <f>'32'!F42</f>
        <v>-2.0613556444767798</v>
      </c>
      <c r="G350">
        <f>'32'!G42</f>
        <v>2.9243328865602534</v>
      </c>
      <c r="H350">
        <f>'32'!H42</f>
        <v>5.1257017329753483</v>
      </c>
    </row>
    <row r="351" spans="1:8">
      <c r="B351" t="s">
        <v>494</v>
      </c>
      <c r="C351">
        <f>'32'!C72</f>
        <v>-6.4612326043737571</v>
      </c>
      <c r="D351">
        <f>'32'!D72</f>
        <v>-3.0456852791878171</v>
      </c>
      <c r="E351">
        <f>'32'!E72</f>
        <v>-2.0597322348094749</v>
      </c>
      <c r="F351">
        <f>'32'!F72</f>
        <v>1.0476689366160294</v>
      </c>
      <c r="G351">
        <f>'32'!G72</f>
        <v>19.733333333333331</v>
      </c>
      <c r="H351">
        <f>'32'!H72</f>
        <v>1.6</v>
      </c>
    </row>
    <row r="352" spans="1:8">
      <c r="B352" t="s">
        <v>495</v>
      </c>
      <c r="C352">
        <f>'32'!C102</f>
        <v>-5.0761421319796947</v>
      </c>
      <c r="D352">
        <f>'32'!D102</f>
        <v>-1.29366106080207</v>
      </c>
      <c r="E352">
        <f>'32'!E102</f>
        <v>-23.49869451697128</v>
      </c>
      <c r="F352">
        <f>'32'!F102</f>
        <v>20.408163265306122</v>
      </c>
      <c r="G352">
        <f>'32'!G102</f>
        <v>20.215633423180591</v>
      </c>
      <c r="H352">
        <f>'32'!H102</f>
        <v>8.097165991902834</v>
      </c>
    </row>
    <row r="353" spans="1:8">
      <c r="B353" t="s">
        <v>496</v>
      </c>
      <c r="C353">
        <f>'32'!C132</f>
        <v>-10.273972602739725</v>
      </c>
      <c r="D353">
        <f>'32'!D132</f>
        <v>-6.545820745216516</v>
      </c>
      <c r="E353">
        <f>'32'!E132</f>
        <v>-2.5813113061435207</v>
      </c>
      <c r="F353">
        <f>'32'!F132</f>
        <v>-0.52410901467505244</v>
      </c>
      <c r="G353">
        <f>'32'!G132</f>
        <v>-2.1231422505307855</v>
      </c>
      <c r="H353">
        <f>'32'!H132</f>
        <v>2.7027027027027026</v>
      </c>
    </row>
    <row r="354" spans="1:8">
      <c r="B354" t="s">
        <v>497</v>
      </c>
      <c r="C354">
        <f>'32'!C162</f>
        <v>-2.1994134897360706</v>
      </c>
      <c r="D354">
        <f>'32'!D162</f>
        <v>-8.1602373887240365</v>
      </c>
      <c r="E354">
        <f>'32'!E162</f>
        <v>0.76569678407350694</v>
      </c>
      <c r="F354">
        <f>'32'!F162</f>
        <v>-8.5470085470085486</v>
      </c>
      <c r="G354">
        <f>'32'!G162</f>
        <v>3.9339103068450041</v>
      </c>
      <c r="H354">
        <f>'32'!H162</f>
        <v>7.1542130365659782</v>
      </c>
    </row>
    <row r="355" spans="1:8">
      <c r="B355" t="s">
        <v>498</v>
      </c>
      <c r="C355">
        <f>'32'!C192</f>
        <v>-15.2990264255911</v>
      </c>
      <c r="D355">
        <f>'32'!D192</f>
        <v>-18.840579710144929</v>
      </c>
      <c r="E355">
        <f>'32'!E192</f>
        <v>6.0331825037707389</v>
      </c>
      <c r="F355">
        <f>'32'!F192</f>
        <v>19.726858877086492</v>
      </c>
      <c r="G355">
        <f>'32'!G192</f>
        <v>-6.0790273556231007</v>
      </c>
      <c r="H355">
        <f>'32'!H192</f>
        <v>1.557632398753894</v>
      </c>
    </row>
    <row r="356" spans="1:8">
      <c r="B356" t="s">
        <v>499</v>
      </c>
      <c r="C356">
        <f>'32'!C222</f>
        <v>25.497512437810943</v>
      </c>
      <c r="D356">
        <f>'32'!D222</f>
        <v>-1.2391573729863692</v>
      </c>
      <c r="E356">
        <f>'32'!E222</f>
        <v>-40.983606557377044</v>
      </c>
      <c r="F356">
        <f>'32'!F222</f>
        <v>-27.777777777777775</v>
      </c>
      <c r="G356">
        <f>'32'!G222</f>
        <v>-4.9928673323823105</v>
      </c>
      <c r="H356">
        <f>'32'!H222</f>
        <v>6.6030814380044021</v>
      </c>
    </row>
    <row r="357" spans="1:8">
      <c r="B357" t="s">
        <v>500</v>
      </c>
      <c r="C357">
        <f>'32'!C252</f>
        <v>-21.988527724665392</v>
      </c>
      <c r="D357">
        <f>'32'!D252</f>
        <v>-12.858555885262117</v>
      </c>
      <c r="E357">
        <f>'32'!E252</f>
        <v>-1.0245901639344264</v>
      </c>
      <c r="F357">
        <f>'32'!F252</f>
        <v>6.25</v>
      </c>
      <c r="G357">
        <f>'32'!G252</f>
        <v>-17.819706498951781</v>
      </c>
      <c r="H357">
        <f>'32'!H252</f>
        <v>0</v>
      </c>
    </row>
    <row r="358" spans="1:8" ht="16" thickBot="1">
      <c r="B358" t="s">
        <v>501</v>
      </c>
      <c r="C358">
        <f>'32'!C282</f>
        <v>-4.2060988433228177</v>
      </c>
      <c r="D358">
        <f>'32'!D282</f>
        <v>-1.0593220338983051</v>
      </c>
      <c r="E358">
        <f>'32'!E282</f>
        <v>8.501594048884165</v>
      </c>
      <c r="F358">
        <f>'32'!F282</f>
        <v>3.2017075773746</v>
      </c>
      <c r="G358">
        <f>'32'!G282</f>
        <v>3.2223415682062302</v>
      </c>
      <c r="H358">
        <f>'32'!H282</f>
        <v>18.498367791077257</v>
      </c>
    </row>
    <row r="359" spans="1:8" ht="17" thickBot="1">
      <c r="A359">
        <v>33</v>
      </c>
      <c r="B359" s="69" t="s">
        <v>27</v>
      </c>
      <c r="C359" s="62">
        <f>'33'!C12</f>
        <v>-8.3718880810751273</v>
      </c>
      <c r="D359" s="62">
        <f>'33'!D12</f>
        <v>2.6942074539739562</v>
      </c>
      <c r="E359" s="62">
        <f>'33'!E12</f>
        <v>1.2467414711549361</v>
      </c>
      <c r="F359" s="62">
        <f>'33'!F12</f>
        <v>-4.9300619124054119</v>
      </c>
      <c r="G359" s="62">
        <f>'33'!G12</f>
        <v>-11.561368679201214</v>
      </c>
      <c r="H359" s="63">
        <f>'33'!H12</f>
        <v>15.912897822445562</v>
      </c>
    </row>
    <row r="360" spans="1:8">
      <c r="B360" t="s">
        <v>503</v>
      </c>
      <c r="C360">
        <f>'33'!C42</f>
        <v>-21.541950113378686</v>
      </c>
      <c r="D360">
        <f>'33'!D42</f>
        <v>-1.199040767386091</v>
      </c>
      <c r="E360">
        <f>'33'!E42</f>
        <v>-7.4165636588380721</v>
      </c>
      <c r="F360">
        <f>'33'!F42</f>
        <v>-2.5316455696202533</v>
      </c>
      <c r="G360">
        <f>'33'!G42</f>
        <v>-19.480519480519479</v>
      </c>
      <c r="H360">
        <f>'33'!H42</f>
        <v>-10.914051841746248</v>
      </c>
    </row>
    <row r="361" spans="1:8">
      <c r="B361" t="s">
        <v>504</v>
      </c>
      <c r="C361">
        <f>'33'!C72</f>
        <v>2.4752475247524752</v>
      </c>
      <c r="D361">
        <f>'33'!D72</f>
        <v>1.2674271229404308</v>
      </c>
      <c r="E361">
        <f>'33'!E72</f>
        <v>16.795865633074936</v>
      </c>
      <c r="F361">
        <f>'33'!F72</f>
        <v>-12.886597938144329</v>
      </c>
      <c r="G361">
        <f>'33'!G72</f>
        <v>-6.6489361702127656</v>
      </c>
      <c r="H361">
        <f>'33'!H72</f>
        <v>2.7210884353741496</v>
      </c>
    </row>
    <row r="362" spans="1:8">
      <c r="B362" t="s">
        <v>505</v>
      </c>
      <c r="C362">
        <f>'33'!C102</f>
        <v>-4.2704626334519578</v>
      </c>
      <c r="D362">
        <f>'33'!D102</f>
        <v>-1.448225923244026</v>
      </c>
      <c r="E362">
        <f>'33'!E102</f>
        <v>-10.32448377581121</v>
      </c>
      <c r="F362">
        <f>'33'!F102</f>
        <v>-3.7678975131876413</v>
      </c>
      <c r="G362">
        <f>'33'!G102</f>
        <v>-6.9767441860465116</v>
      </c>
      <c r="H362">
        <f>'33'!H102</f>
        <v>-8</v>
      </c>
    </row>
    <row r="363" spans="1:8">
      <c r="B363" t="s">
        <v>506</v>
      </c>
      <c r="C363">
        <f>'33'!C132</f>
        <v>13.745704467353951</v>
      </c>
      <c r="D363">
        <f>'33'!D132</f>
        <v>17.182130584192443</v>
      </c>
      <c r="E363">
        <f>'33'!E132</f>
        <v>9.2272202998846602</v>
      </c>
      <c r="F363">
        <f>'33'!F132</f>
        <v>-8.2742316784869967</v>
      </c>
      <c r="G363">
        <f>'33'!G132</f>
        <v>7.3619631901840492</v>
      </c>
      <c r="H363">
        <f>'33'!H132</f>
        <v>254.38596491228071</v>
      </c>
    </row>
    <row r="364" spans="1:8">
      <c r="B364" t="s">
        <v>507</v>
      </c>
      <c r="C364">
        <f>'33'!C162</f>
        <v>-15.32934131736527</v>
      </c>
      <c r="D364">
        <f>'33'!D162</f>
        <v>6.0871682493304116</v>
      </c>
      <c r="E364">
        <f>'33'!E162</f>
        <v>3.1530439000727628</v>
      </c>
      <c r="F364">
        <f>'33'!F162</f>
        <v>-2.1881838074398248</v>
      </c>
      <c r="G364">
        <f>'33'!G162</f>
        <v>-16.899338721528288</v>
      </c>
      <c r="H364">
        <f>'33'!H162</f>
        <v>-9.9775505113494649</v>
      </c>
    </row>
    <row r="365" spans="1:8" ht="16" thickBot="1">
      <c r="B365" t="s">
        <v>508</v>
      </c>
      <c r="C365">
        <f>'33'!C192</f>
        <v>-1.0695187165775402</v>
      </c>
      <c r="D365">
        <f>'33'!D192</f>
        <v>-15.151515151515152</v>
      </c>
      <c r="E365">
        <f>'33'!E192</f>
        <v>-3.3557046979865772</v>
      </c>
      <c r="F365">
        <f>'33'!F192</f>
        <v>-11.494252873563218</v>
      </c>
      <c r="G365">
        <f>'33'!G192</f>
        <v>-8.2063305978898011</v>
      </c>
      <c r="H365">
        <f>'33'!H192</f>
        <v>-16.806722689075631</v>
      </c>
    </row>
    <row r="366" spans="1:8" ht="17" thickBot="1">
      <c r="A366">
        <v>34</v>
      </c>
      <c r="B366" s="69" t="s">
        <v>31</v>
      </c>
      <c r="C366" s="62">
        <f>'34'!C12</f>
        <v>-9.549135742777711</v>
      </c>
      <c r="D366" s="62">
        <f>'34'!D12</f>
        <v>-10.492531786199235</v>
      </c>
      <c r="E366" s="62">
        <f>'34'!E12</f>
        <v>-1.2567550584391101</v>
      </c>
      <c r="F366" s="62">
        <f>'34'!F12</f>
        <v>-7.3772576952429407</v>
      </c>
      <c r="G366" s="62">
        <f>'34'!G12</f>
        <v>-13.922908340853423</v>
      </c>
      <c r="H366" s="63">
        <f>'34'!H12</f>
        <v>-5.8900523560209423</v>
      </c>
    </row>
    <row r="367" spans="1:8">
      <c r="B367" t="s">
        <v>510</v>
      </c>
      <c r="C367">
        <f>'34'!C42</f>
        <v>0</v>
      </c>
      <c r="D367">
        <f>'34'!D42</f>
        <v>-2.7117229870671675</v>
      </c>
      <c r="E367">
        <f>'34'!E42</f>
        <v>2.94303132226193</v>
      </c>
      <c r="F367">
        <f>'34'!F42</f>
        <v>-4.4257112750263436</v>
      </c>
      <c r="G367">
        <f>'34'!G42</f>
        <v>-16.088060965283656</v>
      </c>
      <c r="H367">
        <f>'34'!H42</f>
        <v>6.4102564102564097</v>
      </c>
    </row>
    <row r="368" spans="1:8">
      <c r="B368" t="s">
        <v>511</v>
      </c>
      <c r="C368">
        <f>'34'!C72</f>
        <v>-10.460251046025103</v>
      </c>
      <c r="D368">
        <f>'34'!D72</f>
        <v>-11.777301927194861</v>
      </c>
      <c r="E368">
        <f>'34'!E72</f>
        <v>4.4004400440043998</v>
      </c>
      <c r="F368">
        <f>'34'!F72</f>
        <v>-23.463687150837988</v>
      </c>
      <c r="G368">
        <f>'34'!G72</f>
        <v>-17.462165308498253</v>
      </c>
      <c r="H368">
        <f>'34'!H72</f>
        <v>-20.262216924910611</v>
      </c>
    </row>
    <row r="369" spans="1:8">
      <c r="B369" t="s">
        <v>512</v>
      </c>
      <c r="C369">
        <f>'34'!C102</f>
        <v>-21.040974529346624</v>
      </c>
      <c r="D369">
        <f>'34'!D102</f>
        <v>-11.520737327188941</v>
      </c>
      <c r="E369">
        <f>'34'!E102</f>
        <v>-26.963657678780773</v>
      </c>
      <c r="F369">
        <f>'34'!F102</f>
        <v>29.556650246305416</v>
      </c>
      <c r="G369">
        <f>'34'!G102</f>
        <v>12.224938875305625</v>
      </c>
      <c r="H369">
        <f>'34'!H102</f>
        <v>-20.910209102091024</v>
      </c>
    </row>
    <row r="370" spans="1:8">
      <c r="B370" t="s">
        <v>513</v>
      </c>
      <c r="C370">
        <f>'34'!C132</f>
        <v>-31.063321385902029</v>
      </c>
      <c r="D370">
        <f>'34'!D132</f>
        <v>-23.543990086741015</v>
      </c>
      <c r="E370">
        <f>'34'!E132</f>
        <v>-2.5575447570332481</v>
      </c>
      <c r="F370">
        <f>'34'!F132</f>
        <v>-33.854166666666664</v>
      </c>
      <c r="G370">
        <f>'34'!G132</f>
        <v>-13.531799729364005</v>
      </c>
      <c r="H370">
        <f>'34'!H132</f>
        <v>-25.069637883008355</v>
      </c>
    </row>
    <row r="371" spans="1:8" ht="16" thickBot="1">
      <c r="B371" t="s">
        <v>514</v>
      </c>
      <c r="C371">
        <f>'34'!C162</f>
        <v>-33.057851239669425</v>
      </c>
      <c r="D371">
        <f>'34'!D162</f>
        <v>-45.845272206303726</v>
      </c>
      <c r="E371">
        <f>'34'!E162</f>
        <v>-4.5731707317073171</v>
      </c>
      <c r="F371">
        <f>'34'!F162</f>
        <v>-21.806853582554517</v>
      </c>
      <c r="G371">
        <f>'34'!G162</f>
        <v>-27.552674230145868</v>
      </c>
      <c r="H371">
        <f>'34'!H162</f>
        <v>-38.983050847457633</v>
      </c>
    </row>
    <row r="372" spans="1:8" ht="17" thickBot="1">
      <c r="A372">
        <v>35</v>
      </c>
      <c r="B372" s="69" t="s">
        <v>35</v>
      </c>
      <c r="C372" s="62">
        <f>'35'!C12</f>
        <v>-7.6939631981061014</v>
      </c>
      <c r="D372" s="62">
        <f>'35'!D12</f>
        <v>-2.7291086731073633</v>
      </c>
      <c r="E372" s="62">
        <f>'35'!E12</f>
        <v>0.16460002194666959</v>
      </c>
      <c r="F372" s="62">
        <f>'35'!F12</f>
        <v>-3.7953795379537953</v>
      </c>
      <c r="G372" s="62">
        <f>'35'!G12</f>
        <v>-4.4326241134751774</v>
      </c>
      <c r="H372" s="63">
        <f>'35'!H12</f>
        <v>-9.2074090027999151</v>
      </c>
    </row>
    <row r="373" spans="1:8">
      <c r="B373" t="s">
        <v>516</v>
      </c>
      <c r="C373">
        <f>'35'!C42</f>
        <v>-2.6791694574681846</v>
      </c>
      <c r="D373">
        <f>'35'!D42</f>
        <v>0</v>
      </c>
      <c r="E373">
        <f>'35'!E42</f>
        <v>9.7216084843128581</v>
      </c>
      <c r="F373">
        <f>'35'!F42</f>
        <v>-6.5487884741322855</v>
      </c>
      <c r="G373">
        <f>'35'!G42</f>
        <v>-4.809794490599038</v>
      </c>
      <c r="H373">
        <f>'35'!H42</f>
        <v>-0.19135093761959435</v>
      </c>
    </row>
    <row r="374" spans="1:8">
      <c r="B374" t="s">
        <v>517</v>
      </c>
      <c r="C374">
        <f>'35'!C12</f>
        <v>-7.6939631981061014</v>
      </c>
      <c r="D374">
        <f>'35'!D12</f>
        <v>-2.7291086731073633</v>
      </c>
      <c r="E374">
        <f>'35'!E12</f>
        <v>0.16460002194666959</v>
      </c>
      <c r="F374">
        <f>'35'!F12</f>
        <v>-3.7953795379537953</v>
      </c>
      <c r="G374">
        <f>'35'!G12</f>
        <v>-4.4326241134751774</v>
      </c>
      <c r="H374">
        <f>'35'!H12</f>
        <v>-9.2074090027999151</v>
      </c>
    </row>
    <row r="375" spans="1:8">
      <c r="B375" t="s">
        <v>518</v>
      </c>
      <c r="C375">
        <f>'35'!C102</f>
        <v>3.1948881789137378</v>
      </c>
      <c r="D375">
        <f>'35'!D102</f>
        <v>1.0787486515641855</v>
      </c>
      <c r="E375">
        <f>'35'!E102</f>
        <v>3.3112582781456954</v>
      </c>
      <c r="F375">
        <f>'35'!F102</f>
        <v>11.235955056179774</v>
      </c>
      <c r="G375">
        <f>'35'!G102</f>
        <v>18.264840182648399</v>
      </c>
      <c r="H375">
        <f>'35'!H102</f>
        <v>-4.5610034207525656</v>
      </c>
    </row>
    <row r="376" spans="1:8">
      <c r="B376" t="s">
        <v>519</v>
      </c>
      <c r="C376">
        <f>'35'!C132</f>
        <v>-24.054982817869416</v>
      </c>
      <c r="D376">
        <f>'35'!D132</f>
        <v>-2.6642984014209592</v>
      </c>
      <c r="E376">
        <f>'35'!E132</f>
        <v>-10.695187165775401</v>
      </c>
      <c r="F376">
        <f>'35'!F132</f>
        <v>-8.1008100810081007</v>
      </c>
      <c r="G376">
        <f>'35'!G132</f>
        <v>-9.149130832570906</v>
      </c>
      <c r="H376">
        <f>'35'!H132</f>
        <v>-41.551246537396118</v>
      </c>
    </row>
    <row r="377" spans="1:8">
      <c r="B377" t="s">
        <v>520</v>
      </c>
      <c r="C377">
        <f>'35'!C162</f>
        <v>-27.586206896551722</v>
      </c>
      <c r="D377">
        <f>'35'!D162</f>
        <v>-1.4306151645207439</v>
      </c>
      <c r="E377">
        <f>'35'!E162</f>
        <v>-30.478955007256896</v>
      </c>
      <c r="F377">
        <f>'35'!F162</f>
        <v>-1.5015015015015014</v>
      </c>
      <c r="G377">
        <f>'35'!G162</f>
        <v>-4.5592705167173246</v>
      </c>
      <c r="H377">
        <f>'35'!H162</f>
        <v>-24.427480916030532</v>
      </c>
    </row>
    <row r="378" spans="1:8">
      <c r="B378" t="s">
        <v>521</v>
      </c>
      <c r="C378">
        <f>'35'!C192</f>
        <v>-6.8911202992715097</v>
      </c>
      <c r="D378">
        <f>'35'!D192</f>
        <v>-3.1720856463124503</v>
      </c>
      <c r="E378">
        <f>'35'!E192</f>
        <v>-0.19928258270227184</v>
      </c>
      <c r="F378">
        <f>'35'!F192</f>
        <v>-6.7837190742218683</v>
      </c>
      <c r="G378">
        <f>'35'!G192</f>
        <v>-1.4064697609001406</v>
      </c>
      <c r="H378">
        <f>'35'!H192</f>
        <v>-6.2613613411432034</v>
      </c>
    </row>
    <row r="379" spans="1:8">
      <c r="B379" t="s">
        <v>522</v>
      </c>
      <c r="C379">
        <f>'35'!C222</f>
        <v>-26.315789473684209</v>
      </c>
      <c r="D379">
        <f>'35'!D222</f>
        <v>6.4935064935064943</v>
      </c>
      <c r="E379">
        <f>'35'!E222</f>
        <v>3.2573289902280131</v>
      </c>
      <c r="F379">
        <f>'35'!F222</f>
        <v>-18.032786885245901</v>
      </c>
      <c r="G379">
        <f>'35'!G222</f>
        <v>-1.6920473773265652</v>
      </c>
      <c r="H379">
        <f>'35'!H222</f>
        <v>-5.1635111876075737</v>
      </c>
    </row>
    <row r="380" spans="1:8">
      <c r="B380" t="s">
        <v>523</v>
      </c>
      <c r="C380">
        <f>'35'!C252</f>
        <v>1.9083969465648853</v>
      </c>
      <c r="D380">
        <f>'35'!D252</f>
        <v>-23.346303501945524</v>
      </c>
      <c r="E380">
        <f>'35'!E252</f>
        <v>-6.0362173038229372</v>
      </c>
      <c r="F380">
        <f>'35'!F252</f>
        <v>-10.121457489878543</v>
      </c>
      <c r="G380">
        <f>'35'!G252</f>
        <v>-24.844720496894407</v>
      </c>
      <c r="H380">
        <f>'35'!H252</f>
        <v>-36.093418259023352</v>
      </c>
    </row>
    <row r="381" spans="1:8" ht="16" thickBot="1">
      <c r="B381" t="s">
        <v>524</v>
      </c>
      <c r="C381">
        <f>'35'!C282</f>
        <v>-23.752969121140143</v>
      </c>
      <c r="D381">
        <f>'35'!D282</f>
        <v>-14.527845036319613</v>
      </c>
      <c r="E381">
        <f>'35'!E282</f>
        <v>-17.241379310344826</v>
      </c>
      <c r="F381">
        <f>'35'!F282</f>
        <v>5.1020408163265305</v>
      </c>
      <c r="G381">
        <f>'35'!G282</f>
        <v>-25.380710659898476</v>
      </c>
      <c r="H381">
        <f>'35'!H282</f>
        <v>-53.984575835475574</v>
      </c>
    </row>
    <row r="382" spans="1:8" ht="17" thickBot="1">
      <c r="A382">
        <v>36</v>
      </c>
      <c r="B382" s="69" t="s">
        <v>40</v>
      </c>
      <c r="C382" s="62">
        <f>'36'!C12</f>
        <v>-15.368730391962194</v>
      </c>
      <c r="D382" s="62">
        <f>'36'!D12</f>
        <v>0.80221411094621153</v>
      </c>
      <c r="E382" s="62">
        <f>'36'!E12</f>
        <v>-1.810428065658191</v>
      </c>
      <c r="F382" s="62">
        <f>'36'!F12</f>
        <v>-5.314865517796747</v>
      </c>
      <c r="G382" s="62">
        <f>'36'!G12</f>
        <v>-7.6769974410008528</v>
      </c>
      <c r="H382" s="63">
        <f>'36'!H12</f>
        <v>0.21273578215855907</v>
      </c>
    </row>
    <row r="383" spans="1:8">
      <c r="B383" t="s">
        <v>526</v>
      </c>
      <c r="C383">
        <f>'36'!C42</f>
        <v>-0.58014254931211673</v>
      </c>
      <c r="D383">
        <f>'36'!D42</f>
        <v>6.8385927329653127</v>
      </c>
      <c r="E383">
        <f>'36'!E42</f>
        <v>5.547850208044383</v>
      </c>
      <c r="F383">
        <f>'36'!F42</f>
        <v>-4.1178845377472753</v>
      </c>
      <c r="G383">
        <f>'36'!G42</f>
        <v>-6.4993094483711102</v>
      </c>
      <c r="H383">
        <f>'36'!H42</f>
        <v>8.8488390972560484</v>
      </c>
    </row>
    <row r="384" spans="1:8">
      <c r="B384" t="s">
        <v>527</v>
      </c>
      <c r="C384">
        <f>'36'!C72</f>
        <v>-133.61702127659575</v>
      </c>
      <c r="D384">
        <f>'36'!D72</f>
        <v>20.300088261253311</v>
      </c>
      <c r="E384">
        <f>'36'!E72</f>
        <v>-22.461814914645103</v>
      </c>
      <c r="F384">
        <f>'36'!F72</f>
        <v>3.7071362372567194</v>
      </c>
      <c r="G384">
        <f>'36'!G72</f>
        <v>-9.4250706880301589</v>
      </c>
      <c r="H384">
        <f>'36'!H72</f>
        <v>-7.2614107883817427</v>
      </c>
    </row>
    <row r="385" spans="1:8">
      <c r="B385" t="s">
        <v>528</v>
      </c>
      <c r="C385">
        <f>'36'!C102</f>
        <v>12.76595744680851</v>
      </c>
      <c r="D385">
        <f>'36'!D102</f>
        <v>2.8208744710860367</v>
      </c>
      <c r="E385">
        <f>'36'!E102</f>
        <v>7.0721357850070721</v>
      </c>
      <c r="F385">
        <f>'36'!F102</f>
        <v>0</v>
      </c>
      <c r="G385">
        <f>'36'!G102</f>
        <v>-18.335684062059237</v>
      </c>
      <c r="H385">
        <f>'36'!H102</f>
        <v>-1.4409221902017291</v>
      </c>
    </row>
    <row r="386" spans="1:8">
      <c r="B386" t="s">
        <v>529</v>
      </c>
      <c r="C386">
        <f>'36'!C132</f>
        <v>-20.125786163522012</v>
      </c>
      <c r="D386">
        <f>'36'!D132</f>
        <v>11.658031088082902</v>
      </c>
      <c r="E386">
        <f>'36'!E132</f>
        <v>-12.787723785166239</v>
      </c>
      <c r="F386">
        <f>'36'!F132</f>
        <v>-16.949152542372882</v>
      </c>
      <c r="G386">
        <f>'36'!G132</f>
        <v>2.6666666666666665</v>
      </c>
      <c r="H386">
        <f>'36'!H132</f>
        <v>-14.608233731739707</v>
      </c>
    </row>
    <row r="387" spans="1:8">
      <c r="B387" t="s">
        <v>530</v>
      </c>
      <c r="C387">
        <f>'36'!C162</f>
        <v>-18.052869116698904</v>
      </c>
      <c r="D387">
        <f>'36'!D162</f>
        <v>-17.071569271175314</v>
      </c>
      <c r="E387">
        <f>'36'!E162</f>
        <v>-8.736559139784946</v>
      </c>
      <c r="F387">
        <f>'36'!F162</f>
        <v>-3.3806626098715347</v>
      </c>
      <c r="G387">
        <f>'36'!G162</f>
        <v>-2.0338983050847457</v>
      </c>
      <c r="H387">
        <f>'36'!H162</f>
        <v>-4.1124057573680606</v>
      </c>
    </row>
    <row r="388" spans="1:8">
      <c r="B388" t="s">
        <v>513</v>
      </c>
      <c r="C388">
        <f>'36'!C192</f>
        <v>-25.490196078431371</v>
      </c>
      <c r="D388">
        <f>'36'!D192</f>
        <v>-18.442622950819672</v>
      </c>
      <c r="E388">
        <f>'36'!E192</f>
        <v>2.1231422505307855</v>
      </c>
      <c r="F388">
        <f>'36'!F192</f>
        <v>-23.655913978494624</v>
      </c>
      <c r="G388">
        <f>'36'!G192</f>
        <v>-4.5558086560364464</v>
      </c>
      <c r="H388">
        <f>'36'!H192</f>
        <v>-20.930232558139533</v>
      </c>
    </row>
    <row r="389" spans="1:8">
      <c r="B389" t="s">
        <v>388</v>
      </c>
      <c r="C389">
        <f>'36'!C222</f>
        <v>-5.0847457627118642</v>
      </c>
      <c r="D389">
        <f>'36'!D222</f>
        <v>-23.809523809523807</v>
      </c>
      <c r="E389">
        <f>'36'!E222</f>
        <v>-24.475524475524477</v>
      </c>
      <c r="F389">
        <f>'36'!F222</f>
        <v>1.8034265103697023</v>
      </c>
      <c r="G389">
        <f>'36'!G222</f>
        <v>-4.4964028776978413</v>
      </c>
      <c r="H389">
        <f>'36'!H222</f>
        <v>-17.148014440433215</v>
      </c>
    </row>
    <row r="390" spans="1:8">
      <c r="B390" t="s">
        <v>531</v>
      </c>
      <c r="C390">
        <f>'36'!C252</f>
        <v>-41.251778093883352</v>
      </c>
      <c r="D390">
        <f>'36'!D252</f>
        <v>-32.738095238095241</v>
      </c>
      <c r="E390">
        <f>'36'!E252</f>
        <v>-22.047244094488189</v>
      </c>
      <c r="F390">
        <f>'36'!F252</f>
        <v>3.2362459546925568</v>
      </c>
      <c r="G390">
        <f>'36'!G252</f>
        <v>-11.363636363636363</v>
      </c>
      <c r="H390">
        <f>'36'!H252</f>
        <v>18.302828618968388</v>
      </c>
    </row>
    <row r="391" spans="1:8">
      <c r="B391" t="s">
        <v>532</v>
      </c>
      <c r="C391">
        <f>'36'!C282</f>
        <v>-26.666666666666668</v>
      </c>
      <c r="D391">
        <f>'36'!D282</f>
        <v>-1.2578616352201257</v>
      </c>
      <c r="E391">
        <f>'36'!E282</f>
        <v>5.0955414012738851</v>
      </c>
      <c r="F391">
        <f>'36'!F282</f>
        <v>-21.628498727735369</v>
      </c>
      <c r="G391">
        <f>'36'!G282</f>
        <v>-41.884816753926707</v>
      </c>
      <c r="H391">
        <f>'36'!H282</f>
        <v>10.928961748633879</v>
      </c>
    </row>
    <row r="392" spans="1:8">
      <c r="B392" t="s">
        <v>326</v>
      </c>
      <c r="C392">
        <f>'36'!C312</f>
        <v>-6.0606060606060606</v>
      </c>
      <c r="D392">
        <f>'36'!D312</f>
        <v>-55.900621118012424</v>
      </c>
      <c r="E392">
        <f>'36'!E312</f>
        <v>-55.172413793103445</v>
      </c>
      <c r="F392">
        <f>'36'!F312</f>
        <v>-67.164179104477611</v>
      </c>
      <c r="G392">
        <f>'36'!G312</f>
        <v>25.210084033613445</v>
      </c>
      <c r="H392">
        <f>'36'!H312</f>
        <v>-42.016806722689076</v>
      </c>
    </row>
    <row r="393" spans="1:8">
      <c r="B393" t="s">
        <v>533</v>
      </c>
      <c r="C393">
        <f>'36'!C342</f>
        <v>-44.917257683215134</v>
      </c>
      <c r="D393">
        <f>'36'!D342</f>
        <v>-14.88833746898263</v>
      </c>
      <c r="E393">
        <f>'36'!E342</f>
        <v>-20.356234096692113</v>
      </c>
      <c r="F393">
        <f>'36'!F342</f>
        <v>-7.7519379844961236</v>
      </c>
      <c r="G393">
        <f>'36'!G342</f>
        <v>-26.178010471204189</v>
      </c>
      <c r="H393">
        <f>'36'!H342</f>
        <v>-35.135135135135137</v>
      </c>
    </row>
    <row r="394" spans="1:8">
      <c r="B394" t="s">
        <v>534</v>
      </c>
      <c r="C394">
        <f>'36'!C372</f>
        <v>-28.517110266159698</v>
      </c>
      <c r="D394">
        <f>'36'!D372</f>
        <v>-13.83399209486166</v>
      </c>
      <c r="E394">
        <f>'36'!E372</f>
        <v>2.0120724346076462</v>
      </c>
      <c r="F394">
        <f>'36'!F372</f>
        <v>0</v>
      </c>
      <c r="G394">
        <f>'36'!G372</f>
        <v>-6.1475409836065573</v>
      </c>
      <c r="H394">
        <f>'36'!H372</f>
        <v>-24.691358024691358</v>
      </c>
    </row>
    <row r="395" spans="1:8">
      <c r="B395" t="s">
        <v>408</v>
      </c>
      <c r="C395">
        <f>'36'!C402</f>
        <v>-25.477707006369428</v>
      </c>
      <c r="D395">
        <f>'36'!D402</f>
        <v>-21.164021164021165</v>
      </c>
      <c r="E395">
        <f>'36'!E402</f>
        <v>-9.6153846153846168</v>
      </c>
      <c r="F395">
        <f>'36'!F402</f>
        <v>11.188811188811188</v>
      </c>
      <c r="G395">
        <f>'36'!G402</f>
        <v>-7.0028011204481793</v>
      </c>
      <c r="H395">
        <f>'36'!H402</f>
        <v>-34.334763948497852</v>
      </c>
    </row>
    <row r="396" spans="1:8">
      <c r="B396" t="s">
        <v>535</v>
      </c>
      <c r="C396">
        <f>'36'!C432</f>
        <v>-25.504782146652495</v>
      </c>
      <c r="D396">
        <f>'36'!D432</f>
        <v>25</v>
      </c>
      <c r="E396">
        <f>'36'!E432</f>
        <v>3.218884120171674</v>
      </c>
      <c r="F396">
        <f>'36'!F432</f>
        <v>-11.677282377919319</v>
      </c>
      <c r="G396">
        <f>'36'!G432</f>
        <v>-10.729613733905579</v>
      </c>
      <c r="H396">
        <f>'36'!H432</f>
        <v>5.4585152838427948</v>
      </c>
    </row>
    <row r="397" spans="1:8" ht="16" thickBot="1">
      <c r="B397" t="s">
        <v>536</v>
      </c>
      <c r="C397">
        <f>'36'!C462</f>
        <v>-13.776050865418581</v>
      </c>
      <c r="D397">
        <f>'36'!D462</f>
        <v>1.4388489208633093</v>
      </c>
      <c r="E397">
        <f>'36'!E462</f>
        <v>-5.0377833753148611</v>
      </c>
      <c r="F397">
        <f>'36'!F462</f>
        <v>-10.122921185827911</v>
      </c>
      <c r="G397">
        <f>'36'!G462</f>
        <v>-5.0927610040014546</v>
      </c>
      <c r="H397">
        <f>'36'!H462</f>
        <v>2.9640607632456466</v>
      </c>
    </row>
    <row r="398" spans="1:8" ht="17" thickBot="1">
      <c r="A398">
        <v>37</v>
      </c>
      <c r="B398" s="69" t="s">
        <v>44</v>
      </c>
      <c r="C398" s="62">
        <f>'37'!C12</f>
        <v>-9.9942182208639636</v>
      </c>
      <c r="D398" s="62">
        <f>'37'!D12</f>
        <v>-6.1195406153072343</v>
      </c>
      <c r="E398" s="62">
        <f>'37'!E12</f>
        <v>0.50667117041040366</v>
      </c>
      <c r="F398" s="62">
        <f>'37'!F12</f>
        <v>-6.088794926004228</v>
      </c>
      <c r="G398" s="62">
        <f>'37'!G12</f>
        <v>-6.0642295866074472</v>
      </c>
      <c r="H398" s="63">
        <f>'37'!H12</f>
        <v>-10.16540317022743</v>
      </c>
    </row>
    <row r="399" spans="1:8">
      <c r="B399" t="s">
        <v>538</v>
      </c>
      <c r="C399">
        <f>'37'!C42</f>
        <v>0.14914243102162564</v>
      </c>
      <c r="D399">
        <f>'37'!D42</f>
        <v>-0.29904306220095694</v>
      </c>
      <c r="E399">
        <f>'37'!E42</f>
        <v>12.376975842529077</v>
      </c>
      <c r="F399">
        <f>'37'!F42</f>
        <v>4.4059333235423708</v>
      </c>
      <c r="G399">
        <f>'37'!G42</f>
        <v>-3.8045068773778166</v>
      </c>
      <c r="H399">
        <f>'37'!H42</f>
        <v>-3.6678403755868545</v>
      </c>
    </row>
    <row r="400" spans="1:8">
      <c r="B400" t="s">
        <v>539</v>
      </c>
      <c r="C400">
        <f>'37'!C72</f>
        <v>-19.073569482288828</v>
      </c>
      <c r="D400">
        <f>'37'!D72</f>
        <v>-12.037037037037036</v>
      </c>
      <c r="E400">
        <f>'37'!E72</f>
        <v>-5.6390977443609023</v>
      </c>
      <c r="F400">
        <f>'37'!F72</f>
        <v>-22.944550669216063</v>
      </c>
      <c r="G400">
        <f>'37'!G72</f>
        <v>-20.730503455083909</v>
      </c>
      <c r="H400">
        <f>'37'!H72</f>
        <v>-16.145307769929364</v>
      </c>
    </row>
    <row r="401" spans="1:8">
      <c r="B401" t="s">
        <v>540</v>
      </c>
      <c r="C401">
        <f>'37'!C102</f>
        <v>-24.03846153846154</v>
      </c>
      <c r="D401">
        <f>'37'!D102</f>
        <v>-13.223140495867769</v>
      </c>
      <c r="E401">
        <f>'37'!E102</f>
        <v>-18.707482993197278</v>
      </c>
      <c r="F401">
        <f>'37'!F102</f>
        <v>-29.310344827586206</v>
      </c>
      <c r="G401">
        <f>'37'!G102</f>
        <v>25.089605734767026</v>
      </c>
      <c r="H401">
        <f>'37'!H102</f>
        <v>-22.807017543859651</v>
      </c>
    </row>
    <row r="402" spans="1:8">
      <c r="B402" t="s">
        <v>541</v>
      </c>
      <c r="C402">
        <f>'37'!C132</f>
        <v>-23.510971786833856</v>
      </c>
      <c r="D402">
        <f>'37'!D132</f>
        <v>1.6181229773462784</v>
      </c>
      <c r="E402">
        <f>'37'!E132</f>
        <v>-12.987012987012989</v>
      </c>
      <c r="F402">
        <f>'37'!F132</f>
        <v>-3.3057851239669422</v>
      </c>
      <c r="G402">
        <f>'37'!G132</f>
        <v>0</v>
      </c>
      <c r="H402">
        <f>'37'!H132</f>
        <v>-17.006802721088437</v>
      </c>
    </row>
    <row r="403" spans="1:8">
      <c r="B403" t="s">
        <v>542</v>
      </c>
      <c r="C403">
        <f>'37'!C162</f>
        <v>-6.5359477124183005</v>
      </c>
      <c r="D403">
        <f>'37'!D162</f>
        <v>-31.70028818443804</v>
      </c>
      <c r="E403">
        <f>'37'!E162</f>
        <v>-47.384007897334648</v>
      </c>
      <c r="F403">
        <f>'37'!F162</f>
        <v>-12.738853503184714</v>
      </c>
      <c r="G403">
        <f>'37'!G162</f>
        <v>-26.143790849673202</v>
      </c>
      <c r="H403">
        <f>'37'!H162</f>
        <v>-26.166097838452785</v>
      </c>
    </row>
    <row r="404" spans="1:8">
      <c r="B404" t="s">
        <v>543</v>
      </c>
      <c r="C404">
        <f>'37'!C192</f>
        <v>-37.356321839080465</v>
      </c>
      <c r="D404">
        <f>'37'!D192</f>
        <v>-21.374045801526719</v>
      </c>
      <c r="E404">
        <f>'37'!E192</f>
        <v>15.847860538827259</v>
      </c>
      <c r="F404">
        <f>'37'!F192</f>
        <v>-31.25</v>
      </c>
      <c r="G404">
        <f>'37'!G192</f>
        <v>-6.4412238325281805</v>
      </c>
      <c r="H404">
        <f>'37'!H192</f>
        <v>-19.769357495881383</v>
      </c>
    </row>
    <row r="405" spans="1:8">
      <c r="B405" t="s">
        <v>544</v>
      </c>
      <c r="C405">
        <f>'37'!C222</f>
        <v>-19.525801952580196</v>
      </c>
      <c r="D405">
        <f>'37'!D222</f>
        <v>-1.41643059490085</v>
      </c>
      <c r="E405">
        <f>'37'!E222</f>
        <v>-5.7803468208092479</v>
      </c>
      <c r="F405">
        <f>'37'!F222</f>
        <v>-10.204081632653061</v>
      </c>
      <c r="G405">
        <f>'37'!G222</f>
        <v>-1.4880952380952379</v>
      </c>
      <c r="H405">
        <f>'37'!H222</f>
        <v>-1.4925373134328359</v>
      </c>
    </row>
    <row r="406" spans="1:8" ht="16" thickBot="1">
      <c r="B406" t="s">
        <v>545</v>
      </c>
      <c r="C406">
        <f>'37'!C252</f>
        <v>-43.243243243243242</v>
      </c>
      <c r="D406">
        <f>'37'!D252</f>
        <v>-5.5970149253731343</v>
      </c>
      <c r="E406">
        <f>'37'!E252</f>
        <v>-18.796992481203006</v>
      </c>
      <c r="F406">
        <f>'37'!F252</f>
        <v>-38.684719535783366</v>
      </c>
      <c r="G406">
        <f>'37'!G252</f>
        <v>-18.072289156626507</v>
      </c>
      <c r="H406">
        <f>'37'!H252</f>
        <v>-36.960985626283367</v>
      </c>
    </row>
    <row r="407" spans="1:8" ht="17" thickBot="1">
      <c r="A407">
        <v>38</v>
      </c>
      <c r="B407" s="69" t="s">
        <v>48</v>
      </c>
      <c r="C407" s="62">
        <f>'38'!C12</f>
        <v>-7.0596387890337393</v>
      </c>
      <c r="D407" s="62">
        <f>'38'!D12</f>
        <v>-4.3274750507815947</v>
      </c>
      <c r="E407" s="62">
        <f>'38'!E12</f>
        <v>-3.7139788795417932</v>
      </c>
      <c r="F407" s="62">
        <f>'38'!F12</f>
        <v>-4.3984945358908085</v>
      </c>
      <c r="G407" s="62">
        <f>'38'!G12</f>
        <v>-9.4599559147685532</v>
      </c>
      <c r="H407" s="63">
        <f>'38'!H12</f>
        <v>-7.0396095363243854</v>
      </c>
    </row>
    <row r="408" spans="1:8">
      <c r="B408" t="s">
        <v>547</v>
      </c>
      <c r="C408">
        <f>'38'!C42</f>
        <v>-0.32569753555531428</v>
      </c>
      <c r="D408">
        <f>'38'!D42</f>
        <v>-5.0593928728552573</v>
      </c>
      <c r="E408">
        <f>'38'!E42</f>
        <v>-7.2968490878938645</v>
      </c>
      <c r="F408">
        <f>'38'!F42</f>
        <v>-1.6756032171581769</v>
      </c>
      <c r="G408">
        <f>'38'!G42</f>
        <v>-11.310190369540873</v>
      </c>
      <c r="H408">
        <f>'38'!H42</f>
        <v>-4.4398907103825138</v>
      </c>
    </row>
    <row r="409" spans="1:8">
      <c r="B409" t="s">
        <v>548</v>
      </c>
      <c r="C409">
        <f>'38'!C72</f>
        <v>0.4219409282700422</v>
      </c>
      <c r="D409">
        <f>'38'!D72</f>
        <v>11.221406991799741</v>
      </c>
      <c r="E409">
        <f>'38'!E72</f>
        <v>18.421052631578945</v>
      </c>
      <c r="F409">
        <f>'38'!F72</f>
        <v>4.4306601683650859</v>
      </c>
      <c r="G409">
        <f>'38'!G72</f>
        <v>8.1374321880650999</v>
      </c>
      <c r="H409">
        <f>'38'!H72</f>
        <v>-20.239190432382703</v>
      </c>
    </row>
    <row r="410" spans="1:8">
      <c r="B410" t="s">
        <v>549</v>
      </c>
      <c r="C410">
        <f>'38'!C102</f>
        <v>-10.633946830265849</v>
      </c>
      <c r="D410">
        <f>'38'!D102</f>
        <v>-1.2536564981195151</v>
      </c>
      <c r="E410">
        <f>'38'!E102</f>
        <v>-6.3559322033898313</v>
      </c>
      <c r="F410">
        <f>'38'!F102</f>
        <v>2.5828669823504091</v>
      </c>
      <c r="G410">
        <f>'38'!G102</f>
        <v>-11.739130434782608</v>
      </c>
      <c r="H410">
        <f>'38'!H102</f>
        <v>-0.44622936189201245</v>
      </c>
    </row>
    <row r="411" spans="1:8">
      <c r="B411" t="s">
        <v>550</v>
      </c>
      <c r="C411">
        <f>'38'!C132</f>
        <v>-15.993907083015994</v>
      </c>
      <c r="D411">
        <f>'38'!D132</f>
        <v>-14.878621769772906</v>
      </c>
      <c r="E411">
        <f>'38'!E132</f>
        <v>4.0032025620496396</v>
      </c>
      <c r="F411">
        <f>'38'!F132</f>
        <v>-8.7929656274980008</v>
      </c>
      <c r="G411">
        <f>'38'!G132</f>
        <v>-21.95121951219512</v>
      </c>
      <c r="H411">
        <f>'38'!H132</f>
        <v>-21.061499578770007</v>
      </c>
    </row>
    <row r="412" spans="1:8">
      <c r="B412" t="s">
        <v>551</v>
      </c>
      <c r="C412">
        <f>'38'!C162</f>
        <v>-13.157894736842104</v>
      </c>
      <c r="D412">
        <f>'38'!D162</f>
        <v>-16.632016632016633</v>
      </c>
      <c r="E412">
        <f>'38'!E162</f>
        <v>-12.931034482758621</v>
      </c>
      <c r="F412">
        <f>'38'!F162</f>
        <v>-6.6592674805771361</v>
      </c>
      <c r="G412">
        <f>'38'!G162</f>
        <v>-13.729977116704804</v>
      </c>
      <c r="H412">
        <f>'38'!H162</f>
        <v>-15.330188679245284</v>
      </c>
    </row>
    <row r="413" spans="1:8">
      <c r="B413" t="s">
        <v>552</v>
      </c>
      <c r="C413">
        <f>'38'!C192</f>
        <v>-25.641025641025639</v>
      </c>
      <c r="D413">
        <f>'38'!D192</f>
        <v>-5.541871921182266</v>
      </c>
      <c r="E413">
        <f>'38'!E192</f>
        <v>-1.2422360248447206</v>
      </c>
      <c r="F413">
        <f>'38'!F192</f>
        <v>-11.904761904761903</v>
      </c>
      <c r="G413">
        <f>'38'!G192</f>
        <v>0.63653723742838952</v>
      </c>
      <c r="H413">
        <f>'38'!H192</f>
        <v>-5.787781350482315</v>
      </c>
    </row>
    <row r="414" spans="1:8">
      <c r="B414" t="s">
        <v>553</v>
      </c>
      <c r="C414">
        <f>'38'!C222</f>
        <v>0</v>
      </c>
      <c r="D414">
        <f>'38'!D222</f>
        <v>-9.4501718213058421</v>
      </c>
      <c r="E414">
        <f>'38'!E222</f>
        <v>-7.9155672823219003</v>
      </c>
      <c r="F414">
        <f>'38'!F222</f>
        <v>-17.040358744394617</v>
      </c>
      <c r="G414">
        <f>'38'!G222</f>
        <v>-6.4456721915285451</v>
      </c>
      <c r="H414">
        <f>'38'!H222</f>
        <v>-0.94607379375591294</v>
      </c>
    </row>
    <row r="415" spans="1:8">
      <c r="B415" t="s">
        <v>554</v>
      </c>
      <c r="C415">
        <f>'38'!C252</f>
        <v>-13.678905687544997</v>
      </c>
      <c r="D415">
        <f>'38'!D252</f>
        <v>-0.73746312684365778</v>
      </c>
      <c r="E415">
        <f>'38'!E252</f>
        <v>-6.7064083457526085</v>
      </c>
      <c r="F415">
        <f>'38'!F252</f>
        <v>-5.3231939163498101</v>
      </c>
      <c r="G415">
        <f>'38'!G252</f>
        <v>-1.5444015444015444</v>
      </c>
      <c r="H415">
        <f>'38'!H252</f>
        <v>-7.0699135899450116</v>
      </c>
    </row>
    <row r="416" spans="1:8">
      <c r="B416" t="s">
        <v>555</v>
      </c>
      <c r="C416">
        <f>'38'!C282</f>
        <v>-16.293279022403258</v>
      </c>
      <c r="D416">
        <f>'38'!D282</f>
        <v>-16.806722689075631</v>
      </c>
      <c r="E416">
        <f>'38'!E282</f>
        <v>-6.5146579804560263</v>
      </c>
      <c r="F416">
        <f>'38'!F282</f>
        <v>-24.417314095449502</v>
      </c>
      <c r="G416">
        <f>'38'!G282</f>
        <v>-17.201834862385322</v>
      </c>
      <c r="H416">
        <f>'38'!H282</f>
        <v>-2.3866348448687353</v>
      </c>
    </row>
    <row r="417" spans="2:8">
      <c r="B417" t="s">
        <v>556</v>
      </c>
      <c r="C417">
        <f>'38'!C312</f>
        <v>-14.829142488716958</v>
      </c>
      <c r="D417">
        <f>'38'!D312</f>
        <v>-1.9880715705765406</v>
      </c>
      <c r="E417">
        <f>'38'!E312</f>
        <v>-7.4525745257452574</v>
      </c>
      <c r="F417">
        <f>'38'!F312</f>
        <v>-9.7087378640776691</v>
      </c>
      <c r="G417">
        <f>'38'!G312</f>
        <v>-24.182076813655762</v>
      </c>
      <c r="H417">
        <f>'38'!H312</f>
        <v>-5.1813471502590671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417"/>
  <sheetViews>
    <sheetView topLeftCell="A122" zoomScale="90" zoomScaleNormal="90" workbookViewId="0">
      <selection activeCell="C139" sqref="C139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182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'1'!L12</f>
        <v>0.4562357513276985</v>
      </c>
      <c r="D4" s="17">
        <f>'1'!M12</f>
        <v>0.83414507225681267</v>
      </c>
      <c r="E4" s="17">
        <f>'1'!N12</f>
        <v>0.89195683435507278</v>
      </c>
      <c r="F4" s="17">
        <f>'1'!O12</f>
        <v>0.49047702414493483</v>
      </c>
      <c r="G4" s="17">
        <f>'1'!P12</f>
        <v>0.56173567583254569</v>
      </c>
      <c r="H4" s="17">
        <f>'1'!Q12</f>
        <v>0.57433804885150652</v>
      </c>
    </row>
    <row r="5" spans="1:8" ht="16">
      <c r="A5" s="17">
        <v>2</v>
      </c>
      <c r="B5" s="59" t="s">
        <v>8</v>
      </c>
      <c r="C5" s="17">
        <f>'2'!L12</f>
        <v>1.0006119095685873</v>
      </c>
      <c r="D5" s="17">
        <f>'2'!M12</f>
        <v>0.93952833135559743</v>
      </c>
      <c r="E5" s="17">
        <f>'2'!N12</f>
        <v>1.1075800862477971</v>
      </c>
      <c r="F5" s="17">
        <f>'2'!O12</f>
        <v>1.0119540316387017</v>
      </c>
      <c r="G5" s="17">
        <f>'2'!P12</f>
        <v>0.56721172992902769</v>
      </c>
      <c r="H5" s="17">
        <f>'2'!Q12</f>
        <v>0.44082115473304445</v>
      </c>
    </row>
    <row r="6" spans="1:8" ht="16">
      <c r="A6" s="17">
        <v>3</v>
      </c>
      <c r="B6" s="59" t="s">
        <v>12</v>
      </c>
      <c r="C6" s="17">
        <f>'3'!L12</f>
        <v>1.0476201953800151</v>
      </c>
      <c r="D6" s="17">
        <f>'3'!M12</f>
        <v>1.0852476752745663</v>
      </c>
      <c r="E6" s="17">
        <f>'3'!N12</f>
        <v>1.0230467180454916</v>
      </c>
      <c r="F6" s="17">
        <f>'3'!O12</f>
        <v>0.90323669971715093</v>
      </c>
      <c r="G6" s="17">
        <f>'3'!P12</f>
        <v>0.95908375431082604</v>
      </c>
      <c r="H6" s="17">
        <f>'3'!Q12</f>
        <v>1.1254369436562808</v>
      </c>
    </row>
    <row r="7" spans="1:8" ht="16">
      <c r="A7" s="17">
        <v>4</v>
      </c>
      <c r="B7" s="59" t="s">
        <v>16</v>
      </c>
      <c r="C7" s="17">
        <f>'4'!L12</f>
        <v>0.62009086544276637</v>
      </c>
      <c r="D7" s="17">
        <f>'4'!M12</f>
        <v>1.4532554750537368</v>
      </c>
      <c r="E7" s="17">
        <f>'4'!N12</f>
        <v>1.4880865157237382</v>
      </c>
      <c r="F7" s="17">
        <f>'4'!O12</f>
        <v>1.5329944682958507</v>
      </c>
      <c r="G7" s="17">
        <f>'4'!P12</f>
        <v>1.4905017576781083</v>
      </c>
      <c r="H7" s="17">
        <f>'4'!Q12</f>
        <v>1.2226420337079862</v>
      </c>
    </row>
    <row r="8" spans="1:8" ht="16">
      <c r="A8" s="17">
        <v>5</v>
      </c>
      <c r="B8" s="59" t="s">
        <v>20</v>
      </c>
      <c r="C8" s="17">
        <f>'5'!L12</f>
        <v>0.87984134107972867</v>
      </c>
      <c r="D8" s="17">
        <f>'5'!M12</f>
        <v>0.65409545723563733</v>
      </c>
      <c r="E8" s="17">
        <f>'5'!N12</f>
        <v>0.58862938762132488</v>
      </c>
      <c r="F8" s="17">
        <f>'5'!O12</f>
        <v>0.5598146952982247</v>
      </c>
      <c r="G8" s="17">
        <f>'5'!P12</f>
        <v>0.51939006310819225</v>
      </c>
      <c r="H8" s="17">
        <f>'5'!Q12</f>
        <v>0.60604715822036148</v>
      </c>
    </row>
    <row r="9" spans="1:8" ht="16">
      <c r="A9" s="17">
        <v>6</v>
      </c>
      <c r="B9" s="59" t="s">
        <v>24</v>
      </c>
      <c r="C9" s="17">
        <f>'6'!L12</f>
        <v>0.6137545461473437</v>
      </c>
      <c r="D9" s="17">
        <f>'6'!M12</f>
        <v>0.37927850943726549</v>
      </c>
      <c r="E9" s="17">
        <f>'6'!N12</f>
        <v>0.54684974206537151</v>
      </c>
      <c r="F9" s="17">
        <f>'6'!O12</f>
        <v>0.68180485205913421</v>
      </c>
      <c r="G9" s="17">
        <f>'6'!P12</f>
        <v>0.92161420925518867</v>
      </c>
      <c r="H9" s="17">
        <f>'6'!Q12</f>
        <v>0.79917049548173835</v>
      </c>
    </row>
    <row r="10" spans="1:8" ht="16">
      <c r="A10" s="17">
        <v>7</v>
      </c>
      <c r="B10" s="59" t="s">
        <v>28</v>
      </c>
      <c r="C10" s="17">
        <f>'7'!L12</f>
        <v>0.60472491179473653</v>
      </c>
      <c r="D10" s="17">
        <f>'7'!M12</f>
        <v>0.68601507296946951</v>
      </c>
      <c r="E10" s="17">
        <f>'7'!N12</f>
        <v>1.0442796558958976</v>
      </c>
      <c r="F10" s="17">
        <f>'7'!O12</f>
        <v>0.95224541038281652</v>
      </c>
      <c r="G10" s="17">
        <f>'7'!P12</f>
        <v>0.73768893944318781</v>
      </c>
      <c r="H10" s="17">
        <f>'7'!Q12</f>
        <v>0.88748148591586484</v>
      </c>
    </row>
    <row r="11" spans="1:8" ht="16">
      <c r="A11" s="17">
        <v>8</v>
      </c>
      <c r="B11" s="59" t="s">
        <v>32</v>
      </c>
      <c r="C11" s="17">
        <f>'8'!L12</f>
        <v>0.36728487338906762</v>
      </c>
      <c r="D11" s="17">
        <f>'8'!M12</f>
        <v>0.64281359549641759</v>
      </c>
      <c r="E11" s="17">
        <f>'8'!N12</f>
        <v>0.46568750421858629</v>
      </c>
      <c r="F11" s="17">
        <f>'8'!O12</f>
        <v>0.47997432782215388</v>
      </c>
      <c r="G11" s="17">
        <f>'8'!P12</f>
        <v>0.33630054554737399</v>
      </c>
      <c r="H11" s="17">
        <f>'8'!Q12</f>
        <v>0.96972247317825466</v>
      </c>
    </row>
    <row r="12" spans="1:8" ht="16">
      <c r="A12" s="17">
        <v>9</v>
      </c>
      <c r="B12" s="59" t="s">
        <v>36</v>
      </c>
      <c r="C12" s="17">
        <f>'9'!L12</f>
        <v>0.62891532483531221</v>
      </c>
      <c r="D12" s="17">
        <f>'9'!M12</f>
        <v>0.41514066575156161</v>
      </c>
      <c r="E12" s="17">
        <f>'9'!N12</f>
        <v>0.80965472970462926</v>
      </c>
      <c r="F12" s="17">
        <f>'9'!O12</f>
        <v>0.709822182623709</v>
      </c>
      <c r="G12" s="17">
        <f>'9'!P12</f>
        <v>0.50867797306386375</v>
      </c>
      <c r="H12" s="17">
        <f>'9'!Q12</f>
        <v>0.64200646797951322</v>
      </c>
    </row>
    <row r="13" spans="1:8" ht="16">
      <c r="A13" s="17">
        <v>10</v>
      </c>
      <c r="B13" s="59" t="s">
        <v>41</v>
      </c>
      <c r="C13" s="17">
        <f>'10'!L12</f>
        <v>0.76055893418326881</v>
      </c>
      <c r="D13" s="17">
        <f>'10'!M12</f>
        <v>0.8027403028676513</v>
      </c>
      <c r="E13" s="17">
        <f>'10'!N12</f>
        <v>0.6381204181469422</v>
      </c>
      <c r="F13" s="17">
        <f>'10'!O12</f>
        <v>1.0594057505732535</v>
      </c>
      <c r="G13" s="17">
        <f>'10'!P12</f>
        <v>1.0469516820542513</v>
      </c>
      <c r="H13" s="17">
        <f>'10'!Q12</f>
        <v>0.71278874034426243</v>
      </c>
    </row>
    <row r="14" spans="1:8" ht="16">
      <c r="A14" s="17">
        <v>11</v>
      </c>
      <c r="B14" s="59" t="s">
        <v>45</v>
      </c>
      <c r="C14" s="17">
        <f>'11'!L12</f>
        <v>0.61090477069441451</v>
      </c>
      <c r="D14" s="17">
        <f>'11'!M12</f>
        <v>0.48287468394931859</v>
      </c>
      <c r="E14" s="17">
        <f>'11'!N12</f>
        <v>0.90518669891318448</v>
      </c>
      <c r="F14" s="17">
        <f>'11'!O12</f>
        <v>0.75505128122340237</v>
      </c>
      <c r="G14" s="17">
        <f>'11'!P12</f>
        <v>0.57716742815416899</v>
      </c>
      <c r="H14" s="17">
        <f>'11'!Q12</f>
        <v>0.47370209465652879</v>
      </c>
    </row>
    <row r="15" spans="1:8" ht="16">
      <c r="A15" s="17">
        <v>12</v>
      </c>
      <c r="B15" s="59" t="s">
        <v>49</v>
      </c>
      <c r="C15" s="17">
        <f>'12'!L12</f>
        <v>0.3888318699129874</v>
      </c>
      <c r="D15" s="17">
        <f>'12'!M12</f>
        <v>0.62985385812032257</v>
      </c>
      <c r="E15" s="17">
        <f>'12'!N12</f>
        <v>0.79757236894545558</v>
      </c>
      <c r="F15" s="17">
        <f>'12'!O12</f>
        <v>0.50247996085443369</v>
      </c>
      <c r="G15" s="17">
        <f>'12'!P12</f>
        <v>0.58685763026350946</v>
      </c>
      <c r="H15" s="17">
        <f>'12'!Q12</f>
        <v>0.65130978077782276</v>
      </c>
    </row>
    <row r="16" spans="1:8" ht="16">
      <c r="A16" s="17">
        <v>13</v>
      </c>
      <c r="B16" s="59" t="s">
        <v>53</v>
      </c>
      <c r="C16" s="17">
        <f>'13'!L12</f>
        <v>0.72471305025438826</v>
      </c>
      <c r="D16" s="17">
        <f>'13'!M12</f>
        <v>0.85735729240194725</v>
      </c>
      <c r="E16" s="17">
        <f>'13'!N12</f>
        <v>1.1428447518493732</v>
      </c>
      <c r="F16" s="17">
        <f>'13'!O12</f>
        <v>1.1756066518889556</v>
      </c>
      <c r="G16" s="17">
        <f>'13'!P12</f>
        <v>0.87009220703626777</v>
      </c>
      <c r="H16" s="17">
        <f>'13'!Q12</f>
        <v>1.111084101840635</v>
      </c>
    </row>
    <row r="17" spans="1:8" ht="16">
      <c r="A17" s="17">
        <v>14</v>
      </c>
      <c r="B17" s="59" t="s">
        <v>57</v>
      </c>
      <c r="C17" s="17">
        <f>'14'!L12</f>
        <v>0.87212012734774758</v>
      </c>
      <c r="D17" s="17">
        <f>'14'!M12</f>
        <v>0.60986038093241868</v>
      </c>
      <c r="E17" s="17">
        <f>'14'!N12</f>
        <v>0.71318450733610794</v>
      </c>
      <c r="F17" s="17">
        <f>'14'!O12</f>
        <v>0.78247498843570562</v>
      </c>
      <c r="G17" s="17">
        <f>'14'!P12</f>
        <v>0.79921182343951158</v>
      </c>
      <c r="H17" s="17">
        <f>'14'!Q12</f>
        <v>0.46887765448084973</v>
      </c>
    </row>
    <row r="18" spans="1:8" ht="16">
      <c r="A18" s="17">
        <v>15</v>
      </c>
      <c r="B18" s="59" t="s">
        <v>61</v>
      </c>
      <c r="C18" s="17">
        <f>'15'!L12</f>
        <v>0.43971460905317367</v>
      </c>
      <c r="D18" s="17">
        <f>'15'!M12</f>
        <v>0.75713118109867961</v>
      </c>
      <c r="E18" s="17">
        <f>'15'!N12</f>
        <v>1.3320186411178847</v>
      </c>
      <c r="F18" s="17">
        <f>'15'!O12</f>
        <v>1.2850225159125912</v>
      </c>
      <c r="G18" s="17">
        <f>'15'!P12</f>
        <v>0.75011396445922995</v>
      </c>
      <c r="H18" s="17">
        <f>'15'!Q12</f>
        <v>1.0619875302027244</v>
      </c>
    </row>
    <row r="19" spans="1:8" ht="16">
      <c r="A19" s="17">
        <v>16</v>
      </c>
      <c r="B19" s="59" t="s">
        <v>65</v>
      </c>
      <c r="C19" s="17">
        <f>'16'!L12</f>
        <v>0.69632143718944872</v>
      </c>
      <c r="D19" s="17">
        <f>'16'!M12</f>
        <v>0.5713718751483815</v>
      </c>
      <c r="E19" s="17">
        <f>'16'!N12</f>
        <v>0.70397380327065795</v>
      </c>
      <c r="F19" s="17">
        <f>'16'!O12</f>
        <v>0.71989187729424309</v>
      </c>
      <c r="G19" s="17">
        <f>'16'!P12</f>
        <v>0.42639728569229901</v>
      </c>
      <c r="H19" s="17">
        <f>'16'!Q12</f>
        <v>1.6816566422247321</v>
      </c>
    </row>
    <row r="20" spans="1:8" ht="16">
      <c r="A20" s="17">
        <v>17</v>
      </c>
      <c r="B20" s="59" t="s">
        <v>69</v>
      </c>
      <c r="C20" s="17">
        <f>'17'!L12</f>
        <v>0.82023407046318353</v>
      </c>
      <c r="D20" s="17">
        <f>'17'!M12</f>
        <v>0.72883206547289259</v>
      </c>
      <c r="E20" s="17">
        <f>'17'!N12</f>
        <v>0.80621687669003339</v>
      </c>
      <c r="F20" s="17">
        <f>'17'!O12</f>
        <v>0.64407179381715429</v>
      </c>
      <c r="G20" s="17">
        <f>'17'!P12</f>
        <v>0.61418955586703405</v>
      </c>
      <c r="H20" s="17">
        <f>'17'!Q12</f>
        <v>0.99231376757248468</v>
      </c>
    </row>
    <row r="21" spans="1:8" ht="16">
      <c r="A21" s="17">
        <v>18</v>
      </c>
      <c r="B21" s="59" t="s">
        <v>73</v>
      </c>
      <c r="C21" s="17">
        <f>'18'!L12</f>
        <v>0.36861562211373322</v>
      </c>
      <c r="D21" s="17">
        <f>'18'!M12</f>
        <v>0.42251528024447554</v>
      </c>
      <c r="E21" s="17">
        <f>'18'!N12</f>
        <v>0.53375716710244614</v>
      </c>
      <c r="F21" s="17">
        <f>'18'!O12</f>
        <v>0.60866310331212015</v>
      </c>
      <c r="G21" s="17">
        <f>'18'!P12</f>
        <v>0.7173145429493285</v>
      </c>
      <c r="H21" s="17">
        <f>'18'!Q12</f>
        <v>0.52582374950972699</v>
      </c>
    </row>
    <row r="22" spans="1:8" ht="16">
      <c r="A22" s="17">
        <v>19</v>
      </c>
      <c r="B22" s="59" t="s">
        <v>77</v>
      </c>
      <c r="C22" s="17">
        <f>'19'!L12</f>
        <v>1.3136642099370943</v>
      </c>
      <c r="D22" s="17">
        <f>'19'!M12</f>
        <v>1.2720311438295819</v>
      </c>
      <c r="E22" s="17">
        <f>'19'!N12</f>
        <v>0.84369062112930882</v>
      </c>
      <c r="F22" s="17">
        <f>'19'!O12</f>
        <v>0.30109687065619822</v>
      </c>
      <c r="G22" s="17">
        <f>'19'!P12</f>
        <v>0.35668967703832699</v>
      </c>
      <c r="H22" s="17">
        <f>'19'!Q12</f>
        <v>0.62800321456741592</v>
      </c>
    </row>
    <row r="23" spans="1:8" ht="16">
      <c r="A23" s="17">
        <v>20</v>
      </c>
      <c r="B23" s="59" t="s">
        <v>81</v>
      </c>
      <c r="C23" s="17">
        <f>'20'!L12</f>
        <v>0.73951979096810205</v>
      </c>
      <c r="D23" s="17">
        <f>'20'!M12</f>
        <v>1.0101135744928109</v>
      </c>
      <c r="E23" s="17">
        <f>'20'!N12</f>
        <v>0.7850104145073431</v>
      </c>
      <c r="F23" s="17">
        <f>'20'!O12</f>
        <v>0.29728483075180273</v>
      </c>
      <c r="G23" s="17">
        <f>'20'!P12</f>
        <v>0.37802128095136289</v>
      </c>
      <c r="H23" s="17">
        <f>'20'!Q12</f>
        <v>0.62651613068733036</v>
      </c>
    </row>
    <row r="24" spans="1:8" ht="16">
      <c r="A24" s="17">
        <v>21</v>
      </c>
      <c r="B24" s="59" t="s">
        <v>85</v>
      </c>
      <c r="C24" s="17">
        <f>'21'!L12</f>
        <v>0.52151369186681096</v>
      </c>
      <c r="D24" s="17">
        <f>'21'!M12</f>
        <v>0.58183641415661014</v>
      </c>
      <c r="E24" s="17">
        <f>'21'!N12</f>
        <v>0.68054271775781916</v>
      </c>
      <c r="F24" s="17">
        <f>'21'!O12</f>
        <v>1.1073247058127373</v>
      </c>
      <c r="G24" s="17">
        <f>'21'!P12</f>
        <v>0.55719421445716044</v>
      </c>
      <c r="H24" s="17">
        <f>'21'!Q12</f>
        <v>0.81733811147313062</v>
      </c>
    </row>
    <row r="25" spans="1:8" ht="16">
      <c r="A25" s="17">
        <v>22</v>
      </c>
      <c r="B25" s="59" t="s">
        <v>89</v>
      </c>
      <c r="C25" s="17">
        <f>'22'!L12</f>
        <v>0.67375535009872423</v>
      </c>
      <c r="D25" s="17">
        <f>'22'!M12</f>
        <v>1.0825532102544508</v>
      </c>
      <c r="E25" s="17">
        <f>'22'!N12</f>
        <v>0.90866509264843687</v>
      </c>
      <c r="F25" s="17">
        <f>'22'!O12</f>
        <v>0.78701463743051625</v>
      </c>
      <c r="G25" s="17">
        <f>'22'!P12</f>
        <v>0.79146026301522199</v>
      </c>
      <c r="H25" s="17">
        <f>'22'!Q12</f>
        <v>0.81545478942706096</v>
      </c>
    </row>
    <row r="26" spans="1:8" ht="16">
      <c r="A26" s="17">
        <v>23</v>
      </c>
      <c r="B26" s="59" t="s">
        <v>93</v>
      </c>
      <c r="C26" s="17">
        <f>'23'!L12</f>
        <v>0.33487125101296777</v>
      </c>
      <c r="D26" s="17">
        <f>'23'!M12</f>
        <v>0.47184111156485886</v>
      </c>
      <c r="E26" s="17">
        <f>'23'!N12</f>
        <v>0.75123133121925634</v>
      </c>
      <c r="F26" s="17">
        <f>'23'!O12</f>
        <v>0.37678677554287254</v>
      </c>
      <c r="G26" s="17">
        <f>'23'!P12</f>
        <v>0.27075436288550592</v>
      </c>
      <c r="H26" s="17">
        <f>'23'!Q12</f>
        <v>0.60344025549598712</v>
      </c>
    </row>
    <row r="27" spans="1:8" ht="16">
      <c r="A27" s="17">
        <v>24</v>
      </c>
      <c r="B27" s="59" t="s">
        <v>97</v>
      </c>
      <c r="C27" s="17">
        <f>'24'!L12</f>
        <v>1.4277406665629369</v>
      </c>
      <c r="D27" s="17">
        <f>'24'!M12</f>
        <v>1.4223501768647657</v>
      </c>
      <c r="E27" s="17">
        <f>'24'!N12</f>
        <v>1.4928128970701702</v>
      </c>
      <c r="F27" s="17">
        <f>'24'!O12</f>
        <v>1.5058488382079689</v>
      </c>
      <c r="G27" s="17">
        <f>'24'!P12</f>
        <v>1.4976047007460984</v>
      </c>
      <c r="H27" s="17">
        <f>'24'!Q12</f>
        <v>1.4602504790263904</v>
      </c>
    </row>
    <row r="28" spans="1:8" ht="16">
      <c r="A28" s="17">
        <v>25</v>
      </c>
      <c r="B28" s="59" t="s">
        <v>101</v>
      </c>
      <c r="C28" s="17">
        <f>'25'!L12</f>
        <v>0.72758124154025505</v>
      </c>
      <c r="D28" s="17">
        <f>'25'!M12</f>
        <v>1.0821212426819695</v>
      </c>
      <c r="E28" s="17">
        <f>'25'!N12</f>
        <v>0.90922452364372774</v>
      </c>
      <c r="F28" s="17">
        <f>'25'!O12</f>
        <v>0.80797564121225351</v>
      </c>
      <c r="G28" s="17">
        <f>'25'!P12</f>
        <v>0.54198971666163243</v>
      </c>
      <c r="H28" s="17">
        <f>'25'!Q12</f>
        <v>0.57886544817986718</v>
      </c>
    </row>
    <row r="29" spans="1:8" ht="16">
      <c r="A29" s="17">
        <v>26</v>
      </c>
      <c r="B29" s="59" t="s">
        <v>105</v>
      </c>
      <c r="C29" s="17">
        <f>'26'!L12</f>
        <v>0.60652422953123375</v>
      </c>
      <c r="D29" s="17">
        <f>'26'!M12</f>
        <v>0.85643015980262671</v>
      </c>
      <c r="E29" s="17">
        <f>'26'!N12</f>
        <v>0.873557742633571</v>
      </c>
      <c r="F29" s="17">
        <f>'26'!O12</f>
        <v>1.0988913903384681</v>
      </c>
      <c r="G29" s="17">
        <f>'26'!P12</f>
        <v>0.79254914045957525</v>
      </c>
      <c r="H29" s="17">
        <f>'26'!Q12</f>
        <v>0.72288700181801335</v>
      </c>
    </row>
    <row r="30" spans="1:8" ht="16">
      <c r="A30" s="17">
        <v>27</v>
      </c>
      <c r="B30" s="59" t="s">
        <v>3</v>
      </c>
      <c r="C30" s="17">
        <f>'27'!L12</f>
        <v>0.59199062784281009</v>
      </c>
      <c r="D30" s="17">
        <f>'27'!M12</f>
        <v>0.71430481828951053</v>
      </c>
      <c r="E30" s="17">
        <f>'27'!N12</f>
        <v>0.78178602310414846</v>
      </c>
      <c r="F30" s="17">
        <f>'27'!O12</f>
        <v>0.68303457602345818</v>
      </c>
      <c r="G30" s="17">
        <f>'27'!P12</f>
        <v>0.58454786601846398</v>
      </c>
      <c r="H30" s="17">
        <f>'27'!Q12</f>
        <v>0.81602464637716254</v>
      </c>
    </row>
    <row r="31" spans="1:8" ht="16">
      <c r="A31" s="17">
        <v>28</v>
      </c>
      <c r="B31" s="59" t="s">
        <v>7</v>
      </c>
      <c r="C31" s="17">
        <f>'28'!L12</f>
        <v>0.37778387823740317</v>
      </c>
      <c r="D31" s="17">
        <f>'28'!M12</f>
        <v>0.84471151162160152</v>
      </c>
      <c r="E31" s="17">
        <f>'28'!N12</f>
        <v>0.83879330598867374</v>
      </c>
      <c r="F31" s="17">
        <f>'28'!O12</f>
        <v>0.72650321713173294</v>
      </c>
      <c r="G31" s="17">
        <f>'28'!P12</f>
        <v>0.81240424938454925</v>
      </c>
      <c r="H31" s="17">
        <f>'28'!Q12</f>
        <v>0.76666694373499711</v>
      </c>
    </row>
    <row r="32" spans="1:8" ht="16">
      <c r="A32" s="17">
        <v>29</v>
      </c>
      <c r="B32" s="59" t="s">
        <v>11</v>
      </c>
      <c r="C32" s="17">
        <f>'29'!L12</f>
        <v>0.75054306916913527</v>
      </c>
      <c r="D32" s="17">
        <f>'29'!M12</f>
        <v>0.89602264276692167</v>
      </c>
      <c r="E32" s="17">
        <f>'29'!N12</f>
        <v>0.97816917491254707</v>
      </c>
      <c r="F32" s="17">
        <f>'29'!O12</f>
        <v>0.68403900291201247</v>
      </c>
      <c r="G32" s="17">
        <f>'29'!P12</f>
        <v>0.81989513733880004</v>
      </c>
      <c r="H32" s="17">
        <f>'29'!Q12</f>
        <v>0.75902243680270298</v>
      </c>
    </row>
    <row r="33" spans="1:8" ht="16">
      <c r="A33" s="17">
        <v>30</v>
      </c>
      <c r="B33" s="59" t="s">
        <v>15</v>
      </c>
      <c r="C33" s="17">
        <f>'30'!L12</f>
        <v>0.67750581403695076</v>
      </c>
      <c r="D33" s="17">
        <f>'30'!M12</f>
        <v>0.60327378168513324</v>
      </c>
      <c r="E33" s="17">
        <f>'30'!N12</f>
        <v>0.9365535359784567</v>
      </c>
      <c r="F33" s="17">
        <f>'30'!O12</f>
        <v>0.60616886415457483</v>
      </c>
      <c r="G33" s="17">
        <f>'30'!P12</f>
        <v>0.53983879199314821</v>
      </c>
      <c r="H33" s="17">
        <f>'30'!Q12</f>
        <v>0.86296560051218829</v>
      </c>
    </row>
    <row r="34" spans="1:8" ht="16">
      <c r="A34" s="17">
        <v>31</v>
      </c>
      <c r="B34" s="59" t="s">
        <v>19</v>
      </c>
      <c r="C34" s="17">
        <f>'31'!L12</f>
        <v>0.52848787915388096</v>
      </c>
      <c r="D34" s="17">
        <f>'31'!M12</f>
        <v>0.86353793154778291</v>
      </c>
      <c r="E34" s="17">
        <f>'31'!N12</f>
        <v>0.92498833566683736</v>
      </c>
      <c r="F34" s="17">
        <f>'31'!O12</f>
        <v>0.85556566009601975</v>
      </c>
      <c r="G34" s="17">
        <f>'31'!P12</f>
        <v>0.60116954932098743</v>
      </c>
      <c r="H34" s="17">
        <f>'31'!Q12</f>
        <v>0.69073603679572004</v>
      </c>
    </row>
    <row r="35" spans="1:8" ht="16">
      <c r="A35" s="17">
        <v>32</v>
      </c>
      <c r="B35" s="59" t="s">
        <v>23</v>
      </c>
      <c r="C35" s="17">
        <f>'32'!L12</f>
        <v>0.79882965431293829</v>
      </c>
      <c r="D35" s="17">
        <f>'32'!M12</f>
        <v>0.60127337105383516</v>
      </c>
      <c r="E35" s="17">
        <f>'32'!N12</f>
        <v>0.65429427884656077</v>
      </c>
      <c r="F35" s="17">
        <f>'32'!O12</f>
        <v>0.7806010435695101</v>
      </c>
      <c r="G35" s="17">
        <f>'32'!P12</f>
        <v>1.0322924418418544</v>
      </c>
      <c r="H35" s="17">
        <f>'32'!Q12</f>
        <v>1.1412121955498196</v>
      </c>
    </row>
    <row r="36" spans="1:8" ht="16">
      <c r="A36" s="17">
        <v>33</v>
      </c>
      <c r="B36" s="59" t="s">
        <v>27</v>
      </c>
      <c r="C36" s="17">
        <f>'33'!L12</f>
        <v>0.48672486888622069</v>
      </c>
      <c r="D36" s="17">
        <f>'33'!M12</f>
        <v>1.0216021818724339</v>
      </c>
      <c r="E36" s="17">
        <f>'33'!N12</f>
        <v>0.94409430156672458</v>
      </c>
      <c r="F36" s="17">
        <f>'33'!O12</f>
        <v>0.61984653248633415</v>
      </c>
      <c r="G36" s="17">
        <f>'33'!P12</f>
        <v>0.39721792436876835</v>
      </c>
      <c r="H36" s="17">
        <f>'33'!Q12</f>
        <v>1.4374848776129601</v>
      </c>
    </row>
    <row r="37" spans="1:8" ht="16">
      <c r="A37" s="17">
        <v>34</v>
      </c>
      <c r="B37" s="59" t="s">
        <v>31</v>
      </c>
      <c r="C37" s="17">
        <f>'34'!L12</f>
        <v>0.45033233730906941</v>
      </c>
      <c r="D37" s="17">
        <f>'34'!M12</f>
        <v>0.42410093618958633</v>
      </c>
      <c r="E37" s="17">
        <f>'34'!N12</f>
        <v>0.80535648828438477</v>
      </c>
      <c r="F37" s="17">
        <f>'34'!O12</f>
        <v>0.52093391150505008</v>
      </c>
      <c r="G37" s="17">
        <f>'34'!P12</f>
        <v>0.34694572070503643</v>
      </c>
      <c r="H37" s="17">
        <f>'34'!Q12</f>
        <v>0.5784799287669411</v>
      </c>
    </row>
    <row r="38" spans="1:8" ht="16">
      <c r="A38" s="17">
        <v>35</v>
      </c>
      <c r="B38" s="59" t="s">
        <v>35</v>
      </c>
      <c r="C38" s="17">
        <f>'35'!L12</f>
        <v>0.50968109352715563</v>
      </c>
      <c r="D38" s="17">
        <f>'35'!M12</f>
        <v>0.72658678357282658</v>
      </c>
      <c r="E38" s="17">
        <f>'35'!N12</f>
        <v>0.88416835997692578</v>
      </c>
      <c r="F38" s="17">
        <f>'35'!O12</f>
        <v>0.67293073225423028</v>
      </c>
      <c r="G38" s="17">
        <f>'35'!P12</f>
        <v>0.64257457688165243</v>
      </c>
      <c r="H38" s="17">
        <f>'35'!Q12</f>
        <v>0.46046101179672733</v>
      </c>
    </row>
    <row r="39" spans="1:8" ht="16">
      <c r="A39" s="17">
        <v>36</v>
      </c>
      <c r="B39" s="59" t="s">
        <v>40</v>
      </c>
      <c r="C39" s="17">
        <f>'36'!L12</f>
        <v>0.32131205491452081</v>
      </c>
      <c r="D39" s="17">
        <f>'36'!M12</f>
        <v>0.91959254292385229</v>
      </c>
      <c r="E39" s="17">
        <f>'36'!N12</f>
        <v>0.77522920263077355</v>
      </c>
      <c r="F39" s="17">
        <f>'36'!O12</f>
        <v>0.6028665504548204</v>
      </c>
      <c r="G39" s="17">
        <f>'36'!P12</f>
        <v>0.5102752423513971</v>
      </c>
      <c r="H39" s="17">
        <f>'36'!Q12</f>
        <v>0.8868488452190898</v>
      </c>
    </row>
    <row r="40" spans="1:8" ht="16">
      <c r="A40" s="17">
        <v>37</v>
      </c>
      <c r="B40" s="59" t="s">
        <v>44</v>
      </c>
      <c r="C40" s="17">
        <f>'37'!L12</f>
        <v>0.43764818271806427</v>
      </c>
      <c r="D40" s="17">
        <f>'37'!M12</f>
        <v>0.5690840035338034</v>
      </c>
      <c r="E40" s="17">
        <f>'37'!N12</f>
        <v>0.90320044471064787</v>
      </c>
      <c r="F40" s="17">
        <f>'37'!O12</f>
        <v>0.57033178494478654</v>
      </c>
      <c r="G40" s="17">
        <f>'37'!P12</f>
        <v>0.57133119608085015</v>
      </c>
      <c r="H40" s="17">
        <f>'37'!Q12</f>
        <v>0.43291802290647807</v>
      </c>
    </row>
    <row r="41" spans="1:8" ht="16">
      <c r="A41" s="17">
        <v>38</v>
      </c>
      <c r="B41" s="59" t="s">
        <v>48</v>
      </c>
      <c r="C41" s="17">
        <f>'38'!L12</f>
        <v>0.53256632638551915</v>
      </c>
      <c r="D41" s="17">
        <f>'38'!M12</f>
        <v>0.64748913185632428</v>
      </c>
      <c r="E41" s="17">
        <f>'38'!N12</f>
        <v>0.67690494644067722</v>
      </c>
      <c r="F41" s="17">
        <f>'38'!O12</f>
        <v>0.64416559152305197</v>
      </c>
      <c r="G41" s="17">
        <f>'38'!P12</f>
        <v>0.45294237718480596</v>
      </c>
      <c r="H41" s="17">
        <f>'38'!Q12</f>
        <v>0.53331166235908045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'39'!J12</f>
        <v>0.70858747082875051</v>
      </c>
      <c r="F43" s="17">
        <f>'39'!K12</f>
        <v>0.85452913552659715</v>
      </c>
      <c r="G43" s="17">
        <f>'39'!L12</f>
        <v>0.80020913176200847</v>
      </c>
      <c r="H43" s="17">
        <f>'39'!M12</f>
        <v>1.0235507624864295</v>
      </c>
    </row>
    <row r="44" spans="1:8" ht="17" thickBot="1">
      <c r="A44">
        <v>40</v>
      </c>
      <c r="B44" s="60" t="s">
        <v>60</v>
      </c>
      <c r="C44" s="17"/>
      <c r="D44" s="17"/>
      <c r="E44" s="17">
        <f>'40'!J12</f>
        <v>0.73751350357679712</v>
      </c>
      <c r="F44" s="17">
        <f>'40'!K12</f>
        <v>0.67844486447216323</v>
      </c>
      <c r="G44" s="17">
        <f>'40'!L12</f>
        <v>0.84614052769859982</v>
      </c>
      <c r="H44" s="17">
        <f>'40'!M12</f>
        <v>1.0364779244507238</v>
      </c>
    </row>
    <row r="45" spans="1:8" ht="17" thickBot="1">
      <c r="A45">
        <v>41</v>
      </c>
      <c r="B45" s="60" t="s">
        <v>64</v>
      </c>
      <c r="C45" s="17"/>
      <c r="D45" s="17"/>
      <c r="E45" s="17">
        <f>'41'!J12</f>
        <v>1.0531455603465165</v>
      </c>
      <c r="F45" s="17">
        <f>'41'!K12</f>
        <v>0.75963639894962143</v>
      </c>
      <c r="G45" s="17">
        <f>'41'!L12</f>
        <v>0.57043047046675199</v>
      </c>
      <c r="H45" s="17">
        <f>'41'!M12</f>
        <v>0.6608395550808166</v>
      </c>
    </row>
    <row r="46" spans="1:8" ht="17" thickBot="1">
      <c r="A46">
        <v>42</v>
      </c>
      <c r="B46" s="60" t="s">
        <v>68</v>
      </c>
      <c r="C46" s="17"/>
      <c r="D46" s="17"/>
      <c r="E46" s="17">
        <f>'42'!J12</f>
        <v>0.71332180148189339</v>
      </c>
      <c r="F46" s="17">
        <f>'42'!K12</f>
        <v>0.80063663411675456</v>
      </c>
      <c r="G46" s="17">
        <f>'42'!L12</f>
        <v>0.68804365231519204</v>
      </c>
      <c r="H46" s="17">
        <f>'42'!M12</f>
        <v>1.141797674500747</v>
      </c>
    </row>
    <row r="47" spans="1:8" ht="17" thickBot="1">
      <c r="A47">
        <v>43</v>
      </c>
      <c r="B47" s="60" t="s">
        <v>72</v>
      </c>
      <c r="C47" s="17"/>
      <c r="D47" s="17"/>
      <c r="E47" s="17">
        <f>'43'!J12</f>
        <v>0.778940162575817</v>
      </c>
      <c r="F47" s="17">
        <f>'43'!K12</f>
        <v>0.86487415579825566</v>
      </c>
      <c r="G47" s="17">
        <f>'43'!L12</f>
        <v>0.89812815408245283</v>
      </c>
      <c r="H47" s="17">
        <f>'43'!M12</f>
        <v>1.0971822052853102</v>
      </c>
    </row>
    <row r="48" spans="1:8" ht="17" thickBot="1">
      <c r="A48">
        <v>44</v>
      </c>
      <c r="B48" s="60" t="s">
        <v>76</v>
      </c>
      <c r="C48" s="17"/>
      <c r="D48" s="17"/>
      <c r="E48" s="17">
        <f>'44'!J12</f>
        <v>0.55972526987393034</v>
      </c>
      <c r="F48" s="17">
        <f>'44'!K12</f>
        <v>0.63309495627356449</v>
      </c>
      <c r="G48" s="17">
        <f>'44'!L12</f>
        <v>0.55565567085957235</v>
      </c>
      <c r="H48" s="17">
        <f>'44'!M12</f>
        <v>0.69653497266158948</v>
      </c>
    </row>
    <row r="49" spans="1:8" ht="17" thickBot="1">
      <c r="A49">
        <v>45</v>
      </c>
      <c r="B49" s="60" t="s">
        <v>80</v>
      </c>
      <c r="C49" s="17"/>
      <c r="D49" s="17"/>
      <c r="E49" s="17">
        <f>'45'!J12</f>
        <v>0.68729916537672553</v>
      </c>
      <c r="F49" s="17">
        <f>'45'!K12</f>
        <v>0.75093281299856607</v>
      </c>
      <c r="G49" s="17">
        <f>'45'!L12</f>
        <v>0.80275021158209814</v>
      </c>
      <c r="H49" s="17">
        <f>'45'!M12</f>
        <v>0.97543914089818562</v>
      </c>
    </row>
    <row r="50" spans="1:8" ht="17" thickBot="1">
      <c r="A50">
        <v>46</v>
      </c>
      <c r="B50" s="60" t="s">
        <v>84</v>
      </c>
      <c r="C50" s="17"/>
      <c r="D50" s="17"/>
      <c r="E50" s="17">
        <f>'46'!J12</f>
        <v>0.74080976849444258</v>
      </c>
      <c r="F50" s="17">
        <f>'46'!K12</f>
        <v>0.875</v>
      </c>
      <c r="G50" s="17">
        <f>'46'!L12</f>
        <v>0.82650332362203605</v>
      </c>
      <c r="H50" s="17">
        <f>'46'!M12</f>
        <v>1.055845943696782</v>
      </c>
    </row>
    <row r="51" spans="1:8" ht="17" thickBot="1">
      <c r="A51">
        <v>47</v>
      </c>
      <c r="B51" s="60" t="s">
        <v>88</v>
      </c>
      <c r="C51" s="17"/>
      <c r="D51" s="17"/>
      <c r="E51" s="17">
        <f>'47'!J12</f>
        <v>0.47763420849026922</v>
      </c>
      <c r="F51" s="17">
        <f>'47'!K12</f>
        <v>0.371335482698257</v>
      </c>
      <c r="G51" s="17">
        <f>'47'!L12</f>
        <v>0.73999572479683184</v>
      </c>
      <c r="H51" s="17">
        <f>'47'!M12</f>
        <v>0.72535506944770156</v>
      </c>
    </row>
    <row r="52" spans="1:8" ht="17" thickBot="1">
      <c r="A52">
        <v>48</v>
      </c>
      <c r="B52" s="60" t="s">
        <v>92</v>
      </c>
      <c r="C52" s="17"/>
      <c r="D52" s="17"/>
      <c r="E52" s="17">
        <f>'48'!J12</f>
        <v>0.85185417411927056</v>
      </c>
      <c r="F52" s="17">
        <f>'48'!K12</f>
        <v>0.68387128805116948</v>
      </c>
      <c r="G52" s="17">
        <f>'48'!L12</f>
        <v>0.66770755086984968</v>
      </c>
      <c r="H52" s="17">
        <f>'48'!M12</f>
        <v>0.88923603597113476</v>
      </c>
    </row>
    <row r="53" spans="1:8" ht="17" thickBot="1">
      <c r="A53">
        <v>49</v>
      </c>
      <c r="B53" s="60" t="s">
        <v>96</v>
      </c>
      <c r="C53" s="17"/>
      <c r="D53" s="17"/>
      <c r="E53" s="17">
        <f>'49'!J12</f>
        <v>0.96280140858935859</v>
      </c>
      <c r="F53" s="17">
        <f>'49'!K12</f>
        <v>0.82004979070984252</v>
      </c>
      <c r="G53" s="17">
        <f>'49'!L12</f>
        <v>0.59032323220262606</v>
      </c>
      <c r="H53" s="17">
        <f>'49'!M12</f>
        <v>0.77201763920090927</v>
      </c>
    </row>
    <row r="54" spans="1:8" ht="17" thickBot="1">
      <c r="A54">
        <v>50</v>
      </c>
      <c r="B54" s="60" t="s">
        <v>100</v>
      </c>
      <c r="C54" s="17"/>
      <c r="D54" s="17"/>
      <c r="E54" s="17">
        <f>'50'!J12</f>
        <v>1.0167886179048322</v>
      </c>
      <c r="F54" s="17">
        <f>'50'!K12</f>
        <v>0.92728665363699658</v>
      </c>
      <c r="G54" s="17">
        <f>'50'!L12</f>
        <v>0.57378247813328453</v>
      </c>
      <c r="H54" s="17">
        <f>'50'!M12</f>
        <v>1.0576633985986086</v>
      </c>
    </row>
    <row r="55" spans="1:8" ht="17" thickBot="1">
      <c r="A55">
        <v>51</v>
      </c>
      <c r="B55" s="60" t="s">
        <v>104</v>
      </c>
      <c r="C55" s="17"/>
      <c r="D55" s="17"/>
      <c r="E55" s="17">
        <f>'51'!J12</f>
        <v>0.58722927478622278</v>
      </c>
      <c r="F55" s="17">
        <f>'51'!K12</f>
        <v>0.65102762400711489</v>
      </c>
      <c r="G55" s="17">
        <f>'51'!L12</f>
        <v>0.48503053743712254</v>
      </c>
      <c r="H55" s="17">
        <f>'51'!M12</f>
        <v>0.7284936579559369</v>
      </c>
    </row>
    <row r="56" spans="1:8" ht="17" thickBot="1">
      <c r="A56">
        <v>52</v>
      </c>
      <c r="B56" s="60" t="s">
        <v>108</v>
      </c>
      <c r="C56" s="17"/>
      <c r="D56" s="17"/>
      <c r="E56" s="17">
        <f>'52'!J12</f>
        <v>0.875</v>
      </c>
      <c r="F56" s="17">
        <f>'52'!K12</f>
        <v>0.875</v>
      </c>
      <c r="G56" s="17">
        <f>'52'!L12</f>
        <v>0.875</v>
      </c>
      <c r="H56" s="17">
        <f>'52'!M12</f>
        <v>0.875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'1'!L12</f>
        <v>0.4562357513276985</v>
      </c>
      <c r="D60" s="62">
        <f>'1'!M12</f>
        <v>0.83414507225681267</v>
      </c>
      <c r="E60" s="62">
        <f>'1'!N12</f>
        <v>0.89195683435507278</v>
      </c>
      <c r="F60" s="62">
        <f>'1'!O12</f>
        <v>0.49047702414493483</v>
      </c>
      <c r="G60" s="62">
        <f>'1'!P12</f>
        <v>0.56173567583254569</v>
      </c>
      <c r="H60" s="63">
        <f>'1'!Q12</f>
        <v>0.57433804885150652</v>
      </c>
    </row>
    <row r="61" spans="1:8">
      <c r="B61" t="s">
        <v>214</v>
      </c>
      <c r="C61">
        <f>'1'!L42</f>
        <v>0.73926265507891786</v>
      </c>
      <c r="D61">
        <f>'1'!M42</f>
        <v>0.92608273933042207</v>
      </c>
      <c r="E61">
        <f>'1'!N42</f>
        <v>0.85222445081746723</v>
      </c>
      <c r="F61">
        <f>'1'!O42</f>
        <v>0.67301229743703439</v>
      </c>
      <c r="G61">
        <f>'1'!P42</f>
        <v>0.55757684821320486</v>
      </c>
      <c r="H61">
        <f>'1'!Q42</f>
        <v>0.6432031543519563</v>
      </c>
    </row>
    <row r="62" spans="1:8">
      <c r="B62" t="s">
        <v>215</v>
      </c>
      <c r="C62">
        <f>'1'!L72</f>
        <v>0.74269155144621601</v>
      </c>
      <c r="D62">
        <f>'1'!M72</f>
        <v>0.8066292659440969</v>
      </c>
      <c r="E62">
        <f>'1'!N72</f>
        <v>0.42280450574576567</v>
      </c>
      <c r="F62">
        <f>'1'!O72</f>
        <v>0.60632074883148024</v>
      </c>
      <c r="G62">
        <f>'1'!P72</f>
        <v>0.49066722919354316</v>
      </c>
      <c r="H62">
        <f>'1'!Q72</f>
        <v>0.89882195618005656</v>
      </c>
    </row>
    <row r="63" spans="1:8">
      <c r="B63" t="s">
        <v>216</v>
      </c>
      <c r="C63">
        <f>'1'!L102</f>
        <v>0.29544482949974804</v>
      </c>
      <c r="D63">
        <f>'1'!M102</f>
        <v>0.61310970058471614</v>
      </c>
      <c r="E63">
        <f>'1'!N102</f>
        <v>1.1828150232248835</v>
      </c>
      <c r="F63">
        <f>'1'!O102</f>
        <v>0.24276534943404871</v>
      </c>
      <c r="G63">
        <f>'1'!P102</f>
        <v>0.70494362184523418</v>
      </c>
      <c r="H63">
        <f>'1'!Q102</f>
        <v>0.65088352021143692</v>
      </c>
    </row>
    <row r="64" spans="1:8">
      <c r="B64" t="s">
        <v>217</v>
      </c>
      <c r="C64">
        <f>'1'!L132</f>
        <v>0.15415834617030166</v>
      </c>
      <c r="D64">
        <f>'1'!M132</f>
        <v>1.1534317946630093</v>
      </c>
      <c r="E64">
        <f>'1'!N132</f>
        <v>1.3551174826847003</v>
      </c>
      <c r="F64">
        <f>'1'!O132</f>
        <v>0.62460780832668328</v>
      </c>
      <c r="G64">
        <f>'1'!P132</f>
        <v>0.37319260657633729</v>
      </c>
      <c r="H64">
        <f>'1'!Q132</f>
        <v>1.2709290247909859</v>
      </c>
    </row>
    <row r="65" spans="1:8">
      <c r="B65" t="s">
        <v>218</v>
      </c>
      <c r="C65">
        <f>'1'!L162</f>
        <v>0.22585876664674454</v>
      </c>
      <c r="D65">
        <f>'1'!M162</f>
        <v>1.3248477924468081</v>
      </c>
      <c r="E65">
        <f>'1'!N162</f>
        <v>1.4315696192507532</v>
      </c>
      <c r="F65">
        <f>'1'!O162</f>
        <v>0.12244334943469196</v>
      </c>
      <c r="G65">
        <f>'1'!P162</f>
        <v>1.4140438235502271</v>
      </c>
      <c r="H65">
        <f>'1'!Q162</f>
        <v>0.28179524064322353</v>
      </c>
    </row>
    <row r="66" spans="1:8">
      <c r="B66" t="s">
        <v>219</v>
      </c>
      <c r="C66">
        <f>'1'!L192</f>
        <v>0.28942805124000409</v>
      </c>
      <c r="D66">
        <f>'1'!M192</f>
        <v>0.72151713553166696</v>
      </c>
      <c r="E66">
        <f>'1'!N192</f>
        <v>1.2274290739671843</v>
      </c>
      <c r="F66">
        <f>'1'!O192</f>
        <v>0.53761706707971124</v>
      </c>
      <c r="G66">
        <f>'1'!P192</f>
        <v>0.61947874576287298</v>
      </c>
      <c r="H66">
        <f>'1'!Q192</f>
        <v>0.47456947339237848</v>
      </c>
    </row>
    <row r="67" spans="1:8">
      <c r="B67" t="s">
        <v>220</v>
      </c>
      <c r="C67">
        <f>'1'!L222</f>
        <v>0.24340443581904697</v>
      </c>
      <c r="D67">
        <f>'1'!M222</f>
        <v>0.61915071365080188</v>
      </c>
      <c r="E67">
        <f>'1'!N222</f>
        <v>0.57072890577756175</v>
      </c>
      <c r="F67">
        <f>'1'!O222</f>
        <v>0.3795048870818436</v>
      </c>
      <c r="G67">
        <f>'1'!P222</f>
        <v>0.62605234837642953</v>
      </c>
      <c r="H67">
        <f>'1'!Q222</f>
        <v>0.22072256898654044</v>
      </c>
    </row>
    <row r="68" spans="1:8" ht="16" thickBot="1">
      <c r="B68" t="s">
        <v>221</v>
      </c>
      <c r="C68">
        <f>'1'!L252</f>
        <v>0.40623051547503775</v>
      </c>
      <c r="D68">
        <f>'1'!M252</f>
        <v>0.37753873786980108</v>
      </c>
      <c r="E68">
        <f>'1'!N252</f>
        <v>1.5432831781264247</v>
      </c>
      <c r="F68">
        <f>'1'!O252</f>
        <v>0.16041428606872138</v>
      </c>
      <c r="G68">
        <f>'1'!P252</f>
        <v>0.50735921162216135</v>
      </c>
      <c r="H68">
        <f>'1'!Q252</f>
        <v>0.17604554240109069</v>
      </c>
    </row>
    <row r="69" spans="1:8" ht="17" thickBot="1">
      <c r="A69">
        <v>2</v>
      </c>
      <c r="B69" s="69" t="s">
        <v>8</v>
      </c>
      <c r="C69" s="62">
        <f>'2'!L12</f>
        <v>1.0006119095685873</v>
      </c>
      <c r="D69" s="62">
        <f>'2'!M12</f>
        <v>0.93952833135559743</v>
      </c>
      <c r="E69" s="62">
        <f>'2'!N12</f>
        <v>1.1075800862477971</v>
      </c>
      <c r="F69" s="62">
        <f>'2'!O12</f>
        <v>1.0119540316387017</v>
      </c>
      <c r="G69" s="62">
        <f>'2'!P12</f>
        <v>0.56721172992902769</v>
      </c>
      <c r="H69" s="63">
        <f>'2'!Q12</f>
        <v>0.44082115473304445</v>
      </c>
    </row>
    <row r="70" spans="1:8">
      <c r="B70" t="s">
        <v>223</v>
      </c>
      <c r="C70">
        <f>'2'!L42</f>
        <v>0.875</v>
      </c>
      <c r="D70">
        <f>'2'!M42</f>
        <v>0.90163639742980939</v>
      </c>
      <c r="E70">
        <f>'2'!N42</f>
        <v>0.9873028947150071</v>
      </c>
      <c r="F70">
        <f>'2'!O42</f>
        <v>1.1030475241337849</v>
      </c>
      <c r="G70">
        <f>'2'!P42</f>
        <v>0.83484882774343616</v>
      </c>
      <c r="H70">
        <f>'2'!Q42</f>
        <v>0.65175873478179225</v>
      </c>
    </row>
    <row r="71" spans="1:8">
      <c r="B71" t="s">
        <v>224</v>
      </c>
      <c r="C71">
        <f>'2'!L72</f>
        <v>1.1032290785731189</v>
      </c>
      <c r="D71">
        <f>'2'!M72</f>
        <v>0.82630245613961983</v>
      </c>
      <c r="E71">
        <f>'2'!N72</f>
        <v>1.1081594223060596</v>
      </c>
      <c r="F71">
        <f>'2'!O72</f>
        <v>1.2333342590333629</v>
      </c>
      <c r="G71">
        <f>'2'!P72</f>
        <v>0.72736450192992796</v>
      </c>
      <c r="H71">
        <f>'2'!Q72</f>
        <v>0.97678844378716567</v>
      </c>
    </row>
    <row r="72" spans="1:8">
      <c r="B72" t="s">
        <v>225</v>
      </c>
      <c r="C72">
        <f>'2'!L102</f>
        <v>0.46593396698050904</v>
      </c>
      <c r="D72">
        <f>'2'!M102</f>
        <v>1.0353675189292779</v>
      </c>
      <c r="E72">
        <f>'2'!N102</f>
        <v>0.46614502867544205</v>
      </c>
      <c r="F72">
        <f>'2'!O102</f>
        <v>1.4072535485115867</v>
      </c>
      <c r="G72">
        <f>'2'!P102</f>
        <v>0.23497251411567613</v>
      </c>
      <c r="H72">
        <f>'2'!Q102</f>
        <v>0.34746937251807547</v>
      </c>
    </row>
    <row r="73" spans="1:8">
      <c r="B73" t="s">
        <v>226</v>
      </c>
      <c r="C73">
        <f>'2'!L132</f>
        <v>1.4951312512180355</v>
      </c>
      <c r="D73">
        <f>'2'!M132</f>
        <v>1.2751857536734277</v>
      </c>
      <c r="E73">
        <f>'2'!N132</f>
        <v>1.4828418533592607</v>
      </c>
      <c r="F73">
        <f>'2'!O132</f>
        <v>1.1045212815199861</v>
      </c>
      <c r="G73">
        <f>'2'!P132</f>
        <v>1.2271767598570695</v>
      </c>
      <c r="H73">
        <f>'2'!Q132</f>
        <v>0.18728771831637175</v>
      </c>
    </row>
    <row r="74" spans="1:8">
      <c r="B74" t="s">
        <v>227</v>
      </c>
      <c r="C74">
        <f>'2'!L162</f>
        <v>1.3038839014020369</v>
      </c>
      <c r="D74">
        <f>'2'!M162</f>
        <v>1.0297355025919528</v>
      </c>
      <c r="E74">
        <f>'2'!N162</f>
        <v>1.0880674843074589</v>
      </c>
      <c r="F74">
        <f>'2'!O162</f>
        <v>0.70343640535819696</v>
      </c>
      <c r="G74">
        <f>'2'!P162</f>
        <v>0.8421925397471085</v>
      </c>
      <c r="H74">
        <f>'2'!Q162</f>
        <v>0.39547260036687432</v>
      </c>
    </row>
    <row r="75" spans="1:8">
      <c r="B75" t="s">
        <v>228</v>
      </c>
      <c r="C75">
        <f>'2'!L192</f>
        <v>0.94522868722513276</v>
      </c>
      <c r="D75">
        <f>'2'!M192</f>
        <v>0.9281115496792478</v>
      </c>
      <c r="E75">
        <f>'2'!N192</f>
        <v>1.1255525466089074</v>
      </c>
      <c r="F75">
        <f>'2'!O192</f>
        <v>1.0324478317474446</v>
      </c>
      <c r="G75">
        <f>'2'!P192</f>
        <v>0.47414734299446865</v>
      </c>
      <c r="H75">
        <f>'2'!Q192</f>
        <v>0.44016657557548983</v>
      </c>
    </row>
    <row r="76" spans="1:8">
      <c r="B76" t="s">
        <v>229</v>
      </c>
      <c r="C76">
        <f>'2'!L222</f>
        <v>0.95390597162306257</v>
      </c>
      <c r="D76">
        <f>'2'!M222</f>
        <v>1.030980858202561</v>
      </c>
      <c r="E76">
        <f>'2'!N222</f>
        <v>1.1209146355579152</v>
      </c>
      <c r="F76">
        <f>'2'!O222</f>
        <v>1.1695983887692409</v>
      </c>
      <c r="G76">
        <f>'2'!P222</f>
        <v>0.45962085290093624</v>
      </c>
      <c r="H76">
        <f>'2'!Q222</f>
        <v>0.35325660105855416</v>
      </c>
    </row>
    <row r="77" spans="1:8">
      <c r="B77" t="s">
        <v>230</v>
      </c>
      <c r="C77">
        <f>'2'!L252</f>
        <v>0.875</v>
      </c>
      <c r="D77">
        <f>'2'!M252</f>
        <v>0.94913204847126342</v>
      </c>
      <c r="E77">
        <f>'2'!N252</f>
        <v>1.4194463599415448</v>
      </c>
      <c r="F77">
        <f>'2'!O252</f>
        <v>1.4408605917709827</v>
      </c>
      <c r="G77">
        <f>'2'!P252</f>
        <v>0.21963228453075198</v>
      </c>
      <c r="H77">
        <f>'2'!Q252</f>
        <v>1.0949218397181546</v>
      </c>
    </row>
    <row r="78" spans="1:8">
      <c r="B78" t="s">
        <v>231</v>
      </c>
      <c r="C78">
        <f>'2'!L282</f>
        <v>0.74279793346372835</v>
      </c>
      <c r="D78">
        <f>'2'!M282</f>
        <v>0.76058270536937989</v>
      </c>
      <c r="E78">
        <f>'2'!N282</f>
        <v>0.83612170777175865</v>
      </c>
      <c r="F78">
        <f>'2'!O282</f>
        <v>0.79753833146431552</v>
      </c>
      <c r="G78">
        <f>'2'!P282</f>
        <v>0.54627154784492127</v>
      </c>
      <c r="H78">
        <f>'2'!Q282</f>
        <v>0.44761432132171813</v>
      </c>
    </row>
    <row r="79" spans="1:8">
      <c r="B79" t="s">
        <v>232</v>
      </c>
      <c r="C79">
        <f>'2'!L312</f>
        <v>0.90554338032663462</v>
      </c>
      <c r="D79">
        <f>'2'!M312</f>
        <v>0.78285168656184201</v>
      </c>
      <c r="E79">
        <f>'2'!N312</f>
        <v>1.2850628468068894</v>
      </c>
      <c r="F79">
        <f>'2'!O312</f>
        <v>0.33958578967739622</v>
      </c>
      <c r="G79">
        <f>'2'!P312</f>
        <v>0.5299545421300027</v>
      </c>
      <c r="H79">
        <f>'2'!Q312</f>
        <v>0.31482916365313723</v>
      </c>
    </row>
    <row r="80" spans="1:8">
      <c r="B80" t="s">
        <v>233</v>
      </c>
      <c r="C80">
        <f>'2'!L342</f>
        <v>0.57639425723451987</v>
      </c>
      <c r="D80">
        <f>'2'!M342</f>
        <v>0.71214938324600652</v>
      </c>
      <c r="E80">
        <f>'2'!N342</f>
        <v>1.1888685746332488</v>
      </c>
      <c r="F80">
        <f>'2'!O342</f>
        <v>0.9206425047472413</v>
      </c>
      <c r="G80">
        <f>'2'!P342</f>
        <v>0.34638515092277861</v>
      </c>
      <c r="H80">
        <f>'2'!Q342</f>
        <v>0.45430302415018597</v>
      </c>
    </row>
    <row r="81" spans="1:8" ht="16" thickBot="1">
      <c r="B81" t="s">
        <v>234</v>
      </c>
      <c r="C81">
        <f>'2'!L372</f>
        <v>1.3409665290062975</v>
      </c>
      <c r="D81">
        <f>'2'!M372</f>
        <v>1.109826969368382</v>
      </c>
      <c r="E81">
        <f>'2'!N372</f>
        <v>0.76525292225322328</v>
      </c>
      <c r="F81">
        <f>'2'!O372</f>
        <v>0.57222537624378889</v>
      </c>
      <c r="G81">
        <f>'2'!P372</f>
        <v>0.31340243070621771</v>
      </c>
      <c r="H81">
        <f>'2'!Q372</f>
        <v>0.54209827718920867</v>
      </c>
    </row>
    <row r="82" spans="1:8" ht="17" thickBot="1">
      <c r="A82">
        <v>3</v>
      </c>
      <c r="B82" s="69" t="s">
        <v>12</v>
      </c>
      <c r="C82" s="62">
        <f>'3'!L12</f>
        <v>1.0476201953800151</v>
      </c>
      <c r="D82" s="62">
        <f>'3'!M12</f>
        <v>1.0852476752745663</v>
      </c>
      <c r="E82" s="62">
        <f>'3'!N12</f>
        <v>1.0230467180454916</v>
      </c>
      <c r="F82" s="62">
        <f>'3'!O12</f>
        <v>0.90323669971715093</v>
      </c>
      <c r="G82" s="62">
        <f>'3'!P12</f>
        <v>0.95908375431082604</v>
      </c>
      <c r="H82" s="63">
        <f>'3'!Q12</f>
        <v>1.1254369436562808</v>
      </c>
    </row>
    <row r="83" spans="1:8">
      <c r="B83" t="s">
        <v>236</v>
      </c>
      <c r="C83">
        <f>'3'!L42</f>
        <v>0.90810476347176261</v>
      </c>
      <c r="D83">
        <f>'3'!M42</f>
        <v>0.82179889988118404</v>
      </c>
      <c r="E83">
        <f>'3'!N42</f>
        <v>0.90735913222969911</v>
      </c>
      <c r="F83">
        <f>'3'!O42</f>
        <v>0.81351266917447329</v>
      </c>
      <c r="G83">
        <f>'3'!P42</f>
        <v>0.78949847253810512</v>
      </c>
      <c r="H83">
        <f>'3'!Q42</f>
        <v>1.0671342495038507</v>
      </c>
    </row>
    <row r="84" spans="1:8">
      <c r="B84" t="s">
        <v>237</v>
      </c>
      <c r="C84">
        <f>'3'!L72</f>
        <v>1.2058980929648526</v>
      </c>
      <c r="D84">
        <f>'3'!M72</f>
        <v>1.5199623397885422</v>
      </c>
      <c r="E84">
        <f>'3'!N72</f>
        <v>1.4560263101062327</v>
      </c>
      <c r="F84">
        <f>'3'!O72</f>
        <v>1.4826215593170446</v>
      </c>
      <c r="G84">
        <f>'3'!P72</f>
        <v>1.5481352449351096</v>
      </c>
      <c r="H84">
        <f>'3'!Q72</f>
        <v>1.4774213406385914</v>
      </c>
    </row>
    <row r="85" spans="1:8">
      <c r="B85" t="s">
        <v>238</v>
      </c>
      <c r="C85">
        <f>'3'!L102</f>
        <v>0.93726007650337895</v>
      </c>
      <c r="D85">
        <f>'3'!M102</f>
        <v>0.71984268804817786</v>
      </c>
      <c r="E85">
        <f>'3'!N102</f>
        <v>0.74499548295051887</v>
      </c>
      <c r="F85">
        <f>'3'!O102</f>
        <v>0.71719974817037602</v>
      </c>
      <c r="G85">
        <f>'3'!P102</f>
        <v>0.94574321329727429</v>
      </c>
      <c r="H85">
        <f>'3'!Q102</f>
        <v>0.94605734697449084</v>
      </c>
    </row>
    <row r="86" spans="1:8">
      <c r="B86" t="s">
        <v>239</v>
      </c>
      <c r="C86">
        <f>'3'!L132</f>
        <v>1.5260717914379156</v>
      </c>
      <c r="D86">
        <f>'3'!M132</f>
        <v>1.5532411457228474</v>
      </c>
      <c r="E86">
        <f>'3'!N132</f>
        <v>1.2760825980182058</v>
      </c>
      <c r="F86">
        <f>'3'!O132</f>
        <v>0.80465369101320194</v>
      </c>
      <c r="G86">
        <f>'3'!P132</f>
        <v>0.81982324710759347</v>
      </c>
      <c r="H86">
        <f>'3'!Q132</f>
        <v>0.80359742561445746</v>
      </c>
    </row>
    <row r="87" spans="1:8">
      <c r="B87" t="s">
        <v>240</v>
      </c>
      <c r="C87">
        <f>'3'!L162</f>
        <v>1.3045515414904705</v>
      </c>
      <c r="D87">
        <f>'3'!M162</f>
        <v>0.66865280940641192</v>
      </c>
      <c r="E87">
        <f>'3'!N162</f>
        <v>1.1743338866817421</v>
      </c>
      <c r="F87">
        <f>'3'!O162</f>
        <v>0.98442784946685946</v>
      </c>
      <c r="G87">
        <f>'3'!P162</f>
        <v>0.29349026212715468</v>
      </c>
      <c r="H87">
        <f>'3'!Q162</f>
        <v>1.1888002411621661</v>
      </c>
    </row>
    <row r="88" spans="1:8">
      <c r="B88" t="s">
        <v>241</v>
      </c>
      <c r="C88">
        <f>'3'!L192</f>
        <v>0.73273001182517616</v>
      </c>
      <c r="D88">
        <f>'3'!M192</f>
        <v>1.2370201358075825</v>
      </c>
      <c r="E88">
        <f>'3'!N192</f>
        <v>0.89119371339999853</v>
      </c>
      <c r="F88">
        <f>'3'!O192</f>
        <v>0.68650695369546366</v>
      </c>
      <c r="G88">
        <f>'3'!P192</f>
        <v>0.90804069664845888</v>
      </c>
      <c r="H88">
        <f>'3'!Q192</f>
        <v>1.3237970561676187</v>
      </c>
    </row>
    <row r="89" spans="1:8" ht="16" thickBot="1">
      <c r="B89" t="s">
        <v>242</v>
      </c>
      <c r="C89">
        <f>'3'!L222</f>
        <v>0.96551597680410817</v>
      </c>
      <c r="D89">
        <f>'3'!M222</f>
        <v>1.3120490743959334</v>
      </c>
      <c r="E89">
        <f>'3'!N222</f>
        <v>1.3902233601591134</v>
      </c>
      <c r="F89">
        <f>'3'!O222</f>
        <v>0.61893159071841408</v>
      </c>
      <c r="G89">
        <f>'3'!P222</f>
        <v>1.476171649551933</v>
      </c>
      <c r="H89">
        <f>'3'!Q222</f>
        <v>1.4250527804080284</v>
      </c>
    </row>
    <row r="90" spans="1:8" ht="17" thickBot="1">
      <c r="A90">
        <v>4</v>
      </c>
      <c r="B90" s="69" t="s">
        <v>16</v>
      </c>
      <c r="C90" s="62">
        <f>'4'!L12</f>
        <v>0.62009086544276637</v>
      </c>
      <c r="D90" s="62">
        <f>'4'!M12</f>
        <v>1.4532554750537368</v>
      </c>
      <c r="E90" s="62">
        <f>'4'!N12</f>
        <v>1.4880865157237382</v>
      </c>
      <c r="F90" s="62">
        <f>'4'!O12</f>
        <v>1.5329944682958507</v>
      </c>
      <c r="G90" s="62">
        <f>'4'!P12</f>
        <v>1.4905017576781083</v>
      </c>
      <c r="H90" s="63">
        <f>'4'!Q12</f>
        <v>1.2226420337079862</v>
      </c>
    </row>
    <row r="91" spans="1:8">
      <c r="B91" t="s">
        <v>244</v>
      </c>
      <c r="C91">
        <f>'4'!L42</f>
        <v>0.72004638535912902</v>
      </c>
      <c r="D91">
        <f>'4'!M42</f>
        <v>1.0149546411095076</v>
      </c>
      <c r="E91">
        <f>'4'!N42</f>
        <v>0.77310319065198441</v>
      </c>
      <c r="F91">
        <f>'4'!O42</f>
        <v>0.89766638874433091</v>
      </c>
      <c r="G91">
        <f>'4'!P42</f>
        <v>0.69157917638317168</v>
      </c>
      <c r="H91">
        <f>'4'!Q42</f>
        <v>0.94360411571580327</v>
      </c>
    </row>
    <row r="92" spans="1:8">
      <c r="B92" t="s">
        <v>245</v>
      </c>
      <c r="C92">
        <f>'4'!L72</f>
        <v>0.36369656654797239</v>
      </c>
      <c r="D92">
        <f>'4'!M72</f>
        <v>0.97843922667048311</v>
      </c>
      <c r="E92">
        <f>'4'!N72</f>
        <v>0.43503927113354635</v>
      </c>
      <c r="F92">
        <f>'4'!O72</f>
        <v>1.2332197688070514</v>
      </c>
      <c r="G92">
        <f>'4'!P72</f>
        <v>0.95798716842659404</v>
      </c>
      <c r="H92">
        <f>'4'!Q72</f>
        <v>0.88704003425098876</v>
      </c>
    </row>
    <row r="93" spans="1:8">
      <c r="B93" t="s">
        <v>246</v>
      </c>
      <c r="C93">
        <f>'4'!L102</f>
        <v>0.29708669869467741</v>
      </c>
      <c r="D93">
        <f>'4'!M102</f>
        <v>1.0310985066360028</v>
      </c>
      <c r="E93">
        <f>'4'!N102</f>
        <v>1.083559668330204</v>
      </c>
      <c r="F93">
        <f>'4'!O102</f>
        <v>1.5757547275397283</v>
      </c>
      <c r="G93">
        <f>'4'!P102</f>
        <v>1.5375813502030287</v>
      </c>
      <c r="H93">
        <f>'4'!Q102</f>
        <v>1.6076807264380673</v>
      </c>
    </row>
    <row r="94" spans="1:8">
      <c r="B94" t="s">
        <v>247</v>
      </c>
      <c r="C94">
        <f>'4'!L132</f>
        <v>0.49236698662047806</v>
      </c>
      <c r="D94">
        <f>'4'!M132</f>
        <v>1.4868239866417001</v>
      </c>
      <c r="E94">
        <f>'4'!N132</f>
        <v>1.3075146532975404</v>
      </c>
      <c r="F94">
        <f>'4'!O132</f>
        <v>1.3685159382189187</v>
      </c>
      <c r="G94">
        <f>'4'!P132</f>
        <v>1.4460826522373933</v>
      </c>
      <c r="H94">
        <f>'4'!Q132</f>
        <v>0.75953050535955557</v>
      </c>
    </row>
    <row r="95" spans="1:8">
      <c r="B95" t="s">
        <v>248</v>
      </c>
      <c r="C95">
        <f>'4'!L162</f>
        <v>1.4935890709883144</v>
      </c>
      <c r="D95">
        <f>'4'!M162</f>
        <v>1.6821614951214217</v>
      </c>
      <c r="E95">
        <f>'4'!N162</f>
        <v>1.5682476185783685</v>
      </c>
      <c r="F95">
        <f>'4'!O162</f>
        <v>1.565842308930909</v>
      </c>
      <c r="G95">
        <f>'4'!P162</f>
        <v>1.5075319793220971</v>
      </c>
      <c r="H95">
        <f>'4'!Q162</f>
        <v>1.4249822350336543</v>
      </c>
    </row>
    <row r="96" spans="1:8">
      <c r="B96" t="s">
        <v>249</v>
      </c>
      <c r="C96">
        <f>'4'!L192</f>
        <v>0.6872458736851017</v>
      </c>
      <c r="D96">
        <f>'4'!M192</f>
        <v>1.681081888848952</v>
      </c>
      <c r="E96">
        <f>'4'!N192</f>
        <v>1.713396618179394</v>
      </c>
      <c r="F96">
        <f>'4'!O192</f>
        <v>1.7106024812276193</v>
      </c>
      <c r="G96">
        <f>'4'!P192</f>
        <v>1.7016551922784275</v>
      </c>
      <c r="H96">
        <f>'4'!Q192</f>
        <v>1.3777877829775604</v>
      </c>
    </row>
    <row r="97" spans="1:8">
      <c r="B97" t="s">
        <v>250</v>
      </c>
      <c r="C97">
        <f>'4'!L222</f>
        <v>0.2958713231749226</v>
      </c>
      <c r="D97">
        <f>'4'!M222</f>
        <v>1.6154975778901306</v>
      </c>
      <c r="E97">
        <f>'4'!N222</f>
        <v>1.6583249391627912</v>
      </c>
      <c r="F97">
        <f>'4'!O222</f>
        <v>1.6032526374519998</v>
      </c>
      <c r="G97">
        <f>'4'!P222</f>
        <v>0.77121150373021352</v>
      </c>
      <c r="H97">
        <f>'4'!Q222</f>
        <v>0.61456917289130553</v>
      </c>
    </row>
    <row r="98" spans="1:8" ht="16" thickBot="1">
      <c r="B98" t="s">
        <v>251</v>
      </c>
      <c r="C98">
        <f>'4'!L252</f>
        <v>0.49720324750438594</v>
      </c>
      <c r="D98">
        <f>'4'!M252</f>
        <v>1.4087397963757413</v>
      </c>
      <c r="E98">
        <f>'4'!N252</f>
        <v>1.3466220567807019</v>
      </c>
      <c r="F98">
        <f>'4'!O252</f>
        <v>0.52714992567561625</v>
      </c>
      <c r="G98">
        <f>'4'!P252</f>
        <v>1.1486094192886211</v>
      </c>
      <c r="H98">
        <f>'4'!Q252</f>
        <v>1.1597275675861529</v>
      </c>
    </row>
    <row r="99" spans="1:8" ht="17" thickBot="1">
      <c r="A99">
        <v>5</v>
      </c>
      <c r="B99" s="69" t="s">
        <v>20</v>
      </c>
      <c r="C99" s="62">
        <f>'5'!L12</f>
        <v>0.87984134107972867</v>
      </c>
      <c r="D99" s="62">
        <f>'5'!M12</f>
        <v>0.65409545723563733</v>
      </c>
      <c r="E99" s="62">
        <f>'5'!N12</f>
        <v>0.58862938762132488</v>
      </c>
      <c r="F99" s="62">
        <f>'5'!O12</f>
        <v>0.5598146952982247</v>
      </c>
      <c r="G99" s="62">
        <f>'5'!P12</f>
        <v>0.51939006310819225</v>
      </c>
      <c r="H99" s="63">
        <f>'5'!Q12</f>
        <v>0.60604715822036148</v>
      </c>
    </row>
    <row r="100" spans="1:8">
      <c r="B100" t="s">
        <v>253</v>
      </c>
      <c r="C100">
        <f>'5'!L42</f>
        <v>0.89376172784452523</v>
      </c>
      <c r="D100">
        <f>'5'!M42</f>
        <v>0.54481561693659397</v>
      </c>
      <c r="E100">
        <f>'5'!N42</f>
        <v>0.49912966770930539</v>
      </c>
      <c r="F100">
        <f>'5'!O42</f>
        <v>0.43782304998612326</v>
      </c>
      <c r="G100">
        <f>'5'!P42</f>
        <v>0.41193406428299018</v>
      </c>
      <c r="H100">
        <f>'5'!Q42</f>
        <v>1.0375662410102056</v>
      </c>
    </row>
    <row r="101" spans="1:8">
      <c r="B101" t="s">
        <v>254</v>
      </c>
      <c r="C101">
        <f>'5'!L72</f>
        <v>1.2205153908864992</v>
      </c>
      <c r="D101">
        <f>'5'!M72</f>
        <v>0.59251635120592394</v>
      </c>
      <c r="E101">
        <f>'5'!N72</f>
        <v>0.42455495946641197</v>
      </c>
      <c r="F101">
        <f>'5'!O72</f>
        <v>0.92067050699637254</v>
      </c>
      <c r="G101">
        <f>'5'!P72</f>
        <v>0.92089576521721295</v>
      </c>
      <c r="H101">
        <f>'5'!Q72</f>
        <v>0.2039936128661172</v>
      </c>
    </row>
    <row r="102" spans="1:8">
      <c r="B102" t="s">
        <v>255</v>
      </c>
      <c r="C102">
        <f>'5'!L102</f>
        <v>0.76315075269614541</v>
      </c>
      <c r="D102">
        <f>'5'!M102</f>
        <v>0.59576636526332349</v>
      </c>
      <c r="E102">
        <f>'5'!N102</f>
        <v>0.46379971100444822</v>
      </c>
      <c r="F102">
        <f>'5'!O102</f>
        <v>0.64741738322224451</v>
      </c>
      <c r="G102">
        <f>'5'!P102</f>
        <v>0.47347426413834276</v>
      </c>
      <c r="H102">
        <f>'5'!Q102</f>
        <v>0.27441051473121258</v>
      </c>
    </row>
    <row r="103" spans="1:8">
      <c r="B103" t="s">
        <v>256</v>
      </c>
      <c r="C103">
        <f>'5'!L132</f>
        <v>0.875</v>
      </c>
      <c r="D103">
        <f>'5'!M132</f>
        <v>1.2951028235381048</v>
      </c>
      <c r="E103">
        <f>'5'!N132</f>
        <v>1.0576375303196117</v>
      </c>
      <c r="F103">
        <f>'5'!O132</f>
        <v>0.3059514652867017</v>
      </c>
      <c r="G103">
        <f>'5'!P132</f>
        <v>1.1061513411497075</v>
      </c>
      <c r="H103">
        <f>'5'!Q132</f>
        <v>0.28856878972089539</v>
      </c>
    </row>
    <row r="104" spans="1:8">
      <c r="B104" t="s">
        <v>257</v>
      </c>
      <c r="C104">
        <f>'5'!L162</f>
        <v>0.875</v>
      </c>
      <c r="D104">
        <f>'5'!M162</f>
        <v>1.4098155767021976</v>
      </c>
      <c r="E104">
        <f>'5'!N162</f>
        <v>1.255815729930412</v>
      </c>
      <c r="F104">
        <f>'5'!O162</f>
        <v>1.470863907503992</v>
      </c>
      <c r="G104">
        <f>'5'!P162</f>
        <v>0.6607064489963238</v>
      </c>
      <c r="H104">
        <f>'5'!Q162</f>
        <v>1.519970256111689</v>
      </c>
    </row>
    <row r="105" spans="1:8" ht="16" thickBot="1">
      <c r="B105" t="s">
        <v>258</v>
      </c>
      <c r="C105">
        <f>'5'!L192</f>
        <v>0.57233176048208234</v>
      </c>
      <c r="D105">
        <f>'5'!M192</f>
        <v>0.44816502421706378</v>
      </c>
      <c r="E105">
        <f>'5'!N192</f>
        <v>0.92456182923232444</v>
      </c>
      <c r="F105">
        <f>'5'!O192</f>
        <v>0.97395633856778607</v>
      </c>
      <c r="G105">
        <f>'5'!P192</f>
        <v>0.43698021894191685</v>
      </c>
      <c r="H105">
        <f>'5'!Q192</f>
        <v>0.48337867024985653</v>
      </c>
    </row>
    <row r="106" spans="1:8" ht="17" thickBot="1">
      <c r="A106">
        <v>6</v>
      </c>
      <c r="B106" s="69" t="s">
        <v>24</v>
      </c>
      <c r="C106" s="62">
        <f>'6'!L12</f>
        <v>0.6137545461473437</v>
      </c>
      <c r="D106" s="62">
        <f>'6'!M12</f>
        <v>0.37927850943726549</v>
      </c>
      <c r="E106" s="62">
        <f>'6'!N12</f>
        <v>0.54684974206537151</v>
      </c>
      <c r="F106" s="62">
        <f>'6'!O12</f>
        <v>0.68180485205913421</v>
      </c>
      <c r="G106" s="62">
        <f>'6'!P12</f>
        <v>0.92161420925518867</v>
      </c>
      <c r="H106" s="63">
        <f>'6'!Q12</f>
        <v>0.79917049548173835</v>
      </c>
    </row>
    <row r="107" spans="1:8" ht="16">
      <c r="B107" s="24" t="s">
        <v>260</v>
      </c>
      <c r="C107">
        <f>'6'!L42</f>
        <v>1.0724911345152242</v>
      </c>
      <c r="D107">
        <f>'6'!M42</f>
        <v>0.27969447012151738</v>
      </c>
      <c r="E107">
        <f>'6'!N42</f>
        <v>0.32861250904470019</v>
      </c>
      <c r="F107">
        <f>'6'!O42</f>
        <v>0.66606718305131363</v>
      </c>
      <c r="G107">
        <f>'6'!P42</f>
        <v>1.1499822033012534</v>
      </c>
      <c r="H107">
        <f>'6'!Q42</f>
        <v>1.2215111295543135</v>
      </c>
    </row>
    <row r="108" spans="1:8" ht="16">
      <c r="B108" s="24" t="s">
        <v>261</v>
      </c>
      <c r="C108">
        <f>'6'!L72</f>
        <v>0.18603165175699451</v>
      </c>
      <c r="D108">
        <f>'6'!M72</f>
        <v>0.49749326978256336</v>
      </c>
      <c r="E108">
        <f>'6'!N72</f>
        <v>0.56667265381611442</v>
      </c>
      <c r="F108">
        <f>'6'!O72</f>
        <v>1.2663304526788273</v>
      </c>
      <c r="G108">
        <f>'6'!P72</f>
        <v>0.48250388365452879</v>
      </c>
      <c r="H108">
        <f>'6'!Q72</f>
        <v>0.47778323810186429</v>
      </c>
    </row>
    <row r="109" spans="1:8" ht="16">
      <c r="B109" s="24" t="s">
        <v>262</v>
      </c>
      <c r="C109">
        <f>'6'!L102</f>
        <v>0.58689833338069841</v>
      </c>
      <c r="D109">
        <f>'6'!M102</f>
        <v>1.0012230274050962</v>
      </c>
      <c r="E109">
        <f>'6'!N102</f>
        <v>1.3672694621181847</v>
      </c>
      <c r="F109">
        <f>'6'!O102</f>
        <v>0.47468447312854545</v>
      </c>
      <c r="G109">
        <f>'6'!P102</f>
        <v>0.48684565214295433</v>
      </c>
      <c r="H109">
        <f>'6'!Q102</f>
        <v>0.33595617644977288</v>
      </c>
    </row>
    <row r="110" spans="1:8" ht="16" thickBot="1">
      <c r="B110" t="s">
        <v>263</v>
      </c>
      <c r="C110">
        <f>'6'!L132</f>
        <v>0.31871757240527931</v>
      </c>
      <c r="D110">
        <f>'6'!M132</f>
        <v>0.40102140875425707</v>
      </c>
      <c r="E110">
        <f>'6'!N132</f>
        <v>0.79043503627877965</v>
      </c>
      <c r="F110">
        <f>'6'!O132</f>
        <v>0.65752424554057898</v>
      </c>
      <c r="G110">
        <f>'6'!P132</f>
        <v>0.96196627358241549</v>
      </c>
      <c r="H110">
        <f>'6'!Q132</f>
        <v>0.46723475496327149</v>
      </c>
    </row>
    <row r="111" spans="1:8" ht="17" thickBot="1">
      <c r="A111">
        <v>7</v>
      </c>
      <c r="B111" s="69" t="s">
        <v>28</v>
      </c>
      <c r="C111" s="62">
        <f>'7'!L12</f>
        <v>0.60472491179473653</v>
      </c>
      <c r="D111" s="62">
        <f>'7'!M12</f>
        <v>0.68601507296946951</v>
      </c>
      <c r="E111" s="62">
        <f>'7'!N12</f>
        <v>1.0442796558958976</v>
      </c>
      <c r="F111" s="62">
        <f>'7'!O12</f>
        <v>0.95224541038281652</v>
      </c>
      <c r="G111" s="62">
        <f>'7'!P12</f>
        <v>0.73768893944318781</v>
      </c>
      <c r="H111" s="63">
        <f>'7'!Q12</f>
        <v>0.88748148591586484</v>
      </c>
    </row>
    <row r="112" spans="1:8" ht="16">
      <c r="B112" s="24" t="s">
        <v>265</v>
      </c>
      <c r="C112">
        <f>'7'!L42</f>
        <v>0.93935489365319269</v>
      </c>
      <c r="D112">
        <f>'7'!M42</f>
        <v>0.71062425274827856</v>
      </c>
      <c r="E112">
        <f>'7'!N42</f>
        <v>0.97940226109837158</v>
      </c>
      <c r="F112">
        <f>'7'!O42</f>
        <v>1.2986436202472955</v>
      </c>
      <c r="G112">
        <f>'7'!P42</f>
        <v>0.74751715415202669</v>
      </c>
      <c r="H112">
        <f>'7'!Q42</f>
        <v>1.0630082960780767</v>
      </c>
    </row>
    <row r="113" spans="1:8" ht="16">
      <c r="B113" s="24" t="s">
        <v>266</v>
      </c>
      <c r="C113">
        <f>'7'!L72</f>
        <v>0.83262319007833008</v>
      </c>
      <c r="D113">
        <f>'7'!M72</f>
        <v>0.70847733502083099</v>
      </c>
      <c r="E113">
        <f>'7'!N72</f>
        <v>1.0020008591798311</v>
      </c>
      <c r="F113">
        <f>'7'!O72</f>
        <v>0.39370981638937369</v>
      </c>
      <c r="G113">
        <f>'7'!P72</f>
        <v>1.1595620754933553</v>
      </c>
      <c r="H113">
        <f>'7'!Q72</f>
        <v>0.875</v>
      </c>
    </row>
    <row r="114" spans="1:8">
      <c r="B114" t="s">
        <v>267</v>
      </c>
      <c r="C114">
        <f>'7'!L102</f>
        <v>0.875</v>
      </c>
      <c r="D114">
        <f>'7'!M102</f>
        <v>1.4278979328091712</v>
      </c>
      <c r="E114">
        <f>'7'!N102</f>
        <v>1.3960803902974597</v>
      </c>
      <c r="F114">
        <f>'7'!O102</f>
        <v>1.065143715772384</v>
      </c>
      <c r="G114">
        <f>'7'!P102</f>
        <v>0.84190047577373195</v>
      </c>
      <c r="H114">
        <f>'7'!Q102</f>
        <v>0.57370865753465283</v>
      </c>
    </row>
    <row r="115" spans="1:8">
      <c r="B115" t="s">
        <v>268</v>
      </c>
      <c r="C115">
        <f>'7'!L132</f>
        <v>0.31553144771426078</v>
      </c>
      <c r="D115">
        <f>'7'!M132</f>
        <v>0.32146105958033588</v>
      </c>
      <c r="E115">
        <f>'7'!N132</f>
        <v>0.8286084878878458</v>
      </c>
      <c r="F115">
        <f>'7'!O132</f>
        <v>0.3227859770803545</v>
      </c>
      <c r="G115">
        <f>'7'!P132</f>
        <v>0.32745055109255794</v>
      </c>
      <c r="H115">
        <f>'7'!Q132</f>
        <v>0.59598060213065751</v>
      </c>
    </row>
    <row r="116" spans="1:8">
      <c r="B116" t="s">
        <v>269</v>
      </c>
      <c r="C116">
        <f>'7'!L162</f>
        <v>0.27928485085955662</v>
      </c>
      <c r="D116">
        <f>'7'!M162</f>
        <v>0.39435343367258974</v>
      </c>
      <c r="E116">
        <f>'7'!N162</f>
        <v>0.875</v>
      </c>
      <c r="F116">
        <f>'7'!O162</f>
        <v>0.31923781845718724</v>
      </c>
      <c r="G116">
        <f>'7'!P162</f>
        <v>1.127550338523521</v>
      </c>
      <c r="H116">
        <f>'7'!Q162</f>
        <v>1.1791208492663339</v>
      </c>
    </row>
    <row r="117" spans="1:8" ht="16" thickBot="1">
      <c r="B117" t="s">
        <v>270</v>
      </c>
      <c r="C117">
        <f>'7'!L192</f>
        <v>0.22848899860081806</v>
      </c>
      <c r="D117">
        <f>'7'!M192</f>
        <v>0.40790199259659105</v>
      </c>
      <c r="E117">
        <f>'7'!N192</f>
        <v>1.0235755681824443</v>
      </c>
      <c r="F117">
        <f>'7'!O192</f>
        <v>0.69530066587359673</v>
      </c>
      <c r="G117">
        <f>'7'!P192</f>
        <v>0.56382737486830048</v>
      </c>
      <c r="H117">
        <f>'7'!Q192</f>
        <v>0.58121494529307749</v>
      </c>
    </row>
    <row r="118" spans="1:8" ht="17" thickBot="1">
      <c r="A118">
        <v>8</v>
      </c>
      <c r="B118" s="69" t="s">
        <v>32</v>
      </c>
      <c r="C118" s="62">
        <f>'8'!L12</f>
        <v>0.36728487338906762</v>
      </c>
      <c r="D118" s="62">
        <f>'8'!M12</f>
        <v>0.64281359549641759</v>
      </c>
      <c r="E118" s="62">
        <f>'8'!N12</f>
        <v>0.46568750421858629</v>
      </c>
      <c r="F118" s="62">
        <f>'8'!O12</f>
        <v>0.47997432782215388</v>
      </c>
      <c r="G118" s="62">
        <f>'8'!P12</f>
        <v>0.33630054554737399</v>
      </c>
      <c r="H118" s="63">
        <f>'8'!Q12</f>
        <v>0.96972247317825466</v>
      </c>
    </row>
    <row r="119" spans="1:8">
      <c r="B119" t="s">
        <v>272</v>
      </c>
      <c r="C119">
        <f>'8'!L42</f>
        <v>0.29928996129745283</v>
      </c>
      <c r="D119">
        <f>'8'!M42</f>
        <v>0.53269541581086566</v>
      </c>
      <c r="E119">
        <f>'8'!N42</f>
        <v>0.45560838256115255</v>
      </c>
      <c r="F119">
        <f>'8'!O42</f>
        <v>0.43253999107535951</v>
      </c>
      <c r="G119">
        <f>'8'!P42</f>
        <v>0.29458862210711534</v>
      </c>
      <c r="H119">
        <f>'8'!Q42</f>
        <v>1.2658057412967993</v>
      </c>
    </row>
    <row r="120" spans="1:8">
      <c r="B120" t="s">
        <v>273</v>
      </c>
      <c r="C120">
        <f>'8'!L72</f>
        <v>0.27504187909598038</v>
      </c>
      <c r="D120">
        <f>'8'!M72</f>
        <v>0.65816784014401941</v>
      </c>
      <c r="E120">
        <f>'8'!N72</f>
        <v>0.46808494657576633</v>
      </c>
      <c r="F120">
        <f>'8'!O72</f>
        <v>0.55126487991347983</v>
      </c>
      <c r="G120">
        <f>'8'!P72</f>
        <v>0.3781016393272334</v>
      </c>
      <c r="H120">
        <f>'8'!Q72</f>
        <v>0.43421855818610139</v>
      </c>
    </row>
    <row r="121" spans="1:8">
      <c r="B121" t="s">
        <v>274</v>
      </c>
      <c r="C121">
        <f>'8'!L102</f>
        <v>0.8134929993046216</v>
      </c>
      <c r="D121">
        <f>'8'!M102</f>
        <v>1.0546060718434704</v>
      </c>
      <c r="E121">
        <f>'8'!N102</f>
        <v>0.58744212398666318</v>
      </c>
      <c r="F121">
        <f>'8'!O102</f>
        <v>0.5600891677735883</v>
      </c>
      <c r="G121">
        <f>'8'!P102</f>
        <v>0.24459725617552497</v>
      </c>
      <c r="H121">
        <f>'8'!Q102</f>
        <v>0.84095074522330371</v>
      </c>
    </row>
    <row r="122" spans="1:8">
      <c r="B122" t="s">
        <v>275</v>
      </c>
      <c r="C122">
        <f>'8'!L132</f>
        <v>0.4579204496669127</v>
      </c>
      <c r="D122">
        <f>'8'!M132</f>
        <v>0.82515065192982207</v>
      </c>
      <c r="E122">
        <f>'8'!N132</f>
        <v>0.6395184696962416</v>
      </c>
      <c r="F122">
        <f>'8'!O132</f>
        <v>0.77503337218100843</v>
      </c>
      <c r="G122">
        <f>'8'!P132</f>
        <v>0.59587352130570725</v>
      </c>
      <c r="H122">
        <f>'8'!Q132</f>
        <v>0.7484528394959552</v>
      </c>
    </row>
    <row r="123" spans="1:8">
      <c r="B123" t="s">
        <v>276</v>
      </c>
      <c r="C123">
        <f>'8'!L162</f>
        <v>0.3962367191396014</v>
      </c>
      <c r="D123">
        <f>'8'!M162</f>
        <v>0.67927261103410463</v>
      </c>
      <c r="E123">
        <f>'8'!N162</f>
        <v>0.28891904194919465</v>
      </c>
      <c r="F123">
        <f>'8'!O162</f>
        <v>0.31767926630756382</v>
      </c>
      <c r="G123">
        <f>'8'!P162</f>
        <v>0.46525086269661597</v>
      </c>
      <c r="H123">
        <f>'8'!Q162</f>
        <v>0.23488936836848681</v>
      </c>
    </row>
    <row r="124" spans="1:8" ht="16" thickBot="1">
      <c r="B124" t="s">
        <v>277</v>
      </c>
      <c r="C124">
        <f>'8'!L192</f>
        <v>0.46455320013618207</v>
      </c>
      <c r="D124">
        <f>'8'!M192</f>
        <v>0.46315207476931297</v>
      </c>
      <c r="E124">
        <f>'8'!N192</f>
        <v>0.40594882427818219</v>
      </c>
      <c r="F124">
        <f>'8'!O192</f>
        <v>0.45918742511192062</v>
      </c>
      <c r="G124">
        <f>'8'!P192</f>
        <v>0.3353484990921381</v>
      </c>
      <c r="H124">
        <f>'8'!Q192</f>
        <v>1.418453127942491</v>
      </c>
    </row>
    <row r="125" spans="1:8" ht="17" thickBot="1">
      <c r="A125">
        <v>9</v>
      </c>
      <c r="B125" s="69" t="s">
        <v>36</v>
      </c>
      <c r="C125" s="62">
        <f>'9'!L12</f>
        <v>0.62891532483531221</v>
      </c>
      <c r="D125" s="62">
        <f>'9'!M12</f>
        <v>0.41514066575156161</v>
      </c>
      <c r="E125" s="62">
        <f>'9'!N12</f>
        <v>0.80965472970462926</v>
      </c>
      <c r="F125" s="62">
        <f>'9'!O12</f>
        <v>0.709822182623709</v>
      </c>
      <c r="G125" s="62">
        <f>'9'!P12</f>
        <v>0.50867797306386375</v>
      </c>
      <c r="H125" s="63">
        <f>'9'!Q12</f>
        <v>0.64200646797951322</v>
      </c>
    </row>
    <row r="126" spans="1:8">
      <c r="B126" t="s">
        <v>279</v>
      </c>
      <c r="C126">
        <f>'9'!L42</f>
        <v>0.40705928433162247</v>
      </c>
      <c r="D126">
        <f>'9'!M42</f>
        <v>0.32388068903948325</v>
      </c>
      <c r="E126">
        <f>'9'!N42</f>
        <v>0.85812970565932956</v>
      </c>
      <c r="F126">
        <f>'9'!O42</f>
        <v>0.7586988480602852</v>
      </c>
      <c r="G126">
        <f>'9'!P42</f>
        <v>0.53417436162653131</v>
      </c>
      <c r="H126">
        <f>'9'!Q42</f>
        <v>0.5548078356978513</v>
      </c>
    </row>
    <row r="127" spans="1:8">
      <c r="B127" t="s">
        <v>280</v>
      </c>
      <c r="C127">
        <f>'9'!L72</f>
        <v>0.34229196642421822</v>
      </c>
      <c r="D127">
        <f>'9'!M72</f>
        <v>0.2145195979738799</v>
      </c>
      <c r="E127">
        <f>'9'!N72</f>
        <v>0.19516478641816812</v>
      </c>
      <c r="F127">
        <f>'9'!O72</f>
        <v>1.0570616401806132</v>
      </c>
      <c r="G127">
        <f>'9'!P72</f>
        <v>0.38386484105698077</v>
      </c>
      <c r="H127">
        <f>'9'!Q72</f>
        <v>0.51494607476700938</v>
      </c>
    </row>
    <row r="128" spans="1:8">
      <c r="B128" t="s">
        <v>281</v>
      </c>
      <c r="C128">
        <f>'9'!L102</f>
        <v>0.81645503589658552</v>
      </c>
      <c r="D128">
        <f>'9'!M102</f>
        <v>0.64028270524003694</v>
      </c>
      <c r="E128">
        <f>'9'!N102</f>
        <v>0.47439163973192067</v>
      </c>
      <c r="F128">
        <f>'9'!O102</f>
        <v>0.53617388854738279</v>
      </c>
      <c r="G128">
        <f>'9'!P102</f>
        <v>0.38338520417877964</v>
      </c>
      <c r="H128">
        <f>'9'!Q102</f>
        <v>0.5955088834473965</v>
      </c>
    </row>
    <row r="129" spans="1:8">
      <c r="B129" t="s">
        <v>282</v>
      </c>
      <c r="C129">
        <f>'9'!L132</f>
        <v>0.22994476914533063</v>
      </c>
      <c r="D129">
        <f>'9'!M132</f>
        <v>0.16727971743425263</v>
      </c>
      <c r="E129">
        <f>'9'!N132</f>
        <v>0.50290171270224993</v>
      </c>
      <c r="F129">
        <f>'9'!O132</f>
        <v>0.93102214483812928</v>
      </c>
      <c r="G129">
        <f>'9'!P132</f>
        <v>0.3619902004073976</v>
      </c>
      <c r="H129">
        <f>'9'!Q132</f>
        <v>1.2614399659474123</v>
      </c>
    </row>
    <row r="130" spans="1:8" ht="16" thickBot="1">
      <c r="B130" t="s">
        <v>283</v>
      </c>
      <c r="C130">
        <f>'9'!L162</f>
        <v>1.3973966372026436</v>
      </c>
      <c r="D130">
        <f>'9'!M162</f>
        <v>1.1025826167777553</v>
      </c>
      <c r="E130">
        <f>'9'!N162</f>
        <v>1.5759884569510421</v>
      </c>
      <c r="F130">
        <f>'9'!O162</f>
        <v>0.66548419487644472</v>
      </c>
      <c r="G130">
        <f>'9'!P162</f>
        <v>1.0909619438833533</v>
      </c>
      <c r="H130">
        <f>'9'!Q162</f>
        <v>0.70087369220500817</v>
      </c>
    </row>
    <row r="131" spans="1:8" ht="17" thickBot="1">
      <c r="A131">
        <v>10</v>
      </c>
      <c r="B131" s="69" t="s">
        <v>41</v>
      </c>
      <c r="C131" s="62">
        <f>'10'!L12</f>
        <v>0.76055893418326881</v>
      </c>
      <c r="D131" s="62">
        <f>'10'!M12</f>
        <v>0.8027403028676513</v>
      </c>
      <c r="E131" s="62">
        <f>'10'!N12</f>
        <v>0.6381204181469422</v>
      </c>
      <c r="F131" s="62">
        <f>'10'!O12</f>
        <v>1.0594057505732535</v>
      </c>
      <c r="G131" s="62">
        <f>'10'!P12</f>
        <v>1.0469516820542513</v>
      </c>
      <c r="H131" s="63">
        <f>'10'!Q12</f>
        <v>0.71278874034426243</v>
      </c>
    </row>
    <row r="132" spans="1:8">
      <c r="B132" t="s">
        <v>285</v>
      </c>
      <c r="C132">
        <f>'10'!L42</f>
        <v>0.94507803292395054</v>
      </c>
      <c r="D132">
        <f>'10'!M42</f>
        <v>0.74513525467912922</v>
      </c>
      <c r="E132">
        <f>'10'!N42</f>
        <v>0.59330263853060428</v>
      </c>
      <c r="F132">
        <f>'10'!O42</f>
        <v>0.8541031186112551</v>
      </c>
      <c r="G132">
        <f>'10'!P42</f>
        <v>0.73048665272385671</v>
      </c>
      <c r="H132">
        <f>'10'!Q42</f>
        <v>0.88573404861950067</v>
      </c>
    </row>
    <row r="133" spans="1:8">
      <c r="B133" t="s">
        <v>286</v>
      </c>
      <c r="C133">
        <f>'10'!L72</f>
        <v>0.39318381770781641</v>
      </c>
      <c r="D133">
        <f>'10'!M72</f>
        <v>0.94549388843998861</v>
      </c>
      <c r="E133">
        <f>'10'!N72</f>
        <v>0.58327122492411487</v>
      </c>
      <c r="F133">
        <f>'10'!O72</f>
        <v>1.1716795723501217</v>
      </c>
      <c r="G133">
        <f>'10'!P72</f>
        <v>1.3200710262087825</v>
      </c>
      <c r="H133">
        <f>'10'!Q72</f>
        <v>0.93024687982293419</v>
      </c>
    </row>
    <row r="134" spans="1:8">
      <c r="B134" t="s">
        <v>287</v>
      </c>
      <c r="C134">
        <f>'10'!L102</f>
        <v>0.83712461281169492</v>
      </c>
      <c r="D134">
        <f>'10'!M102</f>
        <v>0.72515632077970738</v>
      </c>
      <c r="E134">
        <f>'10'!N102</f>
        <v>0.52106604203846529</v>
      </c>
      <c r="F134">
        <f>'10'!O102</f>
        <v>1.0660844805781413</v>
      </c>
      <c r="G134">
        <f>'10'!P102</f>
        <v>1.1947223563492873</v>
      </c>
      <c r="H134">
        <f>'10'!Q102</f>
        <v>0.40610333160472789</v>
      </c>
    </row>
    <row r="135" spans="1:8">
      <c r="B135" t="s">
        <v>288</v>
      </c>
      <c r="C135">
        <f>'10'!L132</f>
        <v>1.1988898206187744</v>
      </c>
      <c r="D135">
        <f>'10'!M132</f>
        <v>1.2964868591484151</v>
      </c>
      <c r="E135">
        <f>'10'!N132</f>
        <v>0.93383244222694373</v>
      </c>
      <c r="F135">
        <f>'10'!O132</f>
        <v>1.1352020431890923</v>
      </c>
      <c r="G135">
        <f>'10'!P132</f>
        <v>1.051971738111311</v>
      </c>
      <c r="H135">
        <f>'10'!Q132</f>
        <v>0.45818089110780247</v>
      </c>
    </row>
    <row r="136" spans="1:8">
      <c r="B136" t="s">
        <v>289</v>
      </c>
      <c r="C136">
        <f>'10'!L162</f>
        <v>0.49738374988473283</v>
      </c>
      <c r="D136">
        <f>'10'!M162</f>
        <v>0.52446057939439816</v>
      </c>
      <c r="E136">
        <f>'10'!N162</f>
        <v>0.78087725994097368</v>
      </c>
      <c r="F136">
        <f>'10'!O162</f>
        <v>1.0275460968955912</v>
      </c>
      <c r="G136">
        <f>'10'!P162</f>
        <v>0.875</v>
      </c>
      <c r="H136">
        <f>'10'!Q162</f>
        <v>0.89527722775995244</v>
      </c>
    </row>
    <row r="137" spans="1:8" ht="16" thickBot="1">
      <c r="B137" t="s">
        <v>290</v>
      </c>
      <c r="C137">
        <f>'10'!L192</f>
        <v>0.875</v>
      </c>
      <c r="D137">
        <f>'10'!M192</f>
        <v>0.38561158847384086</v>
      </c>
      <c r="E137">
        <f>'10'!N192</f>
        <v>0.40054809769302169</v>
      </c>
      <c r="F137">
        <f>'10'!O192</f>
        <v>1.4007187640157908</v>
      </c>
      <c r="G137">
        <f>'10'!P192</f>
        <v>1.378713954779285</v>
      </c>
      <c r="H137">
        <f>'10'!Q192</f>
        <v>0.81583554787105661</v>
      </c>
    </row>
    <row r="138" spans="1:8" ht="17" thickBot="1">
      <c r="A138">
        <v>11</v>
      </c>
      <c r="B138" s="69" t="s">
        <v>45</v>
      </c>
      <c r="C138" s="62">
        <f>'11'!L12</f>
        <v>0.61090477069441451</v>
      </c>
      <c r="D138" s="62">
        <f>'11'!M12</f>
        <v>0.48287468394931859</v>
      </c>
      <c r="E138" s="62">
        <f>'11'!N12</f>
        <v>0.90518669891318448</v>
      </c>
      <c r="F138" s="62">
        <f>'11'!O12</f>
        <v>0.75505128122340237</v>
      </c>
      <c r="G138" s="62">
        <f>'11'!P12</f>
        <v>0.57716742815416899</v>
      </c>
      <c r="H138" s="63">
        <f>'11'!Q12</f>
        <v>0.47370209465652879</v>
      </c>
    </row>
    <row r="139" spans="1:8">
      <c r="B139" t="s">
        <v>292</v>
      </c>
      <c r="C139">
        <f>'11'!L42</f>
        <v>0.93982083180419207</v>
      </c>
      <c r="D139">
        <f>'11'!M42</f>
        <v>0.77139039827547562</v>
      </c>
      <c r="E139">
        <f>'11'!N42</f>
        <v>1.213928113008256</v>
      </c>
      <c r="F139">
        <f>'11'!O42</f>
        <v>0.88810330516733016</v>
      </c>
      <c r="G139">
        <f>'11'!P42</f>
        <v>1.1047886787178589</v>
      </c>
      <c r="H139">
        <f>'11'!Q42</f>
        <v>0.49781507727670393</v>
      </c>
    </row>
    <row r="140" spans="1:8">
      <c r="B140" t="s">
        <v>293</v>
      </c>
      <c r="C140">
        <f>'11'!L72</f>
        <v>0.48595171902799317</v>
      </c>
      <c r="D140">
        <f>'11'!M72</f>
        <v>0.45305090808515869</v>
      </c>
      <c r="E140">
        <f>'11'!N72</f>
        <v>1.1254823677855401</v>
      </c>
      <c r="F140">
        <f>'11'!O72</f>
        <v>0.3941658433047443</v>
      </c>
      <c r="G140">
        <f>'11'!P72</f>
        <v>0.40033612501822308</v>
      </c>
      <c r="H140">
        <f>'11'!Q72</f>
        <v>0.51152627239525028</v>
      </c>
    </row>
    <row r="141" spans="1:8">
      <c r="B141" t="s">
        <v>294</v>
      </c>
      <c r="C141">
        <f>'11'!L102</f>
        <v>0.82279819834693346</v>
      </c>
      <c r="D141">
        <f>'11'!M102</f>
        <v>0.16247875153966637</v>
      </c>
      <c r="E141">
        <f>'11'!N102</f>
        <v>0.41070311900470946</v>
      </c>
      <c r="F141">
        <f>'11'!O102</f>
        <v>0.45947265708702273</v>
      </c>
      <c r="G141">
        <f>'11'!P102</f>
        <v>0.18660229906107287</v>
      </c>
      <c r="H141">
        <f>'11'!Q102</f>
        <v>1.2450470968938629</v>
      </c>
    </row>
    <row r="142" spans="1:8">
      <c r="B142" t="s">
        <v>295</v>
      </c>
      <c r="C142">
        <f>'11'!L132</f>
        <v>0.79294890769333759</v>
      </c>
      <c r="D142">
        <f>'11'!M132</f>
        <v>1.3943411788013278</v>
      </c>
      <c r="E142">
        <f>'11'!N132</f>
        <v>0.30546648217212324</v>
      </c>
      <c r="F142">
        <f>'11'!O132</f>
        <v>1.6070763063528273</v>
      </c>
      <c r="G142">
        <f>'11'!P132</f>
        <v>0.23521975357773997</v>
      </c>
      <c r="H142">
        <f>'11'!Q132</f>
        <v>0.13684492357518971</v>
      </c>
    </row>
    <row r="143" spans="1:8">
      <c r="B143" t="s">
        <v>296</v>
      </c>
      <c r="C143">
        <f>'11'!L162</f>
        <v>0.50343534992408934</v>
      </c>
      <c r="D143">
        <f>'11'!M162</f>
        <v>0.71140583016877801</v>
      </c>
      <c r="E143">
        <f>'11'!N162</f>
        <v>0.81835333739125116</v>
      </c>
      <c r="F143">
        <f>'11'!O162</f>
        <v>0.42583009098208802</v>
      </c>
      <c r="G143">
        <f>'11'!P162</f>
        <v>0.51470976214376718</v>
      </c>
      <c r="H143">
        <f>'11'!Q162</f>
        <v>1.2776403777428862</v>
      </c>
    </row>
    <row r="144" spans="1:8">
      <c r="B144" t="s">
        <v>297</v>
      </c>
      <c r="C144">
        <f>'11'!L192</f>
        <v>0.11554774024936024</v>
      </c>
      <c r="D144">
        <f>'11'!M192</f>
        <v>0.1641001196861348</v>
      </c>
      <c r="E144">
        <f>'11'!N192</f>
        <v>0.11695674647461229</v>
      </c>
      <c r="F144">
        <f>'11'!O192</f>
        <v>1.030662395503144</v>
      </c>
      <c r="G144">
        <f>'11'!P192</f>
        <v>0.43267114690361985</v>
      </c>
      <c r="H144">
        <f>'11'!Q192</f>
        <v>0.71476068318987795</v>
      </c>
    </row>
    <row r="145" spans="1:8">
      <c r="B145" t="s">
        <v>298</v>
      </c>
      <c r="C145">
        <f>'11'!L222</f>
        <v>0.27059103219146285</v>
      </c>
      <c r="D145">
        <f>'11'!M222</f>
        <v>0.26003287574418216</v>
      </c>
      <c r="E145">
        <f>'11'!N222</f>
        <v>1.3707753052008183</v>
      </c>
      <c r="F145">
        <f>'11'!O222</f>
        <v>0.37922469479918164</v>
      </c>
      <c r="G145">
        <f>'11'!P222</f>
        <v>8.1211360597958693E-2</v>
      </c>
      <c r="H145">
        <f>'11'!Q222</f>
        <v>0.46273022364859512</v>
      </c>
    </row>
    <row r="146" spans="1:8">
      <c r="B146" t="s">
        <v>299</v>
      </c>
      <c r="C146">
        <f>'11'!L252</f>
        <v>0.19813805922714342</v>
      </c>
      <c r="D146">
        <f>'11'!M252</f>
        <v>0.22491121722359139</v>
      </c>
      <c r="E146">
        <f>'11'!N252</f>
        <v>0.47448318796402494</v>
      </c>
      <c r="F146">
        <f>'11'!O252</f>
        <v>0.63970583677134418</v>
      </c>
      <c r="G146">
        <f>'11'!P252</f>
        <v>0.27955250620289884</v>
      </c>
      <c r="H146">
        <f>'11'!Q252</f>
        <v>0.875</v>
      </c>
    </row>
    <row r="147" spans="1:8" ht="16" thickBot="1">
      <c r="B147" t="s">
        <v>300</v>
      </c>
      <c r="C147">
        <f>'11'!L282</f>
        <v>0.48337867024985653</v>
      </c>
      <c r="D147">
        <f>'11'!M282</f>
        <v>0.39403178398092598</v>
      </c>
      <c r="E147">
        <f>'11'!N282</f>
        <v>0.4648324966121169</v>
      </c>
      <c r="F147">
        <f>'11'!O282</f>
        <v>0.19027408459098949</v>
      </c>
      <c r="G147">
        <f>'11'!P282</f>
        <v>0.17920814843325</v>
      </c>
      <c r="H147">
        <f>'11'!Q282</f>
        <v>0.13206411455581438</v>
      </c>
    </row>
    <row r="148" spans="1:8" ht="17" thickBot="1">
      <c r="A148">
        <v>12</v>
      </c>
      <c r="B148" s="69" t="s">
        <v>49</v>
      </c>
      <c r="C148" s="62">
        <f>'12'!L12</f>
        <v>0.3888318699129874</v>
      </c>
      <c r="D148" s="62">
        <f>'12'!M12</f>
        <v>0.62985385812032257</v>
      </c>
      <c r="E148" s="62">
        <f>'12'!N12</f>
        <v>0.79757236894545558</v>
      </c>
      <c r="F148" s="62">
        <f>'12'!O12</f>
        <v>0.50247996085443369</v>
      </c>
      <c r="G148" s="62">
        <f>'12'!P12</f>
        <v>0.58685763026350946</v>
      </c>
      <c r="H148" s="63">
        <f>'12'!Q12</f>
        <v>0.65130978077782276</v>
      </c>
    </row>
    <row r="149" spans="1:8">
      <c r="B149" t="s">
        <v>302</v>
      </c>
      <c r="C149">
        <f>'12'!L42</f>
        <v>0.47534466948113679</v>
      </c>
      <c r="D149">
        <f>'12'!M42</f>
        <v>0.53670738911899685</v>
      </c>
      <c r="E149">
        <f>'12'!N42</f>
        <v>0.92790202369982266</v>
      </c>
      <c r="F149">
        <f>'12'!O42</f>
        <v>0.54797779162845761</v>
      </c>
      <c r="G149">
        <f>'12'!P42</f>
        <v>0.76079620871760412</v>
      </c>
      <c r="H149">
        <f>'12'!Q42</f>
        <v>0.52615310919726943</v>
      </c>
    </row>
    <row r="150" spans="1:8">
      <c r="B150" t="s">
        <v>303</v>
      </c>
      <c r="C150">
        <f>'12'!L72</f>
        <v>0.49912966770930539</v>
      </c>
      <c r="D150">
        <f>'12'!M72</f>
        <v>1.4814457578155298</v>
      </c>
      <c r="E150">
        <f>'12'!N72</f>
        <v>0.39216989723069484</v>
      </c>
      <c r="F150">
        <f>'12'!O72</f>
        <v>0.3147842223249393</v>
      </c>
      <c r="G150">
        <f>'12'!P72</f>
        <v>1.1240170309035251</v>
      </c>
      <c r="H150">
        <f>'12'!Q72</f>
        <v>1.3056359844717944</v>
      </c>
    </row>
    <row r="151" spans="1:8">
      <c r="B151" t="s">
        <v>304</v>
      </c>
      <c r="C151">
        <f>'12'!L102</f>
        <v>0.3497866593836112</v>
      </c>
      <c r="D151">
        <f>'12'!M102</f>
        <v>0.27479624722549328</v>
      </c>
      <c r="E151">
        <f>'12'!N102</f>
        <v>0.57554444453020925</v>
      </c>
      <c r="F151">
        <f>'12'!O102</f>
        <v>0.34962449720237532</v>
      </c>
      <c r="G151">
        <f>'12'!P102</f>
        <v>0.55906901625799887</v>
      </c>
      <c r="H151">
        <f>'12'!Q102</f>
        <v>1.2561493093113416</v>
      </c>
    </row>
    <row r="152" spans="1:8">
      <c r="B152" t="s">
        <v>305</v>
      </c>
      <c r="C152">
        <f>'12'!L132</f>
        <v>0.2014891610929393</v>
      </c>
      <c r="D152">
        <f>'12'!M132</f>
        <v>1.337829546610539</v>
      </c>
      <c r="E152">
        <f>'12'!N132</f>
        <v>0.30129258138419185</v>
      </c>
      <c r="F152">
        <f>'12'!O132</f>
        <v>0.8108847684869912</v>
      </c>
      <c r="G152">
        <f>'12'!P132</f>
        <v>0.53228763173237414</v>
      </c>
      <c r="H152">
        <f>'12'!Q132</f>
        <v>0.80891619737288201</v>
      </c>
    </row>
    <row r="153" spans="1:8">
      <c r="B153" t="s">
        <v>306</v>
      </c>
      <c r="C153">
        <f>'12'!L162</f>
        <v>0.21208409933631236</v>
      </c>
      <c r="D153">
        <f>'12'!M162</f>
        <v>1.3782124848571131</v>
      </c>
      <c r="E153">
        <f>'12'!N162</f>
        <v>1.0877354142061657</v>
      </c>
      <c r="F153">
        <f>'12'!O162</f>
        <v>0.78462957954854229</v>
      </c>
      <c r="G153">
        <f>'12'!P162</f>
        <v>0.61578951633668855</v>
      </c>
      <c r="H153">
        <f>'12'!Q162</f>
        <v>1.1766080858316121</v>
      </c>
    </row>
    <row r="154" spans="1:8">
      <c r="B154" t="s">
        <v>307</v>
      </c>
      <c r="C154">
        <f>'12'!L192</f>
        <v>0.61783072908304337</v>
      </c>
      <c r="D154">
        <f>'12'!M192</f>
        <v>0.2406844581473537</v>
      </c>
      <c r="E154">
        <f>'12'!N192</f>
        <v>1.6094079592299904</v>
      </c>
      <c r="F154">
        <f>'12'!O192</f>
        <v>0.46182389557199383</v>
      </c>
      <c r="G154">
        <f>'12'!P192</f>
        <v>0.26865834954829404</v>
      </c>
      <c r="H154">
        <f>'12'!Q192</f>
        <v>0.79639817214977404</v>
      </c>
    </row>
    <row r="155" spans="1:8">
      <c r="B155" t="s">
        <v>308</v>
      </c>
      <c r="C155">
        <f>'12'!L222</f>
        <v>0.37243121820232933</v>
      </c>
      <c r="D155">
        <f>'12'!M222</f>
        <v>0.57745042018923787</v>
      </c>
      <c r="E155">
        <f>'12'!N222</f>
        <v>0.85416171899942706</v>
      </c>
      <c r="F155">
        <f>'12'!O222</f>
        <v>0.35925610729572655</v>
      </c>
      <c r="G155">
        <f>'12'!P222</f>
        <v>0.44496099573973014</v>
      </c>
      <c r="H155">
        <f>'12'!Q222</f>
        <v>0.51660244310632142</v>
      </c>
    </row>
    <row r="156" spans="1:8">
      <c r="B156" t="s">
        <v>309</v>
      </c>
      <c r="C156">
        <f>'12'!L252</f>
        <v>0.6526996148310571</v>
      </c>
      <c r="D156">
        <f>'12'!M252</f>
        <v>0.39748547942518186</v>
      </c>
      <c r="E156">
        <f>'12'!N252</f>
        <v>0.51902388642709496</v>
      </c>
      <c r="F156">
        <f>'12'!O252</f>
        <v>1.0754302266277429</v>
      </c>
      <c r="G156">
        <f>'12'!P252</f>
        <v>0.39036985089797371</v>
      </c>
      <c r="H156">
        <f>'12'!Q252</f>
        <v>0.44983187907421779</v>
      </c>
    </row>
    <row r="157" spans="1:8" ht="16" thickBot="1">
      <c r="B157" t="s">
        <v>310</v>
      </c>
      <c r="C157">
        <f>'12'!L282</f>
        <v>0.18287661228161156</v>
      </c>
      <c r="D157">
        <f>'12'!M282</f>
        <v>0.20076912565116697</v>
      </c>
      <c r="E157">
        <f>'12'!N282</f>
        <v>0.15053562203615287</v>
      </c>
      <c r="F157">
        <f>'12'!O282</f>
        <v>0.15044051709806461</v>
      </c>
      <c r="G157">
        <f>'12'!P282</f>
        <v>0.38982131623395921</v>
      </c>
      <c r="H157">
        <f>'12'!Q282</f>
        <v>0.37855130079192317</v>
      </c>
    </row>
    <row r="158" spans="1:8" ht="17" thickBot="1">
      <c r="A158">
        <v>13</v>
      </c>
      <c r="B158" s="69" t="s">
        <v>53</v>
      </c>
      <c r="C158" s="62">
        <f>'13'!L12</f>
        <v>0.72471305025438826</v>
      </c>
      <c r="D158" s="62">
        <f>'13'!M12</f>
        <v>0.85735729240194725</v>
      </c>
      <c r="E158" s="62">
        <f>'13'!N12</f>
        <v>1.1428447518493732</v>
      </c>
      <c r="F158" s="62">
        <f>'13'!O12</f>
        <v>1.1756066518889556</v>
      </c>
      <c r="G158" s="62">
        <f>'13'!P12</f>
        <v>0.87009220703626777</v>
      </c>
      <c r="H158" s="63">
        <f>'13'!Q12</f>
        <v>1.111084101840635</v>
      </c>
    </row>
    <row r="159" spans="1:8">
      <c r="B159" t="s">
        <v>312</v>
      </c>
      <c r="C159">
        <f>'13'!L42</f>
        <v>1.2990944441614307</v>
      </c>
      <c r="D159">
        <f>'13'!M42</f>
        <v>1.1310245568174666</v>
      </c>
      <c r="E159">
        <f>'13'!N42</f>
        <v>0.94642047208678093</v>
      </c>
      <c r="F159">
        <f>'13'!O42</f>
        <v>0.875</v>
      </c>
      <c r="G159">
        <f>'13'!P42</f>
        <v>0.84709222790582384</v>
      </c>
      <c r="H159">
        <f>'13'!Q42</f>
        <v>1.1078294178809092</v>
      </c>
    </row>
    <row r="160" spans="1:8">
      <c r="B160" t="s">
        <v>313</v>
      </c>
      <c r="C160">
        <f>'13'!L72</f>
        <v>0.88968115858829155</v>
      </c>
      <c r="D160">
        <f>'13'!M72</f>
        <v>0.50129299170735575</v>
      </c>
      <c r="E160">
        <f>'13'!N72</f>
        <v>0.50704438511282723</v>
      </c>
      <c r="F160">
        <f>'13'!O72</f>
        <v>0.54790220206028051</v>
      </c>
      <c r="G160">
        <f>'13'!P72</f>
        <v>0.75427663798684763</v>
      </c>
      <c r="H160">
        <f>'13'!Q72</f>
        <v>0.73129389873767836</v>
      </c>
    </row>
    <row r="161" spans="1:8">
      <c r="B161" t="s">
        <v>314</v>
      </c>
      <c r="C161">
        <f>'13'!L102</f>
        <v>1.0097728736621328</v>
      </c>
      <c r="D161">
        <f>'13'!M102</f>
        <v>1.0906464563153424</v>
      </c>
      <c r="E161">
        <f>'13'!N102</f>
        <v>1.0565388773455595</v>
      </c>
      <c r="F161">
        <f>'13'!O102</f>
        <v>0.94071522684428677</v>
      </c>
      <c r="G161">
        <f>'13'!P102</f>
        <v>0.93290397801989577</v>
      </c>
      <c r="H161">
        <f>'13'!Q102</f>
        <v>1.1112967044770254</v>
      </c>
    </row>
    <row r="162" spans="1:8">
      <c r="B162" t="s">
        <v>315</v>
      </c>
      <c r="C162">
        <f>'13'!L132</f>
        <v>1.0057588459224942</v>
      </c>
      <c r="D162">
        <f>'13'!M132</f>
        <v>1.4311657118649068</v>
      </c>
      <c r="E162">
        <f>'13'!N132</f>
        <v>0.54704427766959629</v>
      </c>
      <c r="F162">
        <f>'13'!O132</f>
        <v>0.875</v>
      </c>
      <c r="G162">
        <f>'13'!P132</f>
        <v>0.83019091096646969</v>
      </c>
      <c r="H162">
        <f>'13'!Q132</f>
        <v>0.37507668357923812</v>
      </c>
    </row>
    <row r="163" spans="1:8">
      <c r="B163" t="s">
        <v>316</v>
      </c>
      <c r="C163">
        <f>'13'!L162</f>
        <v>0.52410943490151318</v>
      </c>
      <c r="D163">
        <f>'13'!M162</f>
        <v>0.72842922742048422</v>
      </c>
      <c r="E163">
        <f>'13'!N162</f>
        <v>0.875</v>
      </c>
      <c r="F163">
        <f>'13'!O162</f>
        <v>0.51328629164676043</v>
      </c>
      <c r="G163">
        <f>'13'!P162</f>
        <v>0.38801401622585002</v>
      </c>
      <c r="H163">
        <f>'13'!Q162</f>
        <v>1.1934496161919257</v>
      </c>
    </row>
    <row r="164" spans="1:8">
      <c r="B164" t="s">
        <v>317</v>
      </c>
      <c r="C164">
        <f>'13'!L192</f>
        <v>0.82134444699767928</v>
      </c>
      <c r="D164">
        <f>'13'!M192</f>
        <v>1.5111614389730814</v>
      </c>
      <c r="E164">
        <f>'13'!N192</f>
        <v>1.5252237207862143</v>
      </c>
      <c r="F164">
        <f>'13'!O192</f>
        <v>1.4333594090625987</v>
      </c>
      <c r="G164">
        <f>'13'!P192</f>
        <v>0.43939541866355958</v>
      </c>
      <c r="H164">
        <f>'13'!Q192</f>
        <v>1.0599766252427343</v>
      </c>
    </row>
    <row r="165" spans="1:8">
      <c r="B165" t="s">
        <v>318</v>
      </c>
      <c r="C165">
        <f>'13'!L222</f>
        <v>0.3763294303059691</v>
      </c>
      <c r="D165">
        <f>'13'!M222</f>
        <v>1.0692208952187803</v>
      </c>
      <c r="E165">
        <f>'13'!N222</f>
        <v>1.4172681169027634</v>
      </c>
      <c r="F165">
        <f>'13'!O222</f>
        <v>1.3089256382325076</v>
      </c>
      <c r="G165">
        <f>'13'!P222</f>
        <v>0.75499676128643201</v>
      </c>
      <c r="H165">
        <f>'13'!Q222</f>
        <v>1.2788621456800273</v>
      </c>
    </row>
    <row r="166" spans="1:8">
      <c r="B166" t="s">
        <v>319</v>
      </c>
      <c r="C166">
        <f>'13'!L252</f>
        <v>0.16883833803928594</v>
      </c>
      <c r="D166">
        <f>'13'!M252</f>
        <v>0.62415632187152781</v>
      </c>
      <c r="E166">
        <f>'13'!N252</f>
        <v>0.41361854728670211</v>
      </c>
      <c r="F166">
        <f>'13'!O252</f>
        <v>0.48535920352647632</v>
      </c>
      <c r="G166">
        <f>'13'!P252</f>
        <v>0.29459950546058267</v>
      </c>
      <c r="H166">
        <f>'13'!Q252</f>
        <v>1.3832350717283477</v>
      </c>
    </row>
    <row r="167" spans="1:8">
      <c r="B167" t="s">
        <v>320</v>
      </c>
      <c r="C167">
        <f>'13'!L282</f>
        <v>0.7864246086732285</v>
      </c>
      <c r="D167">
        <f>'13'!M282</f>
        <v>0.99867406602622666</v>
      </c>
      <c r="E167">
        <f>'13'!N282</f>
        <v>0.875</v>
      </c>
      <c r="F167">
        <f>'13'!O282</f>
        <v>0.82040080924788994</v>
      </c>
      <c r="G167">
        <f>'13'!P282</f>
        <v>0.42219842681651543</v>
      </c>
      <c r="H167">
        <f>'13'!Q282</f>
        <v>1.6314517854256763</v>
      </c>
    </row>
    <row r="168" spans="1:8" ht="16" thickBot="1">
      <c r="B168" t="s">
        <v>321</v>
      </c>
      <c r="C168">
        <f>'13'!L312</f>
        <v>0.73821372519651618</v>
      </c>
      <c r="D168">
        <f>'13'!M312</f>
        <v>0.45613354197486194</v>
      </c>
      <c r="E168">
        <f>'13'!N312</f>
        <v>1.5029670328127924</v>
      </c>
      <c r="F168">
        <f>'13'!O312</f>
        <v>1.5483052730120703</v>
      </c>
      <c r="G168">
        <f>'13'!P312</f>
        <v>1.3987196920378979</v>
      </c>
      <c r="H168">
        <f>'13'!Q312</f>
        <v>0.79094920280987491</v>
      </c>
    </row>
    <row r="169" spans="1:8" ht="17" thickBot="1">
      <c r="A169">
        <v>14</v>
      </c>
      <c r="B169" s="69" t="s">
        <v>57</v>
      </c>
      <c r="C169" s="62">
        <f>'14'!L12</f>
        <v>0.87212012734774758</v>
      </c>
      <c r="D169" s="62">
        <f>'14'!M12</f>
        <v>0.60986038093241868</v>
      </c>
      <c r="E169" s="62">
        <f>'14'!N12</f>
        <v>0.71318450733610794</v>
      </c>
      <c r="F169" s="62">
        <f>'14'!O12</f>
        <v>0.78247498843570562</v>
      </c>
      <c r="G169" s="62">
        <f>'14'!P12</f>
        <v>0.79921182343951158</v>
      </c>
      <c r="H169" s="63">
        <f>'14'!Q12</f>
        <v>0.46887765448084973</v>
      </c>
    </row>
    <row r="170" spans="1:8">
      <c r="B170" t="s">
        <v>323</v>
      </c>
      <c r="C170">
        <f>'14'!L42</f>
        <v>1.0973234921604389</v>
      </c>
      <c r="D170">
        <f>'14'!M42</f>
        <v>0.6600455463581153</v>
      </c>
      <c r="E170">
        <f>'14'!N42</f>
        <v>1.184614858694752</v>
      </c>
      <c r="F170">
        <f>'14'!O42</f>
        <v>0.98227757982495789</v>
      </c>
      <c r="G170">
        <f>'14'!P42</f>
        <v>1.0582723095174398</v>
      </c>
      <c r="H170">
        <f>'14'!Q42</f>
        <v>0.72444134860138876</v>
      </c>
    </row>
    <row r="171" spans="1:8">
      <c r="B171" t="s">
        <v>324</v>
      </c>
      <c r="C171">
        <f>'14'!L72</f>
        <v>1.5915080955050576</v>
      </c>
      <c r="D171">
        <f>'14'!M72</f>
        <v>0.35620717586458878</v>
      </c>
      <c r="E171">
        <f>'14'!N72</f>
        <v>0.1371253432960591</v>
      </c>
      <c r="F171">
        <f>'14'!O72</f>
        <v>1.2284323950969218</v>
      </c>
      <c r="G171">
        <f>'14'!P72</f>
        <v>1.11771564756339</v>
      </c>
      <c r="H171">
        <f>'14'!Q72</f>
        <v>0.25091311447852183</v>
      </c>
    </row>
    <row r="172" spans="1:8">
      <c r="B172" t="s">
        <v>325</v>
      </c>
      <c r="C172">
        <f>'14'!L102</f>
        <v>0.62218223693692731</v>
      </c>
      <c r="D172">
        <f>'14'!M102</f>
        <v>0.71294752444007947</v>
      </c>
      <c r="E172">
        <f>'14'!N102</f>
        <v>0.66129328556371247</v>
      </c>
      <c r="F172">
        <f>'14'!O102</f>
        <v>0.15176085350700741</v>
      </c>
      <c r="G172">
        <f>'14'!P102</f>
        <v>0.51470976214376718</v>
      </c>
      <c r="H172">
        <f>'14'!Q102</f>
        <v>0.75371063399817118</v>
      </c>
    </row>
    <row r="173" spans="1:8">
      <c r="B173" t="s">
        <v>248</v>
      </c>
      <c r="C173">
        <f>'14'!L132</f>
        <v>1.2379723302132741</v>
      </c>
      <c r="D173">
        <f>'14'!M132</f>
        <v>0.43351318233258035</v>
      </c>
      <c r="E173">
        <f>'14'!N132</f>
        <v>0.33397888528890307</v>
      </c>
      <c r="F173">
        <f>'14'!O132</f>
        <v>1.2489463378519428</v>
      </c>
      <c r="G173">
        <f>'14'!P132</f>
        <v>1.2775794483306795</v>
      </c>
      <c r="H173">
        <f>'14'!Q132</f>
        <v>0.27352839763662207</v>
      </c>
    </row>
    <row r="174" spans="1:8">
      <c r="B174" t="s">
        <v>326</v>
      </c>
      <c r="C174">
        <f>'14'!L162</f>
        <v>0.60471399601355591</v>
      </c>
      <c r="D174">
        <f>'14'!M162</f>
        <v>0.14070093717514609</v>
      </c>
      <c r="E174">
        <f>'14'!N162</f>
        <v>1.079537389521529</v>
      </c>
      <c r="F174">
        <f>'14'!O162</f>
        <v>1.0328822833070479</v>
      </c>
      <c r="G174">
        <f>'14'!P162</f>
        <v>0.53944413114043432</v>
      </c>
      <c r="H174">
        <f>'14'!Q162</f>
        <v>0.26985685307137408</v>
      </c>
    </row>
    <row r="175" spans="1:8">
      <c r="B175" t="s">
        <v>327</v>
      </c>
      <c r="C175">
        <f>'14'!L192</f>
        <v>0.58892796124796498</v>
      </c>
      <c r="D175">
        <f>'14'!M192</f>
        <v>0.56297176618738975</v>
      </c>
      <c r="E175">
        <f>'14'!N192</f>
        <v>1.1436792511685199</v>
      </c>
      <c r="F175">
        <f>'14'!O192</f>
        <v>0.47339337002208104</v>
      </c>
      <c r="G175">
        <f>'14'!P192</f>
        <v>0.38555656638800312</v>
      </c>
      <c r="H175">
        <f>'14'!Q192</f>
        <v>0.27363152591199591</v>
      </c>
    </row>
    <row r="176" spans="1:8">
      <c r="B176" t="s">
        <v>328</v>
      </c>
      <c r="C176">
        <f>'14'!L222</f>
        <v>0.39241876190762764</v>
      </c>
      <c r="D176">
        <f>'14'!M222</f>
        <v>0.57360314299748616</v>
      </c>
      <c r="E176">
        <f>'14'!N222</f>
        <v>0.44962207214386263</v>
      </c>
      <c r="F176">
        <f>'14'!O222</f>
        <v>0.82552597377635228</v>
      </c>
      <c r="G176">
        <f>'14'!P222</f>
        <v>0.24110089116882247</v>
      </c>
      <c r="H176">
        <f>'14'!Q222</f>
        <v>0.36500434058620851</v>
      </c>
    </row>
    <row r="177" spans="1:8">
      <c r="B177" t="s">
        <v>329</v>
      </c>
      <c r="C177">
        <f>'14'!L252</f>
        <v>0.81806485542330298</v>
      </c>
      <c r="D177">
        <f>'14'!M252</f>
        <v>1.5763248104014922</v>
      </c>
      <c r="E177">
        <f>'14'!N252</f>
        <v>0.38257196090611501</v>
      </c>
      <c r="F177">
        <f>'14'!O252</f>
        <v>0.56408797492877416</v>
      </c>
      <c r="G177">
        <f>'14'!P252</f>
        <v>0.42114986371061242</v>
      </c>
      <c r="H177">
        <f>'14'!Q252</f>
        <v>1.4080937851630515</v>
      </c>
    </row>
    <row r="178" spans="1:8">
      <c r="B178" t="s">
        <v>330</v>
      </c>
      <c r="C178">
        <f>'14'!L282</f>
        <v>0.732552034953037</v>
      </c>
      <c r="D178">
        <f>'14'!M282</f>
        <v>0.80164435978915627</v>
      </c>
      <c r="E178">
        <f>'14'!N282</f>
        <v>0.38570327192631787</v>
      </c>
      <c r="F178">
        <f>'14'!O282</f>
        <v>0.42957807209672627</v>
      </c>
      <c r="G178">
        <f>'14'!P282</f>
        <v>0.48569568013869024</v>
      </c>
      <c r="H178">
        <f>'14'!Q282</f>
        <v>0.32972411738737495</v>
      </c>
    </row>
    <row r="179" spans="1:8">
      <c r="B179" t="s">
        <v>331</v>
      </c>
      <c r="C179">
        <f>'14'!L312</f>
        <v>0.26387652913805276</v>
      </c>
      <c r="D179">
        <f>'14'!M312</f>
        <v>0.37962809933382718</v>
      </c>
      <c r="E179">
        <f>'14'!N312</f>
        <v>0.30039856972388024</v>
      </c>
      <c r="F179">
        <f>'14'!O312</f>
        <v>1.1213150432858148</v>
      </c>
      <c r="G179">
        <f>'14'!P312</f>
        <v>1.3014429512340422</v>
      </c>
      <c r="H179">
        <f>'14'!Q312</f>
        <v>0.37805272776016718</v>
      </c>
    </row>
    <row r="180" spans="1:8" ht="16" thickBot="1">
      <c r="B180" t="s">
        <v>332</v>
      </c>
      <c r="C180">
        <f>'14'!L342</f>
        <v>0.93176170509398026</v>
      </c>
      <c r="D180">
        <f>'14'!M342</f>
        <v>1.4520625884110401</v>
      </c>
      <c r="E180">
        <f>'14'!N342</f>
        <v>1.5988559195751748</v>
      </c>
      <c r="F180">
        <f>'14'!O342</f>
        <v>0.875</v>
      </c>
      <c r="G180">
        <f>'14'!P342</f>
        <v>0.93360633067412857</v>
      </c>
      <c r="H180">
        <f>'14'!Q342</f>
        <v>0.60119894016608311</v>
      </c>
    </row>
    <row r="181" spans="1:8" ht="17" thickBot="1">
      <c r="A181">
        <v>15</v>
      </c>
      <c r="B181" s="69" t="s">
        <v>61</v>
      </c>
      <c r="C181" s="62">
        <f>'15'!L12</f>
        <v>0.43971460905317367</v>
      </c>
      <c r="D181" s="62">
        <f>'15'!M12</f>
        <v>0.75713118109867961</v>
      </c>
      <c r="E181" s="62">
        <f>'15'!N12</f>
        <v>1.3320186411178847</v>
      </c>
      <c r="F181" s="62">
        <f>'15'!O12</f>
        <v>1.2850225159125912</v>
      </c>
      <c r="G181" s="62">
        <f>'15'!P12</f>
        <v>0.75011396445922995</v>
      </c>
      <c r="H181" s="63">
        <f>'15'!Q12</f>
        <v>1.0619875302027244</v>
      </c>
    </row>
    <row r="182" spans="1:8">
      <c r="B182" t="s">
        <v>334</v>
      </c>
      <c r="C182">
        <f>'15'!L42</f>
        <v>0.78706932548669784</v>
      </c>
      <c r="D182">
        <f>'15'!M42</f>
        <v>0.84516745748482713</v>
      </c>
      <c r="E182">
        <f>'15'!N42</f>
        <v>1.0687572142122013</v>
      </c>
      <c r="F182">
        <f>'15'!O42</f>
        <v>1.3176539275490919</v>
      </c>
      <c r="G182">
        <f>'15'!P42</f>
        <v>0.77974178672948424</v>
      </c>
      <c r="H182">
        <f>'15'!Q42</f>
        <v>1.4857859691976936</v>
      </c>
    </row>
    <row r="183" spans="1:8">
      <c r="B183" t="s">
        <v>335</v>
      </c>
      <c r="C183">
        <f>'15'!L72</f>
        <v>0.18999929242212507</v>
      </c>
      <c r="D183">
        <f>'15'!M72</f>
        <v>0.35844210361202566</v>
      </c>
      <c r="E183">
        <f>'15'!N72</f>
        <v>1.0124575351809137</v>
      </c>
      <c r="F183">
        <f>'15'!O72</f>
        <v>1.136092352201906</v>
      </c>
      <c r="G183">
        <f>'15'!P72</f>
        <v>0.36759647982008925</v>
      </c>
      <c r="H183">
        <f>'15'!Q72</f>
        <v>1.5479750196401609</v>
      </c>
    </row>
    <row r="184" spans="1:8">
      <c r="B184" t="s">
        <v>280</v>
      </c>
      <c r="C184">
        <f>'15'!L102</f>
        <v>0.56633684676511153</v>
      </c>
      <c r="D184">
        <f>'15'!M102</f>
        <v>1.2090291186955004</v>
      </c>
      <c r="E184">
        <f>'15'!N102</f>
        <v>1.5034748824829167</v>
      </c>
      <c r="F184">
        <f>'15'!O102</f>
        <v>1.569997736036882</v>
      </c>
      <c r="G184">
        <f>'15'!P102</f>
        <v>1.3161171151703164</v>
      </c>
      <c r="H184">
        <f>'15'!Q102</f>
        <v>1.4136976307619908</v>
      </c>
    </row>
    <row r="185" spans="1:8">
      <c r="B185" t="s">
        <v>336</v>
      </c>
      <c r="C185">
        <f>'15'!L132</f>
        <v>0.14768811655664479</v>
      </c>
      <c r="D185">
        <f>'15'!M132</f>
        <v>0.52504447186664494</v>
      </c>
      <c r="E185">
        <f>'15'!N132</f>
        <v>1.4287943448694933</v>
      </c>
      <c r="F185">
        <f>'15'!O132</f>
        <v>1.418794281459042</v>
      </c>
      <c r="G185">
        <f>'15'!P132</f>
        <v>0.36550427649017092</v>
      </c>
      <c r="H185">
        <f>'15'!Q132</f>
        <v>1.0145659636166959</v>
      </c>
    </row>
    <row r="186" spans="1:8">
      <c r="B186" t="s">
        <v>337</v>
      </c>
      <c r="C186">
        <f>'15'!L162</f>
        <v>0.29971903869526362</v>
      </c>
      <c r="D186">
        <f>'15'!M162</f>
        <v>0.44583638808380871</v>
      </c>
      <c r="E186">
        <f>'15'!N162</f>
        <v>0.45022683584511342</v>
      </c>
      <c r="F186">
        <f>'15'!O162</f>
        <v>0.41828578300344632</v>
      </c>
      <c r="G186">
        <f>'15'!P162</f>
        <v>0.63561475234948661</v>
      </c>
      <c r="H186">
        <f>'15'!Q162</f>
        <v>0.53505129985760058</v>
      </c>
    </row>
    <row r="187" spans="1:8">
      <c r="B187" t="s">
        <v>338</v>
      </c>
      <c r="C187">
        <f>'15'!L192</f>
        <v>0.58927115646497474</v>
      </c>
      <c r="D187">
        <f>'15'!M192</f>
        <v>1.0132933742362609</v>
      </c>
      <c r="E187">
        <f>'15'!N192</f>
        <v>1.5363396667333389</v>
      </c>
      <c r="F187">
        <f>'15'!O192</f>
        <v>1.5358485270297855</v>
      </c>
      <c r="G187">
        <f>'15'!P192</f>
        <v>0.54094783964984516</v>
      </c>
      <c r="H187">
        <f>'15'!Q192</f>
        <v>0.77008451695747093</v>
      </c>
    </row>
    <row r="188" spans="1:8">
      <c r="B188" t="s">
        <v>339</v>
      </c>
      <c r="C188">
        <f>'15'!L222</f>
        <v>0.28519358689049035</v>
      </c>
      <c r="D188">
        <f>'15'!M222</f>
        <v>0.67774355605890868</v>
      </c>
      <c r="E188">
        <f>'15'!N222</f>
        <v>1.5515661540251839</v>
      </c>
      <c r="F188">
        <f>'15'!O222</f>
        <v>1.3890200609621737</v>
      </c>
      <c r="G188">
        <f>'15'!P222</f>
        <v>0.3210490415863449</v>
      </c>
      <c r="H188">
        <f>'15'!Q222</f>
        <v>0.66718283117831201</v>
      </c>
    </row>
    <row r="189" spans="1:8">
      <c r="B189" t="s">
        <v>340</v>
      </c>
      <c r="C189">
        <f>'15'!L252</f>
        <v>0.39824628547213342</v>
      </c>
      <c r="D189">
        <f>'15'!M252</f>
        <v>0.5999529332354705</v>
      </c>
      <c r="E189">
        <f>'15'!N252</f>
        <v>1.5611431815845869</v>
      </c>
      <c r="F189">
        <f>'15'!O252</f>
        <v>1.3324096955374904</v>
      </c>
      <c r="G189">
        <f>'15'!P252</f>
        <v>1.3079092170272624</v>
      </c>
      <c r="H189">
        <f>'15'!Q252</f>
        <v>0.28514066567890006</v>
      </c>
    </row>
    <row r="190" spans="1:8">
      <c r="B190" t="s">
        <v>341</v>
      </c>
      <c r="C190">
        <f>'15'!L282</f>
        <v>0.46566853554062981</v>
      </c>
      <c r="D190">
        <f>'15'!M282</f>
        <v>0.81794864112297716</v>
      </c>
      <c r="E190">
        <f>'15'!N282</f>
        <v>1.6095978184085749</v>
      </c>
      <c r="F190">
        <f>'15'!O282</f>
        <v>0.81823829490601974</v>
      </c>
      <c r="G190">
        <f>'15'!P282</f>
        <v>0.5245858409589631</v>
      </c>
      <c r="H190">
        <f>'15'!Q282</f>
        <v>1.1010538055054253</v>
      </c>
    </row>
    <row r="191" spans="1:8">
      <c r="B191" t="s">
        <v>342</v>
      </c>
      <c r="C191">
        <f>'15'!L312</f>
        <v>0.875</v>
      </c>
      <c r="D191">
        <f>'15'!M312</f>
        <v>0.78115996260151288</v>
      </c>
      <c r="E191">
        <f>'15'!N312</f>
        <v>1.2131277772023601</v>
      </c>
      <c r="F191">
        <f>'15'!O312</f>
        <v>0.26589738233329818</v>
      </c>
      <c r="G191">
        <f>'15'!P312</f>
        <v>1.4422038704065954</v>
      </c>
      <c r="H191">
        <f>'15'!Q312</f>
        <v>0.46600217552487611</v>
      </c>
    </row>
    <row r="192" spans="1:8" ht="16" thickBot="1">
      <c r="B192" t="s">
        <v>343</v>
      </c>
      <c r="C192">
        <f>'15'!L342</f>
        <v>0.45838709252813381</v>
      </c>
      <c r="D192">
        <f>'15'!M342</f>
        <v>0.77034424098409393</v>
      </c>
      <c r="E192">
        <f>'15'!N342</f>
        <v>1.4499451762649131</v>
      </c>
      <c r="F192">
        <f>'15'!O342</f>
        <v>0.57808088505682531</v>
      </c>
      <c r="G192">
        <f>'15'!P342</f>
        <v>0.66265075895081038</v>
      </c>
      <c r="H192">
        <f>'15'!Q342</f>
        <v>0.93176170509398026</v>
      </c>
    </row>
    <row r="193" spans="1:8" ht="17" thickBot="1">
      <c r="A193">
        <v>16</v>
      </c>
      <c r="B193" s="69" t="s">
        <v>65</v>
      </c>
      <c r="C193" s="62">
        <f>'16'!L12</f>
        <v>0.69632143718944872</v>
      </c>
      <c r="D193" s="62">
        <f>'16'!M12</f>
        <v>0.5713718751483815</v>
      </c>
      <c r="E193" s="62">
        <f>'16'!N12</f>
        <v>0.70397380327065795</v>
      </c>
      <c r="F193" s="62">
        <f>'16'!O12</f>
        <v>0.71989187729424309</v>
      </c>
      <c r="G193" s="62">
        <f>'16'!P12</f>
        <v>0.42639728569229901</v>
      </c>
      <c r="H193" s="63">
        <f>'16'!Q12</f>
        <v>1.6816566422247321</v>
      </c>
    </row>
    <row r="194" spans="1:8">
      <c r="B194" t="s">
        <v>345</v>
      </c>
      <c r="C194">
        <f>'16'!L42</f>
        <v>0.17622817884518391</v>
      </c>
      <c r="D194">
        <f>'16'!M42</f>
        <v>0.25279538605975793</v>
      </c>
      <c r="E194">
        <f>'16'!N42</f>
        <v>0.63219927161699152</v>
      </c>
      <c r="F194">
        <f>'16'!O42</f>
        <v>1.4320266643832407</v>
      </c>
      <c r="G194">
        <f>'16'!P42</f>
        <v>0.35521955973126695</v>
      </c>
      <c r="H194">
        <f>'16'!Q42</f>
        <v>0.24132913561428354</v>
      </c>
    </row>
    <row r="195" spans="1:8">
      <c r="B195" t="s">
        <v>346</v>
      </c>
      <c r="C195">
        <f>'16'!L72</f>
        <v>0.4600680313006244</v>
      </c>
      <c r="D195">
        <f>'16'!M72</f>
        <v>0.573180418629883</v>
      </c>
      <c r="E195">
        <f>'16'!N72</f>
        <v>0.53367434171733075</v>
      </c>
      <c r="F195">
        <f>'16'!O72</f>
        <v>0.35389869035746668</v>
      </c>
      <c r="G195">
        <f>'16'!P72</f>
        <v>0.3619902004073976</v>
      </c>
      <c r="H195">
        <f>'16'!Q72</f>
        <v>0.17265481865063734</v>
      </c>
    </row>
    <row r="196" spans="1:8">
      <c r="B196" t="s">
        <v>347</v>
      </c>
      <c r="C196">
        <f>'16'!L102</f>
        <v>1.1083436041453321</v>
      </c>
      <c r="D196">
        <f>'16'!M102</f>
        <v>0.77662730129545421</v>
      </c>
      <c r="E196">
        <f>'16'!N102</f>
        <v>1.2758733394952</v>
      </c>
      <c r="F196">
        <f>'16'!O102</f>
        <v>0.66196330432512496</v>
      </c>
      <c r="G196">
        <f>'16'!P102</f>
        <v>0.48035700485031835</v>
      </c>
      <c r="H196">
        <f>'16'!Q102</f>
        <v>1.7254196011967617</v>
      </c>
    </row>
    <row r="197" spans="1:8">
      <c r="B197" t="s">
        <v>348</v>
      </c>
      <c r="C197">
        <f>'16'!L132</f>
        <v>1.1475653788996849</v>
      </c>
      <c r="D197">
        <f>'16'!M132</f>
        <v>0.23243263541333084</v>
      </c>
      <c r="E197">
        <f>'16'!N132</f>
        <v>0.43841398217769778</v>
      </c>
      <c r="F197">
        <f>'16'!O132</f>
        <v>0.46618965363528497</v>
      </c>
      <c r="G197">
        <f>'16'!P132</f>
        <v>0.29219913170022971</v>
      </c>
      <c r="H197">
        <f>'16'!Q132</f>
        <v>0.57561745650405305</v>
      </c>
    </row>
    <row r="198" spans="1:8">
      <c r="B198" t="s">
        <v>349</v>
      </c>
      <c r="C198">
        <f>'16'!L162</f>
        <v>0.6651017926125431</v>
      </c>
      <c r="D198">
        <f>'16'!M162</f>
        <v>0.41077614190850653</v>
      </c>
      <c r="E198">
        <f>'16'!N162</f>
        <v>0.29246767506670729</v>
      </c>
      <c r="F198">
        <f>'16'!O162</f>
        <v>0.67785512578613394</v>
      </c>
      <c r="G198">
        <f>'16'!P162</f>
        <v>0.53851286508369778</v>
      </c>
      <c r="H198">
        <f>'16'!Q162</f>
        <v>0.19281292553047244</v>
      </c>
    </row>
    <row r="199" spans="1:8" ht="16" thickBot="1">
      <c r="B199" t="s">
        <v>350</v>
      </c>
      <c r="C199">
        <f>'16'!L192</f>
        <v>1.0030768437940194</v>
      </c>
      <c r="D199">
        <f>'16'!M192</f>
        <v>1.3156433394726306</v>
      </c>
      <c r="E199">
        <f>'16'!N192</f>
        <v>0.36343187715083364</v>
      </c>
      <c r="F199">
        <f>'16'!O192</f>
        <v>0.62015964226705589</v>
      </c>
      <c r="G199">
        <f>'16'!P192</f>
        <v>0.42199852469488225</v>
      </c>
      <c r="H199">
        <f>'16'!Q192</f>
        <v>0.76949545491246552</v>
      </c>
    </row>
    <row r="200" spans="1:8" ht="17" thickBot="1">
      <c r="A200">
        <v>17</v>
      </c>
      <c r="B200" s="69" t="s">
        <v>69</v>
      </c>
      <c r="C200" s="62">
        <f>'17'!L12</f>
        <v>0.82023407046318353</v>
      </c>
      <c r="D200" s="62">
        <f>'17'!M12</f>
        <v>0.72883206547289259</v>
      </c>
      <c r="E200" s="62">
        <f>'17'!N12</f>
        <v>0.80621687669003339</v>
      </c>
      <c r="F200" s="62">
        <f>'17'!O12</f>
        <v>0.64407179381715429</v>
      </c>
      <c r="G200" s="62">
        <f>'17'!P12</f>
        <v>0.61418955586703405</v>
      </c>
      <c r="H200" s="63">
        <f>'17'!Q12</f>
        <v>0.99231376757248468</v>
      </c>
    </row>
    <row r="201" spans="1:8">
      <c r="B201" t="s">
        <v>352</v>
      </c>
      <c r="C201">
        <f>'17'!L42</f>
        <v>1.1175592126750329</v>
      </c>
      <c r="D201">
        <f>'17'!M42</f>
        <v>0.89868026985355309</v>
      </c>
      <c r="E201">
        <f>'17'!N42</f>
        <v>0.95294625927254684</v>
      </c>
      <c r="F201">
        <f>'17'!O42</f>
        <v>0.58066230533267338</v>
      </c>
      <c r="G201">
        <f>'17'!P42</f>
        <v>0.57958942608498132</v>
      </c>
      <c r="H201">
        <f>'17'!Q42</f>
        <v>0.87873183088692886</v>
      </c>
    </row>
    <row r="202" spans="1:8">
      <c r="B202" t="s">
        <v>353</v>
      </c>
      <c r="C202">
        <f>'17'!L72</f>
        <v>0.95375953334828045</v>
      </c>
      <c r="D202">
        <f>'17'!M72</f>
        <v>0.62608923756247459</v>
      </c>
      <c r="E202">
        <f>'17'!N72</f>
        <v>0.66010905557111865</v>
      </c>
      <c r="F202">
        <f>'17'!O72</f>
        <v>0.72275134017886344</v>
      </c>
      <c r="G202">
        <f>'17'!P72</f>
        <v>0.70028062448928041</v>
      </c>
      <c r="H202">
        <f>'17'!Q72</f>
        <v>0.96853275124834315</v>
      </c>
    </row>
    <row r="203" spans="1:8">
      <c r="B203" t="s">
        <v>354</v>
      </c>
      <c r="C203">
        <f>'17'!L102</f>
        <v>0.33422076098015785</v>
      </c>
      <c r="D203">
        <f>'17'!M102</f>
        <v>0.44008610761287537</v>
      </c>
      <c r="E203">
        <f>'17'!N102</f>
        <v>0.84005478552457957</v>
      </c>
      <c r="F203">
        <f>'17'!O102</f>
        <v>0.19635838262998334</v>
      </c>
      <c r="G203">
        <f>'17'!P102</f>
        <v>0.31546533849871861</v>
      </c>
      <c r="H203">
        <f>'17'!Q102</f>
        <v>0.40197832790777122</v>
      </c>
    </row>
    <row r="204" spans="1:8">
      <c r="B204" t="s">
        <v>355</v>
      </c>
      <c r="C204">
        <f>'17'!L132</f>
        <v>0.31373128215355378</v>
      </c>
      <c r="D204">
        <f>'17'!M132</f>
        <v>1.1841383502752227</v>
      </c>
      <c r="E204">
        <f>'17'!N132</f>
        <v>0.90176106397694866</v>
      </c>
      <c r="F204">
        <f>'17'!O132</f>
        <v>1.0831877876618554</v>
      </c>
      <c r="G204">
        <f>'17'!P132</f>
        <v>0.43734779712278737</v>
      </c>
      <c r="H204">
        <f>'17'!Q132</f>
        <v>0.875</v>
      </c>
    </row>
    <row r="205" spans="1:8">
      <c r="B205" t="s">
        <v>356</v>
      </c>
      <c r="C205">
        <f>'17'!L162</f>
        <v>0.23312196962664494</v>
      </c>
      <c r="D205">
        <f>'17'!M162</f>
        <v>0.54068554446089911</v>
      </c>
      <c r="E205">
        <f>'17'!N162</f>
        <v>0.94697343737289796</v>
      </c>
      <c r="F205">
        <f>'17'!O162</f>
        <v>0.47700727648281888</v>
      </c>
      <c r="G205">
        <f>'17'!P162</f>
        <v>0.66481411754248221</v>
      </c>
      <c r="H205">
        <f>'17'!Q162</f>
        <v>0.89986327700361701</v>
      </c>
    </row>
    <row r="206" spans="1:8">
      <c r="B206" t="s">
        <v>357</v>
      </c>
      <c r="C206">
        <f>'17'!L192</f>
        <v>0.52544492290817479</v>
      </c>
      <c r="D206">
        <f>'17'!M192</f>
        <v>0.52083233883407987</v>
      </c>
      <c r="E206">
        <f>'17'!N192</f>
        <v>1.3194341236950122</v>
      </c>
      <c r="F206">
        <f>'17'!O192</f>
        <v>0.67605538169301638</v>
      </c>
      <c r="G206">
        <f>'17'!P192</f>
        <v>0.72122209201716492</v>
      </c>
      <c r="H206">
        <f>'17'!Q192</f>
        <v>0.92845025480137033</v>
      </c>
    </row>
    <row r="207" spans="1:8">
      <c r="B207" t="s">
        <v>358</v>
      </c>
      <c r="C207">
        <f>'17'!L222</f>
        <v>0.2860395577898055</v>
      </c>
      <c r="D207">
        <f>'17'!M222</f>
        <v>0.56708792933890562</v>
      </c>
      <c r="E207">
        <f>'17'!N222</f>
        <v>0.78027087969009767</v>
      </c>
      <c r="F207">
        <f>'17'!O222</f>
        <v>0.4584230410470948</v>
      </c>
      <c r="G207">
        <f>'17'!P222</f>
        <v>0.41247411331892858</v>
      </c>
      <c r="H207">
        <f>'17'!Q222</f>
        <v>1.5346645376814407</v>
      </c>
    </row>
    <row r="208" spans="1:8">
      <c r="B208" t="s">
        <v>359</v>
      </c>
      <c r="C208">
        <f>'17'!L252</f>
        <v>0.16849850253835247</v>
      </c>
      <c r="D208">
        <f>'17'!M252</f>
        <v>1.1485531012955539</v>
      </c>
      <c r="E208">
        <f>'17'!N252</f>
        <v>0.45890187699874085</v>
      </c>
      <c r="F208">
        <f>'17'!O252</f>
        <v>0.44463553293409491</v>
      </c>
      <c r="G208">
        <f>'17'!P252</f>
        <v>0.875</v>
      </c>
      <c r="H208">
        <f>'17'!Q252</f>
        <v>0.76011740416627804</v>
      </c>
    </row>
    <row r="209" spans="1:8">
      <c r="B209" t="s">
        <v>360</v>
      </c>
      <c r="C209">
        <f>'17'!L282</f>
        <v>0.43287346398850057</v>
      </c>
      <c r="D209">
        <f>'17'!M282</f>
        <v>0.42961898879330507</v>
      </c>
      <c r="E209">
        <f>'17'!N282</f>
        <v>1.1104502829868839</v>
      </c>
      <c r="F209">
        <f>'17'!O282</f>
        <v>0.83338159480762575</v>
      </c>
      <c r="G209">
        <f>'17'!P282</f>
        <v>0.6393934024540241</v>
      </c>
      <c r="H209">
        <f>'17'!Q282</f>
        <v>1.364319646590471</v>
      </c>
    </row>
    <row r="210" spans="1:8">
      <c r="B210" t="s">
        <v>361</v>
      </c>
      <c r="C210">
        <f>'17'!L312</f>
        <v>0.37243121820232933</v>
      </c>
      <c r="D210">
        <f>'17'!M312</f>
        <v>1.2426208476021536</v>
      </c>
      <c r="E210">
        <f>'17'!N312</f>
        <v>0.90361535559294803</v>
      </c>
      <c r="F210">
        <f>'17'!O312</f>
        <v>1.2420632520007955</v>
      </c>
      <c r="G210">
        <f>'17'!P312</f>
        <v>0.56641591910813349</v>
      </c>
      <c r="H210">
        <f>'17'!Q312</f>
        <v>1.1418925718942179</v>
      </c>
    </row>
    <row r="211" spans="1:8" ht="16" thickBot="1">
      <c r="B211" t="s">
        <v>362</v>
      </c>
      <c r="C211">
        <f>'17'!L342</f>
        <v>0.30741159983936894</v>
      </c>
      <c r="D211">
        <f>'17'!M342</f>
        <v>0.62777518362119078</v>
      </c>
      <c r="E211">
        <f>'17'!N342</f>
        <v>0.875</v>
      </c>
      <c r="F211">
        <f>'17'!O342</f>
        <v>0.96479280606937201</v>
      </c>
      <c r="G211">
        <f>'17'!P342</f>
        <v>0.69958519272888042</v>
      </c>
      <c r="H211">
        <f>'17'!Q342</f>
        <v>0.58323805221259728</v>
      </c>
    </row>
    <row r="212" spans="1:8" ht="17" thickBot="1">
      <c r="A212">
        <v>18</v>
      </c>
      <c r="B212" s="69" t="s">
        <v>73</v>
      </c>
      <c r="C212" s="62">
        <f>'18'!L12</f>
        <v>0.36861562211373322</v>
      </c>
      <c r="D212" s="62">
        <f>'18'!M12</f>
        <v>0.42251528024447554</v>
      </c>
      <c r="E212" s="62">
        <f>'18'!N12</f>
        <v>0.53375716710244614</v>
      </c>
      <c r="F212" s="62">
        <f>'18'!O12</f>
        <v>0.60866310331212015</v>
      </c>
      <c r="G212" s="62">
        <f>'18'!P12</f>
        <v>0.7173145429493285</v>
      </c>
      <c r="H212" s="63">
        <f>'18'!Q12</f>
        <v>0.52582374950972699</v>
      </c>
    </row>
    <row r="213" spans="1:8">
      <c r="B213" t="s">
        <v>364</v>
      </c>
      <c r="C213">
        <f>'18'!L42</f>
        <v>0.86221980287155076</v>
      </c>
      <c r="D213">
        <f>'18'!M42</f>
        <v>0.25165507815334837</v>
      </c>
      <c r="E213">
        <f>'18'!N42</f>
        <v>0.56769577608627819</v>
      </c>
      <c r="F213">
        <f>'18'!O42</f>
        <v>0.39320980856971011</v>
      </c>
      <c r="G213">
        <f>'18'!P42</f>
        <v>0.75462797978055829</v>
      </c>
      <c r="H213">
        <f>'18'!Q42</f>
        <v>0.37962809933382718</v>
      </c>
    </row>
    <row r="214" spans="1:8">
      <c r="B214" t="s">
        <v>365</v>
      </c>
      <c r="C214">
        <f>'18'!L72</f>
        <v>0.10852484086088081</v>
      </c>
      <c r="D214">
        <f>'18'!M72</f>
        <v>0.22204432764681575</v>
      </c>
      <c r="E214">
        <f>'18'!N72</f>
        <v>0.35098337672274332</v>
      </c>
      <c r="F214">
        <f>'18'!O72</f>
        <v>0.46843539743107726</v>
      </c>
      <c r="G214">
        <f>'18'!P72</f>
        <v>0.5294846091135007</v>
      </c>
      <c r="H214">
        <f>'18'!Q72</f>
        <v>0.65466540196237288</v>
      </c>
    </row>
    <row r="215" spans="1:8">
      <c r="B215" t="s">
        <v>366</v>
      </c>
      <c r="C215">
        <f>'18'!L102</f>
        <v>0.37828906949713142</v>
      </c>
      <c r="D215">
        <f>'18'!M102</f>
        <v>0.59019997444781447</v>
      </c>
      <c r="E215">
        <f>'18'!N102</f>
        <v>1.3095445900994174</v>
      </c>
      <c r="F215">
        <f>'18'!O102</f>
        <v>0.95305476522764165</v>
      </c>
      <c r="G215">
        <f>'18'!P102</f>
        <v>1.0647077317795359</v>
      </c>
      <c r="H215">
        <f>'18'!Q102</f>
        <v>0.25777545793264051</v>
      </c>
    </row>
    <row r="216" spans="1:8">
      <c r="B216" t="s">
        <v>367</v>
      </c>
      <c r="C216">
        <f>'18'!L132</f>
        <v>1.007953991024334</v>
      </c>
      <c r="D216">
        <f>'18'!M132</f>
        <v>1.1657697342891984</v>
      </c>
      <c r="E216">
        <f>'18'!N132</f>
        <v>0.17658437326590923</v>
      </c>
      <c r="F216">
        <f>'18'!O132</f>
        <v>0.40605719716044097</v>
      </c>
      <c r="G216">
        <f>'18'!P132</f>
        <v>0.39955415642463982</v>
      </c>
      <c r="H216">
        <f>'18'!Q132</f>
        <v>0.56066947938838751</v>
      </c>
    </row>
    <row r="217" spans="1:8">
      <c r="B217" t="s">
        <v>368</v>
      </c>
      <c r="C217">
        <f>'18'!L162</f>
        <v>0.29275523374956192</v>
      </c>
      <c r="D217">
        <f>'18'!M162</f>
        <v>0.2273130545347879</v>
      </c>
      <c r="E217">
        <f>'18'!N162</f>
        <v>0.29441968060076457</v>
      </c>
      <c r="F217">
        <f>'18'!O162</f>
        <v>0.579940095595183</v>
      </c>
      <c r="G217">
        <f>'18'!P162</f>
        <v>0.62845810017905934</v>
      </c>
      <c r="H217">
        <f>'18'!Q162</f>
        <v>0.44874272206714366</v>
      </c>
    </row>
    <row r="218" spans="1:8">
      <c r="B218" t="s">
        <v>369</v>
      </c>
      <c r="C218">
        <f>'18'!L192</f>
        <v>0.14897991662238497</v>
      </c>
      <c r="D218">
        <f>'18'!M192</f>
        <v>0.76246342114133647</v>
      </c>
      <c r="E218">
        <f>'18'!N192</f>
        <v>0.49082630164636543</v>
      </c>
      <c r="F218">
        <f>'18'!O192</f>
        <v>0.1641966509390704</v>
      </c>
      <c r="G218">
        <f>'18'!P192</f>
        <v>0.3059088074941041</v>
      </c>
      <c r="H218">
        <f>'18'!Q192</f>
        <v>0.47083146373857498</v>
      </c>
    </row>
    <row r="219" spans="1:8">
      <c r="B219" t="s">
        <v>370</v>
      </c>
      <c r="C219">
        <f>'18'!L222</f>
        <v>0.25581704008363915</v>
      </c>
      <c r="D219">
        <f>'18'!M222</f>
        <v>0.40223983816473979</v>
      </c>
      <c r="E219">
        <f>'18'!N222</f>
        <v>0.67010307862578111</v>
      </c>
      <c r="F219">
        <f>'18'!O222</f>
        <v>0.74104233341620906</v>
      </c>
      <c r="G219">
        <f>'18'!P222</f>
        <v>0.79210039497163287</v>
      </c>
      <c r="H219">
        <f>'18'!Q222</f>
        <v>1.0632449041538474</v>
      </c>
    </row>
    <row r="220" spans="1:8">
      <c r="B220" t="s">
        <v>371</v>
      </c>
      <c r="C220">
        <f>'18'!L252</f>
        <v>0.60096660504751787</v>
      </c>
      <c r="D220">
        <f>'18'!M252</f>
        <v>0.73201548167324126</v>
      </c>
      <c r="E220">
        <f>'18'!N252</f>
        <v>0.65176983587840243</v>
      </c>
      <c r="F220">
        <f>'18'!O252</f>
        <v>1.322284861068276</v>
      </c>
      <c r="G220">
        <f>'18'!P252</f>
        <v>0.90457148585133662</v>
      </c>
      <c r="H220">
        <f>'18'!Q252</f>
        <v>0.845207307122953</v>
      </c>
    </row>
    <row r="221" spans="1:8" ht="16" thickBot="1">
      <c r="B221" t="s">
        <v>372</v>
      </c>
      <c r="C221">
        <f>'18'!L282</f>
        <v>0.28434616949332758</v>
      </c>
      <c r="D221">
        <f>'18'!M282</f>
        <v>0.22133282823011077</v>
      </c>
      <c r="E221">
        <f>'18'!N282</f>
        <v>0.44737716438390529</v>
      </c>
      <c r="F221">
        <f>'18'!O282</f>
        <v>0.3681686871339887</v>
      </c>
      <c r="G221">
        <f>'18'!P282</f>
        <v>0.96003464099688507</v>
      </c>
      <c r="H221">
        <f>'18'!Q282</f>
        <v>0.23536890211755285</v>
      </c>
    </row>
    <row r="222" spans="1:8" ht="17" thickBot="1">
      <c r="A222">
        <v>19</v>
      </c>
      <c r="B222" s="69" t="s">
        <v>77</v>
      </c>
      <c r="C222" s="62">
        <f>'19'!L12</f>
        <v>1.3136642099370943</v>
      </c>
      <c r="D222" s="62">
        <f>'19'!M12</f>
        <v>1.2720311438295819</v>
      </c>
      <c r="E222" s="62">
        <f>'19'!N12</f>
        <v>0.84369062112930882</v>
      </c>
      <c r="F222" s="62">
        <f>'19'!O12</f>
        <v>0.30109687065619822</v>
      </c>
      <c r="G222" s="62">
        <f>'19'!P12</f>
        <v>0.35668967703832699</v>
      </c>
      <c r="H222" s="63">
        <f>'19'!Q12</f>
        <v>0.62800321456741592</v>
      </c>
    </row>
    <row r="223" spans="1:8">
      <c r="B223" t="s">
        <v>374</v>
      </c>
      <c r="C223">
        <f>'19'!L42</f>
        <v>0.20792527042211814</v>
      </c>
      <c r="D223">
        <f>'19'!M42</f>
        <v>0.875</v>
      </c>
      <c r="E223">
        <f>'19'!N42</f>
        <v>0.29516242746401145</v>
      </c>
      <c r="F223">
        <f>'19'!O42</f>
        <v>0.40793866410079588</v>
      </c>
      <c r="G223">
        <f>'19'!P42</f>
        <v>0.34291666429834144</v>
      </c>
      <c r="H223">
        <f>'19'!Q42</f>
        <v>0.13544260078348183</v>
      </c>
    </row>
    <row r="224" spans="1:8">
      <c r="B224" t="s">
        <v>338</v>
      </c>
      <c r="C224">
        <f>'19'!L72</f>
        <v>0.61640236835685092</v>
      </c>
      <c r="D224">
        <f>'19'!M72</f>
        <v>0.6812331973734812</v>
      </c>
      <c r="E224">
        <f>'19'!N72</f>
        <v>0.17061465623277233</v>
      </c>
      <c r="F224">
        <f>'19'!O72</f>
        <v>0.18139066743599047</v>
      </c>
      <c r="G224">
        <f>'19'!P72</f>
        <v>0.20862925241071348</v>
      </c>
      <c r="H224">
        <f>'19'!Q72</f>
        <v>0.78367508291658994</v>
      </c>
    </row>
    <row r="225" spans="1:8">
      <c r="B225" t="s">
        <v>375</v>
      </c>
      <c r="C225">
        <f>'19'!L102</f>
        <v>1.5345819806571042</v>
      </c>
      <c r="D225">
        <f>'19'!M102</f>
        <v>1.4186971764716447</v>
      </c>
      <c r="E225">
        <f>'19'!N102</f>
        <v>1.1972379005829177</v>
      </c>
      <c r="F225">
        <f>'19'!O102</f>
        <v>0.58272537639259103</v>
      </c>
      <c r="G225">
        <f>'19'!P102</f>
        <v>0.59978601250450259</v>
      </c>
      <c r="H225">
        <f>'19'!Q102</f>
        <v>1.0326285701304228</v>
      </c>
    </row>
    <row r="226" spans="1:8">
      <c r="B226" t="s">
        <v>376</v>
      </c>
      <c r="C226">
        <f>'19'!L132</f>
        <v>0.39499578038233074</v>
      </c>
      <c r="D226">
        <f>'19'!M132</f>
        <v>1.121797580281938</v>
      </c>
      <c r="E226">
        <f>'19'!N132</f>
        <v>0.62457024229944424</v>
      </c>
      <c r="F226">
        <f>'19'!O132</f>
        <v>0.10980446469671871</v>
      </c>
      <c r="G226">
        <f>'19'!P132</f>
        <v>0.94685034672667057</v>
      </c>
      <c r="H226">
        <f>'19'!Q132</f>
        <v>1.6025666825649223</v>
      </c>
    </row>
    <row r="227" spans="1:8">
      <c r="B227" t="s">
        <v>377</v>
      </c>
      <c r="C227">
        <f>'19'!L162</f>
        <v>0.27146154456247462</v>
      </c>
      <c r="D227">
        <f>'19'!M162</f>
        <v>0.49822203718064734</v>
      </c>
      <c r="E227">
        <f>'19'!N162</f>
        <v>0.76263137567267414</v>
      </c>
      <c r="F227">
        <f>'19'!O162</f>
        <v>0.22328441216363765</v>
      </c>
      <c r="G227">
        <f>'19'!P162</f>
        <v>0.33737054558115226</v>
      </c>
      <c r="H227">
        <f>'19'!Q162</f>
        <v>0.22816317676569747</v>
      </c>
    </row>
    <row r="228" spans="1:8" ht="16" thickBot="1">
      <c r="B228" t="s">
        <v>378</v>
      </c>
      <c r="C228">
        <f>'19'!L192</f>
        <v>1.3761018632143713</v>
      </c>
      <c r="D228">
        <f>'19'!M192</f>
        <v>1.3129110868145302</v>
      </c>
      <c r="E228">
        <f>'19'!N192</f>
        <v>0.97329968593699157</v>
      </c>
      <c r="F228">
        <f>'19'!O192</f>
        <v>0.16703383774522085</v>
      </c>
      <c r="G228">
        <f>'19'!P192</f>
        <v>0.14949662901850802</v>
      </c>
      <c r="H228">
        <f>'19'!Q192</f>
        <v>0.26727354695718769</v>
      </c>
    </row>
    <row r="229" spans="1:8" ht="17" thickBot="1">
      <c r="A229">
        <v>20</v>
      </c>
      <c r="B229" s="69" t="s">
        <v>81</v>
      </c>
      <c r="C229" s="62">
        <f>'20'!L12</f>
        <v>0.73951979096810205</v>
      </c>
      <c r="D229" s="62">
        <f>'20'!M12</f>
        <v>1.0101135744928109</v>
      </c>
      <c r="E229" s="62">
        <f>'20'!N12</f>
        <v>0.7850104145073431</v>
      </c>
      <c r="F229" s="62">
        <f>'20'!O12</f>
        <v>0.29728483075180273</v>
      </c>
      <c r="G229" s="62">
        <f>'20'!P12</f>
        <v>0.37802128095136289</v>
      </c>
      <c r="H229" s="63">
        <f>'20'!Q12</f>
        <v>0.62651613068733036</v>
      </c>
    </row>
    <row r="230" spans="1:8">
      <c r="B230" t="s">
        <v>380</v>
      </c>
      <c r="C230">
        <f>'20'!L42</f>
        <v>1.0010125140434205</v>
      </c>
      <c r="D230">
        <f>'20'!M42</f>
        <v>1.2722607282630605</v>
      </c>
      <c r="E230">
        <f>'20'!N42</f>
        <v>0.75139342033281131</v>
      </c>
      <c r="F230">
        <f>'20'!O42</f>
        <v>0.18149188319138301</v>
      </c>
      <c r="G230">
        <f>'20'!P42</f>
        <v>0.23719411743653168</v>
      </c>
      <c r="H230">
        <f>'20'!Q42</f>
        <v>0.64527638830100142</v>
      </c>
    </row>
    <row r="231" spans="1:8">
      <c r="B231" t="s">
        <v>381</v>
      </c>
      <c r="C231">
        <f>'20'!L72</f>
        <v>0.37624390799029411</v>
      </c>
      <c r="D231">
        <f>'20'!M72</f>
        <v>0.35665523330142118</v>
      </c>
      <c r="E231">
        <f>'20'!N72</f>
        <v>0.50953184209410074</v>
      </c>
      <c r="F231">
        <f>'20'!O72</f>
        <v>0.37456843111444493</v>
      </c>
      <c r="G231">
        <f>'20'!P72</f>
        <v>0.87500557058729878</v>
      </c>
      <c r="H231">
        <f>'20'!Q72</f>
        <v>0.58659096168306202</v>
      </c>
    </row>
    <row r="232" spans="1:8">
      <c r="B232" t="s">
        <v>382</v>
      </c>
      <c r="C232">
        <f>'20'!L102</f>
        <v>0.14899028980782458</v>
      </c>
      <c r="D232">
        <f>'20'!M102</f>
        <v>0.37052053267067225</v>
      </c>
      <c r="E232">
        <f>'20'!N102</f>
        <v>1.354363141425869</v>
      </c>
      <c r="F232">
        <f>'20'!O102</f>
        <v>1.5217517828807732</v>
      </c>
      <c r="G232">
        <f>'20'!P102</f>
        <v>1.0988321356093349</v>
      </c>
      <c r="H232">
        <f>'20'!Q102</f>
        <v>0.2951806174991341</v>
      </c>
    </row>
    <row r="233" spans="1:8">
      <c r="B233" t="s">
        <v>383</v>
      </c>
      <c r="C233">
        <f>'20'!L132</f>
        <v>0.63657803017937031</v>
      </c>
      <c r="D233">
        <f>'20'!M132</f>
        <v>1.4009436102120338</v>
      </c>
      <c r="E233">
        <f>'20'!N132</f>
        <v>0.33311253835973587</v>
      </c>
      <c r="F233">
        <f>'20'!O132</f>
        <v>1.4643164641662305</v>
      </c>
      <c r="G233">
        <f>'20'!P132</f>
        <v>1.433815774156036</v>
      </c>
      <c r="H233">
        <f>'20'!Q132</f>
        <v>1.194175791836777</v>
      </c>
    </row>
    <row r="234" spans="1:8" ht="16" thickBot="1">
      <c r="B234" t="s">
        <v>384</v>
      </c>
      <c r="C234">
        <f>'20'!L162</f>
        <v>1.0167386583739071</v>
      </c>
      <c r="D234">
        <f>'20'!M162</f>
        <v>0.36480417288493694</v>
      </c>
      <c r="E234">
        <f>'20'!N162</f>
        <v>1.3143759691015786</v>
      </c>
      <c r="F234">
        <f>'20'!O162</f>
        <v>0.66057562476852472</v>
      </c>
      <c r="G234">
        <f>'20'!P162</f>
        <v>0.54099622390439983</v>
      </c>
      <c r="H234">
        <f>'20'!Q162</f>
        <v>0.48741851893562987</v>
      </c>
    </row>
    <row r="235" spans="1:8" ht="17" thickBot="1">
      <c r="A235">
        <v>21</v>
      </c>
      <c r="B235" s="69" t="s">
        <v>85</v>
      </c>
      <c r="C235" s="62">
        <f>'21'!L12</f>
        <v>0.52151369186681096</v>
      </c>
      <c r="D235" s="62">
        <f>'21'!M12</f>
        <v>0.58183641415661014</v>
      </c>
      <c r="E235" s="62">
        <f>'21'!N12</f>
        <v>0.68054271775781916</v>
      </c>
      <c r="F235" s="62">
        <f>'21'!O12</f>
        <v>1.1073247058127373</v>
      </c>
      <c r="G235" s="62">
        <f>'21'!P12</f>
        <v>0.55719421445716044</v>
      </c>
      <c r="H235" s="63">
        <f>'21'!Q12</f>
        <v>0.81733811147313062</v>
      </c>
    </row>
    <row r="236" spans="1:8">
      <c r="B236" t="s">
        <v>386</v>
      </c>
      <c r="C236">
        <f>'21'!L42</f>
        <v>0.75479278836949271</v>
      </c>
      <c r="D236">
        <f>'21'!M42</f>
        <v>1.0561425210628907</v>
      </c>
      <c r="E236">
        <f>'21'!N42</f>
        <v>0.86686001635220755</v>
      </c>
      <c r="F236">
        <f>'21'!O42</f>
        <v>1.3956437106665618</v>
      </c>
      <c r="G236">
        <f>'21'!P42</f>
        <v>0.56771356723730226</v>
      </c>
      <c r="H236">
        <f>'21'!Q42</f>
        <v>1.030938323218404</v>
      </c>
    </row>
    <row r="237" spans="1:8">
      <c r="B237" t="s">
        <v>387</v>
      </c>
      <c r="C237">
        <f>'21'!L72</f>
        <v>0.28579482024547365</v>
      </c>
      <c r="D237">
        <f>'21'!M72</f>
        <v>0.30819162738276085</v>
      </c>
      <c r="E237">
        <f>'21'!N72</f>
        <v>0.4897292759573223</v>
      </c>
      <c r="F237">
        <f>'21'!O72</f>
        <v>0.95685160100740096</v>
      </c>
      <c r="G237">
        <f>'21'!P72</f>
        <v>0.64069009336499261</v>
      </c>
      <c r="H237">
        <f>'21'!Q72</f>
        <v>0.4809003243485156</v>
      </c>
    </row>
    <row r="238" spans="1:8">
      <c r="B238" t="s">
        <v>388</v>
      </c>
      <c r="C238">
        <f>'21'!L102</f>
        <v>0.64839031031532368</v>
      </c>
      <c r="D238">
        <f>'21'!M102</f>
        <v>0.34288252091774574</v>
      </c>
      <c r="E238">
        <f>'21'!N102</f>
        <v>1.0384387196829192</v>
      </c>
      <c r="F238">
        <f>'21'!O102</f>
        <v>0.51234612594076367</v>
      </c>
      <c r="G238">
        <f>'21'!P102</f>
        <v>0.27972067450174903</v>
      </c>
      <c r="H238">
        <f>'21'!Q102</f>
        <v>0.64763697864987857</v>
      </c>
    </row>
    <row r="239" spans="1:8">
      <c r="B239" t="s">
        <v>389</v>
      </c>
      <c r="C239">
        <f>'21'!L132</f>
        <v>0.6380020823963628</v>
      </c>
      <c r="D239">
        <f>'21'!M132</f>
        <v>0.62072126398467697</v>
      </c>
      <c r="E239">
        <f>'21'!N132</f>
        <v>0.33027178901988291</v>
      </c>
      <c r="F239">
        <f>'21'!O132</f>
        <v>1.1802020410865446</v>
      </c>
      <c r="G239">
        <f>'21'!P132</f>
        <v>0.73744744162879239</v>
      </c>
      <c r="H239">
        <f>'21'!Q132</f>
        <v>0.95537597316283196</v>
      </c>
    </row>
    <row r="240" spans="1:8" ht="16" thickBot="1">
      <c r="B240" t="s">
        <v>390</v>
      </c>
      <c r="C240">
        <f>'21'!L162</f>
        <v>0.2517905494254194</v>
      </c>
      <c r="D240">
        <f>'21'!M162</f>
        <v>0.27134708569406646</v>
      </c>
      <c r="E240">
        <f>'21'!N162</f>
        <v>0.78987940641470511</v>
      </c>
      <c r="F240">
        <f>'21'!O162</f>
        <v>0.32614973921970059</v>
      </c>
      <c r="G240">
        <f>'21'!P162</f>
        <v>0.70333552167899016</v>
      </c>
      <c r="H240">
        <f>'21'!Q162</f>
        <v>0.49606532839539691</v>
      </c>
    </row>
    <row r="241" spans="1:8" ht="17" thickBot="1">
      <c r="A241">
        <v>22</v>
      </c>
      <c r="B241" s="69" t="s">
        <v>89</v>
      </c>
      <c r="C241" s="62">
        <f>'22'!L12</f>
        <v>0.67375535009872423</v>
      </c>
      <c r="D241" s="62">
        <f>'22'!M12</f>
        <v>1.0825532102544508</v>
      </c>
      <c r="E241" s="62">
        <f>'22'!N12</f>
        <v>0.90866509264843687</v>
      </c>
      <c r="F241" s="62">
        <f>'22'!O12</f>
        <v>0.78701463743051625</v>
      </c>
      <c r="G241" s="62">
        <f>'22'!P12</f>
        <v>0.79146026301522199</v>
      </c>
      <c r="H241" s="63">
        <f>'22'!Q12</f>
        <v>0.81545478942706096</v>
      </c>
    </row>
    <row r="242" spans="1:8">
      <c r="B242" t="s">
        <v>392</v>
      </c>
      <c r="C242">
        <f>'22'!L42</f>
        <v>0.84660325883119569</v>
      </c>
      <c r="D242">
        <f>'22'!M42</f>
        <v>0.91058730171850955</v>
      </c>
      <c r="E242">
        <f>'22'!N42</f>
        <v>1.1156050772139108</v>
      </c>
      <c r="F242">
        <f>'22'!O42</f>
        <v>0.65857824647655083</v>
      </c>
      <c r="G242">
        <f>'22'!P42</f>
        <v>1.2635959748817767</v>
      </c>
      <c r="H242">
        <f>'22'!Q42</f>
        <v>0.9810602630732681</v>
      </c>
    </row>
    <row r="243" spans="1:8">
      <c r="B243" t="s">
        <v>393</v>
      </c>
      <c r="C243">
        <f>'22'!L72</f>
        <v>0.8035033908856043</v>
      </c>
      <c r="D243">
        <f>'22'!M72</f>
        <v>1.3687427464684829</v>
      </c>
      <c r="E243">
        <f>'22'!N72</f>
        <v>0.65191870021635501</v>
      </c>
      <c r="F243">
        <f>'22'!O72</f>
        <v>1.1266695197495207</v>
      </c>
      <c r="G243">
        <f>'22'!P72</f>
        <v>0.80239132353058074</v>
      </c>
      <c r="H243">
        <f>'22'!Q72</f>
        <v>0.97126505255888829</v>
      </c>
    </row>
    <row r="244" spans="1:8">
      <c r="B244" t="s">
        <v>394</v>
      </c>
      <c r="C244">
        <f>'22'!L102</f>
        <v>0.50884967873903653</v>
      </c>
      <c r="D244">
        <f>'22'!M102</f>
        <v>1.1128952611670018</v>
      </c>
      <c r="E244">
        <f>'22'!N102</f>
        <v>1.210428172803709</v>
      </c>
      <c r="F244">
        <f>'22'!O102</f>
        <v>0.93985839717278019</v>
      </c>
      <c r="G244">
        <f>'22'!P102</f>
        <v>0.18855505594862507</v>
      </c>
      <c r="H244">
        <f>'22'!Q102</f>
        <v>0.61727699845767003</v>
      </c>
    </row>
    <row r="245" spans="1:8">
      <c r="B245" t="s">
        <v>395</v>
      </c>
      <c r="C245">
        <f>'22'!L132</f>
        <v>0.37137426727061601</v>
      </c>
      <c r="D245">
        <f>'22'!M132</f>
        <v>0.53687222279764013</v>
      </c>
      <c r="E245">
        <f>'22'!N132</f>
        <v>0.59435662463525352</v>
      </c>
      <c r="F245">
        <f>'22'!O132</f>
        <v>0.73710906746781435</v>
      </c>
      <c r="G245">
        <f>'22'!P132</f>
        <v>0.37674452519567492</v>
      </c>
      <c r="H245">
        <f>'22'!Q132</f>
        <v>0.65696825399397107</v>
      </c>
    </row>
    <row r="246" spans="1:8">
      <c r="B246" t="s">
        <v>396</v>
      </c>
      <c r="C246">
        <f>'22'!L162</f>
        <v>0.90232507958342423</v>
      </c>
      <c r="D246">
        <f>'22'!M162</f>
        <v>1.3248477924468081</v>
      </c>
      <c r="E246">
        <f>'22'!N162</f>
        <v>1.4447794397203202</v>
      </c>
      <c r="F246">
        <f>'22'!O162</f>
        <v>0.68993876809490906</v>
      </c>
      <c r="G246">
        <f>'22'!P162</f>
        <v>1.0366714536236885</v>
      </c>
      <c r="H246">
        <f>'22'!Q162</f>
        <v>0.66109801307614724</v>
      </c>
    </row>
    <row r="247" spans="1:8" ht="16" thickBot="1">
      <c r="B247" t="s">
        <v>397</v>
      </c>
      <c r="C247">
        <f>'22'!L192</f>
        <v>0.45850598008021515</v>
      </c>
      <c r="D247">
        <f>'22'!M192</f>
        <v>1.3555662035463085</v>
      </c>
      <c r="E247">
        <f>'22'!N192</f>
        <v>0.37664283214958538</v>
      </c>
      <c r="F247">
        <f>'22'!O192</f>
        <v>0.46608551639735707</v>
      </c>
      <c r="G247">
        <f>'22'!P192</f>
        <v>0.28581900919472775</v>
      </c>
      <c r="H247">
        <f>'22'!Q192</f>
        <v>0.31394207170616478</v>
      </c>
    </row>
    <row r="248" spans="1:8" ht="17" thickBot="1">
      <c r="A248">
        <v>23</v>
      </c>
      <c r="B248" s="69" t="s">
        <v>93</v>
      </c>
      <c r="C248" s="62">
        <f>'23'!L12</f>
        <v>0.33487125101296777</v>
      </c>
      <c r="D248" s="62">
        <f>'23'!M12</f>
        <v>0.47184111156485886</v>
      </c>
      <c r="E248" s="62">
        <f>'23'!N12</f>
        <v>0.75123133121925634</v>
      </c>
      <c r="F248" s="62">
        <f>'23'!O12</f>
        <v>0.37678677554287254</v>
      </c>
      <c r="G248" s="62">
        <f>'23'!P12</f>
        <v>0.27075436288550592</v>
      </c>
      <c r="H248" s="63">
        <f>'23'!Q12</f>
        <v>0.60344025549598712</v>
      </c>
    </row>
    <row r="249" spans="1:8">
      <c r="B249" t="s">
        <v>399</v>
      </c>
      <c r="C249">
        <f>'23'!L42</f>
        <v>0.34974374076869585</v>
      </c>
      <c r="D249">
        <f>'23'!M42</f>
        <v>0.36876102587593756</v>
      </c>
      <c r="E249">
        <f>'23'!N42</f>
        <v>0.9219572189425006</v>
      </c>
      <c r="F249">
        <f>'23'!O42</f>
        <v>0.45370752242297741</v>
      </c>
      <c r="G249">
        <f>'23'!P42</f>
        <v>0.20067070559924838</v>
      </c>
      <c r="H249">
        <f>'23'!Q42</f>
        <v>1.1884224462184563</v>
      </c>
    </row>
    <row r="250" spans="1:8">
      <c r="B250" t="s">
        <v>400</v>
      </c>
      <c r="C250">
        <f>'23'!L72</f>
        <v>0.27640826573127458</v>
      </c>
      <c r="D250">
        <f>'23'!M72</f>
        <v>1.0224234635821274</v>
      </c>
      <c r="E250">
        <f>'23'!N72</f>
        <v>0.30509754961380237</v>
      </c>
      <c r="F250">
        <f>'23'!O72</f>
        <v>0.95262253225133753</v>
      </c>
      <c r="G250">
        <f>'23'!P72</f>
        <v>0.48299027578885212</v>
      </c>
      <c r="H250">
        <f>'23'!Q72</f>
        <v>0.21306761139477787</v>
      </c>
    </row>
    <row r="251" spans="1:8">
      <c r="B251" t="s">
        <v>401</v>
      </c>
      <c r="C251">
        <f>'23'!L102</f>
        <v>0.875</v>
      </c>
      <c r="D251">
        <f>'23'!M102</f>
        <v>1.0209142013595955</v>
      </c>
      <c r="E251">
        <f>'23'!N102</f>
        <v>0.875</v>
      </c>
      <c r="F251">
        <f>'23'!O102</f>
        <v>0.72406669167842241</v>
      </c>
      <c r="G251">
        <f>'23'!P102</f>
        <v>0.14727648655739142</v>
      </c>
      <c r="H251">
        <f>'23'!Q102</f>
        <v>1.0365954580811076</v>
      </c>
    </row>
    <row r="252" spans="1:8">
      <c r="B252" t="s">
        <v>402</v>
      </c>
      <c r="C252">
        <f>'23'!L132</f>
        <v>0.875</v>
      </c>
      <c r="D252">
        <f>'23'!M132</f>
        <v>1.0190695694741774</v>
      </c>
      <c r="E252">
        <f>'23'!N132</f>
        <v>0.49251145954890185</v>
      </c>
      <c r="F252">
        <f>'23'!O132</f>
        <v>0.11653577096188694</v>
      </c>
      <c r="G252">
        <f>'23'!P132</f>
        <v>0.875</v>
      </c>
      <c r="H252">
        <f>'23'!Q132</f>
        <v>1.3649390380683466</v>
      </c>
    </row>
    <row r="253" spans="1:8">
      <c r="B253" t="s">
        <v>403</v>
      </c>
      <c r="C253">
        <f>'23'!L162</f>
        <v>0.14687717282123081</v>
      </c>
      <c r="D253">
        <f>'23'!M162</f>
        <v>0.5938246126097475</v>
      </c>
      <c r="E253">
        <f>'23'!N162</f>
        <v>0.875</v>
      </c>
      <c r="F253">
        <f>'23'!O162</f>
        <v>0.71912543692004605</v>
      </c>
      <c r="G253">
        <f>'23'!P162</f>
        <v>0.33187411345388207</v>
      </c>
      <c r="H253">
        <f>'23'!Q162</f>
        <v>0.17501981585437626</v>
      </c>
    </row>
    <row r="254" spans="1:8">
      <c r="B254" t="s">
        <v>404</v>
      </c>
      <c r="C254">
        <f>'23'!L192</f>
        <v>1.1514718391702954</v>
      </c>
      <c r="D254">
        <f>'23'!M192</f>
        <v>1.2252764606802506</v>
      </c>
      <c r="E254">
        <f>'23'!N192</f>
        <v>0.27406444162103261</v>
      </c>
      <c r="F254">
        <f>'23'!O192</f>
        <v>0.21193859240985824</v>
      </c>
      <c r="G254">
        <f>'23'!P192</f>
        <v>0.23637036458934532</v>
      </c>
      <c r="H254">
        <f>'23'!Q192</f>
        <v>0.23002974388831074</v>
      </c>
    </row>
    <row r="255" spans="1:8">
      <c r="B255" t="s">
        <v>405</v>
      </c>
      <c r="C255">
        <f>'23'!L222</f>
        <v>0.34452231660022764</v>
      </c>
      <c r="D255">
        <f>'23'!M222</f>
        <v>0.52440209750320088</v>
      </c>
      <c r="E255">
        <f>'23'!N222</f>
        <v>0.51852791253946706</v>
      </c>
      <c r="F255">
        <f>'23'!O222</f>
        <v>0.51179990844120915</v>
      </c>
      <c r="G255">
        <f>'23'!P222</f>
        <v>0.1305279949464056</v>
      </c>
      <c r="H255">
        <f>'23'!Q222</f>
        <v>1.4024083174221693</v>
      </c>
    </row>
    <row r="256" spans="1:8">
      <c r="B256" t="s">
        <v>406</v>
      </c>
      <c r="C256">
        <f>'23'!L252</f>
        <v>0.19164659839522513</v>
      </c>
      <c r="D256">
        <f>'23'!M252</f>
        <v>0.44413754358552304</v>
      </c>
      <c r="E256">
        <f>'23'!N252</f>
        <v>0.73698634278374997</v>
      </c>
      <c r="F256">
        <f>'23'!O252</f>
        <v>0.29317188816924405</v>
      </c>
      <c r="G256">
        <f>'23'!P252</f>
        <v>1.1094544682587688</v>
      </c>
      <c r="H256">
        <f>'23'!Q252</f>
        <v>0.55791691801170173</v>
      </c>
    </row>
    <row r="257" spans="1:8">
      <c r="B257" t="s">
        <v>407</v>
      </c>
      <c r="C257">
        <f>'23'!L282</f>
        <v>0.12935307200479665</v>
      </c>
      <c r="D257">
        <f>'23'!M282</f>
        <v>0.50661010266699014</v>
      </c>
      <c r="E257">
        <f>'23'!N282</f>
        <v>0.875</v>
      </c>
      <c r="F257">
        <f>'23'!O282</f>
        <v>0.49082630164636543</v>
      </c>
      <c r="G257">
        <f>'23'!P282</f>
        <v>0.22448283940565658</v>
      </c>
      <c r="H257">
        <f>'23'!Q282</f>
        <v>0.31428313638140137</v>
      </c>
    </row>
    <row r="258" spans="1:8">
      <c r="B258" t="s">
        <v>408</v>
      </c>
      <c r="C258">
        <f>'23'!L312</f>
        <v>0.875</v>
      </c>
      <c r="D258">
        <f>'23'!M312</f>
        <v>1.0715888343340274</v>
      </c>
      <c r="E258">
        <f>'23'!N312</f>
        <v>1.1596889370751491</v>
      </c>
      <c r="F258">
        <f>'23'!O312</f>
        <v>0.45475470280069252</v>
      </c>
      <c r="G258">
        <f>'23'!P312</f>
        <v>0.26621690159567968</v>
      </c>
      <c r="H258">
        <f>'23'!Q312</f>
        <v>0.66341911798189179</v>
      </c>
    </row>
    <row r="259" spans="1:8">
      <c r="B259" t="s">
        <v>409</v>
      </c>
      <c r="C259">
        <f>'23'!L342</f>
        <v>0.38893537596195121</v>
      </c>
      <c r="D259">
        <f>'23'!M342</f>
        <v>0.1791589947468068</v>
      </c>
      <c r="E259">
        <f>'23'!N342</f>
        <v>0.97404338701840443</v>
      </c>
      <c r="F259">
        <f>'23'!O342</f>
        <v>0.28768282293685765</v>
      </c>
      <c r="G259">
        <f>'23'!P342</f>
        <v>0.20855106667623632</v>
      </c>
      <c r="H259">
        <f>'23'!Q342</f>
        <v>0.53539402574449435</v>
      </c>
    </row>
    <row r="260" spans="1:8" ht="16" thickBot="1">
      <c r="B260" t="s">
        <v>410</v>
      </c>
      <c r="C260">
        <f>'23'!L372</f>
        <v>1.1251670158567939</v>
      </c>
      <c r="D260">
        <f>'23'!M372</f>
        <v>0.44094704424541831</v>
      </c>
      <c r="E260">
        <f>'23'!N372</f>
        <v>1.3181395678719872</v>
      </c>
      <c r="F260">
        <f>'23'!O372</f>
        <v>0.42684395753531568</v>
      </c>
      <c r="G260">
        <f>'23'!P372</f>
        <v>0.35844210361202566</v>
      </c>
      <c r="H260">
        <f>'23'!Q372</f>
        <v>0.41201850998279838</v>
      </c>
    </row>
    <row r="261" spans="1:8" ht="17" thickBot="1">
      <c r="A261">
        <v>24</v>
      </c>
      <c r="B261" s="69" t="s">
        <v>97</v>
      </c>
      <c r="C261" s="62">
        <f>'24'!L12</f>
        <v>1.4277406665629369</v>
      </c>
      <c r="D261" s="62">
        <f>'24'!M12</f>
        <v>1.4223501768647657</v>
      </c>
      <c r="E261" s="62">
        <f>'24'!N12</f>
        <v>1.4928128970701702</v>
      </c>
      <c r="F261" s="62">
        <f>'24'!O12</f>
        <v>1.5058488382079689</v>
      </c>
      <c r="G261" s="62">
        <f>'24'!P12</f>
        <v>1.4976047007460984</v>
      </c>
      <c r="H261" s="63">
        <f>'24'!Q12</f>
        <v>1.4602504790263904</v>
      </c>
    </row>
    <row r="262" spans="1:8">
      <c r="B262" t="s">
        <v>412</v>
      </c>
      <c r="C262">
        <f>'24'!L42</f>
        <v>1.2958174819016446</v>
      </c>
      <c r="D262">
        <f>'24'!M42</f>
        <v>0.80346395782311697</v>
      </c>
      <c r="E262">
        <f>'24'!N42</f>
        <v>1.1803883898023442</v>
      </c>
      <c r="F262">
        <f>'24'!O42</f>
        <v>1.0985879670030241</v>
      </c>
      <c r="G262">
        <f>'24'!P42</f>
        <v>0.67336673874754627</v>
      </c>
      <c r="H262">
        <f>'24'!Q42</f>
        <v>1.2561128950117386</v>
      </c>
    </row>
    <row r="263" spans="1:8">
      <c r="B263" t="s">
        <v>413</v>
      </c>
      <c r="C263">
        <f>'24'!L72</f>
        <v>1.6251554718707055</v>
      </c>
      <c r="D263">
        <f>'24'!M72</f>
        <v>1.5775314667297939</v>
      </c>
      <c r="E263">
        <f>'24'!N72</f>
        <v>1.5301039670273711</v>
      </c>
      <c r="F263">
        <f>'24'!O72</f>
        <v>1.7011030360384498</v>
      </c>
      <c r="G263">
        <f>'24'!P72</f>
        <v>1.7233553038572393</v>
      </c>
      <c r="H263">
        <f>'24'!Q72</f>
        <v>1.6866856574927946</v>
      </c>
    </row>
    <row r="264" spans="1:8">
      <c r="B264" t="s">
        <v>414</v>
      </c>
      <c r="C264">
        <f>'24'!L102</f>
        <v>1.5191211336519794</v>
      </c>
      <c r="D264">
        <f>'24'!M102</f>
        <v>1.6271640189741046</v>
      </c>
      <c r="E264">
        <f>'24'!N102</f>
        <v>1.6016844441531042</v>
      </c>
      <c r="F264">
        <f>'24'!O102</f>
        <v>1.5039846377768555</v>
      </c>
      <c r="G264">
        <f>'24'!P102</f>
        <v>1.5731578798050787</v>
      </c>
      <c r="H264">
        <f>'24'!Q102</f>
        <v>1.0419801774764212</v>
      </c>
    </row>
    <row r="265" spans="1:8">
      <c r="B265" t="s">
        <v>415</v>
      </c>
      <c r="C265">
        <f>'24'!L132</f>
        <v>1.2366319147830516</v>
      </c>
      <c r="D265">
        <f>'24'!M132</f>
        <v>1.5558474541054204</v>
      </c>
      <c r="E265">
        <f>'24'!N132</f>
        <v>1.3777517601077867</v>
      </c>
      <c r="F265">
        <f>'24'!O132</f>
        <v>1.4672269408477685</v>
      </c>
      <c r="G265">
        <f>'24'!P132</f>
        <v>1.26751858936474</v>
      </c>
      <c r="H265">
        <f>'24'!Q132</f>
        <v>1.3483806664035662</v>
      </c>
    </row>
    <row r="266" spans="1:8">
      <c r="B266" t="s">
        <v>416</v>
      </c>
      <c r="C266">
        <f>'24'!L162</f>
        <v>1.6485525383882704</v>
      </c>
      <c r="D266">
        <f>'24'!M162</f>
        <v>1.6928269954714161</v>
      </c>
      <c r="E266">
        <f>'24'!N162</f>
        <v>1.6880457037830225</v>
      </c>
      <c r="F266">
        <f>'24'!O162</f>
        <v>1.6819701231851416</v>
      </c>
      <c r="G266">
        <f>'24'!P162</f>
        <v>1.6819555970804188</v>
      </c>
      <c r="H266">
        <f>'24'!Q162</f>
        <v>1.6609823528821961</v>
      </c>
    </row>
    <row r="267" spans="1:8">
      <c r="B267" t="s">
        <v>417</v>
      </c>
      <c r="C267">
        <f>'24'!L192</f>
        <v>1.5374166308101851</v>
      </c>
      <c r="D267">
        <f>'24'!M192</f>
        <v>1.6652400167107029</v>
      </c>
      <c r="E267">
        <f>'24'!N192</f>
        <v>1.6250021189658743</v>
      </c>
      <c r="F267">
        <f>'24'!O192</f>
        <v>1.5479750196401609</v>
      </c>
      <c r="G267">
        <f>'24'!P192</f>
        <v>1.5770343556349078</v>
      </c>
      <c r="H267">
        <f>'24'!Q192</f>
        <v>1.4386568613647184</v>
      </c>
    </row>
    <row r="268" spans="1:8">
      <c r="B268" t="s">
        <v>418</v>
      </c>
      <c r="C268">
        <f>'24'!L222</f>
        <v>1.5555609859861261</v>
      </c>
      <c r="D268">
        <f>'24'!M222</f>
        <v>1.5150306835917342</v>
      </c>
      <c r="E268">
        <f>'24'!N222</f>
        <v>1.4103078083757181</v>
      </c>
      <c r="F268">
        <f>'24'!O222</f>
        <v>0.62259344135763039</v>
      </c>
      <c r="G268">
        <f>'24'!P222</f>
        <v>1.4542897516040068</v>
      </c>
      <c r="H268">
        <f>'24'!Q222</f>
        <v>0.43510430461553129</v>
      </c>
    </row>
    <row r="269" spans="1:8">
      <c r="B269" t="s">
        <v>419</v>
      </c>
      <c r="C269">
        <f>'24'!L252</f>
        <v>1.0016225555981964</v>
      </c>
      <c r="D269">
        <f>'24'!M252</f>
        <v>0.66857978173528831</v>
      </c>
      <c r="E269">
        <f>'24'!N252</f>
        <v>1.1193465659162241</v>
      </c>
      <c r="F269">
        <f>'24'!O252</f>
        <v>1.34092667008421</v>
      </c>
      <c r="G269">
        <f>'24'!P252</f>
        <v>0.31572971549433115</v>
      </c>
      <c r="H269">
        <f>'24'!Q252</f>
        <v>0.62271656004763432</v>
      </c>
    </row>
    <row r="270" spans="1:8">
      <c r="B270" t="s">
        <v>420</v>
      </c>
      <c r="C270">
        <f>'24'!L282</f>
        <v>1.5458949990802329</v>
      </c>
      <c r="D270">
        <f>'24'!M282</f>
        <v>1.5124553360023394</v>
      </c>
      <c r="E270">
        <f>'24'!N282</f>
        <v>1.571221254753294</v>
      </c>
      <c r="F270">
        <f>'24'!O282</f>
        <v>1.2787786505779299</v>
      </c>
      <c r="G270">
        <f>'24'!P282</f>
        <v>0.62483298414320609</v>
      </c>
      <c r="H270">
        <f>'24'!Q282</f>
        <v>0.46213347580571468</v>
      </c>
    </row>
    <row r="271" spans="1:8">
      <c r="B271" t="s">
        <v>421</v>
      </c>
      <c r="C271">
        <f>'24'!L312</f>
        <v>0.84560003072597467</v>
      </c>
      <c r="D271">
        <f>'24'!M312</f>
        <v>1.2485635348188948</v>
      </c>
      <c r="E271">
        <f>'24'!N312</f>
        <v>1.0981595452404802</v>
      </c>
      <c r="F271">
        <f>'24'!O312</f>
        <v>1.2125709191269136</v>
      </c>
      <c r="G271">
        <f>'24'!P312</f>
        <v>0.60157072337668571</v>
      </c>
      <c r="H271">
        <f>'24'!Q312</f>
        <v>0.81478433503560099</v>
      </c>
    </row>
    <row r="272" spans="1:8">
      <c r="B272" t="s">
        <v>422</v>
      </c>
      <c r="C272">
        <f>'24'!L342</f>
        <v>1.263001445533102</v>
      </c>
      <c r="D272">
        <f>'24'!M342</f>
        <v>1.3868845996786954</v>
      </c>
      <c r="E272">
        <f>'24'!N342</f>
        <v>1.0685877234495229</v>
      </c>
      <c r="F272">
        <f>'24'!O342</f>
        <v>1.3710812301137205</v>
      </c>
      <c r="G272">
        <f>'24'!P342</f>
        <v>0.6401730306316179</v>
      </c>
      <c r="H272">
        <f>'24'!Q342</f>
        <v>0.36459082917905139</v>
      </c>
    </row>
    <row r="273" spans="1:8">
      <c r="B273" t="s">
        <v>423</v>
      </c>
      <c r="C273">
        <f>'24'!L372</f>
        <v>1.0100618841235496</v>
      </c>
      <c r="D273">
        <f>'24'!M372</f>
        <v>1.5314898055221922</v>
      </c>
      <c r="E273">
        <f>'24'!N372</f>
        <v>1.706948513164954</v>
      </c>
      <c r="F273">
        <f>'24'!O372</f>
        <v>1.6967794465875858</v>
      </c>
      <c r="G273">
        <f>'24'!P372</f>
        <v>1.6608563286147171</v>
      </c>
      <c r="H273">
        <f>'24'!Q372</f>
        <v>1.5732302148352513</v>
      </c>
    </row>
    <row r="274" spans="1:8">
      <c r="B274" t="s">
        <v>424</v>
      </c>
      <c r="C274">
        <f>'24'!L402</f>
        <v>0.74173394877084009</v>
      </c>
      <c r="D274">
        <f>'24'!M402</f>
        <v>1.5342302525214151</v>
      </c>
      <c r="E274">
        <f>'24'!N402</f>
        <v>1.4595500542270774</v>
      </c>
      <c r="F274">
        <f>'24'!O402</f>
        <v>0.68402049016191158</v>
      </c>
      <c r="G274">
        <f>'24'!P402</f>
        <v>0.71230346450174875</v>
      </c>
      <c r="H274">
        <f>'24'!Q402</f>
        <v>0.71090645447453571</v>
      </c>
    </row>
    <row r="275" spans="1:8" ht="16" thickBot="1">
      <c r="B275" t="s">
        <v>233</v>
      </c>
      <c r="C275">
        <f>'24'!L432</f>
        <v>1.4327268766101129</v>
      </c>
      <c r="D275">
        <f>'24'!M432</f>
        <v>1.2718906379676991</v>
      </c>
      <c r="E275">
        <f>'24'!N432</f>
        <v>0.70951778717274394</v>
      </c>
      <c r="F275">
        <f>'24'!O432</f>
        <v>0.67818911071798715</v>
      </c>
      <c r="G275">
        <f>'24'!P432</f>
        <v>0.56559178959848433</v>
      </c>
      <c r="H275">
        <f>'24'!Q432</f>
        <v>0.96733750488736403</v>
      </c>
    </row>
    <row r="276" spans="1:8" ht="17" thickBot="1">
      <c r="A276">
        <v>25</v>
      </c>
      <c r="B276" s="69" t="s">
        <v>101</v>
      </c>
      <c r="C276" s="62">
        <f>'25'!L12</f>
        <v>0.72758124154025505</v>
      </c>
      <c r="D276" s="62">
        <f>'25'!M12</f>
        <v>1.0821212426819695</v>
      </c>
      <c r="E276" s="62">
        <f>'25'!N12</f>
        <v>0.90922452364372774</v>
      </c>
      <c r="F276" s="62">
        <f>'25'!O12</f>
        <v>0.80797564121225351</v>
      </c>
      <c r="G276" s="62">
        <f>'25'!P12</f>
        <v>0.54198971666163243</v>
      </c>
      <c r="H276" s="63">
        <f>'25'!Q12</f>
        <v>0.57886544817986718</v>
      </c>
    </row>
    <row r="277" spans="1:8">
      <c r="B277" t="s">
        <v>426</v>
      </c>
      <c r="C277">
        <f>'25'!L42</f>
        <v>0.92950030338180378</v>
      </c>
      <c r="D277">
        <f>'25'!M42</f>
        <v>1.224240715862186</v>
      </c>
      <c r="E277">
        <f>'25'!N42</f>
        <v>0.83984678952477365</v>
      </c>
      <c r="F277">
        <f>'25'!O42</f>
        <v>1.0139126771872635</v>
      </c>
      <c r="G277">
        <f>'25'!P42</f>
        <v>0.48690397418711712</v>
      </c>
      <c r="H277">
        <f>'25'!Q42</f>
        <v>0.60831483124115004</v>
      </c>
    </row>
    <row r="278" spans="1:8">
      <c r="B278" t="s">
        <v>427</v>
      </c>
      <c r="C278">
        <f>'25'!L72</f>
        <v>0.74270439956761702</v>
      </c>
      <c r="D278">
        <f>'25'!M72</f>
        <v>0.70784695016192445</v>
      </c>
      <c r="E278">
        <f>'25'!N72</f>
        <v>0.8050782164527438</v>
      </c>
      <c r="F278">
        <f>'25'!O72</f>
        <v>0.39049018425946341</v>
      </c>
      <c r="G278">
        <f>'25'!P72</f>
        <v>0.32046540246724387</v>
      </c>
      <c r="H278">
        <f>'25'!Q72</f>
        <v>0.36715702513805176</v>
      </c>
    </row>
    <row r="279" spans="1:8">
      <c r="B279" t="s">
        <v>428</v>
      </c>
      <c r="C279">
        <f>'25'!L102</f>
        <v>0.21297359662881321</v>
      </c>
      <c r="D279">
        <f>'25'!M102</f>
        <v>0.84648708149239216</v>
      </c>
      <c r="E279">
        <f>'25'!N102</f>
        <v>0.60572028261450073</v>
      </c>
      <c r="F279">
        <f>'25'!O102</f>
        <v>0.43066146552185347</v>
      </c>
      <c r="G279">
        <f>'25'!P102</f>
        <v>0.56915014380537998</v>
      </c>
      <c r="H279">
        <f>'25'!Q102</f>
        <v>0.51847697623985478</v>
      </c>
    </row>
    <row r="280" spans="1:8">
      <c r="B280" t="s">
        <v>429</v>
      </c>
      <c r="C280">
        <f>'25'!L132</f>
        <v>0.47610421235242761</v>
      </c>
      <c r="D280">
        <f>'25'!M132</f>
        <v>0.76233244707316483</v>
      </c>
      <c r="E280">
        <f>'25'!N132</f>
        <v>0.875</v>
      </c>
      <c r="F280">
        <f>'25'!O132</f>
        <v>0.75821829371960148</v>
      </c>
      <c r="G280">
        <f>'25'!P132</f>
        <v>0.50148861426479219</v>
      </c>
      <c r="H280">
        <f>'25'!Q132</f>
        <v>0.40962816212425052</v>
      </c>
    </row>
    <row r="281" spans="1:8">
      <c r="B281" t="s">
        <v>430</v>
      </c>
      <c r="C281">
        <f>'25'!L162</f>
        <v>0.77758503908290921</v>
      </c>
      <c r="D281">
        <f>'25'!M162</f>
        <v>0.7760784384351882</v>
      </c>
      <c r="E281">
        <f>'25'!N162</f>
        <v>1.3708742511422507</v>
      </c>
      <c r="F281">
        <f>'25'!O162</f>
        <v>0.89518176824064677</v>
      </c>
      <c r="G281">
        <f>'25'!P162</f>
        <v>0.85472277224004756</v>
      </c>
      <c r="H281">
        <f>'25'!Q162</f>
        <v>1.1066048574500167</v>
      </c>
    </row>
    <row r="282" spans="1:8">
      <c r="B282" t="s">
        <v>275</v>
      </c>
      <c r="C282">
        <f>'25'!L192</f>
        <v>1.0711619385954927</v>
      </c>
      <c r="D282">
        <f>'25'!M192</f>
        <v>1.3157567237902117</v>
      </c>
      <c r="E282">
        <f>'25'!N192</f>
        <v>1.3050329808524459</v>
      </c>
      <c r="F282">
        <f>'25'!O192</f>
        <v>0.4913143995141882</v>
      </c>
      <c r="G282">
        <f>'25'!P192</f>
        <v>0.52241272417543416</v>
      </c>
      <c r="H282">
        <f>'25'!Q192</f>
        <v>0.51570773400313097</v>
      </c>
    </row>
    <row r="283" spans="1:8">
      <c r="B283" t="s">
        <v>431</v>
      </c>
      <c r="C283">
        <f>'25'!L222</f>
        <v>0.54422073117058523</v>
      </c>
      <c r="D283">
        <f>'25'!M222</f>
        <v>0.67899178186706277</v>
      </c>
      <c r="E283">
        <f>'25'!N222</f>
        <v>1.1592453719842362</v>
      </c>
      <c r="F283">
        <f>'25'!O222</f>
        <v>1.0274782268016858</v>
      </c>
      <c r="G283">
        <f>'25'!P222</f>
        <v>1.0994966694493897</v>
      </c>
      <c r="H283">
        <f>'25'!Q222</f>
        <v>0.62753532777367582</v>
      </c>
    </row>
    <row r="284" spans="1:8" ht="16" thickBot="1">
      <c r="B284" t="s">
        <v>432</v>
      </c>
      <c r="C284">
        <f>'25'!L252</f>
        <v>0.59499261487007193</v>
      </c>
      <c r="D284">
        <f>'25'!M252</f>
        <v>1.3444318626671929</v>
      </c>
      <c r="E284">
        <f>'25'!N252</f>
        <v>0.36459082917905139</v>
      </c>
      <c r="F284">
        <f>'25'!O252</f>
        <v>0.74685078676231265</v>
      </c>
      <c r="G284">
        <f>'25'!P252</f>
        <v>0.77610160967001351</v>
      </c>
      <c r="H284">
        <f>'25'!Q252</f>
        <v>0.42883574506588606</v>
      </c>
    </row>
    <row r="285" spans="1:8" ht="17" thickBot="1">
      <c r="A285">
        <v>26</v>
      </c>
      <c r="B285" s="69" t="s">
        <v>105</v>
      </c>
      <c r="C285" s="62">
        <f>'26'!L12</f>
        <v>0.60652422953123375</v>
      </c>
      <c r="D285" s="62">
        <f>'26'!M12</f>
        <v>0.85643015980262671</v>
      </c>
      <c r="E285" s="62">
        <f>'26'!N12</f>
        <v>0.873557742633571</v>
      </c>
      <c r="F285" s="62">
        <f>'26'!O12</f>
        <v>1.0988913903384681</v>
      </c>
      <c r="G285" s="62">
        <f>'26'!P12</f>
        <v>0.79254914045957525</v>
      </c>
      <c r="H285" s="63">
        <f>'26'!Q12</f>
        <v>0.72288700181801335</v>
      </c>
    </row>
    <row r="286" spans="1:8">
      <c r="B286" t="s">
        <v>434</v>
      </c>
      <c r="C286">
        <f>'26'!L42</f>
        <v>0.92364842610909403</v>
      </c>
      <c r="D286">
        <f>'26'!M42</f>
        <v>0.95901648589594735</v>
      </c>
      <c r="E286">
        <f>'26'!N42</f>
        <v>0.97938629907957597</v>
      </c>
      <c r="F286">
        <f>'26'!O42</f>
        <v>1.122747667431653</v>
      </c>
      <c r="G286">
        <f>'26'!P42</f>
        <v>0.82619943502982174</v>
      </c>
      <c r="H286">
        <f>'26'!Q42</f>
        <v>0.94720758233497226</v>
      </c>
    </row>
    <row r="287" spans="1:8">
      <c r="B287" t="s">
        <v>435</v>
      </c>
      <c r="C287">
        <f>'26'!L72</f>
        <v>0.70079840513287039</v>
      </c>
      <c r="D287">
        <f>'26'!M72</f>
        <v>1.1626031205745049</v>
      </c>
      <c r="E287">
        <f>'26'!N72</f>
        <v>1.2584121898316551</v>
      </c>
      <c r="F287">
        <f>'26'!O72</f>
        <v>1.4978276947879392</v>
      </c>
      <c r="G287">
        <f>'26'!P72</f>
        <v>1.1500243192375175</v>
      </c>
      <c r="H287">
        <f>'26'!Q72</f>
        <v>0.81975312017706592</v>
      </c>
    </row>
    <row r="288" spans="1:8">
      <c r="B288" t="s">
        <v>436</v>
      </c>
      <c r="C288">
        <f>'26'!L102</f>
        <v>0.20242541090149313</v>
      </c>
      <c r="D288">
        <f>'26'!M102</f>
        <v>0.97241496091709068</v>
      </c>
      <c r="E288">
        <f>'26'!N102</f>
        <v>0.56360369244781916</v>
      </c>
      <c r="F288">
        <f>'26'!O102</f>
        <v>0.9258708199588892</v>
      </c>
      <c r="G288">
        <f>'26'!P102</f>
        <v>0.6769029125479501</v>
      </c>
      <c r="H288">
        <f>'26'!Q102</f>
        <v>0.71968996987558087</v>
      </c>
    </row>
    <row r="289" spans="1:8">
      <c r="B289" t="s">
        <v>437</v>
      </c>
      <c r="C289">
        <f>'26'!L132</f>
        <v>0.10451376147554875</v>
      </c>
      <c r="D289">
        <f>'26'!M132</f>
        <v>0.81117730867286686</v>
      </c>
      <c r="E289">
        <f>'26'!N132</f>
        <v>0.33491581792178382</v>
      </c>
      <c r="F289">
        <f>'26'!O132</f>
        <v>0.80887716040316326</v>
      </c>
      <c r="G289">
        <f>'26'!P132</f>
        <v>0.62351411420755376</v>
      </c>
      <c r="H289">
        <f>'26'!Q132</f>
        <v>0.21529201862736291</v>
      </c>
    </row>
    <row r="290" spans="1:8">
      <c r="B290" t="s">
        <v>438</v>
      </c>
      <c r="C290">
        <f>'26'!L162</f>
        <v>0.80333350618988963</v>
      </c>
      <c r="D290">
        <f>'26'!M162</f>
        <v>1.2237927779391793</v>
      </c>
      <c r="E290">
        <f>'26'!N162</f>
        <v>0.28356023420092602</v>
      </c>
      <c r="F290">
        <f>'26'!O162</f>
        <v>0.98804342682285795</v>
      </c>
      <c r="G290">
        <f>'26'!P162</f>
        <v>0.65466540196237288</v>
      </c>
      <c r="H290">
        <f>'26'!Q162</f>
        <v>0.83547451407562656</v>
      </c>
    </row>
    <row r="291" spans="1:8">
      <c r="B291" t="s">
        <v>439</v>
      </c>
      <c r="C291">
        <f>'26'!L192</f>
        <v>0.42320666851552763</v>
      </c>
      <c r="D291">
        <f>'26'!M192</f>
        <v>0.40263856882781696</v>
      </c>
      <c r="E291">
        <f>'26'!N192</f>
        <v>1.2478805564099582</v>
      </c>
      <c r="F291">
        <f>'26'!O192</f>
        <v>0.77403264703989993</v>
      </c>
      <c r="G291">
        <f>'26'!P192</f>
        <v>0.40956007862620342</v>
      </c>
      <c r="H291">
        <f>'26'!Q192</f>
        <v>0.49388492651911259</v>
      </c>
    </row>
    <row r="292" spans="1:8">
      <c r="B292" t="s">
        <v>440</v>
      </c>
      <c r="C292">
        <f>'26'!L222</f>
        <v>0.30965007993817312</v>
      </c>
      <c r="D292">
        <f>'26'!M222</f>
        <v>0.78810100954925222</v>
      </c>
      <c r="E292">
        <f>'26'!N222</f>
        <v>0.69006890134122489</v>
      </c>
      <c r="F292">
        <f>'26'!O222</f>
        <v>1.2048283547306631</v>
      </c>
      <c r="G292">
        <f>'26'!P222</f>
        <v>1.3331566494997067</v>
      </c>
      <c r="H292">
        <f>'26'!Q222</f>
        <v>0.68813802456862427</v>
      </c>
    </row>
    <row r="293" spans="1:8">
      <c r="B293" t="s">
        <v>441</v>
      </c>
      <c r="C293">
        <f>'26'!L252</f>
        <v>0.93943517790819153</v>
      </c>
      <c r="D293">
        <f>'26'!M252</f>
        <v>0.38492761032861905</v>
      </c>
      <c r="E293">
        <f>'26'!N252</f>
        <v>0.49912966770930539</v>
      </c>
      <c r="F293">
        <f>'26'!O252</f>
        <v>1.0094757088525044</v>
      </c>
      <c r="G293">
        <f>'26'!P252</f>
        <v>0.27358340192514791</v>
      </c>
      <c r="H293">
        <f>'26'!Q252</f>
        <v>0.33553924115859024</v>
      </c>
    </row>
    <row r="294" spans="1:8" ht="16" thickBot="1">
      <c r="B294" t="s">
        <v>442</v>
      </c>
      <c r="C294">
        <f>'26'!L282</f>
        <v>0.69717880513866248</v>
      </c>
      <c r="D294">
        <f>'26'!M282</f>
        <v>0.62575857401754464</v>
      </c>
      <c r="E294">
        <f>'26'!N282</f>
        <v>1.2322348917319141</v>
      </c>
      <c r="F294">
        <f>'26'!O282</f>
        <v>0.64009528613892208</v>
      </c>
      <c r="G294">
        <f>'26'!P282</f>
        <v>0.71103548275457396</v>
      </c>
      <c r="H294">
        <f>'26'!Q282</f>
        <v>0.4184629419880303</v>
      </c>
    </row>
    <row r="295" spans="1:8" ht="17" thickBot="1">
      <c r="A295">
        <v>27</v>
      </c>
      <c r="B295" s="69" t="s">
        <v>3</v>
      </c>
      <c r="C295" s="62">
        <f>'27'!L12</f>
        <v>0.59199062784281009</v>
      </c>
      <c r="D295" s="62">
        <f>'27'!M12</f>
        <v>0.71430481828951053</v>
      </c>
      <c r="E295" s="62">
        <f>'27'!N12</f>
        <v>0.78178602310414846</v>
      </c>
      <c r="F295" s="62">
        <f>'27'!O12</f>
        <v>0.68303457602345818</v>
      </c>
      <c r="G295" s="62">
        <f>'27'!P12</f>
        <v>0.58454786601846398</v>
      </c>
      <c r="H295" s="63">
        <f>'27'!Q12</f>
        <v>0.81602464637716254</v>
      </c>
    </row>
    <row r="296" spans="1:8">
      <c r="B296" t="s">
        <v>444</v>
      </c>
      <c r="C296">
        <f>'27'!L42</f>
        <v>0.77998364141123133</v>
      </c>
      <c r="D296">
        <f>'27'!M42</f>
        <v>0.91297722411321558</v>
      </c>
      <c r="E296">
        <f>'27'!N42</f>
        <v>0.80763240889461119</v>
      </c>
      <c r="F296">
        <f>'27'!O42</f>
        <v>0.66027682182555347</v>
      </c>
      <c r="G296">
        <f>'27'!P42</f>
        <v>0.60233598344508699</v>
      </c>
      <c r="H296">
        <f>'27'!Q42</f>
        <v>0.84767109334783874</v>
      </c>
    </row>
    <row r="297" spans="1:8">
      <c r="B297" t="s">
        <v>445</v>
      </c>
      <c r="C297">
        <f>'27'!L72</f>
        <v>0.47501120716808126</v>
      </c>
      <c r="D297">
        <f>'27'!M72</f>
        <v>0.62909763393690932</v>
      </c>
      <c r="E297">
        <f>'27'!N72</f>
        <v>1.0980772099458431</v>
      </c>
      <c r="F297">
        <f>'27'!O72</f>
        <v>0.82254825770174689</v>
      </c>
      <c r="G297">
        <f>'27'!P72</f>
        <v>0.61441076136264505</v>
      </c>
      <c r="H297">
        <f>'27'!Q72</f>
        <v>0.86421712991495658</v>
      </c>
    </row>
    <row r="298" spans="1:8">
      <c r="B298" t="s">
        <v>446</v>
      </c>
      <c r="C298">
        <f>'27'!L102</f>
        <v>0.52263355938171796</v>
      </c>
      <c r="D298">
        <f>'27'!M102</f>
        <v>0.39552641826258961</v>
      </c>
      <c r="E298">
        <f>'27'!N102</f>
        <v>1.0930418799008672</v>
      </c>
      <c r="F298">
        <f>'27'!O102</f>
        <v>0.41370898598702421</v>
      </c>
      <c r="G298">
        <f>'27'!P102</f>
        <v>0.54035211075414435</v>
      </c>
      <c r="H298">
        <f>'27'!Q102</f>
        <v>0.41259549263552187</v>
      </c>
    </row>
    <row r="299" spans="1:8">
      <c r="B299" t="s">
        <v>447</v>
      </c>
      <c r="C299">
        <f>'27'!L132</f>
        <v>0.85674431341435364</v>
      </c>
      <c r="D299">
        <f>'27'!M132</f>
        <v>0.46837424308674652</v>
      </c>
      <c r="E299">
        <f>'27'!N132</f>
        <v>0.61439936309411769</v>
      </c>
      <c r="F299">
        <f>'27'!O132</f>
        <v>0.62210751276660048</v>
      </c>
      <c r="G299">
        <f>'27'!P132</f>
        <v>0.57554444453020925</v>
      </c>
      <c r="H299">
        <f>'27'!Q132</f>
        <v>0.72926423547539598</v>
      </c>
    </row>
    <row r="300" spans="1:8">
      <c r="B300" t="s">
        <v>448</v>
      </c>
      <c r="C300">
        <f>'27'!L162</f>
        <v>0.20629987701919519</v>
      </c>
      <c r="D300">
        <f>'27'!M162</f>
        <v>0.28705713890462786</v>
      </c>
      <c r="E300">
        <f>'27'!N162</f>
        <v>0.30045035341373461</v>
      </c>
      <c r="F300">
        <f>'27'!O162</f>
        <v>0.95393373702909212</v>
      </c>
      <c r="G300">
        <f>'27'!P162</f>
        <v>0.49460871061181394</v>
      </c>
      <c r="H300">
        <f>'27'!Q162</f>
        <v>0.56128119868373416</v>
      </c>
    </row>
    <row r="301" spans="1:8">
      <c r="B301" t="s">
        <v>449</v>
      </c>
      <c r="C301">
        <f>'27'!L192</f>
        <v>0.20266297685777518</v>
      </c>
      <c r="D301">
        <f>'27'!M192</f>
        <v>0.25907780217824367</v>
      </c>
      <c r="E301">
        <f>'27'!N192</f>
        <v>0.16117051275005922</v>
      </c>
      <c r="F301">
        <f>'27'!O192</f>
        <v>0.52504447186664494</v>
      </c>
      <c r="G301">
        <f>'27'!P192</f>
        <v>0.21449506243812136</v>
      </c>
      <c r="H301">
        <f>'27'!Q192</f>
        <v>0.57486493985721365</v>
      </c>
    </row>
    <row r="302" spans="1:8">
      <c r="B302" t="s">
        <v>450</v>
      </c>
      <c r="C302">
        <f>'27'!L222</f>
        <v>0.50730935163354496</v>
      </c>
      <c r="D302">
        <f>'27'!M222</f>
        <v>1.2696859637276401</v>
      </c>
      <c r="E302">
        <f>'27'!N222</f>
        <v>1.3588413258138465</v>
      </c>
      <c r="F302">
        <f>'27'!O222</f>
        <v>1.1432305181947493</v>
      </c>
      <c r="G302">
        <f>'27'!P222</f>
        <v>0.5282833876652302</v>
      </c>
      <c r="H302">
        <f>'27'!Q222</f>
        <v>0.94835564021084373</v>
      </c>
    </row>
    <row r="303" spans="1:8">
      <c r="B303" t="s">
        <v>451</v>
      </c>
      <c r="C303">
        <f>'27'!L252</f>
        <v>0.37059319532494067</v>
      </c>
      <c r="D303">
        <f>'27'!M252</f>
        <v>0.35635658795953673</v>
      </c>
      <c r="E303">
        <f>'27'!N252</f>
        <v>0.63628981130500673</v>
      </c>
      <c r="F303">
        <f>'27'!O252</f>
        <v>0.81095815355683587</v>
      </c>
      <c r="G303">
        <f>'27'!P252</f>
        <v>0.61008477628115032</v>
      </c>
      <c r="H303">
        <f>'27'!Q252</f>
        <v>0.70808621958468831</v>
      </c>
    </row>
    <row r="304" spans="1:8">
      <c r="B304" t="s">
        <v>452</v>
      </c>
      <c r="C304">
        <f>'27'!L282</f>
        <v>0.48384390150509077</v>
      </c>
      <c r="D304">
        <f>'27'!M282</f>
        <v>0.54101839591236944</v>
      </c>
      <c r="E304">
        <f>'27'!N282</f>
        <v>0.75660432988765935</v>
      </c>
      <c r="F304">
        <f>'27'!O282</f>
        <v>0.77960820892287352</v>
      </c>
      <c r="G304">
        <f>'27'!P282</f>
        <v>0.62602081680973554</v>
      </c>
      <c r="H304">
        <f>'27'!Q282</f>
        <v>0.8260463440702932</v>
      </c>
    </row>
    <row r="305" spans="1:8" ht="16" thickBot="1">
      <c r="B305" t="s">
        <v>453</v>
      </c>
      <c r="C305">
        <f>'27'!L312</f>
        <v>0.57191470432498559</v>
      </c>
      <c r="D305">
        <f>'27'!M312</f>
        <v>0.45271309031293328</v>
      </c>
      <c r="E305">
        <f>'27'!N312</f>
        <v>0.68034162450999047</v>
      </c>
      <c r="F305">
        <f>'27'!O312</f>
        <v>0.60614086814389045</v>
      </c>
      <c r="G305">
        <f>'27'!P312</f>
        <v>0.56984433789569122</v>
      </c>
      <c r="H305">
        <f>'27'!Q312</f>
        <v>1.049308359402723</v>
      </c>
    </row>
    <row r="306" spans="1:8" ht="17" thickBot="1">
      <c r="A306">
        <v>28</v>
      </c>
      <c r="B306" s="69" t="s">
        <v>7</v>
      </c>
      <c r="C306" s="62">
        <f>'28'!L12</f>
        <v>0.37778387823740317</v>
      </c>
      <c r="D306" s="62">
        <f>'28'!M12</f>
        <v>0.84471151162160152</v>
      </c>
      <c r="E306" s="62">
        <f>'28'!N12</f>
        <v>0.83879330598867374</v>
      </c>
      <c r="F306" s="62">
        <f>'28'!O12</f>
        <v>0.72650321713173294</v>
      </c>
      <c r="G306" s="62">
        <f>'28'!P12</f>
        <v>0.81240424938454925</v>
      </c>
      <c r="H306" s="63">
        <f>'28'!Q12</f>
        <v>0.76666694373499711</v>
      </c>
    </row>
    <row r="307" spans="1:8">
      <c r="B307" t="s">
        <v>455</v>
      </c>
      <c r="C307">
        <f>'28'!L42</f>
        <v>0.23052430786284051</v>
      </c>
      <c r="D307">
        <f>'28'!M42</f>
        <v>0.68138841767776714</v>
      </c>
      <c r="E307">
        <f>'28'!N42</f>
        <v>0.875</v>
      </c>
      <c r="F307">
        <f>'28'!O42</f>
        <v>0.86686714629220063</v>
      </c>
      <c r="G307">
        <f>'28'!P42</f>
        <v>0.89129553252790994</v>
      </c>
      <c r="H307">
        <f>'28'!Q42</f>
        <v>0.81019793464035073</v>
      </c>
    </row>
    <row r="308" spans="1:8">
      <c r="B308" t="s">
        <v>456</v>
      </c>
      <c r="C308">
        <f>'28'!L72</f>
        <v>1.2949841547209657</v>
      </c>
      <c r="D308">
        <f>'28'!M72</f>
        <v>0.53218452216389966</v>
      </c>
      <c r="E308">
        <f>'28'!N72</f>
        <v>0.78661970115352453</v>
      </c>
      <c r="F308">
        <f>'28'!O72</f>
        <v>0.32063662704738988</v>
      </c>
      <c r="G308">
        <f>'28'!P72</f>
        <v>0.73831369945987602</v>
      </c>
      <c r="H308">
        <f>'28'!Q72</f>
        <v>0.39149345445764477</v>
      </c>
    </row>
    <row r="309" spans="1:8">
      <c r="B309" t="s">
        <v>457</v>
      </c>
      <c r="C309">
        <f>'28'!L102</f>
        <v>0.875</v>
      </c>
      <c r="D309">
        <f>'28'!M102</f>
        <v>1.4225656561901092</v>
      </c>
      <c r="E309">
        <f>'28'!N102</f>
        <v>1.3833318886456472</v>
      </c>
      <c r="F309">
        <f>'28'!O102</f>
        <v>1.1525705295722282</v>
      </c>
      <c r="G309">
        <f>'28'!P102</f>
        <v>0.99564292848517189</v>
      </c>
      <c r="H309">
        <f>'28'!Q102</f>
        <v>0.35814488676419515</v>
      </c>
    </row>
    <row r="310" spans="1:8">
      <c r="B310" t="s">
        <v>458</v>
      </c>
      <c r="C310">
        <f>'28'!L132</f>
        <v>0.1941110198868044</v>
      </c>
      <c r="D310">
        <f>'28'!M132</f>
        <v>1.102934803268802</v>
      </c>
      <c r="E310">
        <f>'28'!N132</f>
        <v>0.50390860659497738</v>
      </c>
      <c r="F310">
        <f>'28'!O132</f>
        <v>0.64257457688165243</v>
      </c>
      <c r="G310">
        <f>'28'!P132</f>
        <v>1.57033620061237</v>
      </c>
      <c r="H310">
        <f>'28'!Q132</f>
        <v>1.2800284557281023</v>
      </c>
    </row>
    <row r="311" spans="1:8">
      <c r="B311" t="s">
        <v>326</v>
      </c>
      <c r="C311">
        <f>'28'!L162</f>
        <v>0.51102940883356651</v>
      </c>
      <c r="D311">
        <f>'28'!M162</f>
        <v>1.3658329682990829</v>
      </c>
      <c r="E311">
        <f>'28'!N162</f>
        <v>0.92862980478915957</v>
      </c>
      <c r="F311">
        <f>'28'!O162</f>
        <v>0.34377780395809615</v>
      </c>
      <c r="G311">
        <f>'28'!P162</f>
        <v>0.51813027734205475</v>
      </c>
      <c r="H311">
        <f>'28'!Q162</f>
        <v>1.2544310771511349</v>
      </c>
    </row>
    <row r="312" spans="1:8">
      <c r="B312" t="s">
        <v>459</v>
      </c>
      <c r="C312">
        <f>'28'!L192</f>
        <v>1.5342302525214151</v>
      </c>
      <c r="D312">
        <f>'28'!M192</f>
        <v>1.2815646025689227</v>
      </c>
      <c r="E312">
        <f>'28'!N192</f>
        <v>0.81835333739125116</v>
      </c>
      <c r="F312">
        <f>'28'!O192</f>
        <v>1.5881465001454425</v>
      </c>
      <c r="G312">
        <f>'28'!P192</f>
        <v>0.76092924982320653</v>
      </c>
      <c r="H312">
        <f>'28'!Q192</f>
        <v>0.7586988480602852</v>
      </c>
    </row>
    <row r="313" spans="1:8">
      <c r="B313" t="s">
        <v>404</v>
      </c>
      <c r="C313">
        <f>'28'!L222</f>
        <v>0.36159765126450305</v>
      </c>
      <c r="D313">
        <f>'28'!M222</f>
        <v>1.2339363642487269</v>
      </c>
      <c r="E313">
        <f>'28'!N222</f>
        <v>0.51485420697591544</v>
      </c>
      <c r="F313">
        <f>'28'!O222</f>
        <v>0.53667074033756523</v>
      </c>
      <c r="G313">
        <f>'28'!P222</f>
        <v>0.62862827914220021</v>
      </c>
      <c r="H313">
        <f>'28'!Q222</f>
        <v>1.0083703908353319</v>
      </c>
    </row>
    <row r="314" spans="1:8">
      <c r="B314" t="s">
        <v>460</v>
      </c>
      <c r="C314">
        <f>'28'!L252</f>
        <v>0.54934276676410276</v>
      </c>
      <c r="D314">
        <f>'28'!M252</f>
        <v>0.99858410030890843</v>
      </c>
      <c r="E314">
        <f>'28'!N252</f>
        <v>1.4724135747427451</v>
      </c>
      <c r="F314">
        <f>'28'!O252</f>
        <v>0.38152946036418139</v>
      </c>
      <c r="G314">
        <f>'28'!P252</f>
        <v>1.2205153908864992</v>
      </c>
      <c r="H314">
        <f>'28'!Q252</f>
        <v>1.428950958413655</v>
      </c>
    </row>
    <row r="315" spans="1:8">
      <c r="B315" t="s">
        <v>461</v>
      </c>
      <c r="C315">
        <f>'28'!L282</f>
        <v>0.35575858171342373</v>
      </c>
      <c r="D315">
        <f>'28'!M282</f>
        <v>0.30942673256726427</v>
      </c>
      <c r="E315">
        <f>'28'!N282</f>
        <v>1.2985978166617649</v>
      </c>
      <c r="F315">
        <f>'28'!O282</f>
        <v>0.31984240717552931</v>
      </c>
      <c r="G315">
        <f>'28'!P282</f>
        <v>0.38223870813720684</v>
      </c>
      <c r="H315">
        <f>'28'!Q282</f>
        <v>0.94453109215573505</v>
      </c>
    </row>
    <row r="316" spans="1:8">
      <c r="B316" t="s">
        <v>462</v>
      </c>
      <c r="C316">
        <f>'28'!L312</f>
        <v>0.75893766665263773</v>
      </c>
      <c r="D316">
        <f>'28'!M312</f>
        <v>0.26611929084031777</v>
      </c>
      <c r="E316">
        <f>'28'!N312</f>
        <v>1.1061513411497075</v>
      </c>
      <c r="F316">
        <f>'28'!O312</f>
        <v>0.40942386646112189</v>
      </c>
      <c r="G316">
        <f>'28'!P312</f>
        <v>1.2831864284321393</v>
      </c>
      <c r="H316">
        <f>'28'!Q312</f>
        <v>0.20501453358231586</v>
      </c>
    </row>
    <row r="317" spans="1:8">
      <c r="B317" t="s">
        <v>463</v>
      </c>
      <c r="C317">
        <f>'28'!L342</f>
        <v>0.34923908733631609</v>
      </c>
      <c r="D317">
        <f>'28'!M342</f>
        <v>0.83544649642337732</v>
      </c>
      <c r="E317">
        <f>'28'!N342</f>
        <v>0.26961837860191701</v>
      </c>
      <c r="F317">
        <f>'28'!O342</f>
        <v>0.99994724736622642</v>
      </c>
      <c r="G317">
        <f>'28'!P342</f>
        <v>0.34452231660022764</v>
      </c>
      <c r="H317">
        <f>'28'!Q342</f>
        <v>1.1255174526182194</v>
      </c>
    </row>
    <row r="318" spans="1:8" ht="16" thickBot="1">
      <c r="B318" t="s">
        <v>464</v>
      </c>
      <c r="C318">
        <f>'28'!L372</f>
        <v>0.23029521674608694</v>
      </c>
      <c r="D318">
        <f>'28'!M372</f>
        <v>0.44163385921029941</v>
      </c>
      <c r="E318">
        <f>'28'!N372</f>
        <v>0.32442952641185169</v>
      </c>
      <c r="F318">
        <f>'28'!O372</f>
        <v>1.2594557658793084</v>
      </c>
      <c r="G318">
        <f>'28'!P372</f>
        <v>0.22917948562244467</v>
      </c>
      <c r="H318">
        <f>'28'!Q372</f>
        <v>0.14855559320407538</v>
      </c>
    </row>
    <row r="319" spans="1:8" ht="17" thickBot="1">
      <c r="A319">
        <v>29</v>
      </c>
      <c r="B319" s="69" t="s">
        <v>11</v>
      </c>
      <c r="C319" s="62">
        <f>'29'!L12</f>
        <v>0.75054306916913527</v>
      </c>
      <c r="D319" s="62">
        <f>'29'!M12</f>
        <v>0.89602264276692167</v>
      </c>
      <c r="E319" s="62">
        <f>'29'!N12</f>
        <v>0.97816917491254707</v>
      </c>
      <c r="F319" s="62">
        <f>'29'!O12</f>
        <v>0.68403900291201247</v>
      </c>
      <c r="G319" s="62">
        <f>'29'!P12</f>
        <v>0.81989513733880004</v>
      </c>
      <c r="H319" s="63">
        <f>'29'!Q12</f>
        <v>0.75902243680270298</v>
      </c>
    </row>
    <row r="320" spans="1:8">
      <c r="B320" t="s">
        <v>466</v>
      </c>
      <c r="C320">
        <f>'29'!L42</f>
        <v>1.2625814810643698</v>
      </c>
      <c r="D320">
        <f>'29'!M42</f>
        <v>1.4363233834408069</v>
      </c>
      <c r="E320">
        <f>'29'!N42</f>
        <v>0.25204853594858578</v>
      </c>
      <c r="F320">
        <f>'29'!O42</f>
        <v>0.69878010592920126</v>
      </c>
      <c r="G320">
        <f>'29'!P42</f>
        <v>0.90584751732316016</v>
      </c>
      <c r="H320">
        <f>'29'!Q42</f>
        <v>0.56706867374395409</v>
      </c>
    </row>
    <row r="321" spans="1:8">
      <c r="B321" t="s">
        <v>467</v>
      </c>
      <c r="C321">
        <f>'29'!L72</f>
        <v>0.93013787010745563</v>
      </c>
      <c r="D321">
        <f>'29'!M72</f>
        <v>1.4682521214899873</v>
      </c>
      <c r="E321">
        <f>'29'!N72</f>
        <v>0.31064581010762921</v>
      </c>
      <c r="F321">
        <f>'29'!O72</f>
        <v>0.31711507640779546</v>
      </c>
      <c r="G321">
        <f>'29'!P72</f>
        <v>0.30752699311327963</v>
      </c>
      <c r="H321">
        <f>'29'!Q72</f>
        <v>1.3442767119513741</v>
      </c>
    </row>
    <row r="322" spans="1:8">
      <c r="B322" t="s">
        <v>468</v>
      </c>
      <c r="C322">
        <f>'29'!L102</f>
        <v>0.53554961089024511</v>
      </c>
      <c r="D322">
        <f>'29'!M102</f>
        <v>1.445552496307126</v>
      </c>
      <c r="E322">
        <f>'29'!N102</f>
        <v>0.45816615613919831</v>
      </c>
      <c r="F322">
        <f>'29'!O102</f>
        <v>0.62520743959038994</v>
      </c>
      <c r="G322">
        <f>'29'!P102</f>
        <v>0.75821829371960148</v>
      </c>
      <c r="H322">
        <f>'29'!Q102</f>
        <v>0.83481991726153815</v>
      </c>
    </row>
    <row r="323" spans="1:8">
      <c r="B323" t="s">
        <v>403</v>
      </c>
      <c r="C323">
        <f>'29'!L132</f>
        <v>0.34452231660022764</v>
      </c>
      <c r="D323">
        <f>'29'!M132</f>
        <v>1.4510329347128796</v>
      </c>
      <c r="E323">
        <f>'29'!N132</f>
        <v>0.4843744719979089</v>
      </c>
      <c r="F323">
        <f>'29'!O132</f>
        <v>0.25853160117528362</v>
      </c>
      <c r="G323">
        <f>'29'!P132</f>
        <v>0.43114915448152585</v>
      </c>
      <c r="H323">
        <f>'29'!Q132</f>
        <v>0.50236677643298988</v>
      </c>
    </row>
    <row r="324" spans="1:8">
      <c r="B324" t="s">
        <v>469</v>
      </c>
      <c r="C324">
        <f>'29'!L162</f>
        <v>0.60663998976504552</v>
      </c>
      <c r="D324">
        <f>'29'!M162</f>
        <v>0.70227581618921953</v>
      </c>
      <c r="E324">
        <f>'29'!N162</f>
        <v>1.1383842314964336</v>
      </c>
      <c r="F324">
        <f>'29'!O162</f>
        <v>1.0166630709059263</v>
      </c>
      <c r="G324">
        <f>'29'!P162</f>
        <v>0.30297039673115045</v>
      </c>
      <c r="H324">
        <f>'29'!Q162</f>
        <v>0.45610113812190634</v>
      </c>
    </row>
    <row r="325" spans="1:8">
      <c r="B325" t="s">
        <v>470</v>
      </c>
      <c r="C325">
        <f>'29'!L192</f>
        <v>1.0932853616705493</v>
      </c>
      <c r="D325">
        <f>'29'!M192</f>
        <v>1.1434397549194077</v>
      </c>
      <c r="E325">
        <f>'29'!N192</f>
        <v>1.1910650109726835</v>
      </c>
      <c r="F325">
        <f>'29'!O192</f>
        <v>1.2720678244284671</v>
      </c>
      <c r="G325">
        <f>'29'!P192</f>
        <v>1.1292529696518452</v>
      </c>
      <c r="H325">
        <f>'29'!Q192</f>
        <v>0.93600385819629883</v>
      </c>
    </row>
    <row r="326" spans="1:8">
      <c r="B326" t="s">
        <v>471</v>
      </c>
      <c r="C326">
        <f>'29'!L222</f>
        <v>0.70902684247326064</v>
      </c>
      <c r="D326">
        <f>'29'!M222</f>
        <v>0.58937608775396422</v>
      </c>
      <c r="E326">
        <f>'29'!N222</f>
        <v>1.1244340649326434</v>
      </c>
      <c r="F326">
        <f>'29'!O222</f>
        <v>0.73572236415562009</v>
      </c>
      <c r="G326">
        <f>'29'!P222</f>
        <v>1.1357949564846517</v>
      </c>
      <c r="H326">
        <f>'29'!Q222</f>
        <v>0.88836577462628918</v>
      </c>
    </row>
    <row r="327" spans="1:8">
      <c r="B327" t="s">
        <v>472</v>
      </c>
      <c r="C327">
        <f>'29'!L252</f>
        <v>0.31303444009543846</v>
      </c>
      <c r="D327">
        <f>'29'!M252</f>
        <v>1.0468232420911852</v>
      </c>
      <c r="E327">
        <f>'29'!N252</f>
        <v>1.1162357188034</v>
      </c>
      <c r="F327">
        <f>'29'!O252</f>
        <v>0.42978631444881588</v>
      </c>
      <c r="G327">
        <f>'29'!P252</f>
        <v>0.875</v>
      </c>
      <c r="H327">
        <f>'29'!Q252</f>
        <v>0.82087672793628119</v>
      </c>
    </row>
    <row r="328" spans="1:8" ht="16" thickBot="1">
      <c r="B328" t="s">
        <v>473</v>
      </c>
      <c r="C328">
        <f>'29'!L282</f>
        <v>1.1248923130003436</v>
      </c>
      <c r="D328">
        <f>'29'!M282</f>
        <v>0.71354465912405218</v>
      </c>
      <c r="E328">
        <f>'29'!N282</f>
        <v>1.2466273636231477</v>
      </c>
      <c r="F328">
        <f>'29'!O282</f>
        <v>0.56359540239486561</v>
      </c>
      <c r="G328">
        <f>'29'!P282</f>
        <v>0.52394498115455601</v>
      </c>
      <c r="H328">
        <f>'29'!Q282</f>
        <v>0.52772033525980899</v>
      </c>
    </row>
    <row r="329" spans="1:8" ht="17" thickBot="1">
      <c r="A329">
        <v>30</v>
      </c>
      <c r="B329" s="69" t="s">
        <v>15</v>
      </c>
      <c r="C329" s="62">
        <f>'30'!L12</f>
        <v>0.67750581403695076</v>
      </c>
      <c r="D329" s="62">
        <f>'30'!M12</f>
        <v>0.60327378168513324</v>
      </c>
      <c r="E329" s="62">
        <f>'30'!N12</f>
        <v>0.9365535359784567</v>
      </c>
      <c r="F329" s="62">
        <f>'30'!O12</f>
        <v>0.60616886415457483</v>
      </c>
      <c r="G329" s="62">
        <f>'30'!P12</f>
        <v>0.53983879199314821</v>
      </c>
      <c r="H329" s="63">
        <f>'30'!Q12</f>
        <v>0.86296560051218829</v>
      </c>
    </row>
    <row r="330" spans="1:8">
      <c r="B330" t="s">
        <v>475</v>
      </c>
      <c r="C330">
        <f>'30'!L42</f>
        <v>0.95499198743428837</v>
      </c>
      <c r="D330">
        <f>'30'!M42</f>
        <v>0.6097619503350562</v>
      </c>
      <c r="E330">
        <f>'30'!N42</f>
        <v>1.122228345716487</v>
      </c>
      <c r="F330">
        <f>'30'!O42</f>
        <v>0.65553291937797065</v>
      </c>
      <c r="G330">
        <f>'30'!P42</f>
        <v>0.559628963380846</v>
      </c>
      <c r="H330">
        <f>'30'!Q42</f>
        <v>1.0986351681221471</v>
      </c>
    </row>
    <row r="331" spans="1:8">
      <c r="B331" t="s">
        <v>476</v>
      </c>
      <c r="C331">
        <f>'30'!L72</f>
        <v>0.36532937744319122</v>
      </c>
      <c r="D331">
        <f>'30'!M72</f>
        <v>0.83761946515633356</v>
      </c>
      <c r="E331">
        <f>'30'!N72</f>
        <v>0.25212940156285812</v>
      </c>
      <c r="F331">
        <f>'30'!O72</f>
        <v>0.61398881797170446</v>
      </c>
      <c r="G331">
        <f>'30'!P72</f>
        <v>0.35685419776169075</v>
      </c>
      <c r="H331">
        <f>'30'!Q72</f>
        <v>0.17869378225449567</v>
      </c>
    </row>
    <row r="332" spans="1:8">
      <c r="B332" t="s">
        <v>477</v>
      </c>
      <c r="C332">
        <f>'30'!L102</f>
        <v>0.18462170600563063</v>
      </c>
      <c r="D332">
        <f>'30'!M102</f>
        <v>1.5106681116834488</v>
      </c>
      <c r="E332">
        <f>'30'!N102</f>
        <v>0.19598337688292813</v>
      </c>
      <c r="F332">
        <f>'30'!O102</f>
        <v>0.34942169810329954</v>
      </c>
      <c r="G332">
        <f>'30'!P102</f>
        <v>1.2733117895991397</v>
      </c>
      <c r="H332">
        <f>'30'!Q102</f>
        <v>1.1064534992508541</v>
      </c>
    </row>
    <row r="333" spans="1:8">
      <c r="B333" t="s">
        <v>280</v>
      </c>
      <c r="C333">
        <f>'30'!L132</f>
        <v>0.61947874576287298</v>
      </c>
      <c r="D333">
        <f>'30'!M132</f>
        <v>0.73603075312074073</v>
      </c>
      <c r="E333">
        <f>'30'!N132</f>
        <v>0.42503099056695232</v>
      </c>
      <c r="F333">
        <f>'30'!O132</f>
        <v>0.45408199549064099</v>
      </c>
      <c r="G333">
        <f>'30'!P132</f>
        <v>0.37772647355395855</v>
      </c>
      <c r="H333">
        <f>'30'!Q132</f>
        <v>1.0994015077671206</v>
      </c>
    </row>
    <row r="334" spans="1:8">
      <c r="B334" t="s">
        <v>478</v>
      </c>
      <c r="C334">
        <f>'30'!L162</f>
        <v>0.13828226986797354</v>
      </c>
      <c r="D334">
        <f>'30'!M162</f>
        <v>0.26683660314313168</v>
      </c>
      <c r="E334">
        <f>'30'!N162</f>
        <v>0.21285270174674914</v>
      </c>
      <c r="F334">
        <f>'30'!O162</f>
        <v>0.40475665265062893</v>
      </c>
      <c r="G334">
        <f>'30'!P162</f>
        <v>0.34356869958235359</v>
      </c>
      <c r="H334">
        <f>'30'!Q162</f>
        <v>1.3597443520814672</v>
      </c>
    </row>
    <row r="335" spans="1:8">
      <c r="B335" t="s">
        <v>479</v>
      </c>
      <c r="C335">
        <f>'30'!L192</f>
        <v>0.23243263541333084</v>
      </c>
      <c r="D335">
        <f>'30'!M192</f>
        <v>0.22588116507353587</v>
      </c>
      <c r="E335">
        <f>'30'!N192</f>
        <v>1.4114806703230971</v>
      </c>
      <c r="F335">
        <f>'30'!O192</f>
        <v>0.70427009756891323</v>
      </c>
      <c r="G335">
        <f>'30'!P192</f>
        <v>0.24857215191880014</v>
      </c>
      <c r="H335">
        <f>'30'!Q192</f>
        <v>0.54744801648631436</v>
      </c>
    </row>
    <row r="336" spans="1:8">
      <c r="B336" t="s">
        <v>275</v>
      </c>
      <c r="C336">
        <f>'30'!L222</f>
        <v>0.94708148623555199</v>
      </c>
      <c r="D336">
        <f>'30'!M222</f>
        <v>0.5765556330956767</v>
      </c>
      <c r="E336">
        <f>'30'!N222</f>
        <v>1.0216650399227243</v>
      </c>
      <c r="F336">
        <f>'30'!O222</f>
        <v>0.56727021564201674</v>
      </c>
      <c r="G336">
        <f>'30'!P222</f>
        <v>0.68689494579775079</v>
      </c>
      <c r="H336">
        <f>'30'!Q222</f>
        <v>0.30456769048706483</v>
      </c>
    </row>
    <row r="337" spans="1:8">
      <c r="B337" t="s">
        <v>480</v>
      </c>
      <c r="C337">
        <f>'30'!L252</f>
        <v>0.20513911099302093</v>
      </c>
      <c r="D337">
        <f>'30'!M252</f>
        <v>0.62404321319531131</v>
      </c>
      <c r="E337">
        <f>'30'!N252</f>
        <v>0.67718388834555254</v>
      </c>
      <c r="F337">
        <f>'30'!O252</f>
        <v>0.80555513904420062</v>
      </c>
      <c r="G337">
        <f>'30'!P252</f>
        <v>0.67422392218884453</v>
      </c>
      <c r="H337">
        <f>'30'!Q252</f>
        <v>0.20856893846177038</v>
      </c>
    </row>
    <row r="338" spans="1:8">
      <c r="B338" t="s">
        <v>481</v>
      </c>
      <c r="C338">
        <f>'30'!L282</f>
        <v>0.54282042840095235</v>
      </c>
      <c r="D338">
        <f>'30'!M282</f>
        <v>0.34328778244534641</v>
      </c>
      <c r="E338">
        <f>'30'!N282</f>
        <v>0.23449836309409905</v>
      </c>
      <c r="F338">
        <f>'30'!O282</f>
        <v>0.6045119076099339</v>
      </c>
      <c r="G338">
        <f>'30'!P282</f>
        <v>0.23956880595787006</v>
      </c>
      <c r="H338">
        <f>'30'!Q282</f>
        <v>0.28926904293768357</v>
      </c>
    </row>
    <row r="339" spans="1:8">
      <c r="B339" t="s">
        <v>482</v>
      </c>
      <c r="C339">
        <f>'30'!L312</f>
        <v>0.3277097821438138</v>
      </c>
      <c r="D339">
        <f>'30'!M312</f>
        <v>0.875</v>
      </c>
      <c r="E339">
        <f>'30'!N312</f>
        <v>1.4685778569199159</v>
      </c>
      <c r="F339">
        <f>'30'!O312</f>
        <v>0.58879346304983804</v>
      </c>
      <c r="G339">
        <f>'30'!P312</f>
        <v>1.1182625545267009</v>
      </c>
      <c r="H339">
        <f>'30'!Q312</f>
        <v>0.74434152352676675</v>
      </c>
    </row>
    <row r="340" spans="1:8" ht="16" thickBot="1">
      <c r="B340" t="s">
        <v>483</v>
      </c>
      <c r="C340">
        <f>'30'!L342</f>
        <v>0.53444051688023508</v>
      </c>
      <c r="D340">
        <f>'30'!M342</f>
        <v>0.18669430087639077</v>
      </c>
      <c r="E340">
        <f>'30'!N342</f>
        <v>0.61333814564011058</v>
      </c>
      <c r="F340">
        <f>'30'!O342</f>
        <v>0.15760333780055341</v>
      </c>
      <c r="G340">
        <f>'30'!P342</f>
        <v>0.23204455212020575</v>
      </c>
      <c r="H340">
        <f>'30'!Q342</f>
        <v>0.15420607296607591</v>
      </c>
    </row>
    <row r="341" spans="1:8" ht="17" thickBot="1">
      <c r="A341">
        <v>31</v>
      </c>
      <c r="B341" s="69" t="s">
        <v>19</v>
      </c>
      <c r="C341" s="62">
        <f>'31'!L12</f>
        <v>0.52848787915388096</v>
      </c>
      <c r="D341" s="62">
        <f>'31'!M12</f>
        <v>0.86353793154778291</v>
      </c>
      <c r="E341" s="62">
        <f>'31'!N12</f>
        <v>0.92498833566683736</v>
      </c>
      <c r="F341" s="62">
        <f>'31'!O12</f>
        <v>0.85556566009601975</v>
      </c>
      <c r="G341" s="62">
        <f>'31'!P12</f>
        <v>0.60116954932098743</v>
      </c>
      <c r="H341" s="63">
        <f>'31'!Q12</f>
        <v>0.69073603679572004</v>
      </c>
    </row>
    <row r="342" spans="1:8">
      <c r="B342" t="s">
        <v>485</v>
      </c>
      <c r="C342">
        <f>'31'!L42</f>
        <v>0.92429934778494283</v>
      </c>
      <c r="D342">
        <f>'31'!M42</f>
        <v>0.68120082975272234</v>
      </c>
      <c r="E342">
        <f>'31'!N42</f>
        <v>1.1155508561840002</v>
      </c>
      <c r="F342">
        <f>'31'!O42</f>
        <v>0.63268065944042073</v>
      </c>
      <c r="G342">
        <f>'31'!P42</f>
        <v>0.54988057189717265</v>
      </c>
      <c r="H342">
        <f>'31'!Q42</f>
        <v>0.39510271478356385</v>
      </c>
    </row>
    <row r="343" spans="1:8">
      <c r="B343" t="s">
        <v>486</v>
      </c>
      <c r="C343">
        <f>'31'!L72</f>
        <v>0.28047604827678585</v>
      </c>
      <c r="D343">
        <f>'31'!M72</f>
        <v>0.16689407960793259</v>
      </c>
      <c r="E343">
        <f>'31'!N72</f>
        <v>0.77621730491514862</v>
      </c>
      <c r="F343">
        <f>'31'!O72</f>
        <v>0.41328239602714834</v>
      </c>
      <c r="G343">
        <f>'31'!P72</f>
        <v>0.1914820242741565</v>
      </c>
      <c r="H343">
        <f>'31'!Q72</f>
        <v>0.87500055705872981</v>
      </c>
    </row>
    <row r="344" spans="1:8">
      <c r="B344" t="s">
        <v>487</v>
      </c>
      <c r="C344">
        <f>'31'!L102</f>
        <v>0.52487562342114591</v>
      </c>
      <c r="D344">
        <f>'31'!M102</f>
        <v>1.003197504181057</v>
      </c>
      <c r="E344">
        <f>'31'!N102</f>
        <v>0.96191019713401127</v>
      </c>
      <c r="F344">
        <f>'31'!O102</f>
        <v>0.40632100504592006</v>
      </c>
      <c r="G344">
        <f>'31'!P102</f>
        <v>0.31784244779151183</v>
      </c>
      <c r="H344">
        <f>'31'!Q102</f>
        <v>0.40104676128243055</v>
      </c>
    </row>
    <row r="345" spans="1:8">
      <c r="B345" t="s">
        <v>488</v>
      </c>
      <c r="C345">
        <f>'31'!L132</f>
        <v>0.54529306116282339</v>
      </c>
      <c r="D345">
        <f>'31'!M132</f>
        <v>0.875</v>
      </c>
      <c r="E345">
        <f>'31'!N132</f>
        <v>1.2432731989170172</v>
      </c>
      <c r="F345">
        <f>'31'!O132</f>
        <v>0.60830459609029497</v>
      </c>
      <c r="G345">
        <f>'31'!P132</f>
        <v>0.31248009028736246</v>
      </c>
      <c r="H345">
        <f>'31'!Q132</f>
        <v>0.24630890698717436</v>
      </c>
    </row>
    <row r="346" spans="1:8">
      <c r="B346" t="s">
        <v>489</v>
      </c>
      <c r="C346">
        <f>'31'!L162</f>
        <v>0.75159544546257862</v>
      </c>
      <c r="D346">
        <f>'31'!M162</f>
        <v>0.21237502191152857</v>
      </c>
      <c r="E346">
        <f>'31'!N162</f>
        <v>0.26709460101734028</v>
      </c>
      <c r="F346">
        <f>'31'!O162</f>
        <v>0.32816844250575111</v>
      </c>
      <c r="G346">
        <f>'31'!P162</f>
        <v>1.0137996729876293</v>
      </c>
      <c r="H346">
        <f>'31'!Q162</f>
        <v>0.25209185823308472</v>
      </c>
    </row>
    <row r="347" spans="1:8">
      <c r="B347" t="s">
        <v>490</v>
      </c>
      <c r="C347">
        <f>'31'!L192</f>
        <v>0.18240110986447761</v>
      </c>
      <c r="D347">
        <f>'31'!M192</f>
        <v>0.56824137701848176</v>
      </c>
      <c r="E347">
        <f>'31'!N192</f>
        <v>0.72655331078588448</v>
      </c>
      <c r="F347">
        <f>'31'!O192</f>
        <v>0.51786476348735155</v>
      </c>
      <c r="G347">
        <f>'31'!P192</f>
        <v>1.1648819653214355</v>
      </c>
      <c r="H347">
        <f>'31'!Q192</f>
        <v>1.0800771400759952</v>
      </c>
    </row>
    <row r="348" spans="1:8" ht="16" thickBot="1">
      <c r="B348" t="s">
        <v>491</v>
      </c>
      <c r="C348">
        <f>'31'!L222</f>
        <v>0.64717736758390687</v>
      </c>
      <c r="D348">
        <f>'31'!M222</f>
        <v>1.0976312479732546</v>
      </c>
      <c r="E348">
        <f>'31'!N222</f>
        <v>0.92623071657912237</v>
      </c>
      <c r="F348">
        <f>'31'!O222</f>
        <v>1.2202367779608934</v>
      </c>
      <c r="G348">
        <f>'31'!P222</f>
        <v>0.83834642973021656</v>
      </c>
      <c r="H348">
        <f>'31'!Q222</f>
        <v>1.0053416353804043</v>
      </c>
    </row>
    <row r="349" spans="1:8" ht="17" thickBot="1">
      <c r="A349">
        <v>32</v>
      </c>
      <c r="B349" s="69" t="s">
        <v>23</v>
      </c>
      <c r="C349" s="62">
        <f>'32'!L12</f>
        <v>0.79882965431293829</v>
      </c>
      <c r="D349" s="62">
        <f>'32'!M12</f>
        <v>0.60127337105383516</v>
      </c>
      <c r="E349" s="62">
        <f>'32'!N12</f>
        <v>0.65429427884656077</v>
      </c>
      <c r="F349" s="62">
        <f>'32'!O12</f>
        <v>0.7806010435695101</v>
      </c>
      <c r="G349" s="62">
        <f>'32'!P12</f>
        <v>1.0322924418418544</v>
      </c>
      <c r="H349" s="63">
        <f>'32'!Q12</f>
        <v>1.1412121955498196</v>
      </c>
    </row>
    <row r="350" spans="1:8">
      <c r="B350" t="s">
        <v>493</v>
      </c>
      <c r="C350">
        <f>'32'!L42</f>
        <v>0.95438063792131356</v>
      </c>
      <c r="D350">
        <f>'32'!M42</f>
        <v>0.6261390217945203</v>
      </c>
      <c r="E350">
        <f>'32'!N42</f>
        <v>0.89515014773283774</v>
      </c>
      <c r="F350">
        <f>'32'!O42</f>
        <v>0.76175657804570063</v>
      </c>
      <c r="G350">
        <f>'32'!P42</f>
        <v>1.0334834773585244</v>
      </c>
      <c r="H350">
        <f>'32'!Q42</f>
        <v>1.1388525963868037</v>
      </c>
    </row>
    <row r="351" spans="1:8">
      <c r="B351" t="s">
        <v>494</v>
      </c>
      <c r="C351">
        <f>'32'!L72</f>
        <v>0.55544599426449226</v>
      </c>
      <c r="D351">
        <f>'32'!M72</f>
        <v>0.71030958811288214</v>
      </c>
      <c r="E351">
        <f>'32'!N72</f>
        <v>0.76184332822338419</v>
      </c>
      <c r="F351">
        <f>'32'!O72</f>
        <v>0.93314918142757708</v>
      </c>
      <c r="G351">
        <f>'32'!P72</f>
        <v>1.4887438756202598</v>
      </c>
      <c r="H351">
        <f>'32'!Q72</f>
        <v>0.96338029884647547</v>
      </c>
    </row>
    <row r="352" spans="1:8">
      <c r="B352" t="s">
        <v>495</v>
      </c>
      <c r="C352">
        <f>'32'!L102</f>
        <v>0.61333814564011058</v>
      </c>
      <c r="D352">
        <f>'32'!M102</f>
        <v>0.80333350618988963</v>
      </c>
      <c r="E352">
        <f>'32'!N102</f>
        <v>0.22410182313770988</v>
      </c>
      <c r="F352">
        <f>'32'!O102</f>
        <v>1.4962211296423449</v>
      </c>
      <c r="G352">
        <f>'32'!P102</f>
        <v>1.4941287092630702</v>
      </c>
      <c r="H352">
        <f>'32'!Q102</f>
        <v>1.2541551614207154</v>
      </c>
    </row>
    <row r="353" spans="1:8">
      <c r="B353" t="s">
        <v>496</v>
      </c>
      <c r="C353">
        <f>'32'!L132</f>
        <v>0.42995973413373906</v>
      </c>
      <c r="D353">
        <f>'32'!M132</f>
        <v>0.55213454164232201</v>
      </c>
      <c r="E353">
        <f>'32'!N132</f>
        <v>0.73427764528150896</v>
      </c>
      <c r="F353">
        <f>'32'!O132</f>
        <v>0.84583073863252312</v>
      </c>
      <c r="G353">
        <f>'32'!P132</f>
        <v>0.75845905902850896</v>
      </c>
      <c r="H353">
        <f>'32'!Q132</f>
        <v>1.0220432966242186</v>
      </c>
    </row>
    <row r="354" spans="1:8">
      <c r="B354" t="s">
        <v>497</v>
      </c>
      <c r="C354">
        <f>'32'!L162</f>
        <v>0.75439992627395946</v>
      </c>
      <c r="D354">
        <f>'32'!M162</f>
        <v>0.49372926752352775</v>
      </c>
      <c r="E354">
        <f>'32'!N162</f>
        <v>0.91757074125588411</v>
      </c>
      <c r="F354">
        <f>'32'!O162</f>
        <v>0.48103869102837576</v>
      </c>
      <c r="G354">
        <f>'32'!P162</f>
        <v>1.0837834049539252</v>
      </c>
      <c r="H354">
        <f>'32'!Q162</f>
        <v>1.2209340430922924</v>
      </c>
    </row>
    <row r="355" spans="1:8">
      <c r="B355" t="s">
        <v>498</v>
      </c>
      <c r="C355">
        <f>'32'!L192</f>
        <v>0.3224706960234956</v>
      </c>
      <c r="D355">
        <f>'32'!M192</f>
        <v>0.27179597372918018</v>
      </c>
      <c r="E355">
        <f>'32'!N192</f>
        <v>1.1774025729521937</v>
      </c>
      <c r="F355">
        <f>'32'!O192</f>
        <v>1.4886701616566376</v>
      </c>
      <c r="G355">
        <f>'32'!P192</f>
        <v>0.57072890577756175</v>
      </c>
      <c r="H355">
        <f>'32'!Q192</f>
        <v>0.96107757678726724</v>
      </c>
    </row>
    <row r="356" spans="1:8">
      <c r="B356" t="s">
        <v>499</v>
      </c>
      <c r="C356">
        <f>'32'!L222</f>
        <v>1.5418195474354999</v>
      </c>
      <c r="D356">
        <f>'32'!M222</f>
        <v>0.80632174955332203</v>
      </c>
      <c r="E356">
        <f>'32'!N222</f>
        <v>0.13329153902583796</v>
      </c>
      <c r="F356">
        <f>'32'!O222</f>
        <v>0.19246894608528642</v>
      </c>
      <c r="G356">
        <f>'32'!P222</f>
        <v>0.61703900766754949</v>
      </c>
      <c r="H356">
        <f>'32'!Q222</f>
        <v>1.2000925790523509</v>
      </c>
    </row>
    <row r="357" spans="1:8">
      <c r="B357" t="s">
        <v>500</v>
      </c>
      <c r="C357">
        <f>'32'!L252</f>
        <v>0.23774024035833446</v>
      </c>
      <c r="D357">
        <f>'32'!M252</f>
        <v>0.36818439422923122</v>
      </c>
      <c r="E357">
        <f>'32'!N252</f>
        <v>0.81812278582345876</v>
      </c>
      <c r="F357">
        <f>'32'!O252</f>
        <v>1.1861726251316995</v>
      </c>
      <c r="G357">
        <f>'32'!P252</f>
        <v>0.28484482548472873</v>
      </c>
      <c r="H357">
        <f>'32'!Q252</f>
        <v>0.875</v>
      </c>
    </row>
    <row r="358" spans="1:8" ht="16" thickBot="1">
      <c r="B358" t="s">
        <v>501</v>
      </c>
      <c r="C358">
        <f>'32'!L282</f>
        <v>0.65320912145236809</v>
      </c>
      <c r="D358">
        <f>'32'!M282</f>
        <v>0.81620879816578984</v>
      </c>
      <c r="E358">
        <f>'32'!N282</f>
        <v>1.2674961163454712</v>
      </c>
      <c r="F358">
        <f>'32'!O282</f>
        <v>1.0476090110221934</v>
      </c>
      <c r="G358">
        <f>'32'!P282</f>
        <v>1.0486509476048527</v>
      </c>
      <c r="H358">
        <f>'32'!Q282</f>
        <v>1.4739538601799986</v>
      </c>
    </row>
    <row r="359" spans="1:8" ht="17" thickBot="1">
      <c r="A359">
        <v>33</v>
      </c>
      <c r="B359" s="69" t="s">
        <v>27</v>
      </c>
      <c r="C359" s="62">
        <f>'33'!L12</f>
        <v>0.48672486888622069</v>
      </c>
      <c r="D359" s="62">
        <f>'33'!M12</f>
        <v>1.0216021818724339</v>
      </c>
      <c r="E359" s="62">
        <f>'33'!N12</f>
        <v>0.94409430156672458</v>
      </c>
      <c r="F359" s="62">
        <f>'33'!O12</f>
        <v>0.61984653248633415</v>
      </c>
      <c r="G359" s="62">
        <f>'33'!P12</f>
        <v>0.39721792436876835</v>
      </c>
      <c r="H359" s="63">
        <f>'33'!Q12</f>
        <v>1.4374848776129601</v>
      </c>
    </row>
    <row r="360" spans="1:8">
      <c r="B360" t="s">
        <v>503</v>
      </c>
      <c r="C360">
        <f>'33'!L42</f>
        <v>0.24207657363730786</v>
      </c>
      <c r="D360">
        <f>'33'!M42</f>
        <v>0.80852375110647279</v>
      </c>
      <c r="E360">
        <f>'33'!N42</f>
        <v>0.51951867455073641</v>
      </c>
      <c r="F360">
        <f>'33'!O42</f>
        <v>0.73687458907290804</v>
      </c>
      <c r="G360">
        <f>'33'!P42</f>
        <v>0.26416335712924649</v>
      </c>
      <c r="H360">
        <f>'33'!Q42</f>
        <v>0.4131562433417873</v>
      </c>
    </row>
    <row r="361" spans="1:8">
      <c r="B361" t="s">
        <v>504</v>
      </c>
      <c r="C361">
        <f>'33'!L72</f>
        <v>1.0101690000894608</v>
      </c>
      <c r="D361">
        <f>'33'!M72</f>
        <v>0.94522868722513276</v>
      </c>
      <c r="E361">
        <f>'33'!N72</f>
        <v>1.4508747270382223</v>
      </c>
      <c r="F361">
        <f>'33'!O72</f>
        <v>0.36759647982008925</v>
      </c>
      <c r="G361">
        <f>'33'!P72</f>
        <v>0.54813236347607597</v>
      </c>
      <c r="H361">
        <f>'33'!Q72</f>
        <v>1.022997326741149</v>
      </c>
    </row>
    <row r="362" spans="1:8">
      <c r="B362" t="s">
        <v>505</v>
      </c>
      <c r="C362">
        <f>'33'!L102</f>
        <v>0.6501696630640339</v>
      </c>
      <c r="D362">
        <f>'33'!M102</f>
        <v>0.79488233010363307</v>
      </c>
      <c r="E362">
        <f>'33'!N102</f>
        <v>0.42859431652509289</v>
      </c>
      <c r="F362">
        <f>'33'!O102</f>
        <v>0.67427010161543688</v>
      </c>
      <c r="G362">
        <f>'33'!P102</f>
        <v>0.53566017351381445</v>
      </c>
      <c r="H362">
        <f>'33'!Q102</f>
        <v>0.49912966770930539</v>
      </c>
    </row>
    <row r="363" spans="1:8">
      <c r="B363" t="s">
        <v>506</v>
      </c>
      <c r="C363">
        <f>'33'!L132</f>
        <v>1.3996665489895015</v>
      </c>
      <c r="D363">
        <f>'33'!M132</f>
        <v>1.4564118192203999</v>
      </c>
      <c r="E363">
        <f>'33'!N132</f>
        <v>1.2901356644518627</v>
      </c>
      <c r="F363">
        <f>'33'!O132</f>
        <v>0.4899386365621955</v>
      </c>
      <c r="G363">
        <f>'33'!P132</f>
        <v>1.2285139613443441</v>
      </c>
      <c r="H363">
        <f>'33'!Q132</f>
        <v>1.7281389053080238</v>
      </c>
    </row>
    <row r="364" spans="1:8">
      <c r="B364" t="s">
        <v>507</v>
      </c>
      <c r="C364">
        <f>'33'!L162</f>
        <v>0.32196588409394089</v>
      </c>
      <c r="D364">
        <f>'33'!M162</f>
        <v>1.1796021030479302</v>
      </c>
      <c r="E364">
        <f>'33'!N162</f>
        <v>1.0451467448829947</v>
      </c>
      <c r="F364">
        <f>'33'!O162</f>
        <v>0.75499676128643201</v>
      </c>
      <c r="G364">
        <f>'33'!P162</f>
        <v>0.29762359011462697</v>
      </c>
      <c r="H364">
        <f>'33'!Q162</f>
        <v>0.43811308319969633</v>
      </c>
    </row>
    <row r="365" spans="1:8" ht="16" thickBot="1">
      <c r="B365" t="s">
        <v>508</v>
      </c>
      <c r="C365">
        <f>'33'!L192</f>
        <v>0.81564714656264548</v>
      </c>
      <c r="D365">
        <f>'33'!M192</f>
        <v>0.32494721959197165</v>
      </c>
      <c r="E365">
        <f>'33'!N192</f>
        <v>0.69464520381887196</v>
      </c>
      <c r="F365">
        <f>'33'!O192</f>
        <v>0.39882329407526862</v>
      </c>
      <c r="G365">
        <f>'33'!P192</f>
        <v>0.49219143227842899</v>
      </c>
      <c r="H365">
        <f>'33'!Q192</f>
        <v>0.29896706528712047</v>
      </c>
    </row>
    <row r="366" spans="1:8" ht="17" thickBot="1">
      <c r="A366">
        <v>34</v>
      </c>
      <c r="B366" s="69" t="s">
        <v>31</v>
      </c>
      <c r="C366" s="62">
        <f>'34'!L12</f>
        <v>0.45033233730906941</v>
      </c>
      <c r="D366" s="62">
        <f>'34'!M12</f>
        <v>0.42410093618958633</v>
      </c>
      <c r="E366" s="62">
        <f>'34'!N12</f>
        <v>0.80535648828438477</v>
      </c>
      <c r="F366" s="62">
        <f>'34'!O12</f>
        <v>0.52093391150505008</v>
      </c>
      <c r="G366" s="62">
        <f>'34'!P12</f>
        <v>0.34694572070503643</v>
      </c>
      <c r="H366" s="63">
        <f>'34'!Q12</f>
        <v>0.5784799287669411</v>
      </c>
    </row>
    <row r="367" spans="1:8">
      <c r="B367" t="s">
        <v>510</v>
      </c>
      <c r="C367">
        <f>'34'!L42</f>
        <v>0.875</v>
      </c>
      <c r="D367">
        <f>'34'!M42</f>
        <v>0.72748853281090442</v>
      </c>
      <c r="E367">
        <f>'34'!N42</f>
        <v>1.0344425475640397</v>
      </c>
      <c r="F367">
        <f>'34'!O42</f>
        <v>0.64289650771203277</v>
      </c>
      <c r="G367">
        <f>'34'!P42</f>
        <v>0.30977430024644664</v>
      </c>
      <c r="H367">
        <f>'34'!Q42</f>
        <v>1.1925460167036424</v>
      </c>
    </row>
    <row r="368" spans="1:8">
      <c r="B368" t="s">
        <v>511</v>
      </c>
      <c r="C368">
        <f>'34'!L72</f>
        <v>0.42495823615229078</v>
      </c>
      <c r="D368">
        <f>'34'!M72</f>
        <v>0.39212462880760246</v>
      </c>
      <c r="E368">
        <f>'34'!N72</f>
        <v>1.1059252098209067</v>
      </c>
      <c r="F368">
        <f>'34'!O72</f>
        <v>0.22440121175395614</v>
      </c>
      <c r="G368">
        <f>'34'!P72</f>
        <v>0.28968871247919792</v>
      </c>
      <c r="H368">
        <f>'34'!Q72</f>
        <v>0.25536208647624564</v>
      </c>
    </row>
    <row r="369" spans="1:8">
      <c r="B369" t="s">
        <v>512</v>
      </c>
      <c r="C369">
        <f>'34'!L102</f>
        <v>0.2471205559958306</v>
      </c>
      <c r="D369">
        <f>'34'!M102</f>
        <v>0.39818852745706718</v>
      </c>
      <c r="E369">
        <f>'34'!N102</f>
        <v>0.19781057020334863</v>
      </c>
      <c r="F369">
        <f>'34'!O102</f>
        <v>1.5682888586413672</v>
      </c>
      <c r="G369">
        <f>'34'!P102</f>
        <v>1.3680948715100631</v>
      </c>
      <c r="H369">
        <f>'34'!Q102</f>
        <v>0.24846958874993386</v>
      </c>
    </row>
    <row r="370" spans="1:8">
      <c r="B370" t="s">
        <v>513</v>
      </c>
      <c r="C370">
        <f>'34'!L132</f>
        <v>0.17346813774800721</v>
      </c>
      <c r="D370">
        <f>'34'!M132</f>
        <v>0.2237155671643814</v>
      </c>
      <c r="E370">
        <f>'34'!N132</f>
        <v>0.7355195886015955</v>
      </c>
      <c r="F370">
        <f>'34'!O132</f>
        <v>0.15997100648883031</v>
      </c>
      <c r="G370">
        <f>'34'!P132</f>
        <v>0.35449965952482931</v>
      </c>
      <c r="H370">
        <f>'34'!Q132</f>
        <v>0.21140480689873206</v>
      </c>
    </row>
    <row r="371" spans="1:8" ht="16" thickBot="1">
      <c r="B371" t="s">
        <v>514</v>
      </c>
      <c r="C371">
        <f>'34'!L162</f>
        <v>0.16360952189272607</v>
      </c>
      <c r="D371">
        <f>'34'!M162</f>
        <v>0.11960877417554709</v>
      </c>
      <c r="E371">
        <f>'34'!N162</f>
        <v>0.63606518879131979</v>
      </c>
      <c r="F371">
        <f>'34'!O162</f>
        <v>0.23948662050893485</v>
      </c>
      <c r="G371">
        <f>'34'!P162</f>
        <v>0.19391801657365879</v>
      </c>
      <c r="H371">
        <f>'34'!Q162</f>
        <v>0.13985570082027032</v>
      </c>
    </row>
    <row r="372" spans="1:8" ht="17" thickBot="1">
      <c r="A372">
        <v>35</v>
      </c>
      <c r="B372" s="69" t="s">
        <v>35</v>
      </c>
      <c r="C372" s="62">
        <f>'35'!C12</f>
        <v>-7.6939631981061014</v>
      </c>
      <c r="D372" s="62">
        <f>'35'!D12</f>
        <v>-2.7291086731073633</v>
      </c>
      <c r="E372" s="62">
        <f>'35'!E12</f>
        <v>0.16460002194666959</v>
      </c>
      <c r="F372" s="62">
        <f>'35'!F12</f>
        <v>-3.7953795379537953</v>
      </c>
      <c r="G372" s="62">
        <f>'35'!G12</f>
        <v>-4.4326241134751774</v>
      </c>
      <c r="H372" s="63">
        <f>'35'!H12</f>
        <v>-9.2074090027999151</v>
      </c>
    </row>
    <row r="373" spans="1:8">
      <c r="B373" t="s">
        <v>516</v>
      </c>
      <c r="C373">
        <f>'35'!L42</f>
        <v>0.72917912566179277</v>
      </c>
      <c r="D373">
        <f>'35'!M42</f>
        <v>0.875</v>
      </c>
      <c r="E373">
        <f>'35'!N42</f>
        <v>1.3046499481332101</v>
      </c>
      <c r="F373">
        <f>'35'!O42</f>
        <v>0.55201882583565709</v>
      </c>
      <c r="G373">
        <f>'35'!P42</f>
        <v>0.62526181881406784</v>
      </c>
      <c r="H373">
        <f>'35'!Q42</f>
        <v>0.86434192966926604</v>
      </c>
    </row>
    <row r="374" spans="1:8">
      <c r="B374" t="s">
        <v>517</v>
      </c>
      <c r="C374">
        <f>'35'!L12</f>
        <v>0.50968109352715563</v>
      </c>
      <c r="D374">
        <f>'35'!M12</f>
        <v>0.72658678357282658</v>
      </c>
      <c r="E374">
        <f>'35'!N12</f>
        <v>0.88416835997692578</v>
      </c>
      <c r="F374">
        <f>'35'!O12</f>
        <v>0.67293073225423028</v>
      </c>
      <c r="G374">
        <f>'35'!P12</f>
        <v>0.64257457688165243</v>
      </c>
      <c r="H374">
        <f>'35'!Q12</f>
        <v>0.46046101179672733</v>
      </c>
    </row>
    <row r="375" spans="1:8">
      <c r="B375" t="s">
        <v>518</v>
      </c>
      <c r="C375">
        <f>'35'!L102</f>
        <v>1.0472643828758827</v>
      </c>
      <c r="D375">
        <f>'35'!M102</f>
        <v>0.93486115044531448</v>
      </c>
      <c r="E375">
        <f>'35'!N102</f>
        <v>1.0531264840137733</v>
      </c>
      <c r="F375">
        <f>'35'!O102</f>
        <v>1.3448977774619961</v>
      </c>
      <c r="G375">
        <f>'35'!P102</f>
        <v>1.47098294553903</v>
      </c>
      <c r="H375">
        <f>'35'!Q102</f>
        <v>0.63662600318715268</v>
      </c>
    </row>
    <row r="376" spans="1:8">
      <c r="B376" t="s">
        <v>519</v>
      </c>
      <c r="C376">
        <f>'35'!L132</f>
        <v>0.21944382913088836</v>
      </c>
      <c r="D376">
        <f>'35'!M132</f>
        <v>0.72995233759482536</v>
      </c>
      <c r="E376">
        <f>'35'!N132</f>
        <v>0.41878156315904014</v>
      </c>
      <c r="F376">
        <f>'35'!O132</f>
        <v>0.4957222510174385</v>
      </c>
      <c r="G376">
        <f>'35'!P132</f>
        <v>0.46222307716194133</v>
      </c>
      <c r="H376">
        <f>'35'!Q132</f>
        <v>0.13153767433964894</v>
      </c>
    </row>
    <row r="377" spans="1:8">
      <c r="B377" t="s">
        <v>520</v>
      </c>
      <c r="C377">
        <f>'35'!L162</f>
        <v>0.19370082981337194</v>
      </c>
      <c r="D377">
        <f>'35'!M162</f>
        <v>0.79584343904518151</v>
      </c>
      <c r="E377">
        <f>'35'!N162</f>
        <v>0.17657790069023888</v>
      </c>
      <c r="F377">
        <f>'35'!O162</f>
        <v>0.79197775478227483</v>
      </c>
      <c r="G377">
        <f>'35'!P162</f>
        <v>0.6367059179622363</v>
      </c>
      <c r="H377">
        <f>'35'!Q162</f>
        <v>0.21642607909032738</v>
      </c>
    </row>
    <row r="378" spans="1:8">
      <c r="B378" t="s">
        <v>521</v>
      </c>
      <c r="C378">
        <f>'35'!L192</f>
        <v>0.53888125538887144</v>
      </c>
      <c r="D378">
        <f>'35'!M192</f>
        <v>0.70388896475230489</v>
      </c>
      <c r="E378">
        <f>'35'!N192</f>
        <v>0.86390025897015421</v>
      </c>
      <c r="F378">
        <f>'35'!O192</f>
        <v>0.5429581734087916</v>
      </c>
      <c r="G378">
        <f>'35'!P192</f>
        <v>0.7971619473906687</v>
      </c>
      <c r="H378">
        <f>'35'!Q192</f>
        <v>0.56337249286797242</v>
      </c>
    </row>
    <row r="379" spans="1:8">
      <c r="B379" t="s">
        <v>522</v>
      </c>
      <c r="C379">
        <f>'35'!L222</f>
        <v>0.20226840538428761</v>
      </c>
      <c r="D379">
        <f>'35'!M222</f>
        <v>1.1958204836326971</v>
      </c>
      <c r="E379">
        <f>'35'!N222</f>
        <v>1.0504148072711195</v>
      </c>
      <c r="F379">
        <f>'35'!O222</f>
        <v>0.2820276809526564</v>
      </c>
      <c r="G379">
        <f>'35'!P222</f>
        <v>0.78162741390259149</v>
      </c>
      <c r="H379">
        <f>'35'!Q222</f>
        <v>0.60948198199311465</v>
      </c>
    </row>
    <row r="380" spans="1:8">
      <c r="B380" t="s">
        <v>523</v>
      </c>
      <c r="C380">
        <f>'35'!L252</f>
        <v>0.98004582332343082</v>
      </c>
      <c r="D380">
        <f>'35'!M252</f>
        <v>0.22541063576950135</v>
      </c>
      <c r="E380">
        <f>'35'!N252</f>
        <v>0.57247350155527854</v>
      </c>
      <c r="F380">
        <f>'35'!O252</f>
        <v>0.43412460992056706</v>
      </c>
      <c r="G380">
        <f>'35'!P252</f>
        <v>0.21313811409143457</v>
      </c>
      <c r="H380">
        <f>'35'!Q252</f>
        <v>0.15053562203615287</v>
      </c>
    </row>
    <row r="381" spans="1:8" ht="16" thickBot="1">
      <c r="B381" t="s">
        <v>524</v>
      </c>
      <c r="C381">
        <f>'35'!L282</f>
        <v>0.22194969640566892</v>
      </c>
      <c r="D381">
        <f>'35'!M282</f>
        <v>0.33579871804251576</v>
      </c>
      <c r="E381">
        <f>'35'!N282</f>
        <v>0.29275523374956192</v>
      </c>
      <c r="F381">
        <f>'35'!O282</f>
        <v>1.1378077811766074</v>
      </c>
      <c r="G381">
        <f>'35'!P282</f>
        <v>0.20905130625812307</v>
      </c>
      <c r="H381">
        <f>'35'!Q282</f>
        <v>0.10200616903280427</v>
      </c>
    </row>
    <row r="382" spans="1:8" ht="17" thickBot="1">
      <c r="A382">
        <v>36</v>
      </c>
      <c r="B382" s="69" t="s">
        <v>40</v>
      </c>
      <c r="C382" s="62">
        <f>'36'!L12</f>
        <v>0.32131205491452081</v>
      </c>
      <c r="D382" s="62">
        <f>'36'!M12</f>
        <v>0.91959254292385229</v>
      </c>
      <c r="E382" s="62">
        <f>'36'!N12</f>
        <v>0.77522920263077355</v>
      </c>
      <c r="F382" s="62">
        <f>'36'!O12</f>
        <v>0.6028665504548204</v>
      </c>
      <c r="G382" s="62">
        <f>'36'!P12</f>
        <v>0.5102752423513971</v>
      </c>
      <c r="H382" s="63">
        <f>'36'!Q12</f>
        <v>0.8868488452190898</v>
      </c>
    </row>
    <row r="383" spans="1:8">
      <c r="B383" t="s">
        <v>526</v>
      </c>
      <c r="C383">
        <f>'36'!L42</f>
        <v>0.84271883612519893</v>
      </c>
      <c r="D383">
        <f>'36'!M42</f>
        <v>1.2091299118065988</v>
      </c>
      <c r="E383">
        <f>'36'!N42</f>
        <v>1.1571555426181492</v>
      </c>
      <c r="F383">
        <f>'36'!O42</f>
        <v>0.65739762527857137</v>
      </c>
      <c r="G383">
        <f>'36'!P42</f>
        <v>0.55395219489847081</v>
      </c>
      <c r="H383">
        <f>'36'!Q42</f>
        <v>1.2785336905168709</v>
      </c>
    </row>
    <row r="384" spans="1:8">
      <c r="B384" t="s">
        <v>527</v>
      </c>
      <c r="C384">
        <f>'36'!L72</f>
        <v>4.1587316441890593E-2</v>
      </c>
      <c r="D384">
        <f>'36'!M72</f>
        <v>1.4950504997115877</v>
      </c>
      <c r="E384">
        <f>'36'!N72</f>
        <v>0.23330107239038211</v>
      </c>
      <c r="F384">
        <f>'36'!O72</f>
        <v>1.0727600080632875</v>
      </c>
      <c r="G384">
        <f>'36'!P72</f>
        <v>0.45396970963823641</v>
      </c>
      <c r="H384">
        <f>'36'!Q72</f>
        <v>0.52513607348025604</v>
      </c>
    </row>
    <row r="385" spans="1:8">
      <c r="B385" t="s">
        <v>528</v>
      </c>
      <c r="C385">
        <f>'36'!L102</f>
        <v>1.3798628436973563</v>
      </c>
      <c r="D385">
        <f>'36'!M102</f>
        <v>1.0281595884427333</v>
      </c>
      <c r="E385">
        <f>'36'!N102</f>
        <v>1.2178980043823036</v>
      </c>
      <c r="F385">
        <f>'36'!O102</f>
        <v>0.875</v>
      </c>
      <c r="G385">
        <f>'36'!P102</f>
        <v>0.2781096201703005</v>
      </c>
      <c r="H385">
        <f>'36'!Q102</f>
        <v>0.7952808741191546</v>
      </c>
    </row>
    <row r="386" spans="1:8">
      <c r="B386" t="s">
        <v>529</v>
      </c>
      <c r="C386">
        <f>'36'!L132</f>
        <v>0.25685875454867513</v>
      </c>
      <c r="D386">
        <f>'36'!M132</f>
        <v>1.3550755287938039</v>
      </c>
      <c r="E386">
        <f>'36'!N132</f>
        <v>0.36967655841277119</v>
      </c>
      <c r="F386">
        <f>'36'!O132</f>
        <v>0.29690549766657287</v>
      </c>
      <c r="G386">
        <f>'36'!P132</f>
        <v>1.0201708373572644</v>
      </c>
      <c r="H386">
        <f>'36'!Q132</f>
        <v>0.33436446518541002</v>
      </c>
    </row>
    <row r="387" spans="1:8">
      <c r="B387" t="s">
        <v>530</v>
      </c>
      <c r="C387">
        <f>'36'!L162</f>
        <v>0.28176479406972244</v>
      </c>
      <c r="D387">
        <f>'36'!M162</f>
        <v>0.29515403182846989</v>
      </c>
      <c r="E387">
        <f>'36'!N162</f>
        <v>0.47499381818168074</v>
      </c>
      <c r="F387">
        <f>'36'!O162</f>
        <v>0.69339655671580314</v>
      </c>
      <c r="G387">
        <f>'36'!P162</f>
        <v>0.76322456300818042</v>
      </c>
      <c r="H387">
        <f>'36'!Q162</f>
        <v>0.65765862648102591</v>
      </c>
    </row>
    <row r="388" spans="1:8">
      <c r="B388" t="s">
        <v>513</v>
      </c>
      <c r="C388">
        <f>'36'!L192</f>
        <v>0.20823479905054318</v>
      </c>
      <c r="D388">
        <f>'36'!M192</f>
        <v>0.27675003963943701</v>
      </c>
      <c r="E388">
        <f>'36'!N192</f>
        <v>0.99154094097149104</v>
      </c>
      <c r="F388">
        <f>'36'!O192</f>
        <v>0.22276651953969848</v>
      </c>
      <c r="G388">
        <f>'36'!P192</f>
        <v>0.63686559677926102</v>
      </c>
      <c r="H388">
        <f>'36'!Q192</f>
        <v>0.24826212803089076</v>
      </c>
    </row>
    <row r="389" spans="1:8">
      <c r="B389" t="s">
        <v>388</v>
      </c>
      <c r="C389">
        <f>'36'!L222</f>
        <v>0.61295719874612931</v>
      </c>
      <c r="D389">
        <f>'36'!M222</f>
        <v>0.22147633718690346</v>
      </c>
      <c r="E389">
        <f>'36'!N222</f>
        <v>0.21604258542177138</v>
      </c>
      <c r="F389">
        <f>'36'!O222</f>
        <v>0.97439310135587243</v>
      </c>
      <c r="G389">
        <f>'36'!P222</f>
        <v>0.6396121882734862</v>
      </c>
      <c r="H389">
        <f>'36'!Q222</f>
        <v>0.29406975179992395</v>
      </c>
    </row>
    <row r="390" spans="1:8">
      <c r="B390" t="s">
        <v>531</v>
      </c>
      <c r="C390">
        <f>'36'!L252</f>
        <v>0.13245727513348665</v>
      </c>
      <c r="D390">
        <f>'36'!M252</f>
        <v>0.16511615986892425</v>
      </c>
      <c r="E390">
        <f>'36'!N252</f>
        <v>0.23718091727421747</v>
      </c>
      <c r="F390">
        <f>'36'!O252</f>
        <v>1.0493523580670066</v>
      </c>
      <c r="G390">
        <f>'36'!P252</f>
        <v>0.40197832790777122</v>
      </c>
      <c r="H390">
        <f>'36'!Q252</f>
        <v>1.4714702094226966</v>
      </c>
    </row>
    <row r="391" spans="1:8">
      <c r="B391" t="s">
        <v>532</v>
      </c>
      <c r="C391">
        <f>'36'!L282</f>
        <v>0.19983052716295796</v>
      </c>
      <c r="D391">
        <f>'36'!M282</f>
        <v>0.80529580475873219</v>
      </c>
      <c r="E391">
        <f>'36'!N282</f>
        <v>1.1375204301601536</v>
      </c>
      <c r="F391">
        <f>'36'!O282</f>
        <v>0.24122464014600006</v>
      </c>
      <c r="G391">
        <f>'36'!P282</f>
        <v>0.1305279949464056</v>
      </c>
      <c r="H391">
        <f>'36'!Q282</f>
        <v>1.3372225290372972</v>
      </c>
    </row>
    <row r="392" spans="1:8">
      <c r="B392" t="s">
        <v>326</v>
      </c>
      <c r="C392">
        <f>'36'!L312</f>
        <v>0.57147879928690082</v>
      </c>
      <c r="D392">
        <f>'36'!M312</f>
        <v>9.8582773905009566E-2</v>
      </c>
      <c r="E392">
        <f>'36'!N312</f>
        <v>9.985674250619872E-2</v>
      </c>
      <c r="F392">
        <f>'36'!O312</f>
        <v>8.2309205792439569E-2</v>
      </c>
      <c r="G392">
        <f>'36'!P312</f>
        <v>1.539663988698035</v>
      </c>
      <c r="H392">
        <f>'36'!Q312</f>
        <v>0.13013266462623302</v>
      </c>
    </row>
    <row r="393" spans="1:8">
      <c r="B393" t="s">
        <v>533</v>
      </c>
      <c r="C393">
        <f>'36'!L342</f>
        <v>0.12200292430984033</v>
      </c>
      <c r="D393">
        <f>'36'!M342</f>
        <v>0.3294500097063604</v>
      </c>
      <c r="E393">
        <f>'36'!N342</f>
        <v>0.25434009882660913</v>
      </c>
      <c r="F393">
        <f>'36'!O342</f>
        <v>0.50765813019632477</v>
      </c>
      <c r="G393">
        <f>'36'!P342</f>
        <v>0.20324129679427017</v>
      </c>
      <c r="H393">
        <f>'36'!Q342</f>
        <v>0.15443733143262017</v>
      </c>
    </row>
    <row r="394" spans="1:8">
      <c r="B394" t="s">
        <v>534</v>
      </c>
      <c r="C394">
        <f>'36'!L372</f>
        <v>0.18785261582254589</v>
      </c>
      <c r="D394">
        <f>'36'!M372</f>
        <v>0.34863846939800225</v>
      </c>
      <c r="E394">
        <f>'36'!N372</f>
        <v>0.98560740939077585</v>
      </c>
      <c r="F394">
        <f>'36'!O372</f>
        <v>0.875</v>
      </c>
      <c r="G394">
        <f>'36'!P372</f>
        <v>0.5679506062285693</v>
      </c>
      <c r="H394">
        <f>'36'!Q372</f>
        <v>0.21433556010319529</v>
      </c>
    </row>
    <row r="395" spans="1:8">
      <c r="B395" t="s">
        <v>408</v>
      </c>
      <c r="C395">
        <f>'36'!L402</f>
        <v>0.20832763134090085</v>
      </c>
      <c r="D395">
        <f>'36'!M402</f>
        <v>0.24586358508421091</v>
      </c>
      <c r="E395">
        <f>'36'!N402</f>
        <v>0.44840841733394043</v>
      </c>
      <c r="F395">
        <f>'36'!O402</f>
        <v>1.3437342910139638</v>
      </c>
      <c r="G395">
        <f>'36'!P402</f>
        <v>0.53468505967032887</v>
      </c>
      <c r="H395">
        <f>'36'!Q402</f>
        <v>0.15785024478246551</v>
      </c>
    </row>
    <row r="396" spans="1:8">
      <c r="B396" t="s">
        <v>535</v>
      </c>
      <c r="C396">
        <f>'36'!L432</f>
        <v>0.20812647936865672</v>
      </c>
      <c r="D396">
        <f>'36'!M432</f>
        <v>1.5380614075901418</v>
      </c>
      <c r="E396">
        <f>'36'!N432</f>
        <v>1.048476447229465</v>
      </c>
      <c r="F396">
        <f>'36'!O432</f>
        <v>0.39447031842875874</v>
      </c>
      <c r="G396">
        <f>'36'!P432</f>
        <v>0.41788856492337484</v>
      </c>
      <c r="H396">
        <f>'36'!Q432</f>
        <v>1.1533358570203123</v>
      </c>
    </row>
    <row r="397" spans="1:8" ht="16" thickBot="1">
      <c r="B397" t="s">
        <v>536</v>
      </c>
      <c r="C397">
        <f>'36'!L462</f>
        <v>0.34974924342351987</v>
      </c>
      <c r="D397">
        <f>'36'!M462</f>
        <v>0.95460597845488193</v>
      </c>
      <c r="E397">
        <f>'36'!N462</f>
        <v>0.61503979313849833</v>
      </c>
      <c r="F397">
        <f>'36'!O462</f>
        <v>0.43408433679133968</v>
      </c>
      <c r="G397">
        <f>'36'!P462</f>
        <v>0.61260254244343548</v>
      </c>
      <c r="H397">
        <f>'36'!Q462</f>
        <v>1.0355200182190027</v>
      </c>
    </row>
    <row r="398" spans="1:8" ht="17" thickBot="1">
      <c r="A398">
        <v>37</v>
      </c>
      <c r="B398" s="69" t="s">
        <v>44</v>
      </c>
      <c r="C398" s="62">
        <f>'37'!L12</f>
        <v>0.43764818271806427</v>
      </c>
      <c r="D398" s="62">
        <f>'37'!M12</f>
        <v>0.5690840035338034</v>
      </c>
      <c r="E398" s="62">
        <f>'37'!N12</f>
        <v>0.90320044471064787</v>
      </c>
      <c r="F398" s="62">
        <f>'37'!O12</f>
        <v>0.57033178494478654</v>
      </c>
      <c r="G398" s="62">
        <f>'37'!P12</f>
        <v>0.57133119608085015</v>
      </c>
      <c r="H398" s="63">
        <f>'37'!Q12</f>
        <v>0.43291802290647807</v>
      </c>
    </row>
    <row r="399" spans="1:8">
      <c r="B399" t="s">
        <v>538</v>
      </c>
      <c r="C399">
        <f>'37'!L42</f>
        <v>0.88330749339841175</v>
      </c>
      <c r="D399">
        <f>'37'!M42</f>
        <v>0.85834650820070113</v>
      </c>
      <c r="E399">
        <f>'37'!N42</f>
        <v>1.3714649418247269</v>
      </c>
      <c r="F399">
        <f>'37'!O42</f>
        <v>1.1061815235159269</v>
      </c>
      <c r="G399">
        <f>'37'!P42</f>
        <v>0.67248643977514244</v>
      </c>
      <c r="H399">
        <f>'37'!Q42</f>
        <v>0.67916697768706202</v>
      </c>
    </row>
    <row r="400" spans="1:8">
      <c r="B400" t="s">
        <v>539</v>
      </c>
      <c r="C400">
        <f>'37'!L72</f>
        <v>0.26897054941691628</v>
      </c>
      <c r="D400">
        <f>'37'!M72</f>
        <v>0.3861401872769879</v>
      </c>
      <c r="E400">
        <f>'37'!N72</f>
        <v>0.58897276840675905</v>
      </c>
      <c r="F400">
        <f>'37'!O72</f>
        <v>0.22893127992104342</v>
      </c>
      <c r="G400">
        <f>'37'!P72</f>
        <v>0.25034606730733339</v>
      </c>
      <c r="H400">
        <f>'37'!Q72</f>
        <v>0.30888784859171303</v>
      </c>
    </row>
    <row r="401" spans="1:8">
      <c r="B401" t="s">
        <v>540</v>
      </c>
      <c r="C401">
        <f>'37'!L102</f>
        <v>0.21957952236469658</v>
      </c>
      <c r="D401">
        <f>'37'!M102</f>
        <v>0.36066366204353262</v>
      </c>
      <c r="E401">
        <f>'37'!N102</f>
        <v>0.27343462693607823</v>
      </c>
      <c r="F401">
        <f>'37'!O102</f>
        <v>0.183131032386631</v>
      </c>
      <c r="G401">
        <f>'37'!P102</f>
        <v>1.5387477782752157</v>
      </c>
      <c r="H401">
        <f>'37'!Q102</f>
        <v>0.23016045208303443</v>
      </c>
    </row>
    <row r="402" spans="1:8">
      <c r="B402" t="s">
        <v>541</v>
      </c>
      <c r="C402">
        <f>'37'!L132</f>
        <v>0.22399700474919665</v>
      </c>
      <c r="D402">
        <f>'37'!M132</f>
        <v>0.96436437633619176</v>
      </c>
      <c r="E402">
        <f>'37'!N132</f>
        <v>0.36550427649017092</v>
      </c>
      <c r="F402">
        <f>'37'!O132</f>
        <v>0.6971483217110146</v>
      </c>
      <c r="G402">
        <f>'37'!P132</f>
        <v>0.875</v>
      </c>
      <c r="H402">
        <f>'37'!Q132</f>
        <v>0.29607833893331648</v>
      </c>
    </row>
    <row r="403" spans="1:8">
      <c r="B403" t="s">
        <v>542</v>
      </c>
      <c r="C403">
        <f>'37'!L162</f>
        <v>0.55251973124891474</v>
      </c>
      <c r="D403">
        <f>'37'!M162</f>
        <v>0.17019701646907248</v>
      </c>
      <c r="E403">
        <f>'37'!N162</f>
        <v>0.11583664594289765</v>
      </c>
      <c r="F403">
        <f>'37'!O162</f>
        <v>0.37071206577385352</v>
      </c>
      <c r="G403">
        <f>'37'!P162</f>
        <v>0.20348431721306171</v>
      </c>
      <c r="H403">
        <f>'37'!Q162</f>
        <v>0.20332583482829725</v>
      </c>
    </row>
    <row r="404" spans="1:8">
      <c r="B404" t="s">
        <v>543</v>
      </c>
      <c r="C404">
        <f>'37'!L192</f>
        <v>0.14567830512804894</v>
      </c>
      <c r="D404">
        <f>'37'!M192</f>
        <v>0.24374548577383753</v>
      </c>
      <c r="E404">
        <f>'37'!N192</f>
        <v>1.4364561709453549</v>
      </c>
      <c r="F404">
        <f>'37'!O192</f>
        <v>0.17249692218947302</v>
      </c>
      <c r="G404">
        <f>'37'!P192</f>
        <v>0.55623304353065073</v>
      </c>
      <c r="H404">
        <f>'37'!Q192</f>
        <v>0.26084667848504983</v>
      </c>
    </row>
    <row r="405" spans="1:8">
      <c r="B405" t="s">
        <v>544</v>
      </c>
      <c r="C405">
        <f>'37'!L222</f>
        <v>0.26363824432679034</v>
      </c>
      <c r="D405">
        <f>'37'!M222</f>
        <v>0.79661790877013672</v>
      </c>
      <c r="E405">
        <f>'37'!N222</f>
        <v>0.58303887219494588</v>
      </c>
      <c r="F405">
        <f>'37'!O222</f>
        <v>0.43186043212801278</v>
      </c>
      <c r="G405">
        <f>'37'!P222</f>
        <v>0.79270824016177865</v>
      </c>
      <c r="H405">
        <f>'37'!Q222</f>
        <v>0.79246616702826522</v>
      </c>
    </row>
    <row r="406" spans="1:8" ht="16" thickBot="1">
      <c r="B406" t="s">
        <v>545</v>
      </c>
      <c r="C406">
        <f>'37'!L252</f>
        <v>0.12656872009947429</v>
      </c>
      <c r="D406">
        <f>'37'!M252</f>
        <v>0.59075462801576373</v>
      </c>
      <c r="E406">
        <f>'37'!N252</f>
        <v>0.27233061735406938</v>
      </c>
      <c r="F406">
        <f>'37'!O252</f>
        <v>0.14088917638029935</v>
      </c>
      <c r="G406">
        <f>'37'!P252</f>
        <v>0.28151100092653453</v>
      </c>
      <c r="H406">
        <f>'37'!Q252</f>
        <v>0.14716558160415652</v>
      </c>
    </row>
    <row r="407" spans="1:8" ht="17" thickBot="1">
      <c r="A407">
        <v>38</v>
      </c>
      <c r="B407" s="69" t="s">
        <v>48</v>
      </c>
      <c r="C407" s="62">
        <f>'38'!L12</f>
        <v>0.53256632638551915</v>
      </c>
      <c r="D407" s="62">
        <f>'38'!M12</f>
        <v>0.64748913185632428</v>
      </c>
      <c r="E407" s="62">
        <f>'38'!N12</f>
        <v>0.67690494644067722</v>
      </c>
      <c r="F407" s="62">
        <f>'38'!O12</f>
        <v>0.64416559152305197</v>
      </c>
      <c r="G407" s="62">
        <f>'38'!P12</f>
        <v>0.45294237718480596</v>
      </c>
      <c r="H407" s="63">
        <f>'38'!Q12</f>
        <v>0.53331166235908045</v>
      </c>
    </row>
    <row r="408" spans="1:8">
      <c r="B408" t="s">
        <v>547</v>
      </c>
      <c r="C408">
        <f>'38'!L42</f>
        <v>0.85686314576211264</v>
      </c>
      <c r="D408">
        <f>'38'!M42</f>
        <v>0.61408051931671892</v>
      </c>
      <c r="E408">
        <f>'38'!N42</f>
        <v>0.52384567737743659</v>
      </c>
      <c r="F408">
        <f>'38'!O42</f>
        <v>0.78251819402139855</v>
      </c>
      <c r="G408">
        <f>'38'!P42</f>
        <v>0.4032811401849784</v>
      </c>
      <c r="H408">
        <f>'38'!Q42</f>
        <v>0.64223634924576689</v>
      </c>
    </row>
    <row r="409" spans="1:8">
      <c r="B409" t="s">
        <v>548</v>
      </c>
      <c r="C409">
        <f>'38'!L72</f>
        <v>0.8984906539101607</v>
      </c>
      <c r="D409">
        <f>'38'!M72</f>
        <v>1.3445393198559112</v>
      </c>
      <c r="E409">
        <f>'38'!N72</f>
        <v>1.4729767048493172</v>
      </c>
      <c r="F409">
        <f>'38'!O72</f>
        <v>1.1073339789710586</v>
      </c>
      <c r="G409">
        <f>'38'!P72</f>
        <v>1.2555072967647805</v>
      </c>
      <c r="H409">
        <f>'38'!Q72</f>
        <v>0.25561355359009152</v>
      </c>
    </row>
    <row r="410" spans="1:8">
      <c r="B410" t="s">
        <v>549</v>
      </c>
      <c r="C410">
        <f>'38'!L102</f>
        <v>0.42037769110967016</v>
      </c>
      <c r="D410">
        <f>'38'!M102</f>
        <v>0.80552641896229704</v>
      </c>
      <c r="E410">
        <f>'38'!N102</f>
        <v>0.5596041143892635</v>
      </c>
      <c r="F410">
        <f>'38'!O102</f>
        <v>1.0158035983564493</v>
      </c>
      <c r="G410">
        <f>'38'!P102</f>
        <v>0.39301710617795649</v>
      </c>
      <c r="H410">
        <f>'38'!Q102</f>
        <v>0.85015888302663234</v>
      </c>
    </row>
    <row r="411" spans="1:8">
      <c r="B411" t="s">
        <v>550</v>
      </c>
      <c r="C411">
        <f>'38'!L132</f>
        <v>0.31124218474174231</v>
      </c>
      <c r="D411">
        <f>'38'!M132</f>
        <v>0.32961834292172693</v>
      </c>
      <c r="E411">
        <f>'38'!N132</f>
        <v>1.0871181765786431</v>
      </c>
      <c r="F411">
        <f>'38'!O132</f>
        <v>0.47321678091976249</v>
      </c>
      <c r="G411">
        <f>'38'!P132</f>
        <v>0.23809692054291759</v>
      </c>
      <c r="H411">
        <f>'38'!Q132</f>
        <v>0.24691005128823648</v>
      </c>
    </row>
    <row r="412" spans="1:8">
      <c r="B412" t="s">
        <v>551</v>
      </c>
      <c r="C412">
        <f>'38'!L162</f>
        <v>0.3619902004073976</v>
      </c>
      <c r="D412">
        <f>'38'!M162</f>
        <v>0.30153131385815951</v>
      </c>
      <c r="E412">
        <f>'38'!N162</f>
        <v>0.36666811135435268</v>
      </c>
      <c r="F412">
        <f>'38'!O162</f>
        <v>0.54773346802674416</v>
      </c>
      <c r="G412">
        <f>'38'!P162</f>
        <v>0.35063688714436192</v>
      </c>
      <c r="H412">
        <f>'38'!Q162</f>
        <v>0.32195179370753424</v>
      </c>
    </row>
    <row r="413" spans="1:8">
      <c r="B413" t="s">
        <v>552</v>
      </c>
      <c r="C413">
        <f>'38'!L192</f>
        <v>0.20711986546043237</v>
      </c>
      <c r="D413">
        <f>'38'!M192</f>
        <v>0.59309917033822068</v>
      </c>
      <c r="E413">
        <f>'38'!N192</f>
        <v>0.80615285047645802</v>
      </c>
      <c r="F413">
        <f>'38'!O192</f>
        <v>0.3891687478502282</v>
      </c>
      <c r="G413">
        <f>'38'!P192</f>
        <v>0.91041108789323122</v>
      </c>
      <c r="H413">
        <f>'38'!Q192</f>
        <v>0.58272854606802604</v>
      </c>
    </row>
    <row r="414" spans="1:8">
      <c r="B414" t="s">
        <v>553</v>
      </c>
      <c r="C414">
        <f>'38'!L222</f>
        <v>0.875</v>
      </c>
      <c r="D414">
        <f>'38'!M222</f>
        <v>0.45323014728711303</v>
      </c>
      <c r="E414">
        <f>'38'!N222</f>
        <v>0.50200942870451071</v>
      </c>
      <c r="F414">
        <f>'38'!O222</f>
        <v>0.29559879623797697</v>
      </c>
      <c r="G414">
        <f>'38'!P222</f>
        <v>0.55605794235414108</v>
      </c>
      <c r="H414">
        <f>'38'!Q222</f>
        <v>0.82245453135817281</v>
      </c>
    </row>
    <row r="415" spans="1:8">
      <c r="B415" t="s">
        <v>554</v>
      </c>
      <c r="C415">
        <f>'38'!L252</f>
        <v>0.35162537436222346</v>
      </c>
      <c r="D415">
        <f>'38'!M252</f>
        <v>0.83399320395694387</v>
      </c>
      <c r="E415">
        <f>'38'!N252</f>
        <v>0.54591816456890541</v>
      </c>
      <c r="F415">
        <f>'38'!O252</f>
        <v>0.60250492195840621</v>
      </c>
      <c r="G415">
        <f>'38'!P252</f>
        <v>0.78964214538698807</v>
      </c>
      <c r="H415">
        <f>'38'!Q252</f>
        <v>0.53218452216389966</v>
      </c>
    </row>
    <row r="416" spans="1:8">
      <c r="B416" t="s">
        <v>555</v>
      </c>
      <c r="C416">
        <f>'38'!L282</f>
        <v>0.30661747398250389</v>
      </c>
      <c r="D416">
        <f>'38'!M282</f>
        <v>0.29896706528712047</v>
      </c>
      <c r="E416">
        <f>'38'!N282</f>
        <v>0.5533515215998146</v>
      </c>
      <c r="F416">
        <f>'38'!O282</f>
        <v>0.21650739846528264</v>
      </c>
      <c r="G416">
        <f>'38'!P282</f>
        <v>0.29331069257343412</v>
      </c>
      <c r="H416">
        <f>'38'!Q282</f>
        <v>0.74449179442190205</v>
      </c>
    </row>
    <row r="417" spans="2:8">
      <c r="B417" t="s">
        <v>556</v>
      </c>
      <c r="C417">
        <f>'38'!L312</f>
        <v>0.33047797004511592</v>
      </c>
      <c r="D417">
        <f>'38'!M312</f>
        <v>0.76567815297325792</v>
      </c>
      <c r="E417">
        <f>'38'!N312</f>
        <v>0.51822674374071132</v>
      </c>
      <c r="F417">
        <f>'38'!O312</f>
        <v>0.44571889241368046</v>
      </c>
      <c r="G417">
        <f>'38'!P312</f>
        <v>0.21840526677548527</v>
      </c>
      <c r="H417">
        <f>'38'!Q312</f>
        <v>0.60869812692463166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417"/>
  <sheetViews>
    <sheetView topLeftCell="A128" workbookViewId="0">
      <selection activeCell="C147" sqref="C147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183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'1'!C13</f>
        <v>0.42110582389354445</v>
      </c>
      <c r="D4" s="17">
        <f>'1'!D13</f>
        <v>1.0804736796611636</v>
      </c>
      <c r="E4" s="17">
        <f>'1'!E13</f>
        <v>1.0874766192526859</v>
      </c>
      <c r="F4" s="17">
        <f>'1'!F13</f>
        <v>1.2670948573425962</v>
      </c>
      <c r="G4" s="17">
        <f>'1'!G13</f>
        <v>1.2518345851679185</v>
      </c>
      <c r="H4" s="17">
        <f>'1'!H13</f>
        <v>1.2680921771830862</v>
      </c>
    </row>
    <row r="5" spans="1:8" ht="16">
      <c r="A5" s="17">
        <v>2</v>
      </c>
      <c r="B5" s="59" t="s">
        <v>8</v>
      </c>
      <c r="C5" s="17">
        <f>'2'!C13</f>
        <v>0.90748676581799848</v>
      </c>
      <c r="D5" s="17">
        <f>'2'!D13</f>
        <v>0.91063162421268307</v>
      </c>
      <c r="E5" s="17">
        <f>'2'!E13</f>
        <v>0.9177820267686424</v>
      </c>
      <c r="F5" s="17">
        <f>'2'!F13</f>
        <v>0.92177698118038665</v>
      </c>
      <c r="G5" s="17">
        <f>'2'!G13</f>
        <v>0.92874464681904956</v>
      </c>
      <c r="H5" s="17">
        <f>'2'!H13</f>
        <v>0.94354458248152229</v>
      </c>
    </row>
    <row r="6" spans="1:8" ht="16">
      <c r="A6" s="17">
        <v>3</v>
      </c>
      <c r="B6" s="59" t="s">
        <v>12</v>
      </c>
      <c r="C6" s="17">
        <f>'3'!C13</f>
        <v>0.32408187604516403</v>
      </c>
      <c r="D6" s="17">
        <f>'3'!D13</f>
        <v>0.47934291155475517</v>
      </c>
      <c r="E6" s="17">
        <f>'3'!E13</f>
        <v>0.49255975527557422</v>
      </c>
      <c r="F6" s="17">
        <f>'3'!F13</f>
        <v>0.48130707391315664</v>
      </c>
      <c r="G6" s="17">
        <f>'3'!G13</f>
        <v>0.48514410090997301</v>
      </c>
      <c r="H6" s="17">
        <f>'3'!H13</f>
        <v>0.48779844695521479</v>
      </c>
    </row>
    <row r="7" spans="1:8" ht="16">
      <c r="A7" s="17">
        <v>4</v>
      </c>
      <c r="B7" s="59" t="s">
        <v>16</v>
      </c>
      <c r="C7" s="17">
        <f>'4'!C13</f>
        <v>0.24319066147859922</v>
      </c>
      <c r="D7" s="17">
        <f>'4'!D13</f>
        <v>0.27652742998479096</v>
      </c>
      <c r="E7" s="17">
        <f>'4'!E13</f>
        <v>0.30363757818667636</v>
      </c>
      <c r="F7" s="17">
        <f>'4'!F13</f>
        <v>0.32932652725177014</v>
      </c>
      <c r="G7" s="17">
        <f>'4'!G13</f>
        <v>0.32291681956288809</v>
      </c>
      <c r="H7" s="17">
        <f>'4'!H13</f>
        <v>0.31183999773207277</v>
      </c>
    </row>
    <row r="8" spans="1:8" ht="16">
      <c r="A8" s="17">
        <v>5</v>
      </c>
      <c r="B8" s="59" t="s">
        <v>20</v>
      </c>
      <c r="C8" s="17">
        <f>'5'!C13</f>
        <v>1.4774900052146707</v>
      </c>
      <c r="D8" s="17">
        <f>'5'!D13</f>
        <v>1.3957951670592341</v>
      </c>
      <c r="E8" s="17">
        <f>'5'!E13</f>
        <v>1.411806229594988</v>
      </c>
      <c r="F8" s="17">
        <f>'5'!F13</f>
        <v>1.4311270125223614</v>
      </c>
      <c r="G8" s="17">
        <f>'5'!G13</f>
        <v>1.4478327753144511</v>
      </c>
      <c r="H8" s="17">
        <f>'5'!H13</f>
        <v>1.4713996689350743</v>
      </c>
    </row>
    <row r="9" spans="1:8" ht="16">
      <c r="A9" s="17">
        <v>6</v>
      </c>
      <c r="B9" s="59" t="s">
        <v>24</v>
      </c>
      <c r="C9" s="17">
        <f>'6'!C13</f>
        <v>0.68206177530936374</v>
      </c>
      <c r="D9" s="17">
        <f>'6'!D13</f>
        <v>0.7899674138441789</v>
      </c>
      <c r="E9" s="17">
        <f>'6'!E13</f>
        <v>0.80996253923256056</v>
      </c>
      <c r="F9" s="17">
        <f>'6'!F13</f>
        <v>1.3424204874019001</v>
      </c>
      <c r="G9" s="17">
        <f>'6'!G13</f>
        <v>1.3629691759278675</v>
      </c>
      <c r="H9" s="17">
        <f>'6'!H13</f>
        <v>1.3697186808555473</v>
      </c>
    </row>
    <row r="10" spans="1:8" ht="16">
      <c r="A10" s="17">
        <v>7</v>
      </c>
      <c r="B10" s="59" t="s">
        <v>28</v>
      </c>
      <c r="C10" s="17">
        <f>'7'!C13</f>
        <v>2.849814762040467</v>
      </c>
      <c r="D10" s="17">
        <f>'7'!D13</f>
        <v>2.8087864602088586</v>
      </c>
      <c r="E10" s="17">
        <f>'7'!E13</f>
        <v>2.8442240373395564</v>
      </c>
      <c r="F10" s="17">
        <f>'7'!F13</f>
        <v>2.0567063317173497</v>
      </c>
      <c r="G10" s="17">
        <f>'7'!G13</f>
        <v>2.0720787389920816</v>
      </c>
      <c r="H10" s="17">
        <f>'7'!H13</f>
        <v>2.0915813849256741</v>
      </c>
    </row>
    <row r="11" spans="1:8" ht="16">
      <c r="A11" s="17">
        <v>8</v>
      </c>
      <c r="B11" s="59" t="s">
        <v>32</v>
      </c>
      <c r="C11" s="17">
        <f>'8'!C13</f>
        <v>0.94073377234242717</v>
      </c>
      <c r="D11" s="17">
        <f>'8'!D13</f>
        <v>0.95361351406579931</v>
      </c>
      <c r="E11" s="17">
        <f>'8'!E13</f>
        <v>0.95831336847149018</v>
      </c>
      <c r="F11" s="17">
        <f>'8'!F13</f>
        <v>0.96872405203432055</v>
      </c>
      <c r="G11" s="17">
        <f>'8'!G13</f>
        <v>0.98066685346035298</v>
      </c>
      <c r="H11" s="17">
        <f>'8'!H13</f>
        <v>1.0015739018457575</v>
      </c>
    </row>
    <row r="12" spans="1:8" ht="16">
      <c r="A12" s="17">
        <v>9</v>
      </c>
      <c r="B12" s="59" t="s">
        <v>36</v>
      </c>
      <c r="C12" s="17">
        <f>'9'!C13</f>
        <v>1.2230919765166339</v>
      </c>
      <c r="D12" s="17">
        <f>'9'!D13</f>
        <v>1.2407974191413682</v>
      </c>
      <c r="E12" s="17">
        <f>'9'!E13</f>
        <v>1.2626262626262628</v>
      </c>
      <c r="F12" s="17">
        <f>'9'!F13</f>
        <v>1.2730204531952813</v>
      </c>
      <c r="G12" s="17">
        <f>'9'!G13</f>
        <v>1.2871117212974086</v>
      </c>
      <c r="H12" s="17">
        <f>'9'!H13</f>
        <v>1.3073034687118703</v>
      </c>
    </row>
    <row r="13" spans="1:8" ht="16">
      <c r="A13" s="17">
        <v>10</v>
      </c>
      <c r="B13" s="59" t="s">
        <v>41</v>
      </c>
      <c r="C13" s="17">
        <f>'10'!C13</f>
        <v>1.4960461637101945</v>
      </c>
      <c r="D13" s="17">
        <f>'10'!D13</f>
        <v>1.5219045548429175</v>
      </c>
      <c r="E13" s="17">
        <f>'10'!E13</f>
        <v>1.4911360247418126</v>
      </c>
      <c r="F13" s="17">
        <f>'10'!F13</f>
        <v>1.5212124626739534</v>
      </c>
      <c r="G13" s="17">
        <f>'10'!G13</f>
        <v>1.5374103177314655</v>
      </c>
      <c r="H13" s="17">
        <f>'10'!H13</f>
        <v>1.5561959654178674</v>
      </c>
    </row>
    <row r="14" spans="1:8" ht="16">
      <c r="A14" s="17">
        <v>11</v>
      </c>
      <c r="B14" s="59" t="s">
        <v>45</v>
      </c>
      <c r="C14" s="17">
        <f>'11'!C13</f>
        <v>1.1041829046505587</v>
      </c>
      <c r="D14" s="17">
        <f>'11'!D13</f>
        <v>1.5297537096527458</v>
      </c>
      <c r="E14" s="17">
        <f>'11'!E13</f>
        <v>1.5497869043006587</v>
      </c>
      <c r="F14" s="17">
        <f>'11'!F13</f>
        <v>1.5622558975160132</v>
      </c>
      <c r="G14" s="17">
        <f>'11'!G13</f>
        <v>1.5791551519936833</v>
      </c>
      <c r="H14" s="17">
        <f>'11'!H13</f>
        <v>1.5959144589849983</v>
      </c>
    </row>
    <row r="15" spans="1:8" ht="16">
      <c r="A15" s="17">
        <v>12</v>
      </c>
      <c r="B15" s="59" t="s">
        <v>49</v>
      </c>
      <c r="C15" s="17">
        <f>'12'!C13</f>
        <v>1.1059228311624478</v>
      </c>
      <c r="D15" s="17">
        <f>'12'!D13</f>
        <v>1.1300853842290306</v>
      </c>
      <c r="E15" s="17">
        <f>'12'!E13</f>
        <v>1.1446012972148034</v>
      </c>
      <c r="F15" s="17">
        <f>'12'!F13</f>
        <v>1.1563664396762174</v>
      </c>
      <c r="G15" s="17">
        <f>'12'!G13</f>
        <v>1.1770860580695788</v>
      </c>
      <c r="H15" s="17">
        <f>'12'!H13</f>
        <v>1.1942675159235667</v>
      </c>
    </row>
    <row r="16" spans="1:8" ht="16">
      <c r="A16" s="17">
        <v>13</v>
      </c>
      <c r="B16" s="59" t="s">
        <v>53</v>
      </c>
      <c r="C16" s="17">
        <f>'13'!C13</f>
        <v>0.36753767261144271</v>
      </c>
      <c r="D16" s="17">
        <f>'13'!D13</f>
        <v>0.35201971310393382</v>
      </c>
      <c r="E16" s="17">
        <f>'13'!E13</f>
        <v>0.31829675867800744</v>
      </c>
      <c r="F16" s="17">
        <f>'13'!F13</f>
        <v>0.3180155827635554</v>
      </c>
      <c r="G16" s="17">
        <f>'13'!G13</f>
        <v>0.31717502775281492</v>
      </c>
      <c r="H16" s="17">
        <f>'13'!H13</f>
        <v>0.31845443447800009</v>
      </c>
    </row>
    <row r="17" spans="1:8" ht="16">
      <c r="A17" s="17">
        <v>14</v>
      </c>
      <c r="B17" s="59" t="s">
        <v>57</v>
      </c>
      <c r="C17" s="17">
        <f>'14'!C13</f>
        <v>0.15509486635992348</v>
      </c>
      <c r="D17" s="17">
        <f>'14'!D13</f>
        <v>0.15780337699226762</v>
      </c>
      <c r="E17" s="17">
        <f>'14'!E13</f>
        <v>1.2277798537340523</v>
      </c>
      <c r="F17" s="17">
        <f>'14'!F13</f>
        <v>1.2437810945273631</v>
      </c>
      <c r="G17" s="17">
        <f>'14'!G13</f>
        <v>1.2594458438287153</v>
      </c>
      <c r="H17" s="17">
        <f>'14'!H13</f>
        <v>1.2760055478502081</v>
      </c>
    </row>
    <row r="18" spans="1:8" ht="16">
      <c r="A18" s="17">
        <v>15</v>
      </c>
      <c r="B18" s="59" t="s">
        <v>61</v>
      </c>
      <c r="C18" s="17">
        <f>'15'!C13</f>
        <v>4.8868689830425645E-2</v>
      </c>
      <c r="D18" s="17">
        <f>'15'!D13</f>
        <v>4.9955040463582776E-2</v>
      </c>
      <c r="E18" s="17">
        <f>'15'!E13</f>
        <v>1.5178345560333923</v>
      </c>
      <c r="F18" s="17">
        <f>'15'!F13</f>
        <v>1.5182186234817814</v>
      </c>
      <c r="G18" s="17">
        <f>'15'!G13</f>
        <v>1.2161135039270332</v>
      </c>
      <c r="H18" s="17">
        <f>'15'!H13</f>
        <v>1.7072446555819478</v>
      </c>
    </row>
    <row r="19" spans="1:8" ht="16">
      <c r="A19" s="17">
        <v>16</v>
      </c>
      <c r="B19" s="59" t="s">
        <v>65</v>
      </c>
      <c r="C19" s="17">
        <f>'16'!C13</f>
        <v>1.9592810290484708</v>
      </c>
      <c r="D19" s="17">
        <f>'16'!D13</f>
        <v>1.9922044174967521</v>
      </c>
      <c r="E19" s="17">
        <f>'16'!E13</f>
        <v>2.1136063408190222</v>
      </c>
      <c r="F19" s="17">
        <f>'16'!F13</f>
        <v>2.1440057173485796</v>
      </c>
      <c r="G19" s="17">
        <f>'16'!G13</f>
        <v>2.1717491629716767</v>
      </c>
      <c r="H19" s="17">
        <f>'16'!H13</f>
        <v>2.2261385771264259</v>
      </c>
    </row>
    <row r="20" spans="1:8" ht="16">
      <c r="A20" s="17">
        <v>17</v>
      </c>
      <c r="B20" s="59" t="s">
        <v>69</v>
      </c>
      <c r="C20" s="17">
        <f>'17'!C13</f>
        <v>0.64224602610271353</v>
      </c>
      <c r="D20" s="17">
        <f>'17'!D13</f>
        <v>0.51872600892208731</v>
      </c>
      <c r="E20" s="17">
        <f>'17'!E13</f>
        <v>0.52194488262039529</v>
      </c>
      <c r="F20" s="17">
        <f>'17'!F13</f>
        <v>0.52525912783639928</v>
      </c>
      <c r="G20" s="17">
        <f>'17'!G13</f>
        <v>0.53044769785699131</v>
      </c>
      <c r="H20" s="17">
        <f>'17'!H13</f>
        <v>0.53739684966024581</v>
      </c>
    </row>
    <row r="21" spans="1:8" ht="16">
      <c r="A21" s="17">
        <v>18</v>
      </c>
      <c r="B21" s="59" t="s">
        <v>73</v>
      </c>
      <c r="C21" s="17">
        <f>'18'!C13</f>
        <v>0.92746265742458267</v>
      </c>
      <c r="D21" s="17">
        <f>'18'!D13</f>
        <v>0.94574415131906431</v>
      </c>
      <c r="E21" s="17">
        <f>'18'!E13</f>
        <v>0.96061479346781942</v>
      </c>
      <c r="F21" s="17">
        <f>'18'!F13</f>
        <v>0.97485890200102621</v>
      </c>
      <c r="G21" s="17">
        <f>'18'!G13</f>
        <v>0.98691045086224805</v>
      </c>
      <c r="H21" s="17">
        <f>'18'!H13</f>
        <v>0.99716594940694858</v>
      </c>
    </row>
    <row r="22" spans="1:8" ht="16">
      <c r="A22" s="17">
        <v>19</v>
      </c>
      <c r="B22" s="59" t="s">
        <v>77</v>
      </c>
      <c r="C22" s="17">
        <f>'19'!C13</f>
        <v>1.1296598468683319</v>
      </c>
      <c r="D22" s="17">
        <f>'19'!D13</f>
        <v>1.1273251080353228</v>
      </c>
      <c r="E22" s="17">
        <f>'19'!E13</f>
        <v>1.1252813203300824</v>
      </c>
      <c r="F22" s="17">
        <f>'19'!F13</f>
        <v>1.1317195850361521</v>
      </c>
      <c r="G22" s="17">
        <f>'19'!G13</f>
        <v>1.1614401858304297</v>
      </c>
      <c r="H22" s="17">
        <f>'19'!H13</f>
        <v>1.1873350923482848</v>
      </c>
    </row>
    <row r="23" spans="1:8" ht="16">
      <c r="A23" s="17">
        <v>20</v>
      </c>
      <c r="B23" s="59" t="s">
        <v>81</v>
      </c>
      <c r="C23" s="17">
        <f>'20'!C13</f>
        <v>1.1122518822724163</v>
      </c>
      <c r="D23" s="17">
        <f>'20'!D13</f>
        <v>1.1091203822199469</v>
      </c>
      <c r="E23" s="17">
        <f>'20'!E13</f>
        <v>1.115018440689596</v>
      </c>
      <c r="F23" s="17">
        <f>'20'!F13</f>
        <v>1.1224313590053532</v>
      </c>
      <c r="G23" s="17">
        <f>'20'!G13</f>
        <v>1.1514614703277237</v>
      </c>
      <c r="H23" s="17">
        <f>'20'!H13</f>
        <v>1.1729676080483624</v>
      </c>
    </row>
    <row r="24" spans="1:8" ht="16">
      <c r="A24" s="17">
        <v>21</v>
      </c>
      <c r="B24" s="59" t="s">
        <v>85</v>
      </c>
      <c r="C24" s="17">
        <f>'21'!C13</f>
        <v>0.8733624454148472</v>
      </c>
      <c r="D24" s="17">
        <f>'21'!D13</f>
        <v>0.88400580918103178</v>
      </c>
      <c r="E24" s="17">
        <f>'21'!E13</f>
        <v>0.89399744572158368</v>
      </c>
      <c r="F24" s="17">
        <f>'21'!F13</f>
        <v>0.8989341209708489</v>
      </c>
      <c r="G24" s="17">
        <f>'21'!G13</f>
        <v>0.83418891170431209</v>
      </c>
      <c r="H24" s="17">
        <f>'21'!H13</f>
        <v>0.7141929619529932</v>
      </c>
    </row>
    <row r="25" spans="1:8" ht="16">
      <c r="A25" s="17">
        <v>22</v>
      </c>
      <c r="B25" s="59" t="s">
        <v>89</v>
      </c>
      <c r="C25" s="17">
        <f>'22'!C13</f>
        <v>1.0137314533222743</v>
      </c>
      <c r="D25" s="17">
        <f>'22'!D13</f>
        <v>1.0236367020286619</v>
      </c>
      <c r="E25" s="17">
        <f>'22'!E13</f>
        <v>1.0239702117756575</v>
      </c>
      <c r="F25" s="17">
        <f>'22'!F13</f>
        <v>1.0305897784231977</v>
      </c>
      <c r="G25" s="17">
        <f>'22'!G13</f>
        <v>1.0388138634431958</v>
      </c>
      <c r="H25" s="17">
        <f>'22'!H13</f>
        <v>1.0263587590389549</v>
      </c>
    </row>
    <row r="26" spans="1:8" ht="16">
      <c r="A26" s="17">
        <v>23</v>
      </c>
      <c r="B26" s="59" t="s">
        <v>93</v>
      </c>
      <c r="C26" s="17">
        <f>'23'!C13</f>
        <v>2.7873070325900513</v>
      </c>
      <c r="D26" s="17">
        <f>'23'!D13</f>
        <v>2.8719761405059097</v>
      </c>
      <c r="E26" s="17">
        <f>'23'!E13</f>
        <v>2.9368575624082229</v>
      </c>
      <c r="F26" s="17">
        <f>'23'!F13</f>
        <v>2.998846597462514</v>
      </c>
      <c r="G26" s="17">
        <f>'23'!G13</f>
        <v>3.0754672344452327</v>
      </c>
      <c r="H26" s="17">
        <f>'23'!H13</f>
        <v>2.7568656558159264</v>
      </c>
    </row>
    <row r="27" spans="1:8" ht="16">
      <c r="A27" s="17">
        <v>24</v>
      </c>
      <c r="B27" s="59" t="s">
        <v>97</v>
      </c>
      <c r="C27" s="17">
        <f>'24'!C13</f>
        <v>0.49929485551107644</v>
      </c>
      <c r="D27" s="17">
        <f>'24'!D13</f>
        <v>0.49227474112394098</v>
      </c>
      <c r="E27" s="17">
        <f>'24'!E13</f>
        <v>0.5620082427875609</v>
      </c>
      <c r="F27" s="17">
        <f>'24'!F13</f>
        <v>0.55216263699489665</v>
      </c>
      <c r="G27" s="17">
        <f>'24'!G13</f>
        <v>0.53332458134020366</v>
      </c>
      <c r="H27" s="17">
        <f>'24'!H13</f>
        <v>0.48359407113668784</v>
      </c>
    </row>
    <row r="28" spans="1:8" ht="16">
      <c r="A28" s="17">
        <v>25</v>
      </c>
      <c r="B28" s="59" t="s">
        <v>101</v>
      </c>
      <c r="C28" s="17">
        <f>'25'!C13</f>
        <v>1.6728002676480427</v>
      </c>
      <c r="D28" s="17">
        <f>'25'!D13</f>
        <v>1.6954325048319827</v>
      </c>
      <c r="E28" s="17">
        <f>'25'!E13</f>
        <v>1.708759099142203</v>
      </c>
      <c r="F28" s="17">
        <f>'25'!F13</f>
        <v>1.72717537738782</v>
      </c>
      <c r="G28" s="17">
        <f>'25'!G13</f>
        <v>1.7459319784901179</v>
      </c>
      <c r="H28" s="17">
        <f>'25'!H13</f>
        <v>1.719513033908797</v>
      </c>
    </row>
    <row r="29" spans="1:8" ht="16">
      <c r="A29" s="17">
        <v>26</v>
      </c>
      <c r="B29" s="59" t="s">
        <v>105</v>
      </c>
      <c r="C29" s="17">
        <f>'26'!C13</f>
        <v>0.15235773596404359</v>
      </c>
      <c r="D29" s="17">
        <f>'26'!D13</f>
        <v>0.41043531795911037</v>
      </c>
      <c r="E29" s="17">
        <f>'26'!E13</f>
        <v>0.41425020712510352</v>
      </c>
      <c r="F29" s="17">
        <f>'26'!F13</f>
        <v>0.41723166788359234</v>
      </c>
      <c r="G29" s="17">
        <f>'26'!G13</f>
        <v>0.88937717439640063</v>
      </c>
      <c r="H29" s="17">
        <f>'26'!H13</f>
        <v>0.89830642817511686</v>
      </c>
    </row>
    <row r="30" spans="1:8" ht="16">
      <c r="A30" s="17">
        <v>27</v>
      </c>
      <c r="B30" s="59" t="s">
        <v>3</v>
      </c>
      <c r="C30" s="17">
        <f>'27'!C13</f>
        <v>0.78068611998998361</v>
      </c>
      <c r="D30" s="17">
        <f>'27'!D13</f>
        <v>0.54800186113839622</v>
      </c>
      <c r="E30" s="17">
        <f>'27'!E13</f>
        <v>0.5526129207156858</v>
      </c>
      <c r="F30" s="17">
        <f>'27'!F13</f>
        <v>0.57722177910247263</v>
      </c>
      <c r="G30" s="17">
        <f>'27'!G13</f>
        <v>0.62529807641354462</v>
      </c>
      <c r="H30" s="17">
        <f>'27'!H13</f>
        <v>0.65477340546574792</v>
      </c>
    </row>
    <row r="31" spans="1:8" ht="16">
      <c r="A31" s="17">
        <v>28</v>
      </c>
      <c r="B31" s="59" t="s">
        <v>7</v>
      </c>
      <c r="C31" s="17">
        <f>'28'!C13</f>
        <v>1.5574807748466855</v>
      </c>
      <c r="D31" s="17">
        <f>'28'!D13</f>
        <v>1.4348622037504328</v>
      </c>
      <c r="E31" s="17">
        <f>'28'!E13</f>
        <v>1.5020277374455515</v>
      </c>
      <c r="F31" s="17">
        <f>'28'!F13</f>
        <v>1.5170670037926675</v>
      </c>
      <c r="G31" s="17">
        <f>'28'!G13</f>
        <v>1.5387771850636027</v>
      </c>
      <c r="H31" s="17">
        <f>'28'!H13</f>
        <v>1.5549681231534753</v>
      </c>
    </row>
    <row r="32" spans="1:8" ht="16">
      <c r="A32" s="17">
        <v>29</v>
      </c>
      <c r="B32" s="59" t="s">
        <v>11</v>
      </c>
      <c r="C32" s="17">
        <f>'29'!C13</f>
        <v>1.0512750949538796</v>
      </c>
      <c r="D32" s="17">
        <f>'29'!D13</f>
        <v>1.2699938216516784</v>
      </c>
      <c r="E32" s="17">
        <f>'29'!E13</f>
        <v>1.2836970474967906</v>
      </c>
      <c r="F32" s="17">
        <f>'29'!F13</f>
        <v>1.2946116165150456</v>
      </c>
      <c r="G32" s="17">
        <f>'29'!G13</f>
        <v>1.3114521674405415</v>
      </c>
      <c r="H32" s="17">
        <f>'29'!H13</f>
        <v>1.3248352907476368</v>
      </c>
    </row>
    <row r="33" spans="1:8" ht="16">
      <c r="A33" s="17">
        <v>30</v>
      </c>
      <c r="B33" s="59" t="s">
        <v>15</v>
      </c>
      <c r="C33" s="17">
        <f>'30'!C13</f>
        <v>1.1441647597254005</v>
      </c>
      <c r="D33" s="17">
        <f>'30'!D13</f>
        <v>1.1295567345541673</v>
      </c>
      <c r="E33" s="17">
        <f>'30'!E13</f>
        <v>1.1094931003397823</v>
      </c>
      <c r="F33" s="17">
        <f>'30'!F13</f>
        <v>1.1875240124340749</v>
      </c>
      <c r="G33" s="17">
        <f>'30'!G13</f>
        <v>1.2386749716874292</v>
      </c>
      <c r="H33" s="17">
        <f>'30'!H13</f>
        <v>1.2603982858583311</v>
      </c>
    </row>
    <row r="34" spans="1:8" ht="16">
      <c r="A34" s="17">
        <v>31</v>
      </c>
      <c r="B34" s="59" t="s">
        <v>19</v>
      </c>
      <c r="C34" s="17">
        <f>'31'!C13</f>
        <v>2.7056277056277054</v>
      </c>
      <c r="D34" s="17">
        <f>'31'!D13</f>
        <v>2.7438606118809163</v>
      </c>
      <c r="E34" s="17">
        <f>'31'!E13</f>
        <v>2.7685492801771874</v>
      </c>
      <c r="F34" s="17">
        <f>'31'!F13</f>
        <v>2.7921262041044255</v>
      </c>
      <c r="G34" s="17">
        <f>'31'!G13</f>
        <v>2.7474462839027827</v>
      </c>
      <c r="H34" s="17">
        <f>'31'!H13</f>
        <v>2.6470167405923593</v>
      </c>
    </row>
    <row r="35" spans="1:8" ht="16">
      <c r="A35" s="17">
        <v>32</v>
      </c>
      <c r="B35" s="59" t="s">
        <v>23</v>
      </c>
      <c r="C35" s="75">
        <f>'32'!C13</f>
        <v>1.1642675698560541</v>
      </c>
      <c r="D35" s="75">
        <f>'32'!D13</f>
        <v>1.1773520282564487</v>
      </c>
      <c r="E35" s="75">
        <f>'32'!E13</f>
        <v>1.1951974792198621</v>
      </c>
      <c r="F35" s="75">
        <f>'32'!F13</f>
        <v>1.2142620598300033</v>
      </c>
      <c r="G35" s="75">
        <f>'32'!G13</f>
        <v>1.2274045971881276</v>
      </c>
      <c r="H35" s="75">
        <f>'32'!H13</f>
        <v>1.2385295276698756</v>
      </c>
    </row>
    <row r="36" spans="1:8" ht="16">
      <c r="A36" s="17">
        <v>33</v>
      </c>
      <c r="B36" s="59" t="s">
        <v>27</v>
      </c>
      <c r="C36" s="17">
        <f>'33'!C13</f>
        <v>1.9828155981493722</v>
      </c>
      <c r="D36" s="17">
        <f>'33'!D13</f>
        <v>2.1329142343960488</v>
      </c>
      <c r="E36" s="17">
        <f>'33'!E13</f>
        <v>2.0401224073444411</v>
      </c>
      <c r="F36" s="17">
        <f>'33'!F13</f>
        <v>2.0637468470534284</v>
      </c>
      <c r="G36" s="17">
        <f>'33'!G13</f>
        <v>2.1020670325820392</v>
      </c>
      <c r="H36" s="17">
        <f>'33'!H13</f>
        <v>2.1536252692031588</v>
      </c>
    </row>
    <row r="37" spans="1:8" ht="16">
      <c r="A37" s="17">
        <v>34</v>
      </c>
      <c r="B37" s="59" t="s">
        <v>31</v>
      </c>
      <c r="C37" s="17">
        <f>'34'!C13</f>
        <v>2.9010032636286716</v>
      </c>
      <c r="D37" s="17">
        <f>'34'!D13</f>
        <v>2.7157141093692134</v>
      </c>
      <c r="E37" s="17">
        <f>'34'!E13</f>
        <v>2.7648611285660425</v>
      </c>
      <c r="F37" s="17">
        <f>'34'!F13</f>
        <v>2.1622996692953449</v>
      </c>
      <c r="G37" s="17">
        <f>'34'!G13</f>
        <v>2.3204847234755706</v>
      </c>
      <c r="H37" s="17">
        <f>'34'!H13</f>
        <v>2.3560209424083771</v>
      </c>
    </row>
    <row r="38" spans="1:8" ht="16">
      <c r="A38" s="17">
        <v>35</v>
      </c>
      <c r="B38" s="59" t="s">
        <v>35</v>
      </c>
      <c r="C38" s="17">
        <f>'35'!C13</f>
        <v>0.86086301517271069</v>
      </c>
      <c r="D38" s="17">
        <f>'35'!D13</f>
        <v>0.8733147753943562</v>
      </c>
      <c r="E38" s="17">
        <f>'35'!E13</f>
        <v>0.87786678371557125</v>
      </c>
      <c r="F38" s="17">
        <f>'35'!F13</f>
        <v>0.99009900990099009</v>
      </c>
      <c r="G38" s="17">
        <f>'35'!G13</f>
        <v>0.99734042553191482</v>
      </c>
      <c r="H38" s="17">
        <f>'35'!H13</f>
        <v>0.96920094766314879</v>
      </c>
    </row>
    <row r="39" spans="1:8" ht="16">
      <c r="A39" s="17">
        <v>36</v>
      </c>
      <c r="B39" s="59" t="s">
        <v>40</v>
      </c>
      <c r="C39" s="17">
        <f>'36'!C13</f>
        <v>1.15166196735634</v>
      </c>
      <c r="D39" s="17">
        <f>'36'!D13</f>
        <v>1.2033211664193173</v>
      </c>
      <c r="E39" s="17">
        <f>'36'!E13</f>
        <v>1.2069520437721275</v>
      </c>
      <c r="F39" s="17">
        <f>'36'!F13</f>
        <v>1.248188114028024</v>
      </c>
      <c r="G39" s="17">
        <f>'36'!G13</f>
        <v>1.2591900564604572</v>
      </c>
      <c r="H39" s="17">
        <f>'36'!H13</f>
        <v>1.0991348744858884</v>
      </c>
    </row>
    <row r="40" spans="1:8" ht="16">
      <c r="A40" s="17">
        <v>37</v>
      </c>
      <c r="B40" s="59" t="s">
        <v>44</v>
      </c>
      <c r="C40" s="17">
        <f>'37'!C13</f>
        <v>1.4867432064095152</v>
      </c>
      <c r="D40" s="17">
        <f>'37'!D13</f>
        <v>1.5089278229524687</v>
      </c>
      <c r="E40" s="17">
        <f>'37'!E13</f>
        <v>1.520013511231211</v>
      </c>
      <c r="F40" s="17">
        <f>'37'!F13</f>
        <v>1.522198731501057</v>
      </c>
      <c r="G40" s="17">
        <f>'37'!G13</f>
        <v>1.5374103177314655</v>
      </c>
      <c r="H40" s="17">
        <f>'37'!H13</f>
        <v>1.5506547208821502</v>
      </c>
    </row>
    <row r="41" spans="1:8" ht="16">
      <c r="A41" s="17">
        <v>38</v>
      </c>
      <c r="B41" s="59" t="s">
        <v>48</v>
      </c>
      <c r="C41" s="17">
        <f>'38'!C13</f>
        <v>1.3859413573563168</v>
      </c>
      <c r="D41" s="17">
        <f>'38'!D13</f>
        <v>1.4130530778062351</v>
      </c>
      <c r="E41" s="17">
        <f>'38'!E13</f>
        <v>1.431895471630571</v>
      </c>
      <c r="F41" s="17">
        <f>'38'!F13</f>
        <v>1.4510497437990295</v>
      </c>
      <c r="G41" s="17">
        <f>'38'!G13</f>
        <v>1.4695077149155031</v>
      </c>
      <c r="H41" s="17">
        <f>'38'!H13</f>
        <v>1.5017833677492023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'39'!C13</f>
        <v>0.19756462401570482</v>
      </c>
      <c r="F43" s="17">
        <f>'39'!D13</f>
        <v>0.20704732409046786</v>
      </c>
      <c r="G43" s="17">
        <f>'39'!E13</f>
        <v>0.20434505437629788</v>
      </c>
      <c r="H43" s="17">
        <f>'39'!F13</f>
        <v>0.20525858222587479</v>
      </c>
    </row>
    <row r="44" spans="1:8" ht="17" thickBot="1">
      <c r="A44">
        <v>40</v>
      </c>
      <c r="B44" s="60" t="s">
        <v>60</v>
      </c>
      <c r="C44" s="17"/>
      <c r="D44" s="17"/>
      <c r="E44" s="17">
        <f>'40'!C13</f>
        <v>0.16223696139714652</v>
      </c>
      <c r="F44" s="17">
        <f>'40'!D13</f>
        <v>0.25825705185227699</v>
      </c>
      <c r="G44" s="17">
        <f>'40'!E13</f>
        <v>0.28807374687920106</v>
      </c>
      <c r="H44" s="17">
        <f>'40'!F13</f>
        <v>0.28865582603675549</v>
      </c>
    </row>
    <row r="45" spans="1:8" ht="17" thickBot="1">
      <c r="A45">
        <v>41</v>
      </c>
      <c r="B45" s="60" t="s">
        <v>64</v>
      </c>
      <c r="C45" s="17"/>
      <c r="D45" s="17"/>
      <c r="E45" s="17">
        <f>'41'!C13</f>
        <v>0.28689935570601832</v>
      </c>
      <c r="F45" s="17">
        <f>'41'!D13</f>
        <v>0.28725491000714037</v>
      </c>
      <c r="G45" s="17">
        <f>'41'!E13</f>
        <v>0.28943320708532494</v>
      </c>
      <c r="H45" s="17">
        <f>'41'!F13</f>
        <v>0.29317407000996792</v>
      </c>
    </row>
    <row r="46" spans="1:8" ht="17" thickBot="1">
      <c r="A46">
        <v>42</v>
      </c>
      <c r="B46" s="60" t="s">
        <v>68</v>
      </c>
      <c r="C46" s="17"/>
      <c r="D46" s="17"/>
      <c r="E46" s="17">
        <f>'42'!C13</f>
        <v>0.39742277352923466</v>
      </c>
      <c r="F46" s="17">
        <f>'42'!D13</f>
        <v>0.39924506387921027</v>
      </c>
      <c r="G46" s="17">
        <f>'42'!E13</f>
        <v>0.3767622751579971</v>
      </c>
      <c r="H46" s="17">
        <f>'42'!F13</f>
        <v>0.37965072133637057</v>
      </c>
    </row>
    <row r="47" spans="1:8" ht="17" thickBot="1">
      <c r="A47">
        <v>43</v>
      </c>
      <c r="B47" s="60" t="s">
        <v>72</v>
      </c>
      <c r="C47" s="17"/>
      <c r="D47" s="17"/>
      <c r="E47" s="17">
        <f>'43'!C13</f>
        <v>0.21771367775911007</v>
      </c>
      <c r="F47" s="17">
        <f>'43'!D13</f>
        <v>0.21897840377138655</v>
      </c>
      <c r="G47" s="17">
        <f>'43'!E13</f>
        <v>0.22017372953526726</v>
      </c>
      <c r="H47" s="17">
        <f>'43'!F13</f>
        <v>0.22136923134755387</v>
      </c>
    </row>
    <row r="48" spans="1:8" ht="17" thickBot="1">
      <c r="A48">
        <v>44</v>
      </c>
      <c r="B48" s="60" t="s">
        <v>76</v>
      </c>
      <c r="C48" s="17"/>
      <c r="D48" s="17"/>
      <c r="E48" s="17">
        <f>'44'!C13</f>
        <v>0.2638575980839879</v>
      </c>
      <c r="F48" s="17">
        <f>'44'!D13</f>
        <v>0.34886107120870102</v>
      </c>
      <c r="G48" s="17">
        <f>'44'!E13</f>
        <v>0.35289477508147715</v>
      </c>
      <c r="H48" s="17">
        <f>'44'!F13</f>
        <v>0.33600033600033596</v>
      </c>
    </row>
    <row r="49" spans="1:8" ht="17" thickBot="1">
      <c r="A49">
        <v>45</v>
      </c>
      <c r="B49" s="60" t="s">
        <v>80</v>
      </c>
      <c r="C49" s="17"/>
      <c r="D49" s="17"/>
      <c r="E49" s="17">
        <f>'45'!C13</f>
        <v>0.87577177387572791</v>
      </c>
      <c r="F49" s="17">
        <f>'45'!D13</f>
        <v>0.88813890492473024</v>
      </c>
      <c r="G49" s="17">
        <f>'45'!E13</f>
        <v>0.89952325267608169</v>
      </c>
      <c r="H49" s="17">
        <f>'45'!F13</f>
        <v>0.91141086401749916</v>
      </c>
    </row>
    <row r="50" spans="1:8" ht="17" thickBot="1">
      <c r="A50">
        <v>46</v>
      </c>
      <c r="B50" s="60" t="s">
        <v>84</v>
      </c>
      <c r="C50" s="17"/>
      <c r="D50" s="17"/>
      <c r="E50" s="17">
        <f>'46'!C13</f>
        <v>0.64085447263017359</v>
      </c>
      <c r="F50" s="17">
        <f>'46'!D13</f>
        <v>0.64836827317916579</v>
      </c>
      <c r="G50" s="17">
        <f>'46'!E13</f>
        <v>0.65459306131355011</v>
      </c>
      <c r="H50" s="17">
        <f>'46'!F13</f>
        <v>0.66206896551724137</v>
      </c>
    </row>
    <row r="51" spans="1:8" ht="17" thickBot="1">
      <c r="A51">
        <v>47</v>
      </c>
      <c r="B51" s="60" t="s">
        <v>88</v>
      </c>
      <c r="C51" s="17"/>
      <c r="D51" s="17"/>
      <c r="E51" s="17">
        <f>'47'!C13</f>
        <v>0.10816657652785289</v>
      </c>
      <c r="F51" s="17">
        <f>'47'!D13</f>
        <v>0.10956502684343158</v>
      </c>
      <c r="G51" s="17">
        <f>'47'!E13</f>
        <v>1.2043610547667343</v>
      </c>
      <c r="H51" s="17">
        <f>'47'!F13</f>
        <v>1.2163892445582587</v>
      </c>
    </row>
    <row r="52" spans="1:8" ht="17" thickBot="1">
      <c r="A52">
        <v>48</v>
      </c>
      <c r="B52" s="60" t="s">
        <v>92</v>
      </c>
      <c r="C52" s="17"/>
      <c r="D52" s="17"/>
      <c r="E52" s="17">
        <f>'48'!C13</f>
        <v>0.49888789573242981</v>
      </c>
      <c r="F52" s="17">
        <f>'48'!D13</f>
        <v>0.50137879167711197</v>
      </c>
      <c r="G52" s="17">
        <f>'48'!E13</f>
        <v>0.506339796198232</v>
      </c>
      <c r="H52" s="17">
        <f>'48'!F13</f>
        <v>0.51122566352830912</v>
      </c>
    </row>
    <row r="53" spans="1:8" ht="17" thickBot="1">
      <c r="A53">
        <v>49</v>
      </c>
      <c r="B53" s="60" t="s">
        <v>96</v>
      </c>
      <c r="C53" s="17"/>
      <c r="D53" s="17"/>
      <c r="E53" s="17">
        <f>'49'!C13</f>
        <v>2.2704911829259062</v>
      </c>
      <c r="F53" s="17">
        <f>'49'!D13</f>
        <v>2.1315468940316689</v>
      </c>
      <c r="G53" s="17">
        <f>'49'!E13</f>
        <v>2.227513633919656</v>
      </c>
      <c r="H53" s="17">
        <f>'49'!F13</f>
        <v>2.2596228767336761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'50'!C13</f>
        <v>0.88360905208384466</v>
      </c>
      <c r="F54" s="17">
        <f>'50'!D13</f>
        <v>0.69365307436951895</v>
      </c>
      <c r="G54" s="17">
        <f>'50'!E13</f>
        <v>0.70049034324026815</v>
      </c>
      <c r="H54" s="17">
        <f>'50'!F13</f>
        <v>0.71084031480071075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'51'!C13</f>
        <v>0.73736242728787171</v>
      </c>
      <c r="F55" s="17">
        <f>'51'!D13</f>
        <v>0.74552683896620275</v>
      </c>
      <c r="G55" s="17">
        <f>'51'!E13</f>
        <v>0.75311706786421573</v>
      </c>
      <c r="H55" s="17">
        <f>'51'!F13</f>
        <v>0.73685702139719433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'52'!C13</f>
        <v>0.22090148845526744</v>
      </c>
      <c r="F56" s="17">
        <f>'52'!D13</f>
        <v>0.24112047637019332</v>
      </c>
      <c r="G56" s="17">
        <f>'52'!E13</f>
        <v>0.26186510804554358</v>
      </c>
      <c r="H56" s="17">
        <f>'52'!F13</f>
        <v>0.26027568400449752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'1'!C13</f>
        <v>0.42110582389354445</v>
      </c>
      <c r="D60" s="62">
        <f>'1'!D13</f>
        <v>1.0804736796611636</v>
      </c>
      <c r="E60" s="62">
        <f>'1'!E13</f>
        <v>1.0874766192526859</v>
      </c>
      <c r="F60" s="62">
        <f>'1'!F13</f>
        <v>1.2670948573425962</v>
      </c>
      <c r="G60" s="62">
        <f>'1'!G13</f>
        <v>1.2518345851679185</v>
      </c>
      <c r="H60" s="63">
        <f>'1'!H13</f>
        <v>1.2680921771830862</v>
      </c>
    </row>
    <row r="61" spans="1:8">
      <c r="B61" t="s">
        <v>214</v>
      </c>
      <c r="C61">
        <f>'1'!C43</f>
        <v>9.9443118536197306E-2</v>
      </c>
      <c r="D61">
        <f>'1'!D43</f>
        <v>0.40870542556452438</v>
      </c>
      <c r="E61">
        <f>'1'!E43</f>
        <v>0.40908161178155045</v>
      </c>
      <c r="F61">
        <f>'1'!F43</f>
        <v>0.82026043268737825</v>
      </c>
      <c r="G61">
        <f>'1'!G43</f>
        <v>0.77662362877390545</v>
      </c>
      <c r="H61">
        <f>'1'!H43</f>
        <v>0.78562309731906121</v>
      </c>
    </row>
    <row r="62" spans="1:8">
      <c r="B62" t="s">
        <v>215</v>
      </c>
      <c r="C62">
        <f>'1'!C73</f>
        <v>0.2017349203147065</v>
      </c>
      <c r="D62">
        <f>'1'!D73</f>
        <v>0.41118421052631576</v>
      </c>
      <c r="E62">
        <f>'1'!E73</f>
        <v>0.41339396444811904</v>
      </c>
      <c r="F62">
        <f>'1'!F73</f>
        <v>0.41884816753926701</v>
      </c>
      <c r="G62">
        <f>'1'!G73</f>
        <v>0.42319085907744391</v>
      </c>
      <c r="H62">
        <f>'1'!H73</f>
        <v>0.42789901583226359</v>
      </c>
    </row>
    <row r="63" spans="1:8">
      <c r="B63" t="s">
        <v>216</v>
      </c>
      <c r="C63">
        <f>'1'!C103</f>
        <v>1.0000000000000001E-5</v>
      </c>
      <c r="D63">
        <f>'1'!D103</f>
        <v>1.0162601626016261</v>
      </c>
      <c r="E63">
        <f>'1'!E103</f>
        <v>1.0277492291880781</v>
      </c>
      <c r="F63">
        <f>'1'!F103</f>
        <v>1.0224948875255624</v>
      </c>
      <c r="G63">
        <f>'1'!G103</f>
        <v>1.0504201680672269</v>
      </c>
      <c r="H63">
        <f>'1'!H103</f>
        <v>1.0638297872340425</v>
      </c>
    </row>
    <row r="64" spans="1:8">
      <c r="B64" t="s">
        <v>217</v>
      </c>
      <c r="C64">
        <f>'1'!C133</f>
        <v>1.0000000000000001E-5</v>
      </c>
      <c r="D64">
        <f>'1'!D133</f>
        <v>2.0477815699658701</v>
      </c>
      <c r="E64">
        <f>'1'!E133</f>
        <v>2.0576131687242798</v>
      </c>
      <c r="F64">
        <f>'1'!F133</f>
        <v>2.067539627842867</v>
      </c>
      <c r="G64">
        <f>'1'!G133</f>
        <v>2.1037868162692845</v>
      </c>
      <c r="H64">
        <f>'1'!H133</f>
        <v>2.1520803443328549</v>
      </c>
    </row>
    <row r="65" spans="1:8">
      <c r="B65" t="s">
        <v>218</v>
      </c>
      <c r="C65">
        <f>'1'!C163</f>
        <v>3.3277870216306158</v>
      </c>
      <c r="D65">
        <f>'1'!D163</f>
        <v>3.484320557491289</v>
      </c>
      <c r="E65">
        <f>'1'!E163</f>
        <v>3.4542314335060449</v>
      </c>
      <c r="F65">
        <f>'1'!F163</f>
        <v>3.4423407917383821</v>
      </c>
      <c r="G65">
        <f>'1'!G163</f>
        <v>3.629764065335753</v>
      </c>
      <c r="H65">
        <f>'1'!H163</f>
        <v>3.6101083032490977</v>
      </c>
    </row>
    <row r="66" spans="1:8">
      <c r="B66" t="s">
        <v>219</v>
      </c>
      <c r="C66">
        <f>'1'!C193</f>
        <v>1.1918951132300357</v>
      </c>
      <c r="D66">
        <f>'1'!D193</f>
        <v>1.2116316639741518</v>
      </c>
      <c r="E66">
        <f>'1'!E193</f>
        <v>1.2219959266802445</v>
      </c>
      <c r="F66">
        <f>'1'!F193</f>
        <v>1.2219959266802445</v>
      </c>
      <c r="G66">
        <f>'1'!G193</f>
        <v>1.2345679012345678</v>
      </c>
      <c r="H66">
        <f>'1'!H193</f>
        <v>1.25</v>
      </c>
    </row>
    <row r="67" spans="1:8">
      <c r="B67" t="s">
        <v>220</v>
      </c>
      <c r="C67">
        <f>'1'!C223</f>
        <v>1.0000000000000001E-5</v>
      </c>
      <c r="D67">
        <f>'1'!D223</f>
        <v>3.4619188921859543</v>
      </c>
      <c r="E67">
        <f>'1'!E223</f>
        <v>3.5460992907801416</v>
      </c>
      <c r="F67">
        <f>'1'!F223</f>
        <v>3.5971223021582737</v>
      </c>
      <c r="G67">
        <f>'1'!G223</f>
        <v>3.727369542066028</v>
      </c>
      <c r="H67">
        <f>'1'!H223</f>
        <v>3.8022813688212929</v>
      </c>
    </row>
    <row r="68" spans="1:8" ht="16" thickBot="1">
      <c r="B68" t="s">
        <v>221</v>
      </c>
      <c r="C68">
        <f>'1'!C253</f>
        <v>3.0518819938962358</v>
      </c>
      <c r="D68">
        <f>'1'!D253</f>
        <v>3.1055900621118009</v>
      </c>
      <c r="E68">
        <f>'1'!E253</f>
        <v>3.2119914346895073</v>
      </c>
      <c r="F68">
        <f>'1'!F253</f>
        <v>3.1645569620253164</v>
      </c>
      <c r="G68">
        <f>'1'!G253</f>
        <v>3.3259423503325944</v>
      </c>
      <c r="H68">
        <f>'1'!H253</f>
        <v>3.3975084937712343</v>
      </c>
    </row>
    <row r="69" spans="1:8" ht="17" thickBot="1">
      <c r="A69">
        <v>2</v>
      </c>
      <c r="B69" s="69" t="s">
        <v>8</v>
      </c>
      <c r="C69" s="62">
        <f>'2'!C13</f>
        <v>0.90748676581799848</v>
      </c>
      <c r="D69" s="62">
        <f>'2'!D13</f>
        <v>0.91063162421268307</v>
      </c>
      <c r="E69" s="62">
        <f>'2'!E13</f>
        <v>0.9177820267686424</v>
      </c>
      <c r="F69" s="62">
        <f>'2'!F13</f>
        <v>0.92177698118038665</v>
      </c>
      <c r="G69" s="62">
        <f>'2'!G13</f>
        <v>0.92874464681904956</v>
      </c>
      <c r="H69" s="63">
        <f>'2'!H13</f>
        <v>0.94354458248152229</v>
      </c>
    </row>
    <row r="70" spans="1:8">
      <c r="B70" t="s">
        <v>223</v>
      </c>
      <c r="C70">
        <f>'2'!C43</f>
        <v>0.23940627244433804</v>
      </c>
      <c r="D70">
        <f>'2'!D43</f>
        <v>0.23926306974518483</v>
      </c>
      <c r="E70">
        <f>'2'!E43</f>
        <v>0.24044241404183697</v>
      </c>
      <c r="F70">
        <f>'2'!F43</f>
        <v>0.24105098228275282</v>
      </c>
      <c r="G70">
        <f>'2'!G43</f>
        <v>0.24067388688327315</v>
      </c>
      <c r="H70">
        <f>'2'!H43</f>
        <v>0.24210144050357099</v>
      </c>
    </row>
    <row r="71" spans="1:8">
      <c r="B71" t="s">
        <v>224</v>
      </c>
      <c r="C71">
        <f>'2'!C73</f>
        <v>0.86855819339895768</v>
      </c>
      <c r="D71">
        <f>'2'!D73</f>
        <v>0.87642418930762489</v>
      </c>
      <c r="E71">
        <f>'2'!E73</f>
        <v>0.88967971530249101</v>
      </c>
      <c r="F71">
        <f>'2'!F73</f>
        <v>0.8995502248875562</v>
      </c>
      <c r="G71">
        <f>'2'!G73</f>
        <v>0.90470446320868514</v>
      </c>
      <c r="H71">
        <f>'2'!H73</f>
        <v>0.92392978133661841</v>
      </c>
    </row>
    <row r="72" spans="1:8">
      <c r="B72" t="s">
        <v>225</v>
      </c>
      <c r="C72">
        <f>'2'!C103</f>
        <v>3.2827246614690191</v>
      </c>
      <c r="D72">
        <f>'2'!D103</f>
        <v>3.3840947546531304</v>
      </c>
      <c r="E72">
        <f>'2'!E103</f>
        <v>3.4364261168384878</v>
      </c>
      <c r="F72">
        <f>'2'!F103</f>
        <v>3.5366931918656053</v>
      </c>
      <c r="G72">
        <f>'2'!G103</f>
        <v>3.5650623885918002</v>
      </c>
      <c r="H72">
        <f>'2'!H103</f>
        <v>3.7054191755442334</v>
      </c>
    </row>
    <row r="73" spans="1:8">
      <c r="B73" t="s">
        <v>226</v>
      </c>
      <c r="C73">
        <f>'2'!C133</f>
        <v>0.5802146794313896</v>
      </c>
      <c r="D73">
        <f>'2'!D133</f>
        <v>0.56401579244218847</v>
      </c>
      <c r="E73">
        <f>'2'!E133</f>
        <v>0.55725828921705212</v>
      </c>
      <c r="F73">
        <f>'2'!F133</f>
        <v>0.54629882545752517</v>
      </c>
      <c r="G73">
        <f>'2'!G133</f>
        <v>0.54259359739555069</v>
      </c>
      <c r="H73">
        <f>'2'!H133</f>
        <v>0.53981106612685559</v>
      </c>
    </row>
    <row r="74" spans="1:8">
      <c r="B74" t="s">
        <v>227</v>
      </c>
      <c r="C74">
        <f>'2'!C163</f>
        <v>0.85543199315654406</v>
      </c>
      <c r="D74">
        <f>'2'!D163</f>
        <v>0.85543199315654406</v>
      </c>
      <c r="E74">
        <f>'2'!E163</f>
        <v>0.86206896551724133</v>
      </c>
      <c r="F74">
        <f>'2'!F163</f>
        <v>0.8675534991324465</v>
      </c>
      <c r="G74">
        <f>'2'!G163</f>
        <v>0.88443396226415094</v>
      </c>
      <c r="H74">
        <f>'2'!H163</f>
        <v>0.8949880668257757</v>
      </c>
    </row>
    <row r="75" spans="1:8">
      <c r="B75" t="s">
        <v>228</v>
      </c>
      <c r="C75">
        <f>'2'!C193</f>
        <v>0.6337135614702154</v>
      </c>
      <c r="D75">
        <f>'2'!D193</f>
        <v>0.63755180108383802</v>
      </c>
      <c r="E75">
        <f>'2'!E193</f>
        <v>0.64370775667846802</v>
      </c>
      <c r="F75">
        <f>'2'!F193</f>
        <v>0.64536947402387868</v>
      </c>
      <c r="G75">
        <f>'2'!G193</f>
        <v>0.64913988964621872</v>
      </c>
      <c r="H75">
        <f>'2'!H193</f>
        <v>0.66028392208649722</v>
      </c>
    </row>
    <row r="76" spans="1:8">
      <c r="B76" t="s">
        <v>229</v>
      </c>
      <c r="C76">
        <f>'2'!C223</f>
        <v>1.4260249554367201</v>
      </c>
      <c r="D76">
        <f>'2'!D223</f>
        <v>1.4378145219266716</v>
      </c>
      <c r="E76">
        <f>'2'!E223</f>
        <v>1.4540167211922936</v>
      </c>
      <c r="F76">
        <f>'2'!F223</f>
        <v>1.4609203798392987</v>
      </c>
      <c r="G76">
        <f>'2'!G223</f>
        <v>1.4776505356483192</v>
      </c>
      <c r="H76">
        <f>'2'!H223</f>
        <v>1.5105740181268883</v>
      </c>
    </row>
    <row r="77" spans="1:8">
      <c r="B77" t="s">
        <v>230</v>
      </c>
      <c r="C77">
        <f>'2'!C253</f>
        <v>1.3192612137203166</v>
      </c>
      <c r="D77">
        <f>'2'!D253</f>
        <v>1.3386880856760375</v>
      </c>
      <c r="E77">
        <f>'2'!E253</f>
        <v>1.3477088948787064</v>
      </c>
      <c r="F77">
        <f>'2'!F253</f>
        <v>1.3440860215053765</v>
      </c>
      <c r="G77">
        <f>'2'!G253</f>
        <v>1.3351134846461949</v>
      </c>
      <c r="H77">
        <f>'2'!H253</f>
        <v>1.3888888888888888</v>
      </c>
    </row>
    <row r="78" spans="1:8">
      <c r="B78" t="s">
        <v>231</v>
      </c>
      <c r="C78">
        <f>'2'!C283</f>
        <v>0.69108500345542501</v>
      </c>
      <c r="D78">
        <f>'2'!D283</f>
        <v>0.69444444444444442</v>
      </c>
      <c r="E78">
        <f>'2'!E283</f>
        <v>0.69905627403005932</v>
      </c>
      <c r="F78">
        <f>'2'!F283</f>
        <v>0.69979006298110558</v>
      </c>
      <c r="G78">
        <f>'2'!G283</f>
        <v>0.70497003877335207</v>
      </c>
      <c r="H78">
        <f>'2'!H283</f>
        <v>0.7142857142857143</v>
      </c>
    </row>
    <row r="79" spans="1:8">
      <c r="B79" t="s">
        <v>232</v>
      </c>
      <c r="C79">
        <f>'2'!C313</f>
        <v>1.646542261251372</v>
      </c>
      <c r="D79">
        <f>'2'!D313</f>
        <v>1.669449081803005</v>
      </c>
      <c r="E79">
        <f>'2'!E313</f>
        <v>1.6987542468856172</v>
      </c>
      <c r="F79">
        <f>'2'!F313</f>
        <v>1.7182130584192439</v>
      </c>
      <c r="G79">
        <f>'2'!G313</f>
        <v>1.7825311942959001</v>
      </c>
      <c r="H79">
        <f>'2'!H313</f>
        <v>1.8192844147968465</v>
      </c>
    </row>
    <row r="80" spans="1:8">
      <c r="B80" t="s">
        <v>233</v>
      </c>
      <c r="C80">
        <f>'2'!C343</f>
        <v>0.79207920792079212</v>
      </c>
      <c r="D80">
        <f>'2'!D343</f>
        <v>0.8025682182985554</v>
      </c>
      <c r="E80">
        <f>'2'!E343</f>
        <v>0.81516201345017314</v>
      </c>
      <c r="F80">
        <f>'2'!F343</f>
        <v>0.82118661465818099</v>
      </c>
      <c r="G80">
        <f>'2'!G343</f>
        <v>0.83298625572678053</v>
      </c>
      <c r="H80">
        <f>'2'!H343</f>
        <v>0.85579803166452717</v>
      </c>
    </row>
    <row r="81" spans="1:8" ht="16" thickBot="1">
      <c r="B81" t="s">
        <v>234</v>
      </c>
      <c r="C81">
        <f>'2'!C373</f>
        <v>1.0070493454179255</v>
      </c>
      <c r="D81">
        <f>'2'!D373</f>
        <v>0.99651220727453904</v>
      </c>
      <c r="E81">
        <f>'2'!E373</f>
        <v>0.99800399201596801</v>
      </c>
      <c r="F81">
        <f>'2'!F373</f>
        <v>1.0070493454179255</v>
      </c>
      <c r="G81">
        <f>'2'!G373</f>
        <v>1.0230179028132991</v>
      </c>
      <c r="H81">
        <f>'2'!H373</f>
        <v>1.0471204188481678</v>
      </c>
    </row>
    <row r="82" spans="1:8" ht="17" thickBot="1">
      <c r="A82">
        <v>3</v>
      </c>
      <c r="B82" s="69" t="s">
        <v>12</v>
      </c>
      <c r="C82" s="62">
        <f>'3'!C13</f>
        <v>0.32408187604516403</v>
      </c>
      <c r="D82" s="62">
        <f>'3'!D13</f>
        <v>0.47934291155475517</v>
      </c>
      <c r="E82" s="62">
        <f>'3'!E13</f>
        <v>0.49255975527557422</v>
      </c>
      <c r="F82" s="62">
        <f>'3'!F13</f>
        <v>0.48130707391315664</v>
      </c>
      <c r="G82" s="62">
        <f>'3'!G13</f>
        <v>0.48514410090997301</v>
      </c>
      <c r="H82" s="63">
        <f>'3'!H13</f>
        <v>0.48779844695521479</v>
      </c>
    </row>
    <row r="83" spans="1:8">
      <c r="B83" t="s">
        <v>236</v>
      </c>
      <c r="C83">
        <f>'3'!C43</f>
        <v>0.19832612748403475</v>
      </c>
      <c r="D83">
        <f>'3'!D43</f>
        <v>0.43906041072105695</v>
      </c>
      <c r="E83">
        <f>'3'!E43</f>
        <v>0.46122686345679509</v>
      </c>
      <c r="F83">
        <f>'3'!F43</f>
        <v>0.44331600370773383</v>
      </c>
      <c r="G83">
        <f>'3'!G43</f>
        <v>0.4478280340349306</v>
      </c>
      <c r="H83">
        <f>'3'!H43</f>
        <v>0.45165263806199957</v>
      </c>
    </row>
    <row r="84" spans="1:8">
      <c r="B84" t="s">
        <v>237</v>
      </c>
      <c r="C84">
        <f>'3'!C73</f>
        <v>0.14682131845543972</v>
      </c>
      <c r="D84">
        <f>'3'!D73</f>
        <v>0.14174344436569808</v>
      </c>
      <c r="E84">
        <f>'3'!E73</f>
        <v>0.1394700139470014</v>
      </c>
      <c r="F84">
        <f>'3'!F73</f>
        <v>0.1381788033715628</v>
      </c>
      <c r="G84">
        <f>'3'!G73</f>
        <v>0.13664935774801856</v>
      </c>
      <c r="H84">
        <f>'3'!H73</f>
        <v>0.13412017167381973</v>
      </c>
    </row>
    <row r="85" spans="1:8">
      <c r="B85" t="s">
        <v>238</v>
      </c>
      <c r="C85">
        <f>'3'!C103</f>
        <v>0.62351914203766057</v>
      </c>
      <c r="D85">
        <f>'3'!D103</f>
        <v>0.62165858510506034</v>
      </c>
      <c r="E85">
        <f>'3'!E103</f>
        <v>0.62554735393469285</v>
      </c>
      <c r="F85">
        <f>'3'!F103</f>
        <v>0.63283128717883819</v>
      </c>
      <c r="G85">
        <f>'3'!G103</f>
        <v>0.63840653728294172</v>
      </c>
      <c r="H85">
        <f>'3'!H103</f>
        <v>0.64127228421187643</v>
      </c>
    </row>
    <row r="86" spans="1:8">
      <c r="B86" t="s">
        <v>239</v>
      </c>
      <c r="C86">
        <f>'3'!C133</f>
        <v>0.58797589298838748</v>
      </c>
      <c r="D86">
        <f>'3'!D133</f>
        <v>0.57703404500865552</v>
      </c>
      <c r="E86">
        <f>'3'!E133</f>
        <v>0.56585089828830104</v>
      </c>
      <c r="F86">
        <f>'3'!F133</f>
        <v>0.56425447876992518</v>
      </c>
      <c r="G86">
        <f>'3'!G133</f>
        <v>0.56785917092561045</v>
      </c>
      <c r="H86">
        <f>'3'!H133</f>
        <v>0.57281970499785184</v>
      </c>
    </row>
    <row r="87" spans="1:8">
      <c r="B87" t="s">
        <v>240</v>
      </c>
      <c r="C87">
        <f>'3'!C163</f>
        <v>0.97181729834791053</v>
      </c>
      <c r="D87">
        <f>'3'!D163</f>
        <v>0.970873786407767</v>
      </c>
      <c r="E87">
        <f>'3'!E163</f>
        <v>0.99304865938430975</v>
      </c>
      <c r="F87">
        <f>'3'!F163</f>
        <v>0.99502487562189046</v>
      </c>
      <c r="G87">
        <f>'3'!G163</f>
        <v>1.0111223458038423</v>
      </c>
      <c r="H87">
        <f>'3'!H163</f>
        <v>1.0526315789473684</v>
      </c>
    </row>
    <row r="88" spans="1:8">
      <c r="B88" t="s">
        <v>241</v>
      </c>
      <c r="C88">
        <f>'3'!C193</f>
        <v>0.8703220191470844</v>
      </c>
      <c r="D88">
        <f>'3'!D193</f>
        <v>0.87693656825489619</v>
      </c>
      <c r="E88">
        <f>'3'!E193</f>
        <v>0.87234661238732192</v>
      </c>
      <c r="F88">
        <f>'3'!F193</f>
        <v>0.87976539589442815</v>
      </c>
      <c r="G88">
        <f>'3'!G193</f>
        <v>0.89073634204275542</v>
      </c>
      <c r="H88">
        <f>'3'!H193</f>
        <v>0.89259149062778931</v>
      </c>
    </row>
    <row r="89" spans="1:8" ht="16" thickBot="1">
      <c r="B89" t="s">
        <v>242</v>
      </c>
      <c r="C89">
        <f>'3'!C223</f>
        <v>1.639344262295082</v>
      </c>
      <c r="D89">
        <f>'3'!D223</f>
        <v>1.6638935108153079</v>
      </c>
      <c r="E89">
        <f>'3'!E223</f>
        <v>1.6583747927031509</v>
      </c>
      <c r="F89">
        <f>'3'!F223</f>
        <v>1.6501650165016502</v>
      </c>
      <c r="G89">
        <f>'3'!G223</f>
        <v>1.6977928692699491</v>
      </c>
      <c r="H89">
        <f>'3'!H223</f>
        <v>1.6835016835016834</v>
      </c>
    </row>
    <row r="90" spans="1:8" ht="17" thickBot="1">
      <c r="A90">
        <v>4</v>
      </c>
      <c r="B90" s="69" t="s">
        <v>16</v>
      </c>
      <c r="C90" s="62">
        <f>'4'!C13</f>
        <v>0.24319066147859922</v>
      </c>
      <c r="D90" s="62">
        <f>'4'!D13</f>
        <v>0.27652742998479096</v>
      </c>
      <c r="E90" s="62">
        <f>'4'!E13</f>
        <v>0.30363757818667636</v>
      </c>
      <c r="F90" s="62">
        <f>'4'!F13</f>
        <v>0.32932652725177014</v>
      </c>
      <c r="G90" s="62">
        <f>'4'!G13</f>
        <v>0.32291681956288809</v>
      </c>
      <c r="H90" s="63">
        <f>'4'!H13</f>
        <v>0.31183999773207277</v>
      </c>
    </row>
    <row r="91" spans="1:8">
      <c r="B91" t="s">
        <v>244</v>
      </c>
      <c r="C91">
        <f>'4'!C43</f>
        <v>0.22845393797475586</v>
      </c>
      <c r="D91">
        <f>'4'!D43</f>
        <v>0.25954550697889034</v>
      </c>
      <c r="E91">
        <f>'4'!E43</f>
        <v>0.31794664277249474</v>
      </c>
      <c r="F91">
        <f>'4'!F43</f>
        <v>0.31987902756775621</v>
      </c>
      <c r="G91">
        <f>'4'!G43</f>
        <v>0.32126168224299068</v>
      </c>
      <c r="H91">
        <f>'4'!H43</f>
        <v>0.32418732132857858</v>
      </c>
    </row>
    <row r="92" spans="1:8">
      <c r="B92" t="s">
        <v>245</v>
      </c>
      <c r="C92">
        <f>'4'!C73</f>
        <v>0.20429009193054137</v>
      </c>
      <c r="D92">
        <f>'4'!D73</f>
        <v>0.20872469213107911</v>
      </c>
      <c r="E92">
        <f>'4'!E73</f>
        <v>0.2101723413198823</v>
      </c>
      <c r="F92">
        <f>'4'!F73</f>
        <v>0.21408691928923143</v>
      </c>
      <c r="G92">
        <f>'4'!G73</f>
        <v>0.21440823327615779</v>
      </c>
      <c r="H92">
        <f>'4'!H73</f>
        <v>0.21616947686986596</v>
      </c>
    </row>
    <row r="93" spans="1:8">
      <c r="B93" t="s">
        <v>246</v>
      </c>
      <c r="C93">
        <f>'4'!C103</f>
        <v>0.14856633486851881</v>
      </c>
      <c r="D93">
        <f>'4'!D103</f>
        <v>0.30293850348379281</v>
      </c>
      <c r="E93">
        <f>'4'!E103</f>
        <v>0.30225177572918238</v>
      </c>
      <c r="F93">
        <f>'4'!F103</f>
        <v>0.30161363293620869</v>
      </c>
      <c r="G93">
        <f>'4'!G103</f>
        <v>0.29338418659234267</v>
      </c>
      <c r="H93">
        <f>'4'!H103</f>
        <v>0.28781119585551879</v>
      </c>
    </row>
    <row r="94" spans="1:8">
      <c r="B94" t="s">
        <v>247</v>
      </c>
      <c r="C94">
        <f>'4'!C133</f>
        <v>0.26455026455026459</v>
      </c>
      <c r="D94">
        <f>'4'!D133</f>
        <v>0.2680246582685607</v>
      </c>
      <c r="E94">
        <f>'4'!E133</f>
        <v>0.26546323334218214</v>
      </c>
      <c r="F94">
        <f>'4'!F133</f>
        <v>0.26616981634282677</v>
      </c>
      <c r="G94">
        <f>'4'!G133</f>
        <v>0.26567481402763016</v>
      </c>
      <c r="H94">
        <f>'4'!H133</f>
        <v>0.26288117770767611</v>
      </c>
    </row>
    <row r="95" spans="1:8">
      <c r="B95" t="s">
        <v>248</v>
      </c>
      <c r="C95">
        <f>'4'!C163</f>
        <v>0.3201024327784891</v>
      </c>
      <c r="D95">
        <f>'4'!D163</f>
        <v>0.63071586250394196</v>
      </c>
      <c r="E95">
        <f>'4'!E163</f>
        <v>0.58513750731421887</v>
      </c>
      <c r="F95">
        <f>'4'!F163</f>
        <v>0.85689802913453306</v>
      </c>
      <c r="G95">
        <f>'4'!G163</f>
        <v>0.83775481709019828</v>
      </c>
      <c r="H95">
        <f>'4'!H163</f>
        <v>0.82621867254199943</v>
      </c>
    </row>
    <row r="96" spans="1:8">
      <c r="B96" t="s">
        <v>249</v>
      </c>
      <c r="C96">
        <f>'4'!C193</f>
        <v>0.29201343261790041</v>
      </c>
      <c r="D96">
        <f>'4'!D193</f>
        <v>0.14615609470914936</v>
      </c>
      <c r="E96">
        <f>'4'!E193</f>
        <v>0.13439053890606101</v>
      </c>
      <c r="F96">
        <f>'4'!F193</f>
        <v>0.23220712875885291</v>
      </c>
      <c r="G96">
        <f>'4'!G193</f>
        <v>0.20224491859642024</v>
      </c>
      <c r="H96">
        <f>'4'!H193</f>
        <v>0.17969451931716082</v>
      </c>
    </row>
    <row r="97" spans="1:8">
      <c r="B97" t="s">
        <v>250</v>
      </c>
      <c r="C97">
        <f>'4'!C223</f>
        <v>0.85106382978723405</v>
      </c>
      <c r="D97">
        <f>'4'!D223</f>
        <v>0.88261253309797005</v>
      </c>
      <c r="E97">
        <f>'4'!E223</f>
        <v>0.89847259658580414</v>
      </c>
      <c r="F97">
        <f>'4'!F223</f>
        <v>0.92678405931417984</v>
      </c>
      <c r="G97">
        <f>'4'!G223</f>
        <v>0.94250706880301605</v>
      </c>
      <c r="H97">
        <f>'4'!H223</f>
        <v>0.42069835927639881</v>
      </c>
    </row>
    <row r="98" spans="1:8" ht="16" thickBot="1">
      <c r="B98" t="s">
        <v>251</v>
      </c>
      <c r="C98">
        <f>'4'!C253</f>
        <v>0.23696682464454977</v>
      </c>
      <c r="D98">
        <f>'4'!D253</f>
        <v>0.24113817217265493</v>
      </c>
      <c r="E98">
        <f>'4'!E253</f>
        <v>0.24055809477988935</v>
      </c>
      <c r="F98">
        <f>'4'!F253</f>
        <v>0.24021138601969733</v>
      </c>
      <c r="G98">
        <f>'4'!G253</f>
        <v>0.24313153415998054</v>
      </c>
      <c r="H98">
        <f>'4'!H253</f>
        <v>0.243842965130456</v>
      </c>
    </row>
    <row r="99" spans="1:8" ht="17" thickBot="1">
      <c r="A99">
        <v>5</v>
      </c>
      <c r="B99" s="69" t="s">
        <v>20</v>
      </c>
      <c r="C99" s="62">
        <f>'5'!C13</f>
        <v>1.4774900052146707</v>
      </c>
      <c r="D99" s="62">
        <f>'5'!D13</f>
        <v>1.3957951670592341</v>
      </c>
      <c r="E99" s="62">
        <f>'5'!E13</f>
        <v>1.411806229594988</v>
      </c>
      <c r="F99" s="62">
        <f>'5'!F13</f>
        <v>1.4311270125223614</v>
      </c>
      <c r="G99" s="62">
        <f>'5'!G13</f>
        <v>1.4478327753144511</v>
      </c>
      <c r="H99" s="63">
        <f>'5'!H13</f>
        <v>1.4713996689350743</v>
      </c>
    </row>
    <row r="100" spans="1:8">
      <c r="B100" t="s">
        <v>253</v>
      </c>
      <c r="C100">
        <f>'5'!C43</f>
        <v>0.67385444743935319</v>
      </c>
      <c r="D100">
        <f>'5'!D43</f>
        <v>0.50513554470449573</v>
      </c>
      <c r="E100">
        <f>'5'!E43</f>
        <v>0.51063829787234039</v>
      </c>
      <c r="F100">
        <f>'5'!F43</f>
        <v>0.51661787497847422</v>
      </c>
      <c r="G100">
        <f>'5'!G43</f>
        <v>0.52201148425265353</v>
      </c>
      <c r="H100">
        <f>'5'!H43</f>
        <v>0.53012899805619373</v>
      </c>
    </row>
    <row r="101" spans="1:8">
      <c r="B101" t="s">
        <v>254</v>
      </c>
      <c r="C101">
        <f>'5'!C73</f>
        <v>3.1746031746031744</v>
      </c>
      <c r="D101">
        <f>'5'!D73</f>
        <v>3.1746031746031744</v>
      </c>
      <c r="E101">
        <f>'5'!E73</f>
        <v>3.2232070910556003</v>
      </c>
      <c r="F101">
        <f>'5'!F73</f>
        <v>3.2867707477403449</v>
      </c>
      <c r="G101">
        <f>'5'!G73</f>
        <v>3.3030553261767133</v>
      </c>
      <c r="H101">
        <f>'5'!H73</f>
        <v>3.3641715727502102</v>
      </c>
    </row>
    <row r="102" spans="1:8">
      <c r="B102" t="s">
        <v>255</v>
      </c>
      <c r="C102">
        <f>'5'!C103</f>
        <v>2.7137042062415193</v>
      </c>
      <c r="D102">
        <f>'5'!D103</f>
        <v>2.7397260273972601</v>
      </c>
      <c r="E102">
        <f>'5'!E103</f>
        <v>2.7991602519244223</v>
      </c>
      <c r="F102">
        <f>'5'!F103</f>
        <v>2.8860028860028861</v>
      </c>
      <c r="G102">
        <f>'5'!G103</f>
        <v>2.9282576866764276</v>
      </c>
      <c r="H102">
        <f>'5'!H103</f>
        <v>2.9806259314456036</v>
      </c>
    </row>
    <row r="103" spans="1:8">
      <c r="B103" t="s">
        <v>256</v>
      </c>
      <c r="C103">
        <f>'5'!C133</f>
        <v>1.6863406408094435</v>
      </c>
      <c r="D103">
        <f>'5'!D133</f>
        <v>1.7079419299743808</v>
      </c>
      <c r="E103">
        <f>'5'!E133</f>
        <v>1.7006802721088434</v>
      </c>
      <c r="F103">
        <f>'5'!F133</f>
        <v>1.7196904557179709</v>
      </c>
      <c r="G103">
        <f>'5'!G133</f>
        <v>1.7621145374449341</v>
      </c>
      <c r="H103">
        <f>'5'!H133</f>
        <v>1.7543859649122808</v>
      </c>
    </row>
    <row r="104" spans="1:8">
      <c r="B104" t="s">
        <v>257</v>
      </c>
      <c r="C104">
        <f>'5'!C163</f>
        <v>2.0366598778004072</v>
      </c>
      <c r="D104">
        <f>'5'!D163</f>
        <v>2.0408163265306123</v>
      </c>
      <c r="E104">
        <f>'5'!E163</f>
        <v>2.0366598778004072</v>
      </c>
      <c r="F104">
        <f>'5'!F163</f>
        <v>2.028397565922921</v>
      </c>
      <c r="G104">
        <f>'5'!G163</f>
        <v>2.0242914979757085</v>
      </c>
      <c r="H104">
        <f>'5'!H163</f>
        <v>2.0746887966804981</v>
      </c>
    </row>
    <row r="105" spans="1:8" ht="16" thickBot="1">
      <c r="B105" t="s">
        <v>258</v>
      </c>
      <c r="C105">
        <f>'5'!C193</f>
        <v>1.7256255392579811</v>
      </c>
      <c r="D105">
        <f>'5'!D193</f>
        <v>1.7497812773403325</v>
      </c>
      <c r="E105">
        <f>'5'!E193</f>
        <v>1.784121320249777</v>
      </c>
      <c r="F105">
        <f>'5'!F193</f>
        <v>1.7953321364452424</v>
      </c>
      <c r="G105">
        <f>'5'!G193</f>
        <v>1.8214936247723132</v>
      </c>
      <c r="H105">
        <f>'5'!H193</f>
        <v>1.8832391713747645</v>
      </c>
    </row>
    <row r="106" spans="1:8" ht="17" thickBot="1">
      <c r="A106">
        <v>6</v>
      </c>
      <c r="B106" s="69" t="s">
        <v>24</v>
      </c>
      <c r="C106" s="62">
        <f>'6'!C13</f>
        <v>0.68206177530936374</v>
      </c>
      <c r="D106" s="62">
        <f>'6'!D13</f>
        <v>0.7899674138441789</v>
      </c>
      <c r="E106" s="62">
        <f>'6'!E13</f>
        <v>0.80996253923256056</v>
      </c>
      <c r="F106" s="62">
        <f>'6'!F13</f>
        <v>1.3424204874019001</v>
      </c>
      <c r="G106" s="62">
        <f>'6'!G13</f>
        <v>1.3629691759278675</v>
      </c>
      <c r="H106" s="63">
        <f>'6'!H13</f>
        <v>1.3697186808555473</v>
      </c>
    </row>
    <row r="107" spans="1:8" ht="16">
      <c r="B107" s="24" t="s">
        <v>260</v>
      </c>
      <c r="C107">
        <f>'6'!C43</f>
        <v>9.9999999999999995E-7</v>
      </c>
      <c r="D107">
        <f>'6'!D43</f>
        <v>0.18583906337112061</v>
      </c>
      <c r="E107">
        <f>'6'!E43</f>
        <v>0.19149751053236308</v>
      </c>
      <c r="F107">
        <f>'6'!F43</f>
        <v>0.19685039370078738</v>
      </c>
      <c r="G107">
        <f>'6'!G43</f>
        <v>0.19928258270227184</v>
      </c>
      <c r="H107">
        <f>'6'!H43</f>
        <v>0.19916351324437362</v>
      </c>
    </row>
    <row r="108" spans="1:8" ht="16">
      <c r="B108" s="24" t="s">
        <v>261</v>
      </c>
      <c r="C108">
        <f>'6'!C73</f>
        <v>2.8818443804034581</v>
      </c>
      <c r="D108">
        <f>'6'!D73</f>
        <v>3.0181086519114686</v>
      </c>
      <c r="E108">
        <f>'6'!E73</f>
        <v>3.0895983522142121</v>
      </c>
      <c r="F108">
        <f>'6'!F73</f>
        <v>4.2328042328042335</v>
      </c>
      <c r="G108">
        <f>'6'!G73</f>
        <v>4.2507970244420825</v>
      </c>
      <c r="H108">
        <f>'6'!H73</f>
        <v>4.3243243243243246</v>
      </c>
    </row>
    <row r="109" spans="1:8" ht="16">
      <c r="B109" s="24" t="s">
        <v>262</v>
      </c>
      <c r="C109">
        <f>'6'!C103</f>
        <v>9.9999999999999995E-7</v>
      </c>
      <c r="D109">
        <f>'6'!D103</f>
        <v>9.9999999999999995E-7</v>
      </c>
      <c r="E109">
        <f>'6'!E103</f>
        <v>9.9999999999999995E-7</v>
      </c>
      <c r="F109">
        <f>'6'!F103</f>
        <v>2.3323615160349855</v>
      </c>
      <c r="G109">
        <f>'6'!G103</f>
        <v>2.390914524805738</v>
      </c>
      <c r="H109">
        <f>'6'!H103</f>
        <v>2.4198427102238358</v>
      </c>
    </row>
    <row r="110" spans="1:8" ht="16" thickBot="1">
      <c r="B110" t="s">
        <v>263</v>
      </c>
      <c r="C110">
        <f>'6'!C133</f>
        <v>1.9408054342552159</v>
      </c>
      <c r="D110">
        <f>'6'!D133</f>
        <v>1.9831432821021318</v>
      </c>
      <c r="E110">
        <f>'6'!E133</f>
        <v>2.039775624681285</v>
      </c>
      <c r="F110">
        <f>'6'!F133</f>
        <v>2.0576131687242798</v>
      </c>
      <c r="G110">
        <f>'6'!G133</f>
        <v>2.0986358866736623</v>
      </c>
      <c r="H110">
        <f>'6'!H133</f>
        <v>2.1141649048625792</v>
      </c>
    </row>
    <row r="111" spans="1:8" ht="17" thickBot="1">
      <c r="A111">
        <v>7</v>
      </c>
      <c r="B111" s="69" t="s">
        <v>28</v>
      </c>
      <c r="C111" s="62">
        <f>'7'!C13</f>
        <v>2.849814762040467</v>
      </c>
      <c r="D111" s="62">
        <f>'7'!D13</f>
        <v>2.8087864602088586</v>
      </c>
      <c r="E111" s="62">
        <f>'7'!E13</f>
        <v>2.8442240373395564</v>
      </c>
      <c r="F111" s="62">
        <f>'7'!F13</f>
        <v>2.0567063317173497</v>
      </c>
      <c r="G111" s="62">
        <f>'7'!G13</f>
        <v>2.0720787389920816</v>
      </c>
      <c r="H111" s="63">
        <f>'7'!H13</f>
        <v>2.0915813849256741</v>
      </c>
    </row>
    <row r="112" spans="1:8" ht="16">
      <c r="B112" s="24" t="s">
        <v>265</v>
      </c>
      <c r="C112">
        <f>'7'!C43</f>
        <v>4.0615027560197277</v>
      </c>
      <c r="D112">
        <f>'7'!D43</f>
        <v>3.3289911709364599</v>
      </c>
      <c r="E112">
        <f>'7'!E43</f>
        <v>3.3552151714077318</v>
      </c>
      <c r="F112">
        <f>'7'!F43</f>
        <v>1.1709601873536299</v>
      </c>
      <c r="G112">
        <f>'7'!G43</f>
        <v>1.164652787887611</v>
      </c>
      <c r="H112">
        <f>'7'!H43</f>
        <v>1.1697616610615587</v>
      </c>
    </row>
    <row r="113" spans="1:8" ht="16">
      <c r="B113" s="24" t="s">
        <v>266</v>
      </c>
      <c r="C113">
        <f>'7'!C73</f>
        <v>0.76219512195121952</v>
      </c>
      <c r="D113">
        <f>'7'!D73</f>
        <v>0.77041602465331283</v>
      </c>
      <c r="E113">
        <f>'7'!E73</f>
        <v>0.77339520494972935</v>
      </c>
      <c r="F113">
        <f>'7'!F73</f>
        <v>2.3419203747072599</v>
      </c>
      <c r="G113">
        <f>'7'!G73</f>
        <v>2.4019215372297835</v>
      </c>
      <c r="H113">
        <f>'7'!H73</f>
        <v>2.4057738572574179</v>
      </c>
    </row>
    <row r="114" spans="1:8">
      <c r="B114" t="s">
        <v>267</v>
      </c>
      <c r="C114">
        <f>'7'!C103</f>
        <v>2.9002320185614847</v>
      </c>
      <c r="D114">
        <f>'7'!D103</f>
        <v>2.9463759575721862</v>
      </c>
      <c r="E114">
        <f>'7'!E103</f>
        <v>2.9481132075471699</v>
      </c>
      <c r="F114">
        <f>'7'!F103</f>
        <v>2.9603315571343991</v>
      </c>
      <c r="G114">
        <f>'7'!G103</f>
        <v>2.9744199881023197</v>
      </c>
      <c r="H114">
        <f>'7'!H103</f>
        <v>3.0030030030030028</v>
      </c>
    </row>
    <row r="115" spans="1:8">
      <c r="B115" t="s">
        <v>268</v>
      </c>
      <c r="C115">
        <f>'7'!C133</f>
        <v>1.0000000000000001E-5</v>
      </c>
      <c r="D115">
        <f>'7'!D133</f>
        <v>3.2336297493936943</v>
      </c>
      <c r="E115">
        <f>'7'!E133</f>
        <v>3.33889816360601</v>
      </c>
      <c r="F115">
        <f>'7'!F133</f>
        <v>3.3955857385398982</v>
      </c>
      <c r="G115">
        <f>'7'!G133</f>
        <v>3.5304501323918802</v>
      </c>
      <c r="H115">
        <f>'7'!H133</f>
        <v>3.6496350364963503</v>
      </c>
    </row>
    <row r="116" spans="1:8">
      <c r="B116" t="s">
        <v>269</v>
      </c>
      <c r="C116">
        <f>'7'!C163</f>
        <v>1.0000000000000001E-5</v>
      </c>
      <c r="D116">
        <f>'7'!D163</f>
        <v>1.0000000000000001E-5</v>
      </c>
      <c r="E116">
        <f>'7'!E163</f>
        <v>1.0000000000000001E-5</v>
      </c>
      <c r="F116">
        <f>'7'!F163</f>
        <v>2.3837902264600714</v>
      </c>
      <c r="G116">
        <f>'7'!G163</f>
        <v>2.4360535931790497</v>
      </c>
      <c r="H116">
        <f>'7'!H163</f>
        <v>2.4301336573511541</v>
      </c>
    </row>
    <row r="117" spans="1:8" ht="16" thickBot="1">
      <c r="B117" t="s">
        <v>270</v>
      </c>
      <c r="C117">
        <f>'7'!C193</f>
        <v>3.065917220235054</v>
      </c>
      <c r="D117">
        <f>'7'!D193</f>
        <v>3.1779661016949157</v>
      </c>
      <c r="E117">
        <f>'7'!E193</f>
        <v>3.278688524590164</v>
      </c>
      <c r="F117">
        <f>'7'!F193</f>
        <v>3.3426183844011139</v>
      </c>
      <c r="G117">
        <f>'7'!G193</f>
        <v>3.4090909090909087</v>
      </c>
      <c r="H117">
        <f>'7'!H193</f>
        <v>3.4944670937682005</v>
      </c>
    </row>
    <row r="118" spans="1:8" ht="17" thickBot="1">
      <c r="A118">
        <v>8</v>
      </c>
      <c r="B118" s="69" t="s">
        <v>32</v>
      </c>
      <c r="C118" s="62">
        <f>'8'!C13</f>
        <v>0.94073377234242717</v>
      </c>
      <c r="D118" s="62">
        <f>'8'!D13</f>
        <v>0.95361351406579931</v>
      </c>
      <c r="E118" s="62">
        <f>'8'!E13</f>
        <v>0.95831336847149018</v>
      </c>
      <c r="F118" s="62">
        <f>'8'!F13</f>
        <v>0.96872405203432055</v>
      </c>
      <c r="G118" s="62">
        <f>'8'!G13</f>
        <v>0.98066685346035298</v>
      </c>
      <c r="H118" s="63">
        <f>'8'!H13</f>
        <v>1.0015739018457575</v>
      </c>
    </row>
    <row r="119" spans="1:8">
      <c r="B119" t="s">
        <v>272</v>
      </c>
      <c r="C119">
        <f>'8'!C43</f>
        <v>0.27743098904147595</v>
      </c>
      <c r="D119">
        <f>'8'!D43</f>
        <v>0.28224668360146771</v>
      </c>
      <c r="E119">
        <f>'8'!E43</f>
        <v>0.28392958546280522</v>
      </c>
      <c r="F119">
        <f>'8'!F43</f>
        <v>0.28673835125448027</v>
      </c>
      <c r="G119">
        <f>'8'!G43</f>
        <v>0.29002320185614849</v>
      </c>
      <c r="H119">
        <f>'8'!H43</f>
        <v>0.29647198339756892</v>
      </c>
    </row>
    <row r="120" spans="1:8">
      <c r="B120" t="s">
        <v>273</v>
      </c>
      <c r="C120">
        <f>'8'!C73</f>
        <v>1.6155088852988693</v>
      </c>
      <c r="D120">
        <f>'8'!D73</f>
        <v>1.6406890894175554</v>
      </c>
      <c r="E120">
        <f>'8'!E73</f>
        <v>1.6286644951140066</v>
      </c>
      <c r="F120">
        <f>'8'!F73</f>
        <v>1.6420361247947455</v>
      </c>
      <c r="G120">
        <f>'8'!G73</f>
        <v>1.6528925619834711</v>
      </c>
      <c r="H120">
        <f>'8'!H73</f>
        <v>1.6863406408094435</v>
      </c>
    </row>
    <row r="121" spans="1:8">
      <c r="B121" t="s">
        <v>274</v>
      </c>
      <c r="C121">
        <f>'8'!C103</f>
        <v>2.2172949002217295</v>
      </c>
      <c r="D121">
        <f>'8'!D103</f>
        <v>2.2271714922048997</v>
      </c>
      <c r="E121">
        <f>'8'!E103</f>
        <v>2.2701475595913734</v>
      </c>
      <c r="F121">
        <f>'8'!F103</f>
        <v>2.306805074971165</v>
      </c>
      <c r="G121">
        <f>'8'!G103</f>
        <v>2.3654642223536371</v>
      </c>
      <c r="H121">
        <f>'8'!H103</f>
        <v>2.4479804161566707</v>
      </c>
    </row>
    <row r="122" spans="1:8">
      <c r="B122" t="s">
        <v>275</v>
      </c>
      <c r="C122">
        <f>'8'!C133</f>
        <v>0.88495575221238942</v>
      </c>
      <c r="D122">
        <f>'8'!D133</f>
        <v>0.89726334679228348</v>
      </c>
      <c r="E122">
        <f>'8'!E133</f>
        <v>0.89968511021142605</v>
      </c>
      <c r="F122">
        <f>'8'!F133</f>
        <v>0.90702947845804993</v>
      </c>
      <c r="G122">
        <f>'8'!G133</f>
        <v>0.91282519397535367</v>
      </c>
      <c r="H122">
        <f>'8'!H133</f>
        <v>0.92464170134073043</v>
      </c>
    </row>
    <row r="123" spans="1:8">
      <c r="B123" t="s">
        <v>276</v>
      </c>
      <c r="C123">
        <f>'8'!C163</f>
        <v>1.4503263234227701</v>
      </c>
      <c r="D123">
        <f>'8'!D163</f>
        <v>1.466275659824047</v>
      </c>
      <c r="E123">
        <f>'8'!E163</f>
        <v>1.4598540145985401</v>
      </c>
      <c r="F123">
        <f>'8'!F163</f>
        <v>1.4847809948032664</v>
      </c>
      <c r="G123">
        <f>'8'!G163</f>
        <v>1.5082956259426847</v>
      </c>
      <c r="H123">
        <f>'8'!H163</f>
        <v>1.5372790161414296</v>
      </c>
    </row>
    <row r="124" spans="1:8" ht="16" thickBot="1">
      <c r="B124" t="s">
        <v>277</v>
      </c>
      <c r="C124">
        <f>'8'!C193</f>
        <v>2.0161290322580645</v>
      </c>
      <c r="D124">
        <f>'8'!D193</f>
        <v>2.0263424518743669</v>
      </c>
      <c r="E124">
        <f>'8'!E193</f>
        <v>2.0366598778004072</v>
      </c>
      <c r="F124">
        <f>'8'!F193</f>
        <v>2.0554984583761562</v>
      </c>
      <c r="G124">
        <f>'8'!G193</f>
        <v>2.0790020790020791</v>
      </c>
      <c r="H124">
        <f>'8'!H193</f>
        <v>2.109704641350211</v>
      </c>
    </row>
    <row r="125" spans="1:8" ht="17" thickBot="1">
      <c r="A125">
        <v>9</v>
      </c>
      <c r="B125" s="69" t="s">
        <v>36</v>
      </c>
      <c r="C125" s="62">
        <f>'9'!C13</f>
        <v>1.2230919765166339</v>
      </c>
      <c r="D125" s="62">
        <f>'9'!D13</f>
        <v>1.2407974191413682</v>
      </c>
      <c r="E125" s="62">
        <f>'9'!E13</f>
        <v>1.2626262626262628</v>
      </c>
      <c r="F125" s="62">
        <f>'9'!F13</f>
        <v>1.2730204531952813</v>
      </c>
      <c r="G125" s="62">
        <f>'9'!G13</f>
        <v>1.2871117212974086</v>
      </c>
      <c r="H125" s="63">
        <f>'9'!H13</f>
        <v>1.3073034687118703</v>
      </c>
    </row>
    <row r="126" spans="1:8">
      <c r="B126" t="s">
        <v>279</v>
      </c>
      <c r="C126">
        <f>'9'!C43</f>
        <v>0.88079859072225486</v>
      </c>
      <c r="D126">
        <f>'9'!D43</f>
        <v>0.8949880668257757</v>
      </c>
      <c r="E126">
        <f>'9'!E43</f>
        <v>0.90881551045137843</v>
      </c>
      <c r="F126">
        <f>'9'!F43</f>
        <v>0.90799031476997583</v>
      </c>
      <c r="G126">
        <f>'9'!G43</f>
        <v>0.91519219035997557</v>
      </c>
      <c r="H126">
        <f>'9'!H43</f>
        <v>0.92535471930906843</v>
      </c>
    </row>
    <row r="127" spans="1:8">
      <c r="B127" t="s">
        <v>280</v>
      </c>
      <c r="C127">
        <f>'9'!C73</f>
        <v>2.4645717806531118</v>
      </c>
      <c r="D127">
        <f>'9'!D73</f>
        <v>2.5300442757748263</v>
      </c>
      <c r="E127">
        <f>'9'!E73</f>
        <v>2.6058631921824107</v>
      </c>
      <c r="F127">
        <f>'9'!F73</f>
        <v>2.7118644067796613</v>
      </c>
      <c r="G127">
        <f>'9'!G73</f>
        <v>2.6972353337828725</v>
      </c>
      <c r="H127">
        <f>'9'!H73</f>
        <v>2.7434842249657061</v>
      </c>
    </row>
    <row r="128" spans="1:8">
      <c r="B128" t="s">
        <v>281</v>
      </c>
      <c r="C128">
        <f>'9'!C103</f>
        <v>0.79113924050632911</v>
      </c>
      <c r="D128">
        <f>'9'!D103</f>
        <v>0.79093066174532034</v>
      </c>
      <c r="E128">
        <f>'9'!E103</f>
        <v>0.79596710002653226</v>
      </c>
      <c r="F128">
        <f>'9'!F103</f>
        <v>0.80342795929298338</v>
      </c>
      <c r="G128">
        <f>'9'!G103</f>
        <v>0.81059173196433387</v>
      </c>
      <c r="H128">
        <f>'9'!H103</f>
        <v>0.82281952825013716</v>
      </c>
    </row>
    <row r="129" spans="1:8">
      <c r="B129" t="s">
        <v>282</v>
      </c>
      <c r="C129">
        <f>'9'!C133</f>
        <v>3.6529680365296802</v>
      </c>
      <c r="D129">
        <f>'9'!D133</f>
        <v>3.7986704653371324</v>
      </c>
      <c r="E129">
        <f>'9'!E133</f>
        <v>3.9447731755424065</v>
      </c>
      <c r="F129">
        <f>'9'!F133</f>
        <v>4.0363269424823409</v>
      </c>
      <c r="G129">
        <f>'9'!G133</f>
        <v>4.048582995951417</v>
      </c>
      <c r="H129">
        <f>'9'!H133</f>
        <v>4.1580041580041582</v>
      </c>
    </row>
    <row r="130" spans="1:8" ht="16" thickBot="1">
      <c r="B130" t="s">
        <v>283</v>
      </c>
      <c r="C130">
        <f>'9'!C163</f>
        <v>0.42589437819420783</v>
      </c>
      <c r="D130">
        <f>'9'!D163</f>
        <v>0.4329004329004329</v>
      </c>
      <c r="E130">
        <f>'9'!E163</f>
        <v>0.44228217602830611</v>
      </c>
      <c r="F130">
        <f>'9'!F163</f>
        <v>0.43878894251864853</v>
      </c>
      <c r="G130">
        <f>'9'!G163</f>
        <v>0.45372050816696913</v>
      </c>
      <c r="H130">
        <f>'9'!H163</f>
        <v>0.46168051708217911</v>
      </c>
    </row>
    <row r="131" spans="1:8" ht="17" thickBot="1">
      <c r="A131">
        <v>10</v>
      </c>
      <c r="B131" s="69" t="s">
        <v>41</v>
      </c>
      <c r="C131" s="62">
        <f>'10'!C13</f>
        <v>1.4960461637101945</v>
      </c>
      <c r="D131" s="62">
        <f>'10'!D13</f>
        <v>1.5219045548429175</v>
      </c>
      <c r="E131" s="62">
        <f>'10'!E13</f>
        <v>1.4911360247418126</v>
      </c>
      <c r="F131" s="62">
        <f>'10'!F13</f>
        <v>1.5212124626739534</v>
      </c>
      <c r="G131" s="62">
        <f>'10'!G13</f>
        <v>1.5374103177314655</v>
      </c>
      <c r="H131" s="63">
        <f>'10'!H13</f>
        <v>1.5561959654178674</v>
      </c>
    </row>
    <row r="132" spans="1:8">
      <c r="B132" t="s">
        <v>285</v>
      </c>
      <c r="C132">
        <f>'10'!C43</f>
        <v>0.36133694670280037</v>
      </c>
      <c r="D132">
        <f>'10'!D43</f>
        <v>0.36529680365296807</v>
      </c>
      <c r="E132">
        <f>'10'!E43</f>
        <v>0.36913990402362495</v>
      </c>
      <c r="F132">
        <f>'10'!F43</f>
        <v>0.18765246762994933</v>
      </c>
      <c r="G132">
        <f>'10'!G43</f>
        <v>0.1895734597156398</v>
      </c>
      <c r="H132">
        <f>'10'!H43</f>
        <v>0.1927153594141453</v>
      </c>
    </row>
    <row r="133" spans="1:8">
      <c r="B133" t="s">
        <v>286</v>
      </c>
      <c r="C133">
        <f>'10'!C73</f>
        <v>1.8524235875270143</v>
      </c>
      <c r="D133">
        <f>'10'!D73</f>
        <v>1.5903307888040712</v>
      </c>
      <c r="E133">
        <f>'10'!E73</f>
        <v>1.6041065126724414</v>
      </c>
      <c r="F133">
        <f>'10'!F73</f>
        <v>1.6371971185330714</v>
      </c>
      <c r="G133">
        <f>'10'!G73</f>
        <v>1.6572754391779914</v>
      </c>
      <c r="H133">
        <f>'10'!H73</f>
        <v>1.6583747927031509</v>
      </c>
    </row>
    <row r="134" spans="1:8">
      <c r="B134" t="s">
        <v>287</v>
      </c>
      <c r="C134">
        <f>'10'!C103</f>
        <v>2.3833844058563161</v>
      </c>
      <c r="D134">
        <f>'10'!D103</f>
        <v>2.4121295658166781</v>
      </c>
      <c r="E134">
        <f>'10'!E103</f>
        <v>2.4578651685393256</v>
      </c>
      <c r="F134">
        <f>'10'!F103</f>
        <v>2.5</v>
      </c>
      <c r="G134">
        <f>'10'!G103</f>
        <v>2.514367816091954</v>
      </c>
      <c r="H134">
        <f>'10'!H103</f>
        <v>2.5279884434814011</v>
      </c>
    </row>
    <row r="135" spans="1:8">
      <c r="B135" t="s">
        <v>288</v>
      </c>
      <c r="C135">
        <f>'10'!C133</f>
        <v>2.0754064337599449</v>
      </c>
      <c r="D135">
        <f>'10'!D133</f>
        <v>2.4475524475524479</v>
      </c>
      <c r="E135">
        <f>'10'!E133</f>
        <v>2.473498233215548</v>
      </c>
      <c r="F135">
        <f>'10'!F133</f>
        <v>2.521613832853026</v>
      </c>
      <c r="G135">
        <f>'10'!G133</f>
        <v>2.5575447570332481</v>
      </c>
      <c r="H135">
        <f>'10'!H133</f>
        <v>2.5993316004455997</v>
      </c>
    </row>
    <row r="136" spans="1:8">
      <c r="B136" t="s">
        <v>289</v>
      </c>
      <c r="C136">
        <f>'10'!C163</f>
        <v>1.932367149758454</v>
      </c>
      <c r="D136">
        <f>'10'!D163</f>
        <v>1.985440105890139</v>
      </c>
      <c r="E136">
        <f>'10'!E163</f>
        <v>1.7059024223814399</v>
      </c>
      <c r="F136">
        <f>'10'!F163</f>
        <v>2.106741573033708</v>
      </c>
      <c r="G136">
        <f>'10'!G163</f>
        <v>2.1390374331550803</v>
      </c>
      <c r="H136">
        <f>'10'!H163</f>
        <v>2.1849963583394025</v>
      </c>
    </row>
    <row r="137" spans="1:8" ht="16" thickBot="1">
      <c r="B137" t="s">
        <v>290</v>
      </c>
      <c r="C137">
        <f>'10'!C193</f>
        <v>0.99108027750247762</v>
      </c>
      <c r="D137">
        <f>'10'!D193</f>
        <v>1.0050251256281408</v>
      </c>
      <c r="E137">
        <f>'10'!E193</f>
        <v>1.0384215991692627</v>
      </c>
      <c r="F137">
        <f>'10'!F193</f>
        <v>1.0615711252653928</v>
      </c>
      <c r="G137">
        <f>'10'!G193</f>
        <v>1.0593220338983051</v>
      </c>
      <c r="H137">
        <f>'10'!H193</f>
        <v>1.0660980810234542</v>
      </c>
    </row>
    <row r="138" spans="1:8" ht="17" thickBot="1">
      <c r="A138">
        <v>11</v>
      </c>
      <c r="B138" s="69" t="s">
        <v>45</v>
      </c>
      <c r="C138" s="62">
        <f>'11'!C13</f>
        <v>1.1041829046505587</v>
      </c>
      <c r="D138" s="62">
        <f>'11'!D13</f>
        <v>1.5297537096527458</v>
      </c>
      <c r="E138" s="62">
        <f>'11'!E13</f>
        <v>1.5497869043006587</v>
      </c>
      <c r="F138" s="62">
        <f>'11'!F13</f>
        <v>1.5622558975160132</v>
      </c>
      <c r="G138" s="62">
        <f>'11'!G13</f>
        <v>1.5791551519936833</v>
      </c>
      <c r="H138" s="63">
        <f>'11'!H13</f>
        <v>1.5959144589849983</v>
      </c>
    </row>
    <row r="139" spans="1:8">
      <c r="B139" t="s">
        <v>292</v>
      </c>
      <c r="C139">
        <f>'11'!C43</f>
        <v>0.1168907071887785</v>
      </c>
      <c r="D139">
        <f>'11'!D43</f>
        <v>0.35281665294601905</v>
      </c>
      <c r="E139">
        <f>'11'!E43</f>
        <v>0.35419126328217237</v>
      </c>
      <c r="F139">
        <f>'11'!F43</f>
        <v>0.35289965886366309</v>
      </c>
      <c r="G139">
        <f>'11'!G43</f>
        <v>0.35481963335304556</v>
      </c>
      <c r="H139">
        <f>'11'!H43</f>
        <v>0.35465185010048467</v>
      </c>
    </row>
    <row r="140" spans="1:8">
      <c r="B140" t="s">
        <v>293</v>
      </c>
      <c r="C140">
        <f>'11'!C73</f>
        <v>0.93283582089552242</v>
      </c>
      <c r="D140">
        <f>'11'!D73</f>
        <v>0.94562647754137108</v>
      </c>
      <c r="E140">
        <f>'11'!E73</f>
        <v>0.96525096525096532</v>
      </c>
      <c r="F140">
        <f>'11'!F73</f>
        <v>0.97418412079883099</v>
      </c>
      <c r="G140">
        <f>'11'!G73</f>
        <v>0.9940357852882703</v>
      </c>
      <c r="H140">
        <f>'11'!H73</f>
        <v>1.0188487009679064</v>
      </c>
    </row>
    <row r="141" spans="1:8">
      <c r="B141" t="s">
        <v>294</v>
      </c>
      <c r="C141">
        <f>'11'!C103</f>
        <v>2.8195488721804511</v>
      </c>
      <c r="D141">
        <f>'11'!D103</f>
        <v>2.8544243577545196</v>
      </c>
      <c r="E141">
        <f>'11'!E103</f>
        <v>3.0030030030030028</v>
      </c>
      <c r="F141">
        <f>'11'!F103</f>
        <v>3.0800821355236141</v>
      </c>
      <c r="G141">
        <f>'11'!G103</f>
        <v>3.1914893617021276</v>
      </c>
      <c r="H141">
        <f>'11'!H103</f>
        <v>3.3557046979865772</v>
      </c>
    </row>
    <row r="142" spans="1:8">
      <c r="B142" t="s">
        <v>295</v>
      </c>
      <c r="C142">
        <f>'11'!C133</f>
        <v>5.9347181008902083</v>
      </c>
      <c r="D142">
        <f>'11'!D133</f>
        <v>1.4970059880239521</v>
      </c>
      <c r="E142">
        <f>'11'!E133</f>
        <v>1.4880952380952379</v>
      </c>
      <c r="F142">
        <f>'11'!F133</f>
        <v>1.524390243902439</v>
      </c>
      <c r="G142">
        <f>'11'!G133</f>
        <v>1.4836795252225521</v>
      </c>
      <c r="H142">
        <f>'11'!H133</f>
        <v>1.5337423312883436</v>
      </c>
    </row>
    <row r="143" spans="1:8">
      <c r="B143" t="s">
        <v>296</v>
      </c>
      <c r="C143">
        <f>'11'!C163</f>
        <v>9.9999999999999995E-7</v>
      </c>
      <c r="D143">
        <f>'11'!D163</f>
        <v>4.032258064516129</v>
      </c>
      <c r="E143">
        <f>'11'!E163</f>
        <v>4.0816326530612246</v>
      </c>
      <c r="F143">
        <f>'11'!F163</f>
        <v>4.1710114702815435</v>
      </c>
      <c r="G143">
        <f>'11'!G163</f>
        <v>4.3149946062567421</v>
      </c>
      <c r="H143">
        <f>'11'!H163</f>
        <v>4.4101433296582142</v>
      </c>
    </row>
    <row r="144" spans="1:8">
      <c r="B144" t="s">
        <v>297</v>
      </c>
      <c r="C144">
        <f>'11'!C193</f>
        <v>4.7505938242280283</v>
      </c>
      <c r="D144">
        <f>'11'!D193</f>
        <v>5.0697084917617232</v>
      </c>
      <c r="E144">
        <f>'11'!E193</f>
        <v>5.3619302949061662</v>
      </c>
      <c r="F144">
        <f>'11'!F193</f>
        <v>5.7388809182209473</v>
      </c>
      <c r="G144">
        <f>'11'!G193</f>
        <v>5.8139534883720927</v>
      </c>
      <c r="H144">
        <f>'11'!H193</f>
        <v>5.9171597633136095</v>
      </c>
    </row>
    <row r="145" spans="1:8">
      <c r="B145" t="s">
        <v>298</v>
      </c>
      <c r="C145">
        <f>'11'!C223</f>
        <v>3.7878787878787881</v>
      </c>
      <c r="D145">
        <f>'11'!D223</f>
        <v>3.9682539682539679</v>
      </c>
      <c r="E145">
        <f>'11'!E223</f>
        <v>4.1152263374485596</v>
      </c>
      <c r="F145">
        <f>'11'!F223</f>
        <v>4.1152263374485596</v>
      </c>
      <c r="G145">
        <f>'11'!G223</f>
        <v>4.2553191489361701</v>
      </c>
      <c r="H145">
        <f>'11'!H223</f>
        <v>4.5662100456620998</v>
      </c>
    </row>
    <row r="146" spans="1:8">
      <c r="B146" t="s">
        <v>299</v>
      </c>
      <c r="C146">
        <f>'11'!C253</f>
        <v>2.0703933747412009</v>
      </c>
      <c r="D146">
        <f>'11'!D253</f>
        <v>2.1276595744680851</v>
      </c>
      <c r="E146">
        <f>'11'!E253</f>
        <v>2.1881838074398248</v>
      </c>
      <c r="F146">
        <f>'11'!F253</f>
        <v>2.2471910112359552</v>
      </c>
      <c r="G146">
        <f>'11'!G253</f>
        <v>2.2779043280182232</v>
      </c>
      <c r="H146">
        <f>'11'!H253</f>
        <v>2.3364485981308412</v>
      </c>
    </row>
    <row r="147" spans="1:8" ht="16" thickBot="1">
      <c r="B147" t="s">
        <v>300</v>
      </c>
      <c r="C147">
        <f>'11'!C283</f>
        <v>2.8248587570621471</v>
      </c>
      <c r="D147">
        <f>'11'!D283</f>
        <v>2.9239766081871341</v>
      </c>
      <c r="E147">
        <f>'11'!E283</f>
        <v>3.0211480362537766</v>
      </c>
      <c r="F147">
        <f>'11'!F283</f>
        <v>3.125</v>
      </c>
      <c r="G147">
        <f>'11'!G283</f>
        <v>3.3333333333333335</v>
      </c>
      <c r="H147">
        <f>'11'!H283</f>
        <v>3.4482758620689653</v>
      </c>
    </row>
    <row r="148" spans="1:8" ht="17" thickBot="1">
      <c r="A148">
        <v>12</v>
      </c>
      <c r="B148" s="69" t="s">
        <v>49</v>
      </c>
      <c r="C148" s="62">
        <f>'12'!C13</f>
        <v>1.1059228311624478</v>
      </c>
      <c r="D148" s="62">
        <f>'12'!D13</f>
        <v>1.1300853842290306</v>
      </c>
      <c r="E148" s="62">
        <f>'12'!E13</f>
        <v>1.1446012972148034</v>
      </c>
      <c r="F148" s="62">
        <f>'12'!F13</f>
        <v>1.1563664396762174</v>
      </c>
      <c r="G148" s="62">
        <f>'12'!G13</f>
        <v>1.1770860580695788</v>
      </c>
      <c r="H148" s="63">
        <f>'12'!H13</f>
        <v>1.1942675159235667</v>
      </c>
    </row>
    <row r="149" spans="1:8">
      <c r="B149" t="s">
        <v>302</v>
      </c>
      <c r="C149">
        <f>'12'!C43</f>
        <v>0.1558117793705204</v>
      </c>
      <c r="D149">
        <f>'12'!D43</f>
        <v>0.15792798483891343</v>
      </c>
      <c r="E149">
        <f>'12'!E43</f>
        <v>0.15875535799333229</v>
      </c>
      <c r="F149">
        <f>'12'!F43</f>
        <v>0.1584032947885316</v>
      </c>
      <c r="G149">
        <f>'12'!G43</f>
        <v>0.1599488163787588</v>
      </c>
      <c r="H149">
        <f>'12'!H43</f>
        <v>0.16074586079408457</v>
      </c>
    </row>
    <row r="150" spans="1:8">
      <c r="B150" t="s">
        <v>303</v>
      </c>
      <c r="C150">
        <f>'12'!C73</f>
        <v>1.7777777777777779</v>
      </c>
      <c r="D150">
        <f>'12'!D73</f>
        <v>1.8198362147406735</v>
      </c>
      <c r="E150">
        <f>'12'!E73</f>
        <v>1.8115942028985508</v>
      </c>
      <c r="F150">
        <f>'12'!F73</f>
        <v>1.8552875695732838</v>
      </c>
      <c r="G150">
        <f>'12'!G73</f>
        <v>1.9175455417066154</v>
      </c>
      <c r="H150">
        <f>'12'!H73</f>
        <v>1.9512195121951219</v>
      </c>
    </row>
    <row r="151" spans="1:8">
      <c r="B151" t="s">
        <v>304</v>
      </c>
      <c r="C151">
        <f>'12'!C103</f>
        <v>4.1322314049586781</v>
      </c>
      <c r="D151">
        <f>'12'!D103</f>
        <v>4.2918454935622314</v>
      </c>
      <c r="E151">
        <f>'12'!E103</f>
        <v>4.4709388971684056</v>
      </c>
      <c r="F151">
        <f>'12'!F103</f>
        <v>4.5941807044410421</v>
      </c>
      <c r="G151">
        <f>'12'!G103</f>
        <v>4.7770700636942669</v>
      </c>
      <c r="H151">
        <f>'12'!H103</f>
        <v>4.8939641109298524</v>
      </c>
    </row>
    <row r="152" spans="1:8">
      <c r="B152" t="s">
        <v>305</v>
      </c>
      <c r="C152">
        <f>'12'!C133</f>
        <v>3.1712473572938689</v>
      </c>
      <c r="D152">
        <f>'12'!D133</f>
        <v>3.2858707557502735</v>
      </c>
      <c r="E152">
        <f>'12'!E133</f>
        <v>3.3296337402885681</v>
      </c>
      <c r="F152">
        <f>'12'!F133</f>
        <v>3.4682080924855492</v>
      </c>
      <c r="G152">
        <f>'12'!G133</f>
        <v>3.5335689045936394</v>
      </c>
      <c r="H152">
        <f>'12'!H133</f>
        <v>3.5756853396901072</v>
      </c>
    </row>
    <row r="153" spans="1:8">
      <c r="B153" t="s">
        <v>306</v>
      </c>
      <c r="C153">
        <f>'12'!C163</f>
        <v>0.75700227100681305</v>
      </c>
      <c r="D153">
        <f>'12'!D163</f>
        <v>0.79302141157811257</v>
      </c>
      <c r="E153">
        <f>'12'!E163</f>
        <v>0.80321285140562249</v>
      </c>
      <c r="F153">
        <f>'12'!F163</f>
        <v>0.81833060556464821</v>
      </c>
      <c r="G153">
        <f>'12'!G163</f>
        <v>0.83682008368200833</v>
      </c>
      <c r="H153">
        <f>'12'!H163</f>
        <v>0.85910652920962194</v>
      </c>
    </row>
    <row r="154" spans="1:8">
      <c r="B154" t="s">
        <v>307</v>
      </c>
      <c r="C154">
        <f>'12'!C193</f>
        <v>1.2437810945273631</v>
      </c>
      <c r="D154">
        <f>'12'!D193</f>
        <v>1.2755102040816326</v>
      </c>
      <c r="E154">
        <f>'12'!E193</f>
        <v>1.3368983957219251</v>
      </c>
      <c r="F154">
        <f>'12'!F193</f>
        <v>1.3089005235602096</v>
      </c>
      <c r="G154">
        <f>'12'!G193</f>
        <v>1.3642564802182811</v>
      </c>
      <c r="H154">
        <f>'12'!H193</f>
        <v>1.4204545454545454</v>
      </c>
    </row>
    <row r="155" spans="1:8">
      <c r="B155" t="s">
        <v>308</v>
      </c>
      <c r="C155">
        <f>'12'!C223</f>
        <v>1.8083182640144664</v>
      </c>
      <c r="D155">
        <f>'12'!D223</f>
        <v>1.8484288354898337</v>
      </c>
      <c r="E155">
        <f>'12'!E223</f>
        <v>1.8712574850299402</v>
      </c>
      <c r="F155">
        <f>'12'!F223</f>
        <v>1.8989745537409799</v>
      </c>
      <c r="G155">
        <f>'12'!G223</f>
        <v>1.9470404984423677</v>
      </c>
      <c r="H155">
        <f>'12'!H223</f>
        <v>1.9731649565903711</v>
      </c>
    </row>
    <row r="156" spans="1:8">
      <c r="B156" t="s">
        <v>309</v>
      </c>
      <c r="C156">
        <f>'12'!C253</f>
        <v>0.60240963855421692</v>
      </c>
      <c r="D156">
        <f>'12'!D253</f>
        <v>0.60790273556231011</v>
      </c>
      <c r="E156">
        <f>'12'!E253</f>
        <v>0.61919504643962853</v>
      </c>
      <c r="F156">
        <f>'12'!F253</f>
        <v>0.62695924764890287</v>
      </c>
      <c r="G156">
        <f>'12'!G253</f>
        <v>0.62383031815346224</v>
      </c>
      <c r="H156">
        <f>'12'!H253</f>
        <v>0.63775510204081631</v>
      </c>
    </row>
    <row r="157" spans="1:8" ht="16" thickBot="1">
      <c r="B157" t="s">
        <v>310</v>
      </c>
      <c r="C157">
        <f>'12'!C283</f>
        <v>1.9569471624266144</v>
      </c>
      <c r="D157">
        <f>'12'!D283</f>
        <v>2.0408163265306123</v>
      </c>
      <c r="E157">
        <f>'12'!E283</f>
        <v>2.1231422505307855</v>
      </c>
      <c r="F157">
        <f>'12'!F283</f>
        <v>2.2573363431151239</v>
      </c>
      <c r="G157">
        <f>'12'!G283</f>
        <v>2.3752969121140142</v>
      </c>
      <c r="H157">
        <f>'12'!H283</f>
        <v>2.4752475247524752</v>
      </c>
    </row>
    <row r="158" spans="1:8" ht="17" thickBot="1">
      <c r="A158">
        <v>13</v>
      </c>
      <c r="B158" s="69" t="s">
        <v>53</v>
      </c>
      <c r="C158" s="62">
        <f>'13'!C13</f>
        <v>0.36753767261144271</v>
      </c>
      <c r="D158" s="62">
        <f>'13'!D13</f>
        <v>0.35201971310393382</v>
      </c>
      <c r="E158" s="62">
        <f>'13'!E13</f>
        <v>0.31829675867800744</v>
      </c>
      <c r="F158" s="62">
        <f>'13'!F13</f>
        <v>0.3180155827635554</v>
      </c>
      <c r="G158" s="62">
        <f>'13'!G13</f>
        <v>0.31717502775281492</v>
      </c>
      <c r="H158" s="63">
        <f>'13'!H13</f>
        <v>0.31845443447800009</v>
      </c>
    </row>
    <row r="159" spans="1:8">
      <c r="B159" t="s">
        <v>312</v>
      </c>
      <c r="C159">
        <f>'13'!C43</f>
        <v>0.19853087155052609</v>
      </c>
      <c r="D159">
        <f>'13'!D43</f>
        <v>0.39596119580281131</v>
      </c>
      <c r="E159">
        <f>'13'!E43</f>
        <v>0.19833399444664815</v>
      </c>
      <c r="F159">
        <f>'13'!F43</f>
        <v>0.29937132022752222</v>
      </c>
      <c r="G159">
        <f>'13'!G43</f>
        <v>0.30084235860409148</v>
      </c>
      <c r="H159">
        <f>'13'!H43</f>
        <v>0.30281619057232262</v>
      </c>
    </row>
    <row r="160" spans="1:8">
      <c r="B160" t="s">
        <v>313</v>
      </c>
      <c r="C160">
        <f>'13'!C73</f>
        <v>0.39541320680110714</v>
      </c>
      <c r="D160">
        <f>'13'!D73</f>
        <v>0.26455026455026459</v>
      </c>
      <c r="E160">
        <f>'13'!E73</f>
        <v>0.26791694574681846</v>
      </c>
      <c r="F160">
        <f>'13'!F73</f>
        <v>0.27162841233192991</v>
      </c>
      <c r="G160">
        <f>'13'!G73</f>
        <v>0.27521673317737722</v>
      </c>
      <c r="H160">
        <f>'13'!H73</f>
        <v>0.27773920288848769</v>
      </c>
    </row>
    <row r="161" spans="1:8">
      <c r="B161" t="s">
        <v>314</v>
      </c>
      <c r="C161">
        <f>'13'!C103</f>
        <v>0.43547684714762663</v>
      </c>
      <c r="D161">
        <f>'13'!D103</f>
        <v>0.14560279557367503</v>
      </c>
      <c r="E161">
        <f>'13'!E103</f>
        <v>0.14692918013517486</v>
      </c>
      <c r="F161">
        <f>'13'!F103</f>
        <v>0.14814814814814814</v>
      </c>
      <c r="G161">
        <f>'13'!G103</f>
        <v>0.14903129657228018</v>
      </c>
      <c r="H161">
        <f>'13'!H103</f>
        <v>0.15053439710973959</v>
      </c>
    </row>
    <row r="162" spans="1:8">
      <c r="B162" t="s">
        <v>315</v>
      </c>
      <c r="C162">
        <f>'13'!C133</f>
        <v>0.39856516540454368</v>
      </c>
      <c r="D162">
        <f>'13'!D133</f>
        <v>0.39793076004775169</v>
      </c>
      <c r="E162">
        <f>'13'!E133</f>
        <v>0.39277297721916737</v>
      </c>
      <c r="F162">
        <f>'13'!F133</f>
        <v>0.39904229848363931</v>
      </c>
      <c r="G162">
        <f>'13'!G133</f>
        <v>0.40306328093510685</v>
      </c>
      <c r="H162">
        <f>'13'!H133</f>
        <v>0.40436716538617062</v>
      </c>
    </row>
    <row r="163" spans="1:8">
      <c r="B163" t="s">
        <v>316</v>
      </c>
      <c r="C163">
        <f>'13'!C163</f>
        <v>0.66269052352551361</v>
      </c>
      <c r="D163">
        <f>'13'!D163</f>
        <v>0.67340067340067344</v>
      </c>
      <c r="E163">
        <f>'13'!E163</f>
        <v>0.68306010928961747</v>
      </c>
      <c r="F163">
        <f>'13'!F163</f>
        <v>0.69013112491373363</v>
      </c>
      <c r="G163">
        <f>'13'!G163</f>
        <v>0.70323488045007032</v>
      </c>
      <c r="H163">
        <f>'13'!H163</f>
        <v>0.71479628305932807</v>
      </c>
    </row>
    <row r="164" spans="1:8">
      <c r="B164" t="s">
        <v>317</v>
      </c>
      <c r="C164">
        <f>'13'!C193</f>
        <v>0.64412238325281801</v>
      </c>
      <c r="D164">
        <f>'13'!D193</f>
        <v>0.65295461965393409</v>
      </c>
      <c r="E164">
        <f>'13'!E193</f>
        <v>0.64164260506897652</v>
      </c>
      <c r="F164">
        <f>'13'!F193</f>
        <v>0.6261740763932373</v>
      </c>
      <c r="G164">
        <f>'13'!G193</f>
        <v>0.62073246430788331</v>
      </c>
      <c r="H164">
        <f>'13'!H193</f>
        <v>0.62695924764890287</v>
      </c>
    </row>
    <row r="165" spans="1:8">
      <c r="B165" t="s">
        <v>318</v>
      </c>
      <c r="C165">
        <f>'13'!C223</f>
        <v>0.35650623885918004</v>
      </c>
      <c r="D165">
        <f>'13'!D223</f>
        <v>0.36350418029807341</v>
      </c>
      <c r="E165">
        <f>'13'!E223</f>
        <v>0.3675119441381845</v>
      </c>
      <c r="F165">
        <f>'13'!F223</f>
        <v>0.3656307129798903</v>
      </c>
      <c r="G165">
        <f>'13'!G223</f>
        <v>0.36469730123997085</v>
      </c>
      <c r="H165">
        <f>'13'!H223</f>
        <v>0.36913990402362495</v>
      </c>
    </row>
    <row r="166" spans="1:8">
      <c r="B166" t="s">
        <v>319</v>
      </c>
      <c r="C166">
        <f>'13'!C253</f>
        <v>0.33478406427854035</v>
      </c>
      <c r="D166">
        <f>'13'!D253</f>
        <v>0.34530386740331492</v>
      </c>
      <c r="E166">
        <f>'13'!E253</f>
        <v>0.34590107229332412</v>
      </c>
      <c r="F166">
        <f>'13'!F253</f>
        <v>0.35056967572304998</v>
      </c>
      <c r="G166">
        <f>'13'!G253</f>
        <v>0.3527959075674722</v>
      </c>
      <c r="H166">
        <f>'13'!H253</f>
        <v>0.35906642728904847</v>
      </c>
    </row>
    <row r="167" spans="1:8">
      <c r="B167" t="s">
        <v>320</v>
      </c>
      <c r="C167">
        <f>'13'!C283</f>
        <v>0.96215522771007056</v>
      </c>
      <c r="D167">
        <f>'13'!D283</f>
        <v>0.96742986133505315</v>
      </c>
      <c r="E167">
        <f>'13'!E283</f>
        <v>0.97592713077423554</v>
      </c>
      <c r="F167">
        <f>'13'!F283</f>
        <v>0.98328416912487715</v>
      </c>
      <c r="G167">
        <f>'13'!G283</f>
        <v>0.99042588312974589</v>
      </c>
      <c r="H167">
        <f>'13'!H283</f>
        <v>1.0131712259371835</v>
      </c>
    </row>
    <row r="168" spans="1:8" ht="16" thickBot="1">
      <c r="B168" t="s">
        <v>321</v>
      </c>
      <c r="C168">
        <f>'13'!C313</f>
        <v>0.22112478808874475</v>
      </c>
      <c r="D168">
        <f>'13'!D313</f>
        <v>0.22091310751104565</v>
      </c>
      <c r="E168">
        <f>'13'!E313</f>
        <v>0.2223539875481767</v>
      </c>
      <c r="F168">
        <f>'13'!F313</f>
        <v>0.1446445360526506</v>
      </c>
      <c r="G168">
        <f>'13'!G313</f>
        <v>0.14047903350424951</v>
      </c>
      <c r="H168">
        <f>'13'!H313</f>
        <v>0.138217000691085</v>
      </c>
    </row>
    <row r="169" spans="1:8" ht="17" thickBot="1">
      <c r="A169">
        <v>14</v>
      </c>
      <c r="B169" s="69" t="s">
        <v>57</v>
      </c>
      <c r="C169" s="62">
        <f>'14'!C12</f>
        <v>-5.1698288786641164E-2</v>
      </c>
      <c r="D169" s="62">
        <f>'14'!D12</f>
        <v>-5.1549103150807429</v>
      </c>
      <c r="E169" s="62">
        <f>'14'!E12</f>
        <v>-2.989377035178562</v>
      </c>
      <c r="F169" s="62">
        <f>'14'!F12</f>
        <v>-1.6764006056673155</v>
      </c>
      <c r="G169" s="62">
        <f>'14'!G12</f>
        <v>-1.3689628737268646</v>
      </c>
      <c r="H169" s="63">
        <f>'14'!H12</f>
        <v>-8.9320388349514559</v>
      </c>
    </row>
    <row r="170" spans="1:8">
      <c r="B170" t="s">
        <v>323</v>
      </c>
      <c r="C170">
        <f>'14'!C43</f>
        <v>0.16220600162206</v>
      </c>
      <c r="D170">
        <f>'14'!D43</f>
        <v>0.16249593760155998</v>
      </c>
      <c r="E170">
        <f>'14'!E43</f>
        <v>0.16345210853220007</v>
      </c>
      <c r="F170">
        <f>'14'!F43</f>
        <v>0.16249593760155998</v>
      </c>
      <c r="G170">
        <f>'14'!G43</f>
        <v>0.16257519102584944</v>
      </c>
      <c r="H170">
        <f>'14'!H43</f>
        <v>0.16297262059973924</v>
      </c>
    </row>
    <row r="171" spans="1:8">
      <c r="B171" t="s">
        <v>324</v>
      </c>
      <c r="C171">
        <f>'14'!C73</f>
        <v>0.77700077700077697</v>
      </c>
      <c r="D171">
        <f>'14'!D73</f>
        <v>0.84033613445378152</v>
      </c>
      <c r="E171">
        <f>'14'!E73</f>
        <v>0.86505190311418689</v>
      </c>
      <c r="F171">
        <f>'14'!F73</f>
        <v>0.91996320147194111</v>
      </c>
      <c r="G171">
        <f>'14'!G73</f>
        <v>0.93109869646182497</v>
      </c>
      <c r="H171">
        <f>'14'!H73</f>
        <v>0.93984962406015038</v>
      </c>
    </row>
    <row r="172" spans="1:8">
      <c r="B172" t="s">
        <v>325</v>
      </c>
      <c r="C172">
        <f>'14'!C103</f>
        <v>1E-4</v>
      </c>
      <c r="D172">
        <f>'14'!D103</f>
        <v>1E-4</v>
      </c>
      <c r="E172">
        <f>'14'!E103</f>
        <v>2.0181634712411705</v>
      </c>
      <c r="F172">
        <f>'14'!F103</f>
        <v>2.0449897750511248</v>
      </c>
      <c r="G172">
        <f>'14'!G103</f>
        <v>2.1574973031283711</v>
      </c>
      <c r="H172">
        <f>'14'!H103</f>
        <v>2.2123893805309733</v>
      </c>
    </row>
    <row r="173" spans="1:8">
      <c r="B173" t="s">
        <v>248</v>
      </c>
      <c r="C173">
        <f>'14'!C133</f>
        <v>1.0000000000000001E-5</v>
      </c>
      <c r="D173">
        <f>'14'!D133</f>
        <v>1.0000000000000001E-5</v>
      </c>
      <c r="E173">
        <f>'14'!E133</f>
        <v>1.7211703958691911</v>
      </c>
      <c r="F173">
        <f>'14'!F133</f>
        <v>1.7652250661959401</v>
      </c>
      <c r="G173">
        <f>'14'!G133</f>
        <v>1.7636684303350969</v>
      </c>
      <c r="H173">
        <f>'14'!H133</f>
        <v>1.7809439002671414</v>
      </c>
    </row>
    <row r="174" spans="1:8">
      <c r="B174" t="s">
        <v>326</v>
      </c>
      <c r="C174">
        <f>'14'!C163</f>
        <v>1.0000000000000001E-5</v>
      </c>
      <c r="D174">
        <f>'14'!D163</f>
        <v>1.0000000000000001E-5</v>
      </c>
      <c r="E174">
        <f>'14'!E163</f>
        <v>2.8846153846153846</v>
      </c>
      <c r="F174">
        <f>'14'!F163</f>
        <v>2.912621359223301</v>
      </c>
      <c r="G174">
        <f>'14'!G163</f>
        <v>2.9469548133595285</v>
      </c>
      <c r="H174">
        <f>'14'!H163</f>
        <v>3</v>
      </c>
    </row>
    <row r="175" spans="1:8">
      <c r="B175" t="s">
        <v>327</v>
      </c>
      <c r="C175">
        <f>'14'!C193</f>
        <v>0.56401579244218847</v>
      </c>
      <c r="D175">
        <f>'14'!D193</f>
        <v>0.5701254275940707</v>
      </c>
      <c r="E175">
        <f>'14'!E193</f>
        <v>1.1634671320535195</v>
      </c>
      <c r="F175">
        <f>'14'!F193</f>
        <v>1.1716461628588166</v>
      </c>
      <c r="G175">
        <f>'14'!G193</f>
        <v>1.2062726176115801</v>
      </c>
      <c r="H175">
        <f>'14'!H193</f>
        <v>1.2461059190031154</v>
      </c>
    </row>
    <row r="176" spans="1:8">
      <c r="B176" t="s">
        <v>328</v>
      </c>
      <c r="C176">
        <f>'14'!C223</f>
        <v>1E-4</v>
      </c>
      <c r="D176">
        <f>'14'!D223</f>
        <v>1E-4</v>
      </c>
      <c r="E176">
        <f>'14'!E223</f>
        <v>1.7406440382941688</v>
      </c>
      <c r="F176">
        <f>'14'!F223</f>
        <v>1.7809439002671414</v>
      </c>
      <c r="G176">
        <f>'14'!G223</f>
        <v>1.8034265103697023</v>
      </c>
      <c r="H176">
        <f>'14'!H223</f>
        <v>1.8587360594795539</v>
      </c>
    </row>
    <row r="177" spans="1:8">
      <c r="B177" t="s">
        <v>329</v>
      </c>
      <c r="C177">
        <f>'14'!C253</f>
        <v>1E-4</v>
      </c>
      <c r="D177">
        <f>'14'!D253</f>
        <v>1E-4</v>
      </c>
      <c r="E177">
        <f>'14'!E253</f>
        <v>3.0487804878048781</v>
      </c>
      <c r="F177">
        <f>'14'!F253</f>
        <v>3.1217481789802286</v>
      </c>
      <c r="G177">
        <f>'14'!G253</f>
        <v>3.1813361611876991</v>
      </c>
      <c r="H177">
        <f>'14'!H253</f>
        <v>3.2751091703056767</v>
      </c>
    </row>
    <row r="178" spans="1:8">
      <c r="B178" t="s">
        <v>330</v>
      </c>
      <c r="C178">
        <f>'14'!C283</f>
        <v>1E-4</v>
      </c>
      <c r="D178">
        <f>'14'!D283</f>
        <v>1E-4</v>
      </c>
      <c r="E178">
        <f>'14'!E283</f>
        <v>2.0093770931011385</v>
      </c>
      <c r="F178">
        <f>'14'!F283</f>
        <v>2.0576131687242798</v>
      </c>
      <c r="G178">
        <f>'14'!G283</f>
        <v>2.1008403361344539</v>
      </c>
      <c r="H178">
        <f>'14'!H283</f>
        <v>2.1246458923512752</v>
      </c>
    </row>
    <row r="179" spans="1:8">
      <c r="B179" t="s">
        <v>331</v>
      </c>
      <c r="C179">
        <f>'14'!C313</f>
        <v>1E-4</v>
      </c>
      <c r="D179">
        <f>'14'!D313</f>
        <v>1E-4</v>
      </c>
      <c r="E179">
        <f>'14'!E313</f>
        <v>1.0126582278481013</v>
      </c>
      <c r="F179">
        <f>'14'!F313</f>
        <v>1.0520778537611783</v>
      </c>
      <c r="G179">
        <f>'14'!G313</f>
        <v>1.0678056593699945</v>
      </c>
      <c r="H179">
        <f>'14'!H313</f>
        <v>1.0781671159029651</v>
      </c>
    </row>
    <row r="180" spans="1:8" ht="16" thickBot="1">
      <c r="B180" t="s">
        <v>332</v>
      </c>
      <c r="C180">
        <f>'14'!C343</f>
        <v>1E-4</v>
      </c>
      <c r="D180">
        <f>'14'!D343</f>
        <v>1E-4</v>
      </c>
      <c r="E180">
        <f>'14'!E343</f>
        <v>2.1141649048625792</v>
      </c>
      <c r="F180">
        <f>'14'!F343</f>
        <v>2.0833333333333335</v>
      </c>
      <c r="G180">
        <f>'14'!G343</f>
        <v>2.1119324181626187</v>
      </c>
      <c r="H180">
        <f>'14'!H343</f>
        <v>2.1413276231263385</v>
      </c>
    </row>
    <row r="181" spans="1:8" ht="17" thickBot="1">
      <c r="A181">
        <v>15</v>
      </c>
      <c r="B181" s="69" t="s">
        <v>61</v>
      </c>
      <c r="C181" s="62">
        <f>'15'!C13</f>
        <v>4.8868689830425645E-2</v>
      </c>
      <c r="D181" s="62">
        <f>'15'!D13</f>
        <v>4.9955040463582776E-2</v>
      </c>
      <c r="E181" s="62">
        <f>'15'!E13</f>
        <v>1.5178345560333923</v>
      </c>
      <c r="F181" s="62">
        <f>'15'!F13</f>
        <v>1.5182186234817814</v>
      </c>
      <c r="G181" s="62">
        <f>'15'!G13</f>
        <v>1.2161135039270332</v>
      </c>
      <c r="H181" s="63">
        <f>'15'!H13</f>
        <v>1.7072446555819478</v>
      </c>
    </row>
    <row r="182" spans="1:8">
      <c r="B182" t="s">
        <v>334</v>
      </c>
      <c r="C182">
        <f>'15'!C43</f>
        <v>0.13264358668258389</v>
      </c>
      <c r="D182">
        <f>'15'!D43</f>
        <v>0.13401232913428035</v>
      </c>
      <c r="E182">
        <f>'15'!E43</f>
        <v>0.1342822613132805</v>
      </c>
      <c r="F182">
        <f>'15'!F43</f>
        <v>0.13403029084573115</v>
      </c>
      <c r="G182">
        <f>'15'!G43</f>
        <v>0.13283740701381508</v>
      </c>
      <c r="H182">
        <f>'15'!H43</f>
        <v>0.67159167226326399</v>
      </c>
    </row>
    <row r="183" spans="1:8">
      <c r="B183" t="s">
        <v>335</v>
      </c>
      <c r="C183">
        <f>'15'!C73</f>
        <v>1E-4</v>
      </c>
      <c r="D183">
        <f>'15'!D73</f>
        <v>1E-4</v>
      </c>
      <c r="E183">
        <f>'15'!E73</f>
        <v>5.0377833753148611</v>
      </c>
      <c r="F183">
        <f>'15'!F73</f>
        <v>5.0632911392405067</v>
      </c>
      <c r="G183">
        <f>'15'!G73</f>
        <v>5.1546391752577323</v>
      </c>
      <c r="H183">
        <f>'15'!H73</f>
        <v>5.2700922266139658</v>
      </c>
    </row>
    <row r="184" spans="1:8">
      <c r="B184" t="s">
        <v>280</v>
      </c>
      <c r="C184">
        <f>'15'!C103</f>
        <v>1E-4</v>
      </c>
      <c r="D184">
        <f>'15'!D103</f>
        <v>1E-4</v>
      </c>
      <c r="E184">
        <f>'15'!E103</f>
        <v>1.9627085377821392</v>
      </c>
      <c r="F184">
        <f>'15'!F103</f>
        <v>1.9579050416054824</v>
      </c>
      <c r="G184">
        <f>'15'!G103</f>
        <v>1.929570670525808</v>
      </c>
      <c r="H184">
        <f>'15'!H103</f>
        <v>1.9333011116481391</v>
      </c>
    </row>
    <row r="185" spans="1:8">
      <c r="B185" t="s">
        <v>336</v>
      </c>
      <c r="C185">
        <f>'15'!C133</f>
        <v>1E-4</v>
      </c>
      <c r="D185">
        <f>'15'!D133</f>
        <v>1E-4</v>
      </c>
      <c r="E185">
        <f>'15'!E133</f>
        <v>1.2300123001230012</v>
      </c>
      <c r="F185">
        <f>'15'!F133</f>
        <v>0.61614294516327794</v>
      </c>
      <c r="G185">
        <f>'15'!G133</f>
        <v>0.6184291898577613</v>
      </c>
      <c r="H185">
        <f>'15'!H133</f>
        <v>0.63979526551503518</v>
      </c>
    </row>
    <row r="186" spans="1:8">
      <c r="B186" t="s">
        <v>337</v>
      </c>
      <c r="C186">
        <f>'15'!C163</f>
        <v>1E-4</v>
      </c>
      <c r="D186">
        <f>'15'!D163</f>
        <v>1E-4</v>
      </c>
      <c r="E186">
        <f>'15'!E163</f>
        <v>2.6052974381241856</v>
      </c>
      <c r="F186">
        <f>'15'!F163</f>
        <v>3.125</v>
      </c>
      <c r="G186">
        <f>'15'!G163</f>
        <v>0.45829514207149408</v>
      </c>
      <c r="H186">
        <f>'15'!H163</f>
        <v>0</v>
      </c>
    </row>
    <row r="187" spans="1:8">
      <c r="B187" t="s">
        <v>338</v>
      </c>
      <c r="C187">
        <f>'15'!C193</f>
        <v>1E-4</v>
      </c>
      <c r="D187">
        <f>'15'!D193</f>
        <v>1E-4</v>
      </c>
      <c r="E187">
        <f>'15'!E193</f>
        <v>1.2706480304955527</v>
      </c>
      <c r="F187">
        <f>'15'!F193</f>
        <v>1.9011406844106464</v>
      </c>
      <c r="G187">
        <f>'15'!G193</f>
        <v>1.8645121193287757</v>
      </c>
      <c r="H187">
        <f>'15'!H193</f>
        <v>1.9059720457433291</v>
      </c>
    </row>
    <row r="188" spans="1:8">
      <c r="B188" t="s">
        <v>339</v>
      </c>
      <c r="C188">
        <f>'15'!C223</f>
        <v>1E-4</v>
      </c>
      <c r="D188">
        <f>'15'!D223</f>
        <v>1E-4</v>
      </c>
      <c r="E188">
        <f>'15'!E223</f>
        <v>3.8387715930902111</v>
      </c>
      <c r="F188">
        <f>'15'!F223</f>
        <v>3.7735849056603774</v>
      </c>
      <c r="G188">
        <f>'15'!G223</f>
        <v>3.8461538461538463</v>
      </c>
      <c r="H188">
        <f>'15'!H223</f>
        <v>3.9138943248532287</v>
      </c>
    </row>
    <row r="189" spans="1:8">
      <c r="B189" t="s">
        <v>340</v>
      </c>
      <c r="C189">
        <f>'15'!C253</f>
        <v>1.0000000000000001E-5</v>
      </c>
      <c r="D189">
        <f>'15'!D253</f>
        <v>1.0000000000000001E-5</v>
      </c>
      <c r="E189">
        <f>'15'!E253</f>
        <v>1.0905125408942202</v>
      </c>
      <c r="F189">
        <f>'15'!F253</f>
        <v>1E-4</v>
      </c>
      <c r="G189">
        <f>'15'!G253</f>
        <v>1E-4</v>
      </c>
      <c r="H189">
        <f>'15'!H253</f>
        <v>1E-4</v>
      </c>
    </row>
    <row r="190" spans="1:8">
      <c r="B190" t="s">
        <v>341</v>
      </c>
      <c r="C190">
        <f>'15'!C283</f>
        <v>1E-4</v>
      </c>
      <c r="D190">
        <f>'15'!D283</f>
        <v>1E-4</v>
      </c>
      <c r="E190">
        <f>'15'!E283</f>
        <v>4.1972717733473246</v>
      </c>
      <c r="F190">
        <f>'15'!F283</f>
        <v>4.0899795501022496</v>
      </c>
      <c r="G190">
        <f>'15'!G283</f>
        <v>4.1580041580041582</v>
      </c>
      <c r="H190">
        <f>'15'!H283</f>
        <v>4.2964554242749733</v>
      </c>
    </row>
    <row r="191" spans="1:8">
      <c r="B191" t="s">
        <v>342</v>
      </c>
      <c r="C191">
        <f>'15'!C313</f>
        <v>1E-4</v>
      </c>
      <c r="D191">
        <f>'15'!D313</f>
        <v>1E-4</v>
      </c>
      <c r="E191">
        <f>'15'!E313</f>
        <v>1.7361111111111109</v>
      </c>
      <c r="F191">
        <f>'15'!F313</f>
        <v>1.7574692442882249</v>
      </c>
      <c r="G191">
        <f>'15'!G313</f>
        <v>1.8018018018018018</v>
      </c>
      <c r="H191">
        <f>'15'!H313</f>
        <v>1.8050541516245489</v>
      </c>
    </row>
    <row r="192" spans="1:8" ht="16" thickBot="1">
      <c r="B192" t="s">
        <v>343</v>
      </c>
      <c r="C192">
        <f>'15'!C343</f>
        <v>1E-4</v>
      </c>
      <c r="D192">
        <f>'15'!D343</f>
        <v>1E-4</v>
      </c>
      <c r="E192">
        <f>'15'!E343</f>
        <v>2.9527559055118111</v>
      </c>
      <c r="F192">
        <f>'15'!F343</f>
        <v>2.9498525073746311</v>
      </c>
      <c r="G192">
        <f>'15'!G343</f>
        <v>3.0060120240480961</v>
      </c>
      <c r="H192">
        <f>'15'!H343</f>
        <v>3.0674846625766872</v>
      </c>
    </row>
    <row r="193" spans="1:8" ht="17" thickBot="1">
      <c r="A193">
        <v>16</v>
      </c>
      <c r="B193" s="69" t="s">
        <v>65</v>
      </c>
      <c r="C193" s="62">
        <f>'16'!C13</f>
        <v>1.9592810290484708</v>
      </c>
      <c r="D193" s="62">
        <f>'16'!D13</f>
        <v>1.9922044174967521</v>
      </c>
      <c r="E193" s="62">
        <f>'16'!E13</f>
        <v>2.1136063408190222</v>
      </c>
      <c r="F193" s="62">
        <f>'16'!F13</f>
        <v>2.1440057173485796</v>
      </c>
      <c r="G193" s="62">
        <f>'16'!G13</f>
        <v>2.1717491629716767</v>
      </c>
      <c r="H193" s="63">
        <f>'16'!H13</f>
        <v>2.2261385771264259</v>
      </c>
    </row>
    <row r="194" spans="1:8">
      <c r="B194" t="s">
        <v>345</v>
      </c>
      <c r="C194">
        <f>'16'!C43</f>
        <v>3.0543677458766036</v>
      </c>
      <c r="D194">
        <f>'16'!D43</f>
        <v>3.2030749519538757</v>
      </c>
      <c r="E194">
        <f>'16'!E43</f>
        <v>3.3266799733865602</v>
      </c>
      <c r="F194">
        <f>'16'!F43</f>
        <v>3.3852403520649967</v>
      </c>
      <c r="G194">
        <f>'16'!G43</f>
        <v>3.3738191632928478</v>
      </c>
      <c r="H194">
        <f>'16'!H43</f>
        <v>3.4867503486750349</v>
      </c>
    </row>
    <row r="195" spans="1:8">
      <c r="B195" t="s">
        <v>346</v>
      </c>
      <c r="C195">
        <f>'16'!C73</f>
        <v>2.5146689019279127</v>
      </c>
      <c r="D195">
        <f>'16'!D73</f>
        <v>2.5795356835769563</v>
      </c>
      <c r="E195">
        <f>'16'!E73</f>
        <v>2.6362038664323375</v>
      </c>
      <c r="F195">
        <f>'16'!F73</f>
        <v>2.7124773960216997</v>
      </c>
      <c r="G195">
        <f>'16'!G73</f>
        <v>2.8195488721804511</v>
      </c>
      <c r="H195">
        <f>'16'!H73</f>
        <v>2.9268292682926829</v>
      </c>
    </row>
    <row r="196" spans="1:8">
      <c r="B196" t="s">
        <v>347</v>
      </c>
      <c r="C196">
        <f>'16'!C103</f>
        <v>0.22261798753339268</v>
      </c>
      <c r="D196">
        <f>'16'!D103</f>
        <v>0.22306491188935981</v>
      </c>
      <c r="E196">
        <f>'16'!E103</f>
        <v>0.44943820224719105</v>
      </c>
      <c r="F196">
        <f>'16'!F103</f>
        <v>0.44692737430167601</v>
      </c>
      <c r="G196">
        <f>'16'!G103</f>
        <v>0.45095828635851182</v>
      </c>
      <c r="H196">
        <f>'16'!H103</f>
        <v>0.45798030684680557</v>
      </c>
    </row>
    <row r="197" spans="1:8">
      <c r="B197" t="s">
        <v>348</v>
      </c>
      <c r="C197">
        <f>'16'!C133</f>
        <v>3.1948881789137378</v>
      </c>
      <c r="D197">
        <f>'16'!D133</f>
        <v>3.2223415682062302</v>
      </c>
      <c r="E197">
        <f>'16'!E133</f>
        <v>3.3222591362126246</v>
      </c>
      <c r="F197">
        <f>'16'!F133</f>
        <v>3.3821871476888385</v>
      </c>
      <c r="G197">
        <f>'16'!G133</f>
        <v>3.4562211981566824</v>
      </c>
      <c r="H197">
        <f>'16'!H133</f>
        <v>3.5756853396901072</v>
      </c>
    </row>
    <row r="198" spans="1:8">
      <c r="B198" t="s">
        <v>349</v>
      </c>
      <c r="C198">
        <f>'16'!C163</f>
        <v>2.8264556246466932</v>
      </c>
      <c r="D198">
        <f>'16'!D163</f>
        <v>2.8968713789107765</v>
      </c>
      <c r="E198">
        <f>'16'!E163</f>
        <v>2.9761904761904758</v>
      </c>
      <c r="F198">
        <f>'16'!F163</f>
        <v>3.0788177339901481</v>
      </c>
      <c r="G198">
        <f>'16'!G163</f>
        <v>3.1367628607277291</v>
      </c>
      <c r="H198">
        <f>'16'!H163</f>
        <v>3.223726627981947</v>
      </c>
    </row>
    <row r="199" spans="1:8" ht="16" thickBot="1">
      <c r="B199" t="s">
        <v>350</v>
      </c>
      <c r="C199">
        <f>'16'!C193</f>
        <v>3.5108250438853128</v>
      </c>
      <c r="D199">
        <f>'16'!D193</f>
        <v>3.569303985722784</v>
      </c>
      <c r="E199">
        <f>'16'!E193</f>
        <v>3.569303985722784</v>
      </c>
      <c r="F199">
        <f>'16'!F193</f>
        <v>3.6923076923076921</v>
      </c>
      <c r="G199">
        <f>'16'!G193</f>
        <v>3.7313432835820897</v>
      </c>
      <c r="H199">
        <f>'16'!H193</f>
        <v>3.8338658146964857</v>
      </c>
    </row>
    <row r="200" spans="1:8" ht="17" thickBot="1">
      <c r="A200">
        <v>17</v>
      </c>
      <c r="B200" s="69" t="s">
        <v>69</v>
      </c>
      <c r="C200" s="62">
        <f>'17'!C13</f>
        <v>0.64224602610271353</v>
      </c>
      <c r="D200" s="62">
        <f>'17'!D13</f>
        <v>0.51872600892208731</v>
      </c>
      <c r="E200" s="62">
        <f>'17'!E13</f>
        <v>0.52194488262039529</v>
      </c>
      <c r="F200" s="62">
        <f>'17'!F13</f>
        <v>0.52525912783639928</v>
      </c>
      <c r="G200" s="62">
        <f>'17'!G13</f>
        <v>0.53044769785699131</v>
      </c>
      <c r="H200" s="63">
        <f>'17'!H13</f>
        <v>0.53739684966024581</v>
      </c>
    </row>
    <row r="201" spans="1:8">
      <c r="B201" t="s">
        <v>352</v>
      </c>
      <c r="C201">
        <f>'17'!C43</f>
        <v>0.45865548420914687</v>
      </c>
      <c r="D201">
        <f>'17'!D43</f>
        <v>0.29447371004155348</v>
      </c>
      <c r="E201">
        <f>'17'!E43</f>
        <v>0.2947920078611202</v>
      </c>
      <c r="F201">
        <f>'17'!F43</f>
        <v>0.32794411832223791</v>
      </c>
      <c r="G201">
        <f>'17'!G43</f>
        <v>0.33125745329269907</v>
      </c>
      <c r="H201">
        <f>'17'!H43</f>
        <v>0.33496348897970118</v>
      </c>
    </row>
    <row r="202" spans="1:8">
      <c r="B202" t="s">
        <v>353</v>
      </c>
      <c r="C202">
        <f>'17'!C73</f>
        <v>0.43208621390809271</v>
      </c>
      <c r="D202">
        <f>'17'!D73</f>
        <v>0.43327556325823219</v>
      </c>
      <c r="E202">
        <f>'17'!E73</f>
        <v>0.43695059887935023</v>
      </c>
      <c r="F202">
        <f>'17'!F73</f>
        <v>0.44124899421185143</v>
      </c>
      <c r="G202">
        <f>'17'!G73</f>
        <v>0.44467695527072976</v>
      </c>
      <c r="H202">
        <f>'17'!H73</f>
        <v>0.45023571163726894</v>
      </c>
    </row>
    <row r="203" spans="1:8">
      <c r="B203" t="s">
        <v>354</v>
      </c>
      <c r="C203">
        <f>'17'!C103</f>
        <v>1.2180267965895248</v>
      </c>
      <c r="D203">
        <f>'17'!D103</f>
        <v>1.2383900928792571</v>
      </c>
      <c r="E203">
        <f>'17'!E103</f>
        <v>1.256281407035176</v>
      </c>
      <c r="F203">
        <f>'17'!F103</f>
        <v>1.2642225031605563</v>
      </c>
      <c r="G203">
        <f>'17'!G103</f>
        <v>1.3106159895150722</v>
      </c>
      <c r="H203">
        <f>'17'!H103</f>
        <v>1.3368983957219251</v>
      </c>
    </row>
    <row r="204" spans="1:8">
      <c r="B204" t="s">
        <v>355</v>
      </c>
      <c r="C204">
        <f>'17'!C133</f>
        <v>2.3288309268747089</v>
      </c>
      <c r="D204">
        <f>'17'!D133</f>
        <v>1.4306151645207439</v>
      </c>
      <c r="E204">
        <f>'17'!E133</f>
        <v>1.4423076923076923</v>
      </c>
      <c r="F204">
        <f>'17'!F133</f>
        <v>1.4705882352941175</v>
      </c>
      <c r="G204">
        <f>'17'!G133</f>
        <v>1.5007503751875937</v>
      </c>
      <c r="H204">
        <f>'17'!H133</f>
        <v>1.5535991714137751</v>
      </c>
    </row>
    <row r="205" spans="1:8">
      <c r="B205" t="s">
        <v>356</v>
      </c>
      <c r="C205">
        <f>'17'!C163</f>
        <v>2.0815986677768525</v>
      </c>
      <c r="D205">
        <f>'17'!D163</f>
        <v>1.2831479897348161</v>
      </c>
      <c r="E205">
        <f>'17'!E163</f>
        <v>1.29926375054136</v>
      </c>
      <c r="F205">
        <f>'17'!F163</f>
        <v>1.3009540329575022</v>
      </c>
      <c r="G205">
        <f>'17'!G163</f>
        <v>1.321003963011889</v>
      </c>
      <c r="H205">
        <f>'17'!H163</f>
        <v>1.3398838767306833</v>
      </c>
    </row>
    <row r="206" spans="1:8">
      <c r="B206" t="s">
        <v>357</v>
      </c>
      <c r="C206">
        <f>'17'!C193</f>
        <v>2.7198549410698094</v>
      </c>
      <c r="D206">
        <f>'17'!D193</f>
        <v>1.8450184501845017</v>
      </c>
      <c r="E206">
        <f>'17'!E193</f>
        <v>1.8639328984156569</v>
      </c>
      <c r="F206">
        <f>'17'!F193</f>
        <v>0.93283582089552242</v>
      </c>
      <c r="G206">
        <f>'17'!G193</f>
        <v>0.94428706326723333</v>
      </c>
      <c r="H206">
        <f>'17'!H193</f>
        <v>0.9624639076034649</v>
      </c>
    </row>
    <row r="207" spans="1:8">
      <c r="B207" t="s">
        <v>358</v>
      </c>
      <c r="C207">
        <f>'17'!C223</f>
        <v>0.83437630371297455</v>
      </c>
      <c r="D207">
        <f>'17'!D223</f>
        <v>0.63816209317166561</v>
      </c>
      <c r="E207">
        <f>'17'!E223</f>
        <v>0.64391500321957496</v>
      </c>
      <c r="F207">
        <f>'17'!F223</f>
        <v>0.64710957722174278</v>
      </c>
      <c r="G207">
        <f>'17'!G223</f>
        <v>0.65645514223194745</v>
      </c>
      <c r="H207">
        <f>'17'!H223</f>
        <v>0.66994193836534166</v>
      </c>
    </row>
    <row r="208" spans="1:8">
      <c r="B208" t="s">
        <v>359</v>
      </c>
      <c r="C208">
        <f>'17'!C253</f>
        <v>1.6863406408094435</v>
      </c>
      <c r="D208">
        <f>'17'!D253</f>
        <v>1.7825311942959001</v>
      </c>
      <c r="E208">
        <f>'17'!E253</f>
        <v>1.8518518518518519</v>
      </c>
      <c r="F208">
        <f>'17'!F253</f>
        <v>1.9493177387914229</v>
      </c>
      <c r="G208">
        <f>'17'!G253</f>
        <v>2.0408163265306123</v>
      </c>
      <c r="H208">
        <f>'17'!H253</f>
        <v>2.0920502092050208</v>
      </c>
    </row>
    <row r="209" spans="1:8">
      <c r="B209" t="s">
        <v>360</v>
      </c>
      <c r="C209">
        <f>'17'!C283</f>
        <v>1.4524328249818446</v>
      </c>
      <c r="D209">
        <f>'17'!D283</f>
        <v>1.4695077149155031</v>
      </c>
      <c r="E209">
        <f>'17'!E283</f>
        <v>1.4992503748125936</v>
      </c>
      <c r="F209">
        <f>'17'!F283</f>
        <v>1.4970059880239521</v>
      </c>
      <c r="G209">
        <f>'17'!G283</f>
        <v>1.5003750937734435</v>
      </c>
      <c r="H209">
        <f>'17'!H283</f>
        <v>1.5071590052750565</v>
      </c>
    </row>
    <row r="210" spans="1:8">
      <c r="B210" t="s">
        <v>361</v>
      </c>
      <c r="C210">
        <f>'17'!C313</f>
        <v>1.0126582278481013</v>
      </c>
      <c r="D210">
        <f>'17'!D313</f>
        <v>1.0346611484738748</v>
      </c>
      <c r="E210">
        <f>'17'!E313</f>
        <v>1.0282776349614395</v>
      </c>
      <c r="F210">
        <f>'17'!F313</f>
        <v>1.0325245224574084</v>
      </c>
      <c r="G210">
        <f>'17'!G313</f>
        <v>1.0309278350515465</v>
      </c>
      <c r="H210">
        <f>'17'!H313</f>
        <v>1.0389610389610389</v>
      </c>
    </row>
    <row r="211" spans="1:8" ht="16" thickBot="1">
      <c r="B211" t="s">
        <v>362</v>
      </c>
      <c r="C211">
        <f>'17'!C343</f>
        <v>0.77339520494972935</v>
      </c>
      <c r="D211">
        <f>'17'!D343</f>
        <v>0.79239302694136293</v>
      </c>
      <c r="E211">
        <f>'17'!E343</f>
        <v>0.80128205128205121</v>
      </c>
      <c r="F211">
        <f>'17'!F343</f>
        <v>0.81300813008130079</v>
      </c>
      <c r="G211">
        <f>'17'!G343</f>
        <v>0.81433224755700329</v>
      </c>
      <c r="H211">
        <f>'17'!H343</f>
        <v>0.82508250825082508</v>
      </c>
    </row>
    <row r="212" spans="1:8" ht="17" thickBot="1">
      <c r="A212">
        <v>18</v>
      </c>
      <c r="B212" s="69" t="s">
        <v>73</v>
      </c>
      <c r="C212" s="62">
        <f>'18'!C13</f>
        <v>0.92746265742458267</v>
      </c>
      <c r="D212" s="62">
        <f>'18'!D13</f>
        <v>0.94574415131906431</v>
      </c>
      <c r="E212" s="62">
        <f>'18'!E13</f>
        <v>0.96061479346781942</v>
      </c>
      <c r="F212" s="62">
        <f>'18'!F13</f>
        <v>0.97485890200102621</v>
      </c>
      <c r="G212" s="62">
        <f>'18'!G13</f>
        <v>0.98691045086224805</v>
      </c>
      <c r="H212" s="63">
        <f>'18'!H13</f>
        <v>0.99716594940694858</v>
      </c>
    </row>
    <row r="213" spans="1:8">
      <c r="B213" t="s">
        <v>364</v>
      </c>
      <c r="C213">
        <f>'18'!C43</f>
        <v>0.4589261128958238</v>
      </c>
      <c r="D213">
        <f>'18'!D43</f>
        <v>0.46307015512850197</v>
      </c>
      <c r="E213">
        <f>'18'!E43</f>
        <v>0.47337278106508873</v>
      </c>
      <c r="F213">
        <f>'18'!F43</f>
        <v>0.47881254488867608</v>
      </c>
      <c r="G213">
        <f>'18'!G43</f>
        <v>0.48780487804878048</v>
      </c>
      <c r="H213">
        <f>'18'!H43</f>
        <v>0.49309664694280081</v>
      </c>
    </row>
    <row r="214" spans="1:8">
      <c r="B214" t="s">
        <v>365</v>
      </c>
      <c r="C214">
        <f>'18'!C73</f>
        <v>2.6666666666666665</v>
      </c>
      <c r="D214">
        <f>'18'!D73</f>
        <v>2.8490028490028489</v>
      </c>
      <c r="E214">
        <f>'18'!E73</f>
        <v>2.9382957884427032</v>
      </c>
      <c r="F214">
        <f>'18'!F73</f>
        <v>2.982107355864811</v>
      </c>
      <c r="G214">
        <f>'18'!G73</f>
        <v>3.0612244897959182</v>
      </c>
      <c r="H214">
        <f>'18'!H73</f>
        <v>3.131524008350731</v>
      </c>
    </row>
    <row r="215" spans="1:8">
      <c r="B215" t="s">
        <v>366</v>
      </c>
      <c r="C215">
        <f>'18'!C103</f>
        <v>1.3764624913971093</v>
      </c>
      <c r="D215">
        <f>'18'!D103</f>
        <v>1.4025245441795231</v>
      </c>
      <c r="E215">
        <f>'18'!E103</f>
        <v>1.4134275618374557</v>
      </c>
      <c r="F215">
        <f>'18'!F103</f>
        <v>1.4104372355430184</v>
      </c>
      <c r="G215">
        <f>'18'!G103</f>
        <v>1.417434443656981</v>
      </c>
      <c r="H215">
        <f>'18'!H103</f>
        <v>1.4316392269148175</v>
      </c>
    </row>
    <row r="216" spans="1:8">
      <c r="B216" t="s">
        <v>367</v>
      </c>
      <c r="C216">
        <f>'18'!C133</f>
        <v>0.81103000811030013</v>
      </c>
      <c r="D216">
        <f>'18'!D133</f>
        <v>0.82169268693508624</v>
      </c>
      <c r="E216">
        <f>'18'!E133</f>
        <v>0.82372322899505768</v>
      </c>
      <c r="F216">
        <f>'18'!F133</f>
        <v>0.8613264427217916</v>
      </c>
      <c r="G216">
        <f>'18'!G133</f>
        <v>0.88183421516754845</v>
      </c>
      <c r="H216">
        <f>'18'!H133</f>
        <v>0.90415913200723319</v>
      </c>
    </row>
    <row r="217" spans="1:8">
      <c r="B217" t="s">
        <v>368</v>
      </c>
      <c r="C217">
        <f>'18'!C163</f>
        <v>2.1551724137931032</v>
      </c>
      <c r="D217">
        <f>'18'!D163</f>
        <v>2.2026431718061676</v>
      </c>
      <c r="E217">
        <f>'18'!E163</f>
        <v>2.2831050228310499</v>
      </c>
      <c r="F217">
        <f>'18'!F163</f>
        <v>2.3419203747072599</v>
      </c>
      <c r="G217">
        <f>'18'!G163</f>
        <v>2.3696682464454977</v>
      </c>
      <c r="H217">
        <f>'18'!H163</f>
        <v>2.4009603841536613</v>
      </c>
    </row>
    <row r="218" spans="1:8">
      <c r="B218" t="s">
        <v>369</v>
      </c>
      <c r="C218">
        <f>'18'!C193</f>
        <v>0.49309664694280081</v>
      </c>
      <c r="D218">
        <f>'18'!D193</f>
        <v>0.51203277009728621</v>
      </c>
      <c r="E218">
        <f>'18'!E193</f>
        <v>0.51546391752577325</v>
      </c>
      <c r="F218">
        <f>'18'!F193</f>
        <v>0.5227391531625718</v>
      </c>
      <c r="G218">
        <f>'18'!G193</f>
        <v>0.54466230936819182</v>
      </c>
      <c r="H218">
        <f>'18'!H193</f>
        <v>0.55432372505543237</v>
      </c>
    </row>
    <row r="219" spans="1:8">
      <c r="B219" t="s">
        <v>370</v>
      </c>
      <c r="C219">
        <f>'18'!C223</f>
        <v>1.3786764705882353</v>
      </c>
      <c r="D219">
        <f>'18'!D223</f>
        <v>1.4191106906338695</v>
      </c>
      <c r="E219">
        <f>'18'!E223</f>
        <v>1.445086705202312</v>
      </c>
      <c r="F219">
        <f>'18'!F223</f>
        <v>1.4713094654242276</v>
      </c>
      <c r="G219">
        <f>'18'!G223</f>
        <v>1.4992503748125936</v>
      </c>
      <c r="H219">
        <f>'18'!H223</f>
        <v>1.5060240963855422</v>
      </c>
    </row>
    <row r="220" spans="1:8">
      <c r="B220" t="s">
        <v>371</v>
      </c>
      <c r="C220">
        <f>'18'!C253</f>
        <v>0.51858254105445123</v>
      </c>
      <c r="D220">
        <f>'18'!D253</f>
        <v>0.52493438320209973</v>
      </c>
      <c r="E220">
        <f>'18'!E253</f>
        <v>0.52956751985878203</v>
      </c>
      <c r="F220">
        <f>'18'!F253</f>
        <v>0.5357142857142857</v>
      </c>
      <c r="G220">
        <f>'18'!G253</f>
        <v>0.53134962805526031</v>
      </c>
      <c r="H220">
        <f>'18'!H253</f>
        <v>0.53533190578158463</v>
      </c>
    </row>
    <row r="221" spans="1:8" ht="16" thickBot="1">
      <c r="B221" t="s">
        <v>372</v>
      </c>
      <c r="C221">
        <f>'18'!C283</f>
        <v>1.4285714285714286</v>
      </c>
      <c r="D221">
        <f>'18'!D283</f>
        <v>1.4440433212996389</v>
      </c>
      <c r="E221">
        <f>'18'!E283</f>
        <v>1.4847809948032664</v>
      </c>
      <c r="F221">
        <f>'18'!F283</f>
        <v>1.5128593040847202</v>
      </c>
      <c r="G221">
        <f>'18'!G283</f>
        <v>1.5384615384615385</v>
      </c>
      <c r="H221">
        <f>'18'!H283</f>
        <v>1.5337423312883436</v>
      </c>
    </row>
    <row r="222" spans="1:8" ht="17" thickBot="1">
      <c r="A222">
        <v>19</v>
      </c>
      <c r="B222" s="69" t="s">
        <v>77</v>
      </c>
      <c r="C222" s="62">
        <f>'19'!C13</f>
        <v>1.1296598468683319</v>
      </c>
      <c r="D222" s="62">
        <f>'19'!D13</f>
        <v>1.1273251080353228</v>
      </c>
      <c r="E222" s="62">
        <f>'19'!E13</f>
        <v>1.1252813203300824</v>
      </c>
      <c r="F222" s="62">
        <f>'19'!F13</f>
        <v>1.1317195850361521</v>
      </c>
      <c r="G222" s="62">
        <f>'19'!G13</f>
        <v>1.1614401858304297</v>
      </c>
      <c r="H222" s="63">
        <f>'19'!H13</f>
        <v>1.1873350923482848</v>
      </c>
    </row>
    <row r="223" spans="1:8">
      <c r="B223" t="s">
        <v>374</v>
      </c>
      <c r="C223">
        <f>'19'!C43</f>
        <v>3.4042553191489362</v>
      </c>
      <c r="D223">
        <f>'19'!D43</f>
        <v>3.5304501323918802</v>
      </c>
      <c r="E223">
        <f>'19'!E43</f>
        <v>3.5938903863432166</v>
      </c>
      <c r="F223">
        <f>'19'!F43</f>
        <v>3.7071362372567194</v>
      </c>
      <c r="G223">
        <f>'19'!G43</f>
        <v>3.7700282752120642</v>
      </c>
      <c r="H223">
        <f>'19'!H43</f>
        <v>3.8387715930902111</v>
      </c>
    </row>
    <row r="224" spans="1:8">
      <c r="B224" t="s">
        <v>338</v>
      </c>
      <c r="C224">
        <f>'19'!C73</f>
        <v>2.1459227467811157</v>
      </c>
      <c r="D224">
        <f>'19'!D73</f>
        <v>2.1754894851341553</v>
      </c>
      <c r="E224">
        <f>'19'!E73</f>
        <v>2.2058823529411766</v>
      </c>
      <c r="F224">
        <f>'19'!F73</f>
        <v>2.2779043280182232</v>
      </c>
      <c r="G224">
        <f>'19'!G73</f>
        <v>2.3847376788553256</v>
      </c>
      <c r="H224">
        <f>'19'!H73</f>
        <v>2.4813895781637716</v>
      </c>
    </row>
    <row r="225" spans="1:8">
      <c r="B225" t="s">
        <v>375</v>
      </c>
      <c r="C225">
        <f>'19'!C103</f>
        <v>0.4886391399951136</v>
      </c>
      <c r="D225">
        <f>'19'!D103</f>
        <v>0.48071145295036655</v>
      </c>
      <c r="E225">
        <f>'19'!E103</f>
        <v>0.47489018164549451</v>
      </c>
      <c r="F225">
        <f>'19'!F103</f>
        <v>0.47247814788566028</v>
      </c>
      <c r="G225">
        <f>'19'!G103</f>
        <v>0.47875523638539796</v>
      </c>
      <c r="H225">
        <f>'19'!H103</f>
        <v>0.48461352071722802</v>
      </c>
    </row>
    <row r="226" spans="1:8">
      <c r="B226" t="s">
        <v>376</v>
      </c>
      <c r="C226">
        <f>'19'!C133</f>
        <v>2.3310023310023311</v>
      </c>
      <c r="D226">
        <f>'19'!D133</f>
        <v>2.3724792408066433</v>
      </c>
      <c r="E226">
        <f>'19'!E133</f>
        <v>2.4125452352231602</v>
      </c>
      <c r="F226">
        <f>'19'!F133</f>
        <v>2.4420024420024422</v>
      </c>
      <c r="G226">
        <f>'19'!G133</f>
        <v>2.5940337224383918</v>
      </c>
      <c r="H226">
        <f>'19'!H133</f>
        <v>2.6350461133069829</v>
      </c>
    </row>
    <row r="227" spans="1:8">
      <c r="B227" t="s">
        <v>377</v>
      </c>
      <c r="C227">
        <f>'19'!C163</f>
        <v>2.6024723487312951</v>
      </c>
      <c r="D227">
        <f>'19'!D163</f>
        <v>2.6755852842809364</v>
      </c>
      <c r="E227">
        <f>'19'!E163</f>
        <v>2.7266530334014996</v>
      </c>
      <c r="F227">
        <f>'19'!F163</f>
        <v>2.7758501040943786</v>
      </c>
      <c r="G227">
        <f>'19'!G163</f>
        <v>2.8880866425992777</v>
      </c>
      <c r="H227">
        <f>'19'!H163</f>
        <v>2.9717682020802374</v>
      </c>
    </row>
    <row r="228" spans="1:8" ht="16" thickBot="1">
      <c r="B228" t="s">
        <v>378</v>
      </c>
      <c r="C228">
        <f>'19'!C193</f>
        <v>0.35971223021582732</v>
      </c>
      <c r="D228">
        <f>'19'!D193</f>
        <v>0.35765379113018597</v>
      </c>
      <c r="E228">
        <f>'19'!E193</f>
        <v>0.35663338088445079</v>
      </c>
      <c r="F228">
        <f>'19'!F193</f>
        <v>0.35932446999640677</v>
      </c>
      <c r="G228">
        <f>'19'!G193</f>
        <v>0.3748125937031484</v>
      </c>
      <c r="H228">
        <f>'19'!H193</f>
        <v>0.39215686274509803</v>
      </c>
    </row>
    <row r="229" spans="1:8" ht="17" thickBot="1">
      <c r="A229">
        <v>20</v>
      </c>
      <c r="B229" s="69" t="s">
        <v>81</v>
      </c>
      <c r="C229" s="62">
        <f>'20'!C13</f>
        <v>1.1122518822724163</v>
      </c>
      <c r="D229" s="62">
        <f>'20'!D13</f>
        <v>1.1091203822199469</v>
      </c>
      <c r="E229" s="62">
        <f>'20'!E13</f>
        <v>1.115018440689596</v>
      </c>
      <c r="F229" s="62">
        <f>'20'!F13</f>
        <v>1.1224313590053532</v>
      </c>
      <c r="G229" s="62">
        <f>'20'!G13</f>
        <v>1.1514614703277237</v>
      </c>
      <c r="H229" s="63">
        <f>'20'!H13</f>
        <v>1.1729676080483624</v>
      </c>
    </row>
    <row r="230" spans="1:8">
      <c r="B230" t="s">
        <v>380</v>
      </c>
      <c r="C230">
        <f>'20'!C43</f>
        <v>0.14384349827387802</v>
      </c>
      <c r="D230">
        <f>'20'!D43</f>
        <v>0.14180374361883155</v>
      </c>
      <c r="E230">
        <f>'20'!E43</f>
        <v>0.14100394811054712</v>
      </c>
      <c r="F230">
        <f>'20'!F43</f>
        <v>0.14160294534126308</v>
      </c>
      <c r="G230">
        <f>'20'!G43</f>
        <v>0.14697236919459142</v>
      </c>
      <c r="H230">
        <f>'20'!H43</f>
        <v>0.15085231558304418</v>
      </c>
    </row>
    <row r="231" spans="1:8">
      <c r="B231" t="s">
        <v>381</v>
      </c>
      <c r="C231">
        <f>'20'!C73</f>
        <v>2.9368575624082229</v>
      </c>
      <c r="D231">
        <f>'20'!D73</f>
        <v>2.9828486204325126</v>
      </c>
      <c r="E231">
        <f>'20'!E73</f>
        <v>3.0792917628945342</v>
      </c>
      <c r="F231">
        <f>'20'!F73</f>
        <v>3.1397174254317113</v>
      </c>
      <c r="G231">
        <f>'20'!G73</f>
        <v>3.2441200324412005</v>
      </c>
      <c r="H231">
        <f>'20'!H73</f>
        <v>3.2546786004882016</v>
      </c>
    </row>
    <row r="232" spans="1:8">
      <c r="B232" t="s">
        <v>382</v>
      </c>
      <c r="C232">
        <f>'20'!C103</f>
        <v>2.7027027027027026</v>
      </c>
      <c r="D232">
        <f>'20'!D103</f>
        <v>2.8328611898017</v>
      </c>
      <c r="E232">
        <f>'20'!E103</f>
        <v>2.9069767441860463</v>
      </c>
      <c r="F232">
        <f>'20'!F103</f>
        <v>2.8776978417266186</v>
      </c>
      <c r="G232">
        <f>'20'!G103</f>
        <v>2.8328611898017</v>
      </c>
      <c r="H232">
        <f>'20'!H103</f>
        <v>2.8449502133712663</v>
      </c>
    </row>
    <row r="233" spans="1:8">
      <c r="B233" t="s">
        <v>383</v>
      </c>
      <c r="C233">
        <f>'20'!C133</f>
        <v>2.7372262773722631</v>
      </c>
      <c r="D233">
        <f>'20'!D133</f>
        <v>2.7624309392265194</v>
      </c>
      <c r="E233">
        <f>'20'!E133</f>
        <v>2.7522935779816518</v>
      </c>
      <c r="F233">
        <f>'20'!F133</f>
        <v>2.8037383177570092</v>
      </c>
      <c r="G233">
        <f>'20'!G133</f>
        <v>2.7675276752767526</v>
      </c>
      <c r="H233">
        <f>'20'!H133</f>
        <v>2.7649769585253456</v>
      </c>
    </row>
    <row r="234" spans="1:8" ht="16" thickBot="1">
      <c r="B234" t="s">
        <v>384</v>
      </c>
      <c r="C234">
        <f>'20'!C163</f>
        <v>1.9505851755526658</v>
      </c>
      <c r="D234">
        <f>'20'!D163</f>
        <v>1.953125</v>
      </c>
      <c r="E234">
        <f>'20'!E163</f>
        <v>2.0134228187919465</v>
      </c>
      <c r="F234">
        <f>'20'!F163</f>
        <v>2.0256583389601621</v>
      </c>
      <c r="G234">
        <f>'20'!G163</f>
        <v>2.0505809979494192</v>
      </c>
      <c r="H234">
        <f>'20'!H163</f>
        <v>2.0876826722338202</v>
      </c>
    </row>
    <row r="235" spans="1:8" ht="17" thickBot="1">
      <c r="A235">
        <v>21</v>
      </c>
      <c r="B235" s="69" t="s">
        <v>85</v>
      </c>
      <c r="C235" s="62">
        <f>'21'!C13</f>
        <v>0.8733624454148472</v>
      </c>
      <c r="D235" s="62">
        <f>'21'!D13</f>
        <v>0.88400580918103178</v>
      </c>
      <c r="E235" s="62">
        <f>'21'!E13</f>
        <v>0.89399744572158368</v>
      </c>
      <c r="F235" s="62">
        <f>'21'!F13</f>
        <v>0.8989341209708489</v>
      </c>
      <c r="G235" s="62">
        <f>'21'!G13</f>
        <v>0.83418891170431209</v>
      </c>
      <c r="H235" s="63">
        <f>'21'!H13</f>
        <v>0.7141929619529932</v>
      </c>
    </row>
    <row r="236" spans="1:8">
      <c r="B236" t="s">
        <v>386</v>
      </c>
      <c r="C236">
        <f>'21'!C43</f>
        <v>0.14613473622680112</v>
      </c>
      <c r="D236">
        <f>'21'!D43</f>
        <v>0.14658457930225741</v>
      </c>
      <c r="E236">
        <f>'21'!E43</f>
        <v>0.14613473622680112</v>
      </c>
      <c r="F236">
        <f>'21'!F43</f>
        <v>0.14558159848595137</v>
      </c>
      <c r="G236">
        <f>'21'!G43</f>
        <v>0.14310246136233543</v>
      </c>
      <c r="H236">
        <f>'21'!H43</f>
        <v>0.14374011786689664</v>
      </c>
    </row>
    <row r="237" spans="1:8">
      <c r="B237" t="s">
        <v>387</v>
      </c>
      <c r="C237">
        <f>'21'!C73</f>
        <v>1.4012143858010278</v>
      </c>
      <c r="D237">
        <f>'21'!D73</f>
        <v>1.4285714285714286</v>
      </c>
      <c r="E237">
        <f>'21'!E73</f>
        <v>1.4612761811982464</v>
      </c>
      <c r="F237">
        <f>'21'!F73</f>
        <v>1.4800197335964478</v>
      </c>
      <c r="G237">
        <f>'21'!G73</f>
        <v>1.4910536779324055</v>
      </c>
      <c r="H237">
        <f>'21'!H73</f>
        <v>0.50301810865191154</v>
      </c>
    </row>
    <row r="238" spans="1:8">
      <c r="B238" t="s">
        <v>388</v>
      </c>
      <c r="C238">
        <f>'21'!C103</f>
        <v>1.9147917663954046</v>
      </c>
      <c r="D238">
        <f>'21'!D103</f>
        <v>1.9502681618722573</v>
      </c>
      <c r="E238">
        <f>'21'!E103</f>
        <v>2.0140986908358509</v>
      </c>
      <c r="F238">
        <f>'21'!F103</f>
        <v>2.0314880650076179</v>
      </c>
      <c r="G238">
        <f>'21'!G103</f>
        <v>2.0811654526534862</v>
      </c>
      <c r="H238">
        <f>'21'!H103</f>
        <v>2.1621621621621623</v>
      </c>
    </row>
    <row r="239" spans="1:8">
      <c r="B239" t="s">
        <v>389</v>
      </c>
      <c r="C239">
        <f>'21'!C133</f>
        <v>0.69710700592540953</v>
      </c>
      <c r="D239">
        <f>'21'!D133</f>
        <v>0.70150824272185197</v>
      </c>
      <c r="E239">
        <f>'21'!E133</f>
        <v>0.70671378091872783</v>
      </c>
      <c r="F239">
        <f>'21'!F133</f>
        <v>1.0768126346015794</v>
      </c>
      <c r="G239">
        <f>'21'!G133</f>
        <v>0.72020165646380996</v>
      </c>
      <c r="H239">
        <f>'21'!H133</f>
        <v>0.72648020341445696</v>
      </c>
    </row>
    <row r="240" spans="1:8" ht="16" thickBot="1">
      <c r="B240" t="s">
        <v>390</v>
      </c>
      <c r="C240">
        <f>'21'!C163</f>
        <v>1.9157088122605364</v>
      </c>
      <c r="D240">
        <f>'21'!D163</f>
        <v>1.9870839542970691</v>
      </c>
      <c r="E240">
        <f>'21'!E163</f>
        <v>2.0533880903490762</v>
      </c>
      <c r="F240">
        <f>'21'!F163</f>
        <v>1.5600624024960998</v>
      </c>
      <c r="G240">
        <f>'21'!G163</f>
        <v>1.5915119363395225</v>
      </c>
      <c r="H240">
        <f>'21'!H163</f>
        <v>1.6181229773462784</v>
      </c>
    </row>
    <row r="241" spans="1:8" ht="17" thickBot="1">
      <c r="A241">
        <v>22</v>
      </c>
      <c r="B241" s="69" t="s">
        <v>89</v>
      </c>
      <c r="C241" s="62">
        <f>'22'!C13</f>
        <v>1.0137314533222743</v>
      </c>
      <c r="D241" s="62">
        <f>'22'!D13</f>
        <v>1.0236367020286619</v>
      </c>
      <c r="E241" s="62">
        <f>'22'!E13</f>
        <v>1.0239702117756575</v>
      </c>
      <c r="F241" s="62">
        <f>'22'!F13</f>
        <v>1.0305897784231977</v>
      </c>
      <c r="G241" s="62">
        <f>'22'!G13</f>
        <v>1.0388138634431958</v>
      </c>
      <c r="H241" s="63">
        <f>'22'!H13</f>
        <v>1.0263587590389549</v>
      </c>
    </row>
    <row r="242" spans="1:8">
      <c r="B242" t="s">
        <v>392</v>
      </c>
      <c r="C242">
        <f>'22'!C43</f>
        <v>0.38265306122448978</v>
      </c>
      <c r="D242">
        <f>'22'!D43</f>
        <v>0.38382804503582391</v>
      </c>
      <c r="E242">
        <f>'22'!E43</f>
        <v>0.38412291933418696</v>
      </c>
      <c r="F242">
        <f>'22'!F43</f>
        <v>0.38372985418265543</v>
      </c>
      <c r="G242">
        <f>'22'!G43</f>
        <v>0.38684719535783363</v>
      </c>
      <c r="H242">
        <f>'22'!H43</f>
        <v>0.38545547989207246</v>
      </c>
    </row>
    <row r="243" spans="1:8">
      <c r="B243" t="s">
        <v>393</v>
      </c>
      <c r="C243">
        <f>'22'!C73</f>
        <v>0.55309734513274333</v>
      </c>
      <c r="D243">
        <f>'22'!D73</f>
        <v>0.55699962866691421</v>
      </c>
      <c r="E243">
        <f>'22'!E73</f>
        <v>0.55218111540585313</v>
      </c>
      <c r="F243">
        <f>'22'!F73</f>
        <v>0.55991041433370659</v>
      </c>
      <c r="G243">
        <f>'22'!G73</f>
        <v>0.5617977528089888</v>
      </c>
      <c r="H243">
        <f>'22'!H73</f>
        <v>0.52365159713737131</v>
      </c>
    </row>
    <row r="244" spans="1:8">
      <c r="B244" t="s">
        <v>394</v>
      </c>
      <c r="C244">
        <f>'22'!C103</f>
        <v>4.4101433296582142</v>
      </c>
      <c r="D244">
        <f>'22'!D103</f>
        <v>4.5506257110352673</v>
      </c>
      <c r="E244">
        <f>'22'!E103</f>
        <v>4.5819014891179846</v>
      </c>
      <c r="F244">
        <f>'22'!F103</f>
        <v>4.6783625730994149</v>
      </c>
      <c r="G244">
        <f>'22'!G103</f>
        <v>4.7337278106508878</v>
      </c>
      <c r="H244">
        <f>'22'!H103</f>
        <v>4.9875311720698257</v>
      </c>
    </row>
    <row r="245" spans="1:8">
      <c r="B245" t="s">
        <v>395</v>
      </c>
      <c r="C245">
        <f>'22'!C133</f>
        <v>0.97751710654936463</v>
      </c>
      <c r="D245">
        <f>'22'!D133</f>
        <v>0.99206349206349198</v>
      </c>
      <c r="E245">
        <f>'22'!E133</f>
        <v>1.0022550739163116</v>
      </c>
      <c r="F245">
        <f>'22'!F133</f>
        <v>1.0108668182966893</v>
      </c>
      <c r="G245">
        <f>'22'!G133</f>
        <v>1.0170353419781337</v>
      </c>
      <c r="H245">
        <f>'22'!H133</f>
        <v>1.0317255610007738</v>
      </c>
    </row>
    <row r="246" spans="1:8">
      <c r="B246" t="s">
        <v>396</v>
      </c>
      <c r="C246">
        <f>'22'!C163</f>
        <v>3.4364261168384878</v>
      </c>
      <c r="D246">
        <f>'22'!D163</f>
        <v>3.484320557491289</v>
      </c>
      <c r="E246">
        <f>'22'!E163</f>
        <v>3.4756703078450841</v>
      </c>
      <c r="F246">
        <f>'22'!F163</f>
        <v>3.4499753573188765</v>
      </c>
      <c r="G246">
        <f>'22'!G163</f>
        <v>3.484320557491289</v>
      </c>
      <c r="H246">
        <f>'22'!H163</f>
        <v>3.5353535353535355</v>
      </c>
    </row>
    <row r="247" spans="1:8" ht="16" thickBot="1">
      <c r="B247" t="s">
        <v>397</v>
      </c>
      <c r="C247">
        <f>'22'!C193</f>
        <v>0.71326676176890158</v>
      </c>
      <c r="D247">
        <f>'22'!D193</f>
        <v>0.72992700729927007</v>
      </c>
      <c r="E247">
        <f>'22'!E193</f>
        <v>0.73313782991202348</v>
      </c>
      <c r="F247">
        <f>'22'!F193</f>
        <v>0.75187969924812037</v>
      </c>
      <c r="G247">
        <f>'22'!G193</f>
        <v>0.77160493827160492</v>
      </c>
      <c r="H247">
        <f>'22'!H193</f>
        <v>0.79113924050632911</v>
      </c>
    </row>
    <row r="248" spans="1:8" ht="17" thickBot="1">
      <c r="A248">
        <v>23</v>
      </c>
      <c r="B248" s="69" t="s">
        <v>93</v>
      </c>
      <c r="C248" s="62">
        <f>'23'!C13</f>
        <v>2.7873070325900513</v>
      </c>
      <c r="D248" s="62">
        <f>'23'!D13</f>
        <v>2.8719761405059097</v>
      </c>
      <c r="E248" s="62">
        <f>'23'!E13</f>
        <v>2.9368575624082229</v>
      </c>
      <c r="F248" s="62">
        <f>'23'!F13</f>
        <v>2.998846597462514</v>
      </c>
      <c r="G248" s="62">
        <f>'23'!G13</f>
        <v>3.0754672344452327</v>
      </c>
      <c r="H248" s="63">
        <f>'23'!H13</f>
        <v>2.7568656558159264</v>
      </c>
    </row>
    <row r="249" spans="1:8">
      <c r="B249" t="s">
        <v>399</v>
      </c>
      <c r="C249">
        <f>'23'!C43</f>
        <v>0.81037277147487841</v>
      </c>
      <c r="D249">
        <f>'23'!D43</f>
        <v>0.82781456953642385</v>
      </c>
      <c r="E249">
        <f>'23'!E43</f>
        <v>0.84495141529362061</v>
      </c>
      <c r="F249">
        <f>'23'!F43</f>
        <v>0.85763293310463118</v>
      </c>
      <c r="G249">
        <f>'23'!G43</f>
        <v>0.8703220191470844</v>
      </c>
      <c r="H249">
        <f>'23'!H43</f>
        <v>0.90090090090090091</v>
      </c>
    </row>
    <row r="250" spans="1:8">
      <c r="B250" t="s">
        <v>400</v>
      </c>
      <c r="C250">
        <f>'23'!C73</f>
        <v>3.9577836411609502</v>
      </c>
      <c r="D250">
        <f>'23'!D73</f>
        <v>4.0650406504065044</v>
      </c>
      <c r="E250">
        <f>'23'!E73</f>
        <v>4.0983606557377055</v>
      </c>
      <c r="F250">
        <f>'23'!F73</f>
        <v>4.2075736325385691</v>
      </c>
      <c r="G250">
        <f>'23'!G73</f>
        <v>4.2432814710042432</v>
      </c>
      <c r="H250">
        <f>'23'!H73</f>
        <v>4.3859649122807012</v>
      </c>
    </row>
    <row r="251" spans="1:8">
      <c r="B251" t="s">
        <v>401</v>
      </c>
      <c r="C251">
        <f>'23'!C103</f>
        <v>2.6109660574412534</v>
      </c>
      <c r="D251">
        <f>'23'!D103</f>
        <v>2.6809651474530831</v>
      </c>
      <c r="E251">
        <f>'23'!E103</f>
        <v>2.6954177897574128</v>
      </c>
      <c r="F251">
        <f>'23'!F103</f>
        <v>2.7777777777777777</v>
      </c>
      <c r="G251">
        <f>'23'!G103</f>
        <v>2.8409090909090908</v>
      </c>
      <c r="H251">
        <f>'23'!H103</f>
        <v>2.9850746268656718</v>
      </c>
    </row>
    <row r="252" spans="1:8">
      <c r="B252" t="s">
        <v>402</v>
      </c>
      <c r="C252">
        <f>'23'!C133</f>
        <v>2.5974025974025974</v>
      </c>
      <c r="D252">
        <f>'23'!D133</f>
        <v>2.6455026455026456</v>
      </c>
      <c r="E252">
        <f>'23'!E133</f>
        <v>2.7322404371584699</v>
      </c>
      <c r="F252">
        <f>'23'!F133</f>
        <v>2.770083102493075</v>
      </c>
      <c r="G252">
        <f>'23'!G133</f>
        <v>2.9498525073746311</v>
      </c>
      <c r="H252">
        <f>'23'!H133</f>
        <v>3.0211480362537766</v>
      </c>
    </row>
    <row r="253" spans="1:8">
      <c r="B253" t="s">
        <v>403</v>
      </c>
      <c r="C253">
        <f>'23'!C163</f>
        <v>2.6455026455026456</v>
      </c>
      <c r="D253">
        <f>'23'!D163</f>
        <v>2.7624309392265194</v>
      </c>
      <c r="E253">
        <f>'23'!E163</f>
        <v>2.8328611898017</v>
      </c>
      <c r="F253">
        <f>'23'!F163</f>
        <v>2.8735632183908044</v>
      </c>
      <c r="G253">
        <f>'23'!G163</f>
        <v>2.9498525073746311</v>
      </c>
      <c r="H253">
        <f>'23'!H163</f>
        <v>3.0769230769230771</v>
      </c>
    </row>
    <row r="254" spans="1:8">
      <c r="B254" t="s">
        <v>404</v>
      </c>
      <c r="C254">
        <f>'23'!C193</f>
        <v>1.8050541516245489</v>
      </c>
      <c r="D254">
        <f>'23'!D193</f>
        <v>1.8181818181818181</v>
      </c>
      <c r="E254">
        <f>'23'!E193</f>
        <v>1.8656716417910448</v>
      </c>
      <c r="F254">
        <f>'23'!F193</f>
        <v>1.9230769230769231</v>
      </c>
      <c r="G254">
        <f>'23'!G193</f>
        <v>2.0120724346076462</v>
      </c>
      <c r="H254">
        <f>'23'!H193</f>
        <v>2.0746887966804981</v>
      </c>
    </row>
    <row r="255" spans="1:8">
      <c r="B255" t="s">
        <v>405</v>
      </c>
      <c r="C255">
        <f>'23'!C223</f>
        <v>2.3419203747072599</v>
      </c>
      <c r="D255">
        <f>'23'!D223</f>
        <v>2.4271844660194173</v>
      </c>
      <c r="E255">
        <f>'23'!E223</f>
        <v>2.4813895781637716</v>
      </c>
      <c r="F255">
        <f>'23'!F223</f>
        <v>2.5445292620865141</v>
      </c>
      <c r="G255">
        <f>'23'!G223</f>
        <v>2.6178010471204192</v>
      </c>
      <c r="H255">
        <f>'23'!H223</f>
        <v>2.7777777777777777</v>
      </c>
    </row>
    <row r="256" spans="1:8">
      <c r="B256" t="s">
        <v>406</v>
      </c>
      <c r="C256">
        <f>'23'!C253</f>
        <v>3.8759689922480618</v>
      </c>
      <c r="D256">
        <f>'23'!D253</f>
        <v>4.0683482506102528</v>
      </c>
      <c r="E256">
        <f>'23'!E253</f>
        <v>4.2158516020236085</v>
      </c>
      <c r="F256">
        <f>'23'!F253</f>
        <v>4.3029259896729775</v>
      </c>
      <c r="G256">
        <f>'23'!G253</f>
        <v>4.476275738585497</v>
      </c>
      <c r="H256">
        <f>'23'!H253</f>
        <v>4.5703839122486292</v>
      </c>
    </row>
    <row r="257" spans="1:8">
      <c r="B257" t="s">
        <v>407</v>
      </c>
      <c r="C257">
        <f>'23'!C283</f>
        <v>9.1911764705882355</v>
      </c>
      <c r="D257">
        <f>'23'!D283</f>
        <v>9.7276264591439698</v>
      </c>
      <c r="E257">
        <f>'23'!E283</f>
        <v>10.020040080160321</v>
      </c>
      <c r="F257">
        <f>'23'!F283</f>
        <v>10.309278350515465</v>
      </c>
      <c r="G257">
        <f>'23'!G283</f>
        <v>10.660980810234541</v>
      </c>
      <c r="H257">
        <f>'23'!H283</f>
        <v>11.286681715575622</v>
      </c>
    </row>
    <row r="258" spans="1:8">
      <c r="B258" t="s">
        <v>408</v>
      </c>
      <c r="C258">
        <f>'23'!C313</f>
        <v>1.8148820326678765</v>
      </c>
      <c r="D258">
        <f>'23'!D313</f>
        <v>1.8416206261510129</v>
      </c>
      <c r="E258">
        <f>'23'!E313</f>
        <v>1.8691588785046729</v>
      </c>
      <c r="F258">
        <f>'23'!F313</f>
        <v>1.8796992481203008</v>
      </c>
      <c r="G258">
        <f>'23'!G313</f>
        <v>1.9305019305019306</v>
      </c>
      <c r="H258">
        <f>'23'!H313</f>
        <v>1.996007984031936</v>
      </c>
    </row>
    <row r="259" spans="1:8">
      <c r="B259" t="s">
        <v>409</v>
      </c>
      <c r="C259">
        <f>'23'!C343</f>
        <v>3.4042553191489362</v>
      </c>
      <c r="D259">
        <f>'23'!D343</f>
        <v>3.5304501323918802</v>
      </c>
      <c r="E259">
        <f>'23'!E343</f>
        <v>3.5938903863432166</v>
      </c>
      <c r="F259">
        <f>'23'!F343</f>
        <v>3.7071362372567194</v>
      </c>
      <c r="G259">
        <f>'23'!G343</f>
        <v>3.7700282752120642</v>
      </c>
      <c r="H259">
        <f>'23'!H343</f>
        <v>1.745962461807071</v>
      </c>
    </row>
    <row r="260" spans="1:8" ht="16" thickBot="1">
      <c r="B260" t="s">
        <v>410</v>
      </c>
      <c r="C260">
        <f>'23'!C373</f>
        <v>2.4096385542168677</v>
      </c>
      <c r="D260">
        <f>'23'!D373</f>
        <v>2.4691358024691357</v>
      </c>
      <c r="E260">
        <f>'23'!E373</f>
        <v>2.5510204081632653</v>
      </c>
      <c r="F260">
        <f>'23'!F373</f>
        <v>2.5974025974025974</v>
      </c>
      <c r="G260">
        <f>'23'!G373</f>
        <v>2.6666666666666665</v>
      </c>
      <c r="H260">
        <f>'23'!H373</f>
        <v>2.7397260273972601</v>
      </c>
    </row>
    <row r="261" spans="1:8" ht="17" thickBot="1">
      <c r="A261">
        <v>24</v>
      </c>
      <c r="B261" s="69" t="s">
        <v>97</v>
      </c>
      <c r="C261" s="62">
        <f>'24'!C13</f>
        <v>0.49929485551107644</v>
      </c>
      <c r="D261" s="62">
        <f>'24'!D13</f>
        <v>0.49227474112394098</v>
      </c>
      <c r="E261" s="62">
        <f>'24'!E13</f>
        <v>0.5620082427875609</v>
      </c>
      <c r="F261" s="62">
        <f>'24'!F13</f>
        <v>0.55216263699489665</v>
      </c>
      <c r="G261" s="62">
        <f>'24'!G13</f>
        <v>0.53332458134020366</v>
      </c>
      <c r="H261" s="63">
        <f>'24'!H13</f>
        <v>0.48359407113668784</v>
      </c>
    </row>
    <row r="262" spans="1:8">
      <c r="B262" t="s">
        <v>412</v>
      </c>
      <c r="C262">
        <f>'24'!C43</f>
        <v>0.2545367431275079</v>
      </c>
      <c r="D262">
        <f>'24'!D43</f>
        <v>0.25231910946196662</v>
      </c>
      <c r="E262">
        <f>'24'!E43</f>
        <v>0.4160166406656266</v>
      </c>
      <c r="F262">
        <f>'24'!F43</f>
        <v>0.4140603049258389</v>
      </c>
      <c r="G262">
        <f>'24'!G43</f>
        <v>0.41252909803459348</v>
      </c>
      <c r="H262">
        <f>'24'!H43</f>
        <v>0.41519002357686202</v>
      </c>
    </row>
    <row r="263" spans="1:8">
      <c r="B263" t="s">
        <v>413</v>
      </c>
      <c r="C263">
        <f>'24'!C73</f>
        <v>0.73407964764176914</v>
      </c>
      <c r="D263">
        <f>'24'!D73</f>
        <v>0.70237050043898164</v>
      </c>
      <c r="E263">
        <f>'24'!E73</f>
        <v>0.68085106382978722</v>
      </c>
      <c r="F263">
        <f>'24'!F73</f>
        <v>0.66611157368859286</v>
      </c>
      <c r="G263">
        <f>'24'!G73</f>
        <v>0.59844404548174746</v>
      </c>
      <c r="H263">
        <f>'24'!H73</f>
        <v>0.49333991119881604</v>
      </c>
    </row>
    <row r="264" spans="1:8">
      <c r="B264" t="s">
        <v>414</v>
      </c>
      <c r="C264">
        <f>'24'!C103</f>
        <v>1.893939393939394</v>
      </c>
      <c r="D264">
        <f>'24'!D103</f>
        <v>1.8740629685157422</v>
      </c>
      <c r="E264">
        <f>'24'!E103</f>
        <v>1.8148820326678765</v>
      </c>
      <c r="F264">
        <f>'24'!F103</f>
        <v>1.7624250969333803</v>
      </c>
      <c r="G264">
        <f>'24'!G103</f>
        <v>1.7488632388947185</v>
      </c>
      <c r="H264">
        <f>'24'!H103</f>
        <v>1.3736263736263736</v>
      </c>
    </row>
    <row r="265" spans="1:8">
      <c r="B265" t="s">
        <v>415</v>
      </c>
      <c r="C265">
        <f>'24'!C133</f>
        <v>0.52947405577126716</v>
      </c>
      <c r="D265">
        <f>'24'!D133</f>
        <v>0.52246603970741912</v>
      </c>
      <c r="E265">
        <f>'24'!E133</f>
        <v>0.50667117041040366</v>
      </c>
      <c r="F265">
        <f>'24'!F133</f>
        <v>0.49933422103861519</v>
      </c>
      <c r="G265">
        <f>'24'!G133</f>
        <v>0.49051667756703726</v>
      </c>
      <c r="H265">
        <f>'24'!H133</f>
        <v>0.48764629388816644</v>
      </c>
    </row>
    <row r="266" spans="1:8">
      <c r="B266" t="s">
        <v>416</v>
      </c>
      <c r="C266">
        <f>'24'!C163</f>
        <v>0.61973227565691624</v>
      </c>
      <c r="D266">
        <f>'24'!D163</f>
        <v>0.58816609810610521</v>
      </c>
      <c r="E266">
        <f>'24'!E163</f>
        <v>0.53596312573694926</v>
      </c>
      <c r="F266">
        <f>'24'!F163</f>
        <v>0.49241678156391566</v>
      </c>
      <c r="G266">
        <f>'24'!G163</f>
        <v>0.45541488295837512</v>
      </c>
      <c r="H266">
        <f>'24'!H163</f>
        <v>0.16832183134152501</v>
      </c>
    </row>
    <row r="267" spans="1:8">
      <c r="B267" t="s">
        <v>417</v>
      </c>
      <c r="C267">
        <f>'24'!C193</f>
        <v>1.4875418371141689</v>
      </c>
      <c r="D267">
        <f>'24'!D193</f>
        <v>1.4487504527345165</v>
      </c>
      <c r="E267">
        <f>'24'!E193</f>
        <v>1.0266940451745381</v>
      </c>
      <c r="F267">
        <f>'24'!F193</f>
        <v>0.98814229249011853</v>
      </c>
      <c r="G267">
        <f>'24'!G193</f>
        <v>0.9637006103437199</v>
      </c>
      <c r="H267">
        <f>'24'!H193</f>
        <v>0.94043887147335425</v>
      </c>
    </row>
    <row r="268" spans="1:8">
      <c r="B268" t="s">
        <v>418</v>
      </c>
      <c r="C268">
        <f>'24'!C223</f>
        <v>1.1773940345368916</v>
      </c>
      <c r="D268">
        <f>'24'!D223</f>
        <v>1.1525163273146368</v>
      </c>
      <c r="E268">
        <f>'24'!E223</f>
        <v>1.1299435028248588</v>
      </c>
      <c r="F268">
        <f>'24'!F223</f>
        <v>1.1235955056179776</v>
      </c>
      <c r="G268">
        <f>'24'!G223</f>
        <v>1.1355034065102196</v>
      </c>
      <c r="H268">
        <f>'24'!H223</f>
        <v>1.1206574523720583</v>
      </c>
    </row>
    <row r="269" spans="1:8">
      <c r="B269" t="s">
        <v>419</v>
      </c>
      <c r="C269">
        <f>'24'!C253</f>
        <v>1.5420200462606013</v>
      </c>
      <c r="D269">
        <f>'24'!D253</f>
        <v>1.5540015540015539</v>
      </c>
      <c r="E269">
        <f>'24'!E253</f>
        <v>1.5637216575449571</v>
      </c>
      <c r="F269">
        <f>'24'!F253</f>
        <v>1.5822784810126582</v>
      </c>
      <c r="G269">
        <f>'24'!G253</f>
        <v>1.5710919088766695</v>
      </c>
      <c r="H269">
        <f>'24'!H253</f>
        <v>1.6220600162206003</v>
      </c>
    </row>
    <row r="270" spans="1:8">
      <c r="B270" t="s">
        <v>420</v>
      </c>
      <c r="C270">
        <f>'24'!C283</f>
        <v>0.57903879559930516</v>
      </c>
      <c r="D270">
        <f>'24'!D283</f>
        <v>0.56433408577878097</v>
      </c>
      <c r="E270">
        <f>'24'!E283</f>
        <v>0.55187637969094927</v>
      </c>
      <c r="F270">
        <f>'24'!F283</f>
        <v>0.53676865271068175</v>
      </c>
      <c r="G270">
        <f>'24'!G283</f>
        <v>0.53547523427041499</v>
      </c>
      <c r="H270">
        <f>'24'!H283</f>
        <v>0.53835800807537004</v>
      </c>
    </row>
    <row r="271" spans="1:8">
      <c r="B271" t="s">
        <v>421</v>
      </c>
      <c r="C271">
        <f>'24'!C313</f>
        <v>1.0565240359218173</v>
      </c>
      <c r="D271">
        <f>'24'!D313</f>
        <v>1.0576414595452142</v>
      </c>
      <c r="E271">
        <f>'24'!E313</f>
        <v>1.0587612493382743</v>
      </c>
      <c r="F271">
        <f>'24'!F313</f>
        <v>1.0660980810234542</v>
      </c>
      <c r="G271">
        <f>'24'!G313</f>
        <v>1.0689470871191875</v>
      </c>
      <c r="H271">
        <f>'24'!H313</f>
        <v>0.54259359739555069</v>
      </c>
    </row>
    <row r="272" spans="1:8">
      <c r="B272" t="s">
        <v>422</v>
      </c>
      <c r="C272">
        <f>'24'!C343</f>
        <v>1.1151379983272931</v>
      </c>
      <c r="D272">
        <f>'24'!D343</f>
        <v>1.1151379983272931</v>
      </c>
      <c r="E272">
        <f>'24'!E343</f>
        <v>0.83588743382557806</v>
      </c>
      <c r="F272">
        <f>'24'!F343</f>
        <v>0.84269662921348321</v>
      </c>
      <c r="G272">
        <f>'24'!G343</f>
        <v>0.84080717488789247</v>
      </c>
      <c r="H272">
        <f>'24'!H343</f>
        <v>0.84985835694050993</v>
      </c>
    </row>
    <row r="273" spans="1:8">
      <c r="B273" t="s">
        <v>423</v>
      </c>
      <c r="C273">
        <f>'24'!C373</f>
        <v>0.54960153888430885</v>
      </c>
      <c r="D273">
        <f>'24'!D373</f>
        <v>0.54929964295523204</v>
      </c>
      <c r="E273">
        <f>'24'!E373</f>
        <v>0.53662463107056613</v>
      </c>
      <c r="F273">
        <f>'24'!F373</f>
        <v>0.47517224994060347</v>
      </c>
      <c r="G273">
        <f>'24'!G373</f>
        <v>0.2143163309044149</v>
      </c>
      <c r="H273">
        <f>'24'!H373</f>
        <v>0.20161290322580644</v>
      </c>
    </row>
    <row r="274" spans="1:8">
      <c r="B274" t="s">
        <v>424</v>
      </c>
      <c r="C274">
        <f>'24'!C403</f>
        <v>1.2195121951219512</v>
      </c>
      <c r="D274">
        <f>'24'!D403</f>
        <v>1.2254901960784315</v>
      </c>
      <c r="E274">
        <f>'24'!E403</f>
        <v>1.2004801920768307</v>
      </c>
      <c r="F274">
        <f>'24'!F403</f>
        <v>1.1897679952409281</v>
      </c>
      <c r="G274">
        <f>'24'!G403</f>
        <v>1.2026458208057726</v>
      </c>
      <c r="H274">
        <f>'24'!H403</f>
        <v>1.2135922330097086</v>
      </c>
    </row>
    <row r="275" spans="1:8" ht="16" thickBot="1">
      <c r="B275" t="s">
        <v>233</v>
      </c>
      <c r="C275">
        <f>'24'!C433</f>
        <v>0.41640641265875494</v>
      </c>
      <c r="D275">
        <f>'24'!D433</f>
        <v>0.41135335252982314</v>
      </c>
      <c r="E275">
        <f>'24'!E433</f>
        <v>0.40816326530612246</v>
      </c>
      <c r="F275">
        <f>'24'!F433</f>
        <v>0.4097520999795124</v>
      </c>
      <c r="G275">
        <f>'24'!G433</f>
        <v>0.41373603640877116</v>
      </c>
      <c r="H275">
        <f>'24'!H433</f>
        <v>0.41823504809703049</v>
      </c>
    </row>
    <row r="276" spans="1:8" ht="17" thickBot="1">
      <c r="A276">
        <v>25</v>
      </c>
      <c r="B276" s="69" t="s">
        <v>101</v>
      </c>
      <c r="C276" s="62">
        <f>'25'!C13</f>
        <v>1.6728002676480427</v>
      </c>
      <c r="D276" s="62">
        <f>'25'!D13</f>
        <v>1.6954325048319827</v>
      </c>
      <c r="E276" s="62">
        <f>'25'!E13</f>
        <v>1.708759099142203</v>
      </c>
      <c r="F276" s="62">
        <f>'25'!F13</f>
        <v>1.72717537738782</v>
      </c>
      <c r="G276" s="62">
        <f>'25'!G13</f>
        <v>1.7459319784901179</v>
      </c>
      <c r="H276" s="63">
        <f>'25'!H13</f>
        <v>1.719513033908797</v>
      </c>
    </row>
    <row r="277" spans="1:8">
      <c r="B277" t="s">
        <v>426</v>
      </c>
      <c r="C277">
        <f>'25'!C43</f>
        <v>0.63095905776780714</v>
      </c>
      <c r="D277">
        <f>'25'!D43</f>
        <v>0.63300042200028128</v>
      </c>
      <c r="E277">
        <f>'25'!E43</f>
        <v>0.63188934915397033</v>
      </c>
      <c r="F277">
        <f>'25'!F43</f>
        <v>0.63667232597623091</v>
      </c>
      <c r="G277">
        <f>'25'!G43</f>
        <v>0.63811684628474197</v>
      </c>
      <c r="H277">
        <f>'25'!H43</f>
        <v>0.60663251550283093</v>
      </c>
    </row>
    <row r="278" spans="1:8">
      <c r="B278" t="s">
        <v>427</v>
      </c>
      <c r="C278">
        <f>'25'!C73</f>
        <v>2.4205748865355519</v>
      </c>
      <c r="D278">
        <f>'25'!D73</f>
        <v>2.4752475247524752</v>
      </c>
      <c r="E278">
        <f>'25'!E73</f>
        <v>2.5236593059936911</v>
      </c>
      <c r="F278">
        <f>'25'!F73</f>
        <v>2.5616394492475183</v>
      </c>
      <c r="G278">
        <f>'25'!G73</f>
        <v>2.6246719160104988</v>
      </c>
      <c r="H278">
        <f>'25'!H73</f>
        <v>2.7173913043478262</v>
      </c>
    </row>
    <row r="279" spans="1:8">
      <c r="B279" t="s">
        <v>428</v>
      </c>
      <c r="C279">
        <f>'25'!C103</f>
        <v>2.9254022428083863</v>
      </c>
      <c r="D279">
        <f>'25'!D103</f>
        <v>3.0737704918032787</v>
      </c>
      <c r="E279">
        <f>'25'!E103</f>
        <v>3.1496062992125982</v>
      </c>
      <c r="F279">
        <f>'25'!F103</f>
        <v>3.2362459546925568</v>
      </c>
      <c r="G279">
        <f>'25'!G103</f>
        <v>3.3370411568409346</v>
      </c>
      <c r="H279">
        <f>'25'!H103</f>
        <v>3.4364261168384878</v>
      </c>
    </row>
    <row r="280" spans="1:8">
      <c r="B280" t="s">
        <v>429</v>
      </c>
      <c r="C280">
        <f>'25'!C133</f>
        <v>4.6854082998661317</v>
      </c>
      <c r="D280">
        <f>'25'!D133</f>
        <v>4.7846889952153111</v>
      </c>
      <c r="E280">
        <f>'25'!E133</f>
        <v>4.8882681564245809</v>
      </c>
      <c r="F280">
        <f>'25'!F133</f>
        <v>4.9645390070921991</v>
      </c>
      <c r="G280">
        <f>'25'!G133</f>
        <v>5.0468637346791638</v>
      </c>
      <c r="H280">
        <f>'25'!H133</f>
        <v>5.1584377302873987</v>
      </c>
    </row>
    <row r="281" spans="1:8">
      <c r="B281" t="s">
        <v>430</v>
      </c>
      <c r="C281">
        <f>'25'!C163</f>
        <v>1.0600706713780919</v>
      </c>
      <c r="D281">
        <f>'25'!D163</f>
        <v>1.0768126346015794</v>
      </c>
      <c r="E281">
        <f>'25'!E163</f>
        <v>1.0897203051216855</v>
      </c>
      <c r="F281">
        <f>'25'!F163</f>
        <v>1.0873504893077202</v>
      </c>
      <c r="G281">
        <f>'25'!G163</f>
        <v>1.0924981791697013</v>
      </c>
      <c r="H281">
        <f>'25'!H163</f>
        <v>1.1037527593818985</v>
      </c>
    </row>
    <row r="282" spans="1:8">
      <c r="B282" t="s">
        <v>275</v>
      </c>
      <c r="C282">
        <f>'25'!C193</f>
        <v>3.674540682414698</v>
      </c>
      <c r="D282">
        <f>'25'!D193</f>
        <v>3.727369542066028</v>
      </c>
      <c r="E282">
        <f>'25'!E193</f>
        <v>3.7858301784748511</v>
      </c>
      <c r="F282">
        <f>'25'!F193</f>
        <v>3.8419319429198682</v>
      </c>
      <c r="G282">
        <f>'25'!G193</f>
        <v>3.9503386004514676</v>
      </c>
      <c r="H282">
        <f>'25'!H193</f>
        <v>4.0509259259259256</v>
      </c>
    </row>
    <row r="283" spans="1:8">
      <c r="B283" t="s">
        <v>431</v>
      </c>
      <c r="C283">
        <f>'25'!C223</f>
        <v>2.2502250225022502</v>
      </c>
      <c r="D283">
        <f>'25'!D223</f>
        <v>2.2946305644791192</v>
      </c>
      <c r="E283">
        <f>'25'!E223</f>
        <v>2.3320895522388057</v>
      </c>
      <c r="F283">
        <f>'25'!F223</f>
        <v>2.3397285914833881</v>
      </c>
      <c r="G283">
        <f>'25'!G223</f>
        <v>2.3685457129322596</v>
      </c>
      <c r="H283">
        <f>'25'!H223</f>
        <v>2.3798191337458352</v>
      </c>
    </row>
    <row r="284" spans="1:8" ht="16" thickBot="1">
      <c r="B284" t="s">
        <v>432</v>
      </c>
      <c r="C284">
        <f>'25'!C253</f>
        <v>2.7487630566245187</v>
      </c>
      <c r="D284">
        <f>'25'!D253</f>
        <v>2.8042624789680315</v>
      </c>
      <c r="E284">
        <f>'25'!E253</f>
        <v>2.8328611898017</v>
      </c>
      <c r="F284">
        <f>'25'!F253</f>
        <v>2.9274004683840751</v>
      </c>
      <c r="G284">
        <f>'25'!G253</f>
        <v>2.9904306220095696</v>
      </c>
      <c r="H284">
        <f>'25'!H253</f>
        <v>3.0339805825242716</v>
      </c>
    </row>
    <row r="285" spans="1:8" ht="17" thickBot="1">
      <c r="A285">
        <v>26</v>
      </c>
      <c r="B285" s="69" t="s">
        <v>105</v>
      </c>
      <c r="C285" s="62">
        <f>'26'!C13</f>
        <v>0.15235773596404359</v>
      </c>
      <c r="D285" s="62">
        <f>'26'!D13</f>
        <v>0.41043531795911037</v>
      </c>
      <c r="E285" s="62">
        <f>'26'!E13</f>
        <v>0.41425020712510352</v>
      </c>
      <c r="F285" s="62">
        <f>'26'!F13</f>
        <v>0.41723166788359234</v>
      </c>
      <c r="G285" s="62">
        <f>'26'!G13</f>
        <v>0.88937717439640063</v>
      </c>
      <c r="H285" s="63">
        <f>'26'!H13</f>
        <v>0.89830642817511686</v>
      </c>
    </row>
    <row r="286" spans="1:8">
      <c r="B286" t="s">
        <v>434</v>
      </c>
      <c r="C286">
        <f>'26'!C43</f>
        <v>0.27648495461038664</v>
      </c>
      <c r="D286">
        <f>'26'!D43</f>
        <v>0.73685180068158795</v>
      </c>
      <c r="E286">
        <f>'26'!E43</f>
        <v>0.73995282800721451</v>
      </c>
      <c r="F286">
        <f>'26'!F43</f>
        <v>0.74032944660373867</v>
      </c>
      <c r="G286">
        <f>'26'!G43</f>
        <v>0.73961077982711598</v>
      </c>
      <c r="H286">
        <f>'26'!H43</f>
        <v>0.74487895716945995</v>
      </c>
    </row>
    <row r="287" spans="1:8">
      <c r="B287" t="s">
        <v>435</v>
      </c>
      <c r="C287">
        <f>'26'!C73</f>
        <v>9.9999999999999995E-7</v>
      </c>
      <c r="D287">
        <f>'26'!D73</f>
        <v>9.9999999999999995E-7</v>
      </c>
      <c r="E287">
        <f>'26'!E73</f>
        <v>9.9999999999999995E-7</v>
      </c>
      <c r="F287">
        <f>'26'!F73</f>
        <v>9.9999999999999995E-7</v>
      </c>
      <c r="G287">
        <f>'26'!G73</f>
        <v>0.97847358121330719</v>
      </c>
      <c r="H287">
        <f>'26'!H73</f>
        <v>0.99502487562189046</v>
      </c>
    </row>
    <row r="288" spans="1:8">
      <c r="B288" t="s">
        <v>436</v>
      </c>
      <c r="C288">
        <f>'26'!C103</f>
        <v>9.9999999999999995E-7</v>
      </c>
      <c r="D288">
        <f>'26'!D103</f>
        <v>9.9999999999999995E-7</v>
      </c>
      <c r="E288">
        <f>'26'!E103</f>
        <v>9.9999999999999995E-7</v>
      </c>
      <c r="F288">
        <f>'26'!F103</f>
        <v>9.9999999999999995E-7</v>
      </c>
      <c r="G288">
        <f>'26'!G103</f>
        <v>0.92850510677808729</v>
      </c>
      <c r="H288">
        <f>'26'!H103</f>
        <v>0.95419847328244267</v>
      </c>
    </row>
    <row r="289" spans="1:8">
      <c r="B289" t="s">
        <v>437</v>
      </c>
      <c r="C289">
        <f>'26'!C133</f>
        <v>9.9999999999999995E-7</v>
      </c>
      <c r="D289">
        <f>'26'!D133</f>
        <v>9.9999999999999995E-7</v>
      </c>
      <c r="E289">
        <f>'26'!E133</f>
        <v>9.9999999999999995E-7</v>
      </c>
      <c r="F289">
        <f>'26'!F133</f>
        <v>9.9999999999999995E-7</v>
      </c>
      <c r="G289">
        <f>'26'!G133</f>
        <v>2.4242424242424243</v>
      </c>
      <c r="H289">
        <f>'26'!H133</f>
        <v>2.4570024570024569</v>
      </c>
    </row>
    <row r="290" spans="1:8">
      <c r="B290" t="s">
        <v>438</v>
      </c>
      <c r="C290">
        <f>'26'!C163</f>
        <v>9.9999999999999995E-7</v>
      </c>
      <c r="D290">
        <f>'26'!D163</f>
        <v>9.9999999999999995E-7</v>
      </c>
      <c r="E290">
        <f>'26'!E163</f>
        <v>9.9999999999999995E-7</v>
      </c>
      <c r="F290">
        <f>'26'!F163</f>
        <v>9.9999999999999995E-7</v>
      </c>
      <c r="G290">
        <f>'26'!G163</f>
        <v>1.3917884481558804</v>
      </c>
      <c r="H290">
        <f>'26'!H163</f>
        <v>0.71073205401563611</v>
      </c>
    </row>
    <row r="291" spans="1:8">
      <c r="B291" t="s">
        <v>439</v>
      </c>
      <c r="C291">
        <f>'26'!C193</f>
        <v>9.9999999999999995E-7</v>
      </c>
      <c r="D291">
        <f>'26'!D193</f>
        <v>9.9999999999999995E-7</v>
      </c>
      <c r="E291">
        <f>'26'!E193</f>
        <v>9.9999999999999995E-7</v>
      </c>
      <c r="F291">
        <f>'26'!F193</f>
        <v>9.9999999999999995E-7</v>
      </c>
      <c r="G291">
        <f>'26'!G193</f>
        <v>0.61425061425061422</v>
      </c>
      <c r="H291">
        <f>'26'!H193</f>
        <v>1.2547051442910915</v>
      </c>
    </row>
    <row r="292" spans="1:8">
      <c r="B292" t="s">
        <v>440</v>
      </c>
      <c r="C292">
        <f>'26'!C223</f>
        <v>9.9999999999999995E-7</v>
      </c>
      <c r="D292">
        <f>'26'!D223</f>
        <v>9.9999999999999995E-7</v>
      </c>
      <c r="E292">
        <f>'26'!E223</f>
        <v>9.9999999999999995E-7</v>
      </c>
      <c r="F292">
        <f>'26'!F223</f>
        <v>9.9999999999999995E-7</v>
      </c>
      <c r="G292">
        <f>'26'!G223</f>
        <v>0.53850296176628976</v>
      </c>
      <c r="H292">
        <f>'26'!H223</f>
        <v>0.53633681952266021</v>
      </c>
    </row>
    <row r="293" spans="1:8">
      <c r="B293" t="s">
        <v>441</v>
      </c>
      <c r="C293">
        <f>'26'!C253</f>
        <v>9.9999999999999995E-7</v>
      </c>
      <c r="D293">
        <f>'26'!D253</f>
        <v>9.9999999999999995E-7</v>
      </c>
      <c r="E293">
        <f>'26'!E253</f>
        <v>9.9999999999999995E-7</v>
      </c>
      <c r="F293">
        <f>'26'!F253</f>
        <v>9.9999999999999995E-7</v>
      </c>
      <c r="G293">
        <f>'26'!G253</f>
        <v>2.0772746157041961</v>
      </c>
      <c r="H293">
        <f>'26'!H253</f>
        <v>2.1385799828913603</v>
      </c>
    </row>
    <row r="294" spans="1:8" ht="16" thickBot="1">
      <c r="B294" t="s">
        <v>442</v>
      </c>
      <c r="C294">
        <f>'26'!C283</f>
        <v>9.9999999999999995E-7</v>
      </c>
      <c r="D294">
        <f>'26'!D283</f>
        <v>9.9999999999999995E-7</v>
      </c>
      <c r="E294">
        <f>'26'!E283</f>
        <v>9.9999999999999995E-7</v>
      </c>
      <c r="F294">
        <f>'26'!F283</f>
        <v>9.9999999999999995E-7</v>
      </c>
      <c r="G294">
        <f>'26'!G283</f>
        <v>0.37893141341417202</v>
      </c>
      <c r="H294">
        <f>'26'!H283</f>
        <v>0.38240917782026768</v>
      </c>
    </row>
    <row r="295" spans="1:8" ht="17" thickBot="1">
      <c r="A295">
        <v>27</v>
      </c>
      <c r="B295" s="69" t="s">
        <v>3</v>
      </c>
      <c r="C295" s="62">
        <f>'27'!C13</f>
        <v>0.78068611998998361</v>
      </c>
      <c r="D295" s="62">
        <f>'27'!D13</f>
        <v>0.54800186113839622</v>
      </c>
      <c r="E295" s="62">
        <f>'27'!E13</f>
        <v>0.5526129207156858</v>
      </c>
      <c r="F295" s="62">
        <f>'27'!F13</f>
        <v>0.57722177910247263</v>
      </c>
      <c r="G295" s="62">
        <f>'27'!G13</f>
        <v>0.62529807641354462</v>
      </c>
      <c r="H295" s="63">
        <f>'27'!H13</f>
        <v>0.65477340546574792</v>
      </c>
    </row>
    <row r="296" spans="1:8">
      <c r="B296" t="s">
        <v>444</v>
      </c>
      <c r="C296">
        <f>'27'!C43</f>
        <v>0.79231113713872325</v>
      </c>
      <c r="D296">
        <f>'27'!D43</f>
        <v>0.39261206513946262</v>
      </c>
      <c r="E296">
        <f>'27'!E43</f>
        <v>0.39368057100799342</v>
      </c>
      <c r="F296">
        <f>'27'!F43</f>
        <v>0.41263346113508587</v>
      </c>
      <c r="G296">
        <f>'27'!G43</f>
        <v>0.53791428075655046</v>
      </c>
      <c r="H296">
        <f>'27'!H43</f>
        <v>0.56112786701269546</v>
      </c>
    </row>
    <row r="297" spans="1:8">
      <c r="B297" t="s">
        <v>445</v>
      </c>
      <c r="C297">
        <f>'27'!C73</f>
        <v>0.36400036400036401</v>
      </c>
      <c r="D297">
        <f>'27'!D73</f>
        <v>0.3706105809320856</v>
      </c>
      <c r="E297">
        <f>'27'!E73</f>
        <v>0.37629350893697083</v>
      </c>
      <c r="F297">
        <f>'27'!F73</f>
        <v>0.47218811974690716</v>
      </c>
      <c r="G297">
        <f>'27'!G73</f>
        <v>0.38127919168811364</v>
      </c>
      <c r="H297">
        <f>'27'!H73</f>
        <v>0.48398025360565289</v>
      </c>
    </row>
    <row r="298" spans="1:8">
      <c r="B298" t="s">
        <v>446</v>
      </c>
      <c r="C298">
        <f>'27'!C103</f>
        <v>1.5432098765432098</v>
      </c>
      <c r="D298">
        <f>'27'!D103</f>
        <v>1.604492579221821</v>
      </c>
      <c r="E298">
        <f>'27'!E103</f>
        <v>1.6508460586050351</v>
      </c>
      <c r="F298">
        <f>'27'!F103</f>
        <v>1.6757436112274822</v>
      </c>
      <c r="G298">
        <f>'27'!G103</f>
        <v>1.2847965738758029</v>
      </c>
      <c r="H298">
        <f>'27'!H103</f>
        <v>1.3123359580052494</v>
      </c>
    </row>
    <row r="299" spans="1:8">
      <c r="B299" t="s">
        <v>447</v>
      </c>
      <c r="C299">
        <f>'27'!C133</f>
        <v>0.54638837285542563</v>
      </c>
      <c r="D299">
        <f>'27'!D133</f>
        <v>0.55236411842686706</v>
      </c>
      <c r="E299">
        <f>'27'!E133</f>
        <v>0.56135623666778933</v>
      </c>
      <c r="F299">
        <f>'27'!F133</f>
        <v>0.56740807989105768</v>
      </c>
      <c r="G299">
        <f>'27'!G133</f>
        <v>0.57319729450876988</v>
      </c>
      <c r="H299">
        <f>'27'!H133</f>
        <v>0.58207217694994173</v>
      </c>
    </row>
    <row r="300" spans="1:8">
      <c r="B300" t="s">
        <v>448</v>
      </c>
      <c r="C300">
        <f>'27'!C163</f>
        <v>0.87298123090353552</v>
      </c>
      <c r="D300">
        <f>'27'!D163</f>
        <v>0.90538705296514255</v>
      </c>
      <c r="E300">
        <f>'27'!E163</f>
        <v>0.92807424593967514</v>
      </c>
      <c r="F300">
        <f>'27'!F163</f>
        <v>0.95102234902520211</v>
      </c>
      <c r="G300">
        <f>'27'!G163</f>
        <v>0.9569377990430622</v>
      </c>
      <c r="H300">
        <f>'27'!H163</f>
        <v>0.97134531325886353</v>
      </c>
    </row>
    <row r="301" spans="1:8">
      <c r="B301" t="s">
        <v>449</v>
      </c>
      <c r="C301">
        <f>'27'!C193</f>
        <v>2.8388928317955999</v>
      </c>
      <c r="D301">
        <f>'27'!D193</f>
        <v>2.9520295202952029</v>
      </c>
      <c r="E301">
        <f>'27'!E193</f>
        <v>3.0534351145038165</v>
      </c>
      <c r="F301">
        <f>'27'!F193</f>
        <v>3.228410008071025</v>
      </c>
      <c r="G301">
        <f>'27'!G193</f>
        <v>3.2894736842105261</v>
      </c>
      <c r="H301">
        <f>'27'!H193</f>
        <v>3.4158838599487615</v>
      </c>
    </row>
    <row r="302" spans="1:8">
      <c r="B302" t="s">
        <v>450</v>
      </c>
      <c r="C302">
        <f>'27'!C223</f>
        <v>1.9404915912031049</v>
      </c>
      <c r="D302">
        <f>'27'!D223</f>
        <v>1.9775873434410021</v>
      </c>
      <c r="E302">
        <f>'27'!E223</f>
        <v>1.969796454366382</v>
      </c>
      <c r="F302">
        <f>'27'!F223</f>
        <v>1.9595035924232529</v>
      </c>
      <c r="G302">
        <f>'27'!G223</f>
        <v>1.3046314416177429</v>
      </c>
      <c r="H302">
        <f>'27'!H223</f>
        <v>1.3245033112582782</v>
      </c>
    </row>
    <row r="303" spans="1:8">
      <c r="B303" t="s">
        <v>451</v>
      </c>
      <c r="C303">
        <f>'27'!C253</f>
        <v>0.87892770819600097</v>
      </c>
      <c r="D303">
        <f>'27'!D253</f>
        <v>0.89585666293393063</v>
      </c>
      <c r="E303">
        <f>'27'!E253</f>
        <v>0.91365920511649157</v>
      </c>
      <c r="F303">
        <f>'27'!F253</f>
        <v>0.92378752886836024</v>
      </c>
      <c r="G303">
        <f>'27'!G253</f>
        <v>0.93632958801498123</v>
      </c>
      <c r="H303">
        <f>'27'!H253</f>
        <v>0.95057034220532322</v>
      </c>
    </row>
    <row r="304" spans="1:8">
      <c r="B304" t="s">
        <v>452</v>
      </c>
      <c r="C304">
        <f>'27'!C283</f>
        <v>0.84602368866328259</v>
      </c>
      <c r="D304">
        <f>'27'!D283</f>
        <v>0.8543357539513029</v>
      </c>
      <c r="E304">
        <f>'27'!E283</f>
        <v>0.86318515321536471</v>
      </c>
      <c r="F304">
        <f>'27'!F283</f>
        <v>0.86467790747946383</v>
      </c>
      <c r="G304">
        <f>'27'!G283</f>
        <v>0.87145969498910669</v>
      </c>
      <c r="H304">
        <f>'27'!H283</f>
        <v>0.88105726872246704</v>
      </c>
    </row>
    <row r="305" spans="1:8" ht="16" thickBot="1">
      <c r="B305" t="s">
        <v>453</v>
      </c>
      <c r="C305">
        <f>'27'!C313</f>
        <v>0.5041593143433325</v>
      </c>
      <c r="D305">
        <f>'27'!D313</f>
        <v>0.51177072671443191</v>
      </c>
      <c r="E305">
        <f>'27'!E313</f>
        <v>0.52056220718375845</v>
      </c>
      <c r="F305">
        <f>'27'!F313</f>
        <v>0.52397170552790151</v>
      </c>
      <c r="G305">
        <f>'27'!G313</f>
        <v>0.53050397877984079</v>
      </c>
      <c r="H305">
        <f>'27'!H313</f>
        <v>0.53922890266918311</v>
      </c>
    </row>
    <row r="306" spans="1:8" ht="17" thickBot="1">
      <c r="A306">
        <v>28</v>
      </c>
      <c r="B306" s="69" t="s">
        <v>7</v>
      </c>
      <c r="C306" s="62">
        <f>'28'!C13</f>
        <v>1.5574807748466855</v>
      </c>
      <c r="D306" s="62">
        <f>'28'!D13</f>
        <v>1.4348622037504328</v>
      </c>
      <c r="E306" s="62">
        <f>'28'!E13</f>
        <v>1.5020277374455515</v>
      </c>
      <c r="F306" s="62">
        <f>'28'!F13</f>
        <v>1.5170670037926675</v>
      </c>
      <c r="G306" s="62">
        <f>'28'!G13</f>
        <v>1.5387771850636027</v>
      </c>
      <c r="H306" s="63">
        <f>'28'!H13</f>
        <v>1.5549681231534753</v>
      </c>
    </row>
    <row r="307" spans="1:8">
      <c r="B307" t="s">
        <v>455</v>
      </c>
      <c r="C307">
        <f>'28'!C43</f>
        <v>0.43227665706051871</v>
      </c>
      <c r="D307">
        <f>'28'!D43</f>
        <v>0.14490653528474134</v>
      </c>
      <c r="E307">
        <f>'28'!E43</f>
        <v>0.14568764568764569</v>
      </c>
      <c r="F307">
        <f>'28'!F43</f>
        <v>0.14600671630895021</v>
      </c>
      <c r="G307">
        <f>'28'!G43</f>
        <v>0.14630577907827361</v>
      </c>
      <c r="H307">
        <f>'28'!H43</f>
        <v>0.14607069821793747</v>
      </c>
    </row>
    <row r="308" spans="1:8">
      <c r="B308" t="s">
        <v>456</v>
      </c>
      <c r="C308">
        <f>'28'!C73</f>
        <v>3.9123630672926448</v>
      </c>
      <c r="D308">
        <f>'28'!D73</f>
        <v>3.9277297721916731</v>
      </c>
      <c r="E308">
        <f>'28'!E73</f>
        <v>4</v>
      </c>
      <c r="F308">
        <f>'28'!F73</f>
        <v>4.0551500405515002</v>
      </c>
      <c r="G308">
        <f>'28'!G73</f>
        <v>4.1736227045075127</v>
      </c>
      <c r="H308">
        <f>'28'!H73</f>
        <v>4.2158516020236085</v>
      </c>
    </row>
    <row r="309" spans="1:8">
      <c r="B309" t="s">
        <v>457</v>
      </c>
      <c r="C309">
        <f>'28'!C103</f>
        <v>1.0482180293501049</v>
      </c>
      <c r="D309">
        <f>'28'!D103</f>
        <v>1.0718113612004287</v>
      </c>
      <c r="E309">
        <f>'28'!E103</f>
        <v>1.0775862068965516</v>
      </c>
      <c r="F309">
        <f>'28'!F103</f>
        <v>1.088139281828074</v>
      </c>
      <c r="G309">
        <f>'28'!G103</f>
        <v>1.1001100110011</v>
      </c>
      <c r="H309">
        <f>'28'!H103</f>
        <v>1.1123470522803114</v>
      </c>
    </row>
    <row r="310" spans="1:8">
      <c r="B310" t="s">
        <v>458</v>
      </c>
      <c r="C310">
        <f>'28'!C133</f>
        <v>2.5020850708924103</v>
      </c>
      <c r="D310">
        <f>'28'!D133</f>
        <v>2.6019080659150045</v>
      </c>
      <c r="E310">
        <f>'28'!E133</f>
        <v>2.6200873362445414</v>
      </c>
      <c r="F310">
        <f>'28'!F133</f>
        <v>2.6595744680851063</v>
      </c>
      <c r="G310">
        <f>'28'!G133</f>
        <v>2.7198549410698094</v>
      </c>
      <c r="H310">
        <f>'28'!H133</f>
        <v>2.6690391459074734</v>
      </c>
    </row>
    <row r="311" spans="1:8">
      <c r="B311" t="s">
        <v>326</v>
      </c>
      <c r="C311">
        <f>'28'!C163</f>
        <v>0.4784688995215311</v>
      </c>
      <c r="D311">
        <f>'28'!D163</f>
        <v>0.48496605237633367</v>
      </c>
      <c r="E311">
        <f>'28'!E163</f>
        <v>0.48285852245292127</v>
      </c>
      <c r="F311">
        <f>'28'!F163</f>
        <v>0.48590864917395526</v>
      </c>
      <c r="G311">
        <f>'28'!G163</f>
        <v>0.49701789264413515</v>
      </c>
      <c r="H311">
        <f>'28'!H163</f>
        <v>0.50658561296859173</v>
      </c>
    </row>
    <row r="312" spans="1:8">
      <c r="B312" t="s">
        <v>459</v>
      </c>
      <c r="C312">
        <f>'28'!C193</f>
        <v>0.98039215686274506</v>
      </c>
      <c r="D312">
        <f>'28'!D193</f>
        <v>0.9940357852882703</v>
      </c>
      <c r="E312">
        <f>'28'!E193</f>
        <v>1.0204081632653061</v>
      </c>
      <c r="F312">
        <f>'28'!F193</f>
        <v>1.0449320794148382</v>
      </c>
      <c r="G312">
        <f>'28'!G193</f>
        <v>1.0384215991692627</v>
      </c>
      <c r="H312">
        <f>'28'!H193</f>
        <v>1.0593220338983051</v>
      </c>
    </row>
    <row r="313" spans="1:8">
      <c r="B313" t="s">
        <v>404</v>
      </c>
      <c r="C313">
        <f>'28'!C223</f>
        <v>2.1961932650073206</v>
      </c>
      <c r="D313">
        <f>'28'!D223</f>
        <v>2.2539444027047333</v>
      </c>
      <c r="E313">
        <f>'28'!E223</f>
        <v>3.0188679245283017</v>
      </c>
      <c r="F313">
        <f>'28'!F223</f>
        <v>3.0888030888030888</v>
      </c>
      <c r="G313">
        <f>'28'!G223</f>
        <v>3.1570639305445933</v>
      </c>
      <c r="H313">
        <f>'28'!H223</f>
        <v>3.2546786004882016</v>
      </c>
    </row>
    <row r="314" spans="1:8">
      <c r="B314" t="s">
        <v>460</v>
      </c>
      <c r="C314">
        <f>'28'!C253</f>
        <v>1.4705882352941175</v>
      </c>
      <c r="D314">
        <f>'28'!D253</f>
        <v>1.5037593984962407</v>
      </c>
      <c r="E314">
        <f>'28'!E253</f>
        <v>1.5313935681470139</v>
      </c>
      <c r="F314">
        <f>'28'!F253</f>
        <v>1.530221882172915</v>
      </c>
      <c r="G314">
        <f>'28'!G253</f>
        <v>1.5873015873015872</v>
      </c>
      <c r="H314">
        <f>'28'!H253</f>
        <v>1.6194331983805668</v>
      </c>
    </row>
    <row r="315" spans="1:8">
      <c r="B315" t="s">
        <v>461</v>
      </c>
      <c r="C315">
        <f>'28'!C283</f>
        <v>2.244668911335578</v>
      </c>
      <c r="D315">
        <f>'28'!D283</f>
        <v>2.3014959723820483</v>
      </c>
      <c r="E315">
        <f>'28'!E283</f>
        <v>2.3781212841854931</v>
      </c>
      <c r="F315">
        <f>'28'!F283</f>
        <v>2.3781212841854931</v>
      </c>
      <c r="G315">
        <f>'28'!G283</f>
        <v>2.4420024420024422</v>
      </c>
      <c r="H315">
        <f>'28'!H283</f>
        <v>2.509410288582183</v>
      </c>
    </row>
    <row r="316" spans="1:8">
      <c r="B316" t="s">
        <v>462</v>
      </c>
      <c r="C316">
        <f>'28'!C313</f>
        <v>1.0570824524312896</v>
      </c>
      <c r="D316">
        <f>'28'!D313</f>
        <v>1.0729613733905579</v>
      </c>
      <c r="E316">
        <f>'28'!E313</f>
        <v>1.1013215859030838</v>
      </c>
      <c r="F316">
        <f>'28'!F313</f>
        <v>1.1061946902654867</v>
      </c>
      <c r="G316">
        <f>'28'!G313</f>
        <v>1.124859392575928</v>
      </c>
      <c r="H316">
        <f>'28'!H313</f>
        <v>1.1273957158962795</v>
      </c>
    </row>
    <row r="317" spans="1:8">
      <c r="B317" t="s">
        <v>463</v>
      </c>
      <c r="C317">
        <f>'28'!C343</f>
        <v>4.1407867494824018</v>
      </c>
      <c r="D317">
        <f>'28'!D343</f>
        <v>4.2674253200568995</v>
      </c>
      <c r="E317">
        <f>'28'!E343</f>
        <v>3.6576444769568397</v>
      </c>
      <c r="F317">
        <f>'28'!F343</f>
        <v>4.5627376425855513</v>
      </c>
      <c r="G317">
        <f>'28'!G343</f>
        <v>4.6838407494145198</v>
      </c>
      <c r="H317">
        <f>'28'!H343</f>
        <v>4.8270313757039416</v>
      </c>
    </row>
    <row r="318" spans="1:8" ht="16" thickBot="1">
      <c r="B318" t="s">
        <v>464</v>
      </c>
      <c r="C318">
        <f>'28'!C373</f>
        <v>3.7986704653371324</v>
      </c>
      <c r="D318">
        <f>'28'!D373</f>
        <v>2.9556650246305423</v>
      </c>
      <c r="E318">
        <f>'28'!E373</f>
        <v>4.048582995951417</v>
      </c>
      <c r="F318">
        <f>'28'!F373</f>
        <v>3.0959752321981426</v>
      </c>
      <c r="G318">
        <f>'28'!G373</f>
        <v>3.125</v>
      </c>
      <c r="H318">
        <f>'28'!H373</f>
        <v>3.2292787944025836</v>
      </c>
    </row>
    <row r="319" spans="1:8" ht="17" thickBot="1">
      <c r="A319">
        <v>29</v>
      </c>
      <c r="B319" s="69" t="s">
        <v>11</v>
      </c>
      <c r="C319" s="62">
        <f>'29'!C13</f>
        <v>1.0512750949538796</v>
      </c>
      <c r="D319" s="62">
        <f>'29'!D13</f>
        <v>1.2699938216516784</v>
      </c>
      <c r="E319" s="62">
        <f>'29'!E13</f>
        <v>1.2836970474967906</v>
      </c>
      <c r="F319" s="62">
        <f>'29'!F13</f>
        <v>1.2946116165150456</v>
      </c>
      <c r="G319" s="62">
        <f>'29'!G13</f>
        <v>1.3114521674405415</v>
      </c>
      <c r="H319" s="63">
        <f>'29'!H13</f>
        <v>1.3248352907476368</v>
      </c>
    </row>
    <row r="320" spans="1:8">
      <c r="B320" t="s">
        <v>466</v>
      </c>
      <c r="C320">
        <f>'29'!C43</f>
        <v>2.0876826722338202</v>
      </c>
      <c r="D320">
        <f>'29'!D43</f>
        <v>2.1119324181626187</v>
      </c>
      <c r="E320">
        <f>'29'!E43</f>
        <v>2.109704641350211</v>
      </c>
      <c r="F320">
        <f>'29'!F43</f>
        <v>2.1822149481723949</v>
      </c>
      <c r="G320">
        <f>'29'!G43</f>
        <v>2.2172949002217295</v>
      </c>
      <c r="H320">
        <f>'29'!H43</f>
        <v>2.2434099831744252</v>
      </c>
    </row>
    <row r="321" spans="1:8">
      <c r="B321" t="s">
        <v>467</v>
      </c>
      <c r="C321">
        <f>'29'!C73</f>
        <v>0.99304865938430975</v>
      </c>
      <c r="D321">
        <f>'29'!D73</f>
        <v>2.0060180541624875</v>
      </c>
      <c r="E321">
        <f>'29'!E73</f>
        <v>2.0040080160320639</v>
      </c>
      <c r="F321">
        <f>'29'!F73</f>
        <v>2.0833333333333335</v>
      </c>
      <c r="G321">
        <f>'29'!G73</f>
        <v>2.1645021645021645</v>
      </c>
      <c r="H321">
        <f>'29'!H73</f>
        <v>2.2421524663677128</v>
      </c>
    </row>
    <row r="322" spans="1:8">
      <c r="B322" t="s">
        <v>468</v>
      </c>
      <c r="C322">
        <f>'29'!C103</f>
        <v>0.63451776649746183</v>
      </c>
      <c r="D322">
        <f>'29'!D103</f>
        <v>1.9723865877712032</v>
      </c>
      <c r="E322">
        <f>'29'!E103</f>
        <v>1.9893899204244032</v>
      </c>
      <c r="F322">
        <f>'29'!F103</f>
        <v>2.061855670103093</v>
      </c>
      <c r="G322">
        <f>'29'!G103</f>
        <v>2.1276595744680851</v>
      </c>
      <c r="H322">
        <f>'29'!H103</f>
        <v>2.1676300578034682</v>
      </c>
    </row>
    <row r="323" spans="1:8">
      <c r="B323" t="s">
        <v>403</v>
      </c>
      <c r="C323">
        <f>'29'!C133</f>
        <v>1.1709601873536299</v>
      </c>
      <c r="D323">
        <f>'29'!D133</f>
        <v>2.4009603841536613</v>
      </c>
      <c r="E323">
        <f>'29'!E133</f>
        <v>2.4125452352231602</v>
      </c>
      <c r="F323">
        <f>'29'!F133</f>
        <v>2.4968789013732833</v>
      </c>
      <c r="G323">
        <f>'29'!G133</f>
        <v>2.5575447570332481</v>
      </c>
      <c r="H323">
        <f>'29'!H133</f>
        <v>2.6350461133069829</v>
      </c>
    </row>
    <row r="324" spans="1:8">
      <c r="B324" t="s">
        <v>469</v>
      </c>
      <c r="C324">
        <f>'29'!C163</f>
        <v>0.34855350296270476</v>
      </c>
      <c r="D324">
        <f>'29'!D163</f>
        <v>2.135991456034176</v>
      </c>
      <c r="E324">
        <f>'29'!E163</f>
        <v>2.1921812203142128</v>
      </c>
      <c r="F324">
        <f>'29'!F163</f>
        <v>2.2279985146676569</v>
      </c>
      <c r="G324">
        <f>'29'!G163</f>
        <v>2.254791431792559</v>
      </c>
      <c r="H324">
        <f>'29'!H163</f>
        <v>2.3382696804364773</v>
      </c>
    </row>
    <row r="325" spans="1:8">
      <c r="B325" t="s">
        <v>470</v>
      </c>
      <c r="C325">
        <f>'29'!C193</f>
        <v>0.51652892561983477</v>
      </c>
      <c r="D325">
        <f>'29'!D193</f>
        <v>2.6150627615062758</v>
      </c>
      <c r="E325">
        <f>'29'!E193</f>
        <v>2.6553372278279341</v>
      </c>
      <c r="F325">
        <f>'29'!F193</f>
        <v>2.7012425715829282</v>
      </c>
      <c r="G325">
        <f>'29'!G193</f>
        <v>2.7277686852154939</v>
      </c>
      <c r="H325">
        <f>'29'!H193</f>
        <v>2.7487630566245187</v>
      </c>
    </row>
    <row r="326" spans="1:8">
      <c r="B326" t="s">
        <v>471</v>
      </c>
      <c r="C326">
        <f>'29'!C223</f>
        <v>1.3385826771653542</v>
      </c>
      <c r="D326">
        <f>'29'!D223</f>
        <v>0.3171582619727244</v>
      </c>
      <c r="E326">
        <f>'29'!E223</f>
        <v>0.32020493115593979</v>
      </c>
      <c r="F326">
        <f>'29'!F223</f>
        <v>0.31920836325911739</v>
      </c>
      <c r="G326">
        <f>'29'!G223</f>
        <v>0.32105305401717632</v>
      </c>
      <c r="H326">
        <f>'29'!H223</f>
        <v>0.31997440204783617</v>
      </c>
    </row>
    <row r="327" spans="1:8">
      <c r="B327" t="s">
        <v>472</v>
      </c>
      <c r="C327">
        <f>'29'!C253</f>
        <v>0.44111160123511245</v>
      </c>
      <c r="D327">
        <f>'29'!D253</f>
        <v>2.7309968138370504</v>
      </c>
      <c r="E327">
        <f>'29'!E253</f>
        <v>2.7739251040221915</v>
      </c>
      <c r="F327">
        <f>'29'!F253</f>
        <v>2.8037383177570092</v>
      </c>
      <c r="G327">
        <f>'29'!G253</f>
        <v>2.8708133971291865</v>
      </c>
      <c r="H327">
        <f>'29'!H253</f>
        <v>2.9239766081871341</v>
      </c>
    </row>
    <row r="328" spans="1:8" ht="16" thickBot="1">
      <c r="B328" t="s">
        <v>473</v>
      </c>
      <c r="C328">
        <f>'29'!C283</f>
        <v>0.91680036672014675</v>
      </c>
      <c r="D328">
        <f>'29'!D283</f>
        <v>1.1470520761642578</v>
      </c>
      <c r="E328">
        <f>'29'!E283</f>
        <v>1.1582117211026177</v>
      </c>
      <c r="F328">
        <f>'29'!F283</f>
        <v>1.1584800741427246</v>
      </c>
      <c r="G328">
        <f>'29'!G283</f>
        <v>1.1764705882352939</v>
      </c>
      <c r="H328">
        <f>'29'!H283</f>
        <v>1.1984659635666348</v>
      </c>
    </row>
    <row r="329" spans="1:8" ht="17" thickBot="1">
      <c r="A329">
        <v>30</v>
      </c>
      <c r="B329" s="69" t="s">
        <v>15</v>
      </c>
      <c r="C329" s="62">
        <f>'30'!C13</f>
        <v>1.1441647597254005</v>
      </c>
      <c r="D329" s="62">
        <f>'30'!D13</f>
        <v>1.1295567345541673</v>
      </c>
      <c r="E329" s="62">
        <f>'30'!E13</f>
        <v>1.1094931003397823</v>
      </c>
      <c r="F329" s="62">
        <f>'30'!F13</f>
        <v>1.1875240124340749</v>
      </c>
      <c r="G329" s="62">
        <f>'30'!G13</f>
        <v>1.2386749716874292</v>
      </c>
      <c r="H329" s="63">
        <f>'30'!H13</f>
        <v>1.2603982858583311</v>
      </c>
    </row>
    <row r="330" spans="1:8">
      <c r="B330" t="s">
        <v>475</v>
      </c>
      <c r="C330">
        <f>'30'!C43</f>
        <v>0.53017158280316168</v>
      </c>
      <c r="D330">
        <f>'30'!D43</f>
        <v>0.53517563491291231</v>
      </c>
      <c r="E330">
        <f>'30'!E43</f>
        <v>0.49014802470346047</v>
      </c>
      <c r="F330">
        <f>'30'!F43</f>
        <v>0.58688316134396246</v>
      </c>
      <c r="G330">
        <f>'30'!G43</f>
        <v>0.64045718790028572</v>
      </c>
      <c r="H330">
        <f>'30'!H43</f>
        <v>0.64925335863756684</v>
      </c>
    </row>
    <row r="331" spans="1:8">
      <c r="B331" t="s">
        <v>476</v>
      </c>
      <c r="C331">
        <f>'30'!C73</f>
        <v>2.5990903183885639</v>
      </c>
      <c r="D331">
        <f>'30'!D73</f>
        <v>2.0161290322580645</v>
      </c>
      <c r="E331">
        <f>'30'!E73</f>
        <v>2.0562028786840303</v>
      </c>
      <c r="F331">
        <f>'30'!F73</f>
        <v>2.1691973969631237</v>
      </c>
      <c r="G331">
        <f>'30'!G73</f>
        <v>2.2354694485842028</v>
      </c>
      <c r="H331">
        <f>'30'!H73</f>
        <v>2.3148148148148149</v>
      </c>
    </row>
    <row r="332" spans="1:8">
      <c r="B332" t="s">
        <v>477</v>
      </c>
      <c r="C332">
        <f>'30'!C103</f>
        <v>3.6319612590799033</v>
      </c>
      <c r="D332">
        <f>'30'!D103</f>
        <v>3.8510911424903722</v>
      </c>
      <c r="E332">
        <f>'30'!E103</f>
        <v>3.8910505836575875</v>
      </c>
      <c r="F332">
        <f>'30'!F103</f>
        <v>4.1379310344827589</v>
      </c>
      <c r="G332">
        <f>'30'!G103</f>
        <v>4.3415340086830687</v>
      </c>
      <c r="H332">
        <f>'30'!H103</f>
        <v>4.4117647058823533</v>
      </c>
    </row>
    <row r="333" spans="1:8">
      <c r="B333" t="s">
        <v>280</v>
      </c>
      <c r="C333">
        <f>'30'!C133</f>
        <v>1.2345679012345678</v>
      </c>
      <c r="D333">
        <f>'30'!D133</f>
        <v>1.2738853503184713</v>
      </c>
      <c r="E333">
        <f>'30'!E133</f>
        <v>1.3071895424836601</v>
      </c>
      <c r="F333">
        <f>'30'!F133</f>
        <v>1.3458950201884252</v>
      </c>
      <c r="G333">
        <f>'30'!G133</f>
        <v>1.3793103448275861</v>
      </c>
      <c r="H333">
        <f>'30'!H133</f>
        <v>1.4204545454545454</v>
      </c>
    </row>
    <row r="334" spans="1:8">
      <c r="B334" t="s">
        <v>478</v>
      </c>
      <c r="C334">
        <f>'30'!C163</f>
        <v>3.1982942430703623</v>
      </c>
      <c r="D334">
        <f>'30'!D163</f>
        <v>3.3975084937712343</v>
      </c>
      <c r="E334">
        <f>'30'!E163</f>
        <v>3.5545023696682461</v>
      </c>
      <c r="F334">
        <f>'30'!F163</f>
        <v>3.75</v>
      </c>
      <c r="G334">
        <f>'30'!G163</f>
        <v>3.8461538461538463</v>
      </c>
      <c r="H334">
        <f>'30'!H163</f>
        <v>3.9525691699604741</v>
      </c>
    </row>
    <row r="335" spans="1:8">
      <c r="B335" t="s">
        <v>479</v>
      </c>
      <c r="C335">
        <f>'30'!C193</f>
        <v>1.5037593984962407</v>
      </c>
      <c r="D335">
        <f>'30'!D193</f>
        <v>1.5527950310559004</v>
      </c>
      <c r="E335">
        <f>'30'!E193</f>
        <v>1.5974440894568689</v>
      </c>
      <c r="F335">
        <f>'30'!F193</f>
        <v>1.5822784810126582</v>
      </c>
      <c r="G335">
        <f>'30'!G193</f>
        <v>1.607717041800643</v>
      </c>
      <c r="H335">
        <f>'30'!H193</f>
        <v>1.6666666666666667</v>
      </c>
    </row>
    <row r="336" spans="1:8">
      <c r="B336" t="s">
        <v>275</v>
      </c>
      <c r="C336">
        <f>'30'!C223</f>
        <v>3.2530904359141184</v>
      </c>
      <c r="D336">
        <f>'30'!D223</f>
        <v>3.2981530343007917</v>
      </c>
      <c r="E336">
        <f>'30'!E223</f>
        <v>3.3692722371967658</v>
      </c>
      <c r="F336">
        <f>'30'!F223</f>
        <v>3.4246575342465753</v>
      </c>
      <c r="G336">
        <f>'30'!G223</f>
        <v>3.5112359550561796</v>
      </c>
      <c r="H336">
        <f>'30'!H223</f>
        <v>3.5714285714285712</v>
      </c>
    </row>
    <row r="337" spans="1:8">
      <c r="B337" t="s">
        <v>480</v>
      </c>
      <c r="C337">
        <f>'30'!C253</f>
        <v>1.1778563015312131</v>
      </c>
      <c r="D337">
        <f>'30'!D253</f>
        <v>1.2091898428053203</v>
      </c>
      <c r="E337">
        <f>'30'!E253</f>
        <v>1.2360939431396785</v>
      </c>
      <c r="F337">
        <f>'30'!F253</f>
        <v>1.2531328320802004</v>
      </c>
      <c r="G337">
        <f>'30'!G253</f>
        <v>1.256281407035176</v>
      </c>
      <c r="H337">
        <f>'30'!H253</f>
        <v>1.272264631043257</v>
      </c>
    </row>
    <row r="338" spans="1:8">
      <c r="B338" t="s">
        <v>481</v>
      </c>
      <c r="C338">
        <f>'30'!C283</f>
        <v>4.5248868778280551</v>
      </c>
      <c r="D338">
        <f>'30'!D283</f>
        <v>4.7058823529411757</v>
      </c>
      <c r="E338">
        <f>'30'!E283</f>
        <v>4.9627791563275432</v>
      </c>
      <c r="F338">
        <f>'30'!F283</f>
        <v>5.2770448548812663</v>
      </c>
      <c r="G338">
        <f>'30'!G283</f>
        <v>5.4495912806539506</v>
      </c>
      <c r="H338">
        <f>'30'!H283</f>
        <v>5.8309037900874632</v>
      </c>
    </row>
    <row r="339" spans="1:8">
      <c r="B339" t="s">
        <v>482</v>
      </c>
      <c r="C339">
        <f>'30'!C313</f>
        <v>2.1413276231263385</v>
      </c>
      <c r="D339">
        <f>'30'!D313</f>
        <v>2.2321428571428572</v>
      </c>
      <c r="E339">
        <f>'30'!E313</f>
        <v>2.2598870056497176</v>
      </c>
      <c r="F339">
        <f>'30'!F313</f>
        <v>2.2573363431151239</v>
      </c>
      <c r="G339">
        <f>'30'!G313</f>
        <v>2.3337222870478409</v>
      </c>
      <c r="H339">
        <f>'30'!H313</f>
        <v>2.3894862604540021</v>
      </c>
    </row>
    <row r="340" spans="1:8" ht="16" thickBot="1">
      <c r="B340" t="s">
        <v>483</v>
      </c>
      <c r="C340">
        <f>'30'!C343</f>
        <v>2.3364485981308412</v>
      </c>
      <c r="D340">
        <f>'30'!D343</f>
        <v>2.3923444976076556</v>
      </c>
      <c r="E340">
        <f>'30'!E343</f>
        <v>2.5380710659898473</v>
      </c>
      <c r="F340">
        <f>'30'!F343</f>
        <v>2.6455026455026456</v>
      </c>
      <c r="G340">
        <f>'30'!G343</f>
        <v>2.8248587570621471</v>
      </c>
      <c r="H340">
        <f>'30'!H343</f>
        <v>2.9325513196480939</v>
      </c>
    </row>
    <row r="341" spans="1:8" ht="17" thickBot="1">
      <c r="A341">
        <v>31</v>
      </c>
      <c r="B341" s="69" t="s">
        <v>19</v>
      </c>
      <c r="C341" s="62">
        <f>'31'!C13</f>
        <v>2.7056277056277054</v>
      </c>
      <c r="D341" s="62">
        <f>'31'!D13</f>
        <v>2.7438606118809163</v>
      </c>
      <c r="E341" s="62">
        <f>'31'!E13</f>
        <v>2.7685492801771874</v>
      </c>
      <c r="F341" s="62">
        <f>'31'!F13</f>
        <v>2.7921262041044255</v>
      </c>
      <c r="G341" s="62">
        <f>'31'!G13</f>
        <v>2.7474462839027827</v>
      </c>
      <c r="H341" s="63">
        <f>'31'!H13</f>
        <v>2.6470167405923593</v>
      </c>
    </row>
    <row r="342" spans="1:8">
      <c r="B342" t="s">
        <v>485</v>
      </c>
      <c r="C342">
        <f>'31'!C43</f>
        <v>1.7746228926353151</v>
      </c>
      <c r="D342">
        <f>'31'!D43</f>
        <v>1.813236627379873</v>
      </c>
      <c r="E342">
        <f>'31'!E43</f>
        <v>1.8433179723502304</v>
      </c>
      <c r="F342">
        <f>'31'!F43</f>
        <v>1.8587360594795539</v>
      </c>
      <c r="G342">
        <f>'31'!G43</f>
        <v>1.8867924528301887</v>
      </c>
      <c r="H342">
        <f>'31'!H43</f>
        <v>1.941747572815534</v>
      </c>
    </row>
    <row r="343" spans="1:8">
      <c r="B343" t="s">
        <v>486</v>
      </c>
      <c r="C343">
        <f>'31'!C73</f>
        <v>3.3003300330033003</v>
      </c>
      <c r="D343">
        <f>'31'!D73</f>
        <v>3.4071550255536627</v>
      </c>
      <c r="E343">
        <f>'31'!E73</f>
        <v>3.5842293906810037</v>
      </c>
      <c r="F343">
        <f>'31'!F73</f>
        <v>3.6363636363636362</v>
      </c>
      <c r="G343">
        <f>'31'!G73</f>
        <v>3.7243947858472999</v>
      </c>
      <c r="H343">
        <f>'31'!H73</f>
        <v>3.8986354775828458</v>
      </c>
    </row>
    <row r="344" spans="1:8">
      <c r="B344" t="s">
        <v>487</v>
      </c>
      <c r="C344">
        <f>'31'!C103</f>
        <v>4.973221117061974</v>
      </c>
      <c r="D344">
        <f>'31'!D103</f>
        <v>5.0761421319796947</v>
      </c>
      <c r="E344">
        <f>'31'!E103</f>
        <v>5.1120723554856466</v>
      </c>
      <c r="F344">
        <f>'31'!F103</f>
        <v>5.1937674790251691</v>
      </c>
      <c r="G344">
        <f>'31'!G103</f>
        <v>4.9200492004920049</v>
      </c>
      <c r="H344">
        <f>'31'!H103</f>
        <v>5.0675675675675675</v>
      </c>
    </row>
    <row r="345" spans="1:8">
      <c r="B345" t="s">
        <v>488</v>
      </c>
      <c r="C345">
        <f>'31'!C133</f>
        <v>5.8823529411764701</v>
      </c>
      <c r="D345">
        <f>'31'!D133</f>
        <v>5.982905982905983</v>
      </c>
      <c r="E345">
        <f>'31'!E133</f>
        <v>6.0501296456352636</v>
      </c>
      <c r="F345">
        <f>'31'!F133</f>
        <v>6.0553633217993079</v>
      </c>
      <c r="G345">
        <f>'31'!G133</f>
        <v>6.18921308576481</v>
      </c>
      <c r="H345">
        <f>'31'!H133</f>
        <v>4.5913682277318637</v>
      </c>
    </row>
    <row r="346" spans="1:8">
      <c r="B346" t="s">
        <v>489</v>
      </c>
      <c r="C346">
        <f>'31'!C163</f>
        <v>4.5045045045045047</v>
      </c>
      <c r="D346">
        <f>'31'!D163</f>
        <v>4.5351473922902494</v>
      </c>
      <c r="E346">
        <f>'31'!E163</f>
        <v>4.8076923076923084</v>
      </c>
      <c r="F346">
        <f>'31'!F163</f>
        <v>4.9875311720698257</v>
      </c>
      <c r="G346">
        <f>'31'!G163</f>
        <v>5.0890585241730282</v>
      </c>
      <c r="H346">
        <f>'31'!H163</f>
        <v>5.1413881748071972</v>
      </c>
    </row>
    <row r="347" spans="1:8">
      <c r="B347" t="s">
        <v>490</v>
      </c>
      <c r="C347">
        <f>'31'!C193</f>
        <v>2.523128679562658</v>
      </c>
      <c r="D347">
        <f>'31'!D193</f>
        <v>2.6315789473684208</v>
      </c>
      <c r="E347">
        <f>'31'!E193</f>
        <v>2.7297543221110101</v>
      </c>
      <c r="F347">
        <f>'31'!F193</f>
        <v>2.7985074626865671</v>
      </c>
      <c r="G347">
        <f>'31'!G193</f>
        <v>2.8653295128939829</v>
      </c>
      <c r="H347">
        <f>'31'!H193</f>
        <v>2.8929604628736745</v>
      </c>
    </row>
    <row r="348" spans="1:8" ht="16" thickBot="1">
      <c r="B348" t="s">
        <v>491</v>
      </c>
      <c r="C348">
        <f>'31'!C223</f>
        <v>1.4447071184659837</v>
      </c>
      <c r="D348">
        <f>'31'!D223</f>
        <v>1.4519535374868004</v>
      </c>
      <c r="E348">
        <f>'31'!E223</f>
        <v>1.4492753623188406</v>
      </c>
      <c r="F348">
        <f>'31'!F223</f>
        <v>1.4534883720930232</v>
      </c>
      <c r="G348">
        <f>'31'!G223</f>
        <v>1.4496573537163944</v>
      </c>
      <c r="H348">
        <f>'31'!H223</f>
        <v>1.4565677966101696</v>
      </c>
    </row>
    <row r="349" spans="1:8" ht="17" thickBot="1">
      <c r="A349">
        <v>32</v>
      </c>
      <c r="B349" s="69" t="s">
        <v>23</v>
      </c>
      <c r="C349" s="62">
        <f>'32'!C13</f>
        <v>1.1642675698560541</v>
      </c>
      <c r="D349" s="62">
        <f>'32'!D13</f>
        <v>1.1773520282564487</v>
      </c>
      <c r="E349" s="62">
        <f>'32'!E13</f>
        <v>1.1951974792198621</v>
      </c>
      <c r="F349" s="62">
        <f>'32'!F13</f>
        <v>1.2142620598300033</v>
      </c>
      <c r="G349" s="62">
        <f>'32'!G13</f>
        <v>1.2274045971881276</v>
      </c>
      <c r="H349" s="63">
        <f>'32'!H13</f>
        <v>1.2385295276698756</v>
      </c>
    </row>
    <row r="350" spans="1:8">
      <c r="B350" t="s">
        <v>493</v>
      </c>
      <c r="C350">
        <f>'32'!C43</f>
        <v>0.11956001912960307</v>
      </c>
      <c r="D350">
        <f>'32'!D43</f>
        <v>0.11976047904191617</v>
      </c>
      <c r="E350">
        <f>'32'!E43</f>
        <v>0.12062726176115803</v>
      </c>
      <c r="F350">
        <f>'32'!F43</f>
        <v>0.12125621438098702</v>
      </c>
      <c r="G350">
        <f>'32'!G43</f>
        <v>0.12184720360667722</v>
      </c>
      <c r="H350">
        <f>'32'!H43</f>
        <v>0.12204051745179399</v>
      </c>
    </row>
    <row r="351" spans="1:8">
      <c r="B351" t="s">
        <v>494</v>
      </c>
      <c r="C351">
        <f>'32'!C73</f>
        <v>2.4850894632206759</v>
      </c>
      <c r="D351">
        <f>'32'!D73</f>
        <v>2.5380710659898473</v>
      </c>
      <c r="E351">
        <f>'32'!E73</f>
        <v>2.5746652935118437</v>
      </c>
      <c r="F351">
        <f>'32'!F73</f>
        <v>2.6191723415400734</v>
      </c>
      <c r="G351">
        <f>'32'!G73</f>
        <v>2.6666666666666665</v>
      </c>
      <c r="H351">
        <f>'32'!H73</f>
        <v>2.6666666666666665</v>
      </c>
    </row>
    <row r="352" spans="1:8">
      <c r="B352" t="s">
        <v>495</v>
      </c>
      <c r="C352">
        <f>'32'!C103</f>
        <v>1.2690355329949237</v>
      </c>
      <c r="D352">
        <f>'32'!D103</f>
        <v>1.29366106080207</v>
      </c>
      <c r="E352">
        <f>'32'!E103</f>
        <v>1.3054830287206267</v>
      </c>
      <c r="F352">
        <f>'32'!F103</f>
        <v>1.3605442176870748</v>
      </c>
      <c r="G352">
        <f>'32'!G103</f>
        <v>1.3477088948787064</v>
      </c>
      <c r="H352">
        <f>'32'!H103</f>
        <v>1.3495276653171389</v>
      </c>
    </row>
    <row r="353" spans="1:8">
      <c r="B353" t="s">
        <v>496</v>
      </c>
      <c r="C353">
        <f>'32'!C133</f>
        <v>1.4677103718199609</v>
      </c>
      <c r="D353">
        <f>'32'!D133</f>
        <v>1.5105740181268883</v>
      </c>
      <c r="E353">
        <f>'32'!E133</f>
        <v>1.5487867836861124</v>
      </c>
      <c r="F353">
        <f>'32'!F133</f>
        <v>1.5723270440251573</v>
      </c>
      <c r="G353">
        <f>'32'!G133</f>
        <v>1.5923566878980893</v>
      </c>
      <c r="H353">
        <f>'32'!H133</f>
        <v>1.6216216216216215</v>
      </c>
    </row>
    <row r="354" spans="1:8">
      <c r="B354" t="s">
        <v>497</v>
      </c>
      <c r="C354">
        <f>'32'!C163</f>
        <v>2.1994134897360706</v>
      </c>
      <c r="D354">
        <f>'32'!D163</f>
        <v>2.2255192878338281</v>
      </c>
      <c r="E354">
        <f>'32'!E163</f>
        <v>2.297090352220521</v>
      </c>
      <c r="F354">
        <f>'32'!F163</f>
        <v>2.3310023310023311</v>
      </c>
      <c r="G354">
        <f>'32'!G163</f>
        <v>2.3603461841070024</v>
      </c>
      <c r="H354">
        <f>'32'!H163</f>
        <v>2.3847376788553256</v>
      </c>
    </row>
    <row r="355" spans="1:8">
      <c r="B355" t="s">
        <v>498</v>
      </c>
      <c r="C355">
        <f>'32'!C193</f>
        <v>1.3908205841446453</v>
      </c>
      <c r="D355">
        <f>'32'!D193</f>
        <v>1.4492753623188406</v>
      </c>
      <c r="E355">
        <f>'32'!E193</f>
        <v>1.5082956259426847</v>
      </c>
      <c r="F355">
        <f>'32'!F193</f>
        <v>1.5174506828528074</v>
      </c>
      <c r="G355">
        <f>'32'!G193</f>
        <v>1.5197568389057752</v>
      </c>
      <c r="H355">
        <f>'32'!H193</f>
        <v>1.557632398753894</v>
      </c>
    </row>
    <row r="356" spans="1:8">
      <c r="B356" t="s">
        <v>499</v>
      </c>
      <c r="C356">
        <f>'32'!C223</f>
        <v>3.1094527363184081</v>
      </c>
      <c r="D356">
        <f>'32'!D223</f>
        <v>3.0978934324659235</v>
      </c>
      <c r="E356">
        <f>'32'!E223</f>
        <v>3.1525851197982346</v>
      </c>
      <c r="F356">
        <f>'32'!F223</f>
        <v>3.3875338753387534</v>
      </c>
      <c r="G356">
        <f>'32'!G223</f>
        <v>3.566333808844508</v>
      </c>
      <c r="H356">
        <f>'32'!H223</f>
        <v>3.6683785766691122</v>
      </c>
    </row>
    <row r="357" spans="1:8">
      <c r="B357" t="s">
        <v>500</v>
      </c>
      <c r="C357">
        <f>'32'!C253</f>
        <v>0.95602294455066916</v>
      </c>
      <c r="D357">
        <f>'32'!D253</f>
        <v>0.98911968348170121</v>
      </c>
      <c r="E357">
        <f>'32'!E253</f>
        <v>1.0245901639344264</v>
      </c>
      <c r="F357">
        <f>'32'!F253</f>
        <v>1.0416666666666667</v>
      </c>
      <c r="G357">
        <f>'32'!G253</f>
        <v>1.0482180293501049</v>
      </c>
      <c r="H357">
        <f>'32'!H253</f>
        <v>1.0857763300760044</v>
      </c>
    </row>
    <row r="358" spans="1:8" ht="16" thickBot="1">
      <c r="B358" t="s">
        <v>501</v>
      </c>
      <c r="C358">
        <f>'32'!C283</f>
        <v>2.1030494216614088</v>
      </c>
      <c r="D358">
        <f>'32'!D283</f>
        <v>2.1186440677966103</v>
      </c>
      <c r="E358">
        <f>'32'!E283</f>
        <v>2.1253985122210413</v>
      </c>
      <c r="F358">
        <f>'32'!F283</f>
        <v>2.1344717182497335</v>
      </c>
      <c r="G358">
        <f>'32'!G283</f>
        <v>2.1482277121374866</v>
      </c>
      <c r="H358">
        <f>'32'!H283</f>
        <v>2.1762785636561479</v>
      </c>
    </row>
    <row r="359" spans="1:8" ht="17" thickBot="1">
      <c r="A359">
        <v>33</v>
      </c>
      <c r="B359" s="69" t="s">
        <v>27</v>
      </c>
      <c r="C359" s="62">
        <f>'33'!C13</f>
        <v>1.9828155981493722</v>
      </c>
      <c r="D359" s="62">
        <f>'33'!D13</f>
        <v>2.1329142343960488</v>
      </c>
      <c r="E359" s="62">
        <f>'33'!E13</f>
        <v>2.0401224073444411</v>
      </c>
      <c r="F359" s="62">
        <f>'33'!F13</f>
        <v>2.0637468470534284</v>
      </c>
      <c r="G359" s="62">
        <f>'33'!G13</f>
        <v>2.1020670325820392</v>
      </c>
      <c r="H359" s="63">
        <f>'33'!H13</f>
        <v>2.1536252692031588</v>
      </c>
    </row>
    <row r="360" spans="1:8">
      <c r="B360" t="s">
        <v>503</v>
      </c>
      <c r="C360">
        <f>'33'!C43</f>
        <v>3.4013605442176869</v>
      </c>
      <c r="D360">
        <f>'33'!D43</f>
        <v>3.5971223021582737</v>
      </c>
      <c r="E360">
        <f>'33'!E43</f>
        <v>3.7082818294190361</v>
      </c>
      <c r="F360">
        <f>'33'!F43</f>
        <v>3.7974683544303796</v>
      </c>
      <c r="G360">
        <f>'33'!G43</f>
        <v>3.8961038961038961</v>
      </c>
      <c r="H360">
        <f>'33'!H43</f>
        <v>4.0927694406548429</v>
      </c>
    </row>
    <row r="361" spans="1:8">
      <c r="B361" t="s">
        <v>504</v>
      </c>
      <c r="C361">
        <f>'33'!C73</f>
        <v>3.7128712871287126</v>
      </c>
      <c r="D361">
        <f>'33'!D73</f>
        <v>3.8022813688212929</v>
      </c>
      <c r="E361">
        <f>'33'!E73</f>
        <v>3.8759689922480618</v>
      </c>
      <c r="F361">
        <f>'33'!F73</f>
        <v>3.865979381443299</v>
      </c>
      <c r="G361">
        <f>'33'!G73</f>
        <v>3.9893617021276593</v>
      </c>
      <c r="H361">
        <f>'33'!H73</f>
        <v>5.4421768707482991</v>
      </c>
    </row>
    <row r="362" spans="1:8">
      <c r="B362" t="s">
        <v>505</v>
      </c>
      <c r="C362">
        <f>'33'!C103</f>
        <v>2.1352313167259789</v>
      </c>
      <c r="D362">
        <f>'33'!D103</f>
        <v>2.896451846488052</v>
      </c>
      <c r="E362">
        <f>'33'!E103</f>
        <v>2.2123893805309733</v>
      </c>
      <c r="F362">
        <f>'33'!F103</f>
        <v>2.2607385079125848</v>
      </c>
      <c r="G362">
        <f>'33'!G103</f>
        <v>2.3255813953488373</v>
      </c>
      <c r="H362">
        <f>'33'!H103</f>
        <v>2.4</v>
      </c>
    </row>
    <row r="363" spans="1:8">
      <c r="B363" t="s">
        <v>506</v>
      </c>
      <c r="C363">
        <f>'33'!C133</f>
        <v>3.4364261168384878</v>
      </c>
      <c r="D363">
        <f>'33'!D133</f>
        <v>4.5819014891179846</v>
      </c>
      <c r="E363">
        <f>'33'!E133</f>
        <v>4.6136101499423301</v>
      </c>
      <c r="F363">
        <f>'33'!F133</f>
        <v>4.7281323877068555</v>
      </c>
      <c r="G363">
        <f>'33'!G133</f>
        <v>4.9079754601226995</v>
      </c>
      <c r="H363">
        <f>'33'!H133</f>
        <v>3.7593984962406015</v>
      </c>
    </row>
    <row r="364" spans="1:8">
      <c r="B364" t="s">
        <v>507</v>
      </c>
      <c r="C364">
        <f>'33'!C163</f>
        <v>0.71856287425149701</v>
      </c>
      <c r="D364">
        <f>'33'!D163</f>
        <v>0.73046018991964934</v>
      </c>
      <c r="E364">
        <f>'33'!E163</f>
        <v>0.72762551540140674</v>
      </c>
      <c r="F364">
        <f>'33'!F163</f>
        <v>0.7293946024799417</v>
      </c>
      <c r="G364">
        <f>'33'!G163</f>
        <v>0.73475385745775157</v>
      </c>
      <c r="H364">
        <f>'33'!H163</f>
        <v>0.74831628835120978</v>
      </c>
    </row>
    <row r="365" spans="1:8" ht="16" thickBot="1">
      <c r="B365" t="s">
        <v>508</v>
      </c>
      <c r="C365">
        <f>'33'!C193</f>
        <v>3.2085561497326203</v>
      </c>
      <c r="D365">
        <f>'33'!D193</f>
        <v>2.1645021645021645</v>
      </c>
      <c r="E365">
        <f>'33'!E193</f>
        <v>2.2371364653243848</v>
      </c>
      <c r="F365">
        <f>'33'!F193</f>
        <v>2.2988505747126435</v>
      </c>
      <c r="G365">
        <f>'33'!G193</f>
        <v>2.3446658851113713</v>
      </c>
      <c r="H365">
        <f>'33'!H193</f>
        <v>2.4009603841536613</v>
      </c>
    </row>
    <row r="366" spans="1:8" ht="17" thickBot="1">
      <c r="A366">
        <v>34</v>
      </c>
      <c r="B366" s="69" t="s">
        <v>31</v>
      </c>
      <c r="C366" s="62">
        <f>'34'!C13</f>
        <v>2.9010032636286716</v>
      </c>
      <c r="D366" s="62">
        <f>'34'!D13</f>
        <v>2.7157141093692134</v>
      </c>
      <c r="E366" s="62">
        <f>'34'!E13</f>
        <v>2.7648611285660425</v>
      </c>
      <c r="F366" s="62">
        <f>'34'!F13</f>
        <v>2.1622996692953449</v>
      </c>
      <c r="G366" s="62">
        <f>'34'!G13</f>
        <v>2.3204847234755706</v>
      </c>
      <c r="H366" s="63">
        <f>'34'!H13</f>
        <v>2.3560209424083771</v>
      </c>
    </row>
    <row r="367" spans="1:8">
      <c r="B367" t="s">
        <v>510</v>
      </c>
      <c r="C367">
        <f>'34'!C43</f>
        <v>1.8552875695732838</v>
      </c>
      <c r="D367">
        <f>'34'!D43</f>
        <v>1.4601585314977055</v>
      </c>
      <c r="E367">
        <f>'34'!E43</f>
        <v>1.471515661130965</v>
      </c>
      <c r="F367">
        <f>'34'!F43</f>
        <v>0.42149631190727083</v>
      </c>
      <c r="G367">
        <f>'34'!G43</f>
        <v>0.63505503810330222</v>
      </c>
      <c r="H367">
        <f>'34'!H43</f>
        <v>0.64102564102564108</v>
      </c>
    </row>
    <row r="368" spans="1:8">
      <c r="B368" t="s">
        <v>511</v>
      </c>
      <c r="C368">
        <f>'34'!C73</f>
        <v>4.1841004184100417</v>
      </c>
      <c r="D368">
        <f>'34'!D73</f>
        <v>4.282655246252677</v>
      </c>
      <c r="E368">
        <f>'34'!E73</f>
        <v>4.4004400440043998</v>
      </c>
      <c r="F368">
        <f>'34'!F73</f>
        <v>4.4692737430167595</v>
      </c>
      <c r="G368">
        <f>'34'!G73</f>
        <v>4.6565774155995339</v>
      </c>
      <c r="H368">
        <f>'34'!H73</f>
        <v>4.7675804529201429</v>
      </c>
    </row>
    <row r="369" spans="1:8">
      <c r="B369" t="s">
        <v>512</v>
      </c>
      <c r="C369">
        <f>'34'!C103</f>
        <v>5.5370985603543748</v>
      </c>
      <c r="D369">
        <f>'34'!D103</f>
        <v>5.7603686635944706</v>
      </c>
      <c r="E369">
        <f>'34'!E103</f>
        <v>5.8616647127784294</v>
      </c>
      <c r="F369">
        <f>'34'!F103</f>
        <v>6.1576354679802963</v>
      </c>
      <c r="G369">
        <f>'34'!G103</f>
        <v>6.1124694376528126</v>
      </c>
      <c r="H369">
        <f>'34'!H103</f>
        <v>6.1500615006150063</v>
      </c>
    </row>
    <row r="370" spans="1:8">
      <c r="B370" t="s">
        <v>513</v>
      </c>
      <c r="C370">
        <f>'34'!C133</f>
        <v>2.3894862604540021</v>
      </c>
      <c r="D370">
        <f>'34'!D133</f>
        <v>2.4783147459727384</v>
      </c>
      <c r="E370">
        <f>'34'!E133</f>
        <v>2.5575447570332481</v>
      </c>
      <c r="F370">
        <f>'34'!F133</f>
        <v>2.6041666666666665</v>
      </c>
      <c r="G370">
        <f>'34'!G133</f>
        <v>2.7063599458728014</v>
      </c>
      <c r="H370">
        <f>'34'!H133</f>
        <v>2.785515320334262</v>
      </c>
    </row>
    <row r="371" spans="1:8" ht="16" thickBot="1">
      <c r="B371" t="s">
        <v>514</v>
      </c>
      <c r="C371">
        <f>'34'!C163</f>
        <v>5.5096418732782375</v>
      </c>
      <c r="D371">
        <f>'34'!D163</f>
        <v>5.7306590257879657</v>
      </c>
      <c r="E371">
        <f>'34'!E163</f>
        <v>6.0975609756097562</v>
      </c>
      <c r="F371">
        <f>'34'!F163</f>
        <v>6.2305295950155761</v>
      </c>
      <c r="G371">
        <f>'34'!G163</f>
        <v>6.4829821717990272</v>
      </c>
      <c r="H371">
        <f>'34'!H163</f>
        <v>6.7796610169491522</v>
      </c>
    </row>
    <row r="372" spans="1:8" ht="17" thickBot="1">
      <c r="A372">
        <v>35</v>
      </c>
      <c r="B372" s="69" t="s">
        <v>35</v>
      </c>
      <c r="C372" s="62">
        <f>'35'!C13</f>
        <v>0.86086301517271069</v>
      </c>
      <c r="D372" s="62">
        <f>'35'!D13</f>
        <v>0.8733147753943562</v>
      </c>
      <c r="E372" s="62">
        <f>'35'!E13</f>
        <v>0.87786678371557125</v>
      </c>
      <c r="F372" s="62">
        <f>'35'!F13</f>
        <v>0.99009900990099009</v>
      </c>
      <c r="G372" s="62">
        <f>'35'!G13</f>
        <v>0.99734042553191482</v>
      </c>
      <c r="H372" s="63">
        <f>'35'!H13</f>
        <v>0.96920094766314879</v>
      </c>
    </row>
    <row r="373" spans="1:8">
      <c r="B373" t="s">
        <v>516</v>
      </c>
      <c r="C373">
        <f>'35'!C43</f>
        <v>0.22326412145568209</v>
      </c>
      <c r="D373">
        <f>'35'!D43</f>
        <v>0.22241992882562275</v>
      </c>
      <c r="E373">
        <f>'35'!E43</f>
        <v>0.22094564737074682</v>
      </c>
      <c r="F373">
        <f>'35'!F43</f>
        <v>0.21829294913774286</v>
      </c>
      <c r="G373">
        <f>'35'!G43</f>
        <v>0.21862702229995629</v>
      </c>
      <c r="H373">
        <f>'35'!H43</f>
        <v>0.19135093761959435</v>
      </c>
    </row>
    <row r="374" spans="1:8">
      <c r="B374" t="s">
        <v>517</v>
      </c>
      <c r="C374">
        <f>'35'!C13</f>
        <v>0.86086301517271069</v>
      </c>
      <c r="D374">
        <f>'35'!D13</f>
        <v>0.8733147753943562</v>
      </c>
      <c r="E374">
        <f>'35'!E13</f>
        <v>0.87786678371557125</v>
      </c>
      <c r="F374">
        <f>'35'!F13</f>
        <v>0.99009900990099009</v>
      </c>
      <c r="G374">
        <f>'35'!G13</f>
        <v>0.99734042553191482</v>
      </c>
      <c r="H374">
        <f>'35'!H13</f>
        <v>0.96920094766314879</v>
      </c>
    </row>
    <row r="375" spans="1:8">
      <c r="B375" t="s">
        <v>518</v>
      </c>
      <c r="C375">
        <f>'35'!C103</f>
        <v>1.0649627263045793</v>
      </c>
      <c r="D375">
        <f>'35'!D103</f>
        <v>1.0787486515641855</v>
      </c>
      <c r="E375">
        <f>'35'!E103</f>
        <v>1.1037527593818985</v>
      </c>
      <c r="F375">
        <f>'35'!F103</f>
        <v>1.1235955056179776</v>
      </c>
      <c r="G375">
        <f>'35'!G103</f>
        <v>1.1415525114155249</v>
      </c>
      <c r="H375">
        <f>'35'!H103</f>
        <v>1.1402508551881414</v>
      </c>
    </row>
    <row r="376" spans="1:8">
      <c r="B376" t="s">
        <v>519</v>
      </c>
      <c r="C376">
        <f>'35'!C133</f>
        <v>1.7182130584192439</v>
      </c>
      <c r="D376">
        <f>'35'!D133</f>
        <v>1.7761989342806395</v>
      </c>
      <c r="E376">
        <f>'35'!E133</f>
        <v>1.7825311942959001</v>
      </c>
      <c r="F376">
        <f>'35'!F133</f>
        <v>1.8001800180018002</v>
      </c>
      <c r="G376">
        <f>'35'!G133</f>
        <v>1.8298261665141813</v>
      </c>
      <c r="H376">
        <f>'35'!H133</f>
        <v>1.8467220683287164</v>
      </c>
    </row>
    <row r="377" spans="1:8">
      <c r="B377" t="s">
        <v>520</v>
      </c>
      <c r="C377">
        <f>'35'!C163</f>
        <v>4.1379310344827589</v>
      </c>
      <c r="D377">
        <f>'35'!D163</f>
        <v>4.2918454935622314</v>
      </c>
      <c r="E377">
        <f>'35'!E163</f>
        <v>4.3541364296081273</v>
      </c>
      <c r="F377">
        <f>'35'!F163</f>
        <v>4.5045045045045047</v>
      </c>
      <c r="G377">
        <f>'35'!G163</f>
        <v>4.5592705167173246</v>
      </c>
      <c r="H377">
        <f>'35'!H163</f>
        <v>4.5801526717557257</v>
      </c>
    </row>
    <row r="378" spans="1:8">
      <c r="B378" t="s">
        <v>521</v>
      </c>
      <c r="C378">
        <f>'35'!C193</f>
        <v>0.59066745422327227</v>
      </c>
      <c r="D378">
        <f>'35'!D193</f>
        <v>0.59476605868358445</v>
      </c>
      <c r="E378">
        <f>'35'!E193</f>
        <v>0.5978477481068154</v>
      </c>
      <c r="F378">
        <f>'35'!F193</f>
        <v>0.59856344772545889</v>
      </c>
      <c r="G378">
        <f>'35'!G193</f>
        <v>0.60277275467148883</v>
      </c>
      <c r="H378">
        <f>'35'!H193</f>
        <v>0.60593819430418105</v>
      </c>
    </row>
    <row r="379" spans="1:8">
      <c r="B379" t="s">
        <v>522</v>
      </c>
      <c r="C379">
        <f>'35'!C223</f>
        <v>1.5479876160990713</v>
      </c>
      <c r="D379">
        <f>'35'!D223</f>
        <v>1.6233766233766236</v>
      </c>
      <c r="E379">
        <f>'35'!E223</f>
        <v>1.6286644951140066</v>
      </c>
      <c r="F379">
        <f>'35'!F223</f>
        <v>1.639344262295082</v>
      </c>
      <c r="G379">
        <f>'35'!G223</f>
        <v>1.6920473773265652</v>
      </c>
      <c r="H379">
        <f>'35'!H223</f>
        <v>1.7211703958691911</v>
      </c>
    </row>
    <row r="380" spans="1:8">
      <c r="B380" t="s">
        <v>523</v>
      </c>
      <c r="C380">
        <f>'35'!C253</f>
        <v>3.8167938931297707</v>
      </c>
      <c r="D380">
        <f>'35'!D253</f>
        <v>3.8910505836575875</v>
      </c>
      <c r="E380">
        <f>'35'!E253</f>
        <v>4.0241448692152924</v>
      </c>
      <c r="F380">
        <f>'35'!F253</f>
        <v>4.048582995951417</v>
      </c>
      <c r="G380">
        <f>'35'!G253</f>
        <v>4.1407867494824018</v>
      </c>
      <c r="H380">
        <f>'35'!H253</f>
        <v>4.2462845010615711</v>
      </c>
    </row>
    <row r="381" spans="1:8" ht="16" thickBot="1">
      <c r="B381" t="s">
        <v>524</v>
      </c>
      <c r="C381">
        <f>'35'!C283</f>
        <v>4.7505938242280283</v>
      </c>
      <c r="D381">
        <f>'35'!D283</f>
        <v>4.8426150121065374</v>
      </c>
      <c r="E381">
        <f>'35'!E283</f>
        <v>4.9261083743842367</v>
      </c>
      <c r="F381">
        <f>'35'!F283</f>
        <v>5.1020408163265305</v>
      </c>
      <c r="G381">
        <f>'35'!G283</f>
        <v>5.0761421319796947</v>
      </c>
      <c r="H381">
        <f>'35'!H283</f>
        <v>5.1413881748071972</v>
      </c>
    </row>
    <row r="382" spans="1:8" ht="17" thickBot="1">
      <c r="A382">
        <v>36</v>
      </c>
      <c r="B382" s="69" t="s">
        <v>40</v>
      </c>
      <c r="C382" s="62">
        <f>'36'!C13</f>
        <v>1.15166196735634</v>
      </c>
      <c r="D382" s="62">
        <f>'36'!D13</f>
        <v>1.2033211664193173</v>
      </c>
      <c r="E382" s="62">
        <f>'36'!E13</f>
        <v>1.2069520437721275</v>
      </c>
      <c r="F382" s="62">
        <f>'36'!F13</f>
        <v>1.248188114028024</v>
      </c>
      <c r="G382" s="62">
        <f>'36'!G13</f>
        <v>1.2591900564604572</v>
      </c>
      <c r="H382" s="63">
        <f>'36'!H13</f>
        <v>1.0991348744858884</v>
      </c>
    </row>
    <row r="383" spans="1:8">
      <c r="B383" t="s">
        <v>526</v>
      </c>
      <c r="C383">
        <f>'36'!C43</f>
        <v>0.41438753522294053</v>
      </c>
      <c r="D383">
        <f>'36'!D43</f>
        <v>0.41196341764851285</v>
      </c>
      <c r="E383">
        <f>'36'!E43</f>
        <v>0.48951619482744557</v>
      </c>
      <c r="F383">
        <f>'36'!F43</f>
        <v>0.48445700444085588</v>
      </c>
      <c r="G383">
        <f>'36'!G43</f>
        <v>0.56868957673247211</v>
      </c>
      <c r="H383">
        <f>'36'!H43</f>
        <v>0.56827407046598477</v>
      </c>
    </row>
    <row r="384" spans="1:8">
      <c r="B384" t="s">
        <v>527</v>
      </c>
      <c r="C384">
        <f>'36'!C73</f>
        <v>1.7021276595744681</v>
      </c>
      <c r="D384">
        <f>'36'!D73</f>
        <v>1.7652250661959401</v>
      </c>
      <c r="E384">
        <f>'36'!E73</f>
        <v>1.7969451931716083</v>
      </c>
      <c r="F384">
        <f>'36'!F73</f>
        <v>2.7803521779425395</v>
      </c>
      <c r="G384">
        <f>'36'!G73</f>
        <v>1.8850141376060321</v>
      </c>
      <c r="H384">
        <f>'36'!H73</f>
        <v>0.41493775933609955</v>
      </c>
    </row>
    <row r="385" spans="1:8">
      <c r="B385" t="s">
        <v>528</v>
      </c>
      <c r="C385">
        <f>'36'!C103</f>
        <v>1.4184397163120568</v>
      </c>
      <c r="D385">
        <f>'36'!D103</f>
        <v>1.4104372355430184</v>
      </c>
      <c r="E385">
        <f>'36'!E103</f>
        <v>1.4144271570014144</v>
      </c>
      <c r="F385">
        <f>'36'!F103</f>
        <v>1.4044943820224718</v>
      </c>
      <c r="G385">
        <f>'36'!G103</f>
        <v>1.4104372355430184</v>
      </c>
      <c r="H385">
        <f>'36'!H103</f>
        <v>1.4409221902017291</v>
      </c>
    </row>
    <row r="386" spans="1:8">
      <c r="B386" t="s">
        <v>529</v>
      </c>
      <c r="C386">
        <f>'36'!C133</f>
        <v>3.7735849056603774</v>
      </c>
      <c r="D386">
        <f>'36'!D133</f>
        <v>3.8860103626943006</v>
      </c>
      <c r="E386">
        <f>'36'!E133</f>
        <v>3.8363171355498724</v>
      </c>
      <c r="F386">
        <f>'36'!F133</f>
        <v>3.9113428943937421</v>
      </c>
      <c r="G386">
        <f>'36'!G133</f>
        <v>4</v>
      </c>
      <c r="H386">
        <f>'36'!H133</f>
        <v>3.9840637450199203</v>
      </c>
    </row>
    <row r="387" spans="1:8">
      <c r="B387" t="s">
        <v>530</v>
      </c>
      <c r="C387">
        <f>'36'!C163</f>
        <v>1.9342359767891684</v>
      </c>
      <c r="D387">
        <f>'36'!D163</f>
        <v>1.969796454366382</v>
      </c>
      <c r="E387">
        <f>'36'!E163</f>
        <v>2.0161290322580645</v>
      </c>
      <c r="F387">
        <f>'36'!F163</f>
        <v>2.028397565922921</v>
      </c>
      <c r="G387">
        <f>'36'!G163</f>
        <v>2.0338983050847457</v>
      </c>
      <c r="H387">
        <f>'36'!H163</f>
        <v>2.0562028786840303</v>
      </c>
    </row>
    <row r="388" spans="1:8">
      <c r="B388" t="s">
        <v>513</v>
      </c>
      <c r="C388">
        <f>'36'!C193</f>
        <v>1.9607843137254901</v>
      </c>
      <c r="D388">
        <f>'36'!D193</f>
        <v>4.0983606557377055</v>
      </c>
      <c r="E388">
        <f>'36'!E193</f>
        <v>2.1231422505307855</v>
      </c>
      <c r="F388">
        <f>'36'!F193</f>
        <v>2.150537634408602</v>
      </c>
      <c r="G388">
        <f>'36'!G193</f>
        <v>2.2779043280182232</v>
      </c>
      <c r="H388">
        <f>'36'!H193</f>
        <v>2.3255813953488373</v>
      </c>
    </row>
    <row r="389" spans="1:8">
      <c r="B389" t="s">
        <v>388</v>
      </c>
      <c r="C389">
        <f>'36'!C223</f>
        <v>1.6949152542372881</v>
      </c>
      <c r="D389">
        <f>'36'!D223</f>
        <v>1.7006802721088434</v>
      </c>
      <c r="E389">
        <f>'36'!E223</f>
        <v>1.7482517482517483</v>
      </c>
      <c r="F389">
        <f>'36'!F223</f>
        <v>1.8034265103697023</v>
      </c>
      <c r="G389">
        <f>'36'!G223</f>
        <v>1.7985611510791368</v>
      </c>
      <c r="H389">
        <f>'36'!H223</f>
        <v>1.8050541516245489</v>
      </c>
    </row>
    <row r="390" spans="1:8">
      <c r="B390" t="s">
        <v>531</v>
      </c>
      <c r="C390">
        <f>'36'!C253</f>
        <v>1.4224751066856332</v>
      </c>
      <c r="D390">
        <f>'36'!D253</f>
        <v>1.4880952380952379</v>
      </c>
      <c r="E390">
        <f>'36'!E253</f>
        <v>1.5748031496062991</v>
      </c>
      <c r="F390">
        <f>'36'!F253</f>
        <v>1.6181229773462784</v>
      </c>
      <c r="G390">
        <f>'36'!G253</f>
        <v>1.6233766233766236</v>
      </c>
      <c r="H390">
        <f>'36'!H253</f>
        <v>1.6638935108153079</v>
      </c>
    </row>
    <row r="391" spans="1:8">
      <c r="B391" t="s">
        <v>532</v>
      </c>
      <c r="C391">
        <f>'36'!C283</f>
        <v>2.4242424242424243</v>
      </c>
      <c r="D391">
        <f>'36'!D283</f>
        <v>2.5157232704402515</v>
      </c>
      <c r="E391">
        <f>'36'!E283</f>
        <v>2.5477707006369426</v>
      </c>
      <c r="F391">
        <f>'36'!F283</f>
        <v>2.5445292620865141</v>
      </c>
      <c r="G391">
        <f>'36'!G283</f>
        <v>2.6178010471204192</v>
      </c>
      <c r="H391">
        <f>'36'!H283</f>
        <v>2.7322404371584699</v>
      </c>
    </row>
    <row r="392" spans="1:8">
      <c r="B392" t="s">
        <v>326</v>
      </c>
      <c r="C392">
        <f>'36'!C313</f>
        <v>6.0606060606060606</v>
      </c>
      <c r="D392">
        <f>'36'!D313</f>
        <v>6.2111801242236018</v>
      </c>
      <c r="E392">
        <f>'36'!E313</f>
        <v>6.8965517241379306</v>
      </c>
      <c r="F392">
        <f>'36'!F313</f>
        <v>7.4626865671641793</v>
      </c>
      <c r="G392">
        <f>'36'!G313</f>
        <v>8.4033613445378155</v>
      </c>
      <c r="H392">
        <f>'36'!H313</f>
        <v>8.4033613445378155</v>
      </c>
    </row>
    <row r="393" spans="1:8">
      <c r="B393" t="s">
        <v>533</v>
      </c>
      <c r="C393">
        <f>'36'!C343</f>
        <v>2.3640661938534278</v>
      </c>
      <c r="D393">
        <f>'36'!D343</f>
        <v>2.4813895781637716</v>
      </c>
      <c r="E393">
        <f>'36'!E343</f>
        <v>2.5445292620865141</v>
      </c>
      <c r="F393">
        <f>'36'!F343</f>
        <v>2.5839793281653747</v>
      </c>
      <c r="G393">
        <f>'36'!G343</f>
        <v>2.6178010471204192</v>
      </c>
      <c r="H393">
        <f>'36'!H343</f>
        <v>2.7027027027027026</v>
      </c>
    </row>
    <row r="394" spans="1:8">
      <c r="B394" t="s">
        <v>534</v>
      </c>
      <c r="C394">
        <f>'36'!C373</f>
        <v>3.8022813688212929</v>
      </c>
      <c r="D394">
        <f>'36'!D373</f>
        <v>3.9525691699604741</v>
      </c>
      <c r="E394">
        <f>'36'!E373</f>
        <v>4.0241448692152924</v>
      </c>
      <c r="F394">
        <f>'36'!F373</f>
        <v>4.0650406504065044</v>
      </c>
      <c r="G394">
        <f>'36'!G373</f>
        <v>4.0983606557377055</v>
      </c>
      <c r="H394">
        <f>'36'!H373</f>
        <v>4.1152263374485596</v>
      </c>
    </row>
    <row r="395" spans="1:8">
      <c r="B395" t="s">
        <v>408</v>
      </c>
      <c r="C395">
        <f>'36'!C403</f>
        <v>2.5477707006369426</v>
      </c>
      <c r="D395">
        <f>'36'!D403</f>
        <v>2.6455026455026456</v>
      </c>
      <c r="E395">
        <f>'36'!E403</f>
        <v>2.7472527472527473</v>
      </c>
      <c r="F395">
        <f>'36'!F403</f>
        <v>2.7972027972027971</v>
      </c>
      <c r="G395">
        <f>'36'!G403</f>
        <v>2.8011204481792715</v>
      </c>
      <c r="H395">
        <f>'36'!H403</f>
        <v>2.8612303290414878</v>
      </c>
    </row>
    <row r="396" spans="1:8">
      <c r="B396" t="s">
        <v>535</v>
      </c>
      <c r="C396">
        <f>'36'!C433</f>
        <v>1.0626992561105206</v>
      </c>
      <c r="D396">
        <f>'36'!D433</f>
        <v>1.0869565217391304</v>
      </c>
      <c r="E396">
        <f>'36'!E433</f>
        <v>1.0729613733905579</v>
      </c>
      <c r="F396">
        <f>'36'!F433</f>
        <v>1.0615711252653928</v>
      </c>
      <c r="G396">
        <f>'36'!G433</f>
        <v>1.0729613733905579</v>
      </c>
      <c r="H396">
        <f>'36'!H433</f>
        <v>1.0917030567685588</v>
      </c>
    </row>
    <row r="397" spans="1:8" ht="16" thickBot="1">
      <c r="B397" t="s">
        <v>536</v>
      </c>
      <c r="C397">
        <f>'36'!C463</f>
        <v>0.70646414694454251</v>
      </c>
      <c r="D397">
        <f>'36'!D463</f>
        <v>0.71942446043165464</v>
      </c>
      <c r="E397">
        <f>'36'!E463</f>
        <v>0.71968333933069439</v>
      </c>
      <c r="F397">
        <f>'36'!F463</f>
        <v>0.72306579898770784</v>
      </c>
      <c r="G397">
        <f>'36'!G463</f>
        <v>0.72753728628592218</v>
      </c>
      <c r="H397">
        <f>'36'!H463</f>
        <v>0.74101519081141165</v>
      </c>
    </row>
    <row r="398" spans="1:8" ht="17" thickBot="1">
      <c r="A398">
        <v>37</v>
      </c>
      <c r="B398" s="69" t="s">
        <v>44</v>
      </c>
      <c r="C398" s="62">
        <f>'37'!C13</f>
        <v>1.4867432064095152</v>
      </c>
      <c r="D398" s="62">
        <f>'37'!D13</f>
        <v>1.5089278229524687</v>
      </c>
      <c r="E398" s="62">
        <f>'37'!E13</f>
        <v>1.520013511231211</v>
      </c>
      <c r="F398" s="62">
        <f>'37'!F13</f>
        <v>1.522198731501057</v>
      </c>
      <c r="G398" s="62">
        <f>'37'!G13</f>
        <v>1.5374103177314655</v>
      </c>
      <c r="H398" s="63">
        <f>'37'!H13</f>
        <v>1.5506547208821502</v>
      </c>
    </row>
    <row r="399" spans="1:8">
      <c r="B399" t="s">
        <v>538</v>
      </c>
      <c r="C399">
        <f>'37'!C43</f>
        <v>0.29828486204325128</v>
      </c>
      <c r="D399">
        <f>'37'!D43</f>
        <v>0.29904306220095694</v>
      </c>
      <c r="E399">
        <f>'37'!E43</f>
        <v>0.29824038174768863</v>
      </c>
      <c r="F399">
        <f>'37'!F43</f>
        <v>0.146864444118079</v>
      </c>
      <c r="G399">
        <f>'37'!G43</f>
        <v>0.14632718759145449</v>
      </c>
      <c r="H399">
        <f>'37'!H43</f>
        <v>0.14671361502347419</v>
      </c>
    </row>
    <row r="400" spans="1:8">
      <c r="B400" t="s">
        <v>539</v>
      </c>
      <c r="C400">
        <f>'37'!C73</f>
        <v>2.7247956403269753</v>
      </c>
      <c r="D400">
        <f>'37'!D73</f>
        <v>2.7777777777777777</v>
      </c>
      <c r="E400">
        <f>'37'!E73</f>
        <v>2.8195488721804511</v>
      </c>
      <c r="F400">
        <f>'37'!F73</f>
        <v>2.8680688336520079</v>
      </c>
      <c r="G400">
        <f>'37'!G73</f>
        <v>2.9615004935834155</v>
      </c>
      <c r="H400">
        <f>'37'!H73</f>
        <v>3.0272452068617555</v>
      </c>
    </row>
    <row r="401" spans="1:8">
      <c r="B401" t="s">
        <v>540</v>
      </c>
      <c r="C401">
        <f>'37'!C103</f>
        <v>1.6025641025641024</v>
      </c>
      <c r="D401">
        <f>'37'!D103</f>
        <v>1.6528925619834711</v>
      </c>
      <c r="E401">
        <f>'37'!E103</f>
        <v>1.7006802721088434</v>
      </c>
      <c r="F401">
        <f>'37'!F103</f>
        <v>1.7241379310344827</v>
      </c>
      <c r="G401">
        <f>'37'!G103</f>
        <v>1.7921146953405018</v>
      </c>
      <c r="H401">
        <f>'37'!H103</f>
        <v>1.7543859649122808</v>
      </c>
    </row>
    <row r="402" spans="1:8">
      <c r="B402" t="s">
        <v>541</v>
      </c>
      <c r="C402">
        <f>'37'!C133</f>
        <v>3.134796238244514</v>
      </c>
      <c r="D402">
        <f>'37'!D133</f>
        <v>3.2362459546925568</v>
      </c>
      <c r="E402">
        <f>'37'!E133</f>
        <v>3.2467532467532472</v>
      </c>
      <c r="F402">
        <f>'37'!F133</f>
        <v>3.3057851239669422</v>
      </c>
      <c r="G402">
        <f>'37'!G133</f>
        <v>3.3670033670033668</v>
      </c>
      <c r="H402">
        <f>'37'!H133</f>
        <v>3.4013605442176869</v>
      </c>
    </row>
    <row r="403" spans="1:8">
      <c r="B403" t="s">
        <v>542</v>
      </c>
      <c r="C403">
        <f>'37'!C163</f>
        <v>2.8011204481792715</v>
      </c>
      <c r="D403">
        <f>'37'!D163</f>
        <v>2.8818443804034581</v>
      </c>
      <c r="E403">
        <f>'37'!E163</f>
        <v>2.9615004935834155</v>
      </c>
      <c r="F403">
        <f>'37'!F163</f>
        <v>4.2462845010615711</v>
      </c>
      <c r="G403">
        <f>'37'!G163</f>
        <v>4.3572984749455346</v>
      </c>
      <c r="H403">
        <f>'37'!H163</f>
        <v>4.5506257110352673</v>
      </c>
    </row>
    <row r="404" spans="1:8">
      <c r="B404" t="s">
        <v>543</v>
      </c>
      <c r="C404">
        <f>'37'!C193</f>
        <v>2.8735632183908044</v>
      </c>
      <c r="D404">
        <f>'37'!D193</f>
        <v>3.0534351145038165</v>
      </c>
      <c r="E404">
        <f>'37'!E193</f>
        <v>3.1695721077654517</v>
      </c>
      <c r="F404">
        <f>'37'!F193</f>
        <v>3.125</v>
      </c>
      <c r="G404">
        <f>'37'!G193</f>
        <v>3.2206119162640903</v>
      </c>
      <c r="H404">
        <f>'37'!H193</f>
        <v>3.2948929159802307</v>
      </c>
    </row>
    <row r="405" spans="1:8">
      <c r="B405" t="s">
        <v>544</v>
      </c>
      <c r="C405">
        <f>'37'!C223</f>
        <v>4.1841004184100417</v>
      </c>
      <c r="D405">
        <f>'37'!D223</f>
        <v>4.2492917847025504</v>
      </c>
      <c r="E405">
        <f>'37'!E223</f>
        <v>4.3352601156069364</v>
      </c>
      <c r="F405">
        <f>'37'!F223</f>
        <v>4.3731778425655978</v>
      </c>
      <c r="G405">
        <f>'37'!G223</f>
        <v>4.4642857142857144</v>
      </c>
      <c r="H405">
        <f>'37'!H223</f>
        <v>4.477611940298508</v>
      </c>
    </row>
    <row r="406" spans="1:8" ht="16" thickBot="1">
      <c r="B406" t="s">
        <v>545</v>
      </c>
      <c r="C406">
        <f>'37'!C253</f>
        <v>3.6036036036036037</v>
      </c>
      <c r="D406">
        <f>'37'!D253</f>
        <v>3.7313432835820897</v>
      </c>
      <c r="E406">
        <f>'37'!E253</f>
        <v>3.7593984962406015</v>
      </c>
      <c r="F406">
        <f>'37'!F253</f>
        <v>3.8684719535783367</v>
      </c>
      <c r="G406">
        <f>'37'!G253</f>
        <v>4.0160642570281118</v>
      </c>
      <c r="H406">
        <f>'37'!H253</f>
        <v>4.1067761806981524</v>
      </c>
    </row>
    <row r="407" spans="1:8" ht="17" thickBot="1">
      <c r="A407">
        <v>38</v>
      </c>
      <c r="B407" s="69" t="s">
        <v>48</v>
      </c>
      <c r="C407" s="62">
        <f>'38'!C13</f>
        <v>1.3859413573563168</v>
      </c>
      <c r="D407" s="62">
        <f>'38'!D13</f>
        <v>1.4130530778062351</v>
      </c>
      <c r="E407" s="62">
        <f>'38'!E13</f>
        <v>1.431895471630571</v>
      </c>
      <c r="F407" s="62">
        <f>'38'!F13</f>
        <v>1.4510497437990295</v>
      </c>
      <c r="G407" s="62">
        <f>'38'!G13</f>
        <v>1.4695077149155031</v>
      </c>
      <c r="H407" s="63">
        <f>'38'!H13</f>
        <v>1.5017833677492023</v>
      </c>
    </row>
    <row r="408" spans="1:8">
      <c r="B408" t="s">
        <v>547</v>
      </c>
      <c r="C408">
        <f>'38'!C43</f>
        <v>0.10856584518510476</v>
      </c>
      <c r="D408">
        <f>'38'!D43</f>
        <v>0.10998680158380995</v>
      </c>
      <c r="E408">
        <f>'38'!E43</f>
        <v>0.1105583195135434</v>
      </c>
      <c r="F408">
        <f>'38'!F43</f>
        <v>0.11170688114387846</v>
      </c>
      <c r="G408">
        <f>'38'!G43</f>
        <v>0.11198208286674133</v>
      </c>
      <c r="H408">
        <f>'38'!H43</f>
        <v>0.11384335154826958</v>
      </c>
    </row>
    <row r="409" spans="1:8">
      <c r="B409" t="s">
        <v>548</v>
      </c>
      <c r="C409">
        <f>'38'!C73</f>
        <v>2.109704641350211</v>
      </c>
      <c r="D409">
        <f>'38'!D73</f>
        <v>2.1579628830384117</v>
      </c>
      <c r="E409">
        <f>'38'!E73</f>
        <v>2.1929824561403506</v>
      </c>
      <c r="F409">
        <f>'38'!F73</f>
        <v>2.215330084182543</v>
      </c>
      <c r="G409">
        <f>'38'!G73</f>
        <v>2.2603978300180834</v>
      </c>
      <c r="H409">
        <f>'38'!H73</f>
        <v>2.2999080036798527</v>
      </c>
    </row>
    <row r="410" spans="1:8">
      <c r="B410" t="s">
        <v>549</v>
      </c>
      <c r="C410">
        <f>'38'!C103</f>
        <v>0.81799591002044991</v>
      </c>
      <c r="D410">
        <f>'38'!D103</f>
        <v>0.83577099874634353</v>
      </c>
      <c r="E410">
        <f>'38'!E103</f>
        <v>0.84745762711864403</v>
      </c>
      <c r="F410">
        <f>'38'!F103</f>
        <v>0.86095566078346963</v>
      </c>
      <c r="G410">
        <f>'38'!G103</f>
        <v>0.86956521739130443</v>
      </c>
      <c r="H410">
        <f>'38'!H103</f>
        <v>0.89245872378402491</v>
      </c>
    </row>
    <row r="411" spans="1:8">
      <c r="B411" t="s">
        <v>550</v>
      </c>
      <c r="C411">
        <f>'38'!C133</f>
        <v>3.0464584920030466</v>
      </c>
      <c r="D411">
        <f>'38'!D133</f>
        <v>3.1323414252153485</v>
      </c>
      <c r="E411">
        <f>'38'!E133</f>
        <v>3.2025620496397114</v>
      </c>
      <c r="F411">
        <f>'38'!F133</f>
        <v>3.1974420463629096</v>
      </c>
      <c r="G411">
        <f>'38'!G133</f>
        <v>3.2520325203252032</v>
      </c>
      <c r="H411">
        <f>'38'!H133</f>
        <v>3.3698399326032011</v>
      </c>
    </row>
    <row r="412" spans="1:8">
      <c r="B412" t="s">
        <v>551</v>
      </c>
      <c r="C412">
        <f>'38'!C163</f>
        <v>3.0364372469635628</v>
      </c>
      <c r="D412">
        <f>'38'!D163</f>
        <v>3.1185031185031189</v>
      </c>
      <c r="E412">
        <f>'38'!E163</f>
        <v>3.2327586206896552</v>
      </c>
      <c r="F412">
        <f>'38'!F163</f>
        <v>3.3296337402885681</v>
      </c>
      <c r="G412">
        <f>'38'!G163</f>
        <v>3.432494279176201</v>
      </c>
      <c r="H412">
        <f>'38'!H163</f>
        <v>3.5377358490566038</v>
      </c>
    </row>
    <row r="413" spans="1:8">
      <c r="B413" t="s">
        <v>552</v>
      </c>
      <c r="C413">
        <f>'38'!C193</f>
        <v>1.1926058437686344</v>
      </c>
      <c r="D413">
        <f>'38'!D193</f>
        <v>1.2315270935960592</v>
      </c>
      <c r="E413">
        <f>'38'!E193</f>
        <v>1.2422360248447206</v>
      </c>
      <c r="F413">
        <f>'38'!F193</f>
        <v>1.2531328320802004</v>
      </c>
      <c r="G413">
        <f>'38'!G193</f>
        <v>1.273074474856779</v>
      </c>
      <c r="H413">
        <f>'38'!H193</f>
        <v>1.2861736334405145</v>
      </c>
    </row>
    <row r="414" spans="1:8">
      <c r="B414" t="s">
        <v>553</v>
      </c>
      <c r="C414">
        <f>'38'!C223</f>
        <v>3.4393809114359417</v>
      </c>
      <c r="D414">
        <f>'38'!D223</f>
        <v>3.4364261168384878</v>
      </c>
      <c r="E414">
        <f>'38'!E223</f>
        <v>3.518029903254178</v>
      </c>
      <c r="F414">
        <f>'38'!F223</f>
        <v>3.5874439461883409</v>
      </c>
      <c r="G414">
        <f>'38'!G223</f>
        <v>3.6832412523020257</v>
      </c>
      <c r="H414">
        <f>'38'!H223</f>
        <v>3.7842951750236518</v>
      </c>
    </row>
    <row r="415" spans="1:8">
      <c r="B415" t="s">
        <v>554</v>
      </c>
      <c r="C415">
        <f>'38'!C253</f>
        <v>2.8797696184305255</v>
      </c>
      <c r="D415">
        <f>'38'!D253</f>
        <v>2.9498525073746311</v>
      </c>
      <c r="E415">
        <f>'38'!E253</f>
        <v>2.9806259314456036</v>
      </c>
      <c r="F415">
        <f>'38'!F253</f>
        <v>3.041825095057034</v>
      </c>
      <c r="G415">
        <f>'38'!G253</f>
        <v>3.0888030888030888</v>
      </c>
      <c r="H415">
        <f>'38'!H253</f>
        <v>3.142183817753339</v>
      </c>
    </row>
    <row r="416" spans="1:8">
      <c r="B416" t="s">
        <v>555</v>
      </c>
      <c r="C416">
        <f>'38'!C283</f>
        <v>3.0549898167006111</v>
      </c>
      <c r="D416">
        <f>'38'!D283</f>
        <v>3.1512605042016806</v>
      </c>
      <c r="E416">
        <f>'38'!E283</f>
        <v>3.2573289902280131</v>
      </c>
      <c r="F416">
        <f>'38'!F283</f>
        <v>3.3296337402885681</v>
      </c>
      <c r="G416">
        <f>'38'!G283</f>
        <v>3.4403669724770642</v>
      </c>
      <c r="H416">
        <f>'38'!H283</f>
        <v>3.5799522673031028</v>
      </c>
    </row>
    <row r="417" spans="2:8">
      <c r="B417" t="s">
        <v>556</v>
      </c>
      <c r="C417">
        <f>'38'!C313</f>
        <v>2.5789813023855577</v>
      </c>
      <c r="D417">
        <f>'38'!D313</f>
        <v>2.6507620941020544</v>
      </c>
      <c r="E417">
        <f>'38'!E313</f>
        <v>2.7100271002710028</v>
      </c>
      <c r="F417">
        <f>'38'!F313</f>
        <v>2.7739251040221915</v>
      </c>
      <c r="G417">
        <f>'38'!G313</f>
        <v>2.8449502133712663</v>
      </c>
      <c r="H417">
        <f>'38'!H313</f>
        <v>2.9607698001480385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417"/>
  <sheetViews>
    <sheetView topLeftCell="A127" workbookViewId="0">
      <selection activeCell="C138" sqref="C138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183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'1'!L13</f>
        <v>0.48125706909092386</v>
      </c>
      <c r="D4" s="17">
        <f>'1'!M13</f>
        <v>0.827891800412903</v>
      </c>
      <c r="E4" s="17">
        <f>'1'!N13</f>
        <v>0.83097678383666795</v>
      </c>
      <c r="F4" s="17">
        <f>'1'!O13</f>
        <v>0.90742399205929414</v>
      </c>
      <c r="G4" s="17">
        <f>'1'!P13</f>
        <v>0.90111606380510578</v>
      </c>
      <c r="H4" s="17">
        <f>'1'!Q13</f>
        <v>0.90783511515705351</v>
      </c>
    </row>
    <row r="5" spans="1:8" ht="16">
      <c r="A5" s="17">
        <v>2</v>
      </c>
      <c r="B5" s="59" t="s">
        <v>8</v>
      </c>
      <c r="C5" s="17">
        <f>'2'!L13</f>
        <v>0.74877147417716028</v>
      </c>
      <c r="D5" s="17">
        <f>'2'!M13</f>
        <v>0.75026426857675232</v>
      </c>
      <c r="E5" s="17">
        <f>'2'!N13</f>
        <v>0.75365028815268698</v>
      </c>
      <c r="F5" s="17">
        <f>'2'!O13</f>
        <v>0.75553719534346597</v>
      </c>
      <c r="G5" s="17">
        <f>'2'!P13</f>
        <v>0.75881989831892105</v>
      </c>
      <c r="H5" s="17">
        <f>'2'!Q13</f>
        <v>0.76575817138939084</v>
      </c>
    </row>
    <row r="6" spans="1:8" ht="16">
      <c r="A6" s="17">
        <v>3</v>
      </c>
      <c r="B6" s="59" t="s">
        <v>12</v>
      </c>
      <c r="C6" s="17">
        <f>'3'!L13</f>
        <v>0.41390161777837275</v>
      </c>
      <c r="D6" s="17">
        <f>'3'!M13</f>
        <v>0.51851831026057771</v>
      </c>
      <c r="E6" s="17">
        <f>'3'!N13</f>
        <v>0.52670181669613458</v>
      </c>
      <c r="F6" s="17">
        <f>'3'!O13</f>
        <v>0.5197404672710676</v>
      </c>
      <c r="G6" s="17">
        <f>'3'!P13</f>
        <v>0.52212188504742363</v>
      </c>
      <c r="H6" s="17">
        <f>'3'!Q13</f>
        <v>0.52376460829682936</v>
      </c>
    </row>
    <row r="7" spans="1:8" ht="16">
      <c r="A7" s="17">
        <v>4</v>
      </c>
      <c r="B7" s="59" t="s">
        <v>16</v>
      </c>
      <c r="C7" s="17">
        <f>'4'!L13</f>
        <v>0.35083324389462361</v>
      </c>
      <c r="D7" s="17">
        <f>'4'!M13</f>
        <v>0.3777641427408131</v>
      </c>
      <c r="E7" s="17">
        <f>'4'!N13</f>
        <v>0.3986619519671773</v>
      </c>
      <c r="F7" s="17">
        <f>'4'!O13</f>
        <v>0.41774475252017856</v>
      </c>
      <c r="G7" s="17">
        <f>'4'!P13</f>
        <v>0.41304432376020722</v>
      </c>
      <c r="H7" s="17">
        <f>'4'!Q13</f>
        <v>0.40482698803893902</v>
      </c>
    </row>
    <row r="8" spans="1:8" ht="16">
      <c r="A8" s="17">
        <v>5</v>
      </c>
      <c r="B8" s="59" t="s">
        <v>20</v>
      </c>
      <c r="C8" s="17">
        <f>'5'!L13</f>
        <v>0.99133271203885409</v>
      </c>
      <c r="D8" s="17">
        <f>'5'!M13</f>
        <v>0.9593953050194941</v>
      </c>
      <c r="E8" s="17">
        <f>'5'!N13</f>
        <v>0.96571581962448827</v>
      </c>
      <c r="F8" s="17">
        <f>'5'!O13</f>
        <v>0.97330252522055938</v>
      </c>
      <c r="G8" s="17">
        <f>'5'!P13</f>
        <v>0.97982742573521353</v>
      </c>
      <c r="H8" s="17">
        <f>'5'!Q13</f>
        <v>0.98897806781427589</v>
      </c>
    </row>
    <row r="9" spans="1:8" ht="16">
      <c r="A9" s="17">
        <v>6</v>
      </c>
      <c r="B9" s="59" t="s">
        <v>24</v>
      </c>
      <c r="C9" s="17">
        <f>'6'!L13</f>
        <v>0.63525907291852779</v>
      </c>
      <c r="D9" s="17">
        <f>'6'!M13</f>
        <v>0.69131062336163351</v>
      </c>
      <c r="E9" s="17">
        <f>'6'!N13</f>
        <v>0.70133105552810404</v>
      </c>
      <c r="F9" s="17">
        <f>'6'!O13</f>
        <v>0.93809951316706452</v>
      </c>
      <c r="G9" s="17">
        <f>'6'!P13</f>
        <v>0.94633996155437849</v>
      </c>
      <c r="H9" s="17">
        <f>'6'!Q13</f>
        <v>0.94903513324275768</v>
      </c>
    </row>
    <row r="10" spans="1:8" ht="16">
      <c r="A10" s="17">
        <v>7</v>
      </c>
      <c r="B10" s="59" t="s">
        <v>28</v>
      </c>
      <c r="C10" s="17">
        <f>'7'!L13</f>
        <v>1.3134906184563782</v>
      </c>
      <c r="D10" s="17">
        <f>'7'!M13</f>
        <v>1.3076894645885615</v>
      </c>
      <c r="E10" s="17">
        <f>'7'!N13</f>
        <v>1.3127084769113981</v>
      </c>
      <c r="F10" s="17">
        <f>'7'!O13</f>
        <v>1.1686323790819935</v>
      </c>
      <c r="G10" s="17">
        <f>'7'!P13</f>
        <v>1.1722783894397599</v>
      </c>
      <c r="H10" s="17">
        <f>'7'!Q13</f>
        <v>1.1768428288049888</v>
      </c>
    </row>
    <row r="11" spans="1:8" ht="16">
      <c r="A11" s="17">
        <v>8</v>
      </c>
      <c r="B11" s="59" t="s">
        <v>32</v>
      </c>
      <c r="C11" s="17">
        <f>'8'!L13</f>
        <v>0.76444402340878703</v>
      </c>
      <c r="D11" s="17">
        <f>'8'!M13</f>
        <v>0.77045216028792773</v>
      </c>
      <c r="E11" s="17">
        <f>'8'!N13</f>
        <v>0.77263596209952912</v>
      </c>
      <c r="F11" s="17">
        <f>'8'!O13</f>
        <v>0.77745719938971103</v>
      </c>
      <c r="G11" s="17">
        <f>'8'!P13</f>
        <v>0.78296097465515735</v>
      </c>
      <c r="H11" s="17">
        <f>'8'!Q13</f>
        <v>0.79252787406470582</v>
      </c>
    </row>
    <row r="12" spans="1:8" ht="16">
      <c r="A12" s="17">
        <v>9</v>
      </c>
      <c r="B12" s="59" t="s">
        <v>36</v>
      </c>
      <c r="C12" s="17">
        <f>'9'!L13</f>
        <v>0.88914583992297436</v>
      </c>
      <c r="D12" s="17">
        <f>'9'!M13</f>
        <v>0.89653343050027801</v>
      </c>
      <c r="E12" s="17">
        <f>'9'!N13</f>
        <v>0.90558022428019147</v>
      </c>
      <c r="F12" s="17">
        <f>'9'!O13</f>
        <v>0.90986467758166911</v>
      </c>
      <c r="G12" s="17">
        <f>'9'!P13</f>
        <v>0.9156494276423528</v>
      </c>
      <c r="H12" s="17">
        <f>'9'!Q13</f>
        <v>0.92389192140416554</v>
      </c>
    </row>
    <row r="13" spans="1:8" ht="16">
      <c r="A13" s="17">
        <v>10</v>
      </c>
      <c r="B13" s="59" t="s">
        <v>41</v>
      </c>
      <c r="C13" s="17">
        <f>'10'!L13</f>
        <v>0.9984816241267267</v>
      </c>
      <c r="D13" s="17">
        <f>'10'!M13</f>
        <v>1.0083206330269237</v>
      </c>
      <c r="E13" s="17">
        <f>'10'!N13</f>
        <v>0.99659363103710341</v>
      </c>
      <c r="F13" s="17">
        <f>'10'!O13</f>
        <v>1.0080603599276483</v>
      </c>
      <c r="G13" s="17">
        <f>'10'!P13</f>
        <v>1.0141076923138757</v>
      </c>
      <c r="H13" s="17">
        <f>'10'!Q13</f>
        <v>1.0210073802874666</v>
      </c>
    </row>
    <row r="14" spans="1:8" ht="16">
      <c r="A14" s="17">
        <v>11</v>
      </c>
      <c r="B14" s="59" t="s">
        <v>45</v>
      </c>
      <c r="C14" s="17">
        <f>'11'!L13</f>
        <v>0.83830250225001468</v>
      </c>
      <c r="D14" s="17">
        <f>'11'!M13</f>
        <v>1.0112606174788628</v>
      </c>
      <c r="E14" s="17">
        <f>'11'!N13</f>
        <v>1.0186669870413949</v>
      </c>
      <c r="F14" s="17">
        <f>'11'!O13</f>
        <v>1.0232075071649718</v>
      </c>
      <c r="G14" s="17">
        <f>'11'!P13</f>
        <v>1.0292782173137298</v>
      </c>
      <c r="H14" s="17">
        <f>'11'!Q13</f>
        <v>1.0352061340433478</v>
      </c>
    </row>
    <row r="15" spans="1:8" ht="16">
      <c r="A15" s="17">
        <v>12</v>
      </c>
      <c r="B15" s="59" t="s">
        <v>49</v>
      </c>
      <c r="C15" s="17">
        <f>'12'!L13</f>
        <v>0.83906274859285057</v>
      </c>
      <c r="D15" s="17">
        <f>'12'!M13</f>
        <v>0.84956843217414724</v>
      </c>
      <c r="E15" s="17">
        <f>'12'!N13</f>
        <v>0.85583402807932796</v>
      </c>
      <c r="F15" s="17">
        <f>'12'!O13</f>
        <v>0.86088759303487739</v>
      </c>
      <c r="G15" s="17">
        <f>'12'!P13</f>
        <v>0.8697347044773428</v>
      </c>
      <c r="H15" s="17">
        <f>'12'!Q13</f>
        <v>0.87702104972414863</v>
      </c>
    </row>
    <row r="16" spans="1:8" ht="16">
      <c r="A16" s="17">
        <v>13</v>
      </c>
      <c r="B16" s="59" t="s">
        <v>53</v>
      </c>
      <c r="C16" s="17">
        <f>'13'!L13</f>
        <v>0.44499832719412652</v>
      </c>
      <c r="D16" s="17">
        <f>'13'!M13</f>
        <v>0.4340826206666108</v>
      </c>
      <c r="E16" s="17">
        <f>'13'!N13</f>
        <v>0.40963170604762228</v>
      </c>
      <c r="F16" s="17">
        <f>'13'!O13</f>
        <v>0.40942333870064712</v>
      </c>
      <c r="G16" s="17">
        <f>'13'!P13</f>
        <v>0.40879997304100757</v>
      </c>
      <c r="H16" s="17">
        <f>'13'!Q13</f>
        <v>0.40974851860818168</v>
      </c>
    </row>
    <row r="17" spans="1:8" ht="16">
      <c r="A17" s="17">
        <v>14</v>
      </c>
      <c r="B17" s="59" t="s">
        <v>57</v>
      </c>
      <c r="C17" s="17">
        <f>'14'!L13</f>
        <v>0.27079135627653828</v>
      </c>
      <c r="D17" s="17">
        <f>'14'!M13</f>
        <v>0.27350390789584395</v>
      </c>
      <c r="E17" s="17">
        <f>'14'!N13</f>
        <v>0.89110624703678709</v>
      </c>
      <c r="F17" s="17">
        <f>'14'!O13</f>
        <v>0.89777395291017048</v>
      </c>
      <c r="G17" s="17">
        <f>'14'!P13</f>
        <v>0.90426627835185469</v>
      </c>
      <c r="H17" s="17">
        <f>'14'!Q13</f>
        <v>0.91109237816403599</v>
      </c>
    </row>
    <row r="18" spans="1:8" ht="16">
      <c r="A18" s="17">
        <v>15</v>
      </c>
      <c r="B18" s="59" t="s">
        <v>61</v>
      </c>
      <c r="C18" s="17">
        <f>'15'!L13</f>
        <v>0.13927542273026494</v>
      </c>
      <c r="D18" s="17">
        <f>'15'!M13</f>
        <v>0.14104957580027955</v>
      </c>
      <c r="E18" s="17">
        <f>'15'!N13</f>
        <v>1.0067876026132414</v>
      </c>
      <c r="F18" s="17">
        <f>'15'!O13</f>
        <v>1.006932519136418</v>
      </c>
      <c r="G18" s="17">
        <f>'15'!P13</f>
        <v>0.88622162141215499</v>
      </c>
      <c r="H18" s="17">
        <f>'15'!Q13</f>
        <v>1.0723869884217045</v>
      </c>
    </row>
    <row r="19" spans="1:8" ht="16">
      <c r="A19" s="17">
        <v>16</v>
      </c>
      <c r="B19" s="59" t="s">
        <v>65</v>
      </c>
      <c r="C19" s="17">
        <f>'16'!L13</f>
        <v>1.1444858425510216</v>
      </c>
      <c r="D19" s="17">
        <f>'16'!M13</f>
        <v>1.1528527899153049</v>
      </c>
      <c r="E19" s="17">
        <f>'16'!N13</f>
        <v>1.1819170487205912</v>
      </c>
      <c r="F19" s="17">
        <f>'16'!O13</f>
        <v>1.188783941212713</v>
      </c>
      <c r="G19" s="17">
        <f>'16'!P13</f>
        <v>1.1949165543879428</v>
      </c>
      <c r="H19" s="17">
        <f>'16'!Q13</f>
        <v>1.206582004055742</v>
      </c>
    </row>
    <row r="20" spans="1:8" ht="16">
      <c r="A20" s="17">
        <v>17</v>
      </c>
      <c r="B20" s="59" t="s">
        <v>69</v>
      </c>
      <c r="C20" s="17">
        <f>'17'!L13</f>
        <v>0.61363742952080258</v>
      </c>
      <c r="D20" s="17">
        <f>'17'!M13</f>
        <v>0.54263325764999171</v>
      </c>
      <c r="E20" s="17">
        <f>'17'!N13</f>
        <v>0.54456928147281669</v>
      </c>
      <c r="F20" s="17">
        <f>'17'!O13</f>
        <v>0.54655738164606371</v>
      </c>
      <c r="G20" s="17">
        <f>'17'!P13</f>
        <v>0.54965916762486389</v>
      </c>
      <c r="H20" s="17">
        <f>'17'!Q13</f>
        <v>0.55379335636251692</v>
      </c>
    </row>
    <row r="21" spans="1:8" ht="16">
      <c r="A21" s="17">
        <v>18</v>
      </c>
      <c r="B21" s="59" t="s">
        <v>73</v>
      </c>
      <c r="C21" s="17">
        <f>'18'!L13</f>
        <v>0.7582166962223269</v>
      </c>
      <c r="D21" s="17">
        <f>'18'!M13</f>
        <v>0.76678538547289721</v>
      </c>
      <c r="E21" s="17">
        <f>'18'!N13</f>
        <v>0.77370366867874807</v>
      </c>
      <c r="F21" s="17">
        <f>'18'!O13</f>
        <v>0.78028798533277133</v>
      </c>
      <c r="G21" s="17">
        <f>'18'!P13</f>
        <v>0.78582698063122047</v>
      </c>
      <c r="H21" s="17">
        <f>'18'!Q13</f>
        <v>0.79051793280806659</v>
      </c>
    </row>
    <row r="22" spans="1:8" ht="16">
      <c r="A22" s="17">
        <v>19</v>
      </c>
      <c r="B22" s="59" t="s">
        <v>77</v>
      </c>
      <c r="C22" s="17">
        <f>'19'!L13</f>
        <v>0.84938424122506428</v>
      </c>
      <c r="D22" s="17">
        <f>'19'!M13</f>
        <v>0.84837314111442497</v>
      </c>
      <c r="E22" s="17">
        <f>'19'!N13</f>
        <v>0.84748731304098324</v>
      </c>
      <c r="F22" s="17">
        <f>'19'!O13</f>
        <v>0.85027551152335079</v>
      </c>
      <c r="G22" s="17">
        <f>'19'!P13</f>
        <v>0.86306021865931404</v>
      </c>
      <c r="H22" s="17">
        <f>'19'!Q13</f>
        <v>0.87408652195776404</v>
      </c>
    </row>
    <row r="23" spans="1:8" ht="16">
      <c r="A23" s="17">
        <v>20</v>
      </c>
      <c r="B23" s="59" t="s">
        <v>81</v>
      </c>
      <c r="C23" s="17">
        <f>'20'!L13</f>
        <v>0.84182390401451457</v>
      </c>
      <c r="D23" s="17">
        <f>'20'!M13</f>
        <v>0.8404585697954684</v>
      </c>
      <c r="E23" s="17">
        <f>'20'!N13</f>
        <v>0.8430287673220096</v>
      </c>
      <c r="F23" s="17">
        <f>'20'!O13</f>
        <v>0.84625092896210363</v>
      </c>
      <c r="G23" s="17">
        <f>'20'!P13</f>
        <v>0.85878339087931232</v>
      </c>
      <c r="H23" s="17">
        <f>'20'!Q13</f>
        <v>0.86798145410096839</v>
      </c>
    </row>
    <row r="24" spans="1:8" ht="16">
      <c r="A24" s="17">
        <v>21</v>
      </c>
      <c r="B24" s="59" t="s">
        <v>85</v>
      </c>
      <c r="C24" s="17">
        <f>'21'!L13</f>
        <v>0.73242984773790099</v>
      </c>
      <c r="D24" s="17">
        <f>'21'!M13</f>
        <v>0.73755540915381967</v>
      </c>
      <c r="E24" s="17">
        <f>'21'!N13</f>
        <v>0.74234334055631102</v>
      </c>
      <c r="F24" s="17">
        <f>'21'!O13</f>
        <v>0.74470058249675497</v>
      </c>
      <c r="G24" s="17">
        <f>'21'!P13</f>
        <v>0.71333238890838724</v>
      </c>
      <c r="H24" s="17">
        <f>'21'!Q13</f>
        <v>0.65231973863019455</v>
      </c>
    </row>
    <row r="25" spans="1:8" ht="16">
      <c r="A25" s="17">
        <v>22</v>
      </c>
      <c r="B25" s="59" t="s">
        <v>89</v>
      </c>
      <c r="C25" s="17">
        <f>'22'!L13</f>
        <v>0.79805212096045142</v>
      </c>
      <c r="D25" s="17">
        <f>'22'!M13</f>
        <v>0.802532198186101</v>
      </c>
      <c r="E25" s="17">
        <f>'22'!N13</f>
        <v>0.80268272155084841</v>
      </c>
      <c r="F25" s="17">
        <f>'22'!O13</f>
        <v>0.80566604782040552</v>
      </c>
      <c r="G25" s="17">
        <f>'22'!P13</f>
        <v>0.80936120187504135</v>
      </c>
      <c r="H25" s="17">
        <f>'22'!Q13</f>
        <v>0.80376014020233477</v>
      </c>
    </row>
    <row r="26" spans="1:8" ht="16">
      <c r="A26" s="17">
        <v>23</v>
      </c>
      <c r="B26" s="59" t="s">
        <v>93</v>
      </c>
      <c r="C26" s="17">
        <f>'23'!L13</f>
        <v>1.3045948294381349</v>
      </c>
      <c r="D26" s="17">
        <f>'23'!M13</f>
        <v>1.3165655410157111</v>
      </c>
      <c r="E26" s="17">
        <f>'23'!N13</f>
        <v>1.3253404466996466</v>
      </c>
      <c r="F26" s="17">
        <f>'23'!O13</f>
        <v>1.3334207149378716</v>
      </c>
      <c r="G26" s="17">
        <f>'23'!P13</f>
        <v>1.3430214936112235</v>
      </c>
      <c r="H26" s="17">
        <f>'23'!Q13</f>
        <v>1.300139324747448</v>
      </c>
    </row>
    <row r="27" spans="1:8" ht="16">
      <c r="A27" s="17">
        <v>24</v>
      </c>
      <c r="B27" s="59" t="s">
        <v>97</v>
      </c>
      <c r="C27" s="17">
        <f>'24'!L13</f>
        <v>0.53083614785629996</v>
      </c>
      <c r="D27" s="17">
        <f>'24'!M13</f>
        <v>0.52652633394991033</v>
      </c>
      <c r="E27" s="17">
        <f>'24'!N13</f>
        <v>0.56825600077844196</v>
      </c>
      <c r="F27" s="17">
        <f>'24'!O13</f>
        <v>0.56250322929691221</v>
      </c>
      <c r="G27" s="17">
        <f>'24'!P13</f>
        <v>0.55137345363988344</v>
      </c>
      <c r="H27" s="17">
        <f>'24'!Q13</f>
        <v>0.52116083794314327</v>
      </c>
    </row>
    <row r="28" spans="1:8" ht="16">
      <c r="A28" s="17">
        <v>25</v>
      </c>
      <c r="B28" s="59" t="s">
        <v>101</v>
      </c>
      <c r="C28" s="17">
        <f>'25'!L13</f>
        <v>1.0612755451533211</v>
      </c>
      <c r="D28" s="17">
        <f>'25'!M13</f>
        <v>1.0686144014468621</v>
      </c>
      <c r="E28" s="17">
        <f>'25'!N13</f>
        <v>1.0728678559177922</v>
      </c>
      <c r="F28" s="17">
        <f>'25'!O13</f>
        <v>1.0786648323513637</v>
      </c>
      <c r="G28" s="17">
        <f>'25'!P13</f>
        <v>1.0844744006545148</v>
      </c>
      <c r="H28" s="17">
        <f>'25'!Q13</f>
        <v>1.0762642171636569</v>
      </c>
    </row>
    <row r="29" spans="1:8" ht="16">
      <c r="A29" s="17">
        <v>26</v>
      </c>
      <c r="B29" s="59" t="s">
        <v>105</v>
      </c>
      <c r="C29" s="17">
        <f>'26'!L13</f>
        <v>0.26802964493424997</v>
      </c>
      <c r="D29" s="17">
        <f>'26'!M13</f>
        <v>0.4741981802549487</v>
      </c>
      <c r="E29" s="17">
        <f>'26'!N13</f>
        <v>0.47673069769254761</v>
      </c>
      <c r="F29" s="17">
        <f>'26'!O13</f>
        <v>0.47870306103155141</v>
      </c>
      <c r="G29" s="17">
        <f>'26'!P13</f>
        <v>0.74013217194605507</v>
      </c>
      <c r="H29" s="17">
        <f>'26'!Q13</f>
        <v>0.74440116711649207</v>
      </c>
    </row>
    <row r="30" spans="1:8" ht="16">
      <c r="A30" s="17">
        <v>27</v>
      </c>
      <c r="B30" s="59" t="s">
        <v>3</v>
      </c>
      <c r="C30" s="17">
        <f>'27'!L13</f>
        <v>0.68662282919164042</v>
      </c>
      <c r="D30" s="17">
        <f>'27'!M13</f>
        <v>0.56005902615363878</v>
      </c>
      <c r="E30" s="17">
        <f>'27'!N13</f>
        <v>0.56276727428222495</v>
      </c>
      <c r="F30" s="17">
        <f>'27'!O13</f>
        <v>0.57706184149312212</v>
      </c>
      <c r="G30" s="17">
        <f>'27'!P13</f>
        <v>0.60426199082602705</v>
      </c>
      <c r="H30" s="17">
        <f>'27'!Q13</f>
        <v>0.62050013134621074</v>
      </c>
    </row>
    <row r="31" spans="1:8" ht="16">
      <c r="A31" s="17">
        <v>28</v>
      </c>
      <c r="B31" s="59" t="s">
        <v>7</v>
      </c>
      <c r="C31" s="17">
        <f>'28'!L13</f>
        <v>1.0214748786222114</v>
      </c>
      <c r="D31" s="17">
        <f>'28'!M13</f>
        <v>0.97476420105154127</v>
      </c>
      <c r="E31" s="17">
        <f>'28'!N13</f>
        <v>1.0007775195791258</v>
      </c>
      <c r="F31" s="17">
        <f>'28'!O13</f>
        <v>1.006497832132524</v>
      </c>
      <c r="G31" s="17">
        <f>'28'!P13</f>
        <v>1.0146138120877053</v>
      </c>
      <c r="H31" s="17">
        <f>'28'!Q13</f>
        <v>1.0205600888542905</v>
      </c>
    </row>
    <row r="32" spans="1:8" ht="16">
      <c r="A32" s="17">
        <v>29</v>
      </c>
      <c r="B32" s="59" t="s">
        <v>11</v>
      </c>
      <c r="C32" s="17">
        <f>'29'!L13</f>
        <v>0.81493657668147013</v>
      </c>
      <c r="D32" s="17">
        <f>'29'!M13</f>
        <v>0.90861864614413534</v>
      </c>
      <c r="E32" s="17">
        <f>'29'!N13</f>
        <v>0.91425011211755736</v>
      </c>
      <c r="F32" s="17">
        <f>'29'!O13</f>
        <v>0.91871732811968165</v>
      </c>
      <c r="G32" s="17">
        <f>'29'!P13</f>
        <v>0.92557875950180057</v>
      </c>
      <c r="H32" s="17">
        <f>'29'!Q13</f>
        <v>0.93100489352269211</v>
      </c>
    </row>
    <row r="33" spans="1:8" ht="16">
      <c r="A33" s="17">
        <v>30</v>
      </c>
      <c r="B33" s="59" t="s">
        <v>15</v>
      </c>
      <c r="C33" s="17">
        <f>'30'!L13</f>
        <v>0.85564609605591591</v>
      </c>
      <c r="D33" s="17">
        <f>'30'!M13</f>
        <v>0.84933960533136532</v>
      </c>
      <c r="E33" s="17">
        <f>'30'!N13</f>
        <v>0.84062116059143999</v>
      </c>
      <c r="F33" s="17">
        <f>'30'!O13</f>
        <v>0.87416658892513988</v>
      </c>
      <c r="G33" s="17">
        <f>'30'!P13</f>
        <v>0.89565021021736324</v>
      </c>
      <c r="H33" s="17">
        <f>'30'!Q13</f>
        <v>0.90465991408847557</v>
      </c>
    </row>
    <row r="34" spans="1:8" ht="16">
      <c r="A34" s="17">
        <v>31</v>
      </c>
      <c r="B34" s="59" t="s">
        <v>19</v>
      </c>
      <c r="C34" s="17">
        <f>'31'!L13</f>
        <v>1.292449604461817</v>
      </c>
      <c r="D34" s="17">
        <f>'31'!M13</f>
        <v>1.298210460082369</v>
      </c>
      <c r="E34" s="17">
        <f>'31'!N13</f>
        <v>1.3018591596070301</v>
      </c>
      <c r="F34" s="17">
        <f>'31'!O13</f>
        <v>1.3052926509432059</v>
      </c>
      <c r="G34" s="17">
        <f>'31'!P13</f>
        <v>1.298743811741798</v>
      </c>
      <c r="H34" s="17">
        <f>'31'!Q13</f>
        <v>1.2833476624449143</v>
      </c>
    </row>
    <row r="35" spans="1:8" ht="16">
      <c r="A35" s="17">
        <v>32</v>
      </c>
      <c r="B35" s="59" t="s">
        <v>23</v>
      </c>
      <c r="C35" s="75">
        <f>'32'!L13</f>
        <v>0.8642691837243679</v>
      </c>
      <c r="D35" s="75">
        <f>'32'!M13</f>
        <v>0.8698478401362032</v>
      </c>
      <c r="E35" s="75">
        <f>'32'!N13</f>
        <v>0.87741415716839743</v>
      </c>
      <c r="F35" s="75">
        <f>'32'!O13</f>
        <v>0.88544460899205513</v>
      </c>
      <c r="G35" s="75">
        <f>'32'!P13</f>
        <v>0.89094943687303596</v>
      </c>
      <c r="H35" s="75">
        <f>'32'!Q13</f>
        <v>0.89558966267292373</v>
      </c>
    </row>
    <row r="36" spans="1:8" ht="16">
      <c r="A36" s="17">
        <v>33</v>
      </c>
      <c r="B36" s="59" t="s">
        <v>27</v>
      </c>
      <c r="C36" s="17">
        <f>'33'!L13</f>
        <v>1.1504889229862529</v>
      </c>
      <c r="D36" s="17">
        <f>'33'!M13</f>
        <v>1.1862965819852014</v>
      </c>
      <c r="E36" s="17">
        <f>'33'!N13</f>
        <v>1.1646504290628612</v>
      </c>
      <c r="F36" s="17">
        <f>'33'!O13</f>
        <v>1.1703075718372624</v>
      </c>
      <c r="G36" s="17">
        <f>'33'!P13</f>
        <v>1.1792691022420456</v>
      </c>
      <c r="H36" s="17">
        <f>'33'!Q13</f>
        <v>1.1909246247379563</v>
      </c>
    </row>
    <row r="37" spans="1:8" ht="16">
      <c r="A37" s="17">
        <v>34</v>
      </c>
      <c r="B37" s="59" t="s">
        <v>31</v>
      </c>
      <c r="C37" s="17">
        <f>'34'!L13</f>
        <v>1.3205326210830111</v>
      </c>
      <c r="D37" s="17">
        <f>'34'!M13</f>
        <v>1.2939826510974572</v>
      </c>
      <c r="E37" s="17">
        <f>'34'!N13</f>
        <v>1.3013175867602493</v>
      </c>
      <c r="F37" s="17">
        <f>'34'!O13</f>
        <v>1.1928419116237254</v>
      </c>
      <c r="G37" s="17">
        <f>'34'!P13</f>
        <v>1.2257633705037911</v>
      </c>
      <c r="H37" s="17">
        <f>'34'!Q13</f>
        <v>1.2326632182566535</v>
      </c>
    </row>
    <row r="38" spans="1:8" ht="16">
      <c r="A38" s="17">
        <v>35</v>
      </c>
      <c r="B38" s="59" t="s">
        <v>35</v>
      </c>
      <c r="C38" s="17">
        <f>'35'!L13</f>
        <v>0.72637649316445774</v>
      </c>
      <c r="D38" s="17">
        <f>'35'!M13</f>
        <v>0.73240683169426068</v>
      </c>
      <c r="E38" s="17">
        <f>'35'!N13</f>
        <v>0.73460223395778934</v>
      </c>
      <c r="F38" s="17">
        <f>'35'!O13</f>
        <v>0.7872876607697431</v>
      </c>
      <c r="G38" s="17">
        <f>'35'!P13</f>
        <v>0.79059756211905974</v>
      </c>
      <c r="H38" s="17">
        <f>'35'!Q13</f>
        <v>0.77767752408839941</v>
      </c>
    </row>
    <row r="39" spans="1:8" ht="16">
      <c r="A39" s="17">
        <v>36</v>
      </c>
      <c r="B39" s="59" t="s">
        <v>40</v>
      </c>
      <c r="C39" s="17">
        <f>'36'!L13</f>
        <v>0.85886947735121799</v>
      </c>
      <c r="D39" s="17">
        <f>'36'!M13</f>
        <v>0.88084264248291477</v>
      </c>
      <c r="E39" s="17">
        <f>'36'!N13</f>
        <v>0.88237182544256043</v>
      </c>
      <c r="F39" s="17">
        <f>'36'!O13</f>
        <v>0.89960395162895157</v>
      </c>
      <c r="G39" s="17">
        <f>'36'!P13</f>
        <v>0.90416054221758224</v>
      </c>
      <c r="H39" s="17">
        <f>'36'!Q13</f>
        <v>0.83609392607239008</v>
      </c>
    </row>
    <row r="40" spans="1:8" ht="16">
      <c r="A40" s="17">
        <v>37</v>
      </c>
      <c r="B40" s="59" t="s">
        <v>44</v>
      </c>
      <c r="C40" s="17">
        <f>'37'!L13</f>
        <v>0.99490231571329912</v>
      </c>
      <c r="D40" s="17">
        <f>'37'!M13</f>
        <v>1.0034121315807687</v>
      </c>
      <c r="E40" s="17">
        <f>'37'!N13</f>
        <v>1.0076090720982733</v>
      </c>
      <c r="F40" s="17">
        <f>'37'!O13</f>
        <v>1.0084312118459438</v>
      </c>
      <c r="G40" s="17">
        <f>'37'!P13</f>
        <v>1.0141076923138757</v>
      </c>
      <c r="H40" s="17">
        <f>'37'!Q13</f>
        <v>1.0189847043278666</v>
      </c>
    </row>
    <row r="41" spans="1:8" ht="16">
      <c r="A41" s="17">
        <v>38</v>
      </c>
      <c r="B41" s="59" t="s">
        <v>48</v>
      </c>
      <c r="C41" s="17">
        <f>'38'!L13</f>
        <v>0.95549012578480574</v>
      </c>
      <c r="D41" s="17">
        <f>'38'!M13</f>
        <v>0.96620674477483337</v>
      </c>
      <c r="E41" s="17">
        <f>'38'!N13</f>
        <v>0.97360337504058558</v>
      </c>
      <c r="F41" s="17">
        <f>'38'!O13</f>
        <v>0.98108022715111343</v>
      </c>
      <c r="G41" s="17">
        <f>'38'!P13</f>
        <v>0.9882457596276516</v>
      </c>
      <c r="H41" s="17">
        <f>'38'!Q13</f>
        <v>1.0006838972641265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'39'!J13</f>
        <v>0.31127868753999544</v>
      </c>
      <c r="F43" s="17">
        <f>'39'!K13</f>
        <v>0.31979467701621916</v>
      </c>
      <c r="G43" s="17">
        <f>'39'!L13</f>
        <v>0.31738506360922297</v>
      </c>
      <c r="H43" s="17">
        <f>'39'!M13</f>
        <v>0.31820116051057151</v>
      </c>
    </row>
    <row r="44" spans="1:8" ht="17" thickBot="1">
      <c r="A44">
        <v>40</v>
      </c>
      <c r="B44" s="60" t="s">
        <v>60</v>
      </c>
      <c r="C44" s="17"/>
      <c r="D44" s="17"/>
      <c r="E44" s="17">
        <f>'40'!J13</f>
        <v>0.27790184395382589</v>
      </c>
      <c r="F44" s="17">
        <f>'40'!K13</f>
        <v>0.3631867465834045</v>
      </c>
      <c r="G44" s="17">
        <f>'40'!L13</f>
        <v>0.386766282124959</v>
      </c>
      <c r="H44" s="17">
        <f>'40'!M13</f>
        <v>0.38721600992528005</v>
      </c>
    </row>
    <row r="45" spans="1:8" ht="17" thickBot="1">
      <c r="A45">
        <v>41</v>
      </c>
      <c r="B45" s="60" t="s">
        <v>64</v>
      </c>
      <c r="C45" s="17"/>
      <c r="D45" s="17"/>
      <c r="E45" s="17">
        <f>'41'!J13</f>
        <v>0.38585774506510506</v>
      </c>
      <c r="F45" s="17">
        <f>'41'!K13</f>
        <v>0.38613297663205959</v>
      </c>
      <c r="G45" s="17">
        <f>'41'!L13</f>
        <v>0.3878160328391958</v>
      </c>
      <c r="H45" s="17">
        <f>'41'!M13</f>
        <v>0.39069391382465041</v>
      </c>
    </row>
    <row r="46" spans="1:8" ht="17" thickBot="1">
      <c r="A46">
        <v>42</v>
      </c>
      <c r="B46" s="60" t="s">
        <v>68</v>
      </c>
      <c r="C46" s="17"/>
      <c r="D46" s="17"/>
      <c r="E46" s="17">
        <f>'42'!J13</f>
        <v>0.46548369194803496</v>
      </c>
      <c r="F46" s="17">
        <f>'42'!K13</f>
        <v>0.466711290428653</v>
      </c>
      <c r="G46" s="17">
        <f>'42'!L13</f>
        <v>0.45139452239267314</v>
      </c>
      <c r="H46" s="17">
        <f>'42'!M13</f>
        <v>0.45338362687617567</v>
      </c>
    </row>
    <row r="47" spans="1:8" ht="17" thickBot="1">
      <c r="A47">
        <v>43</v>
      </c>
      <c r="B47" s="60" t="s">
        <v>72</v>
      </c>
      <c r="C47" s="17"/>
      <c r="D47" s="17"/>
      <c r="E47" s="17">
        <f>'43'!J13</f>
        <v>0.32917823934605384</v>
      </c>
      <c r="F47" s="17">
        <f>'43'!K13</f>
        <v>0.33027779337781532</v>
      </c>
      <c r="G47" s="17">
        <f>'43'!L13</f>
        <v>0.33131453669902056</v>
      </c>
      <c r="H47" s="17">
        <f>'43'!M13</f>
        <v>0.3323490468451572</v>
      </c>
    </row>
    <row r="48" spans="1:8" ht="17" thickBot="1">
      <c r="A48">
        <v>44</v>
      </c>
      <c r="B48" s="60" t="s">
        <v>76</v>
      </c>
      <c r="C48" s="17"/>
      <c r="D48" s="17"/>
      <c r="E48" s="17">
        <f>'44'!J13</f>
        <v>0.36770046843272125</v>
      </c>
      <c r="F48" s="17">
        <f>'44'!K13</f>
        <v>0.43183592612853378</v>
      </c>
      <c r="G48" s="17">
        <f>'44'!L13</f>
        <v>0.43470352429301723</v>
      </c>
      <c r="H48" s="17">
        <f>'44'!M13</f>
        <v>0.42259778916206531</v>
      </c>
    </row>
    <row r="49" spans="1:8" ht="17" thickBot="1">
      <c r="A49">
        <v>45</v>
      </c>
      <c r="B49" s="60" t="s">
        <v>80</v>
      </c>
      <c r="C49" s="17"/>
      <c r="D49" s="17"/>
      <c r="E49" s="17">
        <f>'45'!J13</f>
        <v>0.73359242656997525</v>
      </c>
      <c r="F49" s="17">
        <f>'45'!K13</f>
        <v>0.73953873361675404</v>
      </c>
      <c r="G49" s="17">
        <f>'45'!L13</f>
        <v>0.74498152318517541</v>
      </c>
      <c r="H49" s="17">
        <f>'45'!M13</f>
        <v>0.75063381808990204</v>
      </c>
    </row>
    <row r="50" spans="1:8" ht="17" thickBot="1">
      <c r="A50">
        <v>46</v>
      </c>
      <c r="B50" s="60" t="s">
        <v>84</v>
      </c>
      <c r="C50" s="17"/>
      <c r="D50" s="17"/>
      <c r="E50" s="17">
        <f>'46'!J13</f>
        <v>0.61287162331477418</v>
      </c>
      <c r="F50" s="17">
        <f>'46'!K13</f>
        <v>0.61699832394529164</v>
      </c>
      <c r="G50" s="17">
        <f>'46'!L13</f>
        <v>0.6204017331645213</v>
      </c>
      <c r="H50" s="17">
        <f>'46'!M13</f>
        <v>0.62447109501256326</v>
      </c>
    </row>
    <row r="51" spans="1:8" ht="17" thickBot="1">
      <c r="A51">
        <v>47</v>
      </c>
      <c r="B51" s="60" t="s">
        <v>88</v>
      </c>
      <c r="C51" s="17"/>
      <c r="D51" s="17"/>
      <c r="E51" s="17">
        <f>'47'!J13</f>
        <v>0.22005571157406426</v>
      </c>
      <c r="F51" s="17">
        <f>'47'!K13</f>
        <v>0.22168917674903688</v>
      </c>
      <c r="G51" s="17">
        <f>'47'!L13</f>
        <v>0.88128080243190487</v>
      </c>
      <c r="H51" s="17">
        <f>'47'!M13</f>
        <v>0.88633730104237507</v>
      </c>
    </row>
    <row r="52" spans="1:8" ht="17" thickBot="1">
      <c r="A52">
        <v>48</v>
      </c>
      <c r="B52" s="60" t="s">
        <v>92</v>
      </c>
      <c r="C52" s="17"/>
      <c r="D52" s="17"/>
      <c r="E52" s="17">
        <f>'48'!J13</f>
        <v>0.53058701053738333</v>
      </c>
      <c r="F52" s="17">
        <f>'48'!K13</f>
        <v>0.53211056805815715</v>
      </c>
      <c r="G52" s="17">
        <f>'48'!L13</f>
        <v>0.53513543321476353</v>
      </c>
      <c r="H52" s="17">
        <f>'48'!M13</f>
        <v>0.53810221927072166</v>
      </c>
    </row>
    <row r="53" spans="1:8" ht="17" thickBot="1">
      <c r="A53">
        <v>49</v>
      </c>
      <c r="B53" s="60" t="s">
        <v>96</v>
      </c>
      <c r="C53" s="17"/>
      <c r="D53" s="17"/>
      <c r="E53" s="17">
        <f>'49'!J13</f>
        <v>1.2157600571248408</v>
      </c>
      <c r="F53" s="17">
        <f>'49'!K13</f>
        <v>1.185988514916777</v>
      </c>
      <c r="G53" s="17">
        <f>'49'!L13</f>
        <v>1.2068709768496926</v>
      </c>
      <c r="H53" s="17">
        <f>'49'!M13</f>
        <v>1.2135379918617177</v>
      </c>
    </row>
    <row r="54" spans="1:8" ht="17" thickBot="1">
      <c r="A54">
        <v>50</v>
      </c>
      <c r="B54" s="60" t="s">
        <v>100</v>
      </c>
      <c r="C54" s="17"/>
      <c r="D54" s="17"/>
      <c r="E54" s="17">
        <f>'50'!J13</f>
        <v>0.73736481289185563</v>
      </c>
      <c r="F54" s="17">
        <f>'50'!K13</f>
        <v>0.64145222926216594</v>
      </c>
      <c r="G54" s="17">
        <f>'50'!L13</f>
        <v>0.64508475410345012</v>
      </c>
      <c r="H54" s="17">
        <f>'50'!M13</f>
        <v>0.65055502258803355</v>
      </c>
    </row>
    <row r="55" spans="1:8" ht="17" thickBot="1">
      <c r="A55">
        <v>51</v>
      </c>
      <c r="B55" s="60" t="s">
        <v>104</v>
      </c>
      <c r="C55" s="17"/>
      <c r="D55" s="17"/>
      <c r="E55" s="17">
        <f>'51'!J13</f>
        <v>0.66442059152992161</v>
      </c>
      <c r="F55" s="17">
        <f>'51'!K13</f>
        <v>0.6686461077302791</v>
      </c>
      <c r="G55" s="17">
        <f>'51'!L13</f>
        <v>0.67255687704300138</v>
      </c>
      <c r="H55" s="17">
        <f>'51'!M13</f>
        <v>0.66415836638852732</v>
      </c>
    </row>
    <row r="56" spans="1:8" ht="17" thickBot="1">
      <c r="A56">
        <v>52</v>
      </c>
      <c r="B56" s="60" t="s">
        <v>108</v>
      </c>
      <c r="C56" s="17"/>
      <c r="D56" s="17"/>
      <c r="E56" s="17">
        <f>'52'!J13</f>
        <v>0.33194457529113031</v>
      </c>
      <c r="F56" s="17">
        <f>'52'!K13</f>
        <v>0.34911074653476015</v>
      </c>
      <c r="G56" s="17">
        <f>'52'!L13</f>
        <v>0.36609933623844887</v>
      </c>
      <c r="H56" s="17">
        <f>'52'!M13</f>
        <v>0.36481839168797314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'1'!L13</f>
        <v>0.48125706909092386</v>
      </c>
      <c r="D60" s="62">
        <f>'1'!M13</f>
        <v>0.827891800412903</v>
      </c>
      <c r="E60" s="62">
        <f>'1'!N13</f>
        <v>0.83097678383666795</v>
      </c>
      <c r="F60" s="62">
        <f>'1'!O13</f>
        <v>0.90742399205929414</v>
      </c>
      <c r="G60" s="62">
        <f>'1'!P13</f>
        <v>0.90111606380510578</v>
      </c>
      <c r="H60" s="63">
        <f>'1'!Q13</f>
        <v>0.90783511515705351</v>
      </c>
    </row>
    <row r="61" spans="1:8">
      <c r="B61" t="s">
        <v>214</v>
      </c>
      <c r="C61">
        <f>'1'!L43</f>
        <v>0.20965654461230079</v>
      </c>
      <c r="D61">
        <f>'1'!M43</f>
        <v>0.47304649991848724</v>
      </c>
      <c r="E61">
        <f>'1'!N43</f>
        <v>0.47329712257057449</v>
      </c>
      <c r="F61">
        <f>'1'!O43</f>
        <v>0.70645081312324431</v>
      </c>
      <c r="G61">
        <f>'1'!P43</f>
        <v>0.6845635114857167</v>
      </c>
      <c r="H61">
        <f>'1'!Q43</f>
        <v>0.68911932257151354</v>
      </c>
    </row>
    <row r="62" spans="1:8">
      <c r="B62" t="s">
        <v>215</v>
      </c>
      <c r="C62">
        <f>'1'!L73</f>
        <v>0.31504473765034924</v>
      </c>
      <c r="D62">
        <f>'1'!M73</f>
        <v>0.47469611848209325</v>
      </c>
      <c r="E62">
        <f>'1'!N73</f>
        <v>0.47616314443960467</v>
      </c>
      <c r="F62">
        <f>'1'!O73</f>
        <v>0.47976994428641473</v>
      </c>
      <c r="G62">
        <f>'1'!P73</f>
        <v>0.48262748597415434</v>
      </c>
      <c r="H62">
        <f>'1'!Q73</f>
        <v>0.48571148794970836</v>
      </c>
    </row>
    <row r="63" spans="1:8">
      <c r="B63" t="s">
        <v>216</v>
      </c>
      <c r="C63">
        <f>'1'!L103</f>
        <v>1.0472204611373878E-3</v>
      </c>
      <c r="D63">
        <f>'1'!M103</f>
        <v>0.79919759806370272</v>
      </c>
      <c r="E63">
        <f>'1'!N103</f>
        <v>0.80438685936125331</v>
      </c>
      <c r="F63">
        <f>'1'!O103</f>
        <v>0.80201670400597125</v>
      </c>
      <c r="G63">
        <f>'1'!P103</f>
        <v>0.81455496633514723</v>
      </c>
      <c r="H63">
        <f>'1'!Q103</f>
        <v>0.82052548302952089</v>
      </c>
    </row>
    <row r="64" spans="1:8">
      <c r="B64" t="s">
        <v>217</v>
      </c>
      <c r="C64">
        <f>'1'!L133</f>
        <v>1.0472204611373878E-3</v>
      </c>
      <c r="D64">
        <f>'1'!M133</f>
        <v>1.166495788228296</v>
      </c>
      <c r="E64">
        <f>'1'!N133</f>
        <v>1.1688486565921576</v>
      </c>
      <c r="F64">
        <f>'1'!O133</f>
        <v>1.1712062707850173</v>
      </c>
      <c r="G64">
        <f>'1'!P133</f>
        <v>1.1796652082461425</v>
      </c>
      <c r="H64">
        <f>'1'!Q133</f>
        <v>1.1905818565114579</v>
      </c>
    </row>
    <row r="65" spans="1:8">
      <c r="B65" t="s">
        <v>218</v>
      </c>
      <c r="C65">
        <f>'1'!L163</f>
        <v>1.3719215740373296</v>
      </c>
      <c r="D65">
        <f>'1'!M163</f>
        <v>1.3880093909835496</v>
      </c>
      <c r="E65">
        <f>'1'!N163</f>
        <v>1.3850159980215353</v>
      </c>
      <c r="F65">
        <f>'1'!O163</f>
        <v>1.3838204491785882</v>
      </c>
      <c r="G65">
        <f>'1'!P163</f>
        <v>1.4018625425604907</v>
      </c>
      <c r="H65">
        <f>'1'!Q163</f>
        <v>1.4000477980986188</v>
      </c>
    </row>
    <row r="66" spans="1:8">
      <c r="B66" t="s">
        <v>219</v>
      </c>
      <c r="C66">
        <f>'1'!L193</f>
        <v>0.87601761588337457</v>
      </c>
      <c r="D66">
        <f>'1'!M193</f>
        <v>0.88433982185611526</v>
      </c>
      <c r="E66">
        <f>'1'!N193</f>
        <v>0.88868702708771719</v>
      </c>
      <c r="F66">
        <f>'1'!O193</f>
        <v>0.88868702708771719</v>
      </c>
      <c r="G66">
        <f>'1'!P193</f>
        <v>0.89393929746924605</v>
      </c>
      <c r="H66">
        <f>'1'!Q193</f>
        <v>0.90035553522028322</v>
      </c>
    </row>
    <row r="67" spans="1:8">
      <c r="B67" t="s">
        <v>220</v>
      </c>
      <c r="C67">
        <f>'1'!L223</f>
        <v>1.0472204611373878E-3</v>
      </c>
      <c r="D67">
        <f>'1'!M223</f>
        <v>1.3857851105089776</v>
      </c>
      <c r="E67">
        <f>'1'!N223</f>
        <v>1.3940155994775394</v>
      </c>
      <c r="F67">
        <f>'1'!O223</f>
        <v>1.3988392737729225</v>
      </c>
      <c r="G67">
        <f>'1'!P223</f>
        <v>1.4106235159068918</v>
      </c>
      <c r="H67">
        <f>'1'!Q223</f>
        <v>1.4170771808790537</v>
      </c>
    </row>
    <row r="68" spans="1:8" ht="16" thickBot="1">
      <c r="B68" t="s">
        <v>221</v>
      </c>
      <c r="C68">
        <f>'1'!L253</f>
        <v>1.3401102848565201</v>
      </c>
      <c r="D68">
        <f>'1'!M253</f>
        <v>1.3466843092793046</v>
      </c>
      <c r="E68">
        <f>'1'!N253</f>
        <v>1.3591465560473335</v>
      </c>
      <c r="F68">
        <f>'1'!O253</f>
        <v>1.353680195164551</v>
      </c>
      <c r="G68">
        <f>'1'!P253</f>
        <v>1.3717241287261472</v>
      </c>
      <c r="H68">
        <f>'1'!Q253</f>
        <v>1.3792470644931938</v>
      </c>
    </row>
    <row r="69" spans="1:8" ht="17" thickBot="1">
      <c r="A69">
        <v>2</v>
      </c>
      <c r="B69" s="69" t="s">
        <v>8</v>
      </c>
      <c r="C69" s="62">
        <f>'2'!L13</f>
        <v>0.74877147417716028</v>
      </c>
      <c r="D69" s="62">
        <f>'2'!M13</f>
        <v>0.75026426857675232</v>
      </c>
      <c r="E69" s="62">
        <f>'2'!N13</f>
        <v>0.75365028815268698</v>
      </c>
      <c r="F69" s="62">
        <f>'2'!O13</f>
        <v>0.75553719534346597</v>
      </c>
      <c r="G69" s="62">
        <f>'2'!P13</f>
        <v>0.75881989831892105</v>
      </c>
      <c r="H69" s="63">
        <f>'2'!Q13</f>
        <v>0.76575817138939084</v>
      </c>
    </row>
    <row r="70" spans="1:8">
      <c r="B70" t="s">
        <v>223</v>
      </c>
      <c r="C70">
        <f>'2'!L43</f>
        <v>0.34767968893705026</v>
      </c>
      <c r="D70">
        <f>'2'!M43</f>
        <v>0.34755994351884006</v>
      </c>
      <c r="E70">
        <f>'2'!N43</f>
        <v>0.34854520190671862</v>
      </c>
      <c r="F70">
        <f>'2'!O43</f>
        <v>0.34905281536185323</v>
      </c>
      <c r="G70">
        <f>'2'!P43</f>
        <v>0.34873834011234039</v>
      </c>
      <c r="H70">
        <f>'2'!Q43</f>
        <v>0.34992773659487297</v>
      </c>
    </row>
    <row r="71" spans="1:8">
      <c r="B71" t="s">
        <v>224</v>
      </c>
      <c r="C71">
        <f>'2'!L73</f>
        <v>0.73010757126313153</v>
      </c>
      <c r="D71">
        <f>'2'!M73</f>
        <v>0.73390700452766844</v>
      </c>
      <c r="E71">
        <f>'2'!N73</f>
        <v>0.74027711081026615</v>
      </c>
      <c r="F71">
        <f>'2'!O73</f>
        <v>0.74499438362094872</v>
      </c>
      <c r="G71">
        <f>'2'!P73</f>
        <v>0.7474489460151752</v>
      </c>
      <c r="H71">
        <f>'2'!Q73</f>
        <v>0.75655257276770593</v>
      </c>
    </row>
    <row r="72" spans="1:8">
      <c r="B72" t="s">
        <v>225</v>
      </c>
      <c r="C72">
        <f>'2'!L103</f>
        <v>1.3670431451451197</v>
      </c>
      <c r="D72">
        <f>'2'!M103</f>
        <v>1.3778581671645791</v>
      </c>
      <c r="E72">
        <f>'2'!N103</f>
        <v>1.3832230618129515</v>
      </c>
      <c r="F72">
        <f>'2'!O103</f>
        <v>1.3931130140748211</v>
      </c>
      <c r="G72">
        <f>'2'!P103</f>
        <v>1.3958225249927616</v>
      </c>
      <c r="H72">
        <f>'2'!Q103</f>
        <v>1.4086888091484397</v>
      </c>
    </row>
    <row r="73" spans="1:8">
      <c r="B73" t="s">
        <v>226</v>
      </c>
      <c r="C73">
        <f>'2'!L133</f>
        <v>0.57878253647345856</v>
      </c>
      <c r="D73">
        <f>'2'!M133</f>
        <v>0.56942374507064131</v>
      </c>
      <c r="E73">
        <f>'2'!N133</f>
        <v>0.56548599542826128</v>
      </c>
      <c r="F73">
        <f>'2'!O133</f>
        <v>0.55905632630961544</v>
      </c>
      <c r="G73">
        <f>'2'!P133</f>
        <v>0.55687019887630484</v>
      </c>
      <c r="H73">
        <f>'2'!Q133</f>
        <v>0.55522430618353336</v>
      </c>
    </row>
    <row r="74" spans="1:8">
      <c r="B74" t="s">
        <v>227</v>
      </c>
      <c r="C74">
        <f>'2'!L163</f>
        <v>0.72373468864721058</v>
      </c>
      <c r="D74">
        <f>'2'!M163</f>
        <v>0.72373468864721058</v>
      </c>
      <c r="E74">
        <f>'2'!N163</f>
        <v>0.72696214154096539</v>
      </c>
      <c r="F74">
        <f>'2'!O163</f>
        <v>0.72962123432469173</v>
      </c>
      <c r="G74">
        <f>'2'!P163</f>
        <v>0.73776104687315147</v>
      </c>
      <c r="H74">
        <f>'2'!Q163</f>
        <v>0.74281680007354023</v>
      </c>
    </row>
    <row r="75" spans="1:8">
      <c r="B75" t="s">
        <v>228</v>
      </c>
      <c r="C75">
        <f>'2'!L193</f>
        <v>0.60893065122635781</v>
      </c>
      <c r="D75">
        <f>'2'!M193</f>
        <v>0.61105125204144362</v>
      </c>
      <c r="E75">
        <f>'2'!N193</f>
        <v>0.61444109815361392</v>
      </c>
      <c r="F75">
        <f>'2'!O193</f>
        <v>0.61535378090051907</v>
      </c>
      <c r="G75">
        <f>'2'!P193</f>
        <v>0.61742095645732498</v>
      </c>
      <c r="H75">
        <f>'2'!Q193</f>
        <v>0.62350122098162208</v>
      </c>
    </row>
    <row r="76" spans="1:8">
      <c r="B76" t="s">
        <v>229</v>
      </c>
      <c r="C76">
        <f>'2'!L223</f>
        <v>0.97130334172723598</v>
      </c>
      <c r="D76">
        <f>'2'!M223</f>
        <v>0.97591837667034376</v>
      </c>
      <c r="E76">
        <f>'2'!N223</f>
        <v>0.98223462896890879</v>
      </c>
      <c r="F76">
        <f>'2'!O223</f>
        <v>0.98491686662783229</v>
      </c>
      <c r="G76">
        <f>'2'!P223</f>
        <v>0.99139472051213262</v>
      </c>
      <c r="H76">
        <f>'2'!Q223</f>
        <v>1.0040381479335434</v>
      </c>
    </row>
    <row r="77" spans="1:8">
      <c r="B77" t="s">
        <v>230</v>
      </c>
      <c r="C77">
        <f>'2'!L253</f>
        <v>0.92874774539223781</v>
      </c>
      <c r="D77">
        <f>'2'!M253</f>
        <v>0.93659701508298776</v>
      </c>
      <c r="E77">
        <f>'2'!N253</f>
        <v>0.94022535823442255</v>
      </c>
      <c r="F77">
        <f>'2'!O253</f>
        <v>0.93876941072925801</v>
      </c>
      <c r="G77">
        <f>'2'!P253</f>
        <v>0.93515637336429758</v>
      </c>
      <c r="H77">
        <f>'2'!Q253</f>
        <v>0.95665949809447459</v>
      </c>
    </row>
    <row r="78" spans="1:8">
      <c r="B78" t="s">
        <v>231</v>
      </c>
      <c r="C78">
        <f>'2'!L283</f>
        <v>0.640083935457329</v>
      </c>
      <c r="D78">
        <f>'2'!M283</f>
        <v>0.64187344573228511</v>
      </c>
      <c r="E78">
        <f>'2'!N283</f>
        <v>0.64432410864040035</v>
      </c>
      <c r="F78">
        <f>'2'!O283</f>
        <v>0.6447134006804891</v>
      </c>
      <c r="G78">
        <f>'2'!P283</f>
        <v>0.6474565870620258</v>
      </c>
      <c r="H78">
        <f>'2'!Q283</f>
        <v>0.65236851018650999</v>
      </c>
    </row>
    <row r="79" spans="1:8">
      <c r="B79" t="s">
        <v>232</v>
      </c>
      <c r="C79">
        <f>'2'!L313</f>
        <v>1.0525741981896672</v>
      </c>
      <c r="D79">
        <f>'2'!M313</f>
        <v>1.060176325618265</v>
      </c>
      <c r="E79">
        <f>'2'!N313</f>
        <v>1.0696792606882066</v>
      </c>
      <c r="F79">
        <f>'2'!O313</f>
        <v>1.0758553435228277</v>
      </c>
      <c r="G79">
        <f>'2'!P313</f>
        <v>1.0955440485105319</v>
      </c>
      <c r="H79">
        <f>'2'!Q313</f>
        <v>1.1063189806187834</v>
      </c>
    </row>
    <row r="80" spans="1:8">
      <c r="B80" t="s">
        <v>233</v>
      </c>
      <c r="C80">
        <f>'2'!L343</f>
        <v>0.69237397854921434</v>
      </c>
      <c r="D80">
        <f>'2'!M343</f>
        <v>0.69763780171568157</v>
      </c>
      <c r="E80">
        <f>'2'!N343</f>
        <v>0.70391948486213296</v>
      </c>
      <c r="F80">
        <f>'2'!O343</f>
        <v>0.7069099384890869</v>
      </c>
      <c r="G80">
        <f>'2'!P343</f>
        <v>0.71274013132942693</v>
      </c>
      <c r="H80">
        <f>'2'!Q343</f>
        <v>0.72391296348235412</v>
      </c>
    </row>
    <row r="81" spans="1:8" ht="16" thickBot="1">
      <c r="B81" t="s">
        <v>234</v>
      </c>
      <c r="C81">
        <f>'2'!L373</f>
        <v>0.79501935162137194</v>
      </c>
      <c r="D81">
        <f>'2'!M373</f>
        <v>0.79021951828051229</v>
      </c>
      <c r="E81">
        <f>'2'!N373</f>
        <v>0.79090035383596158</v>
      </c>
      <c r="F81">
        <f>'2'!O373</f>
        <v>0.79501935162137194</v>
      </c>
      <c r="G81">
        <f>'2'!P373</f>
        <v>0.80225285964399096</v>
      </c>
      <c r="H81">
        <f>'2'!Q373</f>
        <v>0.81308083282551047</v>
      </c>
    </row>
    <row r="82" spans="1:8" ht="17" thickBot="1">
      <c r="A82">
        <v>3</v>
      </c>
      <c r="B82" s="69" t="s">
        <v>12</v>
      </c>
      <c r="C82" s="62">
        <f>'3'!L13</f>
        <v>0.41390161777837275</v>
      </c>
      <c r="D82" s="62">
        <f>'3'!M13</f>
        <v>0.51851831026057771</v>
      </c>
      <c r="E82" s="62">
        <f>'3'!N13</f>
        <v>0.52670181669613458</v>
      </c>
      <c r="F82" s="62">
        <f>'3'!O13</f>
        <v>0.5197404672710676</v>
      </c>
      <c r="G82" s="62">
        <f>'3'!P13</f>
        <v>0.52212188504742363</v>
      </c>
      <c r="H82" s="63">
        <f>'3'!Q13</f>
        <v>0.52376460829682936</v>
      </c>
    </row>
    <row r="83" spans="1:8">
      <c r="B83" t="s">
        <v>236</v>
      </c>
      <c r="C83">
        <f>'3'!L43</f>
        <v>0.3119688737207183</v>
      </c>
      <c r="D83">
        <f>'3'!M43</f>
        <v>0.49296559475248353</v>
      </c>
      <c r="E83">
        <f>'3'!N43</f>
        <v>0.50714409155457774</v>
      </c>
      <c r="F83">
        <f>'3'!O43</f>
        <v>0.49571077828031562</v>
      </c>
      <c r="G83">
        <f>'3'!P43</f>
        <v>0.49860919972851947</v>
      </c>
      <c r="H83">
        <f>'3'!Q43</f>
        <v>0.50105634583733605</v>
      </c>
    </row>
    <row r="84" spans="1:8">
      <c r="B84" t="s">
        <v>237</v>
      </c>
      <c r="C84">
        <f>'3'!L73</f>
        <v>0.26237832852755327</v>
      </c>
      <c r="D84">
        <f>'3'!M73</f>
        <v>0.25711503739955432</v>
      </c>
      <c r="E84">
        <f>'3'!N73</f>
        <v>0.25473270986085683</v>
      </c>
      <c r="F84">
        <f>'3'!O73</f>
        <v>0.25337231302908392</v>
      </c>
      <c r="G84">
        <f>'3'!P73</f>
        <v>0.25175391808716202</v>
      </c>
      <c r="H84">
        <f>'3'!Q73</f>
        <v>0.24906067721111874</v>
      </c>
    </row>
    <row r="85" spans="1:8">
      <c r="B85" t="s">
        <v>238</v>
      </c>
      <c r="C85">
        <f>'3'!L103</f>
        <v>0.60327168512086093</v>
      </c>
      <c r="D85">
        <f>'3'!M103</f>
        <v>0.60223465798649733</v>
      </c>
      <c r="E85">
        <f>'3'!N103</f>
        <v>0.60440066428948158</v>
      </c>
      <c r="F85">
        <f>'3'!O103</f>
        <v>0.60844243121405861</v>
      </c>
      <c r="G85">
        <f>'3'!P103</f>
        <v>0.61152274975007381</v>
      </c>
      <c r="H85">
        <f>'3'!Q103</f>
        <v>0.61310162938625079</v>
      </c>
    </row>
    <row r="86" spans="1:8">
      <c r="B86" t="s">
        <v>239</v>
      </c>
      <c r="C86">
        <f>'3'!L133</f>
        <v>0.58322719866814465</v>
      </c>
      <c r="D86">
        <f>'3'!M133</f>
        <v>0.57695378234206707</v>
      </c>
      <c r="E86">
        <f>'3'!N133</f>
        <v>0.57048964100615407</v>
      </c>
      <c r="F86">
        <f>'3'!O133</f>
        <v>0.56956246589225346</v>
      </c>
      <c r="G86">
        <f>'3'!P133</f>
        <v>0.57165443909099389</v>
      </c>
      <c r="H86">
        <f>'3'!Q133</f>
        <v>0.57452408240027075</v>
      </c>
    </row>
    <row r="87" spans="1:8">
      <c r="B87" t="s">
        <v>240</v>
      </c>
      <c r="C87">
        <f>'3'!L163</f>
        <v>0.77888545471711657</v>
      </c>
      <c r="D87">
        <f>'3'!M163</f>
        <v>0.77845000838822676</v>
      </c>
      <c r="E87">
        <f>'3'!N163</f>
        <v>0.7886371202209429</v>
      </c>
      <c r="F87">
        <f>'3'!O163</f>
        <v>0.78954028443240987</v>
      </c>
      <c r="G87">
        <f>'3'!P163</f>
        <v>0.79686895287615522</v>
      </c>
      <c r="H87">
        <f>'3'!Q163</f>
        <v>0.81554179500562518</v>
      </c>
    </row>
    <row r="88" spans="1:8">
      <c r="B88" t="s">
        <v>241</v>
      </c>
      <c r="C88">
        <f>'3'!L193</f>
        <v>0.73096079992417817</v>
      </c>
      <c r="D88">
        <f>'3'!M193</f>
        <v>0.73415399084073496</v>
      </c>
      <c r="E88">
        <f>'3'!N193</f>
        <v>0.7319392677354869</v>
      </c>
      <c r="F88">
        <f>'3'!O193</f>
        <v>0.73551649365208394</v>
      </c>
      <c r="G88">
        <f>'3'!P193</f>
        <v>0.74078314707491066</v>
      </c>
      <c r="H88">
        <f>'3'!Q193</f>
        <v>0.74167099312670237</v>
      </c>
    </row>
    <row r="89" spans="1:8" ht="16" thickBot="1">
      <c r="B89" t="s">
        <v>242</v>
      </c>
      <c r="C89">
        <f>'3'!L223</f>
        <v>1.0501530491178539</v>
      </c>
      <c r="D89">
        <f>'3'!M223</f>
        <v>1.0583468225222179</v>
      </c>
      <c r="E89">
        <f>'3'!N223</f>
        <v>1.0565204765251341</v>
      </c>
      <c r="F89">
        <f>'3'!O223</f>
        <v>1.0537868651749671</v>
      </c>
      <c r="G89">
        <f>'3'!P223</f>
        <v>1.0693713889258027</v>
      </c>
      <c r="H89">
        <f>'3'!Q223</f>
        <v>1.0647639315043771</v>
      </c>
    </row>
    <row r="90" spans="1:8" ht="17" thickBot="1">
      <c r="A90">
        <v>4</v>
      </c>
      <c r="B90" s="69" t="s">
        <v>16</v>
      </c>
      <c r="C90" s="62">
        <f>'4'!L13</f>
        <v>0.35083324389462361</v>
      </c>
      <c r="D90" s="62">
        <f>'4'!M13</f>
        <v>0.3777641427408131</v>
      </c>
      <c r="E90" s="62">
        <f>'4'!N13</f>
        <v>0.3986619519671773</v>
      </c>
      <c r="F90" s="62">
        <f>'4'!O13</f>
        <v>0.41774475252017856</v>
      </c>
      <c r="G90" s="62">
        <f>'4'!P13</f>
        <v>0.41304432376020722</v>
      </c>
      <c r="H90" s="63">
        <f>'4'!Q13</f>
        <v>0.40482698803893902</v>
      </c>
    </row>
    <row r="91" spans="1:8">
      <c r="B91" t="s">
        <v>244</v>
      </c>
      <c r="C91">
        <f>'4'!L43</f>
        <v>0.33843170537159689</v>
      </c>
      <c r="D91">
        <f>'4'!M43</f>
        <v>0.36422881702601506</v>
      </c>
      <c r="E91">
        <f>'4'!N43</f>
        <v>0.4093722383152697</v>
      </c>
      <c r="F91">
        <f>'4'!O43</f>
        <v>0.41080280411938647</v>
      </c>
      <c r="G91">
        <f>'4'!P43</f>
        <v>0.41182414929536082</v>
      </c>
      <c r="H91">
        <f>'4'!Q43</f>
        <v>0.41397914395191882</v>
      </c>
    </row>
    <row r="92" spans="1:8">
      <c r="B92" t="s">
        <v>245</v>
      </c>
      <c r="C92">
        <f>'4'!L73</f>
        <v>0.31733591378482912</v>
      </c>
      <c r="D92">
        <f>'4'!M73</f>
        <v>0.32128367661467327</v>
      </c>
      <c r="E92">
        <f>'4'!N73</f>
        <v>0.32256467793247701</v>
      </c>
      <c r="F92">
        <f>'4'!O73</f>
        <v>0.32601000640833827</v>
      </c>
      <c r="G92">
        <f>'4'!P73</f>
        <v>0.32629161183010863</v>
      </c>
      <c r="H92">
        <f>'4'!Q73</f>
        <v>0.32783202821976759</v>
      </c>
    </row>
    <row r="93" spans="1:8">
      <c r="B93" t="s">
        <v>246</v>
      </c>
      <c r="C93">
        <f>'4'!L103</f>
        <v>0.26416916896486986</v>
      </c>
      <c r="D93">
        <f>'4'!M103</f>
        <v>0.39813327067903742</v>
      </c>
      <c r="E93">
        <f>'4'!N103</f>
        <v>0.39761342264286481</v>
      </c>
      <c r="F93">
        <f>'4'!O103</f>
        <v>0.39712990369457651</v>
      </c>
      <c r="G93">
        <f>'4'!P103</f>
        <v>0.39085509495190757</v>
      </c>
      <c r="H93">
        <f>'4'!Q103</f>
        <v>0.38656330297858627</v>
      </c>
    </row>
    <row r="94" spans="1:8">
      <c r="B94" t="s">
        <v>247</v>
      </c>
      <c r="C94">
        <f>'4'!L133</f>
        <v>0.36825588125103631</v>
      </c>
      <c r="D94">
        <f>'4'!M133</f>
        <v>0.37103255679580832</v>
      </c>
      <c r="E94">
        <f>'4'!N133</f>
        <v>0.36898700124701883</v>
      </c>
      <c r="F94">
        <f>'4'!O133</f>
        <v>0.36955211212697581</v>
      </c>
      <c r="G94">
        <f>'4'!P133</f>
        <v>0.36915628609236234</v>
      </c>
      <c r="H94">
        <f>'4'!Q133</f>
        <v>0.36691647648511944</v>
      </c>
    </row>
    <row r="95" spans="1:8">
      <c r="B95" t="s">
        <v>248</v>
      </c>
      <c r="C95">
        <f>'4'!L163</f>
        <v>0.41096795670822889</v>
      </c>
      <c r="D95">
        <f>'4'!M163</f>
        <v>0.60727065073514697</v>
      </c>
      <c r="E95">
        <f>'4'!N163</f>
        <v>0.58160462662477908</v>
      </c>
      <c r="F95">
        <f>'4'!O163</f>
        <v>0.72444850996999999</v>
      </c>
      <c r="G95">
        <f>'4'!P163</f>
        <v>0.71508632156239416</v>
      </c>
      <c r="H95">
        <f>'4'!Q163</f>
        <v>0.70940059216848672</v>
      </c>
    </row>
    <row r="96" spans="1:8">
      <c r="B96" t="s">
        <v>249</v>
      </c>
      <c r="C96">
        <f>'4'!L193</f>
        <v>0.3898027004334057</v>
      </c>
      <c r="D96">
        <f>'4'!M193</f>
        <v>0.26169326080933003</v>
      </c>
      <c r="E96">
        <f>'4'!N193</f>
        <v>0.24934960433608602</v>
      </c>
      <c r="F96">
        <f>'4'!O193</f>
        <v>0.34162160708031725</v>
      </c>
      <c r="G96">
        <f>'4'!P193</f>
        <v>0.31550302297152294</v>
      </c>
      <c r="H96">
        <f>'4'!Q193</f>
        <v>0.29474376550772874</v>
      </c>
    </row>
    <row r="97" spans="1:8">
      <c r="B97" t="s">
        <v>250</v>
      </c>
      <c r="C97">
        <f>'4'!L223</f>
        <v>0.72160472149495491</v>
      </c>
      <c r="D97">
        <f>'4'!M223</f>
        <v>0.73688593965907645</v>
      </c>
      <c r="E97">
        <f>'4'!N223</f>
        <v>0.74448043965152888</v>
      </c>
      <c r="F97">
        <f>'4'!O223</f>
        <v>0.75789725881709424</v>
      </c>
      <c r="G97">
        <f>'4'!P223</f>
        <v>0.76527329260949906</v>
      </c>
      <c r="H97">
        <f>'4'!Q223</f>
        <v>0.48098892159889872</v>
      </c>
    </row>
    <row r="98" spans="1:8" ht="16" thickBot="1">
      <c r="B98" t="s">
        <v>251</v>
      </c>
      <c r="C98">
        <f>'4'!L253</f>
        <v>0.3456356628178674</v>
      </c>
      <c r="D98">
        <f>'4'!M253</f>
        <v>0.3491254968536317</v>
      </c>
      <c r="E98">
        <f>'4'!N253</f>
        <v>0.34864173440487578</v>
      </c>
      <c r="F98">
        <f>'4'!O253</f>
        <v>0.34835235617590504</v>
      </c>
      <c r="G98">
        <f>'4'!P253</f>
        <v>0.35078413352353882</v>
      </c>
      <c r="H98">
        <f>'4'!Q253</f>
        <v>0.35137470287351275</v>
      </c>
    </row>
    <row r="99" spans="1:8" ht="17" thickBot="1">
      <c r="A99">
        <v>5</v>
      </c>
      <c r="B99" s="69" t="s">
        <v>20</v>
      </c>
      <c r="C99" s="62">
        <f>'5'!L13</f>
        <v>0.99133271203885409</v>
      </c>
      <c r="D99" s="62">
        <f>'5'!M13</f>
        <v>0.9593953050194941</v>
      </c>
      <c r="E99" s="62">
        <f>'5'!N13</f>
        <v>0.96571581962448827</v>
      </c>
      <c r="F99" s="62">
        <f>'5'!O13</f>
        <v>0.97330252522055938</v>
      </c>
      <c r="G99" s="62">
        <f>'5'!P13</f>
        <v>0.97982742573521353</v>
      </c>
      <c r="H99" s="63">
        <f>'5'!Q13</f>
        <v>0.98897806781427589</v>
      </c>
    </row>
    <row r="100" spans="1:8">
      <c r="B100" t="s">
        <v>253</v>
      </c>
      <c r="C100">
        <f>'5'!L43</f>
        <v>0.63084691225759615</v>
      </c>
      <c r="D100">
        <f>'5'!M43</f>
        <v>0.53440232693880996</v>
      </c>
      <c r="E100">
        <f>'5'!N43</f>
        <v>0.53774619847406191</v>
      </c>
      <c r="F100">
        <f>'5'!O43</f>
        <v>0.54136253619998376</v>
      </c>
      <c r="G100">
        <f>'5'!P43</f>
        <v>0.54460928611560577</v>
      </c>
      <c r="H100">
        <f>'5'!Q43</f>
        <v>0.54946901739739795</v>
      </c>
    </row>
    <row r="101" spans="1:8">
      <c r="B101" t="s">
        <v>254</v>
      </c>
      <c r="C101">
        <f>'5'!L73</f>
        <v>1.3548497043967711</v>
      </c>
      <c r="D101">
        <f>'5'!M73</f>
        <v>1.3548497043967711</v>
      </c>
      <c r="E101">
        <f>'5'!N73</f>
        <v>1.3604186863680034</v>
      </c>
      <c r="F101">
        <f>'5'!O73</f>
        <v>1.367485920923577</v>
      </c>
      <c r="G101">
        <f>'5'!P73</f>
        <v>1.3692584586219716</v>
      </c>
      <c r="H101">
        <f>'5'!Q73</f>
        <v>1.3757774431348138</v>
      </c>
    </row>
    <row r="102" spans="1:8">
      <c r="B102" t="s">
        <v>255</v>
      </c>
      <c r="C102">
        <f>'5'!L103</f>
        <v>1.2936779276138068</v>
      </c>
      <c r="D102">
        <f>'5'!M103</f>
        <v>1.297594000364686</v>
      </c>
      <c r="E102">
        <f>'5'!N103</f>
        <v>1.3063075415358032</v>
      </c>
      <c r="F102">
        <f>'5'!O103</f>
        <v>1.3184910220295272</v>
      </c>
      <c r="G102">
        <f>'5'!P103</f>
        <v>1.3241964099233017</v>
      </c>
      <c r="H102">
        <f>'5'!Q103</f>
        <v>1.3310754734942094</v>
      </c>
    </row>
    <row r="103" spans="1:8">
      <c r="B103" t="s">
        <v>256</v>
      </c>
      <c r="C103">
        <f>'5'!L133</f>
        <v>1.0656838321223203</v>
      </c>
      <c r="D103">
        <f>'5'!M133</f>
        <v>1.0726084667697962</v>
      </c>
      <c r="E103">
        <f>'5'!N133</f>
        <v>1.0702952701471489</v>
      </c>
      <c r="F103">
        <f>'5'!O133</f>
        <v>1.0763199846983666</v>
      </c>
      <c r="G103">
        <f>'5'!P133</f>
        <v>1.0894117270221308</v>
      </c>
      <c r="H103">
        <f>'5'!Q133</f>
        <v>1.0870622923442477</v>
      </c>
    </row>
    <row r="104" spans="1:8">
      <c r="B104" t="s">
        <v>257</v>
      </c>
      <c r="C104">
        <f>'5'!L163</f>
        <v>1.1638125947776103</v>
      </c>
      <c r="D104">
        <f>'5'!M163</f>
        <v>1.1648180682853326</v>
      </c>
      <c r="E104">
        <f>'5'!N163</f>
        <v>1.1638125947776103</v>
      </c>
      <c r="F104">
        <f>'5'!O163</f>
        <v>1.1618042507937711</v>
      </c>
      <c r="G104">
        <f>'5'!P163</f>
        <v>1.1608013788199083</v>
      </c>
      <c r="H104">
        <f>'5'!Q163</f>
        <v>1.1728931918341663</v>
      </c>
    </row>
    <row r="105" spans="1:8" ht="16" thickBot="1">
      <c r="B105" t="s">
        <v>258</v>
      </c>
      <c r="C105">
        <f>'5'!L193</f>
        <v>1.0781805569629954</v>
      </c>
      <c r="D105">
        <f>'5'!M193</f>
        <v>1.0856550643066554</v>
      </c>
      <c r="E105">
        <f>'5'!N193</f>
        <v>1.096017192858068</v>
      </c>
      <c r="F105">
        <f>'5'!O193</f>
        <v>1.0993349298093069</v>
      </c>
      <c r="G105">
        <f>'5'!P193</f>
        <v>1.1069560902475428</v>
      </c>
      <c r="H105">
        <f>'5'!Q193</f>
        <v>1.1242974331966173</v>
      </c>
    </row>
    <row r="106" spans="1:8" ht="17" thickBot="1">
      <c r="A106">
        <v>6</v>
      </c>
      <c r="B106" s="69" t="s">
        <v>24</v>
      </c>
      <c r="C106" s="62">
        <f>'6'!L13</f>
        <v>0.63525907291852779</v>
      </c>
      <c r="D106" s="62">
        <f>'6'!M13</f>
        <v>0.69131062336163351</v>
      </c>
      <c r="E106" s="62">
        <f>'6'!N13</f>
        <v>0.70133105552810404</v>
      </c>
      <c r="F106" s="62">
        <f>'6'!O13</f>
        <v>0.93809951316706452</v>
      </c>
      <c r="G106" s="62">
        <f>'6'!P13</f>
        <v>0.94633996155437849</v>
      </c>
      <c r="H106" s="63">
        <f>'6'!Q13</f>
        <v>0.94903513324275768</v>
      </c>
    </row>
    <row r="107" spans="1:8" ht="16">
      <c r="B107" s="24" t="s">
        <v>260</v>
      </c>
      <c r="C107">
        <f>'6'!L43</f>
        <v>2.781771648965445E-4</v>
      </c>
      <c r="D107">
        <f>'6'!M43</f>
        <v>0.30050475172152696</v>
      </c>
      <c r="E107">
        <f>'6'!N43</f>
        <v>0.30573890115105884</v>
      </c>
      <c r="F107">
        <f>'6'!O43</f>
        <v>0.31063032071428287</v>
      </c>
      <c r="G107">
        <f>'6'!P43</f>
        <v>0.31283416280845533</v>
      </c>
      <c r="H107">
        <f>'6'!Q43</f>
        <v>0.31272653882778317</v>
      </c>
    </row>
    <row r="108" spans="1:8" ht="16">
      <c r="B108" s="24" t="s">
        <v>261</v>
      </c>
      <c r="C108">
        <f>'6'!L73</f>
        <v>1.3179218370035846</v>
      </c>
      <c r="D108">
        <f>'6'!M73</f>
        <v>1.3358736151141728</v>
      </c>
      <c r="E108">
        <f>'6'!N73</f>
        <v>1.3447474320566399</v>
      </c>
      <c r="F108">
        <f>'6'!O73</f>
        <v>1.4501935891940299</v>
      </c>
      <c r="G108">
        <f>'6'!P73</f>
        <v>1.4514464809753582</v>
      </c>
      <c r="H108">
        <f>'6'!Q73</f>
        <v>1.4564688817892582</v>
      </c>
    </row>
    <row r="109" spans="1:8" ht="16">
      <c r="B109" s="24" t="s">
        <v>262</v>
      </c>
      <c r="C109">
        <f>'6'!L103</f>
        <v>2.781771648965445E-4</v>
      </c>
      <c r="D109">
        <f>'6'!M103</f>
        <v>2.781771648965445E-4</v>
      </c>
      <c r="E109">
        <f>'6'!N103</f>
        <v>2.781771648965445E-4</v>
      </c>
      <c r="F109">
        <f>'6'!O103</f>
        <v>1.2280884769829092</v>
      </c>
      <c r="G109">
        <f>'6'!P103</f>
        <v>1.2392748546355599</v>
      </c>
      <c r="H109">
        <f>'6'!Q103</f>
        <v>1.2446374575160961</v>
      </c>
    </row>
    <row r="110" spans="1:8" ht="16" thickBot="1">
      <c r="B110" t="s">
        <v>263</v>
      </c>
      <c r="C110">
        <f>'6'!L133</f>
        <v>1.1396938143483413</v>
      </c>
      <c r="D110">
        <f>'6'!M133</f>
        <v>1.1505717204179544</v>
      </c>
      <c r="E110">
        <f>'6'!N133</f>
        <v>1.164566618499256</v>
      </c>
      <c r="F110">
        <f>'6'!O133</f>
        <v>1.1688486565921576</v>
      </c>
      <c r="G110">
        <f>'6'!P133</f>
        <v>1.1784772892006199</v>
      </c>
      <c r="H110">
        <f>'6'!Q133</f>
        <v>1.1820446398535607</v>
      </c>
    </row>
    <row r="111" spans="1:8" ht="17" thickBot="1">
      <c r="A111">
        <v>7</v>
      </c>
      <c r="B111" s="69" t="s">
        <v>28</v>
      </c>
      <c r="C111" s="62">
        <f>'7'!L13</f>
        <v>1.3134906184563782</v>
      </c>
      <c r="D111" s="62">
        <f>'7'!M13</f>
        <v>1.3076894645885615</v>
      </c>
      <c r="E111" s="62">
        <f>'7'!N13</f>
        <v>1.3127084769113981</v>
      </c>
      <c r="F111" s="62">
        <f>'7'!O13</f>
        <v>1.1686323790819935</v>
      </c>
      <c r="G111" s="62">
        <f>'7'!P13</f>
        <v>1.1722783894397599</v>
      </c>
      <c r="H111" s="63">
        <f>'7'!Q13</f>
        <v>1.1768428288049888</v>
      </c>
    </row>
    <row r="112" spans="1:8" ht="16">
      <c r="B112" s="24" t="s">
        <v>265</v>
      </c>
      <c r="C112">
        <f>'7'!L43</f>
        <v>1.4377683429655743</v>
      </c>
      <c r="D112">
        <f>'7'!M43</f>
        <v>1.372050358029721</v>
      </c>
      <c r="E112">
        <f>'7'!N43</f>
        <v>1.3748350448792381</v>
      </c>
      <c r="F112">
        <f>'7'!O43</f>
        <v>0.86712593564627505</v>
      </c>
      <c r="G112">
        <f>'7'!P43</f>
        <v>0.86443380317177088</v>
      </c>
      <c r="H112">
        <f>'7'!Q43</f>
        <v>0.86661485347301159</v>
      </c>
    </row>
    <row r="113" spans="1:8" ht="16">
      <c r="B113" s="24" t="s">
        <v>266</v>
      </c>
      <c r="C113">
        <f>'7'!L73</f>
        <v>0.67721233516647283</v>
      </c>
      <c r="D113">
        <f>'7'!M73</f>
        <v>0.6814079653059989</v>
      </c>
      <c r="E113">
        <f>'7'!N73</f>
        <v>0.68292372971076987</v>
      </c>
      <c r="F113">
        <f>'7'!O73</f>
        <v>1.2299458364108364</v>
      </c>
      <c r="G113">
        <f>'7'!P73</f>
        <v>1.2413277827356319</v>
      </c>
      <c r="H113">
        <f>'7'!Q73</f>
        <v>1.2420426415572579</v>
      </c>
    </row>
    <row r="114" spans="1:8">
      <c r="B114" t="s">
        <v>267</v>
      </c>
      <c r="C114">
        <f>'7'!L103</f>
        <v>1.3204280904869903</v>
      </c>
      <c r="D114">
        <f>'7'!M103</f>
        <v>1.3266000287749009</v>
      </c>
      <c r="E114">
        <f>'7'!N103</f>
        <v>1.3268291722769399</v>
      </c>
      <c r="F114">
        <f>'7'!O103</f>
        <v>1.3284342854123607</v>
      </c>
      <c r="G114">
        <f>'7'!P103</f>
        <v>1.3302710782305378</v>
      </c>
      <c r="H114">
        <f>'7'!Q103</f>
        <v>1.3339522864407451</v>
      </c>
    </row>
    <row r="115" spans="1:8">
      <c r="B115" t="s">
        <v>268</v>
      </c>
      <c r="C115">
        <f>'7'!L133</f>
        <v>1.0472204611373878E-3</v>
      </c>
      <c r="D115">
        <f>'7'!M133</f>
        <v>1.361594017305898</v>
      </c>
      <c r="E115">
        <f>'7'!N133</f>
        <v>1.3731068428714677</v>
      </c>
      <c r="F115">
        <f>'7'!O133</f>
        <v>1.3790485649061912</v>
      </c>
      <c r="G115">
        <f>'7'!P133</f>
        <v>1.3925116151621182</v>
      </c>
      <c r="H115">
        <f>'7'!Q133</f>
        <v>1.4036796392973827</v>
      </c>
    </row>
    <row r="116" spans="1:8">
      <c r="B116" t="s">
        <v>269</v>
      </c>
      <c r="C116">
        <f>'7'!L163</f>
        <v>1.0472204611373878E-3</v>
      </c>
      <c r="D116">
        <f>'7'!M163</f>
        <v>1.0472204611373878E-3</v>
      </c>
      <c r="E116">
        <f>'7'!N163</f>
        <v>1.0472204611373878E-3</v>
      </c>
      <c r="F116">
        <f>'7'!O163</f>
        <v>1.237937817987931</v>
      </c>
      <c r="G116">
        <f>'7'!P163</f>
        <v>1.2475967738685112</v>
      </c>
      <c r="H116">
        <f>'7'!Q163</f>
        <v>1.2465198456008277</v>
      </c>
    </row>
    <row r="117" spans="1:8" ht="16" thickBot="1">
      <c r="B117" t="s">
        <v>270</v>
      </c>
      <c r="C117">
        <f>'7'!L193</f>
        <v>1.3418473382064442</v>
      </c>
      <c r="D117">
        <f>'7'!M193</f>
        <v>1.355239765296665</v>
      </c>
      <c r="E117">
        <f>'7'!N193</f>
        <v>1.366600512732226</v>
      </c>
      <c r="F117">
        <f>'7'!O193</f>
        <v>1.3735021599970814</v>
      </c>
      <c r="G117">
        <f>'7'!P193</f>
        <v>1.3804386621698084</v>
      </c>
      <c r="H117">
        <f>'7'!Q193</f>
        <v>1.3890086256208398</v>
      </c>
    </row>
    <row r="118" spans="1:8" ht="17" thickBot="1">
      <c r="A118">
        <v>8</v>
      </c>
      <c r="B118" s="69" t="s">
        <v>32</v>
      </c>
      <c r="C118" s="62">
        <f>'8'!L13</f>
        <v>0.76444402340878703</v>
      </c>
      <c r="D118" s="62">
        <f>'8'!M13</f>
        <v>0.77045216028792773</v>
      </c>
      <c r="E118" s="62">
        <f>'8'!N13</f>
        <v>0.77263596209952912</v>
      </c>
      <c r="F118" s="62">
        <f>'8'!O13</f>
        <v>0.77745719938971103</v>
      </c>
      <c r="G118" s="62">
        <f>'8'!P13</f>
        <v>0.78296097465515735</v>
      </c>
      <c r="H118" s="63">
        <f>'8'!Q13</f>
        <v>0.79252787406470582</v>
      </c>
    </row>
    <row r="119" spans="1:8">
      <c r="B119" t="s">
        <v>272</v>
      </c>
      <c r="C119">
        <f>'8'!L43</f>
        <v>0.3784742879496622</v>
      </c>
      <c r="D119">
        <f>'8'!M43</f>
        <v>0.38224271423346545</v>
      </c>
      <c r="E119">
        <f>'8'!N43</f>
        <v>0.38355319245600267</v>
      </c>
      <c r="F119">
        <f>'8'!O43</f>
        <v>0.38573306528407875</v>
      </c>
      <c r="G119">
        <f>'8'!P43</f>
        <v>0.38827096504604081</v>
      </c>
      <c r="H119">
        <f>'8'!Q43</f>
        <v>0.39321813263940925</v>
      </c>
    </row>
    <row r="120" spans="1:8">
      <c r="B120" t="s">
        <v>273</v>
      </c>
      <c r="C120">
        <f>'8'!L73</f>
        <v>1.0420227123121295</v>
      </c>
      <c r="D120">
        <f>'8'!M73</f>
        <v>1.0506065899680948</v>
      </c>
      <c r="E120">
        <f>'8'!N73</f>
        <v>1.0465317636962734</v>
      </c>
      <c r="F120">
        <f>'8'!O73</f>
        <v>1.0510603266938829</v>
      </c>
      <c r="G120">
        <f>'8'!P73</f>
        <v>1.0546972821789364</v>
      </c>
      <c r="H120">
        <f>'8'!Q73</f>
        <v>1.0656838321223203</v>
      </c>
    </row>
    <row r="121" spans="1:8">
      <c r="B121" t="s">
        <v>274</v>
      </c>
      <c r="C121">
        <f>'8'!L103</f>
        <v>1.2047165774558215</v>
      </c>
      <c r="D121">
        <f>'8'!M103</f>
        <v>1.2067991015031485</v>
      </c>
      <c r="E121">
        <f>'8'!N103</f>
        <v>1.215690065809802</v>
      </c>
      <c r="F121">
        <f>'8'!O103</f>
        <v>1.2230611992367804</v>
      </c>
      <c r="G121">
        <f>'8'!P103</f>
        <v>1.2344682697693541</v>
      </c>
      <c r="H121">
        <f>'8'!Q103</f>
        <v>1.2497534224376174</v>
      </c>
    </row>
    <row r="122" spans="1:8">
      <c r="B122" t="s">
        <v>275</v>
      </c>
      <c r="C122">
        <f>'8'!L133</f>
        <v>0.738011600364752</v>
      </c>
      <c r="D122">
        <f>'8'!M133</f>
        <v>0.74390341107248947</v>
      </c>
      <c r="E122">
        <f>'8'!N133</f>
        <v>0.74505869491539256</v>
      </c>
      <c r="F122">
        <f>'8'!O133</f>
        <v>0.7485542273682354</v>
      </c>
      <c r="G122">
        <f>'8'!P133</f>
        <v>0.75130421277295134</v>
      </c>
      <c r="H122">
        <f>'8'!Q133</f>
        <v>0.75688813197202875</v>
      </c>
    </row>
    <row r="123" spans="1:8">
      <c r="B123" t="s">
        <v>276</v>
      </c>
      <c r="C123">
        <f>'8'!L163</f>
        <v>0.98079860443413291</v>
      </c>
      <c r="D123">
        <f>'8'!M163</f>
        <v>0.98699381987794499</v>
      </c>
      <c r="E123">
        <f>'8'!N163</f>
        <v>0.9845029097913881</v>
      </c>
      <c r="F123">
        <f>'8'!O163</f>
        <v>0.9941461434231289</v>
      </c>
      <c r="G123">
        <f>'8'!P163</f>
        <v>1.003171460005208</v>
      </c>
      <c r="H123">
        <f>'8'!Q163</f>
        <v>1.0140590402579812</v>
      </c>
    </row>
    <row r="124" spans="1:8" ht="16" thickBot="1">
      <c r="B124" t="s">
        <v>277</v>
      </c>
      <c r="C124">
        <f>'8'!L193</f>
        <v>1.1587982311687774</v>
      </c>
      <c r="D124">
        <f>'8'!M193</f>
        <v>1.1613027065499504</v>
      </c>
      <c r="E124">
        <f>'8'!N193</f>
        <v>1.1638125947776103</v>
      </c>
      <c r="F124">
        <f>'8'!O193</f>
        <v>1.1683440713186823</v>
      </c>
      <c r="G124">
        <f>'8'!P193</f>
        <v>1.1739065105051183</v>
      </c>
      <c r="H124">
        <f>'8'!Q193</f>
        <v>1.1810242963315309</v>
      </c>
    </row>
    <row r="125" spans="1:8" ht="17" thickBot="1">
      <c r="A125">
        <v>9</v>
      </c>
      <c r="B125" s="69" t="s">
        <v>36</v>
      </c>
      <c r="C125" s="62">
        <f>'9'!L13</f>
        <v>0.88914583992297436</v>
      </c>
      <c r="D125" s="62">
        <f>'9'!M13</f>
        <v>0.89653343050027801</v>
      </c>
      <c r="E125" s="62">
        <f>'9'!N13</f>
        <v>0.90558022428019147</v>
      </c>
      <c r="F125" s="62">
        <f>'9'!O13</f>
        <v>0.90986467758166911</v>
      </c>
      <c r="G125" s="62">
        <f>'9'!P13</f>
        <v>0.9156494276423528</v>
      </c>
      <c r="H125" s="63">
        <f>'9'!Q13</f>
        <v>0.92389192140416554</v>
      </c>
    </row>
    <row r="126" spans="1:8">
      <c r="B126" t="s">
        <v>279</v>
      </c>
      <c r="C126">
        <f>'9'!L43</f>
        <v>0.73601366763612464</v>
      </c>
      <c r="D126">
        <f>'9'!M43</f>
        <v>0.74281680007354023</v>
      </c>
      <c r="E126">
        <f>'9'!N43</f>
        <v>0.74940246707471014</v>
      </c>
      <c r="F126">
        <f>'9'!O43</f>
        <v>0.74901064508879223</v>
      </c>
      <c r="G126">
        <f>'9'!P43</f>
        <v>0.75242518772971767</v>
      </c>
      <c r="H126">
        <f>'9'!Q43</f>
        <v>0.75722409884119479</v>
      </c>
    </row>
    <row r="127" spans="1:8">
      <c r="B127" t="s">
        <v>280</v>
      </c>
      <c r="C127">
        <f>'9'!L73</f>
        <v>1.2527249027808873</v>
      </c>
      <c r="D127">
        <f>'9'!M73</f>
        <v>1.2641356880134091</v>
      </c>
      <c r="E127">
        <f>'9'!N73</f>
        <v>1.2767525070447712</v>
      </c>
      <c r="F127">
        <f>'9'!O73</f>
        <v>1.2933986607935133</v>
      </c>
      <c r="G127">
        <f>'9'!P73</f>
        <v>1.29116669541458</v>
      </c>
      <c r="H127">
        <f>'9'!Q73</f>
        <v>1.2981544061899963</v>
      </c>
    </row>
    <row r="128" spans="1:8">
      <c r="B128" t="s">
        <v>281</v>
      </c>
      <c r="C128">
        <f>'9'!L103</f>
        <v>0.69190082392572061</v>
      </c>
      <c r="D128">
        <f>'9'!M103</f>
        <v>0.69179579858928952</v>
      </c>
      <c r="E128">
        <f>'9'!N103</f>
        <v>0.69432851467616385</v>
      </c>
      <c r="F128">
        <f>'9'!O103</f>
        <v>0.69806795754274054</v>
      </c>
      <c r="G128">
        <f>'9'!P103</f>
        <v>0.70164465770518147</v>
      </c>
      <c r="H128">
        <f>'9'!Q103</f>
        <v>0.70771886886774227</v>
      </c>
    </row>
    <row r="129" spans="1:8">
      <c r="B129" t="s">
        <v>282</v>
      </c>
      <c r="C129">
        <f>'9'!L133</f>
        <v>1.4039827176609685</v>
      </c>
      <c r="D129">
        <f>'9'!M133</f>
        <v>1.4167712758079634</v>
      </c>
      <c r="E129">
        <f>'9'!N133</f>
        <v>1.4287506473073772</v>
      </c>
      <c r="F129">
        <f>'9'!O133</f>
        <v>1.4358628320783433</v>
      </c>
      <c r="G129">
        <f>'9'!P133</f>
        <v>1.4367931147039781</v>
      </c>
      <c r="H129">
        <f>'9'!Q133</f>
        <v>1.4448808533184414</v>
      </c>
    </row>
    <row r="130" spans="1:8" ht="16" thickBot="1">
      <c r="B130" t="s">
        <v>283</v>
      </c>
      <c r="C130">
        <f>'9'!L163</f>
        <v>0.48440015153077898</v>
      </c>
      <c r="D130">
        <f>'9'!M163</f>
        <v>0.48897185644351454</v>
      </c>
      <c r="E130">
        <f>'9'!N163</f>
        <v>0.49504491213940482</v>
      </c>
      <c r="F130">
        <f>'9'!O163</f>
        <v>0.49279009477734603</v>
      </c>
      <c r="G130">
        <f>'9'!P163</f>
        <v>0.5023757958532612</v>
      </c>
      <c r="H130">
        <f>'9'!Q163</f>
        <v>0.50743120885337878</v>
      </c>
    </row>
    <row r="131" spans="1:8" ht="17" thickBot="1">
      <c r="A131">
        <v>10</v>
      </c>
      <c r="B131" s="69" t="s">
        <v>41</v>
      </c>
      <c r="C131" s="62">
        <f>'10'!L13</f>
        <v>0.9984816241267267</v>
      </c>
      <c r="D131" s="62">
        <f>'10'!M13</f>
        <v>1.0083206330269237</v>
      </c>
      <c r="E131" s="62">
        <f>'10'!N13</f>
        <v>0.99659363103710341</v>
      </c>
      <c r="F131" s="62">
        <f>'10'!O13</f>
        <v>1.0080603599276483</v>
      </c>
      <c r="G131" s="62">
        <f>'10'!P13</f>
        <v>1.0141076923138757</v>
      </c>
      <c r="H131" s="63">
        <f>'10'!Q13</f>
        <v>1.0210073802874666</v>
      </c>
    </row>
    <row r="132" spans="1:8">
      <c r="B132" t="s">
        <v>285</v>
      </c>
      <c r="C132">
        <f>'10'!L43</f>
        <v>0.44066050294086173</v>
      </c>
      <c r="D132">
        <f>'10'!M43</f>
        <v>0.44343429835932879</v>
      </c>
      <c r="E132">
        <f>'10'!N43</f>
        <v>0.44611413539869937</v>
      </c>
      <c r="F132">
        <f>'10'!O43</f>
        <v>0.30218944929809499</v>
      </c>
      <c r="G132">
        <f>'10'!P43</f>
        <v>0.30396658161735368</v>
      </c>
      <c r="H132">
        <f>'10'!Q43</f>
        <v>0.30685680692566103</v>
      </c>
    </row>
    <row r="133" spans="1:8">
      <c r="B133" t="s">
        <v>286</v>
      </c>
      <c r="C133">
        <f>'10'!L73</f>
        <v>1.1157536448344398</v>
      </c>
      <c r="D133">
        <f>'10'!M73</f>
        <v>1.0332412493228686</v>
      </c>
      <c r="E133">
        <f>'10'!N73</f>
        <v>1.0380708203334281</v>
      </c>
      <c r="F133">
        <f>'10'!O73</f>
        <v>1.0494277909675616</v>
      </c>
      <c r="G133">
        <f>'10'!P73</f>
        <v>1.0561555856979965</v>
      </c>
      <c r="H133">
        <f>'10'!Q73</f>
        <v>1.0565204765251341</v>
      </c>
    </row>
    <row r="134" spans="1:8">
      <c r="B134" t="s">
        <v>287</v>
      </c>
      <c r="C134">
        <f>'10'!L103</f>
        <v>1.2378614594782671</v>
      </c>
      <c r="D134">
        <f>'10'!M103</f>
        <v>1.2432179463007607</v>
      </c>
      <c r="E134">
        <f>'10'!N103</f>
        <v>1.2515277438266694</v>
      </c>
      <c r="F134">
        <f>'10'!O103</f>
        <v>1.2589608481451531</v>
      </c>
      <c r="G134">
        <f>'10'!P103</f>
        <v>1.2614483470853632</v>
      </c>
      <c r="H134">
        <f>'10'!Q103</f>
        <v>1.2637848408743824</v>
      </c>
    </row>
    <row r="135" spans="1:8">
      <c r="B135" t="s">
        <v>288</v>
      </c>
      <c r="C135">
        <f>'10'!L133</f>
        <v>1.1730620175159459</v>
      </c>
      <c r="D135">
        <f>'10'!M133</f>
        <v>1.2496763351175615</v>
      </c>
      <c r="E135">
        <f>'10'!N133</f>
        <v>1.2543100010629478</v>
      </c>
      <c r="F135">
        <f>'10'!O133</f>
        <v>1.2626939390318046</v>
      </c>
      <c r="G135">
        <f>'10'!P133</f>
        <v>1.2687838353024372</v>
      </c>
      <c r="H135">
        <f>'10'!Q133</f>
        <v>1.275689755653856</v>
      </c>
    </row>
    <row r="136" spans="1:8">
      <c r="B136" t="s">
        <v>289</v>
      </c>
      <c r="C136">
        <f>'10'!L163</f>
        <v>1.1374814895163559</v>
      </c>
      <c r="D136">
        <f>'10'!M163</f>
        <v>1.1511514693073921</v>
      </c>
      <c r="E136">
        <f>'10'!N163</f>
        <v>1.0719602682358853</v>
      </c>
      <c r="F136">
        <f>'10'!O163</f>
        <v>1.1803445566764348</v>
      </c>
      <c r="G136">
        <f>'10'!P163</f>
        <v>1.1876723068963839</v>
      </c>
      <c r="H136">
        <f>'10'!Q163</f>
        <v>1.1978007505099375</v>
      </c>
    </row>
    <row r="137" spans="1:8" ht="16" thickBot="1">
      <c r="B137" t="s">
        <v>290</v>
      </c>
      <c r="C137">
        <f>'10'!L193</f>
        <v>0.78773677807105402</v>
      </c>
      <c r="D137">
        <f>'10'!M193</f>
        <v>0.79409894713662732</v>
      </c>
      <c r="E137">
        <f>'10'!N193</f>
        <v>0.80918523659722386</v>
      </c>
      <c r="F137">
        <f>'10'!O193</f>
        <v>0.81952207929547183</v>
      </c>
      <c r="G137">
        <f>'10'!P193</f>
        <v>0.81852202681470954</v>
      </c>
      <c r="H137">
        <f>'10'!Q193</f>
        <v>0.82153225641340477</v>
      </c>
    </row>
    <row r="138" spans="1:8" ht="17" thickBot="1">
      <c r="A138">
        <v>11</v>
      </c>
      <c r="B138" s="69" t="s">
        <v>45</v>
      </c>
      <c r="C138" s="62">
        <f>'11'!L13</f>
        <v>0.83830250225001468</v>
      </c>
      <c r="D138" s="62">
        <f>'11'!M13</f>
        <v>1.0112606174788628</v>
      </c>
      <c r="E138" s="62">
        <f>'11'!N13</f>
        <v>1.0186669870413949</v>
      </c>
      <c r="F138" s="62">
        <f>'11'!O13</f>
        <v>1.0232075071649718</v>
      </c>
      <c r="G138" s="62">
        <f>'11'!P13</f>
        <v>1.0292782173137298</v>
      </c>
      <c r="H138" s="63">
        <f>'11'!Q13</f>
        <v>1.0352061340433478</v>
      </c>
    </row>
    <row r="139" spans="1:8">
      <c r="B139" t="s">
        <v>292</v>
      </c>
      <c r="C139">
        <f>'11'!L43</f>
        <v>0.23010537060072311</v>
      </c>
      <c r="D139">
        <f>'11'!M43</f>
        <v>0.43464811900454392</v>
      </c>
      <c r="E139">
        <f>'11'!N43</f>
        <v>0.43562225294882501</v>
      </c>
      <c r="F139">
        <f>'11'!O43</f>
        <v>0.43470698776539402</v>
      </c>
      <c r="G139">
        <f>'11'!P43</f>
        <v>0.43606702054972252</v>
      </c>
      <c r="H139">
        <f>'11'!Q43</f>
        <v>0.43594829434999349</v>
      </c>
    </row>
    <row r="140" spans="1:8">
      <c r="B140" t="s">
        <v>293</v>
      </c>
      <c r="C140">
        <f>'11'!L73</f>
        <v>0.76074252046672219</v>
      </c>
      <c r="D140">
        <f>'11'!M73</f>
        <v>0.76673045667350603</v>
      </c>
      <c r="E140">
        <f>'11'!N73</f>
        <v>0.7758512510279304</v>
      </c>
      <c r="F140">
        <f>'11'!O73</f>
        <v>0.77997699369882834</v>
      </c>
      <c r="G140">
        <f>'11'!P73</f>
        <v>0.78908834866588939</v>
      </c>
      <c r="H140">
        <f>'11'!Q73</f>
        <v>0.80036892520722591</v>
      </c>
    </row>
    <row r="141" spans="1:8">
      <c r="B141" t="s">
        <v>294</v>
      </c>
      <c r="C141">
        <f>'11'!L103</f>
        <v>1.3092250387444766</v>
      </c>
      <c r="D141">
        <f>'11'!M103</f>
        <v>1.3141335444018776</v>
      </c>
      <c r="E141">
        <f>'11'!N103</f>
        <v>1.3339522864407451</v>
      </c>
      <c r="F141">
        <f>'11'!O103</f>
        <v>1.3435866431280299</v>
      </c>
      <c r="G141">
        <f>'11'!P103</f>
        <v>1.3568011322039741</v>
      </c>
      <c r="H141">
        <f>'11'!Q103</f>
        <v>1.3748866664189521</v>
      </c>
    </row>
    <row r="142" spans="1:8">
      <c r="B142" t="s">
        <v>295</v>
      </c>
      <c r="C142">
        <f>'11'!L133</f>
        <v>1.5375715575373576</v>
      </c>
      <c r="D142">
        <f>'11'!M133</f>
        <v>0.9988503779376916</v>
      </c>
      <c r="E142">
        <f>'11'!N133</f>
        <v>0.99542309820690311</v>
      </c>
      <c r="F142">
        <f>'11'!O133</f>
        <v>1.0092540224031408</v>
      </c>
      <c r="G142">
        <f>'11'!P133</f>
        <v>0.99372148720303999</v>
      </c>
      <c r="H142">
        <f>'11'!Q133</f>
        <v>1.0127463166695769</v>
      </c>
    </row>
    <row r="143" spans="1:8">
      <c r="B143" t="s">
        <v>296</v>
      </c>
      <c r="C143">
        <f>'11'!L163</f>
        <v>2.781771648965445E-4</v>
      </c>
      <c r="D143">
        <f>'11'!M163</f>
        <v>1.4355528717405086</v>
      </c>
      <c r="E143">
        <f>'11'!N163</f>
        <v>1.4392768160727463</v>
      </c>
      <c r="F143">
        <f>'11'!O163</f>
        <v>1.4458169786389978</v>
      </c>
      <c r="G143">
        <f>'11'!P163</f>
        <v>1.4558401325111707</v>
      </c>
      <c r="H143">
        <f>'11'!Q163</f>
        <v>1.462139858886641</v>
      </c>
    </row>
    <row r="144" spans="1:8">
      <c r="B144" t="s">
        <v>297</v>
      </c>
      <c r="C144">
        <f>'11'!L193</f>
        <v>1.4828028474705781</v>
      </c>
      <c r="D144">
        <f>'11'!M193</f>
        <v>1.4998670650722119</v>
      </c>
      <c r="E144">
        <f>'11'!N193</f>
        <v>1.5138558085720788</v>
      </c>
      <c r="F144">
        <f>'11'!O193</f>
        <v>1.5299555842204922</v>
      </c>
      <c r="G144">
        <f>'11'!P193</f>
        <v>1.5329312447143124</v>
      </c>
      <c r="H144">
        <f>'11'!Q193</f>
        <v>1.5369077966984568</v>
      </c>
    </row>
    <row r="145" spans="1:8">
      <c r="B145" t="s">
        <v>298</v>
      </c>
      <c r="C145">
        <f>'11'!L223</f>
        <v>1.4158539567528439</v>
      </c>
      <c r="D145">
        <f>'11'!M223</f>
        <v>1.4306025964537696</v>
      </c>
      <c r="E145">
        <f>'11'!N223</f>
        <v>1.4417648108727861</v>
      </c>
      <c r="F145">
        <f>'11'!O223</f>
        <v>1.4417648108727861</v>
      </c>
      <c r="G145">
        <f>'11'!P223</f>
        <v>1.4517598730143757</v>
      </c>
      <c r="H145">
        <f>'11'!Q223</f>
        <v>1.471958350537157</v>
      </c>
    </row>
    <row r="146" spans="1:8">
      <c r="B146" t="s">
        <v>299</v>
      </c>
      <c r="C146">
        <f>'11'!L253</f>
        <v>1.1718807478621103</v>
      </c>
      <c r="D146">
        <f>'11'!M253</f>
        <v>1.185110962608847</v>
      </c>
      <c r="E146">
        <f>'11'!N253</f>
        <v>1.198490542879818</v>
      </c>
      <c r="F146">
        <f>'11'!O253</f>
        <v>1.2109749556383489</v>
      </c>
      <c r="G146">
        <f>'11'!P253</f>
        <v>1.2172658454490954</v>
      </c>
      <c r="H146">
        <f>'11'!Q253</f>
        <v>1.2288841444710257</v>
      </c>
    </row>
    <row r="147" spans="1:8" ht="16" thickBot="1">
      <c r="B147" t="s">
        <v>300</v>
      </c>
      <c r="C147">
        <f>'11'!L283</f>
        <v>1.3099789984007868</v>
      </c>
      <c r="D147">
        <f>'11'!M283</f>
        <v>1.3236247619140682</v>
      </c>
      <c r="E147">
        <f>'11'!N283</f>
        <v>1.3362582128025842</v>
      </c>
      <c r="F147">
        <f>'11'!O283</f>
        <v>1.3490122447545139</v>
      </c>
      <c r="G147">
        <f>'11'!P283</f>
        <v>1.3725140805083393</v>
      </c>
      <c r="H147">
        <f>'11'!Q283</f>
        <v>1.3844180945443076</v>
      </c>
    </row>
    <row r="148" spans="1:8" ht="17" thickBot="1">
      <c r="A148">
        <v>12</v>
      </c>
      <c r="B148" s="69" t="s">
        <v>49</v>
      </c>
      <c r="C148" s="62">
        <f>'12'!L13</f>
        <v>0.83906274859285057</v>
      </c>
      <c r="D148" s="62">
        <f>'12'!M13</f>
        <v>0.84956843217414724</v>
      </c>
      <c r="E148" s="62">
        <f>'12'!N13</f>
        <v>0.85583402807932796</v>
      </c>
      <c r="F148" s="62">
        <f>'12'!O13</f>
        <v>0.86088759303487739</v>
      </c>
      <c r="G148" s="62">
        <f>'12'!P13</f>
        <v>0.8697347044773428</v>
      </c>
      <c r="H148" s="63">
        <f>'12'!Q13</f>
        <v>0.87702104972414863</v>
      </c>
    </row>
    <row r="149" spans="1:8">
      <c r="B149" t="s">
        <v>302</v>
      </c>
      <c r="C149">
        <f>'12'!L43</f>
        <v>0.27151128163663169</v>
      </c>
      <c r="D149">
        <f>'12'!M43</f>
        <v>0.27362822437114698</v>
      </c>
      <c r="E149">
        <f>'12'!N43</f>
        <v>0.27445260971994129</v>
      </c>
      <c r="F149">
        <f>'12'!O43</f>
        <v>0.27410204122959292</v>
      </c>
      <c r="G149">
        <f>'12'!P43</f>
        <v>0.27563855414651062</v>
      </c>
      <c r="H149">
        <f>'12'!Q43</f>
        <v>0.27642849027299565</v>
      </c>
    </row>
    <row r="150" spans="1:8">
      <c r="B150" t="s">
        <v>303</v>
      </c>
      <c r="C150">
        <f>'12'!L73</f>
        <v>1.0941258406374974</v>
      </c>
      <c r="D150">
        <f>'12'!M73</f>
        <v>1.1064782236406279</v>
      </c>
      <c r="E150">
        <f>'12'!N73</f>
        <v>1.1040919832097031</v>
      </c>
      <c r="F150">
        <f>'12'!O73</f>
        <v>1.1165568812504494</v>
      </c>
      <c r="G150">
        <f>'12'!P73</f>
        <v>1.1335590658860448</v>
      </c>
      <c r="H150">
        <f>'12'!Q73</f>
        <v>1.1424036111017495</v>
      </c>
    </row>
    <row r="151" spans="1:8">
      <c r="B151" t="s">
        <v>304</v>
      </c>
      <c r="C151">
        <f>'12'!L103</f>
        <v>1.4430104206283463</v>
      </c>
      <c r="D151">
        <f>'12'!M103</f>
        <v>1.4542694465548025</v>
      </c>
      <c r="E151">
        <f>'12'!N103</f>
        <v>1.4660382711221296</v>
      </c>
      <c r="F151">
        <f>'12'!O103</f>
        <v>1.4736541885108627</v>
      </c>
      <c r="G151">
        <f>'12'!P103</f>
        <v>1.484297530278136</v>
      </c>
      <c r="H151">
        <f>'12'!Q103</f>
        <v>1.4907203977975318</v>
      </c>
    </row>
    <row r="152" spans="1:8">
      <c r="B152" t="s">
        <v>305</v>
      </c>
      <c r="C152">
        <f>'12'!L133</f>
        <v>1.354459755762994</v>
      </c>
      <c r="D152">
        <f>'12'!M133</f>
        <v>1.3673875139141476</v>
      </c>
      <c r="E152">
        <f>'12'!N133</f>
        <v>1.3721190477686951</v>
      </c>
      <c r="F152">
        <f>'12'!O133</f>
        <v>1.3864121105283105</v>
      </c>
      <c r="G152">
        <f>'12'!P133</f>
        <v>1.3928122821589046</v>
      </c>
      <c r="H152">
        <f>'12'!Q133</f>
        <v>1.3968273843428083</v>
      </c>
    </row>
    <row r="153" spans="1:8">
      <c r="B153" t="s">
        <v>306</v>
      </c>
      <c r="C153">
        <f>'12'!L163</f>
        <v>0.67455220667117832</v>
      </c>
      <c r="D153">
        <f>'12'!M163</f>
        <v>0.69284801981380673</v>
      </c>
      <c r="E153">
        <f>'12'!N163</f>
        <v>0.69796035053597083</v>
      </c>
      <c r="F153">
        <f>'12'!O163</f>
        <v>0.70549345527124696</v>
      </c>
      <c r="G153">
        <f>'12'!P163</f>
        <v>0.71462686873805648</v>
      </c>
      <c r="H153">
        <f>'12'!Q163</f>
        <v>0.7255228638428145</v>
      </c>
    </row>
    <row r="154" spans="1:8">
      <c r="B154" t="s">
        <v>307</v>
      </c>
      <c r="C154">
        <f>'12'!L193</f>
        <v>0.89777395291017048</v>
      </c>
      <c r="D154">
        <f>'12'!M193</f>
        <v>0.91088873909194845</v>
      </c>
      <c r="E154">
        <f>'12'!N193</f>
        <v>0.93587593551926385</v>
      </c>
      <c r="F154">
        <f>'12'!O193</f>
        <v>0.92454154362245433</v>
      </c>
      <c r="G154">
        <f>'12'!P193</f>
        <v>0.94685443641610489</v>
      </c>
      <c r="H154">
        <f>'12'!Q193</f>
        <v>0.96911717081547577</v>
      </c>
    </row>
    <row r="155" spans="1:8">
      <c r="B155" t="s">
        <v>308</v>
      </c>
      <c r="C155">
        <f>'12'!L223</f>
        <v>1.10313892859162</v>
      </c>
      <c r="D155">
        <f>'12'!M223</f>
        <v>1.1146300845263584</v>
      </c>
      <c r="E155">
        <f>'12'!N223</f>
        <v>1.1210011633527421</v>
      </c>
      <c r="F155">
        <f>'12'!O223</f>
        <v>1.1285775862660361</v>
      </c>
      <c r="G155">
        <f>'12'!P223</f>
        <v>1.1413189201021734</v>
      </c>
      <c r="H155">
        <f>'12'!Q223</f>
        <v>1.1480408155380439</v>
      </c>
    </row>
    <row r="156" spans="1:8">
      <c r="B156" t="s">
        <v>309</v>
      </c>
      <c r="C156">
        <f>'12'!L253</f>
        <v>0.59142740166543795</v>
      </c>
      <c r="D156">
        <f>'12'!M253</f>
        <v>0.59452623546438332</v>
      </c>
      <c r="E156">
        <f>'12'!N253</f>
        <v>0.60085951576690388</v>
      </c>
      <c r="F156">
        <f>'12'!O253</f>
        <v>0.60518566085461745</v>
      </c>
      <c r="G156">
        <f>'12'!P253</f>
        <v>0.60344499855162059</v>
      </c>
      <c r="H156">
        <f>'12'!Q253</f>
        <v>0.61116342314509264</v>
      </c>
    </row>
    <row r="157" spans="1:8" ht="16" thickBot="1">
      <c r="B157" t="s">
        <v>310</v>
      </c>
      <c r="C157">
        <f>'12'!L283</f>
        <v>1.1438843967072732</v>
      </c>
      <c r="D157">
        <f>'12'!M283</f>
        <v>1.1648180682853326</v>
      </c>
      <c r="E157">
        <f>'12'!N283</f>
        <v>1.184087972230299</v>
      </c>
      <c r="F157">
        <f>'12'!O283</f>
        <v>1.2130682981829941</v>
      </c>
      <c r="G157">
        <f>'12'!P283</f>
        <v>1.2363352779876593</v>
      </c>
      <c r="H157">
        <f>'12'!Q283</f>
        <v>1.2546195223074017</v>
      </c>
    </row>
    <row r="158" spans="1:8" ht="17" thickBot="1">
      <c r="A158">
        <v>13</v>
      </c>
      <c r="B158" s="69" t="s">
        <v>53</v>
      </c>
      <c r="C158" s="62">
        <f>'13'!L13</f>
        <v>0.44499832719412652</v>
      </c>
      <c r="D158" s="62">
        <f>'13'!M13</f>
        <v>0.4340826206666108</v>
      </c>
      <c r="E158" s="62">
        <f>'13'!N13</f>
        <v>0.40963170604762228</v>
      </c>
      <c r="F158" s="62">
        <f>'13'!O13</f>
        <v>0.40942333870064712</v>
      </c>
      <c r="G158" s="62">
        <f>'13'!P13</f>
        <v>0.40879997304100757</v>
      </c>
      <c r="H158" s="63">
        <f>'13'!Q13</f>
        <v>0.40974851860818168</v>
      </c>
    </row>
    <row r="159" spans="1:8">
      <c r="B159" t="s">
        <v>312</v>
      </c>
      <c r="C159">
        <f>'13'!L43</f>
        <v>0.31215425094053306</v>
      </c>
      <c r="D159">
        <f>'13'!M43</f>
        <v>0.46449736316057305</v>
      </c>
      <c r="E159">
        <f>'13'!N43</f>
        <v>0.31197599804285997</v>
      </c>
      <c r="F159">
        <f>'13'!O43</f>
        <v>0.39542745742212143</v>
      </c>
      <c r="G159">
        <f>'13'!P43</f>
        <v>0.39654493166116578</v>
      </c>
      <c r="H159">
        <f>'13'!Q43</f>
        <v>0.39804071729804541</v>
      </c>
    </row>
    <row r="160" spans="1:8">
      <c r="B160" t="s">
        <v>313</v>
      </c>
      <c r="C160">
        <f>'13'!L73</f>
        <v>0.46412716110768648</v>
      </c>
      <c r="D160">
        <f>'13'!M73</f>
        <v>0.36825588125103631</v>
      </c>
      <c r="E160">
        <f>'13'!N73</f>
        <v>0.37094670502118682</v>
      </c>
      <c r="F160">
        <f>'13'!O73</f>
        <v>0.37389652718313238</v>
      </c>
      <c r="G160">
        <f>'13'!P73</f>
        <v>0.37673225845964897</v>
      </c>
      <c r="H160">
        <f>'13'!Q73</f>
        <v>0.37871630169230647</v>
      </c>
    </row>
    <row r="161" spans="1:8">
      <c r="B161" t="s">
        <v>314</v>
      </c>
      <c r="C161">
        <f>'13'!L103</f>
        <v>0.4906451540645807</v>
      </c>
      <c r="D161">
        <f>'13'!M103</f>
        <v>0.26112244807477525</v>
      </c>
      <c r="E161">
        <f>'13'!N103</f>
        <v>0.26248928359419194</v>
      </c>
      <c r="F161">
        <f>'13'!O103</f>
        <v>0.26374081741162936</v>
      </c>
      <c r="G161">
        <f>'13'!P103</f>
        <v>0.26464483230282859</v>
      </c>
      <c r="H161">
        <f>'13'!Q103</f>
        <v>0.26617823761571596</v>
      </c>
    </row>
    <row r="162" spans="1:8">
      <c r="B162" t="s">
        <v>315</v>
      </c>
      <c r="C162">
        <f>'13'!L133</f>
        <v>0.46625355071000252</v>
      </c>
      <c r="D162">
        <f>'13'!M133</f>
        <v>0.46582614022329166</v>
      </c>
      <c r="E162">
        <f>'13'!N133</f>
        <v>0.46234045554908049</v>
      </c>
      <c r="F162">
        <f>'13'!O133</f>
        <v>0.46657481383475974</v>
      </c>
      <c r="G162">
        <f>'13'!P133</f>
        <v>0.46927577521643016</v>
      </c>
      <c r="H162">
        <f>'13'!Q133</f>
        <v>0.47014915896012716</v>
      </c>
    </row>
    <row r="163" spans="1:8">
      <c r="B163" t="s">
        <v>316</v>
      </c>
      <c r="C163">
        <f>'13'!L163</f>
        <v>0.62480854785902418</v>
      </c>
      <c r="D163">
        <f>'13'!M163</f>
        <v>0.63060230554600638</v>
      </c>
      <c r="E163">
        <f>'13'!N163</f>
        <v>0.63579422475718772</v>
      </c>
      <c r="F163">
        <f>'13'!O163</f>
        <v>0.63957515015994593</v>
      </c>
      <c r="G163">
        <f>'13'!P163</f>
        <v>0.64653864587196075</v>
      </c>
      <c r="H163">
        <f>'13'!Q163</f>
        <v>0.65263693225622421</v>
      </c>
    </row>
    <row r="164" spans="1:8">
      <c r="B164" t="s">
        <v>317</v>
      </c>
      <c r="C164">
        <f>'13'!L193</f>
        <v>0.61466892143438601</v>
      </c>
      <c r="D164">
        <f>'13'!M193</f>
        <v>0.61950724996155215</v>
      </c>
      <c r="E164">
        <f>'13'!N193</f>
        <v>0.61330543857684294</v>
      </c>
      <c r="F164">
        <f>'13'!O193</f>
        <v>0.60474920740791682</v>
      </c>
      <c r="G164">
        <f>'13'!P193</f>
        <v>0.60171797095624158</v>
      </c>
      <c r="H164">
        <f>'13'!Q193</f>
        <v>0.60518566085461745</v>
      </c>
    </row>
    <row r="165" spans="1:8">
      <c r="B165" t="s">
        <v>318</v>
      </c>
      <c r="C165">
        <f>'13'!L223</f>
        <v>0.43725917005103759</v>
      </c>
      <c r="D165">
        <f>'13'!M223</f>
        <v>0.44218019253859919</v>
      </c>
      <c r="E165">
        <f>'13'!N223</f>
        <v>0.44498039283893198</v>
      </c>
      <c r="F165">
        <f>'13'!O223</f>
        <v>0.44366761007976196</v>
      </c>
      <c r="G165">
        <f>'13'!P223</f>
        <v>0.44301518218463704</v>
      </c>
      <c r="H165">
        <f>'13'!Q223</f>
        <v>0.44611413539869937</v>
      </c>
    </row>
    <row r="166" spans="1:8">
      <c r="B166" t="s">
        <v>319</v>
      </c>
      <c r="C166">
        <f>'13'!L253</f>
        <v>0.42171641390846587</v>
      </c>
      <c r="D166">
        <f>'13'!M253</f>
        <v>0.42929538179133936</v>
      </c>
      <c r="E166">
        <f>'13'!N253</f>
        <v>0.42972267665458691</v>
      </c>
      <c r="F166">
        <f>'13'!O253</f>
        <v>0.43305229745738227</v>
      </c>
      <c r="G166">
        <f>'13'!P253</f>
        <v>0.43463340522332478</v>
      </c>
      <c r="H166">
        <f>'13'!Q253</f>
        <v>0.43906423411973339</v>
      </c>
    </row>
    <row r="167" spans="1:8">
      <c r="B167" t="s">
        <v>320</v>
      </c>
      <c r="C167">
        <f>'13'!L283</f>
        <v>0.77441772041387513</v>
      </c>
      <c r="D167">
        <f>'13'!M283</f>
        <v>0.77685905420368428</v>
      </c>
      <c r="E167">
        <f>'13'!N283</f>
        <v>0.78078012151771115</v>
      </c>
      <c r="F167">
        <f>'13'!O283</f>
        <v>0.78416334389514875</v>
      </c>
      <c r="G167">
        <f>'13'!P283</f>
        <v>0.78743728865656248</v>
      </c>
      <c r="H167">
        <f>'13'!Q283</f>
        <v>0.79779818022165661</v>
      </c>
    </row>
    <row r="168" spans="1:8" ht="16" thickBot="1">
      <c r="B168" t="s">
        <v>321</v>
      </c>
      <c r="C168">
        <f>'13'!L313</f>
        <v>0.33213771458098745</v>
      </c>
      <c r="D168">
        <f>'13'!M313</f>
        <v>0.33195462704181478</v>
      </c>
      <c r="E168">
        <f>'13'!N313</f>
        <v>0.3331994121099805</v>
      </c>
      <c r="F168">
        <f>'13'!O313</f>
        <v>0.26013167487778932</v>
      </c>
      <c r="G168">
        <f>'13'!P313</f>
        <v>0.25579207936263409</v>
      </c>
      <c r="H168">
        <f>'13'!Q313</f>
        <v>0.25341263427418742</v>
      </c>
    </row>
    <row r="169" spans="1:8" ht="17" thickBot="1">
      <c r="A169">
        <v>14</v>
      </c>
      <c r="B169" s="69" t="s">
        <v>57</v>
      </c>
      <c r="C169" s="62">
        <f>'14'!L12</f>
        <v>0.87212012734774758</v>
      </c>
      <c r="D169" s="62">
        <f>'14'!M12</f>
        <v>0.60986038093241868</v>
      </c>
      <c r="E169" s="62">
        <f>'14'!N12</f>
        <v>0.71318450733610794</v>
      </c>
      <c r="F169" s="62">
        <f>'14'!O12</f>
        <v>0.78247498843570562</v>
      </c>
      <c r="G169" s="62">
        <f>'14'!P12</f>
        <v>0.79921182343951158</v>
      </c>
      <c r="H169" s="63">
        <f>'14'!Q12</f>
        <v>0.46887765448084973</v>
      </c>
    </row>
    <row r="170" spans="1:8">
      <c r="B170" t="s">
        <v>323</v>
      </c>
      <c r="C170">
        <f>'14'!L43</f>
        <v>0.27787131121318653</v>
      </c>
      <c r="D170">
        <f>'14'!M43</f>
        <v>0.27815715128631274</v>
      </c>
      <c r="E170">
        <f>'14'!N43</f>
        <v>0.27909828446545065</v>
      </c>
      <c r="F170">
        <f>'14'!O43</f>
        <v>0.27815715128631274</v>
      </c>
      <c r="G170">
        <f>'14'!P43</f>
        <v>0.27823524743453132</v>
      </c>
      <c r="H170">
        <f>'14'!Q43</f>
        <v>0.27862663030715795</v>
      </c>
    </row>
    <row r="171" spans="1:8">
      <c r="B171" t="s">
        <v>324</v>
      </c>
      <c r="C171">
        <f>'14'!L73</f>
        <v>0.68475488386990646</v>
      </c>
      <c r="D171">
        <f>'14'!M73</f>
        <v>0.71635399726331106</v>
      </c>
      <c r="E171">
        <f>'14'!N73</f>
        <v>0.72840926087491886</v>
      </c>
      <c r="F171">
        <f>'14'!O73</f>
        <v>0.75468093716312667</v>
      </c>
      <c r="G171">
        <f>'14'!P73</f>
        <v>0.75992660742468199</v>
      </c>
      <c r="H171">
        <f>'14'!Q73</f>
        <v>0.76403031012492018</v>
      </c>
    </row>
    <row r="172" spans="1:8">
      <c r="B172" t="s">
        <v>325</v>
      </c>
      <c r="C172">
        <f>'14'!L103</f>
        <v>3.9423462189380623E-3</v>
      </c>
      <c r="D172">
        <f>'14'!M103</f>
        <v>3.9423462189380623E-3</v>
      </c>
      <c r="E172">
        <f>'14'!N103</f>
        <v>1.1592986937779786</v>
      </c>
      <c r="F172">
        <f>'14'!O103</f>
        <v>1.165824410469833</v>
      </c>
      <c r="G172">
        <f>'14'!P103</f>
        <v>1.1917819771039924</v>
      </c>
      <c r="H172">
        <f>'14'!Q103</f>
        <v>1.2036766634675977</v>
      </c>
    </row>
    <row r="173" spans="1:8">
      <c r="B173" t="s">
        <v>248</v>
      </c>
      <c r="C173">
        <f>'14'!L133</f>
        <v>1.0472204611373878E-3</v>
      </c>
      <c r="D173">
        <f>'14'!M133</f>
        <v>1.0472204611373878E-3</v>
      </c>
      <c r="E173">
        <f>'14'!N133</f>
        <v>1.0767848265434687</v>
      </c>
      <c r="F173">
        <f>'14'!O133</f>
        <v>1.0903529220525319</v>
      </c>
      <c r="G173">
        <f>'14'!P133</f>
        <v>1.0898822229382747</v>
      </c>
      <c r="H173">
        <f>'14'!Q133</f>
        <v>1.0950711084167017</v>
      </c>
    </row>
    <row r="174" spans="1:8">
      <c r="B174" t="s">
        <v>326</v>
      </c>
      <c r="C174">
        <f>'14'!L163</f>
        <v>1.0472204611373878E-3</v>
      </c>
      <c r="D174">
        <f>'14'!M163</f>
        <v>1.0472204611373878E-3</v>
      </c>
      <c r="E174">
        <f>'14'!N163</f>
        <v>1.3183012663794502</v>
      </c>
      <c r="F174">
        <f>'14'!O163</f>
        <v>1.3221015733996315</v>
      </c>
      <c r="G174">
        <f>'14'!P163</f>
        <v>1.3266764055448985</v>
      </c>
      <c r="H174">
        <f>'14'!Q163</f>
        <v>1.3335683524368973</v>
      </c>
    </row>
    <row r="175" spans="1:8">
      <c r="B175" t="s">
        <v>327</v>
      </c>
      <c r="C175">
        <f>'14'!L193</f>
        <v>0.56942374507064131</v>
      </c>
      <c r="D175">
        <f>'14'!M193</f>
        <v>0.57296677093640624</v>
      </c>
      <c r="E175">
        <f>'14'!N193</f>
        <v>0.86392704994120073</v>
      </c>
      <c r="F175">
        <f>'14'!O193</f>
        <v>0.86741835322558036</v>
      </c>
      <c r="G175">
        <f>'14'!P193</f>
        <v>0.88208582642507671</v>
      </c>
      <c r="H175">
        <f>'14'!Q193</f>
        <v>0.89873966998964105</v>
      </c>
    </row>
    <row r="176" spans="1:8">
      <c r="B176" t="s">
        <v>328</v>
      </c>
      <c r="C176">
        <f>'14'!L223</f>
        <v>3.9423462189380623E-3</v>
      </c>
      <c r="D176">
        <f>'14'!M223</f>
        <v>3.9423462189380623E-3</v>
      </c>
      <c r="E176">
        <f>'14'!N223</f>
        <v>1.082846070943918</v>
      </c>
      <c r="F176">
        <f>'14'!O223</f>
        <v>1.0950711084167017</v>
      </c>
      <c r="G176">
        <f>'14'!P223</f>
        <v>1.1017108889653662</v>
      </c>
      <c r="H176">
        <f>'14'!Q223</f>
        <v>1.1175215282812516</v>
      </c>
    </row>
    <row r="177" spans="1:8">
      <c r="B177" t="s">
        <v>329</v>
      </c>
      <c r="C177">
        <f>'14'!L253</f>
        <v>3.9423462189380623E-3</v>
      </c>
      <c r="D177">
        <f>'14'!M253</f>
        <v>3.9423462189380623E-3</v>
      </c>
      <c r="E177">
        <f>'14'!N253</f>
        <v>1.3397245784766947</v>
      </c>
      <c r="F177">
        <f>'14'!O253</f>
        <v>1.3486239762402399</v>
      </c>
      <c r="G177">
        <f>'14'!P253</f>
        <v>1.3556299384949966</v>
      </c>
      <c r="H177">
        <f>'14'!Q253</f>
        <v>1.3662071820172919</v>
      </c>
    </row>
    <row r="178" spans="1:8">
      <c r="B178" t="s">
        <v>330</v>
      </c>
      <c r="C178">
        <f>'14'!L283</f>
        <v>3.9423462189380623E-3</v>
      </c>
      <c r="D178">
        <f>'14'!M283</f>
        <v>3.9423462189380623E-3</v>
      </c>
      <c r="E178">
        <f>'14'!N283</f>
        <v>1.1571315822859254</v>
      </c>
      <c r="F178">
        <f>'14'!O283</f>
        <v>1.1688486565921576</v>
      </c>
      <c r="G178">
        <f>'14'!P283</f>
        <v>1.1789862508154842</v>
      </c>
      <c r="H178">
        <f>'14'!Q283</f>
        <v>1.1844288708690949</v>
      </c>
    </row>
    <row r="179" spans="1:8">
      <c r="B179" t="s">
        <v>331</v>
      </c>
      <c r="C179">
        <f>'14'!L313</f>
        <v>3.9423462189380623E-3</v>
      </c>
      <c r="D179">
        <f>'14'!M313</f>
        <v>3.9423462189380623E-3</v>
      </c>
      <c r="E179">
        <f>'14'!N313</f>
        <v>0.79756559539269278</v>
      </c>
      <c r="F179">
        <f>'14'!O313</f>
        <v>0.81529478112176679</v>
      </c>
      <c r="G179">
        <f>'14'!P313</f>
        <v>0.82228955892989042</v>
      </c>
      <c r="H179">
        <f>'14'!Q313</f>
        <v>0.82687384097592342</v>
      </c>
    </row>
    <row r="180" spans="1:8" ht="16" thickBot="1">
      <c r="B180" t="s">
        <v>332</v>
      </c>
      <c r="C180">
        <f>'14'!L343</f>
        <v>3.9423462189380623E-3</v>
      </c>
      <c r="D180">
        <f>'14'!M343</f>
        <v>3.9423462189380623E-3</v>
      </c>
      <c r="E180">
        <f>'14'!N343</f>
        <v>1.1820446398535607</v>
      </c>
      <c r="F180">
        <f>'14'!O343</f>
        <v>1.1749207046306607</v>
      </c>
      <c r="G180">
        <f>'14'!P343</f>
        <v>1.1815343579496576</v>
      </c>
      <c r="H180">
        <f>'14'!Q343</f>
        <v>1.1881852396620698</v>
      </c>
    </row>
    <row r="181" spans="1:8" ht="17" thickBot="1">
      <c r="A181">
        <v>15</v>
      </c>
      <c r="B181" s="69" t="s">
        <v>61</v>
      </c>
      <c r="C181" s="62">
        <f>'15'!L13</f>
        <v>0.13927542273026494</v>
      </c>
      <c r="D181" s="62">
        <f>'15'!M13</f>
        <v>0.14104957580027955</v>
      </c>
      <c r="E181" s="62">
        <f>'15'!N13</f>
        <v>1.0067876026132414</v>
      </c>
      <c r="F181" s="62">
        <f>'15'!O13</f>
        <v>1.006932519136418</v>
      </c>
      <c r="G181" s="62">
        <f>'15'!P13</f>
        <v>0.88622162141215499</v>
      </c>
      <c r="H181" s="63">
        <f>'15'!Q13</f>
        <v>1.0723869884217045</v>
      </c>
    </row>
    <row r="182" spans="1:8">
      <c r="B182" t="s">
        <v>334</v>
      </c>
      <c r="C182">
        <f>'15'!L43</f>
        <v>0.24747834831507418</v>
      </c>
      <c r="D182">
        <f>'15'!M43</f>
        <v>0.2489453626747625</v>
      </c>
      <c r="E182">
        <f>'15'!N43</f>
        <v>0.24923392344744782</v>
      </c>
      <c r="F182">
        <f>'15'!O43</f>
        <v>0.24896457161639099</v>
      </c>
      <c r="G182">
        <f>'15'!P43</f>
        <v>0.24768647344202474</v>
      </c>
      <c r="H182">
        <f>'15'!Q43</f>
        <v>0.62962646832884728</v>
      </c>
    </row>
    <row r="183" spans="1:8">
      <c r="B183" t="s">
        <v>335</v>
      </c>
      <c r="C183">
        <f>'15'!L73</f>
        <v>3.9423462189380623E-3</v>
      </c>
      <c r="D183">
        <f>'15'!M73</f>
        <v>3.9423462189380623E-3</v>
      </c>
      <c r="E183">
        <f>'15'!N73</f>
        <v>1.4982488790620045</v>
      </c>
      <c r="F183">
        <f>'15'!O73</f>
        <v>1.4995432881125954</v>
      </c>
      <c r="G183">
        <f>'15'!P73</f>
        <v>1.5040825327607381</v>
      </c>
      <c r="H183">
        <f>'15'!Q73</f>
        <v>1.5096129494821524</v>
      </c>
    </row>
    <row r="184" spans="1:8">
      <c r="B184" t="s">
        <v>280</v>
      </c>
      <c r="C184">
        <f>'15'!L103</f>
        <v>3.9423462189380623E-3</v>
      </c>
      <c r="D184">
        <f>'15'!M103</f>
        <v>3.9423462189380623E-3</v>
      </c>
      <c r="E184">
        <f>'15'!N103</f>
        <v>1.1453671017097491</v>
      </c>
      <c r="F184">
        <f>'15'!O103</f>
        <v>1.1441313808490814</v>
      </c>
      <c r="G184">
        <f>'15'!P103</f>
        <v>1.1367450026444124</v>
      </c>
      <c r="H184">
        <f>'15'!Q103</f>
        <v>1.1377270911613468</v>
      </c>
    </row>
    <row r="185" spans="1:8">
      <c r="B185" t="s">
        <v>336</v>
      </c>
      <c r="C185">
        <f>'15'!L133</f>
        <v>3.9423462189380623E-3</v>
      </c>
      <c r="D185">
        <f>'15'!M133</f>
        <v>3.9423462189380623E-3</v>
      </c>
      <c r="E185">
        <f>'15'!N133</f>
        <v>0.89203870958627951</v>
      </c>
      <c r="F185">
        <f>'15'!O133</f>
        <v>0.59915261547055787</v>
      </c>
      <c r="G185">
        <f>'15'!P133</f>
        <v>0.60043154341896443</v>
      </c>
      <c r="H185">
        <f>'15'!Q133</f>
        <v>0.61228824250871561</v>
      </c>
    </row>
    <row r="186" spans="1:8">
      <c r="B186" t="s">
        <v>337</v>
      </c>
      <c r="C186">
        <f>'15'!L163</f>
        <v>3.9423462189380623E-3</v>
      </c>
      <c r="D186">
        <f>'15'!M163</f>
        <v>3.9423462189380623E-3</v>
      </c>
      <c r="E186">
        <f>'15'!N163</f>
        <v>1.2766606293924478</v>
      </c>
      <c r="F186">
        <f>'15'!O163</f>
        <v>1.3490122447545139</v>
      </c>
      <c r="G186">
        <f>'15'!P163</f>
        <v>0.5052857084197292</v>
      </c>
      <c r="H186" t="e">
        <f>'15'!Q163</f>
        <v>#DIV/0!</v>
      </c>
    </row>
    <row r="187" spans="1:8">
      <c r="B187" t="s">
        <v>338</v>
      </c>
      <c r="C187">
        <f>'15'!L193</f>
        <v>3.9423462189380623E-3</v>
      </c>
      <c r="D187">
        <f>'15'!M193</f>
        <v>3.9423462189380623E-3</v>
      </c>
      <c r="E187">
        <f>'15'!N193</f>
        <v>0.90888808348321282</v>
      </c>
      <c r="F187">
        <f>'15'!O193</f>
        <v>1.1291625045980804</v>
      </c>
      <c r="G187">
        <f>'15'!P193</f>
        <v>1.1191311256988539</v>
      </c>
      <c r="H187">
        <f>'15'!Q193</f>
        <v>1.1304634086984466</v>
      </c>
    </row>
    <row r="188" spans="1:8">
      <c r="B188" t="s">
        <v>339</v>
      </c>
      <c r="C188">
        <f>'15'!L223</f>
        <v>3.9423462189380623E-3</v>
      </c>
      <c r="D188">
        <f>'15'!M223</f>
        <v>3.9423462189380623E-3</v>
      </c>
      <c r="E188">
        <f>'15'!N223</f>
        <v>1.4201398667006864</v>
      </c>
      <c r="F188">
        <f>'15'!O223</f>
        <v>1.4146317885163788</v>
      </c>
      <c r="G188">
        <f>'15'!P223</f>
        <v>1.4207531977224319</v>
      </c>
      <c r="H188">
        <f>'15'!Q223</f>
        <v>1.4262851105192362</v>
      </c>
    </row>
    <row r="189" spans="1:8">
      <c r="B189" t="s">
        <v>340</v>
      </c>
      <c r="C189">
        <f>'15'!L253</f>
        <v>1.0472204611373878E-3</v>
      </c>
      <c r="D189">
        <f>'15'!M253</f>
        <v>1.0472204611373878E-3</v>
      </c>
      <c r="E189">
        <f>'15'!N253</f>
        <v>0.83231156897494596</v>
      </c>
      <c r="F189">
        <f>'15'!O253</f>
        <v>3.9423462189380623E-3</v>
      </c>
      <c r="G189">
        <f>'15'!P253</f>
        <v>3.9423462189380623E-3</v>
      </c>
      <c r="H189">
        <f>'15'!Q253</f>
        <v>3.9423462189380623E-3</v>
      </c>
    </row>
    <row r="190" spans="1:8">
      <c r="B190" t="s">
        <v>341</v>
      </c>
      <c r="C190">
        <f>'15'!L283</f>
        <v>3.9423462189380623E-3</v>
      </c>
      <c r="D190">
        <f>'15'!M283</f>
        <v>3.9423462189380623E-3</v>
      </c>
      <c r="E190">
        <f>'15'!N283</f>
        <v>1.4476910491946096</v>
      </c>
      <c r="F190">
        <f>'15'!O283</f>
        <v>1.4398984119738794</v>
      </c>
      <c r="G190">
        <f>'15'!P283</f>
        <v>1.4448808533184414</v>
      </c>
      <c r="H190">
        <f>'15'!Q283</f>
        <v>1.4545834481202136</v>
      </c>
    </row>
    <row r="191" spans="1:8">
      <c r="B191" t="s">
        <v>342</v>
      </c>
      <c r="C191">
        <f>'15'!L313</f>
        <v>3.9423462189380623E-3</v>
      </c>
      <c r="D191">
        <f>'15'!M313</f>
        <v>3.9423462189380623E-3</v>
      </c>
      <c r="E191">
        <f>'15'!N313</f>
        <v>1.0814443009053833</v>
      </c>
      <c r="F191">
        <f>'15'!O313</f>
        <v>1.0880014575853705</v>
      </c>
      <c r="G191">
        <f>'15'!P313</f>
        <v>1.1012352866818165</v>
      </c>
      <c r="H191">
        <f>'15'!Q313</f>
        <v>1.1021866966523706</v>
      </c>
    </row>
    <row r="192" spans="1:8" ht="16" thickBot="1">
      <c r="B192" t="s">
        <v>343</v>
      </c>
      <c r="C192">
        <f>'15'!L343</f>
        <v>3.9423462189380623E-3</v>
      </c>
      <c r="D192">
        <f>'15'!M343</f>
        <v>3.9423462189380623E-3</v>
      </c>
      <c r="E192">
        <f>'15'!N343</f>
        <v>1.3274404151361898</v>
      </c>
      <c r="F192">
        <f>'15'!O343</f>
        <v>1.3270583553589148</v>
      </c>
      <c r="G192">
        <f>'15'!P343</f>
        <v>1.3343363309790994</v>
      </c>
      <c r="H192">
        <f>'15'!Q343</f>
        <v>1.3420404830667725</v>
      </c>
    </row>
    <row r="193" spans="1:8" ht="17" thickBot="1">
      <c r="A193">
        <v>16</v>
      </c>
      <c r="B193" s="69" t="s">
        <v>65</v>
      </c>
      <c r="C193" s="62">
        <f>'16'!L13</f>
        <v>1.1444858425510216</v>
      </c>
      <c r="D193" s="62">
        <f>'16'!M13</f>
        <v>1.1528527899153049</v>
      </c>
      <c r="E193" s="62">
        <f>'16'!N13</f>
        <v>1.1819170487205912</v>
      </c>
      <c r="F193" s="62">
        <f>'16'!O13</f>
        <v>1.188783941212713</v>
      </c>
      <c r="G193" s="62">
        <f>'16'!P13</f>
        <v>1.1949165543879428</v>
      </c>
      <c r="H193" s="63">
        <f>'16'!Q13</f>
        <v>1.206582004055742</v>
      </c>
    </row>
    <row r="194" spans="1:8">
      <c r="B194" t="s">
        <v>345</v>
      </c>
      <c r="C194">
        <f>'16'!L43</f>
        <v>1.3404189299110825</v>
      </c>
      <c r="D194">
        <f>'16'!M43</f>
        <v>1.3581297083358215</v>
      </c>
      <c r="E194">
        <f>'16'!N43</f>
        <v>1.3718031034404599</v>
      </c>
      <c r="F194">
        <f>'16'!O43</f>
        <v>1.3779771606841711</v>
      </c>
      <c r="G194">
        <f>'16'!P43</f>
        <v>1.3767876877810301</v>
      </c>
      <c r="H194">
        <f>'16'!Q43</f>
        <v>1.3882491417191249</v>
      </c>
    </row>
    <row r="195" spans="1:8">
      <c r="B195" t="s">
        <v>346</v>
      </c>
      <c r="C195">
        <f>'16'!L73</f>
        <v>1.2615002222096237</v>
      </c>
      <c r="D195">
        <f>'16'!M73</f>
        <v>1.272441396923109</v>
      </c>
      <c r="E195">
        <f>'16'!N73</f>
        <v>1.2816314964538305</v>
      </c>
      <c r="F195">
        <f>'16'!O73</f>
        <v>1.2934917430345849</v>
      </c>
      <c r="G195">
        <f>'16'!P73</f>
        <v>1.3092250387444766</v>
      </c>
      <c r="H195">
        <f>'16'!Q73</f>
        <v>1.3240058331606266</v>
      </c>
    </row>
    <row r="196" spans="1:8">
      <c r="B196" t="s">
        <v>347</v>
      </c>
      <c r="C196">
        <f>'16'!L103</f>
        <v>0.33342711191081803</v>
      </c>
      <c r="D196">
        <f>'16'!M103</f>
        <v>0.33381232287448998</v>
      </c>
      <c r="E196">
        <f>'16'!N103</f>
        <v>0.49964053108039358</v>
      </c>
      <c r="F196">
        <f>'16'!O103</f>
        <v>0.49803163059984001</v>
      </c>
      <c r="G196">
        <f>'16'!P103</f>
        <v>0.50061272491035169</v>
      </c>
      <c r="H196">
        <f>'16'!Q103</f>
        <v>0.50508583862358691</v>
      </c>
    </row>
    <row r="197" spans="1:8">
      <c r="B197" t="s">
        <v>348</v>
      </c>
      <c r="C197">
        <f>'16'!L133</f>
        <v>1.3571917549194583</v>
      </c>
      <c r="D197">
        <f>'16'!M133</f>
        <v>1.360320787930843</v>
      </c>
      <c r="E197">
        <f>'16'!N133</f>
        <v>1.3713293233479713</v>
      </c>
      <c r="F197">
        <f>'16'!O133</f>
        <v>1.3776598674660179</v>
      </c>
      <c r="G197">
        <f>'16'!P133</f>
        <v>1.3852153565579897</v>
      </c>
      <c r="H197">
        <f>'16'!Q133</f>
        <v>1.3968273843428083</v>
      </c>
    </row>
    <row r="198" spans="1:8">
      <c r="B198" t="s">
        <v>349</v>
      </c>
      <c r="C198">
        <f>'16'!L163</f>
        <v>1.3102052709537644</v>
      </c>
      <c r="D198">
        <f>'16'!M163</f>
        <v>1.3199720537997526</v>
      </c>
      <c r="E198">
        <f>'16'!N163</f>
        <v>1.3305008558326143</v>
      </c>
      <c r="F198">
        <f>'16'!O163</f>
        <v>1.3434319469960985</v>
      </c>
      <c r="G198">
        <f>'16'!P163</f>
        <v>1.350410937195226</v>
      </c>
      <c r="H198">
        <f>'16'!Q163</f>
        <v>1.3604774288120944</v>
      </c>
    </row>
    <row r="199" spans="1:8" ht="16" thickBot="1">
      <c r="B199" t="s">
        <v>350</v>
      </c>
      <c r="C199">
        <f>'16'!L193</f>
        <v>1.3906088975118704</v>
      </c>
      <c r="D199">
        <f>'16'!M193</f>
        <v>1.3962243819577254</v>
      </c>
      <c r="E199">
        <f>'16'!N193</f>
        <v>1.3962243819577254</v>
      </c>
      <c r="F199">
        <f>'16'!O193</f>
        <v>1.4075234708898434</v>
      </c>
      <c r="G199">
        <f>'16'!P193</f>
        <v>1.4109716100349223</v>
      </c>
      <c r="H199">
        <f>'16'!Q193</f>
        <v>1.4197311264551851</v>
      </c>
    </row>
    <row r="200" spans="1:8" ht="17" thickBot="1">
      <c r="A200">
        <v>17</v>
      </c>
      <c r="B200" s="69" t="s">
        <v>69</v>
      </c>
      <c r="C200" s="62">
        <f>'17'!L13</f>
        <v>0.61363742952080258</v>
      </c>
      <c r="D200" s="62">
        <f>'17'!M13</f>
        <v>0.54263325764999171</v>
      </c>
      <c r="E200" s="62">
        <f>'17'!N13</f>
        <v>0.54456928147281669</v>
      </c>
      <c r="F200" s="62">
        <f>'17'!O13</f>
        <v>0.54655738164606371</v>
      </c>
      <c r="G200" s="62">
        <f>'17'!P13</f>
        <v>0.54965916762486389</v>
      </c>
      <c r="H200" s="63">
        <f>'17'!Q13</f>
        <v>0.55379335636251692</v>
      </c>
    </row>
    <row r="201" spans="1:8">
      <c r="B201" t="s">
        <v>352</v>
      </c>
      <c r="C201">
        <f>'17'!L43</f>
        <v>0.50551439631436768</v>
      </c>
      <c r="D201">
        <f>'17'!M43</f>
        <v>0.39169008781625092</v>
      </c>
      <c r="E201">
        <f>'17'!N43</f>
        <v>0.39193377851585659</v>
      </c>
      <c r="F201">
        <f>'17'!O43</f>
        <v>0.41673429759767311</v>
      </c>
      <c r="G201">
        <f>'17'!P43</f>
        <v>0.41915313198107018</v>
      </c>
      <c r="H201">
        <f>'17'!Q43</f>
        <v>0.42184651992353922</v>
      </c>
    </row>
    <row r="202" spans="1:8">
      <c r="B202" t="s">
        <v>353</v>
      </c>
      <c r="C202">
        <f>'17'!L73</f>
        <v>0.48844216950732011</v>
      </c>
      <c r="D202">
        <f>'17'!M73</f>
        <v>0.48921575376279391</v>
      </c>
      <c r="E202">
        <f>'17'!N73</f>
        <v>0.49160041968785961</v>
      </c>
      <c r="F202">
        <f>'17'!O73</f>
        <v>0.49437880189953676</v>
      </c>
      <c r="G202">
        <f>'17'!P73</f>
        <v>0.49658633419339454</v>
      </c>
      <c r="H202">
        <f>'17'!Q73</f>
        <v>0.50015076448527218</v>
      </c>
    </row>
    <row r="203" spans="1:8">
      <c r="B203" t="s">
        <v>354</v>
      </c>
      <c r="C203">
        <f>'17'!L103</f>
        <v>0.88702406323283089</v>
      </c>
      <c r="D203">
        <f>'17'!M103</f>
        <v>0.89553161390415648</v>
      </c>
      <c r="E203">
        <f>'17'!N103</f>
        <v>0.90295753722707639</v>
      </c>
      <c r="F203">
        <f>'17'!O103</f>
        <v>0.90623915963412371</v>
      </c>
      <c r="G203">
        <f>'17'!P103</f>
        <v>0.92523895653711186</v>
      </c>
      <c r="H203">
        <f>'17'!Q103</f>
        <v>0.93587593551926385</v>
      </c>
    </row>
    <row r="204" spans="1:8">
      <c r="B204" t="s">
        <v>355</v>
      </c>
      <c r="C204">
        <f>'17'!L133</f>
        <v>1.2273993152221412</v>
      </c>
      <c r="D204">
        <f>'17'!M133</f>
        <v>0.97310209997574815</v>
      </c>
      <c r="E204">
        <f>'17'!N133</f>
        <v>0.97767300331637197</v>
      </c>
      <c r="F204">
        <f>'17'!O133</f>
        <v>0.98866403963735472</v>
      </c>
      <c r="G204">
        <f>'17'!P133</f>
        <v>1.0002878997564291</v>
      </c>
      <c r="H204">
        <f>'17'!Q133</f>
        <v>1.0200607906186883</v>
      </c>
    </row>
    <row r="205" spans="1:8">
      <c r="B205" t="s">
        <v>356</v>
      </c>
      <c r="C205">
        <f>'17'!L163</f>
        <v>1.1745149218775013</v>
      </c>
      <c r="D205">
        <f>'17'!M163</f>
        <v>0.91402496379691733</v>
      </c>
      <c r="E205">
        <f>'17'!N163</f>
        <v>0.92061653718926584</v>
      </c>
      <c r="F205">
        <f>'17'!O163</f>
        <v>0.92130587119872465</v>
      </c>
      <c r="G205">
        <f>'17'!P163</f>
        <v>0.92945388249200755</v>
      </c>
      <c r="H205">
        <f>'17'!Q163</f>
        <v>0.93707858038247571</v>
      </c>
    </row>
    <row r="206" spans="1:8">
      <c r="B206" t="s">
        <v>357</v>
      </c>
      <c r="C206">
        <f>'17'!L193</f>
        <v>1.2946092525768558</v>
      </c>
      <c r="D206">
        <f>'17'!M193</f>
        <v>1.1136679333961381</v>
      </c>
      <c r="E206">
        <f>'17'!N193</f>
        <v>1.1189700616864864</v>
      </c>
      <c r="F206">
        <f>'17'!O193</f>
        <v>0.76074252046672219</v>
      </c>
      <c r="G206">
        <f>'17'!P193</f>
        <v>0.76610502860982022</v>
      </c>
      <c r="H206">
        <f>'17'!Q193</f>
        <v>0.77456074730847702</v>
      </c>
    </row>
    <row r="207" spans="1:8">
      <c r="B207" t="s">
        <v>358</v>
      </c>
      <c r="C207">
        <f>'17'!L223</f>
        <v>0.71342463897459063</v>
      </c>
      <c r="D207">
        <f>'17'!M223</f>
        <v>0.61138793452591356</v>
      </c>
      <c r="E207">
        <f>'17'!N223</f>
        <v>0.61455498089952643</v>
      </c>
      <c r="F207">
        <f>'17'!O223</f>
        <v>0.61630844826236986</v>
      </c>
      <c r="G207">
        <f>'17'!P223</f>
        <v>0.62141715647935181</v>
      </c>
      <c r="H207">
        <f>'17'!Q223</f>
        <v>0.62873557259410418</v>
      </c>
    </row>
    <row r="208" spans="1:8">
      <c r="B208" t="s">
        <v>359</v>
      </c>
      <c r="C208">
        <f>'17'!L253</f>
        <v>1.0656838321223203</v>
      </c>
      <c r="D208">
        <f>'17'!M253</f>
        <v>1.0955440485105319</v>
      </c>
      <c r="E208">
        <f>'17'!N253</f>
        <v>1.1155930669050769</v>
      </c>
      <c r="F208">
        <f>'17'!O253</f>
        <v>1.1419104420030164</v>
      </c>
      <c r="G208">
        <f>'17'!P253</f>
        <v>1.1648180682853326</v>
      </c>
      <c r="H208">
        <f>'17'!Q253</f>
        <v>1.1769517222715593</v>
      </c>
    </row>
    <row r="209" spans="1:8">
      <c r="B209" t="s">
        <v>360</v>
      </c>
      <c r="C209">
        <f>'17'!L283</f>
        <v>0.98161848564666154</v>
      </c>
      <c r="D209">
        <f>'17'!M283</f>
        <v>0.9882457596276516</v>
      </c>
      <c r="E209">
        <f>'17'!N283</f>
        <v>0.99971225502588268</v>
      </c>
      <c r="F209">
        <f>'17'!O283</f>
        <v>0.9988503779376916</v>
      </c>
      <c r="G209">
        <f>'17'!P283</f>
        <v>1.000143939518922</v>
      </c>
      <c r="H209">
        <f>'17'!Q283</f>
        <v>1.0027383966290091</v>
      </c>
    </row>
    <row r="210" spans="1:8">
      <c r="B210" t="s">
        <v>361</v>
      </c>
      <c r="C210">
        <f>'17'!L313</f>
        <v>0.79756559539269278</v>
      </c>
      <c r="D210">
        <f>'17'!M313</f>
        <v>0.80749690788750317</v>
      </c>
      <c r="E210">
        <f>'17'!N313</f>
        <v>0.80462493052009121</v>
      </c>
      <c r="F210">
        <f>'17'!O313</f>
        <v>0.80653646747720731</v>
      </c>
      <c r="G210">
        <f>'17'!P313</f>
        <v>0.80581818566296293</v>
      </c>
      <c r="H210">
        <f>'17'!Q313</f>
        <v>0.80942721585991662</v>
      </c>
    </row>
    <row r="211" spans="1:8" ht="16" thickBot="1">
      <c r="B211" t="s">
        <v>362</v>
      </c>
      <c r="C211">
        <f>'17'!L343</f>
        <v>0.68292372971076987</v>
      </c>
      <c r="D211">
        <f>'17'!M343</f>
        <v>0.69253189365436063</v>
      </c>
      <c r="E211">
        <f>'17'!N343</f>
        <v>0.69699392616559586</v>
      </c>
      <c r="F211">
        <f>'17'!O343</f>
        <v>0.70284807979503849</v>
      </c>
      <c r="G211">
        <f>'17'!P343</f>
        <v>0.70350687725108574</v>
      </c>
      <c r="H211">
        <f>'17'!Q343</f>
        <v>0.70883880318466685</v>
      </c>
    </row>
    <row r="212" spans="1:8" ht="17" thickBot="1">
      <c r="A212">
        <v>18</v>
      </c>
      <c r="B212" s="69" t="s">
        <v>73</v>
      </c>
      <c r="C212" s="62">
        <f>'18'!L13</f>
        <v>0.7582166962223269</v>
      </c>
      <c r="D212" s="62">
        <f>'18'!M13</f>
        <v>0.76678538547289721</v>
      </c>
      <c r="E212" s="62">
        <f>'18'!N13</f>
        <v>0.77370366867874807</v>
      </c>
      <c r="F212" s="62">
        <f>'18'!O13</f>
        <v>0.78028798533277133</v>
      </c>
      <c r="G212" s="62">
        <f>'18'!P13</f>
        <v>0.78582698063122047</v>
      </c>
      <c r="H212" s="63">
        <f>'18'!Q13</f>
        <v>0.79051793280806659</v>
      </c>
    </row>
    <row r="213" spans="1:8">
      <c r="B213" t="s">
        <v>364</v>
      </c>
      <c r="C213">
        <f>'18'!L43</f>
        <v>0.50568609825387789</v>
      </c>
      <c r="D213">
        <f>'18'!M43</f>
        <v>0.50830996646682203</v>
      </c>
      <c r="E213">
        <f>'18'!N43</f>
        <v>0.51479041941210957</v>
      </c>
      <c r="F213">
        <f>'18'!O43</f>
        <v>0.51818793708890731</v>
      </c>
      <c r="G213">
        <f>'18'!P43</f>
        <v>0.52376858376365054</v>
      </c>
      <c r="H213">
        <f>'18'!Q43</f>
        <v>0.52703226304319428</v>
      </c>
    </row>
    <row r="214" spans="1:8">
      <c r="B214" t="s">
        <v>365</v>
      </c>
      <c r="C214">
        <f>'18'!L73</f>
        <v>1.2864365492636052</v>
      </c>
      <c r="D214">
        <f>'18'!M73</f>
        <v>1.3133771935926717</v>
      </c>
      <c r="E214">
        <f>'18'!N73</f>
        <v>1.3255312155659524</v>
      </c>
      <c r="F214">
        <f>'18'!O73</f>
        <v>1.3312670678575129</v>
      </c>
      <c r="G214">
        <f>'18'!P73</f>
        <v>1.3412680703925213</v>
      </c>
      <c r="H214">
        <f>'18'!Q73</f>
        <v>1.3497891171624758</v>
      </c>
    </row>
    <row r="215" spans="1:8">
      <c r="B215" t="s">
        <v>366</v>
      </c>
      <c r="C215">
        <f>'18'!L103</f>
        <v>0.95172240919446349</v>
      </c>
      <c r="D215">
        <f>'18'!M103</f>
        <v>0.96205551643439136</v>
      </c>
      <c r="E215">
        <f>'18'!N103</f>
        <v>0.96635415556103321</v>
      </c>
      <c r="F215">
        <f>'18'!O103</f>
        <v>0.96517658972258902</v>
      </c>
      <c r="G215">
        <f>'18'!P103</f>
        <v>0.96793037678364269</v>
      </c>
      <c r="H215">
        <f>'18'!Q103</f>
        <v>0.97350306348950122</v>
      </c>
    </row>
    <row r="216" spans="1:8">
      <c r="B216" t="s">
        <v>367</v>
      </c>
      <c r="C216">
        <f>'18'!L133</f>
        <v>0.70186304223325591</v>
      </c>
      <c r="D216">
        <f>'18'!M133</f>
        <v>0.70716071496287336</v>
      </c>
      <c r="E216">
        <f>'18'!N133</f>
        <v>0.70816626112236081</v>
      </c>
      <c r="F216">
        <f>'18'!O133</f>
        <v>0.72660158968159116</v>
      </c>
      <c r="G216">
        <f>'18'!P133</f>
        <v>0.7365117625020724</v>
      </c>
      <c r="H216">
        <f>'18'!Q133</f>
        <v>0.74718952839031683</v>
      </c>
    </row>
    <row r="217" spans="1:8">
      <c r="B217" t="s">
        <v>368</v>
      </c>
      <c r="C217">
        <f>'18'!L163</f>
        <v>1.1912674916473438</v>
      </c>
      <c r="D217">
        <f>'18'!M163</f>
        <v>1.201599527684388</v>
      </c>
      <c r="E217">
        <f>'18'!N163</f>
        <v>1.2183174997832609</v>
      </c>
      <c r="F217">
        <f>'18'!O163</f>
        <v>1.2299458364108364</v>
      </c>
      <c r="G217">
        <f>'18'!P163</f>
        <v>1.2352680706678854</v>
      </c>
      <c r="H217">
        <f>'18'!Q163</f>
        <v>1.2411491323266146</v>
      </c>
    </row>
    <row r="218" spans="1:8">
      <c r="B218" t="s">
        <v>369</v>
      </c>
      <c r="C218">
        <f>'18'!L193</f>
        <v>0.52703226304319428</v>
      </c>
      <c r="D218">
        <f>'18'!M193</f>
        <v>0.53859114898454263</v>
      </c>
      <c r="E218">
        <f>'18'!N193</f>
        <v>0.54066603268506419</v>
      </c>
      <c r="F218">
        <f>'18'!O193</f>
        <v>0.54504622352065646</v>
      </c>
      <c r="G218">
        <f>'18'!P193</f>
        <v>0.55809154104292047</v>
      </c>
      <c r="H218">
        <f>'18'!Q193</f>
        <v>0.56376965343459406</v>
      </c>
    </row>
    <row r="219" spans="1:8">
      <c r="B219" t="s">
        <v>370</v>
      </c>
      <c r="C219">
        <f>'18'!L223</f>
        <v>0.95260341775875423</v>
      </c>
      <c r="D219">
        <f>'18'!M223</f>
        <v>0.96858921536328912</v>
      </c>
      <c r="E219">
        <f>'18'!N223</f>
        <v>0.97875707414215152</v>
      </c>
      <c r="F219">
        <f>'18'!O223</f>
        <v>0.98894316231294366</v>
      </c>
      <c r="G219">
        <f>'18'!P223</f>
        <v>0.99971225502588268</v>
      </c>
      <c r="H219">
        <f>'18'!Q223</f>
        <v>1.0023055202037905</v>
      </c>
    </row>
    <row r="220" spans="1:8">
      <c r="B220" t="s">
        <v>371</v>
      </c>
      <c r="C220">
        <f>'18'!L253</f>
        <v>0.5425468489849864</v>
      </c>
      <c r="D220">
        <f>'18'!M253</f>
        <v>0.54636281432554634</v>
      </c>
      <c r="E220">
        <f>'18'!N253</f>
        <v>0.54913389693421755</v>
      </c>
      <c r="F220">
        <f>'18'!O253</f>
        <v>0.55279445689383166</v>
      </c>
      <c r="G220">
        <f>'18'!P253</f>
        <v>0.55019703606625836</v>
      </c>
      <c r="H220">
        <f>'18'!Q253</f>
        <v>0.55256726119402655</v>
      </c>
    </row>
    <row r="221" spans="1:8" ht="16" thickBot="1">
      <c r="B221" t="s">
        <v>372</v>
      </c>
      <c r="C221">
        <f>'18'!L283</f>
        <v>0.97230152715799723</v>
      </c>
      <c r="D221">
        <f>'18'!M283</f>
        <v>0.97835016217398973</v>
      </c>
      <c r="E221">
        <f>'18'!N283</f>
        <v>0.9941461434231289</v>
      </c>
      <c r="F221">
        <f>'18'!O283</f>
        <v>1.0049055846351396</v>
      </c>
      <c r="G221">
        <f>'18'!P283</f>
        <v>1.0144969928018506</v>
      </c>
      <c r="H221">
        <f>'18'!Q283</f>
        <v>1.0127463166695769</v>
      </c>
    </row>
    <row r="222" spans="1:8" ht="17" thickBot="1">
      <c r="A222">
        <v>19</v>
      </c>
      <c r="B222" s="69" t="s">
        <v>77</v>
      </c>
      <c r="C222" s="62">
        <f>'19'!L13</f>
        <v>0.84938424122506428</v>
      </c>
      <c r="D222" s="62">
        <f>'19'!M13</f>
        <v>0.84837314111442497</v>
      </c>
      <c r="E222" s="62">
        <f>'19'!N13</f>
        <v>0.84748731304098324</v>
      </c>
      <c r="F222" s="62">
        <f>'19'!O13</f>
        <v>0.85027551152335079</v>
      </c>
      <c r="G222" s="62">
        <f>'19'!P13</f>
        <v>0.86306021865931404</v>
      </c>
      <c r="H222" s="63">
        <f>'19'!Q13</f>
        <v>0.87408652195776404</v>
      </c>
    </row>
    <row r="223" spans="1:8">
      <c r="B223" t="s">
        <v>374</v>
      </c>
      <c r="C223">
        <f>'19'!L43</f>
        <v>1.379942038078682</v>
      </c>
      <c r="D223">
        <f>'19'!M43</f>
        <v>1.3925116151621182</v>
      </c>
      <c r="E223">
        <f>'19'!N43</f>
        <v>1.3985373057268191</v>
      </c>
      <c r="F223">
        <f>'19'!O43</f>
        <v>1.4088408809045374</v>
      </c>
      <c r="G223">
        <f>'19'!P43</f>
        <v>1.4143264113332077</v>
      </c>
      <c r="H223">
        <f>'19'!Q43</f>
        <v>1.4201398667006864</v>
      </c>
    </row>
    <row r="224" spans="1:8">
      <c r="B224" t="s">
        <v>338</v>
      </c>
      <c r="C224">
        <f>'19'!L73</f>
        <v>1.189211769866424</v>
      </c>
      <c r="D224">
        <f>'19'!M73</f>
        <v>1.1957337545503479</v>
      </c>
      <c r="E224">
        <f>'19'!N73</f>
        <v>1.2022915077031817</v>
      </c>
      <c r="F224">
        <f>'19'!O73</f>
        <v>1.2172658454490954</v>
      </c>
      <c r="G224">
        <f>'19'!P73</f>
        <v>1.2381160061619074</v>
      </c>
      <c r="H224">
        <f>'19'!Q73</f>
        <v>1.2557034482741873</v>
      </c>
    </row>
    <row r="225" spans="1:8">
      <c r="B225" t="s">
        <v>375</v>
      </c>
      <c r="C225">
        <f>'19'!L103</f>
        <v>0.52428410558903593</v>
      </c>
      <c r="D225">
        <f>'19'!M103</f>
        <v>0.51937007909677202</v>
      </c>
      <c r="E225">
        <f>'19'!N103</f>
        <v>0.51573980191161428</v>
      </c>
      <c r="F225">
        <f>'19'!O103</f>
        <v>0.51423007479910854</v>
      </c>
      <c r="G225">
        <f>'19'!P103</f>
        <v>0.51815222948931072</v>
      </c>
      <c r="H225">
        <f>'19'!Q103</f>
        <v>0.52179306237040968</v>
      </c>
    </row>
    <row r="226" spans="1:8">
      <c r="B226" t="s">
        <v>376</v>
      </c>
      <c r="C226">
        <f>'19'!L133</f>
        <v>1.2278233689860225</v>
      </c>
      <c r="D226">
        <f>'19'!M133</f>
        <v>1.2358015591260838</v>
      </c>
      <c r="E226">
        <f>'19'!N133</f>
        <v>1.2432946352297518</v>
      </c>
      <c r="F226">
        <f>'19'!O133</f>
        <v>1.2486746325461657</v>
      </c>
      <c r="G226">
        <f>'19'!P133</f>
        <v>1.2748244641701276</v>
      </c>
      <c r="H226">
        <f>'19'!Q133</f>
        <v>1.2814470455825653</v>
      </c>
    </row>
    <row r="227" spans="1:8">
      <c r="B227" t="s">
        <v>377</v>
      </c>
      <c r="C227">
        <f>'19'!L163</f>
        <v>1.2762013402967973</v>
      </c>
      <c r="D227">
        <f>'19'!M163</f>
        <v>1.2878259670406713</v>
      </c>
      <c r="E227">
        <f>'19'!N163</f>
        <v>1.2956344844422352</v>
      </c>
      <c r="F227">
        <f>'19'!O163</f>
        <v>1.3029276381627084</v>
      </c>
      <c r="G227">
        <f>'19'!P163</f>
        <v>1.3187757067183776</v>
      </c>
      <c r="H227">
        <f>'19'!Q163</f>
        <v>1.3299264862301745</v>
      </c>
    </row>
    <row r="228" spans="1:8" ht="16" thickBot="1">
      <c r="B228" t="s">
        <v>378</v>
      </c>
      <c r="C228">
        <f>'19'!L193</f>
        <v>0.4395186949508843</v>
      </c>
      <c r="D228">
        <f>'19'!M193</f>
        <v>0.43806893102382316</v>
      </c>
      <c r="E228">
        <f>'19'!N193</f>
        <v>0.43734894121325574</v>
      </c>
      <c r="F228">
        <f>'19'!O193</f>
        <v>0.43924586406058519</v>
      </c>
      <c r="G228">
        <f>'19'!P193</f>
        <v>0.4500482312200525</v>
      </c>
      <c r="H228">
        <f>'19'!Q193</f>
        <v>0.46192278380496676</v>
      </c>
    </row>
    <row r="229" spans="1:8" ht="17" thickBot="1">
      <c r="A229">
        <v>20</v>
      </c>
      <c r="B229" s="69" t="s">
        <v>81</v>
      </c>
      <c r="C229" s="62">
        <f>'20'!L13</f>
        <v>0.84182390401451457</v>
      </c>
      <c r="D229" s="62">
        <f>'20'!M13</f>
        <v>0.8404585697954684</v>
      </c>
      <c r="E229" s="62">
        <f>'20'!N13</f>
        <v>0.8430287673220096</v>
      </c>
      <c r="F229" s="62">
        <f>'20'!O13</f>
        <v>0.84625092896210363</v>
      </c>
      <c r="G229" s="62">
        <f>'20'!P13</f>
        <v>0.85878339087931232</v>
      </c>
      <c r="H229" s="63">
        <f>'20'!Q13</f>
        <v>0.86798145410096839</v>
      </c>
    </row>
    <row r="230" spans="1:8">
      <c r="B230" t="s">
        <v>380</v>
      </c>
      <c r="C230">
        <f>'20'!L43</f>
        <v>0.25930131901448794</v>
      </c>
      <c r="D230">
        <f>'20'!M43</f>
        <v>0.25717800338786162</v>
      </c>
      <c r="E230">
        <f>'20'!N43</f>
        <v>0.25634191038010773</v>
      </c>
      <c r="F230">
        <f>'20'!O43</f>
        <v>0.25696828069724398</v>
      </c>
      <c r="G230">
        <f>'20'!P43</f>
        <v>0.2625337015915053</v>
      </c>
      <c r="H230">
        <f>'20'!Q43</f>
        <v>0.26650173213022099</v>
      </c>
    </row>
    <row r="231" spans="1:8">
      <c r="B231" t="s">
        <v>381</v>
      </c>
      <c r="C231">
        <f>'20'!L73</f>
        <v>1.3253404466996466</v>
      </c>
      <c r="D231">
        <f>'20'!M73</f>
        <v>1.3313628753806668</v>
      </c>
      <c r="E231">
        <f>'20'!N73</f>
        <v>1.3434899559582123</v>
      </c>
      <c r="F231">
        <f>'20'!O73</f>
        <v>1.3507608368407917</v>
      </c>
      <c r="G231">
        <f>'20'!P73</f>
        <v>1.3627703636685493</v>
      </c>
      <c r="H231">
        <f>'20'!Q73</f>
        <v>1.3639477263332316</v>
      </c>
    </row>
    <row r="232" spans="1:8">
      <c r="B232" t="s">
        <v>382</v>
      </c>
      <c r="C232">
        <f>'20'!L103</f>
        <v>1.2920032307135707</v>
      </c>
      <c r="D232">
        <f>'20'!M103</f>
        <v>1.3111107520735648</v>
      </c>
      <c r="E232">
        <f>'20'!N103</f>
        <v>1.3213406365837708</v>
      </c>
      <c r="F232">
        <f>'20'!O103</f>
        <v>1.3173528976915589</v>
      </c>
      <c r="G232">
        <f>'20'!P103</f>
        <v>1.3111107520735648</v>
      </c>
      <c r="H232">
        <f>'20'!Q103</f>
        <v>1.3128102161771888</v>
      </c>
    </row>
    <row r="233" spans="1:8">
      <c r="B233" t="s">
        <v>383</v>
      </c>
      <c r="C233">
        <f>'20'!L133</f>
        <v>1.2972205308898082</v>
      </c>
      <c r="D233">
        <f>'20'!M133</f>
        <v>1.3009600678348063</v>
      </c>
      <c r="E233">
        <f>'20'!N133</f>
        <v>1.2994629611848818</v>
      </c>
      <c r="F233">
        <f>'20'!O133</f>
        <v>1.3069657624298423</v>
      </c>
      <c r="G233">
        <f>'20'!P133</f>
        <v>1.3017092678398403</v>
      </c>
      <c r="H233">
        <f>'20'!Q133</f>
        <v>1.3013346139214599</v>
      </c>
    </row>
    <row r="234" spans="1:8" ht="16" thickBot="1">
      <c r="B234" t="s">
        <v>384</v>
      </c>
      <c r="C234">
        <f>'20'!L163</f>
        <v>1.1422391977411328</v>
      </c>
      <c r="D234">
        <f>'20'!M163</f>
        <v>1.1428969931907058</v>
      </c>
      <c r="E234">
        <f>'20'!N163</f>
        <v>1.1581312837465887</v>
      </c>
      <c r="F234">
        <f>'20'!O163</f>
        <v>1.1611355732541331</v>
      </c>
      <c r="G234">
        <f>'20'!P163</f>
        <v>1.1671675526213934</v>
      </c>
      <c r="H234">
        <f>'20'!Q163</f>
        <v>1.1759357749671409</v>
      </c>
    </row>
    <row r="235" spans="1:8" ht="17" thickBot="1">
      <c r="A235">
        <v>21</v>
      </c>
      <c r="B235" s="69" t="s">
        <v>85</v>
      </c>
      <c r="C235" s="62">
        <f>'21'!L13</f>
        <v>0.73242984773790099</v>
      </c>
      <c r="D235" s="62">
        <f>'21'!M13</f>
        <v>0.73755540915381967</v>
      </c>
      <c r="E235" s="62">
        <f>'21'!N13</f>
        <v>0.74234334055631102</v>
      </c>
      <c r="F235" s="62">
        <f>'21'!O13</f>
        <v>0.74470058249675497</v>
      </c>
      <c r="G235" s="62">
        <f>'21'!P13</f>
        <v>0.71333238890838724</v>
      </c>
      <c r="H235" s="63">
        <f>'21'!Q13</f>
        <v>0.65231973863019455</v>
      </c>
    </row>
    <row r="236" spans="1:8">
      <c r="B236" t="s">
        <v>386</v>
      </c>
      <c r="C236">
        <f>'21'!L43</f>
        <v>0.2616712432970566</v>
      </c>
      <c r="D236">
        <f>'21'!M43</f>
        <v>0.26213467855886391</v>
      </c>
      <c r="E236">
        <f>'21'!N43</f>
        <v>0.2616712432970566</v>
      </c>
      <c r="F236">
        <f>'21'!O43</f>
        <v>0.26110056174746926</v>
      </c>
      <c r="G236">
        <f>'21'!P43</f>
        <v>0.25853141133133117</v>
      </c>
      <c r="H236">
        <f>'21'!Q43</f>
        <v>0.25919401209099635</v>
      </c>
    </row>
    <row r="237" spans="1:8">
      <c r="B237" t="s">
        <v>387</v>
      </c>
      <c r="C237">
        <f>'21'!L73</f>
        <v>0.96153801883367351</v>
      </c>
      <c r="D237">
        <f>'21'!M73</f>
        <v>0.97230152715799723</v>
      </c>
      <c r="E237">
        <f>'21'!N73</f>
        <v>0.98505495813745214</v>
      </c>
      <c r="F237">
        <f>'21'!O73</f>
        <v>0.99230954412351646</v>
      </c>
      <c r="G237">
        <f>'21'!P73</f>
        <v>0.99656194546933674</v>
      </c>
      <c r="H237">
        <f>'21'!Q73</f>
        <v>0.53311150512207262</v>
      </c>
    </row>
    <row r="238" spans="1:8">
      <c r="B238" t="s">
        <v>388</v>
      </c>
      <c r="C238">
        <f>'21'!L103</f>
        <v>1.1328251186717015</v>
      </c>
      <c r="D238">
        <f>'21'!M103</f>
        <v>1.1421569999343526</v>
      </c>
      <c r="E238">
        <f>'21'!N103</f>
        <v>1.1582979846064196</v>
      </c>
      <c r="F238">
        <f>'21'!O103</f>
        <v>1.1625569733273975</v>
      </c>
      <c r="G238">
        <f>'21'!P103</f>
        <v>1.1744134980888095</v>
      </c>
      <c r="H238">
        <f>'21'!Q103</f>
        <v>1.1928116147022931</v>
      </c>
    </row>
    <row r="239" spans="1:8">
      <c r="B239" t="s">
        <v>389</v>
      </c>
      <c r="C239">
        <f>'21'!L133</f>
        <v>0.6432891338483413</v>
      </c>
      <c r="D239">
        <f>'21'!M133</f>
        <v>0.64562425788727129</v>
      </c>
      <c r="E239">
        <f>'21'!N133</f>
        <v>0.64837810408319163</v>
      </c>
      <c r="F239">
        <f>'21'!O133</f>
        <v>0.82627563497364565</v>
      </c>
      <c r="G239">
        <f>'21'!P133</f>
        <v>0.65547373453617741</v>
      </c>
      <c r="H239">
        <f>'21'!Q133</f>
        <v>0.65875747249157479</v>
      </c>
    </row>
    <row r="240" spans="1:8" ht="16" thickBot="1">
      <c r="B240" t="s">
        <v>390</v>
      </c>
      <c r="C240">
        <f>'21'!L163</f>
        <v>1.1330697149268469</v>
      </c>
      <c r="D240">
        <f>'21'!M163</f>
        <v>1.1515657544993916</v>
      </c>
      <c r="E240">
        <f>'21'!N163</f>
        <v>1.1678397038717812</v>
      </c>
      <c r="F240">
        <f>'21'!O163</f>
        <v>1.0224125613805544</v>
      </c>
      <c r="G240">
        <f>'21'!P163</f>
        <v>1.0336577311667292</v>
      </c>
      <c r="H240">
        <f>'21'!Q163</f>
        <v>1.0429229657003265</v>
      </c>
    </row>
    <row r="241" spans="1:8" ht="17" thickBot="1">
      <c r="A241">
        <v>22</v>
      </c>
      <c r="B241" s="69" t="s">
        <v>89</v>
      </c>
      <c r="C241" s="62">
        <f>'22'!L13</f>
        <v>0.79805212096045142</v>
      </c>
      <c r="D241" s="62">
        <f>'22'!M13</f>
        <v>0.802532198186101</v>
      </c>
      <c r="E241" s="62">
        <f>'22'!N13</f>
        <v>0.80268272155084841</v>
      </c>
      <c r="F241" s="62">
        <f>'22'!O13</f>
        <v>0.80566604782040552</v>
      </c>
      <c r="G241" s="62">
        <f>'22'!P13</f>
        <v>0.80936120187504135</v>
      </c>
      <c r="H241" s="63">
        <f>'22'!Q13</f>
        <v>0.80376014020233477</v>
      </c>
    </row>
    <row r="242" spans="1:8">
      <c r="B242" t="s">
        <v>392</v>
      </c>
      <c r="C242">
        <f>'22'!L43</f>
        <v>0.45544436954597411</v>
      </c>
      <c r="D242">
        <f>'22'!M43</f>
        <v>0.4562489847403321</v>
      </c>
      <c r="E242">
        <f>'22'!N43</f>
        <v>0.45645074710145533</v>
      </c>
      <c r="F242">
        <f>'22'!O43</f>
        <v>0.45618178484509231</v>
      </c>
      <c r="G242">
        <f>'22'!P43</f>
        <v>0.4583116849865877</v>
      </c>
      <c r="H242">
        <f>'22'!Q43</f>
        <v>0.45736170904253276</v>
      </c>
    </row>
    <row r="243" spans="1:8">
      <c r="B243" t="s">
        <v>393</v>
      </c>
      <c r="C243">
        <f>'22'!L73</f>
        <v>0.5630512373579214</v>
      </c>
      <c r="D243">
        <f>'22'!M73</f>
        <v>0.56533486668555821</v>
      </c>
      <c r="E243">
        <f>'22'!N73</f>
        <v>0.56251406677734339</v>
      </c>
      <c r="F243">
        <f>'22'!O73</f>
        <v>0.56703385087022207</v>
      </c>
      <c r="G243">
        <f>'22'!P73</f>
        <v>0.56813346128962716</v>
      </c>
      <c r="H243">
        <f>'22'!Q73</f>
        <v>0.54559374679260852</v>
      </c>
    </row>
    <row r="244" spans="1:8">
      <c r="B244" t="s">
        <v>394</v>
      </c>
      <c r="C244">
        <f>'22'!L103</f>
        <v>1.462139858886641</v>
      </c>
      <c r="D244">
        <f>'22'!M103</f>
        <v>1.4710052994227347</v>
      </c>
      <c r="E244">
        <f>'22'!N103</f>
        <v>1.4729120191248317</v>
      </c>
      <c r="F244">
        <f>'22'!O103</f>
        <v>1.4786470200104362</v>
      </c>
      <c r="G244">
        <f>'22'!P103</f>
        <v>1.4818427748532146</v>
      </c>
      <c r="H244">
        <f>'22'!Q103</f>
        <v>1.4956634120065178</v>
      </c>
    </row>
    <row r="245" spans="1:8">
      <c r="B245" t="s">
        <v>395</v>
      </c>
      <c r="C245">
        <f>'22'!L133</f>
        <v>0.78151220504826069</v>
      </c>
      <c r="D245">
        <f>'22'!M133</f>
        <v>0.78818659728978879</v>
      </c>
      <c r="E245">
        <f>'22'!N133</f>
        <v>0.79283814030244515</v>
      </c>
      <c r="F245">
        <f>'22'!O133</f>
        <v>0.79675300763569323</v>
      </c>
      <c r="G245">
        <f>'22'!P133</f>
        <v>0.79954850342686046</v>
      </c>
      <c r="H245">
        <f>'22'!Q133</f>
        <v>0.80617710762334716</v>
      </c>
    </row>
    <row r="246" spans="1:8">
      <c r="B246" t="s">
        <v>396</v>
      </c>
      <c r="C246">
        <f>'22'!L163</f>
        <v>1.3832230618129515</v>
      </c>
      <c r="D246">
        <f>'22'!M163</f>
        <v>1.3880093909835496</v>
      </c>
      <c r="E246">
        <f>'22'!N163</f>
        <v>1.387153476306227</v>
      </c>
      <c r="F246">
        <f>'22'!O163</f>
        <v>1.3845888977664467</v>
      </c>
      <c r="G246">
        <f>'22'!P163</f>
        <v>1.3880093909835496</v>
      </c>
      <c r="H246">
        <f>'22'!Q163</f>
        <v>1.3929841210178195</v>
      </c>
    </row>
    <row r="247" spans="1:8" ht="16" thickBot="1">
      <c r="B247" t="s">
        <v>397</v>
      </c>
      <c r="C247">
        <f>'22'!L193</f>
        <v>0.65183257131925099</v>
      </c>
      <c r="D247">
        <f>'22'!M193</f>
        <v>0.66055506300827382</v>
      </c>
      <c r="E247">
        <f>'22'!N193</f>
        <v>0.66222634630546817</v>
      </c>
      <c r="F247">
        <f>'22'!O193</f>
        <v>0.67192048334172394</v>
      </c>
      <c r="G247">
        <f>'22'!P193</f>
        <v>0.68201316525941369</v>
      </c>
      <c r="H247">
        <f>'22'!Q193</f>
        <v>0.69190082392572061</v>
      </c>
    </row>
    <row r="248" spans="1:8" ht="17" thickBot="1">
      <c r="A248">
        <v>23</v>
      </c>
      <c r="B248" s="69" t="s">
        <v>93</v>
      </c>
      <c r="C248" s="62">
        <f>'23'!L13</f>
        <v>1.3045948294381349</v>
      </c>
      <c r="D248" s="62">
        <f>'23'!M13</f>
        <v>1.3165655410157111</v>
      </c>
      <c r="E248" s="62">
        <f>'23'!N13</f>
        <v>1.3253404466996466</v>
      </c>
      <c r="F248" s="62">
        <f>'23'!O13</f>
        <v>1.3334207149378716</v>
      </c>
      <c r="G248" s="62">
        <f>'23'!P13</f>
        <v>1.3430214936112235</v>
      </c>
      <c r="H248" s="63">
        <f>'23'!Q13</f>
        <v>1.300139324747448</v>
      </c>
    </row>
    <row r="249" spans="1:8">
      <c r="B249" t="s">
        <v>399</v>
      </c>
      <c r="C249">
        <f>'23'!L43</f>
        <v>0.70153553516124856</v>
      </c>
      <c r="D249">
        <f>'23'!M43</f>
        <v>0.71018914782095355</v>
      </c>
      <c r="E249">
        <f>'23'!N43</f>
        <v>0.7186164347225622</v>
      </c>
      <c r="F249">
        <f>'23'!O43</f>
        <v>0.72480614394240883</v>
      </c>
      <c r="G249">
        <f>'23'!P43</f>
        <v>0.73096079992417817</v>
      </c>
      <c r="H249">
        <f>'23'!Q43</f>
        <v>0.74563818113257729</v>
      </c>
    </row>
    <row r="250" spans="1:8">
      <c r="B250" t="s">
        <v>400</v>
      </c>
      <c r="C250">
        <f>'23'!L73</f>
        <v>1.4297792117710719</v>
      </c>
      <c r="D250">
        <f>'23'!M73</f>
        <v>1.4380344291728155</v>
      </c>
      <c r="E250">
        <f>'23'!N73</f>
        <v>1.4405202763302949</v>
      </c>
      <c r="F250">
        <f>'23'!O73</f>
        <v>1.4484205102643763</v>
      </c>
      <c r="G250">
        <f>'23'!P73</f>
        <v>1.4509243112410655</v>
      </c>
      <c r="H250">
        <f>'23'!Q73</f>
        <v>1.4605623762418687</v>
      </c>
    </row>
    <row r="251" spans="1:8">
      <c r="B251" t="s">
        <v>401</v>
      </c>
      <c r="C251">
        <f>'23'!L103</f>
        <v>1.2775797035206491</v>
      </c>
      <c r="D251">
        <f>'23'!M103</f>
        <v>1.2886603379117698</v>
      </c>
      <c r="E251">
        <f>'23'!N103</f>
        <v>1.29088797069508</v>
      </c>
      <c r="F251">
        <f>'23'!O103</f>
        <v>1.3032089624516627</v>
      </c>
      <c r="G251">
        <f>'23'!P103</f>
        <v>1.3122434835226104</v>
      </c>
      <c r="H251">
        <f>'23'!Q103</f>
        <v>1.3316503393220911</v>
      </c>
    </row>
    <row r="252" spans="1:8">
      <c r="B252" t="s">
        <v>402</v>
      </c>
      <c r="C252">
        <f>'23'!L133</f>
        <v>1.2753750362718548</v>
      </c>
      <c r="D252">
        <f>'23'!M133</f>
        <v>1.2831080595367401</v>
      </c>
      <c r="E252">
        <f>'23'!N133</f>
        <v>1.2964739143815873</v>
      </c>
      <c r="F252">
        <f>'23'!O133</f>
        <v>1.302084029620993</v>
      </c>
      <c r="G252">
        <f>'23'!P133</f>
        <v>1.3270583553589148</v>
      </c>
      <c r="H252">
        <f>'23'!Q133</f>
        <v>1.3362582128025842</v>
      </c>
    </row>
    <row r="253" spans="1:8">
      <c r="B253" t="s">
        <v>403</v>
      </c>
      <c r="C253">
        <f>'23'!L163</f>
        <v>1.2831080595367401</v>
      </c>
      <c r="D253">
        <f>'23'!M163</f>
        <v>1.3009600678348063</v>
      </c>
      <c r="E253">
        <f>'23'!N163</f>
        <v>1.3111107520735648</v>
      </c>
      <c r="F253">
        <f>'23'!O163</f>
        <v>1.3167842039873774</v>
      </c>
      <c r="G253">
        <f>'23'!P163</f>
        <v>1.3270583553589148</v>
      </c>
      <c r="H253">
        <f>'23'!Q163</f>
        <v>1.3431999361935643</v>
      </c>
    </row>
    <row r="254" spans="1:8">
      <c r="B254" t="s">
        <v>404</v>
      </c>
      <c r="C254">
        <f>'23'!L193</f>
        <v>1.1021866966523706</v>
      </c>
      <c r="D254">
        <f>'23'!M193</f>
        <v>1.1060005633259915</v>
      </c>
      <c r="E254">
        <f>'23'!N193</f>
        <v>1.1194533232773547</v>
      </c>
      <c r="F254">
        <f>'23'!O193</f>
        <v>1.1350283871762288</v>
      </c>
      <c r="G254">
        <f>'23'!P193</f>
        <v>1.1577979539976386</v>
      </c>
      <c r="H254">
        <f>'23'!Q193</f>
        <v>1.1728931918341663</v>
      </c>
    </row>
    <row r="255" spans="1:8">
      <c r="B255" t="s">
        <v>405</v>
      </c>
      <c r="C255">
        <f>'23'!L223</f>
        <v>1.2299458364108364</v>
      </c>
      <c r="D255">
        <f>'23'!M223</f>
        <v>1.2459817301197196</v>
      </c>
      <c r="E255">
        <f>'23'!N223</f>
        <v>1.2557034482741873</v>
      </c>
      <c r="F255">
        <f>'23'!O223</f>
        <v>1.266594346725104</v>
      </c>
      <c r="G255">
        <f>'23'!P223</f>
        <v>1.2786834658889705</v>
      </c>
      <c r="H255">
        <f>'23'!Q223</f>
        <v>1.3032089624516627</v>
      </c>
    </row>
    <row r="256" spans="1:8">
      <c r="B256" t="s">
        <v>406</v>
      </c>
      <c r="C256">
        <f>'23'!L253</f>
        <v>1.4232091718120572</v>
      </c>
      <c r="D256">
        <f>'23'!M253</f>
        <v>1.4382828207286771</v>
      </c>
      <c r="E256">
        <f>'23'!N253</f>
        <v>1.4490043437545663</v>
      </c>
      <c r="F256">
        <f>'23'!O253</f>
        <v>1.4550231642161966</v>
      </c>
      <c r="G256">
        <f>'23'!P253</f>
        <v>1.4663759190510308</v>
      </c>
      <c r="H256">
        <f>'23'!Q253</f>
        <v>1.4722126017688633</v>
      </c>
    </row>
    <row r="257" spans="1:8">
      <c r="B257" t="s">
        <v>407</v>
      </c>
      <c r="C257">
        <f>'23'!L283</f>
        <v>1.6189206899545903</v>
      </c>
      <c r="D257">
        <f>'23'!M283</f>
        <v>1.6273308157176563</v>
      </c>
      <c r="E257">
        <f>'23'!N283</f>
        <v>1.6315522480920139</v>
      </c>
      <c r="F257">
        <f>'23'!O283</f>
        <v>1.6355021310813531</v>
      </c>
      <c r="G257">
        <f>'23'!P283</f>
        <v>1.6400279934948674</v>
      </c>
      <c r="H257">
        <f>'23'!Q283</f>
        <v>1.6474092471804227</v>
      </c>
    </row>
    <row r="258" spans="1:8">
      <c r="B258" t="s">
        <v>408</v>
      </c>
      <c r="C258">
        <f>'23'!L313</f>
        <v>1.1050458612173717</v>
      </c>
      <c r="D258">
        <f>'23'!M313</f>
        <v>1.1127066127968808</v>
      </c>
      <c r="E258">
        <f>'23'!N313</f>
        <v>1.120420472683314</v>
      </c>
      <c r="F258">
        <f>'23'!O313</f>
        <v>1.1233269371898515</v>
      </c>
      <c r="G258">
        <f>'23'!P313</f>
        <v>1.1369904452693325</v>
      </c>
      <c r="H258">
        <f>'23'!Q313</f>
        <v>1.1538054722775035</v>
      </c>
    </row>
    <row r="259" spans="1:8">
      <c r="B259" t="s">
        <v>409</v>
      </c>
      <c r="C259">
        <f>'23'!L343</f>
        <v>1.379942038078682</v>
      </c>
      <c r="D259">
        <f>'23'!M343</f>
        <v>1.3925116151621182</v>
      </c>
      <c r="E259">
        <f>'23'!N343</f>
        <v>1.3985373057268191</v>
      </c>
      <c r="F259">
        <f>'23'!O343</f>
        <v>1.4088408809045374</v>
      </c>
      <c r="G259">
        <f>'23'!P343</f>
        <v>1.4143264113332077</v>
      </c>
      <c r="H259">
        <f>'23'!Q343</f>
        <v>1.0844837659443651</v>
      </c>
    </row>
    <row r="260" spans="1:8" ht="16" thickBot="1">
      <c r="B260" t="s">
        <v>410</v>
      </c>
      <c r="C260">
        <f>'23'!L373</f>
        <v>1.2427579120534968</v>
      </c>
      <c r="D260">
        <f>'23'!M373</f>
        <v>1.2535365319878848</v>
      </c>
      <c r="E260">
        <f>'23'!N373</f>
        <v>1.2676886183169203</v>
      </c>
      <c r="F260">
        <f>'23'!O373</f>
        <v>1.2753750362718548</v>
      </c>
      <c r="G260">
        <f>'23'!P373</f>
        <v>1.2864365492636052</v>
      </c>
      <c r="H260">
        <f>'23'!Q373</f>
        <v>1.297594000364686</v>
      </c>
    </row>
    <row r="261" spans="1:8" ht="17" thickBot="1">
      <c r="A261">
        <v>24</v>
      </c>
      <c r="B261" s="69" t="s">
        <v>97</v>
      </c>
      <c r="C261" s="62">
        <f>'24'!L13</f>
        <v>0.53083614785629996</v>
      </c>
      <c r="D261" s="62">
        <f>'24'!M13</f>
        <v>0.52652633394991033</v>
      </c>
      <c r="E261" s="62">
        <f>'24'!N13</f>
        <v>0.56825600077844196</v>
      </c>
      <c r="F261" s="62">
        <f>'24'!O13</f>
        <v>0.56250322929691221</v>
      </c>
      <c r="G261" s="62">
        <f>'24'!P13</f>
        <v>0.55137345363988344</v>
      </c>
      <c r="H261" s="63">
        <f>'24'!Q13</f>
        <v>0.52116083794314327</v>
      </c>
    </row>
    <row r="262" spans="1:8">
      <c r="B262" t="s">
        <v>412</v>
      </c>
      <c r="C262">
        <f>'24'!L43</f>
        <v>0.36016540467377212</v>
      </c>
      <c r="D262">
        <f>'24'!M43</f>
        <v>0.35835550131548083</v>
      </c>
      <c r="E262">
        <f>'24'!N43</f>
        <v>0.47789999303527247</v>
      </c>
      <c r="F262">
        <f>'24'!O43</f>
        <v>0.47660486560410265</v>
      </c>
      <c r="G262">
        <f>'24'!P43</f>
        <v>0.47558936846283861</v>
      </c>
      <c r="H262">
        <f>'24'!Q43</f>
        <v>0.47735307444792602</v>
      </c>
    </row>
    <row r="263" spans="1:8">
      <c r="B263" t="s">
        <v>413</v>
      </c>
      <c r="C263">
        <f>'24'!L73</f>
        <v>0.66271598775019247</v>
      </c>
      <c r="D263">
        <f>'24'!M73</f>
        <v>0.64608100913528144</v>
      </c>
      <c r="E263">
        <f>'24'!N73</f>
        <v>0.63460963108817592</v>
      </c>
      <c r="F263">
        <f>'24'!O73</f>
        <v>0.62666348720092502</v>
      </c>
      <c r="G263">
        <f>'24'!P73</f>
        <v>0.58918282505654618</v>
      </c>
      <c r="H263">
        <f>'24'!Q73</f>
        <v>0.52718193719067963</v>
      </c>
    </row>
    <row r="264" spans="1:8">
      <c r="B264" t="s">
        <v>414</v>
      </c>
      <c r="C264">
        <f>'24'!L103</f>
        <v>1.1272139548633016</v>
      </c>
      <c r="D264">
        <f>'24'!M103</f>
        <v>1.1217758857654763</v>
      </c>
      <c r="E264">
        <f>'24'!N103</f>
        <v>1.1050458612173717</v>
      </c>
      <c r="F264">
        <f>'24'!O103</f>
        <v>1.0895058099537216</v>
      </c>
      <c r="G264">
        <f>'24'!P103</f>
        <v>1.0853738373774706</v>
      </c>
      <c r="H264">
        <f>'24'!Q103</f>
        <v>0.95059295418565448</v>
      </c>
    </row>
    <row r="265" spans="1:8">
      <c r="B265" t="s">
        <v>415</v>
      </c>
      <c r="C265">
        <f>'24'!L133</f>
        <v>0.54907809789410578</v>
      </c>
      <c r="D265">
        <f>'24'!M133</f>
        <v>0.54488225958639991</v>
      </c>
      <c r="E265">
        <f>'24'!N133</f>
        <v>0.53533703243900432</v>
      </c>
      <c r="F265">
        <f>'24'!O133</f>
        <v>0.53086024252691821</v>
      </c>
      <c r="G265">
        <f>'24'!P133</f>
        <v>0.52544294259546487</v>
      </c>
      <c r="H265">
        <f>'24'!Q133</f>
        <v>0.52367054634814802</v>
      </c>
    </row>
    <row r="266" spans="1:8">
      <c r="B266" t="s">
        <v>416</v>
      </c>
      <c r="C266">
        <f>'24'!L163</f>
        <v>0.6011595936362053</v>
      </c>
      <c r="D266">
        <f>'24'!M163</f>
        <v>0.5833358110731276</v>
      </c>
      <c r="E266">
        <f>'24'!N163</f>
        <v>0.55294227127173201</v>
      </c>
      <c r="F266">
        <f>'24'!O163</f>
        <v>0.52661379340287795</v>
      </c>
      <c r="G266">
        <f>'24'!P163</f>
        <v>0.50345502826026856</v>
      </c>
      <c r="H266">
        <f>'24'!Q163</f>
        <v>0.283855627289676</v>
      </c>
    </row>
    <row r="267" spans="1:8">
      <c r="B267" t="s">
        <v>417</v>
      </c>
      <c r="C267">
        <f>'24'!L193</f>
        <v>0.9952099606599587</v>
      </c>
      <c r="D267">
        <f>'24'!M193</f>
        <v>0.98018492210424213</v>
      </c>
      <c r="E267">
        <f>'24'!N193</f>
        <v>0.80391129486823154</v>
      </c>
      <c r="F267">
        <f>'24'!O193</f>
        <v>0.78639152477113528</v>
      </c>
      <c r="G267">
        <f>'24'!P193</f>
        <v>0.77513357870252153</v>
      </c>
      <c r="H267">
        <f>'24'!Q193</f>
        <v>0.76430605086374992</v>
      </c>
    </row>
    <row r="268" spans="1:8">
      <c r="B268" t="s">
        <v>418</v>
      </c>
      <c r="C268">
        <f>'24'!L223</f>
        <v>0.86986570734355517</v>
      </c>
      <c r="D268">
        <f>'24'!M223</f>
        <v>0.85923623863530374</v>
      </c>
      <c r="E268">
        <f>'24'!N223</f>
        <v>0.84950702304505699</v>
      </c>
      <c r="F268">
        <f>'24'!O223</f>
        <v>0.84675612543520073</v>
      </c>
      <c r="G268">
        <f>'24'!P223</f>
        <v>0.85191101926344115</v>
      </c>
      <c r="H268">
        <f>'24'!Q223</f>
        <v>0.84548069156671146</v>
      </c>
    </row>
    <row r="269" spans="1:8">
      <c r="B269" t="s">
        <v>419</v>
      </c>
      <c r="C269">
        <f>'24'!L253</f>
        <v>1.0158119856197909</v>
      </c>
      <c r="D269">
        <f>'24'!M253</f>
        <v>1.0202076176781611</v>
      </c>
      <c r="E269">
        <f>'24'!N253</f>
        <v>1.0237378143726548</v>
      </c>
      <c r="F269">
        <f>'24'!O253</f>
        <v>1.0303898908381652</v>
      </c>
      <c r="G269">
        <f>'24'!P253</f>
        <v>1.0263934759693665</v>
      </c>
      <c r="H269">
        <f>'24'!Q253</f>
        <v>1.0442748043152181</v>
      </c>
    </row>
    <row r="270" spans="1:8">
      <c r="B270" t="s">
        <v>420</v>
      </c>
      <c r="C270">
        <f>'24'!L283</f>
        <v>0.57810694094400805</v>
      </c>
      <c r="D270">
        <f>'24'!M283</f>
        <v>0.56960872672423257</v>
      </c>
      <c r="E270">
        <f>'24'!N283</f>
        <v>0.56233532139394204</v>
      </c>
      <c r="F270">
        <f>'24'!O283</f>
        <v>0.55342056574133081</v>
      </c>
      <c r="G270">
        <f>'24'!P283</f>
        <v>0.55265242962826</v>
      </c>
      <c r="H270">
        <f>'24'!Q283</f>
        <v>0.55436337848146322</v>
      </c>
    </row>
    <row r="271" spans="1:8">
      <c r="B271" t="s">
        <v>421</v>
      </c>
      <c r="C271">
        <f>'24'!L313</f>
        <v>0.8172766461128006</v>
      </c>
      <c r="D271">
        <f>'24'!M313</f>
        <v>0.81777417572593847</v>
      </c>
      <c r="E271">
        <f>'24'!N313</f>
        <v>0.81827253518526655</v>
      </c>
      <c r="F271">
        <f>'24'!O313</f>
        <v>0.82153225641340477</v>
      </c>
      <c r="G271">
        <f>'24'!P313</f>
        <v>0.82279548996685359</v>
      </c>
      <c r="H271">
        <f>'24'!Q313</f>
        <v>0.55687019887630484</v>
      </c>
    </row>
    <row r="272" spans="1:8">
      <c r="B272" t="s">
        <v>422</v>
      </c>
      <c r="C272">
        <f>'24'!L343</f>
        <v>0.84308080723665069</v>
      </c>
      <c r="D272">
        <f>'24'!M343</f>
        <v>0.84308080723665069</v>
      </c>
      <c r="E272">
        <f>'24'!N343</f>
        <v>0.71416822297836713</v>
      </c>
      <c r="F272">
        <f>'24'!O343</f>
        <v>0.71751178233243351</v>
      </c>
      <c r="G272">
        <f>'24'!P343</f>
        <v>0.7165851451832943</v>
      </c>
      <c r="H272">
        <f>'24'!Q343</f>
        <v>0.72101610284835882</v>
      </c>
    </row>
    <row r="273" spans="1:8">
      <c r="B273" t="s">
        <v>423</v>
      </c>
      <c r="C273">
        <f>'24'!L373</f>
        <v>0.56099966822717817</v>
      </c>
      <c r="D273">
        <f>'24'!M373</f>
        <v>0.56082223648231067</v>
      </c>
      <c r="E273">
        <f>'24'!N373</f>
        <v>0.55333507296755724</v>
      </c>
      <c r="F273">
        <f>'24'!O373</f>
        <v>0.51591613986858742</v>
      </c>
      <c r="G273">
        <f>'24'!P373</f>
        <v>0.32621108521364406</v>
      </c>
      <c r="H273">
        <f>'24'!Q373</f>
        <v>0.31493502004270535</v>
      </c>
    </row>
    <row r="274" spans="1:8">
      <c r="B274" t="s">
        <v>424</v>
      </c>
      <c r="C274">
        <f>'24'!L403</f>
        <v>0.88764667600801606</v>
      </c>
      <c r="D274">
        <f>'24'!M403</f>
        <v>0.89014914056073791</v>
      </c>
      <c r="E274">
        <f>'24'!N403</f>
        <v>0.87964477002745789</v>
      </c>
      <c r="F274">
        <f>'24'!O403</f>
        <v>0.8751172071545118</v>
      </c>
      <c r="G274">
        <f>'24'!P403</f>
        <v>0.8805579976131237</v>
      </c>
      <c r="H274">
        <f>'24'!Q403</f>
        <v>0.88516337285571645</v>
      </c>
    </row>
    <row r="275" spans="1:8" ht="16" thickBot="1">
      <c r="B275" t="s">
        <v>233</v>
      </c>
      <c r="C275">
        <f>'24'!L433</f>
        <v>0.47815771975448451</v>
      </c>
      <c r="D275">
        <f>'24'!M433</f>
        <v>0.47480852761884768</v>
      </c>
      <c r="E275">
        <f>'24'!N433</f>
        <v>0.47268512985688693</v>
      </c>
      <c r="F275">
        <f>'24'!O433</f>
        <v>0.47374357265927802</v>
      </c>
      <c r="G275">
        <f>'24'!P433</f>
        <v>0.47638994373101107</v>
      </c>
      <c r="H275">
        <f>'24'!Q433</f>
        <v>0.47936549392527589</v>
      </c>
    </row>
    <row r="276" spans="1:8" ht="17" thickBot="1">
      <c r="A276">
        <v>25</v>
      </c>
      <c r="B276" s="69" t="s">
        <v>101</v>
      </c>
      <c r="C276" s="62">
        <f>'25'!L13</f>
        <v>1.0612755451533211</v>
      </c>
      <c r="D276" s="62">
        <f>'25'!M13</f>
        <v>1.0686144014468621</v>
      </c>
      <c r="E276" s="62">
        <f>'25'!N13</f>
        <v>1.0728678559177922</v>
      </c>
      <c r="F276" s="62">
        <f>'25'!O13</f>
        <v>1.0786648323513637</v>
      </c>
      <c r="G276" s="62">
        <f>'25'!P13</f>
        <v>1.0844744006545148</v>
      </c>
      <c r="H276" s="63">
        <f>'25'!Q13</f>
        <v>1.0762642171636569</v>
      </c>
    </row>
    <row r="277" spans="1:8">
      <c r="B277" t="s">
        <v>426</v>
      </c>
      <c r="C277">
        <f>'25'!L43</f>
        <v>0.60740544670748831</v>
      </c>
      <c r="D277">
        <f>'25'!M43</f>
        <v>0.60853604692554719</v>
      </c>
      <c r="E277">
        <f>'25'!N43</f>
        <v>0.60792087650276339</v>
      </c>
      <c r="F277">
        <f>'25'!O43</f>
        <v>0.61056582758399414</v>
      </c>
      <c r="G277">
        <f>'25'!P43</f>
        <v>0.61136297766946035</v>
      </c>
      <c r="H277">
        <f>'25'!Q43</f>
        <v>0.59381072278107438</v>
      </c>
    </row>
    <row r="278" spans="1:8">
      <c r="B278" t="s">
        <v>427</v>
      </c>
      <c r="C278">
        <f>'25'!L73</f>
        <v>1.2447718194863482</v>
      </c>
      <c r="D278">
        <f>'25'!M73</f>
        <v>1.2546195223074017</v>
      </c>
      <c r="E278">
        <f>'25'!N73</f>
        <v>1.2630444833188126</v>
      </c>
      <c r="F278">
        <f>'25'!O73</f>
        <v>1.269468826364015</v>
      </c>
      <c r="G278">
        <f>'25'!P73</f>
        <v>1.2797881818505294</v>
      </c>
      <c r="H278">
        <f>'25'!Q73</f>
        <v>1.2942366421628158</v>
      </c>
    </row>
    <row r="279" spans="1:8">
      <c r="B279" t="s">
        <v>428</v>
      </c>
      <c r="C279">
        <f>'25'!L103</f>
        <v>1.3238152838255313</v>
      </c>
      <c r="D279">
        <f>'25'!M103</f>
        <v>1.3428133405598874</v>
      </c>
      <c r="E279">
        <f>'25'!N103</f>
        <v>1.3519278238993668</v>
      </c>
      <c r="F279">
        <f>'25'!O103</f>
        <v>1.3618880086662344</v>
      </c>
      <c r="G279">
        <f>'25'!P103</f>
        <v>1.3729092269778131</v>
      </c>
      <c r="H279">
        <f>'25'!Q103</f>
        <v>1.3832230618129515</v>
      </c>
    </row>
    <row r="280" spans="1:8">
      <c r="B280" t="s">
        <v>429</v>
      </c>
      <c r="C280">
        <f>'25'!L133</f>
        <v>1.479057516370119</v>
      </c>
      <c r="D280">
        <f>'25'!M133</f>
        <v>1.4847248591755713</v>
      </c>
      <c r="E280">
        <f>'25'!N133</f>
        <v>1.4904139176845166</v>
      </c>
      <c r="F280">
        <f>'25'!O133</f>
        <v>1.4944645336700657</v>
      </c>
      <c r="G280">
        <f>'25'!P133</f>
        <v>1.4987110396928356</v>
      </c>
      <c r="H280">
        <f>'25'!Q133</f>
        <v>1.5042680996382378</v>
      </c>
    </row>
    <row r="281" spans="1:8">
      <c r="B281" t="s">
        <v>430</v>
      </c>
      <c r="C281">
        <f>'25'!L163</f>
        <v>0.81885500641000286</v>
      </c>
      <c r="D281">
        <f>'25'!M163</f>
        <v>0.82627563497364565</v>
      </c>
      <c r="E281">
        <f>'25'!N163</f>
        <v>0.83196340370327104</v>
      </c>
      <c r="F281">
        <f>'25'!O163</f>
        <v>0.83092129486984101</v>
      </c>
      <c r="G281">
        <f>'25'!P163</f>
        <v>0.83318372973376875</v>
      </c>
      <c r="H281">
        <f>'25'!Q163</f>
        <v>0.83811447552840379</v>
      </c>
    </row>
    <row r="282" spans="1:8">
      <c r="B282" t="s">
        <v>275</v>
      </c>
      <c r="C282">
        <f>'25'!L193</f>
        <v>1.4059326417221936</v>
      </c>
      <c r="D282">
        <f>'25'!M193</f>
        <v>1.4106235159068918</v>
      </c>
      <c r="E282">
        <f>'25'!N193</f>
        <v>1.4156792966654475</v>
      </c>
      <c r="F282">
        <f>'25'!O193</f>
        <v>1.4204026904251976</v>
      </c>
      <c r="G282">
        <f>'25'!P193</f>
        <v>1.4291913700135228</v>
      </c>
      <c r="H282">
        <f>'25'!Q193</f>
        <v>1.4369703797184312</v>
      </c>
    </row>
    <row r="283" spans="1:8">
      <c r="B283" t="s">
        <v>431</v>
      </c>
      <c r="C283">
        <f>'25'!L223</f>
        <v>1.2116025788162494</v>
      </c>
      <c r="D283">
        <f>'25'!M223</f>
        <v>1.2206343386063192</v>
      </c>
      <c r="E283">
        <f>'25'!N223</f>
        <v>1.2280354508046205</v>
      </c>
      <c r="F283">
        <f>'25'!O223</f>
        <v>1.2295210496096773</v>
      </c>
      <c r="G283">
        <f>'25'!P223</f>
        <v>1.23505473977527</v>
      </c>
      <c r="H283">
        <f>'25'!Q223</f>
        <v>1.2371897076535894</v>
      </c>
    </row>
    <row r="284" spans="1:8" ht="16" thickBot="1">
      <c r="B284" t="s">
        <v>432</v>
      </c>
      <c r="C284">
        <f>'25'!L253</f>
        <v>1.2989393809766712</v>
      </c>
      <c r="D284">
        <f>'25'!M253</f>
        <v>1.3070410087899107</v>
      </c>
      <c r="E284">
        <f>'25'!N253</f>
        <v>1.3111107520735648</v>
      </c>
      <c r="F284">
        <f>'25'!O253</f>
        <v>1.3240820605741661</v>
      </c>
      <c r="G284">
        <f>'25'!P253</f>
        <v>1.3323405060459581</v>
      </c>
      <c r="H284">
        <f>'25'!Q253</f>
        <v>1.3378747325886262</v>
      </c>
    </row>
    <row r="285" spans="1:8" ht="17" thickBot="1">
      <c r="A285">
        <v>26</v>
      </c>
      <c r="B285" s="69" t="s">
        <v>105</v>
      </c>
      <c r="C285" s="62">
        <f>'26'!L13</f>
        <v>0.26802964493424997</v>
      </c>
      <c r="D285" s="62">
        <f>'26'!M13</f>
        <v>0.4741981802549487</v>
      </c>
      <c r="E285" s="62">
        <f>'26'!N13</f>
        <v>0.47673069769254761</v>
      </c>
      <c r="F285" s="62">
        <f>'26'!O13</f>
        <v>0.47870306103155141</v>
      </c>
      <c r="G285" s="62">
        <f>'26'!P13</f>
        <v>0.74013217194605507</v>
      </c>
      <c r="H285" s="63">
        <f>'26'!Q13</f>
        <v>0.74440116711649207</v>
      </c>
    </row>
    <row r="286" spans="1:8">
      <c r="B286" t="s">
        <v>434</v>
      </c>
      <c r="C286">
        <f>'26'!L43</f>
        <v>0.37773073534156887</v>
      </c>
      <c r="D286">
        <f>'26'!M43</f>
        <v>0.66415565727069825</v>
      </c>
      <c r="E286">
        <f>'26'!N43</f>
        <v>0.66576340153488789</v>
      </c>
      <c r="F286">
        <f>'26'!O43</f>
        <v>0.66595846662083735</v>
      </c>
      <c r="G286">
        <f>'26'!P43</f>
        <v>0.66558620527662371</v>
      </c>
      <c r="H286">
        <f>'26'!Q43</f>
        <v>0.66831151408318235</v>
      </c>
    </row>
    <row r="287" spans="1:8">
      <c r="B287" t="s">
        <v>435</v>
      </c>
      <c r="C287">
        <f>'26'!L73</f>
        <v>2.781771648965445E-4</v>
      </c>
      <c r="D287">
        <f>'26'!M73</f>
        <v>2.781771648965445E-4</v>
      </c>
      <c r="E287">
        <f>'26'!N73</f>
        <v>2.781771648965445E-4</v>
      </c>
      <c r="F287">
        <f>'26'!O73</f>
        <v>2.781771648965445E-4</v>
      </c>
      <c r="G287">
        <f>'26'!P73</f>
        <v>0.7819523579171177</v>
      </c>
      <c r="H287">
        <f>'26'!Q73</f>
        <v>0.78954028443240987</v>
      </c>
    </row>
    <row r="288" spans="1:8">
      <c r="B288" t="s">
        <v>436</v>
      </c>
      <c r="C288">
        <f>'26'!L103</f>
        <v>2.781771648965445E-4</v>
      </c>
      <c r="D288">
        <f>'26'!M103</f>
        <v>2.781771648965445E-4</v>
      </c>
      <c r="E288">
        <f>'26'!N103</f>
        <v>2.781771648965445E-4</v>
      </c>
      <c r="F288">
        <f>'26'!O103</f>
        <v>2.781771648965445E-4</v>
      </c>
      <c r="G288">
        <f>'26'!P103</f>
        <v>0.75870721670584884</v>
      </c>
      <c r="H288">
        <f>'26'!Q103</f>
        <v>0.77072421180379247</v>
      </c>
    </row>
    <row r="289" spans="1:8">
      <c r="B289" t="s">
        <v>437</v>
      </c>
      <c r="C289">
        <f>'26'!L133</f>
        <v>2.781771648965445E-4</v>
      </c>
      <c r="D289">
        <f>'26'!M133</f>
        <v>2.781771648965445E-4</v>
      </c>
      <c r="E289">
        <f>'26'!N133</f>
        <v>2.781771648965445E-4</v>
      </c>
      <c r="F289">
        <f>'26'!O133</f>
        <v>2.781771648965445E-4</v>
      </c>
      <c r="G289">
        <f>'26'!P133</f>
        <v>1.2454438469399838</v>
      </c>
      <c r="H289">
        <f>'26'!Q133</f>
        <v>1.2513733550607424</v>
      </c>
    </row>
    <row r="290" spans="1:8">
      <c r="B290" t="s">
        <v>438</v>
      </c>
      <c r="C290">
        <f>'26'!L163</f>
        <v>2.781771648965445E-4</v>
      </c>
      <c r="D290">
        <f>'26'!M163</f>
        <v>2.781771648965445E-4</v>
      </c>
      <c r="E290">
        <f>'26'!N163</f>
        <v>2.781771648965445E-4</v>
      </c>
      <c r="F290">
        <f>'26'!O163</f>
        <v>2.781771648965445E-4</v>
      </c>
      <c r="G290">
        <f>'26'!P163</f>
        <v>0.95780881147760466</v>
      </c>
      <c r="H290">
        <f>'26'!Q163</f>
        <v>0.65049797911329343</v>
      </c>
    </row>
    <row r="291" spans="1:8">
      <c r="B291" t="s">
        <v>439</v>
      </c>
      <c r="C291">
        <f>'26'!L193</f>
        <v>2.781771648965445E-4</v>
      </c>
      <c r="D291">
        <f>'26'!M193</f>
        <v>2.781771648965445E-4</v>
      </c>
      <c r="E291">
        <f>'26'!N193</f>
        <v>2.781771648965445E-4</v>
      </c>
      <c r="F291">
        <f>'26'!O193</f>
        <v>2.781771648965445E-4</v>
      </c>
      <c r="G291">
        <f>'26'!P193</f>
        <v>0.59809251963425747</v>
      </c>
      <c r="H291">
        <f>'26'!Q193</f>
        <v>0.90230510794887797</v>
      </c>
    </row>
    <row r="292" spans="1:8">
      <c r="B292" t="s">
        <v>440</v>
      </c>
      <c r="C292">
        <f>'26'!L223</f>
        <v>2.781771648965445E-4</v>
      </c>
      <c r="D292">
        <f>'26'!M223</f>
        <v>2.781771648965445E-4</v>
      </c>
      <c r="E292">
        <f>'26'!N223</f>
        <v>2.781771648965445E-4</v>
      </c>
      <c r="F292">
        <f>'26'!O223</f>
        <v>2.781771648965445E-4</v>
      </c>
      <c r="G292">
        <f>'26'!P223</f>
        <v>0.55444930685929816</v>
      </c>
      <c r="H292">
        <f>'26'!Q223</f>
        <v>0.55316419580710785</v>
      </c>
    </row>
    <row r="293" spans="1:8">
      <c r="B293" t="s">
        <v>441</v>
      </c>
      <c r="C293">
        <f>'26'!L253</f>
        <v>2.781771648965445E-4</v>
      </c>
      <c r="D293">
        <f>'26'!M253</f>
        <v>2.781771648965445E-4</v>
      </c>
      <c r="E293">
        <f>'26'!N253</f>
        <v>2.781771648965445E-4</v>
      </c>
      <c r="F293">
        <f>'26'!O253</f>
        <v>2.781771648965445E-4</v>
      </c>
      <c r="G293">
        <f>'26'!P253</f>
        <v>1.1735010780245201</v>
      </c>
      <c r="H293">
        <f>'26'!Q253</f>
        <v>1.1875697469179227</v>
      </c>
    </row>
    <row r="294" spans="1:8" ht="16" thickBot="1">
      <c r="B294" t="s">
        <v>442</v>
      </c>
      <c r="C294">
        <f>'26'!L283</f>
        <v>2.781771648965445E-4</v>
      </c>
      <c r="D294">
        <f>'26'!M283</f>
        <v>2.781771648965445E-4</v>
      </c>
      <c r="E294">
        <f>'26'!N283</f>
        <v>2.781771648965445E-4</v>
      </c>
      <c r="F294">
        <f>'26'!O283</f>
        <v>2.781771648965445E-4</v>
      </c>
      <c r="G294">
        <f>'26'!P283</f>
        <v>0.45288888358824264</v>
      </c>
      <c r="H294">
        <f>'26'!Q283</f>
        <v>0.45527722973301388</v>
      </c>
    </row>
    <row r="295" spans="1:8" ht="17" thickBot="1">
      <c r="A295">
        <v>27</v>
      </c>
      <c r="B295" s="69" t="s">
        <v>3</v>
      </c>
      <c r="C295" s="62">
        <f>'27'!L13</f>
        <v>0.68662282919164042</v>
      </c>
      <c r="D295" s="62">
        <f>'27'!M13</f>
        <v>0.56005902615363878</v>
      </c>
      <c r="E295" s="62">
        <f>'27'!N13</f>
        <v>0.56276727428222495</v>
      </c>
      <c r="F295" s="62">
        <f>'27'!O13</f>
        <v>0.57706184149312212</v>
      </c>
      <c r="G295" s="62">
        <f>'27'!P13</f>
        <v>0.60426199082602705</v>
      </c>
      <c r="H295" s="63">
        <f>'27'!Q13</f>
        <v>0.62050013134621074</v>
      </c>
    </row>
    <row r="296" spans="1:8">
      <c r="B296" t="s">
        <v>444</v>
      </c>
      <c r="C296">
        <f>'27'!L43</f>
        <v>0.69249068890620025</v>
      </c>
      <c r="D296">
        <f>'27'!M43</f>
        <v>0.46223139806402957</v>
      </c>
      <c r="E296">
        <f>'27'!N43</f>
        <v>0.4629552187790108</v>
      </c>
      <c r="F296">
        <f>'27'!O43</f>
        <v>0.4756586328508946</v>
      </c>
      <c r="G296">
        <f>'27'!P43</f>
        <v>0.55410027641007409</v>
      </c>
      <c r="H296">
        <f>'27'!Q43</f>
        <v>0.56774334882166488</v>
      </c>
    </row>
    <row r="297" spans="1:8">
      <c r="B297" t="s">
        <v>445</v>
      </c>
      <c r="C297">
        <f>'27'!L73</f>
        <v>0.4425275810543548</v>
      </c>
      <c r="D297">
        <f>'27'!M73</f>
        <v>0.44713652053089981</v>
      </c>
      <c r="E297">
        <f>'27'!N73</f>
        <v>0.45107110106926318</v>
      </c>
      <c r="F297">
        <f>'27'!O73</f>
        <v>0.51404832194783989</v>
      </c>
      <c r="G297">
        <f>'27'!P73</f>
        <v>0.45450222909529681</v>
      </c>
      <c r="H297">
        <f>'27'!Q73</f>
        <v>0.52140040030862755</v>
      </c>
    </row>
    <row r="298" spans="1:8">
      <c r="B298" t="s">
        <v>446</v>
      </c>
      <c r="C298">
        <f>'27'!L103</f>
        <v>1.0162506952269574</v>
      </c>
      <c r="D298">
        <f>'27'!M103</f>
        <v>1.0382052968386852</v>
      </c>
      <c r="E298">
        <f>'27'!N103</f>
        <v>1.0540143957237649</v>
      </c>
      <c r="F298">
        <f>'27'!O103</f>
        <v>1.0622382971167599</v>
      </c>
      <c r="G298">
        <f>'27'!P103</f>
        <v>0.91470086449707055</v>
      </c>
      <c r="H298">
        <f>'27'!Q103</f>
        <v>0.92593781120957974</v>
      </c>
    </row>
    <row r="299" spans="1:8">
      <c r="B299" t="s">
        <v>447</v>
      </c>
      <c r="C299">
        <f>'27'!L133</f>
        <v>0.55910908232096079</v>
      </c>
      <c r="D299">
        <f>'27'!M133</f>
        <v>0.56262138867672939</v>
      </c>
      <c r="E299">
        <f>'27'!N133</f>
        <v>0.56787636360370319</v>
      </c>
      <c r="F299">
        <f>'27'!O133</f>
        <v>0.57139295870088502</v>
      </c>
      <c r="G299">
        <f>'27'!P133</f>
        <v>0.57474208329570819</v>
      </c>
      <c r="H299">
        <f>'27'!Q133</f>
        <v>0.5798485657433855</v>
      </c>
    </row>
    <row r="300" spans="1:8">
      <c r="B300" t="s">
        <v>448</v>
      </c>
      <c r="C300">
        <f>'27'!L163</f>
        <v>0.73224577479734154</v>
      </c>
      <c r="D300">
        <f>'27'!M163</f>
        <v>0.74777356495743252</v>
      </c>
      <c r="E300">
        <f>'27'!N163</f>
        <v>0.75850450516049084</v>
      </c>
      <c r="F300">
        <f>'27'!O163</f>
        <v>0.76924621464547593</v>
      </c>
      <c r="G300">
        <f>'27'!P163</f>
        <v>0.7719972708180125</v>
      </c>
      <c r="H300">
        <f>'27'!Q163</f>
        <v>0.77866764824280754</v>
      </c>
    </row>
    <row r="301" spans="1:8">
      <c r="B301" t="s">
        <v>449</v>
      </c>
      <c r="C301">
        <f>'27'!L193</f>
        <v>1.3119602089476394</v>
      </c>
      <c r="D301">
        <f>'27'!M193</f>
        <v>1.3273448898810845</v>
      </c>
      <c r="E301">
        <f>'27'!N193</f>
        <v>1.3403031796862246</v>
      </c>
      <c r="F301">
        <f>'27'!O193</f>
        <v>1.3610062249636561</v>
      </c>
      <c r="G301">
        <f>'27'!P193</f>
        <v>1.3677811844463474</v>
      </c>
      <c r="H301">
        <f>'27'!Q193</f>
        <v>1.3811342361763026</v>
      </c>
    </row>
    <row r="302" spans="1:8">
      <c r="B302" t="s">
        <v>450</v>
      </c>
      <c r="C302">
        <f>'27'!L223</f>
        <v>1.1396117997124178</v>
      </c>
      <c r="D302">
        <f>'27'!M223</f>
        <v>1.1491649741119927</v>
      </c>
      <c r="E302">
        <f>'27'!N223</f>
        <v>1.1471819069304268</v>
      </c>
      <c r="F302">
        <f>'27'!O223</f>
        <v>1.1445431395979737</v>
      </c>
      <c r="G302">
        <f>'27'!P223</f>
        <v>0.9228042872166341</v>
      </c>
      <c r="H302">
        <f>'27'!Q223</f>
        <v>0.93087057583685395</v>
      </c>
    </row>
    <row r="303" spans="1:8">
      <c r="B303" t="s">
        <v>451</v>
      </c>
      <c r="C303">
        <f>'27'!L253</f>
        <v>0.73511321594203582</v>
      </c>
      <c r="D303">
        <f>'27'!M253</f>
        <v>0.74323175579081824</v>
      </c>
      <c r="E303">
        <f>'27'!N253</f>
        <v>0.75169932884274182</v>
      </c>
      <c r="F303">
        <f>'27'!O253</f>
        <v>0.75648550977548201</v>
      </c>
      <c r="G303">
        <f>'27'!P253</f>
        <v>0.76238156451726335</v>
      </c>
      <c r="H303">
        <f>'27'!Q253</f>
        <v>0.76903570489670525</v>
      </c>
    </row>
    <row r="304" spans="1:8">
      <c r="B304" t="s">
        <v>452</v>
      </c>
      <c r="C304">
        <f>'27'!L283</f>
        <v>0.71914131813433557</v>
      </c>
      <c r="D304">
        <f>'27'!M283</f>
        <v>0.72320058427007206</v>
      </c>
      <c r="E304">
        <f>'27'!N283</f>
        <v>0.7275038886043278</v>
      </c>
      <c r="F304">
        <f>'27'!O283</f>
        <v>0.72822793973174016</v>
      </c>
      <c r="G304">
        <f>'27'!P283</f>
        <v>0.73151074720628495</v>
      </c>
      <c r="H304">
        <f>'27'!Q283</f>
        <v>0.73613810491109211</v>
      </c>
    </row>
    <row r="305" spans="1:8" ht="16" thickBot="1">
      <c r="B305" t="s">
        <v>453</v>
      </c>
      <c r="C305">
        <f>'27'!L313</f>
        <v>0.53380748759271834</v>
      </c>
      <c r="D305">
        <f>'27'!M313</f>
        <v>0.53843244398943491</v>
      </c>
      <c r="E305">
        <f>'27'!N313</f>
        <v>0.54373827992771862</v>
      </c>
      <c r="F305">
        <f>'27'!O313</f>
        <v>0.54578573585418078</v>
      </c>
      <c r="G305">
        <f>'27'!P313</f>
        <v>0.5496927422464154</v>
      </c>
      <c r="H305">
        <f>'27'!Q313</f>
        <v>0.55487949621569221</v>
      </c>
    </row>
    <row r="306" spans="1:8" ht="17" thickBot="1">
      <c r="A306">
        <v>28</v>
      </c>
      <c r="B306" s="69" t="s">
        <v>7</v>
      </c>
      <c r="C306" s="62">
        <f>'28'!L13</f>
        <v>1.0214748786222114</v>
      </c>
      <c r="D306" s="62">
        <f>'28'!M13</f>
        <v>0.97476420105154127</v>
      </c>
      <c r="E306" s="62">
        <f>'28'!N13</f>
        <v>1.0007775195791258</v>
      </c>
      <c r="F306" s="62">
        <f>'28'!O13</f>
        <v>1.006497832132524</v>
      </c>
      <c r="G306" s="62">
        <f>'28'!P13</f>
        <v>1.0146138120877053</v>
      </c>
      <c r="H306" s="63">
        <f>'28'!Q13</f>
        <v>1.0205600888542905</v>
      </c>
    </row>
    <row r="307" spans="1:8">
      <c r="B307" t="s">
        <v>455</v>
      </c>
      <c r="C307">
        <f>'28'!L43</f>
        <v>0.48856609946076301</v>
      </c>
      <c r="D307">
        <f>'28'!M43</f>
        <v>0.26040283963010891</v>
      </c>
      <c r="E307">
        <f>'28'!N43</f>
        <v>0.26121004362213068</v>
      </c>
      <c r="F307">
        <f>'28'!O43</f>
        <v>0.26153924461243477</v>
      </c>
      <c r="G307">
        <f>'28'!P43</f>
        <v>0.26184752549669338</v>
      </c>
      <c r="H307">
        <f>'28'!Q43</f>
        <v>0.2616052211685353</v>
      </c>
    </row>
    <row r="308" spans="1:8">
      <c r="B308" t="s">
        <v>456</v>
      </c>
      <c r="C308">
        <f>'28'!L73</f>
        <v>1.4261619454261674</v>
      </c>
      <c r="D308">
        <f>'28'!M73</f>
        <v>1.4273940751180803</v>
      </c>
      <c r="E308">
        <f>'28'!N73</f>
        <v>1.43307559663077</v>
      </c>
      <c r="F308">
        <f>'28'!O73</f>
        <v>1.4372895118590461</v>
      </c>
      <c r="G308">
        <f>'28'!P73</f>
        <v>1.4460042764714003</v>
      </c>
      <c r="H308">
        <f>'28'!Q73</f>
        <v>1.4490043437545663</v>
      </c>
    </row>
    <row r="309" spans="1:8">
      <c r="B309" t="s">
        <v>457</v>
      </c>
      <c r="C309">
        <f>'28'!L103</f>
        <v>0.81357139899558661</v>
      </c>
      <c r="D309">
        <f>'28'!M103</f>
        <v>0.82406405408995642</v>
      </c>
      <c r="E309">
        <f>'28'!N103</f>
        <v>0.8266173218716194</v>
      </c>
      <c r="F309">
        <f>'28'!O103</f>
        <v>0.83126826739413762</v>
      </c>
      <c r="G309">
        <f>'28'!P103</f>
        <v>0.83652089529686069</v>
      </c>
      <c r="H309">
        <f>'28'!Q103</f>
        <v>0.84186537258939043</v>
      </c>
    </row>
    <row r="310" spans="1:8">
      <c r="B310" t="s">
        <v>458</v>
      </c>
      <c r="C310">
        <f>'28'!L133</f>
        <v>1.2593233026666877</v>
      </c>
      <c r="D310">
        <f>'28'!M133</f>
        <v>1.2761095023075306</v>
      </c>
      <c r="E310">
        <f>'28'!N133</f>
        <v>1.2790515985473496</v>
      </c>
      <c r="F310">
        <f>'28'!O133</f>
        <v>1.2853260944167342</v>
      </c>
      <c r="G310">
        <f>'28'!P133</f>
        <v>1.2946092525768558</v>
      </c>
      <c r="H310">
        <f>'28'!Q133</f>
        <v>1.2868069140327998</v>
      </c>
    </row>
    <row r="311" spans="1:8">
      <c r="B311" t="s">
        <v>326</v>
      </c>
      <c r="C311">
        <f>'28'!L163</f>
        <v>0.51797379245477626</v>
      </c>
      <c r="D311">
        <f>'28'!M163</f>
        <v>0.52201155796214682</v>
      </c>
      <c r="E311">
        <f>'28'!N163</f>
        <v>0.52070432696663638</v>
      </c>
      <c r="F311">
        <f>'28'!O163</f>
        <v>0.52259543928205632</v>
      </c>
      <c r="G311">
        <f>'28'!P163</f>
        <v>0.52944110036458814</v>
      </c>
      <c r="H311">
        <f>'28'!Q163</f>
        <v>0.53528498693403492</v>
      </c>
    </row>
    <row r="312" spans="1:8">
      <c r="B312" t="s">
        <v>459</v>
      </c>
      <c r="C312">
        <f>'28'!L193</f>
        <v>0.78283470281957701</v>
      </c>
      <c r="D312">
        <f>'28'!M193</f>
        <v>0.78908834866588939</v>
      </c>
      <c r="E312">
        <f>'28'!N193</f>
        <v>0.80107398061357682</v>
      </c>
      <c r="F312">
        <f>'28'!O193</f>
        <v>0.81210212455793096</v>
      </c>
      <c r="G312">
        <f>'28'!P193</f>
        <v>0.80918523659722386</v>
      </c>
      <c r="H312">
        <f>'28'!Q193</f>
        <v>0.81852202681470954</v>
      </c>
    </row>
    <row r="313" spans="1:8">
      <c r="B313" t="s">
        <v>404</v>
      </c>
      <c r="C313">
        <f>'28'!L223</f>
        <v>1.2002167622268465</v>
      </c>
      <c r="D313">
        <f>'28'!M223</f>
        <v>1.2123701155722075</v>
      </c>
      <c r="E313">
        <f>'28'!N223</f>
        <v>1.3359697541574955</v>
      </c>
      <c r="F313">
        <f>'28'!O223</f>
        <v>1.3446506613541402</v>
      </c>
      <c r="G313">
        <f>'28'!P223</f>
        <v>1.3528037257874779</v>
      </c>
      <c r="H313">
        <f>'28'!Q223</f>
        <v>1.3639477263332316</v>
      </c>
    </row>
    <row r="314" spans="1:8">
      <c r="B314" t="s">
        <v>460</v>
      </c>
      <c r="C314">
        <f>'28'!L253</f>
        <v>0.98866403963735472</v>
      </c>
      <c r="D314">
        <f>'28'!M253</f>
        <v>1.0014403278835062</v>
      </c>
      <c r="E314">
        <f>'28'!N253</f>
        <v>1.011872111830916</v>
      </c>
      <c r="F314">
        <f>'28'!O253</f>
        <v>1.0114352924331345</v>
      </c>
      <c r="G314">
        <f>'28'!P253</f>
        <v>1.0321710663992458</v>
      </c>
      <c r="H314">
        <f>'28'!Q253</f>
        <v>1.0433733840169679</v>
      </c>
    </row>
    <row r="315" spans="1:8">
      <c r="B315" t="s">
        <v>461</v>
      </c>
      <c r="C315">
        <f>'28'!L283</f>
        <v>1.2104521846827456</v>
      </c>
      <c r="D315">
        <f>'28'!M283</f>
        <v>1.2220054501308566</v>
      </c>
      <c r="E315">
        <f>'28'!N283</f>
        <v>1.2368692273521187</v>
      </c>
      <c r="F315">
        <f>'28'!O283</f>
        <v>1.2368692273521187</v>
      </c>
      <c r="G315">
        <f>'28'!P283</f>
        <v>1.2486746325461657</v>
      </c>
      <c r="H315">
        <f>'28'!Q283</f>
        <v>1.2605927154499608</v>
      </c>
    </row>
    <row r="316" spans="1:8">
      <c r="B316" t="s">
        <v>462</v>
      </c>
      <c r="C316">
        <f>'28'!L313</f>
        <v>0.81752530732981998</v>
      </c>
      <c r="D316">
        <f>'28'!M313</f>
        <v>0.82457298054522832</v>
      </c>
      <c r="E316">
        <f>'28'!N313</f>
        <v>0.83705116681783365</v>
      </c>
      <c r="F316">
        <f>'28'!O313</f>
        <v>0.83918148930087266</v>
      </c>
      <c r="G316">
        <f>'28'!P313</f>
        <v>0.8473043541480515</v>
      </c>
      <c r="H316">
        <f>'28'!Q313</f>
        <v>0.84840373212324771</v>
      </c>
    </row>
    <row r="317" spans="1:8">
      <c r="B317" t="s">
        <v>463</v>
      </c>
      <c r="C317">
        <f>'28'!L343</f>
        <v>1.4436336290012861</v>
      </c>
      <c r="D317">
        <f>'28'!M343</f>
        <v>1.4525959159730046</v>
      </c>
      <c r="E317">
        <f>'28'!N343</f>
        <v>1.4044071373119933</v>
      </c>
      <c r="F317">
        <f>'28'!O343</f>
        <v>1.4717465080528127</v>
      </c>
      <c r="G317">
        <f>'28'!P343</f>
        <v>1.4789662851095369</v>
      </c>
      <c r="H317">
        <f>'28'!Q343</f>
        <v>1.4870773681848481</v>
      </c>
    </row>
    <row r="318" spans="1:8" ht="16" thickBot="1">
      <c r="B318" t="s">
        <v>464</v>
      </c>
      <c r="C318">
        <f>'28'!L373</f>
        <v>1.4167712758079634</v>
      </c>
      <c r="D318">
        <f>'28'!M373</f>
        <v>1.3278225849083816</v>
      </c>
      <c r="E318">
        <f>'28'!N373</f>
        <v>1.4367931147039781</v>
      </c>
      <c r="F318">
        <f>'28'!O373</f>
        <v>1.3455218484340337</v>
      </c>
      <c r="G318">
        <f>'28'!P373</f>
        <v>1.3490122447545139</v>
      </c>
      <c r="H318">
        <f>'28'!Q373</f>
        <v>1.3611041727297799</v>
      </c>
    </row>
    <row r="319" spans="1:8" ht="17" thickBot="1">
      <c r="A319">
        <v>29</v>
      </c>
      <c r="B319" s="69" t="s">
        <v>11</v>
      </c>
      <c r="C319" s="62">
        <f>'29'!L13</f>
        <v>0.81493657668147013</v>
      </c>
      <c r="D319" s="62">
        <f>'29'!M13</f>
        <v>0.90861864614413534</v>
      </c>
      <c r="E319" s="62">
        <f>'29'!N13</f>
        <v>0.91425011211755736</v>
      </c>
      <c r="F319" s="62">
        <f>'29'!O13</f>
        <v>0.91871732811968165</v>
      </c>
      <c r="G319" s="62">
        <f>'29'!P13</f>
        <v>0.92557875950180057</v>
      </c>
      <c r="H319" s="63">
        <f>'29'!Q13</f>
        <v>0.93100489352269211</v>
      </c>
    </row>
    <row r="320" spans="1:8">
      <c r="B320" t="s">
        <v>466</v>
      </c>
      <c r="C320">
        <f>'29'!L43</f>
        <v>1.1759357749671409</v>
      </c>
      <c r="D320">
        <f>'29'!M43</f>
        <v>1.1815343579496576</v>
      </c>
      <c r="E320">
        <f>'29'!N43</f>
        <v>1.1810242963315309</v>
      </c>
      <c r="F320">
        <f>'29'!O43</f>
        <v>1.1971975078669048</v>
      </c>
      <c r="G320">
        <f>'29'!P43</f>
        <v>1.2047165774558215</v>
      </c>
      <c r="H320">
        <f>'29'!Q43</f>
        <v>1.2101908838399946</v>
      </c>
    </row>
    <row r="321" spans="1:8">
      <c r="B321" t="s">
        <v>467</v>
      </c>
      <c r="C321">
        <f>'29'!L73</f>
        <v>0.7886371202209429</v>
      </c>
      <c r="D321">
        <f>'29'!M73</f>
        <v>1.1562991569607006</v>
      </c>
      <c r="E321">
        <f>'29'!N73</f>
        <v>1.1557999892343713</v>
      </c>
      <c r="F321">
        <f>'29'!O73</f>
        <v>1.1749207046306607</v>
      </c>
      <c r="G321">
        <f>'29'!P73</f>
        <v>1.1933267670359116</v>
      </c>
      <c r="H321">
        <f>'29'!Q73</f>
        <v>1.2099296394043708</v>
      </c>
    </row>
    <row r="322" spans="1:8">
      <c r="B322" t="s">
        <v>468</v>
      </c>
      <c r="C322">
        <f>'29'!L103</f>
        <v>0.60937541923096439</v>
      </c>
      <c r="D322">
        <f>'29'!M103</f>
        <v>1.1478425487992259</v>
      </c>
      <c r="E322">
        <f>'29'!N103</f>
        <v>1.1521460042616951</v>
      </c>
      <c r="F322">
        <f>'29'!O103</f>
        <v>1.1698584809951709</v>
      </c>
      <c r="G322">
        <f>'29'!P103</f>
        <v>1.185110962608847</v>
      </c>
      <c r="H322">
        <f>'29'!Q103</f>
        <v>1.1940139829174556</v>
      </c>
    </row>
    <row r="323" spans="1:8">
      <c r="B323" t="s">
        <v>403</v>
      </c>
      <c r="C323">
        <f>'29'!L133</f>
        <v>0.86712593564627505</v>
      </c>
      <c r="D323">
        <f>'29'!M133</f>
        <v>1.2411491323266146</v>
      </c>
      <c r="E323">
        <f>'29'!N133</f>
        <v>1.2432946352297518</v>
      </c>
      <c r="F323">
        <f>'29'!O133</f>
        <v>1.2584173619544701</v>
      </c>
      <c r="G323">
        <f>'29'!P133</f>
        <v>1.2687838353024372</v>
      </c>
      <c r="H323">
        <f>'29'!Q133</f>
        <v>1.2814470455825653</v>
      </c>
    </row>
    <row r="324" spans="1:8">
      <c r="B324" t="s">
        <v>469</v>
      </c>
      <c r="C324">
        <f>'29'!L163</f>
        <v>0.43161669723431229</v>
      </c>
      <c r="D324">
        <f>'29'!M163</f>
        <v>1.1869887409724951</v>
      </c>
      <c r="E324">
        <f>'29'!N163</f>
        <v>1.1993533419867188</v>
      </c>
      <c r="F324">
        <f>'29'!O163</f>
        <v>1.2069728075852544</v>
      </c>
      <c r="G324">
        <f>'29'!P163</f>
        <v>1.2125446235433983</v>
      </c>
      <c r="H324">
        <f>'29'!Q163</f>
        <v>1.2292379399168984</v>
      </c>
    </row>
    <row r="325" spans="1:8">
      <c r="B325" t="s">
        <v>470</v>
      </c>
      <c r="C325">
        <f>'29'!L193</f>
        <v>0.54130887180489395</v>
      </c>
      <c r="D325">
        <f>'29'!M193</f>
        <v>1.2782418465565653</v>
      </c>
      <c r="E325">
        <f>'29'!N193</f>
        <v>1.2846602816641695</v>
      </c>
      <c r="F325">
        <f>'29'!O193</f>
        <v>1.2917801016543691</v>
      </c>
      <c r="G325">
        <f>'29'!P193</f>
        <v>1.2958023269382821</v>
      </c>
      <c r="H325">
        <f>'29'!Q193</f>
        <v>1.2989393809766712</v>
      </c>
    </row>
    <row r="326" spans="1:8">
      <c r="B326" t="s">
        <v>471</v>
      </c>
      <c r="C326">
        <f>'29'!L223</f>
        <v>0.93655455653997155</v>
      </c>
      <c r="D326">
        <f>'29'!M223</f>
        <v>0.40878753221284475</v>
      </c>
      <c r="E326">
        <f>'29'!N223</f>
        <v>0.41104371239910958</v>
      </c>
      <c r="F326">
        <f>'29'!O223</f>
        <v>0.4103067204552926</v>
      </c>
      <c r="G326">
        <f>'29'!P223</f>
        <v>0.41167015856645373</v>
      </c>
      <c r="H326">
        <f>'29'!Q223</f>
        <v>0.41087331581086206</v>
      </c>
    </row>
    <row r="327" spans="1:8">
      <c r="B327" t="s">
        <v>472</v>
      </c>
      <c r="C327">
        <f>'29'!L253</f>
        <v>0.49429017243613904</v>
      </c>
      <c r="D327">
        <f>'29'!M253</f>
        <v>1.2962873274072959</v>
      </c>
      <c r="E327">
        <f>'29'!N253</f>
        <v>1.3026463746033512</v>
      </c>
      <c r="F327">
        <f>'29'!O253</f>
        <v>1.3069657624298423</v>
      </c>
      <c r="G327">
        <f>'29'!P253</f>
        <v>1.3164052112476972</v>
      </c>
      <c r="H327">
        <f>'29'!Q253</f>
        <v>1.3236247619140682</v>
      </c>
    </row>
    <row r="328" spans="1:8" ht="16" thickBot="1">
      <c r="B328" t="s">
        <v>473</v>
      </c>
      <c r="C328">
        <f>'29'!L283</f>
        <v>0.75318609491998467</v>
      </c>
      <c r="D328">
        <f>'29'!M283</f>
        <v>0.8568885391114186</v>
      </c>
      <c r="E328">
        <f>'29'!N283</f>
        <v>0.86167822693250196</v>
      </c>
      <c r="F328">
        <f>'29'!O283</f>
        <v>0.86179316162081643</v>
      </c>
      <c r="G328">
        <f>'29'!P283</f>
        <v>0.86947286066059082</v>
      </c>
      <c r="H328">
        <f>'29'!Q283</f>
        <v>0.87879475906124327</v>
      </c>
    </row>
    <row r="329" spans="1:8" ht="17" thickBot="1">
      <c r="A329">
        <v>30</v>
      </c>
      <c r="B329" s="69" t="s">
        <v>15</v>
      </c>
      <c r="C329" s="62">
        <f>'30'!L13</f>
        <v>0.85564609605591591</v>
      </c>
      <c r="D329" s="62">
        <f>'30'!M13</f>
        <v>0.84933960533136532</v>
      </c>
      <c r="E329" s="62">
        <f>'30'!N13</f>
        <v>0.84062116059143999</v>
      </c>
      <c r="F329" s="62">
        <f>'30'!O13</f>
        <v>0.87416658892513988</v>
      </c>
      <c r="G329" s="62">
        <f>'30'!P13</f>
        <v>0.89565021021736324</v>
      </c>
      <c r="H329" s="63">
        <f>'30'!Q13</f>
        <v>0.90465991408847557</v>
      </c>
    </row>
    <row r="330" spans="1:8">
      <c r="B330" t="s">
        <v>475</v>
      </c>
      <c r="C330">
        <f>'30'!L43</f>
        <v>0.54949442812512173</v>
      </c>
      <c r="D330">
        <f>'30'!M43</f>
        <v>0.55247439113326335</v>
      </c>
      <c r="E330">
        <f>'30'!N43</f>
        <v>0.52521555464727265</v>
      </c>
      <c r="F330">
        <f>'30'!O43</f>
        <v>0.58260292948891113</v>
      </c>
      <c r="G330">
        <f>'30'!P43</f>
        <v>0.61265285829560723</v>
      </c>
      <c r="H330">
        <f>'30'!Q43</f>
        <v>0.61748308811540908</v>
      </c>
    </row>
    <row r="331" spans="1:8">
      <c r="B331" t="s">
        <v>476</v>
      </c>
      <c r="C331">
        <f>'30'!L73</f>
        <v>1.2756504114843534</v>
      </c>
      <c r="D331">
        <f>'30'!M73</f>
        <v>1.1587982311687774</v>
      </c>
      <c r="E331">
        <f>'30'!N73</f>
        <v>1.1685122422022434</v>
      </c>
      <c r="F331">
        <f>'30'!O73</f>
        <v>1.1943577392523104</v>
      </c>
      <c r="G331">
        <f>'30'!P73</f>
        <v>1.2085372878988339</v>
      </c>
      <c r="H331">
        <f>'30'!Q73</f>
        <v>1.2246465333524155</v>
      </c>
    </row>
    <row r="332" spans="1:8">
      <c r="B332" t="s">
        <v>477</v>
      </c>
      <c r="C332">
        <f>'30'!L103</f>
        <v>1.4020643259804617</v>
      </c>
      <c r="D332">
        <f>'30'!M103</f>
        <v>1.4211622322220019</v>
      </c>
      <c r="E332">
        <f>'30'!N103</f>
        <v>1.4244387504612539</v>
      </c>
      <c r="F332">
        <f>'30'!O103</f>
        <v>1.4434258629769698</v>
      </c>
      <c r="G332">
        <f>'30'!P103</f>
        <v>1.4576222941455901</v>
      </c>
      <c r="H332">
        <f>'30'!Q103</f>
        <v>1.4622450849541722</v>
      </c>
    </row>
    <row r="333" spans="1:8">
      <c r="B333" t="s">
        <v>280</v>
      </c>
      <c r="C333">
        <f>'30'!L133</f>
        <v>0.89393929746924605</v>
      </c>
      <c r="D333">
        <f>'30'!M133</f>
        <v>0.91022051538225446</v>
      </c>
      <c r="E333">
        <f>'30'!N133</f>
        <v>0.9238455676099333</v>
      </c>
      <c r="F333">
        <f>'30'!O133</f>
        <v>0.93949661255684258</v>
      </c>
      <c r="G333">
        <f>'30'!P133</f>
        <v>0.95285554472938294</v>
      </c>
      <c r="H333">
        <f>'30'!Q133</f>
        <v>0.96911717081547577</v>
      </c>
    </row>
    <row r="334" spans="1:8">
      <c r="B334" t="s">
        <v>478</v>
      </c>
      <c r="C334">
        <f>'30'!L163</f>
        <v>1.357582490095127</v>
      </c>
      <c r="D334">
        <f>'30'!M163</f>
        <v>1.3792470644931938</v>
      </c>
      <c r="E334">
        <f>'30'!N163</f>
        <v>1.394818388525388</v>
      </c>
      <c r="F334">
        <f>'30'!O163</f>
        <v>1.4125971854020816</v>
      </c>
      <c r="G334">
        <f>'30'!P163</f>
        <v>1.4207531977224319</v>
      </c>
      <c r="H334">
        <f>'30'!Q163</f>
        <v>1.4293676971592124</v>
      </c>
    </row>
    <row r="335" spans="1:8">
      <c r="B335" t="s">
        <v>479</v>
      </c>
      <c r="C335">
        <f>'30'!L193</f>
        <v>1.0014403278835062</v>
      </c>
      <c r="D335">
        <f>'30'!M193</f>
        <v>1.0197671998902256</v>
      </c>
      <c r="E335">
        <f>'30'!N193</f>
        <v>1.0357426598902328</v>
      </c>
      <c r="F335">
        <f>'30'!O193</f>
        <v>1.0303898908381652</v>
      </c>
      <c r="G335">
        <f>'30'!P193</f>
        <v>1.0393266120691158</v>
      </c>
      <c r="H335">
        <f>'30'!Q193</f>
        <v>1.0592611790919986</v>
      </c>
    </row>
    <row r="336" spans="1:8">
      <c r="B336" t="s">
        <v>275</v>
      </c>
      <c r="C336">
        <f>'30'!L223</f>
        <v>1.3637710571097656</v>
      </c>
      <c r="D336">
        <f>'30'!M223</f>
        <v>1.3687264562033699</v>
      </c>
      <c r="E336">
        <f>'30'!N223</f>
        <v>1.3763121861609957</v>
      </c>
      <c r="F336">
        <f>'30'!O223</f>
        <v>1.3820290606364667</v>
      </c>
      <c r="G336">
        <f>'30'!P223</f>
        <v>1.3906489279222969</v>
      </c>
      <c r="H336">
        <f>'30'!Q223</f>
        <v>1.3964253538235714</v>
      </c>
    </row>
    <row r="337" spans="1:8">
      <c r="B337" t="s">
        <v>480</v>
      </c>
      <c r="C337">
        <f>'30'!L253</f>
        <v>0.87006231294249881</v>
      </c>
      <c r="D337">
        <f>'30'!M253</f>
        <v>0.88331332642908</v>
      </c>
      <c r="E337">
        <f>'30'!N253</f>
        <v>0.89457529357977861</v>
      </c>
      <c r="F337">
        <f>'30'!O253</f>
        <v>0.90165396728871039</v>
      </c>
      <c r="G337">
        <f>'30'!P253</f>
        <v>0.90295753722707639</v>
      </c>
      <c r="H337">
        <f>'30'!Q253</f>
        <v>0.909553631641567</v>
      </c>
    </row>
    <row r="338" spans="1:8">
      <c r="B338" t="s">
        <v>481</v>
      </c>
      <c r="C338">
        <f>'30'!L283</f>
        <v>1.4694182519757319</v>
      </c>
      <c r="D338">
        <f>'30'!M283</f>
        <v>1.4802440350025738</v>
      </c>
      <c r="E338">
        <f>'30'!N283</f>
        <v>1.4943723520734795</v>
      </c>
      <c r="F338">
        <f>'30'!O283</f>
        <v>1.509938900653323</v>
      </c>
      <c r="G338">
        <f>'30'!P283</f>
        <v>1.5177828772778954</v>
      </c>
      <c r="H338">
        <f>'30'!Q283</f>
        <v>1.5335932881570971</v>
      </c>
    </row>
    <row r="339" spans="1:8">
      <c r="B339" t="s">
        <v>482</v>
      </c>
      <c r="C339">
        <f>'30'!L313</f>
        <v>1.1881852396620698</v>
      </c>
      <c r="D339">
        <f>'30'!M313</f>
        <v>1.2078417131153185</v>
      </c>
      <c r="E339">
        <f>'30'!N313</f>
        <v>1.2135921989875678</v>
      </c>
      <c r="F339">
        <f>'30'!O313</f>
        <v>1.2130682981829941</v>
      </c>
      <c r="G339">
        <f>'30'!P313</f>
        <v>1.2283536422211319</v>
      </c>
      <c r="H339">
        <f>'30'!Q313</f>
        <v>1.2390073318304344</v>
      </c>
    </row>
    <row r="340" spans="1:8" ht="16" thickBot="1">
      <c r="B340" t="s">
        <v>483</v>
      </c>
      <c r="C340">
        <f>'30'!L343</f>
        <v>1.2288841444710257</v>
      </c>
      <c r="D340">
        <f>'30'!M343</f>
        <v>1.2395424352034194</v>
      </c>
      <c r="E340">
        <f>'30'!N343</f>
        <v>1.2655010197109224</v>
      </c>
      <c r="F340">
        <f>'30'!O343</f>
        <v>1.2831080595367401</v>
      </c>
      <c r="G340">
        <f>'30'!P343</f>
        <v>1.3099789984007868</v>
      </c>
      <c r="H340">
        <f>'30'!Q343</f>
        <v>1.3247683048162864</v>
      </c>
    </row>
    <row r="341" spans="1:8" ht="17" thickBot="1">
      <c r="A341">
        <v>31</v>
      </c>
      <c r="B341" s="69" t="s">
        <v>19</v>
      </c>
      <c r="C341" s="62">
        <f>'31'!L13</f>
        <v>1.292449604461817</v>
      </c>
      <c r="D341" s="62">
        <f>'31'!M13</f>
        <v>1.298210460082369</v>
      </c>
      <c r="E341" s="62">
        <f>'31'!N13</f>
        <v>1.3018591596070301</v>
      </c>
      <c r="F341" s="62">
        <f>'31'!O13</f>
        <v>1.3052926509432059</v>
      </c>
      <c r="G341" s="62">
        <f>'31'!P13</f>
        <v>1.298743811741798</v>
      </c>
      <c r="H341" s="63">
        <f>'31'!Q13</f>
        <v>1.2833476624449143</v>
      </c>
    </row>
    <row r="342" spans="1:8">
      <c r="B342" t="s">
        <v>485</v>
      </c>
      <c r="C342">
        <f>'31'!L43</f>
        <v>1.0931813888155102</v>
      </c>
      <c r="D342">
        <f>'31'!M43</f>
        <v>1.1045688192453933</v>
      </c>
      <c r="E342">
        <f>'31'!N43</f>
        <v>1.1131871693249609</v>
      </c>
      <c r="F342">
        <f>'31'!O43</f>
        <v>1.1175215282812516</v>
      </c>
      <c r="G342">
        <f>'31'!P43</f>
        <v>1.1252687676614206</v>
      </c>
      <c r="H342">
        <f>'31'!Q43</f>
        <v>1.1399398936719785</v>
      </c>
    </row>
    <row r="343" spans="1:8">
      <c r="B343" t="s">
        <v>486</v>
      </c>
      <c r="C343">
        <f>'31'!L73</f>
        <v>1.3689628761993782</v>
      </c>
      <c r="D343">
        <f>'31'!M73</f>
        <v>1.380239991089494</v>
      </c>
      <c r="E343">
        <f>'31'!N73</f>
        <v>1.397631792648071</v>
      </c>
      <c r="F343">
        <f>'31'!O73</f>
        <v>1.4024679799584092</v>
      </c>
      <c r="G343">
        <f>'31'!P73</f>
        <v>1.4103625016685823</v>
      </c>
      <c r="H343">
        <f>'31'!Q73</f>
        <v>1.4250539380879936</v>
      </c>
    </row>
    <row r="344" spans="1:8">
      <c r="B344" t="s">
        <v>487</v>
      </c>
      <c r="C344">
        <f>'31'!L103</f>
        <v>1.4949184336731935</v>
      </c>
      <c r="D344">
        <f>'31'!M103</f>
        <v>1.5001909119407935</v>
      </c>
      <c r="E344">
        <f>'31'!N103</f>
        <v>1.5019857918610302</v>
      </c>
      <c r="F344">
        <f>'31'!O103</f>
        <v>1.5059821060764687</v>
      </c>
      <c r="G344">
        <f>'31'!P103</f>
        <v>1.4921156782470473</v>
      </c>
      <c r="H344">
        <f>'31'!Q103</f>
        <v>1.4997591316520889</v>
      </c>
    </row>
    <row r="345" spans="1:8">
      <c r="B345" t="s">
        <v>488</v>
      </c>
      <c r="C345">
        <f>'31'!L133</f>
        <v>1.5355811345222192</v>
      </c>
      <c r="D345">
        <f>'31'!M133</f>
        <v>1.5393746394848962</v>
      </c>
      <c r="E345">
        <f>'31'!N133</f>
        <v>1.5418454417237801</v>
      </c>
      <c r="F345">
        <f>'31'!O133</f>
        <v>1.542035667617623</v>
      </c>
      <c r="G345">
        <f>'31'!P133</f>
        <v>1.546798949989858</v>
      </c>
      <c r="H345">
        <f>'31'!Q133</f>
        <v>1.47348451683101</v>
      </c>
    </row>
    <row r="346" spans="1:8">
      <c r="B346" t="s">
        <v>489</v>
      </c>
      <c r="C346">
        <f>'31'!L163</f>
        <v>1.468149846922314</v>
      </c>
      <c r="D346">
        <f>'31'!M163</f>
        <v>1.4700528653817688</v>
      </c>
      <c r="E346">
        <f>'31'!N163</f>
        <v>1.4860075841768789</v>
      </c>
      <c r="F346">
        <f>'31'!O163</f>
        <v>1.4956634120065178</v>
      </c>
      <c r="G346">
        <f>'31'!P163</f>
        <v>1.5008388154652343</v>
      </c>
      <c r="H346">
        <f>'31'!Q163</f>
        <v>1.5034332289421108</v>
      </c>
    </row>
    <row r="347" spans="1:8">
      <c r="B347" t="s">
        <v>490</v>
      </c>
      <c r="C347">
        <f>'31'!L193</f>
        <v>1.262953592123168</v>
      </c>
      <c r="D347">
        <f>'31'!M193</f>
        <v>1.2808938522291806</v>
      </c>
      <c r="E347">
        <f>'31'!N193</f>
        <v>1.2961007672863782</v>
      </c>
      <c r="F347">
        <f>'31'!O193</f>
        <v>1.3062135370443559</v>
      </c>
      <c r="G347">
        <f>'31'!P193</f>
        <v>1.3156475529784815</v>
      </c>
      <c r="H347">
        <f>'31'!Q193</f>
        <v>1.319440210058604</v>
      </c>
    </row>
    <row r="348" spans="1:8" ht="16" thickBot="1">
      <c r="B348" t="s">
        <v>491</v>
      </c>
      <c r="C348">
        <f>'31'!L223</f>
        <v>0.97860905256604058</v>
      </c>
      <c r="D348">
        <f>'31'!M223</f>
        <v>0.9814319843046263</v>
      </c>
      <c r="E348">
        <f>'31'!N223</f>
        <v>0.98038936609171012</v>
      </c>
      <c r="F348">
        <f>'31'!O223</f>
        <v>0.98202913026915195</v>
      </c>
      <c r="G348">
        <f>'31'!P223</f>
        <v>0.98053812595417722</v>
      </c>
      <c r="H348">
        <f>'31'!Q223</f>
        <v>0.98322641133200428</v>
      </c>
    </row>
    <row r="349" spans="1:8" ht="17" thickBot="1">
      <c r="A349">
        <v>32</v>
      </c>
      <c r="B349" s="69" t="s">
        <v>23</v>
      </c>
      <c r="C349" s="62">
        <f>'32'!L13</f>
        <v>0.8642691837243679</v>
      </c>
      <c r="D349" s="62">
        <f>'32'!M13</f>
        <v>0.8698478401362032</v>
      </c>
      <c r="E349" s="62">
        <f>'32'!N13</f>
        <v>0.87741415716839743</v>
      </c>
      <c r="F349" s="62">
        <f>'32'!O13</f>
        <v>0.88544460899205513</v>
      </c>
      <c r="G349" s="62">
        <f>'32'!P13</f>
        <v>0.89094943687303596</v>
      </c>
      <c r="H349" s="63">
        <f>'32'!Q13</f>
        <v>0.89558966267292373</v>
      </c>
    </row>
    <row r="350" spans="1:8">
      <c r="B350" t="s">
        <v>493</v>
      </c>
      <c r="C350">
        <f>'32'!L43</f>
        <v>0.23311607734496428</v>
      </c>
      <c r="D350">
        <f>'32'!M43</f>
        <v>0.23334101812323521</v>
      </c>
      <c r="E350">
        <f>'32'!N43</f>
        <v>0.23431182210081156</v>
      </c>
      <c r="F350">
        <f>'32'!O43</f>
        <v>0.23501440243519781</v>
      </c>
      <c r="G350">
        <f>'32'!P43</f>
        <v>0.23567316753629391</v>
      </c>
      <c r="H350">
        <f>'32'!Q43</f>
        <v>0.23588835661748012</v>
      </c>
    </row>
    <row r="351" spans="1:8">
      <c r="B351" t="s">
        <v>494</v>
      </c>
      <c r="C351">
        <f>'32'!L73</f>
        <v>1.2563542533011922</v>
      </c>
      <c r="D351">
        <f>'32'!M73</f>
        <v>1.2655010197109224</v>
      </c>
      <c r="E351">
        <f>'32'!N73</f>
        <v>1.2716358297704742</v>
      </c>
      <c r="F351">
        <f>'32'!O73</f>
        <v>1.2789043327674701</v>
      </c>
      <c r="G351">
        <f>'32'!P73</f>
        <v>1.2864365492636052</v>
      </c>
      <c r="H351">
        <f>'32'!Q73</f>
        <v>1.2864365492636052</v>
      </c>
    </row>
    <row r="352" spans="1:8">
      <c r="B352" t="s">
        <v>495</v>
      </c>
      <c r="C352">
        <f>'32'!L103</f>
        <v>0.9082238665404293</v>
      </c>
      <c r="D352">
        <f>'32'!M103</f>
        <v>0.91832891272577188</v>
      </c>
      <c r="E352">
        <f>'32'!N103</f>
        <v>0.92315102366654778</v>
      </c>
      <c r="F352">
        <f>'32'!O103</f>
        <v>0.94537025971377386</v>
      </c>
      <c r="G352">
        <f>'32'!P103</f>
        <v>0.94022535823442255</v>
      </c>
      <c r="H352">
        <f>'32'!Q103</f>
        <v>0.94095565312688667</v>
      </c>
    </row>
    <row r="353" spans="1:8">
      <c r="B353" t="s">
        <v>496</v>
      </c>
      <c r="C353">
        <f>'32'!L133</f>
        <v>0.98754970135817921</v>
      </c>
      <c r="D353">
        <f>'32'!M133</f>
        <v>1.0040381479335434</v>
      </c>
      <c r="E353">
        <f>'32'!N133</f>
        <v>1.0183005132671781</v>
      </c>
      <c r="F353">
        <f>'32'!O133</f>
        <v>1.0268367555181561</v>
      </c>
      <c r="G353">
        <f>'32'!P133</f>
        <v>1.033955320975763</v>
      </c>
      <c r="H353">
        <f>'32'!Q133</f>
        <v>1.0441245135350452</v>
      </c>
    </row>
    <row r="354" spans="1:8">
      <c r="B354" t="s">
        <v>497</v>
      </c>
      <c r="C354">
        <f>'32'!L163</f>
        <v>1.2009079459353511</v>
      </c>
      <c r="D354">
        <f>'32'!M163</f>
        <v>1.2064517643340535</v>
      </c>
      <c r="E354">
        <f>'32'!N163</f>
        <v>1.2211263553936429</v>
      </c>
      <c r="F354">
        <f>'32'!O163</f>
        <v>1.2278233689860225</v>
      </c>
      <c r="G354">
        <f>'32'!P163</f>
        <v>1.2334914385548685</v>
      </c>
      <c r="H354">
        <f>'32'!Q163</f>
        <v>1.2381160061619074</v>
      </c>
    </row>
    <row r="355" spans="1:8">
      <c r="B355" t="s">
        <v>498</v>
      </c>
      <c r="C355">
        <f>'32'!L193</f>
        <v>0.95742528724294984</v>
      </c>
      <c r="D355">
        <f>'32'!M193</f>
        <v>0.98038936609171012</v>
      </c>
      <c r="E355">
        <f>'32'!N193</f>
        <v>1.003171460005208</v>
      </c>
      <c r="F355">
        <f>'32'!O193</f>
        <v>1.0066427069462771</v>
      </c>
      <c r="G355">
        <f>'32'!P193</f>
        <v>1.007512393851298</v>
      </c>
      <c r="H355">
        <f>'32'!Q193</f>
        <v>1.0215300126182878</v>
      </c>
    </row>
    <row r="356" spans="1:8">
      <c r="B356" t="s">
        <v>499</v>
      </c>
      <c r="C356">
        <f>'32'!L223</f>
        <v>1.3471495747744271</v>
      </c>
      <c r="D356">
        <f>'32'!M223</f>
        <v>1.3457542603002575</v>
      </c>
      <c r="E356">
        <f>'32'!N223</f>
        <v>1.3522781165794571</v>
      </c>
      <c r="F356">
        <f>'32'!O223</f>
        <v>1.3782151785535213</v>
      </c>
      <c r="G356">
        <f>'32'!P223</f>
        <v>1.3959430699363073</v>
      </c>
      <c r="H356">
        <f>'32'!Q223</f>
        <v>1.4053777212163179</v>
      </c>
    </row>
    <row r="357" spans="1:8">
      <c r="B357" t="s">
        <v>500</v>
      </c>
      <c r="C357">
        <f>'32'!L253</f>
        <v>0.77157227860197186</v>
      </c>
      <c r="D357">
        <f>'32'!M253</f>
        <v>0.78683924359721147</v>
      </c>
      <c r="E357">
        <f>'32'!N253</f>
        <v>0.80296247006236066</v>
      </c>
      <c r="F357">
        <f>'32'!O253</f>
        <v>0.81064008980180269</v>
      </c>
      <c r="G357">
        <f>'32'!P253</f>
        <v>0.81357139899558661</v>
      </c>
      <c r="H357">
        <f>'32'!Q253</f>
        <v>0.83022853737912694</v>
      </c>
    </row>
    <row r="358" spans="1:8" ht="16" thickBot="1">
      <c r="B358" t="s">
        <v>501</v>
      </c>
      <c r="C358">
        <f>'32'!L283</f>
        <v>1.1794954322410551</v>
      </c>
      <c r="D358">
        <f>'32'!M283</f>
        <v>1.1830658648992867</v>
      </c>
      <c r="E358">
        <f>'32'!N283</f>
        <v>1.1845993569909647</v>
      </c>
      <c r="F358">
        <f>'32'!O283</f>
        <v>1.1866471055598371</v>
      </c>
      <c r="G358">
        <f>'32'!P283</f>
        <v>1.1897253674964789</v>
      </c>
      <c r="H358">
        <f>'32'!Q283</f>
        <v>1.1959058678917367</v>
      </c>
    </row>
    <row r="359" spans="1:8" ht="17" thickBot="1">
      <c r="A359">
        <v>33</v>
      </c>
      <c r="B359" s="69" t="s">
        <v>27</v>
      </c>
      <c r="C359" s="62">
        <f>'33'!L13</f>
        <v>1.1504889229862529</v>
      </c>
      <c r="D359" s="62">
        <f>'33'!M13</f>
        <v>1.1862965819852014</v>
      </c>
      <c r="E359" s="62">
        <f>'33'!N13</f>
        <v>1.1646504290628612</v>
      </c>
      <c r="F359" s="62">
        <f>'33'!O13</f>
        <v>1.1703075718372624</v>
      </c>
      <c r="G359" s="62">
        <f>'33'!P13</f>
        <v>1.1792691022420456</v>
      </c>
      <c r="H359" s="63">
        <f>'33'!Q13</f>
        <v>1.1909246247379563</v>
      </c>
    </row>
    <row r="360" spans="1:8">
      <c r="B360" t="s">
        <v>503</v>
      </c>
      <c r="C360">
        <f>'33'!L43</f>
        <v>1.3796441493871168</v>
      </c>
      <c r="D360">
        <f>'33'!M43</f>
        <v>1.3988392737729225</v>
      </c>
      <c r="E360">
        <f>'33'!N43</f>
        <v>1.4089422711954687</v>
      </c>
      <c r="F360">
        <f>'33'!O43</f>
        <v>1.4166693221262732</v>
      </c>
      <c r="G360">
        <f>'33'!P43</f>
        <v>1.4248488460305595</v>
      </c>
      <c r="H360">
        <f>'33'!Q43</f>
        <v>1.440105670258595</v>
      </c>
    </row>
    <row r="361" spans="1:8">
      <c r="B361" t="s">
        <v>504</v>
      </c>
      <c r="C361">
        <f>'33'!L73</f>
        <v>1.4093479053321685</v>
      </c>
      <c r="D361">
        <f>'33'!M73</f>
        <v>1.4170771808790537</v>
      </c>
      <c r="E361">
        <f>'33'!N73</f>
        <v>1.4232091718120572</v>
      </c>
      <c r="F361">
        <f>'33'!O73</f>
        <v>1.4223900424219318</v>
      </c>
      <c r="G361">
        <f>'33'!P73</f>
        <v>1.4322507886104723</v>
      </c>
      <c r="H361">
        <f>'33'!Q73</f>
        <v>1.5174552328240585</v>
      </c>
    </row>
    <row r="362" spans="1:8">
      <c r="B362" t="s">
        <v>505</v>
      </c>
      <c r="C362">
        <f>'33'!L103</f>
        <v>1.1868179109733414</v>
      </c>
      <c r="D362">
        <f>'33'!M103</f>
        <v>1.3199150602892906</v>
      </c>
      <c r="E362">
        <f>'33'!N103</f>
        <v>1.2036766634675977</v>
      </c>
      <c r="F362">
        <f>'33'!O103</f>
        <v>1.2137668828648576</v>
      </c>
      <c r="G362">
        <f>'33'!P103</f>
        <v>1.2267635091647413</v>
      </c>
      <c r="H362">
        <f>'33'!Q103</f>
        <v>1.2409705076287503</v>
      </c>
    </row>
    <row r="363" spans="1:8">
      <c r="B363" t="s">
        <v>506</v>
      </c>
      <c r="C363">
        <f>'33'!L133</f>
        <v>1.3832230618129515</v>
      </c>
      <c r="D363">
        <f>'33'!M133</f>
        <v>1.4729120191248317</v>
      </c>
      <c r="E363">
        <f>'33'!N133</f>
        <v>1.4748212103204192</v>
      </c>
      <c r="F363">
        <f>'33'!O133</f>
        <v>1.4815228888050143</v>
      </c>
      <c r="G363">
        <f>'33'!P133</f>
        <v>1.4914715404510044</v>
      </c>
      <c r="H363">
        <f>'33'!Q133</f>
        <v>1.4134106752582121</v>
      </c>
    </row>
    <row r="364" spans="1:8">
      <c r="B364" t="s">
        <v>507</v>
      </c>
      <c r="C364">
        <f>'33'!L163</f>
        <v>0.6546146398734688</v>
      </c>
      <c r="D364">
        <f>'33'!M163</f>
        <v>0.66083280854001447</v>
      </c>
      <c r="E364">
        <f>'33'!N163</f>
        <v>0.6593551806677781</v>
      </c>
      <c r="F364">
        <f>'33'!O163</f>
        <v>0.66027763674422713</v>
      </c>
      <c r="G364">
        <f>'33'!P163</f>
        <v>0.66306633888652133</v>
      </c>
      <c r="H364">
        <f>'33'!Q163</f>
        <v>0.67008529087148594</v>
      </c>
    </row>
    <row r="365" spans="1:8" ht="16" thickBot="1">
      <c r="B365" t="s">
        <v>508</v>
      </c>
      <c r="C365">
        <f>'33'!L193</f>
        <v>1.3587553707070603</v>
      </c>
      <c r="D365">
        <f>'33'!M193</f>
        <v>1.1933267670359116</v>
      </c>
      <c r="E365">
        <f>'33'!N193</f>
        <v>1.2088852254896554</v>
      </c>
      <c r="F365">
        <f>'33'!O193</f>
        <v>1.2214779173739296</v>
      </c>
      <c r="G365">
        <f>'33'!P193</f>
        <v>1.2304770262986959</v>
      </c>
      <c r="H365">
        <f>'33'!Q193</f>
        <v>1.2411491323266146</v>
      </c>
    </row>
    <row r="366" spans="1:8" ht="17" thickBot="1">
      <c r="A366">
        <v>34</v>
      </c>
      <c r="B366" s="69" t="s">
        <v>31</v>
      </c>
      <c r="C366" s="62">
        <f>'34'!L13</f>
        <v>1.3205326210830111</v>
      </c>
      <c r="D366" s="62">
        <f>'34'!M13</f>
        <v>1.2939826510974572</v>
      </c>
      <c r="E366" s="62">
        <f>'34'!N13</f>
        <v>1.3013175867602493</v>
      </c>
      <c r="F366" s="62">
        <f>'34'!O13</f>
        <v>1.1928419116237254</v>
      </c>
      <c r="G366" s="62">
        <f>'34'!P13</f>
        <v>1.2257633705037911</v>
      </c>
      <c r="H366" s="63">
        <f>'34'!Q13</f>
        <v>1.2326632182566535</v>
      </c>
    </row>
    <row r="367" spans="1:8">
      <c r="B367" t="s">
        <v>510</v>
      </c>
      <c r="C367">
        <f>'34'!L43</f>
        <v>1.1165568812504494</v>
      </c>
      <c r="D367">
        <f>'34'!M43</f>
        <v>0.98462113457877221</v>
      </c>
      <c r="E367">
        <f>'34'!N43</f>
        <v>0.98902295127112227</v>
      </c>
      <c r="F367">
        <f>'34'!O43</f>
        <v>0.4815139412058857</v>
      </c>
      <c r="G367">
        <f>'34'!P43</f>
        <v>0.60967242564666568</v>
      </c>
      <c r="H367">
        <f>'34'!Q43</f>
        <v>0.61296585953358473</v>
      </c>
    </row>
    <row r="368" spans="1:8">
      <c r="B368" t="s">
        <v>511</v>
      </c>
      <c r="C368">
        <f>'34'!L73</f>
        <v>1.446753710466737</v>
      </c>
      <c r="D368">
        <f>'34'!M73</f>
        <v>1.4536416467603142</v>
      </c>
      <c r="E368">
        <f>'34'!N73</f>
        <v>1.4615086614802064</v>
      </c>
      <c r="F368">
        <f>'34'!O73</f>
        <v>1.4659327720893696</v>
      </c>
      <c r="G368">
        <f>'34'!P73</f>
        <v>1.4773706486642382</v>
      </c>
      <c r="H368">
        <f>'34'!Q73</f>
        <v>1.4837635421103628</v>
      </c>
    </row>
    <row r="369" spans="1:8">
      <c r="B369" t="s">
        <v>512</v>
      </c>
      <c r="C369">
        <f>'34'!L103</f>
        <v>1.5215887268618653</v>
      </c>
      <c r="D369">
        <f>'34'!M103</f>
        <v>1.530814625667918</v>
      </c>
      <c r="E369">
        <f>'34'!N103</f>
        <v>1.5347856869650551</v>
      </c>
      <c r="F369">
        <f>'34'!O103</f>
        <v>1.5456925593363777</v>
      </c>
      <c r="G369">
        <f>'34'!P103</f>
        <v>1.5440916033319048</v>
      </c>
      <c r="H369">
        <f>'34'!Q103</f>
        <v>1.5454256181102408</v>
      </c>
    </row>
    <row r="370" spans="1:8">
      <c r="B370" t="s">
        <v>513</v>
      </c>
      <c r="C370">
        <f>'34'!L133</f>
        <v>1.2390073318304344</v>
      </c>
      <c r="D370">
        <f>'34'!M133</f>
        <v>1.2551613682843803</v>
      </c>
      <c r="E370">
        <f>'34'!N133</f>
        <v>1.2687838353024372</v>
      </c>
      <c r="F370">
        <f>'34'!O133</f>
        <v>1.2764768939224216</v>
      </c>
      <c r="G370">
        <f>'34'!P133</f>
        <v>1.292561221993284</v>
      </c>
      <c r="H370">
        <f>'34'!Q133</f>
        <v>1.3043348671657478</v>
      </c>
    </row>
    <row r="371" spans="1:8" ht="16" thickBot="1">
      <c r="B371" t="s">
        <v>514</v>
      </c>
      <c r="C371">
        <f>'34'!L163</f>
        <v>1.5204065809769243</v>
      </c>
      <c r="D371">
        <f>'34'!M163</f>
        <v>1.5296253120390815</v>
      </c>
      <c r="E371">
        <f>'34'!N163</f>
        <v>1.5435583199031075</v>
      </c>
      <c r="F371">
        <f>'34'!O163</f>
        <v>1.5482308017835973</v>
      </c>
      <c r="G371">
        <f>'34'!P163</f>
        <v>1.5566097269021557</v>
      </c>
      <c r="H371">
        <f>'34'!Q163</f>
        <v>1.5657099062253059</v>
      </c>
    </row>
    <row r="372" spans="1:8" ht="17" thickBot="1">
      <c r="A372">
        <v>35</v>
      </c>
      <c r="B372" s="69" t="s">
        <v>35</v>
      </c>
      <c r="C372" s="62">
        <f>'35'!C13</f>
        <v>0.86086301517271069</v>
      </c>
      <c r="D372" s="62">
        <f>'35'!D13</f>
        <v>0.8733147753943562</v>
      </c>
      <c r="E372" s="62">
        <f>'35'!E13</f>
        <v>0.87786678371557125</v>
      </c>
      <c r="F372" s="62">
        <f>'35'!F13</f>
        <v>0.99009900990099009</v>
      </c>
      <c r="G372" s="62">
        <f>'35'!G13</f>
        <v>0.99734042553191482</v>
      </c>
      <c r="H372" s="63">
        <f>'35'!H13</f>
        <v>0.96920094766314879</v>
      </c>
    </row>
    <row r="373" spans="1:8">
      <c r="B373" t="s">
        <v>516</v>
      </c>
      <c r="C373">
        <f>'35'!L43</f>
        <v>0.33398391913755127</v>
      </c>
      <c r="D373">
        <f>'35'!M43</f>
        <v>0.33325629715745114</v>
      </c>
      <c r="E373">
        <f>'35'!N43</f>
        <v>0.3319827763763154</v>
      </c>
      <c r="F373">
        <f>'35'!O43</f>
        <v>0.32968219388718439</v>
      </c>
      <c r="G373">
        <f>'35'!P43</f>
        <v>0.32997257290839266</v>
      </c>
      <c r="H373">
        <f>'35'!Q43</f>
        <v>0.30560415368458183</v>
      </c>
    </row>
    <row r="374" spans="1:8">
      <c r="B374" t="s">
        <v>517</v>
      </c>
      <c r="C374">
        <f>'35'!L13</f>
        <v>0.72637649316445774</v>
      </c>
      <c r="D374">
        <f>'35'!M13</f>
        <v>0.73240683169426068</v>
      </c>
      <c r="E374">
        <f>'35'!N13</f>
        <v>0.73460223395778934</v>
      </c>
      <c r="F374">
        <f>'35'!O13</f>
        <v>0.7872876607697431</v>
      </c>
      <c r="G374">
        <f>'35'!P13</f>
        <v>0.79059756211905974</v>
      </c>
      <c r="H374">
        <f>'35'!Q13</f>
        <v>0.77767752408839941</v>
      </c>
    </row>
    <row r="375" spans="1:8">
      <c r="B375" t="s">
        <v>518</v>
      </c>
      <c r="C375">
        <f>'35'!L103</f>
        <v>0.82102844735997715</v>
      </c>
      <c r="D375">
        <f>'35'!M103</f>
        <v>0.82713057807115897</v>
      </c>
      <c r="E375">
        <f>'35'!N103</f>
        <v>0.83811447552840379</v>
      </c>
      <c r="F375">
        <f>'35'!O103</f>
        <v>0.84675612543520073</v>
      </c>
      <c r="G375">
        <f>'35'!P103</f>
        <v>0.85452087106049823</v>
      </c>
      <c r="H375">
        <f>'35'!Q103</f>
        <v>0.85395977533155643</v>
      </c>
    </row>
    <row r="376" spans="1:8">
      <c r="B376" t="s">
        <v>519</v>
      </c>
      <c r="C376">
        <f>'35'!L133</f>
        <v>1.0758553435228277</v>
      </c>
      <c r="D376">
        <f>'35'!M133</f>
        <v>1.0936535127758868</v>
      </c>
      <c r="E376">
        <f>'35'!N133</f>
        <v>1.0955440485105319</v>
      </c>
      <c r="F376">
        <f>'35'!O133</f>
        <v>1.1007598897130497</v>
      </c>
      <c r="G376">
        <f>'35'!P133</f>
        <v>1.1093485207859188</v>
      </c>
      <c r="H376">
        <f>'35'!Q133</f>
        <v>1.1141489051000464</v>
      </c>
    </row>
    <row r="377" spans="1:8">
      <c r="B377" t="s">
        <v>520</v>
      </c>
      <c r="C377">
        <f>'35'!L163</f>
        <v>1.4434258629769698</v>
      </c>
      <c r="D377">
        <f>'35'!M163</f>
        <v>1.4542694465548025</v>
      </c>
      <c r="E377">
        <f>'35'!N163</f>
        <v>1.4584617131693647</v>
      </c>
      <c r="F377">
        <f>'35'!O163</f>
        <v>1.468149846922314</v>
      </c>
      <c r="G377">
        <f>'35'!P163</f>
        <v>1.4715346960565854</v>
      </c>
      <c r="H377">
        <f>'35'!Q163</f>
        <v>1.4728060254434805</v>
      </c>
    </row>
    <row r="378" spans="1:8">
      <c r="B378" t="s">
        <v>521</v>
      </c>
      <c r="C378">
        <f>'35'!L193</f>
        <v>0.58476277092610229</v>
      </c>
      <c r="D378">
        <f>'35'!M193</f>
        <v>0.58709538986399101</v>
      </c>
      <c r="E378">
        <f>'35'!N193</f>
        <v>0.58884476796942953</v>
      </c>
      <c r="F378">
        <f>'35'!O193</f>
        <v>0.58925050023649084</v>
      </c>
      <c r="G378">
        <f>'35'!P193</f>
        <v>0.59163261629490072</v>
      </c>
      <c r="H378">
        <f>'35'!Q193</f>
        <v>0.59341934420026965</v>
      </c>
    </row>
    <row r="379" spans="1:8">
      <c r="B379" t="s">
        <v>522</v>
      </c>
      <c r="C379">
        <f>'35'!L223</f>
        <v>1.0180074291762755</v>
      </c>
      <c r="D379">
        <f>'35'!M223</f>
        <v>1.0447258064648881</v>
      </c>
      <c r="E379">
        <f>'35'!N223</f>
        <v>1.0465317636962734</v>
      </c>
      <c r="F379">
        <f>'35'!O223</f>
        <v>1.0501530491178539</v>
      </c>
      <c r="G379">
        <f>'35'!P223</f>
        <v>1.0675260182835908</v>
      </c>
      <c r="H379">
        <f>'35'!Q223</f>
        <v>1.0767848265434687</v>
      </c>
    </row>
    <row r="380" spans="1:8">
      <c r="B380" t="s">
        <v>523</v>
      </c>
      <c r="C380">
        <f>'35'!L253</f>
        <v>1.4183014618072423</v>
      </c>
      <c r="D380">
        <f>'35'!M253</f>
        <v>1.4244387504612539</v>
      </c>
      <c r="E380">
        <f>'35'!N253</f>
        <v>1.4349331517842165</v>
      </c>
      <c r="F380">
        <f>'35'!O253</f>
        <v>1.4367931147039781</v>
      </c>
      <c r="G380">
        <f>'35'!P253</f>
        <v>1.4436336290012861</v>
      </c>
      <c r="H380">
        <f>'35'!Q253</f>
        <v>1.4511331565884176</v>
      </c>
    </row>
    <row r="381" spans="1:8" ht="16" thickBot="1">
      <c r="B381" t="s">
        <v>524</v>
      </c>
      <c r="C381">
        <f>'35'!L283</f>
        <v>1.4828028474705781</v>
      </c>
      <c r="D381">
        <f>'35'!M283</f>
        <v>1.4879337498673271</v>
      </c>
      <c r="E381">
        <f>'35'!N283</f>
        <v>1.4924378514590706</v>
      </c>
      <c r="F381">
        <f>'35'!O283</f>
        <v>1.5014869988067128</v>
      </c>
      <c r="G381">
        <f>'35'!P283</f>
        <v>1.5001909119407935</v>
      </c>
      <c r="H381">
        <f>'35'!Q283</f>
        <v>1.5034332289421108</v>
      </c>
    </row>
    <row r="382" spans="1:8" ht="17" thickBot="1">
      <c r="A382">
        <v>36</v>
      </c>
      <c r="B382" s="69" t="s">
        <v>40</v>
      </c>
      <c r="C382" s="62">
        <f>'36'!L13</f>
        <v>0.85886947735121799</v>
      </c>
      <c r="D382" s="62">
        <f>'36'!M13</f>
        <v>0.88084264248291477</v>
      </c>
      <c r="E382" s="62">
        <f>'36'!N13</f>
        <v>0.88237182544256043</v>
      </c>
      <c r="F382" s="62">
        <f>'36'!O13</f>
        <v>0.89960395162895157</v>
      </c>
      <c r="G382" s="62">
        <f>'36'!P13</f>
        <v>0.90416054221758224</v>
      </c>
      <c r="H382" s="63">
        <f>'36'!Q13</f>
        <v>0.83609392607239008</v>
      </c>
    </row>
    <row r="383" spans="1:8">
      <c r="B383" t="s">
        <v>526</v>
      </c>
      <c r="C383">
        <f>'36'!L43</f>
        <v>0.47682167813265569</v>
      </c>
      <c r="D383">
        <f>'36'!M43</f>
        <v>0.47521380455023549</v>
      </c>
      <c r="E383">
        <f>'36'!N43</f>
        <v>0.52482566824904231</v>
      </c>
      <c r="F383">
        <f>'36'!O43</f>
        <v>0.52169603353373606</v>
      </c>
      <c r="G383">
        <f>'36'!P43</f>
        <v>0.57213556355644435</v>
      </c>
      <c r="H383">
        <f>'36'!Q43</f>
        <v>0.57189486284663726</v>
      </c>
    </row>
    <row r="384" spans="1:8">
      <c r="B384" t="s">
        <v>527</v>
      </c>
      <c r="C384">
        <f>'36'!L73</f>
        <v>1.0707575100342199</v>
      </c>
      <c r="D384">
        <f>'36'!M73</f>
        <v>1.0903529220525319</v>
      </c>
      <c r="E384">
        <f>'36'!N73</f>
        <v>1.0998097113653709</v>
      </c>
      <c r="F384">
        <f>'36'!O73</f>
        <v>1.3035841559945287</v>
      </c>
      <c r="G384">
        <f>'36'!P73</f>
        <v>1.124782995576505</v>
      </c>
      <c r="H384">
        <f>'36'!Q73</f>
        <v>0.47718607567441151</v>
      </c>
    </row>
    <row r="385" spans="1:8">
      <c r="B385" t="s">
        <v>528</v>
      </c>
      <c r="C385">
        <f>'36'!L103</f>
        <v>0.96832553267957344</v>
      </c>
      <c r="D385">
        <f>'36'!M103</f>
        <v>0.96517658972258902</v>
      </c>
      <c r="E385">
        <f>'36'!N103</f>
        <v>0.96674755211661179</v>
      </c>
      <c r="F385">
        <f>'36'!O103</f>
        <v>0.96283319403943379</v>
      </c>
      <c r="G385">
        <f>'36'!P103</f>
        <v>0.96517658972258902</v>
      </c>
      <c r="H385">
        <f>'36'!Q103</f>
        <v>0.97713219892152603</v>
      </c>
    </row>
    <row r="386" spans="1:8">
      <c r="B386" t="s">
        <v>529</v>
      </c>
      <c r="C386">
        <f>'36'!L133</f>
        <v>1.4146317885163788</v>
      </c>
      <c r="D386">
        <f>'36'!M133</f>
        <v>1.4240287729243808</v>
      </c>
      <c r="E386">
        <f>'36'!N133</f>
        <v>1.4199354818705257</v>
      </c>
      <c r="F386">
        <f>'36'!O133</f>
        <v>1.4260798412729392</v>
      </c>
      <c r="G386">
        <f>'36'!P133</f>
        <v>1.43307559663077</v>
      </c>
      <c r="H386">
        <f>'36'!Q133</f>
        <v>1.4318385626370433</v>
      </c>
    </row>
    <row r="387" spans="1:8">
      <c r="B387" t="s">
        <v>530</v>
      </c>
      <c r="C387">
        <f>'36'!L163</f>
        <v>1.1379727458359201</v>
      </c>
      <c r="D387">
        <f>'36'!M163</f>
        <v>1.1471819069304268</v>
      </c>
      <c r="E387">
        <f>'36'!N163</f>
        <v>1.1587982311687774</v>
      </c>
      <c r="F387">
        <f>'36'!O163</f>
        <v>1.1618042507937711</v>
      </c>
      <c r="G387">
        <f>'36'!P163</f>
        <v>1.1631427613336853</v>
      </c>
      <c r="H387">
        <f>'36'!Q163</f>
        <v>1.1685122422022434</v>
      </c>
    </row>
    <row r="388" spans="1:8">
      <c r="B388" t="s">
        <v>513</v>
      </c>
      <c r="C388">
        <f>'36'!L193</f>
        <v>1.1448726532890865</v>
      </c>
      <c r="D388">
        <f>'36'!M193</f>
        <v>1.4405202763302949</v>
      </c>
      <c r="E388">
        <f>'36'!N193</f>
        <v>1.184087972230299</v>
      </c>
      <c r="F388">
        <f>'36'!O193</f>
        <v>1.1902391869394457</v>
      </c>
      <c r="G388">
        <f>'36'!P193</f>
        <v>1.2172658454490954</v>
      </c>
      <c r="H388">
        <f>'36'!Q193</f>
        <v>1.2267635091647413</v>
      </c>
    </row>
    <row r="389" spans="1:8">
      <c r="B389" t="s">
        <v>388</v>
      </c>
      <c r="C389">
        <f>'36'!L223</f>
        <v>1.0684483052007503</v>
      </c>
      <c r="D389">
        <f>'36'!M223</f>
        <v>1.0702952701471489</v>
      </c>
      <c r="E389">
        <f>'36'!N223</f>
        <v>1.0851863932306922</v>
      </c>
      <c r="F389">
        <f>'36'!O223</f>
        <v>1.1017108889653662</v>
      </c>
      <c r="G389">
        <f>'36'!P223</f>
        <v>1.100284697970433</v>
      </c>
      <c r="H389">
        <f>'36'!Q223</f>
        <v>1.1021866966523706</v>
      </c>
    </row>
    <row r="390" spans="1:8">
      <c r="B390" t="s">
        <v>531</v>
      </c>
      <c r="C390">
        <f>'36'!L253</f>
        <v>0.96991058280814357</v>
      </c>
      <c r="D390">
        <f>'36'!M253</f>
        <v>0.99542309820690311</v>
      </c>
      <c r="E390">
        <f>'36'!N253</f>
        <v>1.0277238890300824</v>
      </c>
      <c r="F390">
        <f>'36'!O253</f>
        <v>1.0429229657003265</v>
      </c>
      <c r="G390">
        <f>'36'!P253</f>
        <v>1.0447258064648881</v>
      </c>
      <c r="H390">
        <f>'36'!Q253</f>
        <v>1.0583468225222179</v>
      </c>
    </row>
    <row r="391" spans="1:8">
      <c r="B391" t="s">
        <v>532</v>
      </c>
      <c r="C391">
        <f>'36'!L283</f>
        <v>1.2454438469399838</v>
      </c>
      <c r="D391">
        <f>'36'!M283</f>
        <v>1.2616818019447285</v>
      </c>
      <c r="E391">
        <f>'36'!N283</f>
        <v>1.2671413643978202</v>
      </c>
      <c r="F391">
        <f>'36'!O283</f>
        <v>1.266594346725104</v>
      </c>
      <c r="G391">
        <f>'36'!P283</f>
        <v>1.2786834658889705</v>
      </c>
      <c r="H391">
        <f>'36'!Q283</f>
        <v>1.2964739143815873</v>
      </c>
    </row>
    <row r="392" spans="1:8">
      <c r="B392" t="s">
        <v>326</v>
      </c>
      <c r="C392">
        <f>'36'!L313</f>
        <v>1.5422259169806736</v>
      </c>
      <c r="D392">
        <f>'36'!M313</f>
        <v>1.547562439409979</v>
      </c>
      <c r="E392">
        <f>'36'!N313</f>
        <v>1.5690938274367188</v>
      </c>
      <c r="F392">
        <f>'36'!O313</f>
        <v>1.584070179027278</v>
      </c>
      <c r="G392">
        <f>'36'!P313</f>
        <v>1.6047231055759945</v>
      </c>
      <c r="H392">
        <f>'36'!Q313</f>
        <v>1.6047231055759945</v>
      </c>
    </row>
    <row r="393" spans="1:8">
      <c r="B393" t="s">
        <v>533</v>
      </c>
      <c r="C393">
        <f>'36'!L343</f>
        <v>1.2342017845638069</v>
      </c>
      <c r="D393">
        <f>'36'!M343</f>
        <v>1.2557034482741873</v>
      </c>
      <c r="E393">
        <f>'36'!N343</f>
        <v>1.266594346725104</v>
      </c>
      <c r="F393">
        <f>'36'!O343</f>
        <v>1.2731741735275184</v>
      </c>
      <c r="G393">
        <f>'36'!P343</f>
        <v>1.2786834658889705</v>
      </c>
      <c r="H393">
        <f>'36'!Q343</f>
        <v>1.2920032307135707</v>
      </c>
    </row>
    <row r="394" spans="1:8">
      <c r="B394" t="s">
        <v>534</v>
      </c>
      <c r="C394">
        <f>'36'!L373</f>
        <v>1.4170771808790537</v>
      </c>
      <c r="D394">
        <f>'36'!M373</f>
        <v>1.4293676971592124</v>
      </c>
      <c r="E394">
        <f>'36'!N373</f>
        <v>1.4349331517842165</v>
      </c>
      <c r="F394">
        <f>'36'!O373</f>
        <v>1.4380344291728155</v>
      </c>
      <c r="G394">
        <f>'36'!P373</f>
        <v>1.4405202763302949</v>
      </c>
      <c r="H394">
        <f>'36'!Q373</f>
        <v>1.4417648108727861</v>
      </c>
    </row>
    <row r="395" spans="1:8">
      <c r="B395" t="s">
        <v>408</v>
      </c>
      <c r="C395">
        <f>'36'!L403</f>
        <v>1.2671413643978202</v>
      </c>
      <c r="D395">
        <f>'36'!M403</f>
        <v>1.2831080595367401</v>
      </c>
      <c r="E395">
        <f>'36'!N403</f>
        <v>1.2987150540437755</v>
      </c>
      <c r="F395">
        <f>'36'!O403</f>
        <v>1.3060255483552261</v>
      </c>
      <c r="G395">
        <f>'36'!P403</f>
        <v>1.3065895956035154</v>
      </c>
      <c r="H395">
        <f>'36'!Q403</f>
        <v>1.3150795954618495</v>
      </c>
    </row>
    <row r="396" spans="1:8">
      <c r="B396" t="s">
        <v>535</v>
      </c>
      <c r="C396">
        <f>'36'!L433</f>
        <v>0.82002336110932794</v>
      </c>
      <c r="D396">
        <f>'36'!M433</f>
        <v>0.8307479571909625</v>
      </c>
      <c r="E396">
        <f>'36'!N433</f>
        <v>0.82457298054522832</v>
      </c>
      <c r="F396">
        <f>'36'!O433</f>
        <v>0.81952207929547183</v>
      </c>
      <c r="G396">
        <f>'36'!P433</f>
        <v>0.82457298054522832</v>
      </c>
      <c r="H396">
        <f>'36'!Q433</f>
        <v>0.83283456537719058</v>
      </c>
    </row>
    <row r="397" spans="1:8" ht="16" thickBot="1">
      <c r="B397" t="s">
        <v>536</v>
      </c>
      <c r="C397">
        <f>'36'!L463</f>
        <v>0.6482462390030701</v>
      </c>
      <c r="D397">
        <f>'36'!M463</f>
        <v>0.65506641053698067</v>
      </c>
      <c r="E397">
        <f>'36'!N463</f>
        <v>0.65520210821602742</v>
      </c>
      <c r="F397">
        <f>'36'!O463</f>
        <v>0.65697320780200452</v>
      </c>
      <c r="G397">
        <f>'36'!P463</f>
        <v>0.6593091504124039</v>
      </c>
      <c r="H397">
        <f>'36'!Q463</f>
        <v>0.66631353152144268</v>
      </c>
    </row>
    <row r="398" spans="1:8" ht="17" thickBot="1">
      <c r="A398">
        <v>37</v>
      </c>
      <c r="B398" s="69" t="s">
        <v>44</v>
      </c>
      <c r="C398" s="62">
        <f>'37'!L13</f>
        <v>0.99490231571329912</v>
      </c>
      <c r="D398" s="62">
        <f>'37'!M13</f>
        <v>1.0034121315807687</v>
      </c>
      <c r="E398" s="62">
        <f>'37'!N13</f>
        <v>1.0076090720982733</v>
      </c>
      <c r="F398" s="62">
        <f>'37'!O13</f>
        <v>1.0084312118459438</v>
      </c>
      <c r="G398" s="62">
        <f>'37'!P13</f>
        <v>1.0141076923138757</v>
      </c>
      <c r="H398" s="63">
        <f>'37'!Q13</f>
        <v>1.0189847043278666</v>
      </c>
    </row>
    <row r="399" spans="1:8">
      <c r="B399" t="s">
        <v>538</v>
      </c>
      <c r="C399">
        <f>'37'!L43</f>
        <v>0.39460063311268218</v>
      </c>
      <c r="D399">
        <f>'37'!M43</f>
        <v>0.39517777852881314</v>
      </c>
      <c r="E399">
        <f>'37'!N43</f>
        <v>0.39456675519159329</v>
      </c>
      <c r="F399">
        <f>'37'!O43</f>
        <v>0.26242269514793204</v>
      </c>
      <c r="G399">
        <f>'37'!P43</f>
        <v>0.26186958363233198</v>
      </c>
      <c r="H399">
        <f>'37'!Q43</f>
        <v>0.26226750173333668</v>
      </c>
    </row>
    <row r="400" spans="1:8">
      <c r="B400" t="s">
        <v>539</v>
      </c>
      <c r="C400">
        <f>'37'!L73</f>
        <v>1.2953547952591629</v>
      </c>
      <c r="D400">
        <f>'37'!M73</f>
        <v>1.3032089624516627</v>
      </c>
      <c r="E400">
        <f>'37'!N73</f>
        <v>1.3092250387444766</v>
      </c>
      <c r="F400">
        <f>'37'!O73</f>
        <v>1.3160263275885304</v>
      </c>
      <c r="G400">
        <f>'37'!P73</f>
        <v>1.3285872545641946</v>
      </c>
      <c r="H400">
        <f>'37'!Q73</f>
        <v>1.3370277403880269</v>
      </c>
    </row>
    <row r="401" spans="1:8">
      <c r="B401" t="s">
        <v>540</v>
      </c>
      <c r="C401">
        <f>'37'!L103</f>
        <v>1.0375330884743725</v>
      </c>
      <c r="D401">
        <f>'37'!M103</f>
        <v>1.0546972821789364</v>
      </c>
      <c r="E401">
        <f>'37'!N103</f>
        <v>1.0702952701471489</v>
      </c>
      <c r="F401">
        <f>'37'!O103</f>
        <v>1.0777151125890616</v>
      </c>
      <c r="G401">
        <f>'37'!P103</f>
        <v>1.0983859814901378</v>
      </c>
      <c r="H401">
        <f>'37'!Q103</f>
        <v>1.0870622923442477</v>
      </c>
    </row>
    <row r="402" spans="1:8">
      <c r="B402" t="s">
        <v>541</v>
      </c>
      <c r="C402">
        <f>'37'!L133</f>
        <v>1.3501777211205375</v>
      </c>
      <c r="D402">
        <f>'37'!M133</f>
        <v>1.3618880086662344</v>
      </c>
      <c r="E402">
        <f>'37'!N133</f>
        <v>1.3630646090221195</v>
      </c>
      <c r="F402">
        <f>'37'!O133</f>
        <v>1.3695541048658488</v>
      </c>
      <c r="G402">
        <f>'37'!P133</f>
        <v>1.376074496938581</v>
      </c>
      <c r="H402">
        <f>'37'!Q133</f>
        <v>1.3796441493871168</v>
      </c>
    </row>
    <row r="403" spans="1:8">
      <c r="B403" t="s">
        <v>542</v>
      </c>
      <c r="C403">
        <f>'37'!L163</f>
        <v>1.3065895956035154</v>
      </c>
      <c r="D403">
        <f>'37'!M163</f>
        <v>1.3179218370035846</v>
      </c>
      <c r="E403">
        <f>'37'!N163</f>
        <v>1.3285872545641946</v>
      </c>
      <c r="F403">
        <f>'37'!O163</f>
        <v>1.4511331565884176</v>
      </c>
      <c r="G403">
        <f>'37'!P163</f>
        <v>1.4586716434467244</v>
      </c>
      <c r="H403">
        <f>'37'!Q163</f>
        <v>1.4710052994227347</v>
      </c>
    </row>
    <row r="404" spans="1:8">
      <c r="B404" t="s">
        <v>543</v>
      </c>
      <c r="C404">
        <f>'37'!L193</f>
        <v>1.3167842039873774</v>
      </c>
      <c r="D404">
        <f>'37'!M193</f>
        <v>1.3403031796862246</v>
      </c>
      <c r="E404">
        <f>'37'!N193</f>
        <v>1.3542648235358015</v>
      </c>
      <c r="F404">
        <f>'37'!O193</f>
        <v>1.3490122447545139</v>
      </c>
      <c r="G404">
        <f>'37'!P193</f>
        <v>1.3601250121909145</v>
      </c>
      <c r="H404">
        <f>'37'!Q193</f>
        <v>1.3683719027629384</v>
      </c>
    </row>
    <row r="405" spans="1:8">
      <c r="B405" t="s">
        <v>544</v>
      </c>
      <c r="C405">
        <f>'37'!L223</f>
        <v>1.446753710466737</v>
      </c>
      <c r="D405">
        <f>'37'!M223</f>
        <v>1.4513420319968686</v>
      </c>
      <c r="E405">
        <f>'37'!N223</f>
        <v>1.4572027658242415</v>
      </c>
      <c r="F405">
        <f>'37'!O223</f>
        <v>1.4597217481794682</v>
      </c>
      <c r="G405">
        <f>'37'!P223</f>
        <v>1.4656163205404276</v>
      </c>
      <c r="H405">
        <f>'37'!Q223</f>
        <v>1.4664603431833012</v>
      </c>
    </row>
    <row r="406" spans="1:8" ht="16" thickBot="1">
      <c r="B406" t="s">
        <v>545</v>
      </c>
      <c r="C406">
        <f>'37'!L253</f>
        <v>1.3994434054793536</v>
      </c>
      <c r="D406">
        <f>'37'!M253</f>
        <v>1.4109716100349223</v>
      </c>
      <c r="E406">
        <f>'37'!N253</f>
        <v>1.4134106752582121</v>
      </c>
      <c r="F406">
        <f>'37'!O253</f>
        <v>1.4225947805603574</v>
      </c>
      <c r="G406">
        <f>'37'!P253</f>
        <v>1.4343136993574817</v>
      </c>
      <c r="H406">
        <f>'37'!Q253</f>
        <v>1.4411424092579335</v>
      </c>
    </row>
    <row r="407" spans="1:8" ht="17" thickBot="1">
      <c r="A407">
        <v>38</v>
      </c>
      <c r="B407" s="69" t="s">
        <v>48</v>
      </c>
      <c r="C407" s="62">
        <f>'38'!L13</f>
        <v>0.95549012578480574</v>
      </c>
      <c r="D407" s="62">
        <f>'38'!M13</f>
        <v>0.96620674477483337</v>
      </c>
      <c r="E407" s="62">
        <f>'38'!N13</f>
        <v>0.97360337504058558</v>
      </c>
      <c r="F407" s="62">
        <f>'38'!O13</f>
        <v>0.98108022715111343</v>
      </c>
      <c r="G407" s="62">
        <f>'38'!P13</f>
        <v>0.9882457596276516</v>
      </c>
      <c r="H407" s="63">
        <f>'38'!Q13</f>
        <v>1.0006838972641265</v>
      </c>
    </row>
    <row r="408" spans="1:8">
      <c r="B408" t="s">
        <v>547</v>
      </c>
      <c r="C408">
        <f>'38'!L43</f>
        <v>0.22052298807887694</v>
      </c>
      <c r="D408">
        <f>'38'!M43</f>
        <v>0.22218009336148195</v>
      </c>
      <c r="E408">
        <f>'38'!N43</f>
        <v>0.22284402809673151</v>
      </c>
      <c r="F408">
        <f>'38'!O43</f>
        <v>0.22417392865844091</v>
      </c>
      <c r="G408">
        <f>'38'!P43</f>
        <v>0.22449171727609943</v>
      </c>
      <c r="H408">
        <f>'38'!Q43</f>
        <v>0.22663237679864787</v>
      </c>
    </row>
    <row r="409" spans="1:8">
      <c r="B409" t="s">
        <v>548</v>
      </c>
      <c r="C409">
        <f>'38'!L73</f>
        <v>1.1810242963315309</v>
      </c>
      <c r="D409">
        <f>'38'!M73</f>
        <v>1.1918849008558134</v>
      </c>
      <c r="E409">
        <f>'38'!N73</f>
        <v>1.1995259763297816</v>
      </c>
      <c r="F409">
        <f>'38'!O73</f>
        <v>1.2043005040921893</v>
      </c>
      <c r="G409">
        <f>'38'!P73</f>
        <v>1.2136970062968748</v>
      </c>
      <c r="H409">
        <f>'38'!Q73</f>
        <v>1.2216889031432492</v>
      </c>
    </row>
    <row r="410" spans="1:8">
      <c r="B410" t="s">
        <v>549</v>
      </c>
      <c r="C410">
        <f>'38'!L103</f>
        <v>0.70532732047727131</v>
      </c>
      <c r="D410">
        <f>'38'!M103</f>
        <v>0.71411094888975113</v>
      </c>
      <c r="E410">
        <f>'38'!N103</f>
        <v>0.71984279758909597</v>
      </c>
      <c r="F410">
        <f>'38'!O103</f>
        <v>0.72642149719898941</v>
      </c>
      <c r="G410">
        <f>'38'!P103</f>
        <v>0.73059479648082992</v>
      </c>
      <c r="H410">
        <f>'38'!Q103</f>
        <v>0.7416074789502145</v>
      </c>
    </row>
    <row r="411" spans="1:8">
      <c r="B411" t="s">
        <v>550</v>
      </c>
      <c r="C411">
        <f>'38'!L133</f>
        <v>1.339435371545731</v>
      </c>
      <c r="D411">
        <f>'38'!M133</f>
        <v>1.3498862576650976</v>
      </c>
      <c r="E411">
        <f>'38'!N133</f>
        <v>1.3580710672611731</v>
      </c>
      <c r="F411">
        <f>'38'!O133</f>
        <v>1.357484795756297</v>
      </c>
      <c r="G411">
        <f>'38'!P133</f>
        <v>1.3636532903407412</v>
      </c>
      <c r="H411">
        <f>'38'!Q133</f>
        <v>1.3763716148813283</v>
      </c>
    </row>
    <row r="412" spans="1:8">
      <c r="B412" t="s">
        <v>551</v>
      </c>
      <c r="C412">
        <f>'38'!L163</f>
        <v>1.3381828627660479</v>
      </c>
      <c r="D412">
        <f>'38'!M163</f>
        <v>1.3482358194762041</v>
      </c>
      <c r="E412">
        <f>'38'!N163</f>
        <v>1.3614960342895834</v>
      </c>
      <c r="F412">
        <f>'38'!O163</f>
        <v>1.3721190477686951</v>
      </c>
      <c r="G412">
        <f>'38'!P163</f>
        <v>1.3828249468475702</v>
      </c>
      <c r="H412">
        <f>'38'!Q163</f>
        <v>1.3932132724756894</v>
      </c>
    </row>
    <row r="413" spans="1:8">
      <c r="B413" t="s">
        <v>552</v>
      </c>
      <c r="C413">
        <f>'38'!L193</f>
        <v>0.87631831602621002</v>
      </c>
      <c r="D413">
        <f>'38'!M193</f>
        <v>0.89267100938563015</v>
      </c>
      <c r="E413">
        <f>'38'!N193</f>
        <v>0.89713171726382124</v>
      </c>
      <c r="F413">
        <f>'38'!O193</f>
        <v>0.90165396728871039</v>
      </c>
      <c r="G413">
        <f>'38'!P193</f>
        <v>0.90988690629042002</v>
      </c>
      <c r="H413">
        <f>'38'!Q193</f>
        <v>0.91526516121027535</v>
      </c>
    </row>
    <row r="414" spans="1:8">
      <c r="B414" t="s">
        <v>553</v>
      </c>
      <c r="C414">
        <f>'38'!L223</f>
        <v>1.3835217232527217</v>
      </c>
      <c r="D414">
        <f>'38'!M223</f>
        <v>1.3832230618129515</v>
      </c>
      <c r="E414">
        <f>'38'!N223</f>
        <v>1.3913095960860387</v>
      </c>
      <c r="F414">
        <f>'38'!O223</f>
        <v>1.3979335651784637</v>
      </c>
      <c r="G414">
        <f>'38'!P223</f>
        <v>1.4067133694197769</v>
      </c>
      <c r="H414">
        <f>'38'!Q223</f>
        <v>1.4155483157396807</v>
      </c>
    </row>
    <row r="415" spans="1:8">
      <c r="B415" t="s">
        <v>554</v>
      </c>
      <c r="C415">
        <f>'38'!L253</f>
        <v>1.3176373366399627</v>
      </c>
      <c r="D415">
        <f>'38'!M253</f>
        <v>1.3270583553589148</v>
      </c>
      <c r="E415">
        <f>'38'!N253</f>
        <v>1.3310754734942094</v>
      </c>
      <c r="F415">
        <f>'38'!O253</f>
        <v>1.3388571449640072</v>
      </c>
      <c r="G415">
        <f>'38'!P253</f>
        <v>1.3446506613541402</v>
      </c>
      <c r="H415">
        <f>'38'!Q253</f>
        <v>1.3510524891327853</v>
      </c>
    </row>
    <row r="416" spans="1:8">
      <c r="B416" t="s">
        <v>555</v>
      </c>
      <c r="C416">
        <f>'38'!L283</f>
        <v>1.3404961022811182</v>
      </c>
      <c r="D416">
        <f>'38'!M283</f>
        <v>1.3521224197399564</v>
      </c>
      <c r="E416">
        <f>'38'!N283</f>
        <v>1.3642422258994722</v>
      </c>
      <c r="F416">
        <f>'38'!O283</f>
        <v>1.3721190477686951</v>
      </c>
      <c r="G416">
        <f>'38'!P283</f>
        <v>1.3836212913955346</v>
      </c>
      <c r="H416">
        <f>'38'!Q283</f>
        <v>1.3972295306065341</v>
      </c>
    </row>
    <row r="417" spans="2:8">
      <c r="B417" t="s">
        <v>556</v>
      </c>
      <c r="C417">
        <f>'38'!L313</f>
        <v>1.2723498295068529</v>
      </c>
      <c r="D417">
        <f>'38'!M313</f>
        <v>1.2839393737179638</v>
      </c>
      <c r="E417">
        <f>'38'!N313</f>
        <v>1.2931194542586704</v>
      </c>
      <c r="F417">
        <f>'38'!O313</f>
        <v>1.3026463746033512</v>
      </c>
      <c r="G417">
        <f>'38'!P313</f>
        <v>1.3128102161771888</v>
      </c>
      <c r="H417">
        <f>'38'!Q313</f>
        <v>1.3284916467802408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417"/>
  <sheetViews>
    <sheetView zoomScale="90" zoomScaleNormal="90" workbookViewId="0">
      <selection sqref="A1:XFD1048576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184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'1'!C14</f>
        <v>6.7376931822967112E-2</v>
      </c>
      <c r="D4" s="17">
        <f>'1'!D14</f>
        <v>4.7540841905091197E-2</v>
      </c>
      <c r="E4" s="17">
        <f>'1'!E14</f>
        <v>4.349906477010744E-2</v>
      </c>
      <c r="F4" s="17">
        <f>'1'!F14</f>
        <v>4.3692926115261939E-2</v>
      </c>
      <c r="G4" s="17">
        <f>'1'!G14</f>
        <v>2.5900025900025901E-2</v>
      </c>
      <c r="H4" s="17">
        <f>'1'!H14</f>
        <v>2.6236389872753511E-2</v>
      </c>
    </row>
    <row r="5" spans="1:8" ht="16">
      <c r="A5" s="17">
        <v>2</v>
      </c>
      <c r="B5" s="59" t="s">
        <v>8</v>
      </c>
      <c r="C5" s="17">
        <f>'2'!C14</f>
        <v>5.5457524577766579E-2</v>
      </c>
      <c r="D5" s="17">
        <f>'2'!D14</f>
        <v>5.3120178079073183E-2</v>
      </c>
      <c r="E5" s="17">
        <f>'2'!E14</f>
        <v>5.098789037603569E-2</v>
      </c>
      <c r="F5" s="17">
        <f>'2'!F14</f>
        <v>5.120983228779926E-2</v>
      </c>
      <c r="G5" s="17">
        <f>'2'!G14</f>
        <v>5.1596924823280529E-2</v>
      </c>
      <c r="H5" s="17">
        <f>'2'!H14</f>
        <v>1.0000000000000001E-5</v>
      </c>
    </row>
    <row r="6" spans="1:8" ht="16">
      <c r="A6" s="17">
        <v>3</v>
      </c>
      <c r="B6" s="59" t="s">
        <v>12</v>
      </c>
      <c r="C6" s="17">
        <f>'3'!C14</f>
        <v>2.3333895075251812E-2</v>
      </c>
      <c r="D6" s="17">
        <f>'3'!D14</f>
        <v>2.2023863503867133E-2</v>
      </c>
      <c r="E6" s="17">
        <f>'3'!E14</f>
        <v>2.2035567999170426E-2</v>
      </c>
      <c r="F6" s="17">
        <f>'3'!F14</f>
        <v>2.2114108801415303E-2</v>
      </c>
      <c r="G6" s="17">
        <f>'3'!G14</f>
        <v>2.2290404636404165E-2</v>
      </c>
      <c r="H6" s="17">
        <f>'3'!H14</f>
        <v>2.2412361076320681E-2</v>
      </c>
    </row>
    <row r="7" spans="1:8" ht="16">
      <c r="A7" s="17">
        <v>4</v>
      </c>
      <c r="B7" s="59" t="s">
        <v>16</v>
      </c>
      <c r="C7" s="17">
        <f>'4'!C14</f>
        <v>3.4958657587548639E-2</v>
      </c>
      <c r="D7" s="17">
        <f>'4'!D14</f>
        <v>3.5334060498056624E-2</v>
      </c>
      <c r="E7" s="17">
        <f>'4'!E14</f>
        <v>3.4918321491467785E-2</v>
      </c>
      <c r="F7" s="17">
        <f>'4'!F14</f>
        <v>3.4429591485412331E-2</v>
      </c>
      <c r="G7" s="17">
        <f>'4'!G14</f>
        <v>3.3759485681574657E-2</v>
      </c>
      <c r="H7" s="17">
        <f>'4'!H14</f>
        <v>3.260145430835306E-2</v>
      </c>
    </row>
    <row r="8" spans="1:8" ht="16">
      <c r="A8" s="17">
        <v>5</v>
      </c>
      <c r="B8" s="59" t="s">
        <v>20</v>
      </c>
      <c r="C8" s="17">
        <f>'5'!C14</f>
        <v>8.6911176777333565E-2</v>
      </c>
      <c r="D8" s="17">
        <f>'5'!D14</f>
        <v>6.9789758352961709E-2</v>
      </c>
      <c r="E8" s="17">
        <f>'5'!E14</f>
        <v>7.0590311479749396E-2</v>
      </c>
      <c r="F8" s="17">
        <f>'5'!F14</f>
        <v>7.1556350626118065E-2</v>
      </c>
      <c r="G8" s="17">
        <f>'5'!G14</f>
        <v>7.2391638765722549E-2</v>
      </c>
      <c r="H8" s="17">
        <f>'5'!H14</f>
        <v>7.3569983446753723E-2</v>
      </c>
    </row>
    <row r="9" spans="1:8" ht="16">
      <c r="A9" s="17">
        <v>6</v>
      </c>
      <c r="B9" s="59" t="s">
        <v>24</v>
      </c>
      <c r="C9" s="17">
        <f>'6'!C14</f>
        <v>7.7949917178212993E-2</v>
      </c>
      <c r="D9" s="17">
        <f>'6'!D14</f>
        <v>5.9247556038313415E-2</v>
      </c>
      <c r="E9" s="17">
        <f>'6'!E14</f>
        <v>6.0747190442442041E-2</v>
      </c>
      <c r="F9" s="17">
        <f>'6'!F14</f>
        <v>5.1631557207765383E-2</v>
      </c>
      <c r="G9" s="17">
        <f>'6'!G14</f>
        <v>5.2421891381841057E-2</v>
      </c>
      <c r="H9" s="17">
        <f>'6'!H14</f>
        <v>5.2681487725213361E-2</v>
      </c>
    </row>
    <row r="10" spans="1:8" ht="16">
      <c r="A10" s="17">
        <v>7</v>
      </c>
      <c r="B10" s="59" t="s">
        <v>28</v>
      </c>
      <c r="C10" s="17">
        <f>'7'!C14</f>
        <v>4.274722143060701E-2</v>
      </c>
      <c r="D10" s="17">
        <f>'7'!D14</f>
        <v>3.6010082823190494E-2</v>
      </c>
      <c r="E10" s="17">
        <f>'7'!E14</f>
        <v>3.6464410735122521E-2</v>
      </c>
      <c r="F10" s="17">
        <f>'7'!F14</f>
        <v>3.6726898780666963E-2</v>
      </c>
      <c r="G10" s="17">
        <f>'7'!G14</f>
        <v>3.7001406053430025E-2</v>
      </c>
      <c r="H10" s="17">
        <f>'7'!H14</f>
        <v>6.7229401658325236E-2</v>
      </c>
    </row>
    <row r="11" spans="1:8" ht="16">
      <c r="A11" s="17">
        <v>8</v>
      </c>
      <c r="B11" s="59" t="s">
        <v>32</v>
      </c>
      <c r="C11" s="17">
        <f>'8'!C14</f>
        <v>6.7195269453030504E-2</v>
      </c>
      <c r="D11" s="17">
        <f>'8'!D14</f>
        <v>6.1303725904229951E-2</v>
      </c>
      <c r="E11" s="17">
        <f>'8'!E14</f>
        <v>6.1605859401738655E-2</v>
      </c>
      <c r="F11" s="17">
        <f>'8'!F14</f>
        <v>6.2275117630777747E-2</v>
      </c>
      <c r="G11" s="17">
        <f>'8'!G14</f>
        <v>6.3042869151022696E-2</v>
      </c>
      <c r="H11" s="17">
        <f>'8'!H14</f>
        <v>6.4386893690084421E-2</v>
      </c>
    </row>
    <row r="12" spans="1:8" ht="16">
      <c r="A12" s="17">
        <v>9</v>
      </c>
      <c r="B12" s="59" t="s">
        <v>36</v>
      </c>
      <c r="C12" s="17">
        <f>'9'!C14</f>
        <v>7.3385518590998039E-2</v>
      </c>
      <c r="D12" s="17">
        <f>'9'!D14</f>
        <v>7.4447845148482086E-2</v>
      </c>
      <c r="E12" s="17">
        <f>'9'!E14</f>
        <v>7.575757575757576E-2</v>
      </c>
      <c r="F12" s="17">
        <f>'9'!F14</f>
        <v>7.6381227191716874E-2</v>
      </c>
      <c r="G12" s="17">
        <f>'9'!G14</f>
        <v>7.7226703277844519E-2</v>
      </c>
      <c r="H12" s="17">
        <f>'9'!H14</f>
        <v>7.8438208122712211E-2</v>
      </c>
    </row>
    <row r="13" spans="1:8" ht="16">
      <c r="A13" s="17">
        <v>10</v>
      </c>
      <c r="B13" s="59" t="s">
        <v>41</v>
      </c>
      <c r="C13" s="17">
        <f>'10'!C14</f>
        <v>6.411626415900834E-2</v>
      </c>
      <c r="D13" s="17">
        <f>'10'!D14</f>
        <v>6.5224480921839328E-2</v>
      </c>
      <c r="E13" s="17">
        <f>'10'!E14</f>
        <v>6.6272712210747223E-2</v>
      </c>
      <c r="F13" s="17">
        <f>'10'!F14</f>
        <v>6.1975322553383297E-2</v>
      </c>
      <c r="G13" s="17">
        <f>'10'!G14</f>
        <v>6.2635235166837486E-2</v>
      </c>
      <c r="H13" s="17">
        <f>'10'!H14</f>
        <v>6.3400576368876083E-2</v>
      </c>
    </row>
    <row r="14" spans="1:8" ht="16">
      <c r="A14" s="17">
        <v>11</v>
      </c>
      <c r="B14" s="59" t="s">
        <v>45</v>
      </c>
      <c r="C14" s="17">
        <f>'11'!C14</f>
        <v>7.1447129124447908E-2</v>
      </c>
      <c r="D14" s="17">
        <f>'11'!D14</f>
        <v>8.4136454030901031E-2</v>
      </c>
      <c r="E14" s="17">
        <f>'11'!E14</f>
        <v>8.5238279736536221E-2</v>
      </c>
      <c r="F14" s="17">
        <f>'11'!F14</f>
        <v>8.5924074363380731E-2</v>
      </c>
      <c r="G14" s="17">
        <f>'11'!G14</f>
        <v>8.6853533359652582E-2</v>
      </c>
      <c r="H14" s="17">
        <f>'11'!H14</f>
        <v>8.777529524417492E-2</v>
      </c>
    </row>
    <row r="15" spans="1:8" ht="16">
      <c r="A15" s="17">
        <v>12</v>
      </c>
      <c r="B15" s="59" t="s">
        <v>49</v>
      </c>
      <c r="C15" s="17">
        <f>'12'!C14</f>
        <v>5.5296141558122389E-2</v>
      </c>
      <c r="D15" s="17">
        <f>'12'!D14</f>
        <v>5.6504269211451533E-2</v>
      </c>
      <c r="E15" s="17">
        <f>'12'!E14</f>
        <v>5.7230064860740171E-2</v>
      </c>
      <c r="F15" s="17">
        <f>'12'!F14</f>
        <v>5.7818321983810865E-2</v>
      </c>
      <c r="G15" s="17">
        <f>'12'!G14</f>
        <v>5.8854302903478942E-2</v>
      </c>
      <c r="H15" s="17">
        <f>'12'!H14</f>
        <v>5.9713375796178345E-2</v>
      </c>
    </row>
    <row r="16" spans="1:8" ht="16">
      <c r="A16" s="17">
        <v>13</v>
      </c>
      <c r="B16" s="59" t="s">
        <v>53</v>
      </c>
      <c r="C16" s="17">
        <f>'13'!C14</f>
        <v>2.9753049687592979E-2</v>
      </c>
      <c r="D16" s="17">
        <f>'13'!D14</f>
        <v>2.6401478482795039E-2</v>
      </c>
      <c r="E16" s="17">
        <f>'13'!E14</f>
        <v>2.2988099237856094E-2</v>
      </c>
      <c r="F16" s="17">
        <f>'13'!F14</f>
        <v>2.2967792088479003E-2</v>
      </c>
      <c r="G16" s="17">
        <f>'13'!G14</f>
        <v>2.29070853377033E-2</v>
      </c>
      <c r="H16" s="17">
        <f>'13'!H14</f>
        <v>2.299948693452223E-2</v>
      </c>
    </row>
    <row r="17" spans="1:8" ht="16">
      <c r="A17" s="17">
        <v>14</v>
      </c>
      <c r="B17" s="59" t="s">
        <v>57</v>
      </c>
      <c r="C17" s="17">
        <f>'14'!C14</f>
        <v>4.6528459907977042E-2</v>
      </c>
      <c r="D17" s="17">
        <f>'14'!D14</f>
        <v>3.6820787964862448E-2</v>
      </c>
      <c r="E17" s="17">
        <f>'14'!E14</f>
        <v>3.7367212939732025E-2</v>
      </c>
      <c r="F17" s="17">
        <f>'14'!F14</f>
        <v>3.7854207224745834E-2</v>
      </c>
      <c r="G17" s="17">
        <f>'14'!G14</f>
        <v>3.8330960464352207E-2</v>
      </c>
      <c r="H17" s="17">
        <f>'14'!H14</f>
        <v>3.8834951456310683E-2</v>
      </c>
    </row>
    <row r="18" spans="1:8" ht="16">
      <c r="A18" s="17">
        <v>15</v>
      </c>
      <c r="B18" s="59" t="s">
        <v>61</v>
      </c>
      <c r="C18" s="17">
        <f>'15'!C14</f>
        <v>6.8416165762595904E-2</v>
      </c>
      <c r="D18" s="17">
        <f>'15'!D14</f>
        <v>6.993705664901588E-2</v>
      </c>
      <c r="E18" s="17">
        <f>'15'!E14</f>
        <v>7.0832279281558302E-2</v>
      </c>
      <c r="F18" s="17">
        <f>'15'!F14</f>
        <v>7.08502024291498E-2</v>
      </c>
      <c r="G18" s="17">
        <f>'15'!G14</f>
        <v>7.0939954395743604E-2</v>
      </c>
      <c r="H18" s="17">
        <f>'15'!H14</f>
        <v>0.10391923990498812</v>
      </c>
    </row>
    <row r="19" spans="1:8" ht="16">
      <c r="A19" s="17">
        <v>16</v>
      </c>
      <c r="B19" s="59" t="s">
        <v>65</v>
      </c>
      <c r="C19" s="17">
        <f>'16'!C14</f>
        <v>0.10222335803731153</v>
      </c>
      <c r="D19" s="17">
        <f>'16'!D14</f>
        <v>0.11260285838025118</v>
      </c>
      <c r="E19" s="17">
        <f>'16'!E14</f>
        <v>0.10568031704095111</v>
      </c>
      <c r="F19" s="17">
        <f>'16'!F14</f>
        <v>6.2533500089333574E-2</v>
      </c>
      <c r="G19" s="17">
        <f>'16'!G14</f>
        <v>6.3342683920007234E-2</v>
      </c>
      <c r="H19" s="17">
        <f>'16'!H14</f>
        <v>6.4929041832854098E-2</v>
      </c>
    </row>
    <row r="20" spans="1:8" ht="16">
      <c r="A20" s="17">
        <v>17</v>
      </c>
      <c r="B20" s="59" t="s">
        <v>69</v>
      </c>
      <c r="C20" s="17">
        <f>'17'!C14</f>
        <v>3.555290501640021E-2</v>
      </c>
      <c r="D20" s="17">
        <f>'17'!D14</f>
        <v>3.5734458392410462E-2</v>
      </c>
      <c r="E20" s="17">
        <f>'17'!E14</f>
        <v>3.595620302496056E-2</v>
      </c>
      <c r="F20" s="17">
        <f>'17'!F14</f>
        <v>3.61845176953964E-2</v>
      </c>
      <c r="G20" s="17">
        <f>'17'!G14</f>
        <v>3.6541952519037177E-2</v>
      </c>
      <c r="H20" s="17">
        <f>'17'!H14</f>
        <v>3.70206718654836E-2</v>
      </c>
    </row>
    <row r="21" spans="1:8" ht="16">
      <c r="A21" s="17">
        <v>18</v>
      </c>
      <c r="B21" s="59" t="s">
        <v>73</v>
      </c>
      <c r="C21" s="17">
        <f>'18'!C14</f>
        <v>4.3932441667480226E-2</v>
      </c>
      <c r="D21" s="17">
        <f>'18'!D14</f>
        <v>4.479840716774515E-2</v>
      </c>
      <c r="E21" s="17">
        <f>'18'!E14</f>
        <v>4.550280600637039E-2</v>
      </c>
      <c r="F21" s="17">
        <f>'18'!F14</f>
        <v>4.6177526936890707E-2</v>
      </c>
      <c r="G21" s="17">
        <f>'18'!G14</f>
        <v>4.6748389777685438E-2</v>
      </c>
      <c r="H21" s="17">
        <f>'18'!H14</f>
        <v>4.7234176550855461E-2</v>
      </c>
    </row>
    <row r="22" spans="1:8" ht="16">
      <c r="A22" s="17">
        <v>19</v>
      </c>
      <c r="B22" s="59" t="s">
        <v>77</v>
      </c>
      <c r="C22" s="17">
        <f>'19'!C14</f>
        <v>6.2758880381573984E-2</v>
      </c>
      <c r="D22" s="17">
        <f>'19'!D14</f>
        <v>6.2629172668629052E-2</v>
      </c>
      <c r="E22" s="17">
        <f>'19'!E14</f>
        <v>6.2515628907226811E-2</v>
      </c>
      <c r="F22" s="17">
        <f>'19'!F14</f>
        <v>6.2873310279786224E-2</v>
      </c>
      <c r="G22" s="17">
        <f>'19'!G14</f>
        <v>6.4524454768357206E-2</v>
      </c>
      <c r="H22" s="17">
        <f>'19'!H14</f>
        <v>6.5963060686015831E-2</v>
      </c>
    </row>
    <row r="23" spans="1:8" ht="16">
      <c r="A23" s="17">
        <v>20</v>
      </c>
      <c r="B23" s="59" t="s">
        <v>81</v>
      </c>
      <c r="C23" s="17">
        <f>'20'!C14</f>
        <v>2.5667351129363452E-2</v>
      </c>
      <c r="D23" s="17">
        <f>'20'!D14</f>
        <v>2.5595085743537239E-2</v>
      </c>
      <c r="E23" s="17">
        <f>'20'!E14</f>
        <v>2.5731194785144525E-2</v>
      </c>
      <c r="F23" s="17">
        <f>'20'!F14</f>
        <v>2.5902262130892761E-2</v>
      </c>
      <c r="G23" s="17">
        <f>'20'!G14</f>
        <v>2.657218777679362E-2</v>
      </c>
      <c r="H23" s="17">
        <f>'20'!H14</f>
        <v>2.7068483262654517E-2</v>
      </c>
    </row>
    <row r="24" spans="1:8" ht="16">
      <c r="A24" s="17">
        <v>21</v>
      </c>
      <c r="B24" s="59" t="s">
        <v>85</v>
      </c>
      <c r="C24" s="17">
        <f>'21'!C14</f>
        <v>6.8621334996880848E-2</v>
      </c>
      <c r="D24" s="17">
        <f>'21'!D14</f>
        <v>6.3143272084359409E-2</v>
      </c>
      <c r="E24" s="17">
        <f>'21'!E14</f>
        <v>6.3856960408684549E-2</v>
      </c>
      <c r="F24" s="17">
        <f>'21'!F14</f>
        <v>6.420958006934635E-2</v>
      </c>
      <c r="G24" s="17">
        <f>'21'!G14</f>
        <v>6.4168377823408618E-2</v>
      </c>
      <c r="H24" s="17">
        <f>'21'!H14</f>
        <v>6.4926632904817552E-2</v>
      </c>
    </row>
    <row r="25" spans="1:8" ht="16">
      <c r="A25" s="17">
        <v>22</v>
      </c>
      <c r="B25" s="59" t="s">
        <v>89</v>
      </c>
      <c r="C25" s="17">
        <f>'22'!C14</f>
        <v>6.4510183393235651E-2</v>
      </c>
      <c r="D25" s="17">
        <f>'22'!D14</f>
        <v>6.514051740182393E-2</v>
      </c>
      <c r="E25" s="17">
        <f>'22'!E14</f>
        <v>6.5161740749360028E-2</v>
      </c>
      <c r="F25" s="17">
        <f>'22'!F14</f>
        <v>6.5582985899658025E-2</v>
      </c>
      <c r="G25" s="17">
        <f>'22'!G14</f>
        <v>6.6106336764567009E-2</v>
      </c>
      <c r="H25" s="17">
        <f>'22'!H14</f>
        <v>6.5313739211569868E-2</v>
      </c>
    </row>
    <row r="26" spans="1:8" ht="16">
      <c r="A26" s="17">
        <v>23</v>
      </c>
      <c r="B26" s="59" t="s">
        <v>93</v>
      </c>
      <c r="C26" s="17">
        <f>'23'!C14</f>
        <v>9.6483704974271015E-2</v>
      </c>
      <c r="D26" s="17">
        <f>'23'!D14</f>
        <v>0.11046062078868885</v>
      </c>
      <c r="E26" s="17">
        <f>'23'!E14</f>
        <v>9.0364848074099183E-2</v>
      </c>
      <c r="F26" s="17">
        <f>'23'!F14</f>
        <v>9.22722029988466E-2</v>
      </c>
      <c r="G26" s="17">
        <f>'23'!G14</f>
        <v>8.2801040927371658E-2</v>
      </c>
      <c r="H26" s="17">
        <f>'23'!H14</f>
        <v>7.4223306118121099E-2</v>
      </c>
    </row>
    <row r="27" spans="1:8" ht="16">
      <c r="A27" s="17">
        <v>24</v>
      </c>
      <c r="B27" s="59" t="s">
        <v>97</v>
      </c>
      <c r="C27" s="17">
        <f>'24'!C14</f>
        <v>2.1022941284676903E-2</v>
      </c>
      <c r="D27" s="17">
        <f>'24'!D14</f>
        <v>2.0727357521008041E-2</v>
      </c>
      <c r="E27" s="17">
        <f>'24'!E14</f>
        <v>2.0436663374093122E-2</v>
      </c>
      <c r="F27" s="17">
        <f>'24'!F14</f>
        <v>2.0078641345268971E-2</v>
      </c>
      <c r="G27" s="17">
        <f>'24'!G14</f>
        <v>2.0512483897700138E-2</v>
      </c>
      <c r="H27" s="17">
        <f>'24'!H14</f>
        <v>2.0149752964028659E-2</v>
      </c>
    </row>
    <row r="28" spans="1:8" ht="16">
      <c r="A28" s="17">
        <v>25</v>
      </c>
      <c r="B28" s="59" t="s">
        <v>101</v>
      </c>
      <c r="C28" s="17">
        <f>'25'!C14</f>
        <v>5.3529608564737374E-2</v>
      </c>
      <c r="D28" s="17">
        <f>'25'!D14</f>
        <v>5.4253840154623451E-2</v>
      </c>
      <c r="E28" s="17">
        <f>'25'!E14</f>
        <v>5.4680291172550501E-2</v>
      </c>
      <c r="F28" s="17">
        <f>'25'!F14</f>
        <v>5.5269612076410235E-2</v>
      </c>
      <c r="G28" s="17">
        <f>'25'!G14</f>
        <v>5.5869823311683775E-2</v>
      </c>
      <c r="H28" s="17">
        <f>'25'!H14</f>
        <v>5.5024417085081503E-2</v>
      </c>
    </row>
    <row r="29" spans="1:8" ht="16">
      <c r="A29" s="17">
        <v>26</v>
      </c>
      <c r="B29" s="59" t="s">
        <v>105</v>
      </c>
      <c r="C29" s="17">
        <f>'26'!C14</f>
        <v>3.3010842792209442E-2</v>
      </c>
      <c r="D29" s="17">
        <f>'26'!D14</f>
        <v>3.3347869584177715E-2</v>
      </c>
      <c r="E29" s="17">
        <f>'26'!E14</f>
        <v>3.3657829328914667E-2</v>
      </c>
      <c r="F29" s="17">
        <f>'26'!F14</f>
        <v>3.3900073015541883E-2</v>
      </c>
      <c r="G29" s="17">
        <f>'26'!G14</f>
        <v>3.4005597844568254E-2</v>
      </c>
      <c r="H29" s="17">
        <f>'26'!H14</f>
        <v>3.4347010489048584E-2</v>
      </c>
    </row>
    <row r="30" spans="1:8" ht="16">
      <c r="A30" s="17">
        <v>27</v>
      </c>
      <c r="B30" s="59" t="s">
        <v>3</v>
      </c>
      <c r="C30" s="17">
        <f>'27'!C14</f>
        <v>3.3878831622206833E-2</v>
      </c>
      <c r="D30" s="17">
        <f>'27'!D14</f>
        <v>2.3781212841854936E-2</v>
      </c>
      <c r="E30" s="17">
        <f>'27'!E14</f>
        <v>2.3981315427284482E-2</v>
      </c>
      <c r="F30" s="17">
        <f>'27'!F14</f>
        <v>2.4138365307921582E-2</v>
      </c>
      <c r="G30" s="17">
        <f>'27'!G14</f>
        <v>2.4376026707646652E-2</v>
      </c>
      <c r="H30" s="17">
        <f>'27'!H14</f>
        <v>2.4688177583134754E-2</v>
      </c>
    </row>
    <row r="31" spans="1:8" ht="16">
      <c r="A31" s="17">
        <v>28</v>
      </c>
      <c r="B31" s="59" t="s">
        <v>7</v>
      </c>
      <c r="C31" s="17">
        <f>'28'!C14</f>
        <v>7.3006911320938381E-2</v>
      </c>
      <c r="D31" s="17">
        <f>'28'!D14</f>
        <v>5.9373608431052396E-2</v>
      </c>
      <c r="E31" s="17">
        <f>'28'!E14</f>
        <v>6.0081109497822062E-2</v>
      </c>
      <c r="F31" s="17">
        <f>'28'!F14</f>
        <v>6.0682680151706699E-2</v>
      </c>
      <c r="G31" s="17">
        <f>'28'!G14</f>
        <v>6.1551087402544113E-2</v>
      </c>
      <c r="H31" s="17">
        <f>'28'!H14</f>
        <v>6.219872492613901E-2</v>
      </c>
    </row>
    <row r="32" spans="1:8" ht="16">
      <c r="A32" s="17">
        <v>29</v>
      </c>
      <c r="B32" s="59" t="s">
        <v>11</v>
      </c>
      <c r="C32" s="17">
        <f>'29'!C14</f>
        <v>5.4259359739555077E-2</v>
      </c>
      <c r="D32" s="17">
        <f>'29'!D14</f>
        <v>5.491865174709961E-2</v>
      </c>
      <c r="E32" s="17">
        <f>'29'!E14</f>
        <v>5.5511223675536896E-2</v>
      </c>
      <c r="F32" s="17">
        <f>'29'!F14</f>
        <v>5.5983205038488457E-2</v>
      </c>
      <c r="G32" s="17">
        <f>'29'!G14</f>
        <v>5.6711445078509913E-2</v>
      </c>
      <c r="H32" s="17">
        <f>'29'!H14</f>
        <v>5.7290174735032943E-2</v>
      </c>
    </row>
    <row r="33" spans="1:8" ht="16">
      <c r="A33" s="17">
        <v>30</v>
      </c>
      <c r="B33" s="59" t="s">
        <v>15</v>
      </c>
      <c r="C33" s="17">
        <f>'30'!C14</f>
        <v>5.7208237986270026E-2</v>
      </c>
      <c r="D33" s="17">
        <f>'30'!D14</f>
        <v>5.1343487934280334E-2</v>
      </c>
      <c r="E33" s="17">
        <f>'30'!E14</f>
        <v>4.854032313986547E-2</v>
      </c>
      <c r="F33" s="17">
        <f>'30'!F14</f>
        <v>4.5405329887185215E-2</v>
      </c>
      <c r="G33" s="17">
        <f>'30'!G14</f>
        <v>4.6007927519818796E-2</v>
      </c>
      <c r="H33" s="17">
        <f>'30'!H14</f>
        <v>4.681479347473802E-2</v>
      </c>
    </row>
    <row r="34" spans="1:8" ht="16">
      <c r="A34" s="17">
        <v>31</v>
      </c>
      <c r="B34" s="59" t="s">
        <v>19</v>
      </c>
      <c r="C34" s="17">
        <f>'31'!C14</f>
        <v>6.764069264069264E-2</v>
      </c>
      <c r="D34" s="17">
        <f>'31'!D14</f>
        <v>6.173686376732062E-2</v>
      </c>
      <c r="E34" s="17">
        <f>'31'!E14</f>
        <v>6.229235880398671E-2</v>
      </c>
      <c r="F34" s="17">
        <f>'31'!F14</f>
        <v>6.2822839592349564E-2</v>
      </c>
      <c r="G34" s="17">
        <f>'31'!G14</f>
        <v>6.3402606551602667E-2</v>
      </c>
      <c r="H34" s="17">
        <f>'31'!H14</f>
        <v>6.4386893690084421E-2</v>
      </c>
    </row>
    <row r="35" spans="1:8" ht="16">
      <c r="A35" s="17">
        <v>32</v>
      </c>
      <c r="B35" s="59" t="s">
        <v>23</v>
      </c>
      <c r="C35" s="75">
        <f>'32'!C14</f>
        <v>6.8797629127857751E-2</v>
      </c>
      <c r="D35" s="75">
        <f>'32'!D14</f>
        <v>5.8867601412822428E-2</v>
      </c>
      <c r="E35" s="75">
        <f>'32'!E14</f>
        <v>5.4327158146357357E-2</v>
      </c>
      <c r="F35" s="75">
        <f>'32'!F14</f>
        <v>5.5193729992272872E-2</v>
      </c>
      <c r="G35" s="75">
        <f>'32'!G14</f>
        <v>5.5791118054005807E-2</v>
      </c>
      <c r="H35" s="75">
        <f>'32'!H14</f>
        <v>5.6296796712267075E-2</v>
      </c>
    </row>
    <row r="36" spans="1:8" ht="16">
      <c r="A36" s="17">
        <v>33</v>
      </c>
      <c r="B36" s="59" t="s">
        <v>27</v>
      </c>
      <c r="C36" s="17">
        <f>'33'!C14</f>
        <v>5.5078211059704778E-2</v>
      </c>
      <c r="D36" s="17">
        <f>'33'!D14</f>
        <v>4.4903457566232596E-2</v>
      </c>
      <c r="E36" s="17">
        <f>'33'!E14</f>
        <v>4.5336053496543127E-2</v>
      </c>
      <c r="F36" s="17">
        <f>'33'!F14</f>
        <v>4.5861041045631733E-2</v>
      </c>
      <c r="G36" s="17">
        <f>'33'!G14</f>
        <v>4.6712600724045317E-2</v>
      </c>
      <c r="H36" s="17">
        <f>'33'!H14</f>
        <v>4.7858339315625748E-2</v>
      </c>
    </row>
    <row r="37" spans="1:8" ht="16">
      <c r="A37" s="17">
        <v>34</v>
      </c>
      <c r="B37" s="59" t="s">
        <v>31</v>
      </c>
      <c r="C37" s="17">
        <f>'34'!C14</f>
        <v>7.2525081590716786E-2</v>
      </c>
      <c r="D37" s="17">
        <f>'34'!D14</f>
        <v>7.4064930255524006E-2</v>
      </c>
      <c r="E37" s="17">
        <f>'34'!E14</f>
        <v>7.540530350634661E-2</v>
      </c>
      <c r="F37" s="17">
        <f>'34'!F14</f>
        <v>7.6316458916306285E-2</v>
      </c>
      <c r="G37" s="17">
        <f>'34'!G14</f>
        <v>7.7349490782519015E-2</v>
      </c>
      <c r="H37" s="17">
        <f>'34'!H14</f>
        <v>7.8534031413612565E-2</v>
      </c>
    </row>
    <row r="38" spans="1:8" ht="16">
      <c r="A38" s="17">
        <v>35</v>
      </c>
      <c r="B38" s="59" t="s">
        <v>35</v>
      </c>
      <c r="C38" s="17">
        <f>'35'!C14</f>
        <v>6.4564726137953304E-2</v>
      </c>
      <c r="D38" s="17">
        <f>'35'!D14</f>
        <v>6.0040390808361994E-2</v>
      </c>
      <c r="E38" s="17">
        <f>'35'!E14</f>
        <v>6.035334138044552E-2</v>
      </c>
      <c r="F38" s="17">
        <f>'35'!F14</f>
        <v>5.5005500550055E-2</v>
      </c>
      <c r="G38" s="17">
        <f>'35'!G14</f>
        <v>5.540780141843972E-2</v>
      </c>
      <c r="H38" s="17">
        <f>'35'!H14</f>
        <v>5.3844497092397157E-2</v>
      </c>
    </row>
    <row r="39" spans="1:8" ht="16">
      <c r="A39" s="17">
        <v>36</v>
      </c>
      <c r="B39" s="59" t="s">
        <v>40</v>
      </c>
      <c r="C39" s="17">
        <f>'36'!C14</f>
        <v>5.5597474286168146E-2</v>
      </c>
      <c r="D39" s="17">
        <f>'36'!D14</f>
        <v>5.2143917211503743E-2</v>
      </c>
      <c r="E39" s="17">
        <f>'36'!E14</f>
        <v>5.2301255230125521E-2</v>
      </c>
      <c r="F39" s="17">
        <f>'36'!F14</f>
        <v>5.2343372523755836E-2</v>
      </c>
      <c r="G39" s="17">
        <f>'36'!G14</f>
        <v>4.8742840895243514E-2</v>
      </c>
      <c r="H39" s="17">
        <f>'36'!H14</f>
        <v>4.2547156431711815E-2</v>
      </c>
    </row>
    <row r="40" spans="1:8" ht="16">
      <c r="A40" s="17">
        <v>37</v>
      </c>
      <c r="B40" s="59" t="s">
        <v>44</v>
      </c>
      <c r="C40" s="17">
        <f>'37'!C14</f>
        <v>7.4337160320475756E-2</v>
      </c>
      <c r="D40" s="17">
        <f>'37'!D14</f>
        <v>7.5446391147623443E-2</v>
      </c>
      <c r="E40" s="17">
        <f>'37'!E14</f>
        <v>7.6000675561560552E-2</v>
      </c>
      <c r="F40" s="17">
        <f>'37'!F14</f>
        <v>7.6109936575052856E-2</v>
      </c>
      <c r="G40" s="17">
        <f>'37'!G14</f>
        <v>7.6870515886573287E-2</v>
      </c>
      <c r="H40" s="17">
        <f>'37'!H14</f>
        <v>7.7532736044107514E-2</v>
      </c>
    </row>
    <row r="41" spans="1:8" ht="16">
      <c r="A41" s="17">
        <v>38</v>
      </c>
      <c r="B41" s="59" t="s">
        <v>48</v>
      </c>
      <c r="C41" s="17">
        <f>'38'!C14</f>
        <v>4.7641734159123393E-2</v>
      </c>
      <c r="D41" s="17">
        <f>'38'!D14</f>
        <v>4.4157908681444848E-2</v>
      </c>
      <c r="E41" s="17">
        <f>'38'!E14</f>
        <v>4.0272060139609808E-2</v>
      </c>
      <c r="F41" s="17">
        <f>'38'!F14</f>
        <v>4.0810774044347707E-2</v>
      </c>
      <c r="G41" s="17">
        <f>'38'!G14</f>
        <v>4.1329904481998532E-2</v>
      </c>
      <c r="H41" s="17">
        <f>'38'!H14</f>
        <v>4.2237657217946312E-2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'39'!C14</f>
        <v>1.4190157518588322E-2</v>
      </c>
      <c r="F43" s="17">
        <f>'39'!D14</f>
        <v>1.4249264509648168E-2</v>
      </c>
      <c r="G43" s="17">
        <f>'39'!E14</f>
        <v>1.4280484495023131E-2</v>
      </c>
      <c r="H43" s="17">
        <f>'39'!F14</f>
        <v>1.4344325630456886E-2</v>
      </c>
    </row>
    <row r="44" spans="1:8" ht="17" thickBot="1">
      <c r="A44">
        <v>40</v>
      </c>
      <c r="B44" s="60" t="s">
        <v>60</v>
      </c>
      <c r="C44" s="17"/>
      <c r="D44" s="17"/>
      <c r="E44" s="17">
        <f>'40'!C14</f>
        <v>1.6223696139714652E-2</v>
      </c>
      <c r="F44" s="17">
        <f>'40'!D14</f>
        <v>1.6260629190698921E-2</v>
      </c>
      <c r="G44" s="17">
        <f>'40'!E14</f>
        <v>1.6324178989821397E-2</v>
      </c>
      <c r="H44" s="17">
        <f>'40'!F14</f>
        <v>1.6357163475416145E-2</v>
      </c>
    </row>
    <row r="45" spans="1:8" ht="17" thickBot="1">
      <c r="A45">
        <v>41</v>
      </c>
      <c r="B45" s="60" t="s">
        <v>64</v>
      </c>
      <c r="C45" s="17"/>
      <c r="D45" s="17"/>
      <c r="E45" s="17">
        <f>'41'!C14</f>
        <v>2.4591373346230141E-2</v>
      </c>
      <c r="F45" s="17">
        <f>'41'!D14</f>
        <v>2.4621849429183454E-2</v>
      </c>
      <c r="G45" s="17">
        <f>'41'!E14</f>
        <v>2.4808560607313564E-2</v>
      </c>
      <c r="H45" s="17">
        <f>'41'!F14</f>
        <v>2.5129206000854394E-2</v>
      </c>
    </row>
    <row r="46" spans="1:8" ht="17" thickBot="1">
      <c r="A46">
        <v>42</v>
      </c>
      <c r="B46" s="60" t="s">
        <v>68</v>
      </c>
      <c r="C46" s="17"/>
      <c r="D46" s="17"/>
      <c r="E46" s="17">
        <f>'42'!C14</f>
        <v>2.5290540133678568E-2</v>
      </c>
      <c r="F46" s="17">
        <f>'42'!D14</f>
        <v>2.5406504065040653E-2</v>
      </c>
      <c r="G46" s="17">
        <f>'42'!E14</f>
        <v>2.5522605736509482E-2</v>
      </c>
      <c r="H46" s="17">
        <f>'42'!F14</f>
        <v>2.5718274671173488E-2</v>
      </c>
    </row>
    <row r="47" spans="1:8" ht="17" thickBot="1">
      <c r="A47">
        <v>43</v>
      </c>
      <c r="B47" s="60" t="s">
        <v>72</v>
      </c>
      <c r="C47" s="17"/>
      <c r="D47" s="17"/>
      <c r="E47" s="17">
        <f>'43'!C14</f>
        <v>3.2451661401829618E-2</v>
      </c>
      <c r="F47" s="17">
        <f>'43'!D14</f>
        <v>3.3879677564629618E-2</v>
      </c>
      <c r="G47" s="17">
        <f>'43'!E14</f>
        <v>3.4064614758286635E-2</v>
      </c>
      <c r="H47" s="17">
        <f>'43'!F14</f>
        <v>3.466725698461693E-2</v>
      </c>
    </row>
    <row r="48" spans="1:8" ht="17" thickBot="1">
      <c r="A48">
        <v>44</v>
      </c>
      <c r="B48" s="60" t="s">
        <v>76</v>
      </c>
      <c r="C48" s="17"/>
      <c r="D48" s="17"/>
      <c r="E48" s="17">
        <f>'44'!C14</f>
        <v>3.6534128965475247E-2</v>
      </c>
      <c r="F48" s="17">
        <f>'44'!D14</f>
        <v>4.5146726862302478E-2</v>
      </c>
      <c r="G48" s="17">
        <f>'44'!E14</f>
        <v>4.1517032362526726E-2</v>
      </c>
      <c r="H48" s="17">
        <f>'44'!F14</f>
        <v>4.2000042000041996E-2</v>
      </c>
    </row>
    <row r="49" spans="1:8" ht="17" thickBot="1">
      <c r="A49">
        <v>45</v>
      </c>
      <c r="B49" s="60" t="s">
        <v>80</v>
      </c>
      <c r="C49" s="17"/>
      <c r="D49" s="17"/>
      <c r="E49" s="17">
        <f>'45'!C14</f>
        <v>3.9409729824407762E-2</v>
      </c>
      <c r="F49" s="17">
        <f>'45'!D14</f>
        <v>3.9966250721612862E-2</v>
      </c>
      <c r="G49" s="17">
        <f>'45'!E14</f>
        <v>4.9473778897184496E-2</v>
      </c>
      <c r="H49" s="17">
        <f>'45'!F14</f>
        <v>3.6456434560699962E-2</v>
      </c>
    </row>
    <row r="50" spans="1:8" ht="17" thickBot="1">
      <c r="A50">
        <v>46</v>
      </c>
      <c r="B50" s="60" t="s">
        <v>84</v>
      </c>
      <c r="C50" s="17"/>
      <c r="D50" s="17"/>
      <c r="E50" s="17">
        <f>'46'!C14</f>
        <v>3.2042723631508681E-2</v>
      </c>
      <c r="F50" s="17">
        <f>'46'!D14</f>
        <v>5.4030689431597147E-2</v>
      </c>
      <c r="G50" s="17">
        <f>'46'!E14</f>
        <v>5.4549421776129176E-2</v>
      </c>
      <c r="H50" s="17">
        <f>'46'!F14</f>
        <v>3.8620689655172416E-2</v>
      </c>
    </row>
    <row r="51" spans="1:8" ht="17" thickBot="1">
      <c r="A51">
        <v>47</v>
      </c>
      <c r="B51" s="60" t="s">
        <v>88</v>
      </c>
      <c r="C51" s="17"/>
      <c r="D51" s="17"/>
      <c r="E51" s="17">
        <f>'47'!C14</f>
        <v>3.2449972958355867E-2</v>
      </c>
      <c r="F51" s="17">
        <f>'47'!D14</f>
        <v>3.2869508053029475E-2</v>
      </c>
      <c r="G51" s="17">
        <f>'47'!E14</f>
        <v>6.338742393509128E-2</v>
      </c>
      <c r="H51" s="17">
        <f>'47'!F14</f>
        <v>5.1216389244558257E-2</v>
      </c>
    </row>
    <row r="52" spans="1:8" ht="17" thickBot="1">
      <c r="A52">
        <v>48</v>
      </c>
      <c r="B52" s="60" t="s">
        <v>92</v>
      </c>
      <c r="C52" s="17"/>
      <c r="D52" s="17"/>
      <c r="E52" s="17">
        <f>'48'!C14</f>
        <v>4.3652690876587602E-2</v>
      </c>
      <c r="F52" s="17">
        <f>'48'!D14</f>
        <v>4.3870644271747306E-2</v>
      </c>
      <c r="G52" s="17">
        <f>'48'!E14</f>
        <v>4.4304732167345304E-2</v>
      </c>
      <c r="H52" s="17">
        <f>'48'!F14</f>
        <v>4.4732245558727048E-2</v>
      </c>
    </row>
    <row r="53" spans="1:8" ht="17" thickBot="1">
      <c r="A53">
        <v>49</v>
      </c>
      <c r="B53" s="60" t="s">
        <v>96</v>
      </c>
      <c r="C53" s="17"/>
      <c r="D53" s="17"/>
      <c r="E53" s="17">
        <f>'49'!C14</f>
        <v>5.2978127601604474E-2</v>
      </c>
      <c r="F53" s="17">
        <f>'49'!D14</f>
        <v>5.3288672350791717E-2</v>
      </c>
      <c r="G53" s="17">
        <f>'49'!E14</f>
        <v>5.3767570473922728E-2</v>
      </c>
      <c r="H53" s="17">
        <f>'49'!F14</f>
        <v>5.4542621162537011E-2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'50'!C14</f>
        <v>4.4180452604192233E-2</v>
      </c>
      <c r="F54" s="17">
        <f>'50'!D14</f>
        <v>4.4591983352326219E-2</v>
      </c>
      <c r="G54" s="17">
        <f>'50'!E14</f>
        <v>4.5031522065445813E-2</v>
      </c>
      <c r="H54" s="17">
        <f>'50'!F14</f>
        <v>4.5696877380045693E-2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'51'!C14</f>
        <v>3.8233607340852613E-2</v>
      </c>
      <c r="F55" s="17">
        <f>'51'!D14</f>
        <v>3.5895736690965317E-2</v>
      </c>
      <c r="G55" s="17">
        <f>'51'!E14</f>
        <v>3.6261192156425204E-2</v>
      </c>
      <c r="H55" s="17">
        <f>'51'!F14</f>
        <v>3.6842851069859711E-2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'52'!C14</f>
        <v>2.4193972545100719E-2</v>
      </c>
      <c r="F56" s="17">
        <f>'52'!D14</f>
        <v>2.4112047637019331E-2</v>
      </c>
      <c r="G56" s="17">
        <f>'52'!E14</f>
        <v>2.4091589940190009E-2</v>
      </c>
      <c r="H56" s="17">
        <f>'52'!F14</f>
        <v>2.3945362928413774E-2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'1'!C14</f>
        <v>6.7376931822967112E-2</v>
      </c>
      <c r="D60" s="62">
        <f>'1'!D14</f>
        <v>4.7540841905091197E-2</v>
      </c>
      <c r="E60" s="62">
        <f>'1'!E14</f>
        <v>4.349906477010744E-2</v>
      </c>
      <c r="F60" s="62">
        <f>'1'!F14</f>
        <v>4.3692926115261939E-2</v>
      </c>
      <c r="G60" s="62">
        <f>'1'!G14</f>
        <v>2.5900025900025901E-2</v>
      </c>
      <c r="H60" s="63">
        <f>'1'!H14</f>
        <v>2.6236389872753511E-2</v>
      </c>
    </row>
    <row r="61" spans="1:8">
      <c r="B61" t="s">
        <v>214</v>
      </c>
      <c r="C61">
        <f>'1'!C44</f>
        <v>2.983293556085919E-2</v>
      </c>
      <c r="D61">
        <f>'1'!D44</f>
        <v>3.065290691733933E-2</v>
      </c>
      <c r="E61">
        <f>'1'!E44</f>
        <v>3.068112088361628E-2</v>
      </c>
      <c r="F61">
        <f>'1'!F44</f>
        <v>3.0759766225776686E-2</v>
      </c>
      <c r="G61">
        <f>'1'!G44</f>
        <v>2.9123386079021457E-2</v>
      </c>
      <c r="H61">
        <f>'1'!H44</f>
        <v>2.9460866149464793E-2</v>
      </c>
    </row>
    <row r="62" spans="1:8">
      <c r="B62" t="s">
        <v>215</v>
      </c>
      <c r="C62">
        <f>'1'!C74</f>
        <v>6.052047609441194E-2</v>
      </c>
      <c r="D62">
        <f>'1'!D74</f>
        <v>4.1118421052631575E-2</v>
      </c>
      <c r="E62">
        <f>'1'!E74</f>
        <v>4.1339396444811903E-2</v>
      </c>
      <c r="F62">
        <f>'1'!F74</f>
        <v>4.1884816753926697E-2</v>
      </c>
      <c r="G62">
        <f>'1'!G74</f>
        <v>4.2319085907744393E-2</v>
      </c>
      <c r="H62">
        <f>'1'!H74</f>
        <v>4.2789901583226361E-2</v>
      </c>
    </row>
    <row r="63" spans="1:8">
      <c r="B63" t="s">
        <v>216</v>
      </c>
      <c r="C63">
        <f>'1'!C104</f>
        <v>9.9999999999999995E-7</v>
      </c>
      <c r="D63">
        <f>'1'!D104</f>
        <v>9.9999999999999995E-7</v>
      </c>
      <c r="E63">
        <f>'1'!E104</f>
        <v>9.9999999999999995E-7</v>
      </c>
      <c r="F63">
        <f>'1'!F104</f>
        <v>9.9999999999999995E-7</v>
      </c>
      <c r="G63">
        <f>'1'!G104</f>
        <v>9.9999999999999995E-7</v>
      </c>
      <c r="H63">
        <f>'1'!H104</f>
        <v>9.9999999999999995E-7</v>
      </c>
    </row>
    <row r="64" spans="1:8">
      <c r="B64" t="s">
        <v>217</v>
      </c>
      <c r="C64">
        <f>'1'!C134</f>
        <v>6.51890482398957E-2</v>
      </c>
      <c r="D64">
        <f>'1'!D134</f>
        <v>6.8259385665529013E-2</v>
      </c>
      <c r="E64">
        <f>'1'!E134</f>
        <v>6.858710562414265E-2</v>
      </c>
      <c r="F64">
        <f>'1'!F134</f>
        <v>6.8917987594762226E-2</v>
      </c>
      <c r="G64">
        <f>'1'!G134</f>
        <v>7.0126227208976155E-2</v>
      </c>
      <c r="H64">
        <f>'1'!H134</f>
        <v>7.1736011477761846E-2</v>
      </c>
    </row>
    <row r="65" spans="1:8">
      <c r="B65" t="s">
        <v>218</v>
      </c>
      <c r="C65">
        <f>'1'!C164</f>
        <v>0.16638935108153077</v>
      </c>
      <c r="D65">
        <f>'1'!D164</f>
        <v>0.17421602787456447</v>
      </c>
      <c r="E65">
        <f>'1'!E164</f>
        <v>0.17271157167530224</v>
      </c>
      <c r="F65">
        <f>'1'!F164</f>
        <v>0.17211703958691912</v>
      </c>
      <c r="G65">
        <f>'1'!G164</f>
        <v>9.9999999999999995E-7</v>
      </c>
      <c r="H65">
        <f>'1'!H164</f>
        <v>9.9999999999999995E-7</v>
      </c>
    </row>
    <row r="66" spans="1:8">
      <c r="B66" t="s">
        <v>219</v>
      </c>
      <c r="C66">
        <f>'1'!C194</f>
        <v>0.11918951132300357</v>
      </c>
      <c r="D66">
        <f>'1'!D194</f>
        <v>8.0775444264943458E-2</v>
      </c>
      <c r="E66">
        <f>'1'!E194</f>
        <v>4.0733197556008148E-2</v>
      </c>
      <c r="F66">
        <f>'1'!F194</f>
        <v>4.0733197556008148E-2</v>
      </c>
      <c r="G66">
        <f>'1'!G194</f>
        <v>1E-8</v>
      </c>
      <c r="H66">
        <f>'1'!H194</f>
        <v>9.9999999999999995E-7</v>
      </c>
    </row>
    <row r="67" spans="1:8">
      <c r="B67" t="s">
        <v>220</v>
      </c>
      <c r="C67">
        <f>'1'!C224</f>
        <v>9.5147478591817325E-2</v>
      </c>
      <c r="D67">
        <f>'1'!D224</f>
        <v>4.945598417408506E-2</v>
      </c>
      <c r="E67">
        <f>'1'!E224</f>
        <v>5.0658561296859174E-2</v>
      </c>
      <c r="F67">
        <f>'1'!F224</f>
        <v>5.1387461459403906E-2</v>
      </c>
      <c r="G67">
        <f>'1'!G224</f>
        <v>9.9999999999999995E-7</v>
      </c>
      <c r="H67">
        <f>'1'!H224</f>
        <v>9.9999999999999995E-7</v>
      </c>
    </row>
    <row r="68" spans="1:8" ht="16" thickBot="1">
      <c r="B68" t="s">
        <v>221</v>
      </c>
      <c r="C68">
        <f>'1'!C254</f>
        <v>0.3051881993896236</v>
      </c>
      <c r="D68">
        <f>'1'!D254</f>
        <v>0.10351966873706005</v>
      </c>
      <c r="E68">
        <f>'1'!E254</f>
        <v>0.10706638115631692</v>
      </c>
      <c r="F68">
        <f>'1'!F254</f>
        <v>0.10548523206751054</v>
      </c>
      <c r="G68">
        <f>'1'!G254</f>
        <v>9.9999999999999995E-7</v>
      </c>
      <c r="H68">
        <f>'1'!H254</f>
        <v>9.9999999999999995E-7</v>
      </c>
    </row>
    <row r="69" spans="1:8" ht="17" thickBot="1">
      <c r="A69">
        <v>2</v>
      </c>
      <c r="B69" s="69" t="s">
        <v>8</v>
      </c>
      <c r="C69" s="62">
        <f>'2'!C14</f>
        <v>5.5457524577766579E-2</v>
      </c>
      <c r="D69" s="62">
        <f>'2'!D14</f>
        <v>5.3120178079073183E-2</v>
      </c>
      <c r="E69" s="62">
        <f>'2'!E14</f>
        <v>5.098789037603569E-2</v>
      </c>
      <c r="F69" s="62">
        <f>'2'!F14</f>
        <v>5.120983228779926E-2</v>
      </c>
      <c r="G69" s="62">
        <f>'2'!G14</f>
        <v>5.1596924823280529E-2</v>
      </c>
      <c r="H69" s="63">
        <f>'2'!H14</f>
        <v>1.0000000000000001E-5</v>
      </c>
    </row>
    <row r="70" spans="1:8">
      <c r="B70" t="s">
        <v>223</v>
      </c>
      <c r="C70">
        <f>'2'!C44</f>
        <v>3.5910940866650705E-2</v>
      </c>
      <c r="D70">
        <f>'2'!D44</f>
        <v>2.3926306974518485E-2</v>
      </c>
      <c r="E70">
        <f>'2'!E44</f>
        <v>2.4044241404183698E-2</v>
      </c>
      <c r="F70">
        <f>'2'!F44</f>
        <v>2.4105098228275283E-2</v>
      </c>
      <c r="G70">
        <f>'2'!G44</f>
        <v>2.4067388688327314E-2</v>
      </c>
      <c r="H70">
        <f>'2'!H44</f>
        <v>9.9999999999999995E-7</v>
      </c>
    </row>
    <row r="71" spans="1:8">
      <c r="B71" t="s">
        <v>224</v>
      </c>
      <c r="C71">
        <f>'2'!C74</f>
        <v>5.790387955993051E-2</v>
      </c>
      <c r="D71">
        <f>'2'!D74</f>
        <v>5.8428279287174992E-2</v>
      </c>
      <c r="E71">
        <f>'2'!E74</f>
        <v>5.9311981020166077E-2</v>
      </c>
      <c r="F71">
        <f>'2'!F74</f>
        <v>5.9970014992503741E-2</v>
      </c>
      <c r="G71">
        <f>'2'!G74</f>
        <v>6.0313630880579006E-2</v>
      </c>
      <c r="H71">
        <f>'2'!H74</f>
        <v>9.9999999999999995E-7</v>
      </c>
    </row>
    <row r="72" spans="1:8">
      <c r="B72" t="s">
        <v>225</v>
      </c>
      <c r="C72">
        <f>'2'!C104</f>
        <v>8.206811653672548E-2</v>
      </c>
      <c r="D72">
        <f>'2'!D104</f>
        <v>8.4602368866328256E-2</v>
      </c>
      <c r="E72">
        <f>'2'!E104</f>
        <v>8.5910652920962199E-2</v>
      </c>
      <c r="F72">
        <f>'2'!F104</f>
        <v>8.8417329796640132E-2</v>
      </c>
      <c r="G72">
        <f>'2'!G104</f>
        <v>8.9126559714795009E-2</v>
      </c>
      <c r="H72">
        <f>'2'!H104</f>
        <v>9.9999999999999995E-7</v>
      </c>
    </row>
    <row r="73" spans="1:8">
      <c r="B73" t="s">
        <v>226</v>
      </c>
      <c r="C73">
        <f>'2'!C134</f>
        <v>2.9010733971569481E-2</v>
      </c>
      <c r="D73">
        <f>'2'!D134</f>
        <v>2.8200789622109423E-2</v>
      </c>
      <c r="E73">
        <f>'2'!E134</f>
        <v>2.7862914460852609E-2</v>
      </c>
      <c r="F73">
        <f>'2'!F134</f>
        <v>2.7314941272876262E-2</v>
      </c>
      <c r="G73">
        <f>'2'!G134</f>
        <v>2.7129679869777538E-2</v>
      </c>
      <c r="H73">
        <f>'2'!H134</f>
        <v>9.9999999999999995E-7</v>
      </c>
    </row>
    <row r="74" spans="1:8">
      <c r="B74" t="s">
        <v>227</v>
      </c>
      <c r="C74">
        <f>'2'!C164</f>
        <v>5.7028799543769611E-2</v>
      </c>
      <c r="D74">
        <f>'2'!D164</f>
        <v>5.7028799543769611E-2</v>
      </c>
      <c r="E74">
        <f>'2'!E164</f>
        <v>5.7471264367816091E-2</v>
      </c>
      <c r="F74">
        <f>'2'!F164</f>
        <v>5.7836899942163095E-2</v>
      </c>
      <c r="G74">
        <f>'2'!G164</f>
        <v>5.8962264150943397E-2</v>
      </c>
      <c r="H74">
        <f>'2'!H164</f>
        <v>1.0000000000000001E-5</v>
      </c>
    </row>
    <row r="75" spans="1:8">
      <c r="B75" t="s">
        <v>228</v>
      </c>
      <c r="C75">
        <f>'2'!C194</f>
        <v>3.1685678073510769E-2</v>
      </c>
      <c r="D75">
        <f>'2'!D194</f>
        <v>3.1877590054191898E-2</v>
      </c>
      <c r="E75">
        <f>'2'!E194</f>
        <v>3.2185387833923398E-2</v>
      </c>
      <c r="F75">
        <f>'2'!F194</f>
        <v>3.2268473701193935E-2</v>
      </c>
      <c r="G75">
        <f>'2'!G194</f>
        <v>3.2456994482310937E-2</v>
      </c>
      <c r="H75">
        <f>'2'!H194</f>
        <v>9.9999999999999995E-7</v>
      </c>
    </row>
    <row r="76" spans="1:8">
      <c r="B76" t="s">
        <v>229</v>
      </c>
      <c r="C76">
        <f>'2'!C224</f>
        <v>7.130124777183601E-2</v>
      </c>
      <c r="D76">
        <f>'2'!D224</f>
        <v>7.1890726096333582E-2</v>
      </c>
      <c r="E76">
        <f>'2'!E224</f>
        <v>7.2700836059614679E-2</v>
      </c>
      <c r="F76">
        <f>'2'!F224</f>
        <v>7.3046018991964945E-2</v>
      </c>
      <c r="G76">
        <f>'2'!G224</f>
        <v>7.3882526782415955E-2</v>
      </c>
      <c r="H76">
        <f>'2'!H224</f>
        <v>1.0000000000000001E-5</v>
      </c>
    </row>
    <row r="77" spans="1:8">
      <c r="B77" t="s">
        <v>230</v>
      </c>
      <c r="C77">
        <f>'2'!C254</f>
        <v>0.13192612137203166</v>
      </c>
      <c r="D77">
        <f>'2'!D254</f>
        <v>0.13386880856760375</v>
      </c>
      <c r="E77">
        <f>'2'!E254</f>
        <v>0.13477088948787064</v>
      </c>
      <c r="F77">
        <f>'2'!F254</f>
        <v>0.13440860215053765</v>
      </c>
      <c r="G77">
        <f>'2'!G254</f>
        <v>0.13351134846461948</v>
      </c>
      <c r="H77">
        <f>'2'!H254</f>
        <v>1.0000000000000001E-5</v>
      </c>
    </row>
    <row r="78" spans="1:8">
      <c r="B78" t="s">
        <v>231</v>
      </c>
      <c r="C78">
        <f>'2'!C284</f>
        <v>6.9108500345542501E-2</v>
      </c>
      <c r="D78">
        <f>'2'!D284</f>
        <v>6.9444444444444448E-2</v>
      </c>
      <c r="E78">
        <f>'2'!E284</f>
        <v>6.9905627403005932E-2</v>
      </c>
      <c r="F78">
        <f>'2'!F284</f>
        <v>6.997900629811056E-2</v>
      </c>
      <c r="G78">
        <f>'2'!G284</f>
        <v>7.0497003877335207E-2</v>
      </c>
      <c r="H78">
        <f>'2'!H284</f>
        <v>1.0000000000000001E-5</v>
      </c>
    </row>
    <row r="79" spans="1:8">
      <c r="B79" t="s">
        <v>232</v>
      </c>
      <c r="C79">
        <f>'2'!C314</f>
        <v>5.4884742041712405E-2</v>
      </c>
      <c r="D79">
        <f>'2'!D314</f>
        <v>5.5648302726766838E-2</v>
      </c>
      <c r="E79">
        <f>'2'!E314</f>
        <v>5.6625141562853913E-2</v>
      </c>
      <c r="F79">
        <f>'2'!F314</f>
        <v>5.7273768613974804E-2</v>
      </c>
      <c r="G79">
        <f>'2'!G314</f>
        <v>5.9417706476530011E-2</v>
      </c>
      <c r="H79">
        <f>'2'!H314</f>
        <v>1.0000000000000001E-5</v>
      </c>
    </row>
    <row r="80" spans="1:8">
      <c r="B80" t="s">
        <v>233</v>
      </c>
      <c r="C80">
        <f>'2'!C344</f>
        <v>7.9207920792079209E-2</v>
      </c>
      <c r="D80">
        <f>'2'!D344</f>
        <v>8.0256821829855537E-2</v>
      </c>
      <c r="E80">
        <f>'2'!E344</f>
        <v>6.1137151008762991E-2</v>
      </c>
      <c r="F80">
        <f>'2'!F344</f>
        <v>6.158899609936358E-2</v>
      </c>
      <c r="G80">
        <f>'2'!G344</f>
        <v>6.2473969179508544E-2</v>
      </c>
      <c r="H80">
        <f>'2'!H344</f>
        <v>1.0000000000000001E-5</v>
      </c>
    </row>
    <row r="81" spans="1:8" ht="16" thickBot="1">
      <c r="B81" t="s">
        <v>234</v>
      </c>
      <c r="C81">
        <f>'2'!C374</f>
        <v>5.0352467270896276E-2</v>
      </c>
      <c r="D81">
        <f>'2'!D374</f>
        <v>4.9825610363726951E-2</v>
      </c>
      <c r="E81">
        <f>'2'!E374</f>
        <v>4.9900199600798396E-2</v>
      </c>
      <c r="F81">
        <f>'2'!F374</f>
        <v>5.0352467270896276E-2</v>
      </c>
      <c r="G81">
        <f>'2'!G374</f>
        <v>5.1150895140664954E-2</v>
      </c>
      <c r="H81">
        <f>'2'!H374</f>
        <v>1.0000000000000001E-5</v>
      </c>
    </row>
    <row r="82" spans="1:8" ht="17" thickBot="1">
      <c r="A82">
        <v>3</v>
      </c>
      <c r="B82" s="69" t="s">
        <v>12</v>
      </c>
      <c r="C82" s="62">
        <f>'3'!C14</f>
        <v>2.3333895075251812E-2</v>
      </c>
      <c r="D82" s="62">
        <f>'3'!D14</f>
        <v>2.2023863503867133E-2</v>
      </c>
      <c r="E82" s="62">
        <f>'3'!E14</f>
        <v>2.2035567999170426E-2</v>
      </c>
      <c r="F82" s="62">
        <f>'3'!F14</f>
        <v>2.2114108801415303E-2</v>
      </c>
      <c r="G82" s="62">
        <f>'3'!G14</f>
        <v>2.2290404636404165E-2</v>
      </c>
      <c r="H82" s="63">
        <f>'3'!H14</f>
        <v>2.2412361076320681E-2</v>
      </c>
    </row>
    <row r="83" spans="1:8">
      <c r="B83" t="s">
        <v>236</v>
      </c>
      <c r="C83">
        <f>'3'!C44</f>
        <v>1.9832612748403474E-2</v>
      </c>
      <c r="D83">
        <f>'3'!D44</f>
        <v>1.7961562256770511E-2</v>
      </c>
      <c r="E83">
        <f>'3'!E44</f>
        <v>1.8048007700483287E-2</v>
      </c>
      <c r="F83">
        <f>'3'!F44</f>
        <v>1.8135654697134566E-2</v>
      </c>
      <c r="G83">
        <f>'3'!G44</f>
        <v>1.8320237755974432E-2</v>
      </c>
      <c r="H83">
        <f>'3'!H44</f>
        <v>1.8476698829809075E-2</v>
      </c>
    </row>
    <row r="84" spans="1:8">
      <c r="B84" t="s">
        <v>237</v>
      </c>
      <c r="C84">
        <f>'3'!C74</f>
        <v>1.4682131845543973E-2</v>
      </c>
      <c r="D84">
        <f>'3'!D74</f>
        <v>1.4174344436569808E-2</v>
      </c>
      <c r="E84">
        <f>'3'!E74</f>
        <v>1.3947001394700139E-2</v>
      </c>
      <c r="F84">
        <f>'3'!F74</f>
        <v>1.381788033715628E-2</v>
      </c>
      <c r="G84">
        <f>'3'!G74</f>
        <v>1.3664935774801858E-2</v>
      </c>
      <c r="H84">
        <f>'3'!H74</f>
        <v>1.3412017167381975E-2</v>
      </c>
    </row>
    <row r="85" spans="1:8">
      <c r="B85" t="s">
        <v>238</v>
      </c>
      <c r="C85">
        <f>'3'!C104</f>
        <v>1.2470382840753212E-2</v>
      </c>
      <c r="D85">
        <f>'3'!D104</f>
        <v>1.2433171702101205E-2</v>
      </c>
      <c r="E85">
        <f>'3'!E104</f>
        <v>1.2510947078693858E-2</v>
      </c>
      <c r="F85">
        <f>'3'!F104</f>
        <v>1.2656625743576764E-2</v>
      </c>
      <c r="G85">
        <f>'3'!G104</f>
        <v>1.2768130745658836E-2</v>
      </c>
      <c r="H85">
        <f>'3'!H104</f>
        <v>1.2825445684237527E-2</v>
      </c>
    </row>
    <row r="86" spans="1:8">
      <c r="B86" t="s">
        <v>239</v>
      </c>
      <c r="C86">
        <f>'3'!C134</f>
        <v>2.9398794649419375E-2</v>
      </c>
      <c r="D86">
        <f>'3'!D134</f>
        <v>2.8851702250432775E-2</v>
      </c>
      <c r="E86">
        <f>'3'!E134</f>
        <v>2.8292544914415053E-2</v>
      </c>
      <c r="F86">
        <f>'3'!F134</f>
        <v>2.8212723938496262E-2</v>
      </c>
      <c r="G86">
        <f>'3'!G134</f>
        <v>2.8392958546280524E-2</v>
      </c>
      <c r="H86">
        <f>'3'!H134</f>
        <v>2.8640985249892593E-2</v>
      </c>
    </row>
    <row r="87" spans="1:8">
      <c r="B87" t="s">
        <v>240</v>
      </c>
      <c r="C87">
        <f>'3'!C164</f>
        <v>9.718172983479105E-2</v>
      </c>
      <c r="D87">
        <f>'3'!D164</f>
        <v>9.7087378640776698E-2</v>
      </c>
      <c r="E87">
        <f>'3'!E164</f>
        <v>9.9304865938430978E-2</v>
      </c>
      <c r="F87">
        <f>'3'!F164</f>
        <v>9.9502487562189046E-2</v>
      </c>
      <c r="G87">
        <f>'3'!G164</f>
        <v>0.10111223458038424</v>
      </c>
      <c r="H87">
        <f>'3'!H164</f>
        <v>0.10526315789473684</v>
      </c>
    </row>
    <row r="88" spans="1:8">
      <c r="B88" t="s">
        <v>241</v>
      </c>
      <c r="C88">
        <f>'3'!C194</f>
        <v>8.7032201914708437E-2</v>
      </c>
      <c r="D88">
        <f>'3'!D194</f>
        <v>8.7693656825489616E-2</v>
      </c>
      <c r="E88">
        <f>'3'!E194</f>
        <v>8.7234661238732192E-2</v>
      </c>
      <c r="F88">
        <f>'3'!F194</f>
        <v>8.797653958944282E-2</v>
      </c>
      <c r="G88">
        <f>'3'!G194</f>
        <v>8.907363420427554E-2</v>
      </c>
      <c r="H88">
        <f>'3'!H194</f>
        <v>8.9259149062778931E-2</v>
      </c>
    </row>
    <row r="89" spans="1:8" ht="16" thickBot="1">
      <c r="B89" t="s">
        <v>242</v>
      </c>
      <c r="C89">
        <f>'3'!C224</f>
        <v>9.9999999999999995E-7</v>
      </c>
      <c r="D89">
        <f>'3'!D224</f>
        <v>9.9999999999999995E-7</v>
      </c>
      <c r="E89">
        <f>'3'!E224</f>
        <v>9.9999999999999995E-7</v>
      </c>
      <c r="F89">
        <f>'3'!F224</f>
        <v>9.9999999999999995E-7</v>
      </c>
      <c r="G89">
        <f>'3'!G224</f>
        <v>9.9999999999999995E-7</v>
      </c>
      <c r="H89">
        <f>'3'!H224</f>
        <v>9.9999999999999995E-7</v>
      </c>
    </row>
    <row r="90" spans="1:8" ht="17" thickBot="1">
      <c r="A90">
        <v>4</v>
      </c>
      <c r="B90" s="69" t="s">
        <v>16</v>
      </c>
      <c r="C90" s="62">
        <f>'4'!C14</f>
        <v>3.4958657587548639E-2</v>
      </c>
      <c r="D90" s="62">
        <f>'4'!D14</f>
        <v>3.5334060498056624E-2</v>
      </c>
      <c r="E90" s="62">
        <f>'4'!E14</f>
        <v>3.4918321491467785E-2</v>
      </c>
      <c r="F90" s="62">
        <f>'4'!F14</f>
        <v>3.4429591485412331E-2</v>
      </c>
      <c r="G90" s="62">
        <f>'4'!G14</f>
        <v>3.3759485681574657E-2</v>
      </c>
      <c r="H90" s="63">
        <f>'4'!H14</f>
        <v>3.260145430835306E-2</v>
      </c>
    </row>
    <row r="91" spans="1:8">
      <c r="B91" t="s">
        <v>244</v>
      </c>
      <c r="C91">
        <f>'4'!C44</f>
        <v>1.7134045348106686E-2</v>
      </c>
      <c r="D91">
        <f>'4'!D44</f>
        <v>1.7303033798592687E-2</v>
      </c>
      <c r="E91">
        <f>'4'!E44</f>
        <v>1.7342544151226987E-2</v>
      </c>
      <c r="F91">
        <f>'4'!F44</f>
        <v>1.7447946958241246E-2</v>
      </c>
      <c r="G91">
        <f>'4'!G44</f>
        <v>1.7523364485981307E-2</v>
      </c>
      <c r="H91">
        <f>'4'!H44</f>
        <v>1.7682944799740648E-2</v>
      </c>
    </row>
    <row r="92" spans="1:8">
      <c r="B92" t="s">
        <v>245</v>
      </c>
      <c r="C92">
        <f>'4'!C74</f>
        <v>8.1716036772216546E-2</v>
      </c>
      <c r="D92">
        <f>'4'!D74</f>
        <v>8.3489876852431644E-2</v>
      </c>
      <c r="E92">
        <f>'4'!E74</f>
        <v>8.4068936527952914E-2</v>
      </c>
      <c r="F92">
        <f>'4'!F74</f>
        <v>8.5634767715692575E-2</v>
      </c>
      <c r="G92">
        <f>'4'!G74</f>
        <v>8.5763293310463118E-2</v>
      </c>
      <c r="H92">
        <f>'4'!H74</f>
        <v>8.6467790747946388E-2</v>
      </c>
    </row>
    <row r="93" spans="1:8">
      <c r="B93" t="s">
        <v>246</v>
      </c>
      <c r="C93">
        <f>'4'!C104</f>
        <v>2.9713266973703762E-2</v>
      </c>
      <c r="D93">
        <f>'4'!D104</f>
        <v>3.0293850348379277E-2</v>
      </c>
      <c r="E93">
        <f>'4'!E104</f>
        <v>3.022517757291824E-2</v>
      </c>
      <c r="F93">
        <f>'4'!F104</f>
        <v>3.0161363293620871E-2</v>
      </c>
      <c r="G93">
        <f>'4'!G104</f>
        <v>2.9338418659234266E-2</v>
      </c>
      <c r="H93">
        <f>'4'!H104</f>
        <v>2.8781119585551879E-2</v>
      </c>
    </row>
    <row r="94" spans="1:8">
      <c r="B94" t="s">
        <v>247</v>
      </c>
      <c r="C94">
        <f>'4'!C134</f>
        <v>5.2910052910052914E-2</v>
      </c>
      <c r="D94">
        <f>'4'!D134</f>
        <v>5.3604931653712141E-2</v>
      </c>
      <c r="E94">
        <f>'4'!E134</f>
        <v>5.3092646668436425E-2</v>
      </c>
      <c r="F94">
        <f>'4'!F134</f>
        <v>5.3233963268565346E-2</v>
      </c>
      <c r="G94">
        <f>'4'!G134</f>
        <v>5.3134962805526036E-2</v>
      </c>
      <c r="H94">
        <f>'4'!H134</f>
        <v>5.2576235541535225E-2</v>
      </c>
    </row>
    <row r="95" spans="1:8">
      <c r="B95" t="s">
        <v>248</v>
      </c>
      <c r="C95">
        <f>'4'!C164</f>
        <v>6.4020486555697823E-2</v>
      </c>
      <c r="D95">
        <f>'4'!D164</f>
        <v>6.307158625039419E-2</v>
      </c>
      <c r="E95">
        <f>'4'!E164</f>
        <v>5.8513750731421885E-2</v>
      </c>
      <c r="F95">
        <f>'4'!F164</f>
        <v>5.7126535275635534E-2</v>
      </c>
      <c r="G95">
        <f>'4'!G164</f>
        <v>5.585032113934655E-2</v>
      </c>
      <c r="H95">
        <f>'4'!H164</f>
        <v>5.5081244836133303E-2</v>
      </c>
    </row>
    <row r="96" spans="1:8">
      <c r="B96" t="s">
        <v>249</v>
      </c>
      <c r="C96">
        <f>'4'!C194</f>
        <v>2.9201343261790042E-2</v>
      </c>
      <c r="D96">
        <f>'4'!D194</f>
        <v>2.9231218941829874E-2</v>
      </c>
      <c r="E96">
        <f>'4'!E194</f>
        <v>2.6878107781212204E-2</v>
      </c>
      <c r="F96">
        <f>'4'!F194</f>
        <v>2.3220712875885289E-2</v>
      </c>
      <c r="G96">
        <f>'4'!G194</f>
        <v>2.0224491859642025E-2</v>
      </c>
      <c r="H96">
        <f>'4'!H194</f>
        <v>1.7969451931716084E-2</v>
      </c>
    </row>
    <row r="97" spans="1:8">
      <c r="B97" t="s">
        <v>250</v>
      </c>
      <c r="C97">
        <f>'4'!C224</f>
        <v>0.1702127659574468</v>
      </c>
      <c r="D97">
        <f>'4'!D224</f>
        <v>0.17652250661959401</v>
      </c>
      <c r="E97">
        <f>'4'!E224</f>
        <v>0.17969451931716085</v>
      </c>
      <c r="F97">
        <f>'4'!F224</f>
        <v>0.18535681186283595</v>
      </c>
      <c r="G97">
        <f>'4'!G224</f>
        <v>0.1885014137606032</v>
      </c>
      <c r="H97">
        <f>'4'!H224</f>
        <v>8.4139671855279763E-2</v>
      </c>
    </row>
    <row r="98" spans="1:8" ht="16" thickBot="1">
      <c r="B98" t="s">
        <v>251</v>
      </c>
      <c r="C98">
        <f>'4'!C254</f>
        <v>7.1090047393364927E-2</v>
      </c>
      <c r="D98">
        <f>'4'!D254</f>
        <v>7.2341451651796479E-2</v>
      </c>
      <c r="E98">
        <f>'4'!E254</f>
        <v>7.2167428433966813E-2</v>
      </c>
      <c r="F98">
        <f>'4'!F254</f>
        <v>7.2063415805909206E-2</v>
      </c>
      <c r="G98">
        <f>'4'!G254</f>
        <v>7.2939460247994164E-2</v>
      </c>
      <c r="H98">
        <f>'4'!H254</f>
        <v>7.3152889539136803E-2</v>
      </c>
    </row>
    <row r="99" spans="1:8" ht="17" thickBot="1">
      <c r="A99">
        <v>5</v>
      </c>
      <c r="B99" s="69" t="s">
        <v>20</v>
      </c>
      <c r="C99" s="62">
        <f>'5'!C14</f>
        <v>8.6911176777333565E-2</v>
      </c>
      <c r="D99" s="62">
        <f>'5'!D14</f>
        <v>6.9789758352961709E-2</v>
      </c>
      <c r="E99" s="62">
        <f>'5'!E14</f>
        <v>7.0590311479749396E-2</v>
      </c>
      <c r="F99" s="62">
        <f>'5'!F14</f>
        <v>7.1556350626118065E-2</v>
      </c>
      <c r="G99" s="62">
        <f>'5'!G14</f>
        <v>7.2391638765722549E-2</v>
      </c>
      <c r="H99" s="63">
        <f>'5'!H14</f>
        <v>7.3569983446753723E-2</v>
      </c>
    </row>
    <row r="100" spans="1:8">
      <c r="B100" t="s">
        <v>253</v>
      </c>
      <c r="C100">
        <f>'5'!C44</f>
        <v>5.0539083557951482E-2</v>
      </c>
      <c r="D100">
        <f>'5'!D44</f>
        <v>1.6837851490149856E-2</v>
      </c>
      <c r="E100">
        <f>'5'!E44</f>
        <v>1.7021276595744681E-2</v>
      </c>
      <c r="F100">
        <f>'5'!F44</f>
        <v>1.7220595832615808E-2</v>
      </c>
      <c r="G100">
        <f>'5'!G44</f>
        <v>1.7401382808421788E-2</v>
      </c>
      <c r="H100">
        <f>'5'!H44</f>
        <v>1.7671966601873125E-2</v>
      </c>
    </row>
    <row r="101" spans="1:8">
      <c r="B101" t="s">
        <v>254</v>
      </c>
      <c r="C101">
        <f>'5'!C74</f>
        <v>0.15873015873015872</v>
      </c>
      <c r="D101">
        <f>'5'!D74</f>
        <v>0.15873015873015872</v>
      </c>
      <c r="E101">
        <f>'5'!E74</f>
        <v>0.16116035455278002</v>
      </c>
      <c r="F101">
        <f>'5'!F74</f>
        <v>0.16433853738701726</v>
      </c>
      <c r="G101">
        <f>'5'!G74</f>
        <v>0.16515276630883566</v>
      </c>
      <c r="H101">
        <f>'5'!H74</f>
        <v>0.16820857863751051</v>
      </c>
    </row>
    <row r="102" spans="1:8">
      <c r="B102" t="s">
        <v>255</v>
      </c>
      <c r="C102">
        <f>'5'!C104</f>
        <v>0.13568521031207598</v>
      </c>
      <c r="D102">
        <f>'5'!D104</f>
        <v>0.13698630136986301</v>
      </c>
      <c r="E102">
        <f>'5'!E104</f>
        <v>0.13995801259622112</v>
      </c>
      <c r="F102">
        <f>'5'!F104</f>
        <v>0.14430014430014429</v>
      </c>
      <c r="G102">
        <f>'5'!G104</f>
        <v>0.14641288433382138</v>
      </c>
      <c r="H102">
        <f>'5'!H104</f>
        <v>0.14903129657228018</v>
      </c>
    </row>
    <row r="103" spans="1:8">
      <c r="B103" t="s">
        <v>256</v>
      </c>
      <c r="C103">
        <f>'5'!C134</f>
        <v>8.4317032040472167E-2</v>
      </c>
      <c r="D103">
        <f>'5'!D134</f>
        <v>8.5397096498719044E-2</v>
      </c>
      <c r="E103">
        <f>'5'!E134</f>
        <v>8.5034013605442174E-2</v>
      </c>
      <c r="F103">
        <f>'5'!F134</f>
        <v>8.5984522785898534E-2</v>
      </c>
      <c r="G103">
        <f>'5'!G134</f>
        <v>8.8105726872246701E-2</v>
      </c>
      <c r="H103">
        <f>'5'!H134</f>
        <v>8.771929824561403E-2</v>
      </c>
    </row>
    <row r="104" spans="1:8">
      <c r="B104" t="s">
        <v>257</v>
      </c>
      <c r="C104">
        <f>'5'!C164</f>
        <v>9.9999999999999995E-7</v>
      </c>
      <c r="D104">
        <f>'5'!D164</f>
        <v>9.9999999999999995E-7</v>
      </c>
      <c r="E104">
        <f>'5'!E164</f>
        <v>9.9999999999999995E-7</v>
      </c>
      <c r="F104">
        <f>'5'!F164</f>
        <v>9.9999999999999995E-7</v>
      </c>
      <c r="G104">
        <f>'5'!G164</f>
        <v>9.9999999999999995E-7</v>
      </c>
      <c r="H104">
        <f>'5'!H164</f>
        <v>9.9999999999999995E-7</v>
      </c>
    </row>
    <row r="105" spans="1:8" ht="16" thickBot="1">
      <c r="B105" t="s">
        <v>258</v>
      </c>
      <c r="C105">
        <f>'5'!C194</f>
        <v>0.17256255392579811</v>
      </c>
      <c r="D105">
        <f>'5'!D194</f>
        <v>0.17497812773403326</v>
      </c>
      <c r="E105">
        <f>'5'!E194</f>
        <v>0.17841213202497772</v>
      </c>
      <c r="F105">
        <f>'5'!F194</f>
        <v>0.17953321364452424</v>
      </c>
      <c r="G105">
        <f>'5'!G194</f>
        <v>0.18214936247723132</v>
      </c>
      <c r="H105">
        <f>'5'!H194</f>
        <v>0.18832391713747645</v>
      </c>
    </row>
    <row r="106" spans="1:8" ht="17" thickBot="1">
      <c r="A106">
        <v>6</v>
      </c>
      <c r="B106" s="69" t="s">
        <v>24</v>
      </c>
      <c r="C106" s="62">
        <f>'6'!C14</f>
        <v>7.7949917178212993E-2</v>
      </c>
      <c r="D106" s="62">
        <f>'6'!D14</f>
        <v>5.9247556038313415E-2</v>
      </c>
      <c r="E106" s="62">
        <f>'6'!E14</f>
        <v>6.0747190442442041E-2</v>
      </c>
      <c r="F106" s="62">
        <f>'6'!F14</f>
        <v>5.1631557207765383E-2</v>
      </c>
      <c r="G106" s="62">
        <f>'6'!G14</f>
        <v>5.2421891381841057E-2</v>
      </c>
      <c r="H106" s="63">
        <f>'6'!H14</f>
        <v>5.2681487725213361E-2</v>
      </c>
    </row>
    <row r="107" spans="1:8" ht="16">
      <c r="B107" s="24" t="s">
        <v>260</v>
      </c>
      <c r="C107">
        <f>'6'!C44</f>
        <v>5.5524708495280406E-2</v>
      </c>
      <c r="D107">
        <f>'6'!D44</f>
        <v>5.575171901133618E-2</v>
      </c>
      <c r="E107">
        <f>'6'!E44</f>
        <v>5.7449253159708925E-2</v>
      </c>
      <c r="F107">
        <f>'6'!F44</f>
        <v>5.905511811023622E-2</v>
      </c>
      <c r="G107">
        <f>'6'!G44</f>
        <v>5.9785774810681543E-2</v>
      </c>
      <c r="H107">
        <f>'6'!H44</f>
        <v>5.9750053973312095E-2</v>
      </c>
    </row>
    <row r="108" spans="1:8" ht="16">
      <c r="B108" s="24" t="s">
        <v>261</v>
      </c>
      <c r="C108">
        <f>'6'!C74</f>
        <v>9.6061479346781942E-2</v>
      </c>
      <c r="D108">
        <f>'6'!D74</f>
        <v>0.1006036217303823</v>
      </c>
      <c r="E108">
        <f>'6'!E74</f>
        <v>0.10298661174047373</v>
      </c>
      <c r="F108">
        <f>'6'!F74</f>
        <v>9.9999999999999995E-7</v>
      </c>
      <c r="G108">
        <f>'6'!G74</f>
        <v>9.9999999999999995E-7</v>
      </c>
      <c r="H108">
        <f>'6'!H74</f>
        <v>9.9999999999999995E-7</v>
      </c>
    </row>
    <row r="109" spans="1:8" ht="16">
      <c r="B109" s="24" t="s">
        <v>262</v>
      </c>
      <c r="C109">
        <f>'6'!C104</f>
        <v>5.6882821387940839E-2</v>
      </c>
      <c r="D109">
        <f>'6'!D104</f>
        <v>5.7636887608069169E-2</v>
      </c>
      <c r="E109">
        <f>'6'!E104</f>
        <v>5.8038305281485777E-2</v>
      </c>
      <c r="F109">
        <f>'6'!F104</f>
        <v>5.8309037900874633E-2</v>
      </c>
      <c r="G109">
        <f>'6'!G104</f>
        <v>5.9772863120143446E-2</v>
      </c>
      <c r="H109">
        <f>'6'!H104</f>
        <v>6.0496067755595892E-2</v>
      </c>
    </row>
    <row r="110" spans="1:8" ht="16" thickBot="1">
      <c r="B110" t="s">
        <v>263</v>
      </c>
      <c r="C110">
        <f>'6'!C134</f>
        <v>0.14556040756914121</v>
      </c>
      <c r="D110">
        <f>'6'!D134</f>
        <v>4.9578582052553291E-2</v>
      </c>
      <c r="E110">
        <f>'6'!E134</f>
        <v>5.0994390617032127E-2</v>
      </c>
      <c r="F110">
        <f>'6'!F134</f>
        <v>5.1440329218106998E-2</v>
      </c>
      <c r="G110">
        <f>'6'!G134</f>
        <v>5.2465897166841552E-2</v>
      </c>
      <c r="H110">
        <f>'6'!H134</f>
        <v>5.2854122621564484E-2</v>
      </c>
    </row>
    <row r="111" spans="1:8" ht="17" thickBot="1">
      <c r="A111">
        <v>7</v>
      </c>
      <c r="B111" s="69" t="s">
        <v>28</v>
      </c>
      <c r="C111" s="62">
        <f>'7'!C14</f>
        <v>4.274722143060701E-2</v>
      </c>
      <c r="D111" s="62">
        <f>'7'!D14</f>
        <v>3.6010082823190494E-2</v>
      </c>
      <c r="E111" s="62">
        <f>'7'!E14</f>
        <v>3.6464410735122521E-2</v>
      </c>
      <c r="F111" s="62">
        <f>'7'!F14</f>
        <v>3.6726898780666963E-2</v>
      </c>
      <c r="G111" s="62">
        <f>'7'!G14</f>
        <v>3.7001406053430025E-2</v>
      </c>
      <c r="H111" s="63">
        <f>'7'!H14</f>
        <v>6.7229401658325236E-2</v>
      </c>
    </row>
    <row r="112" spans="1:8" ht="16">
      <c r="B112" s="24" t="s">
        <v>265</v>
      </c>
      <c r="C112">
        <f>'7'!C44</f>
        <v>2.9010733971569481E-2</v>
      </c>
      <c r="D112">
        <f>'7'!D44</f>
        <v>1.4473874656245476E-2</v>
      </c>
      <c r="E112">
        <f>'7'!E44</f>
        <v>1.4587892049598832E-2</v>
      </c>
      <c r="F112">
        <f>'7'!F44</f>
        <v>1.4637002341920375E-2</v>
      </c>
      <c r="G112">
        <f>'7'!G44</f>
        <v>1.4558159848595138E-2</v>
      </c>
      <c r="H112">
        <f>'7'!H44</f>
        <v>1.4622020763269484E-2</v>
      </c>
    </row>
    <row r="113" spans="1:8" ht="16">
      <c r="B113" s="24" t="s">
        <v>266</v>
      </c>
      <c r="C113">
        <f>'7'!C74</f>
        <v>7.621951219512195E-2</v>
      </c>
      <c r="D113">
        <f>'7'!D74</f>
        <v>7.7041602465331288E-2</v>
      </c>
      <c r="E113">
        <f>'7'!E74</f>
        <v>7.7339520494972933E-2</v>
      </c>
      <c r="F113">
        <f>'7'!F74</f>
        <v>7.8064012490242002E-2</v>
      </c>
      <c r="G113">
        <f>'7'!G74</f>
        <v>8.0064051240992792E-2</v>
      </c>
      <c r="H113">
        <f>'7'!H74</f>
        <v>8.0192461908580592E-2</v>
      </c>
    </row>
    <row r="114" spans="1:8">
      <c r="B114" t="s">
        <v>267</v>
      </c>
      <c r="C114">
        <f>'7'!C104</f>
        <v>5.8004640371229696E-2</v>
      </c>
      <c r="D114">
        <f>'7'!D104</f>
        <v>5.8927519151443723E-2</v>
      </c>
      <c r="E114">
        <f>'7'!E104</f>
        <v>5.8962264150943397E-2</v>
      </c>
      <c r="F114">
        <f>'7'!F104</f>
        <v>5.9206631142687975E-2</v>
      </c>
      <c r="G114">
        <f>'7'!G104</f>
        <v>5.9488399762046403E-2</v>
      </c>
      <c r="H114">
        <f>'7'!H104</f>
        <v>6.006006006006006E-2</v>
      </c>
    </row>
    <row r="115" spans="1:8">
      <c r="B115" t="s">
        <v>268</v>
      </c>
      <c r="C115">
        <f>'7'!C134</f>
        <v>7.8616352201257872E-2</v>
      </c>
      <c r="D115">
        <f>'7'!D134</f>
        <v>8.084074373484236E-2</v>
      </c>
      <c r="E115">
        <f>'7'!E134</f>
        <v>8.347245409015025E-2</v>
      </c>
      <c r="F115">
        <f>'7'!F134</f>
        <v>8.4889643463497449E-2</v>
      </c>
      <c r="G115">
        <f>'7'!G134</f>
        <v>8.8261253309797005E-2</v>
      </c>
      <c r="H115">
        <f>'7'!H134</f>
        <v>0.45620437956204374</v>
      </c>
    </row>
    <row r="116" spans="1:8">
      <c r="B116" t="s">
        <v>269</v>
      </c>
      <c r="C116">
        <f>'7'!C164</f>
        <v>1.0000000000000001E-5</v>
      </c>
      <c r="D116">
        <f>'7'!D164</f>
        <v>1.0000000000000001E-5</v>
      </c>
      <c r="E116">
        <f>'7'!E164</f>
        <v>1.0000000000000001E-5</v>
      </c>
      <c r="F116">
        <f>'7'!F164</f>
        <v>1.0000000000000001E-5</v>
      </c>
      <c r="G116">
        <f>'7'!G164</f>
        <v>1.0000000000000001E-5</v>
      </c>
      <c r="H116">
        <f>'7'!H164</f>
        <v>1.0000000000000001E-5</v>
      </c>
    </row>
    <row r="117" spans="1:8" ht="16" thickBot="1">
      <c r="B117" t="s">
        <v>270</v>
      </c>
      <c r="C117">
        <f>'7'!C194</f>
        <v>5.1098620337250898E-2</v>
      </c>
      <c r="D117">
        <f>'7'!D194</f>
        <v>5.2966101694915252E-2</v>
      </c>
      <c r="E117">
        <f>'7'!E194</f>
        <v>5.4644808743169397E-2</v>
      </c>
      <c r="F117">
        <f>'7'!F194</f>
        <v>5.5710306406685242E-2</v>
      </c>
      <c r="G117">
        <f>'7'!G194</f>
        <v>5.6818181818181816E-2</v>
      </c>
      <c r="H117">
        <f>'7'!H194</f>
        <v>5.8241118229470007E-2</v>
      </c>
    </row>
    <row r="118" spans="1:8" ht="17" thickBot="1">
      <c r="A118">
        <v>8</v>
      </c>
      <c r="B118" s="69" t="s">
        <v>32</v>
      </c>
      <c r="C118" s="62">
        <f>'8'!C14</f>
        <v>6.7195269453030504E-2</v>
      </c>
      <c r="D118" s="62">
        <f>'8'!D14</f>
        <v>6.1303725904229951E-2</v>
      </c>
      <c r="E118" s="62">
        <f>'8'!E14</f>
        <v>6.1605859401738655E-2</v>
      </c>
      <c r="F118" s="62">
        <f>'8'!F14</f>
        <v>6.2275117630777747E-2</v>
      </c>
      <c r="G118" s="62">
        <f>'8'!G14</f>
        <v>6.3042869151022696E-2</v>
      </c>
      <c r="H118" s="63">
        <f>'8'!H14</f>
        <v>6.4386893690084421E-2</v>
      </c>
    </row>
    <row r="119" spans="1:8">
      <c r="B119" t="s">
        <v>272</v>
      </c>
      <c r="C119">
        <f>'8'!C44</f>
        <v>1.3871549452073797E-2</v>
      </c>
      <c r="D119">
        <f>'8'!D44</f>
        <v>1.4112334180073384E-2</v>
      </c>
      <c r="E119">
        <f>'8'!E44</f>
        <v>1.4196479273140262E-2</v>
      </c>
      <c r="F119">
        <f>'8'!F44</f>
        <v>1.4336917562724014E-2</v>
      </c>
      <c r="G119">
        <f>'8'!G44</f>
        <v>1.4501160092807424E-2</v>
      </c>
      <c r="H119">
        <f>'8'!H44</f>
        <v>1.4823599169878446E-2</v>
      </c>
    </row>
    <row r="120" spans="1:8">
      <c r="B120" t="s">
        <v>273</v>
      </c>
      <c r="C120">
        <f>'8'!C74</f>
        <v>0.16155088852988692</v>
      </c>
      <c r="D120">
        <f>'8'!D74</f>
        <v>0.16406890894175555</v>
      </c>
      <c r="E120">
        <f>'8'!E74</f>
        <v>0.16286644951140067</v>
      </c>
      <c r="F120">
        <f>'8'!F74</f>
        <v>0.16420361247947454</v>
      </c>
      <c r="G120">
        <f>'8'!G74</f>
        <v>0.16528925619834711</v>
      </c>
      <c r="H120">
        <f>'8'!H74</f>
        <v>0.16863406408094433</v>
      </c>
    </row>
    <row r="121" spans="1:8">
      <c r="B121" t="s">
        <v>274</v>
      </c>
      <c r="C121">
        <f>'8'!C104</f>
        <v>0.11086474501108648</v>
      </c>
      <c r="D121">
        <f>'8'!D104</f>
        <v>5.5679287305122491E-2</v>
      </c>
      <c r="E121">
        <f>'8'!E104</f>
        <v>5.6753688989784334E-2</v>
      </c>
      <c r="F121">
        <f>'8'!F104</f>
        <v>5.7670126874279123E-2</v>
      </c>
      <c r="G121">
        <f>'8'!G104</f>
        <v>5.9136605558840927E-2</v>
      </c>
      <c r="H121">
        <f>'8'!H104</f>
        <v>6.119951040391676E-2</v>
      </c>
    </row>
    <row r="122" spans="1:8">
      <c r="B122" t="s">
        <v>275</v>
      </c>
      <c r="C122">
        <f>'8'!C134</f>
        <v>8.8495575221238937E-2</v>
      </c>
      <c r="D122">
        <f>'8'!D134</f>
        <v>8.9726334679228345E-2</v>
      </c>
      <c r="E122">
        <f>'8'!E134</f>
        <v>8.9968511021142603E-2</v>
      </c>
      <c r="F122">
        <f>'8'!F134</f>
        <v>9.0702947845804988E-2</v>
      </c>
      <c r="G122">
        <f>'8'!G134</f>
        <v>9.1282519397535372E-2</v>
      </c>
      <c r="H122">
        <f>'8'!H134</f>
        <v>9.2464170134073043E-2</v>
      </c>
    </row>
    <row r="123" spans="1:8">
      <c r="B123" t="s">
        <v>276</v>
      </c>
      <c r="C123">
        <f>'8'!C164</f>
        <v>0.14503263234227701</v>
      </c>
      <c r="D123">
        <f>'8'!D164</f>
        <v>0.1466275659824047</v>
      </c>
      <c r="E123">
        <f>'8'!E164</f>
        <v>0.145985401459854</v>
      </c>
      <c r="F123">
        <f>'8'!F164</f>
        <v>0.14847809948032664</v>
      </c>
      <c r="G123">
        <f>'8'!G164</f>
        <v>0.1508295625942685</v>
      </c>
      <c r="H123">
        <f>'8'!H164</f>
        <v>0.15372790161414296</v>
      </c>
    </row>
    <row r="124" spans="1:8" ht="16" thickBot="1">
      <c r="B124" t="s">
        <v>277</v>
      </c>
      <c r="C124">
        <f>'8'!C194</f>
        <v>0.10080645161290322</v>
      </c>
      <c r="D124">
        <f>'8'!D194</f>
        <v>0.10131712259371835</v>
      </c>
      <c r="E124">
        <f>'8'!E194</f>
        <v>0.10183299389002036</v>
      </c>
      <c r="F124">
        <f>'8'!F194</f>
        <v>0.10277492291880781</v>
      </c>
      <c r="G124">
        <f>'8'!G194</f>
        <v>0.10395010395010396</v>
      </c>
      <c r="H124">
        <f>'8'!H194</f>
        <v>0.10548523206751054</v>
      </c>
    </row>
    <row r="125" spans="1:8" ht="17" thickBot="1">
      <c r="A125">
        <v>9</v>
      </c>
      <c r="B125" s="69" t="s">
        <v>36</v>
      </c>
      <c r="C125" s="62">
        <f>'9'!C14</f>
        <v>7.3385518590998039E-2</v>
      </c>
      <c r="D125" s="62">
        <f>'9'!D14</f>
        <v>7.4447845148482086E-2</v>
      </c>
      <c r="E125" s="62">
        <f>'9'!E14</f>
        <v>7.575757575757576E-2</v>
      </c>
      <c r="F125" s="62">
        <f>'9'!F14</f>
        <v>7.6381227191716874E-2</v>
      </c>
      <c r="G125" s="62">
        <f>'9'!G14</f>
        <v>7.7226703277844519E-2</v>
      </c>
      <c r="H125" s="63">
        <f>'9'!H14</f>
        <v>7.8438208122712211E-2</v>
      </c>
    </row>
    <row r="126" spans="1:8">
      <c r="B126" t="s">
        <v>279</v>
      </c>
      <c r="C126">
        <f>'9'!C44</f>
        <v>5.8719906048150319E-2</v>
      </c>
      <c r="D126">
        <f>'9'!D44</f>
        <v>5.9665871121718381E-2</v>
      </c>
      <c r="E126">
        <f>'9'!E44</f>
        <v>6.0587700696758555E-2</v>
      </c>
      <c r="F126">
        <f>'9'!F44</f>
        <v>6.0532687651331719E-2</v>
      </c>
      <c r="G126">
        <f>'9'!G44</f>
        <v>6.1012812690665039E-2</v>
      </c>
      <c r="H126">
        <f>'9'!H44</f>
        <v>6.1690314620604564E-2</v>
      </c>
    </row>
    <row r="127" spans="1:8">
      <c r="B127" t="s">
        <v>280</v>
      </c>
      <c r="C127">
        <f>'9'!C74</f>
        <v>0.12322858903265559</v>
      </c>
      <c r="D127">
        <f>'9'!D74</f>
        <v>0.1265022137887413</v>
      </c>
      <c r="E127">
        <f>'9'!E74</f>
        <v>0.13029315960912052</v>
      </c>
      <c r="F127">
        <f>'9'!F74</f>
        <v>0.13559322033898305</v>
      </c>
      <c r="G127">
        <f>'9'!G74</f>
        <v>0.13486176668914363</v>
      </c>
      <c r="H127">
        <f>'9'!H74</f>
        <v>0.1371742112482853</v>
      </c>
    </row>
    <row r="128" spans="1:8">
      <c r="B128" t="s">
        <v>281</v>
      </c>
      <c r="C128">
        <f>'9'!C104</f>
        <v>7.9113924050632917E-2</v>
      </c>
      <c r="D128">
        <f>'9'!D104</f>
        <v>7.9093066174532031E-2</v>
      </c>
      <c r="E128">
        <f>'9'!E104</f>
        <v>7.9596710002653226E-2</v>
      </c>
      <c r="F128">
        <f>'9'!F104</f>
        <v>8.0342795929298341E-2</v>
      </c>
      <c r="G128">
        <f>'9'!G104</f>
        <v>8.1059173196433396E-2</v>
      </c>
      <c r="H128">
        <f>'9'!H104</f>
        <v>8.2281952825013716E-2</v>
      </c>
    </row>
    <row r="129" spans="1:8">
      <c r="B129" t="s">
        <v>282</v>
      </c>
      <c r="C129">
        <f>'9'!C134</f>
        <v>9.1324200913242004E-2</v>
      </c>
      <c r="D129">
        <f>'9'!D134</f>
        <v>9.4966761633428307E-2</v>
      </c>
      <c r="E129">
        <f>'9'!E134</f>
        <v>9.8619329388560162E-2</v>
      </c>
      <c r="F129">
        <f>'9'!F134</f>
        <v>0.10090817356205853</v>
      </c>
      <c r="G129">
        <f>'9'!G134</f>
        <v>0.10121457489878542</v>
      </c>
      <c r="H129">
        <f>'9'!H134</f>
        <v>0.10395010395010396</v>
      </c>
    </row>
    <row r="130" spans="1:8" ht="16" thickBot="1">
      <c r="B130" t="s">
        <v>283</v>
      </c>
      <c r="C130">
        <f>'9'!C164</f>
        <v>4.2589437819420782E-2</v>
      </c>
      <c r="D130">
        <f>'9'!D164</f>
        <v>4.3290043290043288E-2</v>
      </c>
      <c r="E130">
        <f>'9'!E164</f>
        <v>4.4228217602830605E-2</v>
      </c>
      <c r="F130">
        <f>'9'!F164</f>
        <v>4.3878894251864857E-2</v>
      </c>
      <c r="G130">
        <f>'9'!G164</f>
        <v>4.5372050816696916E-2</v>
      </c>
      <c r="H130">
        <f>'9'!H164</f>
        <v>4.616805170821791E-2</v>
      </c>
    </row>
    <row r="131" spans="1:8" ht="17" thickBot="1">
      <c r="A131">
        <v>10</v>
      </c>
      <c r="B131" s="69" t="s">
        <v>41</v>
      </c>
      <c r="C131" s="62">
        <f>'10'!C14</f>
        <v>6.411626415900834E-2</v>
      </c>
      <c r="D131" s="62">
        <f>'10'!D14</f>
        <v>6.5224480921839328E-2</v>
      </c>
      <c r="E131" s="62">
        <f>'10'!E14</f>
        <v>6.6272712210747223E-2</v>
      </c>
      <c r="F131" s="62">
        <f>'10'!F14</f>
        <v>6.1975322553383297E-2</v>
      </c>
      <c r="G131" s="62">
        <f>'10'!G14</f>
        <v>6.2635235166837486E-2</v>
      </c>
      <c r="H131" s="63">
        <f>'10'!H14</f>
        <v>6.3400576368876083E-2</v>
      </c>
    </row>
    <row r="132" spans="1:8">
      <c r="B132" t="s">
        <v>285</v>
      </c>
      <c r="C132">
        <f>'10'!C44</f>
        <v>5.4200542005420058E-2</v>
      </c>
      <c r="D132">
        <f>'10'!D44</f>
        <v>5.4794520547945202E-2</v>
      </c>
      <c r="E132">
        <f>'10'!E44</f>
        <v>5.537098560354374E-2</v>
      </c>
      <c r="F132">
        <f>'10'!F44</f>
        <v>3.7530493525989868E-2</v>
      </c>
      <c r="G132">
        <f>'10'!G44</f>
        <v>3.7914691943127958E-2</v>
      </c>
      <c r="H132">
        <f>'10'!H44</f>
        <v>3.8543071882829058E-2</v>
      </c>
    </row>
    <row r="133" spans="1:8">
      <c r="B133" t="s">
        <v>286</v>
      </c>
      <c r="C133">
        <f>'10'!C74</f>
        <v>6.1747452917567149E-2</v>
      </c>
      <c r="D133">
        <f>'10'!D74</f>
        <v>6.3613231552162849E-2</v>
      </c>
      <c r="E133">
        <f>'10'!E74</f>
        <v>6.4164260506897663E-2</v>
      </c>
      <c r="F133">
        <f>'10'!F74</f>
        <v>6.548788474132286E-2</v>
      </c>
      <c r="G133">
        <f>'10'!G74</f>
        <v>6.6291017567119651E-2</v>
      </c>
      <c r="H133">
        <f>'10'!H74</f>
        <v>6.633499170812604E-2</v>
      </c>
    </row>
    <row r="134" spans="1:8">
      <c r="B134" t="s">
        <v>287</v>
      </c>
      <c r="C134">
        <f>'10'!C104</f>
        <v>6.8096697310180448E-2</v>
      </c>
      <c r="D134">
        <f>'10'!D104</f>
        <v>6.8917987594762226E-2</v>
      </c>
      <c r="E134">
        <f>'10'!E104</f>
        <v>7.02247191011236E-2</v>
      </c>
      <c r="F134">
        <f>'10'!F104</f>
        <v>7.1428571428571425E-2</v>
      </c>
      <c r="G134">
        <f>'10'!G104</f>
        <v>7.183908045977011E-2</v>
      </c>
      <c r="H134">
        <f>'10'!H104</f>
        <v>7.2228241242325755E-2</v>
      </c>
    </row>
    <row r="135" spans="1:8">
      <c r="B135" t="s">
        <v>288</v>
      </c>
      <c r="C135">
        <f>'10'!C134</f>
        <v>6.9180214458664818E-2</v>
      </c>
      <c r="D135">
        <f>'10'!D134</f>
        <v>6.9930069930069935E-2</v>
      </c>
      <c r="E135">
        <f>'10'!E134</f>
        <v>7.0671378091872794E-2</v>
      </c>
      <c r="F135">
        <f>'10'!F134</f>
        <v>7.2046109510086456E-2</v>
      </c>
      <c r="G135">
        <f>'10'!G134</f>
        <v>7.3072707343807081E-2</v>
      </c>
      <c r="H135">
        <f>'10'!H134</f>
        <v>7.4266617155588563E-2</v>
      </c>
    </row>
    <row r="136" spans="1:8">
      <c r="B136" t="s">
        <v>289</v>
      </c>
      <c r="C136">
        <f>'10'!C164</f>
        <v>6.4412238325281812E-2</v>
      </c>
      <c r="D136">
        <f>'10'!D164</f>
        <v>6.6181336863004633E-2</v>
      </c>
      <c r="E136">
        <f>'10'!E164</f>
        <v>6.82360968952576E-2</v>
      </c>
      <c r="F136">
        <f>'10'!F164</f>
        <v>7.02247191011236E-2</v>
      </c>
      <c r="G136">
        <f>'10'!G164</f>
        <v>7.130124777183601E-2</v>
      </c>
      <c r="H136">
        <f>'10'!H164</f>
        <v>7.2833211944646759E-2</v>
      </c>
    </row>
    <row r="137" spans="1:8" ht="16" thickBot="1">
      <c r="B137" t="s">
        <v>290</v>
      </c>
      <c r="C137">
        <f>'10'!C194</f>
        <v>9.9108027750247768E-2</v>
      </c>
      <c r="D137">
        <f>'10'!D194</f>
        <v>0.10050251256281408</v>
      </c>
      <c r="E137">
        <f>'10'!E194</f>
        <v>0.10384215991692627</v>
      </c>
      <c r="F137">
        <f>'10'!F194</f>
        <v>0.10615711252653928</v>
      </c>
      <c r="G137">
        <f>'10'!G194</f>
        <v>0.1059322033898305</v>
      </c>
      <c r="H137">
        <f>'10'!H194</f>
        <v>0.10660980810234541</v>
      </c>
    </row>
    <row r="138" spans="1:8" ht="17" thickBot="1">
      <c r="A138">
        <v>11</v>
      </c>
      <c r="B138" s="69" t="s">
        <v>45</v>
      </c>
      <c r="C138" s="62">
        <f>'11'!C14</f>
        <v>7.1447129124447908E-2</v>
      </c>
      <c r="D138" s="62">
        <f>'11'!D14</f>
        <v>8.4136454030901031E-2</v>
      </c>
      <c r="E138" s="62">
        <f>'11'!E14</f>
        <v>8.5238279736536221E-2</v>
      </c>
      <c r="F138" s="62">
        <f>'11'!F14</f>
        <v>8.5924074363380731E-2</v>
      </c>
      <c r="G138" s="62">
        <f>'11'!G14</f>
        <v>8.6853533359652582E-2</v>
      </c>
      <c r="H138" s="63">
        <f>'11'!H14</f>
        <v>8.777529524417492E-2</v>
      </c>
    </row>
    <row r="139" spans="1:8">
      <c r="B139" t="s">
        <v>292</v>
      </c>
      <c r="C139">
        <f>'11'!C44</f>
        <v>3.5067212156633547E-2</v>
      </c>
      <c r="D139">
        <f>'11'!D44</f>
        <v>3.5281665294601909E-2</v>
      </c>
      <c r="E139">
        <f>'11'!E44</f>
        <v>3.541912632821724E-2</v>
      </c>
      <c r="F139">
        <f>'11'!F44</f>
        <v>3.5289965886366313E-2</v>
      </c>
      <c r="G139">
        <f>'11'!G44</f>
        <v>3.5481963335304553E-2</v>
      </c>
      <c r="H139">
        <f>'11'!H44</f>
        <v>3.5465185010048465E-2</v>
      </c>
    </row>
    <row r="140" spans="1:8">
      <c r="B140" t="s">
        <v>293</v>
      </c>
      <c r="C140">
        <f>'11'!C74</f>
        <v>4.6641791044776115E-2</v>
      </c>
      <c r="D140">
        <f>'11'!D74</f>
        <v>4.7281323877068557E-2</v>
      </c>
      <c r="E140">
        <f>'11'!E74</f>
        <v>4.8262548262548263E-2</v>
      </c>
      <c r="F140">
        <f>'11'!F74</f>
        <v>4.8709206039941548E-2</v>
      </c>
      <c r="G140">
        <f>'11'!G74</f>
        <v>4.9701789264413515E-2</v>
      </c>
      <c r="H140">
        <f>'11'!H74</f>
        <v>5.094243504839531E-2</v>
      </c>
    </row>
    <row r="141" spans="1:8">
      <c r="B141" t="s">
        <v>294</v>
      </c>
      <c r="C141">
        <f>'11'!C104</f>
        <v>0.18796992481203006</v>
      </c>
      <c r="D141">
        <f>'11'!D104</f>
        <v>0.19029495718363465</v>
      </c>
      <c r="E141">
        <f>'11'!E104</f>
        <v>0.20020020020020018</v>
      </c>
      <c r="F141">
        <f>'11'!F104</f>
        <v>0.20533880903490762</v>
      </c>
      <c r="G141">
        <f>'11'!G104</f>
        <v>0.21276595744680851</v>
      </c>
      <c r="H141">
        <f>'11'!H104</f>
        <v>0.22371364653243847</v>
      </c>
    </row>
    <row r="142" spans="1:8">
      <c r="B142" t="s">
        <v>295</v>
      </c>
      <c r="C142">
        <f>'11'!C134</f>
        <v>1.0000000000000001E-5</v>
      </c>
      <c r="D142">
        <f>'11'!D134</f>
        <v>1.0000000000000001E-5</v>
      </c>
      <c r="E142">
        <f>'11'!E134</f>
        <v>1.0000000000000001E-5</v>
      </c>
      <c r="F142">
        <f>'11'!F134</f>
        <v>1.0000000000000001E-5</v>
      </c>
      <c r="G142">
        <f>'11'!G134</f>
        <v>1.0000000000000001E-5</v>
      </c>
      <c r="H142">
        <f>'11'!H134</f>
        <v>1.0000000000000001E-5</v>
      </c>
    </row>
    <row r="143" spans="1:8">
      <c r="B143" t="s">
        <v>296</v>
      </c>
      <c r="C143">
        <f>'11'!C164</f>
        <v>9.8425196850393692E-2</v>
      </c>
      <c r="D143">
        <f>'11'!D164</f>
        <v>0.10080645161290322</v>
      </c>
      <c r="E143">
        <f>'11'!E164</f>
        <v>0.10204081632653061</v>
      </c>
      <c r="F143">
        <f>'11'!F164</f>
        <v>0.10427528675703858</v>
      </c>
      <c r="G143">
        <f>'11'!G164</f>
        <v>0.10787486515641855</v>
      </c>
      <c r="H143">
        <f>'11'!H164</f>
        <v>0.11025358324145534</v>
      </c>
    </row>
    <row r="144" spans="1:8">
      <c r="B144" t="s">
        <v>297</v>
      </c>
      <c r="C144">
        <f>'11'!C194</f>
        <v>0.11876484560570072</v>
      </c>
      <c r="D144">
        <f>'11'!D194</f>
        <v>0.12674271229404308</v>
      </c>
      <c r="E144">
        <f>'11'!E194</f>
        <v>0.13404825737265416</v>
      </c>
      <c r="F144">
        <f>'11'!F194</f>
        <v>0.14347202295552369</v>
      </c>
      <c r="G144">
        <f>'11'!G194</f>
        <v>0.14534883720930233</v>
      </c>
      <c r="H144">
        <f>'11'!H194</f>
        <v>0.14792899408284024</v>
      </c>
    </row>
    <row r="145" spans="1:8">
      <c r="B145" t="s">
        <v>298</v>
      </c>
      <c r="C145">
        <f>'11'!C224</f>
        <v>0.37878787878787878</v>
      </c>
      <c r="D145">
        <f>'11'!D224</f>
        <v>0.3968253968253968</v>
      </c>
      <c r="E145">
        <f>'11'!E224</f>
        <v>0.41152263374485598</v>
      </c>
      <c r="F145">
        <f>'11'!F224</f>
        <v>0.41152263374485598</v>
      </c>
      <c r="G145">
        <f>'11'!G224</f>
        <v>0.42553191489361702</v>
      </c>
      <c r="H145">
        <f>'11'!H224</f>
        <v>0.45662100456621002</v>
      </c>
    </row>
    <row r="146" spans="1:8">
      <c r="B146" t="s">
        <v>299</v>
      </c>
      <c r="C146">
        <f>'11'!C254</f>
        <v>0.20703933747412009</v>
      </c>
      <c r="D146">
        <f>'11'!D254</f>
        <v>0.21276595744680851</v>
      </c>
      <c r="E146">
        <f>'11'!E254</f>
        <v>0.21881838074398249</v>
      </c>
      <c r="F146">
        <f>'11'!F254</f>
        <v>0.22471910112359553</v>
      </c>
      <c r="G146">
        <f>'11'!G254</f>
        <v>0.22779043280182232</v>
      </c>
      <c r="H146">
        <f>'11'!H254</f>
        <v>0.23364485981308408</v>
      </c>
    </row>
    <row r="147" spans="1:8" ht="16" thickBot="1">
      <c r="B147" t="s">
        <v>300</v>
      </c>
      <c r="C147">
        <f>'11'!C284</f>
        <v>0.2824858757062147</v>
      </c>
      <c r="D147">
        <f>'11'!D284</f>
        <v>0.29239766081871343</v>
      </c>
      <c r="E147">
        <f>'11'!E284</f>
        <v>0.30211480362537763</v>
      </c>
      <c r="F147">
        <f>'11'!F284</f>
        <v>0.3125</v>
      </c>
      <c r="G147">
        <f>'11'!G284</f>
        <v>0.33333333333333337</v>
      </c>
      <c r="H147">
        <f>'11'!H284</f>
        <v>0.34482758620689657</v>
      </c>
    </row>
    <row r="148" spans="1:8" ht="17" thickBot="1">
      <c r="A148">
        <v>12</v>
      </c>
      <c r="B148" s="69" t="s">
        <v>49</v>
      </c>
      <c r="C148" s="62">
        <f>'12'!C14</f>
        <v>5.5296141558122389E-2</v>
      </c>
      <c r="D148" s="62">
        <f>'12'!D14</f>
        <v>5.6504269211451533E-2</v>
      </c>
      <c r="E148" s="62">
        <f>'12'!E14</f>
        <v>5.7230064860740171E-2</v>
      </c>
      <c r="F148" s="62">
        <f>'12'!F14</f>
        <v>5.7818321983810865E-2</v>
      </c>
      <c r="G148" s="62">
        <f>'12'!G14</f>
        <v>5.8854302903478942E-2</v>
      </c>
      <c r="H148" s="63">
        <f>'12'!H14</f>
        <v>5.9713375796178345E-2</v>
      </c>
    </row>
    <row r="149" spans="1:8">
      <c r="B149" t="s">
        <v>302</v>
      </c>
      <c r="C149">
        <f>'12'!C44</f>
        <v>1.558117793705204E-2</v>
      </c>
      <c r="D149">
        <f>'12'!D44</f>
        <v>1.5792798483891344E-2</v>
      </c>
      <c r="E149">
        <f>'12'!E44</f>
        <v>1.5875535799333228E-2</v>
      </c>
      <c r="F149">
        <f>'12'!F44</f>
        <v>1.5840329478853162E-2</v>
      </c>
      <c r="G149">
        <f>'12'!G44</f>
        <v>1.599488163787588E-2</v>
      </c>
      <c r="H149">
        <f>'12'!H44</f>
        <v>1.6074586079408457E-2</v>
      </c>
    </row>
    <row r="150" spans="1:8">
      <c r="B150" t="s">
        <v>303</v>
      </c>
      <c r="C150">
        <f>'12'!C74</f>
        <v>8.8888888888888892E-2</v>
      </c>
      <c r="D150">
        <f>'12'!D74</f>
        <v>9.0991810737033677E-2</v>
      </c>
      <c r="E150">
        <f>'12'!E74</f>
        <v>9.0579710144927536E-2</v>
      </c>
      <c r="F150">
        <f>'12'!F74</f>
        <v>9.27643784786642E-2</v>
      </c>
      <c r="G150">
        <f>'12'!G74</f>
        <v>9.5877277085330767E-2</v>
      </c>
      <c r="H150">
        <f>'12'!H74</f>
        <v>9.7560975609756101E-2</v>
      </c>
    </row>
    <row r="151" spans="1:8">
      <c r="B151" t="s">
        <v>304</v>
      </c>
      <c r="C151">
        <f>'12'!C104</f>
        <v>1.0000000000000001E-5</v>
      </c>
      <c r="D151">
        <f>'12'!D104</f>
        <v>1.0000000000000001E-5</v>
      </c>
      <c r="E151">
        <f>'12'!E104</f>
        <v>1.0000000000000001E-5</v>
      </c>
      <c r="F151">
        <f>'12'!F104</f>
        <v>1.0000000000000001E-5</v>
      </c>
      <c r="G151">
        <f>'12'!G104</f>
        <v>1.0000000000000001E-5</v>
      </c>
      <c r="H151">
        <f>'12'!H104</f>
        <v>1.0000000000000001E-5</v>
      </c>
    </row>
    <row r="152" spans="1:8">
      <c r="B152" t="s">
        <v>305</v>
      </c>
      <c r="C152">
        <f>'12'!C134</f>
        <v>0.10570824524312897</v>
      </c>
      <c r="D152">
        <f>'12'!D134</f>
        <v>0.10952902519167579</v>
      </c>
      <c r="E152">
        <f>'12'!E134</f>
        <v>0.11098779134295228</v>
      </c>
      <c r="F152">
        <f>'12'!F134</f>
        <v>0.11560693641618498</v>
      </c>
      <c r="G152">
        <f>'12'!G134</f>
        <v>0.11778563015312131</v>
      </c>
      <c r="H152">
        <f>'12'!H134</f>
        <v>0.11918951132300357</v>
      </c>
    </row>
    <row r="153" spans="1:8">
      <c r="B153" t="s">
        <v>306</v>
      </c>
      <c r="C153">
        <f>'12'!C164</f>
        <v>7.5700227100681305E-2</v>
      </c>
      <c r="D153">
        <f>'12'!D164</f>
        <v>7.9302141157811257E-2</v>
      </c>
      <c r="E153">
        <f>'12'!E164</f>
        <v>8.0321285140562249E-2</v>
      </c>
      <c r="F153">
        <f>'12'!F164</f>
        <v>8.1833060556464818E-2</v>
      </c>
      <c r="G153">
        <f>'12'!G164</f>
        <v>8.3682008368200833E-2</v>
      </c>
      <c r="H153">
        <f>'12'!H164</f>
        <v>8.5910652920962199E-2</v>
      </c>
    </row>
    <row r="154" spans="1:8">
      <c r="B154" t="s">
        <v>307</v>
      </c>
      <c r="C154">
        <f>'12'!C194</f>
        <v>0.12437810945273632</v>
      </c>
      <c r="D154">
        <f>'12'!D194</f>
        <v>0.12755102040816327</v>
      </c>
      <c r="E154">
        <f>'12'!E194</f>
        <v>0.13368983957219249</v>
      </c>
      <c r="F154">
        <f>'12'!F194</f>
        <v>0.13089005235602094</v>
      </c>
      <c r="G154">
        <f>'12'!G194</f>
        <v>0.13642564802182811</v>
      </c>
      <c r="H154">
        <f>'12'!H194</f>
        <v>0.14204545454545456</v>
      </c>
    </row>
    <row r="155" spans="1:8">
      <c r="B155" t="s">
        <v>308</v>
      </c>
      <c r="C155">
        <f>'12'!C224</f>
        <v>7.2332730560578665E-2</v>
      </c>
      <c r="D155">
        <f>'12'!D224</f>
        <v>7.3937153419593338E-2</v>
      </c>
      <c r="E155">
        <f>'12'!E224</f>
        <v>7.4850299401197612E-2</v>
      </c>
      <c r="F155">
        <f>'12'!F224</f>
        <v>7.5958982149639198E-2</v>
      </c>
      <c r="G155">
        <f>'12'!G224</f>
        <v>7.7881619937694699E-2</v>
      </c>
      <c r="H155">
        <f>'12'!H224</f>
        <v>7.8926598263614839E-2</v>
      </c>
    </row>
    <row r="156" spans="1:8">
      <c r="B156" t="s">
        <v>309</v>
      </c>
      <c r="C156">
        <f>'12'!C254</f>
        <v>6.0240963855421693E-2</v>
      </c>
      <c r="D156">
        <f>'12'!D254</f>
        <v>6.0790273556231005E-2</v>
      </c>
      <c r="E156">
        <f>'12'!E254</f>
        <v>6.1919504643962855E-2</v>
      </c>
      <c r="F156">
        <f>'12'!F254</f>
        <v>6.269592476489029E-2</v>
      </c>
      <c r="G156">
        <f>'12'!G254</f>
        <v>6.2383031815346227E-2</v>
      </c>
      <c r="H156">
        <f>'12'!H254</f>
        <v>6.3775510204081634E-2</v>
      </c>
    </row>
    <row r="157" spans="1:8" ht="16" thickBot="1">
      <c r="B157" t="s">
        <v>310</v>
      </c>
      <c r="C157">
        <f>'12'!C284</f>
        <v>0.19569471624266144</v>
      </c>
      <c r="D157">
        <f>'12'!D284</f>
        <v>0.20408163265306123</v>
      </c>
      <c r="E157">
        <f>'12'!E284</f>
        <v>0.21231422505307856</v>
      </c>
      <c r="F157">
        <f>'12'!F284</f>
        <v>0.22573363431151239</v>
      </c>
      <c r="G157">
        <f>'12'!G284</f>
        <v>0.23752969121140144</v>
      </c>
      <c r="H157">
        <f>'12'!H284</f>
        <v>0.24752475247524752</v>
      </c>
    </row>
    <row r="158" spans="1:8" ht="17" thickBot="1">
      <c r="A158">
        <v>13</v>
      </c>
      <c r="B158" s="69" t="s">
        <v>53</v>
      </c>
      <c r="C158" s="62">
        <f>'13'!C14</f>
        <v>2.9753049687592979E-2</v>
      </c>
      <c r="D158" s="62">
        <f>'13'!D14</f>
        <v>2.6401478482795039E-2</v>
      </c>
      <c r="E158" s="62">
        <f>'13'!E14</f>
        <v>2.2988099237856094E-2</v>
      </c>
      <c r="F158" s="62">
        <f>'13'!F14</f>
        <v>2.2967792088479003E-2</v>
      </c>
      <c r="G158" s="62">
        <f>'13'!G14</f>
        <v>2.29070853377033E-2</v>
      </c>
      <c r="H158" s="63">
        <f>'13'!H14</f>
        <v>2.299948693452223E-2</v>
      </c>
    </row>
    <row r="159" spans="1:8">
      <c r="B159" t="s">
        <v>312</v>
      </c>
      <c r="C159">
        <f>'13'!C44</f>
        <v>2.9779630732578919E-2</v>
      </c>
      <c r="D159">
        <f>'13'!D44</f>
        <v>2.9697089685210849E-2</v>
      </c>
      <c r="E159">
        <f>'13'!E44</f>
        <v>1.9833399444664817E-2</v>
      </c>
      <c r="F159">
        <f>'13'!F44</f>
        <v>1.9958088015168147E-2</v>
      </c>
      <c r="G159">
        <f>'13'!G44</f>
        <v>2.0056157240272762E-2</v>
      </c>
      <c r="H159">
        <f>'13'!H44</f>
        <v>2.018774603815484E-2</v>
      </c>
    </row>
    <row r="160" spans="1:8">
      <c r="B160" t="s">
        <v>313</v>
      </c>
      <c r="C160">
        <f>'13'!C74</f>
        <v>2.6360880453407145E-2</v>
      </c>
      <c r="D160">
        <f>'13'!D74</f>
        <v>2.6455026455026457E-2</v>
      </c>
      <c r="E160">
        <f>'13'!E74</f>
        <v>2.6791694574681845E-2</v>
      </c>
      <c r="F160">
        <f>'13'!F74</f>
        <v>2.7162841233192993E-2</v>
      </c>
      <c r="G160">
        <f>'13'!G74</f>
        <v>2.7521673317737722E-2</v>
      </c>
      <c r="H160">
        <f>'13'!H74</f>
        <v>2.7773920288848768E-2</v>
      </c>
    </row>
    <row r="161" spans="1:8">
      <c r="B161" t="s">
        <v>314</v>
      </c>
      <c r="C161">
        <f>'13'!C104</f>
        <v>2.9031789809841776E-2</v>
      </c>
      <c r="D161">
        <f>'13'!D104</f>
        <v>2.9120559114735003E-2</v>
      </c>
      <c r="E161">
        <f>'13'!E104</f>
        <v>1.4692918013517485E-2</v>
      </c>
      <c r="F161">
        <f>'13'!F104</f>
        <v>1.4814814814814815E-2</v>
      </c>
      <c r="G161">
        <f>'13'!G104</f>
        <v>1.4903129657228018E-2</v>
      </c>
      <c r="H161">
        <f>'13'!H104</f>
        <v>1.5053439710973959E-2</v>
      </c>
    </row>
    <row r="162" spans="1:8">
      <c r="B162" t="s">
        <v>315</v>
      </c>
      <c r="C162">
        <f>'13'!C134</f>
        <v>3.9856516540454363E-2</v>
      </c>
      <c r="D162">
        <f>'13'!D134</f>
        <v>3.979307600477517E-2</v>
      </c>
      <c r="E162">
        <f>'13'!E134</f>
        <v>3.9277297721916737E-2</v>
      </c>
      <c r="F162">
        <f>'13'!F134</f>
        <v>3.9904229848363927E-2</v>
      </c>
      <c r="G162">
        <f>'13'!G134</f>
        <v>4.0306328093510681E-2</v>
      </c>
      <c r="H162">
        <f>'13'!H134</f>
        <v>4.0436716538617065E-2</v>
      </c>
    </row>
    <row r="163" spans="1:8">
      <c r="B163" t="s">
        <v>316</v>
      </c>
      <c r="C163">
        <f>'13'!C164</f>
        <v>6.6269052352551358E-2</v>
      </c>
      <c r="D163">
        <f>'13'!D164</f>
        <v>6.7340067340067339E-2</v>
      </c>
      <c r="E163">
        <f>'13'!E164</f>
        <v>6.8306010928961755E-2</v>
      </c>
      <c r="F163">
        <f>'13'!F164</f>
        <v>6.901311249137336E-2</v>
      </c>
      <c r="G163">
        <f>'13'!G164</f>
        <v>7.0323488045007029E-2</v>
      </c>
      <c r="H163">
        <f>'13'!H164</f>
        <v>7.147962830593281E-2</v>
      </c>
    </row>
    <row r="164" spans="1:8">
      <c r="B164" t="s">
        <v>317</v>
      </c>
      <c r="C164">
        <f>'13'!C194</f>
        <v>3.2206119162640906E-2</v>
      </c>
      <c r="D164">
        <f>'13'!D194</f>
        <v>3.2647730982696702E-2</v>
      </c>
      <c r="E164">
        <f>'13'!E194</f>
        <v>3.2082130253448832E-2</v>
      </c>
      <c r="F164">
        <f>'13'!F194</f>
        <v>3.1308703819661866E-2</v>
      </c>
      <c r="G164">
        <f>'13'!G194</f>
        <v>3.1036623215394164E-2</v>
      </c>
      <c r="H164">
        <f>'13'!H194</f>
        <v>3.1347962382445145E-2</v>
      </c>
    </row>
    <row r="165" spans="1:8">
      <c r="B165" t="s">
        <v>318</v>
      </c>
      <c r="C165">
        <f>'13'!C224</f>
        <v>3.5650623885918005E-2</v>
      </c>
      <c r="D165">
        <f>'13'!D224</f>
        <v>3.635041802980734E-2</v>
      </c>
      <c r="E165">
        <f>'13'!E224</f>
        <v>3.6751194413818453E-2</v>
      </c>
      <c r="F165">
        <f>'13'!F224</f>
        <v>3.6563071297989032E-2</v>
      </c>
      <c r="G165">
        <f>'13'!G224</f>
        <v>3.6469730123997082E-2</v>
      </c>
      <c r="H165">
        <f>'13'!H224</f>
        <v>3.6913990402362491E-2</v>
      </c>
    </row>
    <row r="166" spans="1:8">
      <c r="B166" t="s">
        <v>319</v>
      </c>
      <c r="C166">
        <f>'13'!C254</f>
        <v>3.3478406427854039E-2</v>
      </c>
      <c r="D166">
        <f>'13'!D254</f>
        <v>1.7265193370165743E-2</v>
      </c>
      <c r="E166">
        <f>'13'!E254</f>
        <v>1.7295053614666205E-2</v>
      </c>
      <c r="F166">
        <f>'13'!F254</f>
        <v>1.7528483786152498E-2</v>
      </c>
      <c r="G166">
        <f>'13'!G254</f>
        <v>1.763979537837361E-2</v>
      </c>
      <c r="H166">
        <f>'13'!H254</f>
        <v>1.7953321364452424E-2</v>
      </c>
    </row>
    <row r="167" spans="1:8">
      <c r="B167" t="s">
        <v>320</v>
      </c>
      <c r="C167">
        <f>'13'!C284</f>
        <v>3.2071840923669014E-2</v>
      </c>
      <c r="D167">
        <f>'13'!D284</f>
        <v>3.2247662044501774E-2</v>
      </c>
      <c r="E167">
        <f>'13'!E284</f>
        <v>3.2530904359141188E-2</v>
      </c>
      <c r="F167">
        <f>'13'!F284</f>
        <v>3.277613897082924E-2</v>
      </c>
      <c r="G167">
        <f>'13'!G284</f>
        <v>3.3014196104324864E-2</v>
      </c>
      <c r="H167">
        <f>'13'!H284</f>
        <v>3.3772374197906116E-2</v>
      </c>
    </row>
    <row r="168" spans="1:8" ht="16" thickBot="1">
      <c r="B168" t="s">
        <v>321</v>
      </c>
      <c r="C168">
        <f>'13'!C314</f>
        <v>2.2112478808874476E-2</v>
      </c>
      <c r="D168">
        <f>'13'!D314</f>
        <v>1.4727540500736377E-2</v>
      </c>
      <c r="E168">
        <f>'13'!E314</f>
        <v>1.4823599169878446E-2</v>
      </c>
      <c r="F168">
        <f>'13'!F314</f>
        <v>1.4464453605265059E-2</v>
      </c>
      <c r="G168">
        <f>'13'!G314</f>
        <v>1.404790335042495E-2</v>
      </c>
      <c r="H168">
        <f>'13'!H314</f>
        <v>1.3821700069108501E-2</v>
      </c>
    </row>
    <row r="169" spans="1:8" ht="17" thickBot="1">
      <c r="A169">
        <v>14</v>
      </c>
      <c r="B169" s="69" t="s">
        <v>57</v>
      </c>
      <c r="C169" s="62">
        <f>'14'!C12</f>
        <v>-5.1698288786641164E-2</v>
      </c>
      <c r="D169" s="62">
        <f>'14'!D12</f>
        <v>-5.1549103150807429</v>
      </c>
      <c r="E169" s="62">
        <f>'14'!E12</f>
        <v>-2.989377035178562</v>
      </c>
      <c r="F169" s="62">
        <f>'14'!F12</f>
        <v>-1.6764006056673155</v>
      </c>
      <c r="G169" s="62">
        <f>'14'!G12</f>
        <v>-1.3689628737268646</v>
      </c>
      <c r="H169" s="63">
        <f>'14'!H12</f>
        <v>-8.9320388349514559</v>
      </c>
    </row>
    <row r="170" spans="1:8">
      <c r="B170" t="s">
        <v>323</v>
      </c>
      <c r="C170">
        <f>'14'!C44</f>
        <v>1.6220600162206E-2</v>
      </c>
      <c r="D170">
        <f>'14'!D44</f>
        <v>1.6249593760155997E-2</v>
      </c>
      <c r="E170">
        <f>'14'!E44</f>
        <v>1.6345210853220007E-2</v>
      </c>
      <c r="F170">
        <f>'14'!F44</f>
        <v>1.6249593760155997E-2</v>
      </c>
      <c r="G170">
        <f>'14'!G44</f>
        <v>1.6257519102584946E-2</v>
      </c>
      <c r="H170">
        <f>'14'!H44</f>
        <v>1.6297262059973925E-2</v>
      </c>
    </row>
    <row r="171" spans="1:8">
      <c r="B171" t="s">
        <v>324</v>
      </c>
      <c r="C171">
        <f>'14'!C74</f>
        <v>7.7700077700077697E-2</v>
      </c>
      <c r="D171">
        <f>'14'!D74</f>
        <v>8.4033613445378158E-2</v>
      </c>
      <c r="E171">
        <f>'14'!E74</f>
        <v>8.6505190311418692E-2</v>
      </c>
      <c r="F171">
        <f>'14'!F74</f>
        <v>9.1996320147194111E-2</v>
      </c>
      <c r="G171">
        <f>'14'!G74</f>
        <v>9.3109869646182494E-2</v>
      </c>
      <c r="H171">
        <f>'14'!H74</f>
        <v>9.3984962406015032E-2</v>
      </c>
    </row>
    <row r="172" spans="1:8">
      <c r="B172" t="s">
        <v>325</v>
      </c>
      <c r="C172">
        <f>'14'!C104</f>
        <v>9.7560975609756101E-2</v>
      </c>
      <c r="D172">
        <f>'14'!D104</f>
        <v>9.9800399201596793E-2</v>
      </c>
      <c r="E172">
        <f>'14'!E104</f>
        <v>0.10090817356205853</v>
      </c>
      <c r="F172">
        <f>'14'!F104</f>
        <v>0.10224948875255625</v>
      </c>
      <c r="G172">
        <f>'14'!G104</f>
        <v>0.10787486515641855</v>
      </c>
      <c r="H172">
        <f>'14'!H104</f>
        <v>0.11061946902654868</v>
      </c>
    </row>
    <row r="173" spans="1:8">
      <c r="B173" t="s">
        <v>248</v>
      </c>
      <c r="C173">
        <f>'14'!C134</f>
        <v>1.0000000000000001E-5</v>
      </c>
      <c r="D173">
        <f>'14'!D134</f>
        <v>1.0000000000000001E-5</v>
      </c>
      <c r="E173">
        <f>'14'!E134</f>
        <v>1.0000000000000001E-5</v>
      </c>
      <c r="F173">
        <f>'14'!F134</f>
        <v>1.0000000000000001E-5</v>
      </c>
      <c r="G173">
        <f>'14'!G134</f>
        <v>1.0000000000000001E-5</v>
      </c>
      <c r="H173">
        <f>'14'!H134</f>
        <v>1.0000000000000001E-5</v>
      </c>
    </row>
    <row r="174" spans="1:8">
      <c r="B174" t="s">
        <v>326</v>
      </c>
      <c r="C174">
        <f>'14'!C164</f>
        <v>0.17574692442882248</v>
      </c>
      <c r="D174">
        <f>'14'!D164</f>
        <v>9.0090090090090086E-2</v>
      </c>
      <c r="E174">
        <f>'14'!E164</f>
        <v>9.6153846153846159E-2</v>
      </c>
      <c r="F174">
        <f>'14'!F164</f>
        <v>9.7087378640776698E-2</v>
      </c>
      <c r="G174">
        <f>'14'!G164</f>
        <v>9.8231827111984277E-2</v>
      </c>
      <c r="H174">
        <f>'14'!H164</f>
        <v>0.1</v>
      </c>
    </row>
    <row r="175" spans="1:8">
      <c r="B175" t="s">
        <v>327</v>
      </c>
      <c r="C175">
        <f>'14'!C194</f>
        <v>5.6401579244218847E-2</v>
      </c>
      <c r="D175">
        <f>'14'!D194</f>
        <v>5.7012542759407071E-2</v>
      </c>
      <c r="E175">
        <f>'14'!E194</f>
        <v>5.8173356602675974E-2</v>
      </c>
      <c r="F175">
        <f>'14'!F194</f>
        <v>5.8582308142940832E-2</v>
      </c>
      <c r="G175">
        <f>'14'!G194</f>
        <v>6.0313630880579006E-2</v>
      </c>
      <c r="H175">
        <f>'14'!H194</f>
        <v>6.2305295950155763E-2</v>
      </c>
    </row>
    <row r="176" spans="1:8">
      <c r="B176" t="s">
        <v>328</v>
      </c>
      <c r="C176">
        <f>'14'!C224</f>
        <v>8.4033613445378158E-2</v>
      </c>
      <c r="D176">
        <f>'14'!D224</f>
        <v>1E-4</v>
      </c>
      <c r="E176">
        <f>'14'!E224</f>
        <v>1E-4</v>
      </c>
      <c r="F176">
        <f>'14'!F224</f>
        <v>1E-4</v>
      </c>
      <c r="G176">
        <f>'14'!G224</f>
        <v>1E-4</v>
      </c>
      <c r="H176">
        <f>'14'!H224</f>
        <v>1E-4</v>
      </c>
    </row>
    <row r="177" spans="1:8">
      <c r="B177" t="s">
        <v>329</v>
      </c>
      <c r="C177">
        <f>'14'!C254</f>
        <v>1E-4</v>
      </c>
      <c r="D177">
        <f>'14'!D254</f>
        <v>1E-4</v>
      </c>
      <c r="E177">
        <f>'14'!E254</f>
        <v>1E-4</v>
      </c>
      <c r="F177">
        <f>'14'!F254</f>
        <v>1E-4</v>
      </c>
      <c r="G177">
        <f>'14'!G254</f>
        <v>1E-4</v>
      </c>
      <c r="H177">
        <f>'14'!H254</f>
        <v>1E-4</v>
      </c>
    </row>
    <row r="178" spans="1:8">
      <c r="B178" t="s">
        <v>330</v>
      </c>
      <c r="C178">
        <f>'14'!C284</f>
        <v>6.5359477124182996E-2</v>
      </c>
      <c r="D178">
        <f>'14'!D284</f>
        <v>6.6225165562913912E-2</v>
      </c>
      <c r="E178">
        <f>'14'!E284</f>
        <v>6.6979236436704614E-2</v>
      </c>
      <c r="F178">
        <f>'14'!F284</f>
        <v>6.858710562414265E-2</v>
      </c>
      <c r="G178">
        <f>'14'!G284</f>
        <v>7.0028011204481794E-2</v>
      </c>
      <c r="H178">
        <f>'14'!H284</f>
        <v>7.0821529745042494E-2</v>
      </c>
    </row>
    <row r="179" spans="1:8">
      <c r="B179" t="s">
        <v>331</v>
      </c>
      <c r="C179">
        <f>'14'!C314</f>
        <v>4.7573739295908662E-2</v>
      </c>
      <c r="D179">
        <f>'14'!D314</f>
        <v>4.9309664694280081E-2</v>
      </c>
      <c r="E179">
        <f>'14'!E314</f>
        <v>5.0632911392405069E-2</v>
      </c>
      <c r="F179">
        <f>'14'!F314</f>
        <v>5.2603892688058915E-2</v>
      </c>
      <c r="G179">
        <f>'14'!G314</f>
        <v>5.3390282968499729E-2</v>
      </c>
      <c r="H179">
        <f>'14'!H314</f>
        <v>5.3908355795148251E-2</v>
      </c>
    </row>
    <row r="180" spans="1:8" ht="16" thickBot="1">
      <c r="B180" t="s">
        <v>332</v>
      </c>
      <c r="C180">
        <f>'14'!C344</f>
        <v>1.0000000000000001E-5</v>
      </c>
      <c r="D180">
        <f>'14'!D344</f>
        <v>1.0000000000000001E-5</v>
      </c>
      <c r="E180">
        <f>'14'!E344</f>
        <v>1.0000000000000001E-5</v>
      </c>
      <c r="F180">
        <f>'14'!F344</f>
        <v>1.0000000000000001E-5</v>
      </c>
      <c r="G180">
        <f>'14'!G344</f>
        <v>1.0000000000000001E-5</v>
      </c>
      <c r="H180">
        <f>'14'!H344</f>
        <v>1.0000000000000001E-5</v>
      </c>
    </row>
    <row r="181" spans="1:8" ht="17" thickBot="1">
      <c r="A181">
        <v>15</v>
      </c>
      <c r="B181" s="69" t="s">
        <v>61</v>
      </c>
      <c r="C181" s="62">
        <f>'15'!C14</f>
        <v>6.8416165762595904E-2</v>
      </c>
      <c r="D181" s="62">
        <f>'15'!D14</f>
        <v>6.993705664901588E-2</v>
      </c>
      <c r="E181" s="62">
        <f>'15'!E14</f>
        <v>7.0832279281558302E-2</v>
      </c>
      <c r="F181" s="62">
        <f>'15'!F14</f>
        <v>7.08502024291498E-2</v>
      </c>
      <c r="G181" s="62">
        <f>'15'!G14</f>
        <v>7.0939954395743604E-2</v>
      </c>
      <c r="H181" s="63">
        <f>'15'!H14</f>
        <v>0.10391923990498812</v>
      </c>
    </row>
    <row r="182" spans="1:8">
      <c r="B182" t="s">
        <v>334</v>
      </c>
      <c r="C182">
        <f>'15'!C44</f>
        <v>1.3264358668258388E-2</v>
      </c>
      <c r="D182">
        <f>'15'!D44</f>
        <v>1.3401232913428035E-2</v>
      </c>
      <c r="E182">
        <f>'15'!E44</f>
        <v>1.3428226131328051E-2</v>
      </c>
      <c r="F182">
        <f>'15'!F44</f>
        <v>1.3403029084573114E-2</v>
      </c>
      <c r="G182">
        <f>'15'!G44</f>
        <v>1.3283740701381509E-2</v>
      </c>
      <c r="H182">
        <f>'15'!H44</f>
        <v>6.7159167226326394E-2</v>
      </c>
    </row>
    <row r="183" spans="1:8">
      <c r="B183" t="s">
        <v>335</v>
      </c>
      <c r="C183">
        <f>'15'!C74</f>
        <v>0.11737089201877934</v>
      </c>
      <c r="D183">
        <f>'15'!D74</f>
        <v>0.12121212121212122</v>
      </c>
      <c r="E183">
        <f>'15'!E74</f>
        <v>0.12594458438287154</v>
      </c>
      <c r="F183">
        <f>'15'!F74</f>
        <v>0.12658227848101267</v>
      </c>
      <c r="G183">
        <f>'15'!G74</f>
        <v>0.12886597938144329</v>
      </c>
      <c r="H183">
        <f>'15'!H74</f>
        <v>0.13175230566534915</v>
      </c>
    </row>
    <row r="184" spans="1:8">
      <c r="B184" t="s">
        <v>280</v>
      </c>
      <c r="C184">
        <f>'15'!C104</f>
        <v>0.14278914802475012</v>
      </c>
      <c r="D184">
        <f>'15'!D104</f>
        <v>0.146484375</v>
      </c>
      <c r="E184">
        <f>'15'!E104</f>
        <v>0.14720314033366044</v>
      </c>
      <c r="F184">
        <f>'15'!F104</f>
        <v>0.14684287812041116</v>
      </c>
      <c r="G184">
        <f>'15'!G104</f>
        <v>0.14471780028943559</v>
      </c>
      <c r="H184">
        <f>'15'!H104</f>
        <v>0.14499758337361043</v>
      </c>
    </row>
    <row r="185" spans="1:8">
      <c r="B185" t="s">
        <v>336</v>
      </c>
      <c r="C185">
        <f>'15'!C134</f>
        <v>5.7537399309551207E-2</v>
      </c>
      <c r="D185">
        <f>'15'!D134</f>
        <v>6.0532687651331719E-2</v>
      </c>
      <c r="E185">
        <f>'15'!E134</f>
        <v>6.1500615006150061E-2</v>
      </c>
      <c r="F185">
        <f>'15'!F134</f>
        <v>6.1614294516327793E-2</v>
      </c>
      <c r="G185">
        <f>'15'!G134</f>
        <v>6.1842918985776131E-2</v>
      </c>
      <c r="H185">
        <f>'15'!H134</f>
        <v>6.3979526551503518E-2</v>
      </c>
    </row>
    <row r="186" spans="1:8">
      <c r="B186" t="s">
        <v>337</v>
      </c>
      <c r="C186">
        <f>'15'!C164</f>
        <v>8.1732733959950954E-2</v>
      </c>
      <c r="D186">
        <f>'15'!D164</f>
        <v>8.4388185654008435E-2</v>
      </c>
      <c r="E186">
        <f>'15'!E164</f>
        <v>8.6843247937472862E-2</v>
      </c>
      <c r="F186">
        <f>'15'!F164</f>
        <v>8.9285714285714288E-2</v>
      </c>
      <c r="G186">
        <f>'15'!G164</f>
        <v>9.1659028414298807E-2</v>
      </c>
      <c r="H186">
        <f>'15'!H164</f>
        <v>9.3240093240093247E-2</v>
      </c>
    </row>
    <row r="187" spans="1:8">
      <c r="B187" t="s">
        <v>338</v>
      </c>
      <c r="C187">
        <f>'15'!C194</f>
        <v>0.12515644555694619</v>
      </c>
      <c r="D187">
        <f>'15'!D194</f>
        <v>0.12674271229404308</v>
      </c>
      <c r="E187">
        <f>'15'!E194</f>
        <v>0.12706480304955528</v>
      </c>
      <c r="F187">
        <f>'15'!F194</f>
        <v>0.12674271229404308</v>
      </c>
      <c r="G187">
        <f>'15'!G194</f>
        <v>0.1243008079552517</v>
      </c>
      <c r="H187">
        <f>'15'!H194</f>
        <v>0.12706480304955528</v>
      </c>
    </row>
    <row r="188" spans="1:8">
      <c r="B188" t="s">
        <v>339</v>
      </c>
      <c r="C188">
        <f>'15'!C224</f>
        <v>0.1779359430604982</v>
      </c>
      <c r="D188">
        <f>'15'!D224</f>
        <v>0.18484288354898337</v>
      </c>
      <c r="E188">
        <f>'15'!E224</f>
        <v>0.19193857965451055</v>
      </c>
      <c r="F188">
        <f>'15'!F224</f>
        <v>0.18867924528301888</v>
      </c>
      <c r="G188">
        <f>'15'!G224</f>
        <v>0.19230769230769232</v>
      </c>
      <c r="H188">
        <f>'15'!H224</f>
        <v>0.19569471624266144</v>
      </c>
    </row>
    <row r="189" spans="1:8">
      <c r="B189" t="s">
        <v>340</v>
      </c>
      <c r="C189">
        <f>'15'!C254</f>
        <v>1E-4</v>
      </c>
      <c r="D189">
        <f>'15'!D254</f>
        <v>1E-4</v>
      </c>
      <c r="E189">
        <f>'15'!E254</f>
        <v>1E-4</v>
      </c>
      <c r="F189">
        <f>'15'!F254</f>
        <v>1E-4</v>
      </c>
      <c r="G189">
        <f>'15'!G254</f>
        <v>1E-4</v>
      </c>
      <c r="H189">
        <f>'15'!H254</f>
        <v>1E-4</v>
      </c>
    </row>
    <row r="190" spans="1:8">
      <c r="B190" t="s">
        <v>341</v>
      </c>
      <c r="C190">
        <f>'15'!C284</f>
        <v>0.1004016064257028</v>
      </c>
      <c r="D190">
        <f>'15'!D284</f>
        <v>0.10277492291880781</v>
      </c>
      <c r="E190">
        <f>'15'!E284</f>
        <v>0.1049317943336831</v>
      </c>
      <c r="F190">
        <f>'15'!F284</f>
        <v>0.10224948875255625</v>
      </c>
      <c r="G190">
        <f>'15'!G284</f>
        <v>0.10395010395010396</v>
      </c>
      <c r="H190">
        <f>'15'!H284</f>
        <v>0.10741138560687433</v>
      </c>
    </row>
    <row r="191" spans="1:8">
      <c r="B191" t="s">
        <v>342</v>
      </c>
      <c r="C191">
        <f>'15'!C314</f>
        <v>0.16750418760469013</v>
      </c>
      <c r="D191">
        <f>'15'!D314</f>
        <v>0.17006802721088435</v>
      </c>
      <c r="E191">
        <f>'15'!E314</f>
        <v>0.1736111111111111</v>
      </c>
      <c r="F191">
        <f>'15'!F314</f>
        <v>0.17574692442882248</v>
      </c>
      <c r="G191">
        <f>'15'!G314</f>
        <v>0.18018018018018017</v>
      </c>
      <c r="H191">
        <f>'15'!H314</f>
        <v>0.18050541516245489</v>
      </c>
    </row>
    <row r="192" spans="1:8" ht="16" thickBot="1">
      <c r="B192" t="s">
        <v>343</v>
      </c>
      <c r="C192">
        <f>'15'!C344</f>
        <v>9.27643784786642E-2</v>
      </c>
      <c r="D192">
        <f>'15'!D344</f>
        <v>9.5057034220532313E-2</v>
      </c>
      <c r="E192">
        <f>'15'!E344</f>
        <v>9.8425196850393692E-2</v>
      </c>
      <c r="F192">
        <f>'15'!F344</f>
        <v>9.8328416912487712E-2</v>
      </c>
      <c r="G192">
        <f>'15'!G344</f>
        <v>0.1002004008016032</v>
      </c>
      <c r="H192">
        <f>'15'!H344</f>
        <v>0.10224948875255625</v>
      </c>
    </row>
    <row r="193" spans="1:8" ht="17" thickBot="1">
      <c r="A193">
        <v>16</v>
      </c>
      <c r="B193" s="69" t="s">
        <v>65</v>
      </c>
      <c r="C193" s="62">
        <f>'16'!C14</f>
        <v>0.10222335803731153</v>
      </c>
      <c r="D193" s="62">
        <f>'16'!D14</f>
        <v>0.11260285838025118</v>
      </c>
      <c r="E193" s="62">
        <f>'16'!E14</f>
        <v>0.10568031704095111</v>
      </c>
      <c r="F193" s="62">
        <f>'16'!F14</f>
        <v>6.2533500089333574E-2</v>
      </c>
      <c r="G193" s="62">
        <f>'16'!G14</f>
        <v>6.3342683920007234E-2</v>
      </c>
      <c r="H193" s="63">
        <f>'16'!H14</f>
        <v>6.4929041832854098E-2</v>
      </c>
    </row>
    <row r="194" spans="1:8">
      <c r="B194" t="s">
        <v>345</v>
      </c>
      <c r="C194">
        <f>'16'!C44</f>
        <v>0.12217470983506415</v>
      </c>
      <c r="D194">
        <f>'16'!D44</f>
        <v>0.19218449711723257</v>
      </c>
      <c r="E194">
        <f>'16'!E44</f>
        <v>0.1330671989354624</v>
      </c>
      <c r="F194">
        <f>'16'!F44</f>
        <v>6.7704807041299928E-2</v>
      </c>
      <c r="G194">
        <f>'16'!G44</f>
        <v>6.7476383265856948E-2</v>
      </c>
      <c r="H194">
        <f>'16'!H44</f>
        <v>6.9735006973500699E-2</v>
      </c>
    </row>
    <row r="195" spans="1:8">
      <c r="B195" t="s">
        <v>346</v>
      </c>
      <c r="C195">
        <f>'16'!C74</f>
        <v>0.16764459346186086</v>
      </c>
      <c r="D195">
        <f>'16'!D74</f>
        <v>0.17196904557179707</v>
      </c>
      <c r="E195">
        <f>'16'!E74</f>
        <v>0.17574692442882248</v>
      </c>
      <c r="F195">
        <f>'16'!F74</f>
        <v>9.0415913200723327E-2</v>
      </c>
      <c r="G195">
        <f>'16'!G74</f>
        <v>9.3984962406015032E-2</v>
      </c>
      <c r="H195">
        <f>'16'!H74</f>
        <v>9.7560975609756101E-2</v>
      </c>
    </row>
    <row r="196" spans="1:8">
      <c r="B196" t="s">
        <v>347</v>
      </c>
      <c r="C196">
        <f>'16'!C104</f>
        <v>2.2261798753339269E-2</v>
      </c>
      <c r="D196">
        <f>'16'!D104</f>
        <v>2.2306491188935983E-2</v>
      </c>
      <c r="E196">
        <f>'16'!E104</f>
        <v>2.247191011235955E-2</v>
      </c>
      <c r="F196">
        <f>'16'!F104</f>
        <v>2.23463687150838E-2</v>
      </c>
      <c r="G196">
        <f>'16'!G104</f>
        <v>2.2547914317925591E-2</v>
      </c>
      <c r="H196">
        <f>'16'!H104</f>
        <v>2.2899015342340279E-2</v>
      </c>
    </row>
    <row r="197" spans="1:8">
      <c r="B197" t="s">
        <v>348</v>
      </c>
      <c r="C197">
        <f>'16'!C134</f>
        <v>0.21299254526091588</v>
      </c>
      <c r="D197">
        <f>'16'!D134</f>
        <v>0.21482277121374865</v>
      </c>
      <c r="E197">
        <f>'16'!E134</f>
        <v>0.22148394241417496</v>
      </c>
      <c r="F197">
        <f>'16'!F134</f>
        <v>0.11273957158962795</v>
      </c>
      <c r="G197">
        <f>'16'!G134</f>
        <v>0.1152073732718894</v>
      </c>
      <c r="H197">
        <f>'16'!H134</f>
        <v>0.11918951132300357</v>
      </c>
    </row>
    <row r="198" spans="1:8">
      <c r="B198" t="s">
        <v>349</v>
      </c>
      <c r="C198">
        <f>'16'!C164</f>
        <v>0.16958733747880159</v>
      </c>
      <c r="D198">
        <f>'16'!D164</f>
        <v>0.17381228273464658</v>
      </c>
      <c r="E198">
        <f>'16'!E164</f>
        <v>0.17857142857142858</v>
      </c>
      <c r="F198">
        <f>'16'!F164</f>
        <v>0.12315270935960591</v>
      </c>
      <c r="G198">
        <f>'16'!G164</f>
        <v>0.12547051442910914</v>
      </c>
      <c r="H198">
        <f>'16'!H164</f>
        <v>0.12894906511927789</v>
      </c>
    </row>
    <row r="199" spans="1:8" ht="16" thickBot="1">
      <c r="B199" t="s">
        <v>350</v>
      </c>
      <c r="C199">
        <f>'16'!C194</f>
        <v>0.11702750146284377</v>
      </c>
      <c r="D199">
        <f>'16'!D194</f>
        <v>0.11897679952409281</v>
      </c>
      <c r="E199">
        <f>'16'!E194</f>
        <v>0.11897679952409281</v>
      </c>
      <c r="F199">
        <f>'16'!F194</f>
        <v>6.1538461538461542E-2</v>
      </c>
      <c r="G199">
        <f>'16'!G194</f>
        <v>6.2189054726368161E-2</v>
      </c>
      <c r="H199">
        <f>'16'!H194</f>
        <v>6.3897763578274758E-2</v>
      </c>
    </row>
    <row r="200" spans="1:8" ht="17" thickBot="1">
      <c r="A200">
        <v>17</v>
      </c>
      <c r="B200" s="69" t="s">
        <v>69</v>
      </c>
      <c r="C200" s="62">
        <f>'17'!C14</f>
        <v>3.555290501640021E-2</v>
      </c>
      <c r="D200" s="62">
        <f>'17'!D14</f>
        <v>3.5734458392410462E-2</v>
      </c>
      <c r="E200" s="62">
        <f>'17'!E14</f>
        <v>3.595620302496056E-2</v>
      </c>
      <c r="F200" s="62">
        <f>'17'!F14</f>
        <v>3.61845176953964E-2</v>
      </c>
      <c r="G200" s="62">
        <f>'17'!G14</f>
        <v>3.6541952519037177E-2</v>
      </c>
      <c r="H200" s="63">
        <f>'17'!H14</f>
        <v>3.70206718654836E-2</v>
      </c>
    </row>
    <row r="201" spans="1:8">
      <c r="B201" t="s">
        <v>352</v>
      </c>
      <c r="C201">
        <f>'17'!C44</f>
        <v>3.2761106014939062E-2</v>
      </c>
      <c r="D201">
        <f>'17'!D44</f>
        <v>3.2719301115728169E-2</v>
      </c>
      <c r="E201">
        <f>'17'!E44</f>
        <v>3.2754667540124467E-2</v>
      </c>
      <c r="F201">
        <f>'17'!F44</f>
        <v>3.2794411832223792E-2</v>
      </c>
      <c r="G201">
        <f>'17'!G44</f>
        <v>3.3125745329269908E-2</v>
      </c>
      <c r="H201">
        <f>'17'!H44</f>
        <v>3.3496348897970124E-2</v>
      </c>
    </row>
    <row r="202" spans="1:8">
      <c r="B202" t="s">
        <v>353</v>
      </c>
      <c r="C202">
        <f>'17'!C74</f>
        <v>2.0333468889792598E-2</v>
      </c>
      <c r="D202">
        <f>'17'!D74</f>
        <v>2.0389438270975634E-2</v>
      </c>
      <c r="E202">
        <f>'17'!E74</f>
        <v>2.0562381123734128E-2</v>
      </c>
      <c r="F202">
        <f>'17'!F74</f>
        <v>2.076465855114595E-2</v>
      </c>
      <c r="G202">
        <f>'17'!G74</f>
        <v>2.0925974365681402E-2</v>
      </c>
      <c r="H202">
        <f>'17'!H74</f>
        <v>2.1187562900577363E-2</v>
      </c>
    </row>
    <row r="203" spans="1:8">
      <c r="B203" t="s">
        <v>354</v>
      </c>
      <c r="C203">
        <f>'17'!C104</f>
        <v>6.0901339829476243E-2</v>
      </c>
      <c r="D203">
        <f>'17'!D104</f>
        <v>6.1919504643962855E-2</v>
      </c>
      <c r="E203">
        <f>'17'!E104</f>
        <v>6.2814070351758788E-2</v>
      </c>
      <c r="F203">
        <f>'17'!F104</f>
        <v>6.321112515802782E-2</v>
      </c>
      <c r="G203">
        <f>'17'!G104</f>
        <v>6.5530799475753604E-2</v>
      </c>
      <c r="H203">
        <f>'17'!H104</f>
        <v>6.6844919786096246E-2</v>
      </c>
    </row>
    <row r="204" spans="1:8">
      <c r="B204" t="s">
        <v>355</v>
      </c>
      <c r="C204">
        <f>'17'!C134</f>
        <v>9.3153237074988363E-2</v>
      </c>
      <c r="D204">
        <f>'17'!D134</f>
        <v>9.5374344301382918E-2</v>
      </c>
      <c r="E204">
        <f>'17'!E134</f>
        <v>9.6153846153846159E-2</v>
      </c>
      <c r="F204">
        <f>'17'!F134</f>
        <v>9.8039215686274508E-2</v>
      </c>
      <c r="G204">
        <f>'17'!G134</f>
        <v>0.10005002501250625</v>
      </c>
      <c r="H204">
        <f>'17'!H134</f>
        <v>0.10357327809425168</v>
      </c>
    </row>
    <row r="205" spans="1:8">
      <c r="B205" t="s">
        <v>356</v>
      </c>
      <c r="C205">
        <f>'17'!C164</f>
        <v>0.12489592006661115</v>
      </c>
      <c r="D205">
        <f>'17'!D164</f>
        <v>0.12831479897348161</v>
      </c>
      <c r="E205">
        <f>'17'!E164</f>
        <v>0.12992637505413598</v>
      </c>
      <c r="F205">
        <f>'17'!F164</f>
        <v>0.13009540329575023</v>
      </c>
      <c r="G205">
        <f>'17'!G164</f>
        <v>0.13210039630118892</v>
      </c>
      <c r="H205">
        <f>'17'!H164</f>
        <v>0.13398838767306834</v>
      </c>
    </row>
    <row r="206" spans="1:8">
      <c r="B206" t="s">
        <v>357</v>
      </c>
      <c r="C206">
        <f>'17'!C194</f>
        <v>9.0661831368993653E-2</v>
      </c>
      <c r="D206">
        <f>'17'!D194</f>
        <v>9.2250922509225092E-2</v>
      </c>
      <c r="E206">
        <f>'17'!E194</f>
        <v>9.3196644920782848E-2</v>
      </c>
      <c r="F206">
        <f>'17'!F194</f>
        <v>9.3283582089552231E-2</v>
      </c>
      <c r="G206">
        <f>'17'!G194</f>
        <v>9.442870632672333E-2</v>
      </c>
      <c r="H206">
        <f>'17'!H194</f>
        <v>9.6246390760346495E-2</v>
      </c>
    </row>
    <row r="207" spans="1:8">
      <c r="B207" t="s">
        <v>358</v>
      </c>
      <c r="C207">
        <f>'17'!C224</f>
        <v>4.1718815185648725E-2</v>
      </c>
      <c r="D207">
        <f>'17'!D224</f>
        <v>4.2544139544777704E-2</v>
      </c>
      <c r="E207">
        <f>'17'!E224</f>
        <v>4.2927666881304997E-2</v>
      </c>
      <c r="F207">
        <f>'17'!F224</f>
        <v>4.3140638481449528E-2</v>
      </c>
      <c r="G207">
        <f>'17'!G224</f>
        <v>4.3763676148796497E-2</v>
      </c>
      <c r="H207">
        <f>'17'!H224</f>
        <v>4.4662795891022775E-2</v>
      </c>
    </row>
    <row r="208" spans="1:8">
      <c r="B208" t="s">
        <v>359</v>
      </c>
      <c r="C208">
        <f>'17'!C254</f>
        <v>0.16863406408094433</v>
      </c>
      <c r="D208">
        <f>'17'!D254</f>
        <v>0.17825311942959002</v>
      </c>
      <c r="E208">
        <f>'17'!E254</f>
        <v>0.1851851851851852</v>
      </c>
      <c r="F208">
        <f>'17'!F254</f>
        <v>0.19493177387914229</v>
      </c>
      <c r="G208">
        <f>'17'!G254</f>
        <v>0.20408163265306123</v>
      </c>
      <c r="H208">
        <f>'17'!H254</f>
        <v>0.20920502092050208</v>
      </c>
    </row>
    <row r="209" spans="1:8">
      <c r="B209" t="s">
        <v>360</v>
      </c>
      <c r="C209">
        <f>'17'!C284</f>
        <v>7.2621641249092234E-2</v>
      </c>
      <c r="D209">
        <f>'17'!D284</f>
        <v>7.3475385745775154E-2</v>
      </c>
      <c r="E209">
        <f>'17'!E284</f>
        <v>7.4962518740629688E-2</v>
      </c>
      <c r="F209">
        <f>'17'!F284</f>
        <v>7.4850299401197612E-2</v>
      </c>
      <c r="G209">
        <f>'17'!G284</f>
        <v>7.5018754688672168E-2</v>
      </c>
      <c r="H209">
        <f>'17'!H284</f>
        <v>7.5357950263752832E-2</v>
      </c>
    </row>
    <row r="210" spans="1:8">
      <c r="B210" t="s">
        <v>361</v>
      </c>
      <c r="C210">
        <f>'17'!C314</f>
        <v>5.0632911392405069E-2</v>
      </c>
      <c r="D210">
        <f>'17'!D314</f>
        <v>5.1733057423693739E-2</v>
      </c>
      <c r="E210">
        <f>'17'!E314</f>
        <v>5.1413881748071974E-2</v>
      </c>
      <c r="F210">
        <f>'17'!F314</f>
        <v>5.1626226122870419E-2</v>
      </c>
      <c r="G210">
        <f>'17'!G314</f>
        <v>5.1546391752577324E-2</v>
      </c>
      <c r="H210">
        <f>'17'!H314</f>
        <v>5.1948051948051951E-2</v>
      </c>
    </row>
    <row r="211" spans="1:8" ht="16" thickBot="1">
      <c r="B211" t="s">
        <v>362</v>
      </c>
      <c r="C211">
        <f>'17'!C344</f>
        <v>7.7339520494972933E-2</v>
      </c>
      <c r="D211">
        <f>'17'!D344</f>
        <v>7.9239302694136288E-2</v>
      </c>
      <c r="E211">
        <f>'17'!E344</f>
        <v>8.0128205128205121E-2</v>
      </c>
      <c r="F211">
        <f>'17'!F344</f>
        <v>8.1300813008130079E-2</v>
      </c>
      <c r="G211">
        <f>'17'!G344</f>
        <v>8.1433224755700334E-2</v>
      </c>
      <c r="H211">
        <f>'17'!H344</f>
        <v>8.2508250825082508E-2</v>
      </c>
    </row>
    <row r="212" spans="1:8" ht="17" thickBot="1">
      <c r="A212">
        <v>18</v>
      </c>
      <c r="B212" s="69" t="s">
        <v>73</v>
      </c>
      <c r="C212" s="62">
        <f>'18'!C14</f>
        <v>4.3932441667480226E-2</v>
      </c>
      <c r="D212" s="62">
        <f>'18'!D14</f>
        <v>4.479840716774515E-2</v>
      </c>
      <c r="E212" s="62">
        <f>'18'!E14</f>
        <v>4.550280600637039E-2</v>
      </c>
      <c r="F212" s="62">
        <f>'18'!F14</f>
        <v>4.6177526936890707E-2</v>
      </c>
      <c r="G212" s="62">
        <f>'18'!G14</f>
        <v>4.6748389777685438E-2</v>
      </c>
      <c r="H212" s="63">
        <f>'18'!H14</f>
        <v>4.7234176550855461E-2</v>
      </c>
    </row>
    <row r="213" spans="1:8">
      <c r="B213" t="s">
        <v>364</v>
      </c>
      <c r="C213">
        <f>'18'!C44</f>
        <v>2.2946305644791189E-2</v>
      </c>
      <c r="D213">
        <f>'18'!D44</f>
        <v>2.3153507756425096E-2</v>
      </c>
      <c r="E213">
        <f>'18'!E44</f>
        <v>2.3668639053254437E-2</v>
      </c>
      <c r="F213">
        <f>'18'!F44</f>
        <v>2.3940627244433802E-2</v>
      </c>
      <c r="G213">
        <f>'18'!G44</f>
        <v>2.4390243902439025E-2</v>
      </c>
      <c r="H213">
        <f>'18'!H44</f>
        <v>2.465483234714004E-2</v>
      </c>
    </row>
    <row r="214" spans="1:8">
      <c r="B214" t="s">
        <v>365</v>
      </c>
      <c r="C214">
        <f>'18'!C74</f>
        <v>8.8888888888888892E-2</v>
      </c>
      <c r="D214">
        <f>'18'!D74</f>
        <v>9.4966761633428307E-2</v>
      </c>
      <c r="E214">
        <f>'18'!E74</f>
        <v>9.7943192948090105E-2</v>
      </c>
      <c r="F214">
        <f>'18'!F74</f>
        <v>9.940357852882703E-2</v>
      </c>
      <c r="G214">
        <f>'18'!G74</f>
        <v>0.10204081632653061</v>
      </c>
      <c r="H214">
        <f>'18'!H74</f>
        <v>0.10438413361169101</v>
      </c>
    </row>
    <row r="215" spans="1:8">
      <c r="B215" t="s">
        <v>366</v>
      </c>
      <c r="C215">
        <f>'18'!C104</f>
        <v>6.8823124569855468E-2</v>
      </c>
      <c r="D215">
        <f>'18'!D104</f>
        <v>7.0126227208976155E-2</v>
      </c>
      <c r="E215">
        <f>'18'!E104</f>
        <v>7.0671378091872794E-2</v>
      </c>
      <c r="F215">
        <f>'18'!F104</f>
        <v>7.0521861777150918E-2</v>
      </c>
      <c r="G215">
        <f>'18'!G104</f>
        <v>7.087172218284904E-2</v>
      </c>
      <c r="H215">
        <f>'18'!H104</f>
        <v>7.1581961345740866E-2</v>
      </c>
    </row>
    <row r="216" spans="1:8">
      <c r="B216" t="s">
        <v>367</v>
      </c>
      <c r="C216">
        <f>'18'!C134</f>
        <v>1E-4</v>
      </c>
      <c r="D216">
        <f>'18'!D134</f>
        <v>1E-4</v>
      </c>
      <c r="E216">
        <f>'18'!E134</f>
        <v>1E-4</v>
      </c>
      <c r="F216">
        <f>'18'!F134</f>
        <v>1E-4</v>
      </c>
      <c r="G216">
        <f>'18'!G134</f>
        <v>1E-4</v>
      </c>
      <c r="H216">
        <f>'18'!H134</f>
        <v>1E-4</v>
      </c>
    </row>
    <row r="217" spans="1:8">
      <c r="B217" t="s">
        <v>368</v>
      </c>
      <c r="C217">
        <f>'18'!C164</f>
        <v>1E-4</v>
      </c>
      <c r="D217">
        <f>'18'!D164</f>
        <v>1E-4</v>
      </c>
      <c r="E217">
        <f>'18'!E164</f>
        <v>1E-4</v>
      </c>
      <c r="F217">
        <f>'18'!F164</f>
        <v>1E-4</v>
      </c>
      <c r="G217">
        <f>'18'!G164</f>
        <v>1E-4</v>
      </c>
      <c r="H217">
        <f>'18'!H164</f>
        <v>1E-4</v>
      </c>
    </row>
    <row r="218" spans="1:8">
      <c r="B218" t="s">
        <v>369</v>
      </c>
      <c r="C218">
        <f>'18'!C194</f>
        <v>4.9309664694280081E-2</v>
      </c>
      <c r="D218">
        <f>'18'!D194</f>
        <v>5.1203277009728626E-2</v>
      </c>
      <c r="E218">
        <f>'18'!E194</f>
        <v>5.1546391752577324E-2</v>
      </c>
      <c r="F218">
        <f>'18'!F194</f>
        <v>5.2273915316257184E-2</v>
      </c>
      <c r="G218">
        <f>'18'!G194</f>
        <v>5.4466230936819175E-2</v>
      </c>
      <c r="H218">
        <f>'18'!H194</f>
        <v>5.543237250554324E-2</v>
      </c>
    </row>
    <row r="219" spans="1:8">
      <c r="B219" t="s">
        <v>370</v>
      </c>
      <c r="C219">
        <f>'18'!C224</f>
        <v>4.5955882352941173E-2</v>
      </c>
      <c r="D219">
        <f>'18'!D224</f>
        <v>4.730368968779565E-2</v>
      </c>
      <c r="E219">
        <f>'18'!E224</f>
        <v>4.8169556840077073E-2</v>
      </c>
      <c r="F219">
        <f>'18'!F224</f>
        <v>4.9043648847474253E-2</v>
      </c>
      <c r="G219">
        <f>'18'!G224</f>
        <v>4.9975012493753121E-2</v>
      </c>
      <c r="H219">
        <f>'18'!H224</f>
        <v>5.0200803212851398E-2</v>
      </c>
    </row>
    <row r="220" spans="1:8">
      <c r="B220" t="s">
        <v>371</v>
      </c>
      <c r="C220">
        <f>'18'!C254</f>
        <v>3.4572169403630074E-2</v>
      </c>
      <c r="D220">
        <f>'18'!D254</f>
        <v>3.4995625546806644E-2</v>
      </c>
      <c r="E220">
        <f>'18'!E254</f>
        <v>3.5304501323918797E-2</v>
      </c>
      <c r="F220">
        <f>'18'!F254</f>
        <v>3.5714285714285712E-2</v>
      </c>
      <c r="G220">
        <f>'18'!G254</f>
        <v>3.5423308537017355E-2</v>
      </c>
      <c r="H220">
        <f>'18'!H254</f>
        <v>3.5688793718772309E-2</v>
      </c>
    </row>
    <row r="221" spans="1:8" ht="16" thickBot="1">
      <c r="B221" t="s">
        <v>372</v>
      </c>
      <c r="C221">
        <f>'18'!C284</f>
        <v>0.14285714285714285</v>
      </c>
      <c r="D221">
        <f>'18'!D284</f>
        <v>0.1444043321299639</v>
      </c>
      <c r="E221">
        <f>'18'!E284</f>
        <v>0.14847809948032664</v>
      </c>
      <c r="F221">
        <f>'18'!F284</f>
        <v>0.15128593040847202</v>
      </c>
      <c r="G221">
        <f>'18'!G284</f>
        <v>0.15384615384615385</v>
      </c>
      <c r="H221">
        <f>'18'!H284</f>
        <v>0.15337423312883436</v>
      </c>
    </row>
    <row r="222" spans="1:8" ht="17" thickBot="1">
      <c r="A222">
        <v>19</v>
      </c>
      <c r="B222" s="69" t="s">
        <v>77</v>
      </c>
      <c r="C222" s="62">
        <f>'19'!C14</f>
        <v>6.2758880381573984E-2</v>
      </c>
      <c r="D222" s="62">
        <f>'19'!D14</f>
        <v>6.2629172668629052E-2</v>
      </c>
      <c r="E222" s="62">
        <f>'19'!E14</f>
        <v>6.2515628907226811E-2</v>
      </c>
      <c r="F222" s="62">
        <f>'19'!F14</f>
        <v>6.2873310279786224E-2</v>
      </c>
      <c r="G222" s="62">
        <f>'19'!G14</f>
        <v>6.4524454768357206E-2</v>
      </c>
      <c r="H222" s="63">
        <f>'19'!H14</f>
        <v>6.5963060686015831E-2</v>
      </c>
    </row>
    <row r="223" spans="1:8">
      <c r="B223" t="s">
        <v>374</v>
      </c>
      <c r="C223">
        <f>'19'!C44</f>
        <v>8.5106382978723402E-2</v>
      </c>
      <c r="D223">
        <f>'19'!D44</f>
        <v>0.17652250661959401</v>
      </c>
      <c r="E223">
        <f>'19'!E44</f>
        <v>0.17969451931716085</v>
      </c>
      <c r="F223">
        <f>'19'!F44</f>
        <v>0.18535681186283595</v>
      </c>
      <c r="G223">
        <f>'19'!G44</f>
        <v>0.1885014137606032</v>
      </c>
      <c r="H223">
        <f>'19'!H44</f>
        <v>0.19193857965451055</v>
      </c>
    </row>
    <row r="224" spans="1:8">
      <c r="B224" t="s">
        <v>338</v>
      </c>
      <c r="C224">
        <f>'19'!C74</f>
        <v>0.14306151645207438</v>
      </c>
      <c r="D224">
        <f>'19'!D74</f>
        <v>0.14503263234227701</v>
      </c>
      <c r="E224">
        <f>'19'!E74</f>
        <v>0.14705882352941177</v>
      </c>
      <c r="F224">
        <f>'19'!F74</f>
        <v>0.15186028853454822</v>
      </c>
      <c r="G224">
        <f>'19'!G74</f>
        <v>0.1589825119236884</v>
      </c>
      <c r="H224">
        <f>'19'!H74</f>
        <v>0.16542597187758479</v>
      </c>
    </row>
    <row r="225" spans="1:8">
      <c r="B225" t="s">
        <v>375</v>
      </c>
      <c r="C225">
        <f>'19'!C104</f>
        <v>2.4431956999755682E-2</v>
      </c>
      <c r="D225">
        <f>'19'!D104</f>
        <v>2.4035572647518329E-2</v>
      </c>
      <c r="E225">
        <f>'19'!E104</f>
        <v>2.3744509082274726E-2</v>
      </c>
      <c r="F225">
        <f>'19'!F104</f>
        <v>2.3623907394283016E-2</v>
      </c>
      <c r="G225">
        <f>'19'!G104</f>
        <v>2.3937761819269897E-2</v>
      </c>
      <c r="H225">
        <f>'19'!H104</f>
        <v>2.42306760358614E-2</v>
      </c>
    </row>
    <row r="226" spans="1:8">
      <c r="B226" t="s">
        <v>376</v>
      </c>
      <c r="C226">
        <f>'19'!C134</f>
        <v>0.11655011655011654</v>
      </c>
      <c r="D226">
        <f>'19'!D134</f>
        <v>0.11862396204033215</v>
      </c>
      <c r="E226">
        <f>'19'!E134</f>
        <v>0.12062726176115801</v>
      </c>
      <c r="F226">
        <f>'19'!F134</f>
        <v>0.1221001221001221</v>
      </c>
      <c r="G226">
        <f>'19'!G134</f>
        <v>0.12970168612191957</v>
      </c>
      <c r="H226">
        <f>'19'!H134</f>
        <v>0.13175230566534915</v>
      </c>
    </row>
    <row r="227" spans="1:8">
      <c r="B227" t="s">
        <v>377</v>
      </c>
      <c r="C227">
        <f>'19'!C164</f>
        <v>0.13012361743656475</v>
      </c>
      <c r="D227">
        <f>'19'!D164</f>
        <v>6.6889632107023408E-2</v>
      </c>
      <c r="E227">
        <f>'19'!E164</f>
        <v>6.8166325835037497E-2</v>
      </c>
      <c r="F227">
        <f>'19'!F164</f>
        <v>6.9396252602359473E-2</v>
      </c>
      <c r="G227">
        <f>'19'!G164</f>
        <v>7.2202166064981949E-2</v>
      </c>
      <c r="H227">
        <f>'19'!H164</f>
        <v>7.4294205052005943E-2</v>
      </c>
    </row>
    <row r="228" spans="1:8" ht="16" thickBot="1">
      <c r="B228" t="s">
        <v>378</v>
      </c>
      <c r="C228">
        <f>'19'!C194</f>
        <v>7.1942446043165464E-2</v>
      </c>
      <c r="D228">
        <f>'19'!D194</f>
        <v>7.1530758226037189E-2</v>
      </c>
      <c r="E228">
        <f>'19'!E194</f>
        <v>7.1326676176890161E-2</v>
      </c>
      <c r="F228">
        <f>'19'!F194</f>
        <v>7.1864893999281351E-2</v>
      </c>
      <c r="G228">
        <f>'19'!G194</f>
        <v>7.4962518740629688E-2</v>
      </c>
      <c r="H228">
        <f>'19'!H194</f>
        <v>7.8431372549019607E-2</v>
      </c>
    </row>
    <row r="229" spans="1:8" ht="17" thickBot="1">
      <c r="A229">
        <v>20</v>
      </c>
      <c r="B229" s="69" t="s">
        <v>81</v>
      </c>
      <c r="C229" s="62">
        <f>'20'!C14</f>
        <v>2.5667351129363452E-2</v>
      </c>
      <c r="D229" s="62">
        <f>'20'!D14</f>
        <v>2.5595085743537239E-2</v>
      </c>
      <c r="E229" s="62">
        <f>'20'!E14</f>
        <v>2.5731194785144525E-2</v>
      </c>
      <c r="F229" s="62">
        <f>'20'!F14</f>
        <v>2.5902262130892761E-2</v>
      </c>
      <c r="G229" s="62">
        <f>'20'!G14</f>
        <v>2.657218777679362E-2</v>
      </c>
      <c r="H229" s="63">
        <f>'20'!H14</f>
        <v>2.7068483262654517E-2</v>
      </c>
    </row>
    <row r="230" spans="1:8">
      <c r="B230" t="s">
        <v>380</v>
      </c>
      <c r="C230">
        <f>'20'!C44</f>
        <v>2.8768699654775604E-2</v>
      </c>
      <c r="D230">
        <f>'20'!D44</f>
        <v>2.8360748723766309E-2</v>
      </c>
      <c r="E230">
        <f>'20'!E44</f>
        <v>2.8200789622109423E-2</v>
      </c>
      <c r="F230">
        <f>'20'!F44</f>
        <v>2.8320589068252619E-2</v>
      </c>
      <c r="G230">
        <f>'20'!G44</f>
        <v>2.9394473838918283E-2</v>
      </c>
      <c r="H230">
        <f>'20'!H44</f>
        <v>3.0170463116608839E-2</v>
      </c>
    </row>
    <row r="231" spans="1:8">
      <c r="B231" t="s">
        <v>381</v>
      </c>
      <c r="C231">
        <f>'20'!C74</f>
        <v>1E-4</v>
      </c>
      <c r="D231">
        <f>'20'!D74</f>
        <v>1E-4</v>
      </c>
      <c r="E231">
        <f>'20'!E74</f>
        <v>1E-4</v>
      </c>
      <c r="F231">
        <f>'20'!F74</f>
        <v>1E-4</v>
      </c>
      <c r="G231">
        <f>'20'!G74</f>
        <v>1E-4</v>
      </c>
      <c r="H231">
        <f>'20'!H74</f>
        <v>1E-4</v>
      </c>
    </row>
    <row r="232" spans="1:8">
      <c r="B232" t="s">
        <v>382</v>
      </c>
      <c r="C232">
        <f>'20'!C104</f>
        <v>1E-4</v>
      </c>
      <c r="D232">
        <f>'20'!D104</f>
        <v>1E-4</v>
      </c>
      <c r="E232">
        <f>'20'!E104</f>
        <v>1E-4</v>
      </c>
      <c r="F232">
        <f>'20'!F104</f>
        <v>1E-4</v>
      </c>
      <c r="G232">
        <f>'20'!G104</f>
        <v>1E-4</v>
      </c>
      <c r="H232">
        <f>'20'!H104</f>
        <v>1E-4</v>
      </c>
    </row>
    <row r="233" spans="1:8">
      <c r="B233" t="s">
        <v>383</v>
      </c>
      <c r="C233">
        <f>'20'!C134</f>
        <v>9.1240875912408759E-2</v>
      </c>
      <c r="D233">
        <f>'20'!D134</f>
        <v>9.2081031307550645E-2</v>
      </c>
      <c r="E233">
        <f>'20'!E134</f>
        <v>9.1743119266055051E-2</v>
      </c>
      <c r="F233">
        <f>'20'!F134</f>
        <v>9.3457943925233655E-2</v>
      </c>
      <c r="G233">
        <f>'20'!G134</f>
        <v>9.2250922509225092E-2</v>
      </c>
      <c r="H233">
        <f>'20'!H134</f>
        <v>9.2165898617511524E-2</v>
      </c>
    </row>
    <row r="234" spans="1:8" ht="16" thickBot="1">
      <c r="B234" t="s">
        <v>384</v>
      </c>
      <c r="C234">
        <f>'20'!C164</f>
        <v>1E-4</v>
      </c>
      <c r="D234">
        <f>'20'!D164</f>
        <v>1E-4</v>
      </c>
      <c r="E234">
        <f>'20'!E164</f>
        <v>1E-4</v>
      </c>
      <c r="F234">
        <f>'20'!F164</f>
        <v>1E-4</v>
      </c>
      <c r="G234">
        <f>'20'!G164</f>
        <v>1E-4</v>
      </c>
      <c r="H234">
        <f>'20'!H164</f>
        <v>1E-4</v>
      </c>
    </row>
    <row r="235" spans="1:8" ht="17" thickBot="1">
      <c r="A235">
        <v>21</v>
      </c>
      <c r="B235" s="69" t="s">
        <v>85</v>
      </c>
      <c r="C235" s="62">
        <f>'21'!C14</f>
        <v>6.8621334996880848E-2</v>
      </c>
      <c r="D235" s="62">
        <f>'21'!D14</f>
        <v>6.3143272084359409E-2</v>
      </c>
      <c r="E235" s="62">
        <f>'21'!E14</f>
        <v>6.3856960408684549E-2</v>
      </c>
      <c r="F235" s="62">
        <f>'21'!F14</f>
        <v>6.420958006934635E-2</v>
      </c>
      <c r="G235" s="62">
        <f>'21'!G14</f>
        <v>6.4168377823408618E-2</v>
      </c>
      <c r="H235" s="63">
        <f>'21'!H14</f>
        <v>6.4926632904817552E-2</v>
      </c>
    </row>
    <row r="236" spans="1:8">
      <c r="B236" t="s">
        <v>386</v>
      </c>
      <c r="C236">
        <f>'21'!C44</f>
        <v>2.9226947245360221E-2</v>
      </c>
      <c r="D236">
        <f>'21'!D44</f>
        <v>2.931691586045148E-2</v>
      </c>
      <c r="E236">
        <f>'21'!E44</f>
        <v>2.9226947245360221E-2</v>
      </c>
      <c r="F236">
        <f>'21'!F44</f>
        <v>2.9116319697190276E-2</v>
      </c>
      <c r="G236">
        <f>'21'!G44</f>
        <v>2.8620492272467084E-2</v>
      </c>
      <c r="H236">
        <f>'21'!H44</f>
        <v>2.8748023573379328E-2</v>
      </c>
    </row>
    <row r="237" spans="1:8">
      <c r="B237" t="s">
        <v>387</v>
      </c>
      <c r="C237">
        <f>'21'!C74</f>
        <v>9.3414292386735168E-2</v>
      </c>
      <c r="D237">
        <f>'21'!D74</f>
        <v>4.7619047619047616E-2</v>
      </c>
      <c r="E237">
        <f>'21'!E74</f>
        <v>4.8709206039941548E-2</v>
      </c>
      <c r="F237">
        <f>'21'!F74</f>
        <v>4.9333991119881605E-2</v>
      </c>
      <c r="G237">
        <f>'21'!G74</f>
        <v>4.9701789264413515E-2</v>
      </c>
      <c r="H237">
        <f>'21'!H74</f>
        <v>5.030181086519115E-2</v>
      </c>
    </row>
    <row r="238" spans="1:8">
      <c r="B238" t="s">
        <v>388</v>
      </c>
      <c r="C238">
        <f>'21'!C104</f>
        <v>0.14360938247965532</v>
      </c>
      <c r="D238">
        <f>'21'!D104</f>
        <v>0.14627011214041932</v>
      </c>
      <c r="E238">
        <f>'21'!E104</f>
        <v>0.15105740181268881</v>
      </c>
      <c r="F238">
        <f>'21'!F104</f>
        <v>0.15236160487557138</v>
      </c>
      <c r="G238">
        <f>'21'!G104</f>
        <v>0.15608740894901144</v>
      </c>
      <c r="H238">
        <f>'21'!H104</f>
        <v>0.16216216216216214</v>
      </c>
    </row>
    <row r="239" spans="1:8">
      <c r="B239" t="s">
        <v>389</v>
      </c>
      <c r="C239">
        <f>'21'!C134</f>
        <v>6.9710700592540961E-2</v>
      </c>
      <c r="D239">
        <f>'21'!D134</f>
        <v>7.0150824272185192E-2</v>
      </c>
      <c r="E239">
        <f>'21'!E134</f>
        <v>7.0671378091872794E-2</v>
      </c>
      <c r="F239">
        <f>'21'!F134</f>
        <v>7.1787508973438621E-2</v>
      </c>
      <c r="G239">
        <f>'21'!G134</f>
        <v>7.2020165646380988E-2</v>
      </c>
      <c r="H239">
        <f>'21'!H134</f>
        <v>7.2648020341445699E-2</v>
      </c>
    </row>
    <row r="240" spans="1:8" ht="16" thickBot="1">
      <c r="B240" t="s">
        <v>390</v>
      </c>
      <c r="C240">
        <f>'21'!C164</f>
        <v>9.5785440613026809E-2</v>
      </c>
      <c r="D240">
        <f>'21'!D164</f>
        <v>9.9354197714853459E-2</v>
      </c>
      <c r="E240">
        <f>'21'!E164</f>
        <v>0.10266940451745381</v>
      </c>
      <c r="F240">
        <f>'21'!F164</f>
        <v>0.10400416016640666</v>
      </c>
      <c r="G240">
        <f>'21'!G164</f>
        <v>0.10610079575596816</v>
      </c>
      <c r="H240">
        <f>'21'!H164</f>
        <v>0.10787486515641855</v>
      </c>
    </row>
    <row r="241" spans="1:8" ht="17" thickBot="1">
      <c r="A241">
        <v>22</v>
      </c>
      <c r="B241" s="69" t="s">
        <v>89</v>
      </c>
      <c r="C241" s="62">
        <f>'22'!C14</f>
        <v>6.4510183393235651E-2</v>
      </c>
      <c r="D241" s="62">
        <f>'22'!D14</f>
        <v>6.514051740182393E-2</v>
      </c>
      <c r="E241" s="62">
        <f>'22'!E14</f>
        <v>6.5161740749360028E-2</v>
      </c>
      <c r="F241" s="62">
        <f>'22'!F14</f>
        <v>6.5582985899658025E-2</v>
      </c>
      <c r="G241" s="62">
        <f>'22'!G14</f>
        <v>6.6106336764567009E-2</v>
      </c>
      <c r="H241" s="63">
        <f>'22'!H14</f>
        <v>6.5313739211569868E-2</v>
      </c>
    </row>
    <row r="242" spans="1:8">
      <c r="B242" t="s">
        <v>392</v>
      </c>
      <c r="C242">
        <f>'22'!C44</f>
        <v>3.826530612244898E-2</v>
      </c>
      <c r="D242">
        <f>'22'!D44</f>
        <v>3.8382804503582391E-2</v>
      </c>
      <c r="E242">
        <f>'22'!E44</f>
        <v>3.8412291933418691E-2</v>
      </c>
      <c r="F242">
        <f>'22'!F44</f>
        <v>3.8372985418265539E-2</v>
      </c>
      <c r="G242">
        <f>'22'!G44</f>
        <v>3.8684719535783361E-2</v>
      </c>
      <c r="H242">
        <f>'22'!H44</f>
        <v>3.8545547989207243E-2</v>
      </c>
    </row>
    <row r="243" spans="1:8">
      <c r="B243" t="s">
        <v>393</v>
      </c>
      <c r="C243">
        <f>'22'!C74</f>
        <v>3.687315634218289E-2</v>
      </c>
      <c r="D243">
        <f>'22'!D74</f>
        <v>3.7133308577794281E-2</v>
      </c>
      <c r="E243">
        <f>'22'!E74</f>
        <v>3.6812074360390211E-2</v>
      </c>
      <c r="F243">
        <f>'22'!F74</f>
        <v>3.7327360955580438E-2</v>
      </c>
      <c r="G243">
        <f>'22'!G74</f>
        <v>3.7453183520599252E-2</v>
      </c>
      <c r="H243">
        <f>'22'!H74</f>
        <v>3.4910106475824751E-2</v>
      </c>
    </row>
    <row r="244" spans="1:8">
      <c r="B244" t="s">
        <v>394</v>
      </c>
      <c r="C244">
        <f>'22'!C104</f>
        <v>0.11025358324145534</v>
      </c>
      <c r="D244">
        <f>'22'!D104</f>
        <v>0.11376564277588168</v>
      </c>
      <c r="E244">
        <f>'22'!E104</f>
        <v>0.11454753722794961</v>
      </c>
      <c r="F244">
        <f>'22'!F104</f>
        <v>0.11695906432748539</v>
      </c>
      <c r="G244">
        <f>'22'!G104</f>
        <v>0.1183431952662722</v>
      </c>
      <c r="H244">
        <f>'22'!H104</f>
        <v>0.12468827930174563</v>
      </c>
    </row>
    <row r="245" spans="1:8">
      <c r="B245" t="s">
        <v>395</v>
      </c>
      <c r="C245">
        <f>'22'!C134</f>
        <v>9.7751710654936458E-2</v>
      </c>
      <c r="D245">
        <f>'22'!D134</f>
        <v>9.9206349206349201E-2</v>
      </c>
      <c r="E245">
        <f>'22'!E134</f>
        <v>0.10022550739163118</v>
      </c>
      <c r="F245">
        <f>'22'!F134</f>
        <v>0.10108668182966893</v>
      </c>
      <c r="G245">
        <f>'22'!G134</f>
        <v>0.10170353419781336</v>
      </c>
      <c r="H245">
        <f>'22'!H134</f>
        <v>0.10317255610007739</v>
      </c>
    </row>
    <row r="246" spans="1:8">
      <c r="B246" t="s">
        <v>396</v>
      </c>
      <c r="C246">
        <f>'22'!C164</f>
        <v>0.14727540500736377</v>
      </c>
      <c r="D246">
        <f>'22'!D164</f>
        <v>0.14932802389248384</v>
      </c>
      <c r="E246">
        <f>'22'!E164</f>
        <v>0.14895729890764647</v>
      </c>
      <c r="F246">
        <f>'22'!F164</f>
        <v>0.14785608674223755</v>
      </c>
      <c r="G246">
        <f>'22'!G164</f>
        <v>0.14932802389248384</v>
      </c>
      <c r="H246">
        <f>'22'!H164</f>
        <v>0.15151515151515152</v>
      </c>
    </row>
    <row r="247" spans="1:8" ht="16" thickBot="1">
      <c r="B247" t="s">
        <v>397</v>
      </c>
      <c r="C247">
        <f>'22'!C194</f>
        <v>7.1326676176890161E-2</v>
      </c>
      <c r="D247">
        <f>'22'!D194</f>
        <v>7.2992700729927001E-2</v>
      </c>
      <c r="E247">
        <f>'22'!E194</f>
        <v>7.331378299120235E-2</v>
      </c>
      <c r="F247">
        <f>'22'!F194</f>
        <v>7.518796992481204E-2</v>
      </c>
      <c r="G247">
        <f>'22'!G194</f>
        <v>7.716049382716049E-2</v>
      </c>
      <c r="H247">
        <f>'22'!H194</f>
        <v>7.9113924050632917E-2</v>
      </c>
    </row>
    <row r="248" spans="1:8" ht="17" thickBot="1">
      <c r="A248">
        <v>23</v>
      </c>
      <c r="B248" s="69" t="s">
        <v>93</v>
      </c>
      <c r="C248" s="62">
        <f>'23'!C14</f>
        <v>9.6483704974271015E-2</v>
      </c>
      <c r="D248" s="62">
        <f>'23'!D14</f>
        <v>0.11046062078868885</v>
      </c>
      <c r="E248" s="62">
        <f>'23'!E14</f>
        <v>9.0364848074099183E-2</v>
      </c>
      <c r="F248" s="62">
        <f>'23'!F14</f>
        <v>9.22722029988466E-2</v>
      </c>
      <c r="G248" s="62">
        <f>'23'!G14</f>
        <v>8.2801040927371658E-2</v>
      </c>
      <c r="H248" s="63">
        <f>'23'!H14</f>
        <v>7.4223306118121099E-2</v>
      </c>
    </row>
    <row r="249" spans="1:8">
      <c r="B249" t="s">
        <v>399</v>
      </c>
      <c r="C249">
        <f>'23'!C44</f>
        <v>8.1037277147487846E-2</v>
      </c>
      <c r="D249">
        <f>'23'!D44</f>
        <v>8.2781456953642391E-2</v>
      </c>
      <c r="E249">
        <f>'23'!E44</f>
        <v>8.4495141529362064E-2</v>
      </c>
      <c r="F249">
        <f>'23'!F44</f>
        <v>8.5763293310463118E-2</v>
      </c>
      <c r="G249">
        <f>'23'!G44</f>
        <v>8.7032201914708437E-2</v>
      </c>
      <c r="H249">
        <f>'23'!H44</f>
        <v>9.0090090090090086E-2</v>
      </c>
    </row>
    <row r="250" spans="1:8">
      <c r="B250" t="s">
        <v>400</v>
      </c>
      <c r="C250">
        <f>'23'!C74</f>
        <v>1E-4</v>
      </c>
      <c r="D250">
        <f>'23'!D74</f>
        <v>1E-4</v>
      </c>
      <c r="E250">
        <f>'23'!E74</f>
        <v>0.13661202185792351</v>
      </c>
      <c r="F250">
        <f>'23'!F74</f>
        <v>0.14025245441795231</v>
      </c>
      <c r="G250">
        <f>'23'!G74</f>
        <v>1E-4</v>
      </c>
      <c r="H250">
        <f>'23'!H74</f>
        <v>1E-4</v>
      </c>
    </row>
    <row r="251" spans="1:8">
      <c r="B251" t="s">
        <v>401</v>
      </c>
      <c r="C251">
        <f>'23'!C104</f>
        <v>0.26109660574412535</v>
      </c>
      <c r="D251">
        <f>'23'!D104</f>
        <v>0.26809651474530832</v>
      </c>
      <c r="E251">
        <f>'23'!E104</f>
        <v>0.26954177897574128</v>
      </c>
      <c r="F251">
        <f>'23'!F104</f>
        <v>0.27777777777777779</v>
      </c>
      <c r="G251">
        <f>'23'!G104</f>
        <v>0.28409090909090912</v>
      </c>
      <c r="H251">
        <f>'23'!H104</f>
        <v>0.29850746268656719</v>
      </c>
    </row>
    <row r="252" spans="1:8">
      <c r="B252" t="s">
        <v>402</v>
      </c>
      <c r="C252">
        <f>'23'!C134</f>
        <v>1E-4</v>
      </c>
      <c r="D252">
        <f>'23'!D134</f>
        <v>0.26455026455026454</v>
      </c>
      <c r="E252">
        <f>'23'!E134</f>
        <v>1E-4</v>
      </c>
      <c r="F252">
        <f>'23'!F134</f>
        <v>1E-4</v>
      </c>
      <c r="G252">
        <f>'23'!G134</f>
        <v>1E-4</v>
      </c>
      <c r="H252">
        <f>'23'!H134</f>
        <v>1E-4</v>
      </c>
    </row>
    <row r="253" spans="1:8">
      <c r="B253" t="s">
        <v>403</v>
      </c>
      <c r="C253">
        <f>'23'!C164</f>
        <v>1E-4</v>
      </c>
      <c r="D253">
        <f>'23'!D164</f>
        <v>1E-4</v>
      </c>
      <c r="E253">
        <f>'23'!E164</f>
        <v>1E-4</v>
      </c>
      <c r="F253">
        <f>'23'!F164</f>
        <v>1E-4</v>
      </c>
      <c r="G253">
        <f>'23'!G164</f>
        <v>1E-4</v>
      </c>
      <c r="H253">
        <f>'23'!H164</f>
        <v>1E-4</v>
      </c>
    </row>
    <row r="254" spans="1:8">
      <c r="B254" t="s">
        <v>404</v>
      </c>
      <c r="C254">
        <f>'23'!C194</f>
        <v>0.18050541516245489</v>
      </c>
      <c r="D254">
        <f>'23'!D194</f>
        <v>0.18181818181818182</v>
      </c>
      <c r="E254">
        <f>'23'!E194</f>
        <v>1E-4</v>
      </c>
      <c r="F254">
        <f>'23'!F194</f>
        <v>1E-4</v>
      </c>
      <c r="G254">
        <f>'23'!G194</f>
        <v>1E-4</v>
      </c>
      <c r="H254">
        <f>'23'!H194</f>
        <v>1E-4</v>
      </c>
    </row>
    <row r="255" spans="1:8">
      <c r="B255" t="s">
        <v>405</v>
      </c>
      <c r="C255">
        <f>'23'!C224</f>
        <v>1E-4</v>
      </c>
      <c r="D255">
        <f>'23'!D224</f>
        <v>0.24271844660194172</v>
      </c>
      <c r="E255">
        <f>'23'!E224</f>
        <v>1E-4</v>
      </c>
      <c r="F255">
        <f>'23'!F224</f>
        <v>1E-4</v>
      </c>
      <c r="G255">
        <f>'23'!G224</f>
        <v>1E-4</v>
      </c>
      <c r="H255">
        <f>'23'!H224</f>
        <v>1E-4</v>
      </c>
    </row>
    <row r="256" spans="1:8">
      <c r="B256" t="s">
        <v>406</v>
      </c>
      <c r="C256">
        <f>'23'!C254</f>
        <v>7.7519379844961239E-2</v>
      </c>
      <c r="D256">
        <f>'23'!D254</f>
        <v>8.1366965012205042E-2</v>
      </c>
      <c r="E256">
        <f>'23'!E254</f>
        <v>8.4317032040472167E-2</v>
      </c>
      <c r="F256">
        <f>'23'!F254</f>
        <v>8.6058519793459562E-2</v>
      </c>
      <c r="G256">
        <f>'23'!G254</f>
        <v>8.9525514771709933E-2</v>
      </c>
      <c r="H256">
        <f>'23'!H254</f>
        <v>9.1407678244972576E-2</v>
      </c>
    </row>
    <row r="257" spans="1:8">
      <c r="B257" t="s">
        <v>407</v>
      </c>
      <c r="C257">
        <f>'23'!C284</f>
        <v>1E-4</v>
      </c>
      <c r="D257">
        <f>'23'!D284</f>
        <v>1E-4</v>
      </c>
      <c r="E257">
        <f>'23'!E284</f>
        <v>1E-4</v>
      </c>
      <c r="F257">
        <f>'23'!F284</f>
        <v>1E-4</v>
      </c>
      <c r="G257">
        <f>'23'!G284</f>
        <v>1E-4</v>
      </c>
      <c r="H257">
        <f>'23'!H284</f>
        <v>1E-4</v>
      </c>
    </row>
    <row r="258" spans="1:8">
      <c r="B258" t="s">
        <v>408</v>
      </c>
      <c r="C258">
        <f>'23'!C314</f>
        <v>0.18148820326678766</v>
      </c>
      <c r="D258">
        <f>'23'!D314</f>
        <v>0.18416206261510129</v>
      </c>
      <c r="E258">
        <f>'23'!E314</f>
        <v>0.18691588785046731</v>
      </c>
      <c r="F258">
        <f>'23'!F314</f>
        <v>0.18796992481203006</v>
      </c>
      <c r="G258">
        <f>'23'!G314</f>
        <v>0.19305019305019305</v>
      </c>
      <c r="H258">
        <f>'23'!H314</f>
        <v>0.19960079840319359</v>
      </c>
    </row>
    <row r="259" spans="1:8">
      <c r="B259" t="s">
        <v>409</v>
      </c>
      <c r="C259">
        <f>'23'!C344</f>
        <v>0.1702127659574468</v>
      </c>
      <c r="D259">
        <f>'23'!D344</f>
        <v>8.8261253309797005E-2</v>
      </c>
      <c r="E259">
        <f>'23'!E344</f>
        <v>8.9847259658580425E-2</v>
      </c>
      <c r="F259">
        <f>'23'!F344</f>
        <v>9.2678405931417976E-2</v>
      </c>
      <c r="G259">
        <f>'23'!G344</f>
        <v>9.4250706880301599E-2</v>
      </c>
      <c r="H259">
        <f>'23'!H344</f>
        <v>4.3649061545176775E-2</v>
      </c>
    </row>
    <row r="260" spans="1:8" ht="16" thickBot="1">
      <c r="B260" t="s">
        <v>410</v>
      </c>
      <c r="C260">
        <f>'23'!C374</f>
        <v>0.24096385542168677</v>
      </c>
      <c r="D260">
        <f>'23'!D374</f>
        <v>0.24691358024691357</v>
      </c>
      <c r="E260">
        <f>'23'!E374</f>
        <v>0.25510204081632654</v>
      </c>
      <c r="F260">
        <f>'23'!F374</f>
        <v>0.25974025974025972</v>
      </c>
      <c r="G260">
        <f>'23'!G374</f>
        <v>0.26666666666666666</v>
      </c>
      <c r="H260">
        <f>'23'!H374</f>
        <v>0.27397260273972601</v>
      </c>
    </row>
    <row r="261" spans="1:8" ht="17" thickBot="1">
      <c r="A261">
        <v>24</v>
      </c>
      <c r="B261" s="69" t="s">
        <v>97</v>
      </c>
      <c r="C261" s="62">
        <f>'24'!C14</f>
        <v>2.1022941284676903E-2</v>
      </c>
      <c r="D261" s="62">
        <f>'24'!D14</f>
        <v>2.0727357521008041E-2</v>
      </c>
      <c r="E261" s="62">
        <f>'24'!E14</f>
        <v>2.0436663374093122E-2</v>
      </c>
      <c r="F261" s="62">
        <f>'24'!F14</f>
        <v>2.0078641345268971E-2</v>
      </c>
      <c r="G261" s="62">
        <f>'24'!G14</f>
        <v>2.0512483897700138E-2</v>
      </c>
      <c r="H261" s="63">
        <f>'24'!H14</f>
        <v>2.0149752964028659E-2</v>
      </c>
    </row>
    <row r="262" spans="1:8">
      <c r="B262" t="s">
        <v>412</v>
      </c>
      <c r="C262">
        <f>'24'!C44</f>
        <v>1.3475474636162185E-2</v>
      </c>
      <c r="D262">
        <f>'24'!D44</f>
        <v>1.3358070500927645E-2</v>
      </c>
      <c r="E262">
        <f>'24'!E44</f>
        <v>1.337196344996657E-2</v>
      </c>
      <c r="F262">
        <f>'24'!F44</f>
        <v>1.3309081229759104E-2</v>
      </c>
      <c r="G262">
        <f>'24'!G44</f>
        <v>1.3259863865397648E-2</v>
      </c>
      <c r="H262">
        <f>'24'!H44</f>
        <v>1.3345393614970568E-2</v>
      </c>
    </row>
    <row r="263" spans="1:8">
      <c r="B263" t="s">
        <v>413</v>
      </c>
      <c r="C263">
        <f>'24'!C74</f>
        <v>1.8351991191044227E-2</v>
      </c>
      <c r="D263">
        <f>'24'!D74</f>
        <v>1.755926251097454E-2</v>
      </c>
      <c r="E263">
        <f>'24'!E74</f>
        <v>1.7021276595744681E-2</v>
      </c>
      <c r="F263">
        <f>'24'!F74</f>
        <v>1.6652789342214824E-2</v>
      </c>
      <c r="G263">
        <f>'24'!G74</f>
        <v>1.4961101137043686E-2</v>
      </c>
      <c r="H263">
        <f>'24'!H74</f>
        <v>1.2333497779970401E-2</v>
      </c>
    </row>
    <row r="264" spans="1:8">
      <c r="B264" t="s">
        <v>414</v>
      </c>
      <c r="C264">
        <f>'24'!C104</f>
        <v>3.787878787878788E-2</v>
      </c>
      <c r="D264">
        <f>'24'!D104</f>
        <v>3.7481259370314844E-2</v>
      </c>
      <c r="E264">
        <f>'24'!E104</f>
        <v>3.6297640653357527E-2</v>
      </c>
      <c r="F264">
        <f>'24'!F104</f>
        <v>3.5248501938667604E-2</v>
      </c>
      <c r="G264">
        <f>'24'!G104</f>
        <v>6.9954529555788736E-2</v>
      </c>
      <c r="H264">
        <f>'24'!H104</f>
        <v>6.8681318681318687E-2</v>
      </c>
    </row>
    <row r="265" spans="1:8">
      <c r="B265" t="s">
        <v>415</v>
      </c>
      <c r="C265">
        <f>'24'!C134</f>
        <v>3.5298270384751147E-2</v>
      </c>
      <c r="D265">
        <f>'24'!D134</f>
        <v>3.4831069313827935E-2</v>
      </c>
      <c r="E265">
        <f>'24'!E134</f>
        <v>3.3778078027360242E-2</v>
      </c>
      <c r="F265">
        <f>'24'!F134</f>
        <v>3.3288948069241014E-2</v>
      </c>
      <c r="G265">
        <f>'24'!G134</f>
        <v>3.2701111837802485E-2</v>
      </c>
      <c r="H265">
        <f>'24'!H134</f>
        <v>3.2509752925877766E-2</v>
      </c>
    </row>
    <row r="266" spans="1:8">
      <c r="B266" t="s">
        <v>416</v>
      </c>
      <c r="C266">
        <f>'24'!C164</f>
        <v>1.2394645513138323E-2</v>
      </c>
      <c r="D266">
        <f>'24'!D164</f>
        <v>1.1763321962122103E-2</v>
      </c>
      <c r="E266">
        <f>'24'!E164</f>
        <v>1.0719262514738986E-2</v>
      </c>
      <c r="F266">
        <f>'24'!F164</f>
        <v>9.8483356312783141E-3</v>
      </c>
      <c r="G266">
        <f>'24'!G164</f>
        <v>9.1082976591675014E-3</v>
      </c>
      <c r="H266">
        <f>'24'!H164</f>
        <v>8.4160915670762493E-3</v>
      </c>
    </row>
    <row r="267" spans="1:8">
      <c r="B267" t="s">
        <v>417</v>
      </c>
      <c r="C267">
        <f>'24'!C194</f>
        <v>3.718854592785422E-2</v>
      </c>
      <c r="D267">
        <f>'24'!D194</f>
        <v>3.6218761318362915E-2</v>
      </c>
      <c r="E267">
        <f>'24'!E194</f>
        <v>3.4223134839151265E-2</v>
      </c>
      <c r="F267">
        <f>'24'!F194</f>
        <v>3.2938076416337288E-2</v>
      </c>
      <c r="G267">
        <f>'24'!G194</f>
        <v>3.2123353678124002E-2</v>
      </c>
      <c r="H267">
        <f>'24'!H194</f>
        <v>3.1347962382445145E-2</v>
      </c>
    </row>
    <row r="268" spans="1:8">
      <c r="B268" t="s">
        <v>418</v>
      </c>
      <c r="C268">
        <f>'24'!C224</f>
        <v>3.924646781789639E-2</v>
      </c>
      <c r="D268">
        <f>'24'!D224</f>
        <v>3.8417210910487901E-2</v>
      </c>
      <c r="E268">
        <f>'24'!E224</f>
        <v>3.7664783427495289E-2</v>
      </c>
      <c r="F268">
        <f>'24'!F224</f>
        <v>3.7453183520599252E-2</v>
      </c>
      <c r="G268">
        <f>'24'!G224</f>
        <v>3.7850113550340653E-2</v>
      </c>
      <c r="H268">
        <f>'24'!H224</f>
        <v>3.7355248412401947E-2</v>
      </c>
    </row>
    <row r="269" spans="1:8">
      <c r="B269" t="s">
        <v>419</v>
      </c>
      <c r="C269">
        <f>'24'!C254</f>
        <v>7.7101002313030062E-2</v>
      </c>
      <c r="D269">
        <f>'24'!D254</f>
        <v>7.7700077700077697E-2</v>
      </c>
      <c r="E269">
        <f>'24'!E254</f>
        <v>7.8186082877247848E-2</v>
      </c>
      <c r="F269">
        <f>'24'!F254</f>
        <v>7.9113924050632917E-2</v>
      </c>
      <c r="G269">
        <f>'24'!G254</f>
        <v>7.8554595443833475E-2</v>
      </c>
      <c r="H269">
        <f>'24'!H254</f>
        <v>8.1103000811030015E-2</v>
      </c>
    </row>
    <row r="270" spans="1:8">
      <c r="B270" t="s">
        <v>420</v>
      </c>
      <c r="C270">
        <f>'24'!C284</f>
        <v>2.8951939779965255E-2</v>
      </c>
      <c r="D270">
        <f>'24'!D284</f>
        <v>2.8216704288939048E-2</v>
      </c>
      <c r="E270">
        <f>'24'!E284</f>
        <v>2.759381898454746E-2</v>
      </c>
      <c r="F270">
        <f>'24'!F284</f>
        <v>2.6838432635534086E-2</v>
      </c>
      <c r="G270">
        <f>'24'!G284</f>
        <v>2.677376171352075E-2</v>
      </c>
      <c r="H270">
        <f>'24'!H284</f>
        <v>2.6917900403768503E-2</v>
      </c>
    </row>
    <row r="271" spans="1:8">
      <c r="B271" t="s">
        <v>421</v>
      </c>
      <c r="C271">
        <f>'24'!C314</f>
        <v>5.2826201796090863E-2</v>
      </c>
      <c r="D271">
        <f>'24'!D314</f>
        <v>5.2882072977260705E-2</v>
      </c>
      <c r="E271">
        <f>'24'!E314</f>
        <v>5.2938062466913717E-2</v>
      </c>
      <c r="F271">
        <f>'24'!F314</f>
        <v>5.3304904051172705E-2</v>
      </c>
      <c r="G271">
        <f>'24'!G314</f>
        <v>5.3447354355959376E-2</v>
      </c>
      <c r="H271">
        <f>'24'!H314</f>
        <v>5.4259359739555077E-2</v>
      </c>
    </row>
    <row r="272" spans="1:8">
      <c r="B272" t="s">
        <v>422</v>
      </c>
      <c r="C272">
        <f>'24'!C344</f>
        <v>2.7878449958182325E-2</v>
      </c>
      <c r="D272">
        <f>'24'!D344</f>
        <v>2.7878449958182325E-2</v>
      </c>
      <c r="E272">
        <f>'24'!E344</f>
        <v>2.7862914460852609E-2</v>
      </c>
      <c r="F272">
        <f>'24'!F344</f>
        <v>2.8089887640449441E-2</v>
      </c>
      <c r="G272">
        <f>'24'!G344</f>
        <v>2.8026905829596414E-2</v>
      </c>
      <c r="H272">
        <f>'24'!H344</f>
        <v>2.8328611898016994E-2</v>
      </c>
    </row>
    <row r="273" spans="1:8">
      <c r="B273" t="s">
        <v>423</v>
      </c>
      <c r="C273">
        <f>'24'!C374</f>
        <v>2.7480076944215441E-2</v>
      </c>
      <c r="D273">
        <f>'24'!D374</f>
        <v>2.7464982147761604E-2</v>
      </c>
      <c r="E273">
        <f>'24'!E374</f>
        <v>2.6831231553528307E-2</v>
      </c>
      <c r="F273">
        <f>'24'!F374</f>
        <v>2.3758612497030172E-2</v>
      </c>
      <c r="G273">
        <f>'24'!G374</f>
        <v>2.143163309044149E-2</v>
      </c>
      <c r="H273">
        <f>'24'!H374</f>
        <v>2.0161290322580645E-2</v>
      </c>
    </row>
    <row r="274" spans="1:8">
      <c r="B274" t="s">
        <v>424</v>
      </c>
      <c r="C274">
        <f>'24'!C404</f>
        <v>6.097560975609756E-2</v>
      </c>
      <c r="D274">
        <f>'24'!D404</f>
        <v>6.1274509803921566E-2</v>
      </c>
      <c r="E274">
        <f>'24'!E404</f>
        <v>6.0024009603841535E-2</v>
      </c>
      <c r="F274">
        <f>'24'!F404</f>
        <v>5.9488399762046403E-2</v>
      </c>
      <c r="G274">
        <f>'24'!G404</f>
        <v>6.0132291040288638E-2</v>
      </c>
      <c r="H274">
        <f>'24'!H404</f>
        <v>6.0679611650485431E-2</v>
      </c>
    </row>
    <row r="275" spans="1:8" ht="16" thickBot="1">
      <c r="B275" t="s">
        <v>233</v>
      </c>
      <c r="C275">
        <f>'24'!C434</f>
        <v>4.1640641265875494E-2</v>
      </c>
      <c r="D275">
        <f>'24'!D434</f>
        <v>4.1135335252982311E-2</v>
      </c>
      <c r="E275">
        <f>'24'!E434</f>
        <v>4.0816326530612249E-2</v>
      </c>
      <c r="F275">
        <f>'24'!F434</f>
        <v>4.0975209997951241E-2</v>
      </c>
      <c r="G275">
        <f>'24'!G434</f>
        <v>4.1373603640877117E-2</v>
      </c>
      <c r="H275">
        <f>'24'!H434</f>
        <v>4.1823504809703052E-2</v>
      </c>
    </row>
    <row r="276" spans="1:8" ht="17" thickBot="1">
      <c r="A276">
        <v>25</v>
      </c>
      <c r="B276" s="69" t="s">
        <v>101</v>
      </c>
      <c r="C276" s="62">
        <f>'25'!C14</f>
        <v>5.3529608564737374E-2</v>
      </c>
      <c r="D276" s="62">
        <f>'25'!D14</f>
        <v>5.4253840154623451E-2</v>
      </c>
      <c r="E276" s="62">
        <f>'25'!E14</f>
        <v>5.4680291172550501E-2</v>
      </c>
      <c r="F276" s="62">
        <f>'25'!F14</f>
        <v>5.5269612076410235E-2</v>
      </c>
      <c r="G276" s="62">
        <f>'25'!G14</f>
        <v>5.5869823311683775E-2</v>
      </c>
      <c r="H276" s="63">
        <f>'25'!H14</f>
        <v>5.5024417085081503E-2</v>
      </c>
    </row>
    <row r="277" spans="1:8">
      <c r="B277" t="s">
        <v>426</v>
      </c>
      <c r="C277">
        <f>'25'!C44</f>
        <v>3.5053280987100394E-2</v>
      </c>
      <c r="D277">
        <f>'25'!D44</f>
        <v>3.516669011112674E-2</v>
      </c>
      <c r="E277">
        <f>'25'!E44</f>
        <v>3.5104963841887243E-2</v>
      </c>
      <c r="F277">
        <f>'25'!F44</f>
        <v>3.5370684776457273E-2</v>
      </c>
      <c r="G277">
        <f>'25'!G44</f>
        <v>3.5450935904707881E-2</v>
      </c>
      <c r="H277">
        <f>'25'!H44</f>
        <v>3.3701806416823944E-2</v>
      </c>
    </row>
    <row r="278" spans="1:8">
      <c r="B278" t="s">
        <v>427</v>
      </c>
      <c r="C278">
        <f>'25'!C74</f>
        <v>6.0514372163388799E-2</v>
      </c>
      <c r="D278">
        <f>'25'!D74</f>
        <v>6.1881188118811881E-2</v>
      </c>
      <c r="E278">
        <f>'25'!E74</f>
        <v>6.3091482649842281E-2</v>
      </c>
      <c r="F278">
        <f>'25'!F74</f>
        <v>6.4040986231187952E-2</v>
      </c>
      <c r="G278">
        <f>'25'!G74</f>
        <v>6.5616797900262466E-2</v>
      </c>
      <c r="H278">
        <f>'25'!H74</f>
        <v>6.7934782608695649E-2</v>
      </c>
    </row>
    <row r="279" spans="1:8">
      <c r="B279" t="s">
        <v>428</v>
      </c>
      <c r="C279">
        <f>'25'!C104</f>
        <v>4.8756704046806432E-2</v>
      </c>
      <c r="D279">
        <f>'25'!D104</f>
        <v>5.1229508196721313E-2</v>
      </c>
      <c r="E279">
        <f>'25'!E104</f>
        <v>5.2493438320209973E-2</v>
      </c>
      <c r="F279">
        <f>'25'!F104</f>
        <v>5.3937432578209273E-2</v>
      </c>
      <c r="G279">
        <f>'25'!G104</f>
        <v>5.5617352614015569E-2</v>
      </c>
      <c r="H279">
        <f>'25'!H104</f>
        <v>5.7273768613974804E-2</v>
      </c>
    </row>
    <row r="280" spans="1:8">
      <c r="B280" t="s">
        <v>429</v>
      </c>
      <c r="C280">
        <f>'25'!C134</f>
        <v>6.6934404283801874E-2</v>
      </c>
      <c r="D280">
        <f>'25'!D134</f>
        <v>6.8352699931647304E-2</v>
      </c>
      <c r="E280">
        <f>'25'!E134</f>
        <v>6.9832402234636867E-2</v>
      </c>
      <c r="F280">
        <f>'25'!F134</f>
        <v>7.0921985815602842E-2</v>
      </c>
      <c r="G280">
        <f>'25'!G134</f>
        <v>7.2098053352559477E-2</v>
      </c>
      <c r="H280">
        <f>'25'!H134</f>
        <v>7.369196757553427E-2</v>
      </c>
    </row>
    <row r="281" spans="1:8">
      <c r="B281" t="s">
        <v>430</v>
      </c>
      <c r="C281">
        <f>'25'!C164</f>
        <v>7.0671378091872794E-2</v>
      </c>
      <c r="D281">
        <f>'25'!D164</f>
        <v>7.1787508973438621E-2</v>
      </c>
      <c r="E281">
        <f>'25'!E164</f>
        <v>7.2648020341445699E-2</v>
      </c>
      <c r="F281">
        <f>'25'!F164</f>
        <v>7.2490032620514677E-2</v>
      </c>
      <c r="G281">
        <f>'25'!G164</f>
        <v>7.2833211944646759E-2</v>
      </c>
      <c r="H281">
        <f>'25'!H164</f>
        <v>7.358351729212656E-2</v>
      </c>
    </row>
    <row r="282" spans="1:8">
      <c r="B282" t="s">
        <v>275</v>
      </c>
      <c r="C282">
        <f>'25'!C194</f>
        <v>0.10498687664041995</v>
      </c>
      <c r="D282">
        <f>'25'!D194</f>
        <v>0.10649627263045794</v>
      </c>
      <c r="E282">
        <f>'25'!E194</f>
        <v>0.1081665765278529</v>
      </c>
      <c r="F282">
        <f>'25'!F194</f>
        <v>0.10976948408342481</v>
      </c>
      <c r="G282">
        <f>'25'!G194</f>
        <v>0.11286681715575619</v>
      </c>
      <c r="H282">
        <f>'25'!H194</f>
        <v>0.11574074074074073</v>
      </c>
    </row>
    <row r="283" spans="1:8">
      <c r="B283" t="s">
        <v>431</v>
      </c>
      <c r="C283">
        <f>'25'!C224</f>
        <v>9.0009000900090008E-2</v>
      </c>
      <c r="D283">
        <f>'25'!D224</f>
        <v>9.1785222579164757E-2</v>
      </c>
      <c r="E283">
        <f>'25'!E224</f>
        <v>9.3283582089552231E-2</v>
      </c>
      <c r="F283">
        <f>'25'!F224</f>
        <v>9.3589143659335516E-2</v>
      </c>
      <c r="G283">
        <f>'25'!G224</f>
        <v>9.4741828517290391E-2</v>
      </c>
      <c r="H283">
        <f>'25'!H224</f>
        <v>9.5192765349833411E-2</v>
      </c>
    </row>
    <row r="284" spans="1:8" ht="16" thickBot="1">
      <c r="B284" t="s">
        <v>432</v>
      </c>
      <c r="C284">
        <f>'25'!C254</f>
        <v>5.4975261132490384E-2</v>
      </c>
      <c r="D284">
        <f>'25'!D254</f>
        <v>5.6085249579360626E-2</v>
      </c>
      <c r="E284">
        <f>'25'!E254</f>
        <v>5.6657223796033988E-2</v>
      </c>
      <c r="F284">
        <f>'25'!F254</f>
        <v>5.8548009367681501E-2</v>
      </c>
      <c r="G284">
        <f>'25'!G254</f>
        <v>5.9808612440191387E-2</v>
      </c>
      <c r="H284">
        <f>'25'!H254</f>
        <v>6.0679611650485431E-2</v>
      </c>
    </row>
    <row r="285" spans="1:8" ht="17" thickBot="1">
      <c r="A285">
        <v>26</v>
      </c>
      <c r="B285" s="69" t="s">
        <v>105</v>
      </c>
      <c r="C285" s="62">
        <f>'26'!C14</f>
        <v>3.3010842792209442E-2</v>
      </c>
      <c r="D285" s="62">
        <f>'26'!D14</f>
        <v>3.3347869584177715E-2</v>
      </c>
      <c r="E285" s="62">
        <f>'26'!E14</f>
        <v>3.3657829328914667E-2</v>
      </c>
      <c r="F285" s="62">
        <f>'26'!F14</f>
        <v>3.3900073015541883E-2</v>
      </c>
      <c r="G285" s="62">
        <f>'26'!G14</f>
        <v>3.4005597844568254E-2</v>
      </c>
      <c r="H285" s="63">
        <f>'26'!H14</f>
        <v>3.4347010489048584E-2</v>
      </c>
    </row>
    <row r="286" spans="1:8">
      <c r="B286" t="s">
        <v>434</v>
      </c>
      <c r="C286">
        <f>'26'!C44</f>
        <v>1.8432330307359107E-2</v>
      </c>
      <c r="D286">
        <f>'26'!D44</f>
        <v>1.8421295017039697E-2</v>
      </c>
      <c r="E286">
        <f>'26'!E44</f>
        <v>1.8498820700180364E-2</v>
      </c>
      <c r="F286">
        <f>'26'!F44</f>
        <v>1.8508236165093468E-2</v>
      </c>
      <c r="G286">
        <f>'26'!G44</f>
        <v>1.8490269495677898E-2</v>
      </c>
      <c r="H286">
        <f>'26'!H44</f>
        <v>1.8621973929236497E-2</v>
      </c>
    </row>
    <row r="287" spans="1:8">
      <c r="B287" t="s">
        <v>435</v>
      </c>
      <c r="C287">
        <f>'26'!C74</f>
        <v>4.6189376443418015E-2</v>
      </c>
      <c r="D287">
        <f>'26'!D74</f>
        <v>4.730368968779565E-2</v>
      </c>
      <c r="E287">
        <f>'26'!E74</f>
        <v>4.8379293662312528E-2</v>
      </c>
      <c r="F287">
        <f>'26'!F74</f>
        <v>4.8947626040137054E-2</v>
      </c>
      <c r="G287">
        <f>'26'!G74</f>
        <v>4.8923679060665359E-2</v>
      </c>
      <c r="H287">
        <f>'26'!H74</f>
        <v>4.9751243781094523E-2</v>
      </c>
    </row>
    <row r="288" spans="1:8">
      <c r="B288" t="s">
        <v>436</v>
      </c>
      <c r="C288">
        <f>'26'!C104</f>
        <v>8.4817642069550461E-2</v>
      </c>
      <c r="D288">
        <f>'26'!D104</f>
        <v>8.8339222614840993E-2</v>
      </c>
      <c r="E288">
        <f>'26'!E104</f>
        <v>8.936550491510277E-2</v>
      </c>
      <c r="F288">
        <f>'26'!F104</f>
        <v>9.1575091575091569E-2</v>
      </c>
      <c r="G288">
        <f>'26'!G104</f>
        <v>9.2850510677808723E-2</v>
      </c>
      <c r="H288">
        <f>'26'!H104</f>
        <v>9.5419847328244267E-2</v>
      </c>
    </row>
    <row r="289" spans="1:8">
      <c r="B289" t="s">
        <v>437</v>
      </c>
      <c r="C289">
        <f>'26'!C134</f>
        <v>5.3734551316496508E-2</v>
      </c>
      <c r="D289">
        <f>'26'!D134</f>
        <v>5.7537399309551207E-2</v>
      </c>
      <c r="E289">
        <f>'26'!E134</f>
        <v>5.8309037900874633E-2</v>
      </c>
      <c r="F289">
        <f>'26'!F134</f>
        <v>5.9630292188431723E-2</v>
      </c>
      <c r="G289">
        <f>'26'!G134</f>
        <v>6.0606060606060608E-2</v>
      </c>
      <c r="H289">
        <f>'26'!H134</f>
        <v>6.1425061425061427E-2</v>
      </c>
    </row>
    <row r="290" spans="1:8">
      <c r="B290" t="s">
        <v>438</v>
      </c>
      <c r="C290">
        <f>'26'!C164</f>
        <v>6.4683053040103494E-2</v>
      </c>
      <c r="D290">
        <f>'26'!D164</f>
        <v>6.5746219592373437E-2</v>
      </c>
      <c r="E290">
        <f>'26'!E164</f>
        <v>6.6357000663570004E-2</v>
      </c>
      <c r="F290">
        <f>'26'!F164</f>
        <v>6.858710562414265E-2</v>
      </c>
      <c r="G290">
        <f>'26'!G164</f>
        <v>6.9589422407794019E-2</v>
      </c>
      <c r="H290">
        <f>'26'!H164</f>
        <v>7.1073205401563616E-2</v>
      </c>
    </row>
    <row r="291" spans="1:8">
      <c r="B291" t="s">
        <v>439</v>
      </c>
      <c r="C291">
        <f>'26'!C194</f>
        <v>5.8479532163742694E-2</v>
      </c>
      <c r="D291">
        <f>'26'!D194</f>
        <v>5.9665871121718381E-2</v>
      </c>
      <c r="E291">
        <f>'26'!E194</f>
        <v>6.0864272671941569E-2</v>
      </c>
      <c r="F291">
        <f>'26'!F194</f>
        <v>6.1087354917532075E-2</v>
      </c>
      <c r="G291">
        <f>'26'!G194</f>
        <v>6.1425061425061427E-2</v>
      </c>
      <c r="H291">
        <f>'26'!H194</f>
        <v>6.2735257214554571E-2</v>
      </c>
    </row>
    <row r="292" spans="1:8">
      <c r="B292" t="s">
        <v>440</v>
      </c>
      <c r="C292">
        <f>'26'!C224</f>
        <v>5.1098620337250898E-2</v>
      </c>
      <c r="D292">
        <f>'26'!D224</f>
        <v>5.242463958060288E-2</v>
      </c>
      <c r="E292">
        <f>'26'!E224</f>
        <v>5.3036329885971893E-2</v>
      </c>
      <c r="F292">
        <f>'26'!F224</f>
        <v>5.3806833467850416E-2</v>
      </c>
      <c r="G292">
        <f>'26'!G224</f>
        <v>5.3850296176628974E-2</v>
      </c>
      <c r="H292">
        <f>'26'!H224</f>
        <v>5.3633681952266025E-2</v>
      </c>
    </row>
    <row r="293" spans="1:8">
      <c r="B293" t="s">
        <v>441</v>
      </c>
      <c r="C293">
        <f>'26'!C254</f>
        <v>7.7459333849728904E-2</v>
      </c>
      <c r="D293">
        <f>'26'!D254</f>
        <v>7.8003120124804995E-2</v>
      </c>
      <c r="E293">
        <f>'26'!E254</f>
        <v>0.08</v>
      </c>
      <c r="F293">
        <f>'26'!F254</f>
        <v>8.206811653672548E-2</v>
      </c>
      <c r="G293">
        <f>'26'!G254</f>
        <v>8.3090984628167844E-2</v>
      </c>
      <c r="H293">
        <f>'26'!H254</f>
        <v>8.5543199315654406E-2</v>
      </c>
    </row>
    <row r="294" spans="1:8" ht="16" thickBot="1">
      <c r="B294" t="s">
        <v>442</v>
      </c>
      <c r="C294">
        <f>'26'!C284</f>
        <v>9.9999999999999995E-7</v>
      </c>
      <c r="D294">
        <f>'26'!D284</f>
        <v>9.9999999999999995E-7</v>
      </c>
      <c r="E294">
        <f>'26'!E284</f>
        <v>9.9999999999999995E-7</v>
      </c>
      <c r="F294">
        <f>'26'!F284</f>
        <v>9.9999999999999995E-7</v>
      </c>
      <c r="G294">
        <f>'26'!G284</f>
        <v>9.9999999999999995E-7</v>
      </c>
      <c r="H294">
        <f>'26'!H284</f>
        <v>9.9999999999999995E-7</v>
      </c>
    </row>
    <row r="295" spans="1:8" ht="17" thickBot="1">
      <c r="A295">
        <v>27</v>
      </c>
      <c r="B295" s="69" t="s">
        <v>3</v>
      </c>
      <c r="C295" s="62">
        <f>'27'!C14</f>
        <v>3.3878831622206833E-2</v>
      </c>
      <c r="D295" s="62">
        <f>'27'!D14</f>
        <v>2.3781212841854936E-2</v>
      </c>
      <c r="E295" s="62">
        <f>'27'!E14</f>
        <v>2.3981315427284482E-2</v>
      </c>
      <c r="F295" s="62">
        <f>'27'!F14</f>
        <v>2.4138365307921582E-2</v>
      </c>
      <c r="G295" s="62">
        <f>'27'!G14</f>
        <v>2.4376026707646652E-2</v>
      </c>
      <c r="H295" s="63">
        <f>'27'!H14</f>
        <v>2.4688177583134754E-2</v>
      </c>
    </row>
    <row r="296" spans="1:8">
      <c r="B296" t="s">
        <v>444</v>
      </c>
      <c r="C296">
        <f>'27'!C44</f>
        <v>3.4448310310379281E-2</v>
      </c>
      <c r="D296">
        <f>'27'!D44</f>
        <v>1.7070089788672287E-2</v>
      </c>
      <c r="E296">
        <f>'27'!E44</f>
        <v>1.7116546565564932E-2</v>
      </c>
      <c r="F296">
        <f>'27'!F44</f>
        <v>1.7193060880628577E-2</v>
      </c>
      <c r="G296">
        <f>'27'!G44</f>
        <v>1.7352073572791948E-2</v>
      </c>
      <c r="H296">
        <f>'27'!H44</f>
        <v>1.7535245844146737E-2</v>
      </c>
    </row>
    <row r="297" spans="1:8">
      <c r="B297" t="s">
        <v>445</v>
      </c>
      <c r="C297">
        <f>'27'!C74</f>
        <v>2.7300027300027303E-2</v>
      </c>
      <c r="D297">
        <f>'27'!D74</f>
        <v>2.779579356990642E-2</v>
      </c>
      <c r="E297">
        <f>'27'!E74</f>
        <v>2.822201317027281E-2</v>
      </c>
      <c r="F297">
        <f>'27'!F74</f>
        <v>2.8331287184814431E-2</v>
      </c>
      <c r="G297">
        <f>'27'!G74</f>
        <v>2.8595939376608523E-2</v>
      </c>
      <c r="H297">
        <f>'27'!H74</f>
        <v>2.9038815216339175E-2</v>
      </c>
    </row>
    <row r="298" spans="1:8">
      <c r="B298" t="s">
        <v>446</v>
      </c>
      <c r="C298">
        <f>'27'!C104</f>
        <v>7.716049382716049E-2</v>
      </c>
      <c r="D298">
        <f>'27'!D104</f>
        <v>8.0224628961091046E-2</v>
      </c>
      <c r="E298">
        <f>'27'!E104</f>
        <v>8.2542302930251762E-2</v>
      </c>
      <c r="F298">
        <f>'27'!F104</f>
        <v>8.3787180561374103E-2</v>
      </c>
      <c r="G298">
        <f>'27'!G104</f>
        <v>8.5653104925053528E-2</v>
      </c>
      <c r="H298">
        <f>'27'!H104</f>
        <v>8.7489063867016631E-2</v>
      </c>
    </row>
    <row r="299" spans="1:8">
      <c r="B299" t="s">
        <v>447</v>
      </c>
      <c r="C299">
        <f>'27'!C134</f>
        <v>2.1855534914217024E-2</v>
      </c>
      <c r="D299">
        <f>'27'!D134</f>
        <v>2.209456473707468E-2</v>
      </c>
      <c r="E299">
        <f>'27'!E134</f>
        <v>2.2454249466711575E-2</v>
      </c>
      <c r="F299">
        <f>'27'!F134</f>
        <v>2.2696323195642305E-2</v>
      </c>
      <c r="G299">
        <f>'27'!G134</f>
        <v>2.2927891780350797E-2</v>
      </c>
      <c r="H299">
        <f>'27'!H134</f>
        <v>2.3282887077997673E-2</v>
      </c>
    </row>
    <row r="300" spans="1:8">
      <c r="B300" t="s">
        <v>448</v>
      </c>
      <c r="C300">
        <f>'27'!C164</f>
        <v>4.3649061545176775E-2</v>
      </c>
      <c r="D300">
        <f>'27'!D164</f>
        <v>4.5269352648257127E-2</v>
      </c>
      <c r="E300">
        <f>'27'!E164</f>
        <v>4.6403712296983757E-2</v>
      </c>
      <c r="F300">
        <f>'27'!F164</f>
        <v>4.7551117451260103E-2</v>
      </c>
      <c r="G300">
        <f>'27'!G164</f>
        <v>4.784688995215311E-2</v>
      </c>
      <c r="H300">
        <f>'27'!H164</f>
        <v>4.8567265662943171E-2</v>
      </c>
    </row>
    <row r="301" spans="1:8">
      <c r="B301" t="s">
        <v>449</v>
      </c>
      <c r="C301">
        <f>'27'!C194</f>
        <v>7.0972320794889993E-2</v>
      </c>
      <c r="D301">
        <f>'27'!D194</f>
        <v>7.3800738007380073E-2</v>
      </c>
      <c r="E301">
        <f>'27'!E194</f>
        <v>7.6335877862595422E-2</v>
      </c>
      <c r="F301">
        <f>'27'!F194</f>
        <v>8.0710250201775621E-2</v>
      </c>
      <c r="G301">
        <f>'27'!G194</f>
        <v>8.223684210526315E-2</v>
      </c>
      <c r="H301">
        <f>'27'!H194</f>
        <v>8.5397096498719044E-2</v>
      </c>
    </row>
    <row r="302" spans="1:8">
      <c r="B302" t="s">
        <v>450</v>
      </c>
      <c r="C302">
        <f>'27'!C224</f>
        <v>6.4683053040103494E-2</v>
      </c>
      <c r="D302">
        <f>'27'!D224</f>
        <v>6.5919578114700061E-2</v>
      </c>
      <c r="E302">
        <f>'27'!E224</f>
        <v>6.5659881812212731E-2</v>
      </c>
      <c r="F302">
        <f>'27'!F224</f>
        <v>6.531678641410843E-2</v>
      </c>
      <c r="G302">
        <f>'27'!G224</f>
        <v>6.5231572080887146E-2</v>
      </c>
      <c r="H302">
        <f>'27'!H224</f>
        <v>6.6225165562913912E-2</v>
      </c>
    </row>
    <row r="303" spans="1:8">
      <c r="B303" t="s">
        <v>451</v>
      </c>
      <c r="C303">
        <f>'27'!C254</f>
        <v>2.1973192704900023E-2</v>
      </c>
      <c r="D303">
        <f>'27'!D254</f>
        <v>2.2396416573348267E-2</v>
      </c>
      <c r="E303">
        <f>'27'!E254</f>
        <v>2.2841480127912289E-2</v>
      </c>
      <c r="F303">
        <f>'27'!F254</f>
        <v>2.3094688221709007E-2</v>
      </c>
      <c r="G303">
        <f>'27'!G254</f>
        <v>2.3408239700374533E-2</v>
      </c>
      <c r="H303">
        <f>'27'!H254</f>
        <v>2.3764258555133078E-2</v>
      </c>
    </row>
    <row r="304" spans="1:8">
      <c r="B304" t="s">
        <v>452</v>
      </c>
      <c r="C304">
        <f>'27'!C284</f>
        <v>4.2301184433164128E-2</v>
      </c>
      <c r="D304">
        <f>'27'!D284</f>
        <v>4.2716787697565144E-2</v>
      </c>
      <c r="E304">
        <f>'27'!E284</f>
        <v>4.3159257660768238E-2</v>
      </c>
      <c r="F304">
        <f>'27'!F284</f>
        <v>4.3233895373973194E-2</v>
      </c>
      <c r="G304">
        <f>'27'!G284</f>
        <v>4.3572984749455333E-2</v>
      </c>
      <c r="H304">
        <f>'27'!H284</f>
        <v>4.405286343612335E-2</v>
      </c>
    </row>
    <row r="305" spans="1:8" ht="16" thickBot="1">
      <c r="B305" t="s">
        <v>453</v>
      </c>
      <c r="C305">
        <f>'27'!C314</f>
        <v>2.5207965717166627E-2</v>
      </c>
      <c r="D305">
        <f>'27'!D314</f>
        <v>2.5588536335721598E-2</v>
      </c>
      <c r="E305">
        <f>'27'!E314</f>
        <v>2.6028110359187923E-2</v>
      </c>
      <c r="F305">
        <f>'27'!F314</f>
        <v>2.6198585276395077E-2</v>
      </c>
      <c r="G305">
        <f>'27'!G314</f>
        <v>2.652519893899204E-2</v>
      </c>
      <c r="H305">
        <f>'27'!H314</f>
        <v>2.6961445133459154E-2</v>
      </c>
    </row>
    <row r="306" spans="1:8" ht="17" thickBot="1">
      <c r="A306">
        <v>28</v>
      </c>
      <c r="B306" s="69" t="s">
        <v>7</v>
      </c>
      <c r="C306" s="62">
        <f>'28'!C14</f>
        <v>7.3006911320938381E-2</v>
      </c>
      <c r="D306" s="62">
        <f>'28'!D14</f>
        <v>5.9373608431052396E-2</v>
      </c>
      <c r="E306" s="62">
        <f>'28'!E14</f>
        <v>6.0081109497822062E-2</v>
      </c>
      <c r="F306" s="62">
        <f>'28'!F14</f>
        <v>6.0682680151706699E-2</v>
      </c>
      <c r="G306" s="62">
        <f>'28'!G14</f>
        <v>6.1551087402544113E-2</v>
      </c>
      <c r="H306" s="63">
        <f>'28'!H14</f>
        <v>6.219872492613901E-2</v>
      </c>
    </row>
    <row r="307" spans="1:8">
      <c r="B307" t="s">
        <v>455</v>
      </c>
      <c r="C307">
        <f>'28'!C44</f>
        <v>2.8818443804034585E-2</v>
      </c>
      <c r="D307">
        <f>'28'!D44</f>
        <v>1.4490653528474135E-2</v>
      </c>
      <c r="E307">
        <f>'28'!E44</f>
        <v>1.4568764568764568E-2</v>
      </c>
      <c r="F307">
        <f>'28'!F44</f>
        <v>1.4600671630895021E-2</v>
      </c>
      <c r="G307">
        <f>'28'!G44</f>
        <v>1.4630577907827361E-2</v>
      </c>
      <c r="H307">
        <f>'28'!H44</f>
        <v>1.4607069821793748E-2</v>
      </c>
    </row>
    <row r="308" spans="1:8">
      <c r="B308" t="s">
        <v>456</v>
      </c>
      <c r="C308">
        <f>'28'!C74</f>
        <v>0.1564945226917058</v>
      </c>
      <c r="D308">
        <f>'28'!D74</f>
        <v>0.15710919088766695</v>
      </c>
      <c r="E308">
        <f>'28'!E74</f>
        <v>0.16</v>
      </c>
      <c r="F308">
        <f>'28'!F74</f>
        <v>0.16220600162206003</v>
      </c>
      <c r="G308">
        <f>'28'!G74</f>
        <v>0.1669449081803005</v>
      </c>
      <c r="H308">
        <f>'28'!H74</f>
        <v>0.16863406408094433</v>
      </c>
    </row>
    <row r="309" spans="1:8">
      <c r="B309" t="s">
        <v>457</v>
      </c>
      <c r="C309">
        <f>'28'!C104</f>
        <v>0.10482180293501049</v>
      </c>
      <c r="D309">
        <f>'28'!D104</f>
        <v>0.10718113612004287</v>
      </c>
      <c r="E309">
        <f>'28'!E104</f>
        <v>0.10775862068965517</v>
      </c>
      <c r="F309">
        <f>'28'!F104</f>
        <v>0.1088139281828074</v>
      </c>
      <c r="G309">
        <f>'28'!G104</f>
        <v>0.11001100110011</v>
      </c>
      <c r="H309">
        <f>'28'!H104</f>
        <v>0.11123470522803114</v>
      </c>
    </row>
    <row r="310" spans="1:8">
      <c r="B310" t="s">
        <v>458</v>
      </c>
      <c r="C310">
        <f>'28'!C134</f>
        <v>8.3402835696413671E-2</v>
      </c>
      <c r="D310">
        <f>'28'!D134</f>
        <v>8.6730268863833476E-2</v>
      </c>
      <c r="E310">
        <f>'28'!E134</f>
        <v>8.7336244541484712E-2</v>
      </c>
      <c r="F310">
        <f>'28'!F134</f>
        <v>8.8652482269503549E-2</v>
      </c>
      <c r="G310">
        <f>'28'!G134</f>
        <v>9.0661831368993653E-2</v>
      </c>
      <c r="H310">
        <f>'28'!H134</f>
        <v>8.8967971530249101E-2</v>
      </c>
    </row>
    <row r="311" spans="1:8">
      <c r="B311" t="s">
        <v>326</v>
      </c>
      <c r="C311">
        <f>'28'!C164</f>
        <v>4.784688995215311E-2</v>
      </c>
      <c r="D311">
        <f>'28'!D164</f>
        <v>4.849660523763337E-2</v>
      </c>
      <c r="E311">
        <f>'28'!E164</f>
        <v>4.8285852245292124E-2</v>
      </c>
      <c r="F311">
        <f>'28'!F164</f>
        <v>4.8590864917395525E-2</v>
      </c>
      <c r="G311">
        <f>'28'!G164</f>
        <v>4.9701789264413515E-2</v>
      </c>
      <c r="H311">
        <f>'28'!H164</f>
        <v>5.0658561296859174E-2</v>
      </c>
    </row>
    <row r="312" spans="1:8">
      <c r="B312" t="s">
        <v>459</v>
      </c>
      <c r="C312">
        <f>'28'!C194</f>
        <v>9.8039215686274508E-2</v>
      </c>
      <c r="D312">
        <f>'28'!D194</f>
        <v>9.940357852882703E-2</v>
      </c>
      <c r="E312">
        <f>'28'!E194</f>
        <v>0.10204081632653061</v>
      </c>
      <c r="F312">
        <f>'28'!F194</f>
        <v>0.10449320794148381</v>
      </c>
      <c r="G312">
        <f>'28'!G194</f>
        <v>0.10384215991692627</v>
      </c>
      <c r="H312">
        <f>'28'!H194</f>
        <v>0.1059322033898305</v>
      </c>
    </row>
    <row r="313" spans="1:8">
      <c r="B313" t="s">
        <v>404</v>
      </c>
      <c r="C313">
        <f>'28'!C224</f>
        <v>7.320644216691069E-2</v>
      </c>
      <c r="D313">
        <f>'28'!D224</f>
        <v>7.5131480090157785E-2</v>
      </c>
      <c r="E313">
        <f>'28'!E224</f>
        <v>7.5471698113207544E-2</v>
      </c>
      <c r="F313">
        <f>'28'!F224</f>
        <v>7.7220077220077218E-2</v>
      </c>
      <c r="G313">
        <f>'28'!G224</f>
        <v>7.8926598263614839E-2</v>
      </c>
      <c r="H313">
        <f>'28'!H224</f>
        <v>8.1366965012205042E-2</v>
      </c>
    </row>
    <row r="314" spans="1:8">
      <c r="B314" t="s">
        <v>460</v>
      </c>
      <c r="C314">
        <f>'28'!C254</f>
        <v>7.3529411764705885E-2</v>
      </c>
      <c r="D314">
        <f>'28'!D254</f>
        <v>7.518796992481204E-2</v>
      </c>
      <c r="E314">
        <f>'28'!E254</f>
        <v>7.6569678407350697E-2</v>
      </c>
      <c r="F314">
        <f>'28'!F254</f>
        <v>7.6511094108645747E-2</v>
      </c>
      <c r="G314">
        <f>'28'!G254</f>
        <v>7.9365079365079361E-2</v>
      </c>
      <c r="H314">
        <f>'28'!H254</f>
        <v>8.0971659919028341E-2</v>
      </c>
    </row>
    <row r="315" spans="1:8">
      <c r="B315" t="s">
        <v>461</v>
      </c>
      <c r="C315">
        <f>'28'!C284</f>
        <v>0.11223344556677892</v>
      </c>
      <c r="D315">
        <f>'28'!D284</f>
        <v>9.9999999999999995E-7</v>
      </c>
      <c r="E315">
        <f>'28'!E284</f>
        <v>9.9999999999999995E-7</v>
      </c>
      <c r="F315">
        <f>'28'!F284</f>
        <v>9.9999999999999995E-7</v>
      </c>
      <c r="G315">
        <f>'28'!G284</f>
        <v>9.9999999999999995E-7</v>
      </c>
      <c r="H315">
        <f>'28'!H284</f>
        <v>9.9999999999999995E-7</v>
      </c>
    </row>
    <row r="316" spans="1:8">
      <c r="B316" t="s">
        <v>462</v>
      </c>
      <c r="C316">
        <f>'28'!C314</f>
        <v>0.10570824524312897</v>
      </c>
      <c r="D316">
        <f>'28'!D314</f>
        <v>0.1072961373390558</v>
      </c>
      <c r="E316">
        <f>'28'!E314</f>
        <v>0.11013215859030838</v>
      </c>
      <c r="F316">
        <f>'28'!F314</f>
        <v>0.11061946902654868</v>
      </c>
      <c r="G316">
        <f>'28'!G314</f>
        <v>0.11248593925759282</v>
      </c>
      <c r="H316">
        <f>'28'!H314</f>
        <v>0.11273957158962795</v>
      </c>
    </row>
    <row r="317" spans="1:8">
      <c r="B317" t="s">
        <v>463</v>
      </c>
      <c r="C317">
        <f>'28'!C344</f>
        <v>6.901311249137336E-2</v>
      </c>
      <c r="D317">
        <f>'28'!D344</f>
        <v>7.1123755334281655E-2</v>
      </c>
      <c r="E317">
        <f>'28'!E344</f>
        <v>7.3152889539136803E-2</v>
      </c>
      <c r="F317">
        <f>'28'!F344</f>
        <v>7.6045627376425853E-2</v>
      </c>
      <c r="G317">
        <f>'28'!G344</f>
        <v>7.8064012490242002E-2</v>
      </c>
      <c r="H317">
        <f>'28'!H344</f>
        <v>8.0450522928399035E-2</v>
      </c>
    </row>
    <row r="318" spans="1:8" ht="16" thickBot="1">
      <c r="B318" t="s">
        <v>464</v>
      </c>
      <c r="C318">
        <f>'28'!C374</f>
        <v>0.18993352326685661</v>
      </c>
      <c r="D318">
        <f>'28'!D374</f>
        <v>9.852216748768472E-2</v>
      </c>
      <c r="E318">
        <f>'28'!E374</f>
        <v>0.10121457489878542</v>
      </c>
      <c r="F318">
        <f>'28'!F374</f>
        <v>0.10319917440660474</v>
      </c>
      <c r="G318">
        <f>'28'!G374</f>
        <v>0.10416666666666667</v>
      </c>
      <c r="H318">
        <f>'28'!H374</f>
        <v>0.1076426264800861</v>
      </c>
    </row>
    <row r="319" spans="1:8" ht="17" thickBot="1">
      <c r="A319">
        <v>29</v>
      </c>
      <c r="B319" s="69" t="s">
        <v>11</v>
      </c>
      <c r="C319" s="62">
        <f>'29'!C14</f>
        <v>5.4259359739555077E-2</v>
      </c>
      <c r="D319" s="62">
        <f>'29'!D14</f>
        <v>5.491865174709961E-2</v>
      </c>
      <c r="E319" s="62">
        <f>'29'!E14</f>
        <v>5.5511223675536896E-2</v>
      </c>
      <c r="F319" s="62">
        <f>'29'!F14</f>
        <v>5.5983205038488457E-2</v>
      </c>
      <c r="G319" s="62">
        <f>'29'!G14</f>
        <v>5.6711445078509913E-2</v>
      </c>
      <c r="H319" s="63">
        <f>'29'!H14</f>
        <v>5.7290174735032943E-2</v>
      </c>
    </row>
    <row r="320" spans="1:8">
      <c r="B320" t="s">
        <v>466</v>
      </c>
      <c r="C320">
        <f>'29'!C44</f>
        <v>0.10438413361169101</v>
      </c>
      <c r="D320">
        <f>'29'!D44</f>
        <v>0.10559662090813093</v>
      </c>
      <c r="E320">
        <f>'29'!E44</f>
        <v>0.10548523206751054</v>
      </c>
      <c r="F320">
        <f>'29'!F44</f>
        <v>0.10911074740861974</v>
      </c>
      <c r="G320">
        <f>'29'!G44</f>
        <v>0.11086474501108648</v>
      </c>
      <c r="H320">
        <f>'29'!H44</f>
        <v>0.11217049915872125</v>
      </c>
    </row>
    <row r="321" spans="1:8">
      <c r="B321" t="s">
        <v>467</v>
      </c>
      <c r="C321">
        <f>'29'!C74</f>
        <v>9.9304865938430978E-2</v>
      </c>
      <c r="D321">
        <f>'29'!D74</f>
        <v>0.10030090270812438</v>
      </c>
      <c r="E321">
        <f>'29'!E74</f>
        <v>0.1002004008016032</v>
      </c>
      <c r="F321">
        <f>'29'!F74</f>
        <v>0.10416666666666667</v>
      </c>
      <c r="G321">
        <f>'29'!G74</f>
        <v>0.10822510822510822</v>
      </c>
      <c r="H321">
        <f>'29'!H74</f>
        <v>0.11210762331838565</v>
      </c>
    </row>
    <row r="322" spans="1:8">
      <c r="B322" t="s">
        <v>468</v>
      </c>
      <c r="C322">
        <f>'29'!C104</f>
        <v>6.3451776649746189E-2</v>
      </c>
      <c r="D322">
        <f>'29'!D104</f>
        <v>6.5746219592373437E-2</v>
      </c>
      <c r="E322">
        <f>'29'!E104</f>
        <v>6.6312997347480099E-2</v>
      </c>
      <c r="F322">
        <f>'29'!F104</f>
        <v>6.8728522336769765E-2</v>
      </c>
      <c r="G322">
        <f>'29'!G104</f>
        <v>7.0921985815602842E-2</v>
      </c>
      <c r="H322">
        <f>'29'!H104</f>
        <v>7.2254335260115599E-2</v>
      </c>
    </row>
    <row r="323" spans="1:8">
      <c r="B323" t="s">
        <v>403</v>
      </c>
      <c r="C323">
        <f>'29'!C134</f>
        <v>0.117096018735363</v>
      </c>
      <c r="D323">
        <f>'29'!D134</f>
        <v>0.12004801920768307</v>
      </c>
      <c r="E323">
        <f>'29'!E134</f>
        <v>0.12062726176115801</v>
      </c>
      <c r="F323">
        <f>'29'!F134</f>
        <v>0.12484394506866417</v>
      </c>
      <c r="G323">
        <f>'29'!G134</f>
        <v>0.12787723785166241</v>
      </c>
      <c r="H323">
        <f>'29'!H134</f>
        <v>0.13175230566534915</v>
      </c>
    </row>
    <row r="324" spans="1:8">
      <c r="B324" t="s">
        <v>469</v>
      </c>
      <c r="C324">
        <f>'29'!C164</f>
        <v>3.4855350296270481E-2</v>
      </c>
      <c r="D324">
        <f>'29'!D164</f>
        <v>3.55998576005696E-2</v>
      </c>
      <c r="E324">
        <f>'29'!E164</f>
        <v>3.653635367190354E-2</v>
      </c>
      <c r="F324">
        <f>'29'!F164</f>
        <v>3.7133308577794281E-2</v>
      </c>
      <c r="G324">
        <f>'29'!G164</f>
        <v>3.7579857196542651E-2</v>
      </c>
      <c r="H324">
        <f>'29'!H164</f>
        <v>3.8971161340607949E-2</v>
      </c>
    </row>
    <row r="325" spans="1:8">
      <c r="B325" t="s">
        <v>470</v>
      </c>
      <c r="C325">
        <f>'29'!C194</f>
        <v>5.1652892561983473E-2</v>
      </c>
      <c r="D325">
        <f>'29'!D194</f>
        <v>5.2301255230125521E-2</v>
      </c>
      <c r="E325">
        <f>'29'!E194</f>
        <v>5.3106744556558678E-2</v>
      </c>
      <c r="F325">
        <f>'29'!F194</f>
        <v>5.4024851431658562E-2</v>
      </c>
      <c r="G325">
        <f>'29'!G194</f>
        <v>5.4555373704309872E-2</v>
      </c>
      <c r="H325">
        <f>'29'!H194</f>
        <v>5.4975261132490384E-2</v>
      </c>
    </row>
    <row r="326" spans="1:8">
      <c r="B326" t="s">
        <v>471</v>
      </c>
      <c r="C326">
        <f>'29'!C224</f>
        <v>3.1496062992125984E-2</v>
      </c>
      <c r="D326">
        <f>'29'!D224</f>
        <v>3.1715826197272437E-2</v>
      </c>
      <c r="E326">
        <f>'29'!E224</f>
        <v>3.2020493115593976E-2</v>
      </c>
      <c r="F326">
        <f>'29'!F224</f>
        <v>3.1920836325911736E-2</v>
      </c>
      <c r="G326">
        <f>'29'!G224</f>
        <v>3.2105305401717632E-2</v>
      </c>
      <c r="H326">
        <f>'29'!H224</f>
        <v>3.1997440204783616E-2</v>
      </c>
    </row>
    <row r="327" spans="1:8">
      <c r="B327" t="s">
        <v>472</v>
      </c>
      <c r="C327">
        <f>'29'!C254</f>
        <v>0.13233348037053375</v>
      </c>
      <c r="D327">
        <f>'29'!D254</f>
        <v>0.13654984069185253</v>
      </c>
      <c r="E327">
        <f>'29'!E254</f>
        <v>0.13869625520110956</v>
      </c>
      <c r="F327">
        <f>'29'!F254</f>
        <v>0.14018691588785046</v>
      </c>
      <c r="G327">
        <f>'29'!G254</f>
        <v>0.14354066985645933</v>
      </c>
      <c r="H327">
        <f>'29'!H254</f>
        <v>0.14619883040935672</v>
      </c>
    </row>
    <row r="328" spans="1:8" ht="16" thickBot="1">
      <c r="B328" t="s">
        <v>473</v>
      </c>
      <c r="C328">
        <f>'29'!C284</f>
        <v>4.5840018336007336E-2</v>
      </c>
      <c r="D328">
        <f>'29'!D284</f>
        <v>4.5882083046570314E-2</v>
      </c>
      <c r="E328">
        <f>'29'!E284</f>
        <v>4.63284688441047E-2</v>
      </c>
      <c r="F328">
        <f>'29'!F284</f>
        <v>4.6339202965708988E-2</v>
      </c>
      <c r="G328">
        <f>'29'!G284</f>
        <v>4.7058823529411764E-2</v>
      </c>
      <c r="H328">
        <f>'29'!H284</f>
        <v>4.7938638542665384E-2</v>
      </c>
    </row>
    <row r="329" spans="1:8" ht="17" thickBot="1">
      <c r="A329">
        <v>30</v>
      </c>
      <c r="B329" s="69" t="s">
        <v>15</v>
      </c>
      <c r="C329" s="62">
        <f>'30'!C14</f>
        <v>5.7208237986270026E-2</v>
      </c>
      <c r="D329" s="62">
        <f>'30'!D14</f>
        <v>5.1343487934280334E-2</v>
      </c>
      <c r="E329" s="62">
        <f>'30'!E14</f>
        <v>4.854032313986547E-2</v>
      </c>
      <c r="F329" s="62">
        <f>'30'!F14</f>
        <v>4.5405329887185215E-2</v>
      </c>
      <c r="G329" s="62">
        <f>'30'!G14</f>
        <v>4.6007927519818796E-2</v>
      </c>
      <c r="H329" s="63">
        <f>'30'!H14</f>
        <v>4.681479347473802E-2</v>
      </c>
    </row>
    <row r="330" spans="1:8">
      <c r="B330" t="s">
        <v>475</v>
      </c>
      <c r="C330">
        <f>'30'!C44</f>
        <v>2.8918449971081547E-2</v>
      </c>
      <c r="D330">
        <f>'30'!D44</f>
        <v>2.9191398267977037E-2</v>
      </c>
      <c r="E330">
        <f>'30'!E44</f>
        <v>2.9408881482207626E-2</v>
      </c>
      <c r="F330">
        <f>'30'!F44</f>
        <v>2.9344158067198124E-2</v>
      </c>
      <c r="G330">
        <f>'30'!G44</f>
        <v>2.9559562518474729E-2</v>
      </c>
      <c r="H330">
        <f>'30'!H44</f>
        <v>2.996553962942616E-2</v>
      </c>
    </row>
    <row r="331" spans="1:8">
      <c r="B331" t="s">
        <v>476</v>
      </c>
      <c r="C331">
        <f>'30'!C74</f>
        <v>6.4977257959714096E-2</v>
      </c>
      <c r="D331">
        <f>'30'!D74</f>
        <v>6.7204301075268827E-2</v>
      </c>
      <c r="E331">
        <f>'30'!E74</f>
        <v>6.8540095956134348E-2</v>
      </c>
      <c r="F331">
        <f>'30'!F74</f>
        <v>7.230657989877079E-2</v>
      </c>
      <c r="G331">
        <f>'30'!G74</f>
        <v>7.4515648286140088E-2</v>
      </c>
      <c r="H331">
        <f>'30'!H74</f>
        <v>7.716049382716049E-2</v>
      </c>
    </row>
    <row r="332" spans="1:8">
      <c r="B332" t="s">
        <v>477</v>
      </c>
      <c r="C332">
        <f>'30'!C104</f>
        <v>0.12106537530266344</v>
      </c>
      <c r="D332">
        <f>'30'!D104</f>
        <v>0.12836970474967907</v>
      </c>
      <c r="E332">
        <f>'30'!E104</f>
        <v>0.12970168612191957</v>
      </c>
      <c r="F332">
        <f>'30'!F104</f>
        <v>0.13793103448275862</v>
      </c>
      <c r="G332">
        <f>'30'!G104</f>
        <v>0.14471780028943559</v>
      </c>
      <c r="H332">
        <f>'30'!H104</f>
        <v>0.14705882352941177</v>
      </c>
    </row>
    <row r="333" spans="1:8">
      <c r="B333" t="s">
        <v>280</v>
      </c>
      <c r="C333">
        <f>'30'!C134</f>
        <v>0.12345679012345678</v>
      </c>
      <c r="D333">
        <f>'30'!D134</f>
        <v>0.12738853503184713</v>
      </c>
      <c r="E333">
        <f>'30'!E134</f>
        <v>0.13071895424836599</v>
      </c>
      <c r="F333">
        <f>'30'!F134</f>
        <v>0.13458950201884254</v>
      </c>
      <c r="G333">
        <f>'30'!G134</f>
        <v>0.13793103448275862</v>
      </c>
      <c r="H333">
        <f>'30'!H134</f>
        <v>0.14204545454545456</v>
      </c>
    </row>
    <row r="334" spans="1:8">
      <c r="B334" t="s">
        <v>478</v>
      </c>
      <c r="C334">
        <f>'30'!C164</f>
        <v>0.10660980810234541</v>
      </c>
      <c r="D334">
        <f>'30'!D164</f>
        <v>0.11325028312570783</v>
      </c>
      <c r="E334">
        <f>'30'!E164</f>
        <v>0.11848341232227488</v>
      </c>
      <c r="F334">
        <f>'30'!F164</f>
        <v>0.125</v>
      </c>
      <c r="G334">
        <f>'30'!G164</f>
        <v>0.12820512820512819</v>
      </c>
      <c r="H334">
        <f>'30'!H164</f>
        <v>0.13175230566534915</v>
      </c>
    </row>
    <row r="335" spans="1:8">
      <c r="B335" t="s">
        <v>479</v>
      </c>
      <c r="C335">
        <f>'30'!C194</f>
        <v>0.15037593984962408</v>
      </c>
      <c r="D335">
        <f>'30'!D194</f>
        <v>1.0000000000000001E-5</v>
      </c>
      <c r="E335">
        <f>'30'!E194</f>
        <v>1.0000000000000001E-5</v>
      </c>
      <c r="F335">
        <f>'30'!F194</f>
        <v>1.0000000000000001E-5</v>
      </c>
      <c r="G335">
        <f>'30'!G194</f>
        <v>1.0000000000000001E-5</v>
      </c>
      <c r="H335">
        <f>'30'!H194</f>
        <v>1.0000000000000001E-5</v>
      </c>
    </row>
    <row r="336" spans="1:8">
      <c r="B336" t="s">
        <v>275</v>
      </c>
      <c r="C336">
        <f>'30'!C224</f>
        <v>0.13012361743656475</v>
      </c>
      <c r="D336">
        <f>'30'!D224</f>
        <v>6.5963060686015831E-2</v>
      </c>
      <c r="E336">
        <f>'30'!E224</f>
        <v>6.7385444743935319E-2</v>
      </c>
      <c r="F336">
        <f>'30'!F224</f>
        <v>6.8493150684931503E-2</v>
      </c>
      <c r="G336">
        <f>'30'!G224</f>
        <v>7.02247191011236E-2</v>
      </c>
      <c r="H336">
        <f>'30'!H224</f>
        <v>7.1428571428571425E-2</v>
      </c>
    </row>
    <row r="337" spans="1:8">
      <c r="B337" t="s">
        <v>480</v>
      </c>
      <c r="C337">
        <f>'30'!C254</f>
        <v>0.11778563015312131</v>
      </c>
      <c r="D337">
        <f>'30'!D254</f>
        <v>0.12091898428053204</v>
      </c>
      <c r="E337">
        <f>'30'!E254</f>
        <v>0.12360939431396785</v>
      </c>
      <c r="F337">
        <f>'30'!F254</f>
        <v>0.12531328320802004</v>
      </c>
      <c r="G337">
        <f>'30'!G254</f>
        <v>0.12562814070351758</v>
      </c>
      <c r="H337">
        <f>'30'!H254</f>
        <v>0.1272264631043257</v>
      </c>
    </row>
    <row r="338" spans="1:8">
      <c r="B338" t="s">
        <v>481</v>
      </c>
      <c r="C338">
        <f>'30'!C284</f>
        <v>0.22624434389140274</v>
      </c>
      <c r="D338">
        <f>'30'!D284</f>
        <v>0.23529411764705879</v>
      </c>
      <c r="E338">
        <f>'30'!E284</f>
        <v>9.9999999999999995E-7</v>
      </c>
      <c r="F338">
        <f>'30'!F284</f>
        <v>9.9999999999999995E-7</v>
      </c>
      <c r="G338">
        <f>'30'!G284</f>
        <v>9.9999999999999995E-7</v>
      </c>
      <c r="H338">
        <f>'30'!H284</f>
        <v>9.9999999999999995E-7</v>
      </c>
    </row>
    <row r="339" spans="1:8">
      <c r="B339" t="s">
        <v>482</v>
      </c>
      <c r="C339">
        <f>'30'!C314</f>
        <v>0.10706638115631692</v>
      </c>
      <c r="D339">
        <f>'30'!D314</f>
        <v>0.11160714285714285</v>
      </c>
      <c r="E339">
        <f>'30'!E314</f>
        <v>0.11299435028248588</v>
      </c>
      <c r="F339">
        <f>'30'!F314</f>
        <v>0.11286681715575619</v>
      </c>
      <c r="G339">
        <f>'30'!G314</f>
        <v>0.11668611435239205</v>
      </c>
      <c r="H339">
        <f>'30'!H314</f>
        <v>0.11947431302270012</v>
      </c>
    </row>
    <row r="340" spans="1:8" ht="16" thickBot="1">
      <c r="B340" t="s">
        <v>483</v>
      </c>
      <c r="C340">
        <f>'30'!C344</f>
        <v>0.23364485981308408</v>
      </c>
      <c r="D340">
        <f>'30'!D344</f>
        <v>0.23923444976076555</v>
      </c>
      <c r="E340">
        <f>'30'!E344</f>
        <v>0.25380710659898476</v>
      </c>
      <c r="F340">
        <f>'30'!F344</f>
        <v>9.9999999999999995E-8</v>
      </c>
      <c r="G340">
        <f>'30'!G344</f>
        <v>9.9999999999999995E-8</v>
      </c>
      <c r="H340">
        <f>'30'!H344</f>
        <v>9.9999999999999995E-8</v>
      </c>
    </row>
    <row r="341" spans="1:8" ht="17" thickBot="1">
      <c r="A341">
        <v>31</v>
      </c>
      <c r="B341" s="69" t="s">
        <v>19</v>
      </c>
      <c r="C341" s="62">
        <f>'31'!C14</f>
        <v>6.764069264069264E-2</v>
      </c>
      <c r="D341" s="62">
        <f>'31'!D14</f>
        <v>6.173686376732062E-2</v>
      </c>
      <c r="E341" s="62">
        <f>'31'!E14</f>
        <v>6.229235880398671E-2</v>
      </c>
      <c r="F341" s="62">
        <f>'31'!F14</f>
        <v>6.2822839592349564E-2</v>
      </c>
      <c r="G341" s="62">
        <f>'31'!G14</f>
        <v>6.3402606551602667E-2</v>
      </c>
      <c r="H341" s="63">
        <f>'31'!H14</f>
        <v>6.4386893690084421E-2</v>
      </c>
    </row>
    <row r="342" spans="1:8">
      <c r="B342" t="s">
        <v>485</v>
      </c>
      <c r="C342">
        <f>'31'!C44</f>
        <v>8.8731144631765749E-2</v>
      </c>
      <c r="D342">
        <f>'31'!D44</f>
        <v>9.0661831368993653E-2</v>
      </c>
      <c r="E342">
        <f>'31'!E44</f>
        <v>9.2165898617511524E-2</v>
      </c>
      <c r="F342">
        <f>'31'!F44</f>
        <v>9.2936802973977689E-2</v>
      </c>
      <c r="G342">
        <f>'31'!G44</f>
        <v>9.4339622641509441E-2</v>
      </c>
      <c r="H342">
        <f>'31'!H44</f>
        <v>9.7087378640776698E-2</v>
      </c>
    </row>
    <row r="343" spans="1:8">
      <c r="B343" t="s">
        <v>486</v>
      </c>
      <c r="C343">
        <f>'31'!C74</f>
        <v>0.16501650165016502</v>
      </c>
      <c r="D343">
        <f>'31'!D74</f>
        <v>0.17035775127768313</v>
      </c>
      <c r="E343">
        <f>'31'!E74</f>
        <v>0.17921146953405018</v>
      </c>
      <c r="F343">
        <f>'31'!F74</f>
        <v>0.18181818181818182</v>
      </c>
      <c r="G343">
        <f>'31'!G74</f>
        <v>0.18621973929236499</v>
      </c>
      <c r="H343">
        <f>'31'!H74</f>
        <v>0.19493177387914229</v>
      </c>
    </row>
    <row r="344" spans="1:8">
      <c r="B344" t="s">
        <v>487</v>
      </c>
      <c r="C344">
        <f>'31'!C104</f>
        <v>0.11476664116296864</v>
      </c>
      <c r="D344">
        <f>'31'!D104</f>
        <v>7.8094494338149162E-2</v>
      </c>
      <c r="E344">
        <f>'31'!E104</f>
        <v>7.8647267007471489E-2</v>
      </c>
      <c r="F344">
        <f>'31'!F104</f>
        <v>7.9904115061925685E-2</v>
      </c>
      <c r="G344">
        <f>'31'!G104</f>
        <v>8.2000820008200082E-2</v>
      </c>
      <c r="H344">
        <f>'31'!H104</f>
        <v>8.4459459459459457E-2</v>
      </c>
    </row>
    <row r="345" spans="1:8">
      <c r="B345" t="s">
        <v>488</v>
      </c>
      <c r="C345">
        <f>'31'!C134</f>
        <v>0.16806722689075632</v>
      </c>
      <c r="D345">
        <f>'31'!D134</f>
        <v>0.17094017094017094</v>
      </c>
      <c r="E345">
        <f>'31'!E134</f>
        <v>0.17286084701815038</v>
      </c>
      <c r="F345">
        <f>'31'!F134</f>
        <v>0.17301038062283738</v>
      </c>
      <c r="G345">
        <f>'31'!G134</f>
        <v>0.17683465959328026</v>
      </c>
      <c r="H345">
        <f>'31'!H134</f>
        <v>0.18365472910927455</v>
      </c>
    </row>
    <row r="346" spans="1:8">
      <c r="B346" t="s">
        <v>489</v>
      </c>
      <c r="C346">
        <f>'31'!C164</f>
        <v>9.9999999999999995E-8</v>
      </c>
      <c r="D346">
        <f>'31'!D164</f>
        <v>9.9999999999999995E-8</v>
      </c>
      <c r="E346">
        <f>'31'!E164</f>
        <v>9.9999999999999995E-8</v>
      </c>
      <c r="F346">
        <f>'31'!F164</f>
        <v>9.9999999999999995E-8</v>
      </c>
      <c r="G346">
        <f>'31'!G164</f>
        <v>9.9999999999999995E-8</v>
      </c>
      <c r="H346">
        <f>'31'!H164</f>
        <v>9.9999999999999995E-8</v>
      </c>
    </row>
    <row r="347" spans="1:8">
      <c r="B347" t="s">
        <v>490</v>
      </c>
      <c r="C347">
        <f>'31'!C194</f>
        <v>8.4104289318755257E-2</v>
      </c>
      <c r="D347">
        <f>'31'!D194</f>
        <v>8.771929824561403E-2</v>
      </c>
      <c r="E347">
        <f>'31'!E194</f>
        <v>9.0991810737033677E-2</v>
      </c>
      <c r="F347">
        <f>'31'!F194</f>
        <v>9.3283582089552231E-2</v>
      </c>
      <c r="G347">
        <f>'31'!G194</f>
        <v>9.5510983763132759E-2</v>
      </c>
      <c r="H347">
        <f>'31'!H194</f>
        <v>9.643201542912247E-2</v>
      </c>
    </row>
    <row r="348" spans="1:8" ht="16" thickBot="1">
      <c r="B348" t="s">
        <v>491</v>
      </c>
      <c r="C348">
        <f>'31'!C224</f>
        <v>2.6267402153926978E-2</v>
      </c>
      <c r="D348">
        <f>'31'!D224</f>
        <v>2.6399155227032733E-2</v>
      </c>
      <c r="E348">
        <f>'31'!E224</f>
        <v>2.6350461133069828E-2</v>
      </c>
      <c r="F348">
        <f>'31'!F224</f>
        <v>2.6427061310782242E-2</v>
      </c>
      <c r="G348">
        <f>'31'!G224</f>
        <v>2.6357406431207171E-2</v>
      </c>
      <c r="H348">
        <f>'31'!H224</f>
        <v>2.6483050847457626E-2</v>
      </c>
    </row>
    <row r="349" spans="1:8" ht="17" thickBot="1">
      <c r="A349">
        <v>32</v>
      </c>
      <c r="B349" s="69" t="s">
        <v>23</v>
      </c>
      <c r="C349" s="62">
        <f>'32'!C14</f>
        <v>6.8797629127857751E-2</v>
      </c>
      <c r="D349" s="62">
        <f>'32'!D14</f>
        <v>5.8867601412822428E-2</v>
      </c>
      <c r="E349" s="62">
        <f>'32'!E14</f>
        <v>5.4327158146357357E-2</v>
      </c>
      <c r="F349" s="62">
        <f>'32'!F14</f>
        <v>5.5193729992272872E-2</v>
      </c>
      <c r="G349" s="62">
        <f>'32'!G14</f>
        <v>5.5791118054005807E-2</v>
      </c>
      <c r="H349" s="63">
        <f>'32'!H14</f>
        <v>5.6296796712267075E-2</v>
      </c>
    </row>
    <row r="350" spans="1:8">
      <c r="B350" t="s">
        <v>493</v>
      </c>
      <c r="C350">
        <f>'32'!C44</f>
        <v>2.3912003825920614E-2</v>
      </c>
      <c r="D350">
        <f>'32'!D44</f>
        <v>2.3952095808383235E-2</v>
      </c>
      <c r="E350">
        <f>'32'!E44</f>
        <v>2.4125452352231604E-2</v>
      </c>
      <c r="F350">
        <f>'32'!F44</f>
        <v>2.4251242876197406E-2</v>
      </c>
      <c r="G350">
        <f>'32'!G44</f>
        <v>2.4369440721335445E-2</v>
      </c>
      <c r="H350">
        <f>'32'!H44</f>
        <v>2.4408103490358799E-2</v>
      </c>
    </row>
    <row r="351" spans="1:8">
      <c r="B351" t="s">
        <v>494</v>
      </c>
      <c r="C351">
        <f>'32'!C74</f>
        <v>9.940357852882703E-2</v>
      </c>
      <c r="D351">
        <f>'32'!D74</f>
        <v>0.10152284263959391</v>
      </c>
      <c r="E351">
        <f>'32'!E74</f>
        <v>0.10298661174047373</v>
      </c>
      <c r="F351">
        <f>'32'!F74</f>
        <v>0.10476689366160294</v>
      </c>
      <c r="G351">
        <f>'32'!G74</f>
        <v>0.10666666666666667</v>
      </c>
      <c r="H351">
        <f>'32'!H74</f>
        <v>0.10666666666666667</v>
      </c>
    </row>
    <row r="352" spans="1:8">
      <c r="B352" t="s">
        <v>495</v>
      </c>
      <c r="C352">
        <f>'32'!C104</f>
        <v>0.12690355329949238</v>
      </c>
      <c r="D352">
        <f>'32'!D104</f>
        <v>9.9999999999999995E-7</v>
      </c>
      <c r="E352">
        <f>'32'!E104</f>
        <v>9.9999999999999995E-7</v>
      </c>
      <c r="F352">
        <f>'32'!F104</f>
        <v>9.9999999999999995E-7</v>
      </c>
      <c r="G352">
        <f>'32'!G104</f>
        <v>9.9999999999999995E-7</v>
      </c>
      <c r="H352">
        <f>'32'!H104</f>
        <v>9.9999999999999995E-7</v>
      </c>
    </row>
    <row r="353" spans="1:8">
      <c r="B353" t="s">
        <v>496</v>
      </c>
      <c r="C353">
        <f>'32'!C134</f>
        <v>9.7847358121330719E-2</v>
      </c>
      <c r="D353">
        <f>'32'!D134</f>
        <v>0.10070493454179255</v>
      </c>
      <c r="E353">
        <f>'32'!E134</f>
        <v>5.1626226122870419E-2</v>
      </c>
      <c r="F353">
        <f>'32'!F134</f>
        <v>5.2410901467505246E-2</v>
      </c>
      <c r="G353">
        <f>'32'!G134</f>
        <v>5.3078556263269641E-2</v>
      </c>
      <c r="H353">
        <f>'32'!H134</f>
        <v>5.4054054054054057E-2</v>
      </c>
    </row>
    <row r="354" spans="1:8">
      <c r="B354" t="s">
        <v>497</v>
      </c>
      <c r="C354">
        <f>'32'!C164</f>
        <v>7.331378299120235E-2</v>
      </c>
      <c r="D354">
        <f>'32'!D164</f>
        <v>7.4183976261127604E-2</v>
      </c>
      <c r="E354">
        <f>'32'!E164</f>
        <v>7.6569678407350697E-2</v>
      </c>
      <c r="F354">
        <f>'32'!F164</f>
        <v>7.7700077700077697E-2</v>
      </c>
      <c r="G354">
        <f>'32'!G164</f>
        <v>7.8678206136900075E-2</v>
      </c>
      <c r="H354">
        <f>'32'!H164</f>
        <v>7.9491255961844198E-2</v>
      </c>
    </row>
    <row r="355" spans="1:8">
      <c r="B355" t="s">
        <v>498</v>
      </c>
      <c r="C355">
        <f>'32'!C194</f>
        <v>0.13908205841446453</v>
      </c>
      <c r="D355">
        <f>'32'!D194</f>
        <v>0.14492753623188406</v>
      </c>
      <c r="E355">
        <f>'32'!E194</f>
        <v>0.1508295625942685</v>
      </c>
      <c r="F355">
        <f>'32'!F194</f>
        <v>0.15174506828528073</v>
      </c>
      <c r="G355">
        <f>'32'!G194</f>
        <v>0.1519756838905775</v>
      </c>
      <c r="H355">
        <f>'32'!H194</f>
        <v>0.1557632398753894</v>
      </c>
    </row>
    <row r="356" spans="1:8">
      <c r="B356" t="s">
        <v>499</v>
      </c>
      <c r="C356">
        <f>'32'!C224</f>
        <v>6.2189054726368161E-2</v>
      </c>
      <c r="D356">
        <f>'32'!D224</f>
        <v>9.9999999999999995E-7</v>
      </c>
      <c r="E356">
        <f>'32'!E224</f>
        <v>9.9999999999999995E-7</v>
      </c>
      <c r="F356">
        <f>'32'!F224</f>
        <v>9.9999999999999995E-7</v>
      </c>
      <c r="G356">
        <f>'32'!G224</f>
        <v>9.9999999999999995E-7</v>
      </c>
      <c r="H356">
        <f>'32'!H224</f>
        <v>9.9999999999999995E-7</v>
      </c>
    </row>
    <row r="357" spans="1:8">
      <c r="B357" t="s">
        <v>500</v>
      </c>
      <c r="C357">
        <f>'32'!C254</f>
        <v>9.5602294455066919E-2</v>
      </c>
      <c r="D357">
        <f>'32'!D254</f>
        <v>9.8911968348170121E-2</v>
      </c>
      <c r="E357">
        <f>'32'!E254</f>
        <v>0.10245901639344263</v>
      </c>
      <c r="F357">
        <f>'32'!F254</f>
        <v>0.10416666666666667</v>
      </c>
      <c r="G357">
        <f>'32'!G254</f>
        <v>0.10482180293501049</v>
      </c>
      <c r="H357">
        <f>'32'!H254</f>
        <v>0.10857763300760044</v>
      </c>
    </row>
    <row r="358" spans="1:8" ht="16" thickBot="1">
      <c r="B358" t="s">
        <v>501</v>
      </c>
      <c r="C358">
        <f>'32'!C284</f>
        <v>0.2103049421661409</v>
      </c>
      <c r="D358">
        <f>'32'!D284</f>
        <v>0.21186440677966101</v>
      </c>
      <c r="E358">
        <f>'32'!E284</f>
        <v>0.21253985122210414</v>
      </c>
      <c r="F358">
        <f>'32'!F284</f>
        <v>0.21344717182497333</v>
      </c>
      <c r="G358">
        <f>'32'!G284</f>
        <v>0.21482277121374865</v>
      </c>
      <c r="H358">
        <f>'32'!H284</f>
        <v>0.2176278563656148</v>
      </c>
    </row>
    <row r="359" spans="1:8" ht="17" thickBot="1">
      <c r="A359">
        <v>33</v>
      </c>
      <c r="B359" s="69" t="s">
        <v>27</v>
      </c>
      <c r="C359" s="62">
        <f>'33'!C14</f>
        <v>5.5078211059704778E-2</v>
      </c>
      <c r="D359" s="62">
        <f>'33'!D14</f>
        <v>4.4903457566232596E-2</v>
      </c>
      <c r="E359" s="62">
        <f>'33'!E14</f>
        <v>4.5336053496543127E-2</v>
      </c>
      <c r="F359" s="62">
        <f>'33'!F14</f>
        <v>4.5861041045631733E-2</v>
      </c>
      <c r="G359" s="62">
        <f>'33'!G14</f>
        <v>4.6712600724045317E-2</v>
      </c>
      <c r="H359" s="63">
        <f>'33'!H14</f>
        <v>4.7858339315625748E-2</v>
      </c>
    </row>
    <row r="360" spans="1:8">
      <c r="B360" t="s">
        <v>503</v>
      </c>
      <c r="C360">
        <f>'33'!C44</f>
        <v>9.9999999999999995E-8</v>
      </c>
      <c r="D360">
        <f>'33'!D44</f>
        <v>9.9999999999999995E-8</v>
      </c>
      <c r="E360">
        <f>'33'!E44</f>
        <v>9.9999999999999995E-8</v>
      </c>
      <c r="F360">
        <f>'33'!F44</f>
        <v>9.9999999999999995E-8</v>
      </c>
      <c r="G360">
        <f>'33'!G44</f>
        <v>9.9999999999999995E-8</v>
      </c>
      <c r="H360">
        <f>'33'!H44</f>
        <v>9.9999999999999995E-8</v>
      </c>
    </row>
    <row r="361" spans="1:8">
      <c r="B361" t="s">
        <v>504</v>
      </c>
      <c r="C361">
        <f>'33'!C74</f>
        <v>0.12376237623762376</v>
      </c>
      <c r="D361">
        <f>'33'!D74</f>
        <v>0.12674271229404308</v>
      </c>
      <c r="E361">
        <f>'33'!E74</f>
        <v>0.12919896640826875</v>
      </c>
      <c r="F361">
        <f>'33'!F74</f>
        <v>0.12886597938144329</v>
      </c>
      <c r="G361">
        <f>'33'!G74</f>
        <v>0.13297872340425532</v>
      </c>
      <c r="H361">
        <f>'33'!H74</f>
        <v>0.13605442176870747</v>
      </c>
    </row>
    <row r="362" spans="1:8">
      <c r="B362" t="s">
        <v>505</v>
      </c>
      <c r="C362">
        <f>'33'!C104</f>
        <v>7.1174377224199295E-2</v>
      </c>
      <c r="D362">
        <f>'33'!D104</f>
        <v>7.2411296162201294E-2</v>
      </c>
      <c r="E362">
        <f>'33'!E104</f>
        <v>7.3746312684365781E-2</v>
      </c>
      <c r="F362">
        <f>'33'!F104</f>
        <v>7.5357950263752832E-2</v>
      </c>
      <c r="G362">
        <f>'33'!G104</f>
        <v>7.7519379844961239E-2</v>
      </c>
      <c r="H362">
        <f>'33'!H104</f>
        <v>0.08</v>
      </c>
    </row>
    <row r="363" spans="1:8">
      <c r="B363" t="s">
        <v>506</v>
      </c>
      <c r="C363">
        <f>'33'!C134</f>
        <v>0.11454753722794961</v>
      </c>
      <c r="D363">
        <f>'33'!D134</f>
        <v>0.11454753722794961</v>
      </c>
      <c r="E363">
        <f>'33'!E134</f>
        <v>0.11534025374855825</v>
      </c>
      <c r="F363">
        <f>'33'!F134</f>
        <v>0.1182033096926714</v>
      </c>
      <c r="G363">
        <f>'33'!G134</f>
        <v>0.1226993865030675</v>
      </c>
      <c r="H363">
        <f>'33'!H134</f>
        <v>0.12531328320802004</v>
      </c>
    </row>
    <row r="364" spans="1:8">
      <c r="B364" t="s">
        <v>507</v>
      </c>
      <c r="C364">
        <f>'33'!C164</f>
        <v>2.3952095808383235E-2</v>
      </c>
      <c r="D364">
        <f>'33'!D164</f>
        <v>2.4348672997321647E-2</v>
      </c>
      <c r="E364">
        <f>'33'!E164</f>
        <v>2.4254183846713559E-2</v>
      </c>
      <c r="F364">
        <f>'33'!F164</f>
        <v>2.4313153415998056E-2</v>
      </c>
      <c r="G364">
        <f>'33'!G164</f>
        <v>2.449179524859172E-2</v>
      </c>
      <c r="H364">
        <f>'33'!H164</f>
        <v>2.4943876278373661E-2</v>
      </c>
    </row>
    <row r="365" spans="1:8" ht="16" thickBot="1">
      <c r="B365" t="s">
        <v>508</v>
      </c>
      <c r="C365">
        <f>'33'!C194</f>
        <v>0.10695187165775401</v>
      </c>
      <c r="D365">
        <f>'33'!D194</f>
        <v>9.9999999999999995E-7</v>
      </c>
      <c r="E365">
        <f>'33'!E194</f>
        <v>9.9999999999999995E-7</v>
      </c>
      <c r="F365">
        <f>'33'!F194</f>
        <v>9.9999999999999995E-7</v>
      </c>
      <c r="G365">
        <f>'33'!G194</f>
        <v>9.9999999999999995E-7</v>
      </c>
      <c r="H365">
        <f>'33'!H194</f>
        <v>9.9999999999999995E-7</v>
      </c>
    </row>
    <row r="366" spans="1:8" ht="17" thickBot="1">
      <c r="A366">
        <v>34</v>
      </c>
      <c r="B366" s="69" t="s">
        <v>31</v>
      </c>
      <c r="C366" s="62">
        <f>'34'!C14</f>
        <v>7.2525081590716786E-2</v>
      </c>
      <c r="D366" s="62">
        <f>'34'!D14</f>
        <v>7.4064930255524006E-2</v>
      </c>
      <c r="E366" s="62">
        <f>'34'!E14</f>
        <v>7.540530350634661E-2</v>
      </c>
      <c r="F366" s="62">
        <f>'34'!F14</f>
        <v>7.6316458916306285E-2</v>
      </c>
      <c r="G366" s="62">
        <f>'34'!G14</f>
        <v>7.7349490782519015E-2</v>
      </c>
      <c r="H366" s="63">
        <f>'34'!H14</f>
        <v>7.8534031413612565E-2</v>
      </c>
    </row>
    <row r="367" spans="1:8">
      <c r="B367" t="s">
        <v>510</v>
      </c>
      <c r="C367">
        <f>'34'!C44</f>
        <v>2.0614306328592041E-2</v>
      </c>
      <c r="D367">
        <f>'34'!D44</f>
        <v>2.0859407592824362E-2</v>
      </c>
      <c r="E367">
        <f>'34'!E44</f>
        <v>2.1021652301870929E-2</v>
      </c>
      <c r="F367">
        <f>'34'!F44</f>
        <v>2.1074815595363543E-2</v>
      </c>
      <c r="G367">
        <f>'34'!G44</f>
        <v>2.1168501270110076E-2</v>
      </c>
      <c r="H367">
        <f>'34'!H44</f>
        <v>2.1367521367521368E-2</v>
      </c>
    </row>
    <row r="368" spans="1:8">
      <c r="B368" t="s">
        <v>511</v>
      </c>
      <c r="C368">
        <f>'34'!C74</f>
        <v>0.10460251046025104</v>
      </c>
      <c r="D368">
        <f>'34'!D74</f>
        <v>0.10706638115631692</v>
      </c>
      <c r="E368">
        <f>'34'!E74</f>
        <v>0.11001100110011</v>
      </c>
      <c r="F368">
        <f>'34'!F74</f>
        <v>0.11173184357541899</v>
      </c>
      <c r="G368">
        <f>'34'!G74</f>
        <v>0.11641443538998836</v>
      </c>
      <c r="H368">
        <f>'34'!H74</f>
        <v>0.11918951132300357</v>
      </c>
    </row>
    <row r="369" spans="1:8">
      <c r="B369" t="s">
        <v>512</v>
      </c>
      <c r="C369">
        <f>'34'!C104</f>
        <v>0.22148394241417496</v>
      </c>
      <c r="D369">
        <f>'34'!D104</f>
        <v>0.2304147465437788</v>
      </c>
      <c r="E369">
        <f>'34'!E104</f>
        <v>0.23446658851113714</v>
      </c>
      <c r="F369">
        <f>'34'!F104</f>
        <v>0.24630541871921183</v>
      </c>
      <c r="G369">
        <f>'34'!G104</f>
        <v>0.24449877750611246</v>
      </c>
      <c r="H369">
        <f>'34'!H104</f>
        <v>0.24600246002460024</v>
      </c>
    </row>
    <row r="370" spans="1:8">
      <c r="B370" t="s">
        <v>513</v>
      </c>
      <c r="C370">
        <f>'34'!C134</f>
        <v>0.11947431302270012</v>
      </c>
      <c r="D370">
        <f>'34'!D134</f>
        <v>0.12391573729863693</v>
      </c>
      <c r="E370">
        <f>'34'!E134</f>
        <v>0.12787723785166241</v>
      </c>
      <c r="F370">
        <f>'34'!F134</f>
        <v>0.13020833333333331</v>
      </c>
      <c r="G370">
        <f>'34'!G134</f>
        <v>0.13531799729364005</v>
      </c>
      <c r="H370">
        <f>'34'!H134</f>
        <v>0.1392757660167131</v>
      </c>
    </row>
    <row r="371" spans="1:8" ht="16" thickBot="1">
      <c r="B371" t="s">
        <v>514</v>
      </c>
      <c r="C371">
        <f>'34'!C164</f>
        <v>0.13774104683195593</v>
      </c>
      <c r="D371">
        <f>'34'!D164</f>
        <v>0.14326647564469913</v>
      </c>
      <c r="E371">
        <f>'34'!E164</f>
        <v>0.1524390243902439</v>
      </c>
      <c r="F371">
        <f>'34'!F164</f>
        <v>0.1557632398753894</v>
      </c>
      <c r="G371">
        <f>'34'!G164</f>
        <v>0.16207455429497569</v>
      </c>
      <c r="H371">
        <f>'34'!H164</f>
        <v>0.16949152542372881</v>
      </c>
    </row>
    <row r="372" spans="1:8" ht="17" thickBot="1">
      <c r="A372">
        <v>35</v>
      </c>
      <c r="B372" s="69" t="s">
        <v>35</v>
      </c>
      <c r="C372" s="62">
        <f>'35'!C14</f>
        <v>6.4564726137953304E-2</v>
      </c>
      <c r="D372" s="62">
        <f>'35'!D14</f>
        <v>6.0040390808361994E-2</v>
      </c>
      <c r="E372" s="62">
        <f>'35'!E14</f>
        <v>6.035334138044552E-2</v>
      </c>
      <c r="F372" s="62">
        <f>'35'!F14</f>
        <v>5.5005500550055E-2</v>
      </c>
      <c r="G372" s="62">
        <f>'35'!G14</f>
        <v>5.540780141843972E-2</v>
      </c>
      <c r="H372" s="63">
        <f>'35'!H14</f>
        <v>5.3844497092397157E-2</v>
      </c>
    </row>
    <row r="373" spans="1:8">
      <c r="B373" t="s">
        <v>516</v>
      </c>
      <c r="C373">
        <f>'35'!C44</f>
        <v>4.4652824291136414E-2</v>
      </c>
      <c r="D373">
        <f>'35'!D44</f>
        <v>4.4483985765124551E-2</v>
      </c>
      <c r="E373">
        <f>'35'!E44</f>
        <v>4.4189129474149359E-2</v>
      </c>
      <c r="F373">
        <f>'35'!F44</f>
        <v>4.3658589827548569E-2</v>
      </c>
      <c r="G373">
        <f>'35'!G44</f>
        <v>4.3725404459991256E-2</v>
      </c>
      <c r="H373">
        <f>'35'!H44</f>
        <v>3.8270187523918871E-2</v>
      </c>
    </row>
    <row r="374" spans="1:8">
      <c r="B374" t="s">
        <v>517</v>
      </c>
      <c r="C374">
        <f>'35'!C74</f>
        <v>4.3393360815795187E-2</v>
      </c>
      <c r="D374">
        <f>'35'!D74</f>
        <v>4.4583147570218459E-2</v>
      </c>
      <c r="E374">
        <f>'35'!E74</f>
        <v>4.4964028776978422E-2</v>
      </c>
      <c r="F374">
        <f>'35'!F74</f>
        <v>4.5207956600361664E-2</v>
      </c>
      <c r="G374">
        <f>'35'!G74</f>
        <v>4.5433893684688774E-2</v>
      </c>
      <c r="H374">
        <f>'35'!H74</f>
        <v>4.6093569946992395E-2</v>
      </c>
    </row>
    <row r="375" spans="1:8">
      <c r="B375" t="s">
        <v>518</v>
      </c>
      <c r="C375">
        <f>'35'!C104</f>
        <v>0.10649627263045794</v>
      </c>
      <c r="D375">
        <f>'35'!D104</f>
        <v>0.10787486515641855</v>
      </c>
      <c r="E375">
        <f>'35'!E104</f>
        <v>0.11037527593818984</v>
      </c>
      <c r="F375">
        <f>'35'!F104</f>
        <v>0.11235955056179776</v>
      </c>
      <c r="G375">
        <f>'35'!G104</f>
        <v>0.11415525114155251</v>
      </c>
      <c r="H375">
        <f>'35'!H104</f>
        <v>0.11402508551881414</v>
      </c>
    </row>
    <row r="376" spans="1:8">
      <c r="B376" t="s">
        <v>519</v>
      </c>
      <c r="C376">
        <f>'35'!C134</f>
        <v>8.5910652920962199E-2</v>
      </c>
      <c r="D376">
        <f>'35'!D134</f>
        <v>0.17761989342806395</v>
      </c>
      <c r="E376">
        <f>'35'!E134</f>
        <v>0.17825311942959002</v>
      </c>
      <c r="F376">
        <f>'35'!F134</f>
        <v>9.0009000900090008E-2</v>
      </c>
      <c r="G376">
        <f>'35'!G134</f>
        <v>9.1491308325709064E-2</v>
      </c>
      <c r="H376">
        <f>'35'!H134</f>
        <v>9.2336103416435819E-2</v>
      </c>
    </row>
    <row r="377" spans="1:8">
      <c r="B377" t="s">
        <v>520</v>
      </c>
      <c r="C377">
        <f>'35'!C164</f>
        <v>0.13793103448275862</v>
      </c>
      <c r="D377">
        <f>'35'!D164</f>
        <v>0.14306151645207438</v>
      </c>
      <c r="E377">
        <f>'35'!E164</f>
        <v>0.14513788098693758</v>
      </c>
      <c r="F377">
        <f>'35'!F164</f>
        <v>0.15015015015015015</v>
      </c>
      <c r="G377">
        <f>'35'!G164</f>
        <v>0.1519756838905775</v>
      </c>
      <c r="H377">
        <f>'35'!H164</f>
        <v>0.15267175572519084</v>
      </c>
    </row>
    <row r="378" spans="1:8">
      <c r="B378" t="s">
        <v>521</v>
      </c>
      <c r="C378">
        <f>'35'!C194</f>
        <v>3.9377830281551486E-2</v>
      </c>
      <c r="D378">
        <f>'35'!D194</f>
        <v>1.9825535289452814E-2</v>
      </c>
      <c r="E378">
        <f>'35'!E194</f>
        <v>1.9928258270227182E-2</v>
      </c>
      <c r="F378">
        <f>'35'!F194</f>
        <v>1.9952114924181964E-2</v>
      </c>
      <c r="G378">
        <f>'35'!G194</f>
        <v>2.0092425155716295E-2</v>
      </c>
      <c r="H378">
        <f>'35'!H194</f>
        <v>2.0197939810139363E-2</v>
      </c>
    </row>
    <row r="379" spans="1:8">
      <c r="B379" t="s">
        <v>522</v>
      </c>
      <c r="C379">
        <f>'35'!C224</f>
        <v>0.15479876160990713</v>
      </c>
      <c r="D379">
        <f>'35'!D224</f>
        <v>0.16233766233766234</v>
      </c>
      <c r="E379">
        <f>'35'!E224</f>
        <v>0.16286644951140067</v>
      </c>
      <c r="F379">
        <f>'35'!F224</f>
        <v>0.16393442622950818</v>
      </c>
      <c r="G379">
        <f>'35'!G224</f>
        <v>0.16920473773265651</v>
      </c>
      <c r="H379">
        <f>'35'!H224</f>
        <v>0.17211703958691912</v>
      </c>
    </row>
    <row r="380" spans="1:8">
      <c r="B380" t="s">
        <v>523</v>
      </c>
      <c r="C380">
        <f>'35'!C254</f>
        <v>0.19083969465648853</v>
      </c>
      <c r="D380">
        <f>'35'!D254</f>
        <v>0.19455252918287938</v>
      </c>
      <c r="E380">
        <f>'35'!E254</f>
        <v>0.2012072434607646</v>
      </c>
      <c r="F380">
        <f>'35'!F254</f>
        <v>0.20242914979757085</v>
      </c>
      <c r="G380">
        <f>'35'!G254</f>
        <v>0.20703933747412009</v>
      </c>
      <c r="H380">
        <f>'35'!H254</f>
        <v>0.21231422505307856</v>
      </c>
    </row>
    <row r="381" spans="1:8" ht="16" thickBot="1">
      <c r="B381" t="s">
        <v>524</v>
      </c>
      <c r="C381">
        <f>'35'!C284</f>
        <v>0.23752969121140144</v>
      </c>
      <c r="D381">
        <f>'35'!D284</f>
        <v>1.0000000000000001E-5</v>
      </c>
      <c r="E381">
        <f>'35'!E284</f>
        <v>1.0000000000000001E-5</v>
      </c>
      <c r="F381">
        <f>'35'!F284</f>
        <v>1.0000000000000001E-5</v>
      </c>
      <c r="G381">
        <f>'35'!G284</f>
        <v>1.0000000000000001E-5</v>
      </c>
      <c r="H381">
        <f>'35'!H284</f>
        <v>1.0000000000000001E-5</v>
      </c>
    </row>
    <row r="382" spans="1:8" ht="17" thickBot="1">
      <c r="A382">
        <v>36</v>
      </c>
      <c r="B382" s="69" t="s">
        <v>40</v>
      </c>
      <c r="C382" s="62">
        <f>'36'!C14</f>
        <v>5.5597474286168146E-2</v>
      </c>
      <c r="D382" s="62">
        <f>'36'!D14</f>
        <v>5.2143917211503743E-2</v>
      </c>
      <c r="E382" s="62">
        <f>'36'!E14</f>
        <v>5.2301255230125521E-2</v>
      </c>
      <c r="F382" s="62">
        <f>'36'!F14</f>
        <v>5.2343372523755836E-2</v>
      </c>
      <c r="G382" s="62">
        <f>'36'!G14</f>
        <v>4.8742840895243514E-2</v>
      </c>
      <c r="H382" s="63">
        <f>'36'!H14</f>
        <v>4.2547156431711815E-2</v>
      </c>
    </row>
    <row r="383" spans="1:8">
      <c r="B383" t="s">
        <v>526</v>
      </c>
      <c r="C383">
        <f>'36'!C44</f>
        <v>2.4863252113376429E-2</v>
      </c>
      <c r="D383">
        <f>'36'!D44</f>
        <v>2.4717805058910768E-2</v>
      </c>
      <c r="E383">
        <f>'36'!E44</f>
        <v>2.4475809741372277E-2</v>
      </c>
      <c r="F383">
        <f>'36'!F44</f>
        <v>2.4222850222042795E-2</v>
      </c>
      <c r="G383">
        <f>'36'!G44</f>
        <v>2.4372410431391666E-2</v>
      </c>
      <c r="H383">
        <f>'36'!H44</f>
        <v>2.4354603019970774E-2</v>
      </c>
    </row>
    <row r="384" spans="1:8">
      <c r="B384" t="s">
        <v>527</v>
      </c>
      <c r="C384">
        <f>'36'!C74</f>
        <v>8.5106382978723402E-2</v>
      </c>
      <c r="D384">
        <f>'36'!D74</f>
        <v>8.8261253309797005E-2</v>
      </c>
      <c r="E384">
        <f>'36'!E74</f>
        <v>8.9847259658580425E-2</v>
      </c>
      <c r="F384">
        <f>'36'!F74</f>
        <v>9.2678405931417976E-2</v>
      </c>
      <c r="G384">
        <f>'36'!G74</f>
        <v>9.4250706880301599E-2</v>
      </c>
      <c r="H384">
        <f>'36'!H74</f>
        <v>2.0746887966804978E-2</v>
      </c>
    </row>
    <row r="385" spans="1:8">
      <c r="B385" t="s">
        <v>528</v>
      </c>
      <c r="C385">
        <f>'36'!C104</f>
        <v>0.14184397163120568</v>
      </c>
      <c r="D385">
        <f>'36'!D104</f>
        <v>9.9999999999999995E-7</v>
      </c>
      <c r="E385">
        <f>'36'!E104</f>
        <v>9.9999999999999995E-7</v>
      </c>
      <c r="F385">
        <f>'36'!F104</f>
        <v>9.9999999999999995E-7</v>
      </c>
      <c r="G385">
        <f>'36'!G104</f>
        <v>9.9999999999999995E-7</v>
      </c>
      <c r="H385">
        <f>'36'!H104</f>
        <v>9.9999999999999995E-7</v>
      </c>
    </row>
    <row r="386" spans="1:8">
      <c r="B386" t="s">
        <v>529</v>
      </c>
      <c r="C386">
        <f>'36'!C134</f>
        <v>9.9999999999999995E-7</v>
      </c>
      <c r="D386">
        <f>'36'!D134</f>
        <v>9.9999999999999995E-7</v>
      </c>
      <c r="E386">
        <f>'36'!E134</f>
        <v>9.9999999999999995E-7</v>
      </c>
      <c r="F386">
        <f>'36'!F134</f>
        <v>9.9999999999999995E-7</v>
      </c>
      <c r="G386">
        <f>'36'!G134</f>
        <v>9.9999999999999995E-7</v>
      </c>
      <c r="H386">
        <f>'36'!H134</f>
        <v>9.9999999999999995E-7</v>
      </c>
    </row>
    <row r="387" spans="1:8">
      <c r="B387" t="s">
        <v>530</v>
      </c>
      <c r="C387">
        <f>'36'!C164</f>
        <v>6.4474532559638947E-2</v>
      </c>
      <c r="D387">
        <f>'36'!D164</f>
        <v>6.5659881812212731E-2</v>
      </c>
      <c r="E387">
        <f>'36'!E164</f>
        <v>6.7204301075268827E-2</v>
      </c>
      <c r="F387">
        <f>'36'!F164</f>
        <v>6.7613252197430695E-2</v>
      </c>
      <c r="G387">
        <f>'36'!G164</f>
        <v>6.7796610169491525E-2</v>
      </c>
      <c r="H387">
        <f>'36'!H164</f>
        <v>6.8540095956134348E-2</v>
      </c>
    </row>
    <row r="388" spans="1:8">
      <c r="B388" t="s">
        <v>513</v>
      </c>
      <c r="C388">
        <f>'36'!C194</f>
        <v>9.9999999999999995E-7</v>
      </c>
      <c r="D388">
        <f>'36'!D194</f>
        <v>9.9999999999999995E-7</v>
      </c>
      <c r="E388">
        <f>'36'!E194</f>
        <v>9.9999999999999995E-7</v>
      </c>
      <c r="F388">
        <f>'36'!F194</f>
        <v>9.9999999999999995E-7</v>
      </c>
      <c r="G388">
        <f>'36'!G194</f>
        <v>9.9999999999999995E-7</v>
      </c>
      <c r="H388">
        <f>'36'!H194</f>
        <v>9.9999999999999995E-7</v>
      </c>
    </row>
    <row r="389" spans="1:8">
      <c r="B389" t="s">
        <v>388</v>
      </c>
      <c r="C389">
        <f>'36'!C224</f>
        <v>8.4745762711864403E-2</v>
      </c>
      <c r="D389">
        <f>'36'!D224</f>
        <v>8.5034013605442174E-2</v>
      </c>
      <c r="E389">
        <f>'36'!E224</f>
        <v>8.7412587412587409E-2</v>
      </c>
      <c r="F389">
        <f>'36'!F224</f>
        <v>9.0171325518485113E-2</v>
      </c>
      <c r="G389">
        <f>'36'!G224</f>
        <v>8.9928057553956844E-2</v>
      </c>
      <c r="H389">
        <f>'36'!H224</f>
        <v>9.0252707581227443E-2</v>
      </c>
    </row>
    <row r="390" spans="1:8">
      <c r="B390" t="s">
        <v>531</v>
      </c>
      <c r="C390">
        <f>'36'!C254</f>
        <v>0.14224751066856331</v>
      </c>
      <c r="D390">
        <f>'36'!D254</f>
        <v>0.14880952380952381</v>
      </c>
      <c r="E390">
        <f>'36'!E254</f>
        <v>0.15748031496062992</v>
      </c>
      <c r="F390">
        <f>'36'!F254</f>
        <v>0.16181229773462785</v>
      </c>
      <c r="G390">
        <f>'36'!G254</f>
        <v>0.16233766233766234</v>
      </c>
      <c r="H390">
        <f>'36'!H254</f>
        <v>0.16638935108153077</v>
      </c>
    </row>
    <row r="391" spans="1:8">
      <c r="B391" t="s">
        <v>532</v>
      </c>
      <c r="C391">
        <f>'36'!C284</f>
        <v>0.12121212121212122</v>
      </c>
      <c r="D391">
        <f>'36'!D284</f>
        <v>0.12578616352201258</v>
      </c>
      <c r="E391">
        <f>'36'!E284</f>
        <v>0.12738853503184713</v>
      </c>
      <c r="F391">
        <f>'36'!F284</f>
        <v>0.1272264631043257</v>
      </c>
      <c r="G391">
        <f>'36'!G284</f>
        <v>0.13089005235602094</v>
      </c>
      <c r="H391">
        <f>'36'!H284</f>
        <v>0.13661202185792351</v>
      </c>
    </row>
    <row r="392" spans="1:8">
      <c r="B392" t="s">
        <v>326</v>
      </c>
      <c r="C392">
        <f>'36'!C314</f>
        <v>9.9999999999999995E-7</v>
      </c>
      <c r="D392">
        <f>'36'!D314</f>
        <v>9.9999999999999995E-7</v>
      </c>
      <c r="E392">
        <f>'36'!E314</f>
        <v>9.9999999999999995E-7</v>
      </c>
      <c r="F392">
        <f>'36'!F314</f>
        <v>9.9999999999999995E-7</v>
      </c>
      <c r="G392">
        <f>'36'!G314</f>
        <v>9.9999999999999995E-7</v>
      </c>
      <c r="H392">
        <f>'36'!H314</f>
        <v>9.9999999999999995E-7</v>
      </c>
    </row>
    <row r="393" spans="1:8">
      <c r="B393" t="s">
        <v>533</v>
      </c>
      <c r="C393">
        <f>'36'!C344</f>
        <v>0.2364066193853428</v>
      </c>
      <c r="D393">
        <f>'36'!D344</f>
        <v>0.24813895781637718</v>
      </c>
      <c r="E393">
        <f>'36'!E344</f>
        <v>0.2544529262086514</v>
      </c>
      <c r="F393">
        <f>'36'!F344</f>
        <v>0.2583979328165375</v>
      </c>
      <c r="G393">
        <f>'36'!G344</f>
        <v>0.26178010471204188</v>
      </c>
      <c r="H393">
        <f>'36'!H344</f>
        <v>0.27027027027027029</v>
      </c>
    </row>
    <row r="394" spans="1:8">
      <c r="B394" t="s">
        <v>534</v>
      </c>
      <c r="C394">
        <f>'36'!C374</f>
        <v>0.19011406844106463</v>
      </c>
      <c r="D394">
        <f>'36'!D374</f>
        <v>0.19762945849802371</v>
      </c>
      <c r="E394">
        <f>'36'!E374</f>
        <v>0.2012082434607646</v>
      </c>
      <c r="F394">
        <f>'36'!F374</f>
        <v>0.20325303252032523</v>
      </c>
      <c r="G394">
        <f>'36'!G374</f>
        <v>9.9999999999999995E-7</v>
      </c>
      <c r="H394">
        <f>'36'!H374</f>
        <v>9.9999999999999995E-7</v>
      </c>
    </row>
    <row r="395" spans="1:8">
      <c r="B395" t="s">
        <v>408</v>
      </c>
      <c r="C395">
        <f>'36'!C404</f>
        <v>0.12738853503184713</v>
      </c>
      <c r="D395">
        <f>'36'!D404</f>
        <v>0.13227513227513227</v>
      </c>
      <c r="E395">
        <f>'36'!E404</f>
        <v>0.13736263736263737</v>
      </c>
      <c r="F395">
        <f>'36'!F404</f>
        <v>0.13986013986013987</v>
      </c>
      <c r="G395">
        <f>'36'!G404</f>
        <v>0.14005602240896359</v>
      </c>
      <c r="H395">
        <f>'36'!H404</f>
        <v>0.14306151645207438</v>
      </c>
    </row>
    <row r="396" spans="1:8">
      <c r="B396" t="s">
        <v>535</v>
      </c>
      <c r="C396">
        <f>'36'!C443</f>
        <v>3099.8</v>
      </c>
      <c r="D396">
        <f>'36'!D443</f>
        <v>3138.2</v>
      </c>
      <c r="E396">
        <f>'36'!E443</f>
        <v>3083.6</v>
      </c>
      <c r="F396">
        <f>'36'!F443</f>
        <v>3658.8</v>
      </c>
      <c r="G396">
        <f>'36'!G443</f>
        <v>4708.7</v>
      </c>
      <c r="H396">
        <f>'36'!H443</f>
        <v>4591.3999999999996</v>
      </c>
    </row>
    <row r="397" spans="1:8" ht="16" thickBot="1">
      <c r="B397" t="s">
        <v>536</v>
      </c>
      <c r="C397">
        <f>'36'!C464</f>
        <v>3.5323207347227124E-2</v>
      </c>
      <c r="D397">
        <f>'36'!D464</f>
        <v>3.5971223021582732E-2</v>
      </c>
      <c r="E397">
        <f>'36'!E464</f>
        <v>3.5984166966534725E-2</v>
      </c>
      <c r="F397">
        <f>'36'!F464</f>
        <v>3.6153289949385395E-2</v>
      </c>
      <c r="G397">
        <f>'36'!G464</f>
        <v>3.6376864314296105E-2</v>
      </c>
      <c r="H397">
        <f>'36'!H464</f>
        <v>3.7050759540570584E-2</v>
      </c>
    </row>
    <row r="398" spans="1:8" ht="17" thickBot="1">
      <c r="A398">
        <v>37</v>
      </c>
      <c r="B398" s="69" t="s">
        <v>44</v>
      </c>
      <c r="C398" s="62">
        <f>'37'!C14</f>
        <v>7.4337160320475756E-2</v>
      </c>
      <c r="D398" s="62">
        <f>'37'!D14</f>
        <v>7.5446391147623443E-2</v>
      </c>
      <c r="E398" s="62">
        <f>'37'!E14</f>
        <v>7.6000675561560552E-2</v>
      </c>
      <c r="F398" s="62">
        <f>'37'!F14</f>
        <v>7.6109936575052856E-2</v>
      </c>
      <c r="G398" s="62">
        <f>'37'!G14</f>
        <v>7.6870515886573287E-2</v>
      </c>
      <c r="H398" s="63">
        <f>'37'!H14</f>
        <v>7.7532736044107514E-2</v>
      </c>
    </row>
    <row r="399" spans="1:8">
      <c r="B399" t="s">
        <v>538</v>
      </c>
      <c r="C399">
        <f>'37'!C44</f>
        <v>1.4914243102162566E-2</v>
      </c>
      <c r="D399">
        <f>'37'!D44</f>
        <v>1.4952153110047847E-2</v>
      </c>
      <c r="E399">
        <f>'37'!E44</f>
        <v>1.4912019087384433E-2</v>
      </c>
      <c r="F399">
        <f>'37'!F44</f>
        <v>1.46864444118079E-2</v>
      </c>
      <c r="G399">
        <f>'37'!G44</f>
        <v>1.4632718759145449E-2</v>
      </c>
      <c r="H399">
        <f>'37'!H44</f>
        <v>1.4671361502347418E-2</v>
      </c>
    </row>
    <row r="400" spans="1:8">
      <c r="B400" t="s">
        <v>539</v>
      </c>
      <c r="C400">
        <f>'37'!C74</f>
        <v>9.0826521344232511E-2</v>
      </c>
      <c r="D400">
        <f>'37'!D74</f>
        <v>9.2592592592592601E-2</v>
      </c>
      <c r="E400">
        <f>'37'!E74</f>
        <v>9.3984962406015032E-2</v>
      </c>
      <c r="F400">
        <f>'37'!F74</f>
        <v>9.5602294455066919E-2</v>
      </c>
      <c r="G400">
        <f>'37'!G74</f>
        <v>9.8716683119447174E-2</v>
      </c>
      <c r="H400">
        <f>'37'!H74</f>
        <v>0.10090817356205853</v>
      </c>
    </row>
    <row r="401" spans="1:8">
      <c r="B401" t="s">
        <v>540</v>
      </c>
      <c r="C401">
        <f>'37'!C104</f>
        <v>0.16025641025641024</v>
      </c>
      <c r="D401">
        <f>'37'!D104</f>
        <v>0.16528925619834711</v>
      </c>
      <c r="E401">
        <f>'37'!E104</f>
        <v>0.17006802721088435</v>
      </c>
      <c r="F401">
        <f>'37'!F104</f>
        <v>0.17241379310344829</v>
      </c>
      <c r="G401">
        <f>'37'!G104</f>
        <v>0.17921146953405018</v>
      </c>
      <c r="H401">
        <f>'37'!H104</f>
        <v>0.17543859649122806</v>
      </c>
    </row>
    <row r="402" spans="1:8">
      <c r="B402" t="s">
        <v>541</v>
      </c>
      <c r="C402">
        <f>'37'!C134</f>
        <v>0.15673981191222569</v>
      </c>
      <c r="D402">
        <f>'37'!D134</f>
        <v>0.16181229773462785</v>
      </c>
      <c r="E402">
        <f>'37'!E134</f>
        <v>0.16233766233766234</v>
      </c>
      <c r="F402">
        <f>'37'!F134</f>
        <v>0.16528925619834711</v>
      </c>
      <c r="G402">
        <f>'37'!G134</f>
        <v>0.16835016835016833</v>
      </c>
      <c r="H402">
        <f>'37'!H134</f>
        <v>0.17006802721088435</v>
      </c>
    </row>
    <row r="403" spans="1:8">
      <c r="B403" t="s">
        <v>542</v>
      </c>
      <c r="C403">
        <f>'37'!C164</f>
        <v>0.18674136321195145</v>
      </c>
      <c r="D403">
        <f>'37'!D164</f>
        <v>0.19212295869356388</v>
      </c>
      <c r="E403">
        <f>'37'!E164</f>
        <v>0.19743336623889435</v>
      </c>
      <c r="F403">
        <f>'37'!F164</f>
        <v>0.21231422505307856</v>
      </c>
      <c r="G403">
        <f>'37'!G164</f>
        <v>0.2178649237472767</v>
      </c>
      <c r="H403">
        <f>'37'!H164</f>
        <v>0.22753128555176336</v>
      </c>
    </row>
    <row r="404" spans="1:8">
      <c r="B404" t="s">
        <v>543</v>
      </c>
      <c r="C404">
        <f>'37'!C194</f>
        <v>0.14367816091954022</v>
      </c>
      <c r="D404">
        <f>'37'!D194</f>
        <v>0.15267175572519084</v>
      </c>
      <c r="E404">
        <f>'37'!E194</f>
        <v>0.15847860538827258</v>
      </c>
      <c r="F404">
        <f>'37'!F194</f>
        <v>0.15625</v>
      </c>
      <c r="G404">
        <f>'37'!G194</f>
        <v>0.1610305958132045</v>
      </c>
      <c r="H404">
        <f>'37'!H194</f>
        <v>0.16474464579901155</v>
      </c>
    </row>
    <row r="405" spans="1:8">
      <c r="B405" t="s">
        <v>544</v>
      </c>
      <c r="C405">
        <f>'37'!C224</f>
        <v>0.1394700139470014</v>
      </c>
      <c r="D405">
        <f>'37'!D224</f>
        <v>0.14164305949008499</v>
      </c>
      <c r="E405">
        <f>'37'!E224</f>
        <v>0.1445086705202312</v>
      </c>
      <c r="F405">
        <f>'37'!F224</f>
        <v>0.1457725947521866</v>
      </c>
      <c r="G405">
        <f>'37'!G224</f>
        <v>0.14880952380952381</v>
      </c>
      <c r="H405">
        <f>'37'!H224</f>
        <v>0.1492537313432836</v>
      </c>
    </row>
    <row r="406" spans="1:8" ht="16" thickBot="1">
      <c r="B406" t="s">
        <v>545</v>
      </c>
      <c r="C406">
        <f>'37'!C254</f>
        <v>0.18018018018018017</v>
      </c>
      <c r="D406">
        <f>'37'!D254</f>
        <v>0.18656716417910446</v>
      </c>
      <c r="E406">
        <f>'37'!E254</f>
        <v>0.18796992481203006</v>
      </c>
      <c r="F406">
        <f>'37'!F254</f>
        <v>0.19342359767891684</v>
      </c>
      <c r="G406">
        <f>'37'!G254</f>
        <v>0.20080321285140559</v>
      </c>
      <c r="H406">
        <f>'37'!H254</f>
        <v>0.20533880903490762</v>
      </c>
    </row>
    <row r="407" spans="1:8" ht="17" thickBot="1">
      <c r="A407">
        <v>38</v>
      </c>
      <c r="B407" s="69" t="s">
        <v>48</v>
      </c>
      <c r="C407" s="62">
        <f>'38'!C14</f>
        <v>4.7641734159123393E-2</v>
      </c>
      <c r="D407" s="62">
        <f>'38'!D14</f>
        <v>4.4157908681444848E-2</v>
      </c>
      <c r="E407" s="62">
        <f>'38'!E14</f>
        <v>4.0272060139609808E-2</v>
      </c>
      <c r="F407" s="62">
        <f>'38'!F14</f>
        <v>4.0810774044347707E-2</v>
      </c>
      <c r="G407" s="62">
        <f>'38'!G14</f>
        <v>4.1329904481998532E-2</v>
      </c>
      <c r="H407" s="63">
        <f>'38'!H14</f>
        <v>4.2237657217946312E-2</v>
      </c>
    </row>
    <row r="408" spans="1:8">
      <c r="B408" t="s">
        <v>547</v>
      </c>
      <c r="C408">
        <f>'38'!C44</f>
        <v>2.1713169037020953E-2</v>
      </c>
      <c r="D408">
        <f>'38'!D44</f>
        <v>2.1997360316761989E-2</v>
      </c>
      <c r="E408">
        <f>'38'!E44</f>
        <v>2.2111663902708679E-2</v>
      </c>
      <c r="F408">
        <f>'38'!F44</f>
        <v>2.2341376228775692E-2</v>
      </c>
      <c r="G408">
        <f>'38'!G44</f>
        <v>2.2396416573348267E-2</v>
      </c>
      <c r="H408">
        <f>'38'!H44</f>
        <v>2.2768670309653915E-2</v>
      </c>
    </row>
    <row r="409" spans="1:8">
      <c r="B409" t="s">
        <v>548</v>
      </c>
      <c r="C409">
        <f>'38'!C74</f>
        <v>4.2194092827004218E-2</v>
      </c>
      <c r="D409">
        <f>'38'!D74</f>
        <v>4.3159257660768238E-2</v>
      </c>
      <c r="E409">
        <f>'38'!E74</f>
        <v>4.3859649122807015E-2</v>
      </c>
      <c r="F409">
        <f>'38'!F74</f>
        <v>4.4306601683650866E-2</v>
      </c>
      <c r="G409">
        <f>'38'!G74</f>
        <v>4.5207956600361664E-2</v>
      </c>
      <c r="H409">
        <f>'38'!H74</f>
        <v>4.5998160073597055E-2</v>
      </c>
    </row>
    <row r="410" spans="1:8">
      <c r="B410" t="s">
        <v>549</v>
      </c>
      <c r="C410">
        <f>'38'!C104</f>
        <v>4.0899795501022497E-2</v>
      </c>
      <c r="D410">
        <f>'38'!D104</f>
        <v>4.1788549937317176E-2</v>
      </c>
      <c r="E410">
        <f>'38'!E104</f>
        <v>4.2372881355932202E-2</v>
      </c>
      <c r="F410">
        <f>'38'!F104</f>
        <v>4.3047783039173483E-2</v>
      </c>
      <c r="G410">
        <f>'38'!G104</f>
        <v>4.3478260869565216E-2</v>
      </c>
      <c r="H410">
        <f>'38'!H104</f>
        <v>4.4622936189201247E-2</v>
      </c>
    </row>
    <row r="411" spans="1:8">
      <c r="B411" t="s">
        <v>550</v>
      </c>
      <c r="C411">
        <f>'38'!C134</f>
        <v>7.6161462300076158E-2</v>
      </c>
      <c r="D411">
        <f>'38'!D134</f>
        <v>7.8308535630383716E-2</v>
      </c>
      <c r="E411">
        <f>'38'!E134</f>
        <v>9.9999999999999995E-7</v>
      </c>
      <c r="F411">
        <f>'38'!F134</f>
        <v>9.9999999999999995E-7</v>
      </c>
      <c r="G411">
        <f>'38'!G134</f>
        <v>9.9999999999999995E-7</v>
      </c>
      <c r="H411">
        <f>'38'!H134</f>
        <v>9.9999999999999995E-7</v>
      </c>
    </row>
    <row r="412" spans="1:8">
      <c r="B412" t="s">
        <v>551</v>
      </c>
      <c r="C412">
        <f>'38'!C164</f>
        <v>0.10121457489878542</v>
      </c>
      <c r="D412">
        <f>'38'!D164</f>
        <v>9.9999999999999995E-7</v>
      </c>
      <c r="E412">
        <f>'38'!E164</f>
        <v>9.9999999999999995E-7</v>
      </c>
      <c r="F412">
        <f>'38'!F164</f>
        <v>9.9999999999999995E-7</v>
      </c>
      <c r="G412">
        <f>'38'!G164</f>
        <v>9.9999999999999995E-7</v>
      </c>
      <c r="H412">
        <f>'38'!H164</f>
        <v>9.9999999999999995E-7</v>
      </c>
    </row>
    <row r="413" spans="1:8">
      <c r="B413" t="s">
        <v>552</v>
      </c>
      <c r="C413">
        <f>'38'!C194</f>
        <v>5.9630292188431723E-2</v>
      </c>
      <c r="D413">
        <f>'38'!D194</f>
        <v>6.1576354679802957E-2</v>
      </c>
      <c r="E413">
        <f>'38'!E194</f>
        <v>6.2111801242236024E-2</v>
      </c>
      <c r="F413">
        <f>'38'!F194</f>
        <v>6.2656641604010022E-2</v>
      </c>
      <c r="G413">
        <f>'38'!G194</f>
        <v>6.3653723742838952E-2</v>
      </c>
      <c r="H413">
        <f>'38'!H194</f>
        <v>6.4308681672025719E-2</v>
      </c>
    </row>
    <row r="414" spans="1:8">
      <c r="B414" t="s">
        <v>553</v>
      </c>
      <c r="C414">
        <f>'38'!C224</f>
        <v>8.5984522785898534E-2</v>
      </c>
      <c r="D414">
        <f>'38'!D224</f>
        <v>8.5910652920962199E-2</v>
      </c>
      <c r="E414">
        <f>'38'!E224</f>
        <v>8.7950747581354446E-2</v>
      </c>
      <c r="F414">
        <f>'38'!F224</f>
        <v>8.9686098654708515E-2</v>
      </c>
      <c r="G414">
        <f>'38'!G224</f>
        <v>9.2081031307550645E-2</v>
      </c>
      <c r="H414">
        <f>'38'!H224</f>
        <v>9.46073793755913E-2</v>
      </c>
    </row>
    <row r="415" spans="1:8">
      <c r="B415" t="s">
        <v>554</v>
      </c>
      <c r="C415">
        <f>'38'!C254</f>
        <v>7.1994240460763137E-2</v>
      </c>
      <c r="D415">
        <f>'38'!D254</f>
        <v>7.3746312684365781E-2</v>
      </c>
      <c r="E415">
        <f>'38'!E254</f>
        <v>7.4515648286140088E-2</v>
      </c>
      <c r="F415">
        <f>'38'!F254</f>
        <v>7.6045627376425853E-2</v>
      </c>
      <c r="G415">
        <f>'38'!G254</f>
        <v>7.7220077220077218E-2</v>
      </c>
      <c r="H415">
        <f>'38'!H254</f>
        <v>7.8554595443833475E-2</v>
      </c>
    </row>
    <row r="416" spans="1:8">
      <c r="B416" t="s">
        <v>555</v>
      </c>
      <c r="C416">
        <f>'38'!C284</f>
        <v>0.10183299389002036</v>
      </c>
      <c r="D416">
        <f>'38'!D284</f>
        <v>0.10504201680672269</v>
      </c>
      <c r="E416">
        <f>'38'!E284</f>
        <v>0.10857763300760044</v>
      </c>
      <c r="F416">
        <f>'38'!F284</f>
        <v>0.11098779134295228</v>
      </c>
      <c r="G416">
        <f>'38'!G284</f>
        <v>0.11467889908256881</v>
      </c>
      <c r="H416">
        <f>'38'!H284</f>
        <v>0.11933174224343676</v>
      </c>
    </row>
    <row r="417" spans="2:8">
      <c r="B417" t="s">
        <v>556</v>
      </c>
      <c r="C417">
        <f>'38'!C314</f>
        <v>6.4474532559638947E-2</v>
      </c>
      <c r="D417">
        <f>'38'!D314</f>
        <v>6.6269052352551358E-2</v>
      </c>
      <c r="E417">
        <f>'38'!E314</f>
        <v>6.7750677506775062E-2</v>
      </c>
      <c r="F417">
        <f>'38'!F314</f>
        <v>6.9348127600554782E-2</v>
      </c>
      <c r="G417">
        <f>'38'!G314</f>
        <v>7.1123755334281655E-2</v>
      </c>
      <c r="H417">
        <f>'38'!H314</f>
        <v>7.4019245003700954E-2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417"/>
  <sheetViews>
    <sheetView workbookViewId="0">
      <selection activeCell="L87" sqref="L87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184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'1'!L14</f>
        <v>1.1600706637955982</v>
      </c>
      <c r="D4" s="17">
        <f>'1'!M14</f>
        <v>0.97138188486927579</v>
      </c>
      <c r="E4" s="17">
        <f>'1'!N14</f>
        <v>0.92294293901726177</v>
      </c>
      <c r="F4" s="17">
        <f>'1'!O14</f>
        <v>0.92530877704494152</v>
      </c>
      <c r="G4" s="17">
        <f>'1'!P14</f>
        <v>0.68475488386990646</v>
      </c>
      <c r="H4" s="17">
        <f>'1'!Q14</f>
        <v>0.68986066703483084</v>
      </c>
    </row>
    <row r="5" spans="1:8" ht="16">
      <c r="A5" s="17">
        <v>2</v>
      </c>
      <c r="B5" s="59" t="s">
        <v>8</v>
      </c>
      <c r="C5" s="17">
        <f>'2'!L14</f>
        <v>1.0582914323463457</v>
      </c>
      <c r="D5" s="17">
        <f>'2'!M14</f>
        <v>1.034394776811862</v>
      </c>
      <c r="E5" s="17">
        <f>'2'!N14</f>
        <v>1.011216953453995</v>
      </c>
      <c r="F5" s="17">
        <f>'2'!O14</f>
        <v>1.0136942242302811</v>
      </c>
      <c r="G5" s="17">
        <f>'2'!P14</f>
        <v>1.0179781254070861</v>
      </c>
      <c r="H5" s="17">
        <f>'2'!Q14</f>
        <v>7.4206407756275796E-3</v>
      </c>
    </row>
    <row r="6" spans="1:8" ht="16">
      <c r="A6" s="17">
        <v>3</v>
      </c>
      <c r="B6" s="59" t="s">
        <v>12</v>
      </c>
      <c r="C6" s="17">
        <f>'3'!L14</f>
        <v>0.64483368260572083</v>
      </c>
      <c r="D6" s="17">
        <f>'3'!M14</f>
        <v>0.6237360337961102</v>
      </c>
      <c r="E6" s="17">
        <f>'3'!N14</f>
        <v>0.62392685202021825</v>
      </c>
      <c r="F6" s="17">
        <f>'3'!O14</f>
        <v>0.62520619087892537</v>
      </c>
      <c r="G6" s="17">
        <f>'3'!P14</f>
        <v>0.62807084589542705</v>
      </c>
      <c r="H6" s="17">
        <f>'3'!Q14</f>
        <v>0.63004691050864026</v>
      </c>
    </row>
    <row r="7" spans="1:8" ht="16">
      <c r="A7" s="17">
        <v>4</v>
      </c>
      <c r="B7" s="59" t="s">
        <v>16</v>
      </c>
      <c r="C7" s="17">
        <f>'4'!L14</f>
        <v>0.8138134253627699</v>
      </c>
      <c r="D7" s="17">
        <f>'4'!M14</f>
        <v>0.81883327904772207</v>
      </c>
      <c r="E7" s="17">
        <f>'4'!N14</f>
        <v>0.81327269706408567</v>
      </c>
      <c r="F7" s="17">
        <f>'4'!O14</f>
        <v>0.80669979985429285</v>
      </c>
      <c r="G7" s="17">
        <f>'4'!P14</f>
        <v>0.79762288167154427</v>
      </c>
      <c r="H7" s="17">
        <f>'4'!Q14</f>
        <v>0.78175452415971081</v>
      </c>
    </row>
    <row r="8" spans="1:8" ht="16">
      <c r="A8" s="17">
        <v>5</v>
      </c>
      <c r="B8" s="59" t="s">
        <v>20</v>
      </c>
      <c r="C8" s="17">
        <f>'5'!L14</f>
        <v>1.2769914198869767</v>
      </c>
      <c r="D8" s="17">
        <f>'5'!M14</f>
        <v>1.1773329287586305</v>
      </c>
      <c r="E8" s="17">
        <f>'5'!N14</f>
        <v>1.1828530369488319</v>
      </c>
      <c r="F8" s="17">
        <f>'5'!O14</f>
        <v>1.1893829444364747</v>
      </c>
      <c r="G8" s="17">
        <f>'5'!P14</f>
        <v>1.1949165543879425</v>
      </c>
      <c r="H8" s="17">
        <f>'5'!Q14</f>
        <v>1.2025511029359588</v>
      </c>
    </row>
    <row r="9" spans="1:8" ht="16">
      <c r="A9" s="17">
        <v>6</v>
      </c>
      <c r="B9" s="59" t="s">
        <v>24</v>
      </c>
      <c r="C9" s="17">
        <f>'6'!L14</f>
        <v>1.2292821715088951</v>
      </c>
      <c r="D9" s="17">
        <f>'6'!M14</f>
        <v>1.0940208612648694</v>
      </c>
      <c r="E9" s="17">
        <f>'6'!N14</f>
        <v>1.10722166086726</v>
      </c>
      <c r="F9" s="17">
        <f>'6'!O14</f>
        <v>1.018359140210042</v>
      </c>
      <c r="G9" s="17">
        <f>'6'!P14</f>
        <v>1.0269549957271662</v>
      </c>
      <c r="H9" s="17">
        <f>'6'!Q14</f>
        <v>1.0297375635463359</v>
      </c>
    </row>
    <row r="10" spans="1:8" ht="16">
      <c r="A10" s="17">
        <v>7</v>
      </c>
      <c r="B10" s="59" t="s">
        <v>28</v>
      </c>
      <c r="C10" s="17">
        <f>'7'!L14</f>
        <v>0.91372500196890616</v>
      </c>
      <c r="D10" s="17">
        <f>'7'!M14</f>
        <v>0.8278162783645493</v>
      </c>
      <c r="E10" s="17">
        <f>'7'!N14</f>
        <v>0.83381323646768102</v>
      </c>
      <c r="F10" s="17">
        <f>'7'!O14</f>
        <v>0.83726353316460111</v>
      </c>
      <c r="G10" s="17">
        <f>'7'!P14</f>
        <v>0.84086064405642125</v>
      </c>
      <c r="H10" s="17">
        <f>'7'!Q14</f>
        <v>1.1589835624950882</v>
      </c>
    </row>
    <row r="11" spans="1:8" ht="16">
      <c r="A11" s="17">
        <v>8</v>
      </c>
      <c r="B11" s="59" t="s">
        <v>32</v>
      </c>
      <c r="C11" s="17">
        <f>'8'!L14</f>
        <v>1.1587315191464593</v>
      </c>
      <c r="D11" s="17">
        <f>'8'!M14</f>
        <v>1.1119950585007283</v>
      </c>
      <c r="E11" s="17">
        <f>'8'!N14</f>
        <v>1.1145587855746171</v>
      </c>
      <c r="F11" s="17">
        <f>'8'!O14</f>
        <v>1.1201696500410669</v>
      </c>
      <c r="G11" s="17">
        <f>'8'!P14</f>
        <v>1.1264931234032909</v>
      </c>
      <c r="H11" s="17">
        <f>'8'!Q14</f>
        <v>1.1372814088579617</v>
      </c>
    </row>
    <row r="12" spans="1:8" ht="16">
      <c r="A12" s="17">
        <v>9</v>
      </c>
      <c r="B12" s="59" t="s">
        <v>36</v>
      </c>
      <c r="C12" s="17">
        <f>'9'!L14</f>
        <v>1.2013689561938361</v>
      </c>
      <c r="D12" s="17">
        <f>'9'!M14</f>
        <v>1.2081121668362245</v>
      </c>
      <c r="E12" s="17">
        <f>'9'!N14</f>
        <v>1.2162150989052543</v>
      </c>
      <c r="F12" s="17">
        <f>'9'!O14</f>
        <v>1.2199942327326263</v>
      </c>
      <c r="G12" s="17">
        <f>'9'!P14</f>
        <v>1.2250382901051113</v>
      </c>
      <c r="H12" s="17">
        <f>'9'!Q14</f>
        <v>1.2321113803605999</v>
      </c>
    </row>
    <row r="13" spans="1:8" ht="16">
      <c r="A13" s="17">
        <v>10</v>
      </c>
      <c r="B13" s="59" t="s">
        <v>41</v>
      </c>
      <c r="C13" s="17">
        <f>'10'!L14</f>
        <v>1.1351373015234956</v>
      </c>
      <c r="D13" s="17">
        <f>'10'!M14</f>
        <v>1.1438295185833547</v>
      </c>
      <c r="E13" s="17">
        <f>'10'!N14</f>
        <v>1.1518420274552583</v>
      </c>
      <c r="F13" s="17">
        <f>'10'!O14</f>
        <v>1.1176677596074251</v>
      </c>
      <c r="G13" s="17">
        <f>'10'!P14</f>
        <v>1.123150573396146</v>
      </c>
      <c r="H13" s="17">
        <f>'10'!Q14</f>
        <v>1.1293989212155688</v>
      </c>
    </row>
    <row r="14" spans="1:8" ht="16">
      <c r="A14" s="17">
        <v>11</v>
      </c>
      <c r="B14" s="59" t="s">
        <v>45</v>
      </c>
      <c r="C14" s="17">
        <f>'11'!L14</f>
        <v>1.1886517344069203</v>
      </c>
      <c r="D14" s="17">
        <f>'11'!M14</f>
        <v>1.2631188537078424</v>
      </c>
      <c r="E14" s="17">
        <f>'11'!N14</f>
        <v>1.2687174315883751</v>
      </c>
      <c r="F14" s="17">
        <f>'11'!O14</f>
        <v>1.2721417462478217</v>
      </c>
      <c r="G14" s="17">
        <f>'11'!P14</f>
        <v>1.2767107436558709</v>
      </c>
      <c r="H14" s="17">
        <f>'11'!Q14</f>
        <v>1.2811620373581347</v>
      </c>
    </row>
    <row r="15" spans="1:8" ht="16">
      <c r="A15" s="17">
        <v>12</v>
      </c>
      <c r="B15" s="59" t="s">
        <v>49</v>
      </c>
      <c r="C15" s="17">
        <f>'12'!L14</f>
        <v>1.0566894501530895</v>
      </c>
      <c r="D15" s="17">
        <f>'12'!M14</f>
        <v>1.068516654439154</v>
      </c>
      <c r="E15" s="17">
        <f>'12'!N14</f>
        <v>1.0754424975378762</v>
      </c>
      <c r="F15" s="17">
        <f>'12'!O14</f>
        <v>1.0809601605993597</v>
      </c>
      <c r="G15" s="17">
        <f>'12'!P14</f>
        <v>1.090474988336529</v>
      </c>
      <c r="H15" s="17">
        <f>'12'!Q14</f>
        <v>1.0981752153512385</v>
      </c>
    </row>
    <row r="16" spans="1:8" ht="16">
      <c r="A16" s="17">
        <v>13</v>
      </c>
      <c r="B16" s="59" t="s">
        <v>53</v>
      </c>
      <c r="C16" s="17">
        <f>'13'!L14</f>
        <v>0.74167099312670237</v>
      </c>
      <c r="D16" s="17">
        <f>'13'!M14</f>
        <v>0.69235643850946693</v>
      </c>
      <c r="E16" s="17">
        <f>'13'!N14</f>
        <v>0.63931466364095346</v>
      </c>
      <c r="F16" s="17">
        <f>'13'!O14</f>
        <v>0.63898946347119512</v>
      </c>
      <c r="G16" s="17">
        <f>'13'!P14</f>
        <v>0.63801657294261993</v>
      </c>
      <c r="H16" s="17">
        <f>'13'!Q14</f>
        <v>0.63949697370572767</v>
      </c>
    </row>
    <row r="17" spans="1:8" ht="16">
      <c r="A17" s="17">
        <v>14</v>
      </c>
      <c r="B17" s="59" t="s">
        <v>57</v>
      </c>
      <c r="C17" s="17">
        <f>'14'!L14</f>
        <v>0.95941850577036802</v>
      </c>
      <c r="D17" s="17">
        <f>'14'!M14</f>
        <v>0.83849512545493687</v>
      </c>
      <c r="E17" s="17">
        <f>'14'!N14</f>
        <v>0.84563658466543556</v>
      </c>
      <c r="F17" s="17">
        <f>'14'!O14</f>
        <v>0.85196406361766075</v>
      </c>
      <c r="G17" s="17">
        <f>'14'!P14</f>
        <v>0.85812511111485734</v>
      </c>
      <c r="H17" s="17">
        <f>'14'!Q14</f>
        <v>0.86460290178342636</v>
      </c>
    </row>
    <row r="18" spans="1:8" ht="16">
      <c r="A18" s="17">
        <v>15</v>
      </c>
      <c r="B18" s="59" t="s">
        <v>61</v>
      </c>
      <c r="C18" s="17">
        <f>'15'!L14</f>
        <v>1.1676236130528372</v>
      </c>
      <c r="D18" s="17">
        <f>'15'!M14</f>
        <v>1.1783561402517155</v>
      </c>
      <c r="E18" s="17">
        <f>'15'!N14</f>
        <v>1.1845019333452627</v>
      </c>
      <c r="F18" s="17">
        <f>'15'!O14</f>
        <v>1.1846237141543896</v>
      </c>
      <c r="G18" s="17">
        <f>'15'!P14</f>
        <v>1.1852328060333859</v>
      </c>
      <c r="H18" s="17">
        <f>'15'!Q14</f>
        <v>1.3481249380646749</v>
      </c>
    </row>
    <row r="19" spans="1:8" ht="16">
      <c r="A19" s="17">
        <v>16</v>
      </c>
      <c r="B19" s="59" t="s">
        <v>65</v>
      </c>
      <c r="C19" s="17">
        <f>'16'!L14</f>
        <v>1.3419439071617112</v>
      </c>
      <c r="D19" s="17">
        <f>'16'!M14</f>
        <v>1.3772328573490635</v>
      </c>
      <c r="E19" s="17">
        <f>'16'!N14</f>
        <v>1.3543622861423439</v>
      </c>
      <c r="F19" s="17">
        <f>'16'!O14</f>
        <v>1.1223111255974654</v>
      </c>
      <c r="G19" s="17">
        <f>'16'!P14</f>
        <v>1.1289303578772514</v>
      </c>
      <c r="H19" s="17">
        <f>'16'!Q14</f>
        <v>1.1415348370208733</v>
      </c>
    </row>
    <row r="20" spans="1:8" ht="16">
      <c r="A20" s="17">
        <v>17</v>
      </c>
      <c r="B20" s="59" t="s">
        <v>69</v>
      </c>
      <c r="C20" s="17">
        <f>'17'!L14</f>
        <v>0.82174920885199065</v>
      </c>
      <c r="D20" s="17">
        <f>'17'!M14</f>
        <v>0.82416248888805443</v>
      </c>
      <c r="E20" s="17">
        <f>'17'!N14</f>
        <v>0.82710296146298679</v>
      </c>
      <c r="F20" s="17">
        <f>'17'!O14</f>
        <v>0.83012252866393232</v>
      </c>
      <c r="G20" s="17">
        <f>'17'!P14</f>
        <v>0.83483358464188129</v>
      </c>
      <c r="H20" s="17">
        <f>'17'!Q14</f>
        <v>0.84111267504321974</v>
      </c>
    </row>
    <row r="21" spans="1:8" ht="16">
      <c r="A21" s="17">
        <v>18</v>
      </c>
      <c r="B21" s="59" t="s">
        <v>73</v>
      </c>
      <c r="C21" s="17">
        <f>'18'!L14</f>
        <v>0.92822562655471008</v>
      </c>
      <c r="D21" s="17">
        <f>'18'!M14</f>
        <v>0.93871560519536901</v>
      </c>
      <c r="E21" s="17">
        <f>'18'!N14</f>
        <v>0.94718512030289537</v>
      </c>
      <c r="F21" s="17">
        <f>'18'!O14</f>
        <v>0.9552457861812198</v>
      </c>
      <c r="G21" s="17">
        <f>'18'!P14</f>
        <v>0.96202674656761467</v>
      </c>
      <c r="H21" s="17">
        <f>'18'!Q14</f>
        <v>0.96776951383347087</v>
      </c>
    </row>
    <row r="22" spans="1:8" ht="16">
      <c r="A22" s="17">
        <v>19</v>
      </c>
      <c r="B22" s="59" t="s">
        <v>77</v>
      </c>
      <c r="C22" s="17">
        <f>'19'!L14</f>
        <v>1.1241679853006104</v>
      </c>
      <c r="D22" s="17">
        <f>'19'!M14</f>
        <v>1.1231006086888617</v>
      </c>
      <c r="E22" s="17">
        <f>'19'!N14</f>
        <v>1.1221634477273337</v>
      </c>
      <c r="F22" s="17">
        <f>'19'!O14</f>
        <v>1.125106820326967</v>
      </c>
      <c r="G22" s="17">
        <f>'19'!P14</f>
        <v>1.138365903645348</v>
      </c>
      <c r="H22" s="17">
        <f>'19'!Q14</f>
        <v>1.1494958184281363</v>
      </c>
    </row>
    <row r="23" spans="1:8" ht="16">
      <c r="A23" s="17">
        <v>20</v>
      </c>
      <c r="B23" s="59" t="s">
        <v>81</v>
      </c>
      <c r="C23" s="17">
        <f>'20'!L14</f>
        <v>0.68120655840737798</v>
      </c>
      <c r="D23" s="17">
        <f>'20'!M14</f>
        <v>0.68010172565079208</v>
      </c>
      <c r="E23" s="17">
        <f>'20'!N14</f>
        <v>0.68218153759617983</v>
      </c>
      <c r="F23" s="17">
        <f>'20'!O14</f>
        <v>0.68478892095867794</v>
      </c>
      <c r="G23" s="17">
        <f>'20'!P14</f>
        <v>0.69493022867194276</v>
      </c>
      <c r="H23" s="17">
        <f>'20'!Q14</f>
        <v>0.70237333044341477</v>
      </c>
    </row>
    <row r="24" spans="1:8" ht="16">
      <c r="A24" s="17">
        <v>21</v>
      </c>
      <c r="B24" s="59" t="s">
        <v>85</v>
      </c>
      <c r="C24" s="17">
        <f>'21'!L14</f>
        <v>1.1690933824350918</v>
      </c>
      <c r="D24" s="17">
        <f>'21'!M14</f>
        <v>1.1273113024416075</v>
      </c>
      <c r="E24" s="17">
        <f>'21'!N14</f>
        <v>1.1330697149268469</v>
      </c>
      <c r="F24" s="17">
        <f>'21'!O14</f>
        <v>1.1358781963004365</v>
      </c>
      <c r="G24" s="17">
        <f>'21'!P14</f>
        <v>1.1355512713659974</v>
      </c>
      <c r="H24" s="17">
        <f>'21'!Q14</f>
        <v>1.141516060015201</v>
      </c>
    </row>
    <row r="25" spans="1:8" ht="16">
      <c r="A25" s="17">
        <v>22</v>
      </c>
      <c r="B25" s="59" t="s">
        <v>89</v>
      </c>
      <c r="C25" s="17">
        <f>'22'!L14</f>
        <v>1.1382535589843026</v>
      </c>
      <c r="D25" s="17">
        <f>'22'!M14</f>
        <v>1.1431790214766282</v>
      </c>
      <c r="E25" s="17">
        <f>'22'!N14</f>
        <v>1.1433435701150214</v>
      </c>
      <c r="F25" s="17">
        <f>'22'!O14</f>
        <v>1.1465923694322357</v>
      </c>
      <c r="G25" s="17">
        <f>'22'!P14</f>
        <v>1.1505835491088974</v>
      </c>
      <c r="H25" s="17">
        <f>'22'!Q14</f>
        <v>1.1445196065351415</v>
      </c>
    </row>
    <row r="26" spans="1:8" ht="16">
      <c r="A26" s="17">
        <v>23</v>
      </c>
      <c r="B26" s="59" t="s">
        <v>93</v>
      </c>
      <c r="C26" s="17">
        <f>'23'!L14</f>
        <v>1.3196512335116439</v>
      </c>
      <c r="D26" s="17">
        <f>'23'!M14</f>
        <v>1.3704217021565255</v>
      </c>
      <c r="E26" s="17">
        <f>'23'!N14</f>
        <v>1.293259049991224</v>
      </c>
      <c r="F26" s="17">
        <f>'23'!O14</f>
        <v>1.3018029481717808</v>
      </c>
      <c r="G26" s="17">
        <f>'23'!P14</f>
        <v>1.256168274597167</v>
      </c>
      <c r="H26" s="17">
        <f>'23'!Q14</f>
        <v>1.2066998521093306</v>
      </c>
    </row>
    <row r="27" spans="1:8" ht="16">
      <c r="A27" s="17">
        <v>24</v>
      </c>
      <c r="B27" s="59" t="s">
        <v>97</v>
      </c>
      <c r="C27" s="17">
        <f>'24'!L14</f>
        <v>0.60725533819108235</v>
      </c>
      <c r="D27" s="17">
        <f>'24'!M14</f>
        <v>0.60232508332461521</v>
      </c>
      <c r="E27" s="17">
        <f>'24'!N14</f>
        <v>0.59744720531657025</v>
      </c>
      <c r="F27" s="17">
        <f>'24'!O14</f>
        <v>0.59139891503937758</v>
      </c>
      <c r="G27" s="17">
        <f>'24'!P14</f>
        <v>0.59872230389202497</v>
      </c>
      <c r="H27" s="17">
        <f>'24'!Q14</f>
        <v>0.5926038668420176</v>
      </c>
    </row>
    <row r="28" spans="1:8" ht="16">
      <c r="A28" s="17">
        <v>25</v>
      </c>
      <c r="B28" s="59" t="s">
        <v>101</v>
      </c>
      <c r="C28" s="17">
        <f>'25'!L14</f>
        <v>1.038691051495519</v>
      </c>
      <c r="D28" s="17">
        <f>'25'!M14</f>
        <v>1.0461740870413789</v>
      </c>
      <c r="E28" s="17">
        <f>'25'!N14</f>
        <v>1.050512086140839</v>
      </c>
      <c r="F28" s="17">
        <f>'25'!O14</f>
        <v>1.05642544073385</v>
      </c>
      <c r="G28" s="17">
        <f>'25'!P14</f>
        <v>1.0623529686057271</v>
      </c>
      <c r="H28" s="17">
        <f>'25'!Q14</f>
        <v>1.0539764705542707</v>
      </c>
    </row>
    <row r="29" spans="1:8" ht="16">
      <c r="A29" s="17">
        <v>26</v>
      </c>
      <c r="B29" s="59" t="s">
        <v>105</v>
      </c>
      <c r="C29" s="17">
        <f>'26'!L14</f>
        <v>0.78739124101725577</v>
      </c>
      <c r="D29" s="17">
        <f>'26'!M14</f>
        <v>0.79200941265800529</v>
      </c>
      <c r="E29" s="17">
        <f>'26'!N14</f>
        <v>0.79623924257262146</v>
      </c>
      <c r="F29" s="17">
        <f>'26'!O14</f>
        <v>0.79953349884503644</v>
      </c>
      <c r="G29" s="17">
        <f>'26'!P14</f>
        <v>0.80096539990453819</v>
      </c>
      <c r="H29" s="17">
        <f>'26'!Q14</f>
        <v>0.80558527396688173</v>
      </c>
    </row>
    <row r="30" spans="1:8" ht="16">
      <c r="A30" s="17">
        <v>27</v>
      </c>
      <c r="B30" s="59" t="s">
        <v>3</v>
      </c>
      <c r="C30" s="17">
        <f>'27'!L14</f>
        <v>0.79924503887234055</v>
      </c>
      <c r="D30" s="17">
        <f>'27'!M14</f>
        <v>0.6519218107792274</v>
      </c>
      <c r="E30" s="17">
        <f>'27'!N14</f>
        <v>0.6550742749688554</v>
      </c>
      <c r="F30" s="17">
        <f>'27'!O14</f>
        <v>0.65754066656473387</v>
      </c>
      <c r="G30" s="17">
        <f>'27'!P14</f>
        <v>0.6612601134340147</v>
      </c>
      <c r="H30" s="17">
        <f>'27'!Q14</f>
        <v>0.66612204087694682</v>
      </c>
    </row>
    <row r="31" spans="1:8" ht="16">
      <c r="A31" s="17">
        <v>28</v>
      </c>
      <c r="B31" s="59" t="s">
        <v>7</v>
      </c>
      <c r="C31" s="17">
        <f>'28'!L14</f>
        <v>1.1989276168272696</v>
      </c>
      <c r="D31" s="17">
        <f>'28'!M14</f>
        <v>1.0951499175851307</v>
      </c>
      <c r="E31" s="17">
        <f>'28'!N14</f>
        <v>1.1014202187235693</v>
      </c>
      <c r="F31" s="17">
        <f>'28'!O14</f>
        <v>1.106664036136402</v>
      </c>
      <c r="G31" s="17">
        <f>'28'!P14</f>
        <v>1.114095453543356</v>
      </c>
      <c r="H31" s="17">
        <f>'28'!Q14</f>
        <v>1.1195338871647811</v>
      </c>
    </row>
    <row r="32" spans="1:8" ht="16">
      <c r="A32" s="17">
        <v>29</v>
      </c>
      <c r="B32" s="59" t="s">
        <v>11</v>
      </c>
      <c r="C32" s="17">
        <f>'29'!L14</f>
        <v>1.046230554174558</v>
      </c>
      <c r="D32" s="17">
        <f>'29'!M14</f>
        <v>1.052915119660685</v>
      </c>
      <c r="E32" s="17">
        <f>'29'!N14</f>
        <v>1.0588229513711498</v>
      </c>
      <c r="F32" s="17">
        <f>'29'!O14</f>
        <v>1.0634620980760179</v>
      </c>
      <c r="G32" s="17">
        <f>'29'!P14</f>
        <v>1.0705071053201185</v>
      </c>
      <c r="H32" s="17">
        <f>'29'!Q14</f>
        <v>1.0760102016234041</v>
      </c>
    </row>
    <row r="33" spans="1:8" ht="16">
      <c r="A33" s="17">
        <v>30</v>
      </c>
      <c r="B33" s="59" t="s">
        <v>15</v>
      </c>
      <c r="C33" s="17">
        <f>'30'!L14</f>
        <v>1.0752361339583749</v>
      </c>
      <c r="D33" s="17">
        <f>'30'!M14</f>
        <v>1.0151786282960165</v>
      </c>
      <c r="E33" s="17">
        <f>'30'!N14</f>
        <v>0.98308723623969307</v>
      </c>
      <c r="F33" s="17">
        <f>'30'!O14</f>
        <v>0.94601642520228579</v>
      </c>
      <c r="G33" s="17">
        <f>'30'!P14</f>
        <v>0.95322436674097011</v>
      </c>
      <c r="H33" s="17">
        <f>'30'!Q14</f>
        <v>0.96281323209163028</v>
      </c>
    </row>
    <row r="34" spans="1:8" ht="16">
      <c r="A34" s="17">
        <v>31</v>
      </c>
      <c r="B34" s="59" t="s">
        <v>19</v>
      </c>
      <c r="C34" s="17">
        <f>'31'!L14</f>
        <v>1.1620049291361019</v>
      </c>
      <c r="D34" s="17">
        <f>'31'!M14</f>
        <v>1.1156644320203759</v>
      </c>
      <c r="E34" s="17">
        <f>'31'!N14</f>
        <v>1.120312970388849</v>
      </c>
      <c r="F34" s="17">
        <f>'31'!O14</f>
        <v>1.1246930607985983</v>
      </c>
      <c r="G34" s="17">
        <f>'31'!P14</f>
        <v>1.129415340874192</v>
      </c>
      <c r="H34" s="17">
        <f>'31'!Q14</f>
        <v>1.1372814088579617</v>
      </c>
    </row>
    <row r="35" spans="1:8" ht="16">
      <c r="A35" s="17">
        <v>32</v>
      </c>
      <c r="B35" s="59" t="s">
        <v>23</v>
      </c>
      <c r="C35" s="75">
        <f>'32'!L14</f>
        <v>1.1703507627333345</v>
      </c>
      <c r="D35" s="75">
        <f>'32'!M14</f>
        <v>1.0905954827445095</v>
      </c>
      <c r="E35" s="75">
        <f>'32'!N14</f>
        <v>1.0469234657218669</v>
      </c>
      <c r="F35" s="75">
        <f>'32'!O14</f>
        <v>1.0556692606225704</v>
      </c>
      <c r="G35" s="75">
        <f>'32'!P14</f>
        <v>1.0615810861242747</v>
      </c>
      <c r="H35" s="75">
        <f>'32'!Q14</f>
        <v>1.0665124221669533</v>
      </c>
    </row>
    <row r="36" spans="1:8" ht="16">
      <c r="A36" s="17">
        <v>33</v>
      </c>
      <c r="B36" s="59" t="s">
        <v>27</v>
      </c>
      <c r="C36" s="17">
        <f>'33'!L14</f>
        <v>1.054515135875645</v>
      </c>
      <c r="D36" s="17">
        <f>'33'!M14</f>
        <v>0.93998227113903976</v>
      </c>
      <c r="E36" s="17">
        <f>'33'!N14</f>
        <v>0.94518518502577753</v>
      </c>
      <c r="F36" s="17">
        <f>'33'!O14</f>
        <v>0.95147110181120276</v>
      </c>
      <c r="G36" s="17">
        <f>'33'!P14</f>
        <v>0.96160266436984543</v>
      </c>
      <c r="H36" s="17">
        <f>'33'!Q14</f>
        <v>0.97511145104462527</v>
      </c>
    </row>
    <row r="37" spans="1:8" ht="16">
      <c r="A37" s="17">
        <v>34</v>
      </c>
      <c r="B37" s="59" t="s">
        <v>31</v>
      </c>
      <c r="C37" s="17">
        <f>'34'!L14</f>
        <v>1.1957911229117075</v>
      </c>
      <c r="D37" s="17">
        <f>'34'!M14</f>
        <v>1.2056995433802364</v>
      </c>
      <c r="E37" s="17">
        <f>'34'!N14</f>
        <v>1.2140580785374904</v>
      </c>
      <c r="F37" s="17">
        <f>'34'!O14</f>
        <v>1.2196040890262758</v>
      </c>
      <c r="G37" s="17">
        <f>'34'!P14</f>
        <v>1.2257633705037911</v>
      </c>
      <c r="H37" s="17">
        <f>'34'!Q14</f>
        <v>1.2326632182566533</v>
      </c>
    </row>
    <row r="38" spans="1:8" ht="16">
      <c r="A38" s="17">
        <v>35</v>
      </c>
      <c r="B38" s="59" t="s">
        <v>35</v>
      </c>
      <c r="C38" s="17">
        <f>'35'!L14</f>
        <v>1.1386827128828434</v>
      </c>
      <c r="D38" s="17">
        <f>'35'!M14</f>
        <v>1.1010623913060433</v>
      </c>
      <c r="E38" s="17">
        <f>'35'!N14</f>
        <v>1.1038030918614432</v>
      </c>
      <c r="F38" s="17">
        <f>'35'!O14</f>
        <v>1.0537868651749669</v>
      </c>
      <c r="G38" s="17">
        <f>'35'!P14</f>
        <v>1.0577985874757712</v>
      </c>
      <c r="H38" s="17">
        <f>'35'!Q14</f>
        <v>1.041962723057253</v>
      </c>
    </row>
    <row r="39" spans="1:8" ht="16">
      <c r="A39" s="17">
        <v>36</v>
      </c>
      <c r="B39" s="59" t="s">
        <v>40</v>
      </c>
      <c r="C39" s="17">
        <f>'36'!L14</f>
        <v>1.0596750760592879</v>
      </c>
      <c r="D39" s="17">
        <f>'36'!M14</f>
        <v>1.0239531884679314</v>
      </c>
      <c r="E39" s="17">
        <f>'36'!N14</f>
        <v>1.0256551019277951</v>
      </c>
      <c r="F39" s="17">
        <f>'36'!O14</f>
        <v>1.0261094230678764</v>
      </c>
      <c r="G39" s="17">
        <f>'36'!P14</f>
        <v>0.98544650536685263</v>
      </c>
      <c r="H39" s="17">
        <f>'36'!Q14</f>
        <v>0.91126055510638992</v>
      </c>
    </row>
    <row r="40" spans="1:8" ht="16">
      <c r="A40" s="17">
        <v>37</v>
      </c>
      <c r="B40" s="59" t="s">
        <v>44</v>
      </c>
      <c r="C40" s="17">
        <f>'37'!L14</f>
        <v>1.2074168367315403</v>
      </c>
      <c r="D40" s="17">
        <f>'37'!M14</f>
        <v>1.2143105046295908</v>
      </c>
      <c r="E40" s="17">
        <f>'37'!N14</f>
        <v>1.217694187588096</v>
      </c>
      <c r="F40" s="17">
        <f>'37'!O14</f>
        <v>1.2183564673875695</v>
      </c>
      <c r="G40" s="17">
        <f>'37'!P14</f>
        <v>1.2229242914330354</v>
      </c>
      <c r="H40" s="17">
        <f>'37'!Q14</f>
        <v>1.226841985915694</v>
      </c>
    </row>
    <row r="41" spans="1:8" ht="16">
      <c r="A41" s="17">
        <v>38</v>
      </c>
      <c r="B41" s="59" t="s">
        <v>48</v>
      </c>
      <c r="C41" s="17">
        <f>'38'!L14</f>
        <v>0.97256818442748838</v>
      </c>
      <c r="D41" s="17">
        <f>'38'!M14</f>
        <v>0.93096523230649364</v>
      </c>
      <c r="E41" s="17">
        <f>'38'!N14</f>
        <v>0.88288089539031644</v>
      </c>
      <c r="F41" s="17">
        <f>'38'!O14</f>
        <v>0.88966103816228315</v>
      </c>
      <c r="G41" s="17">
        <f>'38'!P14</f>
        <v>0.89615887074074019</v>
      </c>
      <c r="H41" s="17">
        <f>'38'!Q14</f>
        <v>0.90743836430861391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'39'!J14</f>
        <v>0.48427595454235084</v>
      </c>
      <c r="F43" s="17">
        <f>'39'!K14</f>
        <v>0.48543625416462638</v>
      </c>
      <c r="G43" s="17">
        <f>'39'!L14</f>
        <v>0.48604829379125075</v>
      </c>
      <c r="H43" s="17">
        <f>'39'!M14</f>
        <v>0.48729807694726324</v>
      </c>
    </row>
    <row r="44" spans="1:8" ht="17" thickBot="1">
      <c r="A44">
        <v>40</v>
      </c>
      <c r="B44" s="60" t="s">
        <v>60</v>
      </c>
      <c r="C44" s="17"/>
      <c r="D44" s="17"/>
      <c r="E44" s="17">
        <f>'40'!J14</f>
        <v>0.5230919965779528</v>
      </c>
      <c r="F44" s="17">
        <f>'40'!K14</f>
        <v>0.52377723653574992</v>
      </c>
      <c r="G44" s="17">
        <f>'40'!L14</f>
        <v>0.52495476845240807</v>
      </c>
      <c r="H44" s="17">
        <f>'40'!M14</f>
        <v>0.52556518038383881</v>
      </c>
    </row>
    <row r="45" spans="1:8" ht="17" thickBot="1">
      <c r="A45">
        <v>41</v>
      </c>
      <c r="B45" s="60" t="s">
        <v>64</v>
      </c>
      <c r="C45" s="17"/>
      <c r="D45" s="17"/>
      <c r="E45" s="17">
        <f>'41'!J14</f>
        <v>0.66461706443767488</v>
      </c>
      <c r="F45" s="17">
        <f>'41'!K14</f>
        <v>0.66509113447620427</v>
      </c>
      <c r="G45" s="17">
        <f>'41'!L14</f>
        <v>0.66799009890020933</v>
      </c>
      <c r="H45" s="17">
        <f>'41'!M14</f>
        <v>0.67294707808960219</v>
      </c>
    </row>
    <row r="46" spans="1:8" ht="17" thickBot="1">
      <c r="A46">
        <v>42</v>
      </c>
      <c r="B46" s="60" t="s">
        <v>68</v>
      </c>
      <c r="C46" s="17"/>
      <c r="D46" s="17"/>
      <c r="E46" s="17">
        <f>'42'!J14</f>
        <v>0.67543105228183864</v>
      </c>
      <c r="F46" s="17">
        <f>'42'!K14</f>
        <v>0.67721233516647283</v>
      </c>
      <c r="G46" s="17">
        <f>'42'!L14</f>
        <v>0.67899228143485024</v>
      </c>
      <c r="H46" s="17">
        <f>'42'!M14</f>
        <v>0.68198431284920302</v>
      </c>
    </row>
    <row r="47" spans="1:8" ht="17" thickBot="1">
      <c r="A47">
        <v>43</v>
      </c>
      <c r="B47" s="60" t="s">
        <v>72</v>
      </c>
      <c r="C47" s="17"/>
      <c r="D47" s="17"/>
      <c r="E47" s="17">
        <f>'43'!J14</f>
        <v>0.77968458540388363</v>
      </c>
      <c r="F47" s="17">
        <f>'43'!K14</f>
        <v>0.79925652831105676</v>
      </c>
      <c r="G47" s="17">
        <f>'43'!L14</f>
        <v>0.80176539776661926</v>
      </c>
      <c r="H47" s="17">
        <f>'43'!M14</f>
        <v>0.80990105755427688</v>
      </c>
    </row>
    <row r="48" spans="1:8" ht="17" thickBot="1">
      <c r="A48">
        <v>44</v>
      </c>
      <c r="B48" s="60" t="s">
        <v>76</v>
      </c>
      <c r="C48" s="17"/>
      <c r="D48" s="17"/>
      <c r="E48" s="17">
        <f>'44'!J14</f>
        <v>0.83473067863317685</v>
      </c>
      <c r="F48" s="17">
        <f>'44'!K14</f>
        <v>0.94291072119233166</v>
      </c>
      <c r="G48" s="17">
        <f>'44'!L14</f>
        <v>0.89849260521257457</v>
      </c>
      <c r="H48" s="17">
        <f>'44'!M14</f>
        <v>0.90449584221242818</v>
      </c>
    </row>
    <row r="49" spans="1:8" ht="17" thickBot="1">
      <c r="A49">
        <v>45</v>
      </c>
      <c r="B49" s="60" t="s">
        <v>80</v>
      </c>
      <c r="C49" s="17"/>
      <c r="D49" s="17"/>
      <c r="E49" s="17">
        <f>'45'!J14</f>
        <v>0.87194714243736349</v>
      </c>
      <c r="F49" s="17">
        <f>'45'!K14</f>
        <v>0.87901491638063667</v>
      </c>
      <c r="G49" s="17">
        <f>'45'!L14</f>
        <v>0.99392731911336973</v>
      </c>
      <c r="H49" s="17">
        <f>'45'!M14</f>
        <v>0.83370822827923197</v>
      </c>
    </row>
    <row r="50" spans="1:8" ht="17" thickBot="1">
      <c r="A50">
        <v>46</v>
      </c>
      <c r="B50" s="60" t="s">
        <v>84</v>
      </c>
      <c r="C50" s="17"/>
      <c r="D50" s="17"/>
      <c r="E50" s="17">
        <f>'46'!J14</f>
        <v>0.77401286977071782</v>
      </c>
      <c r="F50" s="17">
        <f>'46'!K14</f>
        <v>1.0438840932751856</v>
      </c>
      <c r="G50" s="17">
        <f>'46'!L14</f>
        <v>1.0491861495742818</v>
      </c>
      <c r="H50" s="17">
        <f>'46'!M14</f>
        <v>0.86185338225305885</v>
      </c>
    </row>
    <row r="51" spans="1:8" ht="17" thickBot="1">
      <c r="A51">
        <v>47</v>
      </c>
      <c r="B51" s="60" t="s">
        <v>88</v>
      </c>
      <c r="C51" s="17"/>
      <c r="D51" s="17"/>
      <c r="E51" s="17">
        <f>'47'!J14</f>
        <v>0.77966123028320633</v>
      </c>
      <c r="F51" s="17">
        <f>'47'!K14</f>
        <v>0.78544862593330866</v>
      </c>
      <c r="G51" s="17">
        <f>'47'!L14</f>
        <v>1.1292925276127734</v>
      </c>
      <c r="H51" s="17">
        <f>'47'!M14</f>
        <v>1.0137671769346659</v>
      </c>
    </row>
    <row r="52" spans="1:8" ht="17" thickBot="1">
      <c r="A52">
        <v>48</v>
      </c>
      <c r="B52" s="60" t="s">
        <v>92</v>
      </c>
      <c r="C52" s="17"/>
      <c r="D52" s="17"/>
      <c r="E52" s="17">
        <f>'48'!J14</f>
        <v>0.92481812254414386</v>
      </c>
      <c r="F52" s="17">
        <f>'48'!K14</f>
        <v>0.92747369755440101</v>
      </c>
      <c r="G52" s="17">
        <f>'48'!L14</f>
        <v>0.93274606581733399</v>
      </c>
      <c r="H52" s="17">
        <f>'48'!M14</f>
        <v>0.93791720166455828</v>
      </c>
    </row>
    <row r="53" spans="1:8" ht="17" thickBot="1">
      <c r="A53">
        <v>49</v>
      </c>
      <c r="B53" s="60" t="s">
        <v>96</v>
      </c>
      <c r="C53" s="17"/>
      <c r="D53" s="17"/>
      <c r="E53" s="17">
        <f>'49'!J14</f>
        <v>1.0328928934670498</v>
      </c>
      <c r="F53" s="17">
        <f>'49'!K14</f>
        <v>1.0361686719683443</v>
      </c>
      <c r="G53" s="17">
        <f>'49'!L14</f>
        <v>1.0411660506173657</v>
      </c>
      <c r="H53" s="17">
        <f>'49'!M14</f>
        <v>1.0491171193964239</v>
      </c>
    </row>
    <row r="54" spans="1:8" ht="17" thickBot="1">
      <c r="A54">
        <v>50</v>
      </c>
      <c r="B54" s="60" t="s">
        <v>100</v>
      </c>
      <c r="C54" s="17"/>
      <c r="D54" s="17"/>
      <c r="E54" s="17">
        <f>'50'!J14</f>
        <v>0.93123883237981742</v>
      </c>
      <c r="F54" s="17">
        <f>'50'!K14</f>
        <v>0.93622293223768016</v>
      </c>
      <c r="G54" s="17">
        <f>'50'!L14</f>
        <v>0.94152473477759069</v>
      </c>
      <c r="H54" s="17">
        <f>'50'!M14</f>
        <v>0.949508791215675</v>
      </c>
    </row>
    <row r="55" spans="1:8" ht="17" thickBot="1">
      <c r="A55">
        <v>51</v>
      </c>
      <c r="B55" s="60" t="s">
        <v>104</v>
      </c>
      <c r="C55" s="17"/>
      <c r="D55" s="17"/>
      <c r="E55" s="17">
        <f>'51'!J14</f>
        <v>0.85686967736436725</v>
      </c>
      <c r="F55" s="17">
        <f>'51'!K14</f>
        <v>0.82630190485775679</v>
      </c>
      <c r="G55" s="17">
        <f>'51'!L14</f>
        <v>0.83113476950050635</v>
      </c>
      <c r="H55" s="17">
        <f>'51'!M14</f>
        <v>0.83878434503172972</v>
      </c>
    </row>
    <row r="56" spans="1:8" ht="17" thickBot="1">
      <c r="A56">
        <v>52</v>
      </c>
      <c r="B56" s="60" t="s">
        <v>108</v>
      </c>
      <c r="C56" s="17"/>
      <c r="D56" s="17"/>
      <c r="E56" s="17">
        <f>'52'!J14</f>
        <v>0.65841231790183907</v>
      </c>
      <c r="F56" s="17">
        <f>'52'!K14</f>
        <v>0.65712783633788918</v>
      </c>
      <c r="G56" s="17">
        <f>'52'!L14</f>
        <v>0.65680679608630133</v>
      </c>
      <c r="H56" s="17">
        <f>'52'!M14</f>
        <v>0.65450869553576063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'1'!L14</f>
        <v>1.1600706637955982</v>
      </c>
      <c r="D60" s="62">
        <f>'1'!M14</f>
        <v>0.97138188486927579</v>
      </c>
      <c r="E60" s="62">
        <f>'1'!N14</f>
        <v>0.92294293901726177</v>
      </c>
      <c r="F60" s="62">
        <f>'1'!O14</f>
        <v>0.92530877704494152</v>
      </c>
      <c r="G60" s="62">
        <f>'1'!P14</f>
        <v>0.68475488386990646</v>
      </c>
      <c r="H60" s="63">
        <f>'1'!Q14</f>
        <v>0.68986066703483084</v>
      </c>
    </row>
    <row r="61" spans="1:8">
      <c r="B61" t="s">
        <v>214</v>
      </c>
      <c r="C61">
        <f>'1'!L44</f>
        <v>0.74281680007354023</v>
      </c>
      <c r="D61">
        <f>'1'!M44</f>
        <v>0.75450334645964989</v>
      </c>
      <c r="E61">
        <f>'1'!N44</f>
        <v>0.75490308650577864</v>
      </c>
      <c r="F61">
        <f>'1'!O44</f>
        <v>0.75601652396779984</v>
      </c>
      <c r="G61">
        <f>'1'!P44</f>
        <v>0.73259357449183726</v>
      </c>
      <c r="H61">
        <f>'1'!Q44</f>
        <v>0.73746902851773166</v>
      </c>
    </row>
    <row r="62" spans="1:8">
      <c r="B62" t="s">
        <v>215</v>
      </c>
      <c r="C62">
        <f>'1'!L74</f>
        <v>1.1052579459978509</v>
      </c>
      <c r="D62">
        <f>'1'!M74</f>
        <v>0.89351598698229562</v>
      </c>
      <c r="E62">
        <f>'1'!N74</f>
        <v>0.89627735598304892</v>
      </c>
      <c r="F62">
        <f>'1'!O74</f>
        <v>0.90306640101521662</v>
      </c>
      <c r="G62">
        <f>'1'!P74</f>
        <v>0.90844512454392012</v>
      </c>
      <c r="H62">
        <f>'1'!Q74</f>
        <v>0.91425011211755736</v>
      </c>
    </row>
    <row r="63" spans="1:8">
      <c r="B63" t="s">
        <v>216</v>
      </c>
      <c r="C63">
        <f>'1'!L104</f>
        <v>1.9711731094690325E-3</v>
      </c>
      <c r="D63">
        <f>'1'!M104</f>
        <v>1.9711731094690325E-3</v>
      </c>
      <c r="E63">
        <f>'1'!N104</f>
        <v>1.9711731094690325E-3</v>
      </c>
      <c r="F63">
        <f>'1'!O104</f>
        <v>1.9711731094690325E-3</v>
      </c>
      <c r="G63">
        <f>'1'!P104</f>
        <v>1.9711731094690325E-3</v>
      </c>
      <c r="H63">
        <f>'1'!Q104</f>
        <v>1.9711731094690325E-3</v>
      </c>
    </row>
    <row r="64" spans="1:8">
      <c r="B64" t="s">
        <v>217</v>
      </c>
      <c r="C64">
        <f>'1'!L134</f>
        <v>1.1435551674531004</v>
      </c>
      <c r="D64">
        <f>'1'!M134</f>
        <v>1.166495788228296</v>
      </c>
      <c r="E64">
        <f>'1'!N134</f>
        <v>1.1688486565921576</v>
      </c>
      <c r="F64">
        <f>'1'!O134</f>
        <v>1.171206270785017</v>
      </c>
      <c r="G64">
        <f>'1'!P134</f>
        <v>1.1796652082461425</v>
      </c>
      <c r="H64">
        <f>'1'!Q134</f>
        <v>1.1905818565114581</v>
      </c>
    </row>
    <row r="65" spans="1:8">
      <c r="B65" t="s">
        <v>218</v>
      </c>
      <c r="C65">
        <f>'1'!L164</f>
        <v>1.4958786970785112</v>
      </c>
      <c r="D65">
        <f>'1'!M164</f>
        <v>1.5075502254281865</v>
      </c>
      <c r="E65">
        <f>'1'!N164</f>
        <v>1.5053819817844942</v>
      </c>
      <c r="F65">
        <f>'1'!O164</f>
        <v>1.5045155577555691</v>
      </c>
      <c r="G65">
        <f>'1'!P164</f>
        <v>1.9711731094690325E-3</v>
      </c>
      <c r="H65">
        <f>'1'!Q164</f>
        <v>1.9711731094690325E-3</v>
      </c>
    </row>
    <row r="66" spans="1:8">
      <c r="B66" t="s">
        <v>219</v>
      </c>
      <c r="C66">
        <f>'1'!L194</f>
        <v>1.3968273843428083</v>
      </c>
      <c r="D66">
        <f>'1'!M194</f>
        <v>1.2452646041519317</v>
      </c>
      <c r="E66">
        <f>'1'!N194</f>
        <v>0.88868702708771707</v>
      </c>
      <c r="F66">
        <f>'1'!O194</f>
        <v>0.88868702708771707</v>
      </c>
      <c r="G66">
        <f>'1'!P194</f>
        <v>1.3908858244827225E-4</v>
      </c>
      <c r="H66">
        <f>'1'!Q194</f>
        <v>1.9711731094690325E-3</v>
      </c>
    </row>
    <row r="67" spans="1:8">
      <c r="B67" t="s">
        <v>220</v>
      </c>
      <c r="C67">
        <f>'1'!L224</f>
        <v>1.3141335444018776</v>
      </c>
      <c r="D67">
        <f>'1'!M224</f>
        <v>0.99372148720303977</v>
      </c>
      <c r="E67">
        <f>'1'!N224</f>
        <v>1.007512393851298</v>
      </c>
      <c r="F67">
        <f>'1'!O224</f>
        <v>1.0156657911744238</v>
      </c>
      <c r="G67">
        <f>'1'!P224</f>
        <v>1.9711731094690325E-3</v>
      </c>
      <c r="H67">
        <f>'1'!Q224</f>
        <v>1.9711731094690325E-3</v>
      </c>
    </row>
    <row r="68" spans="1:8" ht="16" thickBot="1">
      <c r="B68" t="s">
        <v>221</v>
      </c>
      <c r="C68">
        <f>'1'!L254</f>
        <v>1.6183305058211714</v>
      </c>
      <c r="D68">
        <f>'1'!M254</f>
        <v>1.3466843092793046</v>
      </c>
      <c r="E68">
        <f>'1'!N254</f>
        <v>1.3591465560473335</v>
      </c>
      <c r="F68">
        <f>'1'!O254</f>
        <v>1.353680195164551</v>
      </c>
      <c r="G68">
        <f>'1'!P254</f>
        <v>1.9711731094690325E-3</v>
      </c>
      <c r="H68">
        <f>'1'!Q254</f>
        <v>1.9711731094690325E-3</v>
      </c>
    </row>
    <row r="69" spans="1:8" ht="17" thickBot="1">
      <c r="A69">
        <v>2</v>
      </c>
      <c r="B69" s="69" t="s">
        <v>8</v>
      </c>
      <c r="C69" s="62">
        <f>'2'!L14</f>
        <v>1.0582914323463457</v>
      </c>
      <c r="D69" s="62">
        <f>'2'!M14</f>
        <v>1.034394776811862</v>
      </c>
      <c r="E69" s="62">
        <f>'2'!N14</f>
        <v>1.011216953453995</v>
      </c>
      <c r="F69" s="62">
        <f>'2'!O14</f>
        <v>1.0136942242302811</v>
      </c>
      <c r="G69" s="62">
        <f>'2'!P14</f>
        <v>1.0179781254070861</v>
      </c>
      <c r="H69" s="63">
        <f>'2'!Q14</f>
        <v>7.4206407756275796E-3</v>
      </c>
    </row>
    <row r="70" spans="1:8">
      <c r="B70" t="s">
        <v>223</v>
      </c>
      <c r="C70">
        <f>'2'!L44</f>
        <v>0.82650338327410444</v>
      </c>
      <c r="D70">
        <f>'2'!M44</f>
        <v>0.65420877457724991</v>
      </c>
      <c r="E70">
        <f>'2'!N44</f>
        <v>0.65606331706580645</v>
      </c>
      <c r="F70">
        <f>'2'!O44</f>
        <v>0.65701879304235422</v>
      </c>
      <c r="G70">
        <f>'2'!P44</f>
        <v>0.65642685927249633</v>
      </c>
      <c r="H70">
        <f>'2'!Q44</f>
        <v>1.9711731094690325E-3</v>
      </c>
    </row>
    <row r="71" spans="1:8">
      <c r="B71" t="s">
        <v>224</v>
      </c>
      <c r="C71">
        <f>'2'!L74</f>
        <v>1.0817556484562054</v>
      </c>
      <c r="D71">
        <f>'2'!M74</f>
        <v>1.0865930137759972</v>
      </c>
      <c r="E71">
        <f>'2'!N74</f>
        <v>1.0945983724884025</v>
      </c>
      <c r="F71">
        <f>'2'!O74</f>
        <v>1.1004430724205359</v>
      </c>
      <c r="G71">
        <f>'2'!P74</f>
        <v>1.1034565220204688</v>
      </c>
      <c r="H71">
        <f>'2'!Q74</f>
        <v>1.9711731094690325E-3</v>
      </c>
    </row>
    <row r="72" spans="1:8">
      <c r="B72" t="s">
        <v>225</v>
      </c>
      <c r="C72">
        <f>'2'!L104</f>
        <v>1.2522742247585135</v>
      </c>
      <c r="D72">
        <f>'2'!M104</f>
        <v>1.2655010197109224</v>
      </c>
      <c r="E72">
        <f>'2'!N104</f>
        <v>1.2720751667924299</v>
      </c>
      <c r="F72">
        <f>'2'!O104</f>
        <v>1.2842165981169191</v>
      </c>
      <c r="G72">
        <f>'2'!P104</f>
        <v>1.287547963485667</v>
      </c>
      <c r="H72">
        <f>'2'!Q104</f>
        <v>1.9711731094690325E-3</v>
      </c>
    </row>
    <row r="73" spans="1:8">
      <c r="B73" t="s">
        <v>226</v>
      </c>
      <c r="C73">
        <f>'2'!L134</f>
        <v>0.73096079992417817</v>
      </c>
      <c r="D73">
        <f>'2'!M134</f>
        <v>0.71914131813433557</v>
      </c>
      <c r="E73">
        <f>'2'!N134</f>
        <v>0.71416822297836724</v>
      </c>
      <c r="F73">
        <f>'2'!O134</f>
        <v>0.70604801238796244</v>
      </c>
      <c r="G73">
        <f>'2'!P134</f>
        <v>0.70328709035474868</v>
      </c>
      <c r="H73">
        <f>'2'!Q134</f>
        <v>1.9711731094690325E-3</v>
      </c>
    </row>
    <row r="74" spans="1:8">
      <c r="B74" t="s">
        <v>227</v>
      </c>
      <c r="C74">
        <f>'2'!L164</f>
        <v>1.073535144657916</v>
      </c>
      <c r="D74">
        <f>'2'!M164</f>
        <v>1.073535144657916</v>
      </c>
      <c r="E74">
        <f>'2'!N164</f>
        <v>1.0777151125890616</v>
      </c>
      <c r="F74">
        <f>'2'!O164</f>
        <v>1.0811330429656461</v>
      </c>
      <c r="G74">
        <f>'2'!P164</f>
        <v>1.0914520106937105</v>
      </c>
      <c r="H74">
        <f>'2'!Q164</f>
        <v>7.4206407756275796E-3</v>
      </c>
    </row>
    <row r="75" spans="1:8">
      <c r="B75" t="s">
        <v>228</v>
      </c>
      <c r="C75">
        <f>'2'!L194</f>
        <v>0.76903570489670525</v>
      </c>
      <c r="D75">
        <f>'2'!M194</f>
        <v>0.7717138715144467</v>
      </c>
      <c r="E75">
        <f>'2'!N194</f>
        <v>0.77599500383897979</v>
      </c>
      <c r="F75">
        <f>'2'!O194</f>
        <v>0.77714765663811169</v>
      </c>
      <c r="G75">
        <f>'2'!P194</f>
        <v>0.7797583509893844</v>
      </c>
      <c r="H75">
        <f>'2'!Q194</f>
        <v>1.9711731094690325E-3</v>
      </c>
    </row>
    <row r="76" spans="1:8">
      <c r="B76" t="s">
        <v>229</v>
      </c>
      <c r="C76">
        <f>'2'!L224</f>
        <v>1.1876723068963837</v>
      </c>
      <c r="D76">
        <f>'2'!M224</f>
        <v>1.1916104572680308</v>
      </c>
      <c r="E76">
        <f>'2'!N224</f>
        <v>1.1969390683170378</v>
      </c>
      <c r="F76">
        <f>'2'!O224</f>
        <v>1.1991807324889838</v>
      </c>
      <c r="G76">
        <f>'2'!P224</f>
        <v>1.204543196087656</v>
      </c>
      <c r="H76">
        <f>'2'!Q224</f>
        <v>7.4206407756275796E-3</v>
      </c>
    </row>
    <row r="77" spans="1:8">
      <c r="B77" t="s">
        <v>230</v>
      </c>
      <c r="C77">
        <f>'2'!L254</f>
        <v>1.4297792117710719</v>
      </c>
      <c r="D77">
        <f>'2'!M254</f>
        <v>1.4343136993574817</v>
      </c>
      <c r="E77">
        <f>'2'!N254</f>
        <v>1.4363795813723614</v>
      </c>
      <c r="F77">
        <f>'2'!O254</f>
        <v>1.4355528717405088</v>
      </c>
      <c r="G77">
        <f>'2'!P254</f>
        <v>1.4334881787459841</v>
      </c>
      <c r="H77">
        <f>'2'!Q254</f>
        <v>7.4206407756275796E-3</v>
      </c>
    </row>
    <row r="78" spans="1:8">
      <c r="B78" t="s">
        <v>231</v>
      </c>
      <c r="C78">
        <f>'2'!L284</f>
        <v>1.1725556133586807</v>
      </c>
      <c r="D78">
        <f>'2'!M284</f>
        <v>1.1749207046306607</v>
      </c>
      <c r="E78">
        <f>'2'!N284</f>
        <v>1.1781381035275744</v>
      </c>
      <c r="F78">
        <f>'2'!O284</f>
        <v>1.1786469186546877</v>
      </c>
      <c r="G78">
        <f>'2'!P284</f>
        <v>1.1822147827903655</v>
      </c>
      <c r="H78">
        <f>'2'!Q284</f>
        <v>7.4206407756275796E-3</v>
      </c>
    </row>
    <row r="79" spans="1:8">
      <c r="B79" t="s">
        <v>232</v>
      </c>
      <c r="C79">
        <f>'2'!L314</f>
        <v>1.0525741981896672</v>
      </c>
      <c r="D79">
        <f>'2'!M314</f>
        <v>1.060176325618265</v>
      </c>
      <c r="E79">
        <f>'2'!N314</f>
        <v>1.0696792606882066</v>
      </c>
      <c r="F79">
        <f>'2'!O314</f>
        <v>1.0758553435228277</v>
      </c>
      <c r="G79">
        <f>'2'!P314</f>
        <v>1.0955440485105319</v>
      </c>
      <c r="H79">
        <f>'2'!Q314</f>
        <v>7.4206407756275796E-3</v>
      </c>
    </row>
    <row r="80" spans="1:8">
      <c r="B80" t="s">
        <v>233</v>
      </c>
      <c r="C80">
        <f>'2'!L344</f>
        <v>1.2365132354927992</v>
      </c>
      <c r="D80">
        <f>'2'!M344</f>
        <v>1.2424002253312365</v>
      </c>
      <c r="E80">
        <f>'2'!N344</f>
        <v>1.1105733146929559</v>
      </c>
      <c r="F80">
        <f>'2'!O344</f>
        <v>1.1144162013530698</v>
      </c>
      <c r="G80">
        <f>'2'!P344</f>
        <v>1.1218189415948416</v>
      </c>
      <c r="H80">
        <f>'2'!Q344</f>
        <v>7.4206407756275796E-3</v>
      </c>
    </row>
    <row r="81" spans="1:8" ht="16" thickBot="1">
      <c r="B81" t="s">
        <v>234</v>
      </c>
      <c r="C81">
        <f>'2'!L374</f>
        <v>1.0040381479335434</v>
      </c>
      <c r="D81">
        <f>'2'!M374</f>
        <v>0.99799053149992534</v>
      </c>
      <c r="E81">
        <f>'2'!N374</f>
        <v>0.9988503779376916</v>
      </c>
      <c r="F81">
        <f>'2'!O374</f>
        <v>1.0040381479335434</v>
      </c>
      <c r="G81">
        <f>'2'!P374</f>
        <v>1.0130378860874703</v>
      </c>
      <c r="H81">
        <f>'2'!Q374</f>
        <v>7.4206407756275796E-3</v>
      </c>
    </row>
    <row r="82" spans="1:8" ht="17" thickBot="1">
      <c r="A82">
        <v>3</v>
      </c>
      <c r="B82" s="69" t="s">
        <v>12</v>
      </c>
      <c r="C82" s="62">
        <f>'3'!L14</f>
        <v>0.64483368260572083</v>
      </c>
      <c r="D82" s="62">
        <f>'3'!M14</f>
        <v>0.6237360337961102</v>
      </c>
      <c r="E82" s="62">
        <f>'3'!N14</f>
        <v>0.62392685202021825</v>
      </c>
      <c r="F82" s="62">
        <f>'3'!O14</f>
        <v>0.62520619087892537</v>
      </c>
      <c r="G82" s="62">
        <f>'3'!P14</f>
        <v>0.62807084589542705</v>
      </c>
      <c r="H82" s="63">
        <f>'3'!Q14</f>
        <v>0.63004691050864026</v>
      </c>
    </row>
    <row r="83" spans="1:8">
      <c r="B83" t="s">
        <v>236</v>
      </c>
      <c r="C83">
        <f>'3'!L44</f>
        <v>0.58721604255299575</v>
      </c>
      <c r="D83">
        <f>'3'!M44</f>
        <v>0.55465313464240851</v>
      </c>
      <c r="E83">
        <f>'3'!N44</f>
        <v>0.55618840769605349</v>
      </c>
      <c r="F83">
        <f>'3'!O44</f>
        <v>0.55774183832698365</v>
      </c>
      <c r="G83">
        <f>'3'!P44</f>
        <v>0.56100295544930168</v>
      </c>
      <c r="H83">
        <f>'3'!Q44</f>
        <v>0.56375632662698927</v>
      </c>
    </row>
    <row r="84" spans="1:8">
      <c r="B84" t="s">
        <v>237</v>
      </c>
      <c r="C84">
        <f>'3'!L74</f>
        <v>0.49387223120069695</v>
      </c>
      <c r="D84">
        <f>'3'!M74</f>
        <v>0.4839651883918214</v>
      </c>
      <c r="E84">
        <f>'3'!N74</f>
        <v>0.47948095593409445</v>
      </c>
      <c r="F84">
        <f>'3'!O74</f>
        <v>0.47692029392211932</v>
      </c>
      <c r="G84">
        <f>'3'!P74</f>
        <v>0.47387400452231859</v>
      </c>
      <c r="H84">
        <f>'3'!Q74</f>
        <v>0.46880454284811351</v>
      </c>
    </row>
    <row r="85" spans="1:8">
      <c r="B85" t="s">
        <v>238</v>
      </c>
      <c r="C85">
        <f>'3'!L104</f>
        <v>0.44956337681481257</v>
      </c>
      <c r="D85">
        <f>'3'!M104</f>
        <v>0.44879057505422648</v>
      </c>
      <c r="E85">
        <f>'3'!N104</f>
        <v>0.45040470204176558</v>
      </c>
      <c r="F85">
        <f>'3'!O104</f>
        <v>0.45341666237692907</v>
      </c>
      <c r="G85">
        <f>'3'!P104</f>
        <v>0.45571214289900741</v>
      </c>
      <c r="H85">
        <f>'3'!Q104</f>
        <v>0.45688873791967638</v>
      </c>
    </row>
    <row r="86" spans="1:8">
      <c r="B86" t="s">
        <v>239</v>
      </c>
      <c r="C86">
        <f>'3'!L134</f>
        <v>0.73657408924872458</v>
      </c>
      <c r="D86">
        <f>'3'!M134</f>
        <v>0.72865121471987748</v>
      </c>
      <c r="E86">
        <f>'3'!N134</f>
        <v>0.72048746819339859</v>
      </c>
      <c r="F86">
        <f>'3'!O134</f>
        <v>0.71931651257497942</v>
      </c>
      <c r="G86">
        <f>'3'!P134</f>
        <v>0.72195852456809917</v>
      </c>
      <c r="H86">
        <f>'3'!Q134</f>
        <v>0.72558267809150501</v>
      </c>
    </row>
    <row r="87" spans="1:8">
      <c r="B87" t="s">
        <v>240</v>
      </c>
      <c r="C87">
        <f>'3'!L164</f>
        <v>1.3224822061205876</v>
      </c>
      <c r="D87">
        <f>'3'!M164</f>
        <v>1.3221015733996315</v>
      </c>
      <c r="E87">
        <f>'3'!N164</f>
        <v>1.3308839067049372</v>
      </c>
      <c r="F87">
        <f>'3'!O164</f>
        <v>1.3316503393220911</v>
      </c>
      <c r="G87">
        <f>'3'!P164</f>
        <v>1.3377977111308621</v>
      </c>
      <c r="H87">
        <f>'3'!Q164</f>
        <v>1.3529010832429504</v>
      </c>
    </row>
    <row r="88" spans="1:8">
      <c r="B88" t="s">
        <v>241</v>
      </c>
      <c r="C88">
        <f>'3'!L194</f>
        <v>1.2775797035206491</v>
      </c>
      <c r="D88">
        <f>'3'!M194</f>
        <v>1.2807709528075457</v>
      </c>
      <c r="E88">
        <f>'3'!N194</f>
        <v>1.2785607785498609</v>
      </c>
      <c r="F88">
        <f>'3'!O194</f>
        <v>1.2821234952531244</v>
      </c>
      <c r="G88">
        <f>'3'!P194</f>
        <v>1.2873008995960284</v>
      </c>
      <c r="H88">
        <f>'3'!Q194</f>
        <v>1.2881658306811496</v>
      </c>
    </row>
    <row r="89" spans="1:8" ht="16" thickBot="1">
      <c r="B89" t="s">
        <v>242</v>
      </c>
      <c r="C89">
        <f>'3'!L224</f>
        <v>1.9711731094690325E-3</v>
      </c>
      <c r="D89">
        <f>'3'!M224</f>
        <v>1.9711731094690325E-3</v>
      </c>
      <c r="E89">
        <f>'3'!N224</f>
        <v>1.9711731094690325E-3</v>
      </c>
      <c r="F89">
        <f>'3'!O224</f>
        <v>1.9711731094690325E-3</v>
      </c>
      <c r="G89">
        <f>'3'!P224</f>
        <v>1.9711731094690325E-3</v>
      </c>
      <c r="H89">
        <f>'3'!Q224</f>
        <v>1.9711731094690325E-3</v>
      </c>
    </row>
    <row r="90" spans="1:8" ht="17" thickBot="1">
      <c r="A90">
        <v>4</v>
      </c>
      <c r="B90" s="69" t="s">
        <v>16</v>
      </c>
      <c r="C90" s="62">
        <f>'4'!L14</f>
        <v>0.8138134253627699</v>
      </c>
      <c r="D90" s="62">
        <f>'4'!M14</f>
        <v>0.81883327904772207</v>
      </c>
      <c r="E90" s="62">
        <f>'4'!N14</f>
        <v>0.81327269706408567</v>
      </c>
      <c r="F90" s="62">
        <f>'4'!O14</f>
        <v>0.80669979985429285</v>
      </c>
      <c r="G90" s="62">
        <f>'4'!P14</f>
        <v>0.79762288167154427</v>
      </c>
      <c r="H90" s="63">
        <f>'4'!Q14</f>
        <v>0.78175452415971081</v>
      </c>
    </row>
    <row r="91" spans="1:8">
      <c r="B91" t="s">
        <v>244</v>
      </c>
      <c r="C91">
        <f>'4'!L44</f>
        <v>0.53979440561322456</v>
      </c>
      <c r="D91">
        <f>'4'!M44</f>
        <v>0.54285304931119016</v>
      </c>
      <c r="E91">
        <f>'4'!N44</f>
        <v>0.54356634486171163</v>
      </c>
      <c r="F91">
        <f>'4'!O44</f>
        <v>0.54546585673000059</v>
      </c>
      <c r="G91">
        <f>'4'!P44</f>
        <v>0.54682200356211419</v>
      </c>
      <c r="H91">
        <f>'4'!Q44</f>
        <v>0.5496834153996204</v>
      </c>
    </row>
    <row r="92" spans="1:8">
      <c r="B92" t="s">
        <v>245</v>
      </c>
      <c r="C92">
        <f>'4'!L74</f>
        <v>1.2503831469005706</v>
      </c>
      <c r="D92">
        <f>'4'!M74</f>
        <v>1.2597765175651132</v>
      </c>
      <c r="E92">
        <f>'4'!N74</f>
        <v>1.2627718293535426</v>
      </c>
      <c r="F92">
        <f>'4'!O74</f>
        <v>1.2707027423377757</v>
      </c>
      <c r="G92">
        <f>'4'!P74</f>
        <v>1.2713430227223903</v>
      </c>
      <c r="H92">
        <f>'4'!Q74</f>
        <v>1.2748244641701276</v>
      </c>
    </row>
    <row r="93" spans="1:8">
      <c r="B93" t="s">
        <v>246</v>
      </c>
      <c r="C93">
        <f>'4'!L104</f>
        <v>0.74109990090247346</v>
      </c>
      <c r="D93">
        <f>'4'!M104</f>
        <v>0.74940246707471014</v>
      </c>
      <c r="E93">
        <f>'4'!N104</f>
        <v>0.74842396206268913</v>
      </c>
      <c r="F93">
        <f>'4'!O104</f>
        <v>0.74751383894711387</v>
      </c>
      <c r="G93">
        <f>'4'!P104</f>
        <v>0.73570282615695459</v>
      </c>
      <c r="H93">
        <f>'4'!Q104</f>
        <v>0.72762442696290341</v>
      </c>
    </row>
    <row r="94" spans="1:8">
      <c r="B94" t="s">
        <v>247</v>
      </c>
      <c r="C94">
        <f>'4'!L134</f>
        <v>1.0321710663992461</v>
      </c>
      <c r="D94">
        <f>'4'!M134</f>
        <v>1.0394762122416596</v>
      </c>
      <c r="E94">
        <f>'4'!N134</f>
        <v>1.034104148007251</v>
      </c>
      <c r="F94">
        <f>'4'!O134</f>
        <v>1.0355935970460755</v>
      </c>
      <c r="G94">
        <f>'4'!P134</f>
        <v>1.0345507576465975</v>
      </c>
      <c r="H94">
        <f>'4'!Q134</f>
        <v>1.0286117889791895</v>
      </c>
    </row>
    <row r="95" spans="1:8">
      <c r="B95" t="s">
        <v>248</v>
      </c>
      <c r="C95">
        <f>'4'!L164</f>
        <v>1.1343751205103185</v>
      </c>
      <c r="D95">
        <f>'4'!M164</f>
        <v>1.1267273430522069</v>
      </c>
      <c r="E95">
        <f>'4'!N164</f>
        <v>1.0873752573134368</v>
      </c>
      <c r="F95">
        <f>'4'!O164</f>
        <v>1.0744626231474994</v>
      </c>
      <c r="G95">
        <f>'4'!P164</f>
        <v>1.0621618563340642</v>
      </c>
      <c r="H95">
        <f>'4'!Q164</f>
        <v>1.054545491408222</v>
      </c>
    </row>
    <row r="96" spans="1:8">
      <c r="B96" t="s">
        <v>249</v>
      </c>
      <c r="C96">
        <f>'4'!L194</f>
        <v>0.7337219139685407</v>
      </c>
      <c r="D96">
        <f>'4'!M194</f>
        <v>0.73415399084073496</v>
      </c>
      <c r="E96">
        <f>'4'!N194</f>
        <v>0.69952511032095011</v>
      </c>
      <c r="F96">
        <f>'4'!O194</f>
        <v>0.64303110040357803</v>
      </c>
      <c r="G96">
        <f>'4'!P194</f>
        <v>0.59386833805958839</v>
      </c>
      <c r="H96">
        <f>'4'!Q194</f>
        <v>0.55479338526432698</v>
      </c>
    </row>
    <row r="97" spans="1:8">
      <c r="B97" t="s">
        <v>250</v>
      </c>
      <c r="C97">
        <f>'4'!L224</f>
        <v>1.5017031221229884</v>
      </c>
      <c r="D97">
        <f>'4'!M224</f>
        <v>1.5108084478899675</v>
      </c>
      <c r="E97">
        <f>'4'!N224</f>
        <v>1.5151637011974561</v>
      </c>
      <c r="F97">
        <f>'4'!O224</f>
        <v>1.5225964649697716</v>
      </c>
      <c r="G97">
        <f>'4'!P224</f>
        <v>1.526546207670042</v>
      </c>
      <c r="H97">
        <f>'4'!Q224</f>
        <v>1.2631353810556389</v>
      </c>
    </row>
    <row r="98" spans="1:8" ht="16" thickBot="1">
      <c r="B98" t="s">
        <v>251</v>
      </c>
      <c r="C98">
        <f>'4'!L254</f>
        <v>1.1862486551859759</v>
      </c>
      <c r="D98">
        <f>'4'!M254</f>
        <v>1.1945869651223244</v>
      </c>
      <c r="E98">
        <f>'4'!N254</f>
        <v>1.1934412755428141</v>
      </c>
      <c r="F98">
        <f>'4'!O254</f>
        <v>1.1927543892835433</v>
      </c>
      <c r="G98">
        <f>'4'!P254</f>
        <v>1.1984905428798183</v>
      </c>
      <c r="H98">
        <f>'4'!Q254</f>
        <v>1.1998713195661972</v>
      </c>
    </row>
    <row r="99" spans="1:8" ht="17" thickBot="1">
      <c r="A99">
        <v>5</v>
      </c>
      <c r="B99" s="69" t="s">
        <v>20</v>
      </c>
      <c r="C99" s="62">
        <f>'5'!L14</f>
        <v>1.2769914198869767</v>
      </c>
      <c r="D99" s="62">
        <f>'5'!M14</f>
        <v>1.1773329287586305</v>
      </c>
      <c r="E99" s="62">
        <f>'5'!N14</f>
        <v>1.1828530369488319</v>
      </c>
      <c r="F99" s="62">
        <f>'5'!O14</f>
        <v>1.1893829444364747</v>
      </c>
      <c r="G99" s="62">
        <f>'5'!P14</f>
        <v>1.1949165543879425</v>
      </c>
      <c r="H99" s="63">
        <f>'5'!Q14</f>
        <v>1.2025511029359588</v>
      </c>
    </row>
    <row r="100" spans="1:8">
      <c r="B100" t="s">
        <v>253</v>
      </c>
      <c r="C100">
        <f>'5'!L44</f>
        <v>1.0061598719793963</v>
      </c>
      <c r="D100">
        <f>'5'!M44</f>
        <v>0.53440232693880996</v>
      </c>
      <c r="E100">
        <f>'5'!N44</f>
        <v>0.53774619847406191</v>
      </c>
      <c r="F100">
        <f>'5'!O44</f>
        <v>0.54136253619998376</v>
      </c>
      <c r="G100">
        <f>'5'!P44</f>
        <v>0.54462730507591317</v>
      </c>
      <c r="H100">
        <f>'5'!Q44</f>
        <v>0.54948691877582301</v>
      </c>
    </row>
    <row r="101" spans="1:8">
      <c r="B101" t="s">
        <v>254</v>
      </c>
      <c r="C101">
        <f>'5'!L74</f>
        <v>1.483443241425294</v>
      </c>
      <c r="D101">
        <f>'5'!M74</f>
        <v>1.483443241425294</v>
      </c>
      <c r="E101">
        <f>'5'!N74</f>
        <v>1.4875054973969397</v>
      </c>
      <c r="F101">
        <f>'5'!O74</f>
        <v>1.4926526722454305</v>
      </c>
      <c r="G101">
        <f>'5'!P74</f>
        <v>1.4939422464646033</v>
      </c>
      <c r="H101">
        <f>'5'!Q74</f>
        <v>1.4986802245493565</v>
      </c>
    </row>
    <row r="102" spans="1:8">
      <c r="B102" t="s">
        <v>255</v>
      </c>
      <c r="C102">
        <f>'5'!L104</f>
        <v>1.438448438934711</v>
      </c>
      <c r="D102">
        <f>'5'!M104</f>
        <v>1.4413498466030199</v>
      </c>
      <c r="E102">
        <f>'5'!N104</f>
        <v>1.4477952354221999</v>
      </c>
      <c r="F102">
        <f>'5'!O104</f>
        <v>1.4567833582502314</v>
      </c>
      <c r="G102">
        <f>'5'!P104</f>
        <v>1.4609828717942381</v>
      </c>
      <c r="H102">
        <f>'5'!Q104</f>
        <v>1.4660382711221294</v>
      </c>
    </row>
    <row r="103" spans="1:8">
      <c r="B103" t="s">
        <v>256</v>
      </c>
      <c r="C103">
        <f>'5'!L134</f>
        <v>1.2640447182925023</v>
      </c>
      <c r="D103">
        <f>'5'!M134</f>
        <v>1.2695145055814856</v>
      </c>
      <c r="E103">
        <f>'5'!N134</f>
        <v>1.2676886183169203</v>
      </c>
      <c r="F103">
        <f>'5'!O134</f>
        <v>1.272441396923109</v>
      </c>
      <c r="G103">
        <f>'5'!P134</f>
        <v>1.2827387593603581</v>
      </c>
      <c r="H103">
        <f>'5'!Q134</f>
        <v>1.2808938522291806</v>
      </c>
    </row>
    <row r="104" spans="1:8">
      <c r="B104" t="s">
        <v>257</v>
      </c>
      <c r="C104">
        <f>'5'!L164</f>
        <v>1.9711731094690325E-3</v>
      </c>
      <c r="D104">
        <f>'5'!M164</f>
        <v>1.9711731094690325E-3</v>
      </c>
      <c r="E104">
        <f>'5'!N164</f>
        <v>1.9711731094690325E-3</v>
      </c>
      <c r="F104">
        <f>'5'!O164</f>
        <v>1.9711731094690325E-3</v>
      </c>
      <c r="G104">
        <f>'5'!P164</f>
        <v>1.9711731094690325E-3</v>
      </c>
      <c r="H104">
        <f>'5'!Q164</f>
        <v>1.9711731094690325E-3</v>
      </c>
    </row>
    <row r="105" spans="1:8" ht="16" thickBot="1">
      <c r="B105" t="s">
        <v>258</v>
      </c>
      <c r="C105">
        <f>'5'!L194</f>
        <v>1.5051653290111384</v>
      </c>
      <c r="D105">
        <f>'5'!M194</f>
        <v>1.5086355180872186</v>
      </c>
      <c r="E105">
        <f>'5'!N194</f>
        <v>1.5134200952952686</v>
      </c>
      <c r="F105">
        <f>'5'!O194</f>
        <v>1.514945640650748</v>
      </c>
      <c r="G105">
        <f>'5'!P194</f>
        <v>1.5184383784329127</v>
      </c>
      <c r="H105">
        <f>'5'!Q194</f>
        <v>1.5263265089666236</v>
      </c>
    </row>
    <row r="106" spans="1:8" ht="17" thickBot="1">
      <c r="A106">
        <v>6</v>
      </c>
      <c r="B106" s="69" t="s">
        <v>24</v>
      </c>
      <c r="C106" s="62">
        <f>'6'!L14</f>
        <v>1.2292821715088951</v>
      </c>
      <c r="D106" s="62">
        <f>'6'!M14</f>
        <v>1.0940208612648694</v>
      </c>
      <c r="E106" s="62">
        <f>'6'!N14</f>
        <v>1.10722166086726</v>
      </c>
      <c r="F106" s="62">
        <f>'6'!O14</f>
        <v>1.018359140210042</v>
      </c>
      <c r="G106" s="62">
        <f>'6'!P14</f>
        <v>1.0269549957271662</v>
      </c>
      <c r="H106" s="63">
        <f>'6'!Q14</f>
        <v>1.0297375635463359</v>
      </c>
    </row>
    <row r="107" spans="1:8" ht="16">
      <c r="B107" s="24" t="s">
        <v>260</v>
      </c>
      <c r="C107">
        <f>'6'!L44</f>
        <v>1.0589563058294813</v>
      </c>
      <c r="D107">
        <f>'6'!M44</f>
        <v>1.0611940824141759</v>
      </c>
      <c r="E107">
        <f>'6'!N44</f>
        <v>1.0775083129239698</v>
      </c>
      <c r="F107">
        <f>'6'!O44</f>
        <v>1.0922901551244055</v>
      </c>
      <c r="G107">
        <f>'6'!P44</f>
        <v>1.0988164845272852</v>
      </c>
      <c r="H107">
        <f>'6'!Q44</f>
        <v>1.0985002371608723</v>
      </c>
    </row>
    <row r="108" spans="1:8" ht="16">
      <c r="B108" s="24" t="s">
        <v>261</v>
      </c>
      <c r="C108">
        <f>'6'!L74</f>
        <v>1.3179218370035843</v>
      </c>
      <c r="D108">
        <f>'6'!M74</f>
        <v>1.3358736151141728</v>
      </c>
      <c r="E108">
        <f>'6'!N74</f>
        <v>1.3447474320566399</v>
      </c>
      <c r="F108">
        <f>'6'!O74</f>
        <v>1.9711731094690325E-3</v>
      </c>
      <c r="G108">
        <f>'6'!P74</f>
        <v>1.9711731094690325E-3</v>
      </c>
      <c r="H108">
        <f>'6'!Q74</f>
        <v>1.9711731094690325E-3</v>
      </c>
    </row>
    <row r="109" spans="1:8" ht="16">
      <c r="B109" s="24" t="s">
        <v>262</v>
      </c>
      <c r="C109">
        <f>'6'!L104</f>
        <v>1.0721454278352989</v>
      </c>
      <c r="D109">
        <f>'6'!M104</f>
        <v>1.0792673757161999</v>
      </c>
      <c r="E109">
        <f>'6'!N104</f>
        <v>1.0830019352864362</v>
      </c>
      <c r="F109">
        <f>'6'!O104</f>
        <v>1.0854988181289833</v>
      </c>
      <c r="G109">
        <f>'6'!P104</f>
        <v>1.0987022065466738</v>
      </c>
      <c r="H109">
        <f>'6'!Q104</f>
        <v>1.1050458612173717</v>
      </c>
    </row>
    <row r="110" spans="1:8" ht="16" thickBot="1">
      <c r="B110" t="s">
        <v>263</v>
      </c>
      <c r="C110">
        <f>'6'!L134</f>
        <v>1.4593016155997807</v>
      </c>
      <c r="D110">
        <f>'6'!M134</f>
        <v>0.99513894256334035</v>
      </c>
      <c r="E110">
        <f>'6'!N134</f>
        <v>1.0112897278762134</v>
      </c>
      <c r="F110">
        <f>'6'!O134</f>
        <v>1.0162506952269574</v>
      </c>
      <c r="G110">
        <f>'6'!P134</f>
        <v>1.0274280927324364</v>
      </c>
      <c r="H110">
        <f>'6'!Q134</f>
        <v>1.0315769993619683</v>
      </c>
    </row>
    <row r="111" spans="1:8" ht="17" thickBot="1">
      <c r="A111">
        <v>7</v>
      </c>
      <c r="B111" s="69" t="s">
        <v>28</v>
      </c>
      <c r="C111" s="62">
        <f>'7'!L14</f>
        <v>0.91372500196890616</v>
      </c>
      <c r="D111" s="62">
        <f>'7'!M14</f>
        <v>0.8278162783645493</v>
      </c>
      <c r="E111" s="62">
        <f>'7'!N14</f>
        <v>0.83381323646768102</v>
      </c>
      <c r="F111" s="62">
        <f>'7'!O14</f>
        <v>0.83726353316460111</v>
      </c>
      <c r="G111" s="62">
        <f>'7'!P14</f>
        <v>0.84086064405642125</v>
      </c>
      <c r="H111" s="63">
        <f>'7'!Q14</f>
        <v>1.1589835624950882</v>
      </c>
    </row>
    <row r="112" spans="1:8" ht="16">
      <c r="B112" s="24" t="s">
        <v>265</v>
      </c>
      <c r="C112">
        <f>'7'!L44</f>
        <v>0.73096079992417817</v>
      </c>
      <c r="D112">
        <f>'7'!M44</f>
        <v>0.48982695667952675</v>
      </c>
      <c r="E112">
        <f>'7'!N44</f>
        <v>0.49204471439857134</v>
      </c>
      <c r="F112">
        <f>'7'!O44</f>
        <v>0.49299769388950671</v>
      </c>
      <c r="G112">
        <f>'7'!P44</f>
        <v>0.49146710294877283</v>
      </c>
      <c r="H112">
        <f>'7'!Q44</f>
        <v>0.49270712210235434</v>
      </c>
    </row>
    <row r="113" spans="1:8" ht="16">
      <c r="B113" s="24" t="s">
        <v>266</v>
      </c>
      <c r="C113">
        <f>'7'!L74</f>
        <v>1.2190191073879355</v>
      </c>
      <c r="D113">
        <f>'7'!M74</f>
        <v>1.223941686877384</v>
      </c>
      <c r="E113">
        <f>'7'!N74</f>
        <v>1.2257045642167792</v>
      </c>
      <c r="F113">
        <f>'7'!O74</f>
        <v>1.2299458364108364</v>
      </c>
      <c r="G113">
        <f>'7'!P74</f>
        <v>1.2413277827356319</v>
      </c>
      <c r="H113">
        <f>'7'!Q74</f>
        <v>1.2420426415572579</v>
      </c>
    </row>
    <row r="114" spans="1:8">
      <c r="B114" t="s">
        <v>267</v>
      </c>
      <c r="C114">
        <f>'7'!L104</f>
        <v>1.0826902290332094</v>
      </c>
      <c r="D114">
        <f>'7'!M104</f>
        <v>1.0911378723660259</v>
      </c>
      <c r="E114">
        <f>'7'!N104</f>
        <v>1.0914520106937105</v>
      </c>
      <c r="F114">
        <f>'7'!O104</f>
        <v>1.0936535127758868</v>
      </c>
      <c r="G114">
        <f>'7'!P104</f>
        <v>1.0961749530455382</v>
      </c>
      <c r="H114">
        <f>'7'!Q104</f>
        <v>1.1012352866818165</v>
      </c>
    </row>
    <row r="115" spans="1:8">
      <c r="B115" t="s">
        <v>268</v>
      </c>
      <c r="C115">
        <f>'7'!L134</f>
        <v>1.2331364188802292</v>
      </c>
      <c r="D115">
        <f>'7'!M134</f>
        <v>1.2456231155281567</v>
      </c>
      <c r="E115">
        <f>'7'!N134</f>
        <v>1.2596858615387907</v>
      </c>
      <c r="F115">
        <f>'7'!O134</f>
        <v>1.2669589989290204</v>
      </c>
      <c r="G115">
        <f>'7'!P134</f>
        <v>1.2834774660345527</v>
      </c>
      <c r="H115">
        <f>'7'!Q134</f>
        <v>1.6696568035887602</v>
      </c>
    </row>
    <row r="116" spans="1:8">
      <c r="B116" t="s">
        <v>269</v>
      </c>
      <c r="C116">
        <f>'7'!L164</f>
        <v>7.4206407756275796E-3</v>
      </c>
      <c r="D116">
        <f>'7'!M164</f>
        <v>7.4206407756275796E-3</v>
      </c>
      <c r="E116">
        <f>'7'!N164</f>
        <v>7.4206407756275796E-3</v>
      </c>
      <c r="F116">
        <f>'7'!O164</f>
        <v>7.4206407756275796E-3</v>
      </c>
      <c r="G116">
        <f>'7'!P164</f>
        <v>7.4206407756275796E-3</v>
      </c>
      <c r="H116">
        <f>'7'!Q164</f>
        <v>7.4206407756275796E-3</v>
      </c>
    </row>
    <row r="117" spans="1:8" ht="16" thickBot="1">
      <c r="B117" t="s">
        <v>270</v>
      </c>
      <c r="C117">
        <f>'7'!L194</f>
        <v>1.0124548311702877</v>
      </c>
      <c r="D117">
        <f>'7'!M194</f>
        <v>1.0327654755492741</v>
      </c>
      <c r="E117">
        <f>'7'!N194</f>
        <v>1.0501530491178537</v>
      </c>
      <c r="F117">
        <f>'7'!O194</f>
        <v>1.0607868625041605</v>
      </c>
      <c r="G117">
        <f>'7'!P194</f>
        <v>1.0715283535163425</v>
      </c>
      <c r="H117">
        <f>'7'!Q194</f>
        <v>1.0848740582535648</v>
      </c>
    </row>
    <row r="118" spans="1:8" ht="17" thickBot="1">
      <c r="A118">
        <v>8</v>
      </c>
      <c r="B118" s="69" t="s">
        <v>32</v>
      </c>
      <c r="C118" s="62">
        <f>'8'!L14</f>
        <v>1.1587315191464593</v>
      </c>
      <c r="D118" s="62">
        <f>'8'!M14</f>
        <v>1.1119950585007283</v>
      </c>
      <c r="E118" s="62">
        <f>'8'!N14</f>
        <v>1.1145587855746171</v>
      </c>
      <c r="F118" s="62">
        <f>'8'!O14</f>
        <v>1.1201696500410669</v>
      </c>
      <c r="G118" s="62">
        <f>'8'!P14</f>
        <v>1.1264931234032909</v>
      </c>
      <c r="H118" s="63">
        <f>'8'!Q14</f>
        <v>1.1372814088579617</v>
      </c>
    </row>
    <row r="119" spans="1:8">
      <c r="B119" t="s">
        <v>272</v>
      </c>
      <c r="C119">
        <f>'8'!L44</f>
        <v>0.47798585969102597</v>
      </c>
      <c r="D119">
        <f>'8'!M44</f>
        <v>0.48274511159874228</v>
      </c>
      <c r="E119">
        <f>'8'!N44</f>
        <v>0.48440015153077892</v>
      </c>
      <c r="F119">
        <f>'8'!O44</f>
        <v>0.48715317444652223</v>
      </c>
      <c r="G119">
        <f>'8'!P44</f>
        <v>0.49035835968143687</v>
      </c>
      <c r="H119">
        <f>'8'!Q44</f>
        <v>0.49660627725587014</v>
      </c>
    </row>
    <row r="120" spans="1:8">
      <c r="B120" t="s">
        <v>273</v>
      </c>
      <c r="C120">
        <f>'8'!L74</f>
        <v>1.4881479223354708</v>
      </c>
      <c r="D120">
        <f>'8'!M74</f>
        <v>1.4922230615894612</v>
      </c>
      <c r="E120">
        <f>'8'!N74</f>
        <v>1.4902913432827924</v>
      </c>
      <c r="F120">
        <f>'8'!O74</f>
        <v>1.4924378514590706</v>
      </c>
      <c r="G120">
        <f>'8'!P74</f>
        <v>1.4941572837928567</v>
      </c>
      <c r="H120">
        <f>'8'!Q74</f>
        <v>1.4993274756370456</v>
      </c>
    </row>
    <row r="121" spans="1:8">
      <c r="B121" t="s">
        <v>274</v>
      </c>
      <c r="C121">
        <f>'8'!L104</f>
        <v>1.371724128726147</v>
      </c>
      <c r="D121">
        <f>'8'!M104</f>
        <v>1.0604815501241822</v>
      </c>
      <c r="E121">
        <f>'8'!N104</f>
        <v>1.0709116343550962</v>
      </c>
      <c r="F121">
        <f>'8'!O104</f>
        <v>1.0795780965307902</v>
      </c>
      <c r="G121">
        <f>'8'!P104</f>
        <v>1.0930240594582217</v>
      </c>
      <c r="H121">
        <f>'8'!Q104</f>
        <v>1.1111062554755808</v>
      </c>
    </row>
    <row r="122" spans="1:8">
      <c r="B122" t="s">
        <v>275</v>
      </c>
      <c r="C122">
        <f>'8'!L134</f>
        <v>1.2845863237627191</v>
      </c>
      <c r="D122">
        <f>'8'!M134</f>
        <v>1.2903307017483727</v>
      </c>
      <c r="E122">
        <f>'8'!N134</f>
        <v>1.2914454803154984</v>
      </c>
      <c r="F122">
        <f>'8'!O134</f>
        <v>1.2947955980098638</v>
      </c>
      <c r="G122">
        <f>'8'!P134</f>
        <v>1.2974072521889601</v>
      </c>
      <c r="H122">
        <f>'8'!Q134</f>
        <v>1.3026463746033512</v>
      </c>
    </row>
    <row r="123" spans="1:8">
      <c r="B123" t="s">
        <v>276</v>
      </c>
      <c r="C123">
        <f>'8'!L164</f>
        <v>1.4582518131049191</v>
      </c>
      <c r="D123">
        <f>'8'!M164</f>
        <v>1.4614034884071747</v>
      </c>
      <c r="E123">
        <f>'8'!N164</f>
        <v>1.4601420017152231</v>
      </c>
      <c r="F123">
        <f>'8'!O164</f>
        <v>1.4649836223653996</v>
      </c>
      <c r="G123">
        <f>'8'!P164</f>
        <v>1.4694182519757319</v>
      </c>
      <c r="H123">
        <f>'8'!Q164</f>
        <v>1.4747150792498684</v>
      </c>
    </row>
    <row r="124" spans="1:8" ht="16" thickBot="1">
      <c r="B124" t="s">
        <v>277</v>
      </c>
      <c r="C124">
        <f>'8'!L194</f>
        <v>1.3366429212165762</v>
      </c>
      <c r="D124">
        <f>'8'!M194</f>
        <v>1.3385681252862955</v>
      </c>
      <c r="E124">
        <f>'8'!N194</f>
        <v>1.3404961022811182</v>
      </c>
      <c r="F124">
        <f>'8'!O194</f>
        <v>1.3439734613953276</v>
      </c>
      <c r="G124">
        <f>'8'!P194</f>
        <v>1.3482358194762041</v>
      </c>
      <c r="H124">
        <f>'8'!Q194</f>
        <v>1.353680195164551</v>
      </c>
    </row>
    <row r="125" spans="1:8" ht="17" thickBot="1">
      <c r="A125">
        <v>9</v>
      </c>
      <c r="B125" s="69" t="s">
        <v>36</v>
      </c>
      <c r="C125" s="62">
        <f>'9'!L14</f>
        <v>1.2013689561938361</v>
      </c>
      <c r="D125" s="62">
        <f>'9'!M14</f>
        <v>1.2081121668362245</v>
      </c>
      <c r="E125" s="62">
        <f>'9'!N14</f>
        <v>1.2162150989052543</v>
      </c>
      <c r="F125" s="62">
        <f>'9'!O14</f>
        <v>1.2199942327326263</v>
      </c>
      <c r="G125" s="62">
        <f>'9'!P14</f>
        <v>1.2250382901051113</v>
      </c>
      <c r="H125" s="63">
        <f>'9'!Q14</f>
        <v>1.2321113803605999</v>
      </c>
    </row>
    <row r="126" spans="1:8">
      <c r="B126" t="s">
        <v>279</v>
      </c>
      <c r="C126">
        <f>'9'!L44</f>
        <v>1.0892549401900564</v>
      </c>
      <c r="D126">
        <f>'9'!M44</f>
        <v>1.097753804395611</v>
      </c>
      <c r="E126">
        <f>'9'!N44</f>
        <v>1.105841389048448</v>
      </c>
      <c r="F126">
        <f>'9'!O44</f>
        <v>1.105364003651659</v>
      </c>
      <c r="G126">
        <f>'9'!P44</f>
        <v>1.1095081998783174</v>
      </c>
      <c r="H126">
        <f>'9'!Q44</f>
        <v>1.1152719803735753</v>
      </c>
    </row>
    <row r="127" spans="1:8">
      <c r="B127" t="s">
        <v>280</v>
      </c>
      <c r="C127">
        <f>'9'!L74</f>
        <v>1.4079286965542805</v>
      </c>
      <c r="D127">
        <f>'9'!M74</f>
        <v>1.4164654367727345</v>
      </c>
      <c r="E127">
        <f>'9'!N74</f>
        <v>1.4258746015687462</v>
      </c>
      <c r="F127">
        <f>'9'!O74</f>
        <v>1.4382414191567439</v>
      </c>
      <c r="G127">
        <f>'9'!P74</f>
        <v>1.4365863331582933</v>
      </c>
      <c r="H127">
        <f>'9'!Q74</f>
        <v>1.4417648108727861</v>
      </c>
    </row>
    <row r="128" spans="1:8">
      <c r="B128" t="s">
        <v>281</v>
      </c>
      <c r="C128">
        <f>'9'!L104</f>
        <v>1.2359794398079873</v>
      </c>
      <c r="D128">
        <f>'9'!M104</f>
        <v>1.2358608498420502</v>
      </c>
      <c r="E128">
        <f>'9'!N104</f>
        <v>1.2387101520004349</v>
      </c>
      <c r="F128">
        <f>'9'!O104</f>
        <v>1.2428771638434353</v>
      </c>
      <c r="G128">
        <f>'9'!P104</f>
        <v>1.2468188990599511</v>
      </c>
      <c r="H128">
        <f>'9'!Q104</f>
        <v>1.253416257451075</v>
      </c>
    </row>
    <row r="129" spans="1:8">
      <c r="B129" t="s">
        <v>282</v>
      </c>
      <c r="C129">
        <f>'9'!L134</f>
        <v>1.297594000364686</v>
      </c>
      <c r="D129">
        <f>'9'!M134</f>
        <v>1.3133771935926717</v>
      </c>
      <c r="E129">
        <f>'9'!N134</f>
        <v>1.3282048647071576</v>
      </c>
      <c r="F129">
        <f>'9'!O134</f>
        <v>1.3370277403880269</v>
      </c>
      <c r="G129">
        <f>'9'!P134</f>
        <v>1.3381828627660479</v>
      </c>
      <c r="H129">
        <f>'9'!Q134</f>
        <v>1.3482358194762041</v>
      </c>
    </row>
    <row r="130" spans="1:8" ht="16" thickBot="1">
      <c r="B130" t="s">
        <v>283</v>
      </c>
      <c r="C130">
        <f>'9'!L164</f>
        <v>0.91178179605385701</v>
      </c>
      <c r="D130">
        <f>'9'!M164</f>
        <v>0.92038707271033515</v>
      </c>
      <c r="E130">
        <f>'9'!N164</f>
        <v>0.93181832766026695</v>
      </c>
      <c r="F130">
        <f>'9'!O164</f>
        <v>0.92757410639473992</v>
      </c>
      <c r="G130">
        <f>'9'!P164</f>
        <v>0.94561718031990993</v>
      </c>
      <c r="H130">
        <f>'9'!Q164</f>
        <v>0.95513293610667993</v>
      </c>
    </row>
    <row r="131" spans="1:8" ht="17" thickBot="1">
      <c r="A131">
        <v>10</v>
      </c>
      <c r="B131" s="69" t="s">
        <v>41</v>
      </c>
      <c r="C131" s="62">
        <f>'10'!L14</f>
        <v>1.1351373015234956</v>
      </c>
      <c r="D131" s="62">
        <f>'10'!M14</f>
        <v>1.1438295185833547</v>
      </c>
      <c r="E131" s="62">
        <f>'10'!N14</f>
        <v>1.1518420274552583</v>
      </c>
      <c r="F131" s="62">
        <f>'10'!O14</f>
        <v>1.1176677596074251</v>
      </c>
      <c r="G131" s="62">
        <f>'10'!P14</f>
        <v>1.123150573396146</v>
      </c>
      <c r="H131" s="63">
        <f>'10'!Q14</f>
        <v>1.1293989212155688</v>
      </c>
    </row>
    <row r="132" spans="1:8">
      <c r="B132" t="s">
        <v>285</v>
      </c>
      <c r="C132">
        <f>'10'!L44</f>
        <v>1.0456283951857424</v>
      </c>
      <c r="D132">
        <f>'10'!M44</f>
        <v>1.0516656138364473</v>
      </c>
      <c r="E132">
        <f>'10'!N44</f>
        <v>1.0574332552270309</v>
      </c>
      <c r="F132">
        <f>'10'!O44</f>
        <v>0.84776195422855427</v>
      </c>
      <c r="G132">
        <f>'10'!P44</f>
        <v>0.85274751931494885</v>
      </c>
      <c r="H132">
        <f>'10'!Q44</f>
        <v>0.86085575426895766</v>
      </c>
    </row>
    <row r="133" spans="1:8">
      <c r="B133" t="s">
        <v>286</v>
      </c>
      <c r="C133">
        <f>'10'!L74</f>
        <v>1.1157536448344398</v>
      </c>
      <c r="D133">
        <f>'10'!M74</f>
        <v>1.131114422678374</v>
      </c>
      <c r="E133">
        <f>'10'!N74</f>
        <v>1.1355185840481992</v>
      </c>
      <c r="F133">
        <f>'10'!O74</f>
        <v>1.1458617636731496</v>
      </c>
      <c r="G133">
        <f>'10'!P74</f>
        <v>1.1519801887875134</v>
      </c>
      <c r="H133">
        <f>'10'!Q74</f>
        <v>1.1523118436032764</v>
      </c>
    </row>
    <row r="134" spans="1:8">
      <c r="B134" t="s">
        <v>287</v>
      </c>
      <c r="C134">
        <f>'10'!L104</f>
        <v>1.1653211307460951</v>
      </c>
      <c r="D134">
        <f>'10'!M104</f>
        <v>1.171206270785017</v>
      </c>
      <c r="E134">
        <f>'10'!N104</f>
        <v>1.1803445566764348</v>
      </c>
      <c r="F134">
        <f>'10'!O104</f>
        <v>1.188527317903161</v>
      </c>
      <c r="G134">
        <f>'10'!P104</f>
        <v>1.1912674916473438</v>
      </c>
      <c r="H134">
        <f>'10'!Q104</f>
        <v>1.1938421418538885</v>
      </c>
    </row>
    <row r="135" spans="1:8">
      <c r="B135" t="s">
        <v>288</v>
      </c>
      <c r="C135">
        <f>'10'!L134</f>
        <v>1.1730620175159456</v>
      </c>
      <c r="D135">
        <f>'10'!M134</f>
        <v>1.1783076841594198</v>
      </c>
      <c r="E135">
        <f>'10'!N134</f>
        <v>1.1834064692736306</v>
      </c>
      <c r="F135">
        <f>'10'!O134</f>
        <v>1.1926399466821207</v>
      </c>
      <c r="G135">
        <f>'10'!P134</f>
        <v>1.1993533419867186</v>
      </c>
      <c r="H135">
        <f>'10'!Q134</f>
        <v>1.2069728075852544</v>
      </c>
    </row>
    <row r="136" spans="1:8">
      <c r="B136" t="s">
        <v>289</v>
      </c>
      <c r="C136">
        <f>'10'!L164</f>
        <v>1.1374814895163559</v>
      </c>
      <c r="D136">
        <f>'10'!M164</f>
        <v>1.1511514693073921</v>
      </c>
      <c r="E136">
        <f>'10'!N164</f>
        <v>1.1663279075503781</v>
      </c>
      <c r="F136">
        <f>'10'!O164</f>
        <v>1.1803445566764348</v>
      </c>
      <c r="G136">
        <f>'10'!P164</f>
        <v>1.1876723068963837</v>
      </c>
      <c r="H136">
        <f>'10'!Q164</f>
        <v>1.1978007505099375</v>
      </c>
    </row>
    <row r="137" spans="1:8" ht="16" thickBot="1">
      <c r="B137" t="s">
        <v>290</v>
      </c>
      <c r="C137">
        <f>'10'!L194</f>
        <v>1.3301179152088041</v>
      </c>
      <c r="D137">
        <f>'10'!M194</f>
        <v>1.3354891281194736</v>
      </c>
      <c r="E137">
        <f>'10'!N194</f>
        <v>1.3478477744302422</v>
      </c>
      <c r="F137">
        <f>'10'!O194</f>
        <v>1.3560202240240973</v>
      </c>
      <c r="G137">
        <f>'10'!P194</f>
        <v>1.355239765296665</v>
      </c>
      <c r="H137">
        <f>'10'!Q194</f>
        <v>1.357582490095127</v>
      </c>
    </row>
    <row r="138" spans="1:8" ht="17" thickBot="1">
      <c r="A138">
        <v>11</v>
      </c>
      <c r="B138" s="69" t="s">
        <v>45</v>
      </c>
      <c r="C138" s="62">
        <f>'11'!L14</f>
        <v>1.1886517344069203</v>
      </c>
      <c r="D138" s="62">
        <f>'11'!M14</f>
        <v>1.2631188537078424</v>
      </c>
      <c r="E138" s="62">
        <f>'11'!N14</f>
        <v>1.2687174315883751</v>
      </c>
      <c r="F138" s="62">
        <f>'11'!O14</f>
        <v>1.2721417462478217</v>
      </c>
      <c r="G138" s="62">
        <f>'11'!P14</f>
        <v>1.2767107436558709</v>
      </c>
      <c r="H138" s="63">
        <f>'11'!Q14</f>
        <v>1.2811620373581347</v>
      </c>
    </row>
    <row r="139" spans="1:8">
      <c r="B139" t="s">
        <v>292</v>
      </c>
      <c r="C139">
        <f>'11'!L44</f>
        <v>0.81526734777320586</v>
      </c>
      <c r="D139">
        <f>'11'!M44</f>
        <v>0.81813401863110757</v>
      </c>
      <c r="E139">
        <f>'11'!N44</f>
        <v>0.8199676216853321</v>
      </c>
      <c r="F139">
        <f>'11'!O44</f>
        <v>0.8182448267395066</v>
      </c>
      <c r="G139">
        <f>'11'!P44</f>
        <v>0.82080480350844132</v>
      </c>
      <c r="H139">
        <f>'11'!Q44</f>
        <v>0.82058132631239689</v>
      </c>
    </row>
    <row r="140" spans="1:8">
      <c r="B140" t="s">
        <v>293</v>
      </c>
      <c r="C140">
        <f>'11'!L74</f>
        <v>0.96076319905030616</v>
      </c>
      <c r="D140">
        <f>'11'!M74</f>
        <v>0.96832553267957322</v>
      </c>
      <c r="E140">
        <f>'11'!N74</f>
        <v>0.97984444128016068</v>
      </c>
      <c r="F140">
        <f>'11'!O74</f>
        <v>0.98505495813745214</v>
      </c>
      <c r="G140">
        <f>'11'!P74</f>
        <v>0.99656194546933652</v>
      </c>
      <c r="H140">
        <f>'11'!Q74</f>
        <v>1.0107076791131488</v>
      </c>
    </row>
    <row r="141" spans="1:8">
      <c r="B141" t="s">
        <v>294</v>
      </c>
      <c r="C141">
        <f>'11'!L104</f>
        <v>1.5258872064115596</v>
      </c>
      <c r="D141">
        <f>'11'!M104</f>
        <v>1.5287449347384099</v>
      </c>
      <c r="E141">
        <f>'11'!N104</f>
        <v>1.5402294687863418</v>
      </c>
      <c r="F141">
        <f>'11'!O104</f>
        <v>1.5457815499910819</v>
      </c>
      <c r="G141">
        <f>'11'!P104</f>
        <v>1.5533645122120003</v>
      </c>
      <c r="H141">
        <f>'11'!Q104</f>
        <v>1.5636830574473715</v>
      </c>
    </row>
    <row r="142" spans="1:8">
      <c r="B142" t="s">
        <v>295</v>
      </c>
      <c r="C142">
        <f>'11'!L134</f>
        <v>7.4206407756275796E-3</v>
      </c>
      <c r="D142">
        <f>'11'!M134</f>
        <v>7.4206407756275796E-3</v>
      </c>
      <c r="E142">
        <f>'11'!N134</f>
        <v>7.4206407756275796E-3</v>
      </c>
      <c r="F142">
        <f>'11'!O134</f>
        <v>7.4206407756275796E-3</v>
      </c>
      <c r="G142">
        <f>'11'!P134</f>
        <v>7.4206407756275796E-3</v>
      </c>
      <c r="H142">
        <f>'11'!Q134</f>
        <v>7.4206407756275796E-3</v>
      </c>
    </row>
    <row r="143" spans="1:8">
      <c r="B143" t="s">
        <v>296</v>
      </c>
      <c r="C143">
        <f>'11'!L164</f>
        <v>1.3274404151361898</v>
      </c>
      <c r="D143">
        <f>'11'!M164</f>
        <v>1.3366429212165762</v>
      </c>
      <c r="E143">
        <f>'11'!N164</f>
        <v>1.3412680703925213</v>
      </c>
      <c r="F143">
        <f>'11'!O164</f>
        <v>1.3494006250511983</v>
      </c>
      <c r="G143">
        <f>'11'!P164</f>
        <v>1.3618880086662344</v>
      </c>
      <c r="H143">
        <f>'11'!Q164</f>
        <v>1.3697512378248409</v>
      </c>
    </row>
    <row r="144" spans="1:8">
      <c r="B144" t="s">
        <v>297</v>
      </c>
      <c r="C144">
        <f>'11'!L194</f>
        <v>1.3956216398853196</v>
      </c>
      <c r="D144">
        <f>'11'!M194</f>
        <v>1.4170771808790537</v>
      </c>
      <c r="E144">
        <f>'11'!N194</f>
        <v>1.4347266379221695</v>
      </c>
      <c r="F144">
        <f>'11'!O194</f>
        <v>1.4551069347326626</v>
      </c>
      <c r="G144">
        <f>'11'!P194</f>
        <v>1.4588816039413472</v>
      </c>
      <c r="H144">
        <f>'11'!Q194</f>
        <v>1.4639297323091907</v>
      </c>
    </row>
    <row r="145" spans="1:8">
      <c r="B145" t="s">
        <v>298</v>
      </c>
      <c r="C145">
        <f>'11'!L224</f>
        <v>1.6482630651906169</v>
      </c>
      <c r="D145">
        <f>'11'!M224</f>
        <v>1.6539665050822285</v>
      </c>
      <c r="E145">
        <f>'11'!N224</f>
        <v>1.6582570326647093</v>
      </c>
      <c r="F145">
        <f>'11'!O224</f>
        <v>1.6582570326647093</v>
      </c>
      <c r="G145">
        <f>'11'!P224</f>
        <v>1.6620801777565954</v>
      </c>
      <c r="H145">
        <f>'11'!Q224</f>
        <v>1.6697529312767572</v>
      </c>
    </row>
    <row r="146" spans="1:8">
      <c r="B146" t="s">
        <v>299</v>
      </c>
      <c r="C146">
        <f>'11'!L254</f>
        <v>1.547562439409979</v>
      </c>
      <c r="D146">
        <f>'11'!M254</f>
        <v>1.5533645122120003</v>
      </c>
      <c r="E146">
        <f>'11'!N254</f>
        <v>1.5591883379643021</v>
      </c>
      <c r="F146">
        <f>'11'!O254</f>
        <v>1.5645835549979696</v>
      </c>
      <c r="G146">
        <f>'11'!P254</f>
        <v>1.5672881603286415</v>
      </c>
      <c r="H146">
        <f>'11'!Q254</f>
        <v>1.5722587520457596</v>
      </c>
    </row>
    <row r="147" spans="1:8" ht="16" thickBot="1">
      <c r="B147" t="s">
        <v>300</v>
      </c>
      <c r="C147">
        <f>'11'!L284</f>
        <v>1.6061095028165184</v>
      </c>
      <c r="D147">
        <f>'11'!M284</f>
        <v>1.611667079881804</v>
      </c>
      <c r="E147">
        <f>'11'!N284</f>
        <v>1.6167784175673596</v>
      </c>
      <c r="F147">
        <f>'11'!O284</f>
        <v>1.6219059656559578</v>
      </c>
      <c r="G147">
        <f>'11'!P284</f>
        <v>1.6312704788908998</v>
      </c>
      <c r="H147">
        <f>'11'!Q284</f>
        <v>1.6359729917465304</v>
      </c>
    </row>
    <row r="148" spans="1:8" ht="17" thickBot="1">
      <c r="A148">
        <v>12</v>
      </c>
      <c r="B148" s="69" t="s">
        <v>49</v>
      </c>
      <c r="C148" s="62">
        <f>'12'!L14</f>
        <v>1.0566894501530895</v>
      </c>
      <c r="D148" s="62">
        <f>'12'!M14</f>
        <v>1.068516654439154</v>
      </c>
      <c r="E148" s="62">
        <f>'12'!N14</f>
        <v>1.0754424975378762</v>
      </c>
      <c r="F148" s="62">
        <f>'12'!O14</f>
        <v>1.0809601605993597</v>
      </c>
      <c r="G148" s="62">
        <f>'12'!P14</f>
        <v>1.090474988336529</v>
      </c>
      <c r="H148" s="63">
        <f>'12'!Q14</f>
        <v>1.0981752153512385</v>
      </c>
    </row>
    <row r="149" spans="1:8">
      <c r="B149" t="s">
        <v>302</v>
      </c>
      <c r="C149">
        <f>'12'!L44</f>
        <v>0.51106310193588511</v>
      </c>
      <c r="D149">
        <f>'12'!M44</f>
        <v>0.51504780310189391</v>
      </c>
      <c r="E149">
        <f>'12'!N44</f>
        <v>0.51659953579972373</v>
      </c>
      <c r="F149">
        <f>'12'!O44</f>
        <v>0.51593966406607628</v>
      </c>
      <c r="G149">
        <f>'12'!P44</f>
        <v>0.51883182770933689</v>
      </c>
      <c r="H149">
        <f>'12'!Q44</f>
        <v>0.52031871696380605</v>
      </c>
    </row>
    <row r="150" spans="1:8">
      <c r="B150" t="s">
        <v>303</v>
      </c>
      <c r="C150">
        <f>'12'!L74</f>
        <v>1.2864365492636052</v>
      </c>
      <c r="D150">
        <f>'12'!M74</f>
        <v>1.2961007672863782</v>
      </c>
      <c r="E150">
        <f>'12'!N74</f>
        <v>1.2942366421628158</v>
      </c>
      <c r="F150">
        <f>'12'!O74</f>
        <v>1.3039594575555242</v>
      </c>
      <c r="G150">
        <f>'12'!P74</f>
        <v>1.3171633058389749</v>
      </c>
      <c r="H150">
        <f>'12'!Q74</f>
        <v>1.3240058331606266</v>
      </c>
    </row>
    <row r="151" spans="1:8">
      <c r="B151" t="s">
        <v>304</v>
      </c>
      <c r="C151">
        <f>'12'!L104</f>
        <v>7.4206407756275796E-3</v>
      </c>
      <c r="D151">
        <f>'12'!M104</f>
        <v>7.4206407756275796E-3</v>
      </c>
      <c r="E151">
        <f>'12'!N104</f>
        <v>7.4206407756275796E-3</v>
      </c>
      <c r="F151">
        <f>'12'!O104</f>
        <v>7.4206407756275796E-3</v>
      </c>
      <c r="G151">
        <f>'12'!P104</f>
        <v>7.4206407756275796E-3</v>
      </c>
      <c r="H151">
        <f>'12'!Q104</f>
        <v>7.4206407756275796E-3</v>
      </c>
    </row>
    <row r="152" spans="1:8">
      <c r="B152" t="s">
        <v>305</v>
      </c>
      <c r="C152">
        <f>'12'!L134</f>
        <v>1.354459755762994</v>
      </c>
      <c r="D152">
        <f>'12'!M134</f>
        <v>1.3673875139141474</v>
      </c>
      <c r="E152">
        <f>'12'!N134</f>
        <v>1.3721190477686951</v>
      </c>
      <c r="F152">
        <f>'12'!O134</f>
        <v>1.3864121105283105</v>
      </c>
      <c r="G152">
        <f>'12'!P134</f>
        <v>1.3928122821589046</v>
      </c>
      <c r="H152">
        <f>'12'!Q134</f>
        <v>1.3968273843428083</v>
      </c>
    </row>
    <row r="153" spans="1:8">
      <c r="B153" t="s">
        <v>306</v>
      </c>
      <c r="C153">
        <f>'12'!L164</f>
        <v>1.2158650516530327</v>
      </c>
      <c r="D153">
        <f>'12'!M164</f>
        <v>1.2370472617136732</v>
      </c>
      <c r="E153">
        <f>'12'!N164</f>
        <v>1.2427579120534968</v>
      </c>
      <c r="F153">
        <f>'12'!O164</f>
        <v>1.2510131886684355</v>
      </c>
      <c r="G153">
        <f>'12'!P164</f>
        <v>1.2607741645589792</v>
      </c>
      <c r="H153">
        <f>'12'!Q164</f>
        <v>1.2720751667924299</v>
      </c>
    </row>
    <row r="154" spans="1:8">
      <c r="B154" t="s">
        <v>307</v>
      </c>
      <c r="C154">
        <f>'12'!L194</f>
        <v>1.4109716100349221</v>
      </c>
      <c r="D154">
        <f>'12'!M194</f>
        <v>1.4191182366557542</v>
      </c>
      <c r="E154">
        <f>'12'!N194</f>
        <v>1.4339008796434889</v>
      </c>
      <c r="F154">
        <f>'12'!O194</f>
        <v>1.4273119000311372</v>
      </c>
      <c r="G154">
        <f>'12'!P194</f>
        <v>1.440105670258595</v>
      </c>
      <c r="H154">
        <f>'12'!Q194</f>
        <v>1.4521778343282099</v>
      </c>
    </row>
    <row r="155" spans="1:8">
      <c r="B155" t="s">
        <v>308</v>
      </c>
      <c r="C155">
        <f>'12'!L224</f>
        <v>1.1945296545307191</v>
      </c>
      <c r="D155">
        <f>'12'!M224</f>
        <v>1.2048899837804179</v>
      </c>
      <c r="E155">
        <f>'12'!N224</f>
        <v>1.2106264165878868</v>
      </c>
      <c r="F155">
        <f>'12'!O224</f>
        <v>1.2174410581092894</v>
      </c>
      <c r="G155">
        <f>'12'!P224</f>
        <v>1.2288841444710255</v>
      </c>
      <c r="H155">
        <f>'12'!Q224</f>
        <v>1.2349125396485092</v>
      </c>
    </row>
    <row r="156" spans="1:8">
      <c r="B156" t="s">
        <v>309</v>
      </c>
      <c r="C156">
        <f>'12'!L254</f>
        <v>1.1028214265715253</v>
      </c>
      <c r="D156">
        <f>'12'!M254</f>
        <v>1.1075935667765235</v>
      </c>
      <c r="E156">
        <f>'12'!N254</f>
        <v>1.1171998867059867</v>
      </c>
      <c r="F156">
        <f>'12'!O254</f>
        <v>1.1236503427414588</v>
      </c>
      <c r="G156">
        <f>'12'!P254</f>
        <v>1.1210657031131548</v>
      </c>
      <c r="H156">
        <f>'12'!Q254</f>
        <v>1.1324175755766095</v>
      </c>
    </row>
    <row r="157" spans="1:8" ht="16" thickBot="1">
      <c r="B157" t="s">
        <v>310</v>
      </c>
      <c r="C157">
        <f>'12'!L284</f>
        <v>1.5351391683295723</v>
      </c>
      <c r="D157">
        <f>'12'!M284</f>
        <v>1.5444472279715669</v>
      </c>
      <c r="E157">
        <f>'12'!N284</f>
        <v>1.5529174276628219</v>
      </c>
      <c r="F157">
        <f>'12'!O284</f>
        <v>1.5654845711292578</v>
      </c>
      <c r="G157">
        <f>'12'!P284</f>
        <v>1.5754300604335181</v>
      </c>
      <c r="H157">
        <f>'12'!Q284</f>
        <v>1.5831584659317177</v>
      </c>
    </row>
    <row r="158" spans="1:8" ht="17" thickBot="1">
      <c r="A158">
        <v>13</v>
      </c>
      <c r="B158" s="69" t="s">
        <v>53</v>
      </c>
      <c r="C158" s="62">
        <f>'13'!L14</f>
        <v>0.74167099312670237</v>
      </c>
      <c r="D158" s="62">
        <f>'13'!M14</f>
        <v>0.69235643850946693</v>
      </c>
      <c r="E158" s="62">
        <f>'13'!N14</f>
        <v>0.63931466364095346</v>
      </c>
      <c r="F158" s="62">
        <f>'13'!O14</f>
        <v>0.63898946347119512</v>
      </c>
      <c r="G158" s="62">
        <f>'13'!P14</f>
        <v>0.63801657294261993</v>
      </c>
      <c r="H158" s="63">
        <f>'13'!Q14</f>
        <v>0.63949697370572767</v>
      </c>
    </row>
    <row r="159" spans="1:8">
      <c r="B159" t="s">
        <v>312</v>
      </c>
      <c r="C159">
        <f>'13'!L44</f>
        <v>0.74205239108016019</v>
      </c>
      <c r="D159">
        <f>'13'!M44</f>
        <v>0.74086757852922669</v>
      </c>
      <c r="E159">
        <f>'13'!N44</f>
        <v>0.5872294525967735</v>
      </c>
      <c r="F159">
        <f>'13'!O44</f>
        <v>0.5893520529091949</v>
      </c>
      <c r="G159">
        <f>'13'!P44</f>
        <v>0.59101755621325802</v>
      </c>
      <c r="H159">
        <f>'13'!Q44</f>
        <v>0.59324690149331039</v>
      </c>
    </row>
    <row r="160" spans="1:8">
      <c r="B160" t="s">
        <v>313</v>
      </c>
      <c r="C160">
        <f>'13'!L74</f>
        <v>0.69174330228093384</v>
      </c>
      <c r="D160">
        <f>'13'!M74</f>
        <v>0.69316454124422555</v>
      </c>
      <c r="E160">
        <f>'13'!N74</f>
        <v>0.698229453223008</v>
      </c>
      <c r="F160">
        <f>'13'!O74</f>
        <v>0.70378187541024051</v>
      </c>
      <c r="G160">
        <f>'13'!P74</f>
        <v>0.70911954540942923</v>
      </c>
      <c r="H160">
        <f>'13'!Q74</f>
        <v>0.71285409110765874</v>
      </c>
    </row>
    <row r="161" spans="1:8">
      <c r="B161" t="s">
        <v>314</v>
      </c>
      <c r="C161">
        <f>'13'!L104</f>
        <v>0.73126618642778185</v>
      </c>
      <c r="D161">
        <f>'13'!M104</f>
        <v>0.73255263341257604</v>
      </c>
      <c r="E161">
        <f>'13'!N104</f>
        <v>0.49408108086686925</v>
      </c>
      <c r="F161">
        <f>'13'!O104</f>
        <v>0.49643683106281605</v>
      </c>
      <c r="G161">
        <f>'13'!P104</f>
        <v>0.49813844969062243</v>
      </c>
      <c r="H161">
        <f>'13'!Q104</f>
        <v>0.50102476392038631</v>
      </c>
    </row>
    <row r="162" spans="1:8">
      <c r="B162" t="s">
        <v>315</v>
      </c>
      <c r="C162">
        <f>'13'!L134</f>
        <v>0.87762462199775282</v>
      </c>
      <c r="D162">
        <f>'13'!M134</f>
        <v>0.87682011130552062</v>
      </c>
      <c r="E162">
        <f>'13'!N134</f>
        <v>0.87025904021029876</v>
      </c>
      <c r="F162">
        <f>'13'!O134</f>
        <v>0.87822933252059532</v>
      </c>
      <c r="G162">
        <f>'13'!P134</f>
        <v>0.88331332642908</v>
      </c>
      <c r="H162">
        <f>'13'!Q134</f>
        <v>0.88495728833940535</v>
      </c>
    </row>
    <row r="163" spans="1:8">
      <c r="B163" t="s">
        <v>316</v>
      </c>
      <c r="C163">
        <f>'13'!L164</f>
        <v>1.1518143971772963</v>
      </c>
      <c r="D163">
        <f>'13'!M164</f>
        <v>1.1597993725273297</v>
      </c>
      <c r="E163">
        <f>'13'!N164</f>
        <v>1.1668316220816024</v>
      </c>
      <c r="F163">
        <f>'13'!O164</f>
        <v>1.1718807478621103</v>
      </c>
      <c r="G163">
        <f>'13'!P164</f>
        <v>1.1810242963315309</v>
      </c>
      <c r="H163">
        <f>'13'!Q164</f>
        <v>1.1888694946284946</v>
      </c>
    </row>
    <row r="164" spans="1:8">
      <c r="B164" t="s">
        <v>317</v>
      </c>
      <c r="C164">
        <f>'13'!L194</f>
        <v>0.77628272828997869</v>
      </c>
      <c r="D164">
        <f>'13'!M194</f>
        <v>0.78239318993600937</v>
      </c>
      <c r="E164">
        <f>'13'!N194</f>
        <v>0.77456074730847702</v>
      </c>
      <c r="F164">
        <f>'13'!O194</f>
        <v>0.76375484148816342</v>
      </c>
      <c r="G164">
        <f>'13'!P194</f>
        <v>0.75992660742468199</v>
      </c>
      <c r="H164">
        <f>'13'!Q194</f>
        <v>0.76430605086374992</v>
      </c>
    </row>
    <row r="165" spans="1:8">
      <c r="B165" t="s">
        <v>318</v>
      </c>
      <c r="C165">
        <f>'13'!L224</f>
        <v>0.82304877517120556</v>
      </c>
      <c r="D165">
        <f>'13'!M224</f>
        <v>0.83231156897494596</v>
      </c>
      <c r="E165">
        <f>'13'!N224</f>
        <v>0.83758235935574921</v>
      </c>
      <c r="F165">
        <f>'13'!O224</f>
        <v>0.8351113208595764</v>
      </c>
      <c r="G165">
        <f>'13'!P224</f>
        <v>0.8338832620405755</v>
      </c>
      <c r="H165">
        <f>'13'!Q224</f>
        <v>0.83971639218819283</v>
      </c>
    </row>
    <row r="166" spans="1:8">
      <c r="B166" t="s">
        <v>319</v>
      </c>
      <c r="C166">
        <f>'13'!L254</f>
        <v>0.79379279317673934</v>
      </c>
      <c r="D166">
        <f>'13'!M254</f>
        <v>0.54216925339512689</v>
      </c>
      <c r="E166">
        <f>'13'!N254</f>
        <v>0.54270889613719364</v>
      </c>
      <c r="F166">
        <f>'13'!O254</f>
        <v>0.54691396821881666</v>
      </c>
      <c r="G166">
        <f>'13'!P254</f>
        <v>0.54891079383902552</v>
      </c>
      <c r="H166">
        <f>'13'!Q254</f>
        <v>0.55450661270076917</v>
      </c>
    </row>
    <row r="167" spans="1:8">
      <c r="B167" t="s">
        <v>320</v>
      </c>
      <c r="C167">
        <f>'13'!L284</f>
        <v>0.77441772041387491</v>
      </c>
      <c r="D167">
        <f>'13'!M284</f>
        <v>0.77685905420368428</v>
      </c>
      <c r="E167">
        <f>'13'!N284</f>
        <v>0.78078012151771115</v>
      </c>
      <c r="F167">
        <f>'13'!O284</f>
        <v>0.78416334389514875</v>
      </c>
      <c r="G167">
        <f>'13'!P284</f>
        <v>0.78743728865656248</v>
      </c>
      <c r="H167">
        <f>'13'!Q284</f>
        <v>0.79779818022165661</v>
      </c>
    </row>
    <row r="168" spans="1:8" ht="16" thickBot="1">
      <c r="B168" t="s">
        <v>321</v>
      </c>
      <c r="C168">
        <f>'13'!L314</f>
        <v>0.62517965979338419</v>
      </c>
      <c r="D168">
        <f>'13'!M314</f>
        <v>0.49475102764792239</v>
      </c>
      <c r="E168">
        <f>'13'!N314</f>
        <v>0.49660627725587014</v>
      </c>
      <c r="F168">
        <f>'13'!O314</f>
        <v>0.48964337641314304</v>
      </c>
      <c r="G168">
        <f>'13'!P314</f>
        <v>0.48147499706715924</v>
      </c>
      <c r="H168">
        <f>'13'!Q314</f>
        <v>0.47699619021811229</v>
      </c>
    </row>
    <row r="169" spans="1:8" ht="17" thickBot="1">
      <c r="A169">
        <v>14</v>
      </c>
      <c r="B169" s="69" t="s">
        <v>57</v>
      </c>
      <c r="C169" s="62">
        <f>'14'!L12</f>
        <v>0.87212012734774758</v>
      </c>
      <c r="D169" s="62">
        <f>'14'!M12</f>
        <v>0.60986038093241868</v>
      </c>
      <c r="E169" s="62">
        <f>'14'!N12</f>
        <v>0.71318450733610794</v>
      </c>
      <c r="F169" s="62">
        <f>'14'!O12</f>
        <v>0.78247498843570562</v>
      </c>
      <c r="G169" s="62">
        <f>'14'!P12</f>
        <v>0.79921182343951158</v>
      </c>
      <c r="H169" s="63">
        <f>'14'!Q12</f>
        <v>0.46887765448084973</v>
      </c>
    </row>
    <row r="170" spans="1:8">
      <c r="B170" t="s">
        <v>323</v>
      </c>
      <c r="C170">
        <f>'14'!L44</f>
        <v>0.52303452509077297</v>
      </c>
      <c r="D170">
        <f>'14'!M44</f>
        <v>0.5235725591405882</v>
      </c>
      <c r="E170">
        <f>'14'!N44</f>
        <v>0.52534404516859323</v>
      </c>
      <c r="F170">
        <f>'14'!O44</f>
        <v>0.5235725591405882</v>
      </c>
      <c r="G170">
        <f>'14'!P44</f>
        <v>0.52371955877727838</v>
      </c>
      <c r="H170">
        <f>'14'!Q44</f>
        <v>0.52445625503433035</v>
      </c>
    </row>
    <row r="171" spans="1:8">
      <c r="B171" t="s">
        <v>324</v>
      </c>
      <c r="C171">
        <f>'14'!L74</f>
        <v>1.2278233689860225</v>
      </c>
      <c r="D171">
        <f>'14'!M74</f>
        <v>1.2625900927429978</v>
      </c>
      <c r="E171">
        <f>'14'!N74</f>
        <v>1.2750079617902104</v>
      </c>
      <c r="F171">
        <f>'14'!O74</f>
        <v>1.300585629548844</v>
      </c>
      <c r="G171">
        <f>'14'!P74</f>
        <v>1.3054617446029047</v>
      </c>
      <c r="H171">
        <f>'14'!Q74</f>
        <v>1.3092250387444766</v>
      </c>
    </row>
    <row r="172" spans="1:8">
      <c r="B172" t="s">
        <v>325</v>
      </c>
      <c r="C172">
        <f>'14'!L104</f>
        <v>1.3240058331606266</v>
      </c>
      <c r="D172">
        <f>'14'!M104</f>
        <v>1.3328008159054741</v>
      </c>
      <c r="E172">
        <f>'14'!N104</f>
        <v>1.3370277403880269</v>
      </c>
      <c r="F172">
        <f>'14'!O104</f>
        <v>1.3420404830667725</v>
      </c>
      <c r="G172">
        <f>'14'!P104</f>
        <v>1.3618880086662344</v>
      </c>
      <c r="H172">
        <f>'14'!Q104</f>
        <v>1.3709346316014532</v>
      </c>
    </row>
    <row r="173" spans="1:8">
      <c r="B173" t="s">
        <v>248</v>
      </c>
      <c r="C173">
        <f>'14'!L134</f>
        <v>7.4206407756275796E-3</v>
      </c>
      <c r="D173">
        <f>'14'!M134</f>
        <v>7.4206407756275796E-3</v>
      </c>
      <c r="E173">
        <f>'14'!N134</f>
        <v>7.4206407756275796E-3</v>
      </c>
      <c r="F173">
        <f>'14'!O134</f>
        <v>7.4206407756275796E-3</v>
      </c>
      <c r="G173">
        <f>'14'!P134</f>
        <v>7.4206407756275796E-3</v>
      </c>
      <c r="H173">
        <f>'14'!Q134</f>
        <v>7.4206407756275796E-3</v>
      </c>
    </row>
    <row r="174" spans="1:8">
      <c r="B174" t="s">
        <v>326</v>
      </c>
      <c r="C174">
        <f>'14'!L164</f>
        <v>1.5097215920536569</v>
      </c>
      <c r="D174">
        <f>'14'!M164</f>
        <v>1.2920032307135707</v>
      </c>
      <c r="E174">
        <f>'14'!N164</f>
        <v>1.3183012663794502</v>
      </c>
      <c r="F174">
        <f>'14'!O164</f>
        <v>1.3221015733996315</v>
      </c>
      <c r="G174">
        <f>'14'!P164</f>
        <v>1.3266764055448985</v>
      </c>
      <c r="H174">
        <f>'14'!Q164</f>
        <v>1.3335683524368973</v>
      </c>
    </row>
    <row r="175" spans="1:8">
      <c r="B175" t="s">
        <v>327</v>
      </c>
      <c r="C175">
        <f>'14'!L194</f>
        <v>1.0675260182835908</v>
      </c>
      <c r="D175">
        <f>'14'!M194</f>
        <v>1.0733806427645765</v>
      </c>
      <c r="E175">
        <f>'14'!N194</f>
        <v>1.0842496579592857</v>
      </c>
      <c r="F175">
        <f>'14'!O194</f>
        <v>1.0880014575853705</v>
      </c>
      <c r="G175">
        <f>'14'!P194</f>
        <v>1.1034565220204688</v>
      </c>
      <c r="H175">
        <f>'14'!Q194</f>
        <v>1.120420472683314</v>
      </c>
    </row>
    <row r="176" spans="1:8">
      <c r="B176" t="s">
        <v>328</v>
      </c>
      <c r="C176">
        <f>'14'!L224</f>
        <v>1.2625900927429978</v>
      </c>
      <c r="D176">
        <f>'14'!M224</f>
        <v>2.7935603045913963E-2</v>
      </c>
      <c r="E176">
        <f>'14'!N224</f>
        <v>2.7935603045913963E-2</v>
      </c>
      <c r="F176">
        <f>'14'!O224</f>
        <v>2.7935603045913963E-2</v>
      </c>
      <c r="G176">
        <f>'14'!P224</f>
        <v>2.7935603045913963E-2</v>
      </c>
      <c r="H176">
        <f>'14'!Q224</f>
        <v>2.7935603045913963E-2</v>
      </c>
    </row>
    <row r="177" spans="1:8">
      <c r="B177" t="s">
        <v>329</v>
      </c>
      <c r="C177">
        <f>'14'!L254</f>
        <v>2.7935603045913963E-2</v>
      </c>
      <c r="D177">
        <f>'14'!M254</f>
        <v>2.7935603045913963E-2</v>
      </c>
      <c r="E177">
        <f>'14'!N254</f>
        <v>2.7935603045913963E-2</v>
      </c>
      <c r="F177">
        <f>'14'!O254</f>
        <v>2.7935603045913963E-2</v>
      </c>
      <c r="G177">
        <f>'14'!P254</f>
        <v>2.7935603045913963E-2</v>
      </c>
      <c r="H177">
        <f>'14'!Q254</f>
        <v>2.7935603045913963E-2</v>
      </c>
    </row>
    <row r="178" spans="1:8">
      <c r="B178" t="s">
        <v>330</v>
      </c>
      <c r="C178">
        <f>'14'!L284</f>
        <v>1.1448726532890865</v>
      </c>
      <c r="D178">
        <f>'14'!M284</f>
        <v>1.1514828855350185</v>
      </c>
      <c r="E178">
        <f>'14'!N284</f>
        <v>1.1571315822859252</v>
      </c>
      <c r="F178">
        <f>'14'!O284</f>
        <v>1.1688486565921576</v>
      </c>
      <c r="G178">
        <f>'14'!P284</f>
        <v>1.1789862508154842</v>
      </c>
      <c r="H178">
        <f>'14'!Q284</f>
        <v>1.1844288708690947</v>
      </c>
    </row>
    <row r="179" spans="1:8">
      <c r="B179" t="s">
        <v>331</v>
      </c>
      <c r="C179">
        <f>'14'!L314</f>
        <v>0.97176881240066004</v>
      </c>
      <c r="D179">
        <f>'14'!M314</f>
        <v>0.99202781389988659</v>
      </c>
      <c r="E179">
        <f>'14'!N314</f>
        <v>1.0072224147634179</v>
      </c>
      <c r="F179">
        <f>'14'!O314</f>
        <v>1.0289079260626965</v>
      </c>
      <c r="G179">
        <f>'14'!P314</f>
        <v>1.0372344689234096</v>
      </c>
      <c r="H179">
        <f>'14'!Q314</f>
        <v>1.0426227948516413</v>
      </c>
    </row>
    <row r="180" spans="1:8" ht="16" thickBot="1">
      <c r="B180" t="s">
        <v>332</v>
      </c>
      <c r="C180">
        <f>'14'!L344</f>
        <v>7.4206407756275796E-3</v>
      </c>
      <c r="D180">
        <f>'14'!M344</f>
        <v>7.4206407756275796E-3</v>
      </c>
      <c r="E180">
        <f>'14'!N344</f>
        <v>7.4206407756275796E-3</v>
      </c>
      <c r="F180">
        <f>'14'!O344</f>
        <v>7.4206407756275796E-3</v>
      </c>
      <c r="G180">
        <f>'14'!P344</f>
        <v>7.4206407756275796E-3</v>
      </c>
      <c r="H180">
        <f>'14'!Q344</f>
        <v>7.4206407756275796E-3</v>
      </c>
    </row>
    <row r="181" spans="1:8" ht="17" thickBot="1">
      <c r="A181">
        <v>15</v>
      </c>
      <c r="B181" s="69" t="s">
        <v>61</v>
      </c>
      <c r="C181" s="62">
        <f>'15'!L14</f>
        <v>1.1676236130528372</v>
      </c>
      <c r="D181" s="62">
        <f>'15'!M14</f>
        <v>1.1783561402517155</v>
      </c>
      <c r="E181" s="62">
        <f>'15'!N14</f>
        <v>1.1845019333452627</v>
      </c>
      <c r="F181" s="62">
        <f>'15'!O14</f>
        <v>1.1846237141543896</v>
      </c>
      <c r="G181" s="62">
        <f>'15'!P14</f>
        <v>1.1852328060333859</v>
      </c>
      <c r="H181" s="63">
        <f>'15'!Q14</f>
        <v>1.3481249380646749</v>
      </c>
    </row>
    <row r="182" spans="1:8">
      <c r="B182" t="s">
        <v>334</v>
      </c>
      <c r="C182">
        <f>'15'!L44</f>
        <v>0.46582614022329155</v>
      </c>
      <c r="D182">
        <f>'15'!M44</f>
        <v>0.46858748739357309</v>
      </c>
      <c r="E182">
        <f>'15'!N44</f>
        <v>0.46913064259028037</v>
      </c>
      <c r="F182">
        <f>'15'!O44</f>
        <v>0.46862364420162311</v>
      </c>
      <c r="G182">
        <f>'15'!P44</f>
        <v>0.46621789216939508</v>
      </c>
      <c r="H182">
        <f>'15'!Q44</f>
        <v>1.158464709461092</v>
      </c>
    </row>
    <row r="183" spans="1:8">
      <c r="B183" t="s">
        <v>335</v>
      </c>
      <c r="C183">
        <f>'15'!L74</f>
        <v>1.3916100035464147</v>
      </c>
      <c r="D183">
        <f>'15'!M74</f>
        <v>1.4024679799584092</v>
      </c>
      <c r="E183">
        <f>'15'!N74</f>
        <v>1.4150390606637293</v>
      </c>
      <c r="F183">
        <f>'15'!O74</f>
        <v>1.4166693221262732</v>
      </c>
      <c r="G183">
        <f>'15'!P74</f>
        <v>1.4223900424219316</v>
      </c>
      <c r="H183">
        <f>'15'!Q74</f>
        <v>1.4293676971592124</v>
      </c>
    </row>
    <row r="184" spans="1:8">
      <c r="B184" t="s">
        <v>280</v>
      </c>
      <c r="C184">
        <f>'15'!L104</f>
        <v>1.4537113889073108</v>
      </c>
      <c r="D184">
        <f>'15'!M104</f>
        <v>1.4611230638789885</v>
      </c>
      <c r="E184">
        <f>'15'!N104</f>
        <v>1.4625257248250891</v>
      </c>
      <c r="F184">
        <f>'15'!O104</f>
        <v>1.4618242261155316</v>
      </c>
      <c r="G184">
        <f>'15'!P104</f>
        <v>1.4576222941455899</v>
      </c>
      <c r="H184">
        <f>'15'!Q104</f>
        <v>1.4581818531300001</v>
      </c>
    </row>
    <row r="185" spans="1:8">
      <c r="B185" t="s">
        <v>336</v>
      </c>
      <c r="C185">
        <f>'15'!L134</f>
        <v>1.0783357497536756</v>
      </c>
      <c r="D185">
        <f>'15'!M134</f>
        <v>1.105364003651659</v>
      </c>
      <c r="E185">
        <f>'15'!N134</f>
        <v>1.1136679333961381</v>
      </c>
      <c r="F185">
        <f>'15'!O134</f>
        <v>1.1146300845263584</v>
      </c>
      <c r="G185">
        <f>'15'!P134</f>
        <v>1.1165568812504494</v>
      </c>
      <c r="H185">
        <f>'15'!Q134</f>
        <v>1.134048628186485</v>
      </c>
    </row>
    <row r="186" spans="1:8">
      <c r="B186" t="s">
        <v>337</v>
      </c>
      <c r="C186">
        <f>'15'!L164</f>
        <v>1.2504731334368488</v>
      </c>
      <c r="D186">
        <f>'15'!M164</f>
        <v>1.2644086364590141</v>
      </c>
      <c r="E186">
        <f>'15'!N164</f>
        <v>1.2766606293924478</v>
      </c>
      <c r="F186">
        <f>'15'!O164</f>
        <v>1.2882894396958713</v>
      </c>
      <c r="G186">
        <f>'15'!P164</f>
        <v>1.2990889537915056</v>
      </c>
      <c r="H186">
        <f>'15'!Q164</f>
        <v>1.3060255483552261</v>
      </c>
    </row>
    <row r="187" spans="1:8">
      <c r="B187" t="s">
        <v>338</v>
      </c>
      <c r="C187">
        <f>'15'!L194</f>
        <v>1.4130038717876912</v>
      </c>
      <c r="D187">
        <f>'15'!M194</f>
        <v>1.4170771808790537</v>
      </c>
      <c r="E187">
        <f>'15'!N194</f>
        <v>1.4178932506857276</v>
      </c>
      <c r="F187">
        <f>'15'!O194</f>
        <v>1.4170771808790537</v>
      </c>
      <c r="G187">
        <f>'15'!P194</f>
        <v>1.4107685446892895</v>
      </c>
      <c r="H187">
        <f>'15'!Q194</f>
        <v>1.4178932506857276</v>
      </c>
    </row>
    <row r="188" spans="1:8">
      <c r="B188" t="s">
        <v>339</v>
      </c>
      <c r="C188">
        <f>'15'!L224</f>
        <v>1.5127667605043522</v>
      </c>
      <c r="D188">
        <f>'15'!M224</f>
        <v>1.5219391687926009</v>
      </c>
      <c r="E188">
        <f>'15'!N224</f>
        <v>1.5307264966591525</v>
      </c>
      <c r="F188">
        <f>'15'!O224</f>
        <v>1.5267659379967862</v>
      </c>
      <c r="G188">
        <f>'15'!P224</f>
        <v>1.5311671924446999</v>
      </c>
      <c r="H188">
        <f>'15'!Q224</f>
        <v>1.5351391683295723</v>
      </c>
    </row>
    <row r="189" spans="1:8">
      <c r="B189" t="s">
        <v>340</v>
      </c>
      <c r="C189">
        <f>'15'!L254</f>
        <v>2.7935603045913963E-2</v>
      </c>
      <c r="D189">
        <f>'15'!M254</f>
        <v>2.7935603045913963E-2</v>
      </c>
      <c r="E189">
        <f>'15'!N254</f>
        <v>2.7935603045913963E-2</v>
      </c>
      <c r="F189">
        <f>'15'!O254</f>
        <v>2.7935603045913963E-2</v>
      </c>
      <c r="G189">
        <f>'15'!P254</f>
        <v>2.7935603045913963E-2</v>
      </c>
      <c r="H189">
        <f>'15'!Q254</f>
        <v>2.7935603045913963E-2</v>
      </c>
    </row>
    <row r="190" spans="1:8">
      <c r="B190" t="s">
        <v>341</v>
      </c>
      <c r="C190">
        <f>'15'!L284</f>
        <v>1.335104751786627</v>
      </c>
      <c r="D190">
        <f>'15'!M284</f>
        <v>1.3439734613953276</v>
      </c>
      <c r="E190">
        <f>'15'!N284</f>
        <v>1.3517332560647781</v>
      </c>
      <c r="F190">
        <f>'15'!O284</f>
        <v>1.3420404830667725</v>
      </c>
      <c r="G190">
        <f>'15'!P284</f>
        <v>1.3482358194762041</v>
      </c>
      <c r="H190">
        <f>'15'!Q284</f>
        <v>1.360320787930843</v>
      </c>
    </row>
    <row r="191" spans="1:8">
      <c r="B191" t="s">
        <v>342</v>
      </c>
      <c r="C191">
        <f>'15'!L314</f>
        <v>1.4976020935982819</v>
      </c>
      <c r="D191">
        <f>'15'!M314</f>
        <v>1.5014869988067128</v>
      </c>
      <c r="E191">
        <f>'15'!N314</f>
        <v>1.5066825534645734</v>
      </c>
      <c r="F191">
        <f>'15'!O314</f>
        <v>1.5097215920536569</v>
      </c>
      <c r="G191">
        <f>'15'!P314</f>
        <v>1.515818071180834</v>
      </c>
      <c r="H191">
        <f>'15'!Q314</f>
        <v>1.5162544748343176</v>
      </c>
    </row>
    <row r="192" spans="1:8" ht="16" thickBot="1">
      <c r="B192" t="s">
        <v>343</v>
      </c>
      <c r="C192">
        <f>'15'!L344</f>
        <v>1.3039594575555242</v>
      </c>
      <c r="D192">
        <f>'15'!M344</f>
        <v>1.3137553145668064</v>
      </c>
      <c r="E192">
        <f>'15'!N344</f>
        <v>1.3274404151361898</v>
      </c>
      <c r="F192">
        <f>'15'!O344</f>
        <v>1.3270583553589148</v>
      </c>
      <c r="G192">
        <f>'15'!P344</f>
        <v>1.3343363309790994</v>
      </c>
      <c r="H192">
        <f>'15'!Q344</f>
        <v>1.3420404830667725</v>
      </c>
    </row>
    <row r="193" spans="1:8" ht="17" thickBot="1">
      <c r="A193">
        <v>16</v>
      </c>
      <c r="B193" s="69" t="s">
        <v>65</v>
      </c>
      <c r="C193" s="62">
        <f>'16'!L14</f>
        <v>1.3419439071617112</v>
      </c>
      <c r="D193" s="62">
        <f>'16'!M14</f>
        <v>1.3772328573490635</v>
      </c>
      <c r="E193" s="62">
        <f>'16'!N14</f>
        <v>1.3543622861423439</v>
      </c>
      <c r="F193" s="62">
        <f>'16'!O14</f>
        <v>1.1223111255974654</v>
      </c>
      <c r="G193" s="62">
        <f>'16'!P14</f>
        <v>1.1289303578772514</v>
      </c>
      <c r="H193" s="63">
        <f>'16'!Q14</f>
        <v>1.1415348370208733</v>
      </c>
    </row>
    <row r="194" spans="1:8">
      <c r="B194" t="s">
        <v>345</v>
      </c>
      <c r="C194">
        <f>'16'!L44</f>
        <v>1.4050945649753013</v>
      </c>
      <c r="D194">
        <f>'16'!M44</f>
        <v>1.5310202797539645</v>
      </c>
      <c r="E194">
        <f>'16'!N44</f>
        <v>1.4324569460999605</v>
      </c>
      <c r="F194">
        <f>'16'!O44</f>
        <v>1.1624733134130349</v>
      </c>
      <c r="G194">
        <f>'16'!P44</f>
        <v>1.1608013788199081</v>
      </c>
      <c r="H194">
        <f>'16'!Q44</f>
        <v>1.1769517222715593</v>
      </c>
    </row>
    <row r="195" spans="1:8">
      <c r="B195" t="s">
        <v>346</v>
      </c>
      <c r="C195">
        <f>'16'!L74</f>
        <v>1.497817657723171</v>
      </c>
      <c r="D195">
        <f>'16'!M74</f>
        <v>1.5042990296769225</v>
      </c>
      <c r="E195">
        <f>'16'!N74</f>
        <v>1.5097215920536569</v>
      </c>
      <c r="F195">
        <f>'16'!O74</f>
        <v>1.2934917430345849</v>
      </c>
      <c r="G195">
        <f>'16'!P74</f>
        <v>1.3092250387444766</v>
      </c>
      <c r="H195">
        <f>'16'!Q74</f>
        <v>1.3240058331606266</v>
      </c>
    </row>
    <row r="196" spans="1:8">
      <c r="B196" t="s">
        <v>347</v>
      </c>
      <c r="C196">
        <f>'16'!L104</f>
        <v>0.62760668011842891</v>
      </c>
      <c r="D196">
        <f>'16'!M104</f>
        <v>0.62833175904998273</v>
      </c>
      <c r="E196">
        <f>'16'!N104</f>
        <v>0.63101012773873399</v>
      </c>
      <c r="F196">
        <f>'16'!O104</f>
        <v>0.62897820191486675</v>
      </c>
      <c r="G196">
        <f>'16'!P104</f>
        <v>0.63223793876419698</v>
      </c>
      <c r="H196">
        <f>'16'!Q104</f>
        <v>0.63788716031448855</v>
      </c>
    </row>
    <row r="197" spans="1:8">
      <c r="B197" t="s">
        <v>348</v>
      </c>
      <c r="C197">
        <f>'16'!L134</f>
        <v>1.5535881027525986</v>
      </c>
      <c r="D197">
        <f>'16'!M134</f>
        <v>1.5553779860731314</v>
      </c>
      <c r="E197">
        <f>'16'!N134</f>
        <v>1.5616588324734715</v>
      </c>
      <c r="F197">
        <f>'16'!O134</f>
        <v>1.3776598674660179</v>
      </c>
      <c r="G197">
        <f>'16'!P134</f>
        <v>1.3852153565579897</v>
      </c>
      <c r="H197">
        <f>'16'!Q134</f>
        <v>1.3968273843428083</v>
      </c>
    </row>
    <row r="198" spans="1:8">
      <c r="B198" t="s">
        <v>349</v>
      </c>
      <c r="C198">
        <f>'16'!L164</f>
        <v>1.5007668123688254</v>
      </c>
      <c r="D198">
        <f>'16'!M164</f>
        <v>1.5069717219505321</v>
      </c>
      <c r="E198">
        <f>'16'!N164</f>
        <v>1.5136379362557122</v>
      </c>
      <c r="F198">
        <f>'16'!O164</f>
        <v>1.4077260691411146</v>
      </c>
      <c r="G198">
        <f>'16'!P164</f>
        <v>1.4138175958473531</v>
      </c>
      <c r="H198">
        <f>'16'!Q164</f>
        <v>1.4225947805603574</v>
      </c>
    </row>
    <row r="199" spans="1:8" ht="16" thickBot="1">
      <c r="B199" t="s">
        <v>350</v>
      </c>
      <c r="C199">
        <f>'16'!L194</f>
        <v>1.3906088975118704</v>
      </c>
      <c r="D199">
        <f>'16'!M194</f>
        <v>1.3962243819577254</v>
      </c>
      <c r="E199">
        <f>'16'!N194</f>
        <v>1.3962243819577254</v>
      </c>
      <c r="F199">
        <f>'16'!O194</f>
        <v>1.1139885581229056</v>
      </c>
      <c r="G199">
        <f>'16'!P194</f>
        <v>1.1194533232773545</v>
      </c>
      <c r="H199">
        <f>'16'!Q194</f>
        <v>1.1333959254217914</v>
      </c>
    </row>
    <row r="200" spans="1:8" ht="17" thickBot="1">
      <c r="A200">
        <v>17</v>
      </c>
      <c r="B200" s="69" t="s">
        <v>69</v>
      </c>
      <c r="C200" s="62">
        <f>'17'!L14</f>
        <v>0.82174920885199065</v>
      </c>
      <c r="D200" s="62">
        <f>'17'!M14</f>
        <v>0.82416248888805443</v>
      </c>
      <c r="E200" s="62">
        <f>'17'!N14</f>
        <v>0.82710296146298679</v>
      </c>
      <c r="F200" s="62">
        <f>'17'!O14</f>
        <v>0.83012252866393232</v>
      </c>
      <c r="G200" s="62">
        <f>'17'!P14</f>
        <v>0.83483358464188129</v>
      </c>
      <c r="H200" s="63">
        <f>'17'!Q14</f>
        <v>0.84111267504321974</v>
      </c>
    </row>
    <row r="201" spans="1:8">
      <c r="B201" t="s">
        <v>352</v>
      </c>
      <c r="C201">
        <f>'17'!L44</f>
        <v>0.78395626102488258</v>
      </c>
      <c r="D201">
        <f>'17'!M44</f>
        <v>0.78338017563250173</v>
      </c>
      <c r="E201">
        <f>'17'!N44</f>
        <v>0.78386755703171307</v>
      </c>
      <c r="F201">
        <f>'17'!O44</f>
        <v>0.78441500305085177</v>
      </c>
      <c r="G201">
        <f>'17'!P44</f>
        <v>0.78896795199498593</v>
      </c>
      <c r="H201">
        <f>'17'!Q44</f>
        <v>0.79403769049092499</v>
      </c>
    </row>
    <row r="202" spans="1:8">
      <c r="B202" t="s">
        <v>353</v>
      </c>
      <c r="C202">
        <f>'17'!L74</f>
        <v>0.59570852035261246</v>
      </c>
      <c r="D202">
        <f>'17'!M74</f>
        <v>0.59665199075907049</v>
      </c>
      <c r="E202">
        <f>'17'!N74</f>
        <v>0.59956035104906968</v>
      </c>
      <c r="F202">
        <f>'17'!O74</f>
        <v>0.60294889130955065</v>
      </c>
      <c r="G202">
        <f>'17'!P74</f>
        <v>0.60564121780898272</v>
      </c>
      <c r="H202">
        <f>'17'!Q74</f>
        <v>0.60998842947012211</v>
      </c>
    </row>
    <row r="203" spans="1:8">
      <c r="B203" t="s">
        <v>354</v>
      </c>
      <c r="C203">
        <f>'17'!L104</f>
        <v>1.1085504699701432</v>
      </c>
      <c r="D203">
        <f>'17'!M104</f>
        <v>1.1171998867059867</v>
      </c>
      <c r="E203">
        <f>'17'!N104</f>
        <v>1.1246211181537884</v>
      </c>
      <c r="F203">
        <f>'17'!O104</f>
        <v>1.1278630975399586</v>
      </c>
      <c r="G203">
        <f>'17'!P104</f>
        <v>1.1461916569958126</v>
      </c>
      <c r="H203">
        <f>'17'!Q104</f>
        <v>1.1561327437697524</v>
      </c>
    </row>
    <row r="204" spans="1:8">
      <c r="B204" t="s">
        <v>355</v>
      </c>
      <c r="C204">
        <f>'17'!L134</f>
        <v>1.3056496521383938</v>
      </c>
      <c r="D204">
        <f>'17'!M134</f>
        <v>1.3150795954618495</v>
      </c>
      <c r="E204">
        <f>'17'!N134</f>
        <v>1.3183012663794502</v>
      </c>
      <c r="F204">
        <f>'17'!O134</f>
        <v>1.3259128356800529</v>
      </c>
      <c r="G204">
        <f>'17'!P134</f>
        <v>1.3337603056239964</v>
      </c>
      <c r="H204">
        <f>'17'!Q134</f>
        <v>1.3468781503709222</v>
      </c>
    </row>
    <row r="205" spans="1:8">
      <c r="B205" t="s">
        <v>356</v>
      </c>
      <c r="C205">
        <f>'17'!L164</f>
        <v>1.4123261261755395</v>
      </c>
      <c r="D205">
        <f>'17'!M164</f>
        <v>1.4210258743059376</v>
      </c>
      <c r="E205">
        <f>'17'!N164</f>
        <v>1.424985570788964</v>
      </c>
      <c r="F205">
        <f>'17'!O164</f>
        <v>1.4253958237877091</v>
      </c>
      <c r="G205">
        <f>'17'!P164</f>
        <v>1.4301908448578879</v>
      </c>
      <c r="H205">
        <f>'17'!Q164</f>
        <v>1.4345889785261956</v>
      </c>
    </row>
    <row r="206" spans="1:8">
      <c r="B206" t="s">
        <v>357</v>
      </c>
      <c r="C206">
        <f>'17'!L194</f>
        <v>1.2946092525768558</v>
      </c>
      <c r="D206">
        <f>'17'!M194</f>
        <v>1.3017092678398403</v>
      </c>
      <c r="E206">
        <f>'17'!N194</f>
        <v>1.3058375867212031</v>
      </c>
      <c r="F206">
        <f>'17'!O194</f>
        <v>1.3062135370443559</v>
      </c>
      <c r="G206">
        <f>'17'!P194</f>
        <v>1.3111107520735648</v>
      </c>
      <c r="H206">
        <f>'17'!Q194</f>
        <v>1.318680804992941</v>
      </c>
    </row>
    <row r="207" spans="1:8">
      <c r="B207" t="s">
        <v>358</v>
      </c>
      <c r="C207">
        <f>'17'!L224</f>
        <v>0.90100411109138312</v>
      </c>
      <c r="D207">
        <f>'17'!M224</f>
        <v>0.91122335481148098</v>
      </c>
      <c r="E207">
        <f>'17'!N224</f>
        <v>0.9159435765535815</v>
      </c>
      <c r="F207">
        <f>'17'!O224</f>
        <v>0.91855697522027524</v>
      </c>
      <c r="G207">
        <f>'17'!P224</f>
        <v>0.92617108400022852</v>
      </c>
      <c r="H207">
        <f>'17'!Q224</f>
        <v>0.93707858038247549</v>
      </c>
    </row>
    <row r="208" spans="1:8">
      <c r="B208" t="s">
        <v>359</v>
      </c>
      <c r="C208">
        <f>'17'!L254</f>
        <v>1.4993274756370456</v>
      </c>
      <c r="D208">
        <f>'17'!M254</f>
        <v>1.5132022856862353</v>
      </c>
      <c r="E208">
        <f>'17'!N254</f>
        <v>1.5223773347085958</v>
      </c>
      <c r="F208">
        <f>'17'!O254</f>
        <v>1.5342556175236777</v>
      </c>
      <c r="G208">
        <f>'17'!P254</f>
        <v>1.5444472279715669</v>
      </c>
      <c r="H208">
        <f>'17'!Q254</f>
        <v>1.549791436742928</v>
      </c>
    </row>
    <row r="209" spans="1:8">
      <c r="B209" t="s">
        <v>360</v>
      </c>
      <c r="C209">
        <f>'17'!L284</f>
        <v>1.1964223565736365</v>
      </c>
      <c r="D209">
        <f>'17'!M284</f>
        <v>1.2019454678957333</v>
      </c>
      <c r="E209">
        <f>'17'!N284</f>
        <v>1.2113235950331189</v>
      </c>
      <c r="F209">
        <f>'17'!O284</f>
        <v>1.2106264165878868</v>
      </c>
      <c r="G209">
        <f>'17'!P284</f>
        <v>1.2116723348010856</v>
      </c>
      <c r="H209">
        <f>'17'!Q284</f>
        <v>1.2137668828648576</v>
      </c>
    </row>
    <row r="210" spans="1:8">
      <c r="B210" t="s">
        <v>361</v>
      </c>
      <c r="C210">
        <f>'17'!L314</f>
        <v>1.0072224147634179</v>
      </c>
      <c r="D210">
        <f>'17'!M314</f>
        <v>1.0194736936621345</v>
      </c>
      <c r="E210">
        <f>'17'!N314</f>
        <v>1.0159582011083161</v>
      </c>
      <c r="F210">
        <f>'17'!O314</f>
        <v>1.0183005132671781</v>
      </c>
      <c r="G210">
        <f>'17'!P314</f>
        <v>1.0174215140338494</v>
      </c>
      <c r="H210">
        <f>'17'!Q314</f>
        <v>1.0218241108601056</v>
      </c>
    </row>
    <row r="211" spans="1:8" ht="16" thickBot="1">
      <c r="B211" t="s">
        <v>362</v>
      </c>
      <c r="C211">
        <f>'17'!L344</f>
        <v>1.2257045642167792</v>
      </c>
      <c r="D211">
        <f>'17'!M344</f>
        <v>1.2366912186130565</v>
      </c>
      <c r="E211">
        <f>'17'!N344</f>
        <v>1.2416851607019301</v>
      </c>
      <c r="F211">
        <f>'17'!O344</f>
        <v>1.2481355868558692</v>
      </c>
      <c r="G211">
        <f>'17'!P344</f>
        <v>1.2488543661720646</v>
      </c>
      <c r="H211">
        <f>'17'!Q344</f>
        <v>1.2546195223074017</v>
      </c>
    </row>
    <row r="212" spans="1:8" ht="17" thickBot="1">
      <c r="A212">
        <v>18</v>
      </c>
      <c r="B212" s="69" t="s">
        <v>73</v>
      </c>
      <c r="C212" s="62">
        <f>'18'!L14</f>
        <v>0.92822562655471008</v>
      </c>
      <c r="D212" s="62">
        <f>'18'!M14</f>
        <v>0.93871560519536901</v>
      </c>
      <c r="E212" s="62">
        <f>'18'!N14</f>
        <v>0.94718512030289537</v>
      </c>
      <c r="F212" s="62">
        <f>'18'!O14</f>
        <v>0.9552457861812198</v>
      </c>
      <c r="G212" s="62">
        <f>'18'!P14</f>
        <v>0.96202674656761467</v>
      </c>
      <c r="H212" s="63">
        <f>'18'!Q14</f>
        <v>0.96776951383347087</v>
      </c>
    </row>
    <row r="213" spans="1:8">
      <c r="B213" t="s">
        <v>364</v>
      </c>
      <c r="C213">
        <f>'18'!L44</f>
        <v>0.63864524514232923</v>
      </c>
      <c r="D213">
        <f>'18'!M44</f>
        <v>0.64195900236022196</v>
      </c>
      <c r="E213">
        <f>'18'!N44</f>
        <v>0.65014334927853235</v>
      </c>
      <c r="F213">
        <f>'18'!O44</f>
        <v>0.65443417023854333</v>
      </c>
      <c r="G213">
        <f>'18'!P44</f>
        <v>0.66148212642312265</v>
      </c>
      <c r="H213">
        <f>'18'!Q44</f>
        <v>0.66560391909400518</v>
      </c>
    </row>
    <row r="214" spans="1:8">
      <c r="B214" t="s">
        <v>365</v>
      </c>
      <c r="C214">
        <f>'18'!L74</f>
        <v>1.2864365492636052</v>
      </c>
      <c r="D214">
        <f>'18'!M74</f>
        <v>1.3133771935926717</v>
      </c>
      <c r="E214">
        <f>'18'!N74</f>
        <v>1.3255312155659522</v>
      </c>
      <c r="F214">
        <f>'18'!O74</f>
        <v>1.3312670678575129</v>
      </c>
      <c r="G214">
        <f>'18'!P74</f>
        <v>1.3412680703925213</v>
      </c>
      <c r="H214">
        <f>'18'!Q74</f>
        <v>1.3497891171624758</v>
      </c>
    </row>
    <row r="215" spans="1:8">
      <c r="B215" t="s">
        <v>366</v>
      </c>
      <c r="C215">
        <f>'18'!L104</f>
        <v>1.1705321819038461</v>
      </c>
      <c r="D215">
        <f>'18'!M104</f>
        <v>1.1796652082461425</v>
      </c>
      <c r="E215">
        <f>'18'!N104</f>
        <v>1.1834064692736306</v>
      </c>
      <c r="F215">
        <f>'18'!O104</f>
        <v>1.1823849502174628</v>
      </c>
      <c r="G215">
        <f>'18'!P104</f>
        <v>1.1847698676525253</v>
      </c>
      <c r="H215">
        <f>'18'!Q104</f>
        <v>1.189554143645311</v>
      </c>
    </row>
    <row r="216" spans="1:8">
      <c r="B216" t="s">
        <v>367</v>
      </c>
      <c r="C216">
        <f>'18'!L134</f>
        <v>2.7935603045913963E-2</v>
      </c>
      <c r="D216">
        <f>'18'!M134</f>
        <v>2.7935603045913963E-2</v>
      </c>
      <c r="E216">
        <f>'18'!N134</f>
        <v>2.7935603045913963E-2</v>
      </c>
      <c r="F216">
        <f>'18'!O134</f>
        <v>2.7935603045913963E-2</v>
      </c>
      <c r="G216">
        <f>'18'!P134</f>
        <v>2.7935603045913963E-2</v>
      </c>
      <c r="H216">
        <f>'18'!Q134</f>
        <v>2.7935603045913963E-2</v>
      </c>
    </row>
    <row r="217" spans="1:8">
      <c r="B217" t="s">
        <v>368</v>
      </c>
      <c r="C217">
        <f>'18'!L164</f>
        <v>2.7935603045913963E-2</v>
      </c>
      <c r="D217">
        <f>'18'!M164</f>
        <v>2.7935603045913963E-2</v>
      </c>
      <c r="E217">
        <f>'18'!N164</f>
        <v>2.7935603045913963E-2</v>
      </c>
      <c r="F217">
        <f>'18'!O164</f>
        <v>2.7935603045913963E-2</v>
      </c>
      <c r="G217">
        <f>'18'!P164</f>
        <v>2.7935603045913963E-2</v>
      </c>
      <c r="H217">
        <f>'18'!Q164</f>
        <v>2.7935603045913963E-2</v>
      </c>
    </row>
    <row r="218" spans="1:8">
      <c r="B218" t="s">
        <v>369</v>
      </c>
      <c r="C218">
        <f>'18'!L194</f>
        <v>0.99202781389988659</v>
      </c>
      <c r="D218">
        <f>'18'!M194</f>
        <v>1.0136212767757178</v>
      </c>
      <c r="E218">
        <f>'18'!N194</f>
        <v>1.0174215140338494</v>
      </c>
      <c r="F218">
        <f>'18'!O194</f>
        <v>1.0253599010620271</v>
      </c>
      <c r="G218">
        <f>'18'!P194</f>
        <v>1.0483408427817389</v>
      </c>
      <c r="H218">
        <f>'18'!Q194</f>
        <v>1.0580422124269686</v>
      </c>
    </row>
    <row r="219" spans="1:8">
      <c r="B219" t="s">
        <v>370</v>
      </c>
      <c r="C219">
        <f>'18'!L224</f>
        <v>0.95260341775875423</v>
      </c>
      <c r="D219">
        <f>'18'!M224</f>
        <v>0.96858921536328912</v>
      </c>
      <c r="E219">
        <f>'18'!N224</f>
        <v>0.97875707414215152</v>
      </c>
      <c r="F219">
        <f>'18'!O224</f>
        <v>0.98894316231294366</v>
      </c>
      <c r="G219">
        <f>'18'!P224</f>
        <v>0.99971225502588268</v>
      </c>
      <c r="H219">
        <f>'18'!Q224</f>
        <v>1.0023055202037905</v>
      </c>
    </row>
    <row r="220" spans="1:8">
      <c r="B220" t="s">
        <v>371</v>
      </c>
      <c r="C220">
        <f>'18'!L254</f>
        <v>0.80862138743031231</v>
      </c>
      <c r="D220">
        <f>'18'!M254</f>
        <v>0.81430876943952013</v>
      </c>
      <c r="E220">
        <f>'18'!N254</f>
        <v>0.81843883980653054</v>
      </c>
      <c r="F220">
        <f>'18'!O254</f>
        <v>0.82389460289658023</v>
      </c>
      <c r="G220">
        <f>'18'!P254</f>
        <v>0.82002336110932794</v>
      </c>
      <c r="H220">
        <f>'18'!Q254</f>
        <v>0.82355598642071581</v>
      </c>
    </row>
    <row r="221" spans="1:8" ht="16" thickBot="1">
      <c r="B221" t="s">
        <v>372</v>
      </c>
      <c r="C221">
        <f>'18'!L284</f>
        <v>1.4538508832396337</v>
      </c>
      <c r="D221">
        <f>'18'!M284</f>
        <v>1.4569930469459915</v>
      </c>
      <c r="E221">
        <f>'18'!N284</f>
        <v>1.4649836223653996</v>
      </c>
      <c r="F221">
        <f>'18'!O284</f>
        <v>1.4702644640840017</v>
      </c>
      <c r="G221">
        <f>'18'!P284</f>
        <v>1.4749273490289228</v>
      </c>
      <c r="H221">
        <f>'18'!Q284</f>
        <v>1.4740784531927955</v>
      </c>
    </row>
    <row r="222" spans="1:8" ht="17" thickBot="1">
      <c r="A222">
        <v>19</v>
      </c>
      <c r="B222" s="69" t="s">
        <v>77</v>
      </c>
      <c r="C222" s="62">
        <f>'19'!L14</f>
        <v>1.1241679853006104</v>
      </c>
      <c r="D222" s="62">
        <f>'19'!M14</f>
        <v>1.1231006086888617</v>
      </c>
      <c r="E222" s="62">
        <f>'19'!N14</f>
        <v>1.1221634477273337</v>
      </c>
      <c r="F222" s="62">
        <f>'19'!O14</f>
        <v>1.125106820326967</v>
      </c>
      <c r="G222" s="62">
        <f>'19'!P14</f>
        <v>1.138365903645348</v>
      </c>
      <c r="H222" s="63">
        <f>'19'!Q14</f>
        <v>1.1494958184281363</v>
      </c>
    </row>
    <row r="223" spans="1:8">
      <c r="B223" t="s">
        <v>374</v>
      </c>
      <c r="C223">
        <f>'19'!L44</f>
        <v>1.2680535855613615</v>
      </c>
      <c r="D223">
        <f>'19'!M44</f>
        <v>1.5108084478899675</v>
      </c>
      <c r="E223">
        <f>'19'!N44</f>
        <v>1.5151637011974561</v>
      </c>
      <c r="F223">
        <f>'19'!O44</f>
        <v>1.5225964649697716</v>
      </c>
      <c r="G223">
        <f>'19'!P44</f>
        <v>1.526546207670042</v>
      </c>
      <c r="H223">
        <f>'19'!Q44</f>
        <v>1.5307264966591525</v>
      </c>
    </row>
    <row r="224" spans="1:8">
      <c r="B224" t="s">
        <v>338</v>
      </c>
      <c r="C224">
        <f>'19'!L74</f>
        <v>1.4542694465548025</v>
      </c>
      <c r="D224">
        <f>'19'!M74</f>
        <v>1.4582518131049191</v>
      </c>
      <c r="E224">
        <f>'19'!N74</f>
        <v>1.4622450849541722</v>
      </c>
      <c r="F224">
        <f>'19'!O74</f>
        <v>1.4713229145440871</v>
      </c>
      <c r="G224">
        <f>'19'!P74</f>
        <v>1.4838703243731768</v>
      </c>
      <c r="H224">
        <f>'19'!Q74</f>
        <v>1.4943723520734795</v>
      </c>
    </row>
    <row r="225" spans="1:8">
      <c r="B225" t="s">
        <v>375</v>
      </c>
      <c r="C225">
        <f>'19'!L104</f>
        <v>0.66213319348564659</v>
      </c>
      <c r="D225">
        <f>'19'!M104</f>
        <v>0.65592713074311859</v>
      </c>
      <c r="E225">
        <f>'19'!N104</f>
        <v>0.65134235123097606</v>
      </c>
      <c r="F225">
        <f>'19'!O104</f>
        <v>0.64943567425252346</v>
      </c>
      <c r="G225">
        <f>'19'!P104</f>
        <v>0.65438907410325986</v>
      </c>
      <c r="H225">
        <f>'19'!Q104</f>
        <v>0.65898718470171325</v>
      </c>
    </row>
    <row r="226" spans="1:8">
      <c r="B226" t="s">
        <v>376</v>
      </c>
      <c r="C226">
        <f>'19'!L134</f>
        <v>1.38920855885419</v>
      </c>
      <c r="D226">
        <f>'19'!M134</f>
        <v>1.3952199563997072</v>
      </c>
      <c r="E226">
        <f>'19'!N134</f>
        <v>1.4008540609834812</v>
      </c>
      <c r="F226">
        <f>'19'!O134</f>
        <v>1.4048923454469604</v>
      </c>
      <c r="G226">
        <f>'19'!P134</f>
        <v>1.4244387504612537</v>
      </c>
      <c r="H226">
        <f>'19'!Q134</f>
        <v>1.4293676971592124</v>
      </c>
    </row>
    <row r="227" spans="1:8">
      <c r="B227" t="s">
        <v>377</v>
      </c>
      <c r="C227">
        <f>'19'!L164</f>
        <v>1.4254642107696673</v>
      </c>
      <c r="D227">
        <f>'19'!M164</f>
        <v>1.1564655941050834</v>
      </c>
      <c r="E227">
        <f>'19'!N164</f>
        <v>1.165824410469833</v>
      </c>
      <c r="F227">
        <f>'19'!O164</f>
        <v>1.1745825426027396</v>
      </c>
      <c r="G227">
        <f>'19'!P164</f>
        <v>1.1936703255214816</v>
      </c>
      <c r="H227">
        <f>'19'!Q164</f>
        <v>1.20714653867053</v>
      </c>
    </row>
    <row r="228" spans="1:8" ht="16" thickBot="1">
      <c r="B228" t="s">
        <v>378</v>
      </c>
      <c r="C228">
        <f>'19'!L194</f>
        <v>1.1919535216284365</v>
      </c>
      <c r="D228">
        <f>'19'!M194</f>
        <v>1.189211769866424</v>
      </c>
      <c r="E228">
        <f>'19'!N194</f>
        <v>1.1878432598768753</v>
      </c>
      <c r="F228">
        <f>'19'!O194</f>
        <v>1.1914389621169987</v>
      </c>
      <c r="G228">
        <f>'19'!P194</f>
        <v>1.2113235950331189</v>
      </c>
      <c r="H228">
        <f>'19'!Q194</f>
        <v>1.2320719728226426</v>
      </c>
    </row>
    <row r="229" spans="1:8" ht="17" thickBot="1">
      <c r="A229">
        <v>20</v>
      </c>
      <c r="B229" s="69" t="s">
        <v>81</v>
      </c>
      <c r="C229" s="62">
        <f>'20'!L14</f>
        <v>0.68120655840737798</v>
      </c>
      <c r="D229" s="62">
        <f>'20'!M14</f>
        <v>0.68010172565079208</v>
      </c>
      <c r="E229" s="62">
        <f>'20'!N14</f>
        <v>0.68218153759617983</v>
      </c>
      <c r="F229" s="62">
        <f>'20'!O14</f>
        <v>0.68478892095867794</v>
      </c>
      <c r="G229" s="62">
        <f>'20'!P14</f>
        <v>0.69493022867194276</v>
      </c>
      <c r="H229" s="63">
        <f>'20'!Q14</f>
        <v>0.70237333044341477</v>
      </c>
    </row>
    <row r="230" spans="1:8">
      <c r="B230" t="s">
        <v>380</v>
      </c>
      <c r="C230">
        <f>'20'!L44</f>
        <v>0.7274436399164842</v>
      </c>
      <c r="D230">
        <f>'20'!M44</f>
        <v>0.7214868925540141</v>
      </c>
      <c r="E230">
        <f>'20'!N44</f>
        <v>0.71914131813433557</v>
      </c>
      <c r="F230">
        <f>'20'!O44</f>
        <v>0.72089853674458049</v>
      </c>
      <c r="G230">
        <f>'20'!P44</f>
        <v>0.7365117625020724</v>
      </c>
      <c r="H230">
        <f>'20'!Q44</f>
        <v>0.74764367108377117</v>
      </c>
    </row>
    <row r="231" spans="1:8">
      <c r="B231" t="s">
        <v>381</v>
      </c>
      <c r="C231">
        <f>'20'!L74</f>
        <v>2.7935603045913963E-2</v>
      </c>
      <c r="D231">
        <f>'20'!M74</f>
        <v>2.7935603045913963E-2</v>
      </c>
      <c r="E231">
        <f>'20'!N74</f>
        <v>2.7935603045913963E-2</v>
      </c>
      <c r="F231">
        <f>'20'!O74</f>
        <v>2.7935603045913963E-2</v>
      </c>
      <c r="G231">
        <f>'20'!P74</f>
        <v>2.7935603045913963E-2</v>
      </c>
      <c r="H231">
        <f>'20'!Q74</f>
        <v>2.7935603045913963E-2</v>
      </c>
    </row>
    <row r="232" spans="1:8">
      <c r="B232" t="s">
        <v>382</v>
      </c>
      <c r="C232">
        <f>'20'!L104</f>
        <v>2.7935603045913963E-2</v>
      </c>
      <c r="D232">
        <f>'20'!M104</f>
        <v>2.7935603045913963E-2</v>
      </c>
      <c r="E232">
        <f>'20'!N104</f>
        <v>2.7935603045913963E-2</v>
      </c>
      <c r="F232">
        <f>'20'!O104</f>
        <v>2.7935603045913963E-2</v>
      </c>
      <c r="G232">
        <f>'20'!P104</f>
        <v>2.7935603045913963E-2</v>
      </c>
      <c r="H232">
        <f>'20'!Q104</f>
        <v>2.7935603045913963E-2</v>
      </c>
    </row>
    <row r="233" spans="1:8">
      <c r="B233" t="s">
        <v>383</v>
      </c>
      <c r="C233">
        <f>'20'!L134</f>
        <v>1.2972205308898082</v>
      </c>
      <c r="D233">
        <f>'20'!M134</f>
        <v>1.3009600678348063</v>
      </c>
      <c r="E233">
        <f>'20'!N134</f>
        <v>1.2994629611848816</v>
      </c>
      <c r="F233">
        <f>'20'!O134</f>
        <v>1.3069657624298423</v>
      </c>
      <c r="G233">
        <f>'20'!P134</f>
        <v>1.3017092678398403</v>
      </c>
      <c r="H233">
        <f>'20'!Q134</f>
        <v>1.3013346139214599</v>
      </c>
    </row>
    <row r="234" spans="1:8" ht="16" thickBot="1">
      <c r="B234" t="s">
        <v>384</v>
      </c>
      <c r="C234">
        <f>'20'!L164</f>
        <v>2.7935603045913963E-2</v>
      </c>
      <c r="D234">
        <f>'20'!M164</f>
        <v>2.7935603045913963E-2</v>
      </c>
      <c r="E234">
        <f>'20'!N164</f>
        <v>2.7935603045913963E-2</v>
      </c>
      <c r="F234">
        <f>'20'!O164</f>
        <v>2.7935603045913963E-2</v>
      </c>
      <c r="G234">
        <f>'20'!P164</f>
        <v>2.7935603045913963E-2</v>
      </c>
      <c r="H234">
        <f>'20'!Q164</f>
        <v>2.7935603045913963E-2</v>
      </c>
    </row>
    <row r="235" spans="1:8" ht="17" thickBot="1">
      <c r="A235">
        <v>21</v>
      </c>
      <c r="B235" s="69" t="s">
        <v>85</v>
      </c>
      <c r="C235" s="62">
        <f>'21'!L14</f>
        <v>1.1690933824350918</v>
      </c>
      <c r="D235" s="62">
        <f>'21'!M14</f>
        <v>1.1273113024416075</v>
      </c>
      <c r="E235" s="62">
        <f>'21'!N14</f>
        <v>1.1330697149268469</v>
      </c>
      <c r="F235" s="62">
        <f>'21'!O14</f>
        <v>1.1358781963004365</v>
      </c>
      <c r="G235" s="62">
        <f>'21'!P14</f>
        <v>1.1355512713659974</v>
      </c>
      <c r="H235" s="63">
        <f>'21'!Q14</f>
        <v>1.141516060015201</v>
      </c>
    </row>
    <row r="236" spans="1:8">
      <c r="B236" t="s">
        <v>386</v>
      </c>
      <c r="C236">
        <f>'21'!L44</f>
        <v>0.73409222293561582</v>
      </c>
      <c r="D236">
        <f>'21'!M44</f>
        <v>0.735392343717863</v>
      </c>
      <c r="E236">
        <f>'21'!N44</f>
        <v>0.73409222293561582</v>
      </c>
      <c r="F236">
        <f>'21'!O44</f>
        <v>0.73249123353362289</v>
      </c>
      <c r="G236">
        <f>'21'!P44</f>
        <v>0.72528374173484811</v>
      </c>
      <c r="H236">
        <f>'21'!Q44</f>
        <v>0.72714260118937835</v>
      </c>
    </row>
    <row r="237" spans="1:8">
      <c r="B237" t="s">
        <v>387</v>
      </c>
      <c r="C237">
        <f>'21'!L74</f>
        <v>1.306777665481335</v>
      </c>
      <c r="D237">
        <f>'21'!M74</f>
        <v>0.97230152715799723</v>
      </c>
      <c r="E237">
        <f>'21'!N74</f>
        <v>0.98505495813745214</v>
      </c>
      <c r="F237">
        <f>'21'!O74</f>
        <v>0.99230954412351646</v>
      </c>
      <c r="G237">
        <f>'21'!P74</f>
        <v>0.99656194546933652</v>
      </c>
      <c r="H237">
        <f>'21'!Q74</f>
        <v>1.0034602728242001</v>
      </c>
    </row>
    <row r="238" spans="1:8">
      <c r="B238" t="s">
        <v>388</v>
      </c>
      <c r="C238">
        <f>'21'!L104</f>
        <v>1.4553862046215038</v>
      </c>
      <c r="D238">
        <f>'21'!M104</f>
        <v>1.4607025279769688</v>
      </c>
      <c r="E238">
        <f>'21'!N104</f>
        <v>1.4698412971325681</v>
      </c>
      <c r="F238">
        <f>'21'!O104</f>
        <v>1.4722408546164938</v>
      </c>
      <c r="G238">
        <f>'21'!P104</f>
        <v>1.4788953313529343</v>
      </c>
      <c r="H238">
        <f>'21'!Q104</f>
        <v>1.4891478015382977</v>
      </c>
    </row>
    <row r="239" spans="1:8">
      <c r="B239" t="s">
        <v>389</v>
      </c>
      <c r="C239">
        <f>'21'!L134</f>
        <v>1.1767823367881263</v>
      </c>
      <c r="D239">
        <f>'21'!M134</f>
        <v>1.1798350086887064</v>
      </c>
      <c r="E239">
        <f>'21'!N134</f>
        <v>1.1834064692736306</v>
      </c>
      <c r="F239">
        <f>'21'!O134</f>
        <v>1.1909246247379563</v>
      </c>
      <c r="G239">
        <f>'21'!P134</f>
        <v>1.1924683033682042</v>
      </c>
      <c r="H239">
        <f>'21'!Q134</f>
        <v>1.1965945690320692</v>
      </c>
    </row>
    <row r="240" spans="1:8" ht="16" thickBot="1">
      <c r="B240" t="s">
        <v>390</v>
      </c>
      <c r="C240">
        <f>'21'!L164</f>
        <v>1.3167842039873772</v>
      </c>
      <c r="D240">
        <f>'21'!M164</f>
        <v>1.3310754734942094</v>
      </c>
      <c r="E240">
        <f>'21'!N164</f>
        <v>1.3435866431280299</v>
      </c>
      <c r="F240">
        <f>'21'!O164</f>
        <v>1.3484298838914528</v>
      </c>
      <c r="G240">
        <f>'21'!P164</f>
        <v>1.3558250672161798</v>
      </c>
      <c r="H240">
        <f>'21'!Q164</f>
        <v>1.3618880086662344</v>
      </c>
    </row>
    <row r="241" spans="1:8" ht="17" thickBot="1">
      <c r="A241">
        <v>22</v>
      </c>
      <c r="B241" s="69" t="s">
        <v>89</v>
      </c>
      <c r="C241" s="62">
        <f>'22'!L14</f>
        <v>1.1382535589843026</v>
      </c>
      <c r="D241" s="62">
        <f>'22'!M14</f>
        <v>1.1431790214766282</v>
      </c>
      <c r="E241" s="62">
        <f>'22'!N14</f>
        <v>1.1433435701150214</v>
      </c>
      <c r="F241" s="62">
        <f>'22'!O14</f>
        <v>1.1465923694322357</v>
      </c>
      <c r="G241" s="62">
        <f>'22'!P14</f>
        <v>1.1505835491088974</v>
      </c>
      <c r="H241" s="63">
        <f>'22'!Q14</f>
        <v>1.1445196065351415</v>
      </c>
    </row>
    <row r="242" spans="1:8">
      <c r="B242" t="s">
        <v>392</v>
      </c>
      <c r="C242">
        <f>'22'!L44</f>
        <v>0.8572786031444064</v>
      </c>
      <c r="D242">
        <f>'22'!M44</f>
        <v>0.85879312266865793</v>
      </c>
      <c r="E242">
        <f>'22'!N44</f>
        <v>0.85917289804118757</v>
      </c>
      <c r="F242">
        <f>'22'!O44</f>
        <v>0.85866663294526968</v>
      </c>
      <c r="G242">
        <f>'22'!P44</f>
        <v>0.86267572371514456</v>
      </c>
      <c r="H242">
        <f>'22'!Q44</f>
        <v>0.86088759303487716</v>
      </c>
    </row>
    <row r="243" spans="1:8">
      <c r="B243" t="s">
        <v>393</v>
      </c>
      <c r="C243">
        <f>'22'!L74</f>
        <v>0.83918148930087266</v>
      </c>
      <c r="D243">
        <f>'22'!M74</f>
        <v>0.842585050705284</v>
      </c>
      <c r="E243">
        <f>'22'!N74</f>
        <v>0.83838088079864592</v>
      </c>
      <c r="F243">
        <f>'22'!O74</f>
        <v>0.84511724668282073</v>
      </c>
      <c r="G243">
        <f>'22'!P74</f>
        <v>0.84675612543520073</v>
      </c>
      <c r="H243">
        <f>'22'!Q74</f>
        <v>0.8131625376317505</v>
      </c>
    </row>
    <row r="244" spans="1:8">
      <c r="B244" t="s">
        <v>394</v>
      </c>
      <c r="C244">
        <f>'22'!L104</f>
        <v>1.3697512378248409</v>
      </c>
      <c r="D244">
        <f>'22'!M104</f>
        <v>1.3808360901244123</v>
      </c>
      <c r="E244">
        <f>'22'!N104</f>
        <v>1.3832230618129515</v>
      </c>
      <c r="F244">
        <f>'22'!O104</f>
        <v>1.3904087627434563</v>
      </c>
      <c r="G244">
        <f>'22'!P104</f>
        <v>1.3944169362290872</v>
      </c>
      <c r="H244">
        <f>'22'!Q104</f>
        <v>1.4117841637508102</v>
      </c>
    </row>
    <row r="245" spans="1:8">
      <c r="B245" t="s">
        <v>395</v>
      </c>
      <c r="C245">
        <f>'22'!L134</f>
        <v>1.3247683048162862</v>
      </c>
      <c r="D245">
        <f>'22'!M134</f>
        <v>1.3305008558326143</v>
      </c>
      <c r="E245">
        <f>'22'!N134</f>
        <v>1.3344323593884337</v>
      </c>
      <c r="F245">
        <f>'22'!O134</f>
        <v>1.3377014405441163</v>
      </c>
      <c r="G245">
        <f>'22'!P134</f>
        <v>1.3400138478523649</v>
      </c>
      <c r="H245">
        <f>'22'!Q134</f>
        <v>1.3454250220029895</v>
      </c>
    </row>
    <row r="246" spans="1:8">
      <c r="B246" t="s">
        <v>396</v>
      </c>
      <c r="C246">
        <f>'22'!L164</f>
        <v>1.4626660649579701</v>
      </c>
      <c r="D246">
        <f>'22'!M164</f>
        <v>1.4666010608718407</v>
      </c>
      <c r="E246">
        <f>'22'!N164</f>
        <v>1.465897607432237</v>
      </c>
      <c r="F246">
        <f>'22'!O164</f>
        <v>1.4637892709297395</v>
      </c>
      <c r="G246">
        <f>'22'!P164</f>
        <v>1.4666010608718407</v>
      </c>
      <c r="H246">
        <f>'22'!Q164</f>
        <v>1.4706877528650977</v>
      </c>
    </row>
    <row r="247" spans="1:8" ht="16" thickBot="1">
      <c r="B247" t="s">
        <v>397</v>
      </c>
      <c r="C247">
        <f>'22'!L194</f>
        <v>1.1878432598768753</v>
      </c>
      <c r="D247">
        <f>'22'!M194</f>
        <v>1.1988355880151957</v>
      </c>
      <c r="E247">
        <f>'22'!N194</f>
        <v>1.2009079459353511</v>
      </c>
      <c r="F247">
        <f>'22'!O194</f>
        <v>1.2127191566331827</v>
      </c>
      <c r="G247">
        <f>'22'!P194</f>
        <v>1.2246465333524155</v>
      </c>
      <c r="H247">
        <f>'22'!Q194</f>
        <v>1.2359794398079873</v>
      </c>
    </row>
    <row r="248" spans="1:8" ht="17" thickBot="1">
      <c r="A248">
        <v>23</v>
      </c>
      <c r="B248" s="69" t="s">
        <v>93</v>
      </c>
      <c r="C248" s="62">
        <f>'23'!L14</f>
        <v>1.3196512335116439</v>
      </c>
      <c r="D248" s="62">
        <f>'23'!M14</f>
        <v>1.3704217021565255</v>
      </c>
      <c r="E248" s="62">
        <f>'23'!N14</f>
        <v>1.293259049991224</v>
      </c>
      <c r="F248" s="62">
        <f>'23'!O14</f>
        <v>1.3018029481717808</v>
      </c>
      <c r="G248" s="62">
        <f>'23'!P14</f>
        <v>1.256168274597167</v>
      </c>
      <c r="H248" s="63">
        <f>'23'!Q14</f>
        <v>1.2066998521093306</v>
      </c>
    </row>
    <row r="249" spans="1:8">
      <c r="B249" t="s">
        <v>399</v>
      </c>
      <c r="C249">
        <f>'23'!L44</f>
        <v>1.2466992690677303</v>
      </c>
      <c r="D249">
        <f>'23'!M44</f>
        <v>1.2560649649910924</v>
      </c>
      <c r="E249">
        <f>'23'!N44</f>
        <v>1.2649547101656169</v>
      </c>
      <c r="F249">
        <f>'23'!O44</f>
        <v>1.2713430227223903</v>
      </c>
      <c r="G249">
        <f>'23'!P44</f>
        <v>1.2775797035206491</v>
      </c>
      <c r="H249">
        <f>'23'!Q44</f>
        <v>1.2920032307135707</v>
      </c>
    </row>
    <row r="250" spans="1:8">
      <c r="B250" t="s">
        <v>400</v>
      </c>
      <c r="C250">
        <f>'23'!L74</f>
        <v>2.7935603045913963E-2</v>
      </c>
      <c r="D250">
        <f>'23'!M74</f>
        <v>2.7935603045913963E-2</v>
      </c>
      <c r="E250">
        <f>'23'!N74</f>
        <v>1.4405202763302947</v>
      </c>
      <c r="F250">
        <f>'23'!O74</f>
        <v>1.4484205102643763</v>
      </c>
      <c r="G250">
        <f>'23'!P74</f>
        <v>2.7935603045913963E-2</v>
      </c>
      <c r="H250">
        <f>'23'!Q74</f>
        <v>2.7935603045913963E-2</v>
      </c>
    </row>
    <row r="251" spans="1:8">
      <c r="B251" t="s">
        <v>401</v>
      </c>
      <c r="C251">
        <f>'23'!L104</f>
        <v>1.592757682554961</v>
      </c>
      <c r="D251">
        <f>'23'!M104</f>
        <v>1.5973491734052163</v>
      </c>
      <c r="E251">
        <f>'23'!N104</f>
        <v>1.5982690586794417</v>
      </c>
      <c r="F251">
        <f>'23'!O104</f>
        <v>1.603337905076605</v>
      </c>
      <c r="G251">
        <f>'23'!P104</f>
        <v>1.6070344330102626</v>
      </c>
      <c r="H251">
        <f>'23'!Q104</f>
        <v>1.6149178764329777</v>
      </c>
    </row>
    <row r="252" spans="1:8">
      <c r="B252" t="s">
        <v>402</v>
      </c>
      <c r="C252">
        <f>'23'!L134</f>
        <v>2.7935603045913963E-2</v>
      </c>
      <c r="D252">
        <f>'23'!M134</f>
        <v>1.5950517758568135</v>
      </c>
      <c r="E252">
        <f>'23'!N134</f>
        <v>2.7935603045913963E-2</v>
      </c>
      <c r="F252">
        <f>'23'!O134</f>
        <v>2.7935603045913963E-2</v>
      </c>
      <c r="G252">
        <f>'23'!P134</f>
        <v>2.7935603045913963E-2</v>
      </c>
      <c r="H252">
        <f>'23'!Q134</f>
        <v>2.7935603045913963E-2</v>
      </c>
    </row>
    <row r="253" spans="1:8">
      <c r="B253" t="s">
        <v>403</v>
      </c>
      <c r="C253">
        <f>'23'!L164</f>
        <v>2.7935603045913963E-2</v>
      </c>
      <c r="D253">
        <f>'23'!M164</f>
        <v>2.7935603045913963E-2</v>
      </c>
      <c r="E253">
        <f>'23'!N164</f>
        <v>2.7935603045913963E-2</v>
      </c>
      <c r="F253">
        <f>'23'!O164</f>
        <v>2.7935603045913963E-2</v>
      </c>
      <c r="G253">
        <f>'23'!P164</f>
        <v>2.7935603045913963E-2</v>
      </c>
      <c r="H253">
        <f>'23'!Q164</f>
        <v>2.7935603045913963E-2</v>
      </c>
    </row>
    <row r="254" spans="1:8">
      <c r="B254" t="s">
        <v>404</v>
      </c>
      <c r="C254">
        <f>'23'!L194</f>
        <v>1.5162544748343176</v>
      </c>
      <c r="D254">
        <f>'23'!M194</f>
        <v>1.5180013462150785</v>
      </c>
      <c r="E254">
        <f>'23'!N194</f>
        <v>2.7935603045913963E-2</v>
      </c>
      <c r="F254">
        <f>'23'!O194</f>
        <v>2.7935603045913963E-2</v>
      </c>
      <c r="G254">
        <f>'23'!P194</f>
        <v>2.7935603045913963E-2</v>
      </c>
      <c r="H254">
        <f>'23'!Q194</f>
        <v>2.7935603045913963E-2</v>
      </c>
    </row>
    <row r="255" spans="1:8">
      <c r="B255" t="s">
        <v>405</v>
      </c>
      <c r="C255">
        <f>'23'!L224</f>
        <v>2.7935603045913963E-2</v>
      </c>
      <c r="D255">
        <f>'23'!M224</f>
        <v>1.5795168579035932</v>
      </c>
      <c r="E255">
        <f>'23'!N224</f>
        <v>2.7935603045913963E-2</v>
      </c>
      <c r="F255">
        <f>'23'!O224</f>
        <v>2.7935603045913963E-2</v>
      </c>
      <c r="G255">
        <f>'23'!P224</f>
        <v>2.7935603045913963E-2</v>
      </c>
      <c r="H255">
        <f>'23'!Q224</f>
        <v>2.7935603045913963E-2</v>
      </c>
    </row>
    <row r="256" spans="1:8">
      <c r="B256" t="s">
        <v>406</v>
      </c>
      <c r="C256">
        <f>'23'!L254</f>
        <v>1.2267635091647413</v>
      </c>
      <c r="D256">
        <f>'23'!M254</f>
        <v>1.2484949247873154</v>
      </c>
      <c r="E256">
        <f>'23'!N254</f>
        <v>1.2640447182925023</v>
      </c>
      <c r="F256">
        <f>'23'!O254</f>
        <v>1.2728077324913534</v>
      </c>
      <c r="G256">
        <f>'23'!P254</f>
        <v>1.2894024547188272</v>
      </c>
      <c r="H256">
        <f>'23'!Q254</f>
        <v>1.2979675773613346</v>
      </c>
    </row>
    <row r="257" spans="1:8">
      <c r="B257" t="s">
        <v>407</v>
      </c>
      <c r="C257">
        <f>'23'!L284</f>
        <v>2.7935603045913963E-2</v>
      </c>
      <c r="D257">
        <f>'23'!M284</f>
        <v>2.7935603045913963E-2</v>
      </c>
      <c r="E257">
        <f>'23'!N284</f>
        <v>2.7935603045913963E-2</v>
      </c>
      <c r="F257">
        <f>'23'!O284</f>
        <v>2.7935603045913963E-2</v>
      </c>
      <c r="G257">
        <f>'23'!P284</f>
        <v>2.7935603045913963E-2</v>
      </c>
      <c r="H257">
        <f>'23'!Q284</f>
        <v>2.7935603045913963E-2</v>
      </c>
    </row>
    <row r="258" spans="1:8">
      <c r="B258" t="s">
        <v>408</v>
      </c>
      <c r="C258">
        <f>'23'!L314</f>
        <v>1.5175644397824999</v>
      </c>
      <c r="D258">
        <f>'23'!M314</f>
        <v>1.5210632152589725</v>
      </c>
      <c r="E258">
        <f>'23'!N314</f>
        <v>1.5245700572329948</v>
      </c>
      <c r="F258">
        <f>'23'!O314</f>
        <v>1.5258872064115596</v>
      </c>
      <c r="G258">
        <f>'23'!P314</f>
        <v>1.5320489646809508</v>
      </c>
      <c r="H258">
        <f>'23'!Q314</f>
        <v>1.5395645605423711</v>
      </c>
    </row>
    <row r="259" spans="1:8">
      <c r="B259" t="s">
        <v>409</v>
      </c>
      <c r="C259">
        <f>'23'!L344</f>
        <v>1.5017031221229884</v>
      </c>
      <c r="D259">
        <f>'23'!M344</f>
        <v>1.2834774660345527</v>
      </c>
      <c r="E259">
        <f>'23'!N344</f>
        <v>1.29088797069508</v>
      </c>
      <c r="F259">
        <f>'23'!O344</f>
        <v>1.3035841559945287</v>
      </c>
      <c r="G259">
        <f>'23'!P344</f>
        <v>1.3103561410353535</v>
      </c>
      <c r="H259">
        <f>'23'!Q344</f>
        <v>0.92477385469889528</v>
      </c>
    </row>
    <row r="260" spans="1:8" ht="16" thickBot="1">
      <c r="B260" t="s">
        <v>410</v>
      </c>
      <c r="C260">
        <f>'23'!L374</f>
        <v>1.5781534154924011</v>
      </c>
      <c r="D260">
        <f>'23'!M374</f>
        <v>1.5827028061793191</v>
      </c>
      <c r="E260">
        <f>'23'!N374</f>
        <v>1.5886366261477836</v>
      </c>
      <c r="F260">
        <f>'23'!O374</f>
        <v>1.5918409693584967</v>
      </c>
      <c r="G260">
        <f>'23'!P374</f>
        <v>1.5964298175718339</v>
      </c>
      <c r="H260">
        <f>'23'!Q374</f>
        <v>1.6010318941970103</v>
      </c>
    </row>
    <row r="261" spans="1:8" ht="17" thickBot="1">
      <c r="A261">
        <v>24</v>
      </c>
      <c r="B261" s="69" t="s">
        <v>97</v>
      </c>
      <c r="C261" s="62">
        <f>'24'!L14</f>
        <v>0.60725533819108235</v>
      </c>
      <c r="D261" s="62">
        <f>'24'!M14</f>
        <v>0.60232508332461521</v>
      </c>
      <c r="E261" s="62">
        <f>'24'!N14</f>
        <v>0.59744720531657025</v>
      </c>
      <c r="F261" s="62">
        <f>'24'!O14</f>
        <v>0.59139891503937758</v>
      </c>
      <c r="G261" s="62">
        <f>'24'!P14</f>
        <v>0.59872230389202497</v>
      </c>
      <c r="H261" s="63">
        <f>'24'!Q14</f>
        <v>0.5926038668420176</v>
      </c>
    </row>
    <row r="262" spans="1:8">
      <c r="B262" t="s">
        <v>412</v>
      </c>
      <c r="C262">
        <f>'24'!L44</f>
        <v>0.47008025909312673</v>
      </c>
      <c r="D262">
        <f>'24'!M44</f>
        <v>0.46771801155752646</v>
      </c>
      <c r="E262">
        <f>'24'!N44</f>
        <v>0.46799800496490179</v>
      </c>
      <c r="F262">
        <f>'24'!O44</f>
        <v>0.46672971230368376</v>
      </c>
      <c r="G262">
        <f>'24'!P44</f>
        <v>0.46573525605115124</v>
      </c>
      <c r="H262">
        <f>'24'!Q44</f>
        <v>0.46746241841648867</v>
      </c>
    </row>
    <row r="263" spans="1:8">
      <c r="B263" t="s">
        <v>413</v>
      </c>
      <c r="C263">
        <f>'24'!L74</f>
        <v>0.56156255061803928</v>
      </c>
      <c r="D263">
        <f>'24'!M74</f>
        <v>0.54746664650053167</v>
      </c>
      <c r="E263">
        <f>'24'!N74</f>
        <v>0.53774619847406191</v>
      </c>
      <c r="F263">
        <f>'24'!O74</f>
        <v>0.53101291164926212</v>
      </c>
      <c r="G263">
        <f>'24'!P74</f>
        <v>0.49925309806138746</v>
      </c>
      <c r="H263">
        <f>'24'!Q74</f>
        <v>0.44671569535176192</v>
      </c>
    </row>
    <row r="264" spans="1:8">
      <c r="B264" t="s">
        <v>414</v>
      </c>
      <c r="C264">
        <f>'24'!L104</f>
        <v>0.85228251968515634</v>
      </c>
      <c r="D264">
        <f>'24'!M104</f>
        <v>0.84712150331895075</v>
      </c>
      <c r="E264">
        <f>'24'!N104</f>
        <v>0.83161563675779615</v>
      </c>
      <c r="F264">
        <f>'24'!O104</f>
        <v>0.81769119655658318</v>
      </c>
      <c r="G264">
        <f>'24'!P104</f>
        <v>1.1784772892006197</v>
      </c>
      <c r="H264">
        <f>'24'!Q104</f>
        <v>1.1695217759607333</v>
      </c>
    </row>
    <row r="265" spans="1:8">
      <c r="B265" t="s">
        <v>415</v>
      </c>
      <c r="C265">
        <f>'24'!L134</f>
        <v>0.81835567593355463</v>
      </c>
      <c r="D265">
        <f>'24'!M134</f>
        <v>0.81210212455793096</v>
      </c>
      <c r="E265">
        <f>'24'!N134</f>
        <v>0.797875749759691</v>
      </c>
      <c r="F265">
        <f>'24'!O134</f>
        <v>0.7912034631604461</v>
      </c>
      <c r="G265">
        <f>'24'!P134</f>
        <v>0.78312942384956774</v>
      </c>
      <c r="H265">
        <f>'24'!Q134</f>
        <v>0.78048781323978744</v>
      </c>
    </row>
    <row r="266" spans="1:8">
      <c r="B266" t="s">
        <v>416</v>
      </c>
      <c r="C266">
        <f>'24'!L164</f>
        <v>0.44798942762508159</v>
      </c>
      <c r="D266">
        <f>'24'!M164</f>
        <v>0.4347069877653939</v>
      </c>
      <c r="E266">
        <f>'24'!N164</f>
        <v>0.41205745402549476</v>
      </c>
      <c r="F266">
        <f>'24'!O164</f>
        <v>0.39243724026600973</v>
      </c>
      <c r="G266">
        <f>'24'!P164</f>
        <v>0.37517912436705636</v>
      </c>
      <c r="H266">
        <f>'24'!Q164</f>
        <v>0.35848928278117742</v>
      </c>
    </row>
    <row r="267" spans="1:8">
      <c r="B267" t="s">
        <v>417</v>
      </c>
      <c r="C267">
        <f>'24'!L194</f>
        <v>0.84330641517486538</v>
      </c>
      <c r="D267">
        <f>'24'!M194</f>
        <v>0.83057471844437536</v>
      </c>
      <c r="E267">
        <f>'24'!N194</f>
        <v>0.80391129486823132</v>
      </c>
      <c r="F267">
        <f>'24'!O194</f>
        <v>0.78639152477113528</v>
      </c>
      <c r="G267">
        <f>'24'!P194</f>
        <v>0.77513357870252153</v>
      </c>
      <c r="H267">
        <f>'24'!Q194</f>
        <v>0.76430605086374992</v>
      </c>
    </row>
    <row r="268" spans="1:8">
      <c r="B268" t="s">
        <v>418</v>
      </c>
      <c r="C268">
        <f>'24'!L224</f>
        <v>0.86986570734355517</v>
      </c>
      <c r="D268">
        <f>'24'!M224</f>
        <v>0.85923623863530374</v>
      </c>
      <c r="E268">
        <f>'24'!N224</f>
        <v>0.84950702304505699</v>
      </c>
      <c r="F268">
        <f>'24'!O224</f>
        <v>0.84675612543520073</v>
      </c>
      <c r="G268">
        <f>'24'!P224</f>
        <v>0.85191101926344115</v>
      </c>
      <c r="H268">
        <f>'24'!Q224</f>
        <v>0.84548069156671146</v>
      </c>
    </row>
    <row r="269" spans="1:8">
      <c r="B269" t="s">
        <v>419</v>
      </c>
      <c r="C269">
        <f>'24'!L254</f>
        <v>1.2242940593909193</v>
      </c>
      <c r="D269">
        <f>'24'!M254</f>
        <v>1.2278233689860225</v>
      </c>
      <c r="E269">
        <f>'24'!N254</f>
        <v>1.2306541405699059</v>
      </c>
      <c r="F269">
        <f>'24'!O254</f>
        <v>1.2359794398079873</v>
      </c>
      <c r="G269">
        <f>'24'!P254</f>
        <v>1.2327815013862498</v>
      </c>
      <c r="H269">
        <f>'24'!Q254</f>
        <v>1.2470581934836351</v>
      </c>
    </row>
    <row r="270" spans="1:8">
      <c r="B270" t="s">
        <v>420</v>
      </c>
      <c r="C270">
        <f>'24'!L284</f>
        <v>0.73010757126313142</v>
      </c>
      <c r="D270">
        <f>'24'!M284</f>
        <v>0.71937493668527563</v>
      </c>
      <c r="E270">
        <f>'24'!N284</f>
        <v>0.71018914782095344</v>
      </c>
      <c r="F270">
        <f>'24'!O284</f>
        <v>0.69893045131178544</v>
      </c>
      <c r="G270">
        <f>'24'!P284</f>
        <v>0.69796035053597072</v>
      </c>
      <c r="H270">
        <f>'24'!Q284</f>
        <v>0.70012115612970371</v>
      </c>
    </row>
    <row r="271" spans="1:8">
      <c r="B271" t="s">
        <v>421</v>
      </c>
      <c r="C271">
        <f>'24'!L314</f>
        <v>1.0312800940740743</v>
      </c>
      <c r="D271">
        <f>'24'!M314</f>
        <v>1.0318739901288223</v>
      </c>
      <c r="E271">
        <f>'24'!N314</f>
        <v>1.0324682281978554</v>
      </c>
      <c r="F271">
        <f>'24'!O314</f>
        <v>1.0363391258580894</v>
      </c>
      <c r="G271">
        <f>'24'!P314</f>
        <v>1.0378317939978312</v>
      </c>
      <c r="H271">
        <f>'24'!Q314</f>
        <v>1.046230554174558</v>
      </c>
    </row>
    <row r="272" spans="1:8">
      <c r="B272" t="s">
        <v>422</v>
      </c>
      <c r="C272">
        <f>'24'!L344</f>
        <v>0.71439744512002146</v>
      </c>
      <c r="D272">
        <f>'24'!M344</f>
        <v>0.71439744512002146</v>
      </c>
      <c r="E272">
        <f>'24'!N344</f>
        <v>0.71416822297836724</v>
      </c>
      <c r="F272">
        <f>'24'!O344</f>
        <v>0.7175117823324334</v>
      </c>
      <c r="G272">
        <f>'24'!P344</f>
        <v>0.7165851451832943</v>
      </c>
      <c r="H272">
        <f>'24'!Q344</f>
        <v>0.72101610284835871</v>
      </c>
    </row>
    <row r="273" spans="1:8">
      <c r="B273" t="s">
        <v>423</v>
      </c>
      <c r="C273">
        <f>'24'!L374</f>
        <v>0.70850231374135675</v>
      </c>
      <c r="D273">
        <f>'24'!M374</f>
        <v>0.70827823018322011</v>
      </c>
      <c r="E273">
        <f>'24'!N374</f>
        <v>0.6988224800749786</v>
      </c>
      <c r="F273">
        <f>'24'!O374</f>
        <v>0.65156505341351156</v>
      </c>
      <c r="G273">
        <f>'24'!P374</f>
        <v>0.61402402172839787</v>
      </c>
      <c r="H273">
        <f>'24'!Q374</f>
        <v>0.59279919155134619</v>
      </c>
    </row>
    <row r="274" spans="1:8">
      <c r="B274" t="s">
        <v>424</v>
      </c>
      <c r="C274">
        <f>'24'!L404</f>
        <v>1.109188864674344</v>
      </c>
      <c r="D274">
        <f>'24'!M404</f>
        <v>1.1117461220116702</v>
      </c>
      <c r="E274">
        <f>'24'!N404</f>
        <v>1.1009183325620235</v>
      </c>
      <c r="F274">
        <f>'24'!O404</f>
        <v>1.0961749530455382</v>
      </c>
      <c r="G274">
        <f>'24'!P404</f>
        <v>1.1018694687007149</v>
      </c>
      <c r="H274">
        <f>'24'!Q404</f>
        <v>1.1066374895838362</v>
      </c>
    </row>
    <row r="275" spans="1:8" ht="16" thickBot="1">
      <c r="B275" t="s">
        <v>233</v>
      </c>
      <c r="C275">
        <f>'24'!L434</f>
        <v>0.9000317261194305</v>
      </c>
      <c r="D275">
        <f>'24'!M434</f>
        <v>0.89372757363081101</v>
      </c>
      <c r="E275">
        <f>'24'!N434</f>
        <v>0.88973072222806293</v>
      </c>
      <c r="F275">
        <f>'24'!O434</f>
        <v>0.89172301904369078</v>
      </c>
      <c r="G275">
        <f>'24'!P434</f>
        <v>0.8967042581312189</v>
      </c>
      <c r="H275">
        <f>'24'!Q434</f>
        <v>0.90230510794887797</v>
      </c>
    </row>
    <row r="276" spans="1:8" ht="17" thickBot="1">
      <c r="A276">
        <v>25</v>
      </c>
      <c r="B276" s="69" t="s">
        <v>101</v>
      </c>
      <c r="C276" s="62">
        <f>'25'!L14</f>
        <v>1.038691051495519</v>
      </c>
      <c r="D276" s="62">
        <f>'25'!M14</f>
        <v>1.0461740870413789</v>
      </c>
      <c r="E276" s="62">
        <f>'25'!N14</f>
        <v>1.050512086140839</v>
      </c>
      <c r="F276" s="62">
        <f>'25'!O14</f>
        <v>1.05642544073385</v>
      </c>
      <c r="G276" s="62">
        <f>'25'!P14</f>
        <v>1.0623529686057271</v>
      </c>
      <c r="H276" s="63">
        <f>'25'!Q14</f>
        <v>1.0539764705542707</v>
      </c>
    </row>
    <row r="277" spans="1:8">
      <c r="B277" t="s">
        <v>426</v>
      </c>
      <c r="C277">
        <f>'25'!L44</f>
        <v>0.81508086798128687</v>
      </c>
      <c r="D277">
        <f>'25'!M44</f>
        <v>0.81659802692688177</v>
      </c>
      <c r="E277">
        <f>'25'!N44</f>
        <v>0.81577252619277252</v>
      </c>
      <c r="F277">
        <f>'25'!O44</f>
        <v>0.81932180128528864</v>
      </c>
      <c r="G277">
        <f>'25'!P44</f>
        <v>0.82039150157707097</v>
      </c>
      <c r="H277">
        <f>'25'!Q44</f>
        <v>0.79683802963011285</v>
      </c>
    </row>
    <row r="278" spans="1:8">
      <c r="B278" t="s">
        <v>427</v>
      </c>
      <c r="C278">
        <f>'25'!L74</f>
        <v>1.1052049209870221</v>
      </c>
      <c r="D278">
        <f>'25'!M74</f>
        <v>1.1168783377046005</v>
      </c>
      <c r="E278">
        <f>'25'!N74</f>
        <v>1.1268895236439223</v>
      </c>
      <c r="F278">
        <f>'25'!O74</f>
        <v>1.1345384019194418</v>
      </c>
      <c r="G278">
        <f>'25'!P74</f>
        <v>1.1468517285971034</v>
      </c>
      <c r="H278">
        <f>'25'!Q74</f>
        <v>1.1641476561401758</v>
      </c>
    </row>
    <row r="279" spans="1:8">
      <c r="B279" t="s">
        <v>428</v>
      </c>
      <c r="C279">
        <f>'25'!L104</f>
        <v>0.9856078545497583</v>
      </c>
      <c r="D279">
        <f>'25'!M104</f>
        <v>1.0139130980944129</v>
      </c>
      <c r="E279">
        <f>'25'!N104</f>
        <v>1.0277238890300824</v>
      </c>
      <c r="F279">
        <f>'25'!O104</f>
        <v>1.0429229657003263</v>
      </c>
      <c r="G279">
        <f>'25'!P104</f>
        <v>1.0598711889611168</v>
      </c>
      <c r="H279">
        <f>'25'!Q104</f>
        <v>1.0758553435228277</v>
      </c>
    </row>
    <row r="280" spans="1:8">
      <c r="B280" t="s">
        <v>429</v>
      </c>
      <c r="C280">
        <f>'25'!L134</f>
        <v>1.1567985402679448</v>
      </c>
      <c r="D280">
        <f>'25'!M134</f>
        <v>1.1671675526213934</v>
      </c>
      <c r="E280">
        <f>'25'!N134</f>
        <v>1.1776295080530386</v>
      </c>
      <c r="F280">
        <f>'25'!O134</f>
        <v>1.185110962608847</v>
      </c>
      <c r="G280">
        <f>'25'!P134</f>
        <v>1.192983307432278</v>
      </c>
      <c r="H280">
        <f>'25'!Q134</f>
        <v>1.2033302249889197</v>
      </c>
    </row>
    <row r="281" spans="1:8">
      <c r="B281" t="s">
        <v>430</v>
      </c>
      <c r="C281">
        <f>'25'!L164</f>
        <v>1.1834064692736306</v>
      </c>
      <c r="D281">
        <f>'25'!M164</f>
        <v>1.1909246247379563</v>
      </c>
      <c r="E281">
        <f>'25'!N164</f>
        <v>1.1965945690320692</v>
      </c>
      <c r="F281">
        <f>'25'!O164</f>
        <v>1.1955616659793054</v>
      </c>
      <c r="G281">
        <f>'25'!P164</f>
        <v>1.1978007505099375</v>
      </c>
      <c r="H281">
        <f>'25'!Q164</f>
        <v>1.2026376471354059</v>
      </c>
    </row>
    <row r="282" spans="1:8">
      <c r="B282" t="s">
        <v>275</v>
      </c>
      <c r="C282">
        <f>'25'!L194</f>
        <v>1.3519278238993668</v>
      </c>
      <c r="D282">
        <f>'25'!M194</f>
        <v>1.3571917549194583</v>
      </c>
      <c r="E282">
        <f>'25'!N194</f>
        <v>1.3628684383947429</v>
      </c>
      <c r="F282">
        <f>'25'!O194</f>
        <v>1.3681749683161977</v>
      </c>
      <c r="G282">
        <f>'25'!P194</f>
        <v>1.3780564954063033</v>
      </c>
      <c r="H282">
        <f>'25'!Q194</f>
        <v>1.3868112582372416</v>
      </c>
    </row>
    <row r="283" spans="1:8">
      <c r="B283" t="s">
        <v>431</v>
      </c>
      <c r="C283">
        <f>'25'!L224</f>
        <v>1.2916313703566489</v>
      </c>
      <c r="D283">
        <f>'25'!M224</f>
        <v>1.2996500052583715</v>
      </c>
      <c r="E283">
        <f>'25'!N224</f>
        <v>1.3062135370443559</v>
      </c>
      <c r="F283">
        <f>'25'!O224</f>
        <v>1.307530215738459</v>
      </c>
      <c r="G283">
        <f>'25'!P224</f>
        <v>1.3124323672183371</v>
      </c>
      <c r="H283">
        <f>'25'!Q224</f>
        <v>1.3143227001520579</v>
      </c>
    </row>
    <row r="284" spans="1:8" ht="16" thickBot="1">
      <c r="B284" t="s">
        <v>432</v>
      </c>
      <c r="C284">
        <f>'25'!L254</f>
        <v>1.0534835675124783</v>
      </c>
      <c r="D284">
        <f>'25'!M254</f>
        <v>1.0644574744567521</v>
      </c>
      <c r="E284">
        <f>'25'!N254</f>
        <v>1.0699872210868158</v>
      </c>
      <c r="F284">
        <f>'25'!O254</f>
        <v>1.0876883123851642</v>
      </c>
      <c r="G284">
        <f>'25'!P254</f>
        <v>1.0990185226443265</v>
      </c>
      <c r="H284">
        <f>'25'!Q254</f>
        <v>1.1066374895838362</v>
      </c>
    </row>
    <row r="285" spans="1:8" ht="17" thickBot="1">
      <c r="A285">
        <v>26</v>
      </c>
      <c r="B285" s="69" t="s">
        <v>105</v>
      </c>
      <c r="C285" s="62">
        <f>'26'!L14</f>
        <v>0.78739124101725577</v>
      </c>
      <c r="D285" s="62">
        <f>'26'!M14</f>
        <v>0.79200941265800529</v>
      </c>
      <c r="E285" s="62">
        <f>'26'!N14</f>
        <v>0.79623924257262146</v>
      </c>
      <c r="F285" s="62">
        <f>'26'!O14</f>
        <v>0.79953349884503644</v>
      </c>
      <c r="G285" s="62">
        <f>'26'!P14</f>
        <v>0.80096539990453819</v>
      </c>
      <c r="H285" s="63">
        <f>'26'!Q14</f>
        <v>0.80558527396688173</v>
      </c>
    </row>
    <row r="286" spans="1:8">
      <c r="B286" t="s">
        <v>434</v>
      </c>
      <c r="C286">
        <f>'26'!L44</f>
        <v>0.56297654637272398</v>
      </c>
      <c r="D286">
        <f>'26'!M44</f>
        <v>0.56278247665411829</v>
      </c>
      <c r="E286">
        <f>'26'!N44</f>
        <v>0.56414482340058025</v>
      </c>
      <c r="F286">
        <f>'26'!O44</f>
        <v>0.56431011479120174</v>
      </c>
      <c r="G286">
        <f>'26'!P44</f>
        <v>0.56399467343499898</v>
      </c>
      <c r="H286">
        <f>'26'!Q44</f>
        <v>0.56630400562695116</v>
      </c>
    </row>
    <row r="287" spans="1:8">
      <c r="B287" t="s">
        <v>435</v>
      </c>
      <c r="C287">
        <f>'26'!L74</f>
        <v>0.95538690010543059</v>
      </c>
      <c r="D287">
        <f>'26'!M74</f>
        <v>0.96858921536328912</v>
      </c>
      <c r="E287">
        <f>'26'!N74</f>
        <v>0.98120831066076497</v>
      </c>
      <c r="F287">
        <f>'26'!O74</f>
        <v>0.98782796360728709</v>
      </c>
      <c r="G287">
        <f>'26'!P74</f>
        <v>0.98754970135817921</v>
      </c>
      <c r="H287">
        <f>'26'!Q74</f>
        <v>0.99713270790357145</v>
      </c>
    </row>
    <row r="288" spans="1:8">
      <c r="B288" t="s">
        <v>436</v>
      </c>
      <c r="C288">
        <f>'26'!L104</f>
        <v>1.266594346725104</v>
      </c>
      <c r="D288">
        <f>'26'!M104</f>
        <v>1.2838469788844062</v>
      </c>
      <c r="E288">
        <f>'26'!N104</f>
        <v>1.2886603379117698</v>
      </c>
      <c r="F288">
        <f>'26'!O104</f>
        <v>1.2987150540437755</v>
      </c>
      <c r="G288">
        <f>'26'!P104</f>
        <v>1.3043348671657478</v>
      </c>
      <c r="H288">
        <f>'26'!Q104</f>
        <v>1.3152688873861642</v>
      </c>
    </row>
    <row r="289" spans="1:8">
      <c r="B289" t="s">
        <v>437</v>
      </c>
      <c r="C289">
        <f>'26'!L134</f>
        <v>1.0408235831685491</v>
      </c>
      <c r="D289">
        <f>'26'!M134</f>
        <v>1.0783357497536756</v>
      </c>
      <c r="E289">
        <f>'26'!N134</f>
        <v>1.0854988181289833</v>
      </c>
      <c r="F289">
        <f>'26'!O134</f>
        <v>1.0974378523052362</v>
      </c>
      <c r="G289">
        <f>'26'!P134</f>
        <v>1.1060005633259915</v>
      </c>
      <c r="H289">
        <f>'26'!Q134</f>
        <v>1.1130269607596819</v>
      </c>
    </row>
    <row r="290" spans="1:8">
      <c r="B290" t="s">
        <v>438</v>
      </c>
      <c r="C290">
        <f>'26'!L164</f>
        <v>1.1396117997124178</v>
      </c>
      <c r="D290">
        <f>'26'!M164</f>
        <v>1.1478425487992259</v>
      </c>
      <c r="E290">
        <f>'26'!N164</f>
        <v>1.1524777068156926</v>
      </c>
      <c r="F290">
        <f>'26'!O164</f>
        <v>1.1688486565921576</v>
      </c>
      <c r="G290">
        <f>'26'!P164</f>
        <v>1.1759357749671409</v>
      </c>
      <c r="H290">
        <f>'26'!Q164</f>
        <v>1.1861348367978373</v>
      </c>
    </row>
    <row r="291" spans="1:8">
      <c r="B291" t="s">
        <v>439</v>
      </c>
      <c r="C291">
        <f>'26'!L194</f>
        <v>1.0870622923442477</v>
      </c>
      <c r="D291">
        <f>'26'!M194</f>
        <v>1.097753804395611</v>
      </c>
      <c r="E291">
        <f>'26'!N194</f>
        <v>1.1082314104170172</v>
      </c>
      <c r="F291">
        <f>'26'!O194</f>
        <v>1.1101471461223154</v>
      </c>
      <c r="G291">
        <f>'26'!P194</f>
        <v>1.1130269607596819</v>
      </c>
      <c r="H291">
        <f>'26'!Q194</f>
        <v>1.1239738414014453</v>
      </c>
    </row>
    <row r="292" spans="1:8">
      <c r="B292" t="s">
        <v>440</v>
      </c>
      <c r="C292">
        <f>'26'!L224</f>
        <v>1.0124548311702877</v>
      </c>
      <c r="D292">
        <f>'26'!M224</f>
        <v>1.0269845579067567</v>
      </c>
      <c r="E292">
        <f>'26'!N224</f>
        <v>1.0335089683830185</v>
      </c>
      <c r="F292">
        <f>'26'!O224</f>
        <v>1.0415728770727302</v>
      </c>
      <c r="G292">
        <f>'26'!P224</f>
        <v>1.0420227123121293</v>
      </c>
      <c r="H292">
        <f>'26'!Q224</f>
        <v>1.0397754771899779</v>
      </c>
    </row>
    <row r="293" spans="1:8">
      <c r="B293" t="s">
        <v>441</v>
      </c>
      <c r="C293">
        <f>'26'!L254</f>
        <v>1.2264104259018422</v>
      </c>
      <c r="D293">
        <f>'26'!M254</f>
        <v>1.2295918372203938</v>
      </c>
      <c r="E293">
        <f>'26'!N254</f>
        <v>1.2409705076287503</v>
      </c>
      <c r="F293">
        <f>'26'!O254</f>
        <v>1.2522742247585135</v>
      </c>
      <c r="G293">
        <f>'26'!P254</f>
        <v>1.2576930786469724</v>
      </c>
      <c r="H293">
        <f>'26'!Q254</f>
        <v>1.2702455966406874</v>
      </c>
    </row>
    <row r="294" spans="1:8" ht="16" thickBot="1">
      <c r="B294" t="s">
        <v>442</v>
      </c>
      <c r="C294">
        <f>'26'!L284</f>
        <v>1.9711731094690325E-3</v>
      </c>
      <c r="D294">
        <f>'26'!M284</f>
        <v>1.9711731094690325E-3</v>
      </c>
      <c r="E294">
        <f>'26'!N284</f>
        <v>1.9711731094690325E-3</v>
      </c>
      <c r="F294">
        <f>'26'!O284</f>
        <v>1.9711731094690325E-3</v>
      </c>
      <c r="G294">
        <f>'26'!P284</f>
        <v>1.9711731094690325E-3</v>
      </c>
      <c r="H294">
        <f>'26'!Q284</f>
        <v>1.9711731094690325E-3</v>
      </c>
    </row>
    <row r="295" spans="1:8" ht="17" thickBot="1">
      <c r="A295">
        <v>27</v>
      </c>
      <c r="B295" s="69" t="s">
        <v>3</v>
      </c>
      <c r="C295" s="62">
        <f>'27'!L14</f>
        <v>0.79924503887234055</v>
      </c>
      <c r="D295" s="62">
        <f>'27'!M14</f>
        <v>0.6519218107792274</v>
      </c>
      <c r="E295" s="62">
        <f>'27'!N14</f>
        <v>0.6550742749688554</v>
      </c>
      <c r="F295" s="62">
        <f>'27'!O14</f>
        <v>0.65754066656473387</v>
      </c>
      <c r="G295" s="62">
        <f>'27'!P14</f>
        <v>0.6612601134340147</v>
      </c>
      <c r="H295" s="63">
        <f>'27'!Q14</f>
        <v>0.66612204087694682</v>
      </c>
    </row>
    <row r="296" spans="1:8">
      <c r="B296" t="s">
        <v>444</v>
      </c>
      <c r="C296">
        <f>'27'!L44</f>
        <v>0.80695227426439387</v>
      </c>
      <c r="D296">
        <f>'27'!M44</f>
        <v>0.53863349194389332</v>
      </c>
      <c r="E296">
        <f>'27'!N44</f>
        <v>0.53947695277516639</v>
      </c>
      <c r="F296">
        <f>'27'!O44</f>
        <v>0.54086401855655053</v>
      </c>
      <c r="G296">
        <f>'27'!P44</f>
        <v>0.5437382799277185</v>
      </c>
      <c r="H296">
        <f>'27'!Q44</f>
        <v>0.54703542640804292</v>
      </c>
    </row>
    <row r="297" spans="1:8">
      <c r="B297" t="s">
        <v>445</v>
      </c>
      <c r="C297">
        <f>'27'!L74</f>
        <v>0.70582604641137503</v>
      </c>
      <c r="D297">
        <f>'27'!M74</f>
        <v>0.7131772481627513</v>
      </c>
      <c r="E297">
        <f>'27'!N74</f>
        <v>0.71945285570581885</v>
      </c>
      <c r="F297">
        <f>'27'!O74</f>
        <v>0.72105530321233002</v>
      </c>
      <c r="G297">
        <f>'27'!P74</f>
        <v>0.72492546268678149</v>
      </c>
      <c r="H297">
        <f>'27'!Q74</f>
        <v>0.73136805955319484</v>
      </c>
    </row>
    <row r="298" spans="1:8">
      <c r="B298" t="s">
        <v>446</v>
      </c>
      <c r="C298">
        <f>'27'!L104</f>
        <v>1.2246465333524155</v>
      </c>
      <c r="D298">
        <f>'27'!M104</f>
        <v>1.2422214205775641</v>
      </c>
      <c r="E298">
        <f>'27'!N104</f>
        <v>1.2548001116378729</v>
      </c>
      <c r="F298">
        <f>'27'!O104</f>
        <v>1.2613186686072568</v>
      </c>
      <c r="G298">
        <f>'27'!P104</f>
        <v>1.2707941912178295</v>
      </c>
      <c r="H298">
        <f>'27'!Q104</f>
        <v>1.2797881818505294</v>
      </c>
    </row>
    <row r="299" spans="1:8">
      <c r="B299" t="s">
        <v>447</v>
      </c>
      <c r="C299">
        <f>'27'!L134</f>
        <v>0.62098699952365788</v>
      </c>
      <c r="D299">
        <f>'27'!M134</f>
        <v>0.62488802108500041</v>
      </c>
      <c r="E299">
        <f>'27'!N134</f>
        <v>0.63072457644719782</v>
      </c>
      <c r="F299">
        <f>'27'!O134</f>
        <v>0.63463036139505324</v>
      </c>
      <c r="G299">
        <f>'27'!P134</f>
        <v>0.63835014148615232</v>
      </c>
      <c r="H299">
        <f>'27'!Q134</f>
        <v>0.64402177035710495</v>
      </c>
    </row>
    <row r="300" spans="1:8">
      <c r="B300" t="s">
        <v>448</v>
      </c>
      <c r="C300">
        <f>'27'!L164</f>
        <v>0.92477385469889528</v>
      </c>
      <c r="D300">
        <f>'27'!M164</f>
        <v>0.94438433912303166</v>
      </c>
      <c r="E300">
        <f>'27'!N164</f>
        <v>0.95793674635798221</v>
      </c>
      <c r="F300">
        <f>'27'!O164</f>
        <v>0.97150275442301304</v>
      </c>
      <c r="G300">
        <f>'27'!P164</f>
        <v>0.97497714090462029</v>
      </c>
      <c r="H300">
        <f>'27'!Q164</f>
        <v>0.98340134880821828</v>
      </c>
    </row>
    <row r="301" spans="1:8">
      <c r="B301" t="s">
        <v>449</v>
      </c>
      <c r="C301">
        <f>'27'!L194</f>
        <v>1.1854521557663236</v>
      </c>
      <c r="D301">
        <f>'27'!M194</f>
        <v>1.2040232016858292</v>
      </c>
      <c r="E301">
        <f>'27'!N194</f>
        <v>1.2197211190360806</v>
      </c>
      <c r="F301">
        <f>'27'!O194</f>
        <v>1.2449061959613374</v>
      </c>
      <c r="G301">
        <f>'27'!P194</f>
        <v>1.2531757429967132</v>
      </c>
      <c r="H301">
        <f>'27'!Q194</f>
        <v>1.2695145055814856</v>
      </c>
    </row>
    <row r="302" spans="1:8">
      <c r="B302" t="s">
        <v>450</v>
      </c>
      <c r="C302">
        <f>'27'!L224</f>
        <v>1.1396117997124178</v>
      </c>
      <c r="D302">
        <f>'27'!M224</f>
        <v>1.1491649741119927</v>
      </c>
      <c r="E302">
        <f>'27'!N224</f>
        <v>1.1471819069304265</v>
      </c>
      <c r="F302">
        <f>'27'!O224</f>
        <v>1.1445431395979737</v>
      </c>
      <c r="G302">
        <f>'27'!P224</f>
        <v>1.1438843967072732</v>
      </c>
      <c r="H302">
        <f>'27'!Q224</f>
        <v>1.1514828855350185</v>
      </c>
    </row>
    <row r="303" spans="1:8">
      <c r="B303" t="s">
        <v>451</v>
      </c>
      <c r="C303">
        <f>'27'!L254</f>
        <v>0.6229094516624919</v>
      </c>
      <c r="D303">
        <f>'27'!M254</f>
        <v>0.62978882084785548</v>
      </c>
      <c r="E303">
        <f>'27'!N254</f>
        <v>0.63696394866803285</v>
      </c>
      <c r="F303">
        <f>'27'!O254</f>
        <v>0.64101959244604623</v>
      </c>
      <c r="G303">
        <f>'27'!P254</f>
        <v>0.64601570480877746</v>
      </c>
      <c r="H303">
        <f>'27'!Q254</f>
        <v>0.65165419265684543</v>
      </c>
    </row>
    <row r="304" spans="1:8">
      <c r="B304" t="s">
        <v>452</v>
      </c>
      <c r="C304">
        <f>'27'!L284</f>
        <v>0.9082238665404293</v>
      </c>
      <c r="D304">
        <f>'27'!M284</f>
        <v>0.91335042830534052</v>
      </c>
      <c r="E304">
        <f>'27'!N284</f>
        <v>0.91878519279849669</v>
      </c>
      <c r="F304">
        <f>'27'!O284</f>
        <v>0.91969961740174089</v>
      </c>
      <c r="G304">
        <f>'27'!P284</f>
        <v>0.9238455676099333</v>
      </c>
      <c r="H304">
        <f>'27'!Q284</f>
        <v>0.92968958825031112</v>
      </c>
    </row>
    <row r="305" spans="1:8" ht="16" thickBot="1">
      <c r="B305" t="s">
        <v>453</v>
      </c>
      <c r="C305">
        <f>'27'!L314</f>
        <v>0.67416054139045767</v>
      </c>
      <c r="D305">
        <f>'27'!M314</f>
        <v>0.68000152935107738</v>
      </c>
      <c r="E305">
        <f>'27'!N314</f>
        <v>0.68670241930077269</v>
      </c>
      <c r="F305">
        <f>'27'!O314</f>
        <v>0.68928820917435007</v>
      </c>
      <c r="G305">
        <f>'27'!P314</f>
        <v>0.69422247781206226</v>
      </c>
      <c r="H305">
        <f>'27'!Q314</f>
        <v>0.70077297578232434</v>
      </c>
    </row>
    <row r="306" spans="1:8" ht="17" thickBot="1">
      <c r="A306">
        <v>28</v>
      </c>
      <c r="B306" s="69" t="s">
        <v>7</v>
      </c>
      <c r="C306" s="62">
        <f>'28'!L14</f>
        <v>1.1989276168272696</v>
      </c>
      <c r="D306" s="62">
        <f>'28'!M14</f>
        <v>1.0951499175851307</v>
      </c>
      <c r="E306" s="62">
        <f>'28'!N14</f>
        <v>1.1014202187235693</v>
      </c>
      <c r="F306" s="62">
        <f>'28'!O14</f>
        <v>1.106664036136402</v>
      </c>
      <c r="G306" s="62">
        <f>'28'!P14</f>
        <v>1.114095453543356</v>
      </c>
      <c r="H306" s="63">
        <f>'28'!Q14</f>
        <v>1.1195338871647811</v>
      </c>
    </row>
    <row r="307" spans="1:8">
      <c r="B307" t="s">
        <v>455</v>
      </c>
      <c r="C307">
        <f>'28'!L44</f>
        <v>0.728167526797876</v>
      </c>
      <c r="D307">
        <f>'28'!M44</f>
        <v>0.49015378724624276</v>
      </c>
      <c r="E307">
        <f>'28'!N44</f>
        <v>0.49167317963970419</v>
      </c>
      <c r="F307">
        <f>'28'!O44</f>
        <v>0.49229283153133468</v>
      </c>
      <c r="G307">
        <f>'28'!P44</f>
        <v>0.49287310570641524</v>
      </c>
      <c r="H307">
        <f>'28'!Q44</f>
        <v>0.49241701857510173</v>
      </c>
    </row>
    <row r="308" spans="1:8">
      <c r="B308" t="s">
        <v>456</v>
      </c>
      <c r="C308">
        <f>'28'!L74</f>
        <v>1.4796050221269554</v>
      </c>
      <c r="D308">
        <f>'28'!M74</f>
        <v>1.4806701968997069</v>
      </c>
      <c r="E308">
        <f>'28'!N74</f>
        <v>1.485579886089518</v>
      </c>
      <c r="F308">
        <f>'28'!O74</f>
        <v>1.489219247183176</v>
      </c>
      <c r="G308">
        <f>'28'!P74</f>
        <v>1.4967401472913888</v>
      </c>
      <c r="H308">
        <f>'28'!Q74</f>
        <v>1.4993274756370456</v>
      </c>
    </row>
    <row r="309" spans="1:8">
      <c r="B309" t="s">
        <v>457</v>
      </c>
      <c r="C309">
        <f>'28'!L104</f>
        <v>1.3513442043974806</v>
      </c>
      <c r="D309">
        <f>'28'!M104</f>
        <v>1.3595378540097709</v>
      </c>
      <c r="E309">
        <f>'28'!N104</f>
        <v>1.3614960342895832</v>
      </c>
      <c r="F309">
        <f>'28'!O104</f>
        <v>1.3650278689855144</v>
      </c>
      <c r="G309">
        <f>'28'!P104</f>
        <v>1.3689628761993782</v>
      </c>
      <c r="H309">
        <f>'28'!Q104</f>
        <v>1.3729092269778131</v>
      </c>
    </row>
    <row r="310" spans="1:8">
      <c r="B310" t="s">
        <v>458</v>
      </c>
      <c r="C310">
        <f>'28'!L134</f>
        <v>1.2593233026666877</v>
      </c>
      <c r="D310">
        <f>'28'!M134</f>
        <v>1.2761095023075306</v>
      </c>
      <c r="E310">
        <f>'28'!N134</f>
        <v>1.2790515985473496</v>
      </c>
      <c r="F310">
        <f>'28'!O134</f>
        <v>1.2853260944167342</v>
      </c>
      <c r="G310">
        <f>'28'!P134</f>
        <v>1.2946092525768558</v>
      </c>
      <c r="H310">
        <f>'28'!Q134</f>
        <v>1.2868069140327996</v>
      </c>
    </row>
    <row r="311" spans="1:8">
      <c r="B311" t="s">
        <v>326</v>
      </c>
      <c r="C311">
        <f>'28'!L164</f>
        <v>0.97497714090462029</v>
      </c>
      <c r="D311">
        <f>'28'!M164</f>
        <v>0.98257738849892895</v>
      </c>
      <c r="E311">
        <f>'28'!N164</f>
        <v>0.98011680003466639</v>
      </c>
      <c r="F311">
        <f>'28'!O164</f>
        <v>0.98367642275163714</v>
      </c>
      <c r="G311">
        <f>'28'!P164</f>
        <v>0.99656194546933652</v>
      </c>
      <c r="H311">
        <f>'28'!Q164</f>
        <v>1.007512393851298</v>
      </c>
    </row>
    <row r="312" spans="1:8">
      <c r="B312" t="s">
        <v>459</v>
      </c>
      <c r="C312">
        <f>'28'!L194</f>
        <v>1.3259128356800529</v>
      </c>
      <c r="D312">
        <f>'28'!M194</f>
        <v>1.3312670678575129</v>
      </c>
      <c r="E312">
        <f>'28'!N194</f>
        <v>1.3412680703925213</v>
      </c>
      <c r="F312">
        <f>'28'!O194</f>
        <v>1.3501777211205375</v>
      </c>
      <c r="G312">
        <f>'28'!P194</f>
        <v>1.3478477744302422</v>
      </c>
      <c r="H312">
        <f>'28'!Q194</f>
        <v>1.355239765296665</v>
      </c>
    </row>
    <row r="313" spans="1:8">
      <c r="B313" t="s">
        <v>404</v>
      </c>
      <c r="C313">
        <f>'28'!L224</f>
        <v>1.2002167622268465</v>
      </c>
      <c r="D313">
        <f>'28'!M224</f>
        <v>1.2123701155722075</v>
      </c>
      <c r="E313">
        <f>'28'!N224</f>
        <v>1.2144658698493436</v>
      </c>
      <c r="F313">
        <f>'28'!O224</f>
        <v>1.2249991087910792</v>
      </c>
      <c r="G313">
        <f>'28'!P224</f>
        <v>1.2349125396485092</v>
      </c>
      <c r="H313">
        <f>'28'!Q224</f>
        <v>1.2484949247873154</v>
      </c>
    </row>
    <row r="314" spans="1:8">
      <c r="B314" t="s">
        <v>460</v>
      </c>
      <c r="C314">
        <f>'28'!L254</f>
        <v>1.2022915077031815</v>
      </c>
      <c r="D314">
        <f>'28'!M254</f>
        <v>1.2127191566331827</v>
      </c>
      <c r="E314">
        <f>'28'!N254</f>
        <v>1.2211263553936429</v>
      </c>
      <c r="F314">
        <f>'28'!O254</f>
        <v>1.2207748945988333</v>
      </c>
      <c r="G314">
        <f>'28'!P254</f>
        <v>1.2374034073190117</v>
      </c>
      <c r="H314">
        <f>'28'!Q254</f>
        <v>1.246340447956336</v>
      </c>
    </row>
    <row r="315" spans="1:8">
      <c r="B315" t="s">
        <v>461</v>
      </c>
      <c r="C315">
        <f>'28'!L284</f>
        <v>1.376074496938581</v>
      </c>
      <c r="D315">
        <f>'28'!M284</f>
        <v>1.9711731094690325E-3</v>
      </c>
      <c r="E315">
        <f>'28'!N284</f>
        <v>1.9711731094690325E-3</v>
      </c>
      <c r="F315">
        <f>'28'!O284</f>
        <v>1.9711731094690325E-3</v>
      </c>
      <c r="G315">
        <f>'28'!P284</f>
        <v>1.9711731094690325E-3</v>
      </c>
      <c r="H315">
        <f>'28'!Q284</f>
        <v>1.9711731094690325E-3</v>
      </c>
    </row>
    <row r="316" spans="1:8">
      <c r="B316" t="s">
        <v>462</v>
      </c>
      <c r="C316">
        <f>'28'!L314</f>
        <v>1.354459755762994</v>
      </c>
      <c r="D316">
        <f>'28'!M314</f>
        <v>1.3599292646267962</v>
      </c>
      <c r="E316">
        <f>'28'!N314</f>
        <v>1.3693570002779965</v>
      </c>
      <c r="F316">
        <f>'28'!O314</f>
        <v>1.3709346316014532</v>
      </c>
      <c r="G316">
        <f>'28'!P314</f>
        <v>1.3768669540212566</v>
      </c>
      <c r="H316">
        <f>'28'!Q314</f>
        <v>1.3776598674660179</v>
      </c>
    </row>
    <row r="317" spans="1:8">
      <c r="B317" t="s">
        <v>463</v>
      </c>
      <c r="C317">
        <f>'28'!L344</f>
        <v>1.1718807478621103</v>
      </c>
      <c r="D317">
        <f>'28'!M344</f>
        <v>1.1864763247284433</v>
      </c>
      <c r="E317">
        <f>'28'!N344</f>
        <v>1.1998713195661972</v>
      </c>
      <c r="F317">
        <f>'28'!O344</f>
        <v>1.2179668474245489</v>
      </c>
      <c r="G317">
        <f>'28'!P344</f>
        <v>1.2299458364108364</v>
      </c>
      <c r="H317">
        <f>'28'!Q344</f>
        <v>1.243473594461425</v>
      </c>
    </row>
    <row r="318" spans="1:8" ht="16" thickBot="1">
      <c r="B318" t="s">
        <v>464</v>
      </c>
      <c r="C318">
        <f>'28'!L374</f>
        <v>1.528304936119552</v>
      </c>
      <c r="D318">
        <f>'28'!M374</f>
        <v>1.3278225849083816</v>
      </c>
      <c r="E318">
        <f>'28'!N374</f>
        <v>1.3381828627660479</v>
      </c>
      <c r="F318">
        <f>'28'!O374</f>
        <v>1.3455218484340337</v>
      </c>
      <c r="G318">
        <f>'28'!P374</f>
        <v>1.3490122447545139</v>
      </c>
      <c r="H318">
        <f>'28'!Q374</f>
        <v>1.3611041727297799</v>
      </c>
    </row>
    <row r="319" spans="1:8" ht="17" thickBot="1">
      <c r="A319">
        <v>29</v>
      </c>
      <c r="B319" s="69" t="s">
        <v>11</v>
      </c>
      <c r="C319" s="62">
        <f>'29'!L14</f>
        <v>1.046230554174558</v>
      </c>
      <c r="D319" s="62">
        <f>'29'!M14</f>
        <v>1.052915119660685</v>
      </c>
      <c r="E319" s="62">
        <f>'29'!N14</f>
        <v>1.0588229513711498</v>
      </c>
      <c r="F319" s="62">
        <f>'29'!O14</f>
        <v>1.0634620980760179</v>
      </c>
      <c r="G319" s="62">
        <f>'29'!P14</f>
        <v>1.0705071053201185</v>
      </c>
      <c r="H319" s="63">
        <f>'29'!Q14</f>
        <v>1.0760102016234041</v>
      </c>
    </row>
    <row r="320" spans="1:8">
      <c r="B320" t="s">
        <v>466</v>
      </c>
      <c r="C320">
        <f>'29'!L44</f>
        <v>1.3497891171624758</v>
      </c>
      <c r="D320">
        <f>'29'!M44</f>
        <v>1.3540699193630217</v>
      </c>
      <c r="E320">
        <f>'29'!N44</f>
        <v>1.353680195164551</v>
      </c>
      <c r="F320">
        <f>'29'!O44</f>
        <v>1.3660105591145706</v>
      </c>
      <c r="G320">
        <f>'29'!P44</f>
        <v>1.371724128726147</v>
      </c>
      <c r="H320">
        <f>'29'!Q44</f>
        <v>1.3758764539437043</v>
      </c>
    </row>
    <row r="321" spans="1:8">
      <c r="B321" t="s">
        <v>467</v>
      </c>
      <c r="C321">
        <f>'29'!L74</f>
        <v>1.3308839067049372</v>
      </c>
      <c r="D321">
        <f>'29'!M74</f>
        <v>1.3347204860837827</v>
      </c>
      <c r="E321">
        <f>'29'!N74</f>
        <v>1.3343363309790994</v>
      </c>
      <c r="F321">
        <f>'29'!O74</f>
        <v>1.3490122447545139</v>
      </c>
      <c r="G321">
        <f>'29'!P74</f>
        <v>1.3630646090221195</v>
      </c>
      <c r="H321">
        <f>'29'!Q74</f>
        <v>1.3756784394509383</v>
      </c>
    </row>
    <row r="322" spans="1:8">
      <c r="B322" t="s">
        <v>468</v>
      </c>
      <c r="C322">
        <f>'29'!L104</f>
        <v>1.1298127694102336</v>
      </c>
      <c r="D322">
        <f>'29'!M104</f>
        <v>1.1478425487992259</v>
      </c>
      <c r="E322">
        <f>'29'!N104</f>
        <v>1.1521460042616951</v>
      </c>
      <c r="F322">
        <f>'29'!O104</f>
        <v>1.1698584809951706</v>
      </c>
      <c r="G322">
        <f>'29'!P104</f>
        <v>1.185110962608847</v>
      </c>
      <c r="H322">
        <f>'29'!Q104</f>
        <v>1.1940139829174556</v>
      </c>
    </row>
    <row r="323" spans="1:8">
      <c r="B323" t="s">
        <v>403</v>
      </c>
      <c r="C323">
        <f>'29'!L134</f>
        <v>1.390809061087587</v>
      </c>
      <c r="D323">
        <f>'29'!M134</f>
        <v>1.399241999259125</v>
      </c>
      <c r="E323">
        <f>'29'!N134</f>
        <v>1.4008540609834812</v>
      </c>
      <c r="F323">
        <f>'29'!O134</f>
        <v>1.4121906160676843</v>
      </c>
      <c r="G323">
        <f>'29'!P134</f>
        <v>1.4199354818705257</v>
      </c>
      <c r="H323">
        <f>'29'!Q134</f>
        <v>1.4293676971592124</v>
      </c>
    </row>
    <row r="324" spans="1:8">
      <c r="B324" t="s">
        <v>469</v>
      </c>
      <c r="C324">
        <f>'29'!L164</f>
        <v>0.81242800227763645</v>
      </c>
      <c r="D324">
        <f>'29'!M164</f>
        <v>0.82237382164068196</v>
      </c>
      <c r="E324">
        <f>'29'!N164</f>
        <v>0.8347599419467695</v>
      </c>
      <c r="F324">
        <f>'29'!O164</f>
        <v>0.842585050705284</v>
      </c>
      <c r="G324">
        <f>'29'!P164</f>
        <v>0.84840373212324749</v>
      </c>
      <c r="H324">
        <f>'29'!Q164</f>
        <v>0.86634747259965461</v>
      </c>
    </row>
    <row r="325" spans="1:8">
      <c r="B325" t="s">
        <v>470</v>
      </c>
      <c r="C325">
        <f>'29'!L194</f>
        <v>1.0185936817369194</v>
      </c>
      <c r="D325">
        <f>'29'!M194</f>
        <v>1.0256551019277951</v>
      </c>
      <c r="E325">
        <f>'29'!N194</f>
        <v>1.0342529964608305</v>
      </c>
      <c r="F325">
        <f>'29'!O194</f>
        <v>1.0438239968605945</v>
      </c>
      <c r="G325">
        <f>'29'!P194</f>
        <v>1.0492465547058154</v>
      </c>
      <c r="H325">
        <f>'29'!Q194</f>
        <v>1.0534835675124783</v>
      </c>
    </row>
    <row r="326" spans="1:8">
      <c r="B326" t="s">
        <v>471</v>
      </c>
      <c r="C326">
        <f>'29'!L224</f>
        <v>0.76638282419570536</v>
      </c>
      <c r="D326">
        <f>'29'!M224</f>
        <v>0.76945688218218566</v>
      </c>
      <c r="E326">
        <f>'29'!N224</f>
        <v>0.77370366867874796</v>
      </c>
      <c r="F326">
        <f>'29'!O224</f>
        <v>0.77231643575553954</v>
      </c>
      <c r="G326">
        <f>'29'!P224</f>
        <v>0.77488282233876882</v>
      </c>
      <c r="H326">
        <f>'29'!Q224</f>
        <v>0.77338293280205028</v>
      </c>
    </row>
    <row r="327" spans="1:8">
      <c r="B327" t="s">
        <v>472</v>
      </c>
      <c r="C327">
        <f>'29'!L254</f>
        <v>1.4307398733269747</v>
      </c>
      <c r="D327">
        <f>'29'!M254</f>
        <v>1.4403820610453153</v>
      </c>
      <c r="E327">
        <f>'29'!N254</f>
        <v>1.4450888287733674</v>
      </c>
      <c r="F327">
        <f>'29'!O254</f>
        <v>1.448281536966405</v>
      </c>
      <c r="G327">
        <f>'29'!P254</f>
        <v>1.4552465629779032</v>
      </c>
      <c r="H327">
        <f>'29'!Q254</f>
        <v>1.4605623762418687</v>
      </c>
    </row>
    <row r="328" spans="1:8" ht="16" thickBot="1">
      <c r="B328" t="s">
        <v>473</v>
      </c>
      <c r="C328">
        <f>'29'!L284</f>
        <v>0.95121997596713337</v>
      </c>
      <c r="D328">
        <f>'29'!M284</f>
        <v>0.95172240919446349</v>
      </c>
      <c r="E328">
        <f>'29'!N284</f>
        <v>0.95704218303237476</v>
      </c>
      <c r="F328">
        <f>'29'!O284</f>
        <v>0.95716983781297882</v>
      </c>
      <c r="G328">
        <f>'29'!P284</f>
        <v>0.96569946720865485</v>
      </c>
      <c r="H328">
        <f>'29'!Q284</f>
        <v>0.97605304203104049</v>
      </c>
    </row>
    <row r="329" spans="1:8" ht="17" thickBot="1">
      <c r="A329">
        <v>30</v>
      </c>
      <c r="B329" s="69" t="s">
        <v>15</v>
      </c>
      <c r="C329" s="62">
        <f>'30'!L14</f>
        <v>1.0752361339583749</v>
      </c>
      <c r="D329" s="62">
        <f>'30'!M14</f>
        <v>1.0151786282960165</v>
      </c>
      <c r="E329" s="62">
        <f>'30'!N14</f>
        <v>0.98308723623969307</v>
      </c>
      <c r="F329" s="62">
        <f>'30'!O14</f>
        <v>0.94601642520228579</v>
      </c>
      <c r="G329" s="62">
        <f>'30'!P14</f>
        <v>0.95322436674097011</v>
      </c>
      <c r="H329" s="63">
        <f>'30'!Q14</f>
        <v>0.96281323209163028</v>
      </c>
    </row>
    <row r="330" spans="1:8">
      <c r="B330" t="s">
        <v>475</v>
      </c>
      <c r="C330">
        <f>'30'!L44</f>
        <v>0.72962123432469173</v>
      </c>
      <c r="D330">
        <f>'30'!M44</f>
        <v>0.73357804294177043</v>
      </c>
      <c r="E330">
        <f>'30'!N44</f>
        <v>0.73671957448087644</v>
      </c>
      <c r="F330">
        <f>'30'!O44</f>
        <v>0.73578568208391815</v>
      </c>
      <c r="G330">
        <f>'30'!P44</f>
        <v>0.73889037502040156</v>
      </c>
      <c r="H330">
        <f>'30'!Q44</f>
        <v>0.74471587681095375</v>
      </c>
    </row>
    <row r="331" spans="1:8">
      <c r="B331" t="s">
        <v>476</v>
      </c>
      <c r="C331">
        <f>'30'!L74</f>
        <v>1.1419104420030164</v>
      </c>
      <c r="D331">
        <f>'30'!M74</f>
        <v>1.1587982311687774</v>
      </c>
      <c r="E331">
        <f>'30'!N74</f>
        <v>1.1685122422022434</v>
      </c>
      <c r="F331">
        <f>'30'!O74</f>
        <v>1.1943577392523104</v>
      </c>
      <c r="G331">
        <f>'30'!P74</f>
        <v>1.2085372878988339</v>
      </c>
      <c r="H331">
        <f>'30'!Q74</f>
        <v>1.2246465333524155</v>
      </c>
    </row>
    <row r="332" spans="1:8">
      <c r="B332" t="s">
        <v>477</v>
      </c>
      <c r="C332">
        <f>'30'!L104</f>
        <v>1.4020643259804617</v>
      </c>
      <c r="D332">
        <f>'30'!M104</f>
        <v>1.4211622322220019</v>
      </c>
      <c r="E332">
        <f>'30'!N104</f>
        <v>1.4244387504612537</v>
      </c>
      <c r="F332">
        <f>'30'!O104</f>
        <v>1.4434258629769698</v>
      </c>
      <c r="G332">
        <f>'30'!P104</f>
        <v>1.4576222941455899</v>
      </c>
      <c r="H332">
        <f>'30'!Q104</f>
        <v>1.4622450849541722</v>
      </c>
    </row>
    <row r="333" spans="1:8">
      <c r="B333" t="s">
        <v>280</v>
      </c>
      <c r="C333">
        <f>'30'!L134</f>
        <v>1.4085367538071263</v>
      </c>
      <c r="D333">
        <f>'30'!M134</f>
        <v>1.4187097904526396</v>
      </c>
      <c r="E333">
        <f>'30'!N134</f>
        <v>1.426901095553279</v>
      </c>
      <c r="F333">
        <f>'30'!O134</f>
        <v>1.4359661670626238</v>
      </c>
      <c r="G333">
        <f>'30'!P134</f>
        <v>1.4434258629769698</v>
      </c>
      <c r="H333">
        <f>'30'!Q134</f>
        <v>1.4521778343282099</v>
      </c>
    </row>
    <row r="334" spans="1:8">
      <c r="B334" t="s">
        <v>478</v>
      </c>
      <c r="C334">
        <f>'30'!L164</f>
        <v>1.357582490095127</v>
      </c>
      <c r="D334">
        <f>'30'!M164</f>
        <v>1.3792470644931938</v>
      </c>
      <c r="E334">
        <f>'30'!N164</f>
        <v>1.394818388525388</v>
      </c>
      <c r="F334">
        <f>'30'!O164</f>
        <v>1.4125971854020816</v>
      </c>
      <c r="G334">
        <f>'30'!P164</f>
        <v>1.4207531977224317</v>
      </c>
      <c r="H334">
        <f>'30'!Q164</f>
        <v>1.4293676971592124</v>
      </c>
    </row>
    <row r="335" spans="1:8">
      <c r="B335" t="s">
        <v>479</v>
      </c>
      <c r="C335">
        <f>'30'!L194</f>
        <v>1.4685725269056442</v>
      </c>
      <c r="D335">
        <f>'30'!M194</f>
        <v>7.4206407756275796E-3</v>
      </c>
      <c r="E335">
        <f>'30'!N194</f>
        <v>7.4206407756275796E-3</v>
      </c>
      <c r="F335">
        <f>'30'!O194</f>
        <v>7.4206407756275796E-3</v>
      </c>
      <c r="G335">
        <f>'30'!P194</f>
        <v>7.4206407756275796E-3</v>
      </c>
      <c r="H335">
        <f>'30'!Q194</f>
        <v>7.4206407756275796E-3</v>
      </c>
    </row>
    <row r="336" spans="1:8">
      <c r="B336" t="s">
        <v>275</v>
      </c>
      <c r="C336">
        <f>'30'!L224</f>
        <v>1.4254642107696673</v>
      </c>
      <c r="D336">
        <f>'30'!M224</f>
        <v>1.1494958184281363</v>
      </c>
      <c r="E336">
        <f>'30'!N224</f>
        <v>1.1601332784841869</v>
      </c>
      <c r="F336">
        <f>'30'!O224</f>
        <v>1.1681759246380738</v>
      </c>
      <c r="G336">
        <f>'30'!P224</f>
        <v>1.1803445566764348</v>
      </c>
      <c r="H336">
        <f>'30'!Q224</f>
        <v>1.188527317903161</v>
      </c>
    </row>
    <row r="337" spans="1:8">
      <c r="B337" t="s">
        <v>480</v>
      </c>
      <c r="C337">
        <f>'30'!L254</f>
        <v>1.3928122821589046</v>
      </c>
      <c r="D337">
        <f>'30'!M254</f>
        <v>1.4016607881809482</v>
      </c>
      <c r="E337">
        <f>'30'!N254</f>
        <v>1.4089422711954687</v>
      </c>
      <c r="F337">
        <f>'30'!O254</f>
        <v>1.4134106752582121</v>
      </c>
      <c r="G337">
        <f>'30'!P254</f>
        <v>1.4142246335888324</v>
      </c>
      <c r="H337">
        <f>'30'!Q254</f>
        <v>1.4183014618072423</v>
      </c>
    </row>
    <row r="338" spans="1:8">
      <c r="B338" t="s">
        <v>481</v>
      </c>
      <c r="C338">
        <f>'30'!L284</f>
        <v>1.5659352737559793</v>
      </c>
      <c r="D338">
        <f>'30'!M284</f>
        <v>1.5736171017745395</v>
      </c>
      <c r="E338">
        <f>'30'!N284</f>
        <v>1.9711731094690325E-3</v>
      </c>
      <c r="F338">
        <f>'30'!O284</f>
        <v>1.9711731094690325E-3</v>
      </c>
      <c r="G338">
        <f>'30'!P284</f>
        <v>1.9711731094690325E-3</v>
      </c>
      <c r="H338">
        <f>'30'!Q284</f>
        <v>1.9711731094690325E-3</v>
      </c>
    </row>
    <row r="339" spans="1:8">
      <c r="B339" t="s">
        <v>482</v>
      </c>
      <c r="C339">
        <f>'30'!L314</f>
        <v>1.3591465560473335</v>
      </c>
      <c r="D339">
        <f>'30'!M314</f>
        <v>1.3740953490926864</v>
      </c>
      <c r="E339">
        <f>'30'!N314</f>
        <v>1.3784532375356762</v>
      </c>
      <c r="F339">
        <f>'30'!O314</f>
        <v>1.3780564954063033</v>
      </c>
      <c r="G339">
        <f>'30'!P314</f>
        <v>1.3896085116599133</v>
      </c>
      <c r="H339">
        <f>'30'!Q314</f>
        <v>1.397631792648071</v>
      </c>
    </row>
    <row r="340" spans="1:8" ht="16" thickBot="1">
      <c r="B340" t="s">
        <v>483</v>
      </c>
      <c r="C340">
        <f>'30'!L344</f>
        <v>1.5722587520457596</v>
      </c>
      <c r="D340">
        <f>'30'!M344</f>
        <v>1.5767911500076845</v>
      </c>
      <c r="E340">
        <f>'30'!N344</f>
        <v>1.5877222848292474</v>
      </c>
      <c r="F340">
        <f>'30'!O344</f>
        <v>5.2361023056869389E-4</v>
      </c>
      <c r="G340">
        <f>'30'!P344</f>
        <v>5.2361023056869389E-4</v>
      </c>
      <c r="H340">
        <f>'30'!Q344</f>
        <v>5.2361023056869389E-4</v>
      </c>
    </row>
    <row r="341" spans="1:8" ht="17" thickBot="1">
      <c r="A341">
        <v>31</v>
      </c>
      <c r="B341" s="69" t="s">
        <v>19</v>
      </c>
      <c r="C341" s="62">
        <f>'31'!L14</f>
        <v>1.1620049291361019</v>
      </c>
      <c r="D341" s="62">
        <f>'31'!M14</f>
        <v>1.1156644320203759</v>
      </c>
      <c r="E341" s="62">
        <f>'31'!N14</f>
        <v>1.120312970388849</v>
      </c>
      <c r="F341" s="62">
        <f>'31'!O14</f>
        <v>1.1246930607985983</v>
      </c>
      <c r="G341" s="62">
        <f>'31'!P14</f>
        <v>1.129415340874192</v>
      </c>
      <c r="H341" s="63">
        <f>'31'!Q14</f>
        <v>1.1372814088579617</v>
      </c>
    </row>
    <row r="342" spans="1:8">
      <c r="B342" t="s">
        <v>485</v>
      </c>
      <c r="C342">
        <f>'31'!L44</f>
        <v>1.2856961394862487</v>
      </c>
      <c r="D342">
        <f>'31'!M44</f>
        <v>1.2946092525768558</v>
      </c>
      <c r="E342">
        <f>'31'!N44</f>
        <v>1.3013346139214599</v>
      </c>
      <c r="F342">
        <f>'31'!O44</f>
        <v>1.3047103848563066</v>
      </c>
      <c r="G342">
        <f>'31'!P44</f>
        <v>1.3107333922491928</v>
      </c>
      <c r="H342">
        <f>'31'!Q44</f>
        <v>1.3221015733996315</v>
      </c>
    </row>
    <row r="343" spans="1:8">
      <c r="B343" t="s">
        <v>486</v>
      </c>
      <c r="C343">
        <f>'31'!L74</f>
        <v>1.4937272400842649</v>
      </c>
      <c r="D343">
        <f>'31'!M74</f>
        <v>1.5019192765479503</v>
      </c>
      <c r="E343">
        <f>'31'!N74</f>
        <v>1.5145096137018539</v>
      </c>
      <c r="F343">
        <f>'31'!O74</f>
        <v>1.5180013462150785</v>
      </c>
      <c r="G343">
        <f>'31'!P74</f>
        <v>1.5236925894890265</v>
      </c>
      <c r="H343">
        <f>'31'!Q74</f>
        <v>1.5342556175236777</v>
      </c>
    </row>
    <row r="344" spans="1:8">
      <c r="B344" t="s">
        <v>487</v>
      </c>
      <c r="C344">
        <f>'31'!L104</f>
        <v>1.3838868414764414</v>
      </c>
      <c r="D344">
        <f>'31'!M104</f>
        <v>1.2301228742228296</v>
      </c>
      <c r="E344">
        <f>'31'!N104</f>
        <v>1.2333139159431279</v>
      </c>
      <c r="F344">
        <f>'31'!O104</f>
        <v>1.240434787765075</v>
      </c>
      <c r="G344">
        <f>'31'!P104</f>
        <v>1.2519137990806881</v>
      </c>
      <c r="H344">
        <f>'31'!Q104</f>
        <v>1.2647726593974775</v>
      </c>
    </row>
    <row r="345" spans="1:8">
      <c r="B345" t="s">
        <v>488</v>
      </c>
      <c r="C345">
        <f>'31'!L134</f>
        <v>1.4984645362848821</v>
      </c>
      <c r="D345">
        <f>'31'!M134</f>
        <v>1.5027842054242251</v>
      </c>
      <c r="E345">
        <f>'31'!N134</f>
        <v>1.505598665742746</v>
      </c>
      <c r="F345">
        <f>'31'!O134</f>
        <v>1.5058153808903827</v>
      </c>
      <c r="G345">
        <f>'31'!P134</f>
        <v>1.511243409274126</v>
      </c>
      <c r="H345">
        <f>'31'!Q134</f>
        <v>1.520406580976924</v>
      </c>
    </row>
    <row r="346" spans="1:8">
      <c r="B346" t="s">
        <v>489</v>
      </c>
      <c r="C346">
        <f>'31'!L164</f>
        <v>5.2361023056869389E-4</v>
      </c>
      <c r="D346">
        <f>'31'!M164</f>
        <v>5.2361023056869389E-4</v>
      </c>
      <c r="E346">
        <f>'31'!N164</f>
        <v>5.2361023056869389E-4</v>
      </c>
      <c r="F346">
        <f>'31'!O164</f>
        <v>5.2361023056869389E-4</v>
      </c>
      <c r="G346">
        <f>'31'!P164</f>
        <v>5.2361023056869389E-4</v>
      </c>
      <c r="H346">
        <f>'31'!Q164</f>
        <v>5.2361023056869389E-4</v>
      </c>
    </row>
    <row r="347" spans="1:8">
      <c r="B347" t="s">
        <v>490</v>
      </c>
      <c r="C347">
        <f>'31'!L194</f>
        <v>1.262953592123168</v>
      </c>
      <c r="D347">
        <f>'31'!M194</f>
        <v>1.2808938522291806</v>
      </c>
      <c r="E347">
        <f>'31'!N194</f>
        <v>1.2961007672863782</v>
      </c>
      <c r="F347">
        <f>'31'!O194</f>
        <v>1.3062135370443559</v>
      </c>
      <c r="G347">
        <f>'31'!P194</f>
        <v>1.3156475529784815</v>
      </c>
      <c r="H347">
        <f>'31'!Q194</f>
        <v>1.319440210058604</v>
      </c>
    </row>
    <row r="348" spans="1:8" ht="16" thickBot="1">
      <c r="B348" t="s">
        <v>491</v>
      </c>
      <c r="C348">
        <f>'31'!L224</f>
        <v>0.69033001068796673</v>
      </c>
      <c r="D348">
        <f>'31'!M224</f>
        <v>0.69232136207814587</v>
      </c>
      <c r="E348">
        <f>'31'!N224</f>
        <v>0.69158587875088795</v>
      </c>
      <c r="F348">
        <f>'31'!O224</f>
        <v>0.69274260054818892</v>
      </c>
      <c r="G348">
        <f>'31'!P224</f>
        <v>0.69169081687421474</v>
      </c>
      <c r="H348">
        <f>'31'!Q224</f>
        <v>0.69358718608185854</v>
      </c>
    </row>
    <row r="349" spans="1:8" ht="17" thickBot="1">
      <c r="A349">
        <v>32</v>
      </c>
      <c r="B349" s="69" t="s">
        <v>23</v>
      </c>
      <c r="C349" s="62">
        <f>'32'!L14</f>
        <v>1.1703507627333345</v>
      </c>
      <c r="D349" s="62">
        <f>'32'!M14</f>
        <v>1.0905954827445095</v>
      </c>
      <c r="E349" s="62">
        <f>'32'!N14</f>
        <v>1.0469234657218669</v>
      </c>
      <c r="F349" s="62">
        <f>'32'!O14</f>
        <v>1.0556692606225704</v>
      </c>
      <c r="G349" s="62">
        <f>'32'!P14</f>
        <v>1.0615810861242747</v>
      </c>
      <c r="H349" s="63">
        <f>'32'!Q14</f>
        <v>1.0665124221669533</v>
      </c>
    </row>
    <row r="350" spans="1:8">
      <c r="B350" t="s">
        <v>493</v>
      </c>
      <c r="C350">
        <f>'32'!L44</f>
        <v>0.65398359125739181</v>
      </c>
      <c r="D350">
        <f>'32'!M44</f>
        <v>0.6546146398734688</v>
      </c>
      <c r="E350">
        <f>'32'!N44</f>
        <v>0.65733813230219074</v>
      </c>
      <c r="F350">
        <f>'32'!O44</f>
        <v>0.6593091504124039</v>
      </c>
      <c r="G350">
        <f>'32'!P44</f>
        <v>0.66115724931453312</v>
      </c>
      <c r="H350">
        <f>'32'!Q44</f>
        <v>0.66176094053015533</v>
      </c>
    </row>
    <row r="351" spans="1:8">
      <c r="B351" t="s">
        <v>494</v>
      </c>
      <c r="C351">
        <f>'32'!L74</f>
        <v>1.3312670678575129</v>
      </c>
      <c r="D351">
        <f>'32'!M74</f>
        <v>1.3393389831096816</v>
      </c>
      <c r="E351">
        <f>'32'!N74</f>
        <v>1.3447474320566399</v>
      </c>
      <c r="F351">
        <f>'32'!O74</f>
        <v>1.351149720556712</v>
      </c>
      <c r="G351">
        <f>'32'!P74</f>
        <v>1.357777899865648</v>
      </c>
      <c r="H351">
        <f>'32'!Q74</f>
        <v>1.357777899865648</v>
      </c>
    </row>
    <row r="352" spans="1:8">
      <c r="B352" t="s">
        <v>495</v>
      </c>
      <c r="C352">
        <f>'32'!L104</f>
        <v>1.4174851570542699</v>
      </c>
      <c r="D352">
        <f>'32'!M104</f>
        <v>1.9711731094690325E-3</v>
      </c>
      <c r="E352">
        <f>'32'!N104</f>
        <v>1.9711731094690325E-3</v>
      </c>
      <c r="F352">
        <f>'32'!O104</f>
        <v>1.9711731094690325E-3</v>
      </c>
      <c r="G352">
        <f>'32'!P104</f>
        <v>1.9711731094690325E-3</v>
      </c>
      <c r="H352">
        <f>'32'!Q104</f>
        <v>1.9711731094690325E-3</v>
      </c>
    </row>
    <row r="353" spans="1:8">
      <c r="B353" t="s">
        <v>496</v>
      </c>
      <c r="C353">
        <f>'32'!L134</f>
        <v>1.3251497052885677</v>
      </c>
      <c r="D353">
        <f>'32'!M134</f>
        <v>1.3362582128025842</v>
      </c>
      <c r="E353">
        <f>'32'!N134</f>
        <v>1.0183005132671781</v>
      </c>
      <c r="F353">
        <f>'32'!O134</f>
        <v>1.0268367555181561</v>
      </c>
      <c r="G353">
        <f>'32'!P134</f>
        <v>1.033955320975763</v>
      </c>
      <c r="H353">
        <f>'32'!Q134</f>
        <v>1.0441245135350452</v>
      </c>
    </row>
    <row r="354" spans="1:8">
      <c r="B354" t="s">
        <v>497</v>
      </c>
      <c r="C354">
        <f>'32'!L164</f>
        <v>1.2009079459353511</v>
      </c>
      <c r="D354">
        <f>'32'!M164</f>
        <v>1.2064517643340535</v>
      </c>
      <c r="E354">
        <f>'32'!N164</f>
        <v>1.2211263553936429</v>
      </c>
      <c r="F354">
        <f>'32'!O164</f>
        <v>1.2278233689860225</v>
      </c>
      <c r="G354">
        <f>'32'!P164</f>
        <v>1.2334914385548683</v>
      </c>
      <c r="H354">
        <f>'32'!Q164</f>
        <v>1.2381160061619074</v>
      </c>
    </row>
    <row r="355" spans="1:8">
      <c r="B355" t="s">
        <v>498</v>
      </c>
      <c r="C355">
        <f>'32'!L194</f>
        <v>1.445921029995034</v>
      </c>
      <c r="D355">
        <f>'32'!M194</f>
        <v>1.4580419432490399</v>
      </c>
      <c r="E355">
        <f>'32'!N194</f>
        <v>1.4694182519757319</v>
      </c>
      <c r="F355">
        <f>'32'!O194</f>
        <v>1.4711111635109306</v>
      </c>
      <c r="G355">
        <f>'32'!P194</f>
        <v>1.4715346960565856</v>
      </c>
      <c r="H355">
        <f>'32'!Q194</f>
        <v>1.4783278238312321</v>
      </c>
    </row>
    <row r="356" spans="1:8">
      <c r="B356" t="s">
        <v>499</v>
      </c>
      <c r="C356">
        <f>'32'!L224</f>
        <v>1.1194533232773545</v>
      </c>
      <c r="D356">
        <f>'32'!M224</f>
        <v>1.9711731094690325E-3</v>
      </c>
      <c r="E356">
        <f>'32'!N224</f>
        <v>1.9711731094690325E-3</v>
      </c>
      <c r="F356">
        <f>'32'!O224</f>
        <v>1.9711731094690325E-3</v>
      </c>
      <c r="G356">
        <f>'32'!P224</f>
        <v>1.9711731094690325E-3</v>
      </c>
      <c r="H356">
        <f>'32'!Q224</f>
        <v>1.9711731094690325E-3</v>
      </c>
    </row>
    <row r="357" spans="1:8">
      <c r="B357" t="s">
        <v>500</v>
      </c>
      <c r="C357">
        <f>'32'!L254</f>
        <v>1.3160263275885304</v>
      </c>
      <c r="D357">
        <f>'32'!M254</f>
        <v>1.3293523645798035</v>
      </c>
      <c r="E357">
        <f>'32'!N254</f>
        <v>1.3428133405598874</v>
      </c>
      <c r="F357">
        <f>'32'!O254</f>
        <v>1.3490122447545139</v>
      </c>
      <c r="G357">
        <f>'32'!P254</f>
        <v>1.3513442043974806</v>
      </c>
      <c r="H357">
        <f>'32'!Q254</f>
        <v>1.3642422258994722</v>
      </c>
    </row>
    <row r="358" spans="1:8" ht="16" thickBot="1">
      <c r="B358" t="s">
        <v>501</v>
      </c>
      <c r="C358">
        <f>'32'!L284</f>
        <v>1.5509071390531781</v>
      </c>
      <c r="D358">
        <f>'32'!M284</f>
        <v>1.5524704717921298</v>
      </c>
      <c r="E358">
        <f>'32'!N284</f>
        <v>1.5531409538502854</v>
      </c>
      <c r="F358">
        <f>'32'!O284</f>
        <v>1.5540353803889722</v>
      </c>
      <c r="G358">
        <f>'32'!P284</f>
        <v>1.5553779860731314</v>
      </c>
      <c r="H358">
        <f>'32'!Q284</f>
        <v>1.558066678267872</v>
      </c>
    </row>
    <row r="359" spans="1:8" ht="17" thickBot="1">
      <c r="A359">
        <v>33</v>
      </c>
      <c r="B359" s="69" t="s">
        <v>27</v>
      </c>
      <c r="C359" s="62">
        <f>'33'!L14</f>
        <v>1.054515135875645</v>
      </c>
      <c r="D359" s="62">
        <f>'33'!M14</f>
        <v>0.93998227113903976</v>
      </c>
      <c r="E359" s="62">
        <f>'33'!N14</f>
        <v>0.94518518502577753</v>
      </c>
      <c r="F359" s="62">
        <f>'33'!O14</f>
        <v>0.95147110181120276</v>
      </c>
      <c r="G359" s="62">
        <f>'33'!P14</f>
        <v>0.96160266436984543</v>
      </c>
      <c r="H359" s="63">
        <f>'33'!Q14</f>
        <v>0.97511145104462527</v>
      </c>
    </row>
    <row r="360" spans="1:8">
      <c r="B360" t="s">
        <v>503</v>
      </c>
      <c r="C360">
        <f>'33'!L44</f>
        <v>5.2361023056869389E-4</v>
      </c>
      <c r="D360">
        <f>'33'!M44</f>
        <v>5.2361023056869389E-4</v>
      </c>
      <c r="E360">
        <f>'33'!N44</f>
        <v>5.2361023056869389E-4</v>
      </c>
      <c r="F360">
        <f>'33'!O44</f>
        <v>5.2361023056869389E-4</v>
      </c>
      <c r="G360">
        <f>'33'!P44</f>
        <v>5.2361023056869389E-4</v>
      </c>
      <c r="H360">
        <f>'33'!Q44</f>
        <v>5.2361023056869389E-4</v>
      </c>
    </row>
    <row r="361" spans="1:8">
      <c r="B361" t="s">
        <v>504</v>
      </c>
      <c r="C361">
        <f>'33'!L74</f>
        <v>1.4093479053321685</v>
      </c>
      <c r="D361">
        <f>'33'!M74</f>
        <v>1.4170771808790537</v>
      </c>
      <c r="E361">
        <f>'33'!N74</f>
        <v>1.4232091718120572</v>
      </c>
      <c r="F361">
        <f>'33'!O74</f>
        <v>1.4223900424219316</v>
      </c>
      <c r="G361">
        <f>'33'!P74</f>
        <v>1.4322507886104723</v>
      </c>
      <c r="H361">
        <f>'33'!Q74</f>
        <v>1.4392768160727463</v>
      </c>
    </row>
    <row r="362" spans="1:8">
      <c r="B362" t="s">
        <v>505</v>
      </c>
      <c r="C362">
        <f>'33'!L104</f>
        <v>1.1868179109733414</v>
      </c>
      <c r="D362">
        <f>'33'!M104</f>
        <v>1.1950455488526077</v>
      </c>
      <c r="E362">
        <f>'33'!N104</f>
        <v>1.2036766634675977</v>
      </c>
      <c r="F362">
        <f>'33'!O104</f>
        <v>1.2137668828648576</v>
      </c>
      <c r="G362">
        <f>'33'!P104</f>
        <v>1.2267635091647413</v>
      </c>
      <c r="H362">
        <f>'33'!Q104</f>
        <v>1.2409705076287503</v>
      </c>
    </row>
    <row r="363" spans="1:8">
      <c r="B363" t="s">
        <v>506</v>
      </c>
      <c r="C363">
        <f>'33'!L134</f>
        <v>1.3832230618129515</v>
      </c>
      <c r="D363">
        <f>'33'!M134</f>
        <v>1.3832230618129515</v>
      </c>
      <c r="E363">
        <f>'33'!N134</f>
        <v>1.3856141597217444</v>
      </c>
      <c r="F363">
        <f>'33'!O134</f>
        <v>1.3940155994775394</v>
      </c>
      <c r="G363">
        <f>'33'!P134</f>
        <v>1.4065109169150376</v>
      </c>
      <c r="H363">
        <f>'33'!Q134</f>
        <v>1.4134106752582121</v>
      </c>
    </row>
    <row r="364" spans="1:8">
      <c r="B364" t="s">
        <v>507</v>
      </c>
      <c r="C364">
        <f>'33'!L164</f>
        <v>0.6546146398734688</v>
      </c>
      <c r="D364">
        <f>'33'!M164</f>
        <v>0.66083280854001447</v>
      </c>
      <c r="E364">
        <f>'33'!N164</f>
        <v>0.6593551806677781</v>
      </c>
      <c r="F364">
        <f>'33'!O164</f>
        <v>0.66027763674422701</v>
      </c>
      <c r="G364">
        <f>'33'!P164</f>
        <v>0.66306633888652133</v>
      </c>
      <c r="H364">
        <f>'33'!Q164</f>
        <v>0.67008529087148594</v>
      </c>
    </row>
    <row r="365" spans="1:8" ht="16" thickBot="1">
      <c r="B365" t="s">
        <v>508</v>
      </c>
      <c r="C365">
        <f>'33'!L194</f>
        <v>1.3587553707070603</v>
      </c>
      <c r="D365">
        <f>'33'!M194</f>
        <v>1.9711731094690325E-3</v>
      </c>
      <c r="E365">
        <f>'33'!N194</f>
        <v>1.9711731094690325E-3</v>
      </c>
      <c r="F365">
        <f>'33'!O194</f>
        <v>1.9711731094690325E-3</v>
      </c>
      <c r="G365">
        <f>'33'!P194</f>
        <v>1.9711731094690325E-3</v>
      </c>
      <c r="H365">
        <f>'33'!Q194</f>
        <v>1.9711731094690325E-3</v>
      </c>
    </row>
    <row r="366" spans="1:8" ht="17" thickBot="1">
      <c r="A366">
        <v>34</v>
      </c>
      <c r="B366" s="69" t="s">
        <v>31</v>
      </c>
      <c r="C366" s="62">
        <f>'34'!L14</f>
        <v>1.1957911229117075</v>
      </c>
      <c r="D366" s="62">
        <f>'34'!M14</f>
        <v>1.2056995433802364</v>
      </c>
      <c r="E366" s="62">
        <f>'34'!N14</f>
        <v>1.2140580785374904</v>
      </c>
      <c r="F366" s="62">
        <f>'34'!O14</f>
        <v>1.2196040890262758</v>
      </c>
      <c r="G366" s="62">
        <f>'34'!P14</f>
        <v>1.2257633705037911</v>
      </c>
      <c r="H366" s="63">
        <f>'34'!Q14</f>
        <v>1.2326632182566533</v>
      </c>
    </row>
    <row r="367" spans="1:8">
      <c r="B367" t="s">
        <v>510</v>
      </c>
      <c r="C367">
        <f>'34'!L44</f>
        <v>0.60043154341896432</v>
      </c>
      <c r="D367">
        <f>'34'!M44</f>
        <v>0.60453130351721851</v>
      </c>
      <c r="E367">
        <f>'34'!N44</f>
        <v>0.60723390240466635</v>
      </c>
      <c r="F367">
        <f>'34'!O44</f>
        <v>0.6081175458109872</v>
      </c>
      <c r="G367">
        <f>'34'!P44</f>
        <v>0.60967242564666568</v>
      </c>
      <c r="H367">
        <f>'34'!Q44</f>
        <v>0.61296585953358462</v>
      </c>
    </row>
    <row r="368" spans="1:8">
      <c r="B368" t="s">
        <v>511</v>
      </c>
      <c r="C368">
        <f>'34'!L74</f>
        <v>1.3505664369575838</v>
      </c>
      <c r="D368">
        <f>'34'!M74</f>
        <v>1.3591465560473335</v>
      </c>
      <c r="E368">
        <f>'34'!N74</f>
        <v>1.3689628761993782</v>
      </c>
      <c r="F368">
        <f>'34'!O74</f>
        <v>1.3744909508090004</v>
      </c>
      <c r="G368">
        <f>'34'!P74</f>
        <v>1.3888087211616411</v>
      </c>
      <c r="H368">
        <f>'34'!Q74</f>
        <v>1.3968273843428083</v>
      </c>
    </row>
    <row r="369" spans="1:8">
      <c r="B369" t="s">
        <v>512</v>
      </c>
      <c r="C369">
        <f>'34'!L104</f>
        <v>1.5616588324734715</v>
      </c>
      <c r="D369">
        <f>'34'!M104</f>
        <v>1.569545569167452</v>
      </c>
      <c r="E369">
        <f>'34'!N104</f>
        <v>1.5729377802805498</v>
      </c>
      <c r="F369">
        <f>'34'!O104</f>
        <v>1.5822472775734953</v>
      </c>
      <c r="G369">
        <f>'34'!P104</f>
        <v>1.580881478258064</v>
      </c>
      <c r="H369">
        <f>'34'!Q104</f>
        <v>1.5820195624387527</v>
      </c>
    </row>
    <row r="370" spans="1:8">
      <c r="B370" t="s">
        <v>513</v>
      </c>
      <c r="C370">
        <f>'34'!L134</f>
        <v>1.397631792648071</v>
      </c>
      <c r="D370">
        <f>'34'!M134</f>
        <v>1.4097536562508373</v>
      </c>
      <c r="E370">
        <f>'34'!N134</f>
        <v>1.4199354818705257</v>
      </c>
      <c r="F370">
        <f>'34'!O134</f>
        <v>1.4256693914024059</v>
      </c>
      <c r="G370">
        <f>'34'!P134</f>
        <v>1.4376205385699239</v>
      </c>
      <c r="H370">
        <f>'34'!Q134</f>
        <v>1.4463373103073853</v>
      </c>
    </row>
    <row r="371" spans="1:8" ht="16" thickBot="1">
      <c r="B371" t="s">
        <v>514</v>
      </c>
      <c r="C371">
        <f>'34'!L164</f>
        <v>1.4430104206283463</v>
      </c>
      <c r="D371">
        <f>'34'!M164</f>
        <v>1.4546881303742478</v>
      </c>
      <c r="E371">
        <f>'34'!N164</f>
        <v>1.4723821269877502</v>
      </c>
      <c r="F371">
        <f>'34'!O164</f>
        <v>1.4783278238312321</v>
      </c>
      <c r="G371">
        <f>'34'!P164</f>
        <v>1.4890049205312421</v>
      </c>
      <c r="H371">
        <f>'34'!Q164</f>
        <v>1.5006228165389384</v>
      </c>
    </row>
    <row r="372" spans="1:8" ht="17" thickBot="1">
      <c r="A372">
        <v>35</v>
      </c>
      <c r="B372" s="69" t="s">
        <v>35</v>
      </c>
      <c r="C372" s="62">
        <f>'35'!L14</f>
        <v>1.1386827128828434</v>
      </c>
      <c r="D372" s="62">
        <f>'35'!M14</f>
        <v>1.1010623913060433</v>
      </c>
      <c r="E372" s="62">
        <f>'35'!N14</f>
        <v>1.1038030918614432</v>
      </c>
      <c r="F372" s="62">
        <f>'35'!O14</f>
        <v>1.0537868651749669</v>
      </c>
      <c r="G372" s="62">
        <f>'35'!P14</f>
        <v>1.0577985874757712</v>
      </c>
      <c r="H372" s="63">
        <f>'35'!Q14</f>
        <v>1.041962723057253</v>
      </c>
    </row>
    <row r="373" spans="1:8">
      <c r="B373" t="s">
        <v>516</v>
      </c>
      <c r="C373">
        <f>'35'!L44</f>
        <v>0.9369581255289271</v>
      </c>
      <c r="D373">
        <f>'35'!M44</f>
        <v>0.93491685561291205</v>
      </c>
      <c r="E373">
        <f>'35'!N44</f>
        <v>0.93134412179088755</v>
      </c>
      <c r="F373">
        <f>'35'!O44</f>
        <v>0.92489007016406932</v>
      </c>
      <c r="G373">
        <f>'35'!P44</f>
        <v>0.9257046991561082</v>
      </c>
      <c r="H373">
        <f>'35'!Q44</f>
        <v>0.85734156222123836</v>
      </c>
    </row>
    <row r="374" spans="1:8">
      <c r="B374" t="s">
        <v>517</v>
      </c>
      <c r="C374">
        <f>'35'!L74</f>
        <v>0.92165106835950872</v>
      </c>
      <c r="D374">
        <f>'35'!M74</f>
        <v>0.93611612651473031</v>
      </c>
      <c r="E374">
        <f>'35'!N74</f>
        <v>0.94071204902884742</v>
      </c>
      <c r="F374">
        <f>'35'!O74</f>
        <v>0.94364674285952821</v>
      </c>
      <c r="G374">
        <f>'35'!P74</f>
        <v>0.94635900253665817</v>
      </c>
      <c r="H374">
        <f>'35'!Q74</f>
        <v>0.9542455150738467</v>
      </c>
    </row>
    <row r="375" spans="1:8">
      <c r="B375" t="s">
        <v>518</v>
      </c>
      <c r="C375">
        <f>'35'!L104</f>
        <v>1.3571917549194583</v>
      </c>
      <c r="D375">
        <f>'35'!M104</f>
        <v>1.3618880086662344</v>
      </c>
      <c r="E375">
        <f>'35'!N104</f>
        <v>1.3701455888725789</v>
      </c>
      <c r="F375">
        <f>'35'!O104</f>
        <v>1.3764706684510777</v>
      </c>
      <c r="G375">
        <f>'35'!P104</f>
        <v>1.3820290606364665</v>
      </c>
      <c r="H375">
        <f>'35'!Q104</f>
        <v>1.3816312893247953</v>
      </c>
    </row>
    <row r="376" spans="1:8">
      <c r="B376" t="s">
        <v>519</v>
      </c>
      <c r="C376">
        <f>'35'!L134</f>
        <v>1.2720751667924299</v>
      </c>
      <c r="D376">
        <f>'35'!M134</f>
        <v>1.5123313606739741</v>
      </c>
      <c r="E376">
        <f>'35'!N134</f>
        <v>1.5132022856862353</v>
      </c>
      <c r="F376">
        <f>'35'!O134</f>
        <v>1.2916313703566489</v>
      </c>
      <c r="G376">
        <f>'35'!P134</f>
        <v>1.2983412619107098</v>
      </c>
      <c r="H376">
        <f>'35'!Q134</f>
        <v>1.3020840296209928</v>
      </c>
    </row>
    <row r="377" spans="1:8">
      <c r="B377" t="s">
        <v>520</v>
      </c>
      <c r="C377">
        <f>'35'!L164</f>
        <v>1.4434258629769698</v>
      </c>
      <c r="D377">
        <f>'35'!M164</f>
        <v>1.4542694465548025</v>
      </c>
      <c r="E377">
        <f>'35'!N164</f>
        <v>1.4584617131693647</v>
      </c>
      <c r="F377">
        <f>'35'!O164</f>
        <v>1.468149846922314</v>
      </c>
      <c r="G377">
        <f>'35'!P164</f>
        <v>1.4715346960565856</v>
      </c>
      <c r="H377">
        <f>'35'!Q164</f>
        <v>1.4728060254434805</v>
      </c>
    </row>
    <row r="378" spans="1:8">
      <c r="B378" t="s">
        <v>521</v>
      </c>
      <c r="C378">
        <f>'35'!L194</f>
        <v>0.8715407416492873</v>
      </c>
      <c r="D378">
        <f>'35'!M194</f>
        <v>0.5870953898639909</v>
      </c>
      <c r="E378">
        <f>'35'!N194</f>
        <v>0.58884476796942953</v>
      </c>
      <c r="F378">
        <f>'35'!O194</f>
        <v>0.58925050023649084</v>
      </c>
      <c r="G378">
        <f>'35'!P194</f>
        <v>0.59163261629490072</v>
      </c>
      <c r="H378">
        <f>'35'!Q194</f>
        <v>0.59341934420026954</v>
      </c>
    </row>
    <row r="379" spans="1:8">
      <c r="B379" t="s">
        <v>522</v>
      </c>
      <c r="C379">
        <f>'35'!L224</f>
        <v>1.4766266075752177</v>
      </c>
      <c r="D379">
        <f>'35'!M224</f>
        <v>1.4894336046851846</v>
      </c>
      <c r="E379">
        <f>'35'!N224</f>
        <v>1.4902913432827924</v>
      </c>
      <c r="F379">
        <f>'35'!O224</f>
        <v>1.4920083026321527</v>
      </c>
      <c r="G379">
        <f>'35'!P224</f>
        <v>1.5001909119407935</v>
      </c>
      <c r="H379">
        <f>'35'!Q224</f>
        <v>1.5045155577555691</v>
      </c>
    </row>
    <row r="380" spans="1:8">
      <c r="B380" t="s">
        <v>523</v>
      </c>
      <c r="C380">
        <f>'35'!L254</f>
        <v>1.5294051701946469</v>
      </c>
      <c r="D380">
        <f>'35'!M254</f>
        <v>1.5338140328372165</v>
      </c>
      <c r="E380">
        <f>'35'!N254</f>
        <v>1.541338287389864</v>
      </c>
      <c r="F380">
        <f>'35'!O254</f>
        <v>1.5426699234465309</v>
      </c>
      <c r="G380">
        <f>'35'!P254</f>
        <v>1.547562439409979</v>
      </c>
      <c r="H380">
        <f>'35'!Q254</f>
        <v>1.5529174276628219</v>
      </c>
    </row>
    <row r="381" spans="1:8" ht="16" thickBot="1">
      <c r="B381" t="s">
        <v>524</v>
      </c>
      <c r="C381">
        <f>'35'!L284</f>
        <v>1.5754300604335181</v>
      </c>
      <c r="D381">
        <f>'35'!M284</f>
        <v>7.4206407756275796E-3</v>
      </c>
      <c r="E381">
        <f>'35'!N284</f>
        <v>7.4206407756275796E-3</v>
      </c>
      <c r="F381">
        <f>'35'!O284</f>
        <v>7.4206407756275796E-3</v>
      </c>
      <c r="G381">
        <f>'35'!P284</f>
        <v>7.4206407756275796E-3</v>
      </c>
      <c r="H381">
        <f>'35'!Q284</f>
        <v>7.4206407756275796E-3</v>
      </c>
    </row>
    <row r="382" spans="1:8" ht="17" thickBot="1">
      <c r="A382">
        <v>36</v>
      </c>
      <c r="B382" s="69" t="s">
        <v>40</v>
      </c>
      <c r="C382" s="62">
        <f>'36'!L14</f>
        <v>1.0596750760592879</v>
      </c>
      <c r="D382" s="62">
        <f>'36'!M14</f>
        <v>1.0239531884679314</v>
      </c>
      <c r="E382" s="62">
        <f>'36'!N14</f>
        <v>1.0256551019277951</v>
      </c>
      <c r="F382" s="62">
        <f>'36'!O14</f>
        <v>1.0261094230678764</v>
      </c>
      <c r="G382" s="62">
        <f>'36'!P14</f>
        <v>0.98544650536685263</v>
      </c>
      <c r="H382" s="63">
        <f>'36'!Q14</f>
        <v>0.91126055510638992</v>
      </c>
    </row>
    <row r="383" spans="1:8">
      <c r="B383" t="s">
        <v>526</v>
      </c>
      <c r="C383">
        <f>'36'!L44</f>
        <v>0.66883751006396763</v>
      </c>
      <c r="D383">
        <f>'36'!M44</f>
        <v>0.66658214665940274</v>
      </c>
      <c r="E383">
        <f>'36'!N44</f>
        <v>0.66281714825314764</v>
      </c>
      <c r="F383">
        <f>'36'!O44</f>
        <v>0.65886464424549496</v>
      </c>
      <c r="G383">
        <f>'36'!P44</f>
        <v>0.66120363359335488</v>
      </c>
      <c r="H383">
        <f>'36'!Q44</f>
        <v>0.66092546143614173</v>
      </c>
    </row>
    <row r="384" spans="1:8">
      <c r="B384" t="s">
        <v>527</v>
      </c>
      <c r="C384">
        <f>'36'!L74</f>
        <v>1.2680535855613615</v>
      </c>
      <c r="D384">
        <f>'36'!M74</f>
        <v>1.2834774660345527</v>
      </c>
      <c r="E384">
        <f>'36'!N74</f>
        <v>1.29088797069508</v>
      </c>
      <c r="F384">
        <f>'36'!O74</f>
        <v>1.3035841559945287</v>
      </c>
      <c r="G384">
        <f>'36'!P74</f>
        <v>1.3103561410353535</v>
      </c>
      <c r="H384">
        <f>'36'!Q74</f>
        <v>0.602651762288689</v>
      </c>
    </row>
    <row r="385" spans="1:8">
      <c r="B385" t="s">
        <v>528</v>
      </c>
      <c r="C385">
        <f>'36'!L104</f>
        <v>1.4517598730143757</v>
      </c>
      <c r="D385">
        <f>'36'!M104</f>
        <v>1.9711731094690325E-3</v>
      </c>
      <c r="E385">
        <f>'36'!N104</f>
        <v>1.9711731094690325E-3</v>
      </c>
      <c r="F385">
        <f>'36'!O104</f>
        <v>1.9711731094690325E-3</v>
      </c>
      <c r="G385">
        <f>'36'!P104</f>
        <v>1.9711731094690325E-3</v>
      </c>
      <c r="H385">
        <f>'36'!Q104</f>
        <v>1.9711731094690325E-3</v>
      </c>
    </row>
    <row r="386" spans="1:8">
      <c r="B386" t="s">
        <v>529</v>
      </c>
      <c r="C386">
        <f>'36'!L134</f>
        <v>1.9711731094690325E-3</v>
      </c>
      <c r="D386">
        <f>'36'!M134</f>
        <v>1.9711731094690325E-3</v>
      </c>
      <c r="E386">
        <f>'36'!N134</f>
        <v>1.9711731094690325E-3</v>
      </c>
      <c r="F386">
        <f>'36'!O134</f>
        <v>1.9711731094690325E-3</v>
      </c>
      <c r="G386">
        <f>'36'!P134</f>
        <v>1.9711731094690325E-3</v>
      </c>
      <c r="H386">
        <f>'36'!Q134</f>
        <v>1.9711731094690325E-3</v>
      </c>
    </row>
    <row r="387" spans="1:8">
      <c r="B387" t="s">
        <v>530</v>
      </c>
      <c r="C387">
        <f>'36'!L164</f>
        <v>1.1379727458359201</v>
      </c>
      <c r="D387">
        <f>'36'!M164</f>
        <v>1.1471819069304265</v>
      </c>
      <c r="E387">
        <f>'36'!N164</f>
        <v>1.1587982311687774</v>
      </c>
      <c r="F387">
        <f>'36'!O164</f>
        <v>1.1618042507937711</v>
      </c>
      <c r="G387">
        <f>'36'!P164</f>
        <v>1.1631427613336853</v>
      </c>
      <c r="H387">
        <f>'36'!Q164</f>
        <v>1.1685122422022434</v>
      </c>
    </row>
    <row r="388" spans="1:8">
      <c r="B388" t="s">
        <v>513</v>
      </c>
      <c r="C388">
        <f>'36'!L194</f>
        <v>1.9711731094690325E-3</v>
      </c>
      <c r="D388">
        <f>'36'!M194</f>
        <v>1.9711731094690325E-3</v>
      </c>
      <c r="E388">
        <f>'36'!N194</f>
        <v>1.9711731094690325E-3</v>
      </c>
      <c r="F388">
        <f>'36'!O194</f>
        <v>1.9711731094690325E-3</v>
      </c>
      <c r="G388">
        <f>'36'!P194</f>
        <v>1.9711731094690325E-3</v>
      </c>
      <c r="H388">
        <f>'36'!Q194</f>
        <v>1.9711731094690325E-3</v>
      </c>
    </row>
    <row r="389" spans="1:8">
      <c r="B389" t="s">
        <v>388</v>
      </c>
      <c r="C389">
        <f>'36'!L224</f>
        <v>1.2662297994742522</v>
      </c>
      <c r="D389">
        <f>'36'!M224</f>
        <v>1.2676886183169203</v>
      </c>
      <c r="E389">
        <f>'36'!N224</f>
        <v>1.2794198371910315</v>
      </c>
      <c r="F389">
        <f>'36'!O224</f>
        <v>1.2923751981289984</v>
      </c>
      <c r="G389">
        <f>'36'!P224</f>
        <v>1.2912596170274202</v>
      </c>
      <c r="H389">
        <f>'36'!Q224</f>
        <v>1.2927472726337548</v>
      </c>
    </row>
    <row r="390" spans="1:8">
      <c r="B390" t="s">
        <v>531</v>
      </c>
      <c r="C390">
        <f>'36'!L254</f>
        <v>1.4525959159730046</v>
      </c>
      <c r="D390">
        <f>'36'!M254</f>
        <v>1.4656163205404276</v>
      </c>
      <c r="E390">
        <f>'36'!N254</f>
        <v>1.4813096698037682</v>
      </c>
      <c r="F390">
        <f>'36'!O254</f>
        <v>1.4885763597598414</v>
      </c>
      <c r="G390">
        <f>'36'!P254</f>
        <v>1.4894336046851846</v>
      </c>
      <c r="H390">
        <f>'36'!Q254</f>
        <v>1.4958786970785112</v>
      </c>
    </row>
    <row r="391" spans="1:8">
      <c r="B391" t="s">
        <v>532</v>
      </c>
      <c r="C391">
        <f>'36'!L284</f>
        <v>1.4024679799584092</v>
      </c>
      <c r="D391">
        <f>'36'!M284</f>
        <v>1.4146317885163788</v>
      </c>
      <c r="E391">
        <f>'36'!N284</f>
        <v>1.4187097904526396</v>
      </c>
      <c r="F391">
        <f>'36'!O284</f>
        <v>1.4183014618072423</v>
      </c>
      <c r="G391">
        <f>'36'!P284</f>
        <v>1.4273119000311372</v>
      </c>
      <c r="H391">
        <f>'36'!Q284</f>
        <v>1.4405202763302947</v>
      </c>
    </row>
    <row r="392" spans="1:8">
      <c r="B392" t="s">
        <v>326</v>
      </c>
      <c r="C392">
        <f>'36'!L314</f>
        <v>1.9711731094690325E-3</v>
      </c>
      <c r="D392">
        <f>'36'!M314</f>
        <v>1.9711731094690325E-3</v>
      </c>
      <c r="E392">
        <f>'36'!N314</f>
        <v>1.9711731094690325E-3</v>
      </c>
      <c r="F392">
        <f>'36'!O314</f>
        <v>1.9711731094690325E-3</v>
      </c>
      <c r="G392">
        <f>'36'!P314</f>
        <v>1.9711731094690325E-3</v>
      </c>
      <c r="H392">
        <f>'36'!Q314</f>
        <v>1.9711731094690325E-3</v>
      </c>
    </row>
    <row r="393" spans="1:8">
      <c r="B393" t="s">
        <v>533</v>
      </c>
      <c r="C393">
        <f>'36'!L344</f>
        <v>1.5745233201664182</v>
      </c>
      <c r="D393">
        <f>'36'!M344</f>
        <v>1.5836142568684479</v>
      </c>
      <c r="E393">
        <f>'36'!N344</f>
        <v>1.5881793896883267</v>
      </c>
      <c r="F393">
        <f>'36'!O344</f>
        <v>1.5909247837771834</v>
      </c>
      <c r="G393">
        <f>'36'!P344</f>
        <v>1.5932162371038188</v>
      </c>
      <c r="H393">
        <f>'36'!Q344</f>
        <v>1.5987291999521434</v>
      </c>
    </row>
    <row r="394" spans="1:8">
      <c r="B394" t="s">
        <v>534</v>
      </c>
      <c r="C394">
        <f>'36'!L374</f>
        <v>1.5285249195968229</v>
      </c>
      <c r="D394">
        <f>'36'!M374</f>
        <v>1.5373514051327937</v>
      </c>
      <c r="E394">
        <f>'36'!N374</f>
        <v>1.541339383331757</v>
      </c>
      <c r="F394">
        <f>'36'!O374</f>
        <v>1.5435593954517375</v>
      </c>
      <c r="G394">
        <f>'36'!P374</f>
        <v>1.9711731094690325E-3</v>
      </c>
      <c r="H394">
        <f>'36'!Q374</f>
        <v>1.9711731094690325E-3</v>
      </c>
    </row>
    <row r="395" spans="1:8">
      <c r="B395" t="s">
        <v>408</v>
      </c>
      <c r="C395">
        <f>'36'!L404</f>
        <v>1.4187097904526396</v>
      </c>
      <c r="D395">
        <f>'36'!M404</f>
        <v>1.4306025964537696</v>
      </c>
      <c r="E395">
        <f>'36'!N404</f>
        <v>1.4421798946106641</v>
      </c>
      <c r="F395">
        <f>'36'!O404</f>
        <v>1.4475868704644677</v>
      </c>
      <c r="G395">
        <f>'36'!P404</f>
        <v>1.4480036303718842</v>
      </c>
      <c r="H395">
        <f>'36'!Q404</f>
        <v>1.4542694465548025</v>
      </c>
    </row>
    <row r="396" spans="1:8">
      <c r="B396" t="s">
        <v>535</v>
      </c>
      <c r="C396">
        <f>'36'!L443</f>
        <v>0.9317977171156222</v>
      </c>
      <c r="D396">
        <f>'36'!M443</f>
        <v>1.2962014142251077</v>
      </c>
      <c r="E396">
        <f>'36'!N443</f>
        <v>0.81187967414705309</v>
      </c>
      <c r="F396">
        <f>'36'!O443</f>
        <v>1.1774000182154545</v>
      </c>
      <c r="G396">
        <f>'36'!P443</f>
        <v>0</v>
      </c>
      <c r="H396">
        <f>'36'!Q443</f>
        <v>0</v>
      </c>
    </row>
    <row r="397" spans="1:8" ht="16" thickBot="1">
      <c r="B397" t="s">
        <v>536</v>
      </c>
      <c r="C397">
        <f>'36'!L464</f>
        <v>0.81868847027877301</v>
      </c>
      <c r="D397">
        <f>'36'!M464</f>
        <v>0.82730185739031725</v>
      </c>
      <c r="E397">
        <f>'36'!N464</f>
        <v>0.82747323381889504</v>
      </c>
      <c r="F397">
        <f>'36'!O464</f>
        <v>0.82971000547064389</v>
      </c>
      <c r="G397">
        <f>'36'!P464</f>
        <v>0.83266013331914146</v>
      </c>
      <c r="H397">
        <f>'36'!Q464</f>
        <v>0.84150616390194499</v>
      </c>
    </row>
    <row r="398" spans="1:8" ht="17" thickBot="1">
      <c r="A398">
        <v>37</v>
      </c>
      <c r="B398" s="69" t="s">
        <v>44</v>
      </c>
      <c r="C398" s="62">
        <f>'37'!L14</f>
        <v>1.2074168367315403</v>
      </c>
      <c r="D398" s="62">
        <f>'37'!M14</f>
        <v>1.2143105046295908</v>
      </c>
      <c r="E398" s="62">
        <f>'37'!N14</f>
        <v>1.217694187588096</v>
      </c>
      <c r="F398" s="62">
        <f>'37'!O14</f>
        <v>1.2183564673875695</v>
      </c>
      <c r="G398" s="62">
        <f>'37'!P14</f>
        <v>1.2229242914330354</v>
      </c>
      <c r="H398" s="63">
        <f>'37'!Q14</f>
        <v>1.226841985915694</v>
      </c>
    </row>
    <row r="399" spans="1:8">
      <c r="B399" t="s">
        <v>538</v>
      </c>
      <c r="C399">
        <f>'37'!L44</f>
        <v>0.49835227612099908</v>
      </c>
      <c r="D399">
        <f>'37'!M44</f>
        <v>0.49908116935543928</v>
      </c>
      <c r="E399">
        <f>'37'!N44</f>
        <v>0.49830949073834091</v>
      </c>
      <c r="F399">
        <f>'37'!O44</f>
        <v>0.49395574206807785</v>
      </c>
      <c r="G399">
        <f>'37'!P44</f>
        <v>0.49291462552523979</v>
      </c>
      <c r="H399">
        <f>'37'!Q44</f>
        <v>0.49366362298048394</v>
      </c>
    </row>
    <row r="400" spans="1:8">
      <c r="B400" t="s">
        <v>539</v>
      </c>
      <c r="C400">
        <f>'37'!L74</f>
        <v>1.2953547952591626</v>
      </c>
      <c r="D400">
        <f>'37'!M74</f>
        <v>1.3032089624516627</v>
      </c>
      <c r="E400">
        <f>'37'!N74</f>
        <v>1.3092250387444766</v>
      </c>
      <c r="F400">
        <f>'37'!O74</f>
        <v>1.3160263275885304</v>
      </c>
      <c r="G400">
        <f>'37'!P74</f>
        <v>1.3285872545641946</v>
      </c>
      <c r="H400">
        <f>'37'!Q74</f>
        <v>1.3370277403880269</v>
      </c>
    </row>
    <row r="401" spans="1:8">
      <c r="B401" t="s">
        <v>540</v>
      </c>
      <c r="C401">
        <f>'37'!L104</f>
        <v>1.4860075841768789</v>
      </c>
      <c r="D401">
        <f>'37'!M104</f>
        <v>1.4941572837928567</v>
      </c>
      <c r="E401">
        <f>'37'!N104</f>
        <v>1.5014869988067128</v>
      </c>
      <c r="F401">
        <f>'37'!O104</f>
        <v>1.5049487074181904</v>
      </c>
      <c r="G401">
        <f>'37'!P104</f>
        <v>1.5145096137018539</v>
      </c>
      <c r="H401">
        <f>'37'!Q104</f>
        <v>1.5092870686742039</v>
      </c>
    </row>
    <row r="402" spans="1:8">
      <c r="B402" t="s">
        <v>541</v>
      </c>
      <c r="C402">
        <f>'37'!L134</f>
        <v>1.480031000052437</v>
      </c>
      <c r="D402">
        <f>'37'!M134</f>
        <v>1.4885763597598414</v>
      </c>
      <c r="E402">
        <f>'37'!N134</f>
        <v>1.4894336046851846</v>
      </c>
      <c r="F402">
        <f>'37'!O134</f>
        <v>1.4941572837928567</v>
      </c>
      <c r="G402">
        <f>'37'!P134</f>
        <v>1.4988959438598959</v>
      </c>
      <c r="H402">
        <f>'37'!Q134</f>
        <v>1.5014869988067128</v>
      </c>
    </row>
    <row r="403" spans="1:8">
      <c r="B403" t="s">
        <v>542</v>
      </c>
      <c r="C403">
        <f>'37'!L164</f>
        <v>1.5243506429347824</v>
      </c>
      <c r="D403">
        <f>'37'!M164</f>
        <v>1.5309468286946826</v>
      </c>
      <c r="E403">
        <f>'37'!N164</f>
        <v>1.537129018467341</v>
      </c>
      <c r="F403">
        <f>'37'!O164</f>
        <v>1.5529174276628219</v>
      </c>
      <c r="G403">
        <f>'37'!P164</f>
        <v>1.5582909456359901</v>
      </c>
      <c r="H403">
        <f>'37'!Q164</f>
        <v>1.5670625980921513</v>
      </c>
    </row>
    <row r="404" spans="1:8">
      <c r="B404" t="s">
        <v>543</v>
      </c>
      <c r="C404">
        <f>'37'!L194</f>
        <v>1.4555258596647502</v>
      </c>
      <c r="D404">
        <f>'37'!M194</f>
        <v>1.4728060254434805</v>
      </c>
      <c r="E404">
        <f>'37'!N194</f>
        <v>1.483016281399099</v>
      </c>
      <c r="F404">
        <f>'37'!O194</f>
        <v>1.4791791668051173</v>
      </c>
      <c r="G404">
        <f>'37'!P194</f>
        <v>1.4872914173858243</v>
      </c>
      <c r="H404">
        <f>'37'!Q194</f>
        <v>1.4932973201495179</v>
      </c>
    </row>
    <row r="405" spans="1:8">
      <c r="B405" t="s">
        <v>544</v>
      </c>
      <c r="C405">
        <f>'37'!L224</f>
        <v>1.446753710466737</v>
      </c>
      <c r="D405">
        <f>'37'!M224</f>
        <v>1.4513420319968686</v>
      </c>
      <c r="E405">
        <f>'37'!N224</f>
        <v>1.4572027658242415</v>
      </c>
      <c r="F405">
        <f>'37'!O224</f>
        <v>1.4597217481794682</v>
      </c>
      <c r="G405">
        <f>'37'!P224</f>
        <v>1.4656163205404276</v>
      </c>
      <c r="H405">
        <f>'37'!Q224</f>
        <v>1.4664603431833012</v>
      </c>
    </row>
    <row r="406" spans="1:8" ht="16" thickBot="1">
      <c r="B406" t="s">
        <v>545</v>
      </c>
      <c r="C406">
        <f>'37'!L254</f>
        <v>1.515818071180834</v>
      </c>
      <c r="D406">
        <f>'37'!M254</f>
        <v>1.524131260214413</v>
      </c>
      <c r="E406">
        <f>'37'!N254</f>
        <v>1.5258872064115596</v>
      </c>
      <c r="F406">
        <f>'37'!O254</f>
        <v>1.5324900412047198</v>
      </c>
      <c r="G406">
        <f>'37'!P254</f>
        <v>1.5408946641913606</v>
      </c>
      <c r="H406">
        <f>'37'!Q254</f>
        <v>1.5457815499910819</v>
      </c>
    </row>
    <row r="407" spans="1:8" ht="17" thickBot="1">
      <c r="A407">
        <v>38</v>
      </c>
      <c r="B407" s="69" t="s">
        <v>48</v>
      </c>
      <c r="C407" s="62">
        <f>'38'!L14</f>
        <v>0.97256818442748838</v>
      </c>
      <c r="D407" s="62">
        <f>'38'!M14</f>
        <v>0.93096523230649364</v>
      </c>
      <c r="E407" s="62">
        <f>'38'!N14</f>
        <v>0.88288089539031644</v>
      </c>
      <c r="F407" s="62">
        <f>'38'!O14</f>
        <v>0.88966103816228315</v>
      </c>
      <c r="G407" s="62">
        <f>'38'!P14</f>
        <v>0.89615887074074019</v>
      </c>
      <c r="H407" s="63">
        <f>'38'!Q14</f>
        <v>0.90743836430861391</v>
      </c>
    </row>
    <row r="408" spans="1:8">
      <c r="B408" t="s">
        <v>547</v>
      </c>
      <c r="C408">
        <f>'38'!L44</f>
        <v>0.61865495225033784</v>
      </c>
      <c r="D408">
        <f>'38'!M44</f>
        <v>0.62330379361791932</v>
      </c>
      <c r="E408">
        <f>'38'!N44</f>
        <v>0.62516639540611141</v>
      </c>
      <c r="F408">
        <f>'38'!O44</f>
        <v>0.62889729700358021</v>
      </c>
      <c r="G408">
        <f>'38'!P44</f>
        <v>0.62978882084785548</v>
      </c>
      <c r="H408">
        <f>'38'!Q44</f>
        <v>0.63579422475718772</v>
      </c>
    </row>
    <row r="409" spans="1:8">
      <c r="B409" t="s">
        <v>548</v>
      </c>
      <c r="C409">
        <f>'38'!L74</f>
        <v>0.90689940893338783</v>
      </c>
      <c r="D409">
        <f>'38'!M74</f>
        <v>0.91878519279849669</v>
      </c>
      <c r="E409">
        <f>'38'!N74</f>
        <v>0.92733986536482427</v>
      </c>
      <c r="F409">
        <f>'38'!O74</f>
        <v>0.93276872516819476</v>
      </c>
      <c r="G409">
        <f>'38'!P74</f>
        <v>0.94364674285952821</v>
      </c>
      <c r="H409">
        <f>'38'!Q74</f>
        <v>0.95310785442398049</v>
      </c>
    </row>
    <row r="410" spans="1:8">
      <c r="B410" t="s">
        <v>549</v>
      </c>
      <c r="C410">
        <f>'38'!L104</f>
        <v>0.89077777903564259</v>
      </c>
      <c r="D410">
        <f>'38'!M104</f>
        <v>0.90187087125252807</v>
      </c>
      <c r="E410">
        <f>'38'!N104</f>
        <v>0.90910978474125548</v>
      </c>
      <c r="F410">
        <f>'38'!O104</f>
        <v>0.91741821014504987</v>
      </c>
      <c r="G410">
        <f>'38'!P104</f>
        <v>0.92268878758846029</v>
      </c>
      <c r="H410">
        <f>'38'!Q104</f>
        <v>0.93659701508298776</v>
      </c>
    </row>
    <row r="411" spans="1:8">
      <c r="B411" t="s">
        <v>550</v>
      </c>
      <c r="C411">
        <f>'38'!L134</f>
        <v>1.2186682530947017</v>
      </c>
      <c r="D411">
        <f>'38'!M134</f>
        <v>1.231362852628874</v>
      </c>
      <c r="E411">
        <f>'38'!N134</f>
        <v>1.9711731094690325E-3</v>
      </c>
      <c r="F411">
        <f>'38'!O134</f>
        <v>1.9711731094690325E-3</v>
      </c>
      <c r="G411">
        <f>'38'!P134</f>
        <v>1.9711731094690325E-3</v>
      </c>
      <c r="H411">
        <f>'38'!Q134</f>
        <v>1.9711731094690325E-3</v>
      </c>
    </row>
    <row r="412" spans="1:8">
      <c r="B412" t="s">
        <v>551</v>
      </c>
      <c r="C412">
        <f>'38'!L164</f>
        <v>1.3381828627660479</v>
      </c>
      <c r="D412">
        <f>'38'!M164</f>
        <v>1.9711731094690325E-3</v>
      </c>
      <c r="E412">
        <f>'38'!N164</f>
        <v>1.9711731094690325E-3</v>
      </c>
      <c r="F412">
        <f>'38'!O164</f>
        <v>1.9711731094690325E-3</v>
      </c>
      <c r="G412">
        <f>'38'!P164</f>
        <v>1.9711731094690325E-3</v>
      </c>
      <c r="H412">
        <f>'38'!Q164</f>
        <v>1.9711731094690325E-3</v>
      </c>
    </row>
    <row r="413" spans="1:8">
      <c r="B413" t="s">
        <v>552</v>
      </c>
      <c r="C413">
        <f>'38'!L194</f>
        <v>1.0974378523052362</v>
      </c>
      <c r="D413">
        <f>'38'!M194</f>
        <v>1.1143092751574539</v>
      </c>
      <c r="E413">
        <f>'38'!N194</f>
        <v>1.1188090208542592</v>
      </c>
      <c r="F413">
        <f>'38'!O194</f>
        <v>1.1233269371898515</v>
      </c>
      <c r="G413">
        <f>'38'!P194</f>
        <v>1.1314400702451566</v>
      </c>
      <c r="H413">
        <f>'38'!Q194</f>
        <v>1.1366632002108499</v>
      </c>
    </row>
    <row r="414" spans="1:8">
      <c r="B414" t="s">
        <v>553</v>
      </c>
      <c r="C414">
        <f>'38'!L224</f>
        <v>1.272441396923109</v>
      </c>
      <c r="D414">
        <f>'38'!M224</f>
        <v>1.2720751667924299</v>
      </c>
      <c r="E414">
        <f>'38'!N224</f>
        <v>1.2820004778494911</v>
      </c>
      <c r="F414">
        <f>'38'!O224</f>
        <v>1.2901449988978919</v>
      </c>
      <c r="G414">
        <f>'38'!P224</f>
        <v>1.3009600678348063</v>
      </c>
      <c r="H414">
        <f>'38'!Q224</f>
        <v>1.3118657976789911</v>
      </c>
    </row>
    <row r="415" spans="1:8">
      <c r="B415" t="s">
        <v>554</v>
      </c>
      <c r="C415">
        <f>'38'!L254</f>
        <v>1.192296684756988</v>
      </c>
      <c r="D415">
        <f>'38'!M254</f>
        <v>1.2036766634675977</v>
      </c>
      <c r="E415">
        <f>'38'!N254</f>
        <v>1.2085372878988339</v>
      </c>
      <c r="F415">
        <f>'38'!O254</f>
        <v>1.2179668474245489</v>
      </c>
      <c r="G415">
        <f>'38'!P254</f>
        <v>1.2249991087910792</v>
      </c>
      <c r="H415">
        <f>'38'!Q254</f>
        <v>1.2327815013862498</v>
      </c>
    </row>
    <row r="416" spans="1:8">
      <c r="B416" t="s">
        <v>555</v>
      </c>
      <c r="C416">
        <f>'38'!L284</f>
        <v>1.3404961022811182</v>
      </c>
      <c r="D416">
        <f>'38'!M284</f>
        <v>1.3521224197399564</v>
      </c>
      <c r="E416">
        <f>'38'!N284</f>
        <v>1.3642422258994722</v>
      </c>
      <c r="F416">
        <f>'38'!O284</f>
        <v>1.3721190477686951</v>
      </c>
      <c r="G416">
        <f>'38'!P284</f>
        <v>1.3836212913955346</v>
      </c>
      <c r="H416">
        <f>'38'!Q284</f>
        <v>1.3972295306065341</v>
      </c>
    </row>
    <row r="417" spans="2:8">
      <c r="B417" t="s">
        <v>556</v>
      </c>
      <c r="C417">
        <f>'38'!L314</f>
        <v>1.1379727458359201</v>
      </c>
      <c r="D417">
        <f>'38'!M314</f>
        <v>1.1518143971772963</v>
      </c>
      <c r="E417">
        <f>'38'!N314</f>
        <v>1.1628079891968219</v>
      </c>
      <c r="F417">
        <f>'38'!O314</f>
        <v>1.174244477903563</v>
      </c>
      <c r="G417">
        <f>'38'!P314</f>
        <v>1.1864763247284433</v>
      </c>
      <c r="H417">
        <f>'38'!Q314</f>
        <v>1.2054103525287159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417"/>
  <sheetViews>
    <sheetView workbookViewId="0">
      <selection sqref="A1:XFD1048576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185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'1'!C15</f>
        <v>3.495178338316419</v>
      </c>
      <c r="D4" s="17">
        <f>'1'!D15</f>
        <v>2.9388884086783649</v>
      </c>
      <c r="E4" s="17">
        <f>'1'!E15</f>
        <v>2.7839401452868762</v>
      </c>
      <c r="F4" s="17">
        <f>'1'!F15</f>
        <v>3.3206623847599075</v>
      </c>
      <c r="G4" s="17">
        <f>'1'!G15</f>
        <v>2.8490028490028489</v>
      </c>
      <c r="H4" s="17">
        <f>'1'!H15</f>
        <v>2.2738204556386372</v>
      </c>
    </row>
    <row r="5" spans="1:8" ht="16">
      <c r="A5" s="17">
        <v>2</v>
      </c>
      <c r="B5" s="59" t="s">
        <v>8</v>
      </c>
      <c r="C5" s="17">
        <f>'2'!C15</f>
        <v>5.9238719435341567</v>
      </c>
      <c r="D5" s="17">
        <f>'2'!D15</f>
        <v>6.0202868489616277</v>
      </c>
      <c r="E5" s="17">
        <f>'2'!E15</f>
        <v>6.0675589547482476</v>
      </c>
      <c r="F5" s="17">
        <f>'2'!F15</f>
        <v>6.1963897068237097</v>
      </c>
      <c r="G5" s="17">
        <f>'2'!G15</f>
        <v>6.1658325163820233</v>
      </c>
      <c r="H5" s="17">
        <f>'2'!H15</f>
        <v>1.0000000000000001E-5</v>
      </c>
    </row>
    <row r="6" spans="1:8" ht="16">
      <c r="A6" s="17">
        <v>3</v>
      </c>
      <c r="B6" s="59" t="s">
        <v>12</v>
      </c>
      <c r="C6" s="17">
        <f>'3'!C15</f>
        <v>4.0704683631272607</v>
      </c>
      <c r="D6" s="17">
        <f>'3'!D15</f>
        <v>4.003161072173496</v>
      </c>
      <c r="E6" s="17">
        <f>'3'!E15</f>
        <v>3.7071602633898482</v>
      </c>
      <c r="F6" s="17">
        <f>'3'!F15</f>
        <v>3.8634648906002029</v>
      </c>
      <c r="G6" s="17">
        <f>'3'!G15</f>
        <v>3.8680408045524874</v>
      </c>
      <c r="H6" s="17">
        <f>'3'!H15</f>
        <v>3.8892038338321182</v>
      </c>
    </row>
    <row r="7" spans="1:8" ht="16">
      <c r="A7" s="17">
        <v>4</v>
      </c>
      <c r="B7" s="59" t="s">
        <v>16</v>
      </c>
      <c r="C7" s="17">
        <f>'4'!C15</f>
        <v>1.8847276264591439</v>
      </c>
      <c r="D7" s="17">
        <f>'4'!D15</f>
        <v>1.8281535648994516</v>
      </c>
      <c r="E7" s="17">
        <f>'4'!E15</f>
        <v>1.9888261371227303</v>
      </c>
      <c r="F7" s="17">
        <f>'4'!F15</f>
        <v>1.9310510007035611</v>
      </c>
      <c r="G7" s="17">
        <f>'4'!G15</f>
        <v>1.8787887683658941</v>
      </c>
      <c r="H7" s="17">
        <f>'4'!H15</f>
        <v>1.8143418049866051</v>
      </c>
    </row>
    <row r="8" spans="1:8" ht="16">
      <c r="A8" s="17">
        <v>5</v>
      </c>
      <c r="B8" s="59" t="s">
        <v>20</v>
      </c>
      <c r="C8" s="17">
        <f>'5'!C15</f>
        <v>4.8670258995306792</v>
      </c>
      <c r="D8" s="17">
        <f>'5'!D15</f>
        <v>5.1469946785309251</v>
      </c>
      <c r="E8" s="17">
        <f>'5'!E15</f>
        <v>4.8530839142327711</v>
      </c>
      <c r="F8" s="17">
        <f>'5'!F15</f>
        <v>4.8300536672629697</v>
      </c>
      <c r="G8" s="17">
        <f>'5'!G15</f>
        <v>2.9861550990860555</v>
      </c>
      <c r="H8" s="17">
        <f>'5'!H15</f>
        <v>3.0347618171785911</v>
      </c>
    </row>
    <row r="9" spans="1:8" ht="16">
      <c r="A9" s="17">
        <v>6</v>
      </c>
      <c r="B9" s="59" t="s">
        <v>24</v>
      </c>
      <c r="C9" s="17">
        <f>'6'!C15</f>
        <v>5.7488063918932086</v>
      </c>
      <c r="D9" s="17">
        <f>'6'!D15</f>
        <v>8.9858793324775359</v>
      </c>
      <c r="E9" s="17">
        <f>'6'!E15</f>
        <v>4.0498126961628023</v>
      </c>
      <c r="F9" s="17">
        <f>'6'!F15</f>
        <v>4.2337876910367616</v>
      </c>
      <c r="G9" s="17">
        <f>'6'!G15</f>
        <v>4.2985950933109667</v>
      </c>
      <c r="H9" s="17">
        <f>'6'!H15</f>
        <v>4.3198819934674955</v>
      </c>
    </row>
    <row r="10" spans="1:8" ht="16">
      <c r="A10" s="17">
        <v>7</v>
      </c>
      <c r="B10" s="59" t="s">
        <v>28</v>
      </c>
      <c r="C10" s="17">
        <f>'7'!C15</f>
        <v>8.2644628099173563</v>
      </c>
      <c r="D10" s="17">
        <f>'7'!D15</f>
        <v>8.3543392149801932</v>
      </c>
      <c r="E10" s="17">
        <f>'7'!E15</f>
        <v>4.3757292882147025</v>
      </c>
      <c r="F10" s="17">
        <f>'7'!F15</f>
        <v>4.6275892463640371</v>
      </c>
      <c r="G10" s="17">
        <f>'7'!G15</f>
        <v>4.662177162732184</v>
      </c>
      <c r="H10" s="17">
        <f>'7'!H15</f>
        <v>4.706058116082767</v>
      </c>
    </row>
    <row r="11" spans="1:8" ht="16">
      <c r="A11" s="17">
        <v>8</v>
      </c>
      <c r="B11" s="59" t="s">
        <v>32</v>
      </c>
      <c r="C11" s="17">
        <f>'8'!C15</f>
        <v>4.8380594006181958</v>
      </c>
      <c r="D11" s="17">
        <f>'8'!D15</f>
        <v>4.836182821333697</v>
      </c>
      <c r="E11" s="17">
        <f>'8'!E15</f>
        <v>4.5862139776849888</v>
      </c>
      <c r="F11" s="17">
        <f>'8'!F15</f>
        <v>3.5289233324107387</v>
      </c>
      <c r="G11" s="17">
        <f>'8'!G15</f>
        <v>3.5023816195012607</v>
      </c>
      <c r="H11" s="17">
        <f>'8'!H15</f>
        <v>3.5770496494491342</v>
      </c>
    </row>
    <row r="12" spans="1:8" ht="16">
      <c r="A12" s="17">
        <v>9</v>
      </c>
      <c r="B12" s="59" t="s">
        <v>36</v>
      </c>
      <c r="C12" s="17">
        <f>'9'!C15</f>
        <v>4.6477495107632087</v>
      </c>
      <c r="D12" s="17">
        <f>'9'!D15</f>
        <v>4.8804698486227149</v>
      </c>
      <c r="E12" s="17">
        <f>'9'!E15</f>
        <v>4.3771043771043772</v>
      </c>
      <c r="F12" s="17">
        <f>'9'!F15</f>
        <v>4.4131375710769749</v>
      </c>
      <c r="G12" s="17">
        <f>'9'!G15</f>
        <v>4.4619873004976824</v>
      </c>
      <c r="H12" s="17">
        <f>'9'!H15</f>
        <v>4.5319853582011511</v>
      </c>
    </row>
    <row r="13" spans="1:8" ht="16">
      <c r="A13" s="17">
        <v>10</v>
      </c>
      <c r="B13" s="59" t="s">
        <v>41</v>
      </c>
      <c r="C13" s="17">
        <f>'10'!C15</f>
        <v>6.3047659756358199</v>
      </c>
      <c r="D13" s="17">
        <f>'10'!D15</f>
        <v>7.1746929014023255</v>
      </c>
      <c r="E13" s="17">
        <f>'10'!E15</f>
        <v>7.6765891644115536</v>
      </c>
      <c r="F13" s="17">
        <f>'10'!F15</f>
        <v>5.296073018198209</v>
      </c>
      <c r="G13" s="17">
        <f>'10'!G15</f>
        <v>5.2385833048627717</v>
      </c>
      <c r="H13" s="17">
        <f>'10'!H15</f>
        <v>5.3025936599423638</v>
      </c>
    </row>
    <row r="14" spans="1:8" ht="16">
      <c r="A14" s="17">
        <v>11</v>
      </c>
      <c r="B14" s="59" t="s">
        <v>45</v>
      </c>
      <c r="C14" s="17">
        <f>'11'!C15</f>
        <v>4.4167316186022347</v>
      </c>
      <c r="D14" s="17">
        <f>'11'!D15</f>
        <v>5.5836010402325229</v>
      </c>
      <c r="E14" s="17">
        <f>'11'!E15</f>
        <v>5.4242541650523046</v>
      </c>
      <c r="F14" s="17">
        <f>'11'!F15</f>
        <v>4.8429932822996404</v>
      </c>
      <c r="G14" s="17">
        <f>'11'!G15</f>
        <v>4.895380971180419</v>
      </c>
      <c r="H14" s="17">
        <f>'11'!H15</f>
        <v>4.9473348228534952</v>
      </c>
    </row>
    <row r="15" spans="1:8" ht="16">
      <c r="A15" s="17">
        <v>12</v>
      </c>
      <c r="B15" s="59" t="s">
        <v>49</v>
      </c>
      <c r="C15" s="17">
        <f>'12'!C15</f>
        <v>5.7139346276726473</v>
      </c>
      <c r="D15" s="17">
        <f>'12'!D15</f>
        <v>5.6504269211451534</v>
      </c>
      <c r="E15" s="17">
        <f>'12'!E15</f>
        <v>5.3414727203357497</v>
      </c>
      <c r="F15" s="17">
        <f>'12'!F15</f>
        <v>4.561223178722857</v>
      </c>
      <c r="G15" s="17">
        <f>'12'!G15</f>
        <v>4.6429505623855611</v>
      </c>
      <c r="H15" s="17">
        <f>'12'!H15</f>
        <v>4.5780254777070066</v>
      </c>
    </row>
    <row r="16" spans="1:8" ht="16">
      <c r="A16" s="17">
        <v>13</v>
      </c>
      <c r="B16" s="59" t="s">
        <v>53</v>
      </c>
      <c r="C16" s="17">
        <f>'13'!C15</f>
        <v>1.9076955387927261</v>
      </c>
      <c r="D16" s="17">
        <f>'13'!D15</f>
        <v>1.9185074364164394</v>
      </c>
      <c r="E16" s="17">
        <f>'13'!E15</f>
        <v>1.9805131651076018</v>
      </c>
      <c r="F16" s="17">
        <f>'13'!F15</f>
        <v>1.9257610289570857</v>
      </c>
      <c r="G16" s="17">
        <f>'13'!G15</f>
        <v>1.8854293316417332</v>
      </c>
      <c r="H16" s="17">
        <f>'13'!H15</f>
        <v>1.8399589547617783</v>
      </c>
    </row>
    <row r="17" spans="1:8" ht="16">
      <c r="A17" s="17">
        <v>14</v>
      </c>
      <c r="B17" s="59" t="s">
        <v>57</v>
      </c>
      <c r="C17" s="17">
        <f>'14'!C15</f>
        <v>4.0841648141446525</v>
      </c>
      <c r="D17" s="17">
        <f>'14'!D15</f>
        <v>4.8919046867602969</v>
      </c>
      <c r="E17" s="17">
        <f>'14'!E15</f>
        <v>2.4555597074681046</v>
      </c>
      <c r="F17" s="17">
        <f>'14'!F15</f>
        <v>2.4875621890547261</v>
      </c>
      <c r="G17" s="17">
        <f>'14'!G15</f>
        <v>2.5188916876574305</v>
      </c>
      <c r="H17" s="17">
        <f>'14'!H15</f>
        <v>2.5520110957004163</v>
      </c>
    </row>
    <row r="18" spans="1:8" ht="16">
      <c r="A18" s="17">
        <v>15</v>
      </c>
      <c r="B18" s="59" t="s">
        <v>61</v>
      </c>
      <c r="C18" s="17">
        <f>'15'!C15</f>
        <v>6.8416165762595904</v>
      </c>
      <c r="D18" s="17">
        <f>'15'!D15</f>
        <v>6.9437506244380058</v>
      </c>
      <c r="E18" s="17">
        <f>'15'!E15</f>
        <v>6.9314444725524922</v>
      </c>
      <c r="F18" s="17">
        <f>'15'!F15</f>
        <v>7.1356275303643724</v>
      </c>
      <c r="G18" s="17">
        <f>'15'!G15</f>
        <v>7.1446668355713197</v>
      </c>
      <c r="H18" s="17">
        <f>'15'!H15</f>
        <v>10.243467933491686</v>
      </c>
    </row>
    <row r="19" spans="1:8" ht="16">
      <c r="A19" s="17">
        <v>16</v>
      </c>
      <c r="B19" s="59" t="s">
        <v>65</v>
      </c>
      <c r="C19" s="17">
        <f>'16'!C15</f>
        <v>12.94829201805946</v>
      </c>
      <c r="D19" s="17">
        <f>'16'!D15</f>
        <v>10.913815504547424</v>
      </c>
      <c r="E19" s="17">
        <f>'16'!E15</f>
        <v>14.266842800528403</v>
      </c>
      <c r="F19" s="17">
        <f>'16'!F15</f>
        <v>10.720028586742899</v>
      </c>
      <c r="G19" s="17">
        <f>'16'!G15</f>
        <v>11.130214460229844</v>
      </c>
      <c r="H19" s="17">
        <f>'16'!H15</f>
        <v>11.408960207772934</v>
      </c>
    </row>
    <row r="20" spans="1:8" ht="16">
      <c r="A20" s="17">
        <v>17</v>
      </c>
      <c r="B20" s="59" t="s">
        <v>69</v>
      </c>
      <c r="C20" s="17">
        <f>'17'!C15</f>
        <v>4.2319425648553803</v>
      </c>
      <c r="D20" s="17">
        <f>'17'!D15</f>
        <v>4.1498080713766985</v>
      </c>
      <c r="E20" s="17">
        <f>'17'!E15</f>
        <v>3.9667811079150042</v>
      </c>
      <c r="F20" s="17">
        <f>'17'!F15</f>
        <v>3.9336072462414791</v>
      </c>
      <c r="G20" s="17">
        <f>'17'!G15</f>
        <v>3.9724638706179127</v>
      </c>
      <c r="H20" s="17">
        <f>'17'!H15</f>
        <v>4.0245052963445076</v>
      </c>
    </row>
    <row r="21" spans="1:8" ht="16">
      <c r="A21" s="17">
        <v>18</v>
      </c>
      <c r="B21" s="59" t="s">
        <v>73</v>
      </c>
      <c r="C21" s="17">
        <f>'18'!C15</f>
        <v>3.0752709167236159</v>
      </c>
      <c r="D21" s="17">
        <f>'18'!D15</f>
        <v>3.235440517670483</v>
      </c>
      <c r="E21" s="17">
        <f>'18'!E15</f>
        <v>3.5391071338288085</v>
      </c>
      <c r="F21" s="17">
        <f>'18'!F15</f>
        <v>3.5402770651616216</v>
      </c>
      <c r="G21" s="17">
        <f>'18'!G15</f>
        <v>3.5840432162892171</v>
      </c>
      <c r="H21" s="17">
        <f>'18'!H15</f>
        <v>3.621286868898919</v>
      </c>
    </row>
    <row r="22" spans="1:8" ht="16">
      <c r="A22" s="17">
        <v>19</v>
      </c>
      <c r="B22" s="59" t="s">
        <v>77</v>
      </c>
      <c r="C22" s="17">
        <f>'19'!C15</f>
        <v>4.1420861051838838</v>
      </c>
      <c r="D22" s="17">
        <f>'19'!D15</f>
        <v>4.2587837414667753</v>
      </c>
      <c r="E22" s="17">
        <f>'19'!E15</f>
        <v>4.3135783945986503</v>
      </c>
      <c r="F22" s="17">
        <f>'19'!F15</f>
        <v>4.6526249607041814</v>
      </c>
      <c r="G22" s="17">
        <f>'19'!G15</f>
        <v>4.7748096528584334</v>
      </c>
      <c r="H22" s="17">
        <f>'19'!H15</f>
        <v>4.8812664907651708</v>
      </c>
    </row>
    <row r="23" spans="1:8" ht="16">
      <c r="A23" s="17">
        <v>20</v>
      </c>
      <c r="B23" s="59" t="s">
        <v>81</v>
      </c>
      <c r="C23" s="17">
        <f>'20'!C15</f>
        <v>5.3901437371663246</v>
      </c>
      <c r="D23" s="17">
        <f>'20'!D15</f>
        <v>4.9483832437505333</v>
      </c>
      <c r="E23" s="17">
        <f>'20'!E15</f>
        <v>3.6023672699202334</v>
      </c>
      <c r="F23" s="17">
        <f>'20'!F15</f>
        <v>3.6263166983249868</v>
      </c>
      <c r="G23" s="17">
        <f>'20'!G15</f>
        <v>3.7201062887511069</v>
      </c>
      <c r="H23" s="17">
        <f>'20'!H15</f>
        <v>3.7895876567716322</v>
      </c>
    </row>
    <row r="24" spans="1:8" ht="16">
      <c r="A24" s="17">
        <v>21</v>
      </c>
      <c r="B24" s="59" t="s">
        <v>85</v>
      </c>
      <c r="C24" s="17">
        <f>'21'!C15</f>
        <v>2.8072364316905802</v>
      </c>
      <c r="D24" s="17">
        <f>'21'!D15</f>
        <v>2.8414472437961735</v>
      </c>
      <c r="E24" s="17">
        <f>'21'!E15</f>
        <v>2.6819923371647509</v>
      </c>
      <c r="F24" s="17">
        <f>'21'!F15</f>
        <v>2.5683832027738536</v>
      </c>
      <c r="G24" s="17">
        <f>'21'!G15</f>
        <v>2.5667351129363447</v>
      </c>
      <c r="H24" s="17">
        <f>'21'!H15</f>
        <v>2.597065316192702</v>
      </c>
    </row>
    <row r="25" spans="1:8" ht="16">
      <c r="A25" s="17">
        <v>22</v>
      </c>
      <c r="B25" s="59" t="s">
        <v>89</v>
      </c>
      <c r="C25" s="17">
        <f>'22'!C15</f>
        <v>3.7784535987466592</v>
      </c>
      <c r="D25" s="17">
        <f>'22'!D15</f>
        <v>3.7223152801042247</v>
      </c>
      <c r="E25" s="17">
        <f>'22'!E15</f>
        <v>3.4442634396090295</v>
      </c>
      <c r="F25" s="17">
        <f>'22'!F15</f>
        <v>3.0917693352695927</v>
      </c>
      <c r="G25" s="17">
        <f>'22'!G15</f>
        <v>3.1164415903295875</v>
      </c>
      <c r="H25" s="17">
        <f>'22'!H15</f>
        <v>3.0790762771168652</v>
      </c>
    </row>
    <row r="26" spans="1:8" ht="16">
      <c r="A26" s="17">
        <v>23</v>
      </c>
      <c r="B26" s="59" t="s">
        <v>93</v>
      </c>
      <c r="C26" s="17">
        <f>'23'!C15</f>
        <v>12.75728987993139</v>
      </c>
      <c r="D26" s="17">
        <f>'23'!D15</f>
        <v>13.144813873853971</v>
      </c>
      <c r="E26" s="17">
        <f>'23'!E15</f>
        <v>10.843781768891901</v>
      </c>
      <c r="F26" s="17">
        <f>'23'!F15</f>
        <v>4.2675893886966554</v>
      </c>
      <c r="G26" s="17">
        <f>'23'!G15</f>
        <v>4.3766264490182163</v>
      </c>
      <c r="H26" s="17">
        <f>'23'!H15</f>
        <v>3.9232318948149723</v>
      </c>
    </row>
    <row r="27" spans="1:8" ht="16">
      <c r="A27" s="17">
        <v>24</v>
      </c>
      <c r="B27" s="59" t="s">
        <v>97</v>
      </c>
      <c r="C27" s="17">
        <f>'24'!C15</f>
        <v>1.2438573593433835</v>
      </c>
      <c r="D27" s="17">
        <f>'24'!D15</f>
        <v>1.2350050522933957</v>
      </c>
      <c r="E27" s="17">
        <f>'24'!E15</f>
        <v>1.1921386968220988</v>
      </c>
      <c r="F27" s="17">
        <f>'24'!F15</f>
        <v>1.0039320672634484</v>
      </c>
      <c r="G27" s="17">
        <f>'24'!G15</f>
        <v>1.0420341820031671</v>
      </c>
      <c r="H27" s="17">
        <f>'24'!H15</f>
        <v>1.023607450572656</v>
      </c>
    </row>
    <row r="28" spans="1:8" ht="16">
      <c r="A28" s="17">
        <v>25</v>
      </c>
      <c r="B28" s="59" t="s">
        <v>101</v>
      </c>
      <c r="C28" s="17">
        <f>'25'!C15</f>
        <v>5.286048845767815</v>
      </c>
      <c r="D28" s="17">
        <f>'25'!D15</f>
        <v>5.188023464785867</v>
      </c>
      <c r="E28" s="17">
        <f>'25'!E15</f>
        <v>5.2288028433751412</v>
      </c>
      <c r="F28" s="17">
        <f>'25'!F15</f>
        <v>5.2851566548067286</v>
      </c>
      <c r="G28" s="17">
        <f>'25'!G15</f>
        <v>5.342551854179761</v>
      </c>
      <c r="H28" s="17">
        <f>'25'!H15</f>
        <v>5.2617098837609193</v>
      </c>
    </row>
    <row r="29" spans="1:8" ht="16">
      <c r="A29" s="17">
        <v>26</v>
      </c>
      <c r="B29" s="59" t="s">
        <v>105</v>
      </c>
      <c r="C29" s="17">
        <f>'26'!C15</f>
        <v>2.8694040273228207</v>
      </c>
      <c r="D29" s="17">
        <f>'26'!D15</f>
        <v>2.9243516404586614</v>
      </c>
      <c r="E29" s="17">
        <f>'26'!E15</f>
        <v>3.3140016570008282</v>
      </c>
      <c r="F29" s="17">
        <f>'26'!F15</f>
        <v>3.2856993845832898</v>
      </c>
      <c r="G29" s="17">
        <f>'26'!G15</f>
        <v>3.2959271757043083</v>
      </c>
      <c r="H29" s="17">
        <f>'26'!H15</f>
        <v>3.3290179397077861</v>
      </c>
    </row>
    <row r="30" spans="1:8" ht="16">
      <c r="A30" s="17">
        <v>27</v>
      </c>
      <c r="B30" s="59" t="s">
        <v>3</v>
      </c>
      <c r="C30" s="17">
        <f>'27'!C15</f>
        <v>3.3584233086361563</v>
      </c>
      <c r="D30" s="17">
        <f>'27'!D15</f>
        <v>2.3884609419428218</v>
      </c>
      <c r="E30" s="17">
        <f>'27'!E15</f>
        <v>2.5023981315427286</v>
      </c>
      <c r="F30" s="17">
        <f>'27'!F15</f>
        <v>2.2774022920952102</v>
      </c>
      <c r="G30" s="17">
        <f>'27'!G15</f>
        <v>2.3210216734672247</v>
      </c>
      <c r="H30" s="17">
        <f>'27'!H15</f>
        <v>2.3507438655245703</v>
      </c>
    </row>
    <row r="31" spans="1:8" ht="16">
      <c r="A31" s="17">
        <v>28</v>
      </c>
      <c r="B31" s="59" t="s">
        <v>7</v>
      </c>
      <c r="C31" s="17">
        <f>'28'!C15</f>
        <v>2.7742626301956586</v>
      </c>
      <c r="D31" s="17">
        <f>'28'!D15</f>
        <v>3.3150264707337587</v>
      </c>
      <c r="E31" s="17">
        <f>'28'!E15</f>
        <v>3.3044610223802136</v>
      </c>
      <c r="F31" s="17">
        <f>'28'!F15</f>
        <v>3.0341340075853349</v>
      </c>
      <c r="G31" s="17">
        <f>'28'!G15</f>
        <v>3.0775543701272055</v>
      </c>
      <c r="H31" s="17">
        <f>'28'!H15</f>
        <v>3.1099362463069506</v>
      </c>
    </row>
    <row r="32" spans="1:8" ht="16">
      <c r="A32" s="17">
        <v>29</v>
      </c>
      <c r="B32" s="59" t="s">
        <v>11</v>
      </c>
      <c r="C32" s="17">
        <f>'29'!C15</f>
        <v>4.2729245794899624</v>
      </c>
      <c r="D32" s="17">
        <f>'29'!D15</f>
        <v>5.0113269719228395</v>
      </c>
      <c r="E32" s="17">
        <f>'29'!E15</f>
        <v>3.8510911424903722</v>
      </c>
      <c r="F32" s="17">
        <f>'29'!F15</f>
        <v>3.8838348495451367</v>
      </c>
      <c r="G32" s="17">
        <f>'29'!G15</f>
        <v>3.9343565023216245</v>
      </c>
      <c r="H32" s="17">
        <f>'29'!H15</f>
        <v>3.9745058722429105</v>
      </c>
    </row>
    <row r="33" spans="1:8" ht="16">
      <c r="A33" s="17">
        <v>30</v>
      </c>
      <c r="B33" s="59" t="s">
        <v>15</v>
      </c>
      <c r="C33" s="17">
        <f>'30'!C15</f>
        <v>5.8217795127204202</v>
      </c>
      <c r="D33" s="17">
        <f>'30'!D15</f>
        <v>3.6625021393119974</v>
      </c>
      <c r="E33" s="17">
        <f>'30'!E15</f>
        <v>3.0511060259344012</v>
      </c>
      <c r="F33" s="17">
        <f>'30'!F15</f>
        <v>3.1434459152666689</v>
      </c>
      <c r="G33" s="17">
        <f>'30'!G15</f>
        <v>3.1143827859569653</v>
      </c>
      <c r="H33" s="17">
        <f>'30'!H15</f>
        <v>3.1329900248478522</v>
      </c>
    </row>
    <row r="34" spans="1:8" ht="16">
      <c r="A34" s="17">
        <v>31</v>
      </c>
      <c r="B34" s="59" t="s">
        <v>19</v>
      </c>
      <c r="C34" s="17">
        <f>'31'!C15</f>
        <v>7.9139610389610384</v>
      </c>
      <c r="D34" s="17">
        <f>'31'!D15</f>
        <v>8.0943888050487036</v>
      </c>
      <c r="E34" s="17">
        <f>'31'!E15</f>
        <v>7.7519379844961236</v>
      </c>
      <c r="F34" s="17">
        <f>'31'!F15</f>
        <v>7.3991344408767272</v>
      </c>
      <c r="G34" s="17">
        <f>'31'!G15</f>
        <v>7.4674181049665371</v>
      </c>
      <c r="H34" s="17">
        <f>'31'!H15</f>
        <v>7.5833452568321649</v>
      </c>
    </row>
    <row r="35" spans="1:8" ht="16">
      <c r="A35" s="17">
        <v>32</v>
      </c>
      <c r="B35" s="59" t="s">
        <v>23</v>
      </c>
      <c r="C35" s="75">
        <f>'32'!C15</f>
        <v>3.2811176968670619</v>
      </c>
      <c r="D35" s="75">
        <f>'32'!D15</f>
        <v>3.0504120732098898</v>
      </c>
      <c r="E35" s="75">
        <f>'32'!E15</f>
        <v>3.0423208561960124</v>
      </c>
      <c r="F35" s="75">
        <f>'32'!F15</f>
        <v>2.262942929683188</v>
      </c>
      <c r="G35" s="75">
        <f>'32'!G15</f>
        <v>2.2874358402142381</v>
      </c>
      <c r="H35" s="75">
        <f>'32'!H15</f>
        <v>2.3081686652029498</v>
      </c>
    </row>
    <row r="36" spans="1:8" ht="16">
      <c r="A36" s="17">
        <v>33</v>
      </c>
      <c r="B36" s="59" t="s">
        <v>27</v>
      </c>
      <c r="C36" s="17">
        <f>'33'!C15</f>
        <v>5.3976646838510689</v>
      </c>
      <c r="D36" s="17">
        <f>'33'!D15</f>
        <v>4.9393803322855865</v>
      </c>
      <c r="E36" s="17">
        <f>'33'!E15</f>
        <v>5.6670066870678912</v>
      </c>
      <c r="F36" s="17">
        <f>'33'!F15</f>
        <v>5.7326301307039662</v>
      </c>
      <c r="G36" s="17">
        <f>'33'!G15</f>
        <v>5.8390750905056636</v>
      </c>
      <c r="H36" s="17">
        <f>'33'!H15</f>
        <v>5.9822924144532186</v>
      </c>
    </row>
    <row r="37" spans="1:8" ht="16">
      <c r="A37" s="17">
        <v>34</v>
      </c>
      <c r="B37" s="59" t="s">
        <v>31</v>
      </c>
      <c r="C37" s="17">
        <f>'34'!C15</f>
        <v>8.2195092469479025</v>
      </c>
      <c r="D37" s="17">
        <f>'34'!D15</f>
        <v>10.739414887050982</v>
      </c>
      <c r="E37" s="17">
        <f>'34'!E15</f>
        <v>7.7918813623224832</v>
      </c>
      <c r="F37" s="17">
        <f>'34'!F15</f>
        <v>8.3948104807936907</v>
      </c>
      <c r="G37" s="17">
        <f>'34'!G15</f>
        <v>8.5084439860770917</v>
      </c>
      <c r="H37" s="17">
        <f>'34'!H15</f>
        <v>8.6387434554973819</v>
      </c>
    </row>
    <row r="38" spans="1:8" ht="16">
      <c r="A38" s="17">
        <v>35</v>
      </c>
      <c r="B38" s="59" t="s">
        <v>35</v>
      </c>
      <c r="C38" s="17">
        <f>'35'!C15</f>
        <v>5.5956095986226186</v>
      </c>
      <c r="D38" s="17">
        <f>'35'!D15</f>
        <v>5.8948747339119043</v>
      </c>
      <c r="E38" s="17">
        <f>'35'!E15</f>
        <v>5.9256007900801055</v>
      </c>
      <c r="F38" s="17">
        <f>'35'!F15</f>
        <v>6.1606160616061612</v>
      </c>
      <c r="G38" s="17">
        <f>'35'!G15</f>
        <v>6.150265957446809</v>
      </c>
      <c r="H38" s="17">
        <f>'35'!H15</f>
        <v>5.4382942063321122</v>
      </c>
    </row>
    <row r="39" spans="1:8" ht="16">
      <c r="A39" s="17">
        <v>36</v>
      </c>
      <c r="B39" s="59" t="s">
        <v>40</v>
      </c>
      <c r="C39" s="17">
        <f>'36'!C15</f>
        <v>4.2095230530955874</v>
      </c>
      <c r="D39" s="17">
        <f>'36'!D15</f>
        <v>4.0912919658256781</v>
      </c>
      <c r="E39" s="17">
        <f>'36'!E15</f>
        <v>3.741551335693595</v>
      </c>
      <c r="F39" s="17">
        <f>'36'!F15</f>
        <v>3.8250926075052343</v>
      </c>
      <c r="G39" s="17">
        <f>'36'!G15</f>
        <v>3.8588082375401114</v>
      </c>
      <c r="H39" s="17">
        <f>'36'!H15</f>
        <v>3.3328605871507584</v>
      </c>
    </row>
    <row r="40" spans="1:8" ht="16">
      <c r="A40" s="17">
        <v>37</v>
      </c>
      <c r="B40" s="59" t="s">
        <v>44</v>
      </c>
      <c r="C40" s="17">
        <f>'37'!C15</f>
        <v>7.2685223424465182</v>
      </c>
      <c r="D40" s="17">
        <f>'37'!D15</f>
        <v>8.2991030262385781</v>
      </c>
      <c r="E40" s="17">
        <f>'37'!E15</f>
        <v>8.0222935314980575</v>
      </c>
      <c r="F40" s="17">
        <f>'37'!F15</f>
        <v>8.118393234672304</v>
      </c>
      <c r="G40" s="17">
        <f>'37'!G15</f>
        <v>8.1995216945678173</v>
      </c>
      <c r="H40" s="17">
        <f>'37'!H15</f>
        <v>8.2701585113714682</v>
      </c>
    </row>
    <row r="41" spans="1:8" ht="16">
      <c r="A41" s="17">
        <v>38</v>
      </c>
      <c r="B41" s="59" t="s">
        <v>48</v>
      </c>
      <c r="C41" s="17">
        <f>'38'!C15</f>
        <v>7.4927454632075881</v>
      </c>
      <c r="D41" s="17">
        <f>'38'!D15</f>
        <v>7.7717919279342933</v>
      </c>
      <c r="E41" s="17">
        <f>'38'!E15</f>
        <v>5.5485949525684628</v>
      </c>
      <c r="F41" s="17">
        <f>'38'!F15</f>
        <v>5.6228177572212399</v>
      </c>
      <c r="G41" s="17">
        <f>'38'!G15</f>
        <v>5.6943423952975758</v>
      </c>
      <c r="H41" s="17">
        <f>'38'!H15</f>
        <v>5.8194105500281585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'39'!C15</f>
        <v>0.1865888115703879</v>
      </c>
      <c r="F43" s="17">
        <f>'39'!D15</f>
        <v>0.17083372367920732</v>
      </c>
      <c r="G43" s="17">
        <f>'39'!E15</f>
        <v>0.17357494966326459</v>
      </c>
      <c r="H43" s="17">
        <f>'39'!F15</f>
        <v>0.17435091926522181</v>
      </c>
    </row>
    <row r="44" spans="1:8" ht="17" thickBot="1">
      <c r="A44">
        <v>40</v>
      </c>
      <c r="B44" s="60" t="s">
        <v>60</v>
      </c>
      <c r="C44" s="17"/>
      <c r="D44" s="17"/>
      <c r="E44" s="17">
        <f>'40'!C15</f>
        <v>0.39127737748723579</v>
      </c>
      <c r="F44" s="17">
        <f>'40'!D15</f>
        <v>0.43999349574832369</v>
      </c>
      <c r="G44" s="17">
        <f>'40'!E15</f>
        <v>0.4321106203188016</v>
      </c>
      <c r="H44" s="17">
        <f>'40'!F15</f>
        <v>0.43298373905513327</v>
      </c>
    </row>
    <row r="45" spans="1:8" ht="17" thickBot="1">
      <c r="A45">
        <v>41</v>
      </c>
      <c r="B45" s="60" t="s">
        <v>64</v>
      </c>
      <c r="C45" s="17"/>
      <c r="D45" s="17"/>
      <c r="E45" s="17">
        <f>'41'!C15</f>
        <v>1.442693902978835</v>
      </c>
      <c r="F45" s="17">
        <f>'41'!D15</f>
        <v>1.5019328151801907</v>
      </c>
      <c r="G45" s="17">
        <f>'41'!E15</f>
        <v>1.4885136364388138</v>
      </c>
      <c r="H45" s="17">
        <f>'41'!F15</f>
        <v>1.5077523600512635</v>
      </c>
    </row>
    <row r="46" spans="1:8" ht="17" thickBot="1">
      <c r="A46">
        <v>42</v>
      </c>
      <c r="B46" s="60" t="s">
        <v>68</v>
      </c>
      <c r="C46" s="17"/>
      <c r="D46" s="17"/>
      <c r="E46" s="17">
        <f>'42'!C15</f>
        <v>2.7217438429577889</v>
      </c>
      <c r="F46" s="17">
        <f>'42'!D15</f>
        <v>2.7584204413472704</v>
      </c>
      <c r="G46" s="17">
        <f>'42'!E15</f>
        <v>2.7588721438988819</v>
      </c>
      <c r="H46" s="17">
        <f>'42'!F15</f>
        <v>2.7800230239792296</v>
      </c>
    </row>
    <row r="47" spans="1:8" ht="17" thickBot="1">
      <c r="A47">
        <v>43</v>
      </c>
      <c r="B47" s="60" t="s">
        <v>72</v>
      </c>
      <c r="C47" s="17"/>
      <c r="D47" s="17"/>
      <c r="E47" s="17">
        <f>'43'!C15</f>
        <v>0.97354984205488848</v>
      </c>
      <c r="F47" s="17">
        <f>'43'!D15</f>
        <v>0.90896695905103853</v>
      </c>
      <c r="G47" s="17">
        <f>'43'!E15</f>
        <v>0.91392868863695853</v>
      </c>
      <c r="H47" s="17">
        <f>'43'!F15</f>
        <v>0.91889114898984636</v>
      </c>
    </row>
    <row r="48" spans="1:8" ht="17" thickBot="1">
      <c r="A48">
        <v>44</v>
      </c>
      <c r="B48" s="60" t="s">
        <v>76</v>
      </c>
      <c r="C48" s="17"/>
      <c r="D48" s="17"/>
      <c r="E48" s="17">
        <f>'44'!C15</f>
        <v>2.9633237938663259</v>
      </c>
      <c r="F48" s="17">
        <f>'44'!D15</f>
        <v>3.3244407962240921</v>
      </c>
      <c r="G48" s="17">
        <f>'44'!E15</f>
        <v>3.3213625890021383</v>
      </c>
      <c r="H48" s="17">
        <f>'44'!F15</f>
        <v>3.3600033600033599</v>
      </c>
    </row>
    <row r="49" spans="1:8" ht="17" thickBot="1">
      <c r="A49">
        <v>45</v>
      </c>
      <c r="B49" s="60" t="s">
        <v>80</v>
      </c>
      <c r="C49" s="17"/>
      <c r="D49" s="17"/>
      <c r="E49" s="17">
        <f>'45'!C15</f>
        <v>4.9918991110916497</v>
      </c>
      <c r="F49" s="17">
        <f>'45'!D15</f>
        <v>5.017984812824726</v>
      </c>
      <c r="G49" s="17">
        <f>'45'!E15</f>
        <v>5.0823063776198616</v>
      </c>
      <c r="H49" s="17">
        <f>'45'!F15</f>
        <v>5.14947138169887</v>
      </c>
    </row>
    <row r="50" spans="1:8" ht="17" thickBot="1">
      <c r="A50">
        <v>46</v>
      </c>
      <c r="B50" s="60" t="s">
        <v>84</v>
      </c>
      <c r="C50" s="17"/>
      <c r="D50" s="17"/>
      <c r="E50" s="17">
        <f>'46'!C15</f>
        <v>1.548731642189586</v>
      </c>
      <c r="F50" s="17">
        <f>'46'!D15</f>
        <v>1.5668899935163174</v>
      </c>
      <c r="G50" s="17">
        <f>'46'!E15</f>
        <v>1.5819332315077459</v>
      </c>
      <c r="H50" s="17">
        <f>'46'!F15</f>
        <v>1.6</v>
      </c>
    </row>
    <row r="51" spans="1:8" ht="17" thickBot="1">
      <c r="A51">
        <v>47</v>
      </c>
      <c r="B51" s="60" t="s">
        <v>88</v>
      </c>
      <c r="C51" s="17"/>
      <c r="D51" s="17"/>
      <c r="E51" s="17">
        <f>'47'!C15</f>
        <v>5.1919956733369386</v>
      </c>
      <c r="F51" s="17">
        <f>'47'!D15</f>
        <v>5.6973813958584421</v>
      </c>
      <c r="G51" s="17">
        <f>'47'!E15</f>
        <v>5.5147058823529411</v>
      </c>
      <c r="H51" s="17">
        <f>'47'!F15</f>
        <v>5.5697823303457108</v>
      </c>
    </row>
    <row r="52" spans="1:8" ht="17" thickBot="1">
      <c r="A52">
        <v>48</v>
      </c>
      <c r="B52" s="60" t="s">
        <v>92</v>
      </c>
      <c r="C52" s="17"/>
      <c r="D52" s="17"/>
      <c r="E52" s="17">
        <f>'48'!C15</f>
        <v>4.0118901615149563</v>
      </c>
      <c r="F52" s="17">
        <f>'48'!D15</f>
        <v>3.8021225035514328</v>
      </c>
      <c r="G52" s="17">
        <f>'48'!E15</f>
        <v>3.8397434545032598</v>
      </c>
      <c r="H52" s="17">
        <f>'48'!F15</f>
        <v>3.8767946150896773</v>
      </c>
    </row>
    <row r="53" spans="1:8" ht="17" thickBot="1">
      <c r="A53">
        <v>49</v>
      </c>
      <c r="B53" s="60" t="s">
        <v>96</v>
      </c>
      <c r="C53" s="17"/>
      <c r="D53" s="17"/>
      <c r="E53" s="17">
        <f>'49'!C15</f>
        <v>4.3896162869900852</v>
      </c>
      <c r="F53" s="17">
        <f>'49'!D15</f>
        <v>4.7198538367844094</v>
      </c>
      <c r="G53" s="17">
        <f>'49'!E15</f>
        <v>4.7622705276902986</v>
      </c>
      <c r="H53" s="17">
        <f>'49'!F15</f>
        <v>4.8309178743961354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'50'!C15</f>
        <v>5.1052967453733249</v>
      </c>
      <c r="F54" s="17">
        <f>'50'!D15</f>
        <v>7.0851706882029433</v>
      </c>
      <c r="G54" s="17">
        <f>'50'!E15</f>
        <v>7.1550085059541679</v>
      </c>
      <c r="H54" s="17">
        <f>'50'!F15</f>
        <v>7.2607260726072607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'51'!C15</f>
        <v>3.5775732583226367</v>
      </c>
      <c r="F55" s="17">
        <f>'51'!D15</f>
        <v>2.1261320963110228</v>
      </c>
      <c r="G55" s="17">
        <f>'51'!E15</f>
        <v>2.1477783046498007</v>
      </c>
      <c r="H55" s="17">
        <f>'51'!F15</f>
        <v>2.1822304095224601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'52'!C15</f>
        <v>1E-3</v>
      </c>
      <c r="F56" s="17">
        <f>'52'!D15</f>
        <v>1E-3</v>
      </c>
      <c r="G56" s="17">
        <f>'52'!E15</f>
        <v>3.1433812965465231</v>
      </c>
      <c r="H56" s="17">
        <f>'52'!F15</f>
        <v>3.1243082080539706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'1'!C15</f>
        <v>3.495178338316419</v>
      </c>
      <c r="D60" s="62">
        <f>'1'!D15</f>
        <v>2.9388884086783649</v>
      </c>
      <c r="E60" s="62">
        <f>'1'!E15</f>
        <v>2.7839401452868762</v>
      </c>
      <c r="F60" s="62">
        <f>'1'!F15</f>
        <v>3.3206623847599075</v>
      </c>
      <c r="G60" s="62">
        <f>'1'!G15</f>
        <v>2.8490028490028489</v>
      </c>
      <c r="H60" s="63">
        <f>'1'!H15</f>
        <v>2.2738204556386372</v>
      </c>
    </row>
    <row r="61" spans="1:8">
      <c r="B61" t="s">
        <v>214</v>
      </c>
      <c r="C61">
        <f>'1'!C45</f>
        <v>3.0827366746221161</v>
      </c>
      <c r="D61">
        <f>'1'!D45</f>
        <v>3.0652906917339329</v>
      </c>
      <c r="E61">
        <f>'1'!E45</f>
        <v>2.9658416854162404</v>
      </c>
      <c r="F61">
        <f>'1'!F45</f>
        <v>3.7937045011791244</v>
      </c>
      <c r="G61">
        <f>'1'!G45</f>
        <v>3.3977283758858365</v>
      </c>
      <c r="H61">
        <f>'1'!H45</f>
        <v>3.437101050770893</v>
      </c>
    </row>
    <row r="62" spans="1:8">
      <c r="B62" t="s">
        <v>215</v>
      </c>
      <c r="C62">
        <f>'1'!C75</f>
        <v>1.4121444422029454</v>
      </c>
      <c r="D62">
        <f>'1'!D75</f>
        <v>1.6447368421052631</v>
      </c>
      <c r="E62">
        <f>'1'!E75</f>
        <v>1.2401818933443571</v>
      </c>
      <c r="F62">
        <f>'1'!F75</f>
        <v>1.8848167539267016</v>
      </c>
      <c r="G62">
        <f>'1'!G75</f>
        <v>1.9043588658484976</v>
      </c>
      <c r="H62">
        <f>'1'!H75</f>
        <v>1.9255455712451861</v>
      </c>
    </row>
    <row r="63" spans="1:8">
      <c r="B63" t="s">
        <v>216</v>
      </c>
      <c r="C63">
        <f>'1'!C105</f>
        <v>9.0270812437311942</v>
      </c>
      <c r="D63">
        <f>'1'!D105</f>
        <v>3.0487804878048781</v>
      </c>
      <c r="E63">
        <f>'1'!E105</f>
        <v>3.0832476875642341</v>
      </c>
      <c r="F63">
        <f>'1'!F105</f>
        <v>3.0674846625766872</v>
      </c>
      <c r="G63">
        <f>'1'!G105</f>
        <v>3.1512605042016806</v>
      </c>
      <c r="H63">
        <f>'1'!H105</f>
        <v>3.1914893617021276</v>
      </c>
    </row>
    <row r="64" spans="1:8">
      <c r="B64" t="s">
        <v>217</v>
      </c>
      <c r="C64">
        <f>'1'!C135</f>
        <v>5.2151238591916558</v>
      </c>
      <c r="D64">
        <f>'1'!D135</f>
        <v>3.4129692832764507</v>
      </c>
      <c r="E64">
        <f>'1'!E135</f>
        <v>3.4293552812071328</v>
      </c>
      <c r="F64">
        <f>'1'!F135</f>
        <v>3.4458993797381119</v>
      </c>
      <c r="G64">
        <f>'1'!G135</f>
        <v>3.5063113604488079</v>
      </c>
      <c r="H64">
        <f>'1'!H135</f>
        <v>3.5868005738880919</v>
      </c>
    </row>
    <row r="65" spans="1:8">
      <c r="B65" t="s">
        <v>218</v>
      </c>
      <c r="C65">
        <f>'1'!C165</f>
        <v>4.9916805324459235</v>
      </c>
      <c r="D65">
        <f>'1'!D165</f>
        <v>1.7421602787456445</v>
      </c>
      <c r="E65">
        <f>'1'!E165</f>
        <v>1.7271157167530224</v>
      </c>
      <c r="F65">
        <f>'1'!F165</f>
        <v>1.7211703958691911</v>
      </c>
      <c r="G65">
        <f>'1'!G165</f>
        <v>9.9999999999999995E-7</v>
      </c>
      <c r="H65">
        <f>'1'!H165</f>
        <v>9.9999999999999995E-7</v>
      </c>
    </row>
    <row r="66" spans="1:8">
      <c r="B66" t="s">
        <v>219</v>
      </c>
      <c r="C66">
        <f>'1'!C195</f>
        <v>2.3837902264600714</v>
      </c>
      <c r="D66">
        <f>'1'!D195</f>
        <v>2.4232633279483036</v>
      </c>
      <c r="E66">
        <f>'1'!E195</f>
        <v>2.443991853360489</v>
      </c>
      <c r="F66">
        <f>'1'!F195</f>
        <v>2.443991853360489</v>
      </c>
      <c r="G66">
        <f>'1'!G195</f>
        <v>2.4691358024691357</v>
      </c>
      <c r="H66">
        <f>'1'!H195</f>
        <v>9.9999999999999995E-7</v>
      </c>
    </row>
    <row r="67" spans="1:8">
      <c r="B67" t="s">
        <v>220</v>
      </c>
      <c r="C67">
        <f>'1'!C225</f>
        <v>4.2816365366317788</v>
      </c>
      <c r="D67">
        <f>'1'!D225</f>
        <v>3.9564787339268048</v>
      </c>
      <c r="E67">
        <f>'1'!E225</f>
        <v>3.5460992907801416</v>
      </c>
      <c r="F67">
        <f>'1'!F225</f>
        <v>4.1109969167523124</v>
      </c>
      <c r="G67">
        <f>'1'!G225</f>
        <v>4.2598509052183173</v>
      </c>
      <c r="H67">
        <f>'1'!H225</f>
        <v>9.9999999999999995E-7</v>
      </c>
    </row>
    <row r="68" spans="1:8" ht="16" thickBot="1">
      <c r="B68" t="s">
        <v>221</v>
      </c>
      <c r="C68">
        <f>'1'!C255</f>
        <v>10.172939979654121</v>
      </c>
      <c r="D68">
        <f>'1'!D255</f>
        <v>7.2463768115942031</v>
      </c>
      <c r="E68">
        <f>'1'!E255</f>
        <v>7.4946466809421848</v>
      </c>
      <c r="F68">
        <f>'1'!F255</f>
        <v>7.3839662447257384</v>
      </c>
      <c r="G68">
        <f>'1'!G255</f>
        <v>9.9999999999999995E-7</v>
      </c>
      <c r="H68">
        <f>'1'!H255</f>
        <v>9.9999999999999995E-7</v>
      </c>
    </row>
    <row r="69" spans="1:8" ht="17" thickBot="1">
      <c r="A69">
        <v>2</v>
      </c>
      <c r="B69" s="69" t="s">
        <v>8</v>
      </c>
      <c r="C69" s="62">
        <f>'2'!C15</f>
        <v>5.9238719435341567</v>
      </c>
      <c r="D69" s="62">
        <f>'2'!D15</f>
        <v>6.0202868489616277</v>
      </c>
      <c r="E69" s="62">
        <f>'2'!E15</f>
        <v>6.0675589547482476</v>
      </c>
      <c r="F69" s="62">
        <f>'2'!F15</f>
        <v>6.1963897068237097</v>
      </c>
      <c r="G69" s="62">
        <f>'2'!G15</f>
        <v>6.1658325163820233</v>
      </c>
      <c r="H69" s="63">
        <f>'2'!H15</f>
        <v>1.0000000000000001E-5</v>
      </c>
    </row>
    <row r="70" spans="1:8">
      <c r="B70" t="s">
        <v>223</v>
      </c>
      <c r="C70">
        <f>'2'!C45</f>
        <v>2.2743595882212113</v>
      </c>
      <c r="D70">
        <f>'2'!D45</f>
        <v>2.0337360928340713</v>
      </c>
      <c r="E70">
        <f>'2'!E45</f>
        <v>2.1639817263765329</v>
      </c>
      <c r="F70">
        <f>'2'!F45</f>
        <v>2.2899843316861519</v>
      </c>
      <c r="G70">
        <f>'2'!G45</f>
        <v>2.286401925391095</v>
      </c>
      <c r="H70">
        <f>'2'!H45</f>
        <v>9.9999999999999995E-7</v>
      </c>
    </row>
    <row r="71" spans="1:8">
      <c r="B71" t="s">
        <v>224</v>
      </c>
      <c r="C71">
        <f>'2'!C75</f>
        <v>7.5275043427909667</v>
      </c>
      <c r="D71">
        <f>'2'!D75</f>
        <v>7.5956763073327487</v>
      </c>
      <c r="E71">
        <f>'2'!E75</f>
        <v>9.1933570581257413</v>
      </c>
      <c r="F71">
        <f>'2'!F75</f>
        <v>9.5952023988005983</v>
      </c>
      <c r="G71">
        <f>'2'!G75</f>
        <v>9.6501809408926409</v>
      </c>
      <c r="H71">
        <f>'2'!H75</f>
        <v>9.9999999999999995E-7</v>
      </c>
    </row>
    <row r="72" spans="1:8">
      <c r="B72" t="s">
        <v>225</v>
      </c>
      <c r="C72">
        <f>'2'!C105</f>
        <v>8.6171522363561746</v>
      </c>
      <c r="D72">
        <f>'2'!D105</f>
        <v>6.345177664974619</v>
      </c>
      <c r="E72">
        <f>'2'!E105</f>
        <v>8.1615120274914101</v>
      </c>
      <c r="F72">
        <f>'2'!F105</f>
        <v>7.9575596816976129</v>
      </c>
      <c r="G72">
        <f>'2'!G105</f>
        <v>8.0213903743315509</v>
      </c>
      <c r="H72">
        <f>'2'!H105</f>
        <v>9.9999999999999995E-7</v>
      </c>
    </row>
    <row r="73" spans="1:8">
      <c r="B73" t="s">
        <v>226</v>
      </c>
      <c r="C73">
        <f>'2'!C135</f>
        <v>9.2834348709022336</v>
      </c>
      <c r="D73">
        <f>'2'!D135</f>
        <v>11.562323745064862</v>
      </c>
      <c r="E73">
        <f>'2'!E135</f>
        <v>10.587907495123989</v>
      </c>
      <c r="F73">
        <f>'2'!F135</f>
        <v>10.379677683692979</v>
      </c>
      <c r="G73">
        <f>'2'!G135</f>
        <v>10.309278350515465</v>
      </c>
      <c r="H73">
        <f>'2'!H135</f>
        <v>9.9999999999999995E-7</v>
      </c>
    </row>
    <row r="74" spans="1:8">
      <c r="B74" t="s">
        <v>227</v>
      </c>
      <c r="C74">
        <f>'2'!C165</f>
        <v>5.1325919589392646</v>
      </c>
      <c r="D74">
        <f>'2'!D165</f>
        <v>5.1325919589392646</v>
      </c>
      <c r="E74">
        <f>'2'!E165</f>
        <v>4.3103448275862064</v>
      </c>
      <c r="F74">
        <f>'2'!F165</f>
        <v>4.3377674956622325</v>
      </c>
      <c r="G74">
        <f>'2'!G165</f>
        <v>4.4221698113207548</v>
      </c>
      <c r="H74">
        <f>'2'!H165</f>
        <v>1.0000000000000001E-5</v>
      </c>
    </row>
    <row r="75" spans="1:8">
      <c r="B75" t="s">
        <v>228</v>
      </c>
      <c r="C75">
        <f>'2'!C195</f>
        <v>13.307984790874524</v>
      </c>
      <c r="D75">
        <f>'2'!D195</f>
        <v>12.113484220592923</v>
      </c>
      <c r="E75">
        <f>'2'!E195</f>
        <v>11.586739620212423</v>
      </c>
      <c r="F75">
        <f>'2'!F195</f>
        <v>11.616650532429816</v>
      </c>
      <c r="G75">
        <f>'2'!G195</f>
        <v>11.684518013631937</v>
      </c>
      <c r="H75">
        <f>'2'!H195</f>
        <v>9.9999999999999995E-7</v>
      </c>
    </row>
    <row r="76" spans="1:8">
      <c r="B76" t="s">
        <v>229</v>
      </c>
      <c r="C76">
        <f>'2'!C225</f>
        <v>3.5650623885918002</v>
      </c>
      <c r="D76">
        <f>'2'!D225</f>
        <v>3.5945363048166787</v>
      </c>
      <c r="E76">
        <f>'2'!E225</f>
        <v>3.6350418029807341</v>
      </c>
      <c r="F76">
        <f>'2'!F225</f>
        <v>4.3827611395178963</v>
      </c>
      <c r="G76">
        <f>'2'!G225</f>
        <v>4.0635389730328777</v>
      </c>
      <c r="H76">
        <f>'2'!H225</f>
        <v>1.0000000000000001E-5</v>
      </c>
    </row>
    <row r="77" spans="1:8">
      <c r="B77" t="s">
        <v>230</v>
      </c>
      <c r="C77">
        <f>'2'!C255</f>
        <v>2.6385224274406331</v>
      </c>
      <c r="D77">
        <f>'2'!D255</f>
        <v>2.677376171352075</v>
      </c>
      <c r="E77">
        <f>'2'!E255</f>
        <v>2.6954177897574128</v>
      </c>
      <c r="F77">
        <f>'2'!F255</f>
        <v>2.688172043010753</v>
      </c>
      <c r="G77">
        <f>'2'!G255</f>
        <v>2.6702269692923899</v>
      </c>
      <c r="H77">
        <f>'2'!H255</f>
        <v>1.0000000000000001E-5</v>
      </c>
    </row>
    <row r="78" spans="1:8">
      <c r="B78" t="s">
        <v>231</v>
      </c>
      <c r="C78">
        <f>'2'!C285</f>
        <v>6.2197650310988255</v>
      </c>
      <c r="D78">
        <f>'2'!D285</f>
        <v>7.291666666666667</v>
      </c>
      <c r="E78">
        <f>'2'!E285</f>
        <v>6.6410346032855641</v>
      </c>
      <c r="F78">
        <f>'2'!F285</f>
        <v>7.3477956613016095</v>
      </c>
      <c r="G78">
        <f>'2'!G285</f>
        <v>7.0497003877335214</v>
      </c>
      <c r="H78">
        <f>'2'!H285</f>
        <v>1.0000000000000001E-5</v>
      </c>
    </row>
    <row r="79" spans="1:8">
      <c r="B79" t="s">
        <v>232</v>
      </c>
      <c r="C79">
        <f>'2'!C315</f>
        <v>4.9396267837541163</v>
      </c>
      <c r="D79">
        <f>'2'!D315</f>
        <v>5.0083472454090145</v>
      </c>
      <c r="E79">
        <f>'2'!E315</f>
        <v>3.9637599093997733</v>
      </c>
      <c r="F79">
        <f>'2'!F315</f>
        <v>4.0091638029782359</v>
      </c>
      <c r="G79">
        <f>'2'!G315</f>
        <v>4.1592394533571007</v>
      </c>
      <c r="H79">
        <f>'2'!H315</f>
        <v>1.0000000000000001E-5</v>
      </c>
    </row>
    <row r="80" spans="1:8">
      <c r="B80" t="s">
        <v>233</v>
      </c>
      <c r="C80">
        <f>'2'!C345</f>
        <v>4.5544554455445541</v>
      </c>
      <c r="D80">
        <f>'2'!D345</f>
        <v>5.0160513643659712</v>
      </c>
      <c r="E80">
        <f>'2'!E345</f>
        <v>5.0947625840635826</v>
      </c>
      <c r="F80">
        <f>'2'!F345</f>
        <v>5.5430096489427223</v>
      </c>
      <c r="G80">
        <f>'2'!G345</f>
        <v>5.4144106622240731</v>
      </c>
      <c r="H80">
        <f>'2'!H345</f>
        <v>1.0000000000000001E-5</v>
      </c>
    </row>
    <row r="81" spans="1:8" ht="16" thickBot="1">
      <c r="B81" t="s">
        <v>234</v>
      </c>
      <c r="C81">
        <f>'2'!C375</f>
        <v>7.5528700906344417</v>
      </c>
      <c r="D81">
        <f>'2'!D375</f>
        <v>7.9720976581963123</v>
      </c>
      <c r="E81">
        <f>'2'!E375</f>
        <v>8.9820359281437128</v>
      </c>
      <c r="F81">
        <f>'2'!F375</f>
        <v>7.5528700906344417</v>
      </c>
      <c r="G81">
        <f>'2'!G375</f>
        <v>7.6726342710997448</v>
      </c>
      <c r="H81">
        <f>'2'!H375</f>
        <v>1.0000000000000001E-5</v>
      </c>
    </row>
    <row r="82" spans="1:8" ht="17" thickBot="1">
      <c r="A82">
        <v>3</v>
      </c>
      <c r="B82" s="69" t="s">
        <v>12</v>
      </c>
      <c r="C82" s="62">
        <f>'3'!C15</f>
        <v>4.0704683631272607</v>
      </c>
      <c r="D82" s="62">
        <f>'3'!D15</f>
        <v>4.003161072173496</v>
      </c>
      <c r="E82" s="62">
        <f>'3'!E15</f>
        <v>3.7071602633898482</v>
      </c>
      <c r="F82" s="62">
        <f>'3'!F15</f>
        <v>3.8634648906002029</v>
      </c>
      <c r="G82" s="62">
        <f>'3'!G15</f>
        <v>3.8680408045524874</v>
      </c>
      <c r="H82" s="63">
        <f>'3'!H15</f>
        <v>3.8892038338321182</v>
      </c>
    </row>
    <row r="83" spans="1:8">
      <c r="B83" t="s">
        <v>236</v>
      </c>
      <c r="C83">
        <f>'3'!C45</f>
        <v>2.3600809170600137</v>
      </c>
      <c r="D83">
        <f>'3'!D45</f>
        <v>2.7341489213084</v>
      </c>
      <c r="E83">
        <f>'3'!E45</f>
        <v>2.6069344456253636</v>
      </c>
      <c r="F83">
        <f>'3'!F45</f>
        <v>2.5994438399226212</v>
      </c>
      <c r="G83">
        <f>'3'!G45</f>
        <v>2.6259007450230021</v>
      </c>
      <c r="H83">
        <f>'3'!H45</f>
        <v>2.6483268322726339</v>
      </c>
    </row>
    <row r="84" spans="1:8">
      <c r="B84" t="s">
        <v>237</v>
      </c>
      <c r="C84">
        <f>'3'!C75</f>
        <v>4.4046395536631922</v>
      </c>
      <c r="D84">
        <f>'3'!D75</f>
        <v>4.2523033309709426</v>
      </c>
      <c r="E84">
        <f>'3'!E75</f>
        <v>2.2315202231520224</v>
      </c>
      <c r="F84">
        <f>'3'!F75</f>
        <v>2.6253972640596932</v>
      </c>
      <c r="G84">
        <f>'3'!G75</f>
        <v>2.4596884394643346</v>
      </c>
      <c r="H84">
        <f>'3'!H75</f>
        <v>2.4141630901287554</v>
      </c>
    </row>
    <row r="85" spans="1:8">
      <c r="B85" t="s">
        <v>238</v>
      </c>
      <c r="C85">
        <f>'3'!C105</f>
        <v>7.3575258760443942</v>
      </c>
      <c r="D85">
        <f>'3'!D105</f>
        <v>5.0976003978614948</v>
      </c>
      <c r="E85">
        <f>'3'!E105</f>
        <v>5.1294883022644813</v>
      </c>
      <c r="F85">
        <f>'3'!F105</f>
        <v>5.1892165548664719</v>
      </c>
      <c r="G85">
        <f>'3'!G105</f>
        <v>5.2349336057201219</v>
      </c>
      <c r="H85">
        <f>'3'!H105</f>
        <v>5.2584327305373861</v>
      </c>
    </row>
    <row r="86" spans="1:8">
      <c r="B86" t="s">
        <v>239</v>
      </c>
      <c r="C86">
        <f>'3'!C135</f>
        <v>8.0846685285903277</v>
      </c>
      <c r="D86">
        <f>'3'!D135</f>
        <v>7.0686670513560301</v>
      </c>
      <c r="E86">
        <f>'3'!E135</f>
        <v>6.3658226057433867</v>
      </c>
      <c r="F86">
        <f>'3'!F135</f>
        <v>7.8995627027789537</v>
      </c>
      <c r="G86">
        <f>'3'!G135</f>
        <v>7.8080636002271433</v>
      </c>
      <c r="H86">
        <f>'3'!H135</f>
        <v>7.8762709437204643</v>
      </c>
    </row>
    <row r="87" spans="1:8">
      <c r="B87" t="s">
        <v>240</v>
      </c>
      <c r="C87">
        <f>'3'!C165</f>
        <v>12.633624878522838</v>
      </c>
      <c r="D87">
        <f>'3'!D165</f>
        <v>12.621359223300971</v>
      </c>
      <c r="E87">
        <f>'3'!E165</f>
        <v>12.909632571996028</v>
      </c>
      <c r="F87">
        <f>'3'!F165</f>
        <v>13.930348258706468</v>
      </c>
      <c r="G87">
        <f>'3'!G165</f>
        <v>14.155712841253791</v>
      </c>
      <c r="H87">
        <f>'3'!H165</f>
        <v>14.736842105263158</v>
      </c>
    </row>
    <row r="88" spans="1:8">
      <c r="B88" t="s">
        <v>241</v>
      </c>
      <c r="C88">
        <f>'3'!C195</f>
        <v>7.832898172323759</v>
      </c>
      <c r="D88">
        <f>'3'!D195</f>
        <v>8.1847413037123644</v>
      </c>
      <c r="E88">
        <f>'3'!E195</f>
        <v>8.7234661238732176</v>
      </c>
      <c r="F88">
        <f>'3'!F195</f>
        <v>7.9178885630498526</v>
      </c>
      <c r="G88">
        <f>'3'!G195</f>
        <v>8.0166270783847988</v>
      </c>
      <c r="H88">
        <f>'3'!H195</f>
        <v>8.0333234156501057</v>
      </c>
    </row>
    <row r="89" spans="1:8" ht="16" thickBot="1">
      <c r="B89" t="s">
        <v>242</v>
      </c>
      <c r="C89">
        <f>'3'!C225</f>
        <v>18.032786885245901</v>
      </c>
      <c r="D89">
        <f>'3'!D225</f>
        <v>18.302828618968388</v>
      </c>
      <c r="E89">
        <f>'3'!E225</f>
        <v>18.24212271973466</v>
      </c>
      <c r="F89">
        <f>'3'!F225</f>
        <v>18.151815181518153</v>
      </c>
      <c r="G89">
        <f>'3'!G225</f>
        <v>18.675721561969439</v>
      </c>
      <c r="H89">
        <f>'3'!H225</f>
        <v>18.518518518518519</v>
      </c>
    </row>
    <row r="90" spans="1:8" ht="17" thickBot="1">
      <c r="A90">
        <v>4</v>
      </c>
      <c r="B90" s="69" t="s">
        <v>16</v>
      </c>
      <c r="C90" s="62">
        <f>'4'!C15</f>
        <v>1.8847276264591439</v>
      </c>
      <c r="D90" s="62">
        <f>'4'!D15</f>
        <v>1.8281535648994516</v>
      </c>
      <c r="E90" s="62">
        <f>'4'!E15</f>
        <v>1.9888261371227303</v>
      </c>
      <c r="F90" s="62">
        <f>'4'!F15</f>
        <v>1.9310510007035611</v>
      </c>
      <c r="G90" s="62">
        <f>'4'!G15</f>
        <v>1.8787887683658941</v>
      </c>
      <c r="H90" s="63">
        <f>'4'!H15</f>
        <v>1.8143418049866051</v>
      </c>
    </row>
    <row r="91" spans="1:8">
      <c r="B91" t="s">
        <v>244</v>
      </c>
      <c r="C91">
        <f>'4'!C45</f>
        <v>1.2279399166143126</v>
      </c>
      <c r="D91">
        <f>'4'!D45</f>
        <v>1.00934363825124</v>
      </c>
      <c r="E91">
        <f>'4'!E45</f>
        <v>1.4163077723502038</v>
      </c>
      <c r="F91">
        <f>'4'!F45</f>
        <v>1.5121554030475748</v>
      </c>
      <c r="G91">
        <f>'4'!G45</f>
        <v>1.4894859813084114</v>
      </c>
      <c r="H91">
        <f>'4'!H45</f>
        <v>1.5030503079779554</v>
      </c>
    </row>
    <row r="92" spans="1:8">
      <c r="B92" t="s">
        <v>245</v>
      </c>
      <c r="C92">
        <f>'4'!C75</f>
        <v>4.902962206332993</v>
      </c>
      <c r="D92">
        <f>'4'!D75</f>
        <v>4.8006679190148196</v>
      </c>
      <c r="E92">
        <f>'4'!E75</f>
        <v>4.8339638503572937</v>
      </c>
      <c r="F92">
        <f>'4'!F75</f>
        <v>4.4958253050738595</v>
      </c>
      <c r="G92">
        <f>'4'!G75</f>
        <v>4.7169811320754711</v>
      </c>
      <c r="H92">
        <f>'4'!H75</f>
        <v>4.7557284911370514</v>
      </c>
    </row>
    <row r="93" spans="1:8">
      <c r="B93" t="s">
        <v>246</v>
      </c>
      <c r="C93">
        <f>'4'!C105</f>
        <v>1.3370970138166691</v>
      </c>
      <c r="D93">
        <f>'4'!D105</f>
        <v>1.3632232656770675</v>
      </c>
      <c r="E93">
        <f>'4'!E105</f>
        <v>1.3601329907813209</v>
      </c>
      <c r="F93">
        <f>'4'!F105</f>
        <v>1.2064545317448347</v>
      </c>
      <c r="G93">
        <f>'4'!G105</f>
        <v>1.1735367463693707</v>
      </c>
      <c r="H93">
        <f>'4'!H105</f>
        <v>1.1512447834220751</v>
      </c>
    </row>
    <row r="94" spans="1:8">
      <c r="B94" t="s">
        <v>247</v>
      </c>
      <c r="C94">
        <f>'4'!C135</f>
        <v>0.52910052910052918</v>
      </c>
      <c r="D94">
        <f>'4'!D135</f>
        <v>1.0720986330742428</v>
      </c>
      <c r="E94">
        <f>'4'!E135</f>
        <v>1.0618529333687285</v>
      </c>
      <c r="F94">
        <f>'4'!F135</f>
        <v>0.7985094490284802</v>
      </c>
      <c r="G94">
        <f>'4'!G135</f>
        <v>0.79702444208289047</v>
      </c>
      <c r="H94">
        <f>'4'!H135</f>
        <v>0.78864353312302837</v>
      </c>
    </row>
    <row r="95" spans="1:8">
      <c r="B95" t="s">
        <v>248</v>
      </c>
      <c r="C95">
        <f>'4'!C165</f>
        <v>3.5211267605633805</v>
      </c>
      <c r="D95">
        <f>'4'!D165</f>
        <v>3.7842951750236518</v>
      </c>
      <c r="E95">
        <f>'4'!E165</f>
        <v>2.9256875365710941</v>
      </c>
      <c r="F95">
        <f>'4'!F165</f>
        <v>3.4275921165381322</v>
      </c>
      <c r="G95">
        <f>'4'!G165</f>
        <v>3.0717676626640604</v>
      </c>
      <c r="H95">
        <f>'4'!H165</f>
        <v>3.029468465987331</v>
      </c>
    </row>
    <row r="96" spans="1:8">
      <c r="B96" t="s">
        <v>249</v>
      </c>
      <c r="C96">
        <f>'4'!C195</f>
        <v>1.8980873120163528</v>
      </c>
      <c r="D96">
        <f>'4'!D195</f>
        <v>1.900029231218942</v>
      </c>
      <c r="E96">
        <f>'4'!E195</f>
        <v>1.7470770057787932</v>
      </c>
      <c r="F96">
        <f>'4'!F195</f>
        <v>1.3932427725531173</v>
      </c>
      <c r="G96">
        <f>'4'!G195</f>
        <v>1.2134695115785215</v>
      </c>
      <c r="H96">
        <f>'4'!H195</f>
        <v>1.0781671159029651</v>
      </c>
    </row>
    <row r="97" spans="1:8">
      <c r="B97" t="s">
        <v>250</v>
      </c>
      <c r="C97">
        <f>'4'!C225</f>
        <v>7.6595744680851059</v>
      </c>
      <c r="D97">
        <f>'4'!D225</f>
        <v>7.0609002647837604</v>
      </c>
      <c r="E97">
        <f>'4'!E225</f>
        <v>7.1877807726864331</v>
      </c>
      <c r="F97">
        <f>'4'!F225</f>
        <v>7.4142724745134387</v>
      </c>
      <c r="G97">
        <f>'4'!G225</f>
        <v>7.5400565504241284</v>
      </c>
      <c r="H97">
        <f>'4'!H225</f>
        <v>3.3655868742111905</v>
      </c>
    </row>
    <row r="98" spans="1:8" ht="16" thickBot="1">
      <c r="B98" t="s">
        <v>251</v>
      </c>
      <c r="C98">
        <f>'4'!C255</f>
        <v>3.080568720379147</v>
      </c>
      <c r="D98">
        <f>'4'!D255</f>
        <v>3.6170725825898238</v>
      </c>
      <c r="E98">
        <f>'4'!E255</f>
        <v>3.6083714216983402</v>
      </c>
      <c r="F98">
        <f>'4'!F255</f>
        <v>3.1227480182560652</v>
      </c>
      <c r="G98">
        <f>'4'!G255</f>
        <v>3.160709944079747</v>
      </c>
      <c r="H98">
        <f>'4'!H255</f>
        <v>3.1699585466959279</v>
      </c>
    </row>
    <row r="99" spans="1:8" ht="17" thickBot="1">
      <c r="A99">
        <v>5</v>
      </c>
      <c r="B99" s="69" t="s">
        <v>20</v>
      </c>
      <c r="C99" s="62">
        <f>'5'!C15</f>
        <v>4.8670258995306792</v>
      </c>
      <c r="D99" s="62">
        <f>'5'!D15</f>
        <v>5.1469946785309251</v>
      </c>
      <c r="E99" s="62">
        <f>'5'!E15</f>
        <v>4.8530839142327711</v>
      </c>
      <c r="F99" s="62">
        <f>'5'!F15</f>
        <v>4.8300536672629697</v>
      </c>
      <c r="G99" s="62">
        <f>'5'!G15</f>
        <v>2.9861550990860555</v>
      </c>
      <c r="H99" s="63">
        <f>'5'!H15</f>
        <v>3.0347618171785911</v>
      </c>
    </row>
    <row r="100" spans="1:8">
      <c r="B100" t="s">
        <v>253</v>
      </c>
      <c r="C100">
        <f>'5'!C45</f>
        <v>5.0539083557951479</v>
      </c>
      <c r="D100">
        <f>'5'!D45</f>
        <v>6.0616265364539483</v>
      </c>
      <c r="E100">
        <f>'5'!E45</f>
        <v>5.6170212765957448</v>
      </c>
      <c r="F100">
        <f>'5'!F45</f>
        <v>5.5105906664370581</v>
      </c>
      <c r="G100">
        <f>'5'!G45</f>
        <v>1.9140421089263964</v>
      </c>
      <c r="H100">
        <f>'5'!H45</f>
        <v>1.9438063262060434</v>
      </c>
    </row>
    <row r="101" spans="1:8">
      <c r="B101" t="s">
        <v>254</v>
      </c>
      <c r="C101">
        <f>'5'!C75</f>
        <v>5.5555555555555554</v>
      </c>
      <c r="D101">
        <f>'5'!D75</f>
        <v>4.7619047619047628</v>
      </c>
      <c r="E101">
        <f>'5'!E75</f>
        <v>4.8348106365834012</v>
      </c>
      <c r="F101">
        <f>'5'!F75</f>
        <v>4.9301561216105174</v>
      </c>
      <c r="G101">
        <f>'5'!G75</f>
        <v>4.9545829892650701</v>
      </c>
      <c r="H101">
        <f>'5'!H75</f>
        <v>5.0462573591253159</v>
      </c>
    </row>
    <row r="102" spans="1:8">
      <c r="B102" t="s">
        <v>255</v>
      </c>
      <c r="C102">
        <f>'5'!C105</f>
        <v>4.0705563093622796</v>
      </c>
      <c r="D102">
        <f>'5'!D105</f>
        <v>4.10958904109589</v>
      </c>
      <c r="E102">
        <f>'5'!E105</f>
        <v>4.1987403778866339</v>
      </c>
      <c r="F102">
        <f>'5'!F105</f>
        <v>4.329004329004329</v>
      </c>
      <c r="G102">
        <f>'5'!G105</f>
        <v>4.3923865300146412</v>
      </c>
      <c r="H102">
        <f>'5'!H105</f>
        <v>4.4709388971684056</v>
      </c>
    </row>
    <row r="103" spans="1:8">
      <c r="B103" t="s">
        <v>256</v>
      </c>
      <c r="C103">
        <f>'5'!C135</f>
        <v>5.0590219224283306</v>
      </c>
      <c r="D103">
        <f>'5'!D135</f>
        <v>3.4158838599487615</v>
      </c>
      <c r="E103">
        <f>'5'!E135</f>
        <v>2.5510204081632653</v>
      </c>
      <c r="F103">
        <f>'5'!F135</f>
        <v>2.5795356835769563</v>
      </c>
      <c r="G103">
        <f>'5'!G135</f>
        <v>2.643171806167401</v>
      </c>
      <c r="H103">
        <f>'5'!H135</f>
        <v>2.6315789473684208</v>
      </c>
    </row>
    <row r="104" spans="1:8">
      <c r="B104" t="s">
        <v>257</v>
      </c>
      <c r="C104">
        <f>'5'!C165</f>
        <v>8.146639511201629</v>
      </c>
      <c r="D104">
        <f>'5'!D165</f>
        <v>8.1632653061224492</v>
      </c>
      <c r="E104">
        <f>'5'!E165</f>
        <v>8.146639511201629</v>
      </c>
      <c r="F104">
        <f>'5'!F165</f>
        <v>8.1135902636916839</v>
      </c>
      <c r="G104">
        <f>'5'!G165</f>
        <v>8.097165991902834</v>
      </c>
      <c r="H104">
        <f>'5'!H165</f>
        <v>8.2987551867219924</v>
      </c>
    </row>
    <row r="105" spans="1:8" ht="16" thickBot="1">
      <c r="B105" t="s">
        <v>258</v>
      </c>
      <c r="C105">
        <f>'5'!C195</f>
        <v>2.5884383088869711</v>
      </c>
      <c r="D105">
        <f>'5'!D195</f>
        <v>2.6246719160104988</v>
      </c>
      <c r="E105">
        <f>'5'!E195</f>
        <v>2.6761819803746651</v>
      </c>
      <c r="F105">
        <f>'5'!F195</f>
        <v>2.6929982046678638</v>
      </c>
      <c r="G105">
        <f>'5'!G195</f>
        <v>2.7322404371584699</v>
      </c>
      <c r="H105">
        <f>'5'!H195</f>
        <v>2.8248587570621471</v>
      </c>
    </row>
    <row r="106" spans="1:8" ht="17" thickBot="1">
      <c r="A106">
        <v>6</v>
      </c>
      <c r="B106" s="69" t="s">
        <v>24</v>
      </c>
      <c r="C106" s="62">
        <f>'6'!C15</f>
        <v>5.7488063918932086</v>
      </c>
      <c r="D106" s="62">
        <f>'6'!D15</f>
        <v>8.9858793324775359</v>
      </c>
      <c r="E106" s="62">
        <f>'6'!E15</f>
        <v>4.0498126961628023</v>
      </c>
      <c r="F106" s="62">
        <f>'6'!F15</f>
        <v>4.2337876910367616</v>
      </c>
      <c r="G106" s="62">
        <f>'6'!G15</f>
        <v>4.2985950933109667</v>
      </c>
      <c r="H106" s="63">
        <f>'6'!H15</f>
        <v>4.3198819934674955</v>
      </c>
    </row>
    <row r="107" spans="1:8" ht="16">
      <c r="B107" s="24" t="s">
        <v>260</v>
      </c>
      <c r="C107">
        <f>'6'!C45</f>
        <v>2.5911530631130852</v>
      </c>
      <c r="D107">
        <f>'6'!D45</f>
        <v>8.7344359784426686</v>
      </c>
      <c r="E107">
        <f>'6'!E45</f>
        <v>2.48946763692072</v>
      </c>
      <c r="F107">
        <f>'6'!F45</f>
        <v>2.9527559055118111</v>
      </c>
      <c r="G107">
        <f>'6'!G45</f>
        <v>2.9892397405340771</v>
      </c>
      <c r="H107">
        <f>'6'!H45</f>
        <v>2.9874536986656044</v>
      </c>
    </row>
    <row r="108" spans="1:8" ht="16">
      <c r="B108" s="24" t="s">
        <v>261</v>
      </c>
      <c r="C108">
        <f>'6'!C75</f>
        <v>14.40922190201729</v>
      </c>
      <c r="D108">
        <f>'6'!D75</f>
        <v>15.090543259557345</v>
      </c>
      <c r="E108">
        <f>'6'!E75</f>
        <v>5.1493305870236874</v>
      </c>
      <c r="F108">
        <f>'6'!F75</f>
        <v>5.2910052910052912</v>
      </c>
      <c r="G108">
        <f>'6'!G75</f>
        <v>5.313496280552604</v>
      </c>
      <c r="H108">
        <f>'6'!H75</f>
        <v>5.4054054054054053</v>
      </c>
    </row>
    <row r="109" spans="1:8" ht="16">
      <c r="B109" s="24" t="s">
        <v>262</v>
      </c>
      <c r="C109">
        <f>'6'!C105</f>
        <v>6.8259385665529013</v>
      </c>
      <c r="D109">
        <f>'6'!D105</f>
        <v>6.3400576368876083</v>
      </c>
      <c r="E109">
        <f>'6'!E105</f>
        <v>5.2234474753337201</v>
      </c>
      <c r="F109">
        <f>'6'!F105</f>
        <v>5.2478134110787176</v>
      </c>
      <c r="G109">
        <f>'6'!G105</f>
        <v>5.3795576808129111</v>
      </c>
      <c r="H109">
        <f>'6'!H105</f>
        <v>5.4446460980036298</v>
      </c>
    </row>
    <row r="110" spans="1:8" ht="16" thickBot="1">
      <c r="B110" t="s">
        <v>263</v>
      </c>
      <c r="C110">
        <f>'6'!C135</f>
        <v>8.7336244541484707</v>
      </c>
      <c r="D110">
        <f>'6'!D135</f>
        <v>8.924144769459593</v>
      </c>
      <c r="E110">
        <f>'6'!E135</f>
        <v>6.6292707802141768</v>
      </c>
      <c r="F110">
        <f>'6'!F135</f>
        <v>6.1728395061728394</v>
      </c>
      <c r="G110">
        <f>'6'!G135</f>
        <v>6.2959076600209869</v>
      </c>
      <c r="H110">
        <f>'6'!H135</f>
        <v>6.3424947145877377</v>
      </c>
    </row>
    <row r="111" spans="1:8" ht="17" thickBot="1">
      <c r="A111">
        <v>7</v>
      </c>
      <c r="B111" s="69" t="s">
        <v>28</v>
      </c>
      <c r="C111" s="62">
        <f>'7'!C15</f>
        <v>8.2644628099173563</v>
      </c>
      <c r="D111" s="62">
        <f>'7'!D15</f>
        <v>8.3543392149801932</v>
      </c>
      <c r="E111" s="62">
        <f>'7'!E15</f>
        <v>4.3757292882147025</v>
      </c>
      <c r="F111" s="62">
        <f>'7'!F15</f>
        <v>4.6275892463640371</v>
      </c>
      <c r="G111" s="62">
        <f>'7'!G15</f>
        <v>4.662177162732184</v>
      </c>
      <c r="H111" s="63">
        <f>'7'!H15</f>
        <v>4.706058116082767</v>
      </c>
    </row>
    <row r="112" spans="1:8" ht="16">
      <c r="B112" s="24" t="s">
        <v>265</v>
      </c>
      <c r="C112">
        <f>'7'!C45</f>
        <v>9.8636495503336228</v>
      </c>
      <c r="D112">
        <f>'7'!D45</f>
        <v>13.31596468374584</v>
      </c>
      <c r="E112">
        <f>'7'!E45</f>
        <v>4.6681254558716265</v>
      </c>
      <c r="F112">
        <f>'7'!F45</f>
        <v>5.1229508196721305</v>
      </c>
      <c r="G112">
        <f>'7'!G45</f>
        <v>5.0953659470082977</v>
      </c>
      <c r="H112">
        <f>'7'!H45</f>
        <v>5.117717267144319</v>
      </c>
    </row>
    <row r="113" spans="1:8" ht="16">
      <c r="B113" s="24" t="s">
        <v>266</v>
      </c>
      <c r="C113">
        <f>'7'!C75</f>
        <v>6.0975609756097562</v>
      </c>
      <c r="D113">
        <f>'7'!D75</f>
        <v>3.0816640986132513</v>
      </c>
      <c r="E113">
        <f>'7'!E75</f>
        <v>3.0935808197989174</v>
      </c>
      <c r="F113">
        <f>'7'!F75</f>
        <v>3.1225604996096799</v>
      </c>
      <c r="G113">
        <f>'7'!G75</f>
        <v>3.2025620496397114</v>
      </c>
      <c r="H113">
        <f>'7'!H75</f>
        <v>3.2076984763432237</v>
      </c>
    </row>
    <row r="114" spans="1:8">
      <c r="B114" t="s">
        <v>267</v>
      </c>
      <c r="C114">
        <f>'7'!C105</f>
        <v>6.3805104408352662</v>
      </c>
      <c r="D114">
        <f>'7'!D105</f>
        <v>4.1249263406010606</v>
      </c>
      <c r="E114">
        <f>'7'!E105</f>
        <v>4.1273584905660377</v>
      </c>
      <c r="F114">
        <f>'7'!F105</f>
        <v>4.1444641799881587</v>
      </c>
      <c r="G114">
        <f>'7'!G105</f>
        <v>4.1641879833432478</v>
      </c>
      <c r="H114">
        <f>'7'!H105</f>
        <v>4.2042042042042045</v>
      </c>
    </row>
    <row r="115" spans="1:8">
      <c r="B115" t="s">
        <v>268</v>
      </c>
      <c r="C115">
        <f>'7'!C135</f>
        <v>3.9308176100628929</v>
      </c>
      <c r="D115">
        <f>'7'!D135</f>
        <v>4.0420371867421183</v>
      </c>
      <c r="E115">
        <f>'7'!E135</f>
        <v>4.1736227045075127</v>
      </c>
      <c r="F115">
        <f>'7'!F135</f>
        <v>4.2444821731748732</v>
      </c>
      <c r="G115">
        <f>'7'!G135</f>
        <v>4.4130626654898499</v>
      </c>
      <c r="H115">
        <f>'7'!H135</f>
        <v>4.5620437956204372</v>
      </c>
    </row>
    <row r="116" spans="1:8">
      <c r="B116" t="s">
        <v>269</v>
      </c>
      <c r="C116">
        <f>'7'!C165</f>
        <v>9.1220068415051312</v>
      </c>
      <c r="D116">
        <f>'7'!D165</f>
        <v>4.6728971962616823</v>
      </c>
      <c r="E116">
        <f>'7'!E165</f>
        <v>13.095238095238095</v>
      </c>
      <c r="F116">
        <f>'7'!F165</f>
        <v>13.110846245530393</v>
      </c>
      <c r="G116">
        <f>'7'!G165</f>
        <v>13.398294762484774</v>
      </c>
      <c r="H116">
        <f>'7'!H165</f>
        <v>13.365735115431349</v>
      </c>
    </row>
    <row r="117" spans="1:8" ht="16" thickBot="1">
      <c r="B117" t="s">
        <v>270</v>
      </c>
      <c r="C117">
        <f>'7'!C195</f>
        <v>8.1757792539601439</v>
      </c>
      <c r="D117">
        <f>'7'!D195</f>
        <v>2.1186440677966103</v>
      </c>
      <c r="E117">
        <f>'7'!E195</f>
        <v>0.54644808743169404</v>
      </c>
      <c r="F117">
        <f>'7'!F195</f>
        <v>0.55710306406685239</v>
      </c>
      <c r="G117">
        <f>'7'!G195</f>
        <v>0.56818181818181812</v>
      </c>
      <c r="H117">
        <f>'7'!H195</f>
        <v>0.58241118229470012</v>
      </c>
    </row>
    <row r="118" spans="1:8" ht="17" thickBot="1">
      <c r="A118">
        <v>8</v>
      </c>
      <c r="B118" s="69" t="s">
        <v>32</v>
      </c>
      <c r="C118" s="62">
        <f>'8'!C15</f>
        <v>4.8380594006181958</v>
      </c>
      <c r="D118" s="62">
        <f>'8'!D15</f>
        <v>4.836182821333697</v>
      </c>
      <c r="E118" s="62">
        <f>'8'!E15</f>
        <v>4.5862139776849888</v>
      </c>
      <c r="F118" s="62">
        <f>'8'!F15</f>
        <v>3.5289233324107387</v>
      </c>
      <c r="G118" s="62">
        <f>'8'!G15</f>
        <v>3.5023816195012607</v>
      </c>
      <c r="H118" s="63">
        <f>'8'!H15</f>
        <v>3.5770496494491342</v>
      </c>
    </row>
    <row r="119" spans="1:8">
      <c r="B119" t="s">
        <v>272</v>
      </c>
      <c r="C119">
        <f>'8'!C45</f>
        <v>5.1324732972673051</v>
      </c>
      <c r="D119">
        <f>'8'!D45</f>
        <v>4.6570702794242163</v>
      </c>
      <c r="E119">
        <f>'8'!E45</f>
        <v>4.6848381601362865</v>
      </c>
      <c r="F119">
        <f>'8'!F45</f>
        <v>3.870967741935484</v>
      </c>
      <c r="G119">
        <f>'8'!G45</f>
        <v>3.9153132250580045</v>
      </c>
      <c r="H119">
        <f>'8'!H45</f>
        <v>4.0023717758671804</v>
      </c>
    </row>
    <row r="120" spans="1:8">
      <c r="B120" t="s">
        <v>273</v>
      </c>
      <c r="C120">
        <f>'8'!C75</f>
        <v>4.8465266558966071</v>
      </c>
      <c r="D120">
        <f>'8'!D75</f>
        <v>5.7424118129614437</v>
      </c>
      <c r="E120">
        <f>'8'!E75</f>
        <v>5.7003257328990227</v>
      </c>
      <c r="F120">
        <f>'8'!F75</f>
        <v>4.9261083743842367</v>
      </c>
      <c r="G120">
        <f>'8'!G75</f>
        <v>4.9586776859504136</v>
      </c>
      <c r="H120">
        <f>'8'!H75</f>
        <v>5.0590219224283306</v>
      </c>
    </row>
    <row r="121" spans="1:8">
      <c r="B121" t="s">
        <v>274</v>
      </c>
      <c r="C121">
        <f>'8'!C105</f>
        <v>6.0975609756097562</v>
      </c>
      <c r="D121">
        <f>'8'!D105</f>
        <v>6.6815144766146997</v>
      </c>
      <c r="E121">
        <f>'8'!E105</f>
        <v>7.3779795686719636</v>
      </c>
      <c r="F121">
        <f>'8'!F105</f>
        <v>3.4602076124567476</v>
      </c>
      <c r="G121">
        <f>'8'!G105</f>
        <v>3.5481963335304556</v>
      </c>
      <c r="H121">
        <f>'8'!H105</f>
        <v>3.6719706242350063</v>
      </c>
    </row>
    <row r="122" spans="1:8">
      <c r="B122" t="s">
        <v>275</v>
      </c>
      <c r="C122">
        <f>'8'!C135</f>
        <v>3.9823008849557522</v>
      </c>
      <c r="D122">
        <f>'8'!D135</f>
        <v>4.0376850605652761</v>
      </c>
      <c r="E122">
        <f>'8'!E135</f>
        <v>1.7993702204228521</v>
      </c>
      <c r="F122">
        <f>'8'!F135</f>
        <v>2.7210884353741496</v>
      </c>
      <c r="G122">
        <f>'8'!G135</f>
        <v>2.2820629849383844</v>
      </c>
      <c r="H122">
        <f>'8'!H135</f>
        <v>2.3116042533518262</v>
      </c>
    </row>
    <row r="123" spans="1:8">
      <c r="B123" t="s">
        <v>276</v>
      </c>
      <c r="C123">
        <f>'8'!C165</f>
        <v>3.6258158085569256</v>
      </c>
      <c r="D123">
        <f>'8'!D165</f>
        <v>4.3988269794721413</v>
      </c>
      <c r="E123">
        <f>'8'!E165</f>
        <v>4.3795620437956204</v>
      </c>
      <c r="F123">
        <f>'8'!F165</f>
        <v>2.2271714922048997</v>
      </c>
      <c r="G123">
        <f>'8'!G165</f>
        <v>2.2624434389140275</v>
      </c>
      <c r="H123">
        <f>'8'!H165</f>
        <v>2.3059185242121445</v>
      </c>
    </row>
    <row r="124" spans="1:8" ht="16" thickBot="1">
      <c r="B124" t="s">
        <v>277</v>
      </c>
      <c r="C124">
        <f>'8'!C195</f>
        <v>4.032258064516129</v>
      </c>
      <c r="D124">
        <f>'8'!D195</f>
        <v>4.0526849037487338</v>
      </c>
      <c r="E124">
        <f>'8'!E195</f>
        <v>4.0733197556008145</v>
      </c>
      <c r="F124">
        <f>'8'!F195</f>
        <v>3.0832476875642341</v>
      </c>
      <c r="G124">
        <f>'8'!G195</f>
        <v>3.1185031185031189</v>
      </c>
      <c r="H124">
        <f>'8'!H195</f>
        <v>3.1645569620253164</v>
      </c>
    </row>
    <row r="125" spans="1:8" ht="17" thickBot="1">
      <c r="A125">
        <v>9</v>
      </c>
      <c r="B125" s="69" t="s">
        <v>36</v>
      </c>
      <c r="C125" s="62">
        <f>'9'!C15</f>
        <v>4.6477495107632087</v>
      </c>
      <c r="D125" s="62">
        <f>'9'!D15</f>
        <v>4.8804698486227149</v>
      </c>
      <c r="E125" s="62">
        <f>'9'!E15</f>
        <v>4.3771043771043772</v>
      </c>
      <c r="F125" s="62">
        <f>'9'!F15</f>
        <v>4.4131375710769749</v>
      </c>
      <c r="G125" s="62">
        <f>'9'!G15</f>
        <v>4.4619873004976824</v>
      </c>
      <c r="H125" s="63">
        <f>'9'!H15</f>
        <v>4.5319853582011511</v>
      </c>
    </row>
    <row r="126" spans="1:8">
      <c r="B126" t="s">
        <v>279</v>
      </c>
      <c r="C126">
        <f>'9'!C45</f>
        <v>4.4039929536112741</v>
      </c>
      <c r="D126">
        <f>'9'!D45</f>
        <v>5.3699284009546533</v>
      </c>
      <c r="E126">
        <f>'9'!E45</f>
        <v>5.4528930627082701</v>
      </c>
      <c r="F126">
        <f>'9'!F45</f>
        <v>5.4479418886198543</v>
      </c>
      <c r="G126">
        <f>'9'!G45</f>
        <v>5.4911531421598534</v>
      </c>
      <c r="H126">
        <f>'9'!H45</f>
        <v>5.5521283158544108</v>
      </c>
    </row>
    <row r="127" spans="1:8">
      <c r="B127" t="s">
        <v>280</v>
      </c>
      <c r="C127">
        <f>'9'!C75</f>
        <v>11.090573012939002</v>
      </c>
      <c r="D127">
        <f>'9'!D75</f>
        <v>12.017710309930424</v>
      </c>
      <c r="E127">
        <f>'9'!E75</f>
        <v>7.8175895765472312</v>
      </c>
      <c r="F127">
        <f>'9'!F75</f>
        <v>8.8135593220338979</v>
      </c>
      <c r="G127">
        <f>'9'!G75</f>
        <v>8.7660148347943352</v>
      </c>
      <c r="H127">
        <f>'9'!H75</f>
        <v>8.9163237311385455</v>
      </c>
    </row>
    <row r="128" spans="1:8">
      <c r="B128" t="s">
        <v>281</v>
      </c>
      <c r="C128">
        <f>'9'!C105</f>
        <v>1.0548523206751055</v>
      </c>
      <c r="D128">
        <f>'9'!D105</f>
        <v>0.5272871078302136</v>
      </c>
      <c r="E128">
        <f>'9'!E105</f>
        <v>0.53064473335102147</v>
      </c>
      <c r="F128">
        <f>'9'!F105</f>
        <v>0.53561863952865563</v>
      </c>
      <c r="G128">
        <f>'9'!G105</f>
        <v>0.54039448797622258</v>
      </c>
      <c r="H128">
        <f>'9'!H105</f>
        <v>0.54854635216675807</v>
      </c>
    </row>
    <row r="129" spans="1:8">
      <c r="B129" t="s">
        <v>282</v>
      </c>
      <c r="C129">
        <f>'9'!C135</f>
        <v>10.95890410958904</v>
      </c>
      <c r="D129">
        <f>'9'!D135</f>
        <v>11.396011396011396</v>
      </c>
      <c r="E129">
        <f>'9'!E135</f>
        <v>11.834319526627219</v>
      </c>
      <c r="F129">
        <f>'9'!F135</f>
        <v>11.099899091826439</v>
      </c>
      <c r="G129">
        <f>'9'!G135</f>
        <v>11.133603238866396</v>
      </c>
      <c r="H129">
        <f>'9'!H135</f>
        <v>11.434511434511435</v>
      </c>
    </row>
    <row r="130" spans="1:8" ht="16" thickBot="1">
      <c r="B130" t="s">
        <v>283</v>
      </c>
      <c r="C130">
        <f>'9'!C165</f>
        <v>3.4071550255536627</v>
      </c>
      <c r="D130">
        <f>'9'!D165</f>
        <v>3.4632034632034632</v>
      </c>
      <c r="E130">
        <f>'9'!E165</f>
        <v>3.5382574082264489</v>
      </c>
      <c r="F130">
        <f>'9'!F165</f>
        <v>3.5103115401491882</v>
      </c>
      <c r="G130">
        <f>'9'!G165</f>
        <v>3.629764065335753</v>
      </c>
      <c r="H130">
        <f>'9'!H165</f>
        <v>3.6934441366574329</v>
      </c>
    </row>
    <row r="131" spans="1:8" ht="17" thickBot="1">
      <c r="A131">
        <v>10</v>
      </c>
      <c r="B131" s="69" t="s">
        <v>41</v>
      </c>
      <c r="C131" s="62">
        <f>'10'!C15</f>
        <v>6.3047659756358199</v>
      </c>
      <c r="D131" s="62">
        <f>'10'!D15</f>
        <v>7.1746929014023255</v>
      </c>
      <c r="E131" s="62">
        <f>'10'!E15</f>
        <v>7.6765891644115536</v>
      </c>
      <c r="F131" s="62">
        <f>'10'!F15</f>
        <v>5.296073018198209</v>
      </c>
      <c r="G131" s="62">
        <f>'10'!G15</f>
        <v>5.2385833048627717</v>
      </c>
      <c r="H131" s="63">
        <f>'10'!H15</f>
        <v>5.3025936599423638</v>
      </c>
    </row>
    <row r="132" spans="1:8">
      <c r="B132" t="s">
        <v>285</v>
      </c>
      <c r="C132">
        <f>'10'!C45</f>
        <v>5.7813911472448059</v>
      </c>
      <c r="D132">
        <f>'10'!D45</f>
        <v>6.5753424657534252</v>
      </c>
      <c r="E132">
        <f>'10'!E45</f>
        <v>7.9365079365079358</v>
      </c>
      <c r="F132">
        <f>'10'!F45</f>
        <v>5.4419215612685301</v>
      </c>
      <c r="G132">
        <f>'10'!G45</f>
        <v>5.4976303317535544</v>
      </c>
      <c r="H132">
        <f>'10'!H45</f>
        <v>5.5887454230102138</v>
      </c>
    </row>
    <row r="133" spans="1:8">
      <c r="B133" t="s">
        <v>286</v>
      </c>
      <c r="C133">
        <f>'10'!C75</f>
        <v>6.1747452917567145</v>
      </c>
      <c r="D133">
        <f>'10'!D75</f>
        <v>6.3613231552162848</v>
      </c>
      <c r="E133">
        <f>'10'!E75</f>
        <v>7.3788899582932306</v>
      </c>
      <c r="F133">
        <f>'10'!F75</f>
        <v>4.9115913555992137</v>
      </c>
      <c r="G133">
        <f>'10'!G75</f>
        <v>4.9718263175339743</v>
      </c>
      <c r="H133">
        <f>'10'!H75</f>
        <v>4.9751243781094523</v>
      </c>
    </row>
    <row r="134" spans="1:8">
      <c r="B134" t="s">
        <v>287</v>
      </c>
      <c r="C134">
        <f>'10'!C105</f>
        <v>4.4262853251617296</v>
      </c>
      <c r="D134">
        <f>'10'!D105</f>
        <v>6.2026188835286007</v>
      </c>
      <c r="E134">
        <f>'10'!E105</f>
        <v>4.9157303370786511</v>
      </c>
      <c r="F134">
        <f>'10'!F105</f>
        <v>4.6428571428571432</v>
      </c>
      <c r="G134">
        <f>'10'!G105</f>
        <v>3.9511494252873569</v>
      </c>
      <c r="H134">
        <f>'10'!H105</f>
        <v>3.9725532683279163</v>
      </c>
    </row>
    <row r="135" spans="1:8">
      <c r="B135" t="s">
        <v>288</v>
      </c>
      <c r="C135">
        <f>'10'!C135</f>
        <v>4.8426150121065374</v>
      </c>
      <c r="D135">
        <f>'10'!D135</f>
        <v>6.2937062937062942</v>
      </c>
      <c r="E135">
        <f>'10'!E135</f>
        <v>6.7137809187279149</v>
      </c>
      <c r="F135">
        <f>'10'!F135</f>
        <v>4.3227665706051877</v>
      </c>
      <c r="G135">
        <f>'10'!G135</f>
        <v>4.3843624406284256</v>
      </c>
      <c r="H135">
        <f>'10'!H135</f>
        <v>4.4559970293353137</v>
      </c>
    </row>
    <row r="136" spans="1:8">
      <c r="B136" t="s">
        <v>289</v>
      </c>
      <c r="C136">
        <f>'10'!C165</f>
        <v>10.305958132045088</v>
      </c>
      <c r="D136">
        <f>'10'!D165</f>
        <v>10.919920582395765</v>
      </c>
      <c r="E136">
        <f>'10'!E165</f>
        <v>11.258955987717503</v>
      </c>
      <c r="F136">
        <f>'10'!F165</f>
        <v>6.6713483146067416</v>
      </c>
      <c r="G136">
        <f>'10'!G165</f>
        <v>6.7736185383244214</v>
      </c>
      <c r="H136">
        <f>'10'!H165</f>
        <v>6.9191551347414419</v>
      </c>
    </row>
    <row r="137" spans="1:8" ht="16" thickBot="1">
      <c r="B137" t="s">
        <v>290</v>
      </c>
      <c r="C137">
        <f>'10'!C195</f>
        <v>6.9375619425173438</v>
      </c>
      <c r="D137">
        <f>'10'!D195</f>
        <v>7.0351758793969852</v>
      </c>
      <c r="E137">
        <f>'10'!E195</f>
        <v>7.2689511941848393</v>
      </c>
      <c r="F137">
        <f>'10'!F195</f>
        <v>6.369426751592357</v>
      </c>
      <c r="G137">
        <f>'10'!G195</f>
        <v>6.3559322033898313</v>
      </c>
      <c r="H137">
        <f>'10'!H195</f>
        <v>6.3965884861407245</v>
      </c>
    </row>
    <row r="138" spans="1:8" ht="17" thickBot="1">
      <c r="A138">
        <v>11</v>
      </c>
      <c r="B138" s="69" t="s">
        <v>45</v>
      </c>
      <c r="C138" s="62">
        <f>'11'!C15</f>
        <v>4.4167316186022347</v>
      </c>
      <c r="D138" s="62">
        <f>'11'!D15</f>
        <v>5.5836010402325229</v>
      </c>
      <c r="E138" s="62">
        <f>'11'!E15</f>
        <v>5.4242541650523046</v>
      </c>
      <c r="F138" s="62">
        <f>'11'!F15</f>
        <v>4.8429932822996404</v>
      </c>
      <c r="G138" s="62">
        <f>'11'!G15</f>
        <v>4.895380971180419</v>
      </c>
      <c r="H138" s="63">
        <f>'11'!H15</f>
        <v>4.9473348228534952</v>
      </c>
    </row>
    <row r="139" spans="1:8">
      <c r="B139" t="s">
        <v>292</v>
      </c>
      <c r="C139">
        <f>'11'!C45</f>
        <v>4.3249561659848048</v>
      </c>
      <c r="D139">
        <f>'11'!D45</f>
        <v>4.9394331412442662</v>
      </c>
      <c r="E139">
        <f>'11'!E45</f>
        <v>4.4864226682408503</v>
      </c>
      <c r="F139">
        <f>'11'!F45</f>
        <v>3.5289965886366312</v>
      </c>
      <c r="G139">
        <f>'11'!G45</f>
        <v>3.5481963335304556</v>
      </c>
      <c r="H139">
        <f>'11'!H45</f>
        <v>3.5465185010048468</v>
      </c>
    </row>
    <row r="140" spans="1:8">
      <c r="B140" t="s">
        <v>293</v>
      </c>
      <c r="C140">
        <f>'11'!C75</f>
        <v>3.2649253731343282</v>
      </c>
      <c r="D140">
        <f>'11'!D75</f>
        <v>3.3096926713947989</v>
      </c>
      <c r="E140">
        <f>'11'!E75</f>
        <v>3.3783783783783785</v>
      </c>
      <c r="F140">
        <f>'11'!F75</f>
        <v>3.4096444227959082</v>
      </c>
      <c r="G140">
        <f>'11'!G75</f>
        <v>3.4791252485089466</v>
      </c>
      <c r="H140">
        <f>'11'!H75</f>
        <v>3.5659704533876719</v>
      </c>
    </row>
    <row r="141" spans="1:8">
      <c r="B141" t="s">
        <v>294</v>
      </c>
      <c r="C141">
        <f>'11'!C105</f>
        <v>5.6390977443609023</v>
      </c>
      <c r="D141">
        <f>'11'!D105</f>
        <v>5.7088487155090393</v>
      </c>
      <c r="E141">
        <f>'11'!E105</f>
        <v>6.0060060060060056</v>
      </c>
      <c r="F141">
        <f>'11'!F105</f>
        <v>6.1601642710472282</v>
      </c>
      <c r="G141">
        <f>'11'!G105</f>
        <v>6.3829787234042552</v>
      </c>
      <c r="H141">
        <f>'11'!H105</f>
        <v>6.7114093959731544</v>
      </c>
    </row>
    <row r="142" spans="1:8">
      <c r="B142" t="s">
        <v>295</v>
      </c>
      <c r="C142">
        <f>'11'!C135</f>
        <v>2.9673590504451042</v>
      </c>
      <c r="D142">
        <f>'11'!D135</f>
        <v>2.9940119760479043</v>
      </c>
      <c r="E142">
        <f>'11'!E135</f>
        <v>2.9761904761904758</v>
      </c>
      <c r="F142">
        <f>'11'!F135</f>
        <v>3.0487804878048781</v>
      </c>
      <c r="G142">
        <f>'11'!G135</f>
        <v>2.9673590504451042</v>
      </c>
      <c r="H142">
        <f>'11'!H135</f>
        <v>3.0674846625766872</v>
      </c>
    </row>
    <row r="143" spans="1:8">
      <c r="B143" t="s">
        <v>296</v>
      </c>
      <c r="C143">
        <f>'11'!C165</f>
        <v>3.9370078740157481</v>
      </c>
      <c r="D143">
        <f>'11'!D165</f>
        <v>4.032258064516129</v>
      </c>
      <c r="E143">
        <f>'11'!E165</f>
        <v>4.0816326530612246</v>
      </c>
      <c r="F143">
        <f>'11'!F165</f>
        <v>4.1710114702815435</v>
      </c>
      <c r="G143">
        <f>'11'!G165</f>
        <v>4.3149946062567421</v>
      </c>
      <c r="H143">
        <f>'11'!H165</f>
        <v>4.4101433296582142</v>
      </c>
    </row>
    <row r="144" spans="1:8">
      <c r="B144" t="s">
        <v>297</v>
      </c>
      <c r="C144">
        <f>'11'!C195</f>
        <v>4.7505938242280283</v>
      </c>
      <c r="D144">
        <f>'11'!D195</f>
        <v>5.0697084917617232</v>
      </c>
      <c r="E144">
        <f>'11'!E195</f>
        <v>6.7024128686327078</v>
      </c>
      <c r="F144">
        <f>'11'!F195</f>
        <v>7.1736011477761839</v>
      </c>
      <c r="G144">
        <f>'11'!G195</f>
        <v>7.2674418604651159</v>
      </c>
      <c r="H144">
        <f>'11'!H195</f>
        <v>7.3964497041420119</v>
      </c>
    </row>
    <row r="145" spans="1:8">
      <c r="B145" t="s">
        <v>298</v>
      </c>
      <c r="C145">
        <f>'11'!C225</f>
        <v>7.5757575757575761</v>
      </c>
      <c r="D145">
        <f>'11'!D225</f>
        <v>7.9365079365079358</v>
      </c>
      <c r="E145">
        <f>'11'!E225</f>
        <v>8.2304526748971192</v>
      </c>
      <c r="F145">
        <f>'11'!F225</f>
        <v>8.2304526748971192</v>
      </c>
      <c r="G145">
        <f>'11'!G225</f>
        <v>8.5106382978723403</v>
      </c>
      <c r="H145">
        <f>'11'!H225</f>
        <v>9.1324200913241995</v>
      </c>
    </row>
    <row r="146" spans="1:8">
      <c r="B146" t="s">
        <v>299</v>
      </c>
      <c r="C146">
        <f>'11'!C255</f>
        <v>8.2815734989648035</v>
      </c>
      <c r="D146">
        <f>'11'!D255</f>
        <v>8.5106382978723403</v>
      </c>
      <c r="E146">
        <f>'11'!E255</f>
        <v>8.7527352297592991</v>
      </c>
      <c r="F146">
        <f>'11'!F255</f>
        <v>8.9887640449438209</v>
      </c>
      <c r="G146">
        <f>'11'!G255</f>
        <v>9.1116173120728927</v>
      </c>
      <c r="H146">
        <f>'11'!H255</f>
        <v>9.3457943925233646</v>
      </c>
    </row>
    <row r="147" spans="1:8" ht="16" thickBot="1">
      <c r="B147" t="s">
        <v>300</v>
      </c>
      <c r="C147">
        <f>'11'!C285</f>
        <v>5.6497175141242941</v>
      </c>
      <c r="D147">
        <f>'11'!D285</f>
        <v>5.8479532163742682</v>
      </c>
      <c r="E147">
        <f>'11'!E285</f>
        <v>6.0422960725075532</v>
      </c>
      <c r="F147">
        <f>'11'!F285</f>
        <v>6.25</v>
      </c>
      <c r="G147">
        <f>'11'!G285</f>
        <v>6.666666666666667</v>
      </c>
      <c r="H147">
        <f>'11'!H285</f>
        <v>6.8965517241379306</v>
      </c>
    </row>
    <row r="148" spans="1:8" ht="17" thickBot="1">
      <c r="A148">
        <v>12</v>
      </c>
      <c r="B148" s="69" t="s">
        <v>49</v>
      </c>
      <c r="C148" s="62">
        <f>'12'!C15</f>
        <v>5.7139346276726473</v>
      </c>
      <c r="D148" s="62">
        <f>'12'!D15</f>
        <v>5.6504269211451534</v>
      </c>
      <c r="E148" s="62">
        <f>'12'!E15</f>
        <v>5.3414727203357497</v>
      </c>
      <c r="F148" s="62">
        <f>'12'!F15</f>
        <v>4.561223178722857</v>
      </c>
      <c r="G148" s="62">
        <f>'12'!G15</f>
        <v>4.6429505623855611</v>
      </c>
      <c r="H148" s="63">
        <f>'12'!H15</f>
        <v>4.5780254777070066</v>
      </c>
    </row>
    <row r="149" spans="1:8">
      <c r="B149" t="s">
        <v>302</v>
      </c>
      <c r="C149">
        <f>'12'!C45</f>
        <v>4.362729822374571</v>
      </c>
      <c r="D149">
        <f>'12'!D45</f>
        <v>4.4219835754895769</v>
      </c>
      <c r="E149">
        <f>'12'!E45</f>
        <v>4.2863946658199712</v>
      </c>
      <c r="F149">
        <f>'12'!F45</f>
        <v>2.8512593061935689</v>
      </c>
      <c r="G149">
        <f>'12'!G45</f>
        <v>2.8790786948176583</v>
      </c>
      <c r="H149">
        <f>'12'!H45</f>
        <v>2.8934254942935218</v>
      </c>
    </row>
    <row r="150" spans="1:8">
      <c r="B150" t="s">
        <v>303</v>
      </c>
      <c r="C150">
        <f>'12'!C75</f>
        <v>12.444444444444443</v>
      </c>
      <c r="D150">
        <f>'12'!D75</f>
        <v>12.738853503184714</v>
      </c>
      <c r="E150">
        <f>'12'!E75</f>
        <v>10.869565217391305</v>
      </c>
      <c r="F150">
        <f>'12'!F75</f>
        <v>11.131725417439704</v>
      </c>
      <c r="G150">
        <f>'12'!G75</f>
        <v>11.505273250239693</v>
      </c>
      <c r="H150">
        <f>'12'!H75</f>
        <v>11.707317073170731</v>
      </c>
    </row>
    <row r="151" spans="1:8">
      <c r="B151" t="s">
        <v>304</v>
      </c>
      <c r="C151">
        <f>'12'!C105</f>
        <v>11.019283746556475</v>
      </c>
      <c r="D151">
        <f>'12'!D105</f>
        <v>11.444921316165951</v>
      </c>
      <c r="E151">
        <f>'12'!E105</f>
        <v>11.922503725782414</v>
      </c>
      <c r="F151">
        <f>'12'!F105</f>
        <v>9.1883614088820842</v>
      </c>
      <c r="G151">
        <f>'12'!G105</f>
        <v>9.5541401273885338</v>
      </c>
      <c r="H151">
        <f>'12'!H105</f>
        <v>9.7879282218597048</v>
      </c>
    </row>
    <row r="152" spans="1:8">
      <c r="B152" t="s">
        <v>305</v>
      </c>
      <c r="C152">
        <f>'12'!C135</f>
        <v>11.627906976744185</v>
      </c>
      <c r="D152">
        <f>'12'!D135</f>
        <v>12.048192771084338</v>
      </c>
      <c r="E152">
        <f>'12'!E135</f>
        <v>8.8790233074361815</v>
      </c>
      <c r="F152">
        <f>'12'!F135</f>
        <v>8.092485549132947</v>
      </c>
      <c r="G152">
        <f>'12'!G135</f>
        <v>8.2449941107184923</v>
      </c>
      <c r="H152">
        <f>'12'!H135</f>
        <v>8.34326579261025</v>
      </c>
    </row>
    <row r="153" spans="1:8">
      <c r="B153" t="s">
        <v>306</v>
      </c>
      <c r="C153">
        <f>'12'!C165</f>
        <v>4.5420136260408785</v>
      </c>
      <c r="D153">
        <f>'12'!D165</f>
        <v>3.9651070578905627</v>
      </c>
      <c r="E153">
        <f>'12'!E165</f>
        <v>4.0160642570281118</v>
      </c>
      <c r="F153">
        <f>'12'!F165</f>
        <v>4.0916530278232406</v>
      </c>
      <c r="G153">
        <f>'12'!G165</f>
        <v>4.1841004184100417</v>
      </c>
      <c r="H153">
        <f>'12'!H165</f>
        <v>4.2955326460481107</v>
      </c>
    </row>
    <row r="154" spans="1:8">
      <c r="B154" t="s">
        <v>307</v>
      </c>
      <c r="C154">
        <f>'12'!C195</f>
        <v>2.4875621890547261</v>
      </c>
      <c r="D154">
        <f>'12'!D195</f>
        <v>2.5510204081632653</v>
      </c>
      <c r="E154">
        <f>'12'!E195</f>
        <v>2.6737967914438503</v>
      </c>
      <c r="F154">
        <f>'12'!F195</f>
        <v>2.6178010471204192</v>
      </c>
      <c r="G154">
        <f>'12'!G195</f>
        <v>2.7285129604365621</v>
      </c>
      <c r="H154">
        <f>'12'!H195</f>
        <v>2.8409090909090908</v>
      </c>
    </row>
    <row r="155" spans="1:8">
      <c r="B155" t="s">
        <v>308</v>
      </c>
      <c r="C155">
        <f>'12'!C225</f>
        <v>5.786618444846293</v>
      </c>
      <c r="D155">
        <f>'12'!D225</f>
        <v>5.175600739371534</v>
      </c>
      <c r="E155">
        <f>'12'!E225</f>
        <v>5.61377245508982</v>
      </c>
      <c r="F155">
        <f>'12'!F225</f>
        <v>5.317128750474744</v>
      </c>
      <c r="G155">
        <f>'12'!G225</f>
        <v>5.4517133956386292</v>
      </c>
      <c r="H155">
        <f>'12'!H225</f>
        <v>4.7355958958168909</v>
      </c>
    </row>
    <row r="156" spans="1:8">
      <c r="B156" t="s">
        <v>309</v>
      </c>
      <c r="C156">
        <f>'12'!C255</f>
        <v>1.8072289156626506</v>
      </c>
      <c r="D156">
        <f>'12'!D255</f>
        <v>1.8237082066869299</v>
      </c>
      <c r="E156">
        <f>'12'!E255</f>
        <v>1.2383900928792571</v>
      </c>
      <c r="F156">
        <f>'12'!F255</f>
        <v>1.2539184952978057</v>
      </c>
      <c r="G156">
        <f>'12'!G255</f>
        <v>1.2476606363069245</v>
      </c>
      <c r="H156">
        <f>'12'!H255</f>
        <v>1.2755102040816326</v>
      </c>
    </row>
    <row r="157" spans="1:8" ht="16" thickBot="1">
      <c r="B157" t="s">
        <v>310</v>
      </c>
      <c r="C157">
        <f>'12'!C285</f>
        <v>9.7847358121330714</v>
      </c>
      <c r="D157">
        <f>'12'!D285</f>
        <v>10.204081632653061</v>
      </c>
      <c r="E157">
        <f>'12'!E285</f>
        <v>10.615711252653927</v>
      </c>
      <c r="F157">
        <f>'12'!F285</f>
        <v>11.286681715575622</v>
      </c>
      <c r="G157">
        <f>'12'!G285</f>
        <v>11.876484560570072</v>
      </c>
      <c r="H157">
        <f>'12'!H285</f>
        <v>12.376237623762377</v>
      </c>
    </row>
    <row r="158" spans="1:8" ht="17" thickBot="1">
      <c r="A158">
        <v>13</v>
      </c>
      <c r="B158" s="69" t="s">
        <v>53</v>
      </c>
      <c r="C158" s="62">
        <f>'13'!C15</f>
        <v>1.9076955387927261</v>
      </c>
      <c r="D158" s="62">
        <f>'13'!D15</f>
        <v>1.9185074364164394</v>
      </c>
      <c r="E158" s="62">
        <f>'13'!E15</f>
        <v>1.9805131651076018</v>
      </c>
      <c r="F158" s="62">
        <f>'13'!F15</f>
        <v>1.9257610289570857</v>
      </c>
      <c r="G158" s="62">
        <f>'13'!G15</f>
        <v>1.8854293316417332</v>
      </c>
      <c r="H158" s="63">
        <f>'13'!H15</f>
        <v>1.8399589547617783</v>
      </c>
    </row>
    <row r="159" spans="1:8">
      <c r="B159" t="s">
        <v>312</v>
      </c>
      <c r="C159">
        <f>'13'!C45</f>
        <v>2.9779630732578917</v>
      </c>
      <c r="D159">
        <f>'13'!D45</f>
        <v>2.9697089685210849</v>
      </c>
      <c r="E159">
        <f>'13'!E45</f>
        <v>2.9750099166997224</v>
      </c>
      <c r="F159">
        <f>'13'!F45</f>
        <v>1.7962279213651331</v>
      </c>
      <c r="G159">
        <f>'13'!G45</f>
        <v>1.8050541516245489</v>
      </c>
      <c r="H159">
        <f>'13'!H45</f>
        <v>1.8168971434339356</v>
      </c>
    </row>
    <row r="160" spans="1:8">
      <c r="B160" t="s">
        <v>313</v>
      </c>
      <c r="C160">
        <f>'13'!C75</f>
        <v>3.2951100566758931</v>
      </c>
      <c r="D160">
        <f>'13'!D75</f>
        <v>3.3068783068783065</v>
      </c>
      <c r="E160">
        <f>'13'!E75</f>
        <v>3.3489618218352311</v>
      </c>
      <c r="F160">
        <f>'13'!F75</f>
        <v>2.4446557109873694</v>
      </c>
      <c r="G160">
        <f>'13'!G75</f>
        <v>2.4769505985963947</v>
      </c>
      <c r="H160">
        <f>'13'!H75</f>
        <v>2.4996528259963897</v>
      </c>
    </row>
    <row r="161" spans="1:8">
      <c r="B161" t="s">
        <v>314</v>
      </c>
      <c r="C161">
        <f>'13'!C105</f>
        <v>3.4838147771810131</v>
      </c>
      <c r="D161">
        <f>'13'!D105</f>
        <v>3.4944670937682005</v>
      </c>
      <c r="E161">
        <f>'13'!E105</f>
        <v>3.5263003232441963</v>
      </c>
      <c r="F161">
        <f>'13'!F105</f>
        <v>4.4444444444444446</v>
      </c>
      <c r="G161">
        <f>'13'!G105</f>
        <v>4.4709388971684056</v>
      </c>
      <c r="H161">
        <f>'13'!H105</f>
        <v>4.5160319132921867</v>
      </c>
    </row>
    <row r="162" spans="1:8">
      <c r="B162" t="s">
        <v>315</v>
      </c>
      <c r="C162">
        <f>'13'!C135</f>
        <v>1.5942606616181747</v>
      </c>
      <c r="D162">
        <f>'13'!D135</f>
        <v>1.5917230401910067</v>
      </c>
      <c r="E162">
        <f>'13'!E135</f>
        <v>1.5710919088766695</v>
      </c>
      <c r="F162">
        <f>'13'!F135</f>
        <v>3.1923383878691145</v>
      </c>
      <c r="G162">
        <f>'13'!G135</f>
        <v>2.8214429665457477</v>
      </c>
      <c r="H162">
        <f>'13'!H135</f>
        <v>2.8305701577031943</v>
      </c>
    </row>
    <row r="163" spans="1:8">
      <c r="B163" t="s">
        <v>316</v>
      </c>
      <c r="C163">
        <f>'13'!C165</f>
        <v>2.6507620941020544</v>
      </c>
      <c r="D163">
        <f>'13'!D165</f>
        <v>2.6936026936026938</v>
      </c>
      <c r="E163">
        <f>'13'!E165</f>
        <v>3.4153005464480874</v>
      </c>
      <c r="F163">
        <f>'13'!F165</f>
        <v>5.521048999309869</v>
      </c>
      <c r="G163">
        <f>'13'!G165</f>
        <v>4.9226441631504922</v>
      </c>
      <c r="H163">
        <f>'13'!H165</f>
        <v>5.0035739814152969</v>
      </c>
    </row>
    <row r="164" spans="1:8">
      <c r="B164" t="s">
        <v>317</v>
      </c>
      <c r="C164">
        <f>'13'!C195</f>
        <v>0.96618357487922701</v>
      </c>
      <c r="D164">
        <f>'13'!D195</f>
        <v>0.97943192948090108</v>
      </c>
      <c r="E164">
        <f>'13'!E195</f>
        <v>0.9624639076034649</v>
      </c>
      <c r="F164">
        <f>'13'!F195</f>
        <v>1.2523481527864746</v>
      </c>
      <c r="G164">
        <f>'13'!G195</f>
        <v>1.2414649286157666</v>
      </c>
      <c r="H164">
        <f>'13'!H195</f>
        <v>1.2539184952978057</v>
      </c>
    </row>
    <row r="165" spans="1:8">
      <c r="B165" t="s">
        <v>318</v>
      </c>
      <c r="C165">
        <f>'13'!C225</f>
        <v>1.0000000000000001E-5</v>
      </c>
      <c r="D165">
        <f>'13'!D225</f>
        <v>1.0000000000000001E-5</v>
      </c>
      <c r="E165">
        <f>'13'!E225</f>
        <v>1.470047776552738</v>
      </c>
      <c r="F165">
        <f>'13'!F225</f>
        <v>1.4625228519195612</v>
      </c>
      <c r="G165">
        <f>'13'!G225</f>
        <v>1.4587892049598834</v>
      </c>
      <c r="H165">
        <f>'13'!H225</f>
        <v>0.36913990402362495</v>
      </c>
    </row>
    <row r="166" spans="1:8">
      <c r="B166" t="s">
        <v>319</v>
      </c>
      <c r="C166">
        <f>'13'!C255</f>
        <v>1.1717442249748911</v>
      </c>
      <c r="D166">
        <f>'13'!D255</f>
        <v>1.2085635359116023</v>
      </c>
      <c r="E166">
        <f>'13'!E255</f>
        <v>1.0377032168799725</v>
      </c>
      <c r="F166">
        <f>'13'!F255</f>
        <v>1.0517090271691498</v>
      </c>
      <c r="G166">
        <f>'13'!G255</f>
        <v>1.0583877227024165</v>
      </c>
      <c r="H166">
        <f>'13'!H255</f>
        <v>1.0771992818671454</v>
      </c>
    </row>
    <row r="167" spans="1:8">
      <c r="B167" t="s">
        <v>320</v>
      </c>
      <c r="C167">
        <f>'13'!C285</f>
        <v>1.603592046183451</v>
      </c>
      <c r="D167">
        <f>'13'!D285</f>
        <v>1.6123831022250887</v>
      </c>
      <c r="E167">
        <f>'13'!E285</f>
        <v>1.6265452179570592</v>
      </c>
      <c r="F167">
        <f>'13'!F285</f>
        <v>1.0000000000000001E-5</v>
      </c>
      <c r="G167">
        <f>'13'!G285</f>
        <v>1.0000000000000001E-5</v>
      </c>
      <c r="H167">
        <f>'13'!H285</f>
        <v>1.0000000000000001E-5</v>
      </c>
    </row>
    <row r="168" spans="1:8" ht="16" thickBot="1">
      <c r="B168" t="s">
        <v>321</v>
      </c>
      <c r="C168">
        <f>'13'!C315</f>
        <v>0.51595783887373781</v>
      </c>
      <c r="D168">
        <f>'13'!D315</f>
        <v>0.51546391752577325</v>
      </c>
      <c r="E168">
        <f>'13'!E315</f>
        <v>0.4447079750963534</v>
      </c>
      <c r="F168">
        <f>'13'!F315</f>
        <v>0.94018948434222904</v>
      </c>
      <c r="G168">
        <f>'13'!G315</f>
        <v>0.91311371777762163</v>
      </c>
      <c r="H168">
        <f>'13'!H315</f>
        <v>0.89841050449205251</v>
      </c>
    </row>
    <row r="169" spans="1:8" ht="17" thickBot="1">
      <c r="A169">
        <v>14</v>
      </c>
      <c r="B169" s="69" t="s">
        <v>57</v>
      </c>
      <c r="C169" s="62">
        <f>'14'!C12</f>
        <v>-5.1698288786641164E-2</v>
      </c>
      <c r="D169" s="62">
        <f>'14'!D12</f>
        <v>-5.1549103150807429</v>
      </c>
      <c r="E169" s="62">
        <f>'14'!E12</f>
        <v>-2.989377035178562</v>
      </c>
      <c r="F169" s="62">
        <f>'14'!F12</f>
        <v>-1.6764006056673155</v>
      </c>
      <c r="G169" s="62">
        <f>'14'!G12</f>
        <v>-1.3689628737268646</v>
      </c>
      <c r="H169" s="63">
        <f>'14'!H12</f>
        <v>-8.9320388349514559</v>
      </c>
    </row>
    <row r="170" spans="1:8">
      <c r="B170" t="s">
        <v>323</v>
      </c>
      <c r="C170">
        <f>'14'!C45</f>
        <v>2.9197080291970803</v>
      </c>
      <c r="D170">
        <f>'14'!D45</f>
        <v>3.5749106272343192</v>
      </c>
      <c r="E170">
        <f>'14'!E45</f>
        <v>0.6538084341288003</v>
      </c>
      <c r="F170">
        <f>'14'!F45</f>
        <v>0.6499837504062399</v>
      </c>
      <c r="G170">
        <f>'14'!G45</f>
        <v>0.65030076410339777</v>
      </c>
      <c r="H170">
        <f>'14'!H45</f>
        <v>0.65189048239895697</v>
      </c>
    </row>
    <row r="171" spans="1:8">
      <c r="B171" t="s">
        <v>324</v>
      </c>
      <c r="C171">
        <f>'14'!C75</f>
        <v>5.439005439005439</v>
      </c>
      <c r="D171">
        <f>'14'!D75</f>
        <v>6.7226890756302522</v>
      </c>
      <c r="E171">
        <f>'14'!E75</f>
        <v>3.4602076124567476</v>
      </c>
      <c r="F171">
        <f>'14'!F75</f>
        <v>3.6798528058877644</v>
      </c>
      <c r="G171">
        <f>'14'!G75</f>
        <v>3.7243947858472999</v>
      </c>
      <c r="H171">
        <f>'14'!H75</f>
        <v>3.7593984962406015</v>
      </c>
    </row>
    <row r="172" spans="1:8">
      <c r="B172" t="s">
        <v>325</v>
      </c>
      <c r="C172">
        <f>'14'!C105</f>
        <v>5.8536585365853657</v>
      </c>
      <c r="D172">
        <f>'14'!D105</f>
        <v>4.9900199600798407</v>
      </c>
      <c r="E172">
        <f>'14'!E105</f>
        <v>3.0272452068617555</v>
      </c>
      <c r="F172">
        <f>'14'!F105</f>
        <v>3.0674846625766872</v>
      </c>
      <c r="G172">
        <f>'14'!G105</f>
        <v>3.2362459546925568</v>
      </c>
      <c r="H172">
        <f>'14'!H105</f>
        <v>3.3185840707964602</v>
      </c>
    </row>
    <row r="173" spans="1:8">
      <c r="B173" t="s">
        <v>248</v>
      </c>
      <c r="C173">
        <f>'14'!C135</f>
        <v>4.2372881355932206</v>
      </c>
      <c r="D173">
        <f>'14'!D135</f>
        <v>3.3812341504649197</v>
      </c>
      <c r="E173">
        <f>'14'!E135</f>
        <v>1.7211703958691911</v>
      </c>
      <c r="F173">
        <f>'14'!F135</f>
        <v>1.7652250661959401</v>
      </c>
      <c r="G173">
        <f>'14'!G135</f>
        <v>1.7636684303350969</v>
      </c>
      <c r="H173">
        <f>'14'!H135</f>
        <v>1.7809439002671414</v>
      </c>
    </row>
    <row r="174" spans="1:8">
      <c r="B174" t="s">
        <v>326</v>
      </c>
      <c r="C174">
        <f>'14'!C165</f>
        <v>3.5149384885764499</v>
      </c>
      <c r="D174">
        <f>'14'!D165</f>
        <v>7.2072072072072073</v>
      </c>
      <c r="E174">
        <f>'14'!E165</f>
        <v>4.8076923076923084</v>
      </c>
      <c r="F174">
        <f>'14'!F165</f>
        <v>4.8543689320388346</v>
      </c>
      <c r="G174">
        <f>'14'!G165</f>
        <v>4.9115913555992137</v>
      </c>
      <c r="H174">
        <f>'14'!H165</f>
        <v>5</v>
      </c>
    </row>
    <row r="175" spans="1:8">
      <c r="B175" t="s">
        <v>327</v>
      </c>
      <c r="C175">
        <f>'14'!C195</f>
        <v>3.9481105470953191</v>
      </c>
      <c r="D175">
        <f>'14'!D195</f>
        <v>2.8506271379703536</v>
      </c>
      <c r="E175">
        <f>'14'!E195</f>
        <v>1.1634671320535195</v>
      </c>
      <c r="F175">
        <f>'14'!F195</f>
        <v>1.1716461628588166</v>
      </c>
      <c r="G175">
        <f>'14'!G195</f>
        <v>1.2062726176115801</v>
      </c>
      <c r="H175">
        <f>'14'!H195</f>
        <v>1.2461059190031154</v>
      </c>
    </row>
    <row r="176" spans="1:8">
      <c r="B176" t="s">
        <v>328</v>
      </c>
      <c r="C176">
        <f>'14'!C225</f>
        <v>4.2016806722689077</v>
      </c>
      <c r="D176">
        <f>'14'!D225</f>
        <v>4.2918454935622314</v>
      </c>
      <c r="E176">
        <f>'14'!E225</f>
        <v>3.4812880765883376</v>
      </c>
      <c r="F176">
        <f>'14'!F225</f>
        <v>3.5618878005342829</v>
      </c>
      <c r="G176">
        <f>'14'!G225</f>
        <v>3.6068530207394045</v>
      </c>
      <c r="H176">
        <f>'14'!H225</f>
        <v>3.7174721189591078</v>
      </c>
    </row>
    <row r="177" spans="1:8">
      <c r="B177" t="s">
        <v>329</v>
      </c>
      <c r="C177">
        <f>'14'!C255</f>
        <v>6.1538461538461542</v>
      </c>
      <c r="D177">
        <f>'14'!D255</f>
        <v>7.2388831437435366</v>
      </c>
      <c r="E177">
        <f>'14'!E255</f>
        <v>3.0487804878048781</v>
      </c>
      <c r="F177">
        <f>'14'!F255</f>
        <v>3.1217481789802286</v>
      </c>
      <c r="G177">
        <f>'14'!G255</f>
        <v>3.1813361611876991</v>
      </c>
      <c r="H177">
        <f>'14'!H255</f>
        <v>3.2751091703056767</v>
      </c>
    </row>
    <row r="178" spans="1:8">
      <c r="B178" t="s">
        <v>330</v>
      </c>
      <c r="C178">
        <f>'14'!C285</f>
        <v>5.8823529411764701</v>
      </c>
      <c r="D178">
        <f>'14'!D285</f>
        <v>9.9337748344370862</v>
      </c>
      <c r="E178">
        <f>'14'!E285</f>
        <v>8.0375083724045542</v>
      </c>
      <c r="F178">
        <f>'14'!F285</f>
        <v>8.2304526748971192</v>
      </c>
      <c r="G178">
        <f>'14'!G285</f>
        <v>8.4033613445378155</v>
      </c>
      <c r="H178">
        <f>'14'!H285</f>
        <v>8.4985835694051008</v>
      </c>
    </row>
    <row r="179" spans="1:8">
      <c r="B179" t="s">
        <v>331</v>
      </c>
      <c r="C179">
        <f>'14'!C315</f>
        <v>2.8544243577545196</v>
      </c>
      <c r="D179">
        <f>'14'!D315</f>
        <v>4.4378698224852071</v>
      </c>
      <c r="E179">
        <f>'14'!E315</f>
        <v>2.0253164556962027</v>
      </c>
      <c r="F179">
        <f>'14'!F315</f>
        <v>2.1041557075223567</v>
      </c>
      <c r="G179">
        <f>'14'!G315</f>
        <v>2.135611318739989</v>
      </c>
      <c r="H179">
        <f>'14'!H315</f>
        <v>2.1563342318059302</v>
      </c>
    </row>
    <row r="180" spans="1:8" ht="16" thickBot="1">
      <c r="B180" t="s">
        <v>332</v>
      </c>
      <c r="C180">
        <f>'14'!C345</f>
        <v>6.1349693251533743</v>
      </c>
      <c r="D180">
        <f>'14'!D345</f>
        <v>5.2742616033755274</v>
      </c>
      <c r="E180">
        <f>'14'!E345</f>
        <v>3.1712473572938689</v>
      </c>
      <c r="F180">
        <f>'14'!F345</f>
        <v>3.125</v>
      </c>
      <c r="G180">
        <f>'14'!G345</f>
        <v>3.1678986272439285</v>
      </c>
      <c r="H180">
        <f>'14'!H345</f>
        <v>3.2119914346895073</v>
      </c>
    </row>
    <row r="181" spans="1:8" ht="17" thickBot="1">
      <c r="A181">
        <v>15</v>
      </c>
      <c r="B181" s="69" t="s">
        <v>61</v>
      </c>
      <c r="C181" s="62">
        <f>'15'!C15</f>
        <v>6.8416165762595904</v>
      </c>
      <c r="D181" s="62">
        <f>'15'!D15</f>
        <v>6.9437506244380058</v>
      </c>
      <c r="E181" s="62">
        <f>'15'!E15</f>
        <v>6.9314444725524922</v>
      </c>
      <c r="F181" s="62">
        <f>'15'!F15</f>
        <v>7.1356275303643724</v>
      </c>
      <c r="G181" s="62">
        <f>'15'!G15</f>
        <v>7.1446668355713197</v>
      </c>
      <c r="H181" s="63">
        <f>'15'!H15</f>
        <v>10.243467933491686</v>
      </c>
    </row>
    <row r="182" spans="1:8">
      <c r="B182" t="s">
        <v>334</v>
      </c>
      <c r="C182">
        <f>'15'!C45</f>
        <v>6.2342485740814437</v>
      </c>
      <c r="D182">
        <f>'15'!D45</f>
        <v>6.2985794693111767</v>
      </c>
      <c r="E182">
        <f>'15'!E45</f>
        <v>7.1169598496038669</v>
      </c>
      <c r="F182">
        <f>'15'!F45</f>
        <v>7.9077871598981373</v>
      </c>
      <c r="G182">
        <f>'15'!G45</f>
        <v>7.8374070138150911</v>
      </c>
      <c r="H182">
        <f>'15'!H45</f>
        <v>39.623908663532575</v>
      </c>
    </row>
    <row r="183" spans="1:8">
      <c r="B183" t="s">
        <v>335</v>
      </c>
      <c r="C183">
        <f>'15'!C75</f>
        <v>14.084507042253522</v>
      </c>
      <c r="D183">
        <f>'15'!D75</f>
        <v>14.545454545454545</v>
      </c>
      <c r="E183">
        <f>'15'!E75</f>
        <v>15.113350125944583</v>
      </c>
      <c r="F183">
        <f>'15'!F75</f>
        <v>15.189873417721518</v>
      </c>
      <c r="G183">
        <f>'15'!G75</f>
        <v>15.463917525773196</v>
      </c>
      <c r="H183">
        <f>'15'!H75</f>
        <v>15.810276679841897</v>
      </c>
    </row>
    <row r="184" spans="1:8">
      <c r="B184" t="s">
        <v>280</v>
      </c>
      <c r="C184">
        <f>'15'!C105</f>
        <v>5.7115659209900045</v>
      </c>
      <c r="D184">
        <f>'15'!D105</f>
        <v>5.859375</v>
      </c>
      <c r="E184">
        <f>'15'!E105</f>
        <v>5.8881256133464177</v>
      </c>
      <c r="F184">
        <f>'15'!F105</f>
        <v>5.8737151248164459</v>
      </c>
      <c r="G184">
        <f>'15'!G105</f>
        <v>5.7887120115774238</v>
      </c>
      <c r="H184">
        <f>'15'!H105</f>
        <v>5.7999033349444176</v>
      </c>
    </row>
    <row r="185" spans="1:8">
      <c r="B185" t="s">
        <v>336</v>
      </c>
      <c r="C185">
        <f>'15'!C135</f>
        <v>5.7537399309551214</v>
      </c>
      <c r="D185">
        <f>'15'!D135</f>
        <v>6.053268765133172</v>
      </c>
      <c r="E185">
        <f>'15'!E135</f>
        <v>6.1500615006150063</v>
      </c>
      <c r="F185">
        <f>'15'!F135</f>
        <v>6.7775723967960566</v>
      </c>
      <c r="G185">
        <f>'15'!G135</f>
        <v>6.8027210884353737</v>
      </c>
      <c r="H185">
        <f>'15'!H135</f>
        <v>7.037747920665387</v>
      </c>
    </row>
    <row r="186" spans="1:8">
      <c r="B186" t="s">
        <v>337</v>
      </c>
      <c r="C186">
        <f>'15'!C165</f>
        <v>8.5819370657948504</v>
      </c>
      <c r="D186">
        <f>'15'!D165</f>
        <v>8.8607594936708871</v>
      </c>
      <c r="E186">
        <f>'15'!E165</f>
        <v>7.8158923143725572</v>
      </c>
      <c r="F186">
        <f>'15'!F165</f>
        <v>7.5892857142857144</v>
      </c>
      <c r="G186">
        <f>'15'!G165</f>
        <v>7.7910174152153981</v>
      </c>
      <c r="H186">
        <f>'15'!H165</f>
        <v>7.9254079254079262</v>
      </c>
    </row>
    <row r="187" spans="1:8">
      <c r="B187" t="s">
        <v>338</v>
      </c>
      <c r="C187">
        <f>'15'!C195</f>
        <v>5.632040050062578</v>
      </c>
      <c r="D187">
        <f>'15'!D195</f>
        <v>5.7034220532319395</v>
      </c>
      <c r="E187">
        <f>'15'!E195</f>
        <v>5.7179161372299872</v>
      </c>
      <c r="F187">
        <f>'15'!F195</f>
        <v>5.7034220532319395</v>
      </c>
      <c r="G187">
        <f>'15'!G195</f>
        <v>5.5935363579863271</v>
      </c>
      <c r="H187">
        <f>'15'!H195</f>
        <v>5.7179161372299872</v>
      </c>
    </row>
    <row r="188" spans="1:8">
      <c r="B188" t="s">
        <v>339</v>
      </c>
      <c r="C188">
        <f>'15'!C225</f>
        <v>7.1174377224199281</v>
      </c>
      <c r="D188">
        <f>'15'!D225</f>
        <v>7.3937153419593349</v>
      </c>
      <c r="E188">
        <f>'15'!E225</f>
        <v>7.6775431861804222</v>
      </c>
      <c r="F188">
        <f>'15'!F225</f>
        <v>7.5471698113207548</v>
      </c>
      <c r="G188">
        <f>'15'!G225</f>
        <v>7.6923076923076925</v>
      </c>
      <c r="H188">
        <f>'15'!H225</f>
        <v>7.8277886497064575</v>
      </c>
    </row>
    <row r="189" spans="1:8">
      <c r="B189" t="s">
        <v>340</v>
      </c>
      <c r="C189">
        <f>'15'!C255</f>
        <v>5.2356020942408383</v>
      </c>
      <c r="D189">
        <f>'15'!D255</f>
        <v>5.3821313240043063</v>
      </c>
      <c r="E189">
        <f>'15'!E255</f>
        <v>6.5430752453653218</v>
      </c>
      <c r="F189">
        <f>'15'!F255</f>
        <v>4.2964554242749733</v>
      </c>
      <c r="G189">
        <f>'15'!G255</f>
        <v>4.3715846994535523</v>
      </c>
      <c r="H189">
        <f>'15'!H255</f>
        <v>1.1123470522803114</v>
      </c>
    </row>
    <row r="190" spans="1:8">
      <c r="B190" t="s">
        <v>341</v>
      </c>
      <c r="C190">
        <f>'15'!C285</f>
        <v>6.024096385542169</v>
      </c>
      <c r="D190">
        <f>'15'!D285</f>
        <v>6.1664953751284681</v>
      </c>
      <c r="E190">
        <f>'15'!E285</f>
        <v>3.1479538300104934</v>
      </c>
      <c r="F190">
        <f>'15'!F285</f>
        <v>3.0674846625766872</v>
      </c>
      <c r="G190">
        <f>'15'!G285</f>
        <v>3.1185031185031189</v>
      </c>
      <c r="H190">
        <f>'15'!H285</f>
        <v>3.2223415682062302</v>
      </c>
    </row>
    <row r="191" spans="1:8">
      <c r="B191" t="s">
        <v>342</v>
      </c>
      <c r="C191">
        <f>'15'!C315</f>
        <v>6.700167504187605</v>
      </c>
      <c r="D191">
        <f>'15'!D315</f>
        <v>5.1020408163265305</v>
      </c>
      <c r="E191">
        <f>'15'!E315</f>
        <v>5.208333333333333</v>
      </c>
      <c r="F191">
        <f>'15'!F315</f>
        <v>5.272407732864675</v>
      </c>
      <c r="G191">
        <f>'15'!G315</f>
        <v>5.4054054054054053</v>
      </c>
      <c r="H191">
        <f>'15'!H315</f>
        <v>5.4151624548736459</v>
      </c>
    </row>
    <row r="192" spans="1:8" ht="16" thickBot="1">
      <c r="B192" t="s">
        <v>343</v>
      </c>
      <c r="C192">
        <f>'15'!C345</f>
        <v>9.2764378478664202</v>
      </c>
      <c r="D192">
        <f>'15'!D345</f>
        <v>9.5057034220532319</v>
      </c>
      <c r="E192">
        <f>'15'!E345</f>
        <v>6.8897637795275593</v>
      </c>
      <c r="F192">
        <f>'15'!F345</f>
        <v>6.8829891838741402</v>
      </c>
      <c r="G192">
        <f>'15'!G345</f>
        <v>7.0140280561122248</v>
      </c>
      <c r="H192">
        <f>'15'!H345</f>
        <v>7.1574642126789367</v>
      </c>
    </row>
    <row r="193" spans="1:8" ht="17" thickBot="1">
      <c r="A193">
        <v>16</v>
      </c>
      <c r="B193" s="69" t="s">
        <v>65</v>
      </c>
      <c r="C193" s="62">
        <f>'16'!C15</f>
        <v>12.94829201805946</v>
      </c>
      <c r="D193" s="62">
        <f>'16'!D15</f>
        <v>10.913815504547424</v>
      </c>
      <c r="E193" s="62">
        <f>'16'!E15</f>
        <v>14.266842800528403</v>
      </c>
      <c r="F193" s="62">
        <f>'16'!F15</f>
        <v>10.720028586742899</v>
      </c>
      <c r="G193" s="62">
        <f>'16'!G15</f>
        <v>11.130214460229844</v>
      </c>
      <c r="H193" s="63">
        <f>'16'!H15</f>
        <v>11.408960207772934</v>
      </c>
    </row>
    <row r="194" spans="1:8">
      <c r="B194" t="s">
        <v>345</v>
      </c>
      <c r="C194">
        <f>'16'!C45</f>
        <v>13.439218081857055</v>
      </c>
      <c r="D194">
        <f>'16'!D45</f>
        <v>10.890454836643178</v>
      </c>
      <c r="E194">
        <f>'16'!E45</f>
        <v>14.637391882900864</v>
      </c>
      <c r="F194">
        <f>'16'!F45</f>
        <v>13.540961408259987</v>
      </c>
      <c r="G194">
        <f>'16'!G45</f>
        <v>13.495276653171391</v>
      </c>
      <c r="H194">
        <f>'16'!H45</f>
        <v>13.947001394700139</v>
      </c>
    </row>
    <row r="195" spans="1:8">
      <c r="B195" t="s">
        <v>346</v>
      </c>
      <c r="C195">
        <f>'16'!C75</f>
        <v>16.764459346186086</v>
      </c>
      <c r="D195">
        <f>'16'!D75</f>
        <v>14.617368873602752</v>
      </c>
      <c r="E195">
        <f>'16'!E75</f>
        <v>15.817223198594025</v>
      </c>
      <c r="F195">
        <f>'16'!F75</f>
        <v>15.370705244122965</v>
      </c>
      <c r="G195">
        <f>'16'!G75</f>
        <v>15.977443609022556</v>
      </c>
      <c r="H195">
        <f>'16'!H75</f>
        <v>16.585365853658537</v>
      </c>
    </row>
    <row r="196" spans="1:8">
      <c r="B196" t="s">
        <v>347</v>
      </c>
      <c r="C196">
        <f>'16'!C105</f>
        <v>10.908281389136242</v>
      </c>
      <c r="D196">
        <f>'16'!D105</f>
        <v>10.03792103502119</v>
      </c>
      <c r="E196">
        <f>'16'!E105</f>
        <v>12.134831460674157</v>
      </c>
      <c r="F196">
        <f>'16'!F105</f>
        <v>10.502793296089386</v>
      </c>
      <c r="G196">
        <f>'16'!G105</f>
        <v>11.273957158962796</v>
      </c>
      <c r="H196">
        <f>'16'!H105</f>
        <v>11.44950767117014</v>
      </c>
    </row>
    <row r="197" spans="1:8">
      <c r="B197" t="s">
        <v>348</v>
      </c>
      <c r="C197">
        <f>'16'!C135</f>
        <v>20.234291799787009</v>
      </c>
      <c r="D197">
        <f>'16'!D135</f>
        <v>12.889366272824921</v>
      </c>
      <c r="E197">
        <f>'16'!E135</f>
        <v>25.470653377630121</v>
      </c>
      <c r="F197">
        <f>'16'!F135</f>
        <v>13.528748590755354</v>
      </c>
      <c r="G197">
        <f>'16'!G135</f>
        <v>13.82488479262673</v>
      </c>
      <c r="H197">
        <f>'16'!H135</f>
        <v>14.302741358760429</v>
      </c>
    </row>
    <row r="198" spans="1:8">
      <c r="B198" t="s">
        <v>349</v>
      </c>
      <c r="C198">
        <f>'16'!C165</f>
        <v>15.262860373092142</v>
      </c>
      <c r="D198">
        <f>'16'!D165</f>
        <v>12.16685979142526</v>
      </c>
      <c r="E198">
        <f>'16'!E165</f>
        <v>16.071428571428569</v>
      </c>
      <c r="F198">
        <f>'16'!F165</f>
        <v>9.8522167487684733</v>
      </c>
      <c r="G198">
        <f>'16'!G165</f>
        <v>10.037641154328732</v>
      </c>
      <c r="H198">
        <f>'16'!H165</f>
        <v>10.315925209542231</v>
      </c>
    </row>
    <row r="199" spans="1:8" ht="16" thickBot="1">
      <c r="B199" t="s">
        <v>350</v>
      </c>
      <c r="C199">
        <f>'16'!C195</f>
        <v>8.7770626097132816</v>
      </c>
      <c r="D199">
        <f>'16'!D195</f>
        <v>8.3283759666864956</v>
      </c>
      <c r="E199">
        <f>'16'!E195</f>
        <v>10.707911957168353</v>
      </c>
      <c r="F199">
        <f>'16'!F195</f>
        <v>4.9230769230769234</v>
      </c>
      <c r="G199">
        <f>'16'!G195</f>
        <v>4.9751243781094523</v>
      </c>
      <c r="H199">
        <f>'16'!H195</f>
        <v>5.1118210862619806</v>
      </c>
    </row>
    <row r="200" spans="1:8" ht="17" thickBot="1">
      <c r="A200">
        <v>17</v>
      </c>
      <c r="B200" s="69" t="s">
        <v>69</v>
      </c>
      <c r="C200" s="62">
        <f>'17'!C15</f>
        <v>4.2319425648553803</v>
      </c>
      <c r="D200" s="62">
        <f>'17'!D15</f>
        <v>4.1498080713766985</v>
      </c>
      <c r="E200" s="62">
        <f>'17'!E15</f>
        <v>3.9667811079150042</v>
      </c>
      <c r="F200" s="62">
        <f>'17'!F15</f>
        <v>3.9336072462414791</v>
      </c>
      <c r="G200" s="62">
        <f>'17'!G15</f>
        <v>3.9724638706179127</v>
      </c>
      <c r="H200" s="63">
        <f>'17'!H15</f>
        <v>4.0245052963445076</v>
      </c>
    </row>
    <row r="201" spans="1:8">
      <c r="B201" t="s">
        <v>352</v>
      </c>
      <c r="C201">
        <f>'17'!C45</f>
        <v>6.8470711571222642</v>
      </c>
      <c r="D201">
        <f>'17'!D45</f>
        <v>6.7074567287242743</v>
      </c>
      <c r="E201">
        <f>'17'!E45</f>
        <v>6.3216508352440224</v>
      </c>
      <c r="F201">
        <f>'17'!F45</f>
        <v>6.2965270717869677</v>
      </c>
      <c r="G201">
        <f>'17'!G45</f>
        <v>6.3601431032198228</v>
      </c>
      <c r="H201">
        <f>'17'!H45</f>
        <v>6.4312989884102638</v>
      </c>
    </row>
    <row r="202" spans="1:8">
      <c r="B202" t="s">
        <v>353</v>
      </c>
      <c r="C202">
        <f>'17'!C75</f>
        <v>2.2112647417649454</v>
      </c>
      <c r="D202">
        <f>'17'!D75</f>
        <v>2.0389438270975631</v>
      </c>
      <c r="E202">
        <f>'17'!E75</f>
        <v>1.97912918315941</v>
      </c>
      <c r="F202">
        <f>'17'!F75</f>
        <v>2.0245542087367303</v>
      </c>
      <c r="G202">
        <f>'17'!G75</f>
        <v>2.0402825006539369</v>
      </c>
      <c r="H202">
        <f>'17'!H75</f>
        <v>2.0657873828062927</v>
      </c>
    </row>
    <row r="203" spans="1:8">
      <c r="B203" t="s">
        <v>354</v>
      </c>
      <c r="C203">
        <f>'17'!C105</f>
        <v>2.4360535931790497</v>
      </c>
      <c r="D203">
        <f>'17'!D105</f>
        <v>2.4767801857585141</v>
      </c>
      <c r="E203">
        <f>'17'!E105</f>
        <v>2.512562814070352</v>
      </c>
      <c r="F203">
        <f>'17'!F105</f>
        <v>2.5284450063211126</v>
      </c>
      <c r="G203">
        <f>'17'!G105</f>
        <v>2.6212319790301444</v>
      </c>
      <c r="H203">
        <f>'17'!H105</f>
        <v>2.6737967914438503</v>
      </c>
    </row>
    <row r="204" spans="1:8">
      <c r="B204" t="s">
        <v>355</v>
      </c>
      <c r="C204">
        <f>'17'!C135</f>
        <v>6.0549604098742433</v>
      </c>
      <c r="D204">
        <f>'17'!D135</f>
        <v>6.1993323795898903</v>
      </c>
      <c r="E204">
        <f>'17'!E135</f>
        <v>5.7692307692307692</v>
      </c>
      <c r="F204">
        <f>'17'!F135</f>
        <v>5.3921568627450975</v>
      </c>
      <c r="G204">
        <f>'17'!G135</f>
        <v>5.5027513756878434</v>
      </c>
      <c r="H204">
        <f>'17'!H135</f>
        <v>5.6965302951838428</v>
      </c>
    </row>
    <row r="205" spans="1:8">
      <c r="B205" t="s">
        <v>356</v>
      </c>
      <c r="C205">
        <f>'17'!C165</f>
        <v>6.6611157368859288</v>
      </c>
      <c r="D205">
        <f>'17'!D165</f>
        <v>6.8434559452523525</v>
      </c>
      <c r="E205">
        <f>'17'!E165</f>
        <v>6.9294066695539192</v>
      </c>
      <c r="F205">
        <f>'17'!F165</f>
        <v>6.5047701647875105</v>
      </c>
      <c r="G205">
        <f>'17'!G165</f>
        <v>6.6050198150594452</v>
      </c>
      <c r="H205">
        <f>'17'!H165</f>
        <v>6.6994193836534173</v>
      </c>
    </row>
    <row r="206" spans="1:8">
      <c r="B206" t="s">
        <v>357</v>
      </c>
      <c r="C206">
        <f>'17'!C195</f>
        <v>8.1595648232094291</v>
      </c>
      <c r="D206">
        <f>'17'!D195</f>
        <v>8.3025830258302591</v>
      </c>
      <c r="E206">
        <f>'17'!E195</f>
        <v>6.5237651444547993</v>
      </c>
      <c r="F206">
        <f>'17'!F195</f>
        <v>5.5970149253731343</v>
      </c>
      <c r="G206">
        <f>'17'!G195</f>
        <v>5.6657223796034</v>
      </c>
      <c r="H206">
        <f>'17'!H195</f>
        <v>5.7747834456207885</v>
      </c>
    </row>
    <row r="207" spans="1:8">
      <c r="B207" t="s">
        <v>358</v>
      </c>
      <c r="C207">
        <f>'17'!C225</f>
        <v>1.6687526074259491</v>
      </c>
      <c r="D207">
        <f>'17'!D225</f>
        <v>1.7017655817911082</v>
      </c>
      <c r="E207">
        <f>'17'!E225</f>
        <v>1.7171066752522</v>
      </c>
      <c r="F207">
        <f>'17'!F225</f>
        <v>1.9413287316652286</v>
      </c>
      <c r="G207">
        <f>'17'!G225</f>
        <v>1.9693654266958425</v>
      </c>
      <c r="H207">
        <f>'17'!H225</f>
        <v>2.0098258150960251</v>
      </c>
    </row>
    <row r="208" spans="1:8">
      <c r="B208" t="s">
        <v>359</v>
      </c>
      <c r="C208">
        <f>'17'!C255</f>
        <v>8.4317032040472171</v>
      </c>
      <c r="D208">
        <f>'17'!D255</f>
        <v>8.9126559714795004</v>
      </c>
      <c r="E208">
        <f>'17'!E255</f>
        <v>11.111111111111111</v>
      </c>
      <c r="F208">
        <f>'17'!F255</f>
        <v>11.695906432748536</v>
      </c>
      <c r="G208">
        <f>'17'!G255</f>
        <v>12.244897959183673</v>
      </c>
      <c r="H208">
        <f>'17'!H255</f>
        <v>12.552301255230125</v>
      </c>
    </row>
    <row r="209" spans="1:8">
      <c r="B209" t="s">
        <v>360</v>
      </c>
      <c r="C209">
        <f>'17'!C285</f>
        <v>5.083514887436456</v>
      </c>
      <c r="D209">
        <f>'17'!D285</f>
        <v>5.8780308596620126</v>
      </c>
      <c r="E209">
        <f>'17'!E285</f>
        <v>5.9970014992503744</v>
      </c>
      <c r="F209">
        <f>'17'!F285</f>
        <v>5.9880239520958085</v>
      </c>
      <c r="G209">
        <f>'17'!G285</f>
        <v>6.0015003750937739</v>
      </c>
      <c r="H209">
        <f>'17'!H285</f>
        <v>6.0286360211002261</v>
      </c>
    </row>
    <row r="210" spans="1:8">
      <c r="B210" t="s">
        <v>361</v>
      </c>
      <c r="C210">
        <f>'17'!C315</f>
        <v>3.5443037974683542</v>
      </c>
      <c r="D210">
        <f>'17'!D315</f>
        <v>4.1386445938954992</v>
      </c>
      <c r="E210">
        <f>'17'!E315</f>
        <v>3.5989717223650386</v>
      </c>
      <c r="F210">
        <f>'17'!F315</f>
        <v>2.5813113061435207</v>
      </c>
      <c r="G210">
        <f>'17'!G315</f>
        <v>2.5773195876288661</v>
      </c>
      <c r="H210">
        <f>'17'!H315</f>
        <v>2.5974025974025974</v>
      </c>
    </row>
    <row r="211" spans="1:8" ht="16" thickBot="1">
      <c r="B211" t="s">
        <v>362</v>
      </c>
      <c r="C211">
        <f>'17'!C345</f>
        <v>3.0935808197989174</v>
      </c>
      <c r="D211">
        <f>'17'!D345</f>
        <v>3.1695721077654517</v>
      </c>
      <c r="E211">
        <f>'17'!E345</f>
        <v>3.2051282051282048</v>
      </c>
      <c r="F211">
        <f>'17'!F345</f>
        <v>2.4390243902439024</v>
      </c>
      <c r="G211">
        <f>'17'!G345</f>
        <v>2.4429967426710095</v>
      </c>
      <c r="H211">
        <f>'17'!H345</f>
        <v>2.4752475247524752</v>
      </c>
    </row>
    <row r="212" spans="1:8" ht="17" thickBot="1">
      <c r="A212">
        <v>18</v>
      </c>
      <c r="B212" s="69" t="s">
        <v>73</v>
      </c>
      <c r="C212" s="62">
        <f>'18'!C15</f>
        <v>3.0752709167236159</v>
      </c>
      <c r="D212" s="62">
        <f>'18'!D15</f>
        <v>3.235440517670483</v>
      </c>
      <c r="E212" s="62">
        <f>'18'!E15</f>
        <v>3.5391071338288085</v>
      </c>
      <c r="F212" s="62">
        <f>'18'!F15</f>
        <v>3.5402770651616216</v>
      </c>
      <c r="G212" s="62">
        <f>'18'!G15</f>
        <v>3.5840432162892171</v>
      </c>
      <c r="H212" s="63">
        <f>'18'!H15</f>
        <v>3.621286868898919</v>
      </c>
    </row>
    <row r="213" spans="1:8">
      <c r="B213" t="s">
        <v>364</v>
      </c>
      <c r="C213">
        <f>'18'!C45</f>
        <v>6.6544286369894454</v>
      </c>
      <c r="D213">
        <f>'18'!D45</f>
        <v>7.1775874044917805</v>
      </c>
      <c r="E213">
        <f>'18'!E45</f>
        <v>8.2840236686390529</v>
      </c>
      <c r="F213">
        <f>'18'!F45</f>
        <v>8.3792195355518331</v>
      </c>
      <c r="G213">
        <f>'18'!G45</f>
        <v>8.536585365853659</v>
      </c>
      <c r="H213">
        <f>'18'!H45</f>
        <v>8.6291913214990146</v>
      </c>
    </row>
    <row r="214" spans="1:8">
      <c r="B214" t="s">
        <v>365</v>
      </c>
      <c r="C214">
        <f>'18'!C75</f>
        <v>2.6666666666666665</v>
      </c>
      <c r="D214">
        <f>'18'!D75</f>
        <v>2.8490028490028489</v>
      </c>
      <c r="E214">
        <f>'18'!E75</f>
        <v>2.9382957884427032</v>
      </c>
      <c r="F214">
        <f>'18'!F75</f>
        <v>1.9880715705765406</v>
      </c>
      <c r="G214">
        <f>'18'!G75</f>
        <v>2.0408163265306123</v>
      </c>
      <c r="H214">
        <f>'18'!H75</f>
        <v>2.0876826722338202</v>
      </c>
    </row>
    <row r="215" spans="1:8">
      <c r="B215" t="s">
        <v>366</v>
      </c>
      <c r="C215">
        <f>'18'!C105</f>
        <v>1.3764624913971093</v>
      </c>
      <c r="D215">
        <f>'18'!D105</f>
        <v>0.70126227208976155</v>
      </c>
      <c r="E215">
        <f>'18'!E105</f>
        <v>0.70671378091872783</v>
      </c>
      <c r="F215">
        <f>'18'!F105</f>
        <v>0.70521861777150918</v>
      </c>
      <c r="G215">
        <f>'18'!G105</f>
        <v>0.70871722182849051</v>
      </c>
      <c r="H215">
        <f>'18'!H105</f>
        <v>0.71581961345740874</v>
      </c>
    </row>
    <row r="216" spans="1:8">
      <c r="B216" t="s">
        <v>367</v>
      </c>
      <c r="C216">
        <f>'18'!C135</f>
        <v>3.2441200324412005</v>
      </c>
      <c r="D216">
        <f>'18'!D135</f>
        <v>2.4650780608052587</v>
      </c>
      <c r="E216">
        <f>'18'!E135</f>
        <v>2.4711696869851729</v>
      </c>
      <c r="F216">
        <f>'18'!F135</f>
        <v>2.5839793281653747</v>
      </c>
      <c r="G216">
        <f>'18'!G135</f>
        <v>2.6455026455026456</v>
      </c>
      <c r="H216">
        <f>'18'!H135</f>
        <v>2.7124773960216997</v>
      </c>
    </row>
    <row r="217" spans="1:8">
      <c r="B217" t="s">
        <v>368</v>
      </c>
      <c r="C217">
        <f>'18'!C165</f>
        <v>2.1551724137931032</v>
      </c>
      <c r="D217">
        <f>'18'!D165</f>
        <v>1.1013215859030838</v>
      </c>
      <c r="E217">
        <f>'18'!E165</f>
        <v>1.1415525114155249</v>
      </c>
      <c r="F217">
        <f>'18'!F165</f>
        <v>1.1709601873536299</v>
      </c>
      <c r="G217">
        <f>'18'!G165</f>
        <v>1.1848341232227488</v>
      </c>
      <c r="H217">
        <f>'18'!H165</f>
        <v>1.2004801920768307</v>
      </c>
    </row>
    <row r="218" spans="1:8">
      <c r="B218" t="s">
        <v>369</v>
      </c>
      <c r="C218">
        <f>'18'!C195</f>
        <v>2.4654832347140041</v>
      </c>
      <c r="D218">
        <f>'18'!D195</f>
        <v>2.5601638504864312</v>
      </c>
      <c r="E218">
        <f>'18'!E195</f>
        <v>2.5773195876288661</v>
      </c>
      <c r="F218">
        <f>'18'!F195</f>
        <v>2.6136957658128592</v>
      </c>
      <c r="G218">
        <f>'18'!G195</f>
        <v>2.7233115468409586</v>
      </c>
      <c r="H218">
        <f>'18'!H195</f>
        <v>2.7716186252771622</v>
      </c>
    </row>
    <row r="219" spans="1:8">
      <c r="B219" t="s">
        <v>370</v>
      </c>
      <c r="C219">
        <f>'18'!C225</f>
        <v>1.838235294117647</v>
      </c>
      <c r="D219">
        <f>'18'!D225</f>
        <v>1.8921475875118259</v>
      </c>
      <c r="E219">
        <f>'18'!E225</f>
        <v>1.9267822736030829</v>
      </c>
      <c r="F219">
        <f>'18'!F225</f>
        <v>1.9617459538989701</v>
      </c>
      <c r="G219">
        <f>'18'!G225</f>
        <v>1.9990004997501249</v>
      </c>
      <c r="H219">
        <f>'18'!H225</f>
        <v>2.0080321285140559</v>
      </c>
    </row>
    <row r="220" spans="1:8">
      <c r="B220" t="s">
        <v>371</v>
      </c>
      <c r="C220">
        <f>'18'!C255</f>
        <v>2.0743301642178049</v>
      </c>
      <c r="D220">
        <f>'18'!D255</f>
        <v>1.9247594050743657</v>
      </c>
      <c r="E220">
        <f>'18'!E255</f>
        <v>2.1182700794351281</v>
      </c>
      <c r="F220">
        <f>'18'!F255</f>
        <v>2.1428571428571428</v>
      </c>
      <c r="G220">
        <f>'18'!G255</f>
        <v>2.1253985122210413</v>
      </c>
      <c r="H220">
        <f>'18'!H255</f>
        <v>2.1413276231263385</v>
      </c>
    </row>
    <row r="221" spans="1:8" ht="16" thickBot="1">
      <c r="B221" t="s">
        <v>372</v>
      </c>
      <c r="C221">
        <f>'18'!C285</f>
        <v>1.4285714285714286</v>
      </c>
      <c r="D221">
        <f>'18'!D285</f>
        <v>4.3321299638989172</v>
      </c>
      <c r="E221">
        <f>'18'!E285</f>
        <v>4.4543429844097995</v>
      </c>
      <c r="F221">
        <f>'18'!F285</f>
        <v>4.5385779122541603</v>
      </c>
      <c r="G221">
        <f>'18'!G285</f>
        <v>4.6153846153846159</v>
      </c>
      <c r="H221">
        <f>'18'!H285</f>
        <v>4.6012269938650308</v>
      </c>
    </row>
    <row r="222" spans="1:8" ht="17" thickBot="1">
      <c r="A222">
        <v>19</v>
      </c>
      <c r="B222" s="69" t="s">
        <v>77</v>
      </c>
      <c r="C222" s="62">
        <f>'19'!C15</f>
        <v>4.1420861051838838</v>
      </c>
      <c r="D222" s="62">
        <f>'19'!D15</f>
        <v>4.2587837414667753</v>
      </c>
      <c r="E222" s="62">
        <f>'19'!E15</f>
        <v>4.3135783945986503</v>
      </c>
      <c r="F222" s="62">
        <f>'19'!F15</f>
        <v>4.6526249607041814</v>
      </c>
      <c r="G222" s="62">
        <f>'19'!G15</f>
        <v>4.7748096528584334</v>
      </c>
      <c r="H222" s="63">
        <f>'19'!H15</f>
        <v>4.8812664907651708</v>
      </c>
    </row>
    <row r="223" spans="1:8">
      <c r="B223" t="s">
        <v>374</v>
      </c>
      <c r="C223">
        <f>'19'!C45</f>
        <v>7.6595744680851059</v>
      </c>
      <c r="D223">
        <f>'19'!D45</f>
        <v>7.9435127978817288</v>
      </c>
      <c r="E223">
        <f>'19'!E45</f>
        <v>8.0862533692722369</v>
      </c>
      <c r="F223">
        <f>'19'!F45</f>
        <v>10.194624652455978</v>
      </c>
      <c r="G223">
        <f>'19'!G45</f>
        <v>10.367577756833176</v>
      </c>
      <c r="H223">
        <f>'19'!H45</f>
        <v>10.55662188099808</v>
      </c>
    </row>
    <row r="224" spans="1:8">
      <c r="B224" t="s">
        <v>338</v>
      </c>
      <c r="C224">
        <f>'19'!C75</f>
        <v>5.0071530758226039</v>
      </c>
      <c r="D224">
        <f>'19'!D75</f>
        <v>5.8013052936910805</v>
      </c>
      <c r="E224">
        <f>'19'!E75</f>
        <v>5.8823529411764701</v>
      </c>
      <c r="F224">
        <f>'19'!F75</f>
        <v>6.0744115413819291</v>
      </c>
      <c r="G224">
        <f>'19'!G75</f>
        <v>6.3593004769475359</v>
      </c>
      <c r="H224">
        <f>'19'!H75</f>
        <v>6.6170388751033915</v>
      </c>
    </row>
    <row r="225" spans="1:8">
      <c r="B225" t="s">
        <v>375</v>
      </c>
      <c r="C225">
        <f>'19'!C105</f>
        <v>2.9318348399706813</v>
      </c>
      <c r="D225">
        <f>'19'!D105</f>
        <v>3.2448023074149743</v>
      </c>
      <c r="E225">
        <f>'19'!E105</f>
        <v>3.2055087261070878</v>
      </c>
      <c r="F225">
        <f>'19'!F105</f>
        <v>3.5435861091424519</v>
      </c>
      <c r="G225">
        <f>'19'!G105</f>
        <v>3.5906642728904847</v>
      </c>
      <c r="H225">
        <f>'19'!H105</f>
        <v>3.6346014053792102</v>
      </c>
    </row>
    <row r="226" spans="1:8">
      <c r="B226" t="s">
        <v>376</v>
      </c>
      <c r="C226">
        <f>'19'!C135</f>
        <v>3.4965034965034967</v>
      </c>
      <c r="D226">
        <f>'19'!D135</f>
        <v>3.5587188612099641</v>
      </c>
      <c r="E226">
        <f>'19'!E135</f>
        <v>3.6188178528347406</v>
      </c>
      <c r="F226">
        <f>'19'!F135</f>
        <v>3.6630036630036629</v>
      </c>
      <c r="G226">
        <f>'19'!G135</f>
        <v>3.8910505836575875</v>
      </c>
      <c r="H226">
        <f>'19'!H135</f>
        <v>3.9525691699604741</v>
      </c>
    </row>
    <row r="227" spans="1:8">
      <c r="B227" t="s">
        <v>377</v>
      </c>
      <c r="C227">
        <f>'19'!C165</f>
        <v>8.4580351333767076</v>
      </c>
      <c r="D227">
        <f>'19'!D165</f>
        <v>7.3578595317725748</v>
      </c>
      <c r="E227">
        <f>'19'!E165</f>
        <v>8.1799591002044991</v>
      </c>
      <c r="F227">
        <f>'19'!F165</f>
        <v>8.3275503122831367</v>
      </c>
      <c r="G227">
        <f>'19'!G165</f>
        <v>8.6642599277978345</v>
      </c>
      <c r="H227">
        <f>'19'!H165</f>
        <v>8.9153046062407135</v>
      </c>
    </row>
    <row r="228" spans="1:8" ht="16" thickBot="1">
      <c r="B228" t="s">
        <v>378</v>
      </c>
      <c r="C228">
        <f>'19'!C195</f>
        <v>3.5971223021582737</v>
      </c>
      <c r="D228">
        <f>'19'!D195</f>
        <v>3.5765379113018598</v>
      </c>
      <c r="E228">
        <f>'19'!E195</f>
        <v>3.566333808844508</v>
      </c>
      <c r="F228">
        <f>'19'!F195</f>
        <v>3.5932446999640675</v>
      </c>
      <c r="G228">
        <f>'19'!G195</f>
        <v>3.7481259370314843</v>
      </c>
      <c r="H228">
        <f>'19'!H195</f>
        <v>3.9215686274509802</v>
      </c>
    </row>
    <row r="229" spans="1:8" ht="17" thickBot="1">
      <c r="A229">
        <v>20</v>
      </c>
      <c r="B229" s="69" t="s">
        <v>81</v>
      </c>
      <c r="C229" s="62">
        <f>'20'!C15</f>
        <v>5.3901437371663246</v>
      </c>
      <c r="D229" s="62">
        <f>'20'!D15</f>
        <v>4.9483832437505333</v>
      </c>
      <c r="E229" s="62">
        <f>'20'!E15</f>
        <v>3.6023672699202334</v>
      </c>
      <c r="F229" s="62">
        <f>'20'!F15</f>
        <v>3.6263166983249868</v>
      </c>
      <c r="G229" s="62">
        <f>'20'!G15</f>
        <v>3.7201062887511069</v>
      </c>
      <c r="H229" s="63">
        <f>'20'!H15</f>
        <v>3.7895876567716322</v>
      </c>
    </row>
    <row r="230" spans="1:8">
      <c r="B230" t="s">
        <v>380</v>
      </c>
      <c r="C230">
        <f>'20'!C45</f>
        <v>4.0276179516685851</v>
      </c>
      <c r="D230">
        <f>'20'!D45</f>
        <v>5.5303460011344292</v>
      </c>
      <c r="E230">
        <f>'20'!E45</f>
        <v>2.6790750141003947</v>
      </c>
      <c r="F230">
        <f>'20'!F45</f>
        <v>2.6904559614839987</v>
      </c>
      <c r="G230">
        <f>'20'!G45</f>
        <v>2.7924750146972368</v>
      </c>
      <c r="H230">
        <f>'20'!H45</f>
        <v>2.8661939960778398</v>
      </c>
    </row>
    <row r="231" spans="1:8">
      <c r="B231" t="s">
        <v>381</v>
      </c>
      <c r="C231">
        <f>'20'!C75</f>
        <v>8.0763582966226135</v>
      </c>
      <c r="D231">
        <f>'20'!D75</f>
        <v>3.7285607755406414</v>
      </c>
      <c r="E231">
        <f>'20'!E75</f>
        <v>6.1585835257890684</v>
      </c>
      <c r="F231">
        <f>'20'!F75</f>
        <v>6.2794348508634226</v>
      </c>
      <c r="G231">
        <f>'20'!G75</f>
        <v>6.488240064882401</v>
      </c>
      <c r="H231">
        <f>'20'!H75</f>
        <v>6.5093572009764031</v>
      </c>
    </row>
    <row r="232" spans="1:8">
      <c r="B232" t="s">
        <v>382</v>
      </c>
      <c r="C232">
        <f>'20'!C105</f>
        <v>8.1081081081081088</v>
      </c>
      <c r="D232">
        <f>'20'!D105</f>
        <v>5.6657223796034</v>
      </c>
      <c r="E232">
        <f>'20'!E105</f>
        <v>5.8139534883720927</v>
      </c>
      <c r="F232">
        <f>'20'!F105</f>
        <v>5.7553956834532372</v>
      </c>
      <c r="G232">
        <f>'20'!G105</f>
        <v>5.6657223796034</v>
      </c>
      <c r="H232">
        <f>'20'!H105</f>
        <v>5.6899004267425326</v>
      </c>
    </row>
    <row r="233" spans="1:8">
      <c r="B233" t="s">
        <v>383</v>
      </c>
      <c r="C233">
        <f>'20'!C135</f>
        <v>9.1240875912408743</v>
      </c>
      <c r="D233">
        <f>'20'!D135</f>
        <v>4.6040515653775325</v>
      </c>
      <c r="E233">
        <f>'20'!E135</f>
        <v>4.5871559633027523</v>
      </c>
      <c r="F233">
        <f>'20'!F135</f>
        <v>4.6728971962616823</v>
      </c>
      <c r="G233">
        <f>'20'!G135</f>
        <v>4.6125461254612548</v>
      </c>
      <c r="H233">
        <f>'20'!H135</f>
        <v>4.6082949308755756</v>
      </c>
    </row>
    <row r="234" spans="1:8" ht="16" thickBot="1">
      <c r="B234" t="s">
        <v>384</v>
      </c>
      <c r="C234">
        <f>'20'!C165</f>
        <v>5.2015604681404426</v>
      </c>
      <c r="D234">
        <f>'20'!D165</f>
        <v>3.2552083333333335</v>
      </c>
      <c r="E234">
        <f>'20'!E165</f>
        <v>4.026845637583893</v>
      </c>
      <c r="F234">
        <f>'20'!F165</f>
        <v>4.0513166779203242</v>
      </c>
      <c r="G234">
        <f>'20'!G165</f>
        <v>4.1011619958988383</v>
      </c>
      <c r="H234">
        <f>'20'!H165</f>
        <v>4.1753653444676404</v>
      </c>
    </row>
    <row r="235" spans="1:8" ht="17" thickBot="1">
      <c r="A235">
        <v>21</v>
      </c>
      <c r="B235" s="69" t="s">
        <v>85</v>
      </c>
      <c r="C235" s="62">
        <f>'21'!C15</f>
        <v>2.8072364316905802</v>
      </c>
      <c r="D235" s="62">
        <f>'21'!D15</f>
        <v>2.8414472437961735</v>
      </c>
      <c r="E235" s="62">
        <f>'21'!E15</f>
        <v>2.6819923371647509</v>
      </c>
      <c r="F235" s="62">
        <f>'21'!F15</f>
        <v>2.5683832027738536</v>
      </c>
      <c r="G235" s="62">
        <f>'21'!G15</f>
        <v>2.5667351129363447</v>
      </c>
      <c r="H235" s="63">
        <f>'21'!H15</f>
        <v>2.597065316192702</v>
      </c>
    </row>
    <row r="236" spans="1:8">
      <c r="B236" t="s">
        <v>386</v>
      </c>
      <c r="C236">
        <f>'21'!C45</f>
        <v>1.31521262604121</v>
      </c>
      <c r="D236">
        <f>'21'!D45</f>
        <v>1.4658457930225739</v>
      </c>
      <c r="E236">
        <f>'21'!E45</f>
        <v>1.169077889814409</v>
      </c>
      <c r="F236">
        <f>'21'!F45</f>
        <v>1.3102343863735624</v>
      </c>
      <c r="G236">
        <f>'21'!G45</f>
        <v>1.2879221522610189</v>
      </c>
      <c r="H236">
        <f>'21'!H45</f>
        <v>1.29366106080207</v>
      </c>
    </row>
    <row r="237" spans="1:8">
      <c r="B237" t="s">
        <v>387</v>
      </c>
      <c r="C237">
        <f>'21'!C75</f>
        <v>2.8024287716020555</v>
      </c>
      <c r="D237">
        <f>'21'!D75</f>
        <v>3.3333333333333335</v>
      </c>
      <c r="E237">
        <f>'21'!E75</f>
        <v>3.4096444227959082</v>
      </c>
      <c r="F237">
        <f>'21'!F75</f>
        <v>3.4533793783917122</v>
      </c>
      <c r="G237">
        <f>'21'!G75</f>
        <v>3.4791252485089466</v>
      </c>
      <c r="H237">
        <f>'21'!H75</f>
        <v>3.5211267605633805</v>
      </c>
    </row>
    <row r="238" spans="1:8">
      <c r="B238" t="s">
        <v>388</v>
      </c>
      <c r="C238">
        <f>'21'!C105</f>
        <v>5.2656773575873626</v>
      </c>
      <c r="D238">
        <f>'21'!D105</f>
        <v>4.8756704046806432</v>
      </c>
      <c r="E238">
        <f>'21'!E105</f>
        <v>4.0281973816717018</v>
      </c>
      <c r="F238">
        <f>'21'!F105</f>
        <v>4.0629761300152358</v>
      </c>
      <c r="G238">
        <f>'21'!G105</f>
        <v>4.1623309053069724</v>
      </c>
      <c r="H238">
        <f>'21'!H105</f>
        <v>4.3243243243243246</v>
      </c>
    </row>
    <row r="239" spans="1:8">
      <c r="B239" t="s">
        <v>389</v>
      </c>
      <c r="C239">
        <f>'21'!C135</f>
        <v>4.5311955385151625</v>
      </c>
      <c r="D239">
        <f>'21'!D135</f>
        <v>4.5598035776920378</v>
      </c>
      <c r="E239">
        <f>'21'!E135</f>
        <v>4.5936395759717312</v>
      </c>
      <c r="F239">
        <f>'21'!F135</f>
        <v>3.5893754486719307</v>
      </c>
      <c r="G239">
        <f>'21'!G135</f>
        <v>3.6010082823190492</v>
      </c>
      <c r="H239">
        <f>'21'!H135</f>
        <v>3.6324010170722851</v>
      </c>
    </row>
    <row r="240" spans="1:8" ht="16" thickBot="1">
      <c r="B240" t="s">
        <v>390</v>
      </c>
      <c r="C240">
        <f>'21'!C165</f>
        <v>2.8735632183908044</v>
      </c>
      <c r="D240">
        <f>'21'!D165</f>
        <v>2.4838549428713361</v>
      </c>
      <c r="E240">
        <f>'21'!E165</f>
        <v>3.0800821355236141</v>
      </c>
      <c r="F240">
        <f>'21'!F165</f>
        <v>3.1201248049921997</v>
      </c>
      <c r="G240">
        <f>'21'!G165</f>
        <v>3.183023872679045</v>
      </c>
      <c r="H240">
        <f>'21'!H165</f>
        <v>3.2362459546925568</v>
      </c>
    </row>
    <row r="241" spans="1:8" ht="17" thickBot="1">
      <c r="A241">
        <v>22</v>
      </c>
      <c r="B241" s="69" t="s">
        <v>89</v>
      </c>
      <c r="C241" s="62">
        <f>'22'!C15</f>
        <v>3.7784535987466592</v>
      </c>
      <c r="D241" s="62">
        <f>'22'!D15</f>
        <v>3.7223152801042247</v>
      </c>
      <c r="E241" s="62">
        <f>'22'!E15</f>
        <v>3.4442634396090295</v>
      </c>
      <c r="F241" s="62">
        <f>'22'!F15</f>
        <v>3.0917693352695927</v>
      </c>
      <c r="G241" s="62">
        <f>'22'!G15</f>
        <v>3.1164415903295875</v>
      </c>
      <c r="H241" s="63">
        <f>'22'!H15</f>
        <v>3.0790762771168652</v>
      </c>
    </row>
    <row r="242" spans="1:8">
      <c r="B242" t="s">
        <v>392</v>
      </c>
      <c r="C242">
        <f>'22'!C45</f>
        <v>5.3571428571428568</v>
      </c>
      <c r="D242">
        <f>'22'!D45</f>
        <v>5.3735926305015358</v>
      </c>
      <c r="E242">
        <f>'22'!E45</f>
        <v>5.5057618437900135</v>
      </c>
      <c r="F242">
        <f>'22'!F45</f>
        <v>4.9884881043745208</v>
      </c>
      <c r="G242">
        <f>'22'!G45</f>
        <v>5.0290135396518378</v>
      </c>
      <c r="H242">
        <f>'22'!H45</f>
        <v>5.0109212385969419</v>
      </c>
    </row>
    <row r="243" spans="1:8">
      <c r="B243" t="s">
        <v>393</v>
      </c>
      <c r="C243">
        <f>'22'!C75</f>
        <v>2.2123893805309733</v>
      </c>
      <c r="D243">
        <f>'22'!D75</f>
        <v>2.2279985146676569</v>
      </c>
      <c r="E243">
        <f>'22'!E75</f>
        <v>2.2087244616234125</v>
      </c>
      <c r="F243">
        <f>'22'!F75</f>
        <v>2.0530048525569242</v>
      </c>
      <c r="G243">
        <f>'22'!G75</f>
        <v>2.0599250936329589</v>
      </c>
      <c r="H243">
        <f>'22'!H75</f>
        <v>1.9200558561703613</v>
      </c>
    </row>
    <row r="244" spans="1:8">
      <c r="B244" t="s">
        <v>394</v>
      </c>
      <c r="C244">
        <f>'22'!C105</f>
        <v>5.5126791620727671</v>
      </c>
      <c r="D244">
        <f>'22'!D105</f>
        <v>5.6882821387940838</v>
      </c>
      <c r="E244">
        <f>'22'!E105</f>
        <v>4.5819014891179846</v>
      </c>
      <c r="F244">
        <f>'22'!F105</f>
        <v>4.6783625730994149</v>
      </c>
      <c r="G244">
        <f>'22'!G105</f>
        <v>4.7337278106508878</v>
      </c>
      <c r="H244">
        <f>'22'!H105</f>
        <v>4.9875311720698257</v>
      </c>
    </row>
    <row r="245" spans="1:8">
      <c r="B245" t="s">
        <v>395</v>
      </c>
      <c r="C245">
        <f>'22'!C135</f>
        <v>1.9550342130987293</v>
      </c>
      <c r="D245">
        <f>'22'!D135</f>
        <v>1.4880952380952379</v>
      </c>
      <c r="E245">
        <f>'22'!E135</f>
        <v>1.0022550739163116</v>
      </c>
      <c r="F245">
        <f>'22'!F135</f>
        <v>0.50543340914834467</v>
      </c>
      <c r="G245">
        <f>'22'!G135</f>
        <v>0.50851767098906686</v>
      </c>
      <c r="H245">
        <f>'22'!H135</f>
        <v>0.51586278050038692</v>
      </c>
    </row>
    <row r="246" spans="1:8">
      <c r="B246" t="s">
        <v>396</v>
      </c>
      <c r="C246">
        <f>'22'!C165</f>
        <v>4.909180166912126</v>
      </c>
      <c r="D246">
        <f>'22'!D165</f>
        <v>4.9776007964161266</v>
      </c>
      <c r="E246">
        <f>'22'!E165</f>
        <v>2.4826216484607748</v>
      </c>
      <c r="F246">
        <f>'22'!F165</f>
        <v>2.4642681123706258</v>
      </c>
      <c r="G246">
        <f>'22'!G165</f>
        <v>2.4888003982080633</v>
      </c>
      <c r="H246">
        <f>'22'!H165</f>
        <v>2.5252525252525255</v>
      </c>
    </row>
    <row r="247" spans="1:8" ht="16" thickBot="1">
      <c r="B247" t="s">
        <v>397</v>
      </c>
      <c r="C247">
        <f>'22'!C195</f>
        <v>3.566333808844508</v>
      </c>
      <c r="D247">
        <f>'22'!D195</f>
        <v>3.6496350364963503</v>
      </c>
      <c r="E247">
        <f>'22'!E195</f>
        <v>4.3988269794721413</v>
      </c>
      <c r="F247">
        <f>'22'!F195</f>
        <v>3.7593984962406015</v>
      </c>
      <c r="G247">
        <f>'22'!G195</f>
        <v>3.8580246913580245</v>
      </c>
      <c r="H247">
        <f>'22'!H195</f>
        <v>3.9556962025316458</v>
      </c>
    </row>
    <row r="248" spans="1:8" ht="17" thickBot="1">
      <c r="A248">
        <v>23</v>
      </c>
      <c r="B248" s="69" t="s">
        <v>93</v>
      </c>
      <c r="C248" s="62">
        <f>'23'!C15</f>
        <v>12.75728987993139</v>
      </c>
      <c r="D248" s="62">
        <f>'23'!D15</f>
        <v>13.144813873853971</v>
      </c>
      <c r="E248" s="62">
        <f>'23'!E15</f>
        <v>10.843781768891901</v>
      </c>
      <c r="F248" s="62">
        <f>'23'!F15</f>
        <v>4.2675893886966554</v>
      </c>
      <c r="G248" s="62">
        <f>'23'!G15</f>
        <v>4.3766264490182163</v>
      </c>
      <c r="H248" s="63">
        <f>'23'!H15</f>
        <v>3.9232318948149723</v>
      </c>
    </row>
    <row r="249" spans="1:8">
      <c r="B249" t="s">
        <v>399</v>
      </c>
      <c r="C249">
        <f>'23'!C45</f>
        <v>3.2414910858995136</v>
      </c>
      <c r="D249">
        <f>'23'!D45</f>
        <v>3.3112582781456954</v>
      </c>
      <c r="E249">
        <f>'23'!E45</f>
        <v>2.957329953527672</v>
      </c>
      <c r="F249">
        <f>'23'!F45</f>
        <v>0.85763293310463118</v>
      </c>
      <c r="G249">
        <f>'23'!G45</f>
        <v>0.8703220191470844</v>
      </c>
      <c r="H249">
        <f>'23'!H45</f>
        <v>0.90090090090090091</v>
      </c>
    </row>
    <row r="250" spans="1:8">
      <c r="B250" t="s">
        <v>400</v>
      </c>
      <c r="C250">
        <f>'23'!C75</f>
        <v>15.831134564643801</v>
      </c>
      <c r="D250">
        <f>'23'!D75</f>
        <v>16.260162601626018</v>
      </c>
      <c r="E250">
        <f>'23'!E75</f>
        <v>12.295081967213115</v>
      </c>
      <c r="F250">
        <f>'23'!F75</f>
        <v>4.2075736325385691</v>
      </c>
      <c r="G250">
        <f>'23'!G75</f>
        <v>4.2432814710042432</v>
      </c>
      <c r="H250">
        <f>'23'!H75</f>
        <v>4.3859649122807012</v>
      </c>
    </row>
    <row r="251" spans="1:8">
      <c r="B251" t="s">
        <v>401</v>
      </c>
      <c r="C251">
        <f>'23'!C105</f>
        <v>23.49869451697128</v>
      </c>
      <c r="D251">
        <f>'23'!D105</f>
        <v>24.128686327077748</v>
      </c>
      <c r="E251">
        <f>'23'!E105</f>
        <v>16.172506738544474</v>
      </c>
      <c r="F251">
        <f>'23'!F105</f>
        <v>5.5555555555555554</v>
      </c>
      <c r="G251">
        <f>'23'!G105</f>
        <v>5.6818181818181817</v>
      </c>
      <c r="H251">
        <f>'23'!H105</f>
        <v>5.9701492537313436</v>
      </c>
    </row>
    <row r="252" spans="1:8">
      <c r="B252" t="s">
        <v>402</v>
      </c>
      <c r="C252">
        <f>'23'!C135</f>
        <v>18.18181818181818</v>
      </c>
      <c r="D252">
        <f>'23'!D135</f>
        <v>18.518518518518519</v>
      </c>
      <c r="E252">
        <f>'23'!E135</f>
        <v>19.125683060109289</v>
      </c>
      <c r="F252">
        <f>'23'!F135</f>
        <v>5.54016620498615</v>
      </c>
      <c r="G252">
        <f>'23'!G135</f>
        <v>5.8997050147492622</v>
      </c>
      <c r="H252">
        <f>'23'!H135</f>
        <v>6.0422960725075532</v>
      </c>
    </row>
    <row r="253" spans="1:8">
      <c r="B253" t="s">
        <v>403</v>
      </c>
      <c r="C253">
        <f>'23'!C165</f>
        <v>15.873015873015872</v>
      </c>
      <c r="D253">
        <f>'23'!D165</f>
        <v>16.574585635359114</v>
      </c>
      <c r="E253">
        <f>'23'!E165</f>
        <v>8.4985835694051008</v>
      </c>
      <c r="F253">
        <f>'23'!F165</f>
        <v>5.7471264367816088</v>
      </c>
      <c r="G253">
        <f>'23'!G165</f>
        <v>5.8997050147492622</v>
      </c>
      <c r="H253">
        <f>'23'!H165</f>
        <v>6.1538461538461542</v>
      </c>
    </row>
    <row r="254" spans="1:8">
      <c r="B254" t="s">
        <v>404</v>
      </c>
      <c r="C254">
        <f>'23'!C195</f>
        <v>9.025270758122744</v>
      </c>
      <c r="D254">
        <f>'23'!D195</f>
        <v>9.0909090909090899</v>
      </c>
      <c r="E254">
        <f>'23'!E195</f>
        <v>9.3283582089552226</v>
      </c>
      <c r="F254">
        <f>'23'!F195</f>
        <v>3.8461538461538463</v>
      </c>
      <c r="G254">
        <f>'23'!G195</f>
        <v>4.0241448692152924</v>
      </c>
      <c r="H254">
        <f>'23'!H195</f>
        <v>4.1493775933609962</v>
      </c>
    </row>
    <row r="255" spans="1:8">
      <c r="B255" t="s">
        <v>405</v>
      </c>
      <c r="C255">
        <f>'23'!C225</f>
        <v>9.3676814988290396</v>
      </c>
      <c r="D255">
        <f>'23'!D225</f>
        <v>9.7087378640776691</v>
      </c>
      <c r="E255">
        <f>'23'!E225</f>
        <v>9.9255583126550864</v>
      </c>
      <c r="F255">
        <f>'23'!F225</f>
        <v>2.5445292620865141</v>
      </c>
      <c r="G255">
        <f>'23'!G225</f>
        <v>2.6178010471204192</v>
      </c>
      <c r="H255">
        <f>'23'!H225</f>
        <v>2.7777777777777777</v>
      </c>
    </row>
    <row r="256" spans="1:8">
      <c r="B256" t="s">
        <v>406</v>
      </c>
      <c r="C256">
        <f>'23'!C255</f>
        <v>11.627906976744185</v>
      </c>
      <c r="D256">
        <f>'23'!D255</f>
        <v>12.205044751830757</v>
      </c>
      <c r="E256">
        <f>'23'!E255</f>
        <v>10.961214165261383</v>
      </c>
      <c r="F256">
        <f>'23'!F255</f>
        <v>3.4423407917383821</v>
      </c>
      <c r="G256">
        <f>'23'!G255</f>
        <v>3.5810205908683974</v>
      </c>
      <c r="H256">
        <f>'23'!H255</f>
        <v>3.6563071297989032</v>
      </c>
    </row>
    <row r="257" spans="1:8">
      <c r="B257" t="s">
        <v>407</v>
      </c>
      <c r="C257">
        <f>'23'!C285</f>
        <v>20.22058823529412</v>
      </c>
      <c r="D257">
        <f>'23'!D285</f>
        <v>21.40077821011673</v>
      </c>
      <c r="E257">
        <f>'23'!E285</f>
        <v>16.032064128256511</v>
      </c>
      <c r="F257">
        <f>'23'!F285</f>
        <v>6.1855670103092777</v>
      </c>
      <c r="G257">
        <f>'23'!G285</f>
        <v>6.3965884861407245</v>
      </c>
      <c r="H257">
        <f>'23'!H285</f>
        <v>6.7720090293453721</v>
      </c>
    </row>
    <row r="258" spans="1:8">
      <c r="B258" t="s">
        <v>408</v>
      </c>
      <c r="C258">
        <f>'23'!C315</f>
        <v>9.0744101633393832</v>
      </c>
      <c r="D258">
        <f>'23'!D315</f>
        <v>9.2081031307550649</v>
      </c>
      <c r="E258">
        <f>'23'!E315</f>
        <v>7.4766355140186915</v>
      </c>
      <c r="F258">
        <f>'23'!F315</f>
        <v>1.8796992481203008</v>
      </c>
      <c r="G258">
        <f>'23'!G315</f>
        <v>1.9305019305019306</v>
      </c>
      <c r="H258">
        <f>'23'!H315</f>
        <v>1.996007984031936</v>
      </c>
    </row>
    <row r="259" spans="1:8">
      <c r="B259" t="s">
        <v>409</v>
      </c>
      <c r="C259">
        <f>'23'!C345</f>
        <v>29.787234042553195</v>
      </c>
      <c r="D259">
        <f>'23'!D345</f>
        <v>30.89143865842895</v>
      </c>
      <c r="E259">
        <f>'23'!E345</f>
        <v>25.157232704402517</v>
      </c>
      <c r="F259">
        <f>'23'!F345</f>
        <v>12.974976830398516</v>
      </c>
      <c r="G259">
        <f>'23'!G345</f>
        <v>13.195098963242224</v>
      </c>
      <c r="H259">
        <f>'23'!H345</f>
        <v>6.1108686163247494</v>
      </c>
    </row>
    <row r="260" spans="1:8" ht="16" thickBot="1">
      <c r="B260" t="s">
        <v>410</v>
      </c>
      <c r="C260">
        <f>'23'!C375</f>
        <v>4.8192771084337354</v>
      </c>
      <c r="D260">
        <f>'23'!D375</f>
        <v>4.9382716049382713</v>
      </c>
      <c r="E260">
        <f>'23'!E375</f>
        <v>5.1020408163265305</v>
      </c>
      <c r="F260">
        <f>'23'!F375</f>
        <v>2.5974025974025974</v>
      </c>
      <c r="G260">
        <f>'23'!G375</f>
        <v>2.6666666666666665</v>
      </c>
      <c r="H260">
        <f>'23'!H375</f>
        <v>2.7397260273972601</v>
      </c>
    </row>
    <row r="261" spans="1:8" ht="17" thickBot="1">
      <c r="A261">
        <v>24</v>
      </c>
      <c r="B261" s="69" t="s">
        <v>97</v>
      </c>
      <c r="C261" s="62">
        <f>'24'!C15</f>
        <v>1.2438573593433835</v>
      </c>
      <c r="D261" s="62">
        <f>'24'!D15</f>
        <v>1.2350050522933957</v>
      </c>
      <c r="E261" s="62">
        <f>'24'!E15</f>
        <v>1.1921386968220988</v>
      </c>
      <c r="F261" s="62">
        <f>'24'!F15</f>
        <v>1.0039320672634484</v>
      </c>
      <c r="G261" s="62">
        <f>'24'!G15</f>
        <v>1.0420341820031671</v>
      </c>
      <c r="H261" s="63">
        <f>'24'!H15</f>
        <v>1.023607450572656</v>
      </c>
    </row>
    <row r="262" spans="1:8">
      <c r="B262" t="s">
        <v>412</v>
      </c>
      <c r="C262">
        <f>'24'!C45</f>
        <v>0.73366473019105227</v>
      </c>
      <c r="D262">
        <f>'24'!D45</f>
        <v>0.72727272727272718</v>
      </c>
      <c r="E262">
        <f>'24'!E45</f>
        <v>0.49030532649877423</v>
      </c>
      <c r="F262">
        <f>'24'!F45</f>
        <v>0.65066619345488963</v>
      </c>
      <c r="G262">
        <f>'24'!G45</f>
        <v>0.64826001119721843</v>
      </c>
      <c r="H262">
        <f>'24'!H45</f>
        <v>0.65244146562078331</v>
      </c>
    </row>
    <row r="263" spans="1:8">
      <c r="B263" t="s">
        <v>413</v>
      </c>
      <c r="C263">
        <f>'24'!C75</f>
        <v>1E-4</v>
      </c>
      <c r="D263">
        <f>'24'!D75</f>
        <v>1E-4</v>
      </c>
      <c r="E263">
        <f>'24'!E75</f>
        <v>1E-4</v>
      </c>
      <c r="F263">
        <f>'24'!F75</f>
        <v>1E-4</v>
      </c>
      <c r="G263">
        <f>'24'!G75</f>
        <v>1E-4</v>
      </c>
      <c r="H263">
        <f>'24'!H75</f>
        <v>1E-4</v>
      </c>
    </row>
    <row r="264" spans="1:8">
      <c r="B264" t="s">
        <v>414</v>
      </c>
      <c r="C264">
        <f>'24'!C105</f>
        <v>2.6515151515151518</v>
      </c>
      <c r="D264">
        <f>'24'!D105</f>
        <v>2.9985007496251872</v>
      </c>
      <c r="E264">
        <f>'24'!E105</f>
        <v>3.266787658802178</v>
      </c>
      <c r="F264">
        <f>'24'!F105</f>
        <v>1.4099400775467041</v>
      </c>
      <c r="G264">
        <f>'24'!G105</f>
        <v>3.8474991255683806</v>
      </c>
      <c r="H264">
        <f>'24'!H105</f>
        <v>3.7774725274725274</v>
      </c>
    </row>
    <row r="265" spans="1:8">
      <c r="B265" t="s">
        <v>415</v>
      </c>
      <c r="C265">
        <f>'24'!C135</f>
        <v>1.2354394634662902</v>
      </c>
      <c r="D265">
        <f>'24'!D135</f>
        <v>1.2190874259839777</v>
      </c>
      <c r="E265">
        <f>'24'!E135</f>
        <v>1.0133423408208073</v>
      </c>
      <c r="F265">
        <f>'24'!F135</f>
        <v>0.83222370173102522</v>
      </c>
      <c r="G265">
        <f>'24'!G135</f>
        <v>0.81752779594506209</v>
      </c>
      <c r="H265">
        <f>'24'!H135</f>
        <v>0.81274382314694404</v>
      </c>
    </row>
    <row r="266" spans="1:8">
      <c r="B266" t="s">
        <v>416</v>
      </c>
      <c r="C266">
        <f>'24'!C165</f>
        <v>1.2394645513138325</v>
      </c>
      <c r="D266">
        <f>'24'!D165</f>
        <v>1.1763321962122104</v>
      </c>
      <c r="E266">
        <f>'24'!E165</f>
        <v>1.1791188766212883</v>
      </c>
      <c r="F266">
        <f>'24'!F165</f>
        <v>0.88635020681504817</v>
      </c>
      <c r="G266">
        <f>'24'!G165</f>
        <v>0.81974678932507516</v>
      </c>
      <c r="H266">
        <f>'24'!H165</f>
        <v>0.75744824103686248</v>
      </c>
    </row>
    <row r="267" spans="1:8">
      <c r="B267" t="s">
        <v>417</v>
      </c>
      <c r="C267">
        <f>'24'!C195</f>
        <v>3.3469691335068799</v>
      </c>
      <c r="D267">
        <f>'24'!D195</f>
        <v>2.5353132922854038</v>
      </c>
      <c r="E267">
        <f>'24'!E195</f>
        <v>2.7378507871321012</v>
      </c>
      <c r="F267">
        <f>'24'!F195</f>
        <v>2.6350461133069829</v>
      </c>
      <c r="G267">
        <f>'24'!G195</f>
        <v>2.56986829424992</v>
      </c>
      <c r="H267">
        <f>'24'!H195</f>
        <v>2.5078369905956115</v>
      </c>
    </row>
    <row r="268" spans="1:8">
      <c r="B268" t="s">
        <v>418</v>
      </c>
      <c r="C268">
        <f>'24'!C225</f>
        <v>3.1397174254317113</v>
      </c>
      <c r="D268">
        <f>'24'!D225</f>
        <v>2.3050326546292736</v>
      </c>
      <c r="E268">
        <f>'24'!E225</f>
        <v>3.3898305084745761</v>
      </c>
      <c r="F268">
        <f>'24'!F225</f>
        <v>3.3707865168539328</v>
      </c>
      <c r="G268">
        <f>'24'!G225</f>
        <v>3.4065102195306585</v>
      </c>
      <c r="H268">
        <f>'24'!H225</f>
        <v>3.3619723571161746</v>
      </c>
    </row>
    <row r="269" spans="1:8">
      <c r="B269" t="s">
        <v>419</v>
      </c>
      <c r="C269">
        <f>'24'!C255</f>
        <v>3.0840400925212026</v>
      </c>
      <c r="D269">
        <f>'24'!D255</f>
        <v>3.885003885003885</v>
      </c>
      <c r="E269">
        <f>'24'!E255</f>
        <v>4.691164972634871</v>
      </c>
      <c r="F269">
        <f>'24'!F255</f>
        <v>3.9556962025316458</v>
      </c>
      <c r="G269">
        <f>'24'!G255</f>
        <v>3.9277297721916731</v>
      </c>
      <c r="H269">
        <f>'24'!H255</f>
        <v>4.0551500405515002</v>
      </c>
    </row>
    <row r="270" spans="1:8">
      <c r="B270" t="s">
        <v>420</v>
      </c>
      <c r="C270">
        <f>'24'!C285</f>
        <v>1E-4</v>
      </c>
      <c r="D270">
        <f>'24'!D285</f>
        <v>1E-4</v>
      </c>
      <c r="E270">
        <f>'24'!E285</f>
        <v>1E-4</v>
      </c>
      <c r="F270">
        <f>'24'!F285</f>
        <v>1E-4</v>
      </c>
      <c r="G270">
        <f>'24'!G285</f>
        <v>1E-4</v>
      </c>
      <c r="H270">
        <f>'24'!H285</f>
        <v>1E-4</v>
      </c>
    </row>
    <row r="271" spans="1:8">
      <c r="B271" t="s">
        <v>421</v>
      </c>
      <c r="C271">
        <f>'24'!C315</f>
        <v>3.1695721077654517</v>
      </c>
      <c r="D271">
        <f>'24'!D315</f>
        <v>3.1729243786356425</v>
      </c>
      <c r="E271">
        <f>'24'!E315</f>
        <v>3.7056643726839598</v>
      </c>
      <c r="F271">
        <f>'24'!F315</f>
        <v>3.1982942430703623</v>
      </c>
      <c r="G271">
        <f>'24'!G315</f>
        <v>3.206841261357563</v>
      </c>
      <c r="H271">
        <f>'24'!H315</f>
        <v>3.2555615843733041</v>
      </c>
    </row>
    <row r="272" spans="1:8">
      <c r="B272" t="s">
        <v>422</v>
      </c>
      <c r="C272">
        <f>'24'!C345</f>
        <v>3.0666294954000555</v>
      </c>
      <c r="D272">
        <f>'24'!D345</f>
        <v>2.7878449958182325</v>
      </c>
      <c r="E272">
        <f>'24'!E345</f>
        <v>4.4580663137364169</v>
      </c>
      <c r="F272">
        <f>'24'!F345</f>
        <v>2.2471910112359552</v>
      </c>
      <c r="G272">
        <f>'24'!G345</f>
        <v>2.2421524663677128</v>
      </c>
      <c r="H272">
        <f>'24'!H345</f>
        <v>2.2662889518413598</v>
      </c>
    </row>
    <row r="273" spans="1:8">
      <c r="B273" t="s">
        <v>423</v>
      </c>
      <c r="C273">
        <f>'24'!C375</f>
        <v>1.0992030777686177</v>
      </c>
      <c r="D273">
        <f>'24'!D375</f>
        <v>1.0985992859104641</v>
      </c>
      <c r="E273">
        <f>'24'!E375</f>
        <v>1.6098738932116983</v>
      </c>
      <c r="F273">
        <f>'24'!F375</f>
        <v>0.71275837491090521</v>
      </c>
      <c r="G273">
        <f>'24'!G375</f>
        <v>0.64294899271324479</v>
      </c>
      <c r="H273">
        <f>'24'!H375</f>
        <v>0.60483870967741937</v>
      </c>
    </row>
    <row r="274" spans="1:8">
      <c r="B274" t="s">
        <v>424</v>
      </c>
      <c r="C274">
        <f>'24'!C405</f>
        <v>4.8780487804878048</v>
      </c>
      <c r="D274">
        <f>'24'!D405</f>
        <v>4.9019607843137258</v>
      </c>
      <c r="E274">
        <f>'24'!E405</f>
        <v>4.2016806722689077</v>
      </c>
      <c r="F274">
        <f>'24'!F405</f>
        <v>2.3795359904818563</v>
      </c>
      <c r="G274">
        <f>'24'!G405</f>
        <v>2.4052916416115453</v>
      </c>
      <c r="H274">
        <f>'24'!H405</f>
        <v>2.4271844660194173</v>
      </c>
    </row>
    <row r="275" spans="1:8" ht="16" thickBot="1">
      <c r="B275" t="s">
        <v>233</v>
      </c>
      <c r="C275">
        <f>'24'!C435</f>
        <v>3.9558609202581718</v>
      </c>
      <c r="D275">
        <f>'24'!D435</f>
        <v>4.7305635540929662</v>
      </c>
      <c r="E275">
        <f>'24'!E435</f>
        <v>4.4897959183673466</v>
      </c>
      <c r="F275">
        <f>'24'!F435</f>
        <v>3.0731407498463428</v>
      </c>
      <c r="G275">
        <f>'24'!G435</f>
        <v>3.1030202730657841</v>
      </c>
      <c r="H275">
        <f>'24'!H435</f>
        <v>3.1367628607277291</v>
      </c>
    </row>
    <row r="276" spans="1:8" ht="17" thickBot="1">
      <c r="A276">
        <v>25</v>
      </c>
      <c r="B276" s="69" t="s">
        <v>101</v>
      </c>
      <c r="C276" s="62">
        <f>'25'!C15</f>
        <v>5.286048845767815</v>
      </c>
      <c r="D276" s="62">
        <f>'25'!D15</f>
        <v>5.188023464785867</v>
      </c>
      <c r="E276" s="62">
        <f>'25'!E15</f>
        <v>5.2288028433751412</v>
      </c>
      <c r="F276" s="62">
        <f>'25'!F15</f>
        <v>5.2851566548067286</v>
      </c>
      <c r="G276" s="62">
        <f>'25'!G15</f>
        <v>5.342551854179761</v>
      </c>
      <c r="H276" s="63">
        <f>'25'!H15</f>
        <v>5.2617098837609193</v>
      </c>
    </row>
    <row r="277" spans="1:8">
      <c r="B277" t="s">
        <v>426</v>
      </c>
      <c r="C277">
        <f>'25'!C45</f>
        <v>3.9259674705552441</v>
      </c>
      <c r="D277">
        <f>'25'!D45</f>
        <v>3.9386692924461943</v>
      </c>
      <c r="E277">
        <f>'25'!E45</f>
        <v>3.9317559502913713</v>
      </c>
      <c r="F277">
        <f>'25'!F45</f>
        <v>3.9615166949632146</v>
      </c>
      <c r="G277">
        <f>'25'!G45</f>
        <v>3.9705048213272827</v>
      </c>
      <c r="H277">
        <f>'25'!H45</f>
        <v>3.7746023186842814</v>
      </c>
    </row>
    <row r="278" spans="1:8">
      <c r="B278" t="s">
        <v>427</v>
      </c>
      <c r="C278">
        <f>'25'!C75</f>
        <v>4.5385779122541603</v>
      </c>
      <c r="D278">
        <f>'25'!D75</f>
        <v>4.3316831683168324</v>
      </c>
      <c r="E278">
        <f>'25'!E75</f>
        <v>4.4164037854889591</v>
      </c>
      <c r="F278">
        <f>'25'!F75</f>
        <v>4.4828690361831578</v>
      </c>
      <c r="G278">
        <f>'25'!G75</f>
        <v>4.5931758530183728</v>
      </c>
      <c r="H278">
        <f>'25'!H75</f>
        <v>4.7554347826086962</v>
      </c>
    </row>
    <row r="279" spans="1:8">
      <c r="B279" t="s">
        <v>428</v>
      </c>
      <c r="C279">
        <f>'25'!C105</f>
        <v>8.7762067284251586</v>
      </c>
      <c r="D279">
        <f>'25'!D105</f>
        <v>8.7090163934426226</v>
      </c>
      <c r="E279">
        <f>'25'!E105</f>
        <v>8.9238845144356951</v>
      </c>
      <c r="F279">
        <f>'25'!F105</f>
        <v>9.1693635382955758</v>
      </c>
      <c r="G279">
        <f>'25'!G105</f>
        <v>9.4549499443826477</v>
      </c>
      <c r="H279">
        <f>'25'!H105</f>
        <v>9.7365406643757169</v>
      </c>
    </row>
    <row r="280" spans="1:8">
      <c r="B280" t="s">
        <v>429</v>
      </c>
      <c r="C280">
        <f>'25'!C135</f>
        <v>4.0160642570281118</v>
      </c>
      <c r="D280">
        <f>'25'!D135</f>
        <v>4.1011619958988383</v>
      </c>
      <c r="E280">
        <f>'25'!E135</f>
        <v>4.1899441340782122</v>
      </c>
      <c r="F280">
        <f>'25'!F135</f>
        <v>4.2553191489361701</v>
      </c>
      <c r="G280">
        <f>'25'!G135</f>
        <v>4.3258832011535686</v>
      </c>
      <c r="H280">
        <f>'25'!H135</f>
        <v>4.421518054532056</v>
      </c>
    </row>
    <row r="281" spans="1:8">
      <c r="B281" t="s">
        <v>430</v>
      </c>
      <c r="C281">
        <f>'25'!C165</f>
        <v>4.5936395759717312</v>
      </c>
      <c r="D281">
        <f>'25'!D165</f>
        <v>4.3072505384063176</v>
      </c>
      <c r="E281">
        <f>'25'!E165</f>
        <v>4.358881220486742</v>
      </c>
      <c r="F281">
        <f>'25'!F165</f>
        <v>4.3494019572308806</v>
      </c>
      <c r="G281">
        <f>'25'!G165</f>
        <v>4.3699927166788051</v>
      </c>
      <c r="H281">
        <f>'25'!H165</f>
        <v>4.4150110375275942</v>
      </c>
    </row>
    <row r="282" spans="1:8">
      <c r="B282" t="s">
        <v>275</v>
      </c>
      <c r="C282">
        <f>'25'!C195</f>
        <v>13.648293963254593</v>
      </c>
      <c r="D282">
        <f>'25'!D195</f>
        <v>13.844515441959532</v>
      </c>
      <c r="E282">
        <f>'25'!E195</f>
        <v>14.061654948620877</v>
      </c>
      <c r="F282">
        <f>'25'!F195</f>
        <v>14.270032930845225</v>
      </c>
      <c r="G282">
        <f>'25'!G195</f>
        <v>14.672686230248308</v>
      </c>
      <c r="H282">
        <f>'25'!H195</f>
        <v>15.046296296296296</v>
      </c>
    </row>
    <row r="283" spans="1:8">
      <c r="B283" t="s">
        <v>431</v>
      </c>
      <c r="C283">
        <f>'25'!C225</f>
        <v>6.3006300630063006</v>
      </c>
      <c r="D283">
        <f>'25'!D225</f>
        <v>4.5892611289582383</v>
      </c>
      <c r="E283">
        <f>'25'!E225</f>
        <v>4.6641791044776113</v>
      </c>
      <c r="F283">
        <f>'25'!F225</f>
        <v>4.6794571829667762</v>
      </c>
      <c r="G283">
        <f>'25'!G225</f>
        <v>4.7370914258645191</v>
      </c>
      <c r="H283">
        <f>'25'!H225</f>
        <v>4.7596382674916704</v>
      </c>
    </row>
    <row r="284" spans="1:8" ht="16" thickBot="1">
      <c r="B284" t="s">
        <v>432</v>
      </c>
      <c r="C284">
        <f>'25'!C255</f>
        <v>5.4975261132490374</v>
      </c>
      <c r="D284">
        <f>'25'!D255</f>
        <v>6.7302299495232747</v>
      </c>
      <c r="E284">
        <f>'25'!E255</f>
        <v>6.7988668555240794</v>
      </c>
      <c r="F284">
        <f>'25'!F255</f>
        <v>7.0257611241217797</v>
      </c>
      <c r="G284">
        <f>'25'!G255</f>
        <v>7.1770334928229671</v>
      </c>
      <c r="H284">
        <f>'25'!H255</f>
        <v>7.2815533980582527</v>
      </c>
    </row>
    <row r="285" spans="1:8" ht="17" thickBot="1">
      <c r="A285">
        <v>26</v>
      </c>
      <c r="B285" s="69" t="s">
        <v>105</v>
      </c>
      <c r="C285" s="62">
        <f>'26'!C15</f>
        <v>2.8694040273228207</v>
      </c>
      <c r="D285" s="62">
        <f>'26'!D15</f>
        <v>2.9243516404586614</v>
      </c>
      <c r="E285" s="62">
        <f>'26'!E15</f>
        <v>3.3140016570008282</v>
      </c>
      <c r="F285" s="62">
        <f>'26'!F15</f>
        <v>3.2856993845832898</v>
      </c>
      <c r="G285" s="62">
        <f>'26'!G15</f>
        <v>3.2959271757043083</v>
      </c>
      <c r="H285" s="63">
        <f>'26'!H15</f>
        <v>3.3290179397077861</v>
      </c>
    </row>
    <row r="286" spans="1:8">
      <c r="B286" t="s">
        <v>434</v>
      </c>
      <c r="C286">
        <f>'26'!C45</f>
        <v>1.797152204967513</v>
      </c>
      <c r="D286">
        <f>'26'!D45</f>
        <v>1.9342359767891684</v>
      </c>
      <c r="E286">
        <f>'26'!E45</f>
        <v>2.3585996392729962</v>
      </c>
      <c r="F286">
        <f>'26'!F45</f>
        <v>2.3598001110494171</v>
      </c>
      <c r="G286">
        <f>'26'!G45</f>
        <v>2.3575093606989324</v>
      </c>
      <c r="H286">
        <f>'26'!H45</f>
        <v>2.3743016759776538</v>
      </c>
    </row>
    <row r="287" spans="1:8">
      <c r="B287" t="s">
        <v>435</v>
      </c>
      <c r="C287">
        <f>'26'!C75</f>
        <v>6.4665127020785222</v>
      </c>
      <c r="D287">
        <f>'26'!D75</f>
        <v>6.6225165562913908</v>
      </c>
      <c r="E287">
        <f>'26'!E75</f>
        <v>6.7731011127237544</v>
      </c>
      <c r="F287">
        <f>'26'!F75</f>
        <v>6.3631913852178164</v>
      </c>
      <c r="G287">
        <f>'26'!G75</f>
        <v>6.3600782778864966</v>
      </c>
      <c r="H287">
        <f>'26'!H75</f>
        <v>6.467661691542288</v>
      </c>
    </row>
    <row r="288" spans="1:8">
      <c r="B288" t="s">
        <v>436</v>
      </c>
      <c r="C288">
        <f>'26'!C105</f>
        <v>6.7854113655640376</v>
      </c>
      <c r="D288">
        <f>'26'!D105</f>
        <v>6.1837455830388688</v>
      </c>
      <c r="E288">
        <f>'26'!E105</f>
        <v>7.1492403932082214</v>
      </c>
      <c r="F288">
        <f>'26'!F105</f>
        <v>7.3260073260073257</v>
      </c>
      <c r="G288">
        <f>'26'!G105</f>
        <v>7.4280408542246983</v>
      </c>
      <c r="H288">
        <f>'26'!H105</f>
        <v>7.6335877862595414</v>
      </c>
    </row>
    <row r="289" spans="1:8">
      <c r="B289" t="s">
        <v>437</v>
      </c>
      <c r="C289">
        <f>'26'!C135</f>
        <v>4.2987641053197212</v>
      </c>
      <c r="D289">
        <f>'26'!D135</f>
        <v>4.6029919447640966</v>
      </c>
      <c r="E289">
        <f>'26'!E135</f>
        <v>4.6647230320699711</v>
      </c>
      <c r="F289">
        <f>'26'!F135</f>
        <v>4.7704233750745377</v>
      </c>
      <c r="G289">
        <f>'26'!G135</f>
        <v>4.8484848484848486</v>
      </c>
      <c r="H289">
        <f>'26'!H135</f>
        <v>4.9140049140049138</v>
      </c>
    </row>
    <row r="290" spans="1:8">
      <c r="B290" t="s">
        <v>438</v>
      </c>
      <c r="C290">
        <f>'26'!C165</f>
        <v>3.2341526520051747</v>
      </c>
      <c r="D290">
        <f>'26'!D165</f>
        <v>3.2873109796186721</v>
      </c>
      <c r="E290">
        <f>'26'!E165</f>
        <v>3.3178500331785004</v>
      </c>
      <c r="F290">
        <f>'26'!F165</f>
        <v>3.4293552812071328</v>
      </c>
      <c r="G290">
        <f>'26'!G165</f>
        <v>3.4794711203897006</v>
      </c>
      <c r="H290">
        <f>'26'!H165</f>
        <v>3.5536602700781805</v>
      </c>
    </row>
    <row r="291" spans="1:8">
      <c r="B291" t="s">
        <v>439</v>
      </c>
      <c r="C291">
        <f>'26'!C195</f>
        <v>5.8479532163742682</v>
      </c>
      <c r="D291">
        <f>'26'!D195</f>
        <v>5.9665871121718377</v>
      </c>
      <c r="E291">
        <f>'26'!E195</f>
        <v>6.0864272671941571</v>
      </c>
      <c r="F291">
        <f>'26'!F195</f>
        <v>6.1087354917532073</v>
      </c>
      <c r="G291">
        <f>'26'!G195</f>
        <v>6.142506142506142</v>
      </c>
      <c r="H291">
        <f>'26'!H195</f>
        <v>6.2735257214554583</v>
      </c>
    </row>
    <row r="292" spans="1:8">
      <c r="B292" t="s">
        <v>440</v>
      </c>
      <c r="C292">
        <f>'26'!C225</f>
        <v>1.7884517118037813</v>
      </c>
      <c r="D292">
        <f>'26'!D225</f>
        <v>1.834862385321101</v>
      </c>
      <c r="E292">
        <f>'26'!E225</f>
        <v>2.6518164942985947</v>
      </c>
      <c r="F292">
        <f>'26'!F225</f>
        <v>2.6903416733925209</v>
      </c>
      <c r="G292">
        <f>'26'!G225</f>
        <v>2.6925148088314486</v>
      </c>
      <c r="H292">
        <f>'26'!H225</f>
        <v>2.6816840976133012</v>
      </c>
    </row>
    <row r="293" spans="1:8">
      <c r="B293" t="s">
        <v>441</v>
      </c>
      <c r="C293">
        <f>'26'!C255</f>
        <v>6.5840433772269558</v>
      </c>
      <c r="D293">
        <f>'26'!D255</f>
        <v>6.6302652106084246</v>
      </c>
      <c r="E293">
        <f>'26'!E255</f>
        <v>7.2</v>
      </c>
      <c r="F293">
        <f>'26'!F255</f>
        <v>6.9757899056216655</v>
      </c>
      <c r="G293">
        <f>'26'!G255</f>
        <v>7.0627336933942662</v>
      </c>
      <c r="H293">
        <f>'26'!H255</f>
        <v>7.2711719418306249</v>
      </c>
    </row>
    <row r="294" spans="1:8" ht="16" thickBot="1">
      <c r="B294" t="s">
        <v>442</v>
      </c>
      <c r="C294">
        <f>'26'!C285</f>
        <v>1.8362100624311422</v>
      </c>
      <c r="D294">
        <f>'26'!D285</f>
        <v>1.4765596160944998</v>
      </c>
      <c r="E294">
        <f>'26'!E285</f>
        <v>1.4930944382232176</v>
      </c>
      <c r="F294">
        <f>'26'!F285</f>
        <v>1.4953271028037383</v>
      </c>
      <c r="G294">
        <f>'26'!G285</f>
        <v>1.5157256536566881</v>
      </c>
      <c r="H294">
        <f>'26'!H285</f>
        <v>1.5296367112810707</v>
      </c>
    </row>
    <row r="295" spans="1:8" ht="17" thickBot="1">
      <c r="A295">
        <v>27</v>
      </c>
      <c r="B295" s="69" t="s">
        <v>3</v>
      </c>
      <c r="C295" s="62">
        <f>'27'!C15</f>
        <v>3.3584233086361563</v>
      </c>
      <c r="D295" s="62">
        <f>'27'!D15</f>
        <v>2.3884609419428218</v>
      </c>
      <c r="E295" s="62">
        <f>'27'!E15</f>
        <v>2.5023981315427286</v>
      </c>
      <c r="F295" s="62">
        <f>'27'!F15</f>
        <v>2.2774022920952102</v>
      </c>
      <c r="G295" s="62">
        <f>'27'!G15</f>
        <v>2.3210216734672247</v>
      </c>
      <c r="H295" s="63">
        <f>'27'!H15</f>
        <v>2.3507438655245703</v>
      </c>
    </row>
    <row r="296" spans="1:8">
      <c r="B296" t="s">
        <v>444</v>
      </c>
      <c r="C296">
        <f>'27'!C45</f>
        <v>4.8227634434530984</v>
      </c>
      <c r="D296">
        <f>'27'!D45</f>
        <v>2.5093031989348265</v>
      </c>
      <c r="E296">
        <f>'27'!E45</f>
        <v>2.4476661588757853</v>
      </c>
      <c r="F296">
        <f>'27'!F45</f>
        <v>2.2866770971236008</v>
      </c>
      <c r="G296">
        <f>'27'!G45</f>
        <v>2.3425299323269129</v>
      </c>
      <c r="H296">
        <f>'27'!H45</f>
        <v>2.3672581889598092</v>
      </c>
    </row>
    <row r="297" spans="1:8">
      <c r="B297" t="s">
        <v>445</v>
      </c>
      <c r="C297">
        <f>'27'!C75</f>
        <v>1.0920010920010921</v>
      </c>
      <c r="D297">
        <f>'27'!D75</f>
        <v>1.1118317427962567</v>
      </c>
      <c r="E297">
        <f>'27'!E75</f>
        <v>1.2229539040451554</v>
      </c>
      <c r="F297">
        <f>'27'!F75</f>
        <v>1.2276891113419586</v>
      </c>
      <c r="G297">
        <f>'27'!G75</f>
        <v>1.2391573729863692</v>
      </c>
      <c r="H297">
        <f>'27'!H75</f>
        <v>1.2583486593746975</v>
      </c>
    </row>
    <row r="298" spans="1:8">
      <c r="B298" t="s">
        <v>446</v>
      </c>
      <c r="C298">
        <f>'27'!C105</f>
        <v>4.2438271604938267</v>
      </c>
      <c r="D298">
        <f>'27'!D105</f>
        <v>4.8134777376654636</v>
      </c>
      <c r="E298">
        <f>'27'!E105</f>
        <v>4.1271151465125877</v>
      </c>
      <c r="F298">
        <f>'27'!F105</f>
        <v>4.1893590280687052</v>
      </c>
      <c r="G298">
        <f>'27'!G105</f>
        <v>4.282655246252677</v>
      </c>
      <c r="H298">
        <f>'27'!H105</f>
        <v>4.3744531933508313</v>
      </c>
    </row>
    <row r="299" spans="1:8">
      <c r="B299" t="s">
        <v>447</v>
      </c>
      <c r="C299">
        <f>'27'!C135</f>
        <v>0.43711069828434052</v>
      </c>
      <c r="D299">
        <f>'27'!D135</f>
        <v>0.44189129474149363</v>
      </c>
      <c r="E299">
        <f>'27'!E135</f>
        <v>0.56135623666778933</v>
      </c>
      <c r="F299">
        <f>'27'!F135</f>
        <v>0.11348161597821153</v>
      </c>
      <c r="G299">
        <f>'27'!G135</f>
        <v>0.11463945890175398</v>
      </c>
      <c r="H299">
        <f>'27'!H135</f>
        <v>0.11641443538998836</v>
      </c>
    </row>
    <row r="300" spans="1:8">
      <c r="B300" t="s">
        <v>448</v>
      </c>
      <c r="C300">
        <f>'27'!C165</f>
        <v>3.9284155390659103</v>
      </c>
      <c r="D300">
        <f>'27'!D165</f>
        <v>3.1688546853779993</v>
      </c>
      <c r="E300">
        <f>'27'!E165</f>
        <v>7.8886310904872392</v>
      </c>
      <c r="F300">
        <f>'27'!F165</f>
        <v>7.6081787922016169</v>
      </c>
      <c r="G300">
        <f>'27'!G165</f>
        <v>7.6555023923444976</v>
      </c>
      <c r="H300">
        <f>'27'!H165</f>
        <v>7.7707625060709082</v>
      </c>
    </row>
    <row r="301" spans="1:8">
      <c r="B301" t="s">
        <v>449</v>
      </c>
      <c r="C301">
        <f>'27'!C195</f>
        <v>6.3875088715401001</v>
      </c>
      <c r="D301">
        <f>'27'!D195</f>
        <v>4.428044280442804</v>
      </c>
      <c r="E301">
        <f>'27'!E195</f>
        <v>6.8702290076335872</v>
      </c>
      <c r="F301">
        <f>'27'!F195</f>
        <v>4.8426150121065374</v>
      </c>
      <c r="G301">
        <f>'27'!G195</f>
        <v>4.9342105263157894</v>
      </c>
      <c r="H301">
        <f>'27'!H195</f>
        <v>5.123825789923143</v>
      </c>
    </row>
    <row r="302" spans="1:8">
      <c r="B302" t="s">
        <v>450</v>
      </c>
      <c r="C302">
        <f>'27'!C225</f>
        <v>3.2341526520051747</v>
      </c>
      <c r="D302">
        <f>'27'!D225</f>
        <v>3.2959789057350033</v>
      </c>
      <c r="E302">
        <f>'27'!E225</f>
        <v>3.2829940906106372</v>
      </c>
      <c r="F302">
        <f>'27'!F225</f>
        <v>3.2658393207054215</v>
      </c>
      <c r="G302">
        <f>'27'!G225</f>
        <v>3.2615786040443573</v>
      </c>
      <c r="H302">
        <f>'27'!H225</f>
        <v>3.3112582781456954</v>
      </c>
    </row>
    <row r="303" spans="1:8">
      <c r="B303" t="s">
        <v>451</v>
      </c>
      <c r="C303">
        <f>'27'!C255</f>
        <v>4.1749066139310038</v>
      </c>
      <c r="D303">
        <f>'27'!D255</f>
        <v>4.0313549832026876</v>
      </c>
      <c r="E303">
        <f>'27'!E255</f>
        <v>5.025125628140704</v>
      </c>
      <c r="F303">
        <f>'27'!F255</f>
        <v>3.9260969976905313</v>
      </c>
      <c r="G303">
        <f>'27'!G255</f>
        <v>3.9794007490636707</v>
      </c>
      <c r="H303">
        <f>'27'!H255</f>
        <v>4.0399239543726235</v>
      </c>
    </row>
    <row r="304" spans="1:8">
      <c r="B304" t="s">
        <v>452</v>
      </c>
      <c r="C304">
        <f>'27'!C285</f>
        <v>1.2690355329949237</v>
      </c>
      <c r="D304">
        <f>'27'!D285</f>
        <v>2.5630072618539086</v>
      </c>
      <c r="E304">
        <f>'27'!E285</f>
        <v>2.1579628830384117</v>
      </c>
      <c r="F304">
        <f>'27'!F285</f>
        <v>2.1616947686986601</v>
      </c>
      <c r="G304">
        <f>'27'!G285</f>
        <v>2.1786492374727673</v>
      </c>
      <c r="H304">
        <f>'27'!H285</f>
        <v>2.2026431718061676</v>
      </c>
    </row>
    <row r="305" spans="1:8" ht="16" thickBot="1">
      <c r="B305" t="s">
        <v>453</v>
      </c>
      <c r="C305">
        <f>'27'!C315</f>
        <v>4.03327451474666</v>
      </c>
      <c r="D305">
        <f>'27'!D315</f>
        <v>3.5823950870010237</v>
      </c>
      <c r="E305">
        <f>'27'!E315</f>
        <v>2.8630921395106714</v>
      </c>
      <c r="F305">
        <f>'27'!F315</f>
        <v>2.8818443804034581</v>
      </c>
      <c r="G305">
        <f>'27'!G315</f>
        <v>2.9177718832891246</v>
      </c>
      <c r="H305">
        <f>'27'!H315</f>
        <v>2.9657589646805067</v>
      </c>
    </row>
    <row r="306" spans="1:8" ht="17" thickBot="1">
      <c r="A306">
        <v>28</v>
      </c>
      <c r="B306" s="69" t="s">
        <v>7</v>
      </c>
      <c r="C306" s="62">
        <f>'28'!C15</f>
        <v>2.7742626301956586</v>
      </c>
      <c r="D306" s="62">
        <f>'28'!D15</f>
        <v>3.3150264707337587</v>
      </c>
      <c r="E306" s="62">
        <f>'28'!E15</f>
        <v>3.3044610223802136</v>
      </c>
      <c r="F306" s="62">
        <f>'28'!F15</f>
        <v>3.0341340075853349</v>
      </c>
      <c r="G306" s="62">
        <f>'28'!G15</f>
        <v>3.0775543701272055</v>
      </c>
      <c r="H306" s="63">
        <f>'28'!H15</f>
        <v>3.1099362463069506</v>
      </c>
    </row>
    <row r="307" spans="1:8">
      <c r="B307" t="s">
        <v>455</v>
      </c>
      <c r="C307">
        <f>'28'!C45</f>
        <v>3.0259365994236314</v>
      </c>
      <c r="D307">
        <f>'28'!D45</f>
        <v>3.3328503115490511</v>
      </c>
      <c r="E307">
        <f>'28'!E45</f>
        <v>3.0594405594405596</v>
      </c>
      <c r="F307">
        <f>'28'!F45</f>
        <v>3.0661410424879545</v>
      </c>
      <c r="G307">
        <f>'28'!G45</f>
        <v>3.0724213606437454</v>
      </c>
      <c r="H307">
        <f>'28'!H45</f>
        <v>3.0674846625766872</v>
      </c>
    </row>
    <row r="308" spans="1:8">
      <c r="B308" t="s">
        <v>456</v>
      </c>
      <c r="C308">
        <f>'28'!C75</f>
        <v>2.347417840375587</v>
      </c>
      <c r="D308">
        <f>'28'!D75</f>
        <v>3.9277297721916731</v>
      </c>
      <c r="E308">
        <f>'28'!E75</f>
        <v>4.8</v>
      </c>
      <c r="F308">
        <f>'28'!F75</f>
        <v>4.0551500405515002</v>
      </c>
      <c r="G308">
        <f>'28'!G75</f>
        <v>4.1736227045075127</v>
      </c>
      <c r="H308">
        <f>'28'!H75</f>
        <v>4.2158516020236085</v>
      </c>
    </row>
    <row r="309" spans="1:8">
      <c r="B309" t="s">
        <v>457</v>
      </c>
      <c r="C309">
        <f>'28'!C105</f>
        <v>2.0964360587002098</v>
      </c>
      <c r="D309">
        <f>'28'!D105</f>
        <v>2.1436227224008575</v>
      </c>
      <c r="E309">
        <f>'28'!E105</f>
        <v>2.1551724137931032</v>
      </c>
      <c r="F309">
        <f>'28'!F105</f>
        <v>2.1762785636561479</v>
      </c>
      <c r="G309">
        <f>'28'!G105</f>
        <v>2.2002200220021999</v>
      </c>
      <c r="H309">
        <f>'28'!H105</f>
        <v>2.2246941045606228</v>
      </c>
    </row>
    <row r="310" spans="1:8">
      <c r="B310" t="s">
        <v>458</v>
      </c>
      <c r="C310">
        <f>'28'!C135</f>
        <v>2.5020850708924103</v>
      </c>
      <c r="D310">
        <f>'28'!D135</f>
        <v>4.3365134431916736</v>
      </c>
      <c r="E310">
        <f>'28'!E135</f>
        <v>3.4934497816593888</v>
      </c>
      <c r="F310">
        <f>'28'!F135</f>
        <v>3.5460992907801416</v>
      </c>
      <c r="G310">
        <f>'28'!G135</f>
        <v>3.626473254759746</v>
      </c>
      <c r="H310">
        <f>'28'!H135</f>
        <v>3.5587188612099641</v>
      </c>
    </row>
    <row r="311" spans="1:8">
      <c r="B311" t="s">
        <v>326</v>
      </c>
      <c r="C311">
        <f>'28'!C165</f>
        <v>1.4354066985645932</v>
      </c>
      <c r="D311">
        <f>'28'!D165</f>
        <v>1.9398642095053347</v>
      </c>
      <c r="E311">
        <f>'28'!E165</f>
        <v>1.9314340898116851</v>
      </c>
      <c r="F311">
        <f>'28'!F165</f>
        <v>1.4577259475218658</v>
      </c>
      <c r="G311">
        <f>'28'!G165</f>
        <v>1.4910536779324055</v>
      </c>
      <c r="H311">
        <f>'28'!H165</f>
        <v>1.5197568389057752</v>
      </c>
    </row>
    <row r="312" spans="1:8">
      <c r="B312" t="s">
        <v>459</v>
      </c>
      <c r="C312">
        <f>'28'!C195</f>
        <v>1.9607843137254901</v>
      </c>
      <c r="D312">
        <f>'28'!D195</f>
        <v>1.9880715705765406</v>
      </c>
      <c r="E312">
        <f>'28'!E195</f>
        <v>2.0408163265306123</v>
      </c>
      <c r="F312">
        <f>'28'!F195</f>
        <v>2.0898641588296765</v>
      </c>
      <c r="G312">
        <f>'28'!G195</f>
        <v>2.0768431983385254</v>
      </c>
      <c r="H312">
        <f>'28'!H195</f>
        <v>2.1186440677966103</v>
      </c>
    </row>
    <row r="313" spans="1:8">
      <c r="B313" t="s">
        <v>404</v>
      </c>
      <c r="C313">
        <f>'28'!C225</f>
        <v>2.9282576866764276</v>
      </c>
      <c r="D313">
        <f>'28'!D225</f>
        <v>3.7565740045078888</v>
      </c>
      <c r="E313">
        <f>'28'!E225</f>
        <v>3.7735849056603774</v>
      </c>
      <c r="F313">
        <f>'28'!F225</f>
        <v>3.0888030888030888</v>
      </c>
      <c r="G313">
        <f>'28'!G225</f>
        <v>3.1570639305445933</v>
      </c>
      <c r="H313">
        <f>'28'!H225</f>
        <v>3.2546786004882016</v>
      </c>
    </row>
    <row r="314" spans="1:8">
      <c r="B314" t="s">
        <v>460</v>
      </c>
      <c r="C314">
        <f>'28'!C255</f>
        <v>2.2058823529411766</v>
      </c>
      <c r="D314">
        <f>'28'!D255</f>
        <v>3.0075187969924815</v>
      </c>
      <c r="E314">
        <f>'28'!E255</f>
        <v>3.0627871362940278</v>
      </c>
      <c r="F314">
        <f>'28'!F255</f>
        <v>2.2953328232593728</v>
      </c>
      <c r="G314">
        <f>'28'!G255</f>
        <v>2.3809523809523814</v>
      </c>
      <c r="H314">
        <f>'28'!H255</f>
        <v>2.4291497975708505</v>
      </c>
    </row>
    <row r="315" spans="1:8">
      <c r="B315" t="s">
        <v>461</v>
      </c>
      <c r="C315">
        <f>'28'!C285</f>
        <v>3.3670033670033668</v>
      </c>
      <c r="D315">
        <f>'28'!D285</f>
        <v>3.4522439585730722</v>
      </c>
      <c r="E315">
        <f>'28'!E285</f>
        <v>3.5671819262782405</v>
      </c>
      <c r="F315">
        <f>'28'!F285</f>
        <v>3.5671819262782405</v>
      </c>
      <c r="G315">
        <f>'28'!G285</f>
        <v>3.6630036630036629</v>
      </c>
      <c r="H315">
        <f>'28'!H285</f>
        <v>3.7641154328732749</v>
      </c>
    </row>
    <row r="316" spans="1:8">
      <c r="B316" t="s">
        <v>462</v>
      </c>
      <c r="C316">
        <f>'28'!C315</f>
        <v>3.1712473572938689</v>
      </c>
      <c r="D316">
        <f>'28'!D315</f>
        <v>3.218884120171674</v>
      </c>
      <c r="E316">
        <f>'28'!E315</f>
        <v>4.4052863436123353</v>
      </c>
      <c r="F316">
        <f>'28'!F315</f>
        <v>3.3185840707964602</v>
      </c>
      <c r="G316">
        <f>'28'!G315</f>
        <v>3.3745781777277841</v>
      </c>
      <c r="H316">
        <f>'28'!H315</f>
        <v>3.3821871476888385</v>
      </c>
    </row>
    <row r="317" spans="1:8">
      <c r="B317" t="s">
        <v>463</v>
      </c>
      <c r="C317">
        <f>'28'!C345</f>
        <v>3.4506556245686681</v>
      </c>
      <c r="D317">
        <f>'28'!D345</f>
        <v>3.5561877667140824</v>
      </c>
      <c r="E317">
        <f>'28'!E345</f>
        <v>3.6576444769568397</v>
      </c>
      <c r="F317">
        <f>'28'!F345</f>
        <v>3.8022813688212929</v>
      </c>
      <c r="G317">
        <f>'28'!G345</f>
        <v>3.9032006245120998</v>
      </c>
      <c r="H317">
        <f>'28'!H345</f>
        <v>4.0225261464199518</v>
      </c>
    </row>
    <row r="318" spans="1:8" ht="16" thickBot="1">
      <c r="B318" t="s">
        <v>464</v>
      </c>
      <c r="C318">
        <f>'28'!C375</f>
        <v>4.7483380816714149</v>
      </c>
      <c r="D318">
        <f>'28'!D375</f>
        <v>5.9113300492610845</v>
      </c>
      <c r="E318">
        <f>'28'!E375</f>
        <v>6.0728744939271255</v>
      </c>
      <c r="F318">
        <f>'28'!F375</f>
        <v>5.1599587203302377</v>
      </c>
      <c r="G318">
        <f>'28'!G375</f>
        <v>5.208333333333333</v>
      </c>
      <c r="H318">
        <f>'28'!H375</f>
        <v>5.3821313240043063</v>
      </c>
    </row>
    <row r="319" spans="1:8" ht="17" thickBot="1">
      <c r="A319">
        <v>29</v>
      </c>
      <c r="B319" s="69" t="s">
        <v>11</v>
      </c>
      <c r="C319" s="62">
        <f>'29'!C15</f>
        <v>4.2729245794899624</v>
      </c>
      <c r="D319" s="62">
        <f>'29'!D15</f>
        <v>5.0113269719228395</v>
      </c>
      <c r="E319" s="62">
        <f>'29'!E15</f>
        <v>3.8510911424903722</v>
      </c>
      <c r="F319" s="62">
        <f>'29'!F15</f>
        <v>3.8838348495451367</v>
      </c>
      <c r="G319" s="62">
        <f>'29'!G15</f>
        <v>3.9343565023216245</v>
      </c>
      <c r="H319" s="63">
        <f>'29'!H15</f>
        <v>3.9745058722429105</v>
      </c>
    </row>
    <row r="320" spans="1:8">
      <c r="B320" t="s">
        <v>466</v>
      </c>
      <c r="C320">
        <f>'29'!C45</f>
        <v>4.1753653444676404</v>
      </c>
      <c r="D320">
        <f>'29'!D45</f>
        <v>4.2238648363252373</v>
      </c>
      <c r="E320">
        <f>'29'!E45</f>
        <v>2.6371308016877637</v>
      </c>
      <c r="F320">
        <f>'29'!F45</f>
        <v>2.7277686852154939</v>
      </c>
      <c r="G320">
        <f>'29'!G45</f>
        <v>2.7716186252771622</v>
      </c>
      <c r="H320">
        <f>'29'!H45</f>
        <v>2.8042624789680315</v>
      </c>
    </row>
    <row r="321" spans="1:8">
      <c r="B321" t="s">
        <v>467</v>
      </c>
      <c r="C321">
        <f>'29'!C75</f>
        <v>3.972194637537239</v>
      </c>
      <c r="D321">
        <f>'29'!D75</f>
        <v>3.009027081243731</v>
      </c>
      <c r="E321">
        <f>'29'!E75</f>
        <v>2.0040080160320639</v>
      </c>
      <c r="F321">
        <f>'29'!F75</f>
        <v>2.0833333333333335</v>
      </c>
      <c r="G321">
        <f>'29'!G75</f>
        <v>2.1645021645021645</v>
      </c>
      <c r="H321">
        <f>'29'!H75</f>
        <v>2.2421524663677128</v>
      </c>
    </row>
    <row r="322" spans="1:8">
      <c r="B322" t="s">
        <v>468</v>
      </c>
      <c r="C322">
        <f>'29'!C105</f>
        <v>3.8071065989847717</v>
      </c>
      <c r="D322">
        <f>'29'!D105</f>
        <v>3.9447731755424065</v>
      </c>
      <c r="E322">
        <f>'29'!E105</f>
        <v>2.6525198938992043</v>
      </c>
      <c r="F322">
        <f>'29'!F105</f>
        <v>2.7491408934707904</v>
      </c>
      <c r="G322">
        <f>'29'!G105</f>
        <v>2.8368794326241136</v>
      </c>
      <c r="H322">
        <f>'29'!H105</f>
        <v>2.8901734104046239</v>
      </c>
    </row>
    <row r="323" spans="1:8">
      <c r="B323" t="s">
        <v>403</v>
      </c>
      <c r="C323">
        <f>'29'!C135</f>
        <v>3.5128805620608898</v>
      </c>
      <c r="D323">
        <f>'29'!D135</f>
        <v>3.601440576230492</v>
      </c>
      <c r="E323">
        <f>'29'!E135</f>
        <v>2.4125452352231602</v>
      </c>
      <c r="F323">
        <f>'29'!F135</f>
        <v>2.4968789013732833</v>
      </c>
      <c r="G323">
        <f>'29'!G135</f>
        <v>2.5575447570332481</v>
      </c>
      <c r="H323">
        <f>'29'!H135</f>
        <v>2.6350461133069829</v>
      </c>
    </row>
    <row r="324" spans="1:8">
      <c r="B324" t="s">
        <v>469</v>
      </c>
      <c r="C324">
        <f>'29'!C165</f>
        <v>5.9254095503659814</v>
      </c>
      <c r="D324">
        <f>'29'!D165</f>
        <v>4.2719829120683519</v>
      </c>
      <c r="E324">
        <f>'29'!E165</f>
        <v>2.5575447570332481</v>
      </c>
      <c r="F324">
        <f>'29'!F165</f>
        <v>2.5993316004455997</v>
      </c>
      <c r="G324">
        <f>'29'!G165</f>
        <v>2.6305900037579857</v>
      </c>
      <c r="H324">
        <f>'29'!H165</f>
        <v>2.7279812938425567</v>
      </c>
    </row>
    <row r="325" spans="1:8">
      <c r="B325" t="s">
        <v>470</v>
      </c>
      <c r="C325">
        <f>'29'!C195</f>
        <v>4.6487603305785123</v>
      </c>
      <c r="D325">
        <f>'29'!D195</f>
        <v>4.1841004184100417</v>
      </c>
      <c r="E325">
        <f>'29'!E195</f>
        <v>2.6553372278279341</v>
      </c>
      <c r="F325">
        <f>'29'!F195</f>
        <v>2.7012425715829282</v>
      </c>
      <c r="G325">
        <f>'29'!G195</f>
        <v>2.7277686852154939</v>
      </c>
      <c r="H325">
        <f>'29'!H195</f>
        <v>2.7487630566245187</v>
      </c>
    </row>
    <row r="326" spans="1:8">
      <c r="B326" t="s">
        <v>471</v>
      </c>
      <c r="C326">
        <f>'29'!C225</f>
        <v>4.6456692913385824</v>
      </c>
      <c r="D326">
        <f>'29'!D225</f>
        <v>6.8981921979067549</v>
      </c>
      <c r="E326">
        <f>'29'!E225</f>
        <v>6.0838936919628557</v>
      </c>
      <c r="F326">
        <f>'29'!F225</f>
        <v>6.0649589019232302</v>
      </c>
      <c r="G326">
        <f>'29'!G225</f>
        <v>6.1000080263263508</v>
      </c>
      <c r="H326">
        <f>'29'!H225</f>
        <v>6.079513638908888</v>
      </c>
    </row>
    <row r="327" spans="1:8">
      <c r="B327" t="s">
        <v>472</v>
      </c>
      <c r="C327">
        <f>'29'!C255</f>
        <v>4.852227613586237</v>
      </c>
      <c r="D327">
        <f>'29'!D255</f>
        <v>5.006827492034593</v>
      </c>
      <c r="E327">
        <f>'29'!E255</f>
        <v>2.3116042533518262</v>
      </c>
      <c r="F327">
        <f>'29'!F255</f>
        <v>2.3364485981308412</v>
      </c>
      <c r="G327">
        <f>'29'!G255</f>
        <v>2.3923444976076556</v>
      </c>
      <c r="H327">
        <f>'29'!H255</f>
        <v>2.4366471734892787</v>
      </c>
    </row>
    <row r="328" spans="1:8" ht="16" thickBot="1">
      <c r="B328" t="s">
        <v>473</v>
      </c>
      <c r="C328">
        <f>'29'!C285</f>
        <v>2.06280082512033</v>
      </c>
      <c r="D328">
        <f>'29'!D285</f>
        <v>1.8352833218628124</v>
      </c>
      <c r="E328">
        <f>'29'!E285</f>
        <v>1.1582117211026177</v>
      </c>
      <c r="F328">
        <f>'29'!F285</f>
        <v>1.1584800741427246</v>
      </c>
      <c r="G328">
        <f>'29'!G285</f>
        <v>1.1764705882352939</v>
      </c>
      <c r="H328">
        <f>'29'!H285</f>
        <v>1.1984659635666348</v>
      </c>
    </row>
    <row r="329" spans="1:8" ht="17" thickBot="1">
      <c r="A329">
        <v>30</v>
      </c>
      <c r="B329" s="69" t="s">
        <v>15</v>
      </c>
      <c r="C329" s="62">
        <f>'30'!C15</f>
        <v>5.8217795127204202</v>
      </c>
      <c r="D329" s="62">
        <f>'30'!D15</f>
        <v>3.6625021393119974</v>
      </c>
      <c r="E329" s="62">
        <f>'30'!E15</f>
        <v>3.0511060259344012</v>
      </c>
      <c r="F329" s="62">
        <f>'30'!F15</f>
        <v>3.1434459152666689</v>
      </c>
      <c r="G329" s="62">
        <f>'30'!G15</f>
        <v>3.1143827859569653</v>
      </c>
      <c r="H329" s="63">
        <f>'30'!H15</f>
        <v>3.1329900248478522</v>
      </c>
    </row>
    <row r="330" spans="1:8">
      <c r="B330" t="s">
        <v>475</v>
      </c>
      <c r="C330">
        <f>'30'!C45</f>
        <v>4.6751494119915176</v>
      </c>
      <c r="D330">
        <f>'30'!D45</f>
        <v>3.3083584703707305</v>
      </c>
      <c r="E330">
        <f>'30'!E45</f>
        <v>2.3527105185766102</v>
      </c>
      <c r="F330">
        <f>'30'!F45</f>
        <v>2.7876950163838217</v>
      </c>
      <c r="G330">
        <f>'30'!G45</f>
        <v>2.7096265641935169</v>
      </c>
      <c r="H330">
        <f>'30'!H45</f>
        <v>2.7468411326973983</v>
      </c>
    </row>
    <row r="331" spans="1:8">
      <c r="B331" t="s">
        <v>476</v>
      </c>
      <c r="C331">
        <f>'30'!C75</f>
        <v>13.64522417153996</v>
      </c>
      <c r="D331">
        <f>'30'!D75</f>
        <v>6.0483870967741931</v>
      </c>
      <c r="E331">
        <f>'30'!E75</f>
        <v>6.16860863605209</v>
      </c>
      <c r="F331">
        <f>'30'!F75</f>
        <v>5.7845263919016627</v>
      </c>
      <c r="G331">
        <f>'30'!G75</f>
        <v>5.9612518628912072</v>
      </c>
      <c r="H331">
        <f>'30'!H75</f>
        <v>6.1728395061728394</v>
      </c>
    </row>
    <row r="332" spans="1:8">
      <c r="B332" t="s">
        <v>477</v>
      </c>
      <c r="C332">
        <f>'30'!C105</f>
        <v>10.895883777239709</v>
      </c>
      <c r="D332">
        <f>'30'!D105</f>
        <v>6.4184852374839538</v>
      </c>
      <c r="E332">
        <f>'30'!E105</f>
        <v>6.4850843060959793</v>
      </c>
      <c r="F332">
        <f>'30'!F105</f>
        <v>5.5172413793103443</v>
      </c>
      <c r="G332">
        <f>'30'!G105</f>
        <v>5.7887120115774238</v>
      </c>
      <c r="H332">
        <f>'30'!H105</f>
        <v>5.8823529411764701</v>
      </c>
    </row>
    <row r="333" spans="1:8">
      <c r="B333" t="s">
        <v>280</v>
      </c>
      <c r="C333">
        <f>'30'!C135</f>
        <v>4.9382716049382713</v>
      </c>
      <c r="D333">
        <f>'30'!D135</f>
        <v>3.8216560509554141</v>
      </c>
      <c r="E333">
        <f>'30'!E135</f>
        <v>3.9215686274509802</v>
      </c>
      <c r="F333">
        <f>'30'!F135</f>
        <v>4.0376850605652761</v>
      </c>
      <c r="G333">
        <f>'30'!G135</f>
        <v>4.1379310344827589</v>
      </c>
      <c r="H333">
        <f>'30'!H135</f>
        <v>2.8409090909090908</v>
      </c>
    </row>
    <row r="334" spans="1:8">
      <c r="B334" t="s">
        <v>478</v>
      </c>
      <c r="C334">
        <f>'30'!C165</f>
        <v>12.793176972281449</v>
      </c>
      <c r="D334">
        <f>'30'!D165</f>
        <v>5.6625141562853907</v>
      </c>
      <c r="E334">
        <f>'30'!E165</f>
        <v>4.7393364928909953</v>
      </c>
      <c r="F334">
        <f>'30'!F165</f>
        <v>3.75</v>
      </c>
      <c r="G334">
        <f>'30'!G165</f>
        <v>3.8461538461538463</v>
      </c>
      <c r="H334">
        <f>'30'!H165</f>
        <v>3.9525691699604741</v>
      </c>
    </row>
    <row r="335" spans="1:8">
      <c r="B335" t="s">
        <v>479</v>
      </c>
      <c r="C335">
        <f>'30'!C195</f>
        <v>6.015037593984963</v>
      </c>
      <c r="D335">
        <f>'30'!D195</f>
        <v>4.658385093167702</v>
      </c>
      <c r="E335">
        <f>'30'!E195</f>
        <v>6.3897763578274756</v>
      </c>
      <c r="F335">
        <f>'30'!F195</f>
        <v>4.7468354430379751</v>
      </c>
      <c r="G335">
        <f>'30'!G195</f>
        <v>4.8231511254019299</v>
      </c>
      <c r="H335">
        <f>'30'!H195</f>
        <v>5</v>
      </c>
    </row>
    <row r="336" spans="1:8">
      <c r="B336" t="s">
        <v>275</v>
      </c>
      <c r="C336">
        <f>'30'!C225</f>
        <v>9.7592713077423561</v>
      </c>
      <c r="D336">
        <f>'30'!D225</f>
        <v>4.6174142480211087</v>
      </c>
      <c r="E336">
        <f>'30'!E225</f>
        <v>4.7169811320754711</v>
      </c>
      <c r="F336">
        <f>'30'!F225</f>
        <v>4.10958904109589</v>
      </c>
      <c r="G336">
        <f>'30'!G225</f>
        <v>4.213483146067416</v>
      </c>
      <c r="H336">
        <f>'30'!H225</f>
        <v>4.2857142857142856</v>
      </c>
    </row>
    <row r="337" spans="1:8">
      <c r="B337" t="s">
        <v>480</v>
      </c>
      <c r="C337">
        <f>'30'!C255</f>
        <v>4.7114252061248525</v>
      </c>
      <c r="D337">
        <f>'30'!D255</f>
        <v>3.6275695284159615</v>
      </c>
      <c r="E337">
        <f>'30'!E255</f>
        <v>3.7082818294190361</v>
      </c>
      <c r="F337">
        <f>'30'!F255</f>
        <v>2.5062656641604009</v>
      </c>
      <c r="G337">
        <f>'30'!G255</f>
        <v>2.512562814070352</v>
      </c>
      <c r="H337">
        <f>'30'!H255</f>
        <v>2.5445292620865141</v>
      </c>
    </row>
    <row r="338" spans="1:8">
      <c r="B338" t="s">
        <v>481</v>
      </c>
      <c r="C338">
        <f>'30'!C285</f>
        <v>4.5248868778280551</v>
      </c>
      <c r="D338">
        <f>'30'!D285</f>
        <v>2.3529411764705879</v>
      </c>
      <c r="E338">
        <f>'30'!E285</f>
        <v>2.4813895781637716</v>
      </c>
      <c r="F338">
        <f>'30'!F285</f>
        <v>2.6385224274406331</v>
      </c>
      <c r="G338">
        <f>'30'!G285</f>
        <v>2.7247956403269753</v>
      </c>
      <c r="H338">
        <f>'30'!H285</f>
        <v>2.9154518950437316</v>
      </c>
    </row>
    <row r="339" spans="1:8">
      <c r="B339" t="s">
        <v>482</v>
      </c>
      <c r="C339">
        <f>'30'!C315</f>
        <v>3.2119914346895073</v>
      </c>
      <c r="D339">
        <f>'30'!D315</f>
        <v>2.2321428571428572</v>
      </c>
      <c r="E339">
        <f>'30'!E315</f>
        <v>3.3898305084745761</v>
      </c>
      <c r="F339">
        <f>'30'!F315</f>
        <v>2.2573363431151239</v>
      </c>
      <c r="G339">
        <f>'30'!G315</f>
        <v>2.3337222870478409</v>
      </c>
      <c r="H339">
        <f>'30'!H315</f>
        <v>2.3894862604540021</v>
      </c>
    </row>
    <row r="340" spans="1:8" ht="16" thickBot="1">
      <c r="B340" t="s">
        <v>483</v>
      </c>
      <c r="C340">
        <f>'30'!C345</f>
        <v>4.6728971962616823</v>
      </c>
      <c r="D340">
        <f>'30'!D345</f>
        <v>2.3923444976076556</v>
      </c>
      <c r="E340">
        <f>'30'!E345</f>
        <v>2.5380710659898473</v>
      </c>
      <c r="F340">
        <f>'30'!F345</f>
        <v>2.6455026455026456</v>
      </c>
      <c r="G340">
        <f>'30'!G345</f>
        <v>2.8248587570621471</v>
      </c>
      <c r="H340">
        <f>'30'!H345</f>
        <v>2.9325513196480939</v>
      </c>
    </row>
    <row r="341" spans="1:8" ht="17" thickBot="1">
      <c r="A341">
        <v>31</v>
      </c>
      <c r="B341" s="69" t="s">
        <v>19</v>
      </c>
      <c r="C341" s="62">
        <f>'31'!C15</f>
        <v>7.9139610389610384</v>
      </c>
      <c r="D341" s="62">
        <f>'31'!D15</f>
        <v>8.0943888050487036</v>
      </c>
      <c r="E341" s="62">
        <f>'31'!E15</f>
        <v>7.7519379844961236</v>
      </c>
      <c r="F341" s="62">
        <f>'31'!F15</f>
        <v>7.3991344408767272</v>
      </c>
      <c r="G341" s="62">
        <f>'31'!G15</f>
        <v>7.4674181049665371</v>
      </c>
      <c r="H341" s="63">
        <f>'31'!H15</f>
        <v>7.5833452568321649</v>
      </c>
    </row>
    <row r="342" spans="1:8">
      <c r="B342" t="s">
        <v>485</v>
      </c>
      <c r="C342">
        <f>'31'!C45</f>
        <v>7.9858030168589167</v>
      </c>
      <c r="D342">
        <f>'31'!D45</f>
        <v>8.1595648232094291</v>
      </c>
      <c r="E342">
        <f>'31'!E45</f>
        <v>8.2949308755760374</v>
      </c>
      <c r="F342">
        <f>'31'!F45</f>
        <v>6.5055762081784385</v>
      </c>
      <c r="G342">
        <f>'31'!G45</f>
        <v>6.6037735849056602</v>
      </c>
      <c r="H342">
        <f>'31'!H45</f>
        <v>6.7961165048543686</v>
      </c>
    </row>
    <row r="343" spans="1:8">
      <c r="B343" t="s">
        <v>486</v>
      </c>
      <c r="C343">
        <f>'31'!C75</f>
        <v>11.55115511551155</v>
      </c>
      <c r="D343">
        <f>'31'!D75</f>
        <v>11.925042589437821</v>
      </c>
      <c r="E343">
        <f>'31'!E75</f>
        <v>14.336917562724015</v>
      </c>
      <c r="F343">
        <f>'31'!F75</f>
        <v>14.545454545454545</v>
      </c>
      <c r="G343">
        <f>'31'!G75</f>
        <v>14.8975791433892</v>
      </c>
      <c r="H343">
        <f>'31'!H75</f>
        <v>15.594541910331383</v>
      </c>
    </row>
    <row r="344" spans="1:8">
      <c r="B344" t="s">
        <v>487</v>
      </c>
      <c r="C344">
        <f>'31'!C105</f>
        <v>12.24177505738332</v>
      </c>
      <c r="D344">
        <f>'31'!D105</f>
        <v>12.885591565794611</v>
      </c>
      <c r="E344">
        <f>'31'!E105</f>
        <v>11.403853716083367</v>
      </c>
      <c r="F344">
        <f>'31'!F105</f>
        <v>11.586096683979225</v>
      </c>
      <c r="G344">
        <f>'31'!G105</f>
        <v>11.890118901189012</v>
      </c>
      <c r="H344">
        <f>'31'!H105</f>
        <v>12.246621621621621</v>
      </c>
    </row>
    <row r="345" spans="1:8">
      <c r="B345" t="s">
        <v>488</v>
      </c>
      <c r="C345">
        <f>'31'!C135</f>
        <v>8.4033613445378155</v>
      </c>
      <c r="D345">
        <f>'31'!D135</f>
        <v>8.5470085470085486</v>
      </c>
      <c r="E345">
        <f>'31'!E135</f>
        <v>7.7787381158167674</v>
      </c>
      <c r="F345">
        <f>'31'!F135</f>
        <v>4.3252595155709344</v>
      </c>
      <c r="G345">
        <f>'31'!G135</f>
        <v>4.4208664898320071</v>
      </c>
      <c r="H345">
        <f>'31'!H135</f>
        <v>4.5913682277318637</v>
      </c>
    </row>
    <row r="346" spans="1:8">
      <c r="B346" t="s">
        <v>489</v>
      </c>
      <c r="C346">
        <f>'31'!C165</f>
        <v>13.513513513513514</v>
      </c>
      <c r="D346">
        <f>'31'!D165</f>
        <v>13.605442176870747</v>
      </c>
      <c r="E346">
        <f>'31'!E165</f>
        <v>12.01923076923077</v>
      </c>
      <c r="F346">
        <f>'31'!F165</f>
        <v>12.468827930174564</v>
      </c>
      <c r="G346">
        <f>'31'!G165</f>
        <v>12.72264631043257</v>
      </c>
      <c r="H346">
        <f>'31'!H165</f>
        <v>12.853470437017995</v>
      </c>
    </row>
    <row r="347" spans="1:8">
      <c r="B347" t="s">
        <v>490</v>
      </c>
      <c r="C347">
        <f>'31'!C195</f>
        <v>6.7283431455004203</v>
      </c>
      <c r="D347">
        <f>'31'!D195</f>
        <v>7.0175438596491233</v>
      </c>
      <c r="E347">
        <f>'31'!E195</f>
        <v>7.2793448589626939</v>
      </c>
      <c r="F347">
        <f>'31'!F195</f>
        <v>7.4626865671641793</v>
      </c>
      <c r="G347">
        <f>'31'!G195</f>
        <v>7.6408787010506209</v>
      </c>
      <c r="H347">
        <f>'31'!H195</f>
        <v>7.714561234329798</v>
      </c>
    </row>
    <row r="348" spans="1:8" ht="16" thickBot="1">
      <c r="B348" t="s">
        <v>491</v>
      </c>
      <c r="C348">
        <f>'31'!C225</f>
        <v>5.9101654846335698</v>
      </c>
      <c r="D348">
        <f>'31'!D225</f>
        <v>5.9398099260823649</v>
      </c>
      <c r="E348">
        <f>'31'!E225</f>
        <v>5.7971014492753623</v>
      </c>
      <c r="F348">
        <f>'31'!F225</f>
        <v>5.8139534883720927</v>
      </c>
      <c r="G348">
        <f>'31'!G225</f>
        <v>5.7986294148655775</v>
      </c>
      <c r="H348">
        <f>'31'!H225</f>
        <v>5.8262711864406782</v>
      </c>
    </row>
    <row r="349" spans="1:8" ht="17" thickBot="1">
      <c r="A349">
        <v>32</v>
      </c>
      <c r="B349" s="69" t="s">
        <v>23</v>
      </c>
      <c r="C349" s="62">
        <f>'32'!C15</f>
        <v>3.2811176968670619</v>
      </c>
      <c r="D349" s="62">
        <f>'32'!D15</f>
        <v>3.0504120732098898</v>
      </c>
      <c r="E349" s="62">
        <f>'32'!E15</f>
        <v>3.0423208561960124</v>
      </c>
      <c r="F349" s="62">
        <f>'32'!F15</f>
        <v>2.262942929683188</v>
      </c>
      <c r="G349" s="62">
        <f>'32'!G15</f>
        <v>2.2874358402142381</v>
      </c>
      <c r="H349" s="63">
        <f>'32'!H15</f>
        <v>2.3081686652029498</v>
      </c>
    </row>
    <row r="350" spans="1:8">
      <c r="B350" t="s">
        <v>493</v>
      </c>
      <c r="C350">
        <f>'32'!C45</f>
        <v>0.11956001912960307</v>
      </c>
      <c r="D350">
        <f>'32'!D45</f>
        <v>0.11976047904191617</v>
      </c>
      <c r="E350">
        <f>'32'!E45</f>
        <v>0.12062726176115803</v>
      </c>
      <c r="F350">
        <f>'32'!F45</f>
        <v>0.24251242876197404</v>
      </c>
      <c r="G350">
        <f>'32'!G45</f>
        <v>0.24369440721335445</v>
      </c>
      <c r="H350">
        <f>'32'!H45</f>
        <v>0.24408103490358798</v>
      </c>
    </row>
    <row r="351" spans="1:8">
      <c r="B351" t="s">
        <v>494</v>
      </c>
      <c r="C351">
        <f>'32'!C75</f>
        <v>7.9522862823061624</v>
      </c>
      <c r="D351">
        <f>'32'!D75</f>
        <v>7.6142131979695433</v>
      </c>
      <c r="E351">
        <f>'32'!E75</f>
        <v>7.7239958805355311</v>
      </c>
      <c r="F351">
        <f>'32'!F75</f>
        <v>4.1906757464641178</v>
      </c>
      <c r="G351">
        <f>'32'!G75</f>
        <v>4.2666666666666666</v>
      </c>
      <c r="H351">
        <f>'32'!H75</f>
        <v>4.2666666666666666</v>
      </c>
    </row>
    <row r="352" spans="1:8">
      <c r="B352" t="s">
        <v>495</v>
      </c>
      <c r="C352">
        <f>'32'!C105</f>
        <v>3.8071065989847717</v>
      </c>
      <c r="D352">
        <f>'32'!D105</f>
        <v>3.8809831824062098</v>
      </c>
      <c r="E352">
        <f>'32'!E105</f>
        <v>3.9164490861618795</v>
      </c>
      <c r="F352">
        <f>'32'!F105</f>
        <v>2.7210884353741496</v>
      </c>
      <c r="G352">
        <f>'32'!G105</f>
        <v>2.6954177897574128</v>
      </c>
      <c r="H352">
        <f>'32'!H105</f>
        <v>2.6990553306342777</v>
      </c>
    </row>
    <row r="353" spans="1:8">
      <c r="B353" t="s">
        <v>496</v>
      </c>
      <c r="C353">
        <f>'32'!C135</f>
        <v>5.3816046966731896</v>
      </c>
      <c r="D353">
        <f>'32'!D135</f>
        <v>5.0352467270896275</v>
      </c>
      <c r="E353">
        <f>'32'!E135</f>
        <v>4.6463603510583376</v>
      </c>
      <c r="F353">
        <f>'32'!F135</f>
        <v>3.6687631027253671</v>
      </c>
      <c r="G353">
        <f>'32'!G135</f>
        <v>3.7154989384288748</v>
      </c>
      <c r="H353">
        <f>'32'!H135</f>
        <v>3.7837837837837838</v>
      </c>
    </row>
    <row r="354" spans="1:8">
      <c r="B354" t="s">
        <v>497</v>
      </c>
      <c r="C354">
        <f>'32'!C165</f>
        <v>7.3313782991202352</v>
      </c>
      <c r="D354">
        <f>'32'!D165</f>
        <v>7.4183976261127595</v>
      </c>
      <c r="E354">
        <f>'32'!E165</f>
        <v>6.8912710566615614</v>
      </c>
      <c r="F354">
        <f>'32'!F165</f>
        <v>5.439005439005439</v>
      </c>
      <c r="G354">
        <f>'32'!G165</f>
        <v>5.5074744295830058</v>
      </c>
      <c r="H354">
        <f>'32'!H165</f>
        <v>5.5643879173290935</v>
      </c>
    </row>
    <row r="355" spans="1:8">
      <c r="B355" t="s">
        <v>498</v>
      </c>
      <c r="C355">
        <f>'32'!C195</f>
        <v>5.5632823365785811</v>
      </c>
      <c r="D355">
        <f>'32'!D195</f>
        <v>5.7971014492753623</v>
      </c>
      <c r="E355">
        <f>'32'!E195</f>
        <v>6.0331825037707389</v>
      </c>
      <c r="F355">
        <f>'32'!F195</f>
        <v>6.0698027314112295</v>
      </c>
      <c r="G355">
        <f>'32'!G195</f>
        <v>6.0790273556231007</v>
      </c>
      <c r="H355">
        <f>'32'!H195</f>
        <v>6.2305295950155761</v>
      </c>
    </row>
    <row r="356" spans="1:8">
      <c r="B356" t="s">
        <v>499</v>
      </c>
      <c r="C356">
        <f>'32'!C225</f>
        <v>4.9751243781094523</v>
      </c>
      <c r="D356">
        <f>'32'!D225</f>
        <v>3.0978934324659235</v>
      </c>
      <c r="E356">
        <f>'32'!E225</f>
        <v>4.4136191677175285</v>
      </c>
      <c r="F356">
        <f>'32'!F225</f>
        <v>3.3875338753387534</v>
      </c>
      <c r="G356">
        <f>'32'!G225</f>
        <v>3.566333808844508</v>
      </c>
      <c r="H356">
        <f>'32'!H225</f>
        <v>3.6683785766691122</v>
      </c>
    </row>
    <row r="357" spans="1:8">
      <c r="B357" t="s">
        <v>500</v>
      </c>
      <c r="C357">
        <f>'32'!C255</f>
        <v>2.8680688336520079</v>
      </c>
      <c r="D357">
        <f>'32'!D255</f>
        <v>2.9673590504451042</v>
      </c>
      <c r="E357">
        <f>'32'!E255</f>
        <v>3.0737704918032787</v>
      </c>
      <c r="F357">
        <f>'32'!F255</f>
        <v>2.0833333333333335</v>
      </c>
      <c r="G357">
        <f>'32'!G255</f>
        <v>2.0964360587002098</v>
      </c>
      <c r="H357">
        <f>'32'!H255</f>
        <v>2.1715526601520088</v>
      </c>
    </row>
    <row r="358" spans="1:8" ht="16" thickBot="1">
      <c r="B358" t="s">
        <v>501</v>
      </c>
      <c r="C358">
        <f>'32'!C285</f>
        <v>6.309148264984227</v>
      </c>
      <c r="D358">
        <f>'32'!D285</f>
        <v>6.3559322033898313</v>
      </c>
      <c r="E358">
        <f>'32'!E285</f>
        <v>5.313496280552604</v>
      </c>
      <c r="F358">
        <f>'32'!F285</f>
        <v>4.2689434364994669</v>
      </c>
      <c r="G358">
        <f>'32'!G285</f>
        <v>4.2964554242749733</v>
      </c>
      <c r="H358">
        <f>'32'!H285</f>
        <v>4.3525571273122958</v>
      </c>
    </row>
    <row r="359" spans="1:8" ht="17" thickBot="1">
      <c r="A359">
        <v>33</v>
      </c>
      <c r="B359" s="69" t="s">
        <v>27</v>
      </c>
      <c r="C359" s="62">
        <f>'33'!C15</f>
        <v>5.3976646838510689</v>
      </c>
      <c r="D359" s="62">
        <f>'33'!D15</f>
        <v>4.9393803322855865</v>
      </c>
      <c r="E359" s="62">
        <f>'33'!E15</f>
        <v>5.6670066870678912</v>
      </c>
      <c r="F359" s="62">
        <f>'33'!F15</f>
        <v>5.7326301307039662</v>
      </c>
      <c r="G359" s="62">
        <f>'33'!G15</f>
        <v>5.8390750905056636</v>
      </c>
      <c r="H359" s="63">
        <f>'33'!H15</f>
        <v>5.9822924144532186</v>
      </c>
    </row>
    <row r="360" spans="1:8">
      <c r="B360" t="s">
        <v>503</v>
      </c>
      <c r="C360">
        <f>'33'!C45</f>
        <v>4.5351473922902494</v>
      </c>
      <c r="D360">
        <f>'33'!D45</f>
        <v>4.796163069544364</v>
      </c>
      <c r="E360">
        <f>'33'!E45</f>
        <v>4.9443757725587139</v>
      </c>
      <c r="F360">
        <f>'33'!F45</f>
        <v>5.0632911392405067</v>
      </c>
      <c r="G360">
        <f>'33'!G45</f>
        <v>5.1948051948051948</v>
      </c>
      <c r="H360">
        <f>'33'!H45</f>
        <v>5.4570259208731242</v>
      </c>
    </row>
    <row r="361" spans="1:8">
      <c r="B361" t="s">
        <v>504</v>
      </c>
      <c r="C361">
        <f>'33'!C75</f>
        <v>4.9504950495049505</v>
      </c>
      <c r="D361">
        <f>'33'!D75</f>
        <v>5.0697084917617232</v>
      </c>
      <c r="E361">
        <f>'33'!E75</f>
        <v>7.7519379844961236</v>
      </c>
      <c r="F361">
        <f>'33'!F75</f>
        <v>7.731958762886598</v>
      </c>
      <c r="G361">
        <f>'33'!G75</f>
        <v>7.9787234042553186</v>
      </c>
      <c r="H361">
        <f>'33'!H75</f>
        <v>8.1632653061224492</v>
      </c>
    </row>
    <row r="362" spans="1:8">
      <c r="B362" t="s">
        <v>505</v>
      </c>
      <c r="C362">
        <f>'33'!C105</f>
        <v>2.1352313167259789</v>
      </c>
      <c r="D362">
        <f>'33'!D105</f>
        <v>2.896451846488052</v>
      </c>
      <c r="E362">
        <f>'33'!E105</f>
        <v>2.9498525073746311</v>
      </c>
      <c r="F362">
        <f>'33'!F105</f>
        <v>3.0143180105501131</v>
      </c>
      <c r="G362">
        <f>'33'!G105</f>
        <v>3.1007751937984498</v>
      </c>
      <c r="H362">
        <f>'33'!H105</f>
        <v>3.2</v>
      </c>
    </row>
    <row r="363" spans="1:8">
      <c r="B363" t="s">
        <v>506</v>
      </c>
      <c r="C363">
        <f>'33'!C135</f>
        <v>5.7273768613974791</v>
      </c>
      <c r="D363">
        <f>'33'!D135</f>
        <v>4.5819014891179846</v>
      </c>
      <c r="E363">
        <f>'33'!E135</f>
        <v>2.306805074971165</v>
      </c>
      <c r="F363">
        <f>'33'!F135</f>
        <v>2.3640661938534278</v>
      </c>
      <c r="G363">
        <f>'33'!G135</f>
        <v>2.4539877300613497</v>
      </c>
      <c r="H363">
        <f>'33'!H135</f>
        <v>2.5062656641604009</v>
      </c>
    </row>
    <row r="364" spans="1:8">
      <c r="B364" t="s">
        <v>507</v>
      </c>
      <c r="C364">
        <f>'33'!C165</f>
        <v>6.227544910179641</v>
      </c>
      <c r="D364">
        <f>'33'!D165</f>
        <v>6.0871682493304116</v>
      </c>
      <c r="E364">
        <f>'33'!E165</f>
        <v>7.518796992481203</v>
      </c>
      <c r="F364">
        <f>'33'!F165</f>
        <v>7.537077558959397</v>
      </c>
      <c r="G364">
        <f>'33'!G165</f>
        <v>7.5924565270634341</v>
      </c>
      <c r="H364">
        <f>'33'!H165</f>
        <v>7.7326016462958345</v>
      </c>
    </row>
    <row r="365" spans="1:8" ht="16" thickBot="1">
      <c r="B365" t="s">
        <v>508</v>
      </c>
      <c r="C365">
        <f>'33'!C195</f>
        <v>7.4866310160427805</v>
      </c>
      <c r="D365">
        <f>'33'!D195</f>
        <v>3.2467532467532472</v>
      </c>
      <c r="E365">
        <f>'33'!E195</f>
        <v>3.3557046979865772</v>
      </c>
      <c r="F365">
        <f>'33'!F195</f>
        <v>3.4482758620689653</v>
      </c>
      <c r="G365">
        <f>'33'!G195</f>
        <v>3.5169988276670576</v>
      </c>
      <c r="H365">
        <f>'33'!H195</f>
        <v>3.601440576230492</v>
      </c>
    </row>
    <row r="366" spans="1:8" ht="17" thickBot="1">
      <c r="A366">
        <v>34</v>
      </c>
      <c r="B366" s="69" t="s">
        <v>31</v>
      </c>
      <c r="C366" s="62">
        <f>'34'!C15</f>
        <v>8.2195092469479025</v>
      </c>
      <c r="D366" s="62">
        <f>'34'!D15</f>
        <v>10.739414887050982</v>
      </c>
      <c r="E366" s="62">
        <f>'34'!E15</f>
        <v>7.7918813623224832</v>
      </c>
      <c r="F366" s="62">
        <f>'34'!F15</f>
        <v>8.3948104807936907</v>
      </c>
      <c r="G366" s="62">
        <f>'34'!G15</f>
        <v>8.5084439860770917</v>
      </c>
      <c r="H366" s="63">
        <f>'34'!H15</f>
        <v>8.6387434554973819</v>
      </c>
    </row>
    <row r="367" spans="1:8">
      <c r="B367" t="s">
        <v>510</v>
      </c>
      <c r="C367">
        <f>'34'!C45</f>
        <v>7.4211502782931351</v>
      </c>
      <c r="D367">
        <f>'34'!D45</f>
        <v>11.681268251981644</v>
      </c>
      <c r="E367">
        <f>'34'!E45</f>
        <v>6.9371452596174059</v>
      </c>
      <c r="F367">
        <f>'34'!F45</f>
        <v>7.1654373024236033</v>
      </c>
      <c r="G367">
        <f>'34'!G45</f>
        <v>7.1972904318374251</v>
      </c>
      <c r="H367">
        <f>'34'!H45</f>
        <v>7.2649572649572649</v>
      </c>
    </row>
    <row r="368" spans="1:8">
      <c r="B368" t="s">
        <v>511</v>
      </c>
      <c r="C368">
        <f>'34'!C75</f>
        <v>10.460251046025103</v>
      </c>
      <c r="D368">
        <f>'34'!D75</f>
        <v>10.706638115631691</v>
      </c>
      <c r="E368">
        <f>'34'!E75</f>
        <v>11.001100110011002</v>
      </c>
      <c r="F368">
        <f>'34'!F75</f>
        <v>11.173184357541899</v>
      </c>
      <c r="G368">
        <f>'34'!G75</f>
        <v>11.641443538998837</v>
      </c>
      <c r="H368">
        <f>'34'!H75</f>
        <v>11.918951132300357</v>
      </c>
    </row>
    <row r="369" spans="1:8">
      <c r="B369" t="s">
        <v>512</v>
      </c>
      <c r="C369">
        <f>'34'!C105</f>
        <v>8.8593576965669989</v>
      </c>
      <c r="D369">
        <f>'34'!D105</f>
        <v>9.2165898617511512</v>
      </c>
      <c r="E369">
        <f>'34'!E105</f>
        <v>9.3786635404454852</v>
      </c>
      <c r="F369">
        <f>'34'!F105</f>
        <v>11.083743842364532</v>
      </c>
      <c r="G369">
        <f>'34'!G105</f>
        <v>11.002444987775062</v>
      </c>
      <c r="H369">
        <f>'34'!H105</f>
        <v>11.07011070110701</v>
      </c>
    </row>
    <row r="370" spans="1:8">
      <c r="B370" t="s">
        <v>513</v>
      </c>
      <c r="C370">
        <f>'34'!C135</f>
        <v>9.5579450418160086</v>
      </c>
      <c r="D370">
        <f>'34'!D135</f>
        <v>9.9132589838909535</v>
      </c>
      <c r="E370">
        <f>'34'!E135</f>
        <v>8.9514066496163682</v>
      </c>
      <c r="F370">
        <f>'34'!F135</f>
        <v>10.416666666666666</v>
      </c>
      <c r="G370">
        <f>'34'!G135</f>
        <v>10.825439783491206</v>
      </c>
      <c r="H370">
        <f>'34'!H135</f>
        <v>11.142061281337048</v>
      </c>
    </row>
    <row r="371" spans="1:8" ht="16" thickBot="1">
      <c r="B371" t="s">
        <v>514</v>
      </c>
      <c r="C371">
        <f>'34'!C165</f>
        <v>8.2644628099173563</v>
      </c>
      <c r="D371">
        <f>'34'!D165</f>
        <v>7.1633237822349578</v>
      </c>
      <c r="E371">
        <f>'34'!E165</f>
        <v>6.0975609756097562</v>
      </c>
      <c r="F371">
        <f>'34'!F165</f>
        <v>7.7881619937694708</v>
      </c>
      <c r="G371">
        <f>'34'!G165</f>
        <v>8.1037277147487838</v>
      </c>
      <c r="H371">
        <f>'34'!H165</f>
        <v>8.4745762711864412</v>
      </c>
    </row>
    <row r="372" spans="1:8" ht="17" thickBot="1">
      <c r="A372">
        <v>35</v>
      </c>
      <c r="B372" s="69" t="s">
        <v>35</v>
      </c>
      <c r="C372" s="62">
        <f>'35'!C15</f>
        <v>5.5956095986226186</v>
      </c>
      <c r="D372" s="62">
        <f>'35'!D15</f>
        <v>5.8948747339119043</v>
      </c>
      <c r="E372" s="62">
        <f>'35'!E15</f>
        <v>5.9256007900801055</v>
      </c>
      <c r="F372" s="62">
        <f>'35'!F15</f>
        <v>6.1606160616061612</v>
      </c>
      <c r="G372" s="62">
        <f>'35'!G15</f>
        <v>6.150265957446809</v>
      </c>
      <c r="H372" s="63">
        <f>'35'!H15</f>
        <v>5.4382942063321122</v>
      </c>
    </row>
    <row r="373" spans="1:8">
      <c r="B373" t="s">
        <v>516</v>
      </c>
      <c r="C373">
        <f>'35'!C45</f>
        <v>9.377093101138648</v>
      </c>
      <c r="D373">
        <f>'35'!D45</f>
        <v>10.008896797153026</v>
      </c>
      <c r="E373">
        <f>'35'!E45</f>
        <v>9.9425541316836057</v>
      </c>
      <c r="F373">
        <f>'35'!F45</f>
        <v>10.04147566033617</v>
      </c>
      <c r="G373">
        <f>'35'!G45</f>
        <v>10.056843025797988</v>
      </c>
      <c r="H373">
        <f>'35'!H45</f>
        <v>8.8021431305013387</v>
      </c>
    </row>
    <row r="374" spans="1:8">
      <c r="B374" t="s">
        <v>517</v>
      </c>
      <c r="C374">
        <f>'35'!C75</f>
        <v>6.7259709264482535</v>
      </c>
      <c r="D374">
        <f>'35'!D75</f>
        <v>6.9103878733838604</v>
      </c>
      <c r="E374">
        <f>'35'!E75</f>
        <v>6.9694244604316546</v>
      </c>
      <c r="F374">
        <f>'35'!F75</f>
        <v>7.007233273056058</v>
      </c>
      <c r="G374">
        <f>'35'!G75</f>
        <v>7.042253521126761</v>
      </c>
      <c r="H374">
        <f>'35'!H75</f>
        <v>4.8398248444342018</v>
      </c>
    </row>
    <row r="375" spans="1:8">
      <c r="B375" t="s">
        <v>518</v>
      </c>
      <c r="C375">
        <f>'35'!C105</f>
        <v>4.2598509052183173</v>
      </c>
      <c r="D375">
        <f>'35'!D105</f>
        <v>5.3937432578209279</v>
      </c>
      <c r="E375">
        <f>'35'!E105</f>
        <v>5.5187637969094929</v>
      </c>
      <c r="F375">
        <f>'35'!F105</f>
        <v>6.7415730337078656</v>
      </c>
      <c r="G375">
        <f>'35'!G105</f>
        <v>6.8493150684931505</v>
      </c>
      <c r="H375">
        <f>'35'!H105</f>
        <v>6.8415051311288488</v>
      </c>
    </row>
    <row r="376" spans="1:8">
      <c r="B376" t="s">
        <v>519</v>
      </c>
      <c r="C376">
        <f>'35'!C135</f>
        <v>5.1546391752577323</v>
      </c>
      <c r="D376">
        <f>'35'!D135</f>
        <v>5.3285968028419184</v>
      </c>
      <c r="E376">
        <f>'35'!E135</f>
        <v>5.3475935828877006</v>
      </c>
      <c r="F376">
        <f>'35'!F135</f>
        <v>3.6003600360036003</v>
      </c>
      <c r="G376">
        <f>'35'!G135</f>
        <v>3.6596523330283626</v>
      </c>
      <c r="H376">
        <f>'35'!H135</f>
        <v>3.6934441366574329</v>
      </c>
    </row>
    <row r="377" spans="1:8">
      <c r="B377" t="s">
        <v>520</v>
      </c>
      <c r="C377">
        <f>'35'!C165</f>
        <v>12.413793103448276</v>
      </c>
      <c r="D377">
        <f>'35'!D165</f>
        <v>12.875536480686696</v>
      </c>
      <c r="E377">
        <f>'35'!E165</f>
        <v>13.062409288824384</v>
      </c>
      <c r="F377">
        <f>'35'!F165</f>
        <v>13.513513513513514</v>
      </c>
      <c r="G377">
        <f>'35'!G165</f>
        <v>13.677811550151976</v>
      </c>
      <c r="H377">
        <f>'35'!H165</f>
        <v>13.740458015267174</v>
      </c>
    </row>
    <row r="378" spans="1:8">
      <c r="B378" t="s">
        <v>521</v>
      </c>
      <c r="C378">
        <f>'35'!C195</f>
        <v>0.39377830281551485</v>
      </c>
      <c r="D378">
        <f>'35'!D195</f>
        <v>0.39651070578905628</v>
      </c>
      <c r="E378">
        <f>'35'!E195</f>
        <v>0.39856516540454368</v>
      </c>
      <c r="F378">
        <f>'35'!F195</f>
        <v>0.99760574620909814</v>
      </c>
      <c r="G378">
        <f>'35'!G195</f>
        <v>1.0046212577858147</v>
      </c>
      <c r="H378">
        <f>'35'!H195</f>
        <v>1.0098969905069684</v>
      </c>
    </row>
    <row r="379" spans="1:8">
      <c r="B379" t="s">
        <v>522</v>
      </c>
      <c r="C379">
        <f>'35'!C225</f>
        <v>4.6439628482972131</v>
      </c>
      <c r="D379">
        <f>'35'!D225</f>
        <v>4.8701298701298699</v>
      </c>
      <c r="E379">
        <f>'35'!E225</f>
        <v>4.885993485342019</v>
      </c>
      <c r="F379">
        <f>'35'!F225</f>
        <v>4.918032786885246</v>
      </c>
      <c r="G379">
        <f>'35'!G225</f>
        <v>5.0761421319796947</v>
      </c>
      <c r="H379">
        <f>'35'!H225</f>
        <v>5.1635111876075737</v>
      </c>
    </row>
    <row r="380" spans="1:8">
      <c r="B380" t="s">
        <v>523</v>
      </c>
      <c r="C380">
        <f>'35'!C255</f>
        <v>1.9083969465648853</v>
      </c>
      <c r="D380">
        <f>'35'!D255</f>
        <v>1.9455252918287937</v>
      </c>
      <c r="E380">
        <f>'35'!E255</f>
        <v>2.0120724346076462</v>
      </c>
      <c r="F380">
        <f>'35'!F255</f>
        <v>6.0728744939271255</v>
      </c>
      <c r="G380">
        <f>'35'!G255</f>
        <v>4.1407867494824018</v>
      </c>
      <c r="H380">
        <f>'35'!H255</f>
        <v>4.2462845010615711</v>
      </c>
    </row>
    <row r="381" spans="1:8" ht="16" thickBot="1">
      <c r="B381" t="s">
        <v>524</v>
      </c>
      <c r="C381">
        <f>'35'!C285</f>
        <v>14.251781472684087</v>
      </c>
      <c r="D381">
        <f>'35'!D285</f>
        <v>14.527845036319613</v>
      </c>
      <c r="E381">
        <f>'35'!E285</f>
        <v>14.778325123152708</v>
      </c>
      <c r="F381">
        <f>'35'!F285</f>
        <v>12.755102040816327</v>
      </c>
      <c r="G381">
        <f>'35'!G285</f>
        <v>12.690355329949238</v>
      </c>
      <c r="H381">
        <f>'35'!H285</f>
        <v>12.853470437017995</v>
      </c>
    </row>
    <row r="382" spans="1:8" ht="17" thickBot="1">
      <c r="A382">
        <v>36</v>
      </c>
      <c r="B382" s="69" t="s">
        <v>40</v>
      </c>
      <c r="C382" s="62">
        <f>'36'!C15</f>
        <v>4.2095230530955874</v>
      </c>
      <c r="D382" s="62">
        <f>'36'!D15</f>
        <v>4.0912919658256781</v>
      </c>
      <c r="E382" s="62">
        <f>'36'!E15</f>
        <v>3.741551335693595</v>
      </c>
      <c r="F382" s="62">
        <f>'36'!F15</f>
        <v>3.8250926075052343</v>
      </c>
      <c r="G382" s="62">
        <f>'36'!G15</f>
        <v>3.8588082375401114</v>
      </c>
      <c r="H382" s="63">
        <f>'36'!H15</f>
        <v>3.3328605871507584</v>
      </c>
    </row>
    <row r="383" spans="1:8">
      <c r="B383" t="s">
        <v>526</v>
      </c>
      <c r="C383">
        <f>'36'!C45</f>
        <v>4.3096303663185811</v>
      </c>
      <c r="D383">
        <f>'36'!D45</f>
        <v>4.2844195435445336</v>
      </c>
      <c r="E383">
        <f>'36'!E45</f>
        <v>3.5081993962633597</v>
      </c>
      <c r="F383">
        <f>'36'!F45</f>
        <v>4.0371417036737993</v>
      </c>
      <c r="G383">
        <f>'36'!G45</f>
        <v>4.062068405231944</v>
      </c>
      <c r="H383">
        <f>'36'!H45</f>
        <v>4.0591005033284624</v>
      </c>
    </row>
    <row r="384" spans="1:8">
      <c r="B384" t="s">
        <v>527</v>
      </c>
      <c r="C384">
        <f>'36'!C75</f>
        <v>9.3617021276595747</v>
      </c>
      <c r="D384">
        <f>'36'!D75</f>
        <v>7.9435127978817288</v>
      </c>
      <c r="E384">
        <f>'36'!E75</f>
        <v>7.1877807726864331</v>
      </c>
      <c r="F384">
        <f>'36'!F75</f>
        <v>6.487488415199258</v>
      </c>
      <c r="G384">
        <f>'36'!G75</f>
        <v>6.5975494816211118</v>
      </c>
      <c r="H384">
        <f>'36'!H75</f>
        <v>1.4522821576763485</v>
      </c>
    </row>
    <row r="385" spans="1:8">
      <c r="B385" t="s">
        <v>528</v>
      </c>
      <c r="C385">
        <f>'36'!C105</f>
        <v>1.4184397163120568</v>
      </c>
      <c r="D385">
        <f>'36'!D105</f>
        <v>1.4104372355430184</v>
      </c>
      <c r="E385">
        <f>'36'!E105</f>
        <v>1.4144271570014144</v>
      </c>
      <c r="F385">
        <f>'36'!F105</f>
        <v>1.4044943820224718</v>
      </c>
      <c r="G385">
        <f>'36'!G105</f>
        <v>1.4104372355430184</v>
      </c>
      <c r="H385">
        <f>'36'!H105</f>
        <v>1.4409221902017291</v>
      </c>
    </row>
    <row r="386" spans="1:8">
      <c r="B386" t="s">
        <v>529</v>
      </c>
      <c r="C386">
        <f>'36'!C135</f>
        <v>3.7735849056603774</v>
      </c>
      <c r="D386">
        <f>'36'!D135</f>
        <v>3.8860103626943006</v>
      </c>
      <c r="E386">
        <f>'36'!E135</f>
        <v>3.8363171355498724</v>
      </c>
      <c r="F386">
        <f>'36'!F135</f>
        <v>2.6075619295958279</v>
      </c>
      <c r="G386">
        <f>'36'!G135</f>
        <v>2.6666666666666665</v>
      </c>
      <c r="H386">
        <f>'36'!H135</f>
        <v>2.6560424966799467</v>
      </c>
    </row>
    <row r="387" spans="1:8">
      <c r="B387" t="s">
        <v>530</v>
      </c>
      <c r="C387">
        <f>'36'!C165</f>
        <v>3.223726627981947</v>
      </c>
      <c r="D387">
        <f>'36'!D165</f>
        <v>2.6263952724885091</v>
      </c>
      <c r="E387">
        <f>'36'!E165</f>
        <v>2.688172043010753</v>
      </c>
      <c r="F387">
        <f>'36'!F165</f>
        <v>2.028397565922921</v>
      </c>
      <c r="G387">
        <f>'36'!G165</f>
        <v>2.0338983050847457</v>
      </c>
      <c r="H387">
        <f>'36'!H165</f>
        <v>2.0562028786840303</v>
      </c>
    </row>
    <row r="388" spans="1:8">
      <c r="B388" t="s">
        <v>513</v>
      </c>
      <c r="C388">
        <f>'36'!C195</f>
        <v>3.9215686274509802</v>
      </c>
      <c r="D388">
        <f>'36'!D195</f>
        <v>4.0983606557377055</v>
      </c>
      <c r="E388">
        <f>'36'!E195</f>
        <v>4.2462845010615711</v>
      </c>
      <c r="F388">
        <f>'36'!F195</f>
        <v>4.301075268817204</v>
      </c>
      <c r="G388">
        <f>'36'!G195</f>
        <v>4.5558086560364464</v>
      </c>
      <c r="H388">
        <f>'36'!H195</f>
        <v>4.6511627906976747</v>
      </c>
    </row>
    <row r="389" spans="1:8">
      <c r="B389" t="s">
        <v>388</v>
      </c>
      <c r="C389">
        <f>'36'!C225</f>
        <v>4.2372881355932206</v>
      </c>
      <c r="D389">
        <f>'36'!D225</f>
        <v>3.4013605442176869</v>
      </c>
      <c r="E389">
        <f>'36'!E225</f>
        <v>4.3706293706293708</v>
      </c>
      <c r="F389">
        <f>'36'!F225</f>
        <v>4.508566275924256</v>
      </c>
      <c r="G389">
        <f>'36'!G225</f>
        <v>4.4964028776978413</v>
      </c>
      <c r="H389">
        <f>'36'!H225</f>
        <v>4.512635379061372</v>
      </c>
    </row>
    <row r="390" spans="1:8">
      <c r="B390" t="s">
        <v>531</v>
      </c>
      <c r="C390">
        <f>'36'!C255</f>
        <v>4.2674253200568995</v>
      </c>
      <c r="D390">
        <f>'36'!D255</f>
        <v>7.4404761904761898</v>
      </c>
      <c r="E390">
        <f>'36'!E255</f>
        <v>6.2992125984251963</v>
      </c>
      <c r="F390">
        <f>'36'!F255</f>
        <v>4.8543689320388346</v>
      </c>
      <c r="G390">
        <f>'36'!G255</f>
        <v>4.8701298701298699</v>
      </c>
      <c r="H390">
        <f>'36'!H255</f>
        <v>4.9916805324459235</v>
      </c>
    </row>
    <row r="391" spans="1:8">
      <c r="B391" t="s">
        <v>532</v>
      </c>
      <c r="C391">
        <f>'36'!C285</f>
        <v>4.8484848484848486</v>
      </c>
      <c r="D391">
        <f>'36'!D285</f>
        <v>5.0314465408805029</v>
      </c>
      <c r="E391">
        <f>'36'!E285</f>
        <v>5.0955414012738851</v>
      </c>
      <c r="F391">
        <f>'36'!F285</f>
        <v>5.0890585241730282</v>
      </c>
      <c r="G391">
        <f>'36'!G285</f>
        <v>5.2356020942408383</v>
      </c>
      <c r="H391">
        <f>'36'!H285</f>
        <v>5.4644808743169397</v>
      </c>
    </row>
    <row r="392" spans="1:8">
      <c r="B392" t="s">
        <v>326</v>
      </c>
      <c r="C392">
        <f>'36'!C315</f>
        <v>6.0606060606060606</v>
      </c>
      <c r="D392">
        <f>'36'!D315</f>
        <v>6.2111801242236018</v>
      </c>
      <c r="E392">
        <f>'36'!E315</f>
        <v>6.8965517241379306</v>
      </c>
      <c r="F392">
        <f>'36'!F315</f>
        <v>7.4626865671641793</v>
      </c>
      <c r="G392">
        <f>'36'!G315</f>
        <v>8.4033713445378151</v>
      </c>
      <c r="H392">
        <f>'36'!H315</f>
        <v>1.0000000000000001E-5</v>
      </c>
    </row>
    <row r="393" spans="1:8">
      <c r="B393" t="s">
        <v>533</v>
      </c>
      <c r="C393">
        <f>'36'!C345</f>
        <v>4.7281323877068555</v>
      </c>
      <c r="D393">
        <f>'36'!D345</f>
        <v>4.9627791563275432</v>
      </c>
      <c r="E393">
        <f>'36'!E345</f>
        <v>5.0890585241730282</v>
      </c>
      <c r="F393">
        <f>'36'!F345</f>
        <v>5.1679586563307494</v>
      </c>
      <c r="G393">
        <f>'36'!G345</f>
        <v>5.2356020942408383</v>
      </c>
      <c r="H393">
        <f>'36'!H345</f>
        <v>5.4054054054054053</v>
      </c>
    </row>
    <row r="394" spans="1:8">
      <c r="B394" t="s">
        <v>534</v>
      </c>
      <c r="C394">
        <f>'36'!C375</f>
        <v>3.8022813688212929</v>
      </c>
      <c r="D394">
        <f>'36'!D375</f>
        <v>3.9525691699604741</v>
      </c>
      <c r="E394">
        <f>'36'!E375</f>
        <v>4.0241448692152924</v>
      </c>
      <c r="F394">
        <f>'36'!F375</f>
        <v>4.0650406504065044</v>
      </c>
      <c r="G394">
        <f>'36'!G375</f>
        <v>4.0983606557377055</v>
      </c>
      <c r="H394">
        <f>'36'!H375</f>
        <v>4.1152263374485596</v>
      </c>
    </row>
    <row r="395" spans="1:8">
      <c r="B395" t="s">
        <v>408</v>
      </c>
      <c r="C395">
        <f>'36'!C405</f>
        <v>3.8216560509554141</v>
      </c>
      <c r="D395">
        <f>'36'!D405</f>
        <v>2.6455026455026456</v>
      </c>
      <c r="E395">
        <f>'36'!E405</f>
        <v>2.7472527472527473</v>
      </c>
      <c r="F395">
        <f>'36'!F405</f>
        <v>2.7972027972027971</v>
      </c>
      <c r="G395">
        <f>'36'!G405</f>
        <v>2.8011204481792715</v>
      </c>
      <c r="H395">
        <f>'36'!H405</f>
        <v>2.8612303290414878</v>
      </c>
    </row>
    <row r="396" spans="1:8">
      <c r="B396" t="s">
        <v>535</v>
      </c>
      <c r="C396">
        <f>'36'!C453</f>
        <v>0</v>
      </c>
      <c r="D396">
        <f>'36'!D453</f>
        <v>0</v>
      </c>
      <c r="E396">
        <f>'36'!E453</f>
        <v>0</v>
      </c>
      <c r="F396">
        <f>'36'!F453</f>
        <v>0</v>
      </c>
      <c r="G396">
        <f>'36'!G453</f>
        <v>0</v>
      </c>
      <c r="H396">
        <f>'36'!H453</f>
        <v>0</v>
      </c>
    </row>
    <row r="397" spans="1:8" ht="16" thickBot="1">
      <c r="B397" t="s">
        <v>536</v>
      </c>
      <c r="C397">
        <f>'36'!C465</f>
        <v>2.8258565877781701</v>
      </c>
      <c r="D397">
        <f>'36'!D465</f>
        <v>2.5179856115107913</v>
      </c>
      <c r="E397">
        <f>'36'!E465</f>
        <v>2.8787333573227776</v>
      </c>
      <c r="F397">
        <f>'36'!F465</f>
        <v>2.5307302964569778</v>
      </c>
      <c r="G397">
        <f>'36'!G465</f>
        <v>2.5463805020007273</v>
      </c>
      <c r="H397">
        <f>'36'!H465</f>
        <v>2.5935531678399411</v>
      </c>
    </row>
    <row r="398" spans="1:8" ht="17" thickBot="1">
      <c r="A398">
        <v>37</v>
      </c>
      <c r="B398" s="69" t="s">
        <v>44</v>
      </c>
      <c r="C398" s="62">
        <f>'37'!C15</f>
        <v>7.2685223424465182</v>
      </c>
      <c r="D398" s="62">
        <f>'37'!D15</f>
        <v>8.2991030262385781</v>
      </c>
      <c r="E398" s="62">
        <f>'37'!E15</f>
        <v>8.0222935314980575</v>
      </c>
      <c r="F398" s="62">
        <f>'37'!F15</f>
        <v>8.118393234672304</v>
      </c>
      <c r="G398" s="62">
        <f>'37'!G15</f>
        <v>8.1995216945678173</v>
      </c>
      <c r="H398" s="63">
        <f>'37'!H15</f>
        <v>8.2701585113714682</v>
      </c>
    </row>
    <row r="399" spans="1:8">
      <c r="B399" t="s">
        <v>538</v>
      </c>
      <c r="C399">
        <f>'37'!C45</f>
        <v>4.175988068605518</v>
      </c>
      <c r="D399">
        <f>'37'!D45</f>
        <v>5.6818181818181817</v>
      </c>
      <c r="E399">
        <f>'37'!E45</f>
        <v>5.6665672532060842</v>
      </c>
      <c r="F399">
        <f>'37'!F45</f>
        <v>5.7277133206050816</v>
      </c>
      <c r="G399">
        <f>'37'!G45</f>
        <v>5.7067603160667248</v>
      </c>
      <c r="H399">
        <f>'37'!H45</f>
        <v>5.721830985915493</v>
      </c>
    </row>
    <row r="400" spans="1:8">
      <c r="B400" t="s">
        <v>539</v>
      </c>
      <c r="C400">
        <f>'37'!C75</f>
        <v>8.1743869209809255</v>
      </c>
      <c r="D400">
        <f>'37'!D75</f>
        <v>8.3333333333333339</v>
      </c>
      <c r="E400">
        <f>'37'!E75</f>
        <v>8.458646616541353</v>
      </c>
      <c r="F400">
        <f>'37'!F75</f>
        <v>8.6042065009560229</v>
      </c>
      <c r="G400">
        <f>'37'!G75</f>
        <v>8.8845014807502469</v>
      </c>
      <c r="H400">
        <f>'37'!H75</f>
        <v>9.0817356205852668</v>
      </c>
    </row>
    <row r="401" spans="1:8">
      <c r="B401" t="s">
        <v>540</v>
      </c>
      <c r="C401">
        <f>'37'!C105</f>
        <v>4.8076923076923084</v>
      </c>
      <c r="D401">
        <f>'37'!D105</f>
        <v>4.9586776859504136</v>
      </c>
      <c r="E401">
        <f>'37'!E105</f>
        <v>5.1020408163265305</v>
      </c>
      <c r="F401">
        <f>'37'!F105</f>
        <v>5.1724137931034484</v>
      </c>
      <c r="G401">
        <f>'37'!G105</f>
        <v>5.3763440860215059</v>
      </c>
      <c r="H401">
        <f>'37'!H105</f>
        <v>5.2631578947368416</v>
      </c>
    </row>
    <row r="402" spans="1:8">
      <c r="B402" t="s">
        <v>541</v>
      </c>
      <c r="C402">
        <f>'37'!C135</f>
        <v>25.078369905956112</v>
      </c>
      <c r="D402">
        <f>'37'!D135</f>
        <v>25.889967637540455</v>
      </c>
      <c r="E402">
        <f>'37'!E135</f>
        <v>25.974025974025977</v>
      </c>
      <c r="F402">
        <f>'37'!F135</f>
        <v>24.793388429752067</v>
      </c>
      <c r="G402">
        <f>'37'!G135</f>
        <v>25.252525252525253</v>
      </c>
      <c r="H402">
        <f>'37'!H135</f>
        <v>25.510204081632654</v>
      </c>
    </row>
    <row r="403" spans="1:8">
      <c r="B403" t="s">
        <v>542</v>
      </c>
      <c r="C403">
        <f>'37'!C165</f>
        <v>8.4033613445378155</v>
      </c>
      <c r="D403">
        <f>'37'!D165</f>
        <v>9.6061479346781944</v>
      </c>
      <c r="E403">
        <f>'37'!E165</f>
        <v>9.8716683119447186</v>
      </c>
      <c r="F403">
        <f>'37'!F165</f>
        <v>10.615711252653927</v>
      </c>
      <c r="G403">
        <f>'37'!G165</f>
        <v>10.893246187363834</v>
      </c>
      <c r="H403">
        <f>'37'!H165</f>
        <v>11.376564277588168</v>
      </c>
    </row>
    <row r="404" spans="1:8">
      <c r="B404" t="s">
        <v>543</v>
      </c>
      <c r="C404">
        <f>'37'!C195</f>
        <v>21.551724137931036</v>
      </c>
      <c r="D404">
        <f>'37'!D195</f>
        <v>22.900763358778626</v>
      </c>
      <c r="E404">
        <f>'37'!E195</f>
        <v>20.602218700475436</v>
      </c>
      <c r="F404">
        <f>'37'!F195</f>
        <v>20.3125</v>
      </c>
      <c r="G404">
        <f>'37'!G195</f>
        <v>20.933977455716587</v>
      </c>
      <c r="H404">
        <f>'37'!H195</f>
        <v>21.416803953871501</v>
      </c>
    </row>
    <row r="405" spans="1:8">
      <c r="B405" t="s">
        <v>544</v>
      </c>
      <c r="C405">
        <f>'37'!C225</f>
        <v>6.9735006973500697</v>
      </c>
      <c r="D405">
        <f>'37'!D225</f>
        <v>7.0821529745042495</v>
      </c>
      <c r="E405">
        <f>'37'!E225</f>
        <v>4.3352601156069364</v>
      </c>
      <c r="F405">
        <f>'37'!F225</f>
        <v>4.3731778425655978</v>
      </c>
      <c r="G405">
        <f>'37'!G225</f>
        <v>4.4642857142857144</v>
      </c>
      <c r="H405">
        <f>'37'!H225</f>
        <v>4.477611940298508</v>
      </c>
    </row>
    <row r="406" spans="1:8" ht="16" thickBot="1">
      <c r="B406" t="s">
        <v>545</v>
      </c>
      <c r="C406">
        <f>'37'!C255</f>
        <v>5.4054054054054053</v>
      </c>
      <c r="D406">
        <f>'37'!D255</f>
        <v>5.5970149253731343</v>
      </c>
      <c r="E406">
        <f>'37'!E255</f>
        <v>5.6390977443609023</v>
      </c>
      <c r="F406">
        <f>'37'!F255</f>
        <v>7.7369439071566735</v>
      </c>
      <c r="G406">
        <f>'37'!G255</f>
        <v>8.0321285140562235</v>
      </c>
      <c r="H406">
        <f>'37'!H255</f>
        <v>8.2135523613963048</v>
      </c>
    </row>
    <row r="407" spans="1:8" ht="17" thickBot="1">
      <c r="A407">
        <v>38</v>
      </c>
      <c r="B407" s="69" t="s">
        <v>48</v>
      </c>
      <c r="C407" s="62">
        <f>'38'!C15</f>
        <v>7.4927454632075881</v>
      </c>
      <c r="D407" s="62">
        <f>'38'!D15</f>
        <v>7.7717919279342933</v>
      </c>
      <c r="E407" s="62">
        <f>'38'!E15</f>
        <v>5.5485949525684628</v>
      </c>
      <c r="F407" s="62">
        <f>'38'!F15</f>
        <v>5.6228177572212399</v>
      </c>
      <c r="G407" s="62">
        <f>'38'!G15</f>
        <v>5.6943423952975758</v>
      </c>
      <c r="H407" s="63">
        <f>'38'!H15</f>
        <v>5.8194105500281585</v>
      </c>
    </row>
    <row r="408" spans="1:8">
      <c r="B408" t="s">
        <v>547</v>
      </c>
      <c r="C408">
        <f>'38'!C45</f>
        <v>6.7310824014764954</v>
      </c>
      <c r="D408">
        <f>'38'!D45</f>
        <v>6.8191816981962168</v>
      </c>
      <c r="E408">
        <f>'38'!E45</f>
        <v>4.4223327805417352</v>
      </c>
      <c r="F408">
        <f>'38'!F45</f>
        <v>4.4682752457551382</v>
      </c>
      <c r="G408">
        <f>'38'!G45</f>
        <v>4.4792833146696527</v>
      </c>
      <c r="H408">
        <f>'38'!H45</f>
        <v>4.5537340619307836</v>
      </c>
    </row>
    <row r="409" spans="1:8">
      <c r="B409" t="s">
        <v>548</v>
      </c>
      <c r="C409">
        <f>'38'!C75</f>
        <v>3.3755274261603376</v>
      </c>
      <c r="D409">
        <f>'38'!D75</f>
        <v>3.4527406128614588</v>
      </c>
      <c r="E409">
        <f>'38'!E75</f>
        <v>2.6315789473684208</v>
      </c>
      <c r="F409">
        <f>'38'!F75</f>
        <v>2.658396101019052</v>
      </c>
      <c r="G409">
        <f>'38'!G75</f>
        <v>2.7124773960216997</v>
      </c>
      <c r="H409">
        <f>'38'!H75</f>
        <v>2.7598896044158234</v>
      </c>
    </row>
    <row r="410" spans="1:8">
      <c r="B410" t="s">
        <v>549</v>
      </c>
      <c r="C410">
        <f>'38'!C105</f>
        <v>4.0899795501022496</v>
      </c>
      <c r="D410">
        <f>'38'!D105</f>
        <v>4.1788549937317176</v>
      </c>
      <c r="E410">
        <f>'38'!E105</f>
        <v>2.1186440677966103</v>
      </c>
      <c r="F410">
        <f>'38'!F105</f>
        <v>2.152389151958674</v>
      </c>
      <c r="G410">
        <f>'38'!G105</f>
        <v>2.1739130434782608</v>
      </c>
      <c r="H410">
        <f>'38'!H105</f>
        <v>2.2311468094600624</v>
      </c>
    </row>
    <row r="411" spans="1:8">
      <c r="B411" t="s">
        <v>550</v>
      </c>
      <c r="C411">
        <f>'38'!C135</f>
        <v>8.3777608530083771</v>
      </c>
      <c r="D411">
        <f>'38'!D135</f>
        <v>8.6139389193422087</v>
      </c>
      <c r="E411">
        <f>'38'!E135</f>
        <v>6.4051240992794227</v>
      </c>
      <c r="F411">
        <f>'38'!F135</f>
        <v>6.3948840927258193</v>
      </c>
      <c r="G411">
        <f>'38'!G135</f>
        <v>6.5040650406504064</v>
      </c>
      <c r="H411">
        <f>'38'!H135</f>
        <v>6.7396798652064023</v>
      </c>
    </row>
    <row r="412" spans="1:8">
      <c r="B412" t="s">
        <v>551</v>
      </c>
      <c r="C412">
        <f>'38'!C165</f>
        <v>10.121457489878543</v>
      </c>
      <c r="D412">
        <f>'38'!D165</f>
        <v>10.395010395010395</v>
      </c>
      <c r="E412">
        <f>'38'!E165</f>
        <v>9.6982758620689662</v>
      </c>
      <c r="F412">
        <f>'38'!F165</f>
        <v>9.9889012208657064</v>
      </c>
      <c r="G412">
        <f>'38'!G165</f>
        <v>10.297482837528603</v>
      </c>
      <c r="H412">
        <f>'38'!H165</f>
        <v>10.613207547169811</v>
      </c>
    </row>
    <row r="413" spans="1:8">
      <c r="B413" t="s">
        <v>552</v>
      </c>
      <c r="C413">
        <f>'38'!C195</f>
        <v>7.1556350626118066</v>
      </c>
      <c r="D413">
        <f>'38'!D195</f>
        <v>7.3891625615763541</v>
      </c>
      <c r="E413">
        <f>'38'!E195</f>
        <v>8.0745341614906838</v>
      </c>
      <c r="F413">
        <f>'38'!F195</f>
        <v>8.1453634085213036</v>
      </c>
      <c r="G413">
        <f>'38'!G195</f>
        <v>8.2749840865690629</v>
      </c>
      <c r="H413">
        <f>'38'!H195</f>
        <v>8.360128617363344</v>
      </c>
    </row>
    <row r="414" spans="1:8">
      <c r="B414" t="s">
        <v>553</v>
      </c>
      <c r="C414">
        <f>'38'!C225</f>
        <v>12.897678417884782</v>
      </c>
      <c r="D414">
        <f>'38'!D225</f>
        <v>12.886597938144329</v>
      </c>
      <c r="E414">
        <f>'38'!E225</f>
        <v>10.554089709762533</v>
      </c>
      <c r="F414">
        <f>'38'!F225</f>
        <v>10.762331838565023</v>
      </c>
      <c r="G414">
        <f>'38'!G225</f>
        <v>11.049723756906078</v>
      </c>
      <c r="H414">
        <f>'38'!H225</f>
        <v>11.352885525070956</v>
      </c>
    </row>
    <row r="415" spans="1:8">
      <c r="B415" t="s">
        <v>554</v>
      </c>
      <c r="C415">
        <f>'38'!C255</f>
        <v>11.519078473722102</v>
      </c>
      <c r="D415">
        <f>'38'!D255</f>
        <v>14.011799410029498</v>
      </c>
      <c r="E415">
        <f>'38'!E255</f>
        <v>8.1967213114754109</v>
      </c>
      <c r="F415">
        <f>'38'!F255</f>
        <v>8.3650190114068437</v>
      </c>
      <c r="G415">
        <f>'38'!G255</f>
        <v>8.494208494208495</v>
      </c>
      <c r="H415">
        <f>'38'!H255</f>
        <v>8.6410054988216807</v>
      </c>
    </row>
    <row r="416" spans="1:8">
      <c r="B416" t="s">
        <v>555</v>
      </c>
      <c r="C416">
        <f>'38'!C285</f>
        <v>6.1099796334012222</v>
      </c>
      <c r="D416">
        <f>'38'!D285</f>
        <v>6.3025210084033612</v>
      </c>
      <c r="E416">
        <f>'38'!E285</f>
        <v>6.5146579804560263</v>
      </c>
      <c r="F416">
        <f>'38'!F285</f>
        <v>6.6592674805771361</v>
      </c>
      <c r="G416">
        <f>'38'!G285</f>
        <v>6.8807339449541285</v>
      </c>
      <c r="H416">
        <f>'38'!H285</f>
        <v>7.1599045346062056</v>
      </c>
    </row>
    <row r="417" spans="2:8">
      <c r="B417" t="s">
        <v>556</v>
      </c>
      <c r="C417">
        <f>'38'!C315</f>
        <v>14.829142488716958</v>
      </c>
      <c r="D417">
        <f>'38'!D315</f>
        <v>15.241882041086813</v>
      </c>
      <c r="E417">
        <f>'38'!E315</f>
        <v>9.4850948509485082</v>
      </c>
      <c r="F417">
        <f>'38'!F315</f>
        <v>9.7087378640776691</v>
      </c>
      <c r="G417">
        <f>'38'!G315</f>
        <v>9.9573257467994303</v>
      </c>
      <c r="H417">
        <f>'38'!H315</f>
        <v>10.362694300518134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417"/>
  <sheetViews>
    <sheetView workbookViewId="0">
      <selection activeCell="H63" sqref="H63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185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'1'!L15</f>
        <v>0.81372129146488914</v>
      </c>
      <c r="D4" s="17">
        <f>'1'!M15</f>
        <v>0.73643112578239733</v>
      </c>
      <c r="E4" s="17">
        <f>'1'!N15</f>
        <v>0.71382119161326374</v>
      </c>
      <c r="F4" s="17">
        <f>'1'!O15</f>
        <v>0.79007638878176656</v>
      </c>
      <c r="G4" s="17">
        <f>'1'!P15</f>
        <v>0.72337849917318919</v>
      </c>
      <c r="H4" s="17">
        <f>'1'!Q15</f>
        <v>0.63530430725678344</v>
      </c>
    </row>
    <row r="5" spans="1:8" ht="16">
      <c r="A5" s="17">
        <v>2</v>
      </c>
      <c r="B5" s="59" t="s">
        <v>8</v>
      </c>
      <c r="C5" s="17">
        <f>'2'!L15</f>
        <v>1.0939415750117767</v>
      </c>
      <c r="D5" s="17">
        <f>'2'!M15</f>
        <v>1.1024880144556184</v>
      </c>
      <c r="E5" s="17">
        <f>'2'!N15</f>
        <v>1.1066026900257131</v>
      </c>
      <c r="F5" s="17">
        <f>'2'!O15</f>
        <v>1.1175720423943778</v>
      </c>
      <c r="G5" s="17">
        <f>'2'!P15</f>
        <v>1.1150020168002535</v>
      </c>
      <c r="H5" s="17">
        <f>'2'!Q15</f>
        <v>5.2361023056869389E-4</v>
      </c>
    </row>
    <row r="6" spans="1:8" ht="16">
      <c r="A6" s="17">
        <v>3</v>
      </c>
      <c r="B6" s="59" t="s">
        <v>12</v>
      </c>
      <c r="C6" s="17">
        <f>'3'!L15</f>
        <v>0.88832882292345472</v>
      </c>
      <c r="D6" s="17">
        <f>'3'!M15</f>
        <v>0.87984223554509666</v>
      </c>
      <c r="E6" s="17">
        <f>'3'!N15</f>
        <v>0.84177867194475897</v>
      </c>
      <c r="F6" s="17">
        <f>'3'!O15</f>
        <v>0.86203271143377025</v>
      </c>
      <c r="G6" s="17">
        <f>'3'!P15</f>
        <v>0.86262036900434136</v>
      </c>
      <c r="H6" s="17">
        <f>'3'!Q15</f>
        <v>0.86533438382761541</v>
      </c>
    </row>
    <row r="7" spans="1:8" ht="16">
      <c r="A7" s="17">
        <v>4</v>
      </c>
      <c r="B7" s="59" t="s">
        <v>16</v>
      </c>
      <c r="C7" s="17">
        <f>'4'!L15</f>
        <v>0.57023849753018929</v>
      </c>
      <c r="D7" s="17">
        <f>'4'!M15</f>
        <v>0.56032034611884474</v>
      </c>
      <c r="E7" s="17">
        <f>'4'!N15</f>
        <v>0.58816407442350738</v>
      </c>
      <c r="F7" s="17">
        <f>'4'!O15</f>
        <v>0.57826585697032362</v>
      </c>
      <c r="G7" s="17">
        <f>'4'!P15</f>
        <v>0.56920333076800111</v>
      </c>
      <c r="H7" s="17">
        <f>'4'!Q15</f>
        <v>0.55787928007047793</v>
      </c>
    </row>
    <row r="8" spans="1:8" ht="16">
      <c r="A8" s="17">
        <v>5</v>
      </c>
      <c r="B8" s="59" t="s">
        <v>20</v>
      </c>
      <c r="C8" s="17">
        <f>'5'!L15</f>
        <v>0.98460142774913861</v>
      </c>
      <c r="D8" s="17">
        <f>'5'!M15</f>
        <v>1.0165779918267874</v>
      </c>
      <c r="E8" s="17">
        <f>'5'!N15</f>
        <v>0.98297664833914078</v>
      </c>
      <c r="F8" s="17">
        <f>'5'!O15</f>
        <v>0.98028839151280034</v>
      </c>
      <c r="G8" s="17">
        <f>'5'!P15</f>
        <v>0.74322691582251443</v>
      </c>
      <c r="H8" s="17">
        <f>'5'!Q15</f>
        <v>0.75016793758980604</v>
      </c>
    </row>
    <row r="9" spans="1:8" ht="16">
      <c r="A9" s="17">
        <v>6</v>
      </c>
      <c r="B9" s="59" t="s">
        <v>24</v>
      </c>
      <c r="C9" s="17">
        <f>'6'!L15</f>
        <v>1.0778728678270872</v>
      </c>
      <c r="D9" s="17">
        <f>'6'!M15</f>
        <v>1.2909410564786088</v>
      </c>
      <c r="E9" s="17">
        <f>'6'!N15</f>
        <v>0.88573078324729215</v>
      </c>
      <c r="F9" s="17">
        <f>'6'!O15</f>
        <v>0.90867733418889962</v>
      </c>
      <c r="G9" s="17">
        <f>'6'!P15</f>
        <v>0.91665933243962461</v>
      </c>
      <c r="H9" s="17">
        <f>'6'!Q15</f>
        <v>0.91926997383811548</v>
      </c>
    </row>
    <row r="10" spans="1:8" ht="16">
      <c r="A10" s="17">
        <v>7</v>
      </c>
      <c r="B10" s="59" t="s">
        <v>28</v>
      </c>
      <c r="C10" s="17">
        <f>'7'!L15</f>
        <v>1.2553420356079006</v>
      </c>
      <c r="D10" s="17">
        <f>'7'!M15</f>
        <v>1.2600547785217311</v>
      </c>
      <c r="E10" s="17">
        <f>'7'!N15</f>
        <v>0.92609330853247673</v>
      </c>
      <c r="F10" s="17">
        <f>'7'!O15</f>
        <v>0.95641674080088535</v>
      </c>
      <c r="G10" s="17">
        <f>'7'!P15</f>
        <v>0.96052576614258467</v>
      </c>
      <c r="H10" s="17">
        <f>'7'!Q15</f>
        <v>0.96572023231098636</v>
      </c>
    </row>
    <row r="11" spans="1:8" ht="16">
      <c r="A11" s="17">
        <v>8</v>
      </c>
      <c r="B11" s="59" t="s">
        <v>32</v>
      </c>
      <c r="C11" s="17">
        <f>'8'!L15</f>
        <v>0.98122349396228903</v>
      </c>
      <c r="D11" s="17">
        <f>'8'!M15</f>
        <v>0.98100436076019559</v>
      </c>
      <c r="E11" s="17">
        <f>'8'!N15</f>
        <v>0.95148422531297905</v>
      </c>
      <c r="F11" s="17">
        <f>'8'!O15</f>
        <v>0.81823504790116797</v>
      </c>
      <c r="G11" s="17">
        <f>'8'!P15</f>
        <v>0.81468635467346417</v>
      </c>
      <c r="H11" s="17">
        <f>'8'!Q15</f>
        <v>0.82464090241950672</v>
      </c>
    </row>
    <row r="12" spans="1:8" ht="16">
      <c r="A12" s="17">
        <v>9</v>
      </c>
      <c r="B12" s="59" t="s">
        <v>36</v>
      </c>
      <c r="C12" s="17">
        <f>'9'!L15</f>
        <v>0.95881334679079699</v>
      </c>
      <c r="D12" s="17">
        <f>'9'!M15</f>
        <v>0.98616629756706808</v>
      </c>
      <c r="E12" s="17">
        <f>'9'!N15</f>
        <v>0.926260847142517</v>
      </c>
      <c r="F12" s="17">
        <f>'9'!O15</f>
        <v>0.93064314397074488</v>
      </c>
      <c r="G12" s="17">
        <f>'9'!P15</f>
        <v>0.93655999964852388</v>
      </c>
      <c r="H12" s="17">
        <f>'9'!Q15</f>
        <v>0.94499072621441393</v>
      </c>
    </row>
    <row r="13" spans="1:8" ht="16">
      <c r="A13" s="17">
        <v>10</v>
      </c>
      <c r="B13" s="59" t="s">
        <v>41</v>
      </c>
      <c r="C13" s="17">
        <f>'10'!L15</f>
        <v>1.1265322075216742</v>
      </c>
      <c r="D13" s="17">
        <f>'10'!M15</f>
        <v>1.1906545566783255</v>
      </c>
      <c r="E13" s="17">
        <f>'10'!N15</f>
        <v>1.2223003098495251</v>
      </c>
      <c r="F13" s="17">
        <f>'10'!O15</f>
        <v>1.0327085492198405</v>
      </c>
      <c r="G13" s="17">
        <f>'10'!P15</f>
        <v>1.0265669103898329</v>
      </c>
      <c r="H13" s="17">
        <f>'10'!Q15</f>
        <v>1.0333990270427149</v>
      </c>
    </row>
    <row r="14" spans="1:8" ht="16">
      <c r="A14" s="17">
        <v>11</v>
      </c>
      <c r="B14" s="59" t="s">
        <v>45</v>
      </c>
      <c r="C14" s="17">
        <f>'11'!L15</f>
        <v>0.93107941191799715</v>
      </c>
      <c r="D14" s="17">
        <f>'11'!M15</f>
        <v>1.0620215546926994</v>
      </c>
      <c r="E14" s="17">
        <f>'11'!N15</f>
        <v>1.0460584733729366</v>
      </c>
      <c r="F14" s="17">
        <f>'11'!O15</f>
        <v>0.98179946458793277</v>
      </c>
      <c r="G14" s="17">
        <f>'11'!P15</f>
        <v>0.98789980806149902</v>
      </c>
      <c r="H14" s="17">
        <f>'11'!Q15</f>
        <v>0.99392233793161755</v>
      </c>
    </row>
    <row r="15" spans="1:8" ht="16">
      <c r="A15" s="17">
        <v>12</v>
      </c>
      <c r="B15" s="59" t="s">
        <v>49</v>
      </c>
      <c r="C15" s="17">
        <f>'12'!L15</f>
        <v>1.0745840191957263</v>
      </c>
      <c r="D15" s="17">
        <f>'12'!M15</f>
        <v>1.0685166544391542</v>
      </c>
      <c r="E15" s="17">
        <f>'12'!N15</f>
        <v>1.0374904232754758</v>
      </c>
      <c r="F15" s="17">
        <f>'12'!O15</f>
        <v>0.94849582169984825</v>
      </c>
      <c r="G15" s="17">
        <f>'12'!P15</f>
        <v>0.95824325946661781</v>
      </c>
      <c r="H15" s="17">
        <f>'12'!Q15</f>
        <v>0.95050580598939649</v>
      </c>
    </row>
    <row r="16" spans="1:8" ht="16">
      <c r="A16" s="17">
        <v>13</v>
      </c>
      <c r="B16" s="59" t="s">
        <v>53</v>
      </c>
      <c r="C16" s="17">
        <f>'13'!L15</f>
        <v>0.57422893494352367</v>
      </c>
      <c r="D16" s="17">
        <f>'13'!M15</f>
        <v>0.57610033072154376</v>
      </c>
      <c r="E16" s="17">
        <f>'13'!N15</f>
        <v>0.58674745735872025</v>
      </c>
      <c r="F16" s="17">
        <f>'13'!O15</f>
        <v>0.57735332395294514</v>
      </c>
      <c r="G16" s="17">
        <f>'13'!P15</f>
        <v>0.57036071607492955</v>
      </c>
      <c r="H16" s="17">
        <f>'13'!Q15</f>
        <v>0.56240061418200415</v>
      </c>
    </row>
    <row r="17" spans="1:8" ht="16">
      <c r="A17" s="17">
        <v>14</v>
      </c>
      <c r="B17" s="59" t="s">
        <v>57</v>
      </c>
      <c r="C17" s="17">
        <f>'14'!L15</f>
        <v>0.89004845911884445</v>
      </c>
      <c r="D17" s="17">
        <f>'14'!M15</f>
        <v>0.98749586892465424</v>
      </c>
      <c r="E17" s="17">
        <f>'14'!N15</f>
        <v>0.66406022924542452</v>
      </c>
      <c r="F17" s="17">
        <f>'14'!O15</f>
        <v>0.66902906242950766</v>
      </c>
      <c r="G17" s="17">
        <f>'14'!P15</f>
        <v>0.67386720057013572</v>
      </c>
      <c r="H17" s="17">
        <f>'14'!Q15</f>
        <v>0.67895407031344945</v>
      </c>
    </row>
    <row r="18" spans="1:8" ht="16">
      <c r="A18" s="17">
        <v>15</v>
      </c>
      <c r="B18" s="59" t="s">
        <v>61</v>
      </c>
      <c r="C18" s="17">
        <f>'15'!L15</f>
        <v>1.1676236130528372</v>
      </c>
      <c r="D18" s="17">
        <f>'15'!M15</f>
        <v>1.1748720422281218</v>
      </c>
      <c r="E18" s="17">
        <f>'15'!N15</f>
        <v>1.1740076438324385</v>
      </c>
      <c r="F18" s="17">
        <f>'15'!O15</f>
        <v>1.1880421297598802</v>
      </c>
      <c r="G18" s="17">
        <f>'15'!P15</f>
        <v>1.1886486458963619</v>
      </c>
      <c r="H18" s="17">
        <f>'15'!Q15</f>
        <v>1.3427237110889256</v>
      </c>
    </row>
    <row r="19" spans="1:8" ht="16">
      <c r="A19" s="17">
        <v>16</v>
      </c>
      <c r="B19" s="59" t="s">
        <v>65</v>
      </c>
      <c r="C19" s="17">
        <f>'16'!L15</f>
        <v>1.4239047240351468</v>
      </c>
      <c r="D19" s="17">
        <f>'16'!M15</f>
        <v>1.3661010645546088</v>
      </c>
      <c r="E19" s="17">
        <f>'16'!N15</f>
        <v>1.4534634320298303</v>
      </c>
      <c r="F19" s="17">
        <f>'16'!O15</f>
        <v>1.3596030812884972</v>
      </c>
      <c r="G19" s="17">
        <f>'16'!P15</f>
        <v>1.3731245172231745</v>
      </c>
      <c r="H19" s="17">
        <f>'16'!Q15</f>
        <v>1.3818285437123083</v>
      </c>
    </row>
    <row r="20" spans="1:8" ht="16">
      <c r="A20" s="17">
        <v>17</v>
      </c>
      <c r="B20" s="59" t="s">
        <v>69</v>
      </c>
      <c r="C20" s="17">
        <f>'17'!L15</f>
        <v>0.90844932327617678</v>
      </c>
      <c r="D20" s="17">
        <f>'17'!M15</f>
        <v>0.89825645624528516</v>
      </c>
      <c r="E20" s="17">
        <f>'17'!N15</f>
        <v>0.87522998500786275</v>
      </c>
      <c r="F20" s="17">
        <f>'17'!O15</f>
        <v>0.87100853506593634</v>
      </c>
      <c r="G20" s="17">
        <f>'17'!P15</f>
        <v>0.87595162457896469</v>
      </c>
      <c r="H20" s="17">
        <f>'17'!Q15</f>
        <v>0.88253997887988789</v>
      </c>
    </row>
    <row r="21" spans="1:8" ht="16">
      <c r="A21" s="17">
        <v>18</v>
      </c>
      <c r="B21" s="59" t="s">
        <v>73</v>
      </c>
      <c r="C21" s="17">
        <f>'18'!L15</f>
        <v>0.75591666159051019</v>
      </c>
      <c r="D21" s="17">
        <f>'18'!M15</f>
        <v>0.77833846277095464</v>
      </c>
      <c r="E21" s="17">
        <f>'18'!N15</f>
        <v>0.81959363963516774</v>
      </c>
      <c r="F21" s="17">
        <f>'18'!O15</f>
        <v>0.8197496105335238</v>
      </c>
      <c r="G21" s="17">
        <f>'18'!P15</f>
        <v>0.82556873029956024</v>
      </c>
      <c r="H21" s="17">
        <f>'18'!Q15</f>
        <v>0.83049691872778675</v>
      </c>
    </row>
    <row r="22" spans="1:8" ht="16">
      <c r="A22" s="17">
        <v>19</v>
      </c>
      <c r="B22" s="59" t="s">
        <v>77</v>
      </c>
      <c r="C22" s="17">
        <f>'19'!L15</f>
        <v>0.89729377929559562</v>
      </c>
      <c r="D22" s="17">
        <f>'19'!M15</f>
        <v>0.91176207041451407</v>
      </c>
      <c r="E22" s="17">
        <f>'19'!N15</f>
        <v>0.91849746571211321</v>
      </c>
      <c r="F22" s="17">
        <f>'19'!O15</f>
        <v>0.95939226636543962</v>
      </c>
      <c r="G22" s="17">
        <f>'19'!P15</f>
        <v>0.97381764847719232</v>
      </c>
      <c r="H22" s="17">
        <f>'19'!Q15</f>
        <v>0.98625896892893616</v>
      </c>
    </row>
    <row r="23" spans="1:8" ht="16">
      <c r="A23" s="17">
        <v>20</v>
      </c>
      <c r="B23" s="59" t="s">
        <v>81</v>
      </c>
      <c r="C23" s="17">
        <f>'20'!L15</f>
        <v>1.0425513383367304</v>
      </c>
      <c r="D23" s="17">
        <f>'20'!M15</f>
        <v>0.99404359472463899</v>
      </c>
      <c r="E23" s="17">
        <f>'20'!N15</f>
        <v>0.82799612377338394</v>
      </c>
      <c r="F23" s="17">
        <f>'20'!O15</f>
        <v>0.83116082876517694</v>
      </c>
      <c r="G23" s="17">
        <f>'20'!P15</f>
        <v>0.84346981547004307</v>
      </c>
      <c r="H23" s="17">
        <f>'20'!Q15</f>
        <v>0.85250386150615498</v>
      </c>
    </row>
    <row r="24" spans="1:8" ht="16">
      <c r="A24" s="17">
        <v>21</v>
      </c>
      <c r="B24" s="59" t="s">
        <v>85</v>
      </c>
      <c r="C24" s="17">
        <f>'21'!L15</f>
        <v>0.71725405422381971</v>
      </c>
      <c r="D24" s="17">
        <f>'21'!M15</f>
        <v>0.72227341507741571</v>
      </c>
      <c r="E24" s="17">
        <f>'21'!N15</f>
        <v>0.69865290318560691</v>
      </c>
      <c r="F24" s="17">
        <f>'21'!O15</f>
        <v>0.68145834250122317</v>
      </c>
      <c r="G24" s="17">
        <f>'21'!P15</f>
        <v>0.68120655840737798</v>
      </c>
      <c r="H24" s="17">
        <f>'21'!Q15</f>
        <v>0.68582928166806345</v>
      </c>
    </row>
    <row r="25" spans="1:8" ht="16">
      <c r="A25" s="17">
        <v>22</v>
      </c>
      <c r="B25" s="59" t="s">
        <v>89</v>
      </c>
      <c r="C25" s="17">
        <f>'22'!L15</f>
        <v>0.85106095681489025</v>
      </c>
      <c r="D25" s="17">
        <f>'22'!M15</f>
        <v>0.84375812719273247</v>
      </c>
      <c r="E25" s="17">
        <f>'22'!N15</f>
        <v>0.80687572522960072</v>
      </c>
      <c r="F25" s="17">
        <f>'22'!O15</f>
        <v>0.75824876786256112</v>
      </c>
      <c r="G25" s="17">
        <f>'22'!P15</f>
        <v>0.76172644452098548</v>
      </c>
      <c r="H25" s="17">
        <f>'22'!Q15</f>
        <v>0.75645503197537611</v>
      </c>
    </row>
    <row r="26" spans="1:8" ht="16">
      <c r="A26" s="17">
        <v>23</v>
      </c>
      <c r="B26" s="59" t="s">
        <v>93</v>
      </c>
      <c r="C26" s="17">
        <f>'23'!L15</f>
        <v>1.4191731627597775</v>
      </c>
      <c r="D26" s="17">
        <f>'23'!M15</f>
        <v>1.4286452396684062</v>
      </c>
      <c r="E26" s="17">
        <f>'23'!N15</f>
        <v>1.3637759642791825</v>
      </c>
      <c r="F26" s="17">
        <f>'23'!O15</f>
        <v>0.91284693529380623</v>
      </c>
      <c r="G26" s="17">
        <f>'23'!P15</f>
        <v>0.92620261968847817</v>
      </c>
      <c r="H26" s="17">
        <f>'23'!Q15</f>
        <v>0.86968514990486923</v>
      </c>
    </row>
    <row r="27" spans="1:8" ht="16">
      <c r="A27" s="17">
        <v>24</v>
      </c>
      <c r="B27" s="59" t="s">
        <v>97</v>
      </c>
      <c r="C27" s="17">
        <f>'24'!L15</f>
        <v>0.44890282248297364</v>
      </c>
      <c r="D27" s="17">
        <f>'24'!M15</f>
        <v>0.44706075972177939</v>
      </c>
      <c r="E27" s="17">
        <f>'24'!N15</f>
        <v>0.43806034062917254</v>
      </c>
      <c r="F27" s="17">
        <f>'24'!O15</f>
        <v>0.39680080546398616</v>
      </c>
      <c r="G27" s="17">
        <f>'24'!P15</f>
        <v>0.40540236787745459</v>
      </c>
      <c r="H27" s="17">
        <f>'24'!Q15</f>
        <v>0.40125949754899348</v>
      </c>
    </row>
    <row r="28" spans="1:8" ht="16">
      <c r="A28" s="17">
        <v>25</v>
      </c>
      <c r="B28" s="59" t="s">
        <v>101</v>
      </c>
      <c r="C28" s="17">
        <f>'25'!L15</f>
        <v>1.0316446606241041</v>
      </c>
      <c r="D28" s="17">
        <f>'25'!M15</f>
        <v>1.0210842212103375</v>
      </c>
      <c r="E28" s="17">
        <f>'25'!N15</f>
        <v>1.0255123144277936</v>
      </c>
      <c r="F28" s="17">
        <f>'25'!O15</f>
        <v>1.0315498280052686</v>
      </c>
      <c r="G28" s="17">
        <f>'25'!P15</f>
        <v>1.0376033643914844</v>
      </c>
      <c r="H28" s="17">
        <f>'25'!Q15</f>
        <v>1.0290492502688544</v>
      </c>
    </row>
    <row r="29" spans="1:8" ht="16">
      <c r="A29" s="17">
        <v>26</v>
      </c>
      <c r="B29" s="59" t="s">
        <v>105</v>
      </c>
      <c r="C29" s="17">
        <f>'26'!L15</f>
        <v>0.72635618410816305</v>
      </c>
      <c r="D29" s="17">
        <f>'26'!M15</f>
        <v>0.73433178839576729</v>
      </c>
      <c r="E29" s="17">
        <f>'26'!N15</f>
        <v>0.78916362212517377</v>
      </c>
      <c r="F29" s="17">
        <f>'26'!O15</f>
        <v>0.78527645026115089</v>
      </c>
      <c r="G29" s="17">
        <f>'26'!P15</f>
        <v>0.78668281807782781</v>
      </c>
      <c r="H29" s="17">
        <f>'26'!Q15</f>
        <v>0.79122031189087172</v>
      </c>
    </row>
    <row r="30" spans="1:8" ht="16">
      <c r="A30" s="17">
        <v>27</v>
      </c>
      <c r="B30" s="59" t="s">
        <v>3</v>
      </c>
      <c r="C30" s="17">
        <f>'27'!L15</f>
        <v>0.79523642134492989</v>
      </c>
      <c r="D30" s="17">
        <f>'27'!M15</f>
        <v>0.65355214455480537</v>
      </c>
      <c r="E30" s="17">
        <f>'27'!N15</f>
        <v>0.67132334384274284</v>
      </c>
      <c r="F30" s="17">
        <f>'27'!O15</f>
        <v>0.63588027096665789</v>
      </c>
      <c r="G30" s="17">
        <f>'27'!P15</f>
        <v>0.64286374623643305</v>
      </c>
      <c r="H30" s="17">
        <f>'27'!Q15</f>
        <v>0.64759041404293616</v>
      </c>
    </row>
    <row r="31" spans="1:8" ht="16">
      <c r="A31" s="17">
        <v>28</v>
      </c>
      <c r="B31" s="59" t="s">
        <v>7</v>
      </c>
      <c r="C31" s="17">
        <f>'28'!L15</f>
        <v>0.71239156420978011</v>
      </c>
      <c r="D31" s="17">
        <f>'28'!M15</f>
        <v>0.78930411023497304</v>
      </c>
      <c r="E31" s="17">
        <f>'28'!N15</f>
        <v>0.78785484437383457</v>
      </c>
      <c r="F31" s="17">
        <f>'28'!O15</f>
        <v>0.75007858859318266</v>
      </c>
      <c r="G31" s="17">
        <f>'28'!P15</f>
        <v>0.75623975126848264</v>
      </c>
      <c r="H31" s="17">
        <f>'28'!Q15</f>
        <v>0.76081062149039036</v>
      </c>
    </row>
    <row r="32" spans="1:8" ht="16">
      <c r="A32" s="17">
        <v>29</v>
      </c>
      <c r="B32" s="59" t="s">
        <v>11</v>
      </c>
      <c r="C32" s="17">
        <f>'29'!L15</f>
        <v>0.91350377431779883</v>
      </c>
      <c r="D32" s="17">
        <f>'29'!M15</f>
        <v>1.00130212437135</v>
      </c>
      <c r="E32" s="17">
        <f>'29'!N15</f>
        <v>0.86044214337536173</v>
      </c>
      <c r="F32" s="17">
        <f>'29'!O15</f>
        <v>0.864646442462496</v>
      </c>
      <c r="G32" s="17">
        <f>'29'!P15</f>
        <v>0.87110404596377322</v>
      </c>
      <c r="H32" s="17">
        <f>'29'!Q15</f>
        <v>0.8762108261821141</v>
      </c>
    </row>
    <row r="33" spans="1:8" ht="16">
      <c r="A33" s="17">
        <v>30</v>
      </c>
      <c r="B33" s="59" t="s">
        <v>15</v>
      </c>
      <c r="C33" s="17">
        <f>'30'!L15</f>
        <v>1.0846592673054312</v>
      </c>
      <c r="D33" s="17">
        <f>'30'!M15</f>
        <v>0.83592564340398401</v>
      </c>
      <c r="E33" s="17">
        <f>'30'!N15</f>
        <v>0.75249127006145711</v>
      </c>
      <c r="F33" s="17">
        <f>'30'!O15</f>
        <v>0.7655194751963097</v>
      </c>
      <c r="G33" s="17">
        <f>'30'!P15</f>
        <v>0.76143669362533317</v>
      </c>
      <c r="H33" s="17">
        <f>'30'!Q15</f>
        <v>0.76405248608965537</v>
      </c>
    </row>
    <row r="34" spans="1:8" ht="16">
      <c r="A34" s="17">
        <v>31</v>
      </c>
      <c r="B34" s="59" t="s">
        <v>19</v>
      </c>
      <c r="C34" s="17">
        <f>'31'!L15</f>
        <v>1.2361254123109309</v>
      </c>
      <c r="D34" s="17">
        <f>'31'!M15</f>
        <v>1.2461884362657891</v>
      </c>
      <c r="E34" s="17">
        <f>'31'!N15</f>
        <v>1.2267635091647413</v>
      </c>
      <c r="F34" s="17">
        <f>'31'!O15</f>
        <v>1.2052335983227871</v>
      </c>
      <c r="G34" s="17">
        <f>'31'!P15</f>
        <v>1.2095288456653186</v>
      </c>
      <c r="H34" s="17">
        <f>'31'!Q15</f>
        <v>1.2166775799200704</v>
      </c>
    </row>
    <row r="35" spans="1:8" ht="16">
      <c r="A35" s="17">
        <v>32</v>
      </c>
      <c r="B35" s="59" t="s">
        <v>23</v>
      </c>
      <c r="C35" s="75">
        <f>'32'!L15</f>
        <v>0.7846458450522249</v>
      </c>
      <c r="D35" s="75">
        <f>'32'!M15</f>
        <v>0.75239273205041757</v>
      </c>
      <c r="E35" s="75">
        <f>'32'!N15</f>
        <v>0.75124311463734494</v>
      </c>
      <c r="F35" s="75">
        <f>'32'!O15</f>
        <v>0.63355282370134103</v>
      </c>
      <c r="G35" s="75">
        <f>'32'!P15</f>
        <v>0.63749163502004735</v>
      </c>
      <c r="H35" s="75">
        <f>'32'!Q15</f>
        <v>0.64081180674877591</v>
      </c>
    </row>
    <row r="36" spans="1:8" ht="16">
      <c r="A36" s="17">
        <v>33</v>
      </c>
      <c r="B36" s="59" t="s">
        <v>27</v>
      </c>
      <c r="C36" s="17">
        <f>'33'!L15</f>
        <v>1.0433274140535564</v>
      </c>
      <c r="D36" s="17">
        <f>'33'!M15</f>
        <v>0.99300199321418436</v>
      </c>
      <c r="E36" s="17">
        <f>'33'!N15</f>
        <v>1.070110430070113</v>
      </c>
      <c r="F36" s="17">
        <f>'33'!O15</f>
        <v>1.0763509679106951</v>
      </c>
      <c r="G36" s="17">
        <f>'33'!P15</f>
        <v>1.0862490049181617</v>
      </c>
      <c r="H36" s="17">
        <f>'33'!Q15</f>
        <v>1.0991450745807714</v>
      </c>
    </row>
    <row r="37" spans="1:8" ht="16">
      <c r="A37" s="17">
        <v>34</v>
      </c>
      <c r="B37" s="59" t="s">
        <v>31</v>
      </c>
      <c r="C37" s="17">
        <f>'34'!L15</f>
        <v>1.2529529546150329</v>
      </c>
      <c r="D37" s="17">
        <f>'34'!M15</f>
        <v>1.3602622772862454</v>
      </c>
      <c r="E37" s="17">
        <f>'34'!N15</f>
        <v>1.2291009747596786</v>
      </c>
      <c r="F37" s="17">
        <f>'34'!O15</f>
        <v>1.26214962769443</v>
      </c>
      <c r="G37" s="17">
        <f>'34'!P15</f>
        <v>1.2679429783321028</v>
      </c>
      <c r="H37" s="17">
        <f>'34'!Q15</f>
        <v>1.2744297557880289</v>
      </c>
    </row>
    <row r="38" spans="1:8" ht="16">
      <c r="A38" s="17">
        <v>35</v>
      </c>
      <c r="B38" s="59" t="s">
        <v>35</v>
      </c>
      <c r="C38" s="17">
        <f>'35'!L15</f>
        <v>1.0631972139805177</v>
      </c>
      <c r="D38" s="17">
        <f>'35'!M15</f>
        <v>1.0913298350431624</v>
      </c>
      <c r="E38" s="17">
        <f>'35'!N15</f>
        <v>1.094096678690234</v>
      </c>
      <c r="F38" s="17">
        <f>'35'!O15</f>
        <v>1.1145613318872158</v>
      </c>
      <c r="G38" s="17">
        <f>'35'!P15</f>
        <v>1.1136852621029398</v>
      </c>
      <c r="H38" s="17">
        <f>'35'!Q15</f>
        <v>1.0474926345002624</v>
      </c>
    </row>
    <row r="39" spans="1:8" ht="16">
      <c r="A39" s="17">
        <v>36</v>
      </c>
      <c r="B39" s="59" t="s">
        <v>40</v>
      </c>
      <c r="C39" s="17">
        <f>'36'!L15</f>
        <v>0.90567546084968242</v>
      </c>
      <c r="D39" s="17">
        <f>'36'!M15</f>
        <v>0.89094232941456097</v>
      </c>
      <c r="E39" s="17">
        <f>'36'!N15</f>
        <v>0.84626570495356124</v>
      </c>
      <c r="F39" s="17">
        <f>'36'!O15</f>
        <v>0.85709311313571424</v>
      </c>
      <c r="G39" s="17">
        <f>'36'!P15</f>
        <v>0.86143438176378395</v>
      </c>
      <c r="H39" s="17">
        <f>'36'!Q15</f>
        <v>0.79174598324952739</v>
      </c>
    </row>
    <row r="40" spans="1:8" ht="16">
      <c r="A40" s="17">
        <v>37</v>
      </c>
      <c r="B40" s="59" t="s">
        <v>44</v>
      </c>
      <c r="C40" s="17">
        <f>'37'!L15</f>
        <v>1.1968372741158282</v>
      </c>
      <c r="D40" s="17">
        <f>'37'!M15</f>
        <v>1.2571684167026678</v>
      </c>
      <c r="E40" s="17">
        <f>'37'!N15</f>
        <v>1.2422120105139232</v>
      </c>
      <c r="F40" s="17">
        <f>'37'!O15</f>
        <v>1.2474995129834534</v>
      </c>
      <c r="G40" s="17">
        <f>'37'!P15</f>
        <v>1.2518837682905026</v>
      </c>
      <c r="H40" s="17">
        <f>'37'!Q15</f>
        <v>1.2556432056048776</v>
      </c>
    </row>
    <row r="41" spans="1:8" ht="16">
      <c r="A41" s="17">
        <v>38</v>
      </c>
      <c r="B41" s="59" t="s">
        <v>48</v>
      </c>
      <c r="C41" s="17">
        <f>'38'!L15</f>
        <v>1.2111059355487761</v>
      </c>
      <c r="D41" s="17">
        <f>'38'!M15</f>
        <v>1.227927798637217</v>
      </c>
      <c r="E41" s="17">
        <f>'38'!N15</f>
        <v>1.0585728802293024</v>
      </c>
      <c r="F41" s="17">
        <f>'38'!O15</f>
        <v>1.0658471232868625</v>
      </c>
      <c r="G41" s="17">
        <f>'38'!P15</f>
        <v>1.0727230126158003</v>
      </c>
      <c r="H41" s="17">
        <f>'38'!Q15</f>
        <v>1.0844409682364711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'39'!J15</f>
        <v>0.15060106418897795</v>
      </c>
      <c r="F43" s="17">
        <f>'39'!K15</f>
        <v>0.14314335425919636</v>
      </c>
      <c r="G43" s="17">
        <f>'39'!L15</f>
        <v>0.14446125138748611</v>
      </c>
      <c r="H43" s="17">
        <f>'39'!M15</f>
        <v>0.14483270673664964</v>
      </c>
    </row>
    <row r="44" spans="1:8" ht="17" thickBot="1">
      <c r="A44">
        <v>40</v>
      </c>
      <c r="B44" s="60" t="s">
        <v>60</v>
      </c>
      <c r="C44" s="17"/>
      <c r="D44" s="17"/>
      <c r="E44" s="17">
        <f>'40'!J15</f>
        <v>0.23066304350398029</v>
      </c>
      <c r="F44" s="17">
        <f>'40'!K15</f>
        <v>0.24678423447081069</v>
      </c>
      <c r="G44" s="17">
        <f>'40'!L15</f>
        <v>0.24422902657734624</v>
      </c>
      <c r="H44" s="17">
        <f>'40'!M15</f>
        <v>0.24451301354305</v>
      </c>
    </row>
    <row r="45" spans="1:8" ht="17" thickBot="1">
      <c r="A45">
        <v>41</v>
      </c>
      <c r="B45" s="60" t="s">
        <v>64</v>
      </c>
      <c r="C45" s="17"/>
      <c r="D45" s="17"/>
      <c r="E45" s="17">
        <f>'41'!J15</f>
        <v>0.48891185700847251</v>
      </c>
      <c r="F45" s="17">
        <f>'41'!K15</f>
        <v>0.50037081662552274</v>
      </c>
      <c r="G45" s="17">
        <f>'41'!L15</f>
        <v>0.49779210917262767</v>
      </c>
      <c r="H45" s="17">
        <f>'41'!M15</f>
        <v>0.50148609375394904</v>
      </c>
    </row>
    <row r="46" spans="1:8" ht="17" thickBot="1">
      <c r="A46">
        <v>42</v>
      </c>
      <c r="B46" s="60" t="s">
        <v>68</v>
      </c>
      <c r="C46" s="17"/>
      <c r="D46" s="17"/>
      <c r="E46" s="17">
        <f>'42'!J15</f>
        <v>0.7045959364327451</v>
      </c>
      <c r="F46" s="17">
        <f>'42'!K15</f>
        <v>0.71004667467148386</v>
      </c>
      <c r="G46" s="17">
        <f>'42'!L15</f>
        <v>0.71011361266299167</v>
      </c>
      <c r="H46" s="17">
        <f>'42'!M15</f>
        <v>0.71324278260341778</v>
      </c>
    </row>
    <row r="47" spans="1:8" ht="17" thickBot="1">
      <c r="A47">
        <v>43</v>
      </c>
      <c r="B47" s="60" t="s">
        <v>72</v>
      </c>
      <c r="C47" s="17"/>
      <c r="D47" s="17"/>
      <c r="E47" s="17">
        <f>'43'!J15</f>
        <v>0.38984229270194182</v>
      </c>
      <c r="F47" s="17">
        <f>'43'!K15</f>
        <v>0.37473718098717873</v>
      </c>
      <c r="G47" s="17">
        <f>'43'!L15</f>
        <v>0.3759134825048267</v>
      </c>
      <c r="H47" s="17">
        <f>'43'!M15</f>
        <v>0.3770872502350186</v>
      </c>
    </row>
    <row r="48" spans="1:8" ht="17" thickBot="1">
      <c r="A48">
        <v>44</v>
      </c>
      <c r="B48" s="60" t="s">
        <v>76</v>
      </c>
      <c r="C48" s="17"/>
      <c r="D48" s="17"/>
      <c r="E48" s="17">
        <f>'44'!J15</f>
        <v>0.73995007759612874</v>
      </c>
      <c r="F48" s="17">
        <f>'44'!K15</f>
        <v>0.79059382593217997</v>
      </c>
      <c r="G48" s="17">
        <f>'44'!L15</f>
        <v>0.79017229758160956</v>
      </c>
      <c r="H48" s="17">
        <f>'44'!M15</f>
        <v>0.79545179743011296</v>
      </c>
    </row>
    <row r="49" spans="1:8" ht="17" thickBot="1">
      <c r="A49">
        <v>45</v>
      </c>
      <c r="B49" s="60" t="s">
        <v>80</v>
      </c>
      <c r="C49" s="17"/>
      <c r="D49" s="17"/>
      <c r="E49" s="17">
        <f>'45'!J15</f>
        <v>0.99906691584295049</v>
      </c>
      <c r="F49" s="17">
        <f>'45'!K15</f>
        <v>1.002065539499142</v>
      </c>
      <c r="G49" s="17">
        <f>'45'!L15</f>
        <v>1.0093671524194612</v>
      </c>
      <c r="H49" s="17">
        <f>'45'!M15</f>
        <v>1.0168514780759261</v>
      </c>
    </row>
    <row r="50" spans="1:8" ht="17" thickBot="1">
      <c r="A50">
        <v>46</v>
      </c>
      <c r="B50" s="60" t="s">
        <v>84</v>
      </c>
      <c r="C50" s="17"/>
      <c r="D50" s="17"/>
      <c r="E50" s="17">
        <f>'46'!J15</f>
        <v>0.5092883942648837</v>
      </c>
      <c r="F50" s="17">
        <f>'46'!K15</f>
        <v>0.51271762912872199</v>
      </c>
      <c r="G50" s="17">
        <f>'46'!L15</f>
        <v>0.51554581818226797</v>
      </c>
      <c r="H50" s="17">
        <f>'46'!M15</f>
        <v>0.51892740525928549</v>
      </c>
    </row>
    <row r="51" spans="1:8" ht="17" thickBot="1">
      <c r="A51">
        <v>47</v>
      </c>
      <c r="B51" s="60" t="s">
        <v>88</v>
      </c>
      <c r="C51" s="17"/>
      <c r="D51" s="17"/>
      <c r="E51" s="17">
        <f>'47'!J15</f>
        <v>1.0215177603619929</v>
      </c>
      <c r="F51" s="17">
        <f>'47'!K15</f>
        <v>1.0730123048991507</v>
      </c>
      <c r="G51" s="17">
        <f>'47'!L15</f>
        <v>1.0552034092284166</v>
      </c>
      <c r="H51" s="17">
        <f>'47'!M15</f>
        <v>1.0606640251181532</v>
      </c>
    </row>
    <row r="52" spans="1:8" ht="17" thickBot="1">
      <c r="A52">
        <v>48</v>
      </c>
      <c r="B52" s="60" t="s">
        <v>92</v>
      </c>
      <c r="C52" s="17"/>
      <c r="D52" s="17"/>
      <c r="E52" s="17">
        <f>'48'!J15</f>
        <v>0.88094626008406696</v>
      </c>
      <c r="F52" s="17">
        <f>'48'!K15</f>
        <v>0.85412614906183126</v>
      </c>
      <c r="G52" s="17">
        <f>'48'!L15</f>
        <v>0.85898156179507557</v>
      </c>
      <c r="H52" s="17">
        <f>'48'!M15</f>
        <v>0.86374374789168562</v>
      </c>
    </row>
    <row r="53" spans="1:8" ht="17" thickBot="1">
      <c r="A53">
        <v>49</v>
      </c>
      <c r="B53" s="60" t="s">
        <v>96</v>
      </c>
      <c r="C53" s="17"/>
      <c r="D53" s="17"/>
      <c r="E53" s="17">
        <f>'49'!J15</f>
        <v>0.92778425332762282</v>
      </c>
      <c r="F53" s="17">
        <f>'49'!K15</f>
        <v>0.96734906857501712</v>
      </c>
      <c r="G53" s="17">
        <f>'49'!L15</f>
        <v>0.97234452286040995</v>
      </c>
      <c r="H53" s="17">
        <f>'49'!M15</f>
        <v>0.98038936609171012</v>
      </c>
    </row>
    <row r="54" spans="1:8" ht="17" thickBot="1">
      <c r="A54">
        <v>50</v>
      </c>
      <c r="B54" s="60" t="s">
        <v>100</v>
      </c>
      <c r="C54" s="17"/>
      <c r="D54" s="17"/>
      <c r="E54" s="17">
        <f>'50'!J15</f>
        <v>1.0119449334030286</v>
      </c>
      <c r="F54" s="17">
        <f>'50'!K15</f>
        <v>1.1846339340923902</v>
      </c>
      <c r="G54" s="17">
        <f>'50'!L15</f>
        <v>1.1893410462855811</v>
      </c>
      <c r="H54" s="17">
        <f>'50'!M15</f>
        <v>1.1963284329520345</v>
      </c>
    </row>
    <row r="55" spans="1:8" ht="17" thickBot="1">
      <c r="A55">
        <v>51</v>
      </c>
      <c r="B55" s="60" t="s">
        <v>104</v>
      </c>
      <c r="C55" s="17"/>
      <c r="D55" s="17"/>
      <c r="E55" s="17">
        <f>'51'!J15</f>
        <v>0.82471039560187465</v>
      </c>
      <c r="F55" s="17">
        <f>'51'!K15</f>
        <v>0.61121005628776981</v>
      </c>
      <c r="G55" s="17">
        <f>'51'!L15</f>
        <v>0.61478489431362981</v>
      </c>
      <c r="H55" s="17">
        <f>'51'!M15</f>
        <v>0.62044323476223551</v>
      </c>
    </row>
    <row r="56" spans="1:8" ht="17" thickBot="1">
      <c r="A56">
        <v>52</v>
      </c>
      <c r="B56" s="60" t="s">
        <v>108</v>
      </c>
      <c r="C56" s="17"/>
      <c r="D56" s="17"/>
      <c r="E56" s="17">
        <f>'52'!J15</f>
        <v>7.4206407756275796E-3</v>
      </c>
      <c r="F56" s="17">
        <f>'52'!K15</f>
        <v>7.4206407756275796E-3</v>
      </c>
      <c r="G56" s="17">
        <f>'52'!L15</f>
        <v>0.76551041538231601</v>
      </c>
      <c r="H56" s="17">
        <f>'52'!M15</f>
        <v>0.76283282505373751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'1'!L15</f>
        <v>0.81372129146488914</v>
      </c>
      <c r="D60" s="62">
        <f>'1'!M15</f>
        <v>0.73643112578239733</v>
      </c>
      <c r="E60" s="62">
        <f>'1'!N15</f>
        <v>0.71382119161326374</v>
      </c>
      <c r="F60" s="62">
        <f>'1'!O15</f>
        <v>0.79007638878176656</v>
      </c>
      <c r="G60" s="62">
        <f>'1'!P15</f>
        <v>0.72337849917318919</v>
      </c>
      <c r="H60" s="63">
        <f>'1'!Q15</f>
        <v>0.63530430725678344</v>
      </c>
    </row>
    <row r="61" spans="1:8">
      <c r="B61" t="s">
        <v>214</v>
      </c>
      <c r="C61">
        <f>'1'!L45</f>
        <v>0.75697262715715075</v>
      </c>
      <c r="D61">
        <f>'1'!M45</f>
        <v>0.75450334645964989</v>
      </c>
      <c r="E61">
        <f>'1'!N45</f>
        <v>0.74031197949145311</v>
      </c>
      <c r="F61">
        <f>'1'!O45</f>
        <v>0.85303692333760683</v>
      </c>
      <c r="G61">
        <f>'1'!P45</f>
        <v>0.80058138206220852</v>
      </c>
      <c r="H61">
        <f>'1'!Q45</f>
        <v>0.80590929901116448</v>
      </c>
    </row>
    <row r="62" spans="1:8">
      <c r="B62" t="s">
        <v>215</v>
      </c>
      <c r="C62">
        <f>'1'!L75</f>
        <v>0.48292450161378719</v>
      </c>
      <c r="D62">
        <f>'1'!M75</f>
        <v>0.5272318544317639</v>
      </c>
      <c r="E62">
        <f>'1'!N75</f>
        <v>0.44813867799152446</v>
      </c>
      <c r="F62">
        <f>'1'!O75</f>
        <v>0.57025402225573374</v>
      </c>
      <c r="G62">
        <f>'1'!P75</f>
        <v>0.57365049312808214</v>
      </c>
      <c r="H62">
        <f>'1'!Q75</f>
        <v>0.57731613444669383</v>
      </c>
    </row>
    <row r="63" spans="1:8">
      <c r="B63" t="s">
        <v>216</v>
      </c>
      <c r="C63">
        <f>'1'!L105</f>
        <v>1.2928299704031303</v>
      </c>
      <c r="D63">
        <f>'1'!M105</f>
        <v>0.75216101714839168</v>
      </c>
      <c r="E63">
        <f>'1'!N105</f>
        <v>0.75704486573010787</v>
      </c>
      <c r="F63">
        <f>'1'!O105</f>
        <v>0.75481420529375542</v>
      </c>
      <c r="G63">
        <f>'1'!P105</f>
        <v>0.76661453123271639</v>
      </c>
      <c r="H63">
        <f>'1'!Q105</f>
        <v>0.77223365461424509</v>
      </c>
    </row>
    <row r="64" spans="1:8">
      <c r="B64" t="s">
        <v>217</v>
      </c>
      <c r="C64">
        <f>'1'!L135</f>
        <v>1.0240325482400598</v>
      </c>
      <c r="D64">
        <f>'1'!M135</f>
        <v>0.80264687564594583</v>
      </c>
      <c r="E64">
        <f>'1'!N135</f>
        <v>0.804863194627367</v>
      </c>
      <c r="F64">
        <f>'1'!O135</f>
        <v>0.80709634413480424</v>
      </c>
      <c r="G64">
        <f>'1'!P135</f>
        <v>0.81521248865463936</v>
      </c>
      <c r="H64">
        <f>'1'!Q135</f>
        <v>0.82593433436240393</v>
      </c>
    </row>
    <row r="65" spans="1:8">
      <c r="B65" t="s">
        <v>218</v>
      </c>
      <c r="C65">
        <f>'1'!L165</f>
        <v>0.99904173041544564</v>
      </c>
      <c r="D65">
        <f>'1'!M165</f>
        <v>0.54499155387256404</v>
      </c>
      <c r="E65">
        <f>'1'!N165</f>
        <v>0.54227706444627888</v>
      </c>
      <c r="F65">
        <f>'1'!O165</f>
        <v>0.54120158667996032</v>
      </c>
      <c r="G65">
        <f>'1'!P165</f>
        <v>1.3908858244827225E-4</v>
      </c>
      <c r="H65">
        <f>'1'!Q165</f>
        <v>1.3908858244827225E-4</v>
      </c>
    </row>
    <row r="66" spans="1:8">
      <c r="B66" t="s">
        <v>219</v>
      </c>
      <c r="C66">
        <f>'1'!L195</f>
        <v>0.65281604832305573</v>
      </c>
      <c r="D66">
        <f>'1'!M195</f>
        <v>0.65901782956346677</v>
      </c>
      <c r="E66">
        <f>'1'!N195</f>
        <v>0.66225740521707033</v>
      </c>
      <c r="F66">
        <f>'1'!O195</f>
        <v>0.66225740521707033</v>
      </c>
      <c r="G66">
        <f>'1'!P195</f>
        <v>0.66617144339738299</v>
      </c>
      <c r="H66">
        <f>'1'!Q195</f>
        <v>1.3908858244827225E-4</v>
      </c>
    </row>
    <row r="67" spans="1:8">
      <c r="B67" t="s">
        <v>220</v>
      </c>
      <c r="C67">
        <f>'1'!L225</f>
        <v>0.91457559449534764</v>
      </c>
      <c r="D67">
        <f>'1'!M225</f>
        <v>0.87392059338503592</v>
      </c>
      <c r="E67">
        <f>'1'!N225</f>
        <v>0.82052548302952066</v>
      </c>
      <c r="F67">
        <f>'1'!O225</f>
        <v>0.89341024505885891</v>
      </c>
      <c r="G67">
        <f>'1'!P225</f>
        <v>0.91189359674353776</v>
      </c>
      <c r="H67">
        <f>'1'!Q225</f>
        <v>1.3908858244827225E-4</v>
      </c>
    </row>
    <row r="68" spans="1:8" ht="16" thickBot="1">
      <c r="B68" t="s">
        <v>221</v>
      </c>
      <c r="C68">
        <f>'1'!L255</f>
        <v>1.3401102848565201</v>
      </c>
      <c r="D68">
        <f>'1'!M255</f>
        <v>1.1953896021750441</v>
      </c>
      <c r="E68">
        <f>'1'!N255</f>
        <v>1.2112239735365711</v>
      </c>
      <c r="F68">
        <f>'1'!O255</f>
        <v>1.204270790065505</v>
      </c>
      <c r="G68">
        <f>'1'!P255</f>
        <v>1.3908858244827225E-4</v>
      </c>
      <c r="H68">
        <f>'1'!Q255</f>
        <v>1.3908858244827225E-4</v>
      </c>
    </row>
    <row r="69" spans="1:8" ht="17" thickBot="1">
      <c r="A69">
        <v>2</v>
      </c>
      <c r="B69" s="69" t="s">
        <v>8</v>
      </c>
      <c r="C69" s="62">
        <f>'2'!L15</f>
        <v>1.0939415750117767</v>
      </c>
      <c r="D69" s="62">
        <f>'2'!M15</f>
        <v>1.1024880144556184</v>
      </c>
      <c r="E69" s="62">
        <f>'2'!N15</f>
        <v>1.1066026900257131</v>
      </c>
      <c r="F69" s="62">
        <f>'2'!O15</f>
        <v>1.1175720423943778</v>
      </c>
      <c r="G69" s="62">
        <f>'2'!P15</f>
        <v>1.1150020168002535</v>
      </c>
      <c r="H69" s="63">
        <f>'2'!Q15</f>
        <v>5.2361023056869389E-4</v>
      </c>
    </row>
    <row r="70" spans="1:8">
      <c r="B70" t="s">
        <v>223</v>
      </c>
      <c r="C70">
        <f>'2'!L45</f>
        <v>0.63539102503671574</v>
      </c>
      <c r="D70">
        <f>'2'!M45</f>
        <v>0.59577416368492608</v>
      </c>
      <c r="E70">
        <f>'2'!N45</f>
        <v>0.61745086956408934</v>
      </c>
      <c r="F70">
        <f>'2'!O45</f>
        <v>0.63790043882855374</v>
      </c>
      <c r="G70">
        <f>'2'!P45</f>
        <v>0.63732572952716326</v>
      </c>
      <c r="H70">
        <f>'2'!Q45</f>
        <v>1.3908858244827225E-4</v>
      </c>
    </row>
    <row r="71" spans="1:8">
      <c r="B71" t="s">
        <v>224</v>
      </c>
      <c r="C71">
        <f>'2'!L75</f>
        <v>1.2132563391117805</v>
      </c>
      <c r="D71">
        <f>'2'!M75</f>
        <v>1.217427579317012</v>
      </c>
      <c r="E71">
        <f>'2'!N75</f>
        <v>1.3003078901406524</v>
      </c>
      <c r="F71">
        <f>'2'!O75</f>
        <v>1.3174714064572559</v>
      </c>
      <c r="G71">
        <f>'2'!P75</f>
        <v>1.3197250996933316</v>
      </c>
      <c r="H71">
        <f>'2'!Q75</f>
        <v>1.3908858244827225E-4</v>
      </c>
    </row>
    <row r="72" spans="1:8">
      <c r="B72" t="s">
        <v>225</v>
      </c>
      <c r="C72">
        <f>'2'!L105</f>
        <v>1.2733661609338764</v>
      </c>
      <c r="D72">
        <f>'2'!M105</f>
        <v>1.1298127694102336</v>
      </c>
      <c r="E72">
        <f>'2'!N105</f>
        <v>1.2498386297447883</v>
      </c>
      <c r="F72">
        <f>'2'!O105</f>
        <v>1.2385913000276589</v>
      </c>
      <c r="G72">
        <f>'2'!P105</f>
        <v>1.2421618247117154</v>
      </c>
      <c r="H72">
        <f>'2'!Q105</f>
        <v>1.3908858244827225E-4</v>
      </c>
    </row>
    <row r="73" spans="1:8">
      <c r="B73" t="s">
        <v>226</v>
      </c>
      <c r="C73">
        <f>'2'!L135</f>
        <v>1.3042644696320871</v>
      </c>
      <c r="D73">
        <f>'2'!M135</f>
        <v>1.3864607809268155</v>
      </c>
      <c r="E73">
        <f>'2'!N135</f>
        <v>1.3550549856108007</v>
      </c>
      <c r="F73">
        <f>'2'!O135</f>
        <v>1.3476844204572869</v>
      </c>
      <c r="G73">
        <f>'2'!P135</f>
        <v>1.3451345845147877</v>
      </c>
      <c r="H73">
        <f>'2'!Q135</f>
        <v>1.3908858244827225E-4</v>
      </c>
    </row>
    <row r="74" spans="1:8">
      <c r="B74" t="s">
        <v>227</v>
      </c>
      <c r="C74">
        <f>'2'!L165</f>
        <v>1.0149838285777164</v>
      </c>
      <c r="D74">
        <f>'2'!M165</f>
        <v>1.0149838285777164</v>
      </c>
      <c r="E74">
        <f>'2'!N165</f>
        <v>0.91810100514279314</v>
      </c>
      <c r="F74">
        <f>'2'!O165</f>
        <v>0.92145924846524729</v>
      </c>
      <c r="G74">
        <f>'2'!P165</f>
        <v>0.93173924745745573</v>
      </c>
      <c r="H74">
        <f>'2'!Q165</f>
        <v>5.2361023056869389E-4</v>
      </c>
    </row>
    <row r="75" spans="1:8">
      <c r="B75" t="s">
        <v>228</v>
      </c>
      <c r="C75">
        <f>'2'!L195</f>
        <v>1.4324863995921722</v>
      </c>
      <c r="D75">
        <f>'2'!M195</f>
        <v>1.4022555160122074</v>
      </c>
      <c r="E75">
        <f>'2'!N195</f>
        <v>1.3871883365885469</v>
      </c>
      <c r="F75">
        <f>'2'!O195</f>
        <v>1.3880759842565165</v>
      </c>
      <c r="G75">
        <f>'2'!P195</f>
        <v>1.3900752688010665</v>
      </c>
      <c r="H75">
        <f>'2'!Q195</f>
        <v>1.3908858244827225E-4</v>
      </c>
    </row>
    <row r="76" spans="1:8">
      <c r="B76" t="s">
        <v>229</v>
      </c>
      <c r="C76">
        <f>'2'!L225</f>
        <v>0.82304877517120556</v>
      </c>
      <c r="D76">
        <f>'2'!M225</f>
        <v>0.82695939577150401</v>
      </c>
      <c r="E76">
        <f>'2'!N225</f>
        <v>0.83231156897494596</v>
      </c>
      <c r="F76">
        <f>'2'!O225</f>
        <v>0.92694982317795704</v>
      </c>
      <c r="G76">
        <f>'2'!P225</f>
        <v>0.88745787917772623</v>
      </c>
      <c r="H76">
        <f>'2'!Q225</f>
        <v>5.2361023056869389E-4</v>
      </c>
    </row>
    <row r="77" spans="1:8">
      <c r="B77" t="s">
        <v>230</v>
      </c>
      <c r="C77">
        <f>'2'!L255</f>
        <v>0.69211100558122318</v>
      </c>
      <c r="D77">
        <f>'2'!M255</f>
        <v>0.69796035053597083</v>
      </c>
      <c r="E77">
        <f>'2'!N255</f>
        <v>0.70066422383159066</v>
      </c>
      <c r="F77">
        <f>'2'!O255</f>
        <v>0.69957923891844043</v>
      </c>
      <c r="G77">
        <f>'2'!P255</f>
        <v>0.69688677162980195</v>
      </c>
      <c r="H77">
        <f>'2'!Q255</f>
        <v>5.2361023056869389E-4</v>
      </c>
    </row>
    <row r="78" spans="1:8">
      <c r="B78" t="s">
        <v>231</v>
      </c>
      <c r="C78">
        <f>'2'!L285</f>
        <v>1.1195249353354226</v>
      </c>
      <c r="D78">
        <f>'2'!M285</f>
        <v>1.1983426967958597</v>
      </c>
      <c r="E78">
        <f>'2'!N285</f>
        <v>1.1528793692592401</v>
      </c>
      <c r="F78">
        <f>'2'!O285</f>
        <v>1.2019619437231603</v>
      </c>
      <c r="G78">
        <f>'2'!P285</f>
        <v>1.1822147827903655</v>
      </c>
      <c r="H78">
        <f>'2'!Q285</f>
        <v>5.2361023056869389E-4</v>
      </c>
    </row>
    <row r="79" spans="1:8">
      <c r="B79" t="s">
        <v>232</v>
      </c>
      <c r="C79">
        <f>'2'!L315</f>
        <v>0.99303051739951675</v>
      </c>
      <c r="D79">
        <f>'2'!M315</f>
        <v>1.0009599882315023</v>
      </c>
      <c r="E79">
        <f>'2'!N315</f>
        <v>0.87484615211602723</v>
      </c>
      <c r="F79">
        <f>'2'!O315</f>
        <v>0.88060154938760549</v>
      </c>
      <c r="G79">
        <f>'2'!P315</f>
        <v>0.89943121107529367</v>
      </c>
      <c r="H79">
        <f>'2'!Q315</f>
        <v>5.2361023056869389E-4</v>
      </c>
    </row>
    <row r="80" spans="1:8">
      <c r="B80" t="s">
        <v>233</v>
      </c>
      <c r="C80">
        <f>'2'!L345</f>
        <v>0.94768534060778997</v>
      </c>
      <c r="D80">
        <f>'2'!M345</f>
        <v>1.0018439913208173</v>
      </c>
      <c r="E80">
        <f>'2'!N345</f>
        <v>1.0107658689113306</v>
      </c>
      <c r="F80">
        <f>'2'!O345</f>
        <v>1.0580196522041543</v>
      </c>
      <c r="G80">
        <f>'2'!P345</f>
        <v>1.0450497229953595</v>
      </c>
      <c r="H80">
        <f>'2'!Q345</f>
        <v>5.2361023056869389E-4</v>
      </c>
    </row>
    <row r="81" spans="1:8" ht="16" thickBot="1">
      <c r="B81" t="s">
        <v>234</v>
      </c>
      <c r="C81">
        <f>'2'!L375</f>
        <v>1.2148155142774646</v>
      </c>
      <c r="D81">
        <f>'2'!M375</f>
        <v>1.2394086376983684</v>
      </c>
      <c r="E81">
        <f>'2'!N375</f>
        <v>1.2907641123560631</v>
      </c>
      <c r="F81">
        <f>'2'!O375</f>
        <v>1.2148155142774646</v>
      </c>
      <c r="G81">
        <f>'2'!P375</f>
        <v>1.2220640789434831</v>
      </c>
      <c r="H81">
        <f>'2'!Q375</f>
        <v>5.2361023056869389E-4</v>
      </c>
    </row>
    <row r="82" spans="1:8" ht="17" thickBot="1">
      <c r="A82">
        <v>3</v>
      </c>
      <c r="B82" s="69" t="s">
        <v>12</v>
      </c>
      <c r="C82" s="62">
        <f>'3'!L15</f>
        <v>0.88832882292345472</v>
      </c>
      <c r="D82" s="62">
        <f>'3'!M15</f>
        <v>0.87984223554509666</v>
      </c>
      <c r="E82" s="62">
        <f>'3'!N15</f>
        <v>0.84177867194475897</v>
      </c>
      <c r="F82" s="62">
        <f>'3'!O15</f>
        <v>0.86203271143377025</v>
      </c>
      <c r="G82" s="62">
        <f>'3'!P15</f>
        <v>0.86262036900434136</v>
      </c>
      <c r="H82" s="63">
        <f>'3'!Q15</f>
        <v>0.86533438382761541</v>
      </c>
    </row>
    <row r="83" spans="1:8">
      <c r="B83" t="s">
        <v>236</v>
      </c>
      <c r="C83">
        <f>'3'!L45</f>
        <v>0.64907002735676045</v>
      </c>
      <c r="D83">
        <f>'3'!M45</f>
        <v>0.70644300053708742</v>
      </c>
      <c r="E83">
        <f>'3'!N45</f>
        <v>0.6873285216586329</v>
      </c>
      <c r="F83">
        <f>'3'!O45</f>
        <v>0.68619082892692107</v>
      </c>
      <c r="G83">
        <f>'3'!P45</f>
        <v>0.69020298743398878</v>
      </c>
      <c r="H83">
        <f>'3'!Q45</f>
        <v>0.69359046515383904</v>
      </c>
    </row>
    <row r="84" spans="1:8">
      <c r="B84" t="s">
        <v>237</v>
      </c>
      <c r="C84">
        <f>'3'!L75</f>
        <v>0.92961100148765086</v>
      </c>
      <c r="D84">
        <f>'3'!M75</f>
        <v>0.91096306907616587</v>
      </c>
      <c r="E84">
        <f>'3'!N75</f>
        <v>0.62847301303131375</v>
      </c>
      <c r="F84">
        <f>'3'!O75</f>
        <v>0.69012679566919044</v>
      </c>
      <c r="G84">
        <f>'3'!P75</f>
        <v>0.66470280988477271</v>
      </c>
      <c r="H84">
        <f>'3'!Q75</f>
        <v>0.65759187873579761</v>
      </c>
    </row>
    <row r="85" spans="1:8">
      <c r="B85" t="s">
        <v>238</v>
      </c>
      <c r="C85">
        <f>'3'!L105</f>
        <v>1.2025848397645185</v>
      </c>
      <c r="D85">
        <f>'3'!M105</f>
        <v>1.0110838430626459</v>
      </c>
      <c r="E85">
        <f>'3'!N105</f>
        <v>1.014639457146022</v>
      </c>
      <c r="F85">
        <f>'3'!O105</f>
        <v>1.0212144891557637</v>
      </c>
      <c r="G85">
        <f>'3'!P105</f>
        <v>1.0261737091336627</v>
      </c>
      <c r="H85">
        <f>'3'!Q105</f>
        <v>1.0286984544239601</v>
      </c>
    </row>
    <row r="86" spans="1:8">
      <c r="B86" t="s">
        <v>239</v>
      </c>
      <c r="C86">
        <f>'3'!L135</f>
        <v>1.2456557125891192</v>
      </c>
      <c r="D86">
        <f>'3'!M135</f>
        <v>1.1835107555213478</v>
      </c>
      <c r="E86">
        <f>'3'!N135</f>
        <v>1.1314762590949139</v>
      </c>
      <c r="F86">
        <f>'3'!O135</f>
        <v>1.2353061693475205</v>
      </c>
      <c r="G86">
        <f>'3'!P135</f>
        <v>1.2300423993313088</v>
      </c>
      <c r="H86">
        <f>'3'!Q135</f>
        <v>1.2339757210174813</v>
      </c>
    </row>
    <row r="87" spans="1:8">
      <c r="B87" t="s">
        <v>240</v>
      </c>
      <c r="C87">
        <f>'3'!L165</f>
        <v>1.4160420763305737</v>
      </c>
      <c r="D87">
        <f>'3'!M165</f>
        <v>1.4157285575853797</v>
      </c>
      <c r="E87">
        <f>'3'!N165</f>
        <v>1.4229570817697179</v>
      </c>
      <c r="F87">
        <f>'3'!O165</f>
        <v>1.4463967887060594</v>
      </c>
      <c r="G87">
        <f>'3'!P165</f>
        <v>1.4511629940919057</v>
      </c>
      <c r="H87">
        <f>'3'!Q165</f>
        <v>1.4628465220596165</v>
      </c>
    </row>
    <row r="88" spans="1:8">
      <c r="B88" t="s">
        <v>241</v>
      </c>
      <c r="C88">
        <f>'3'!L195</f>
        <v>1.231481010978795</v>
      </c>
      <c r="D88">
        <f>'3'!M195</f>
        <v>1.2510903584534103</v>
      </c>
      <c r="E88">
        <f>'3'!N195</f>
        <v>1.2785607785498609</v>
      </c>
      <c r="F88">
        <f>'3'!O195</f>
        <v>1.2363484591467249</v>
      </c>
      <c r="G88">
        <f>'3'!P195</f>
        <v>1.2418969887868181</v>
      </c>
      <c r="H88">
        <f>'3'!Q195</f>
        <v>1.2428241616352453</v>
      </c>
    </row>
    <row r="89" spans="1:8" ht="16" thickBot="1">
      <c r="B89" t="s">
        <v>242</v>
      </c>
      <c r="C89">
        <f>'3'!L225</f>
        <v>1.5160164209049123</v>
      </c>
      <c r="D89">
        <f>'3'!M225</f>
        <v>1.519591157485819</v>
      </c>
      <c r="E89">
        <f>'3'!N225</f>
        <v>1.5187960438320882</v>
      </c>
      <c r="F89">
        <f>'3'!O225</f>
        <v>1.5176041533523124</v>
      </c>
      <c r="G89">
        <f>'3'!P225</f>
        <v>1.5243705883842273</v>
      </c>
      <c r="H89">
        <f>'3'!Q225</f>
        <v>1.5223773347085958</v>
      </c>
    </row>
    <row r="90" spans="1:8" ht="17" thickBot="1">
      <c r="A90">
        <v>4</v>
      </c>
      <c r="B90" s="69" t="s">
        <v>16</v>
      </c>
      <c r="C90" s="62">
        <f>'4'!L15</f>
        <v>0.57023849753018929</v>
      </c>
      <c r="D90" s="62">
        <f>'4'!M15</f>
        <v>0.56032034611884474</v>
      </c>
      <c r="E90" s="62">
        <f>'4'!N15</f>
        <v>0.58816407442350738</v>
      </c>
      <c r="F90" s="62">
        <f>'4'!O15</f>
        <v>0.57826585697032362</v>
      </c>
      <c r="G90" s="62">
        <f>'4'!P15</f>
        <v>0.56920333076800111</v>
      </c>
      <c r="H90" s="63">
        <f>'4'!Q15</f>
        <v>0.55787928007047793</v>
      </c>
    </row>
    <row r="91" spans="1:8">
      <c r="B91" t="s">
        <v>244</v>
      </c>
      <c r="C91">
        <f>'4'!L45</f>
        <v>0.44558656352778925</v>
      </c>
      <c r="D91">
        <f>'4'!M45</f>
        <v>0.39803080435674681</v>
      </c>
      <c r="E91">
        <f>'4'!N45</f>
        <v>0.48374367988257244</v>
      </c>
      <c r="F91">
        <f>'4'!O45</f>
        <v>0.50232869447619111</v>
      </c>
      <c r="G91">
        <f>'4'!P45</f>
        <v>0.49797929119378603</v>
      </c>
      <c r="H91">
        <f>'4'!Q45</f>
        <v>0.5005851187379825</v>
      </c>
    </row>
    <row r="92" spans="1:8">
      <c r="B92" t="s">
        <v>245</v>
      </c>
      <c r="C92">
        <f>'4'!L75</f>
        <v>0.9887803145456332</v>
      </c>
      <c r="D92">
        <f>'4'!M75</f>
        <v>0.97685036495011213</v>
      </c>
      <c r="E92">
        <f>'4'!N75</f>
        <v>0.98074519900450141</v>
      </c>
      <c r="F92">
        <f>'4'!O75</f>
        <v>0.94064247955659264</v>
      </c>
      <c r="G92">
        <f>'4'!P75</f>
        <v>0.96701006012267365</v>
      </c>
      <c r="H92">
        <f>'4'!Q75</f>
        <v>0.97157529591657976</v>
      </c>
    </row>
    <row r="93" spans="1:8">
      <c r="B93" t="s">
        <v>246</v>
      </c>
      <c r="C93">
        <f>'4'!L105</f>
        <v>0.46797799022072145</v>
      </c>
      <c r="D93">
        <f>'4'!M105</f>
        <v>0.47322076278920577</v>
      </c>
      <c r="E93">
        <f>'4'!N105</f>
        <v>0.47260287199150247</v>
      </c>
      <c r="F93">
        <f>'4'!O105</f>
        <v>0.44108120421274877</v>
      </c>
      <c r="G93">
        <f>'4'!P105</f>
        <v>0.43411194762775568</v>
      </c>
      <c r="H93">
        <f>'4'!Q105</f>
        <v>0.42934517294216296</v>
      </c>
    </row>
    <row r="94" spans="1:8">
      <c r="B94" t="s">
        <v>247</v>
      </c>
      <c r="C94">
        <f>'4'!L135</f>
        <v>0.27442752840946433</v>
      </c>
      <c r="D94">
        <f>'4'!M135</f>
        <v>0.41209560254997546</v>
      </c>
      <c r="E94">
        <f>'4'!N135</f>
        <v>0.409823660557317</v>
      </c>
      <c r="F94">
        <f>'4'!O135</f>
        <v>0.34780221214404422</v>
      </c>
      <c r="G94">
        <f>'4'!P135</f>
        <v>0.34742968235475313</v>
      </c>
      <c r="H94">
        <f>'4'!Q135</f>
        <v>0.34532169619903358</v>
      </c>
    </row>
    <row r="95" spans="1:8">
      <c r="B95" t="s">
        <v>248</v>
      </c>
      <c r="C95">
        <f>'4'!L165</f>
        <v>0.81719380503154238</v>
      </c>
      <c r="D95">
        <f>'4'!M165</f>
        <v>0.85181821339008534</v>
      </c>
      <c r="E95">
        <f>'4'!N165</f>
        <v>0.73452489722233827</v>
      </c>
      <c r="F95">
        <f>'4'!O165</f>
        <v>0.80462493052009121</v>
      </c>
      <c r="G95">
        <f>'4'!P165</f>
        <v>0.75542078232092846</v>
      </c>
      <c r="H95">
        <f>'4'!Q165</f>
        <v>0.74941434922705208</v>
      </c>
    </row>
    <row r="96" spans="1:8">
      <c r="B96" t="s">
        <v>249</v>
      </c>
      <c r="C96">
        <f>'4'!L195</f>
        <v>0.57256209872126074</v>
      </c>
      <c r="D96">
        <f>'4'!M195</f>
        <v>0.57289927120588013</v>
      </c>
      <c r="E96">
        <f>'4'!N195</f>
        <v>0.54587652031169609</v>
      </c>
      <c r="F96">
        <f>'4'!O195</f>
        <v>0.47919244351151952</v>
      </c>
      <c r="G96">
        <f>'4'!P195</f>
        <v>0.4425559197063616</v>
      </c>
      <c r="H96">
        <f>'4'!Q195</f>
        <v>0.41343692048796177</v>
      </c>
    </row>
    <row r="97" spans="1:8">
      <c r="B97" t="s">
        <v>250</v>
      </c>
      <c r="C97">
        <f>'4'!L225</f>
        <v>1.2212825926688935</v>
      </c>
      <c r="D97">
        <f>'4'!M225</f>
        <v>1.1829807291242549</v>
      </c>
      <c r="E97">
        <f>'4'!N225</f>
        <v>1.1915247066071206</v>
      </c>
      <c r="F97">
        <f>'4'!O225</f>
        <v>1.2061913270637936</v>
      </c>
      <c r="G97">
        <f>'4'!P225</f>
        <v>1.2140289558267605</v>
      </c>
      <c r="H97">
        <f>'4'!Q225</f>
        <v>0.79621253971747719</v>
      </c>
    </row>
    <row r="98" spans="1:8" ht="16" thickBot="1">
      <c r="B98" t="s">
        <v>251</v>
      </c>
      <c r="C98">
        <f>'4'!L255</f>
        <v>0.7566661010632254</v>
      </c>
      <c r="D98">
        <f>'4'!M255</f>
        <v>0.82994035463781113</v>
      </c>
      <c r="E98">
        <f>'4'!N255</f>
        <v>0.82879035562055436</v>
      </c>
      <c r="F98">
        <f>'4'!O255</f>
        <v>0.7626134901556928</v>
      </c>
      <c r="G98">
        <f>'4'!P255</f>
        <v>0.76793714069940844</v>
      </c>
      <c r="H98">
        <f>'4'!Q255</f>
        <v>0.76923001598840246</v>
      </c>
    </row>
    <row r="99" spans="1:8" ht="17" thickBot="1">
      <c r="A99">
        <v>5</v>
      </c>
      <c r="B99" s="69" t="s">
        <v>20</v>
      </c>
      <c r="C99" s="62">
        <f>'5'!L15</f>
        <v>0.98460142774913861</v>
      </c>
      <c r="D99" s="62">
        <f>'5'!M15</f>
        <v>1.0165779918267874</v>
      </c>
      <c r="E99" s="62">
        <f>'5'!N15</f>
        <v>0.98297664833914078</v>
      </c>
      <c r="F99" s="62">
        <f>'5'!O15</f>
        <v>0.98028839151280034</v>
      </c>
      <c r="G99" s="62">
        <f>'5'!P15</f>
        <v>0.74322691582251443</v>
      </c>
      <c r="H99" s="63">
        <f>'5'!Q15</f>
        <v>0.75016793758980604</v>
      </c>
    </row>
    <row r="100" spans="1:8">
      <c r="B100" t="s">
        <v>253</v>
      </c>
      <c r="C100">
        <f>'5'!L45</f>
        <v>1.0061598719793963</v>
      </c>
      <c r="D100">
        <f>'5'!M45</f>
        <v>1.1060890033799888</v>
      </c>
      <c r="E100">
        <f>'5'!N45</f>
        <v>1.0652841817386829</v>
      </c>
      <c r="F100">
        <f>'5'!O45</f>
        <v>1.0547921625054717</v>
      </c>
      <c r="G100">
        <f>'5'!P45</f>
        <v>0.57532798568682475</v>
      </c>
      <c r="H100">
        <f>'5'!Q45</f>
        <v>0.58046183022567677</v>
      </c>
    </row>
    <row r="101" spans="1:8">
      <c r="B101" t="s">
        <v>254</v>
      </c>
      <c r="C101">
        <f>'5'!L75</f>
        <v>1.0592611790919986</v>
      </c>
      <c r="D101">
        <f>'5'!M75</f>
        <v>0.97230152715799745</v>
      </c>
      <c r="E101">
        <f>'5'!N75</f>
        <v>0.98084410422682522</v>
      </c>
      <c r="F101">
        <f>'5'!O75</f>
        <v>0.99193395246437965</v>
      </c>
      <c r="G101">
        <f>'5'!P75</f>
        <v>0.99476041350203326</v>
      </c>
      <c r="H101">
        <f>'5'!Q75</f>
        <v>1.0052913525742175</v>
      </c>
    </row>
    <row r="102" spans="1:8">
      <c r="B102" t="s">
        <v>255</v>
      </c>
      <c r="C102">
        <f>'5'!L105</f>
        <v>0.88833987269795911</v>
      </c>
      <c r="D102">
        <f>'5'!M105</f>
        <v>0.89323408460646503</v>
      </c>
      <c r="E102">
        <f>'5'!N105</f>
        <v>0.90433913849035563</v>
      </c>
      <c r="F102">
        <f>'5'!O105</f>
        <v>0.92038707271033515</v>
      </c>
      <c r="G102">
        <f>'5'!P105</f>
        <v>0.92812129916095309</v>
      </c>
      <c r="H102">
        <f>'5'!Q105</f>
        <v>0.93764126395724301</v>
      </c>
    </row>
    <row r="103" spans="1:8">
      <c r="B103" t="s">
        <v>256</v>
      </c>
      <c r="C103">
        <f>'5'!L135</f>
        <v>1.0067393017403778</v>
      </c>
      <c r="D103">
        <f>'5'!M135</f>
        <v>0.80304142174624105</v>
      </c>
      <c r="E103">
        <f>'5'!N135</f>
        <v>0.67880231668211366</v>
      </c>
      <c r="F103">
        <f>'5'!O135</f>
        <v>0.68316034558180549</v>
      </c>
      <c r="G103">
        <f>'5'!P135</f>
        <v>0.69281287518019097</v>
      </c>
      <c r="H103">
        <f>'5'!Q135</f>
        <v>0.69106184097614598</v>
      </c>
    </row>
    <row r="104" spans="1:8">
      <c r="B104" t="s">
        <v>257</v>
      </c>
      <c r="C104">
        <f>'5'!L165</f>
        <v>1.249034125668735</v>
      </c>
      <c r="D104">
        <f>'5'!M165</f>
        <v>1.2499333113440143</v>
      </c>
      <c r="E104">
        <f>'5'!N165</f>
        <v>1.249034125668735</v>
      </c>
      <c r="F104">
        <f>'5'!O165</f>
        <v>1.2472376944400729</v>
      </c>
      <c r="G104">
        <f>'5'!P165</f>
        <v>1.246340447956336</v>
      </c>
      <c r="H104">
        <f>'5'!Q165</f>
        <v>1.2571501397451244</v>
      </c>
    </row>
    <row r="105" spans="1:8" ht="16" thickBot="1">
      <c r="B105" t="s">
        <v>258</v>
      </c>
      <c r="C105">
        <f>'5'!L195</f>
        <v>0.68451675383056587</v>
      </c>
      <c r="D105">
        <f>'5'!M195</f>
        <v>0.69001701786235647</v>
      </c>
      <c r="E105">
        <f>'5'!N195</f>
        <v>0.69778110637039648</v>
      </c>
      <c r="F105">
        <f>'5'!O195</f>
        <v>0.70030205066767359</v>
      </c>
      <c r="G105">
        <f>'5'!P195</f>
        <v>0.70615906704192444</v>
      </c>
      <c r="H105">
        <f>'5'!Q195</f>
        <v>0.71984279758909597</v>
      </c>
    </row>
    <row r="106" spans="1:8" ht="17" thickBot="1">
      <c r="A106">
        <v>6</v>
      </c>
      <c r="B106" s="69" t="s">
        <v>24</v>
      </c>
      <c r="C106" s="62">
        <f>'6'!L15</f>
        <v>1.0778728678270872</v>
      </c>
      <c r="D106" s="62">
        <f>'6'!M15</f>
        <v>1.2909410564786088</v>
      </c>
      <c r="E106" s="62">
        <f>'6'!N15</f>
        <v>0.88573078324729215</v>
      </c>
      <c r="F106" s="62">
        <f>'6'!O15</f>
        <v>0.90867733418889962</v>
      </c>
      <c r="G106" s="62">
        <f>'6'!P15</f>
        <v>0.91665933243962461</v>
      </c>
      <c r="H106" s="63">
        <f>'6'!Q15</f>
        <v>0.91926997383811548</v>
      </c>
    </row>
    <row r="107" spans="1:8" ht="16">
      <c r="B107" s="24" t="s">
        <v>260</v>
      </c>
      <c r="C107">
        <f>'6'!L45</f>
        <v>0.68492998110103775</v>
      </c>
      <c r="D107">
        <f>'6'!M45</f>
        <v>1.2790907678328305</v>
      </c>
      <c r="E107">
        <f>'6'!N45</f>
        <v>0.6693240517811736</v>
      </c>
      <c r="F107">
        <f>'6'!O45</f>
        <v>0.73842970753565917</v>
      </c>
      <c r="G107">
        <f>'6'!P45</f>
        <v>0.7436688192883123</v>
      </c>
      <c r="H107">
        <f>'6'!Q45</f>
        <v>0.74341297583714738</v>
      </c>
    </row>
    <row r="108" spans="1:8" ht="16">
      <c r="B108" s="24" t="s">
        <v>261</v>
      </c>
      <c r="C108">
        <f>'6'!L75</f>
        <v>1.4563640713888066</v>
      </c>
      <c r="D108">
        <f>'6'!M75</f>
        <v>1.4695592534974415</v>
      </c>
      <c r="E108">
        <f>'6'!N75</f>
        <v>1.01683593611544</v>
      </c>
      <c r="F108">
        <f>'6'!O75</f>
        <v>1.0321710663992461</v>
      </c>
      <c r="G108">
        <f>'6'!P75</f>
        <v>1.0345507576465975</v>
      </c>
      <c r="H108">
        <f>'6'!Q75</f>
        <v>1.0441245135350452</v>
      </c>
    </row>
    <row r="109" spans="1:8" ht="16">
      <c r="B109" s="24" t="s">
        <v>262</v>
      </c>
      <c r="C109">
        <f>'6'!L105</f>
        <v>1.166495788228296</v>
      </c>
      <c r="D109">
        <f>'6'!M105</f>
        <v>1.1293989212155688</v>
      </c>
      <c r="E109">
        <f>'6'!N105</f>
        <v>1.0249336498028907</v>
      </c>
      <c r="F109">
        <f>'6'!O105</f>
        <v>1.0275595472416406</v>
      </c>
      <c r="G109">
        <f>'6'!P105</f>
        <v>1.0414562848244198</v>
      </c>
      <c r="H109">
        <f>'6'!Q105</f>
        <v>1.0481396796611173</v>
      </c>
    </row>
    <row r="110" spans="1:8" ht="16" thickBot="1">
      <c r="B110" t="s">
        <v>263</v>
      </c>
      <c r="C110">
        <f>'6'!L135</f>
        <v>1.2790515985473496</v>
      </c>
      <c r="D110">
        <f>'6'!M135</f>
        <v>1.2880834312603273</v>
      </c>
      <c r="E110">
        <f>'6'!N135</f>
        <v>1.1519929429767037</v>
      </c>
      <c r="F110">
        <f>'6'!O135</f>
        <v>1.1155930669050769</v>
      </c>
      <c r="G110">
        <f>'6'!P135</f>
        <v>1.1258087604829363</v>
      </c>
      <c r="H110">
        <f>'6'!Q135</f>
        <v>1.1295959728750442</v>
      </c>
    </row>
    <row r="111" spans="1:8" ht="17" thickBot="1">
      <c r="A111">
        <v>7</v>
      </c>
      <c r="B111" s="69" t="s">
        <v>28</v>
      </c>
      <c r="C111" s="62">
        <f>'7'!L15</f>
        <v>1.2553420356079006</v>
      </c>
      <c r="D111" s="62">
        <f>'7'!M15</f>
        <v>1.2600547785217311</v>
      </c>
      <c r="E111" s="62">
        <f>'7'!N15</f>
        <v>0.92609330853247673</v>
      </c>
      <c r="F111" s="62">
        <f>'7'!O15</f>
        <v>0.95641674080088535</v>
      </c>
      <c r="G111" s="62">
        <f>'7'!P15</f>
        <v>0.96052576614258467</v>
      </c>
      <c r="H111" s="63">
        <f>'7'!Q15</f>
        <v>0.96572023231098636</v>
      </c>
    </row>
    <row r="112" spans="1:8" ht="16">
      <c r="B112" s="24" t="s">
        <v>265</v>
      </c>
      <c r="C112">
        <f>'7'!L45</f>
        <v>1.3282723372719483</v>
      </c>
      <c r="D112">
        <f>'7'!M45</f>
        <v>1.4326720985961547</v>
      </c>
      <c r="E112">
        <f>'7'!N45</f>
        <v>0.96123111489283652</v>
      </c>
      <c r="F112">
        <f>'7'!O45</f>
        <v>1.0139130980944129</v>
      </c>
      <c r="G112">
        <f>'7'!P45</f>
        <v>1.0108334963888492</v>
      </c>
      <c r="H112">
        <f>'7'!Q45</f>
        <v>1.0133306531732094</v>
      </c>
    </row>
    <row r="113" spans="1:8" ht="16">
      <c r="B113" s="24" t="s">
        <v>266</v>
      </c>
      <c r="C113">
        <f>'7'!L75</f>
        <v>1.109188864674344</v>
      </c>
      <c r="D113">
        <f>'7'!M75</f>
        <v>0.75682098754386395</v>
      </c>
      <c r="E113">
        <f>'7'!N75</f>
        <v>0.75850450516049084</v>
      </c>
      <c r="F113">
        <f>'7'!O75</f>
        <v>0.76258712524418992</v>
      </c>
      <c r="G113">
        <f>'7'!P75</f>
        <v>0.77377499276973927</v>
      </c>
      <c r="H113">
        <f>'7'!Q75</f>
        <v>0.77448922482469429</v>
      </c>
    </row>
    <row r="114" spans="1:8">
      <c r="B114" t="s">
        <v>267</v>
      </c>
      <c r="C114">
        <f>'7'!L105</f>
        <v>1.1326546737194469</v>
      </c>
      <c r="D114">
        <f>'7'!M105</f>
        <v>0.8951517869693304</v>
      </c>
      <c r="E114">
        <f>'7'!N105</f>
        <v>0.89545561322940148</v>
      </c>
      <c r="F114">
        <f>'7'!O105</f>
        <v>0.89759032862459809</v>
      </c>
      <c r="G114">
        <f>'7'!P105</f>
        <v>0.90004713837326566</v>
      </c>
      <c r="H114">
        <f>'7'!Q105</f>
        <v>0.90501646510503231</v>
      </c>
    </row>
    <row r="115" spans="1:8">
      <c r="B115" t="s">
        <v>268</v>
      </c>
      <c r="C115">
        <f>'7'!L135</f>
        <v>0.87065286024514799</v>
      </c>
      <c r="D115">
        <f>'7'!M135</f>
        <v>0.88475133509174997</v>
      </c>
      <c r="E115">
        <f>'7'!N135</f>
        <v>0.90122058736145971</v>
      </c>
      <c r="F115">
        <f>'7'!O135</f>
        <v>0.90999807213361705</v>
      </c>
      <c r="G115">
        <f>'7'!P135</f>
        <v>0.9306340498592055</v>
      </c>
      <c r="H115">
        <f>'7'!Q135</f>
        <v>0.94859406134030921</v>
      </c>
    </row>
    <row r="116" spans="1:8">
      <c r="B116" t="s">
        <v>269</v>
      </c>
      <c r="C116">
        <f>'7'!L165</f>
        <v>1.2971271803177387</v>
      </c>
      <c r="D116">
        <f>'7'!M165</f>
        <v>0.96179667237356525</v>
      </c>
      <c r="E116">
        <f>'7'!N165</f>
        <v>1.4274613127991072</v>
      </c>
      <c r="F116">
        <f>'7'!O165</f>
        <v>1.4278349131507315</v>
      </c>
      <c r="G116">
        <f>'7'!P165</f>
        <v>1.4345764646906218</v>
      </c>
      <c r="H116">
        <f>'7'!Q165</f>
        <v>1.4338258342800823</v>
      </c>
    </row>
    <row r="117" spans="1:8" ht="16" thickBot="1">
      <c r="B117" t="s">
        <v>270</v>
      </c>
      <c r="C117">
        <f>'7'!L195</f>
        <v>1.2506081253840553</v>
      </c>
      <c r="D117">
        <f>'7'!M195</f>
        <v>0.60996982859953697</v>
      </c>
      <c r="E117">
        <f>'7'!N195</f>
        <v>0.2795721302829452</v>
      </c>
      <c r="F117">
        <f>'7'!O195</f>
        <v>0.28269765245795936</v>
      </c>
      <c r="G117">
        <f>'7'!P195</f>
        <v>0.28592070571471029</v>
      </c>
      <c r="H117">
        <f>'7'!Q195</f>
        <v>0.29002148358080387</v>
      </c>
    </row>
    <row r="118" spans="1:8" ht="17" thickBot="1">
      <c r="A118">
        <v>8</v>
      </c>
      <c r="B118" s="69" t="s">
        <v>32</v>
      </c>
      <c r="C118" s="62">
        <f>'8'!L15</f>
        <v>0.98122349396228903</v>
      </c>
      <c r="D118" s="62">
        <f>'8'!M15</f>
        <v>0.98100436076019559</v>
      </c>
      <c r="E118" s="62">
        <f>'8'!N15</f>
        <v>0.95148422531297905</v>
      </c>
      <c r="F118" s="62">
        <f>'8'!O15</f>
        <v>0.81823504790116797</v>
      </c>
      <c r="G118" s="62">
        <f>'8'!P15</f>
        <v>0.81468635467346417</v>
      </c>
      <c r="H118" s="63">
        <f>'8'!Q15</f>
        <v>0.82464090241950672</v>
      </c>
    </row>
    <row r="119" spans="1:8">
      <c r="B119" t="s">
        <v>272</v>
      </c>
      <c r="C119">
        <f>'8'!L45</f>
        <v>1.0149706677828172</v>
      </c>
      <c r="D119">
        <f>'8'!M45</f>
        <v>0.95991988710650145</v>
      </c>
      <c r="E119">
        <f>'8'!N45</f>
        <v>0.96321086966965186</v>
      </c>
      <c r="F119">
        <f>'8'!O45</f>
        <v>0.86299610359695367</v>
      </c>
      <c r="G119">
        <f>'8'!P45</f>
        <v>0.86867411723646315</v>
      </c>
      <c r="H119">
        <f>'8'!Q45</f>
        <v>0.87974235779233534</v>
      </c>
    </row>
    <row r="120" spans="1:8">
      <c r="B120" t="s">
        <v>273</v>
      </c>
      <c r="C120">
        <f>'8'!L75</f>
        <v>0.98221178996778258</v>
      </c>
      <c r="D120">
        <f>'8'!M75</f>
        <v>1.0772720190395779</v>
      </c>
      <c r="E120">
        <f>'8'!N75</f>
        <v>1.0732923659519755</v>
      </c>
      <c r="F120">
        <f>'8'!O75</f>
        <v>0.99146500961670325</v>
      </c>
      <c r="G120">
        <f>'8'!P75</f>
        <v>0.99523363644155216</v>
      </c>
      <c r="H120">
        <f>'8'!Q75</f>
        <v>1.0067393017403778</v>
      </c>
    </row>
    <row r="121" spans="1:8">
      <c r="B121" t="s">
        <v>274</v>
      </c>
      <c r="C121">
        <f>'8'!L105</f>
        <v>1.109188864674344</v>
      </c>
      <c r="D121">
        <f>'8'!M105</f>
        <v>1.1559108967700951</v>
      </c>
      <c r="E121">
        <f>'8'!N105</f>
        <v>1.2038899059504131</v>
      </c>
      <c r="F121">
        <f>'8'!O105</f>
        <v>0.80902402704361065</v>
      </c>
      <c r="G121">
        <f>'8'!P105</f>
        <v>0.82080480350844143</v>
      </c>
      <c r="H121">
        <f>'8'!Q105</f>
        <v>0.8371691299179741</v>
      </c>
    </row>
    <row r="122" spans="1:8">
      <c r="B122" t="s">
        <v>275</v>
      </c>
      <c r="C122">
        <f>'8'!L135</f>
        <v>0.87719976749553952</v>
      </c>
      <c r="D122">
        <f>'8'!M135</f>
        <v>0.88420276715083057</v>
      </c>
      <c r="E122">
        <f>'8'!N135</f>
        <v>0.55522430618353336</v>
      </c>
      <c r="F122">
        <f>'8'!O135</f>
        <v>0.70449824975968189</v>
      </c>
      <c r="G122">
        <f>'8'!P135</f>
        <v>0.63662914100978563</v>
      </c>
      <c r="H122">
        <f>'8'!Q135</f>
        <v>0.64136076053585767</v>
      </c>
    </row>
    <row r="123" spans="1:8">
      <c r="B123" t="s">
        <v>276</v>
      </c>
      <c r="C123">
        <f>'8'!L165</f>
        <v>0.83109473157339731</v>
      </c>
      <c r="D123">
        <f>'8'!M165</f>
        <v>0.92890453784797011</v>
      </c>
      <c r="E123">
        <f>'8'!N165</f>
        <v>0.92656022967078211</v>
      </c>
      <c r="F123">
        <f>'8'!O165</f>
        <v>0.62776761084206512</v>
      </c>
      <c r="G123">
        <f>'8'!P165</f>
        <v>0.63347231073684518</v>
      </c>
      <c r="H123">
        <f>'8'!Q165</f>
        <v>0.64045208116399555</v>
      </c>
    </row>
    <row r="124" spans="1:8" ht="16" thickBot="1">
      <c r="B124" t="s">
        <v>277</v>
      </c>
      <c r="C124">
        <f>'8'!L195</f>
        <v>0.88351836461054079</v>
      </c>
      <c r="D124">
        <f>'8'!M195</f>
        <v>0.88609238130186563</v>
      </c>
      <c r="E124">
        <f>'8'!N195</f>
        <v>0.88868702708771707</v>
      </c>
      <c r="F124">
        <f>'8'!O195</f>
        <v>0.75704486573010787</v>
      </c>
      <c r="G124">
        <f>'8'!P195</f>
        <v>0.76201649739252653</v>
      </c>
      <c r="H124">
        <f>'8'!Q195</f>
        <v>0.7684751155069407</v>
      </c>
    </row>
    <row r="125" spans="1:8" ht="17" thickBot="1">
      <c r="A125">
        <v>9</v>
      </c>
      <c r="B125" s="69" t="s">
        <v>36</v>
      </c>
      <c r="C125" s="62">
        <f>'9'!L15</f>
        <v>0.95881334679079699</v>
      </c>
      <c r="D125" s="62">
        <f>'9'!M15</f>
        <v>0.98616629756706808</v>
      </c>
      <c r="E125" s="62">
        <f>'9'!N15</f>
        <v>0.926260847142517</v>
      </c>
      <c r="F125" s="62">
        <f>'9'!O15</f>
        <v>0.93064314397074488</v>
      </c>
      <c r="G125" s="62">
        <f>'9'!P15</f>
        <v>0.93655999964852388</v>
      </c>
      <c r="H125" s="63">
        <f>'9'!Q15</f>
        <v>0.94499072621441393</v>
      </c>
    </row>
    <row r="126" spans="1:8">
      <c r="B126" t="s">
        <v>279</v>
      </c>
      <c r="C126">
        <f>'9'!L45</f>
        <v>0.92953243290384047</v>
      </c>
      <c r="D126">
        <f>'9'!M45</f>
        <v>1.0404574579094477</v>
      </c>
      <c r="E126">
        <f>'9'!N45</f>
        <v>1.0489781140713899</v>
      </c>
      <c r="F126">
        <f>'9'!O45</f>
        <v>1.0484749729772644</v>
      </c>
      <c r="G126">
        <f>'9'!P45</f>
        <v>1.0528435590864786</v>
      </c>
      <c r="H126">
        <f>'9'!Q45</f>
        <v>1.05892243643952</v>
      </c>
    </row>
    <row r="127" spans="1:8">
      <c r="B127" t="s">
        <v>280</v>
      </c>
      <c r="C127">
        <f>'9'!L75</f>
        <v>1.371855755776006</v>
      </c>
      <c r="D127">
        <f>'9'!M75</f>
        <v>1.3996024308677768</v>
      </c>
      <c r="E127">
        <f>'9'!N75</f>
        <v>1.2305950996470456</v>
      </c>
      <c r="F127">
        <f>'9'!O75</f>
        <v>1.2828807853092681</v>
      </c>
      <c r="G127">
        <f>'9'!P75</f>
        <v>1.2806102559717036</v>
      </c>
      <c r="H127">
        <f>'9'!Q75</f>
        <v>1.2877190354935126</v>
      </c>
    </row>
    <row r="128" spans="1:8">
      <c r="B128" t="s">
        <v>281</v>
      </c>
      <c r="C128">
        <f>'9'!L105</f>
        <v>0.40826595136058957</v>
      </c>
      <c r="D128">
        <f>'9'!M105</f>
        <v>0.27388563591284504</v>
      </c>
      <c r="E128">
        <f>'9'!N105</f>
        <v>0.2748883516816526</v>
      </c>
      <c r="F128">
        <f>'9'!O105</f>
        <v>0.27636881700040805</v>
      </c>
      <c r="G128">
        <f>'9'!P105</f>
        <v>0.27778485161706412</v>
      </c>
      <c r="H128">
        <f>'9'!Q105</f>
        <v>0.28018966412144675</v>
      </c>
    </row>
    <row r="129" spans="1:8">
      <c r="B129" t="s">
        <v>282</v>
      </c>
      <c r="C129">
        <f>'9'!L135</f>
        <v>1.3675843350150803</v>
      </c>
      <c r="D129">
        <f>'9'!M135</f>
        <v>1.3814324466030081</v>
      </c>
      <c r="E129">
        <f>'9'!N135</f>
        <v>1.3944169362290872</v>
      </c>
      <c r="F129">
        <f>'9'!O135</f>
        <v>1.3721549551372167</v>
      </c>
      <c r="G129">
        <f>'9'!P135</f>
        <v>1.3732326132499681</v>
      </c>
      <c r="H129">
        <f>'9'!Q135</f>
        <v>1.3826078415280212</v>
      </c>
    </row>
    <row r="130" spans="1:8" ht="16" thickBot="1">
      <c r="B130" t="s">
        <v>283</v>
      </c>
      <c r="C130">
        <f>'9'!L165</f>
        <v>0.80185937257714857</v>
      </c>
      <c r="D130">
        <f>'9'!M165</f>
        <v>0.80942721585991662</v>
      </c>
      <c r="E130">
        <f>'9'!N165</f>
        <v>0.81948034366044187</v>
      </c>
      <c r="F130">
        <f>'9'!O165</f>
        <v>0.81574779644817763</v>
      </c>
      <c r="G130">
        <f>'9'!P165</f>
        <v>0.83161563675779615</v>
      </c>
      <c r="H130">
        <f>'9'!Q165</f>
        <v>0.83998419379392086</v>
      </c>
    </row>
    <row r="131" spans="1:8" ht="17" thickBot="1">
      <c r="A131">
        <v>10</v>
      </c>
      <c r="B131" s="69" t="s">
        <v>41</v>
      </c>
      <c r="C131" s="62">
        <f>'10'!L15</f>
        <v>1.1265322075216742</v>
      </c>
      <c r="D131" s="62">
        <f>'10'!M15</f>
        <v>1.1906545566783255</v>
      </c>
      <c r="E131" s="62">
        <f>'10'!N15</f>
        <v>1.2223003098495251</v>
      </c>
      <c r="F131" s="62">
        <f>'10'!O15</f>
        <v>1.0327085492198405</v>
      </c>
      <c r="G131" s="62">
        <f>'10'!P15</f>
        <v>1.0265669103898329</v>
      </c>
      <c r="H131" s="63">
        <f>'10'!Q15</f>
        <v>1.0333990270427149</v>
      </c>
    </row>
    <row r="132" spans="1:8">
      <c r="B132" t="s">
        <v>285</v>
      </c>
      <c r="C132">
        <f>'10'!L45</f>
        <v>1.0809191051001041</v>
      </c>
      <c r="D132">
        <f>'10'!M45</f>
        <v>1.1478976194584531</v>
      </c>
      <c r="E132">
        <f>'10'!N45</f>
        <v>1.2374034073190117</v>
      </c>
      <c r="F132">
        <f>'10'!O45</f>
        <v>1.0478622766262007</v>
      </c>
      <c r="G132">
        <f>'10'!P45</f>
        <v>1.0534940245992466</v>
      </c>
      <c r="H132">
        <f>'10'!Q45</f>
        <v>1.062525658224448</v>
      </c>
    </row>
    <row r="133" spans="1:8">
      <c r="B133" t="s">
        <v>286</v>
      </c>
      <c r="C133">
        <f>'10'!L75</f>
        <v>1.1157536448344398</v>
      </c>
      <c r="D133">
        <f>'10'!M75</f>
        <v>1.131114422678374</v>
      </c>
      <c r="E133">
        <f>'10'!N75</f>
        <v>1.2039478588046491</v>
      </c>
      <c r="F133">
        <f>'10'!O75</f>
        <v>0.989781826149288</v>
      </c>
      <c r="G133">
        <f>'10'!P75</f>
        <v>0.99675210024594918</v>
      </c>
      <c r="H133">
        <f>'10'!Q75</f>
        <v>0.99713270790357145</v>
      </c>
    </row>
    <row r="134" spans="1:8">
      <c r="B134" t="s">
        <v>287</v>
      </c>
      <c r="C134">
        <f>'10'!L105</f>
        <v>0.93223836876579924</v>
      </c>
      <c r="D134">
        <f>'10'!M105</f>
        <v>1.1180935641865202</v>
      </c>
      <c r="E134">
        <f>'10'!N105</f>
        <v>0.99026193741951707</v>
      </c>
      <c r="F134">
        <f>'10'!O105</f>
        <v>0.95823215928660066</v>
      </c>
      <c r="G134">
        <f>'10'!P105</f>
        <v>0.87324269132143417</v>
      </c>
      <c r="H134">
        <f>'10'!Q105</f>
        <v>0.8759629734659482</v>
      </c>
    </row>
    <row r="135" spans="1:8">
      <c r="B135" t="s">
        <v>288</v>
      </c>
      <c r="C135">
        <f>'10'!L135</f>
        <v>0.98175531496225732</v>
      </c>
      <c r="D135">
        <f>'10'!M135</f>
        <v>1.1256287340895479</v>
      </c>
      <c r="E135">
        <f>'10'!N135</f>
        <v>1.1583067590005311</v>
      </c>
      <c r="F135">
        <f>'10'!O135</f>
        <v>0.91962332020256787</v>
      </c>
      <c r="G135">
        <f>'10'!P135</f>
        <v>0.92714478813365109</v>
      </c>
      <c r="H135">
        <f>'10'!Q135</f>
        <v>0.93583592008365357</v>
      </c>
    </row>
    <row r="136" spans="1:8">
      <c r="B136" t="s">
        <v>289</v>
      </c>
      <c r="C136">
        <f>'10'!L165</f>
        <v>1.3450135873997642</v>
      </c>
      <c r="D136">
        <f>'10'!M165</f>
        <v>1.3663025245211216</v>
      </c>
      <c r="E136">
        <f>'10'!N165</f>
        <v>1.3771912725288207</v>
      </c>
      <c r="F136">
        <f>'10'!O165</f>
        <v>1.1551522683833777</v>
      </c>
      <c r="G136">
        <f>'10'!P165</f>
        <v>1.162702291699184</v>
      </c>
      <c r="H136">
        <f>'10'!Q165</f>
        <v>1.1731419960572023</v>
      </c>
    </row>
    <row r="137" spans="1:8" ht="16" thickBot="1">
      <c r="B137" t="s">
        <v>290</v>
      </c>
      <c r="C137">
        <f>'10'!L195</f>
        <v>1.1744376458154921</v>
      </c>
      <c r="D137">
        <f>'10'!M195</f>
        <v>1.1812185795507011</v>
      </c>
      <c r="E137">
        <f>'10'!N195</f>
        <v>1.1968652386932175</v>
      </c>
      <c r="F137">
        <f>'10'!O195</f>
        <v>1.1317658115657943</v>
      </c>
      <c r="G137">
        <f>'10'!P195</f>
        <v>1.1306803717153568</v>
      </c>
      <c r="H137">
        <f>'10'!Q195</f>
        <v>1.1339398182954332</v>
      </c>
    </row>
    <row r="138" spans="1:8" ht="17" thickBot="1">
      <c r="A138">
        <v>11</v>
      </c>
      <c r="B138" s="69" t="s">
        <v>45</v>
      </c>
      <c r="C138" s="62">
        <f>'11'!L15</f>
        <v>0.93107941191799715</v>
      </c>
      <c r="D138" s="62">
        <f>'11'!M15</f>
        <v>1.0620215546926994</v>
      </c>
      <c r="E138" s="62">
        <f>'11'!N15</f>
        <v>1.0460584733729366</v>
      </c>
      <c r="F138" s="62">
        <f>'11'!O15</f>
        <v>0.98179946458793277</v>
      </c>
      <c r="G138" s="62">
        <f>'11'!P15</f>
        <v>0.98789980806149902</v>
      </c>
      <c r="H138" s="63">
        <f>'11'!Q15</f>
        <v>0.99392233793161755</v>
      </c>
    </row>
    <row r="139" spans="1:8">
      <c r="B139" t="s">
        <v>292</v>
      </c>
      <c r="C139">
        <f>'11'!L45</f>
        <v>0.91989146796966992</v>
      </c>
      <c r="D139">
        <f>'11'!M45</f>
        <v>0.99300810535083006</v>
      </c>
      <c r="E139">
        <f>'11'!N45</f>
        <v>0.93950938424813002</v>
      </c>
      <c r="F139">
        <f>'11'!O45</f>
        <v>0.8182448267395066</v>
      </c>
      <c r="G139">
        <f>'11'!P45</f>
        <v>0.82080480350844143</v>
      </c>
      <c r="H139">
        <f>'11'!Q45</f>
        <v>0.82058132631239689</v>
      </c>
    </row>
    <row r="140" spans="1:8">
      <c r="B140" t="s">
        <v>293</v>
      </c>
      <c r="C140">
        <f>'11'!L75</f>
        <v>0.78241419890632624</v>
      </c>
      <c r="D140">
        <f>'11'!M75</f>
        <v>0.78857271664956841</v>
      </c>
      <c r="E140">
        <f>'11'!N75</f>
        <v>0.79795333994354178</v>
      </c>
      <c r="F140">
        <f>'11'!O75</f>
        <v>0.80219661484917471</v>
      </c>
      <c r="G140">
        <f>'11'!P75</f>
        <v>0.81156752985091618</v>
      </c>
      <c r="H140">
        <f>'11'!Q75</f>
        <v>0.82316946220034803</v>
      </c>
    </row>
    <row r="141" spans="1:8">
      <c r="B141" t="s">
        <v>294</v>
      </c>
      <c r="C141">
        <f>'11'!L105</f>
        <v>1.0674235911152514</v>
      </c>
      <c r="D141">
        <f>'11'!M105</f>
        <v>1.0741018418908925</v>
      </c>
      <c r="E141">
        <f>'11'!N105</f>
        <v>1.1012352866818165</v>
      </c>
      <c r="F141">
        <f>'11'!O105</f>
        <v>1.1145231378090432</v>
      </c>
      <c r="G141">
        <f>'11'!P105</f>
        <v>1.1328522934257141</v>
      </c>
      <c r="H141">
        <f>'11'!Q105</f>
        <v>1.1581312837465887</v>
      </c>
    </row>
    <row r="142" spans="1:8">
      <c r="B142" t="s">
        <v>295</v>
      </c>
      <c r="C142">
        <f>'11'!L135</f>
        <v>0.74053001063846546</v>
      </c>
      <c r="D142">
        <f>'11'!M135</f>
        <v>0.74435210521849249</v>
      </c>
      <c r="E142">
        <f>'11'!N135</f>
        <v>0.74179806615605315</v>
      </c>
      <c r="F142">
        <f>'11'!O135</f>
        <v>0.75216101714839168</v>
      </c>
      <c r="G142">
        <f>'11'!P135</f>
        <v>0.74053001063846546</v>
      </c>
      <c r="H142">
        <f>'11'!Q135</f>
        <v>0.75481420529375542</v>
      </c>
    </row>
    <row r="143" spans="1:8">
      <c r="B143" t="s">
        <v>296</v>
      </c>
      <c r="C143">
        <f>'11'!L165</f>
        <v>0.87144196577032207</v>
      </c>
      <c r="D143">
        <f>'11'!M165</f>
        <v>0.88351836461054079</v>
      </c>
      <c r="E143">
        <f>'11'!N165</f>
        <v>0.88973072222806293</v>
      </c>
      <c r="F143">
        <f>'11'!O165</f>
        <v>0.90089592631276627</v>
      </c>
      <c r="G143">
        <f>'11'!P165</f>
        <v>0.91867106461314874</v>
      </c>
      <c r="H143">
        <f>'11'!Q165</f>
        <v>0.93027956911579845</v>
      </c>
    </row>
    <row r="144" spans="1:8">
      <c r="B144" t="s">
        <v>297</v>
      </c>
      <c r="C144">
        <f>'11'!L195</f>
        <v>0.97097123604838287</v>
      </c>
      <c r="D144">
        <f>'11'!M195</f>
        <v>1.007947519024833</v>
      </c>
      <c r="E144">
        <f>'11'!N195</f>
        <v>1.1574647201866217</v>
      </c>
      <c r="F144">
        <f>'11'!O195</f>
        <v>1.1905818565114581</v>
      </c>
      <c r="G144">
        <f>'11'!P195</f>
        <v>1.1967668062786803</v>
      </c>
      <c r="H144">
        <f>'11'!Q195</f>
        <v>1.205063415065037</v>
      </c>
    </row>
    <row r="145" spans="1:8">
      <c r="B145" t="s">
        <v>298</v>
      </c>
      <c r="C145">
        <f>'11'!L225</f>
        <v>1.2162150989052543</v>
      </c>
      <c r="D145">
        <f>'11'!M225</f>
        <v>1.2374034073190117</v>
      </c>
      <c r="E145">
        <f>'11'!N225</f>
        <v>1.2535365319878848</v>
      </c>
      <c r="F145">
        <f>'11'!O225</f>
        <v>1.2535365319878848</v>
      </c>
      <c r="G145">
        <f>'11'!P225</f>
        <v>1.2680535855613615</v>
      </c>
      <c r="H145">
        <f>'11'!Q225</f>
        <v>1.297594000364686</v>
      </c>
    </row>
    <row r="146" spans="1:8">
      <c r="B146" t="s">
        <v>299</v>
      </c>
      <c r="C146">
        <f>'11'!L255</f>
        <v>1.256245762377888</v>
      </c>
      <c r="D146">
        <f>'11'!M255</f>
        <v>1.2680535855613615</v>
      </c>
      <c r="E146">
        <f>'11'!N255</f>
        <v>1.2799723939457468</v>
      </c>
      <c r="F146">
        <f>'11'!O255</f>
        <v>1.2910737804885639</v>
      </c>
      <c r="G146">
        <f>'11'!P255</f>
        <v>1.2966605282131185</v>
      </c>
      <c r="H146">
        <f>'11'!Q255</f>
        <v>1.3069657624298423</v>
      </c>
    </row>
    <row r="147" spans="1:8" ht="16" thickBot="1">
      <c r="B147" t="s">
        <v>300</v>
      </c>
      <c r="C147">
        <f>'11'!L285</f>
        <v>1.0684483052007503</v>
      </c>
      <c r="D147">
        <f>'11'!M285</f>
        <v>1.0870622923442477</v>
      </c>
      <c r="E147">
        <f>'11'!N285</f>
        <v>1.1044098510227445</v>
      </c>
      <c r="F147">
        <f>'11'!O285</f>
        <v>1.122034245531371</v>
      </c>
      <c r="G147">
        <f>'11'!P285</f>
        <v>1.1548023001522369</v>
      </c>
      <c r="H147">
        <f>'11'!Q285</f>
        <v>1.1715434607851043</v>
      </c>
    </row>
    <row r="148" spans="1:8" ht="17" thickBot="1">
      <c r="A148">
        <v>12</v>
      </c>
      <c r="B148" s="69" t="s">
        <v>49</v>
      </c>
      <c r="C148" s="62">
        <f>'12'!L15</f>
        <v>1.0745840191957263</v>
      </c>
      <c r="D148" s="62">
        <f>'12'!M15</f>
        <v>1.0685166544391542</v>
      </c>
      <c r="E148" s="62">
        <f>'12'!N15</f>
        <v>1.0374904232754758</v>
      </c>
      <c r="F148" s="62">
        <f>'12'!O15</f>
        <v>0.94849582169984825</v>
      </c>
      <c r="G148" s="62">
        <f>'12'!P15</f>
        <v>0.95824325946661781</v>
      </c>
      <c r="H148" s="63">
        <f>'12'!Q15</f>
        <v>0.95050580598939649</v>
      </c>
    </row>
    <row r="149" spans="1:8">
      <c r="B149" t="s">
        <v>302</v>
      </c>
      <c r="C149">
        <f>'12'!L45</f>
        <v>0.92450836936311509</v>
      </c>
      <c r="D149">
        <f>'12'!M45</f>
        <v>0.93171665648740876</v>
      </c>
      <c r="E149">
        <f>'12'!N45</f>
        <v>0.91516058993493699</v>
      </c>
      <c r="F149">
        <f>'12'!O45</f>
        <v>0.7237082877787917</v>
      </c>
      <c r="G149">
        <f>'12'!P45</f>
        <v>0.72776512415718686</v>
      </c>
      <c r="H149">
        <f>'12'!Q45</f>
        <v>0.72985078291035965</v>
      </c>
    </row>
    <row r="150" spans="1:8">
      <c r="B150" t="s">
        <v>303</v>
      </c>
      <c r="C150">
        <f>'12'!L75</f>
        <v>1.4111456893093051</v>
      </c>
      <c r="D150">
        <f>'12'!M75</f>
        <v>1.4187097904526396</v>
      </c>
      <c r="E150">
        <f>'12'!N75</f>
        <v>1.3646349909040187</v>
      </c>
      <c r="F150">
        <f>'12'!O75</f>
        <v>1.3731727211568696</v>
      </c>
      <c r="G150">
        <f>'12'!P75</f>
        <v>1.3847502312700142</v>
      </c>
      <c r="H150">
        <f>'12'!Q75</f>
        <v>1.3907423366946141</v>
      </c>
    </row>
    <row r="151" spans="1:8">
      <c r="B151" t="s">
        <v>304</v>
      </c>
      <c r="C151">
        <f>'12'!L105</f>
        <v>1.3695541048658488</v>
      </c>
      <c r="D151">
        <f>'12'!M105</f>
        <v>1.3829244648453571</v>
      </c>
      <c r="E151">
        <f>'12'!N105</f>
        <v>1.3969279100563925</v>
      </c>
      <c r="F151">
        <f>'12'!O105</f>
        <v>1.3000865461372335</v>
      </c>
      <c r="G151">
        <f>'12'!P105</f>
        <v>1.3157737990672</v>
      </c>
      <c r="H151">
        <f>'12'!Q105</f>
        <v>1.3252768631789014</v>
      </c>
    </row>
    <row r="152" spans="1:8">
      <c r="B152" t="s">
        <v>305</v>
      </c>
      <c r="C152">
        <f>'12'!L135</f>
        <v>1.388408998549135</v>
      </c>
      <c r="D152">
        <f>'12'!M135</f>
        <v>1.4004508715186801</v>
      </c>
      <c r="E152">
        <f>'12'!N135</f>
        <v>1.2859737432008822</v>
      </c>
      <c r="F152">
        <f>'12'!O135</f>
        <v>1.2460842103936722</v>
      </c>
      <c r="G152">
        <f>'12'!P135</f>
        <v>1.2543100010629475</v>
      </c>
      <c r="H152">
        <f>'12'!Q135</f>
        <v>1.2594786722610738</v>
      </c>
    </row>
    <row r="153" spans="1:8">
      <c r="B153" t="s">
        <v>306</v>
      </c>
      <c r="C153">
        <f>'12'!L165</f>
        <v>0.94619401551744831</v>
      </c>
      <c r="D153">
        <f>'12'!M165</f>
        <v>0.87501731803237837</v>
      </c>
      <c r="E153">
        <f>'12'!N165</f>
        <v>0.88147382478346148</v>
      </c>
      <c r="F153">
        <f>'12'!O165</f>
        <v>0.89098759535567118</v>
      </c>
      <c r="G153">
        <f>'12'!P165</f>
        <v>0.90252244098943113</v>
      </c>
      <c r="H153">
        <f>'12'!Q165</f>
        <v>0.91628330071797814</v>
      </c>
    </row>
    <row r="154" spans="1:8">
      <c r="B154" t="s">
        <v>307</v>
      </c>
      <c r="C154">
        <f>'12'!L195</f>
        <v>0.66902906242950766</v>
      </c>
      <c r="D154">
        <f>'12'!M195</f>
        <v>0.67880231668211366</v>
      </c>
      <c r="E154">
        <f>'12'!N195</f>
        <v>0.69742299568969635</v>
      </c>
      <c r="F154">
        <f>'12'!O195</f>
        <v>0.6889765069501308</v>
      </c>
      <c r="G154">
        <f>'12'!P195</f>
        <v>0.70560427131936465</v>
      </c>
      <c r="H154">
        <f>'12'!Q195</f>
        <v>0.72219465721109988</v>
      </c>
    </row>
    <row r="155" spans="1:8">
      <c r="B155" t="s">
        <v>308</v>
      </c>
      <c r="C155">
        <f>'12'!L225</f>
        <v>1.081405388762839</v>
      </c>
      <c r="D155">
        <f>'12'!M225</f>
        <v>1.019725265256145</v>
      </c>
      <c r="E155">
        <f>'12'!N225</f>
        <v>1.0649682852172868</v>
      </c>
      <c r="F155">
        <f>'12'!O225</f>
        <v>1.0349337194241361</v>
      </c>
      <c r="G155">
        <f>'12'!P225</f>
        <v>1.0488582966771853</v>
      </c>
      <c r="H155">
        <f>'12'!Q225</f>
        <v>0.96920523998696717</v>
      </c>
    </row>
    <row r="156" spans="1:8">
      <c r="B156" t="s">
        <v>309</v>
      </c>
      <c r="C156">
        <f>'12'!L255</f>
        <v>0.556619085297411</v>
      </c>
      <c r="D156">
        <f>'12'!M255</f>
        <v>0.55953553798425049</v>
      </c>
      <c r="E156">
        <f>'12'!N255</f>
        <v>0.44776580695207835</v>
      </c>
      <c r="F156">
        <f>'12'!O255</f>
        <v>0.45098968840083825</v>
      </c>
      <c r="G156">
        <f>'12'!P255</f>
        <v>0.44969253151094923</v>
      </c>
      <c r="H156">
        <f>'12'!Q255</f>
        <v>0.45544436954597423</v>
      </c>
    </row>
    <row r="157" spans="1:8" ht="16" thickBot="1">
      <c r="B157" t="s">
        <v>310</v>
      </c>
      <c r="C157">
        <f>'12'!L285</f>
        <v>1.3251497052885677</v>
      </c>
      <c r="D157">
        <f>'12'!M285</f>
        <v>1.3412680703925213</v>
      </c>
      <c r="E157">
        <f>'12'!N285</f>
        <v>1.3560202240240973</v>
      </c>
      <c r="F157">
        <f>'12'!O285</f>
        <v>1.3780564954063035</v>
      </c>
      <c r="G157">
        <f>'12'!P285</f>
        <v>1.3956216398853196</v>
      </c>
      <c r="H157">
        <f>'12'!Q285</f>
        <v>1.4093479053321685</v>
      </c>
    </row>
    <row r="158" spans="1:8" ht="17" thickBot="1">
      <c r="A158">
        <v>13</v>
      </c>
      <c r="B158" s="69" t="s">
        <v>53</v>
      </c>
      <c r="C158" s="62">
        <f>'13'!L15</f>
        <v>0.57422893494352367</v>
      </c>
      <c r="D158" s="62">
        <f>'13'!M15</f>
        <v>0.57610033072154376</v>
      </c>
      <c r="E158" s="62">
        <f>'13'!N15</f>
        <v>0.58674745735872025</v>
      </c>
      <c r="F158" s="62">
        <f>'13'!O15</f>
        <v>0.57735332395294514</v>
      </c>
      <c r="G158" s="62">
        <f>'13'!P15</f>
        <v>0.57036071607492955</v>
      </c>
      <c r="H158" s="63">
        <f>'13'!Q15</f>
        <v>0.56240061418200415</v>
      </c>
    </row>
    <row r="159" spans="1:8">
      <c r="B159" t="s">
        <v>312</v>
      </c>
      <c r="C159">
        <f>'13'!L45</f>
        <v>0.74205239108016019</v>
      </c>
      <c r="D159">
        <f>'13'!M45</f>
        <v>0.74086757852922669</v>
      </c>
      <c r="E159">
        <f>'13'!N45</f>
        <v>0.74162864868826017</v>
      </c>
      <c r="F159">
        <f>'13'!O45</f>
        <v>0.55466588068916978</v>
      </c>
      <c r="G159">
        <f>'13'!P45</f>
        <v>0.55623336119997613</v>
      </c>
      <c r="H159">
        <f>'13'!Q45</f>
        <v>0.55833149890394551</v>
      </c>
    </row>
    <row r="160" spans="1:8">
      <c r="B160" t="s">
        <v>313</v>
      </c>
      <c r="C160">
        <f>'13'!L75</f>
        <v>0.78657052861379761</v>
      </c>
      <c r="D160">
        <f>'13'!M75</f>
        <v>0.78818659728978879</v>
      </c>
      <c r="E160">
        <f>'13'!N75</f>
        <v>0.79394582976720773</v>
      </c>
      <c r="F160">
        <f>'13'!O75</f>
        <v>0.66236096372373598</v>
      </c>
      <c r="G160">
        <f>'13'!P75</f>
        <v>0.66738448644892845</v>
      </c>
      <c r="H160">
        <f>'13'!Q75</f>
        <v>0.67089923636531101</v>
      </c>
    </row>
    <row r="161" spans="1:8">
      <c r="B161" t="s">
        <v>314</v>
      </c>
      <c r="C161">
        <f>'13'!L105</f>
        <v>0.81219713526709014</v>
      </c>
      <c r="D161">
        <f>'13'!M105</f>
        <v>0.81362595636550161</v>
      </c>
      <c r="E161">
        <f>'13'!N105</f>
        <v>0.81788485047774295</v>
      </c>
      <c r="F161">
        <f>'13'!O105</f>
        <v>0.93443832340539346</v>
      </c>
      <c r="G161">
        <f>'13'!P105</f>
        <v>0.93764126395724301</v>
      </c>
      <c r="H161">
        <f>'13'!Q105</f>
        <v>0.94307414576802129</v>
      </c>
    </row>
    <row r="162" spans="1:8">
      <c r="B162" t="s">
        <v>315</v>
      </c>
      <c r="C162">
        <f>'13'!L135</f>
        <v>0.5178549278268475</v>
      </c>
      <c r="D162">
        <f>'13'!M135</f>
        <v>0.51738021481627405</v>
      </c>
      <c r="E162">
        <f>'13'!N135</f>
        <v>0.51350876122060274</v>
      </c>
      <c r="F162">
        <f>'13'!O135</f>
        <v>0.77235192082318782</v>
      </c>
      <c r="G162">
        <f>'13'!P135</f>
        <v>0.71934154988913512</v>
      </c>
      <c r="H162">
        <f>'13'!Q135</f>
        <v>0.72068033882523419</v>
      </c>
    </row>
    <row r="163" spans="1:8">
      <c r="B163" t="s">
        <v>316</v>
      </c>
      <c r="C163">
        <f>'13'!L165</f>
        <v>0.69395757944238867</v>
      </c>
      <c r="D163">
        <f>'13'!M165</f>
        <v>0.70039254591989775</v>
      </c>
      <c r="E163">
        <f>'13'!N165</f>
        <v>0.80296247006236054</v>
      </c>
      <c r="F163">
        <f>'13'!O165</f>
        <v>1.0558364096035431</v>
      </c>
      <c r="G163">
        <f>'13'!P165</f>
        <v>0.99106354119869688</v>
      </c>
      <c r="H163">
        <f>'13'!Q165</f>
        <v>1.0004113107382837</v>
      </c>
    </row>
    <row r="164" spans="1:8">
      <c r="B164" t="s">
        <v>317</v>
      </c>
      <c r="C164">
        <f>'13'!L195</f>
        <v>0.38814136414498934</v>
      </c>
      <c r="D164">
        <f>'13'!M195</f>
        <v>0.39119659496800469</v>
      </c>
      <c r="E164">
        <f>'13'!N195</f>
        <v>0.38728037365423862</v>
      </c>
      <c r="F164">
        <f>'13'!O195</f>
        <v>0.45066443944558215</v>
      </c>
      <c r="G164">
        <f>'13'!P195</f>
        <v>0.44840553532534938</v>
      </c>
      <c r="H164">
        <f>'13'!Q195</f>
        <v>0.45098968840083825</v>
      </c>
    </row>
    <row r="165" spans="1:8">
      <c r="B165" t="s">
        <v>318</v>
      </c>
      <c r="C165">
        <f>'13'!L225</f>
        <v>5.2361023056869389E-4</v>
      </c>
      <c r="D165">
        <f>'13'!M225</f>
        <v>5.2361023056869389E-4</v>
      </c>
      <c r="E165">
        <f>'13'!N225</f>
        <v>0.49422741953828486</v>
      </c>
      <c r="F165">
        <f>'13'!O225</f>
        <v>0.49276934802340411</v>
      </c>
      <c r="G165">
        <f>'13'!P225</f>
        <v>0.49204471439857134</v>
      </c>
      <c r="H165">
        <f>'13'!Q225</f>
        <v>0.22305706769934969</v>
      </c>
    </row>
    <row r="166" spans="1:8">
      <c r="B166" t="s">
        <v>319</v>
      </c>
      <c r="C166">
        <f>'13'!L255</f>
        <v>0.43373007460054891</v>
      </c>
      <c r="D166">
        <f>'13'!M255</f>
        <v>0.44152494858889557</v>
      </c>
      <c r="E166">
        <f>'13'!N255</f>
        <v>0.40443145268121811</v>
      </c>
      <c r="F166">
        <f>'13'!O255</f>
        <v>0.40756510945873681</v>
      </c>
      <c r="G166">
        <f>'13'!P255</f>
        <v>0.40905316151036186</v>
      </c>
      <c r="H166">
        <f>'13'!Q255</f>
        <v>0.41322321504606785</v>
      </c>
    </row>
    <row r="167" spans="1:8">
      <c r="B167" t="s">
        <v>320</v>
      </c>
      <c r="C167">
        <f>'13'!L285</f>
        <v>0.51959780008279044</v>
      </c>
      <c r="D167">
        <f>'13'!M285</f>
        <v>0.5212358200208862</v>
      </c>
      <c r="E167">
        <f>'13'!N285</f>
        <v>0.52386667142916243</v>
      </c>
      <c r="F167">
        <f>'13'!O285</f>
        <v>5.2361023056869389E-4</v>
      </c>
      <c r="G167">
        <f>'13'!P285</f>
        <v>5.2361023056869389E-4</v>
      </c>
      <c r="H167">
        <f>'13'!Q285</f>
        <v>5.2361023056869389E-4</v>
      </c>
    </row>
    <row r="168" spans="1:8" ht="16" thickBot="1">
      <c r="B168" t="s">
        <v>321</v>
      </c>
      <c r="C168">
        <f>'13'!L315</f>
        <v>0.27048211686015516</v>
      </c>
      <c r="D168">
        <f>'13'!M315</f>
        <v>0.27033301634253215</v>
      </c>
      <c r="E168">
        <f>'13'!N315</f>
        <v>0.24830313862793507</v>
      </c>
      <c r="F168">
        <f>'13'!O315</f>
        <v>0.38209467904224792</v>
      </c>
      <c r="G168">
        <f>'13'!P315</f>
        <v>0.37572045969231532</v>
      </c>
      <c r="H168">
        <f>'13'!Q315</f>
        <v>0.37222540931909259</v>
      </c>
    </row>
    <row r="169" spans="1:8" ht="17" thickBot="1">
      <c r="A169">
        <v>14</v>
      </c>
      <c r="B169" s="69" t="s">
        <v>57</v>
      </c>
      <c r="C169" s="62">
        <f>'14'!L12</f>
        <v>0.87212012734774758</v>
      </c>
      <c r="D169" s="62">
        <f>'14'!M12</f>
        <v>0.60986038093241868</v>
      </c>
      <c r="E169" s="62">
        <f>'14'!N12</f>
        <v>0.71318450733610794</v>
      </c>
      <c r="F169" s="62">
        <f>'14'!O12</f>
        <v>0.78247498843570562</v>
      </c>
      <c r="G169" s="62">
        <f>'14'!P12</f>
        <v>0.79921182343951158</v>
      </c>
      <c r="H169" s="63">
        <f>'14'!Q12</f>
        <v>0.46887765448084973</v>
      </c>
    </row>
    <row r="170" spans="1:8">
      <c r="B170" t="s">
        <v>323</v>
      </c>
      <c r="C170">
        <f>'14'!L45</f>
        <v>0.73366024550141851</v>
      </c>
      <c r="D170">
        <f>'14'!M45</f>
        <v>0.82435696731603403</v>
      </c>
      <c r="E170">
        <f>'14'!N45</f>
        <v>0.3099867480652137</v>
      </c>
      <c r="F170">
        <f>'14'!O45</f>
        <v>0.30894145746353208</v>
      </c>
      <c r="G170">
        <f>'14'!P45</f>
        <v>0.30902819669616138</v>
      </c>
      <c r="H170">
        <f>'14'!Q45</f>
        <v>0.30946289483186046</v>
      </c>
    </row>
    <row r="171" spans="1:8">
      <c r="B171" t="s">
        <v>324</v>
      </c>
      <c r="C171">
        <f>'14'!L75</f>
        <v>1.0475651405599136</v>
      </c>
      <c r="D171">
        <f>'14'!M75</f>
        <v>1.1589650280286996</v>
      </c>
      <c r="E171">
        <f>'14'!N75</f>
        <v>0.80902402704361065</v>
      </c>
      <c r="F171">
        <f>'14'!O75</f>
        <v>0.83820325153938724</v>
      </c>
      <c r="G171">
        <f>'14'!P75</f>
        <v>0.84402947246695881</v>
      </c>
      <c r="H171">
        <f>'14'!Q75</f>
        <v>0.84858734159721738</v>
      </c>
    </row>
    <row r="172" spans="1:8">
      <c r="B172" t="s">
        <v>325</v>
      </c>
      <c r="C172">
        <f>'14'!L105</f>
        <v>1.0875839506815941</v>
      </c>
      <c r="D172">
        <f>'14'!M105</f>
        <v>0.9988503779376916</v>
      </c>
      <c r="E172">
        <f>'14'!N105</f>
        <v>0.74909766818335022</v>
      </c>
      <c r="F172">
        <f>'14'!O105</f>
        <v>0.75481420529375542</v>
      </c>
      <c r="G172">
        <f>'14'!P105</f>
        <v>0.77845000838822676</v>
      </c>
      <c r="H172">
        <f>'14'!Q105</f>
        <v>0.78979166615855456</v>
      </c>
    </row>
    <row r="173" spans="1:8">
      <c r="B173" t="s">
        <v>248</v>
      </c>
      <c r="C173">
        <f>'14'!L135</f>
        <v>0.90910978474125548</v>
      </c>
      <c r="D173">
        <f>'14'!M135</f>
        <v>0.79834160086466799</v>
      </c>
      <c r="E173">
        <f>'14'!N135</f>
        <v>0.54120158667996032</v>
      </c>
      <c r="F173">
        <f>'14'!O135</f>
        <v>0.54913389693421755</v>
      </c>
      <c r="G173">
        <f>'14'!P135</f>
        <v>0.54885505681892854</v>
      </c>
      <c r="H173">
        <f>'14'!Q135</f>
        <v>0.55194378844043579</v>
      </c>
    </row>
    <row r="174" spans="1:8">
      <c r="B174" t="s">
        <v>326</v>
      </c>
      <c r="C174">
        <f>'14'!L165</f>
        <v>0.81636665630135008</v>
      </c>
      <c r="D174">
        <f>'14'!M165</f>
        <v>1.1928116147022931</v>
      </c>
      <c r="E174">
        <f>'14'!N165</f>
        <v>0.97767300331637219</v>
      </c>
      <c r="F174">
        <f>'14'!O165</f>
        <v>0.98312648529355706</v>
      </c>
      <c r="G174">
        <f>'14'!P165</f>
        <v>0.989781826149288</v>
      </c>
      <c r="H174">
        <f>'14'!Q165</f>
        <v>1</v>
      </c>
    </row>
    <row r="175" spans="1:8">
      <c r="B175" t="s">
        <v>327</v>
      </c>
      <c r="C175">
        <f>'14'!L195</f>
        <v>0.87285596435034074</v>
      </c>
      <c r="D175">
        <f>'14'!M195</f>
        <v>0.72361590549277832</v>
      </c>
      <c r="E175">
        <f>'14'!N195</f>
        <v>0.43196352497060042</v>
      </c>
      <c r="F175">
        <f>'14'!O195</f>
        <v>0.43370917661279018</v>
      </c>
      <c r="G175">
        <f>'14'!P195</f>
        <v>0.44104291321253841</v>
      </c>
      <c r="H175">
        <f>'14'!Q195</f>
        <v>0.44936983499482053</v>
      </c>
    </row>
    <row r="176" spans="1:8">
      <c r="B176" t="s">
        <v>328</v>
      </c>
      <c r="C176">
        <f>'14'!L225</f>
        <v>0.90470368034762649</v>
      </c>
      <c r="D176">
        <f>'14'!M225</f>
        <v>0.91583041175338176</v>
      </c>
      <c r="E176">
        <f>'14'!N225</f>
        <v>0.81185795092084312</v>
      </c>
      <c r="F176">
        <f>'14'!O225</f>
        <v>0.82262675163854593</v>
      </c>
      <c r="G176">
        <f>'14'!P225</f>
        <v>0.82858955387556033</v>
      </c>
      <c r="H176">
        <f>'14'!Q225</f>
        <v>0.84312591560863581</v>
      </c>
    </row>
    <row r="177" spans="1:8">
      <c r="B177" t="s">
        <v>329</v>
      </c>
      <c r="C177">
        <f>'14'!L255</f>
        <v>1.1139885581229056</v>
      </c>
      <c r="D177">
        <f>'14'!M255</f>
        <v>1.1948981277439479</v>
      </c>
      <c r="E177">
        <f>'14'!N255</f>
        <v>0.75216101714839168</v>
      </c>
      <c r="F177">
        <f>'14'!O255</f>
        <v>0.76247290611524932</v>
      </c>
      <c r="G177">
        <f>'14'!P255</f>
        <v>0.77081831547151469</v>
      </c>
      <c r="H177">
        <f>'14'!Q255</f>
        <v>0.78381828890396021</v>
      </c>
    </row>
    <row r="178" spans="1:8">
      <c r="B178" t="s">
        <v>330</v>
      </c>
      <c r="C178">
        <f>'14'!L285</f>
        <v>1.090195999764795</v>
      </c>
      <c r="D178">
        <f>'14'!M285</f>
        <v>1.3310116148342002</v>
      </c>
      <c r="E178">
        <f>'14'!N285</f>
        <v>1.243056062984478</v>
      </c>
      <c r="F178">
        <f>'14'!O285</f>
        <v>1.2535365319878848</v>
      </c>
      <c r="G178">
        <f>'14'!P285</f>
        <v>1.2625900927429978</v>
      </c>
      <c r="H178">
        <f>'14'!Q285</f>
        <v>1.2674453651801252</v>
      </c>
    </row>
    <row r="179" spans="1:8">
      <c r="B179" t="s">
        <v>331</v>
      </c>
      <c r="C179">
        <f>'14'!L315</f>
        <v>0.72417068389118378</v>
      </c>
      <c r="D179">
        <f>'14'!M315</f>
        <v>0.93364225737194784</v>
      </c>
      <c r="E179">
        <f>'14'!N315</f>
        <v>0.59435291119990397</v>
      </c>
      <c r="F179">
        <f>'14'!O315</f>
        <v>0.60756485666514271</v>
      </c>
      <c r="G179">
        <f>'14'!P315</f>
        <v>0.61277742673771174</v>
      </c>
      <c r="H179">
        <f>'14'!Q315</f>
        <v>0.61619367412295611</v>
      </c>
    </row>
    <row r="180" spans="1:8" ht="16" thickBot="1">
      <c r="B180" t="s">
        <v>332</v>
      </c>
      <c r="C180">
        <f>'14'!L345</f>
        <v>1.1123863570356352</v>
      </c>
      <c r="D180">
        <f>'14'!M345</f>
        <v>1.0303898908381652</v>
      </c>
      <c r="E180">
        <f>'14'!N345</f>
        <v>0.76941005352813296</v>
      </c>
      <c r="F180">
        <f>'14'!O345</f>
        <v>0.76293006380880879</v>
      </c>
      <c r="G180">
        <f>'14'!P345</f>
        <v>0.7689421956058291</v>
      </c>
      <c r="H180">
        <f>'14'!Q345</f>
        <v>0.7750857984629197</v>
      </c>
    </row>
    <row r="181" spans="1:8" ht="17" thickBot="1">
      <c r="A181">
        <v>15</v>
      </c>
      <c r="B181" s="69" t="s">
        <v>61</v>
      </c>
      <c r="C181" s="62">
        <f>'15'!L15</f>
        <v>1.1676236130528372</v>
      </c>
      <c r="D181" s="62">
        <f>'15'!M15</f>
        <v>1.1748720422281218</v>
      </c>
      <c r="E181" s="62">
        <f>'15'!N15</f>
        <v>1.1740076438324385</v>
      </c>
      <c r="F181" s="62">
        <f>'15'!O15</f>
        <v>1.1880421297598802</v>
      </c>
      <c r="G181" s="62">
        <f>'15'!P15</f>
        <v>1.1886486458963619</v>
      </c>
      <c r="H181" s="63">
        <f>'15'!Q15</f>
        <v>1.3427237110889256</v>
      </c>
    </row>
    <row r="182" spans="1:8">
      <c r="B182" t="s">
        <v>334</v>
      </c>
      <c r="C182">
        <f>'15'!L45</f>
        <v>1.12072931324175</v>
      </c>
      <c r="D182">
        <f>'15'!M45</f>
        <v>1.1260271289978281</v>
      </c>
      <c r="E182">
        <f>'15'!N45</f>
        <v>1.1867856816551605</v>
      </c>
      <c r="F182">
        <f>'15'!O45</f>
        <v>1.2357744270352888</v>
      </c>
      <c r="G182">
        <f>'15'!P45</f>
        <v>1.2317413999011215</v>
      </c>
      <c r="H182">
        <f>'15'!Q45</f>
        <v>1.6537889828051073</v>
      </c>
    </row>
    <row r="183" spans="1:8">
      <c r="B183" t="s">
        <v>335</v>
      </c>
      <c r="C183">
        <f>'15'!L75</f>
        <v>1.4496718701977951</v>
      </c>
      <c r="D183">
        <f>'15'!M75</f>
        <v>1.4590915946575824</v>
      </c>
      <c r="E183">
        <f>'15'!N75</f>
        <v>1.4699823392485816</v>
      </c>
      <c r="F183">
        <f>'15'!O75</f>
        <v>1.4713935049947764</v>
      </c>
      <c r="G183">
        <f>'15'!P75</f>
        <v>1.4763432619263115</v>
      </c>
      <c r="H183">
        <f>'15'!Q75</f>
        <v>1.4823760717605821</v>
      </c>
    </row>
    <row r="184" spans="1:8">
      <c r="B184" t="s">
        <v>280</v>
      </c>
      <c r="C184">
        <f>'15'!L105</f>
        <v>1.0743595304246143</v>
      </c>
      <c r="D184">
        <f>'15'!M105</f>
        <v>1.088105859351808</v>
      </c>
      <c r="E184">
        <f>'15'!N105</f>
        <v>1.0907191619024428</v>
      </c>
      <c r="F184">
        <f>'15'!O105</f>
        <v>1.0894117270221306</v>
      </c>
      <c r="G184">
        <f>'15'!P105</f>
        <v>1.0815999634777964</v>
      </c>
      <c r="H184">
        <f>'15'!Q105</f>
        <v>1.0826382867139286</v>
      </c>
    </row>
    <row r="185" spans="1:8">
      <c r="B185" t="s">
        <v>336</v>
      </c>
      <c r="C185">
        <f>'15'!L135</f>
        <v>1.0783357497536759</v>
      </c>
      <c r="D185">
        <f>'15'!M135</f>
        <v>1.1053640036516592</v>
      </c>
      <c r="E185">
        <f>'15'!N135</f>
        <v>1.1136679333961381</v>
      </c>
      <c r="F185">
        <f>'15'!O135</f>
        <v>1.162990580234198</v>
      </c>
      <c r="G185">
        <f>'15'!P135</f>
        <v>1.1648180682853326</v>
      </c>
      <c r="H185">
        <f>'15'!Q135</f>
        <v>1.1813952283931015</v>
      </c>
    </row>
    <row r="186" spans="1:8">
      <c r="B186" t="s">
        <v>337</v>
      </c>
      <c r="C186">
        <f>'15'!L165</f>
        <v>1.2716218850486403</v>
      </c>
      <c r="D186">
        <f>'15'!M165</f>
        <v>1.2851146879119353</v>
      </c>
      <c r="E186">
        <f>'15'!N165</f>
        <v>1.2304967044033275</v>
      </c>
      <c r="F186">
        <f>'15'!O165</f>
        <v>1.2170391370849736</v>
      </c>
      <c r="G186">
        <f>'15'!P165</f>
        <v>1.2290506237592691</v>
      </c>
      <c r="H186">
        <f>'15'!Q165</f>
        <v>1.2367749842399438</v>
      </c>
    </row>
    <row r="187" spans="1:8">
      <c r="B187" t="s">
        <v>338</v>
      </c>
      <c r="C187">
        <f>'15'!L195</f>
        <v>1.0667409944331276</v>
      </c>
      <c r="D187">
        <f>'15'!M195</f>
        <v>1.0735866502308553</v>
      </c>
      <c r="E187">
        <f>'15'!N195</f>
        <v>1.0749610441154183</v>
      </c>
      <c r="F187">
        <f>'15'!O195</f>
        <v>1.0735866502308553</v>
      </c>
      <c r="G187">
        <f>'15'!P195</f>
        <v>1.0629945077699159</v>
      </c>
      <c r="H187">
        <f>'15'!Q195</f>
        <v>1.0749610441154183</v>
      </c>
    </row>
    <row r="188" spans="1:8">
      <c r="B188" t="s">
        <v>339</v>
      </c>
      <c r="C188">
        <f>'15'!L225</f>
        <v>1.1868179109733414</v>
      </c>
      <c r="D188">
        <f>'15'!M225</f>
        <v>1.2048899837804179</v>
      </c>
      <c r="E188">
        <f>'15'!N225</f>
        <v>1.2223572652023043</v>
      </c>
      <c r="F188">
        <f>'15'!O225</f>
        <v>1.2144658698493436</v>
      </c>
      <c r="G188">
        <f>'15'!P225</f>
        <v>1.2232372460774106</v>
      </c>
      <c r="H188">
        <f>'15'!Q225</f>
        <v>1.2311856363606726</v>
      </c>
    </row>
    <row r="189" spans="1:8">
      <c r="B189" t="s">
        <v>340</v>
      </c>
      <c r="C189">
        <f>'15'!L255</f>
        <v>1.0262457586485709</v>
      </c>
      <c r="D189">
        <f>'15'!M255</f>
        <v>1.0417228005715784</v>
      </c>
      <c r="E189">
        <f>'15'!N255</f>
        <v>1.1454220536031203</v>
      </c>
      <c r="F189">
        <f>'15'!O255</f>
        <v>0.91639661876466727</v>
      </c>
      <c r="G189">
        <f>'15'!P255</f>
        <v>0.92558820334925074</v>
      </c>
      <c r="H189">
        <f>'15'!Q255</f>
        <v>0.42093268629469527</v>
      </c>
    </row>
    <row r="190" spans="1:8">
      <c r="B190" t="s">
        <v>341</v>
      </c>
      <c r="C190">
        <f>'15'!L285</f>
        <v>1.1028214265715253</v>
      </c>
      <c r="D190">
        <f>'15'!M285</f>
        <v>1.1150579740287319</v>
      </c>
      <c r="E190">
        <f>'15'!N285</f>
        <v>0.76615130873544413</v>
      </c>
      <c r="F190">
        <f>'15'!O285</f>
        <v>0.75481420529375542</v>
      </c>
      <c r="G190">
        <f>'15'!P285</f>
        <v>0.76201649739252653</v>
      </c>
      <c r="H190">
        <f>'15'!Q285</f>
        <v>0.77652272183482418</v>
      </c>
    </row>
    <row r="191" spans="1:8">
      <c r="B191" t="s">
        <v>342</v>
      </c>
      <c r="C191">
        <f>'15'!L315</f>
        <v>1.157298139249209</v>
      </c>
      <c r="D191">
        <f>'15'!M315</f>
        <v>1.0115808779425481</v>
      </c>
      <c r="E191">
        <f>'15'!N315</f>
        <v>1.0232958726190162</v>
      </c>
      <c r="F191">
        <f>'15'!O315</f>
        <v>1.0301921722742791</v>
      </c>
      <c r="G191">
        <f>'15'!P315</f>
        <v>1.0441245135350452</v>
      </c>
      <c r="H191">
        <f>'15'!Q315</f>
        <v>1.0451268607802622</v>
      </c>
    </row>
    <row r="192" spans="1:8" ht="16" thickBot="1">
      <c r="B192" t="s">
        <v>343</v>
      </c>
      <c r="C192">
        <f>'15'!L345</f>
        <v>1.3039594575555242</v>
      </c>
      <c r="D192">
        <f>'15'!M345</f>
        <v>1.3137553145668064</v>
      </c>
      <c r="E192">
        <f>'15'!N345</f>
        <v>1.1710617904954799</v>
      </c>
      <c r="F192">
        <f>'15'!O345</f>
        <v>1.1705803182405639</v>
      </c>
      <c r="G192">
        <f>'15'!P345</f>
        <v>1.179762234077895</v>
      </c>
      <c r="H192">
        <f>'15'!Q345</f>
        <v>1.1895052270712752</v>
      </c>
    </row>
    <row r="193" spans="1:8" ht="17" thickBot="1">
      <c r="A193">
        <v>16</v>
      </c>
      <c r="B193" s="69" t="s">
        <v>65</v>
      </c>
      <c r="C193" s="62">
        <f>'16'!L15</f>
        <v>1.4239047240351468</v>
      </c>
      <c r="D193" s="62">
        <f>'16'!M15</f>
        <v>1.3661010645546088</v>
      </c>
      <c r="E193" s="62">
        <f>'16'!N15</f>
        <v>1.4534634320298303</v>
      </c>
      <c r="F193" s="62">
        <f>'16'!O15</f>
        <v>1.3596030812884972</v>
      </c>
      <c r="G193" s="62">
        <f>'16'!P15</f>
        <v>1.3731245172231745</v>
      </c>
      <c r="H193" s="63">
        <f>'16'!Q15</f>
        <v>1.3818285437123083</v>
      </c>
    </row>
    <row r="194" spans="1:8">
      <c r="B194" t="s">
        <v>345</v>
      </c>
      <c r="C194">
        <f>'16'!L45</f>
        <v>1.4355153053375274</v>
      </c>
      <c r="D194">
        <f>'16'!M45</f>
        <v>1.3653283814833201</v>
      </c>
      <c r="E194">
        <f>'16'!N45</f>
        <v>1.4609064090539599</v>
      </c>
      <c r="F194">
        <f>'16'!O45</f>
        <v>1.4378274689786381</v>
      </c>
      <c r="G194">
        <f>'16'!P45</f>
        <v>1.4367931147039781</v>
      </c>
      <c r="H194">
        <f>'16'!Q45</f>
        <v>1.446753710466737</v>
      </c>
    </row>
    <row r="195" spans="1:8">
      <c r="B195" t="s">
        <v>346</v>
      </c>
      <c r="C195">
        <f>'16'!L75</f>
        <v>1.497817657723171</v>
      </c>
      <c r="D195">
        <f>'16'!M75</f>
        <v>1.4605129141342663</v>
      </c>
      <c r="E195">
        <f>'16'!N75</f>
        <v>1.4824946082461663</v>
      </c>
      <c r="F195">
        <f>'16'!O75</f>
        <v>1.4746776230484597</v>
      </c>
      <c r="G195">
        <f>'16'!P75</f>
        <v>1.4852026076526765</v>
      </c>
      <c r="H195">
        <f>'16'!Q75</f>
        <v>1.4950430577883105</v>
      </c>
    </row>
    <row r="196" spans="1:8">
      <c r="B196" t="s">
        <v>347</v>
      </c>
      <c r="C196">
        <f>'16'!L105</f>
        <v>1.3659182764905606</v>
      </c>
      <c r="D196">
        <f>'16'!M105</f>
        <v>1.3350193498487208</v>
      </c>
      <c r="E196">
        <f>'16'!N105</f>
        <v>1.4028418372592335</v>
      </c>
      <c r="F196">
        <f>'16'!O105</f>
        <v>1.3520727330329194</v>
      </c>
      <c r="G196">
        <f>'16'!P105</f>
        <v>1.3776598674660179</v>
      </c>
      <c r="H196">
        <f>'16'!Q105</f>
        <v>1.3830638020745825</v>
      </c>
    </row>
    <row r="197" spans="1:8">
      <c r="B197" t="s">
        <v>348</v>
      </c>
      <c r="C197">
        <f>'16'!L135</f>
        <v>1.5425764377793831</v>
      </c>
      <c r="D197">
        <f>'16'!M135</f>
        <v>1.4224582851939012</v>
      </c>
      <c r="E197">
        <f>'16'!N135</f>
        <v>1.5883582926281696</v>
      </c>
      <c r="F197">
        <f>'16'!O135</f>
        <v>1.4375515683852702</v>
      </c>
      <c r="G197">
        <f>'16'!P135</f>
        <v>1.4441185326989041</v>
      </c>
      <c r="H197">
        <f>'16'!Q135</f>
        <v>1.4541996776348587</v>
      </c>
    </row>
    <row r="198" spans="1:8">
      <c r="B198" t="s">
        <v>349</v>
      </c>
      <c r="C198">
        <f>'16'!L165</f>
        <v>1.4727275165230762</v>
      </c>
      <c r="D198">
        <f>'16'!M165</f>
        <v>1.4037181218119796</v>
      </c>
      <c r="E198">
        <f>'16'!N165</f>
        <v>1.486768240389881</v>
      </c>
      <c r="F198">
        <f>'16'!O165</f>
        <v>1.3278225849083816</v>
      </c>
      <c r="G198">
        <f>'16'!P165</f>
        <v>1.3350086749905972</v>
      </c>
      <c r="H198">
        <f>'16'!Q165</f>
        <v>1.3453766114004324</v>
      </c>
    </row>
    <row r="199" spans="1:8" ht="16" thickBot="1">
      <c r="B199" t="s">
        <v>350</v>
      </c>
      <c r="C199">
        <f>'16'!L195</f>
        <v>1.2811396864529003</v>
      </c>
      <c r="D199">
        <f>'16'!M195</f>
        <v>1.2587020159298083</v>
      </c>
      <c r="E199">
        <f>'16'!N195</f>
        <v>1.3591900280365341</v>
      </c>
      <c r="F199">
        <f>'16'!O195</f>
        <v>0.99111370041925262</v>
      </c>
      <c r="G199">
        <f>'16'!P195</f>
        <v>0.99713270790357145</v>
      </c>
      <c r="H199">
        <f>'16'!Q195</f>
        <v>1.012673437428329</v>
      </c>
    </row>
    <row r="200" spans="1:8" ht="17" thickBot="1">
      <c r="A200">
        <v>17</v>
      </c>
      <c r="B200" s="69" t="s">
        <v>69</v>
      </c>
      <c r="C200" s="62">
        <f>'17'!L15</f>
        <v>0.90844932327617678</v>
      </c>
      <c r="D200" s="62">
        <f>'17'!M15</f>
        <v>0.89825645624528516</v>
      </c>
      <c r="E200" s="62">
        <f>'17'!N15</f>
        <v>0.87522998500786275</v>
      </c>
      <c r="F200" s="62">
        <f>'17'!O15</f>
        <v>0.87100853506593634</v>
      </c>
      <c r="G200" s="62">
        <f>'17'!P15</f>
        <v>0.87595162457896469</v>
      </c>
      <c r="H200" s="63">
        <f>'17'!Q15</f>
        <v>0.88253997887988789</v>
      </c>
    </row>
    <row r="201" spans="1:8">
      <c r="B201" t="s">
        <v>352</v>
      </c>
      <c r="C201">
        <f>'17'!L45</f>
        <v>1.1680150413824453</v>
      </c>
      <c r="D201">
        <f>'17'!M45</f>
        <v>1.1578385988299951</v>
      </c>
      <c r="E201">
        <f>'17'!N45</f>
        <v>1.1279068356119686</v>
      </c>
      <c r="F201">
        <f>'17'!O45</f>
        <v>1.1258593980935629</v>
      </c>
      <c r="G201">
        <f>'17'!P45</f>
        <v>1.131019459794411</v>
      </c>
      <c r="H201">
        <f>'17'!Q45</f>
        <v>1.1366972838427498</v>
      </c>
    </row>
    <row r="202" spans="1:8">
      <c r="B202" t="s">
        <v>353</v>
      </c>
      <c r="C202">
        <f>'17'!L75</f>
        <v>0.62518240424554339</v>
      </c>
      <c r="D202">
        <f>'17'!M75</f>
        <v>0.59665199075907038</v>
      </c>
      <c r="E202">
        <f>'17'!N75</f>
        <v>0.58651136763145062</v>
      </c>
      <c r="F202">
        <f>'17'!O75</f>
        <v>0.59422411867211522</v>
      </c>
      <c r="G202">
        <f>'17'!P75</f>
        <v>0.59687748675083885</v>
      </c>
      <c r="H202">
        <f>'17'!Q75</f>
        <v>0.60116179352253085</v>
      </c>
    </row>
    <row r="203" spans="1:8">
      <c r="B203" t="s">
        <v>354</v>
      </c>
      <c r="C203">
        <f>'17'!L105</f>
        <v>0.66101814989552499</v>
      </c>
      <c r="D203">
        <f>'17'!M105</f>
        <v>0.66735805163889639</v>
      </c>
      <c r="E203">
        <f>'17'!N105</f>
        <v>0.67289191514908397</v>
      </c>
      <c r="F203">
        <f>'17'!O105</f>
        <v>0.67533740909008955</v>
      </c>
      <c r="G203">
        <f>'17'!P105</f>
        <v>0.68949622520092979</v>
      </c>
      <c r="H203">
        <f>'17'!Q105</f>
        <v>0.69742299568969635</v>
      </c>
    </row>
    <row r="204" spans="1:8">
      <c r="B204" t="s">
        <v>355</v>
      </c>
      <c r="C204">
        <f>'17'!L135</f>
        <v>1.1055108695120914</v>
      </c>
      <c r="D204">
        <f>'17'!M135</f>
        <v>1.1178185103860949</v>
      </c>
      <c r="E204">
        <f>'17'!N135</f>
        <v>1.0797852934369536</v>
      </c>
      <c r="F204">
        <f>'17'!O135</f>
        <v>1.0427592254349733</v>
      </c>
      <c r="G204">
        <f>'17'!P135</f>
        <v>1.0540075001369</v>
      </c>
      <c r="H204">
        <f>'17'!Q135</f>
        <v>1.0729313091308903</v>
      </c>
    </row>
    <row r="205" spans="1:8">
      <c r="B205" t="s">
        <v>356</v>
      </c>
      <c r="C205">
        <f>'17'!L165</f>
        <v>1.1543868505864865</v>
      </c>
      <c r="D205">
        <f>'17'!M165</f>
        <v>1.1677556638016111</v>
      </c>
      <c r="E205">
        <f>'17'!N165</f>
        <v>1.1738642714203755</v>
      </c>
      <c r="F205">
        <f>'17'!O165</f>
        <v>1.142458420814138</v>
      </c>
      <c r="G205">
        <f>'17'!P165</f>
        <v>1.1501577928378399</v>
      </c>
      <c r="H205">
        <f>'17'!Q165</f>
        <v>1.1572426175978261</v>
      </c>
    </row>
    <row r="206" spans="1:8">
      <c r="B206" t="s">
        <v>357</v>
      </c>
      <c r="C206">
        <f>'17'!L195</f>
        <v>1.2497334363795303</v>
      </c>
      <c r="D206">
        <f>'17'!M195</f>
        <v>1.2573512008932204</v>
      </c>
      <c r="E206">
        <f>'17'!N195</f>
        <v>1.1439314371947857</v>
      </c>
      <c r="F206">
        <f>'17'!O195</f>
        <v>1.0633345530524985</v>
      </c>
      <c r="G206">
        <f>'17'!P195</f>
        <v>1.0699872210868158</v>
      </c>
      <c r="H206">
        <f>'17'!Q195</f>
        <v>1.0803034596955317</v>
      </c>
    </row>
    <row r="207" spans="1:8">
      <c r="B207" t="s">
        <v>358</v>
      </c>
      <c r="C207">
        <f>'17'!L225</f>
        <v>0.53165032888299679</v>
      </c>
      <c r="D207">
        <f>'17'!M225</f>
        <v>0.53768033942106686</v>
      </c>
      <c r="E207">
        <f>'17'!N225</f>
        <v>0.5404655735955799</v>
      </c>
      <c r="F207">
        <f>'17'!O225</f>
        <v>0.58003576392783562</v>
      </c>
      <c r="G207">
        <f>'17'!P225</f>
        <v>0.58484380036101458</v>
      </c>
      <c r="H207">
        <f>'17'!Q225</f>
        <v>0.59173149286925519</v>
      </c>
    </row>
    <row r="208" spans="1:8">
      <c r="B208" t="s">
        <v>359</v>
      </c>
      <c r="C208">
        <f>'17'!L255</f>
        <v>1.2640447182925023</v>
      </c>
      <c r="D208">
        <f>'17'!M255</f>
        <v>1.287547963485667</v>
      </c>
      <c r="E208">
        <f>'17'!N255</f>
        <v>1.3725140805083393</v>
      </c>
      <c r="F208">
        <f>'17'!O255</f>
        <v>1.3904087627434563</v>
      </c>
      <c r="G208">
        <f>'17'!P255</f>
        <v>1.4058362856409021</v>
      </c>
      <c r="H208">
        <f>'17'!Q255</f>
        <v>1.413953262075921</v>
      </c>
    </row>
    <row r="209" spans="1:8">
      <c r="B209" t="s">
        <v>360</v>
      </c>
      <c r="C209">
        <f>'17'!L285</f>
        <v>1.0095030721282645</v>
      </c>
      <c r="D209">
        <f>'17'!M285</f>
        <v>1.0898037928436402</v>
      </c>
      <c r="E209">
        <f>'17'!N285</f>
        <v>1.1004430724205359</v>
      </c>
      <c r="F209">
        <f>'17'!O285</f>
        <v>1.0996514280678329</v>
      </c>
      <c r="G209">
        <f>'17'!P285</f>
        <v>1.1008391082869686</v>
      </c>
      <c r="H209">
        <f>'17'!Q285</f>
        <v>1.1032183183782336</v>
      </c>
    </row>
    <row r="210" spans="1:8">
      <c r="B210" t="s">
        <v>361</v>
      </c>
      <c r="C210">
        <f>'17'!L315</f>
        <v>0.8202862724323271</v>
      </c>
      <c r="D210">
        <f>'17'!M315</f>
        <v>0.89686448997055268</v>
      </c>
      <c r="E210">
        <f>'17'!N315</f>
        <v>0.82754671060939411</v>
      </c>
      <c r="F210">
        <f>'17'!O315</f>
        <v>0.6834310386573772</v>
      </c>
      <c r="G210">
        <f>'17'!P315</f>
        <v>0.68282239155194224</v>
      </c>
      <c r="H210">
        <f>'17'!Q315</f>
        <v>0.68588055861011032</v>
      </c>
    </row>
    <row r="211" spans="1:8" ht="16" thickBot="1">
      <c r="B211" t="s">
        <v>362</v>
      </c>
      <c r="C211">
        <f>'17'!L345</f>
        <v>0.75850450516049084</v>
      </c>
      <c r="D211">
        <f>'17'!M345</f>
        <v>0.76917602720676803</v>
      </c>
      <c r="E211">
        <f>'17'!N345</f>
        <v>0.77413188335102256</v>
      </c>
      <c r="F211">
        <f>'17'!O345</f>
        <v>0.66148212642312254</v>
      </c>
      <c r="G211">
        <f>'17'!P345</f>
        <v>0.66210215051458099</v>
      </c>
      <c r="H211">
        <f>'17'!Q345</f>
        <v>0.66712026723975493</v>
      </c>
    </row>
    <row r="212" spans="1:8" ht="17" thickBot="1">
      <c r="A212">
        <v>18</v>
      </c>
      <c r="B212" s="69" t="s">
        <v>73</v>
      </c>
      <c r="C212" s="62">
        <f>'18'!L15</f>
        <v>0.75591666159051019</v>
      </c>
      <c r="D212" s="62">
        <f>'18'!M15</f>
        <v>0.77833846277095464</v>
      </c>
      <c r="E212" s="62">
        <f>'18'!N15</f>
        <v>0.81959363963516774</v>
      </c>
      <c r="F212" s="62">
        <f>'18'!O15</f>
        <v>0.8197496105335238</v>
      </c>
      <c r="G212" s="62">
        <f>'18'!P15</f>
        <v>0.82556873029956024</v>
      </c>
      <c r="H212" s="63">
        <f>'18'!Q15</f>
        <v>0.83049691872778675</v>
      </c>
    </row>
    <row r="213" spans="1:8">
      <c r="B213" t="s">
        <v>364</v>
      </c>
      <c r="C213">
        <f>'18'!L45</f>
        <v>1.1538856449781054</v>
      </c>
      <c r="D213">
        <f>'18'!M45</f>
        <v>1.1908472168362521</v>
      </c>
      <c r="E213">
        <f>'18'!N45</f>
        <v>1.256374919301231</v>
      </c>
      <c r="F213">
        <f>'18'!O45</f>
        <v>1.2613446032363456</v>
      </c>
      <c r="G213">
        <f>'18'!P45</f>
        <v>1.2693578979642677</v>
      </c>
      <c r="H213">
        <f>'18'!Q45</f>
        <v>1.2739597596075911</v>
      </c>
    </row>
    <row r="214" spans="1:8">
      <c r="B214" t="s">
        <v>365</v>
      </c>
      <c r="C214">
        <f>'18'!L75</f>
        <v>0.69635167447174129</v>
      </c>
      <c r="D214">
        <f>'18'!M75</f>
        <v>0.72337849917318919</v>
      </c>
      <c r="E214">
        <f>'18'!N75</f>
        <v>0.73634562838780737</v>
      </c>
      <c r="F214">
        <f>'18'!O75</f>
        <v>0.58803559222308077</v>
      </c>
      <c r="G214">
        <f>'18'!P75</f>
        <v>0.59696739078840277</v>
      </c>
      <c r="H214">
        <f>'18'!Q75</f>
        <v>0.60482188982234586</v>
      </c>
    </row>
    <row r="215" spans="1:8">
      <c r="B215" t="s">
        <v>366</v>
      </c>
      <c r="C215">
        <f>'18'!L105</f>
        <v>0.47586120459723175</v>
      </c>
      <c r="D215">
        <f>'18'!M105</f>
        <v>0.32274695988985685</v>
      </c>
      <c r="E215">
        <f>'18'!N105</f>
        <v>0.32418905204159582</v>
      </c>
      <c r="F215">
        <f>'18'!O105</f>
        <v>0.32379400644606038</v>
      </c>
      <c r="G215">
        <f>'18'!P105</f>
        <v>0.32471783712626173</v>
      </c>
      <c r="H215">
        <f>'18'!Q105</f>
        <v>0.32658734222447106</v>
      </c>
    </row>
    <row r="216" spans="1:8">
      <c r="B216" t="s">
        <v>367</v>
      </c>
      <c r="C216">
        <f>'18'!L135</f>
        <v>0.77953987594637975</v>
      </c>
      <c r="D216">
        <f>'18'!M135</f>
        <v>0.66554094249350071</v>
      </c>
      <c r="E216">
        <f>'18'!N135</f>
        <v>0.6664873074775074</v>
      </c>
      <c r="F216">
        <f>'18'!O135</f>
        <v>0.68383762924295177</v>
      </c>
      <c r="G216">
        <f>'18'!P135</f>
        <v>0.69316454124422555</v>
      </c>
      <c r="H216">
        <f>'18'!Q135</f>
        <v>0.70321386980931744</v>
      </c>
    </row>
    <row r="217" spans="1:8">
      <c r="B217" t="s">
        <v>368</v>
      </c>
      <c r="C217">
        <f>'18'!L165</f>
        <v>0.6160025138255435</v>
      </c>
      <c r="D217">
        <f>'18'!M165</f>
        <v>0.41852558340891688</v>
      </c>
      <c r="E217">
        <f>'18'!N165</f>
        <v>0.42726043553024912</v>
      </c>
      <c r="F217">
        <f>'18'!O165</f>
        <v>0.43356296782313758</v>
      </c>
      <c r="G217">
        <f>'18'!P165</f>
        <v>0.43651303322842655</v>
      </c>
      <c r="H217">
        <f>'18'!Q165</f>
        <v>0.439822385013729</v>
      </c>
    </row>
    <row r="218" spans="1:8">
      <c r="B218" t="s">
        <v>369</v>
      </c>
      <c r="C218">
        <f>'18'!L195</f>
        <v>0.66560391909400518</v>
      </c>
      <c r="D218">
        <f>'18'!M195</f>
        <v>0.68020196236842911</v>
      </c>
      <c r="E218">
        <f>'18'!N195</f>
        <v>0.68282239155194224</v>
      </c>
      <c r="F218">
        <f>'18'!O195</f>
        <v>0.68835425817755524</v>
      </c>
      <c r="G218">
        <f>'18'!P195</f>
        <v>0.70482955784613166</v>
      </c>
      <c r="H218">
        <f>'18'!Q195</f>
        <v>0.71200060623533523</v>
      </c>
    </row>
    <row r="219" spans="1:8">
      <c r="B219" t="s">
        <v>370</v>
      </c>
      <c r="C219">
        <f>'18'!L225</f>
        <v>0.56209723586393523</v>
      </c>
      <c r="D219">
        <f>'18'!M225</f>
        <v>0.57152988378339187</v>
      </c>
      <c r="E219">
        <f>'18'!N225</f>
        <v>0.57752957390386206</v>
      </c>
      <c r="F219">
        <f>'18'!O225</f>
        <v>0.58354002053708898</v>
      </c>
      <c r="G219">
        <f>'18'!P225</f>
        <v>0.58989447731717004</v>
      </c>
      <c r="H219">
        <f>'18'!Q225</f>
        <v>0.59142740166543784</v>
      </c>
    </row>
    <row r="220" spans="1:8">
      <c r="B220" t="s">
        <v>371</v>
      </c>
      <c r="C220">
        <f>'18'!L255</f>
        <v>0.6025917848689023</v>
      </c>
      <c r="D220">
        <f>'18'!M255</f>
        <v>0.5771804216966212</v>
      </c>
      <c r="E220">
        <f>'18'!N255</f>
        <v>0.60990783690785555</v>
      </c>
      <c r="F220">
        <f>'18'!O255</f>
        <v>0.61397351964808389</v>
      </c>
      <c r="G220">
        <f>'18'!P255</f>
        <v>0.61108863614821429</v>
      </c>
      <c r="H220">
        <f>'18'!Q255</f>
        <v>0.61372117966580175</v>
      </c>
    </row>
    <row r="221" spans="1:8" ht="16" thickBot="1">
      <c r="B221" t="s">
        <v>372</v>
      </c>
      <c r="C221">
        <f>'18'!L285</f>
        <v>0.48615076357899872</v>
      </c>
      <c r="D221">
        <f>'18'!M285</f>
        <v>0.92076960052303169</v>
      </c>
      <c r="E221">
        <f>'18'!N285</f>
        <v>0.93563591312456496</v>
      </c>
      <c r="F221">
        <f>'18'!O285</f>
        <v>0.94578189215309283</v>
      </c>
      <c r="G221">
        <f>'18'!P285</f>
        <v>0.9549637293910469</v>
      </c>
      <c r="H221">
        <f>'18'!Q285</f>
        <v>0.95327616250729341</v>
      </c>
    </row>
    <row r="222" spans="1:8" ht="17" thickBot="1">
      <c r="A222">
        <v>19</v>
      </c>
      <c r="B222" s="69" t="s">
        <v>77</v>
      </c>
      <c r="C222" s="62">
        <f>'19'!L15</f>
        <v>0.89729377929559562</v>
      </c>
      <c r="D222" s="62">
        <f>'19'!M15</f>
        <v>0.91176207041451407</v>
      </c>
      <c r="E222" s="62">
        <f>'19'!N15</f>
        <v>0.91849746571211321</v>
      </c>
      <c r="F222" s="62">
        <f>'19'!O15</f>
        <v>0.95939226636543962</v>
      </c>
      <c r="G222" s="62">
        <f>'19'!P15</f>
        <v>0.97381764847719232</v>
      </c>
      <c r="H222" s="63">
        <f>'19'!Q15</f>
        <v>0.98625896892893616</v>
      </c>
    </row>
    <row r="223" spans="1:8">
      <c r="B223" t="s">
        <v>374</v>
      </c>
      <c r="C223">
        <f>'19'!L45</f>
        <v>1.2212825926688935</v>
      </c>
      <c r="D223">
        <f>'19'!M45</f>
        <v>1.237799244915758</v>
      </c>
      <c r="E223">
        <f>'19'!N45</f>
        <v>1.245742642255506</v>
      </c>
      <c r="F223">
        <f>'19'!O45</f>
        <v>1.3409171207007147</v>
      </c>
      <c r="G223">
        <f>'19'!P45</f>
        <v>1.3472482881183663</v>
      </c>
      <c r="H223">
        <f>'19'!Q45</f>
        <v>1.3539636198191942</v>
      </c>
    </row>
    <row r="224" spans="1:8">
      <c r="B224" t="s">
        <v>338</v>
      </c>
      <c r="C224">
        <f>'19'!L75</f>
        <v>1.0008227906530909</v>
      </c>
      <c r="D224">
        <f>'19'!M75</f>
        <v>1.0827681471847894</v>
      </c>
      <c r="E224">
        <f>'19'!N75</f>
        <v>1.090195999764795</v>
      </c>
      <c r="F224">
        <f>'19'!O75</f>
        <v>1.1071951009384449</v>
      </c>
      <c r="G224">
        <f>'19'!P75</f>
        <v>1.1309516340442458</v>
      </c>
      <c r="H224">
        <f>'19'!Q75</f>
        <v>1.1510686301558064</v>
      </c>
    </row>
    <row r="225" spans="1:8">
      <c r="B225" t="s">
        <v>375</v>
      </c>
      <c r="C225">
        <f>'19'!L105</f>
        <v>0.73541303139059111</v>
      </c>
      <c r="D225">
        <f>'19'!M105</f>
        <v>0.77963425818443355</v>
      </c>
      <c r="E225">
        <f>'19'!N105</f>
        <v>0.77418479435475651</v>
      </c>
      <c r="F225">
        <f>'19'!O105</f>
        <v>0.82019064162398314</v>
      </c>
      <c r="G225">
        <f>'19'!P105</f>
        <v>0.82644643009213536</v>
      </c>
      <c r="H225">
        <f>'19'!Q105</f>
        <v>0.83225351373647671</v>
      </c>
    </row>
    <row r="226" spans="1:8">
      <c r="B226" t="s">
        <v>376</v>
      </c>
      <c r="C226">
        <f>'19'!L135</f>
        <v>0.81389889349333522</v>
      </c>
      <c r="D226">
        <f>'19'!M135</f>
        <v>0.82220531984528533</v>
      </c>
      <c r="E226">
        <f>'19'!N135</f>
        <v>0.83017087892096164</v>
      </c>
      <c r="F226">
        <f>'19'!O135</f>
        <v>0.83599154218532234</v>
      </c>
      <c r="G226">
        <f>'19'!P135</f>
        <v>0.86557091934695829</v>
      </c>
      <c r="H226">
        <f>'19'!Q135</f>
        <v>0.87342332446341275</v>
      </c>
    </row>
    <row r="227" spans="1:8">
      <c r="B227" t="s">
        <v>377</v>
      </c>
      <c r="C227">
        <f>'19'!L165</f>
        <v>1.2653889369826583</v>
      </c>
      <c r="D227">
        <f>'19'!M165</f>
        <v>1.2026061757968143</v>
      </c>
      <c r="E227">
        <f>'19'!N165</f>
        <v>1.2508331443473866</v>
      </c>
      <c r="F227">
        <f>'19'!O165</f>
        <v>1.2586588824011122</v>
      </c>
      <c r="G227">
        <f>'19'!P165</f>
        <v>1.2756810124002111</v>
      </c>
      <c r="H227">
        <f>'19'!Q165</f>
        <v>1.2876715132114729</v>
      </c>
    </row>
    <row r="228" spans="1:8" ht="16" thickBot="1">
      <c r="B228" t="s">
        <v>378</v>
      </c>
      <c r="C228">
        <f>'19'!L195</f>
        <v>0.82730185739031747</v>
      </c>
      <c r="D228">
        <f>'19'!M195</f>
        <v>0.82457298054522854</v>
      </c>
      <c r="E228">
        <f>'19'!N195</f>
        <v>0.8232177505756566</v>
      </c>
      <c r="F228">
        <f>'19'!O195</f>
        <v>0.82678831040155243</v>
      </c>
      <c r="G228">
        <f>'19'!P195</f>
        <v>0.84712150331895075</v>
      </c>
      <c r="H228">
        <f>'19'!Q195</f>
        <v>0.86947286066059082</v>
      </c>
    </row>
    <row r="229" spans="1:8" ht="17" thickBot="1">
      <c r="A229">
        <v>20</v>
      </c>
      <c r="B229" s="69" t="s">
        <v>81</v>
      </c>
      <c r="C229" s="62">
        <f>'20'!L15</f>
        <v>1.0425513383367304</v>
      </c>
      <c r="D229" s="62">
        <f>'20'!M15</f>
        <v>0.99404359472463899</v>
      </c>
      <c r="E229" s="62">
        <f>'20'!N15</f>
        <v>0.82799612377338394</v>
      </c>
      <c r="F229" s="62">
        <f>'20'!O15</f>
        <v>0.83116082876517694</v>
      </c>
      <c r="G229" s="62">
        <f>'20'!P15</f>
        <v>0.84346981547004307</v>
      </c>
      <c r="H229" s="63">
        <f>'20'!Q15</f>
        <v>0.85250386150615498</v>
      </c>
    </row>
    <row r="230" spans="1:8">
      <c r="B230" t="s">
        <v>380</v>
      </c>
      <c r="C230">
        <f>'20'!L45</f>
        <v>0.88293288651120938</v>
      </c>
      <c r="D230">
        <f>'20'!M45</f>
        <v>1.0567622471206382</v>
      </c>
      <c r="E230">
        <f>'20'!N45</f>
        <v>0.69821528284361389</v>
      </c>
      <c r="F230">
        <f>'20'!O45</f>
        <v>0.69992136877975952</v>
      </c>
      <c r="G230">
        <f>'20'!P45</f>
        <v>0.71508027088074</v>
      </c>
      <c r="H230">
        <f>'20'!Q45</f>
        <v>0.72588825604716611</v>
      </c>
    </row>
    <row r="231" spans="1:8">
      <c r="B231" t="s">
        <v>381</v>
      </c>
      <c r="C231">
        <f>'20'!L75</f>
        <v>1.2451994313522752</v>
      </c>
      <c r="D231">
        <f>'20'!M75</f>
        <v>0.84457288026165411</v>
      </c>
      <c r="E231">
        <f>'20'!N75</f>
        <v>1.1143894688422957</v>
      </c>
      <c r="F231">
        <f>'20'!O75</f>
        <v>1.1244592640282769</v>
      </c>
      <c r="G231">
        <f>'20'!P75</f>
        <v>1.1411710875104628</v>
      </c>
      <c r="H231">
        <f>'20'!Q75</f>
        <v>1.1428147480476554</v>
      </c>
    </row>
    <row r="232" spans="1:8">
      <c r="B232" t="s">
        <v>382</v>
      </c>
      <c r="C232">
        <f>'20'!L105</f>
        <v>1.2469385405315523</v>
      </c>
      <c r="D232">
        <f>'20'!M105</f>
        <v>1.0699872210868158</v>
      </c>
      <c r="E232">
        <f>'20'!N105</f>
        <v>1.0839375925903947</v>
      </c>
      <c r="F232">
        <f>'20'!O105</f>
        <v>1.0784909648827317</v>
      </c>
      <c r="G232">
        <f>'20'!P105</f>
        <v>1.0699872210868158</v>
      </c>
      <c r="H232">
        <f>'20'!Q105</f>
        <v>1.072299751932396</v>
      </c>
    </row>
    <row r="233" spans="1:8">
      <c r="B233" t="s">
        <v>383</v>
      </c>
      <c r="C233">
        <f>'20'!L135</f>
        <v>1.2972205308898082</v>
      </c>
      <c r="D233">
        <f>'20'!M135</f>
        <v>0.95361302285170479</v>
      </c>
      <c r="E233">
        <f>'20'!N135</f>
        <v>0.95159673279702872</v>
      </c>
      <c r="F233">
        <f>'20'!O135</f>
        <v>0.96179667237356525</v>
      </c>
      <c r="G233">
        <f>'20'!P135</f>
        <v>0.95462556194763482</v>
      </c>
      <c r="H233">
        <f>'20'!Q135</f>
        <v>0.95411892477874161</v>
      </c>
    </row>
    <row r="234" spans="1:8" ht="16" thickBot="1">
      <c r="B234" t="s">
        <v>384</v>
      </c>
      <c r="C234">
        <f>'20'!L165</f>
        <v>1.0225597269527793</v>
      </c>
      <c r="D234">
        <f>'20'!M165</f>
        <v>0.781072729620785</v>
      </c>
      <c r="E234">
        <f>'20'!N165</f>
        <v>0.88283541003243005</v>
      </c>
      <c r="F234">
        <f>'20'!O165</f>
        <v>0.88592014137167985</v>
      </c>
      <c r="G234">
        <f>'20'!P165</f>
        <v>0.8921791147119712</v>
      </c>
      <c r="H234">
        <f>'20'!Q165</f>
        <v>0.90143720604283295</v>
      </c>
    </row>
    <row r="235" spans="1:8" ht="17" thickBot="1">
      <c r="A235">
        <v>21</v>
      </c>
      <c r="B235" s="69" t="s">
        <v>85</v>
      </c>
      <c r="C235" s="62">
        <f>'21'!L15</f>
        <v>0.71725405422381971</v>
      </c>
      <c r="D235" s="62">
        <f>'21'!M15</f>
        <v>0.72227341507741571</v>
      </c>
      <c r="E235" s="62">
        <f>'21'!N15</f>
        <v>0.69865290318560691</v>
      </c>
      <c r="F235" s="62">
        <f>'21'!O15</f>
        <v>0.68145834250122317</v>
      </c>
      <c r="G235" s="62">
        <f>'21'!P15</f>
        <v>0.68120655840737798</v>
      </c>
      <c r="H235" s="63">
        <f>'21'!Q15</f>
        <v>0.68582928166806345</v>
      </c>
    </row>
    <row r="236" spans="1:8">
      <c r="B236" t="s">
        <v>386</v>
      </c>
      <c r="C236">
        <f>'21'!L45</f>
        <v>0.46355289308192743</v>
      </c>
      <c r="D236">
        <f>'21'!M45</f>
        <v>0.49341361118301541</v>
      </c>
      <c r="E236">
        <f>'21'!N45</f>
        <v>0.43316158822119594</v>
      </c>
      <c r="F236">
        <f>'21'!O45</f>
        <v>0.46254192573218555</v>
      </c>
      <c r="G236">
        <f>'21'!P45</f>
        <v>0.45799065332961814</v>
      </c>
      <c r="H236">
        <f>'21'!Q45</f>
        <v>0.45916445636288605</v>
      </c>
    </row>
    <row r="237" spans="1:8">
      <c r="B237" t="s">
        <v>387</v>
      </c>
      <c r="C237">
        <f>'21'!L75</f>
        <v>0.71654660635379985</v>
      </c>
      <c r="D237">
        <f>'21'!M75</f>
        <v>0.7918106368132124</v>
      </c>
      <c r="E237">
        <f>'21'!N75</f>
        <v>0.80219661484917471</v>
      </c>
      <c r="F237">
        <f>'21'!O75</f>
        <v>0.80810451295382135</v>
      </c>
      <c r="G237">
        <f>'21'!P75</f>
        <v>0.81156752985091618</v>
      </c>
      <c r="H237">
        <f>'21'!Q75</f>
        <v>0.81719380503154238</v>
      </c>
    </row>
    <row r="238" spans="1:8">
      <c r="B238" t="s">
        <v>388</v>
      </c>
      <c r="C238">
        <f>'21'!L105</f>
        <v>1.0294735154462353</v>
      </c>
      <c r="D238">
        <f>'21'!M105</f>
        <v>0.9856078545497583</v>
      </c>
      <c r="E238">
        <f>'21'!N105</f>
        <v>0.88300601320439531</v>
      </c>
      <c r="F238">
        <f>'21'!O105</f>
        <v>0.88738710869647552</v>
      </c>
      <c r="G238">
        <f>'21'!P105</f>
        <v>0.89981603038309022</v>
      </c>
      <c r="H238">
        <f>'21'!Q105</f>
        <v>0.91981409569181549</v>
      </c>
    </row>
    <row r="239" spans="1:8">
      <c r="B239" t="s">
        <v>389</v>
      </c>
      <c r="C239">
        <f>'21'!L135</f>
        <v>0.94489590798438561</v>
      </c>
      <c r="D239">
        <f>'21'!M135</f>
        <v>0.94832585733829633</v>
      </c>
      <c r="E239">
        <f>'21'!N135</f>
        <v>0.95237084716453024</v>
      </c>
      <c r="F239">
        <f>'21'!O135</f>
        <v>0.82627563497364565</v>
      </c>
      <c r="G239">
        <f>'21'!P135</f>
        <v>0.8278162783645493</v>
      </c>
      <c r="H239">
        <f>'21'!Q135</f>
        <v>0.83196340370327104</v>
      </c>
    </row>
    <row r="240" spans="1:8" ht="16" thickBot="1">
      <c r="B240" t="s">
        <v>390</v>
      </c>
      <c r="C240">
        <f>'21'!L165</f>
        <v>0.72696214154096539</v>
      </c>
      <c r="D240">
        <f>'21'!M165</f>
        <v>0.66845485523644976</v>
      </c>
      <c r="E240">
        <f>'21'!N165</f>
        <v>0.75659729047005009</v>
      </c>
      <c r="F240">
        <f>'21'!O165</f>
        <v>0.76224460825793916</v>
      </c>
      <c r="G240">
        <f>'21'!P165</f>
        <v>0.77105371228957031</v>
      </c>
      <c r="H240">
        <f>'21'!Q165</f>
        <v>0.77845000838822676</v>
      </c>
    </row>
    <row r="241" spans="1:8" ht="17" thickBot="1">
      <c r="A241">
        <v>22</v>
      </c>
      <c r="B241" s="69" t="s">
        <v>89</v>
      </c>
      <c r="C241" s="62">
        <f>'22'!L15</f>
        <v>0.85106095681489025</v>
      </c>
      <c r="D241" s="62">
        <f>'22'!M15</f>
        <v>0.84375812719273247</v>
      </c>
      <c r="E241" s="62">
        <f>'22'!N15</f>
        <v>0.80687572522960072</v>
      </c>
      <c r="F241" s="62">
        <f>'22'!O15</f>
        <v>0.75824876786256112</v>
      </c>
      <c r="G241" s="62">
        <f>'22'!P15</f>
        <v>0.76172644452098548</v>
      </c>
      <c r="H241" s="63">
        <f>'22'!Q15</f>
        <v>0.75645503197537611</v>
      </c>
    </row>
    <row r="242" spans="1:8">
      <c r="B242" t="s">
        <v>392</v>
      </c>
      <c r="C242">
        <f>'22'!L45</f>
        <v>1.039127178663398</v>
      </c>
      <c r="D242">
        <f>'22'!M45</f>
        <v>1.0408378503963029</v>
      </c>
      <c r="E242">
        <f>'22'!N45</f>
        <v>1.0543090237436752</v>
      </c>
      <c r="F242">
        <f>'22'!O45</f>
        <v>0.9986738338881721</v>
      </c>
      <c r="G242">
        <f>'22'!P45</f>
        <v>1.0033269642693572</v>
      </c>
      <c r="H242">
        <f>'22'!Q45</f>
        <v>1.0012555545908584</v>
      </c>
    </row>
    <row r="243" spans="1:8">
      <c r="B243" t="s">
        <v>393</v>
      </c>
      <c r="C243">
        <f>'22'!L75</f>
        <v>0.62536544213077316</v>
      </c>
      <c r="D243">
        <f>'22'!M75</f>
        <v>0.62790180608734969</v>
      </c>
      <c r="E243">
        <f>'22'!N75</f>
        <v>0.62476882161858116</v>
      </c>
      <c r="F243">
        <f>'22'!O75</f>
        <v>0.59901740854297214</v>
      </c>
      <c r="G243">
        <f>'22'!P75</f>
        <v>0.60017904251390353</v>
      </c>
      <c r="H243">
        <f>'22'!Q75</f>
        <v>0.57636797489142966</v>
      </c>
    </row>
    <row r="244" spans="1:8">
      <c r="B244" t="s">
        <v>394</v>
      </c>
      <c r="C244">
        <f>'22'!L105</f>
        <v>1.0550009292695821</v>
      </c>
      <c r="D244">
        <f>'22'!M105</f>
        <v>1.0721454278352989</v>
      </c>
      <c r="E244">
        <f>'22'!N105</f>
        <v>0.95096903144798794</v>
      </c>
      <c r="F244">
        <f>'22'!O105</f>
        <v>0.96244414025452663</v>
      </c>
      <c r="G244">
        <f>'22'!P105</f>
        <v>0.96898510811689376</v>
      </c>
      <c r="H244">
        <f>'22'!Q105</f>
        <v>0.99856353721710134</v>
      </c>
    </row>
    <row r="245" spans="1:8">
      <c r="B245" t="s">
        <v>395</v>
      </c>
      <c r="C245">
        <f>'22'!L135</f>
        <v>0.58238978322527768</v>
      </c>
      <c r="D245">
        <f>'22'!M135</f>
        <v>0.49771154910345156</v>
      </c>
      <c r="E245">
        <f>'22'!N135</f>
        <v>0.39641907015122263</v>
      </c>
      <c r="F245">
        <f>'22'!O135</f>
        <v>0.26729186268852562</v>
      </c>
      <c r="G245">
        <f>'22'!P135</f>
        <v>0.26822968566502903</v>
      </c>
      <c r="H245">
        <f>'22'!Q135</f>
        <v>0.27045342620409712</v>
      </c>
    </row>
    <row r="246" spans="1:8">
      <c r="B246" t="s">
        <v>396</v>
      </c>
      <c r="C246">
        <f>'22'!L165</f>
        <v>0.98950205529584478</v>
      </c>
      <c r="D246">
        <f>'22'!M165</f>
        <v>0.99741842482252074</v>
      </c>
      <c r="E246">
        <f>'22'!N165</f>
        <v>0.66826375239082847</v>
      </c>
      <c r="F246">
        <f>'22'!O165</f>
        <v>0.66541503820281345</v>
      </c>
      <c r="G246">
        <f>'22'!P165</f>
        <v>0.66922076501923278</v>
      </c>
      <c r="H246">
        <f>'22'!Q165</f>
        <v>0.67484636465667303</v>
      </c>
    </row>
    <row r="247" spans="1:8" ht="16" thickBot="1">
      <c r="B247" t="s">
        <v>397</v>
      </c>
      <c r="C247">
        <f>'22'!L195</f>
        <v>0.8232177505756566</v>
      </c>
      <c r="D247">
        <f>'22'!M195</f>
        <v>0.8342336314990656</v>
      </c>
      <c r="E247">
        <f>'22'!N195</f>
        <v>0.92890453784797011</v>
      </c>
      <c r="F247">
        <f>'22'!O195</f>
        <v>0.84858734159721738</v>
      </c>
      <c r="G247">
        <f>'22'!P195</f>
        <v>0.86133367443041819</v>
      </c>
      <c r="H247">
        <f>'22'!Q195</f>
        <v>0.87382107761320649</v>
      </c>
    </row>
    <row r="248" spans="1:8" ht="17" thickBot="1">
      <c r="A248">
        <v>23</v>
      </c>
      <c r="B248" s="69" t="s">
        <v>93</v>
      </c>
      <c r="C248" s="62">
        <f>'23'!L15</f>
        <v>1.4191731627597775</v>
      </c>
      <c r="D248" s="62">
        <f>'23'!M15</f>
        <v>1.4286452396684062</v>
      </c>
      <c r="E248" s="62">
        <f>'23'!N15</f>
        <v>1.3637759642791825</v>
      </c>
      <c r="F248" s="62">
        <f>'23'!O15</f>
        <v>0.91284693529380623</v>
      </c>
      <c r="G248" s="62">
        <f>'23'!P15</f>
        <v>0.92620261968847817</v>
      </c>
      <c r="H248" s="63">
        <f>'23'!Q15</f>
        <v>0.86968514990486923</v>
      </c>
    </row>
    <row r="249" spans="1:8">
      <c r="B249" t="s">
        <v>399</v>
      </c>
      <c r="C249">
        <f>'23'!L45</f>
        <v>0.77917612289639471</v>
      </c>
      <c r="D249">
        <f>'23'!M45</f>
        <v>0.78878745122302918</v>
      </c>
      <c r="E249">
        <f>'23'!N45</f>
        <v>0.73908804486099333</v>
      </c>
      <c r="F249">
        <f>'23'!O45</f>
        <v>0.36240307197120447</v>
      </c>
      <c r="G249">
        <f>'23'!P45</f>
        <v>0.36548039996208909</v>
      </c>
      <c r="H249">
        <f>'23'!Q45</f>
        <v>0.37281909056628876</v>
      </c>
    </row>
    <row r="250" spans="1:8">
      <c r="B250" t="s">
        <v>400</v>
      </c>
      <c r="C250">
        <f>'23'!L75</f>
        <v>1.4827317096539907</v>
      </c>
      <c r="D250">
        <f>'23'!M75</f>
        <v>1.4898624122571906</v>
      </c>
      <c r="E250">
        <f>'23'!N75</f>
        <v>1.4071858719305366</v>
      </c>
      <c r="F250">
        <f>'23'!O75</f>
        <v>0.90543397220875321</v>
      </c>
      <c r="G250">
        <f>'23'!P75</f>
        <v>0.90984985926820616</v>
      </c>
      <c r="H250">
        <f>'23'!Q75</f>
        <v>0.92733986536482427</v>
      </c>
    </row>
    <row r="251" spans="1:8">
      <c r="B251" t="s">
        <v>401</v>
      </c>
      <c r="C251">
        <f>'23'!L105</f>
        <v>1.5733654670197299</v>
      </c>
      <c r="D251">
        <f>'23'!M105</f>
        <v>1.5784058160033336</v>
      </c>
      <c r="E251">
        <f>'23'!N105</f>
        <v>1.4884335335815788</v>
      </c>
      <c r="F251">
        <f>'23'!O105</f>
        <v>1.0592611790919986</v>
      </c>
      <c r="G251">
        <f>'23'!P105</f>
        <v>1.0715283535163425</v>
      </c>
      <c r="H251">
        <f>'23'!Q105</f>
        <v>1.0980698474485155</v>
      </c>
    </row>
    <row r="252" spans="1:8">
      <c r="B252" t="s">
        <v>402</v>
      </c>
      <c r="C252">
        <f>'23'!L135</f>
        <v>1.5180013462150785</v>
      </c>
      <c r="D252">
        <f>'23'!M135</f>
        <v>1.5223773347085958</v>
      </c>
      <c r="E252">
        <f>'23'!N135</f>
        <v>1.529908398114646</v>
      </c>
      <c r="F252">
        <f>'23'!O135</f>
        <v>1.0577376900036508</v>
      </c>
      <c r="G252">
        <f>'23'!P135</f>
        <v>1.0917662394617433</v>
      </c>
      <c r="H252">
        <f>'23'!Q135</f>
        <v>1.1044098510227445</v>
      </c>
    </row>
    <row r="253" spans="1:8">
      <c r="B253" t="s">
        <v>403</v>
      </c>
      <c r="C253">
        <f>'23'!L165</f>
        <v>1.4834432414252943</v>
      </c>
      <c r="D253">
        <f>'23'!M165</f>
        <v>1.4948742984569532</v>
      </c>
      <c r="E253">
        <f>'23'!N165</f>
        <v>1.2674453651801252</v>
      </c>
      <c r="F253">
        <f>'23'!O165</f>
        <v>1.0777151125890616</v>
      </c>
      <c r="G253">
        <f>'23'!P165</f>
        <v>1.0917662394617433</v>
      </c>
      <c r="H253">
        <f>'23'!Q165</f>
        <v>1.1139885581229056</v>
      </c>
    </row>
    <row r="254" spans="1:8">
      <c r="B254" t="s">
        <v>404</v>
      </c>
      <c r="C254">
        <f>'23'!L195</f>
        <v>1.2927472726337548</v>
      </c>
      <c r="D254">
        <f>'23'!M195</f>
        <v>1.295727727589207</v>
      </c>
      <c r="E254">
        <f>'23'!N195</f>
        <v>1.3062135370443559</v>
      </c>
      <c r="F254">
        <f>'23'!O195</f>
        <v>0.85980687969183367</v>
      </c>
      <c r="G254">
        <f>'23'!P195</f>
        <v>0.88249447416550253</v>
      </c>
      <c r="H254">
        <f>'23'!Q195</f>
        <v>0.89820280971291344</v>
      </c>
    </row>
    <row r="255" spans="1:8">
      <c r="B255" t="s">
        <v>405</v>
      </c>
      <c r="C255">
        <f>'23'!L225</f>
        <v>1.3079066533690935</v>
      </c>
      <c r="D255">
        <f>'23'!M225</f>
        <v>1.3221015733996315</v>
      </c>
      <c r="E255">
        <f>'23'!N225</f>
        <v>1.3306923674857283</v>
      </c>
      <c r="F255">
        <f>'23'!O225</f>
        <v>0.67780738284283726</v>
      </c>
      <c r="G255">
        <f>'23'!P225</f>
        <v>0.6889765069501308</v>
      </c>
      <c r="H255">
        <f>'23'!Q225</f>
        <v>0.7129110897010732</v>
      </c>
    </row>
    <row r="256" spans="1:8">
      <c r="B256" t="s">
        <v>406</v>
      </c>
      <c r="C256">
        <f>'23'!L255</f>
        <v>1.388408998549135</v>
      </c>
      <c r="D256">
        <f>'23'!M255</f>
        <v>1.4047575485967656</v>
      </c>
      <c r="E256">
        <f>'23'!N255</f>
        <v>1.3676600429818735</v>
      </c>
      <c r="F256">
        <f>'23'!O255</f>
        <v>0.80661638477739328</v>
      </c>
      <c r="G256">
        <f>'23'!P255</f>
        <v>0.82516781665602612</v>
      </c>
      <c r="H256">
        <f>'23'!Q255</f>
        <v>0.8351113208595764</v>
      </c>
    </row>
    <row r="257" spans="1:8">
      <c r="B257" t="s">
        <v>407</v>
      </c>
      <c r="C257">
        <f>'23'!L285</f>
        <v>1.5424277222572533</v>
      </c>
      <c r="D257">
        <f>'23'!M285</f>
        <v>1.55458448803352</v>
      </c>
      <c r="E257">
        <f>'23'!N285</f>
        <v>1.4861145279370493</v>
      </c>
      <c r="F257">
        <f>'23'!O285</f>
        <v>1.1166640231204514</v>
      </c>
      <c r="G257">
        <f>'23'!P285</f>
        <v>1.1339398182954332</v>
      </c>
      <c r="H257">
        <f>'23'!Q285</f>
        <v>1.1625848613034453</v>
      </c>
    </row>
    <row r="258" spans="1:8">
      <c r="B258" t="s">
        <v>408</v>
      </c>
      <c r="C258">
        <f>'23'!L315</f>
        <v>1.2949819702653436</v>
      </c>
      <c r="D258">
        <f>'23'!M315</f>
        <v>1.3009600678348063</v>
      </c>
      <c r="E258">
        <f>'23'!N315</f>
        <v>1.2101037960945962</v>
      </c>
      <c r="F258">
        <f>'23'!O315</f>
        <v>0.56936212104802142</v>
      </c>
      <c r="G258">
        <f>'23'!P315</f>
        <v>0.57817119039531062</v>
      </c>
      <c r="H258">
        <f>'23'!Q315</f>
        <v>0.58938591444630983</v>
      </c>
    </row>
    <row r="259" spans="1:8">
      <c r="B259" t="s">
        <v>409</v>
      </c>
      <c r="C259">
        <f>'23'!L345</f>
        <v>1.6145858623181844</v>
      </c>
      <c r="D259">
        <f>'23'!M345</f>
        <v>1.6201727698999013</v>
      </c>
      <c r="E259">
        <f>'23'!N345</f>
        <v>1.5861234536286954</v>
      </c>
      <c r="F259">
        <f>'23'!O345</f>
        <v>1.4245559085783006</v>
      </c>
      <c r="G259">
        <f>'23'!P345</f>
        <v>1.4298380092433955</v>
      </c>
      <c r="H259">
        <f>'23'!Q345</f>
        <v>1.1103297697668679</v>
      </c>
    </row>
    <row r="260" spans="1:8" ht="16" thickBot="1">
      <c r="B260" t="s">
        <v>410</v>
      </c>
      <c r="C260">
        <f>'23'!L375</f>
        <v>0.97902860625808019</v>
      </c>
      <c r="D260">
        <f>'23'!M375</f>
        <v>0.99287366212563211</v>
      </c>
      <c r="E260">
        <f>'23'!N375</f>
        <v>1.0115808779425481</v>
      </c>
      <c r="F260">
        <f>'23'!O375</f>
        <v>0.68588055861011032</v>
      </c>
      <c r="G260">
        <f>'23'!P375</f>
        <v>0.69635167447174129</v>
      </c>
      <c r="H260">
        <f>'23'!Q375</f>
        <v>0.70727224935551192</v>
      </c>
    </row>
    <row r="261" spans="1:8" ht="17" thickBot="1">
      <c r="A261">
        <v>24</v>
      </c>
      <c r="B261" s="69" t="s">
        <v>97</v>
      </c>
      <c r="C261" s="62">
        <f>'24'!L15</f>
        <v>0.44890282248297364</v>
      </c>
      <c r="D261" s="62">
        <f>'24'!M15</f>
        <v>0.44706075972177939</v>
      </c>
      <c r="E261" s="62">
        <f>'24'!N15</f>
        <v>0.43806034062917254</v>
      </c>
      <c r="F261" s="62">
        <f>'24'!O15</f>
        <v>0.39680080546398616</v>
      </c>
      <c r="G261" s="62">
        <f>'24'!P15</f>
        <v>0.40540236787745459</v>
      </c>
      <c r="H261" s="63">
        <f>'24'!Q15</f>
        <v>0.40125949754899348</v>
      </c>
    </row>
    <row r="262" spans="1:8">
      <c r="B262" t="s">
        <v>412</v>
      </c>
      <c r="C262">
        <f>'24'!L45</f>
        <v>0.33125015462988694</v>
      </c>
      <c r="D262">
        <f>'24'!M45</f>
        <v>0.32958555619950125</v>
      </c>
      <c r="E262">
        <f>'24'!N45</f>
        <v>0.26265629424403175</v>
      </c>
      <c r="F262">
        <f>'24'!O45</f>
        <v>0.30912816084964945</v>
      </c>
      <c r="G262">
        <f>'24'!P45</f>
        <v>0.3084695046203868</v>
      </c>
      <c r="H262">
        <f>'24'!Q45</f>
        <v>0.3096134526301465</v>
      </c>
    </row>
    <row r="263" spans="1:8">
      <c r="B263" t="s">
        <v>413</v>
      </c>
      <c r="C263">
        <f>'24'!L75</f>
        <v>1.9711731094690325E-3</v>
      </c>
      <c r="D263">
        <f>'24'!M75</f>
        <v>1.9711731094690325E-3</v>
      </c>
      <c r="E263">
        <f>'24'!N75</f>
        <v>1.9711731094690325E-3</v>
      </c>
      <c r="F263">
        <f>'24'!O75</f>
        <v>1.9711731094690325E-3</v>
      </c>
      <c r="G263">
        <f>'24'!P75</f>
        <v>1.9711731094690325E-3</v>
      </c>
      <c r="H263">
        <f>'24'!Q75</f>
        <v>1.9711731094690325E-3</v>
      </c>
    </row>
    <row r="264" spans="1:8">
      <c r="B264" t="s">
        <v>414</v>
      </c>
      <c r="C264">
        <f>'24'!L105</f>
        <v>0.69407107343462149</v>
      </c>
      <c r="D264">
        <f>'24'!M105</f>
        <v>0.74499438362094861</v>
      </c>
      <c r="E264">
        <f>'24'!N105</f>
        <v>0.78267110003300233</v>
      </c>
      <c r="F264">
        <f>'24'!O105</f>
        <v>0.48249035517435845</v>
      </c>
      <c r="G264">
        <f>'24'!P105</f>
        <v>0.85998000610177228</v>
      </c>
      <c r="H264">
        <f>'24'!Q105</f>
        <v>0.85093372965220082</v>
      </c>
    </row>
    <row r="265" spans="1:8">
      <c r="B265" t="s">
        <v>415</v>
      </c>
      <c r="C265">
        <f>'24'!L135</f>
        <v>0.44715128610825533</v>
      </c>
      <c r="D265">
        <f>'24'!M135</f>
        <v>0.44373433230370779</v>
      </c>
      <c r="E265">
        <f>'24'!N135</f>
        <v>0.39893787487984556</v>
      </c>
      <c r="F265">
        <f>'24'!O135</f>
        <v>0.35618220877098256</v>
      </c>
      <c r="G265">
        <f>'24'!P135</f>
        <v>0.3525474557784149</v>
      </c>
      <c r="H265">
        <f>'24'!Q135</f>
        <v>0.35135826141120874</v>
      </c>
    </row>
    <row r="266" spans="1:8">
      <c r="B266" t="s">
        <v>416</v>
      </c>
      <c r="C266">
        <f>'24'!L165</f>
        <v>0.44798942762508159</v>
      </c>
      <c r="D266">
        <f>'24'!M165</f>
        <v>0.43470698776539402</v>
      </c>
      <c r="E266">
        <f>'24'!N165</f>
        <v>0.43529956439524636</v>
      </c>
      <c r="F266">
        <f>'24'!O165</f>
        <v>0.36934044161361651</v>
      </c>
      <c r="G266">
        <f>'24'!P165</f>
        <v>0.35309804794267502</v>
      </c>
      <c r="H266">
        <f>'24'!Q165</f>
        <v>0.33739048293785684</v>
      </c>
    </row>
    <row r="267" spans="1:8">
      <c r="B267" t="s">
        <v>417</v>
      </c>
      <c r="C267">
        <f>'24'!L195</f>
        <v>0.79367382052008062</v>
      </c>
      <c r="D267">
        <f>'24'!M195</f>
        <v>0.67639294844543352</v>
      </c>
      <c r="E267">
        <f>'24'!N195</f>
        <v>0.70699350359989699</v>
      </c>
      <c r="F267">
        <f>'24'!O195</f>
        <v>0.69158587875088795</v>
      </c>
      <c r="G267">
        <f>'24'!P195</f>
        <v>0.68168516609117535</v>
      </c>
      <c r="H267">
        <f>'24'!Q195</f>
        <v>0.67216298137885178</v>
      </c>
    </row>
    <row r="268" spans="1:8">
      <c r="B268" t="s">
        <v>418</v>
      </c>
      <c r="C268">
        <f>'24'!L225</f>
        <v>0.76499659604487236</v>
      </c>
      <c r="D268">
        <f>'24'!M225</f>
        <v>0.64031041809157119</v>
      </c>
      <c r="E268">
        <f>'24'!N225</f>
        <v>0.79950949311704667</v>
      </c>
      <c r="F268">
        <f>'24'!O225</f>
        <v>0.79692049891922445</v>
      </c>
      <c r="G268">
        <f>'24'!P225</f>
        <v>0.80177200272070626</v>
      </c>
      <c r="H268">
        <f>'24'!Q225</f>
        <v>0.7957201304019107</v>
      </c>
    </row>
    <row r="269" spans="1:8">
      <c r="B269" t="s">
        <v>419</v>
      </c>
      <c r="C269">
        <f>'24'!L255</f>
        <v>0.75715687281531674</v>
      </c>
      <c r="D269">
        <f>'24'!M255</f>
        <v>0.86479626824139222</v>
      </c>
      <c r="E269">
        <f>'24'!N255</f>
        <v>0.96395954956173091</v>
      </c>
      <c r="F269">
        <f>'24'!O255</f>
        <v>0.87382107761320649</v>
      </c>
      <c r="G269">
        <f>'24'!P255</f>
        <v>0.87025904021029876</v>
      </c>
      <c r="H269">
        <f>'24'!Q255</f>
        <v>0.88640264427115145</v>
      </c>
    </row>
    <row r="270" spans="1:8">
      <c r="B270" t="s">
        <v>420</v>
      </c>
      <c r="C270">
        <f>'24'!L285</f>
        <v>1.9711731094690325E-3</v>
      </c>
      <c r="D270">
        <f>'24'!M285</f>
        <v>1.9711731094690325E-3</v>
      </c>
      <c r="E270">
        <f>'24'!N285</f>
        <v>1.9711731094690325E-3</v>
      </c>
      <c r="F270">
        <f>'24'!O285</f>
        <v>1.9711731094690325E-3</v>
      </c>
      <c r="G270">
        <f>'24'!P285</f>
        <v>1.9711731094690325E-3</v>
      </c>
      <c r="H270">
        <f>'24'!Q285</f>
        <v>1.9711731094690325E-3</v>
      </c>
    </row>
    <row r="271" spans="1:8">
      <c r="B271" t="s">
        <v>421</v>
      </c>
      <c r="C271">
        <f>'24'!L315</f>
        <v>0.76917602720676803</v>
      </c>
      <c r="D271">
        <f>'24'!M315</f>
        <v>0.76964427483512154</v>
      </c>
      <c r="E271">
        <f>'24'!N315</f>
        <v>0.841583101876892</v>
      </c>
      <c r="F271">
        <f>'24'!O315</f>
        <v>0.77318117459465396</v>
      </c>
      <c r="G271">
        <f>'24'!P315</f>
        <v>0.77437006084351168</v>
      </c>
      <c r="H271">
        <f>'24'!Q315</f>
        <v>0.78112152682293523</v>
      </c>
    </row>
    <row r="272" spans="1:8">
      <c r="B272" t="s">
        <v>422</v>
      </c>
      <c r="C272">
        <f>'24'!L345</f>
        <v>0.75469304978664842</v>
      </c>
      <c r="D272">
        <f>'24'!M345</f>
        <v>0.71439744512002146</v>
      </c>
      <c r="E272">
        <f>'24'!N345</f>
        <v>0.9360860934133256</v>
      </c>
      <c r="F272">
        <f>'24'!O345</f>
        <v>0.63101012773873411</v>
      </c>
      <c r="G272">
        <f>'24'!P345</f>
        <v>0.63019520394201944</v>
      </c>
      <c r="H272">
        <f>'24'!Q345</f>
        <v>0.6340919750210231</v>
      </c>
    </row>
    <row r="273" spans="1:8">
      <c r="B273" t="s">
        <v>423</v>
      </c>
      <c r="C273">
        <f>'24'!L375</f>
        <v>0.41806189725226761</v>
      </c>
      <c r="D273">
        <f>'24'!M375</f>
        <v>0.41792967355216004</v>
      </c>
      <c r="E273">
        <f>'24'!N375</f>
        <v>0.52076867137178628</v>
      </c>
      <c r="F273">
        <f>'24'!O375</f>
        <v>0.32578252670675584</v>
      </c>
      <c r="G273">
        <f>'24'!P375</f>
        <v>0.30701201086419899</v>
      </c>
      <c r="H273">
        <f>'24'!Q375</f>
        <v>0.29639959577567326</v>
      </c>
    </row>
    <row r="274" spans="1:8">
      <c r="B274" t="s">
        <v>424</v>
      </c>
      <c r="C274">
        <f>'24'!L405</f>
        <v>0.98588462144661793</v>
      </c>
      <c r="D274">
        <f>'24'!M405</f>
        <v>0.98866403963735472</v>
      </c>
      <c r="E274">
        <f>'24'!N405</f>
        <v>0.90470368034762649</v>
      </c>
      <c r="F274">
        <f>'24'!O405</f>
        <v>0.65214505580236415</v>
      </c>
      <c r="G274">
        <f>'24'!P405</f>
        <v>0.65619958080568064</v>
      </c>
      <c r="H274">
        <f>'24'!Q405</f>
        <v>0.65963154702691063</v>
      </c>
    </row>
    <row r="275" spans="1:8" ht="16" thickBot="1">
      <c r="B275" t="s">
        <v>233</v>
      </c>
      <c r="C275">
        <f>'24'!L435</f>
        <v>0.87384202572451297</v>
      </c>
      <c r="D275">
        <f>'24'!M435</f>
        <v>0.96861215358068642</v>
      </c>
      <c r="E275">
        <f>'24'!N435</f>
        <v>0.93991600450693646</v>
      </c>
      <c r="F275">
        <f>'24'!O435</f>
        <v>0.75561516890362335</v>
      </c>
      <c r="G275">
        <f>'24'!P435</f>
        <v>0.75983609819903242</v>
      </c>
      <c r="H275">
        <f>'24'!Q435</f>
        <v>0.76458206414427954</v>
      </c>
    </row>
    <row r="276" spans="1:8" ht="17" thickBot="1">
      <c r="A276">
        <v>25</v>
      </c>
      <c r="B276" s="69" t="s">
        <v>101</v>
      </c>
      <c r="C276" s="62">
        <f>'25'!L15</f>
        <v>1.0316446606241041</v>
      </c>
      <c r="D276" s="62">
        <f>'25'!M15</f>
        <v>1.0210842212103375</v>
      </c>
      <c r="E276" s="62">
        <f>'25'!N15</f>
        <v>1.0255123144277936</v>
      </c>
      <c r="F276" s="62">
        <f>'25'!O15</f>
        <v>1.0315498280052686</v>
      </c>
      <c r="G276" s="62">
        <f>'25'!P15</f>
        <v>1.0376033643914844</v>
      </c>
      <c r="H276" s="63">
        <f>'25'!Q15</f>
        <v>1.0290492502688544</v>
      </c>
    </row>
    <row r="277" spans="1:8">
      <c r="B277" t="s">
        <v>426</v>
      </c>
      <c r="C277">
        <f>'25'!L45</f>
        <v>0.87003421898211997</v>
      </c>
      <c r="D277">
        <f>'25'!M45</f>
        <v>0.87165366589856097</v>
      </c>
      <c r="E277">
        <f>'25'!N45</f>
        <v>0.87077250929842054</v>
      </c>
      <c r="F277">
        <f>'25'!O45</f>
        <v>0.87456107912550785</v>
      </c>
      <c r="G277">
        <f>'25'!P45</f>
        <v>0.87570289939692558</v>
      </c>
      <c r="H277">
        <f>'25'!Q45</f>
        <v>0.85056143506536497</v>
      </c>
    </row>
    <row r="278" spans="1:8">
      <c r="B278" t="s">
        <v>427</v>
      </c>
      <c r="C278">
        <f>'25'!L75</f>
        <v>0.94578189215309283</v>
      </c>
      <c r="D278">
        <f>'25'!M75</f>
        <v>0.92071492705131563</v>
      </c>
      <c r="E278">
        <f>'25'!N75</f>
        <v>0.93103962373066562</v>
      </c>
      <c r="F278">
        <f>'25'!O75</f>
        <v>0.93908087995554901</v>
      </c>
      <c r="G278">
        <f>'25'!P75</f>
        <v>0.9523154961157605</v>
      </c>
      <c r="H278">
        <f>'25'!Q75</f>
        <v>0.97154075049934063</v>
      </c>
    </row>
    <row r="279" spans="1:8">
      <c r="B279" t="s">
        <v>428</v>
      </c>
      <c r="C279">
        <f>'25'!L105</f>
        <v>1.2810987108060334</v>
      </c>
      <c r="D279">
        <f>'25'!M105</f>
        <v>1.2778609642015291</v>
      </c>
      <c r="E279">
        <f>'25'!N105</f>
        <v>1.2880713141430025</v>
      </c>
      <c r="F279">
        <f>'25'!O105</f>
        <v>1.2992429437974007</v>
      </c>
      <c r="G279">
        <f>'25'!P105</f>
        <v>1.3116214706488267</v>
      </c>
      <c r="H279">
        <f>'25'!Q105</f>
        <v>1.3232213942571895</v>
      </c>
    </row>
    <row r="280" spans="1:8">
      <c r="B280" t="s">
        <v>429</v>
      </c>
      <c r="C280">
        <f>'25'!L135</f>
        <v>0.88147382478346148</v>
      </c>
      <c r="D280">
        <f>'25'!M135</f>
        <v>0.8921791147119712</v>
      </c>
      <c r="E280">
        <f>'25'!N135</f>
        <v>0.90324792051662028</v>
      </c>
      <c r="F280">
        <f>'25'!O135</f>
        <v>0.91133496816762383</v>
      </c>
      <c r="G280">
        <f>'25'!P135</f>
        <v>0.92000497953907689</v>
      </c>
      <c r="H280">
        <f>'25'!Q135</f>
        <v>0.93166018562043507</v>
      </c>
    </row>
    <row r="281" spans="1:8">
      <c r="B281" t="s">
        <v>430</v>
      </c>
      <c r="C281">
        <f>'25'!L165</f>
        <v>0.95237084716453024</v>
      </c>
      <c r="D281">
        <f>'25'!M165</f>
        <v>0.91772150295214994</v>
      </c>
      <c r="E281">
        <f>'25'!N165</f>
        <v>0.92403875042509831</v>
      </c>
      <c r="F281">
        <f>'25'!O165</f>
        <v>0.92288130895596221</v>
      </c>
      <c r="G281">
        <f>'25'!P165</f>
        <v>0.92539413280768001</v>
      </c>
      <c r="H281">
        <f>'25'!Q165</f>
        <v>0.93087057583685395</v>
      </c>
    </row>
    <row r="282" spans="1:8">
      <c r="B282" t="s">
        <v>275</v>
      </c>
      <c r="C282">
        <f>'25'!L195</f>
        <v>1.4402332286462134</v>
      </c>
      <c r="D282">
        <f>'25'!M195</f>
        <v>1.4445449561945551</v>
      </c>
      <c r="E282">
        <f>'25'!N195</f>
        <v>1.4491904500247068</v>
      </c>
      <c r="F282">
        <f>'25'!O195</f>
        <v>1.4535289934369005</v>
      </c>
      <c r="G282">
        <f>'25'!P195</f>
        <v>1.4615976599923308</v>
      </c>
      <c r="H282">
        <f>'25'!Q195</f>
        <v>1.4687351285306087</v>
      </c>
    </row>
    <row r="283" spans="1:8">
      <c r="B283" t="s">
        <v>431</v>
      </c>
      <c r="C283">
        <f>'25'!L225</f>
        <v>1.1261946282856676</v>
      </c>
      <c r="D283">
        <f>'25'!M225</f>
        <v>0.95184813103034538</v>
      </c>
      <c r="E283">
        <f>'25'!N225</f>
        <v>0.96076319905030616</v>
      </c>
      <c r="F283">
        <f>'25'!O225</f>
        <v>0.96257377703724534</v>
      </c>
      <c r="G283">
        <f>'25'!P225</f>
        <v>0.96938144406387305</v>
      </c>
      <c r="H283">
        <f>'25'!Q225</f>
        <v>0.97203506989742394</v>
      </c>
    </row>
    <row r="284" spans="1:8" ht="16" thickBot="1">
      <c r="B284" t="s">
        <v>432</v>
      </c>
      <c r="C284">
        <f>'25'!L255</f>
        <v>1.0534835675124783</v>
      </c>
      <c r="D284">
        <f>'25'!M255</f>
        <v>1.1595211909770622</v>
      </c>
      <c r="E284">
        <f>'25'!N255</f>
        <v>1.1645386829850035</v>
      </c>
      <c r="F284">
        <f>'25'!O255</f>
        <v>1.180571093080921</v>
      </c>
      <c r="G284">
        <f>'25'!P255</f>
        <v>1.1908103576990943</v>
      </c>
      <c r="H284">
        <f>'25'!Q255</f>
        <v>1.1976858237193879</v>
      </c>
    </row>
    <row r="285" spans="1:8" ht="17" thickBot="1">
      <c r="A285">
        <v>26</v>
      </c>
      <c r="B285" s="69" t="s">
        <v>105</v>
      </c>
      <c r="C285" s="62">
        <f>'26'!L15</f>
        <v>0.72635618410816305</v>
      </c>
      <c r="D285" s="62">
        <f>'26'!M15</f>
        <v>0.73433178839576729</v>
      </c>
      <c r="E285" s="62">
        <f>'26'!N15</f>
        <v>0.78916362212517377</v>
      </c>
      <c r="F285" s="62">
        <f>'26'!O15</f>
        <v>0.78527645026115089</v>
      </c>
      <c r="G285" s="62">
        <f>'26'!P15</f>
        <v>0.78668281807782781</v>
      </c>
      <c r="H285" s="63">
        <f>'26'!Q15</f>
        <v>0.79122031189087172</v>
      </c>
    </row>
    <row r="286" spans="1:8">
      <c r="B286" t="s">
        <v>434</v>
      </c>
      <c r="C286">
        <f>'26'!L45</f>
        <v>0.55483018034053411</v>
      </c>
      <c r="D286">
        <f>'26'!M45</f>
        <v>0.57881476160909806</v>
      </c>
      <c r="E286">
        <f>'26'!N45</f>
        <v>0.64883545988078961</v>
      </c>
      <c r="F286">
        <f>'26'!O45</f>
        <v>0.64902556517113297</v>
      </c>
      <c r="G286">
        <f>'26'!P45</f>
        <v>0.6486627690788398</v>
      </c>
      <c r="H286">
        <f>'26'!Q45</f>
        <v>0.65131878319548253</v>
      </c>
    </row>
    <row r="287" spans="1:8">
      <c r="B287" t="s">
        <v>435</v>
      </c>
      <c r="C287">
        <f>'26'!L75</f>
        <v>1.1394712169244923</v>
      </c>
      <c r="D287">
        <f>'26'!M75</f>
        <v>1.1514828855350185</v>
      </c>
      <c r="E287">
        <f>'26'!N75</f>
        <v>1.1626645449213373</v>
      </c>
      <c r="F287">
        <f>'26'!O75</f>
        <v>1.1312647099071829</v>
      </c>
      <c r="G287">
        <f>'26'!P75</f>
        <v>1.1310142422846026</v>
      </c>
      <c r="H287">
        <f>'26'!Q75</f>
        <v>1.1395613321007678</v>
      </c>
    </row>
    <row r="288" spans="1:8">
      <c r="B288" t="s">
        <v>436</v>
      </c>
      <c r="C288">
        <f>'26'!L105</f>
        <v>1.1635613620435397</v>
      </c>
      <c r="D288">
        <f>'26'!M105</f>
        <v>1.1165109664531794</v>
      </c>
      <c r="E288">
        <f>'26'!N105</f>
        <v>1.1889550542013132</v>
      </c>
      <c r="F288">
        <f>'26'!O105</f>
        <v>1.2005623043403537</v>
      </c>
      <c r="G288">
        <f>'26'!P105</f>
        <v>1.2070596700022711</v>
      </c>
      <c r="H288">
        <f>'26'!Q105</f>
        <v>1.2197211190360806</v>
      </c>
    </row>
    <row r="289" spans="1:8">
      <c r="B289" t="s">
        <v>437</v>
      </c>
      <c r="C289">
        <f>'26'!L135</f>
        <v>0.91668008177311056</v>
      </c>
      <c r="D289">
        <f>'26'!M135</f>
        <v>0.95348666204715504</v>
      </c>
      <c r="E289">
        <f>'26'!N135</f>
        <v>0.96082770210334667</v>
      </c>
      <c r="F289">
        <f>'26'!O135</f>
        <v>0.97330252522055938</v>
      </c>
      <c r="G289">
        <f>'26'!P135</f>
        <v>0.98244024540784669</v>
      </c>
      <c r="H289">
        <f>'26'!Q135</f>
        <v>0.99006181360894663</v>
      </c>
    </row>
    <row r="290" spans="1:8">
      <c r="B290" t="s">
        <v>438</v>
      </c>
      <c r="C290">
        <f>'26'!L165</f>
        <v>0.77816008074180565</v>
      </c>
      <c r="D290">
        <f>'26'!M165</f>
        <v>0.78549817506048836</v>
      </c>
      <c r="E290">
        <f>'26'!N165</f>
        <v>0.78969108718387149</v>
      </c>
      <c r="F290">
        <f>'26'!O165</f>
        <v>0.804863194627367</v>
      </c>
      <c r="G290">
        <f>'26'!P165</f>
        <v>0.81161397811417157</v>
      </c>
      <c r="H290">
        <f>'26'!Q165</f>
        <v>0.82153225641340477</v>
      </c>
    </row>
    <row r="291" spans="1:8">
      <c r="B291" t="s">
        <v>439</v>
      </c>
      <c r="C291">
        <f>'26'!L195</f>
        <v>1.0870622923442477</v>
      </c>
      <c r="D291">
        <f>'26'!M195</f>
        <v>1.097753804395611</v>
      </c>
      <c r="E291">
        <f>'26'!N195</f>
        <v>1.1082314104170172</v>
      </c>
      <c r="F291">
        <f>'26'!O195</f>
        <v>1.1101471461223154</v>
      </c>
      <c r="G291">
        <f>'26'!P195</f>
        <v>1.1130269607596819</v>
      </c>
      <c r="H291">
        <f>'26'!Q195</f>
        <v>1.1239738414014455</v>
      </c>
    </row>
    <row r="292" spans="1:8">
      <c r="B292" t="s">
        <v>440</v>
      </c>
      <c r="C292">
        <f>'26'!L225</f>
        <v>0.55328216698074484</v>
      </c>
      <c r="D292">
        <f>'26'!M225</f>
        <v>0.56150322704156208</v>
      </c>
      <c r="E292">
        <f>'26'!N225</f>
        <v>0.69411648525807834</v>
      </c>
      <c r="F292">
        <f>'26'!O225</f>
        <v>0.69990425140956314</v>
      </c>
      <c r="G292">
        <f>'26'!P225</f>
        <v>0.70022967750317355</v>
      </c>
      <c r="H292">
        <f>'26'!Q225</f>
        <v>0.6986066744864895</v>
      </c>
    </row>
    <row r="293" spans="1:8">
      <c r="B293" t="s">
        <v>441</v>
      </c>
      <c r="C293">
        <f>'26'!L255</f>
        <v>1.1485619148919128</v>
      </c>
      <c r="D293">
        <f>'26'!M255</f>
        <v>1.1520679704774235</v>
      </c>
      <c r="E293">
        <f>'26'!N255</f>
        <v>1.192334820091528</v>
      </c>
      <c r="F293">
        <f>'26'!O255</f>
        <v>1.1771111661751219</v>
      </c>
      <c r="G293">
        <f>'26'!P255</f>
        <v>1.1831059309134546</v>
      </c>
      <c r="H293">
        <f>'26'!Q255</f>
        <v>1.1970100069513361</v>
      </c>
    </row>
    <row r="294" spans="1:8" ht="16" thickBot="1">
      <c r="B294" t="s">
        <v>442</v>
      </c>
      <c r="C294">
        <f>'26'!L285</f>
        <v>0.56174062432431937</v>
      </c>
      <c r="D294">
        <f>'26'!M285</f>
        <v>0.49548663605378057</v>
      </c>
      <c r="E294">
        <f>'26'!N285</f>
        <v>0.49867348729338273</v>
      </c>
      <c r="F294">
        <f>'26'!O285</f>
        <v>0.49910265158182937</v>
      </c>
      <c r="G294">
        <f>'26'!P285</f>
        <v>0.50301116156012493</v>
      </c>
      <c r="H294">
        <f>'26'!Q285</f>
        <v>0.50566383159028894</v>
      </c>
    </row>
    <row r="295" spans="1:8" ht="17" thickBot="1">
      <c r="A295">
        <v>27</v>
      </c>
      <c r="B295" s="69" t="s">
        <v>3</v>
      </c>
      <c r="C295" s="62">
        <f>'27'!L15</f>
        <v>0.79523642134492989</v>
      </c>
      <c r="D295" s="62">
        <f>'27'!M15</f>
        <v>0.65355214455480537</v>
      </c>
      <c r="E295" s="62">
        <f>'27'!N15</f>
        <v>0.67132334384274284</v>
      </c>
      <c r="F295" s="62">
        <f>'27'!O15</f>
        <v>0.63588027096665789</v>
      </c>
      <c r="G295" s="62">
        <f>'27'!P15</f>
        <v>0.64286374623643305</v>
      </c>
      <c r="H295" s="63">
        <f>'27'!Q15</f>
        <v>0.64759041404293616</v>
      </c>
    </row>
    <row r="296" spans="1:8">
      <c r="B296" t="s">
        <v>444</v>
      </c>
      <c r="C296">
        <f>'27'!L45</f>
        <v>0.97943629127727994</v>
      </c>
      <c r="D296">
        <f>'27'!M45</f>
        <v>0.6723891987246059</v>
      </c>
      <c r="E296">
        <f>'27'!N45</f>
        <v>0.66283042904712342</v>
      </c>
      <c r="F296">
        <f>'27'!O45</f>
        <v>0.63736988762822244</v>
      </c>
      <c r="G296">
        <f>'27'!P45</f>
        <v>0.6462867148636755</v>
      </c>
      <c r="H296">
        <f>'27'!Q45</f>
        <v>0.65020569950363205</v>
      </c>
    </row>
    <row r="297" spans="1:8">
      <c r="B297" t="s">
        <v>445</v>
      </c>
      <c r="C297">
        <f>'27'!L75</f>
        <v>0.41648272753633797</v>
      </c>
      <c r="D297">
        <f>'27'!M75</f>
        <v>0.42082040899715883</v>
      </c>
      <c r="E297">
        <f>'27'!N75</f>
        <v>0.44454402579494018</v>
      </c>
      <c r="F297">
        <f>'27'!O75</f>
        <v>0.44553416498199039</v>
      </c>
      <c r="G297">
        <f>'27'!P75</f>
        <v>0.44792550481697269</v>
      </c>
      <c r="H297">
        <f>'27'!Q75</f>
        <v>0.45190633264308444</v>
      </c>
    </row>
    <row r="298" spans="1:8">
      <c r="B298" t="s">
        <v>446</v>
      </c>
      <c r="C298">
        <f>'27'!L105</f>
        <v>0.90991722056147994</v>
      </c>
      <c r="D298">
        <f>'27'!M105</f>
        <v>0.97835016217398973</v>
      </c>
      <c r="E298">
        <f>'27'!N105</f>
        <v>0.89542521790204066</v>
      </c>
      <c r="F298">
        <f>'27'!O105</f>
        <v>0.9031753007335751</v>
      </c>
      <c r="G298">
        <f>'27'!P105</f>
        <v>0.91470086449707055</v>
      </c>
      <c r="H298">
        <f>'27'!Q105</f>
        <v>0.92593781120957974</v>
      </c>
    </row>
    <row r="299" spans="1:8">
      <c r="B299" t="s">
        <v>447</v>
      </c>
      <c r="C299">
        <f>'27'!L135</f>
        <v>0.24585205577277686</v>
      </c>
      <c r="D299">
        <f>'27'!M135</f>
        <v>0.24739649095613125</v>
      </c>
      <c r="E299">
        <f>'27'!N135</f>
        <v>0.2839381818018516</v>
      </c>
      <c r="F299">
        <f>'27'!O135</f>
        <v>0.11310875562488339</v>
      </c>
      <c r="G299">
        <f>'27'!P135</f>
        <v>0.11377172374443179</v>
      </c>
      <c r="H299">
        <f>'27'!Q135</f>
        <v>0.11478256552412451</v>
      </c>
    </row>
    <row r="300" spans="1:8">
      <c r="B300" t="s">
        <v>448</v>
      </c>
      <c r="C300">
        <f>'27'!L165</f>
        <v>0.87034651363794091</v>
      </c>
      <c r="D300">
        <f>'27'!M165</f>
        <v>0.76907578983563663</v>
      </c>
      <c r="E300">
        <f>'27'!N165</f>
        <v>1.2346825446948648</v>
      </c>
      <c r="F300">
        <f>'27'!O165</f>
        <v>1.2181859933199068</v>
      </c>
      <c r="G300">
        <f>'27'!P165</f>
        <v>1.2210384807099397</v>
      </c>
      <c r="H300">
        <f>'27'!Q165</f>
        <v>1.2278675496776019</v>
      </c>
    </row>
    <row r="301" spans="1:8">
      <c r="B301" t="s">
        <v>449</v>
      </c>
      <c r="C301">
        <f>'27'!L195</f>
        <v>1.1332146857762169</v>
      </c>
      <c r="D301">
        <f>'27'!M195</f>
        <v>0.93245163128896935</v>
      </c>
      <c r="E301">
        <f>'27'!N195</f>
        <v>1.1696714106769239</v>
      </c>
      <c r="F301">
        <f>'27'!O195</f>
        <v>0.98175531496225732</v>
      </c>
      <c r="G301">
        <f>'27'!P195</f>
        <v>0.99240350287143597</v>
      </c>
      <c r="H301">
        <f>'27'!Q195</f>
        <v>1.0140103905361806</v>
      </c>
    </row>
    <row r="302" spans="1:8">
      <c r="B302" t="s">
        <v>450</v>
      </c>
      <c r="C302">
        <f>'27'!L225</f>
        <v>0.77816008074180565</v>
      </c>
      <c r="D302">
        <f>'27'!M225</f>
        <v>0.78668992648230329</v>
      </c>
      <c r="E302">
        <f>'27'!N225</f>
        <v>0.78490414954100063</v>
      </c>
      <c r="F302">
        <f>'27'!O225</f>
        <v>0.78254028516072127</v>
      </c>
      <c r="G302">
        <f>'27'!P225</f>
        <v>0.7819523579171177</v>
      </c>
      <c r="H302">
        <f>'27'!Q225</f>
        <v>0.78878745122302918</v>
      </c>
    </row>
    <row r="303" spans="1:8">
      <c r="B303" t="s">
        <v>451</v>
      </c>
      <c r="C303">
        <f>'27'!L255</f>
        <v>0.90138018731089709</v>
      </c>
      <c r="D303">
        <f>'27'!M255</f>
        <v>0.88340443842994321</v>
      </c>
      <c r="E303">
        <f>'27'!N255</f>
        <v>1.0028827303114245</v>
      </c>
      <c r="F303">
        <f>'27'!O255</f>
        <v>0.87005074454047304</v>
      </c>
      <c r="G303">
        <f>'27'!P255</f>
        <v>0.87683192772461738</v>
      </c>
      <c r="H303">
        <f>'27'!Q255</f>
        <v>0.88448500199583313</v>
      </c>
    </row>
    <row r="304" spans="1:8">
      <c r="B304" t="s">
        <v>452</v>
      </c>
      <c r="C304">
        <f>'27'!L285</f>
        <v>0.45411193327021471</v>
      </c>
      <c r="D304">
        <f>'27'!M285</f>
        <v>0.6806367891805527</v>
      </c>
      <c r="E304">
        <f>'27'!N285</f>
        <v>0.61646157150381731</v>
      </c>
      <c r="F304">
        <f>'27'!O285</f>
        <v>0.61707510732519988</v>
      </c>
      <c r="G304">
        <f>'27'!P285</f>
        <v>0.61985684455905121</v>
      </c>
      <c r="H304">
        <f>'27'!Q285</f>
        <v>0.62377790704036418</v>
      </c>
    </row>
    <row r="305" spans="1:8" ht="16" thickBot="1">
      <c r="B305" t="s">
        <v>453</v>
      </c>
      <c r="C305">
        <f>'27'!L315</f>
        <v>0.88364657964167348</v>
      </c>
      <c r="D305">
        <f>'27'!M315</f>
        <v>0.82535014425435538</v>
      </c>
      <c r="E305">
        <f>'27'!N315</f>
        <v>0.7254358853857632</v>
      </c>
      <c r="F305">
        <f>'27'!O315</f>
        <v>0.728167526797876</v>
      </c>
      <c r="G305">
        <f>'27'!P315</f>
        <v>0.73338011297395911</v>
      </c>
      <c r="H305">
        <f>'27'!Q315</f>
        <v>0.74030009193604474</v>
      </c>
    </row>
    <row r="306" spans="1:8" ht="17" thickBot="1">
      <c r="A306">
        <v>28</v>
      </c>
      <c r="B306" s="69" t="s">
        <v>7</v>
      </c>
      <c r="C306" s="62">
        <f>'28'!L15</f>
        <v>0.71239156420978011</v>
      </c>
      <c r="D306" s="62">
        <f>'28'!M15</f>
        <v>0.78930411023497304</v>
      </c>
      <c r="E306" s="62">
        <f>'28'!N15</f>
        <v>0.78785484437383457</v>
      </c>
      <c r="F306" s="62">
        <f>'28'!O15</f>
        <v>0.75007858859318266</v>
      </c>
      <c r="G306" s="62">
        <f>'28'!P15</f>
        <v>0.75623975126848264</v>
      </c>
      <c r="H306" s="63">
        <f>'28'!Q15</f>
        <v>0.76081062149039036</v>
      </c>
    </row>
    <row r="307" spans="1:8">
      <c r="B307" t="s">
        <v>455</v>
      </c>
      <c r="C307">
        <f>'28'!L45</f>
        <v>0.74891122399682297</v>
      </c>
      <c r="D307">
        <f>'28'!M45</f>
        <v>0.79174457789773656</v>
      </c>
      <c r="E307">
        <f>'28'!N45</f>
        <v>0.75367399247878553</v>
      </c>
      <c r="F307">
        <f>'28'!O45</f>
        <v>0.75462384196102583</v>
      </c>
      <c r="G307">
        <f>'28'!P45</f>
        <v>0.7555133302885888</v>
      </c>
      <c r="H307">
        <f>'28'!Q45</f>
        <v>0.75481420529375542</v>
      </c>
    </row>
    <row r="308" spans="1:8">
      <c r="B308" t="s">
        <v>456</v>
      </c>
      <c r="C308">
        <f>'28'!L75</f>
        <v>0.64706274716183776</v>
      </c>
      <c r="D308">
        <f>'28'!M75</f>
        <v>0.87025904021029876</v>
      </c>
      <c r="E308">
        <f>'28'!N75</f>
        <v>0.97677211721271517</v>
      </c>
      <c r="F308">
        <f>'28'!O75</f>
        <v>0.88640264427115145</v>
      </c>
      <c r="G308">
        <f>'28'!P75</f>
        <v>0.90122058736145971</v>
      </c>
      <c r="H308">
        <f>'28'!Q75</f>
        <v>0.90645909652858536</v>
      </c>
    </row>
    <row r="309" spans="1:8">
      <c r="B309" t="s">
        <v>457</v>
      </c>
      <c r="C309">
        <f>'28'!L105</f>
        <v>0.6062805771153198</v>
      </c>
      <c r="D309">
        <f>'28'!M105</f>
        <v>0.61409979617088173</v>
      </c>
      <c r="E309">
        <f>'28'!N105</f>
        <v>0.6160025138255435</v>
      </c>
      <c r="F309">
        <f>'28'!O105</f>
        <v>0.61946843942101726</v>
      </c>
      <c r="G309">
        <f>'28'!P105</f>
        <v>0.62338274402927474</v>
      </c>
      <c r="H309">
        <f>'28'!Q105</f>
        <v>0.62736549561235044</v>
      </c>
    </row>
    <row r="310" spans="1:8">
      <c r="B310" t="s">
        <v>458</v>
      </c>
      <c r="C310">
        <f>'28'!L135</f>
        <v>0.67127499076356201</v>
      </c>
      <c r="D310">
        <f>'28'!M135</f>
        <v>0.92130587119872465</v>
      </c>
      <c r="E310">
        <f>'28'!N135</f>
        <v>0.81348958171141006</v>
      </c>
      <c r="F310">
        <f>'28'!O135</f>
        <v>0.82052548302952066</v>
      </c>
      <c r="G310">
        <f>'28'!P135</f>
        <v>0.83118148708833306</v>
      </c>
      <c r="H310">
        <f>'28'!Q135</f>
        <v>0.82220531984528533</v>
      </c>
    </row>
    <row r="311" spans="1:8">
      <c r="B311" t="s">
        <v>326</v>
      </c>
      <c r="C311">
        <f>'28'!L165</f>
        <v>0.48748857045231014</v>
      </c>
      <c r="D311">
        <f>'28'!M165</f>
        <v>0.57978380488817682</v>
      </c>
      <c r="E311">
        <f>'28'!N165</f>
        <v>0.5783318995636979</v>
      </c>
      <c r="F311">
        <f>'28'!O165</f>
        <v>0.49183821137581868</v>
      </c>
      <c r="G311">
        <f>'28'!P165</f>
        <v>0.49828097273466837</v>
      </c>
      <c r="H311">
        <f>'28'!Q165</f>
        <v>0.50378091877657905</v>
      </c>
    </row>
    <row r="312" spans="1:8">
      <c r="B312" t="s">
        <v>459</v>
      </c>
      <c r="C312">
        <f>'28'!L195</f>
        <v>0.58337532022057681</v>
      </c>
      <c r="D312">
        <f>'28'!M195</f>
        <v>0.58803559222308077</v>
      </c>
      <c r="E312">
        <f>'28'!N195</f>
        <v>0.59696739078840277</v>
      </c>
      <c r="F312">
        <f>'28'!O195</f>
        <v>0.60518566085461745</v>
      </c>
      <c r="G312">
        <f>'28'!P195</f>
        <v>0.60301197023768882</v>
      </c>
      <c r="H312">
        <f>'28'!Q195</f>
        <v>0.60996982859953697</v>
      </c>
    </row>
    <row r="313" spans="1:8">
      <c r="B313" t="s">
        <v>404</v>
      </c>
      <c r="C313">
        <f>'28'!L225</f>
        <v>0.73489631692854041</v>
      </c>
      <c r="D313">
        <f>'28'!M225</f>
        <v>0.84822023134182689</v>
      </c>
      <c r="E313">
        <f>'28'!N225</f>
        <v>0.85042943765895962</v>
      </c>
      <c r="F313">
        <f>'28'!O225</f>
        <v>0.75782986910868544</v>
      </c>
      <c r="G313">
        <f>'28'!P225</f>
        <v>0.76742701827678284</v>
      </c>
      <c r="H313">
        <f>'28'!Q225</f>
        <v>0.78099954945891892</v>
      </c>
    </row>
    <row r="314" spans="1:8">
      <c r="B314" t="s">
        <v>460</v>
      </c>
      <c r="C314">
        <f>'28'!L255</f>
        <v>0.62430585904757174</v>
      </c>
      <c r="D314">
        <f>'28'!M255</f>
        <v>0.74628350363540574</v>
      </c>
      <c r="E314">
        <f>'28'!N255</f>
        <v>0.75414850792932375</v>
      </c>
      <c r="F314">
        <f>'28'!O255</f>
        <v>0.63875776383499694</v>
      </c>
      <c r="G314">
        <f>'28'!P255</f>
        <v>0.6523685101865101</v>
      </c>
      <c r="H314">
        <f>'28'!Q255</f>
        <v>0.65993899289842284</v>
      </c>
    </row>
    <row r="315" spans="1:8">
      <c r="B315" t="s">
        <v>461</v>
      </c>
      <c r="C315">
        <f>'28'!L285</f>
        <v>0.796405448762322</v>
      </c>
      <c r="D315">
        <f>'28'!M285</f>
        <v>0.80795153854250035</v>
      </c>
      <c r="E315">
        <f>'28'!N285</f>
        <v>0.82333045360820944</v>
      </c>
      <c r="F315">
        <f>'28'!O285</f>
        <v>0.82333045360820944</v>
      </c>
      <c r="G315">
        <f>'28'!P285</f>
        <v>0.83599154218532234</v>
      </c>
      <c r="H315">
        <f>'28'!Q285</f>
        <v>0.84920015953166206</v>
      </c>
    </row>
    <row r="316" spans="1:8">
      <c r="B316" t="s">
        <v>462</v>
      </c>
      <c r="C316">
        <f>'28'!L315</f>
        <v>0.76941005352813296</v>
      </c>
      <c r="D316">
        <f>'28'!M315</f>
        <v>0.77604293764474497</v>
      </c>
      <c r="E316">
        <f>'28'!N315</f>
        <v>0.92968958825031112</v>
      </c>
      <c r="F316">
        <f>'28'!O315</f>
        <v>0.78979166615855456</v>
      </c>
      <c r="G316">
        <f>'28'!P315</f>
        <v>0.79743646176406624</v>
      </c>
      <c r="H316">
        <f>'28'!Q315</f>
        <v>0.79847113611501208</v>
      </c>
    </row>
    <row r="317" spans="1:8">
      <c r="B317" t="s">
        <v>463</v>
      </c>
      <c r="C317">
        <f>'28'!L345</f>
        <v>0.8077375074601596</v>
      </c>
      <c r="D317">
        <f>'28'!M345</f>
        <v>0.82186859955230029</v>
      </c>
      <c r="E317">
        <f>'28'!N345</f>
        <v>0.83528716218586085</v>
      </c>
      <c r="F317">
        <f>'28'!O345</f>
        <v>0.85414669518142194</v>
      </c>
      <c r="G317">
        <f>'28'!P345</f>
        <v>0.86712593564627505</v>
      </c>
      <c r="H317">
        <f>'28'!Q345</f>
        <v>0.88229008554136223</v>
      </c>
    </row>
    <row r="318" spans="1:8" ht="16" thickBot="1">
      <c r="B318" t="s">
        <v>464</v>
      </c>
      <c r="C318">
        <f>'28'!L375</f>
        <v>0.97070577516409162</v>
      </c>
      <c r="D318">
        <f>'28'!M375</f>
        <v>1.0928143222031783</v>
      </c>
      <c r="E318">
        <f>'28'!N375</f>
        <v>1.1070623108508195</v>
      </c>
      <c r="F318">
        <f>'28'!O375</f>
        <v>1.0180074291762755</v>
      </c>
      <c r="G318">
        <f>'28'!P375</f>
        <v>1.0232958726190162</v>
      </c>
      <c r="H318">
        <f>'28'!Q375</f>
        <v>1.0417228005715784</v>
      </c>
    </row>
    <row r="319" spans="1:8" ht="17" thickBot="1">
      <c r="A319">
        <v>29</v>
      </c>
      <c r="B319" s="69" t="s">
        <v>11</v>
      </c>
      <c r="C319" s="62">
        <f>'29'!L15</f>
        <v>0.91350377431779883</v>
      </c>
      <c r="D319" s="62">
        <f>'29'!M15</f>
        <v>1.00130212437135</v>
      </c>
      <c r="E319" s="62">
        <f>'29'!N15</f>
        <v>0.86044214337536173</v>
      </c>
      <c r="F319" s="62">
        <f>'29'!O15</f>
        <v>0.864646442462496</v>
      </c>
      <c r="G319" s="62">
        <f>'29'!P15</f>
        <v>0.87110404596377322</v>
      </c>
      <c r="H319" s="63">
        <f>'29'!Q15</f>
        <v>0.8762108261821141</v>
      </c>
    </row>
    <row r="320" spans="1:8">
      <c r="B320" t="s">
        <v>466</v>
      </c>
      <c r="C320">
        <f>'29'!L45</f>
        <v>0.90143720604283295</v>
      </c>
      <c r="D320">
        <f>'29'!M45</f>
        <v>0.90745062348420247</v>
      </c>
      <c r="E320">
        <f>'29'!N45</f>
        <v>0.69190082392572061</v>
      </c>
      <c r="F320">
        <f>'29'!O45</f>
        <v>0.70549345527124685</v>
      </c>
      <c r="G320">
        <f>'29'!P45</f>
        <v>0.71200060623533523</v>
      </c>
      <c r="H320">
        <f>'29'!Q45</f>
        <v>0.7168164973547102</v>
      </c>
    </row>
    <row r="321" spans="1:8">
      <c r="B321" t="s">
        <v>467</v>
      </c>
      <c r="C321">
        <f>'29'!L75</f>
        <v>0.87591744524344251</v>
      </c>
      <c r="D321">
        <f>'29'!M75</f>
        <v>0.74649895104448494</v>
      </c>
      <c r="E321">
        <f>'29'!N75</f>
        <v>0.59074475739377497</v>
      </c>
      <c r="F321">
        <f>'29'!O75</f>
        <v>0.6040961396683977</v>
      </c>
      <c r="G321">
        <f>'29'!P75</f>
        <v>0.61753635744459268</v>
      </c>
      <c r="H321">
        <f>'29'!Q75</f>
        <v>0.63019520394201944</v>
      </c>
    </row>
    <row r="322" spans="1:8">
      <c r="B322" t="s">
        <v>468</v>
      </c>
      <c r="C322">
        <f>'29'!L105</f>
        <v>0.85477057102096454</v>
      </c>
      <c r="D322">
        <f>'29'!M105</f>
        <v>0.87243110563907</v>
      </c>
      <c r="E322">
        <f>'29'!N105</f>
        <v>0.69422247781206237</v>
      </c>
      <c r="F322">
        <f>'29'!O105</f>
        <v>0.70867050380197838</v>
      </c>
      <c r="G322">
        <f>'29'!P105</f>
        <v>0.72160472149495491</v>
      </c>
      <c r="H322">
        <f>'29'!Q105</f>
        <v>0.72937839813346783</v>
      </c>
    </row>
    <row r="323" spans="1:8">
      <c r="B323" t="s">
        <v>403</v>
      </c>
      <c r="C323">
        <f>'29'!L135</f>
        <v>0.81609144888779539</v>
      </c>
      <c r="D323">
        <f>'29'!M135</f>
        <v>0.82787349030593305</v>
      </c>
      <c r="E323">
        <f>'29'!N135</f>
        <v>0.65733813230219074</v>
      </c>
      <c r="F323">
        <f>'29'!O135</f>
        <v>0.67047050690633481</v>
      </c>
      <c r="G323">
        <f>'29'!P135</f>
        <v>0.67980125789890389</v>
      </c>
      <c r="H323">
        <f>'29'!Q135</f>
        <v>0.69158587875088795</v>
      </c>
    </row>
    <row r="324" spans="1:8">
      <c r="B324" t="s">
        <v>469</v>
      </c>
      <c r="C324">
        <f>'29'!L165</f>
        <v>1.0940795249666893</v>
      </c>
      <c r="D324">
        <f>'29'!M165</f>
        <v>0.91338786676029926</v>
      </c>
      <c r="E324">
        <f>'29'!N165</f>
        <v>0.67980125789890389</v>
      </c>
      <c r="F324">
        <f>'29'!O165</f>
        <v>0.68617377113286193</v>
      </c>
      <c r="G324">
        <f>'29'!P165</f>
        <v>0.69091231541185516</v>
      </c>
      <c r="H324">
        <f>'29'!Q165</f>
        <v>0.70552511213857083</v>
      </c>
    </row>
    <row r="325" spans="1:8">
      <c r="B325" t="s">
        <v>470</v>
      </c>
      <c r="C325">
        <f>'29'!L195</f>
        <v>0.95893339449308623</v>
      </c>
      <c r="D325">
        <f>'29'!M195</f>
        <v>0.90252244098943113</v>
      </c>
      <c r="E325">
        <f>'29'!N195</f>
        <v>0.6946468914321926</v>
      </c>
      <c r="F325">
        <f>'29'!O195</f>
        <v>0.70153553516124856</v>
      </c>
      <c r="G325">
        <f>'29'!P195</f>
        <v>0.70549345527124685</v>
      </c>
      <c r="H325">
        <f>'29'!Q195</f>
        <v>0.70861442830727495</v>
      </c>
    </row>
    <row r="326" spans="1:8">
      <c r="B326" t="s">
        <v>471</v>
      </c>
      <c r="C326">
        <f>'29'!L225</f>
        <v>0.9585662594296529</v>
      </c>
      <c r="D326">
        <f>'29'!M225</f>
        <v>1.1716597557064294</v>
      </c>
      <c r="E326">
        <f>'29'!N225</f>
        <v>1.1080131594246305</v>
      </c>
      <c r="F326">
        <f>'29'!O225</f>
        <v>1.1063776464339727</v>
      </c>
      <c r="G326">
        <f>'29'!P225</f>
        <v>1.1093989432796161</v>
      </c>
      <c r="H326">
        <f>'29'!Q225</f>
        <v>1.1076355188900566</v>
      </c>
    </row>
    <row r="327" spans="1:8">
      <c r="B327" t="s">
        <v>472</v>
      </c>
      <c r="C327">
        <f>'29'!L255</f>
        <v>0.9828767917532818</v>
      </c>
      <c r="D327">
        <f>'29'!M255</f>
        <v>1.0007853763955135</v>
      </c>
      <c r="E327">
        <f>'29'!N255</f>
        <v>0.64136076053585767</v>
      </c>
      <c r="F327">
        <f>'29'!O255</f>
        <v>0.6453202476115486</v>
      </c>
      <c r="G327">
        <f>'29'!P255</f>
        <v>0.65416372093643127</v>
      </c>
      <c r="H327">
        <f>'29'!Q255</f>
        <v>0.6611108739404834</v>
      </c>
    </row>
    <row r="328" spans="1:8" ht="16" thickBot="1">
      <c r="B328" t="s">
        <v>473</v>
      </c>
      <c r="C328">
        <f>'29'!L285</f>
        <v>0.6006612766629994</v>
      </c>
      <c r="D328">
        <f>'29'!M285</f>
        <v>0.56157738419268532</v>
      </c>
      <c r="E328">
        <f>'29'!N285</f>
        <v>0.43083911346625109</v>
      </c>
      <c r="F328">
        <f>'29'!O285</f>
        <v>0.43089658081040821</v>
      </c>
      <c r="G328">
        <f>'29'!P285</f>
        <v>0.43473643033029546</v>
      </c>
      <c r="H328">
        <f>'29'!Q285</f>
        <v>0.43939737953062163</v>
      </c>
    </row>
    <row r="329" spans="1:8" ht="17" thickBot="1">
      <c r="A329">
        <v>30</v>
      </c>
      <c r="B329" s="69" t="s">
        <v>15</v>
      </c>
      <c r="C329" s="62">
        <f>'30'!L15</f>
        <v>1.0846592673054312</v>
      </c>
      <c r="D329" s="62">
        <f>'30'!M15</f>
        <v>0.83592564340398401</v>
      </c>
      <c r="E329" s="62">
        <f>'30'!N15</f>
        <v>0.75249127006145711</v>
      </c>
      <c r="F329" s="62">
        <f>'30'!O15</f>
        <v>0.7655194751963097</v>
      </c>
      <c r="G329" s="62">
        <f>'30'!P15</f>
        <v>0.76143669362533317</v>
      </c>
      <c r="H329" s="63">
        <f>'30'!Q15</f>
        <v>0.76405248608965537</v>
      </c>
    </row>
    <row r="330" spans="1:8">
      <c r="B330" t="s">
        <v>475</v>
      </c>
      <c r="C330">
        <f>'30'!L45</f>
        <v>0.96206352496060443</v>
      </c>
      <c r="D330">
        <f>'30'!M45</f>
        <v>0.78838968707167545</v>
      </c>
      <c r="E330">
        <f>'30'!N45</f>
        <v>0.64790227038448733</v>
      </c>
      <c r="F330">
        <f>'30'!O45</f>
        <v>0.71437531841625912</v>
      </c>
      <c r="G330">
        <f>'30'!P45</f>
        <v>0.70278827281532708</v>
      </c>
      <c r="H330">
        <f>'30'!Q45</f>
        <v>0.70832914123109414</v>
      </c>
    </row>
    <row r="331" spans="1:8">
      <c r="B331" t="s">
        <v>476</v>
      </c>
      <c r="C331">
        <f>'30'!L75</f>
        <v>1.4401648923906512</v>
      </c>
      <c r="D331">
        <f>'30'!M75</f>
        <v>1.104939834088748</v>
      </c>
      <c r="E331">
        <f>'30'!N75</f>
        <v>1.1152363097973597</v>
      </c>
      <c r="F331">
        <f>'30'!O75</f>
        <v>1.0812108490509518</v>
      </c>
      <c r="G331">
        <f>'30'!P75</f>
        <v>1.0972799103628159</v>
      </c>
      <c r="H331">
        <f>'30'!Q75</f>
        <v>1.1155930669050769</v>
      </c>
    </row>
    <row r="332" spans="1:8">
      <c r="B332" t="s">
        <v>477</v>
      </c>
      <c r="C332">
        <f>'30'!L105</f>
        <v>1.3655082069161175</v>
      </c>
      <c r="D332">
        <f>'30'!M105</f>
        <v>1.1356820300469139</v>
      </c>
      <c r="E332">
        <f>'30'!N105</f>
        <v>1.140924742408473</v>
      </c>
      <c r="F332">
        <f>'30'!O105</f>
        <v>1.0554565638257718</v>
      </c>
      <c r="G332">
        <f>'30'!P105</f>
        <v>1.0815999634777964</v>
      </c>
      <c r="H332">
        <f>'30'!Q105</f>
        <v>1.090195999764795</v>
      </c>
    </row>
    <row r="333" spans="1:8">
      <c r="B333" t="s">
        <v>280</v>
      </c>
      <c r="C333">
        <f>'30'!L135</f>
        <v>0.99287366212563211</v>
      </c>
      <c r="D333">
        <f>'30'!M135</f>
        <v>0.8566497075791748</v>
      </c>
      <c r="E333">
        <f>'30'!N135</f>
        <v>0.86947286066059082</v>
      </c>
      <c r="F333">
        <f>'30'!O135</f>
        <v>0.88420276715083057</v>
      </c>
      <c r="G333">
        <f>'30'!P135</f>
        <v>0.89677546260844798</v>
      </c>
      <c r="H333">
        <f>'30'!Q135</f>
        <v>0.72219465721109988</v>
      </c>
    </row>
    <row r="334" spans="1:8">
      <c r="B334" t="s">
        <v>478</v>
      </c>
      <c r="C334">
        <f>'30'!L165</f>
        <v>1.4200717351553913</v>
      </c>
      <c r="D334">
        <f>'30'!M165</f>
        <v>1.0696792606882066</v>
      </c>
      <c r="E334">
        <f>'30'!N165</f>
        <v>0.96964591464776884</v>
      </c>
      <c r="F334">
        <f>'30'!O165</f>
        <v>0.84736532843344869</v>
      </c>
      <c r="G334">
        <f>'30'!P165</f>
        <v>0.85980687969183367</v>
      </c>
      <c r="H334">
        <f>'30'!Q165</f>
        <v>0.87342332446341275</v>
      </c>
    </row>
    <row r="335" spans="1:8">
      <c r="B335" t="s">
        <v>479</v>
      </c>
      <c r="C335">
        <f>'30'!L195</f>
        <v>1.1020280712619546</v>
      </c>
      <c r="D335">
        <f>'30'!M195</f>
        <v>0.96007590313118263</v>
      </c>
      <c r="E335">
        <f>'30'!N195</f>
        <v>1.1333959254217914</v>
      </c>
      <c r="F335">
        <f>'30'!O195</f>
        <v>0.97052891155871601</v>
      </c>
      <c r="G335">
        <f>'30'!P195</f>
        <v>0.97948161829959524</v>
      </c>
      <c r="H335">
        <f>'30'!Q195</f>
        <v>1</v>
      </c>
    </row>
    <row r="336" spans="1:8">
      <c r="B336" t="s">
        <v>275</v>
      </c>
      <c r="C336">
        <f>'30'!L225</f>
        <v>1.3241328812879907</v>
      </c>
      <c r="D336">
        <f>'30'!M225</f>
        <v>0.955205478394068</v>
      </c>
      <c r="E336">
        <f>'30'!N225</f>
        <v>0.96701006012267365</v>
      </c>
      <c r="F336">
        <f>'30'!O225</f>
        <v>0.89323408460646503</v>
      </c>
      <c r="G336">
        <f>'30'!P225</f>
        <v>0.90616587978685359</v>
      </c>
      <c r="H336">
        <f>'30'!Q225</f>
        <v>0.91507695645476772</v>
      </c>
    </row>
    <row r="337" spans="1:8">
      <c r="B337" t="s">
        <v>480</v>
      </c>
      <c r="C337">
        <f>'30'!L255</f>
        <v>0.96635415556103321</v>
      </c>
      <c r="D337">
        <f>'30'!M255</f>
        <v>0.8313261347097648</v>
      </c>
      <c r="E337">
        <f>'30'!N255</f>
        <v>0.84192528151361445</v>
      </c>
      <c r="F337">
        <f>'30'!O255</f>
        <v>0.67192048334172383</v>
      </c>
      <c r="G337">
        <f>'30'!P255</f>
        <v>0.67289191514908397</v>
      </c>
      <c r="H337">
        <f>'30'!Q255</f>
        <v>0.67780738284283726</v>
      </c>
    </row>
    <row r="338" spans="1:8">
      <c r="B338" t="s">
        <v>481</v>
      </c>
      <c r="C338">
        <f>'30'!L285</f>
        <v>0.94413829840690611</v>
      </c>
      <c r="D338">
        <f>'30'!M285</f>
        <v>0.64793883904745109</v>
      </c>
      <c r="E338">
        <f>'30'!N285</f>
        <v>0.66807279900210392</v>
      </c>
      <c r="F338">
        <f>'30'!O285</f>
        <v>0.69211100558122318</v>
      </c>
      <c r="G338">
        <f>'30'!P285</f>
        <v>0.70505066695066998</v>
      </c>
      <c r="H338">
        <f>'30'!Q285</f>
        <v>0.73304434007497743</v>
      </c>
    </row>
    <row r="339" spans="1:8">
      <c r="B339" t="s">
        <v>482</v>
      </c>
      <c r="C339">
        <f>'30'!L315</f>
        <v>0.7750857984629197</v>
      </c>
      <c r="D339">
        <f>'30'!M315</f>
        <v>0.62857396195962123</v>
      </c>
      <c r="E339">
        <f>'30'!N315</f>
        <v>0.79950949311704667</v>
      </c>
      <c r="F339">
        <f>'30'!O315</f>
        <v>0.63264866426891087</v>
      </c>
      <c r="G339">
        <f>'30'!P315</f>
        <v>0.6448866261136651</v>
      </c>
      <c r="H339">
        <f>'30'!Q315</f>
        <v>0.65371365110416857</v>
      </c>
    </row>
    <row r="340" spans="1:8" ht="16" thickBot="1">
      <c r="B340" t="s">
        <v>483</v>
      </c>
      <c r="C340">
        <f>'30'!L345</f>
        <v>0.96179667237356525</v>
      </c>
      <c r="D340">
        <f>'30'!M345</f>
        <v>0.65416372093643127</v>
      </c>
      <c r="E340">
        <f>'30'!N345</f>
        <v>0.67681643016930304</v>
      </c>
      <c r="F340">
        <f>'30'!O345</f>
        <v>0.69316454124422555</v>
      </c>
      <c r="G340">
        <f>'30'!P345</f>
        <v>0.71984279758909597</v>
      </c>
      <c r="H340">
        <f>'30'!Q345</f>
        <v>0.73551649365208394</v>
      </c>
    </row>
    <row r="341" spans="1:8" ht="17" thickBot="1">
      <c r="A341">
        <v>31</v>
      </c>
      <c r="B341" s="69" t="s">
        <v>19</v>
      </c>
      <c r="C341" s="62">
        <f>'31'!L15</f>
        <v>1.2361254123109309</v>
      </c>
      <c r="D341" s="62">
        <f>'31'!M15</f>
        <v>1.2461884362657891</v>
      </c>
      <c r="E341" s="62">
        <f>'31'!N15</f>
        <v>1.2267635091647413</v>
      </c>
      <c r="F341" s="62">
        <f>'31'!O15</f>
        <v>1.2052335983227871</v>
      </c>
      <c r="G341" s="62">
        <f>'31'!P15</f>
        <v>1.2095288456653186</v>
      </c>
      <c r="H341" s="63">
        <f>'31'!Q15</f>
        <v>1.2166775799200704</v>
      </c>
    </row>
    <row r="342" spans="1:8">
      <c r="B342" t="s">
        <v>485</v>
      </c>
      <c r="C342">
        <f>'31'!L45</f>
        <v>1.240176931059737</v>
      </c>
      <c r="D342">
        <f>'31'!M45</f>
        <v>1.2497334363795303</v>
      </c>
      <c r="E342">
        <f>'31'!N45</f>
        <v>1.2569491107484152</v>
      </c>
      <c r="F342">
        <f>'31'!O45</f>
        <v>1.1425210637054077</v>
      </c>
      <c r="G342">
        <f>'31'!P45</f>
        <v>1.15006320173018</v>
      </c>
      <c r="H342">
        <f>'31'!Q45</f>
        <v>1.1643391630845517</v>
      </c>
    </row>
    <row r="343" spans="1:8">
      <c r="B343" t="s">
        <v>486</v>
      </c>
      <c r="C343">
        <f>'31'!L75</f>
        <v>1.386127075359443</v>
      </c>
      <c r="D343">
        <f>'31'!M75</f>
        <v>1.3969997185668106</v>
      </c>
      <c r="E343">
        <f>'31'!N75</f>
        <v>1.4548975174839154</v>
      </c>
      <c r="F343">
        <f>'31'!O75</f>
        <v>1.4590915946575824</v>
      </c>
      <c r="G343">
        <f>'31'!P75</f>
        <v>1.4659327720893696</v>
      </c>
      <c r="H343">
        <f>'31'!Q75</f>
        <v>1.4786470200104362</v>
      </c>
    </row>
    <row r="344" spans="1:8">
      <c r="B344" t="s">
        <v>487</v>
      </c>
      <c r="C344">
        <f>'31'!L105</f>
        <v>1.4057519794869653</v>
      </c>
      <c r="D344">
        <f>'31'!M105</f>
        <v>1.422365227680223</v>
      </c>
      <c r="E344">
        <f>'31'!N105</f>
        <v>1.3816724327715442</v>
      </c>
      <c r="F344">
        <f>'31'!O105</f>
        <v>1.3871692125007451</v>
      </c>
      <c r="G344">
        <f>'31'!P105</f>
        <v>1.3960095819476084</v>
      </c>
      <c r="H344">
        <f>'31'!Q105</f>
        <v>1.4058828015452804</v>
      </c>
    </row>
    <row r="345" spans="1:8">
      <c r="B345" t="s">
        <v>488</v>
      </c>
      <c r="C345">
        <f>'31'!L135</f>
        <v>1.2625900927429978</v>
      </c>
      <c r="D345">
        <f>'31'!M135</f>
        <v>1.2698799984984257</v>
      </c>
      <c r="E345">
        <f>'31'!N135</f>
        <v>1.2283339983883532</v>
      </c>
      <c r="F345">
        <f>'31'!O135</f>
        <v>0.91992861299077267</v>
      </c>
      <c r="G345">
        <f>'31'!P135</f>
        <v>0.93158114214223364</v>
      </c>
      <c r="H345">
        <f>'31'!Q135</f>
        <v>0.95209971112491387</v>
      </c>
    </row>
    <row r="346" spans="1:8">
      <c r="B346" t="s">
        <v>489</v>
      </c>
      <c r="C346">
        <f>'31'!L165</f>
        <v>1.4372067670917401</v>
      </c>
      <c r="D346">
        <f>'31'!M165</f>
        <v>1.4392768160727463</v>
      </c>
      <c r="E346">
        <f>'31'!N165</f>
        <v>1.3996448406898969</v>
      </c>
      <c r="F346">
        <f>'31'!O165</f>
        <v>1.4117841637508102</v>
      </c>
      <c r="G346">
        <f>'31'!P165</f>
        <v>1.4183014618072423</v>
      </c>
      <c r="H346">
        <f>'31'!Q165</f>
        <v>1.4215713844825046</v>
      </c>
    </row>
    <row r="347" spans="1:8">
      <c r="B347" t="s">
        <v>490</v>
      </c>
      <c r="C347">
        <f>'31'!L195</f>
        <v>1.1593821252239509</v>
      </c>
      <c r="D347">
        <f>'31'!M195</f>
        <v>1.1800048335722644</v>
      </c>
      <c r="E347">
        <f>'31'!N195</f>
        <v>1.1975421807378173</v>
      </c>
      <c r="F347">
        <f>'31'!O195</f>
        <v>1.2092332632516245</v>
      </c>
      <c r="G347">
        <f>'31'!P195</f>
        <v>1.2201600815978795</v>
      </c>
      <c r="H347">
        <f>'31'!Q195</f>
        <v>1.2245584053496981</v>
      </c>
    </row>
    <row r="348" spans="1:8" ht="16" thickBot="1">
      <c r="B348" t="s">
        <v>491</v>
      </c>
      <c r="C348">
        <f>'31'!L225</f>
        <v>1.0927094686683445</v>
      </c>
      <c r="D348">
        <f>'31'!M225</f>
        <v>1.0953688617019242</v>
      </c>
      <c r="E348">
        <f>'31'!N225</f>
        <v>1.0823786124943084</v>
      </c>
      <c r="F348">
        <f>'31'!O225</f>
        <v>1.0839375925903947</v>
      </c>
      <c r="G348">
        <f>'31'!P225</f>
        <v>1.0825202452556657</v>
      </c>
      <c r="H348">
        <f>'31'!Q225</f>
        <v>1.0850728064726329</v>
      </c>
    </row>
    <row r="349" spans="1:8" ht="17" thickBot="1">
      <c r="A349">
        <v>32</v>
      </c>
      <c r="B349" s="69" t="s">
        <v>23</v>
      </c>
      <c r="C349" s="62">
        <f>'32'!L15</f>
        <v>0.7846458450522249</v>
      </c>
      <c r="D349" s="62">
        <f>'32'!M15</f>
        <v>0.75239273205041757</v>
      </c>
      <c r="E349" s="62">
        <f>'32'!N15</f>
        <v>0.75124311463734494</v>
      </c>
      <c r="F349" s="62">
        <f>'32'!O15</f>
        <v>0.63355282370134103</v>
      </c>
      <c r="G349" s="62">
        <f>'32'!P15</f>
        <v>0.63749163502004735</v>
      </c>
      <c r="H349" s="63">
        <f>'32'!Q15</f>
        <v>0.64081180674877591</v>
      </c>
    </row>
    <row r="350" spans="1:8">
      <c r="B350" t="s">
        <v>493</v>
      </c>
      <c r="C350">
        <f>'32'!L45</f>
        <v>0.11655803867248209</v>
      </c>
      <c r="D350">
        <f>'32'!M45</f>
        <v>0.11667050906161754</v>
      </c>
      <c r="E350">
        <f>'32'!N45</f>
        <v>0.11715591105040583</v>
      </c>
      <c r="F350">
        <f>'32'!O45</f>
        <v>0.17513480404391249</v>
      </c>
      <c r="G350">
        <f>'32'!P45</f>
        <v>0.17562572160341502</v>
      </c>
      <c r="H350">
        <f>'32'!Q45</f>
        <v>0.17578608240332949</v>
      </c>
    </row>
    <row r="351" spans="1:8">
      <c r="B351" t="s">
        <v>494</v>
      </c>
      <c r="C351">
        <f>'32'!L75</f>
        <v>1.238294219984204</v>
      </c>
      <c r="D351">
        <f>'32'!M75</f>
        <v>1.2185513241054577</v>
      </c>
      <c r="E351">
        <f>'32'!N75</f>
        <v>1.2251166564928315</v>
      </c>
      <c r="F351">
        <f>'32'!O75</f>
        <v>0.90333871772268814</v>
      </c>
      <c r="G351">
        <f>'32'!P75</f>
        <v>0.91273329955738614</v>
      </c>
      <c r="H351">
        <f>'32'!Q75</f>
        <v>0.91273329955738614</v>
      </c>
    </row>
    <row r="352" spans="1:8">
      <c r="B352" t="s">
        <v>495</v>
      </c>
      <c r="C352">
        <f>'32'!L105</f>
        <v>0.85477057102096454</v>
      </c>
      <c r="D352">
        <f>'32'!M105</f>
        <v>0.86428088716244622</v>
      </c>
      <c r="E352">
        <f>'32'!N105</f>
        <v>0.86881919393264162</v>
      </c>
      <c r="F352">
        <f>'32'!O105</f>
        <v>0.70449824975968189</v>
      </c>
      <c r="G352">
        <f>'32'!P105</f>
        <v>0.70066422383159066</v>
      </c>
      <c r="H352">
        <f>'32'!Q105</f>
        <v>0.70120844602206356</v>
      </c>
    </row>
    <row r="353" spans="1:8">
      <c r="B353" t="s">
        <v>496</v>
      </c>
      <c r="C353">
        <f>'32'!L135</f>
        <v>1.041668280438947</v>
      </c>
      <c r="D353">
        <f>'32'!M135</f>
        <v>1.0040381479335434</v>
      </c>
      <c r="E353">
        <f>'32'!N135</f>
        <v>0.95864834834304935</v>
      </c>
      <c r="F353">
        <f>'32'!O135</f>
        <v>0.83674804191003049</v>
      </c>
      <c r="G353">
        <f>'32'!P135</f>
        <v>0.84286824241745828</v>
      </c>
      <c r="H353">
        <f>'32'!Q135</f>
        <v>0.85175194041960078</v>
      </c>
    </row>
    <row r="354" spans="1:8">
      <c r="B354" t="s">
        <v>497</v>
      </c>
      <c r="C354">
        <f>'32'!L165</f>
        <v>1.2009079459353511</v>
      </c>
      <c r="D354">
        <f>'32'!M165</f>
        <v>1.2064517643340533</v>
      </c>
      <c r="E354">
        <f>'32'!N165</f>
        <v>1.1711688112206406</v>
      </c>
      <c r="F354">
        <f>'32'!O165</f>
        <v>1.0475651405599136</v>
      </c>
      <c r="G354">
        <f>'32'!P165</f>
        <v>1.0544804449083682</v>
      </c>
      <c r="H354">
        <f>'32'!Q165</f>
        <v>1.0601327292893374</v>
      </c>
    </row>
    <row r="355" spans="1:8">
      <c r="B355" t="s">
        <v>498</v>
      </c>
      <c r="C355">
        <f>'32'!L195</f>
        <v>1.0600237463101752</v>
      </c>
      <c r="D355">
        <f>'32'!M195</f>
        <v>1.0823786124943084</v>
      </c>
      <c r="E355">
        <f>'32'!N195</f>
        <v>1.1036153530213997</v>
      </c>
      <c r="F355">
        <f>'32'!O195</f>
        <v>1.1067967784517081</v>
      </c>
      <c r="G355">
        <f>'32'!P195</f>
        <v>1.1075935667765235</v>
      </c>
      <c r="H355">
        <f>'32'!Q195</f>
        <v>1.120420472683314</v>
      </c>
    </row>
    <row r="356" spans="1:8">
      <c r="B356" t="s">
        <v>499</v>
      </c>
      <c r="C356">
        <f>'32'!L225</f>
        <v>0.99713270790357145</v>
      </c>
      <c r="D356">
        <f>'32'!M225</f>
        <v>0.75911308500590469</v>
      </c>
      <c r="E356">
        <f>'32'!N225</f>
        <v>0.93070161192456735</v>
      </c>
      <c r="F356">
        <f>'32'!O225</f>
        <v>0.79919759806370272</v>
      </c>
      <c r="G356">
        <f>'32'!P225</f>
        <v>0.8232177505756566</v>
      </c>
      <c r="H356">
        <f>'32'!Q225</f>
        <v>0.83669755029647086</v>
      </c>
    </row>
    <row r="357" spans="1:8">
      <c r="B357" t="s">
        <v>500</v>
      </c>
      <c r="C357">
        <f>'32'!L255</f>
        <v>0.72616157916743751</v>
      </c>
      <c r="D357">
        <f>'32'!M255</f>
        <v>0.74053001063846546</v>
      </c>
      <c r="E357">
        <f>'32'!N255</f>
        <v>0.75570430851814152</v>
      </c>
      <c r="F357">
        <f>'32'!O255</f>
        <v>0.6040961396683977</v>
      </c>
      <c r="G357">
        <f>'32'!P255</f>
        <v>0.6062805771153198</v>
      </c>
      <c r="H357">
        <f>'32'!Q255</f>
        <v>0.6186936234499506</v>
      </c>
    </row>
    <row r="358" spans="1:8" ht="16" thickBot="1">
      <c r="B358" t="s">
        <v>501</v>
      </c>
      <c r="C358">
        <f>'32'!L285</f>
        <v>1.126889523643922</v>
      </c>
      <c r="D358">
        <f>'32'!M285</f>
        <v>1.1306803717153568</v>
      </c>
      <c r="E358">
        <f>'32'!N285</f>
        <v>1.0345507576465975</v>
      </c>
      <c r="F358">
        <f>'32'!O285</f>
        <v>0.9130136711051744</v>
      </c>
      <c r="G358">
        <f>'32'!P285</f>
        <v>0.91639661876466727</v>
      </c>
      <c r="H358">
        <f>'32'!Q285</f>
        <v>0.92326668174562565</v>
      </c>
    </row>
    <row r="359" spans="1:8" ht="17" thickBot="1">
      <c r="A359">
        <v>33</v>
      </c>
      <c r="B359" s="69" t="s">
        <v>27</v>
      </c>
      <c r="C359" s="62">
        <f>'33'!L15</f>
        <v>1.0433274140535564</v>
      </c>
      <c r="D359" s="62">
        <f>'33'!M15</f>
        <v>0.99300199321418436</v>
      </c>
      <c r="E359" s="62">
        <f>'33'!N15</f>
        <v>1.070110430070113</v>
      </c>
      <c r="F359" s="62">
        <f>'33'!O15</f>
        <v>1.0763509679106951</v>
      </c>
      <c r="G359" s="62">
        <f>'33'!P15</f>
        <v>1.0862490049181617</v>
      </c>
      <c r="H359" s="63">
        <f>'33'!Q15</f>
        <v>1.0991450745807714</v>
      </c>
    </row>
    <row r="360" spans="1:8">
      <c r="B360" t="s">
        <v>503</v>
      </c>
      <c r="C360">
        <f>'33'!L45</f>
        <v>0.94537025971377386</v>
      </c>
      <c r="D360">
        <f>'33'!M45</f>
        <v>0.97632252539737086</v>
      </c>
      <c r="E360">
        <f>'33'!N45</f>
        <v>0.99358004542162282</v>
      </c>
      <c r="F360">
        <f>'33'!O45</f>
        <v>1.0072224147634179</v>
      </c>
      <c r="G360">
        <f>'33'!P45</f>
        <v>1.0218241108601056</v>
      </c>
      <c r="H360">
        <f>'33'!Q45</f>
        <v>1.0493975827501303</v>
      </c>
    </row>
    <row r="361" spans="1:8">
      <c r="B361" t="s">
        <v>504</v>
      </c>
      <c r="C361">
        <f>'33'!L75</f>
        <v>0.99428780590562316</v>
      </c>
      <c r="D361">
        <f>'33'!M75</f>
        <v>1.007947519024833</v>
      </c>
      <c r="E361">
        <f>'33'!N75</f>
        <v>1.2267635091647413</v>
      </c>
      <c r="F361">
        <f>'33'!O75</f>
        <v>1.2255869601063565</v>
      </c>
      <c r="G361">
        <f>'33'!P75</f>
        <v>1.2397803330993267</v>
      </c>
      <c r="H361">
        <f>'33'!Q75</f>
        <v>1.2499333113440143</v>
      </c>
    </row>
    <row r="362" spans="1:8">
      <c r="B362" t="s">
        <v>505</v>
      </c>
      <c r="C362">
        <f>'33'!L105</f>
        <v>0.61271465102940514</v>
      </c>
      <c r="D362">
        <f>'33'!M105</f>
        <v>0.73029017648217343</v>
      </c>
      <c r="E362">
        <f>'33'!N105</f>
        <v>0.73801160036475189</v>
      </c>
      <c r="F362">
        <f>'33'!O105</f>
        <v>0.74725435969306209</v>
      </c>
      <c r="G362">
        <f>'33'!P105</f>
        <v>0.75951954810345257</v>
      </c>
      <c r="H362">
        <f>'33'!Q105</f>
        <v>0.77341855215158983</v>
      </c>
    </row>
    <row r="363" spans="1:8">
      <c r="B363" t="s">
        <v>506</v>
      </c>
      <c r="C363">
        <f>'33'!L135</f>
        <v>1.0758553435228277</v>
      </c>
      <c r="D363">
        <f>'33'!M135</f>
        <v>0.95096903144798794</v>
      </c>
      <c r="E363">
        <f>'33'!N135</f>
        <v>0.6405938300505909</v>
      </c>
      <c r="F363">
        <f>'33'!O135</f>
        <v>0.64970080523907359</v>
      </c>
      <c r="G363">
        <f>'33'!P135</f>
        <v>0.66381545199594938</v>
      </c>
      <c r="H363">
        <f>'33'!Q135</f>
        <v>0.67192048334172383</v>
      </c>
    </row>
    <row r="364" spans="1:8">
      <c r="B364" t="s">
        <v>507</v>
      </c>
      <c r="C364">
        <f>'33'!L165</f>
        <v>1.1201724060286877</v>
      </c>
      <c r="D364">
        <f>'33'!M165</f>
        <v>1.1082952149803382</v>
      </c>
      <c r="E364">
        <f>'33'!N165</f>
        <v>1.2127191566331825</v>
      </c>
      <c r="F364">
        <f>'33'!O165</f>
        <v>1.2138457805993716</v>
      </c>
      <c r="G364">
        <f>'33'!P165</f>
        <v>1.2172319362340405</v>
      </c>
      <c r="H364">
        <f>'33'!Q165</f>
        <v>1.2256248956832259</v>
      </c>
    </row>
    <row r="365" spans="1:8" ht="16" thickBot="1">
      <c r="B365" t="s">
        <v>508</v>
      </c>
      <c r="C365">
        <f>'33'!L195</f>
        <v>1.2107259889362021</v>
      </c>
      <c r="D365">
        <f>'33'!M195</f>
        <v>0.7799040941530937</v>
      </c>
      <c r="E365">
        <f>'33'!N195</f>
        <v>0.79486574811116673</v>
      </c>
      <c r="F365">
        <f>'33'!O195</f>
        <v>0.8074167516092462</v>
      </c>
      <c r="G365">
        <f>'33'!P195</f>
        <v>0.81664211787375462</v>
      </c>
      <c r="H365">
        <f>'33'!Q195</f>
        <v>0.82787349030593305</v>
      </c>
    </row>
    <row r="366" spans="1:8" ht="17" thickBot="1">
      <c r="A366">
        <v>34</v>
      </c>
      <c r="B366" s="69" t="s">
        <v>31</v>
      </c>
      <c r="C366" s="62">
        <f>'34'!L15</f>
        <v>1.2529529546150329</v>
      </c>
      <c r="D366" s="62">
        <f>'34'!M15</f>
        <v>1.3602622772862454</v>
      </c>
      <c r="E366" s="62">
        <f>'34'!N15</f>
        <v>1.2291009747596786</v>
      </c>
      <c r="F366" s="62">
        <f>'34'!O15</f>
        <v>1.26214962769443</v>
      </c>
      <c r="G366" s="62">
        <f>'34'!P15</f>
        <v>1.2679429783321028</v>
      </c>
      <c r="H366" s="63">
        <f>'34'!Q15</f>
        <v>1.2744297557880289</v>
      </c>
    </row>
    <row r="367" spans="1:8">
      <c r="B367" t="s">
        <v>510</v>
      </c>
      <c r="C367">
        <f>'34'!L45</f>
        <v>1.2066254204206142</v>
      </c>
      <c r="D367">
        <f>'34'!M45</f>
        <v>1.389979999510329</v>
      </c>
      <c r="E367">
        <f>'34'!N45</f>
        <v>1.1744083759075854</v>
      </c>
      <c r="F367">
        <f>'34'!O45</f>
        <v>1.1900376626758</v>
      </c>
      <c r="G367">
        <f>'34'!P45</f>
        <v>1.1921553703289272</v>
      </c>
      <c r="H367">
        <f>'34'!Q45</f>
        <v>1.1966046999485982</v>
      </c>
    </row>
    <row r="368" spans="1:8">
      <c r="B368" t="s">
        <v>511</v>
      </c>
      <c r="C368">
        <f>'34'!L75</f>
        <v>1.3505664369575838</v>
      </c>
      <c r="D368">
        <f>'34'!M75</f>
        <v>1.3591465560473335</v>
      </c>
      <c r="E368">
        <f>'34'!N75</f>
        <v>1.3689628761993784</v>
      </c>
      <c r="F368">
        <f>'34'!O75</f>
        <v>1.3744909508090004</v>
      </c>
      <c r="G368">
        <f>'34'!P75</f>
        <v>1.3888087211616411</v>
      </c>
      <c r="H368">
        <f>'34'!Q75</f>
        <v>1.3968273843428083</v>
      </c>
    </row>
    <row r="369" spans="1:8">
      <c r="B369" t="s">
        <v>512</v>
      </c>
      <c r="C369">
        <f>'34'!L105</f>
        <v>1.2850486305103272</v>
      </c>
      <c r="D369">
        <f>'34'!M105</f>
        <v>1.3013346139214599</v>
      </c>
      <c r="E369">
        <f>'34'!N105</f>
        <v>1.3083773528152181</v>
      </c>
      <c r="F369">
        <f>'34'!O105</f>
        <v>1.3716363843759685</v>
      </c>
      <c r="G369">
        <f>'34'!P105</f>
        <v>1.3690066621613155</v>
      </c>
      <c r="H369">
        <f>'34'!Q105</f>
        <v>1.3711977468083407</v>
      </c>
    </row>
    <row r="370" spans="1:8">
      <c r="B370" t="s">
        <v>513</v>
      </c>
      <c r="C370">
        <f>'34'!L135</f>
        <v>1.3159316237138894</v>
      </c>
      <c r="D370">
        <f>'34'!M135</f>
        <v>1.3302136400306941</v>
      </c>
      <c r="E370">
        <f>'34'!N135</f>
        <v>1.2893494322053287</v>
      </c>
      <c r="F370">
        <f>'34'!O135</f>
        <v>1.3490122447545139</v>
      </c>
      <c r="G370">
        <f>'34'!P135</f>
        <v>1.3631627049243182</v>
      </c>
      <c r="H370">
        <f>'34'!Q135</f>
        <v>1.3735021599970814</v>
      </c>
    </row>
    <row r="371" spans="1:8" ht="16" thickBot="1">
      <c r="B371" t="s">
        <v>514</v>
      </c>
      <c r="C371">
        <f>'34'!L165</f>
        <v>1.2553420356079006</v>
      </c>
      <c r="D371">
        <f>'34'!M165</f>
        <v>1.1898966159935256</v>
      </c>
      <c r="E371">
        <f>'34'!N165</f>
        <v>1.109188864674344</v>
      </c>
      <c r="F371">
        <f>'34'!O165</f>
        <v>1.2288841444710257</v>
      </c>
      <c r="G371">
        <f>'34'!P165</f>
        <v>1.2466992690677303</v>
      </c>
      <c r="H371">
        <f>'34'!Q165</f>
        <v>1.2662297994742522</v>
      </c>
    </row>
    <row r="372" spans="1:8" ht="17" thickBot="1">
      <c r="A372">
        <v>35</v>
      </c>
      <c r="B372" s="69" t="s">
        <v>35</v>
      </c>
      <c r="C372" s="62">
        <f>'35'!L15</f>
        <v>1.0631972139805177</v>
      </c>
      <c r="D372" s="62">
        <f>'35'!M15</f>
        <v>1.0913298350431624</v>
      </c>
      <c r="E372" s="62">
        <f>'35'!N15</f>
        <v>1.094096678690234</v>
      </c>
      <c r="F372" s="62">
        <f>'35'!O15</f>
        <v>1.1145613318872158</v>
      </c>
      <c r="G372" s="62">
        <f>'35'!P15</f>
        <v>1.1136852621029398</v>
      </c>
      <c r="H372" s="63">
        <f>'35'!Q15</f>
        <v>1.0474926345002624</v>
      </c>
    </row>
    <row r="373" spans="1:8">
      <c r="B373" t="s">
        <v>516</v>
      </c>
      <c r="C373">
        <f>'35'!L45</f>
        <v>1.3083100996672599</v>
      </c>
      <c r="D373">
        <f>'35'!M45</f>
        <v>1.3339096216490722</v>
      </c>
      <c r="E373">
        <f>'35'!N45</f>
        <v>1.3313522297598317</v>
      </c>
      <c r="F373">
        <f>'35'!O45</f>
        <v>1.3351548815554481</v>
      </c>
      <c r="G373">
        <f>'35'!P45</f>
        <v>1.3357398679538921</v>
      </c>
      <c r="H373">
        <f>'35'!Q45</f>
        <v>1.2823374666808611</v>
      </c>
    </row>
    <row r="374" spans="1:8">
      <c r="B374" t="s">
        <v>517</v>
      </c>
      <c r="C374">
        <f>'35'!L75</f>
        <v>1.1592071952246299</v>
      </c>
      <c r="D374">
        <f>'35'!M75</f>
        <v>1.172522949630699</v>
      </c>
      <c r="E374">
        <f>'35'!N75</f>
        <v>1.1766676056338554</v>
      </c>
      <c r="F374">
        <f>'35'!O75</f>
        <v>1.179292828349068</v>
      </c>
      <c r="G374">
        <f>'35'!P75</f>
        <v>1.1817044274367305</v>
      </c>
      <c r="H374">
        <f>'35'!Q75</f>
        <v>0.98142961665716211</v>
      </c>
    </row>
    <row r="375" spans="1:8">
      <c r="B375" t="s">
        <v>518</v>
      </c>
      <c r="C375">
        <f>'35'!L105</f>
        <v>0.91189359674353776</v>
      </c>
      <c r="D375">
        <f>'35'!M105</f>
        <v>1.0429229657003265</v>
      </c>
      <c r="E375">
        <f>'35'!N105</f>
        <v>1.0556084857358119</v>
      </c>
      <c r="F375">
        <f>'35'!O105</f>
        <v>1.1603559358600744</v>
      </c>
      <c r="G375">
        <f>'35'!P105</f>
        <v>1.1681759246380738</v>
      </c>
      <c r="H375">
        <f>'35'!Q105</f>
        <v>1.1676156104570923</v>
      </c>
    </row>
    <row r="376" spans="1:8">
      <c r="B376" t="s">
        <v>519</v>
      </c>
      <c r="C376">
        <f>'35'!L135</f>
        <v>1.0174215140338494</v>
      </c>
      <c r="D376">
        <f>'35'!M135</f>
        <v>1.0361402657125411</v>
      </c>
      <c r="E376">
        <f>'35'!N135</f>
        <v>1.0381305855185377</v>
      </c>
      <c r="F376">
        <f>'35'!O135</f>
        <v>0.82773048073889788</v>
      </c>
      <c r="G376">
        <f>'35'!P135</f>
        <v>0.83555111428102713</v>
      </c>
      <c r="H376">
        <f>'35'!Q135</f>
        <v>0.83998419379392086</v>
      </c>
    </row>
    <row r="377" spans="1:8">
      <c r="B377" t="s">
        <v>520</v>
      </c>
      <c r="C377">
        <f>'35'!L165</f>
        <v>1.4103399471499258</v>
      </c>
      <c r="D377">
        <f>'35'!M165</f>
        <v>1.4221171040721148</v>
      </c>
      <c r="E377">
        <f>'35'!N165</f>
        <v>1.4266729219353689</v>
      </c>
      <c r="F377">
        <f>'35'!O165</f>
        <v>1.4372067670917401</v>
      </c>
      <c r="G377">
        <f>'35'!P165</f>
        <v>1.440888915267269</v>
      </c>
      <c r="H377">
        <f>'35'!Q165</f>
        <v>1.4422721516688282</v>
      </c>
    </row>
    <row r="378" spans="1:8">
      <c r="B378" t="s">
        <v>521</v>
      </c>
      <c r="C378">
        <f>'35'!L195</f>
        <v>0.23151069101582797</v>
      </c>
      <c r="D378">
        <f>'35'!M195</f>
        <v>0.23243418725915396</v>
      </c>
      <c r="E378">
        <f>'35'!N195</f>
        <v>0.23312677535500126</v>
      </c>
      <c r="F378">
        <f>'35'!O195</f>
        <v>0.3953593203638664</v>
      </c>
      <c r="G378">
        <f>'35'!P195</f>
        <v>0.39695760799451385</v>
      </c>
      <c r="H378">
        <f>'35'!Q195</f>
        <v>0.3981564182289698</v>
      </c>
    </row>
    <row r="379" spans="1:8">
      <c r="B379" t="s">
        <v>522</v>
      </c>
      <c r="C379">
        <f>'35'!L225</f>
        <v>0.95836353397894836</v>
      </c>
      <c r="D379">
        <f>'35'!M225</f>
        <v>0.98496289124374625</v>
      </c>
      <c r="E379">
        <f>'35'!N225</f>
        <v>0.98680871628195488</v>
      </c>
      <c r="F379">
        <f>'35'!O225</f>
        <v>0.99052894146732962</v>
      </c>
      <c r="G379">
        <f>'35'!P225</f>
        <v>1.0086731452922941</v>
      </c>
      <c r="H379">
        <f>'35'!Q225</f>
        <v>1.0183982267137992</v>
      </c>
    </row>
    <row r="380" spans="1:8">
      <c r="B380" t="s">
        <v>523</v>
      </c>
      <c r="C380">
        <f>'35'!L255</f>
        <v>0.57435047557723706</v>
      </c>
      <c r="D380">
        <f>'35'!M255</f>
        <v>0.58075730145735427</v>
      </c>
      <c r="E380">
        <f>'35'!N255</f>
        <v>0.59211220930811548</v>
      </c>
      <c r="F380">
        <f>'35'!O255</f>
        <v>1.1070623108508195</v>
      </c>
      <c r="G380">
        <f>'35'!P255</f>
        <v>0.89713171726382124</v>
      </c>
      <c r="H380">
        <f>'35'!Q255</f>
        <v>0.91022051538225446</v>
      </c>
    </row>
    <row r="381" spans="1:8" ht="16" thickBot="1">
      <c r="B381" t="s">
        <v>524</v>
      </c>
      <c r="C381">
        <f>'35'!L285</f>
        <v>1.4531535454074369</v>
      </c>
      <c r="D381">
        <f>'35'!M285</f>
        <v>1.4587416269205766</v>
      </c>
      <c r="E381">
        <f>'35'!N285</f>
        <v>1.4636488230273006</v>
      </c>
      <c r="F381">
        <f>'35'!O285</f>
        <v>1.4191182366557544</v>
      </c>
      <c r="G381">
        <f>'35'!P285</f>
        <v>1.4174851570542699</v>
      </c>
      <c r="H381">
        <f>'35'!Q285</f>
        <v>1.4215713844825046</v>
      </c>
    </row>
    <row r="382" spans="1:8" ht="17" thickBot="1">
      <c r="A382">
        <v>36</v>
      </c>
      <c r="B382" s="69" t="s">
        <v>40</v>
      </c>
      <c r="C382" s="62">
        <f>'36'!L15</f>
        <v>0.90567546084968242</v>
      </c>
      <c r="D382" s="62">
        <f>'36'!M15</f>
        <v>0.89094232941456097</v>
      </c>
      <c r="E382" s="62">
        <f>'36'!N15</f>
        <v>0.84626570495356124</v>
      </c>
      <c r="F382" s="62">
        <f>'36'!O15</f>
        <v>0.85709311313571424</v>
      </c>
      <c r="G382" s="62">
        <f>'36'!P15</f>
        <v>0.86143438176378395</v>
      </c>
      <c r="H382" s="63">
        <f>'36'!Q15</f>
        <v>0.79174598324952739</v>
      </c>
    </row>
    <row r="383" spans="1:8">
      <c r="B383" t="s">
        <v>526</v>
      </c>
      <c r="C383">
        <f>'36'!L45</f>
        <v>0.91801338959234224</v>
      </c>
      <c r="D383">
        <f>'36'!M45</f>
        <v>0.91491778898287746</v>
      </c>
      <c r="E383">
        <f>'36'!N45</f>
        <v>0.8154651796449266</v>
      </c>
      <c r="F383">
        <f>'36'!O45</f>
        <v>0.88413426159548347</v>
      </c>
      <c r="G383">
        <f>'36'!P45</f>
        <v>0.88727296487545382</v>
      </c>
      <c r="H383">
        <f>'36'!Q45</f>
        <v>0.88689968405523945</v>
      </c>
    </row>
    <row r="384" spans="1:8">
      <c r="B384" t="s">
        <v>527</v>
      </c>
      <c r="C384">
        <f>'36'!L75</f>
        <v>1.3076499795944094</v>
      </c>
      <c r="D384">
        <f>'36'!M75</f>
        <v>1.237799244915758</v>
      </c>
      <c r="E384">
        <f>'36'!N75</f>
        <v>1.1915247066071206</v>
      </c>
      <c r="F384">
        <f>'36'!O75</f>
        <v>1.1411124290906813</v>
      </c>
      <c r="G384">
        <f>'36'!P75</f>
        <v>1.1495903628693043</v>
      </c>
      <c r="H384">
        <f>'36'!Q75</f>
        <v>0.49077993024366556</v>
      </c>
    </row>
    <row r="385" spans="1:8">
      <c r="B385" t="s">
        <v>528</v>
      </c>
      <c r="C385">
        <f>'36'!L105</f>
        <v>0.48416276633978672</v>
      </c>
      <c r="D385">
        <f>'36'!M105</f>
        <v>0.48258829486129451</v>
      </c>
      <c r="E385">
        <f>'36'!N105</f>
        <v>0.48337377605830589</v>
      </c>
      <c r="F385">
        <f>'36'!O105</f>
        <v>0.4814165970197169</v>
      </c>
      <c r="G385">
        <f>'36'!P105</f>
        <v>0.48258829486129451</v>
      </c>
      <c r="H385">
        <f>'36'!Q105</f>
        <v>0.48856609946076301</v>
      </c>
    </row>
    <row r="386" spans="1:8">
      <c r="B386" t="s">
        <v>529</v>
      </c>
      <c r="C386">
        <f>'36'!L135</f>
        <v>0.85042943765895962</v>
      </c>
      <c r="D386">
        <f>'36'!M135</f>
        <v>0.86492524498867474</v>
      </c>
      <c r="E386">
        <f>'36'!N135</f>
        <v>0.85854019419957406</v>
      </c>
      <c r="F386">
        <f>'36'!O135</f>
        <v>0.6874237625609676</v>
      </c>
      <c r="G386">
        <f>'36'!P135</f>
        <v>0.69635167447174129</v>
      </c>
      <c r="H386">
        <f>'36'!Q135</f>
        <v>0.69475310583992766</v>
      </c>
    </row>
    <row r="387" spans="1:8">
      <c r="B387" t="s">
        <v>530</v>
      </c>
      <c r="C387">
        <f>'36'!L165</f>
        <v>0.77671486294709435</v>
      </c>
      <c r="D387">
        <f>'36'!M165</f>
        <v>0.69027781823247847</v>
      </c>
      <c r="E387">
        <f>'36'!N165</f>
        <v>0.69957923891844043</v>
      </c>
      <c r="F387">
        <f>'36'!O165</f>
        <v>0.59487329940051947</v>
      </c>
      <c r="G387">
        <f>'36'!P165</f>
        <v>0.59580152091704675</v>
      </c>
      <c r="H387">
        <f>'36'!Q165</f>
        <v>0.59955443641358275</v>
      </c>
    </row>
    <row r="388" spans="1:8">
      <c r="B388" t="s">
        <v>513</v>
      </c>
      <c r="C388">
        <f>'36'!L195</f>
        <v>0.86947286066059082</v>
      </c>
      <c r="D388">
        <f>'36'!M195</f>
        <v>0.89182821524599809</v>
      </c>
      <c r="E388">
        <f>'36'!N195</f>
        <v>0.91022051538225446</v>
      </c>
      <c r="F388">
        <f>'36'!O195</f>
        <v>0.91696378489255037</v>
      </c>
      <c r="G388">
        <f>'36'!P195</f>
        <v>0.94784743742000011</v>
      </c>
      <c r="H388">
        <f>'36'!Q195</f>
        <v>0.95921867273756101</v>
      </c>
    </row>
    <row r="389" spans="1:8">
      <c r="B389" t="s">
        <v>388</v>
      </c>
      <c r="C389">
        <f>'36'!L225</f>
        <v>0.90910978474125548</v>
      </c>
      <c r="D389">
        <f>'36'!M225</f>
        <v>0.80107398061357671</v>
      </c>
      <c r="E389">
        <f>'36'!N225</f>
        <v>0.92547174765884677</v>
      </c>
      <c r="F389">
        <f>'36'!O225</f>
        <v>0.94217626863422976</v>
      </c>
      <c r="G389">
        <f>'36'!P225</f>
        <v>0.94071204902884742</v>
      </c>
      <c r="H389">
        <f>'36'!Q225</f>
        <v>0.94266572959771788</v>
      </c>
    </row>
    <row r="390" spans="1:8">
      <c r="B390" t="s">
        <v>531</v>
      </c>
      <c r="C390">
        <f>'36'!L255</f>
        <v>0.91282673055508001</v>
      </c>
      <c r="D390">
        <f>'36'!M255</f>
        <v>1.2078417131153183</v>
      </c>
      <c r="E390">
        <f>'36'!N255</f>
        <v>1.1260788540601236</v>
      </c>
      <c r="F390">
        <f>'36'!O255</f>
        <v>0.98312648529355706</v>
      </c>
      <c r="G390">
        <f>'36'!P255</f>
        <v>0.98496289124374625</v>
      </c>
      <c r="H390">
        <f>'36'!Q255</f>
        <v>0.99904173041544564</v>
      </c>
    </row>
    <row r="391" spans="1:8">
      <c r="B391" t="s">
        <v>532</v>
      </c>
      <c r="C391">
        <f>'36'!L285</f>
        <v>0.98244024540784669</v>
      </c>
      <c r="D391">
        <f>'36'!M285</f>
        <v>1.0036047104131276</v>
      </c>
      <c r="E391">
        <f>'36'!N285</f>
        <v>1.010853159890251</v>
      </c>
      <c r="F391">
        <f>'36'!O285</f>
        <v>1.0101259653488026</v>
      </c>
      <c r="G391">
        <f>'36'!P285</f>
        <v>1.0262457586485709</v>
      </c>
      <c r="H391">
        <f>'36'!Q285</f>
        <v>1.0501530491178537</v>
      </c>
    </row>
    <row r="392" spans="1:8">
      <c r="B392" t="s">
        <v>326</v>
      </c>
      <c r="C392">
        <f>'36'!L315</f>
        <v>1.1060005633259915</v>
      </c>
      <c r="D392">
        <f>'36'!M315</f>
        <v>1.1188090208542592</v>
      </c>
      <c r="E392">
        <f>'36'!N315</f>
        <v>1.1715434607851043</v>
      </c>
      <c r="F392">
        <f>'36'!O315</f>
        <v>1.2092332632516245</v>
      </c>
      <c r="G392">
        <f>'36'!P315</f>
        <v>1.2625906074198783</v>
      </c>
      <c r="H392">
        <f>'36'!Q315</f>
        <v>5.2361023056869389E-4</v>
      </c>
    </row>
    <row r="393" spans="1:8">
      <c r="B393" t="s">
        <v>533</v>
      </c>
      <c r="C393">
        <f>'36'!L345</f>
        <v>0.96832553267957322</v>
      </c>
      <c r="D393">
        <f>'36'!M345</f>
        <v>0.99570747603490861</v>
      </c>
      <c r="E393">
        <f>'36'!N345</f>
        <v>1.0101259653488026</v>
      </c>
      <c r="F393">
        <f>'36'!O345</f>
        <v>1.0188869346097915</v>
      </c>
      <c r="G393">
        <f>'36'!P345</f>
        <v>1.0262457586485709</v>
      </c>
      <c r="H393">
        <f>'36'!Q345</f>
        <v>1.0441245135350452</v>
      </c>
    </row>
    <row r="394" spans="1:8">
      <c r="B394" t="s">
        <v>534</v>
      </c>
      <c r="C394">
        <f>'36'!L375</f>
        <v>0.85414669518142194</v>
      </c>
      <c r="D394">
        <f>'36'!M375</f>
        <v>0.87342332446341275</v>
      </c>
      <c r="E394">
        <f>'36'!N375</f>
        <v>0.88249447416550253</v>
      </c>
      <c r="F394">
        <f>'36'!O375</f>
        <v>0.88764667600801606</v>
      </c>
      <c r="G394">
        <f>'36'!P375</f>
        <v>0.89182821524599809</v>
      </c>
      <c r="H394">
        <f>'36'!Q375</f>
        <v>0.89393929746924605</v>
      </c>
    </row>
    <row r="395" spans="1:8">
      <c r="B395" t="s">
        <v>408</v>
      </c>
      <c r="C395">
        <f>'36'!L405</f>
        <v>0.8566497075791748</v>
      </c>
      <c r="D395">
        <f>'36'!M405</f>
        <v>0.69316454124422555</v>
      </c>
      <c r="E395">
        <f>'36'!N405</f>
        <v>0.70839024771145098</v>
      </c>
      <c r="F395">
        <f>'36'!O405</f>
        <v>0.71577701913150682</v>
      </c>
      <c r="G395">
        <f>'36'!P405</f>
        <v>0.71635399726331106</v>
      </c>
      <c r="H395">
        <f>'36'!Q405</f>
        <v>0.72516426154335167</v>
      </c>
    </row>
    <row r="396" spans="1:8">
      <c r="B396" t="s">
        <v>535</v>
      </c>
      <c r="C396">
        <f>'36'!L453</f>
        <v>0</v>
      </c>
      <c r="D396">
        <f>'36'!M453</f>
        <v>0</v>
      </c>
      <c r="E396">
        <f>'36'!N453</f>
        <v>0</v>
      </c>
      <c r="F396">
        <f>'36'!O453</f>
        <v>0</v>
      </c>
      <c r="G396">
        <f>'36'!P453</f>
        <v>0</v>
      </c>
      <c r="H396">
        <f>'36'!Q453</f>
        <v>0</v>
      </c>
    </row>
    <row r="397" spans="1:8" ht="16" thickBot="1">
      <c r="B397" t="s">
        <v>536</v>
      </c>
      <c r="C397">
        <f>'36'!L465</f>
        <v>0.71998917499237503</v>
      </c>
      <c r="D397">
        <f>'36'!M465</f>
        <v>0.67372763719883932</v>
      </c>
      <c r="E397">
        <f>'36'!N465</f>
        <v>0.72771486661180362</v>
      </c>
      <c r="F397">
        <f>'36'!O465</f>
        <v>0.67568875441583831</v>
      </c>
      <c r="G397">
        <f>'36'!P465</f>
        <v>0.67809124227084261</v>
      </c>
      <c r="H397">
        <f>'36'!Q465</f>
        <v>0.6852951609250818</v>
      </c>
    </row>
    <row r="398" spans="1:8" ht="17" thickBot="1">
      <c r="A398">
        <v>37</v>
      </c>
      <c r="B398" s="69" t="s">
        <v>44</v>
      </c>
      <c r="C398" s="62">
        <f>'37'!L15</f>
        <v>1.1968372741158282</v>
      </c>
      <c r="D398" s="62">
        <f>'37'!M15</f>
        <v>1.2571684167026678</v>
      </c>
      <c r="E398" s="62">
        <f>'37'!N15</f>
        <v>1.2422120105139232</v>
      </c>
      <c r="F398" s="62">
        <f>'37'!O15</f>
        <v>1.2474995129834534</v>
      </c>
      <c r="G398" s="62">
        <f>'37'!P15</f>
        <v>1.2518837682905026</v>
      </c>
      <c r="H398" s="63">
        <f>'37'!Q15</f>
        <v>1.2556432056048776</v>
      </c>
    </row>
    <row r="399" spans="1:8">
      <c r="B399" t="s">
        <v>538</v>
      </c>
      <c r="C399">
        <f>'37'!L45</f>
        <v>0.90151460439971687</v>
      </c>
      <c r="D399">
        <f>'37'!M45</f>
        <v>1.0715283535163425</v>
      </c>
      <c r="E399">
        <f>'37'!N45</f>
        <v>1.0700682780319548</v>
      </c>
      <c r="F399">
        <f>'37'!O45</f>
        <v>1.0758871074699894</v>
      </c>
      <c r="G399">
        <f>'37'!P45</f>
        <v>1.0739036620009488</v>
      </c>
      <c r="H399">
        <f>'37'!Q45</f>
        <v>1.0753313737663899</v>
      </c>
    </row>
    <row r="400" spans="1:8">
      <c r="B400" t="s">
        <v>539</v>
      </c>
      <c r="C400">
        <f>'37'!L75</f>
        <v>1.2505331280588259</v>
      </c>
      <c r="D400">
        <f>'37'!M75</f>
        <v>1.2589608481451531</v>
      </c>
      <c r="E400">
        <f>'37'!N75</f>
        <v>1.2654200700780485</v>
      </c>
      <c r="F400">
        <f>'37'!O75</f>
        <v>1.2727263154738562</v>
      </c>
      <c r="G400">
        <f>'37'!P75</f>
        <v>1.2862308371209963</v>
      </c>
      <c r="H400">
        <f>'37'!Q75</f>
        <v>1.2953133649598603</v>
      </c>
    </row>
    <row r="401" spans="1:8">
      <c r="B401" t="s">
        <v>540</v>
      </c>
      <c r="C401">
        <f>'37'!L105</f>
        <v>0.97767300331637219</v>
      </c>
      <c r="D401">
        <f>'37'!M105</f>
        <v>0.99523363644155216</v>
      </c>
      <c r="E401">
        <f>'37'!N105</f>
        <v>1.0115808779425481</v>
      </c>
      <c r="F401">
        <f>'37'!O105</f>
        <v>1.0193758770264274</v>
      </c>
      <c r="G401">
        <f>'37'!P105</f>
        <v>1.0411232360246288</v>
      </c>
      <c r="H401">
        <f>'37'!Q105</f>
        <v>1.0292041484039978</v>
      </c>
    </row>
    <row r="402" spans="1:8">
      <c r="B402" t="s">
        <v>541</v>
      </c>
      <c r="C402">
        <f>'37'!L135</f>
        <v>1.5855528327527673</v>
      </c>
      <c r="D402">
        <f>'37'!M135</f>
        <v>1.5912682915595553</v>
      </c>
      <c r="E402">
        <f>'37'!N135</f>
        <v>1.5918409693584967</v>
      </c>
      <c r="F402">
        <f>'37'!O135</f>
        <v>1.5834623119778366</v>
      </c>
      <c r="G402">
        <f>'37'!P135</f>
        <v>1.5868084697607254</v>
      </c>
      <c r="H402">
        <f>'37'!Q135</f>
        <v>1.5886366261477836</v>
      </c>
    </row>
    <row r="403" spans="1:8">
      <c r="B403" t="s">
        <v>542</v>
      </c>
      <c r="C403">
        <f>'37'!L165</f>
        <v>1.2625900927429978</v>
      </c>
      <c r="D403">
        <f>'37'!M165</f>
        <v>1.3179218370035846</v>
      </c>
      <c r="E403">
        <f>'37'!N165</f>
        <v>1.3285872545641946</v>
      </c>
      <c r="F403">
        <f>'37'!O165</f>
        <v>1.3560202240240973</v>
      </c>
      <c r="G403">
        <f>'37'!P165</f>
        <v>1.3654208601765141</v>
      </c>
      <c r="H403">
        <f>'37'!Q165</f>
        <v>1.3808360901244123</v>
      </c>
    </row>
    <row r="404" spans="1:8">
      <c r="B404" t="s">
        <v>543</v>
      </c>
      <c r="C404">
        <f>'37'!L195</f>
        <v>1.5560497238306348</v>
      </c>
      <c r="D404">
        <f>'37'!M195</f>
        <v>1.568341213464576</v>
      </c>
      <c r="E404">
        <f>'37'!N195</f>
        <v>1.5465005084998869</v>
      </c>
      <c r="F404">
        <f>'37'!O195</f>
        <v>1.5434216102323643</v>
      </c>
      <c r="G404">
        <f>'37'!P195</f>
        <v>1.5499287106256008</v>
      </c>
      <c r="H404">
        <f>'37'!Q195</f>
        <v>1.5547409644678227</v>
      </c>
    </row>
    <row r="405" spans="1:8">
      <c r="B405" t="s">
        <v>544</v>
      </c>
      <c r="C405">
        <f>'37'!L225</f>
        <v>1.1769517222715593</v>
      </c>
      <c r="D405">
        <f>'37'!M225</f>
        <v>1.1844288708690949</v>
      </c>
      <c r="E405">
        <f>'37'!N225</f>
        <v>0.92115256378593946</v>
      </c>
      <c r="F405">
        <f>'37'!O225</f>
        <v>0.92578238532542223</v>
      </c>
      <c r="G405">
        <f>'37'!P225</f>
        <v>0.93683771304406316</v>
      </c>
      <c r="H405">
        <f>'37'!Q225</f>
        <v>0.93844670407642916</v>
      </c>
    </row>
    <row r="406" spans="1:8" ht="16" thickBot="1">
      <c r="B406" t="s">
        <v>545</v>
      </c>
      <c r="C406">
        <f>'37'!L255</f>
        <v>1.0441245135350452</v>
      </c>
      <c r="D406">
        <f>'37'!M255</f>
        <v>1.0633345530524985</v>
      </c>
      <c r="E406">
        <f>'37'!N255</f>
        <v>1.0674235911152514</v>
      </c>
      <c r="F406">
        <f>'37'!O255</f>
        <v>1.225880991542093</v>
      </c>
      <c r="G406">
        <f>'37'!P255</f>
        <v>1.2427579120534968</v>
      </c>
      <c r="H406">
        <f>'37'!Q255</f>
        <v>1.2526347542028038</v>
      </c>
    </row>
    <row r="407" spans="1:8" ht="17" thickBot="1">
      <c r="A407">
        <v>38</v>
      </c>
      <c r="B407" s="69" t="s">
        <v>48</v>
      </c>
      <c r="C407" s="62">
        <f>'38'!L15</f>
        <v>1.2111059355487761</v>
      </c>
      <c r="D407" s="62">
        <f>'38'!M15</f>
        <v>1.227927798637217</v>
      </c>
      <c r="E407" s="62">
        <f>'38'!N15</f>
        <v>1.0585728802293024</v>
      </c>
      <c r="F407" s="62">
        <f>'38'!O15</f>
        <v>1.0658471232868625</v>
      </c>
      <c r="G407" s="62">
        <f>'38'!P15</f>
        <v>1.0727230126158003</v>
      </c>
      <c r="H407" s="63">
        <f>'38'!Q15</f>
        <v>1.0844409682364711</v>
      </c>
    </row>
    <row r="408" spans="1:8">
      <c r="B408" t="s">
        <v>547</v>
      </c>
      <c r="C408">
        <f>'38'!L45</f>
        <v>1.1595840003330975</v>
      </c>
      <c r="D408">
        <f>'38'!M45</f>
        <v>1.1660084594601157</v>
      </c>
      <c r="E408">
        <f>'38'!N45</f>
        <v>0.93175901578609321</v>
      </c>
      <c r="F408">
        <f>'38'!O45</f>
        <v>0.93731961729314339</v>
      </c>
      <c r="G408">
        <f>'38'!P45</f>
        <v>0.93864836014591979</v>
      </c>
      <c r="H408">
        <f>'38'!Q45</f>
        <v>0.94759891999218671</v>
      </c>
    </row>
    <row r="409" spans="1:8">
      <c r="B409" t="s">
        <v>548</v>
      </c>
      <c r="C409">
        <f>'38'!L75</f>
        <v>0.79756559539269278</v>
      </c>
      <c r="D409">
        <f>'38'!M75</f>
        <v>0.80801845509433667</v>
      </c>
      <c r="E409">
        <f>'38'!N75</f>
        <v>0.69106184097614598</v>
      </c>
      <c r="F409">
        <f>'38'!O75</f>
        <v>0.69510747515002325</v>
      </c>
      <c r="G409">
        <f>'38'!P75</f>
        <v>0.70321386980931744</v>
      </c>
      <c r="H409">
        <f>'38'!Q75</f>
        <v>0.71026437353465754</v>
      </c>
    </row>
    <row r="410" spans="1:8">
      <c r="B410" t="s">
        <v>549</v>
      </c>
      <c r="C410">
        <f>'38'!L105</f>
        <v>0.89077777903564259</v>
      </c>
      <c r="D410">
        <f>'38'!M105</f>
        <v>0.90187087125252829</v>
      </c>
      <c r="E410">
        <f>'38'!N105</f>
        <v>0.60996982859953697</v>
      </c>
      <c r="F410">
        <f>'38'!O105</f>
        <v>0.61554439055513921</v>
      </c>
      <c r="G410">
        <f>'38'!P105</f>
        <v>0.61908069967174695</v>
      </c>
      <c r="H410">
        <f>'38'!Q105</f>
        <v>0.62841246496935044</v>
      </c>
    </row>
    <row r="411" spans="1:8">
      <c r="B411" t="s">
        <v>550</v>
      </c>
      <c r="C411">
        <f>'38'!L135</f>
        <v>1.2612691585233691</v>
      </c>
      <c r="D411">
        <f>'38'!M135</f>
        <v>1.2732074915798517</v>
      </c>
      <c r="E411">
        <f>'38'!N135</f>
        <v>1.1346200514372848</v>
      </c>
      <c r="F411">
        <f>'38'!O135</f>
        <v>1.133803820612906</v>
      </c>
      <c r="G411">
        <f>'38'!P135</f>
        <v>1.1424036111017495</v>
      </c>
      <c r="H411">
        <f>'38'!Q135</f>
        <v>1.1602167699928583</v>
      </c>
    </row>
    <row r="412" spans="1:8">
      <c r="B412" t="s">
        <v>551</v>
      </c>
      <c r="C412">
        <f>'38'!L165</f>
        <v>1.3381828627660479</v>
      </c>
      <c r="D412">
        <f>'38'!M165</f>
        <v>1.3482358194762041</v>
      </c>
      <c r="E412">
        <f>'38'!N165</f>
        <v>1.3216787766402873</v>
      </c>
      <c r="F412">
        <f>'38'!O165</f>
        <v>1.3331418886998301</v>
      </c>
      <c r="G412">
        <f>'38'!P165</f>
        <v>1.3447044219957671</v>
      </c>
      <c r="H412">
        <f>'38'!Q165</f>
        <v>1.3559334841972661</v>
      </c>
    </row>
    <row r="413" spans="1:8">
      <c r="B413" t="s">
        <v>552</v>
      </c>
      <c r="C413">
        <f>'38'!L195</f>
        <v>1.189382944436475</v>
      </c>
      <c r="D413">
        <f>'38'!M195</f>
        <v>1.2046009871043295</v>
      </c>
      <c r="E413">
        <f>'38'!N195</f>
        <v>1.2450991721669571</v>
      </c>
      <c r="F413">
        <f>'38'!O195</f>
        <v>1.2489649843389177</v>
      </c>
      <c r="G413">
        <f>'38'!P195</f>
        <v>1.2558980981904759</v>
      </c>
      <c r="H413">
        <f>'38'!Q195</f>
        <v>1.2603554752479667</v>
      </c>
    </row>
    <row r="414" spans="1:8">
      <c r="B414" t="s">
        <v>553</v>
      </c>
      <c r="C414">
        <f>'38'!L225</f>
        <v>1.4226630331551584</v>
      </c>
      <c r="D414">
        <f>'38'!M225</f>
        <v>1.4223900424219316</v>
      </c>
      <c r="E414">
        <f>'38'!N225</f>
        <v>1.3538750432406172</v>
      </c>
      <c r="F414">
        <f>'38'!O225</f>
        <v>1.3610388734358372</v>
      </c>
      <c r="G414">
        <f>'38'!P225</f>
        <v>1.3705400534538876</v>
      </c>
      <c r="H414">
        <f>'38'!Q225</f>
        <v>1.3801075595875965</v>
      </c>
    </row>
    <row r="415" spans="1:8">
      <c r="B415" t="s">
        <v>554</v>
      </c>
      <c r="C415">
        <f>'38'!L255</f>
        <v>1.3851655142338275</v>
      </c>
      <c r="D415">
        <f>'38'!M255</f>
        <v>1.4481352636897107</v>
      </c>
      <c r="E415">
        <f>'38'!N255</f>
        <v>1.2517336251448663</v>
      </c>
      <c r="F415">
        <f>'38'!O255</f>
        <v>1.2606092097443629</v>
      </c>
      <c r="G415">
        <f>'38'!P255</f>
        <v>1.267224266470055</v>
      </c>
      <c r="H415">
        <f>'38'!Q255</f>
        <v>1.2745409288822307</v>
      </c>
    </row>
    <row r="416" spans="1:8">
      <c r="B416" t="s">
        <v>555</v>
      </c>
      <c r="C416">
        <f>'38'!L285</f>
        <v>1.1102536729309449</v>
      </c>
      <c r="D416">
        <f>'38'!M285</f>
        <v>1.1263490124356528</v>
      </c>
      <c r="E416">
        <f>'38'!N285</f>
        <v>1.1432260329566688</v>
      </c>
      <c r="F416">
        <f>'38'!O285</f>
        <v>1.154248400614198</v>
      </c>
      <c r="G416">
        <f>'38'!P285</f>
        <v>1.1704198714825647</v>
      </c>
      <c r="H416">
        <f>'38'!Q285</f>
        <v>1.1896682901411673</v>
      </c>
    </row>
    <row r="417" spans="2:8">
      <c r="B417" t="s">
        <v>556</v>
      </c>
      <c r="C417">
        <f>'38'!L315</f>
        <v>1.4646261311793807</v>
      </c>
      <c r="D417">
        <f>'38'!M315</f>
        <v>1.4723452720188128</v>
      </c>
      <c r="E417">
        <f>'38'!N315</f>
        <v>1.3128911979630027</v>
      </c>
      <c r="F417">
        <f>'38'!O315</f>
        <v>1.3221015733996315</v>
      </c>
      <c r="G417">
        <f>'38'!P315</f>
        <v>1.3319241722094852</v>
      </c>
      <c r="H417">
        <f>'38'!Q315</f>
        <v>1.3470720193639329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417"/>
  <sheetViews>
    <sheetView topLeftCell="A244" workbookViewId="0">
      <selection activeCell="B260" sqref="B260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'1'!L5</f>
        <v>1.3469459225376568</v>
      </c>
      <c r="D4" s="17">
        <f>'1'!L6</f>
        <v>0.69903634980128815</v>
      </c>
      <c r="E4" s="17">
        <f>'1'!L7</f>
        <v>0.73162520615119253</v>
      </c>
      <c r="F4" s="17">
        <f>'1'!L8</f>
        <v>1.020393851752988</v>
      </c>
      <c r="G4" s="17">
        <f>'1'!L9</f>
        <v>0.8821681561508693</v>
      </c>
      <c r="H4" s="17">
        <f>'1'!L10</f>
        <v>1.0122135776798653</v>
      </c>
      <c r="I4" s="17">
        <f>'1'!L11</f>
        <v>0</v>
      </c>
      <c r="J4" s="17">
        <f>'1'!L12</f>
        <v>0.4562357513276985</v>
      </c>
      <c r="K4" s="17">
        <f>'1'!L13</f>
        <v>0.48125706909092386</v>
      </c>
      <c r="L4" s="17">
        <f>'1'!L14</f>
        <v>1.1600706637955982</v>
      </c>
      <c r="M4" s="17">
        <f>'1'!L15</f>
        <v>0.81372129146488914</v>
      </c>
    </row>
    <row r="5" spans="1:13" ht="16">
      <c r="A5" s="17">
        <v>2</v>
      </c>
      <c r="B5" s="59" t="s">
        <v>8</v>
      </c>
      <c r="C5" s="17">
        <f>'2'!L5</f>
        <v>0.80811959136559064</v>
      </c>
      <c r="D5" s="17">
        <f>'2'!L6</f>
        <v>0.76215472409349228</v>
      </c>
      <c r="E5" s="17">
        <f>'2'!L7</f>
        <v>0.80642366258338694</v>
      </c>
      <c r="F5" s="17">
        <f>'2'!L8</f>
        <v>0.93992551160351245</v>
      </c>
      <c r="G5" s="17">
        <f>'2'!L9</f>
        <v>0.82538821658017403</v>
      </c>
      <c r="H5" s="17">
        <f>'2'!L10</f>
        <v>1.1046649695302904</v>
      </c>
      <c r="I5" s="17">
        <f>'2'!L11</f>
        <v>0</v>
      </c>
      <c r="J5" s="17">
        <f>'2'!L12</f>
        <v>1.0006119095685873</v>
      </c>
      <c r="K5" s="17">
        <f>'2'!L13</f>
        <v>0.74877147417716028</v>
      </c>
      <c r="L5" s="17">
        <f>'2'!L14</f>
        <v>1.0582914323463457</v>
      </c>
      <c r="M5" s="17">
        <f>'2'!L15</f>
        <v>1.0939415750117767</v>
      </c>
    </row>
    <row r="6" spans="1:13" ht="16">
      <c r="A6" s="17">
        <v>3</v>
      </c>
      <c r="B6" s="59" t="s">
        <v>12</v>
      </c>
      <c r="C6" s="17">
        <f>'3'!L5</f>
        <v>0.86696543122522685</v>
      </c>
      <c r="D6" s="17">
        <f>'3'!L6</f>
        <v>0.47603742049396086</v>
      </c>
      <c r="E6" s="17">
        <f>'3'!L7</f>
        <v>1.1173343410181567</v>
      </c>
      <c r="F6" s="17">
        <f>'3'!L8</f>
        <v>0.93506755950394027</v>
      </c>
      <c r="G6" s="17">
        <f>'3'!L9</f>
        <v>0.67037183213424156</v>
      </c>
      <c r="H6" s="17">
        <f>'3'!L10</f>
        <v>0.89395553151413054</v>
      </c>
      <c r="I6" s="17">
        <f>'3'!L11</f>
        <v>0</v>
      </c>
      <c r="J6" s="17">
        <f>'3'!L12</f>
        <v>1.0476201953800151</v>
      </c>
      <c r="K6" s="17">
        <f>'3'!L13</f>
        <v>0.41390161777837275</v>
      </c>
      <c r="L6" s="17">
        <f>'3'!L14</f>
        <v>0.64483368260572083</v>
      </c>
      <c r="M6" s="17">
        <f>'3'!L15</f>
        <v>0.88832882292345472</v>
      </c>
    </row>
    <row r="7" spans="1:13" ht="16">
      <c r="A7" s="17">
        <v>4</v>
      </c>
      <c r="B7" s="59" t="s">
        <v>16</v>
      </c>
      <c r="C7" s="17">
        <f>'4'!L5</f>
        <v>0.99305175840342963</v>
      </c>
      <c r="D7" s="76">
        <f>'4'!L6</f>
        <v>0.70670268993444485</v>
      </c>
      <c r="E7" s="76">
        <f>'4'!L7</f>
        <v>1.0768384997435867</v>
      </c>
      <c r="F7" s="76">
        <f>'4'!L8</f>
        <v>1.0169174302082886</v>
      </c>
      <c r="G7" s="76">
        <f>'4'!L9</f>
        <v>0.68368091105279849</v>
      </c>
      <c r="H7" s="76">
        <f>'4'!L10</f>
        <v>0.77269852546970452</v>
      </c>
      <c r="I7" s="17">
        <f>'4'!L11</f>
        <v>0</v>
      </c>
      <c r="J7" s="17">
        <f>'4'!L12</f>
        <v>0.62009086544276637</v>
      </c>
      <c r="K7" s="17">
        <f>'4'!L13</f>
        <v>0.35083324389462361</v>
      </c>
      <c r="L7" s="17">
        <f>'4'!L14</f>
        <v>0.8138134253627699</v>
      </c>
      <c r="M7" s="17">
        <f>'4'!L15</f>
        <v>0.57023849753018929</v>
      </c>
    </row>
    <row r="8" spans="1:13" ht="16">
      <c r="A8" s="17">
        <v>5</v>
      </c>
      <c r="B8" s="59" t="s">
        <v>20</v>
      </c>
      <c r="C8" s="17">
        <f>'5'!L5</f>
        <v>1.3615339623626554</v>
      </c>
      <c r="D8" s="76">
        <f>'5'!L6</f>
        <v>1.0684009890584039</v>
      </c>
      <c r="E8" s="76">
        <f>'5'!L7</f>
        <v>8.8737830999390996E-4</v>
      </c>
      <c r="F8" s="76">
        <f>'5'!L8</f>
        <v>0.96762280030826364</v>
      </c>
      <c r="G8" s="76">
        <f>'5'!L9</f>
        <v>0.65123347120621233</v>
      </c>
      <c r="H8" s="76">
        <f>'5'!L10</f>
        <v>1.0218471384533931</v>
      </c>
      <c r="I8" s="17">
        <f>'5'!L11</f>
        <v>0</v>
      </c>
      <c r="J8" s="17">
        <f>'5'!L12</f>
        <v>0.87984134107972867</v>
      </c>
      <c r="K8" s="17">
        <f>'5'!L13</f>
        <v>0.99133271203885409</v>
      </c>
      <c r="L8" s="17">
        <f>'5'!L14</f>
        <v>1.2769914198869767</v>
      </c>
      <c r="M8" s="17">
        <f>'5'!L15</f>
        <v>0.98460142774913861</v>
      </c>
    </row>
    <row r="9" spans="1:13" ht="16">
      <c r="A9" s="17">
        <v>6</v>
      </c>
      <c r="B9" s="59" t="s">
        <v>24</v>
      </c>
      <c r="C9" s="17">
        <f>'6'!L5</f>
        <v>1.3155548084689739</v>
      </c>
      <c r="D9" s="17">
        <f>'6'!L6</f>
        <v>1.0393266120691158</v>
      </c>
      <c r="E9" s="17">
        <f>'6'!L7</f>
        <v>0.76878032643010386</v>
      </c>
      <c r="F9" s="17">
        <f>'6'!L8</f>
        <v>1.0138027993764018</v>
      </c>
      <c r="G9" s="17">
        <f>'6'!L9</f>
        <v>0.86249272359569817</v>
      </c>
      <c r="H9" s="17">
        <f>'6'!L10</f>
        <v>0.79767836889818511</v>
      </c>
      <c r="I9" s="17">
        <f>'6'!L11</f>
        <v>0</v>
      </c>
      <c r="J9" s="17">
        <f>'6'!L12</f>
        <v>0.6137545461473437</v>
      </c>
      <c r="K9" s="17">
        <f>'6'!L13</f>
        <v>0.63525907291852779</v>
      </c>
      <c r="L9" s="17">
        <f>'6'!L14</f>
        <v>1.2292821715088951</v>
      </c>
      <c r="M9" s="17">
        <f>'6'!L15</f>
        <v>1.0778728678270872</v>
      </c>
    </row>
    <row r="10" spans="1:13" ht="16">
      <c r="A10" s="17">
        <v>7</v>
      </c>
      <c r="B10" s="59" t="s">
        <v>28</v>
      </c>
      <c r="C10" s="17">
        <f>'7'!L5</f>
        <v>1.24769443615136</v>
      </c>
      <c r="D10" s="17">
        <f>'7'!L6</f>
        <v>1.008683333237018</v>
      </c>
      <c r="E10" s="17">
        <f>'7'!L7</f>
        <v>0.82268068711558884</v>
      </c>
      <c r="F10" s="17">
        <f>'7'!L8</f>
        <v>0.68218547049233602</v>
      </c>
      <c r="G10" s="17">
        <f>'7'!L9</f>
        <v>1.0181040187534636</v>
      </c>
      <c r="H10" s="17">
        <f>'7'!L10</f>
        <v>1.0819175963099101</v>
      </c>
      <c r="I10" s="17">
        <f>'7'!L11</f>
        <v>0</v>
      </c>
      <c r="J10" s="17">
        <f>'7'!L12</f>
        <v>0.60472491179473653</v>
      </c>
      <c r="K10" s="17">
        <f>'7'!L13</f>
        <v>1.3134906184563782</v>
      </c>
      <c r="L10" s="17">
        <f>'7'!L14</f>
        <v>0.91372500196890616</v>
      </c>
      <c r="M10" s="17">
        <f>'7'!L15</f>
        <v>1.2553420356079006</v>
      </c>
    </row>
    <row r="11" spans="1:13" ht="16">
      <c r="A11" s="17">
        <v>8</v>
      </c>
      <c r="B11" s="59" t="s">
        <v>32</v>
      </c>
      <c r="C11" s="17">
        <f>'8'!L5</f>
        <v>1.2855391376593874</v>
      </c>
      <c r="D11" s="17">
        <f>'8'!L6</f>
        <v>0.72437143653285918</v>
      </c>
      <c r="E11" s="17">
        <f>'8'!L7</f>
        <v>8.8737830999390996E-4</v>
      </c>
      <c r="F11" s="17">
        <f>'8'!L8</f>
        <v>0.96464366408814128</v>
      </c>
      <c r="G11" s="17">
        <f>'8'!L9</f>
        <v>0.90705946835293927</v>
      </c>
      <c r="H11" s="17">
        <f>'8'!L10</f>
        <v>0.98320287967311915</v>
      </c>
      <c r="I11" s="17">
        <f>'8'!L11</f>
        <v>0</v>
      </c>
      <c r="J11" s="17">
        <f>'8'!L12</f>
        <v>0.36728487338906762</v>
      </c>
      <c r="K11" s="17">
        <f>'8'!L13</f>
        <v>0.76444402340878703</v>
      </c>
      <c r="L11" s="17">
        <f>'8'!L14</f>
        <v>1.1587315191464593</v>
      </c>
      <c r="M11" s="17">
        <f>'8'!L15</f>
        <v>0.98122349396228903</v>
      </c>
    </row>
    <row r="12" spans="1:13" ht="16">
      <c r="A12" s="17">
        <v>9</v>
      </c>
      <c r="B12" s="59" t="s">
        <v>36</v>
      </c>
      <c r="C12" s="17">
        <f>'9'!L5</f>
        <v>1.2538045118075303</v>
      </c>
      <c r="D12" s="17">
        <f>'9'!L6</f>
        <v>0.64656140872846579</v>
      </c>
      <c r="E12" s="17">
        <f>'9'!L7</f>
        <v>0.5358961388206559</v>
      </c>
      <c r="F12" s="17">
        <f>'9'!L8</f>
        <v>0.82407507913396283</v>
      </c>
      <c r="G12" s="17">
        <f>'9'!L9</f>
        <v>0.6034152537195353</v>
      </c>
      <c r="H12" s="17">
        <f>'9'!L10</f>
        <v>0.9551873659030885</v>
      </c>
      <c r="I12" s="17">
        <f>'9'!L11</f>
        <v>0</v>
      </c>
      <c r="J12" s="17">
        <f>'9'!L12</f>
        <v>0.62891532483531221</v>
      </c>
      <c r="K12" s="17">
        <f>'9'!L13</f>
        <v>0.88914583992297436</v>
      </c>
      <c r="L12" s="17">
        <f>'9'!L14</f>
        <v>1.2013689561938361</v>
      </c>
      <c r="M12" s="17">
        <f>'9'!L15</f>
        <v>0.95881334679079699</v>
      </c>
    </row>
    <row r="13" spans="1:13" ht="16">
      <c r="A13" s="17">
        <v>10</v>
      </c>
      <c r="B13" s="59" t="s">
        <v>41</v>
      </c>
      <c r="C13" s="17">
        <f>'10'!L5</f>
        <v>1.2136355578878437</v>
      </c>
      <c r="D13" s="17">
        <f>'10'!L6</f>
        <v>0.78347264498653824</v>
      </c>
      <c r="E13" s="17">
        <f>'10'!L7</f>
        <v>0.43167813542588857</v>
      </c>
      <c r="F13" s="17">
        <f>'10'!L8</f>
        <v>1.0045067987536329</v>
      </c>
      <c r="G13" s="17">
        <f>'10'!L9</f>
        <v>0.70507235453359318</v>
      </c>
      <c r="H13" s="17">
        <f>'10'!L10</f>
        <v>0.85412859233080274</v>
      </c>
      <c r="I13" s="17">
        <f>'10'!L11</f>
        <v>0</v>
      </c>
      <c r="J13" s="17">
        <f>'10'!L12</f>
        <v>0.76055893418326881</v>
      </c>
      <c r="K13" s="17">
        <f>'10'!L13</f>
        <v>0.9984816241267267</v>
      </c>
      <c r="L13" s="17">
        <f>'10'!L14</f>
        <v>1.1351373015234956</v>
      </c>
      <c r="M13" s="17">
        <f>'10'!L15</f>
        <v>1.1265322075216742</v>
      </c>
    </row>
    <row r="14" spans="1:13" ht="16">
      <c r="A14" s="17">
        <v>11</v>
      </c>
      <c r="B14" s="59" t="s">
        <v>45</v>
      </c>
      <c r="C14" s="17">
        <f>'11'!L5</f>
        <v>1.3958982760642724</v>
      </c>
      <c r="D14" s="17">
        <f>'11'!L6</f>
        <v>0.78002085464692672</v>
      </c>
      <c r="E14" s="17">
        <f>'11'!L7</f>
        <v>0.82402136624265376</v>
      </c>
      <c r="F14" s="17">
        <f>'11'!L8</f>
        <v>0.93580034177807836</v>
      </c>
      <c r="G14" s="17">
        <f>'11'!L9</f>
        <v>0.5593599214966547</v>
      </c>
      <c r="H14" s="17">
        <f>'11'!L10</f>
        <v>0.85992217471725119</v>
      </c>
      <c r="I14" s="17">
        <f>'11'!L11</f>
        <v>0</v>
      </c>
      <c r="J14" s="17">
        <f>'11'!L12</f>
        <v>0.61090477069441451</v>
      </c>
      <c r="K14" s="17">
        <f>'11'!L13</f>
        <v>0.83830250225001468</v>
      </c>
      <c r="L14" s="17">
        <f>'11'!L14</f>
        <v>1.1886517344069203</v>
      </c>
      <c r="M14" s="17">
        <f>'11'!L15</f>
        <v>0.93107941191799715</v>
      </c>
    </row>
    <row r="15" spans="1:13" ht="16">
      <c r="A15" s="17">
        <v>12</v>
      </c>
      <c r="B15" s="59" t="s">
        <v>49</v>
      </c>
      <c r="C15" s="17">
        <f>'12'!L5</f>
        <v>0.93192379651174506</v>
      </c>
      <c r="D15" s="17">
        <f>'12'!L6</f>
        <v>0.69955449299436101</v>
      </c>
      <c r="E15" s="17">
        <f>'12'!L7</f>
        <v>0.69656169785460031</v>
      </c>
      <c r="F15" s="17">
        <f>'12'!L8</f>
        <v>1.0090010186832512</v>
      </c>
      <c r="G15" s="17">
        <f>'12'!L9</f>
        <v>0.74671897091044859</v>
      </c>
      <c r="H15" s="17">
        <f>'12'!L10</f>
        <v>1.0638549929955463</v>
      </c>
      <c r="I15" s="17">
        <f>'12'!L11</f>
        <v>0</v>
      </c>
      <c r="J15" s="17">
        <f>'12'!L12</f>
        <v>0.3888318699129874</v>
      </c>
      <c r="K15" s="17">
        <f>'12'!L13</f>
        <v>0.83906274859285057</v>
      </c>
      <c r="L15" s="17">
        <f>'12'!L14</f>
        <v>1.0566894501530895</v>
      </c>
      <c r="M15" s="17">
        <f>'12'!L15</f>
        <v>1.0745840191957263</v>
      </c>
    </row>
    <row r="16" spans="1:13" ht="16">
      <c r="A16" s="17">
        <v>13</v>
      </c>
      <c r="B16" s="59" t="s">
        <v>53</v>
      </c>
      <c r="C16" s="17">
        <f>'13'!L5</f>
        <v>0.74917817660646358</v>
      </c>
      <c r="D16" s="17">
        <f>'13'!L6</f>
        <v>0.71623128290657045</v>
      </c>
      <c r="E16" s="17">
        <f>'13'!L7</f>
        <v>0.74167458092339356</v>
      </c>
      <c r="F16" s="17">
        <f>'13'!L8</f>
        <v>0.83208764159349491</v>
      </c>
      <c r="G16" s="17">
        <f>'13'!L9</f>
        <v>0.44932894117359123</v>
      </c>
      <c r="H16" s="17">
        <f>'13'!L10</f>
        <v>0.83726655400592553</v>
      </c>
      <c r="I16" s="17">
        <f>'13'!L11</f>
        <v>0</v>
      </c>
      <c r="J16" s="17">
        <f>'13'!L12</f>
        <v>0.72471305025438826</v>
      </c>
      <c r="K16" s="17">
        <f>'13'!L13</f>
        <v>0.44499832719412652</v>
      </c>
      <c r="L16" s="17">
        <f>'13'!L14</f>
        <v>0.74167099312670237</v>
      </c>
      <c r="M16" s="17">
        <f>'13'!L15</f>
        <v>0.57422893494352367</v>
      </c>
    </row>
    <row r="17" spans="1:13" ht="16">
      <c r="A17" s="17">
        <v>14</v>
      </c>
      <c r="B17" s="59" t="s">
        <v>57</v>
      </c>
      <c r="C17" s="17">
        <f>'14'!L5</f>
        <v>1.255726040020325</v>
      </c>
      <c r="D17" s="17">
        <f>'14'!L6</f>
        <v>0.82161172170004193</v>
      </c>
      <c r="E17" s="17">
        <f>'14'!L7</f>
        <v>0.67805831363574254</v>
      </c>
      <c r="F17" s="17">
        <f>'14'!L8</f>
        <v>1.0390918960555287</v>
      </c>
      <c r="G17" s="17">
        <f>'14'!L9</f>
        <v>0.89126402399015103</v>
      </c>
      <c r="H17" s="17">
        <f>'14'!L10</f>
        <v>0.99118832241725507</v>
      </c>
      <c r="I17" s="17">
        <f>'14'!L11</f>
        <v>0</v>
      </c>
      <c r="J17" s="17">
        <f>'14'!L12</f>
        <v>0.87212012734774758</v>
      </c>
      <c r="K17" s="17">
        <f>'14'!L13</f>
        <v>0.27079135627653828</v>
      </c>
      <c r="L17" s="17">
        <f>'14'!L14</f>
        <v>0.95941850577036802</v>
      </c>
      <c r="M17" s="17">
        <f>'14'!L15</f>
        <v>0.89004845911884445</v>
      </c>
    </row>
    <row r="18" spans="1:13" ht="16">
      <c r="A18" s="17">
        <v>15</v>
      </c>
      <c r="B18" s="59" t="s">
        <v>61</v>
      </c>
      <c r="C18" s="17">
        <f>'15'!L5</f>
        <v>1.2820619850758253</v>
      </c>
      <c r="D18" s="17">
        <f>'15'!L6</f>
        <v>0.56110028110562116</v>
      </c>
      <c r="E18" s="17">
        <f>'15'!L7</f>
        <v>0.86010034334383789</v>
      </c>
      <c r="F18" s="17">
        <f>'15'!L8</f>
        <v>1.0255281827310552</v>
      </c>
      <c r="G18" s="17">
        <f>'15'!L9</f>
        <v>0.54146419591739847</v>
      </c>
      <c r="H18" s="17">
        <f>'15'!L10</f>
        <v>0.9930335178832711</v>
      </c>
      <c r="I18" s="17">
        <f>'15'!L11</f>
        <v>0</v>
      </c>
      <c r="J18" s="17">
        <f>'15'!L12</f>
        <v>0.43971460905317367</v>
      </c>
      <c r="K18" s="17">
        <f>'15'!L13</f>
        <v>0.13927542273026494</v>
      </c>
      <c r="L18" s="17">
        <f>'15'!L14</f>
        <v>1.1676236130528372</v>
      </c>
      <c r="M18" s="17">
        <f>'15'!L15</f>
        <v>1.1676236130528372</v>
      </c>
    </row>
    <row r="19" spans="1:13" ht="16">
      <c r="A19" s="17">
        <v>16</v>
      </c>
      <c r="B19" s="59" t="s">
        <v>65</v>
      </c>
      <c r="C19" s="17">
        <f>'16'!L5</f>
        <v>1.2059967841878561</v>
      </c>
      <c r="D19" s="17">
        <f>'16'!L6</f>
        <v>1.0467089862747476</v>
      </c>
      <c r="E19" s="17">
        <f>'16'!L7</f>
        <v>8.8737830999390996E-4</v>
      </c>
      <c r="F19" s="17">
        <f>'16'!L8</f>
        <v>1.0323719282037398</v>
      </c>
      <c r="G19" s="17">
        <f>'16'!L9</f>
        <v>0.88193575819771497</v>
      </c>
      <c r="H19" s="17">
        <f>'16'!L10</f>
        <v>0.94665322710613808</v>
      </c>
      <c r="I19" s="17">
        <f>'16'!L11</f>
        <v>0</v>
      </c>
      <c r="J19" s="17">
        <f>'16'!L12</f>
        <v>0.69632143718944872</v>
      </c>
      <c r="K19" s="17">
        <f>'16'!L13</f>
        <v>1.1444858425510216</v>
      </c>
      <c r="L19" s="17">
        <f>'16'!L14</f>
        <v>1.3419439071617112</v>
      </c>
      <c r="M19" s="17">
        <f>'16'!L15</f>
        <v>1.4239047240351468</v>
      </c>
    </row>
    <row r="20" spans="1:13" ht="16">
      <c r="A20" s="17">
        <v>17</v>
      </c>
      <c r="B20" s="59" t="s">
        <v>69</v>
      </c>
      <c r="C20" s="17">
        <f>'17'!L5</f>
        <v>0.89132169973928121</v>
      </c>
      <c r="D20" s="17">
        <f>'17'!L6</f>
        <v>0.64536711583990192</v>
      </c>
      <c r="E20" s="17">
        <f>'17'!L7</f>
        <v>1.1451660482317372</v>
      </c>
      <c r="F20" s="17">
        <f>'17'!L8</f>
        <v>0.90074782811203069</v>
      </c>
      <c r="G20" s="17">
        <f>'17'!L9</f>
        <v>0.44721602478802014</v>
      </c>
      <c r="H20" s="17">
        <f>'17'!L10</f>
        <v>0.74939080792242574</v>
      </c>
      <c r="I20" s="17">
        <f>'17'!L11</f>
        <v>0</v>
      </c>
      <c r="J20" s="17">
        <f>'17'!L12</f>
        <v>0.82023407046318353</v>
      </c>
      <c r="K20" s="17">
        <f>'17'!L13</f>
        <v>0.61363742952080258</v>
      </c>
      <c r="L20" s="17">
        <f>'17'!L14</f>
        <v>0.82174920885199065</v>
      </c>
      <c r="M20" s="17">
        <f>'17'!L15</f>
        <v>0.90844932327617678</v>
      </c>
    </row>
    <row r="21" spans="1:13" ht="16">
      <c r="A21" s="17">
        <v>18</v>
      </c>
      <c r="B21" s="59" t="s">
        <v>73</v>
      </c>
      <c r="C21" s="17">
        <f>'18'!L5</f>
        <v>1.2571288528001265</v>
      </c>
      <c r="D21" s="17">
        <f>'18'!L6</f>
        <v>0.82768541038286558</v>
      </c>
      <c r="E21" s="17">
        <f>'18'!L7</f>
        <v>0.71539591972823302</v>
      </c>
      <c r="F21" s="17">
        <f>'18'!L8</f>
        <v>1.1117032884754918</v>
      </c>
      <c r="G21" s="17">
        <f>'18'!L9</f>
        <v>0.70681125406794454</v>
      </c>
      <c r="H21" s="17">
        <f>'18'!L10</f>
        <v>1.1193693988483426</v>
      </c>
      <c r="I21" s="17">
        <f>'18'!L11</f>
        <v>0</v>
      </c>
      <c r="J21" s="17">
        <f>'18'!L12</f>
        <v>0.36861562211373322</v>
      </c>
      <c r="K21" s="17">
        <f>'18'!L13</f>
        <v>0.7582166962223269</v>
      </c>
      <c r="L21" s="17">
        <f>'18'!L14</f>
        <v>0.92822562655471008</v>
      </c>
      <c r="M21" s="17">
        <f>'18'!L15</f>
        <v>0.75591666159051019</v>
      </c>
    </row>
    <row r="22" spans="1:13" ht="16">
      <c r="A22" s="17">
        <v>19</v>
      </c>
      <c r="B22" s="59" t="s">
        <v>77</v>
      </c>
      <c r="C22" s="17">
        <f>'18'!L5</f>
        <v>1.2571288528001265</v>
      </c>
      <c r="D22" s="17">
        <f>'19'!L6</f>
        <v>0.98422720297906874</v>
      </c>
      <c r="E22" s="17">
        <f>'19'!L7</f>
        <v>0.15570774936699075</v>
      </c>
      <c r="F22" s="17">
        <f>'19'!L8</f>
        <v>1.0118434621570913</v>
      </c>
      <c r="G22" s="17">
        <f>'19'!L9</f>
        <v>0.96071459902878475</v>
      </c>
      <c r="H22" s="17">
        <f>'19'!L10</f>
        <v>1.0437156336125013</v>
      </c>
      <c r="I22" s="17">
        <f>'19'!L11</f>
        <v>0</v>
      </c>
      <c r="J22" s="17">
        <f>'19'!L12</f>
        <v>1.3136642099370943</v>
      </c>
      <c r="K22" s="17">
        <f>'19'!L13</f>
        <v>0.84938424122506428</v>
      </c>
      <c r="L22" s="17">
        <f>'19'!L14</f>
        <v>1.1241679853006104</v>
      </c>
      <c r="M22" s="17">
        <f>'19'!L15</f>
        <v>0.89729377929559562</v>
      </c>
    </row>
    <row r="23" spans="1:13" ht="16">
      <c r="A23" s="17">
        <v>20</v>
      </c>
      <c r="B23" s="59" t="s">
        <v>81</v>
      </c>
      <c r="C23" s="17">
        <f>'20'!L5</f>
        <v>1.3169466628470161</v>
      </c>
      <c r="D23" s="17">
        <f>'20'!L6</f>
        <v>1.2361333032076021</v>
      </c>
      <c r="E23" s="17">
        <f>'20'!L7</f>
        <v>0.89822804646088139</v>
      </c>
      <c r="F23" s="17">
        <f>'20'!L8</f>
        <v>0.98689998689175895</v>
      </c>
      <c r="G23" s="17">
        <f>'20'!L9</f>
        <v>0.57167238962303879</v>
      </c>
      <c r="H23" s="17">
        <f>'20'!L10</f>
        <v>0.84846797858882761</v>
      </c>
      <c r="I23" s="17">
        <f>'20'!L11</f>
        <v>0</v>
      </c>
      <c r="J23" s="17">
        <f>'20'!L12</f>
        <v>0.73951979096810205</v>
      </c>
      <c r="K23" s="17">
        <f>'20'!L13</f>
        <v>0.84182390401451457</v>
      </c>
      <c r="L23" s="17">
        <f>'20'!L14</f>
        <v>0.68120655840737798</v>
      </c>
      <c r="M23" s="17">
        <f>'20'!L15</f>
        <v>1.0425513383367304</v>
      </c>
    </row>
    <row r="24" spans="1:13" ht="16">
      <c r="A24" s="17">
        <v>21</v>
      </c>
      <c r="B24" s="59" t="s">
        <v>85</v>
      </c>
      <c r="C24" s="17">
        <f>'21'!L5</f>
        <v>0.77951187844047809</v>
      </c>
      <c r="D24" s="17">
        <f>'21'!L6</f>
        <v>1.0573732361774042</v>
      </c>
      <c r="E24" s="17">
        <f>'21'!L7</f>
        <v>0.63330569108273571</v>
      </c>
      <c r="F24" s="17">
        <f>'21'!L8</f>
        <v>0.84333432963605925</v>
      </c>
      <c r="G24" s="17">
        <f>'21'!L9</f>
        <v>1.1640368559461503</v>
      </c>
      <c r="H24" s="17">
        <f>'21'!L10</f>
        <v>0.95197637467620044</v>
      </c>
      <c r="I24" s="17">
        <f>'21'!L11</f>
        <v>0</v>
      </c>
      <c r="J24" s="17">
        <f>'21'!L12</f>
        <v>0.52151369186681096</v>
      </c>
      <c r="K24" s="17">
        <f>'21'!L13</f>
        <v>0.73242984773790099</v>
      </c>
      <c r="L24" s="17">
        <f>'21'!L14</f>
        <v>1.1690933824350918</v>
      </c>
      <c r="M24" s="17">
        <f>'21'!L15</f>
        <v>0.71725405422381971</v>
      </c>
    </row>
    <row r="25" spans="1:13" ht="16">
      <c r="A25" s="17">
        <v>22</v>
      </c>
      <c r="B25" s="59" t="s">
        <v>89</v>
      </c>
      <c r="C25" s="17">
        <f>'22'!L5</f>
        <v>1.1078834501816248</v>
      </c>
      <c r="D25" s="17">
        <f>'22'!L6</f>
        <v>0.7445100638908636</v>
      </c>
      <c r="E25" s="17">
        <f>'22'!L7</f>
        <v>0.98795861311329269</v>
      </c>
      <c r="F25" s="17">
        <f>'22'!L8</f>
        <v>0.91691513300490224</v>
      </c>
      <c r="G25" s="17">
        <f>'22'!L9</f>
        <v>0.63782845997503734</v>
      </c>
      <c r="H25" s="17">
        <f>'22'!L10</f>
        <v>0.79717515982585219</v>
      </c>
      <c r="I25" s="17">
        <f>'22'!L11</f>
        <v>0</v>
      </c>
      <c r="J25" s="17">
        <f>'22'!L12</f>
        <v>0.67375535009872423</v>
      </c>
      <c r="K25" s="17">
        <f>'22'!L13</f>
        <v>0.79805212096045142</v>
      </c>
      <c r="L25" s="17">
        <f>'22'!L14</f>
        <v>1.1382535589843026</v>
      </c>
      <c r="M25" s="17">
        <f>'22'!L15</f>
        <v>0.85106095681489025</v>
      </c>
    </row>
    <row r="26" spans="1:13" ht="16">
      <c r="A26" s="17">
        <v>23</v>
      </c>
      <c r="B26" s="59" t="s">
        <v>93</v>
      </c>
      <c r="C26" s="17">
        <f>'23'!L5</f>
        <v>1.3107333922491928</v>
      </c>
      <c r="D26" s="17">
        <f>'23'!L6</f>
        <v>1.0531507803175866</v>
      </c>
      <c r="E26" s="17">
        <f>'23'!L7</f>
        <v>8.8737830999390996E-4</v>
      </c>
      <c r="F26" s="17">
        <f>'23'!L8</f>
        <v>1.3219726652130894</v>
      </c>
      <c r="G26" s="17">
        <f>'23'!L9</f>
        <v>1.2490814350997559</v>
      </c>
      <c r="H26" s="17">
        <f>'23'!L10</f>
        <v>1.2030093704855902</v>
      </c>
      <c r="I26" s="17">
        <f>'23'!L11</f>
        <v>0</v>
      </c>
      <c r="J26" s="17">
        <f>'23'!L12</f>
        <v>0.33487125101296777</v>
      </c>
      <c r="K26" s="17">
        <f>'23'!L13</f>
        <v>1.3045948294381349</v>
      </c>
      <c r="L26" s="17">
        <f>'23'!L14</f>
        <v>1.3196512335116439</v>
      </c>
      <c r="M26" s="17">
        <f>'23'!L15</f>
        <v>1.4191731627597775</v>
      </c>
    </row>
    <row r="27" spans="1:13" ht="16">
      <c r="A27" s="17">
        <v>24</v>
      </c>
      <c r="B27" s="59" t="s">
        <v>97</v>
      </c>
      <c r="C27" s="17">
        <f>'24'!L5</f>
        <v>0.92445108815180066</v>
      </c>
      <c r="D27" s="17">
        <f>'24'!L6</f>
        <v>0.46329335391436227</v>
      </c>
      <c r="E27" s="17">
        <f>'24'!L7</f>
        <v>0.83953173606773701</v>
      </c>
      <c r="F27" s="17">
        <f>'24'!L8</f>
        <v>0.93357330388397985</v>
      </c>
      <c r="G27" s="17">
        <f>'24'!L9</f>
        <v>0.5472373711909706</v>
      </c>
      <c r="H27" s="17">
        <f>'24'!L10</f>
        <v>0.71208076239960383</v>
      </c>
      <c r="I27" s="17">
        <f>'24'!L11</f>
        <v>0</v>
      </c>
      <c r="J27" s="17">
        <f>'24'!L12</f>
        <v>1.4277406665629369</v>
      </c>
      <c r="K27" s="17">
        <f>'24'!L13</f>
        <v>0.53083614785629996</v>
      </c>
      <c r="L27" s="17">
        <f>'24'!L14</f>
        <v>0.60725533819108235</v>
      </c>
      <c r="M27" s="17">
        <f>'24'!L15</f>
        <v>0.44890282248297364</v>
      </c>
    </row>
    <row r="28" spans="1:13" ht="16">
      <c r="A28" s="17">
        <v>25</v>
      </c>
      <c r="B28" s="59" t="s">
        <v>101</v>
      </c>
      <c r="C28" s="17">
        <f>'25'!L5</f>
        <v>0.8939220790221496</v>
      </c>
      <c r="D28" s="17">
        <f>'25'!L6</f>
        <v>0.77039756953568872</v>
      </c>
      <c r="E28" s="17">
        <f>'25'!L7</f>
        <v>0.65017078211729851</v>
      </c>
      <c r="F28" s="17">
        <f>'25'!L8</f>
        <v>0.89140900765723285</v>
      </c>
      <c r="G28" s="17">
        <f>'25'!L9</f>
        <v>0.72046825642619983</v>
      </c>
      <c r="H28" s="17">
        <f>'25'!L10</f>
        <v>1.069472473622243</v>
      </c>
      <c r="I28" s="17">
        <f>'25'!L11</f>
        <v>0</v>
      </c>
      <c r="J28" s="17">
        <f>'25'!L12</f>
        <v>0.72758124154025505</v>
      </c>
      <c r="K28" s="17">
        <f>'25'!L13</f>
        <v>1.0612755451533211</v>
      </c>
      <c r="L28" s="17">
        <f>'25'!L14</f>
        <v>1.038691051495519</v>
      </c>
      <c r="M28" s="17">
        <f>'25'!L15</f>
        <v>1.0316446606241041</v>
      </c>
    </row>
    <row r="29" spans="1:13" ht="16">
      <c r="A29" s="17">
        <v>26</v>
      </c>
      <c r="B29" s="59" t="s">
        <v>105</v>
      </c>
      <c r="C29" s="17">
        <f>'26'!L5</f>
        <v>1.1631615716162691</v>
      </c>
      <c r="D29" s="17">
        <f>'26'!L6</f>
        <v>0.66720803755020763</v>
      </c>
      <c r="E29" s="17">
        <f>'26'!L7</f>
        <v>0.81323572824210033</v>
      </c>
      <c r="F29" s="17">
        <f>'26'!L8</f>
        <v>0.97703348700522052</v>
      </c>
      <c r="G29" s="17">
        <f>'26'!L9</f>
        <v>0.7709185552035418</v>
      </c>
      <c r="H29" s="17">
        <f>'26'!L10</f>
        <v>1.078688849252307</v>
      </c>
      <c r="I29" s="17">
        <f>'26'!L11</f>
        <v>0</v>
      </c>
      <c r="J29" s="17">
        <f>'26'!L12</f>
        <v>0.60652422953123375</v>
      </c>
      <c r="K29" s="17">
        <f>'26'!L13</f>
        <v>0.26802964493424997</v>
      </c>
      <c r="L29" s="17">
        <f>'26'!L14</f>
        <v>0.78739124101725577</v>
      </c>
      <c r="M29" s="17">
        <f>'26'!L15</f>
        <v>0.72635618410816305</v>
      </c>
    </row>
    <row r="30" spans="1:13" ht="16">
      <c r="A30" s="17">
        <v>27</v>
      </c>
      <c r="B30" s="59" t="s">
        <v>3</v>
      </c>
      <c r="C30" s="17">
        <f>'27'!L5</f>
        <v>1.1117630465592225</v>
      </c>
      <c r="D30" s="17">
        <f>'27'!L6</f>
        <v>0.66014044268744065</v>
      </c>
      <c r="E30" s="17">
        <f>'27'!L7</f>
        <v>1.2881865749719912</v>
      </c>
      <c r="F30" s="17">
        <f>'27'!L8</f>
        <v>1.0971226416471702</v>
      </c>
      <c r="G30" s="17">
        <f>'27'!L9</f>
        <v>0.58150431242940903</v>
      </c>
      <c r="H30" s="17">
        <f>'27'!L10</f>
        <v>1.0399510309352282</v>
      </c>
      <c r="I30" s="17">
        <f>'27'!L11</f>
        <v>0</v>
      </c>
      <c r="J30" s="17">
        <f>'27'!L12</f>
        <v>0.59199062784281009</v>
      </c>
      <c r="K30" s="17">
        <f>'27'!L13</f>
        <v>0.68662282919164042</v>
      </c>
      <c r="L30" s="17">
        <f>'27'!L14</f>
        <v>0.79924503887234055</v>
      </c>
      <c r="M30" s="17">
        <f>'27'!L15</f>
        <v>0.79523642134492989</v>
      </c>
    </row>
    <row r="31" spans="1:13" ht="16">
      <c r="A31" s="17">
        <v>28</v>
      </c>
      <c r="B31" s="59" t="s">
        <v>7</v>
      </c>
      <c r="C31" s="17">
        <f>'28'!L5</f>
        <v>1.2316645091498868</v>
      </c>
      <c r="D31" s="17">
        <f>'28'!L6</f>
        <v>0.67008763791443804</v>
      </c>
      <c r="E31" s="17">
        <f>'28'!L7</f>
        <v>0.55979860635915546</v>
      </c>
      <c r="F31" s="17">
        <f>'28'!L8</f>
        <v>1.0168458958699635</v>
      </c>
      <c r="G31" s="17">
        <f>'28'!L9</f>
        <v>1.3341095306806221</v>
      </c>
      <c r="H31" s="17">
        <f>'28'!L10</f>
        <v>1.0466211882504179</v>
      </c>
      <c r="I31" s="17">
        <f>'28'!L11</f>
        <v>0</v>
      </c>
      <c r="J31" s="17">
        <f>'28'!L12</f>
        <v>0.37778387823740317</v>
      </c>
      <c r="K31" s="17">
        <f>'28'!L13</f>
        <v>1.0214748786222114</v>
      </c>
      <c r="L31" s="17">
        <f>'28'!L14</f>
        <v>1.1989276168272696</v>
      </c>
      <c r="M31" s="17">
        <f>'28'!L15</f>
        <v>0.71239156420978011</v>
      </c>
    </row>
    <row r="32" spans="1:13" ht="16">
      <c r="A32" s="17">
        <v>29</v>
      </c>
      <c r="B32" s="59" t="s">
        <v>11</v>
      </c>
      <c r="C32" s="17">
        <f>'29'!L5</f>
        <v>1.26982197672486</v>
      </c>
      <c r="D32" s="17">
        <f>'29'!L6</f>
        <v>0.83926340624543294</v>
      </c>
      <c r="E32" s="17">
        <f>'29'!L7</f>
        <v>0.75263437860552029</v>
      </c>
      <c r="F32" s="17">
        <f>'29'!L8</f>
        <v>1.004117948075409</v>
      </c>
      <c r="G32" s="17">
        <f>'29'!L9</f>
        <v>0.75623532186584252</v>
      </c>
      <c r="H32" s="17">
        <f>'29'!L10</f>
        <v>0.89828717377112288</v>
      </c>
      <c r="I32" s="17">
        <f>'29'!L11</f>
        <v>0</v>
      </c>
      <c r="J32" s="17">
        <f>'29'!L12</f>
        <v>0.75054306916913527</v>
      </c>
      <c r="K32" s="17">
        <f>'29'!L13</f>
        <v>0.81493657668147013</v>
      </c>
      <c r="L32" s="17">
        <f>'29'!L14</f>
        <v>1.046230554174558</v>
      </c>
      <c r="M32" s="17">
        <f>'29'!L15</f>
        <v>0.91350377431779883</v>
      </c>
    </row>
    <row r="33" spans="1:13" ht="16">
      <c r="A33" s="17">
        <v>30</v>
      </c>
      <c r="B33" s="59" t="s">
        <v>15</v>
      </c>
      <c r="C33" s="17">
        <f>'30'!L5</f>
        <v>1.1644529445022755</v>
      </c>
      <c r="D33" s="17">
        <f>'30'!L6</f>
        <v>0.68108777174738644</v>
      </c>
      <c r="E33" s="17">
        <f>'30'!L7</f>
        <v>0.94933931056197285</v>
      </c>
      <c r="F33" s="17">
        <f>'30'!L8</f>
        <v>0.98833837634296429</v>
      </c>
      <c r="G33" s="17">
        <f>'30'!L9</f>
        <v>0.81010597958226493</v>
      </c>
      <c r="H33" s="17">
        <f>'30'!L10</f>
        <v>1.0690569401392276</v>
      </c>
      <c r="I33" s="17">
        <f>'30'!L11</f>
        <v>0</v>
      </c>
      <c r="J33" s="17">
        <f>'30'!L12</f>
        <v>0.67750581403695076</v>
      </c>
      <c r="K33" s="17">
        <f>'30'!L13</f>
        <v>0.85564609605591591</v>
      </c>
      <c r="L33" s="17">
        <f>'30'!L14</f>
        <v>1.0752361339583749</v>
      </c>
      <c r="M33" s="17">
        <f>'30'!L15</f>
        <v>1.0846592673054312</v>
      </c>
    </row>
    <row r="34" spans="1:13" ht="16">
      <c r="A34" s="17">
        <v>31</v>
      </c>
      <c r="B34" s="59" t="s">
        <v>19</v>
      </c>
      <c r="C34" s="17">
        <f>'31'!L5</f>
        <v>1.3630646090221195</v>
      </c>
      <c r="D34" s="17">
        <f>'31'!L6</f>
        <v>0.71474165619120567</v>
      </c>
      <c r="E34" s="17">
        <f>'31'!L7</f>
        <v>0.24668605786187989</v>
      </c>
      <c r="F34" s="17">
        <f>'31'!L8</f>
        <v>1.0892866629458802</v>
      </c>
      <c r="G34" s="17">
        <f>'31'!L9</f>
        <v>0.82007006250030201</v>
      </c>
      <c r="H34" s="17">
        <f>'31'!L10</f>
        <v>1.0229963211290249</v>
      </c>
      <c r="I34" s="17">
        <f>'31'!L11</f>
        <v>0</v>
      </c>
      <c r="J34" s="17">
        <f>'31'!L12</f>
        <v>0.52848787915388096</v>
      </c>
      <c r="K34" s="17">
        <f>'31'!L13</f>
        <v>1.292449604461817</v>
      </c>
      <c r="L34" s="17">
        <f>'31'!L14</f>
        <v>1.1620049291361019</v>
      </c>
      <c r="M34" s="17">
        <f>'31'!L15</f>
        <v>1.2361254123109309</v>
      </c>
    </row>
    <row r="35" spans="1:13" ht="16">
      <c r="A35" s="17">
        <v>32</v>
      </c>
      <c r="B35" s="59" t="s">
        <v>23</v>
      </c>
      <c r="C35" s="75">
        <f>'32'!L5</f>
        <v>1.2221206887419591</v>
      </c>
      <c r="D35" s="75">
        <f>'32'!L6</f>
        <v>1.025206729040935</v>
      </c>
      <c r="E35" s="75">
        <f>'32'!L7</f>
        <v>0.73235536210827457</v>
      </c>
      <c r="F35" s="75">
        <f>'32'!L8</f>
        <v>0.96982562124985228</v>
      </c>
      <c r="G35" s="75">
        <f>'32'!L9</f>
        <v>0.88389516754711617</v>
      </c>
      <c r="H35" s="75">
        <f>'32'!L10</f>
        <v>1.0137039670543697</v>
      </c>
      <c r="I35" s="17">
        <f>'32'!L11</f>
        <v>0</v>
      </c>
      <c r="J35" s="17">
        <f>'32'!L12</f>
        <v>0.79882965431293829</v>
      </c>
      <c r="K35" s="17">
        <f>'32'!L13</f>
        <v>0.8642691837243679</v>
      </c>
      <c r="L35" s="17">
        <f>'32'!L14</f>
        <v>1.1703507627333345</v>
      </c>
      <c r="M35" s="17">
        <f>'32'!L15</f>
        <v>0.7846458450522249</v>
      </c>
    </row>
    <row r="36" spans="1:13" ht="16">
      <c r="A36" s="17">
        <v>33</v>
      </c>
      <c r="B36" s="59" t="s">
        <v>27</v>
      </c>
      <c r="C36" s="17">
        <f>'33'!L5</f>
        <v>1.26096519183697</v>
      </c>
      <c r="D36" s="17">
        <f>'33'!L6</f>
        <v>0.84316601748522524</v>
      </c>
      <c r="E36" s="17">
        <f>'33'!L7</f>
        <v>8.8737830999390996E-4</v>
      </c>
      <c r="F36" s="17">
        <f>'33'!L8</f>
        <v>1.0366451917493593</v>
      </c>
      <c r="G36" s="17">
        <f>'33'!L9</f>
        <v>0.86982433218310906</v>
      </c>
      <c r="H36" s="17">
        <f>'33'!L10</f>
        <v>1.0044155284385845</v>
      </c>
      <c r="I36" s="17">
        <f>'33'!L11</f>
        <v>0</v>
      </c>
      <c r="J36" s="17">
        <f>'33'!L12</f>
        <v>0.48672486888622069</v>
      </c>
      <c r="K36" s="17">
        <f>'33'!L13</f>
        <v>1.1504889229862529</v>
      </c>
      <c r="L36" s="17">
        <f>'33'!L14</f>
        <v>1.054515135875645</v>
      </c>
      <c r="M36" s="17">
        <f>'33'!L15</f>
        <v>1.0433274140535564</v>
      </c>
    </row>
    <row r="37" spans="1:13" ht="16">
      <c r="A37" s="17">
        <v>34</v>
      </c>
      <c r="B37" s="59" t="s">
        <v>31</v>
      </c>
      <c r="C37" s="17">
        <f>'34'!L5</f>
        <v>1.3766410998770613</v>
      </c>
      <c r="D37" s="17">
        <f>'34'!L6</f>
        <v>0.90828706806198467</v>
      </c>
      <c r="E37" s="17">
        <f>'34'!L7</f>
        <v>0.70878825062996109</v>
      </c>
      <c r="F37" s="17">
        <f>'34'!L8</f>
        <v>0.99374569050320916</v>
      </c>
      <c r="G37" s="17">
        <f>'34'!L9</f>
        <v>1.2848008891432028</v>
      </c>
      <c r="H37" s="17">
        <f>'34'!L10</f>
        <v>0.96822623683906517</v>
      </c>
      <c r="I37" s="17">
        <f>'34'!L11</f>
        <v>0</v>
      </c>
      <c r="J37" s="17">
        <f>'34'!L12</f>
        <v>0.45033233730906941</v>
      </c>
      <c r="K37" s="17">
        <f>'34'!L13</f>
        <v>1.3205326210830111</v>
      </c>
      <c r="L37" s="17">
        <f>'34'!L14</f>
        <v>1.1957911229117075</v>
      </c>
      <c r="M37" s="17">
        <f>'34'!L15</f>
        <v>1.2529529546150329</v>
      </c>
    </row>
    <row r="38" spans="1:13" ht="16">
      <c r="A38" s="17">
        <v>35</v>
      </c>
      <c r="B38" s="59" t="s">
        <v>35</v>
      </c>
      <c r="C38" s="17">
        <f>'35'!L5</f>
        <v>1.1168224255870567</v>
      </c>
      <c r="D38" s="17">
        <f>'35'!L6</f>
        <v>0.93375793343939129</v>
      </c>
      <c r="E38" s="17">
        <f>'35'!L7</f>
        <v>1.5122393644551924</v>
      </c>
      <c r="F38" s="17">
        <f>'34'!L8</f>
        <v>0.99374569050320916</v>
      </c>
      <c r="G38" s="17">
        <f>'35'!L9</f>
        <v>0.68003154450268577</v>
      </c>
      <c r="H38" s="17">
        <f>'35'!L10</f>
        <v>0.83755322221199036</v>
      </c>
      <c r="I38" s="17">
        <f>'35'!L11</f>
        <v>0</v>
      </c>
      <c r="J38" s="17">
        <f>'35'!L12</f>
        <v>0.50968109352715563</v>
      </c>
      <c r="K38" s="17">
        <f>'35'!L13</f>
        <v>0.72637649316445774</v>
      </c>
      <c r="L38" s="17">
        <f>'35'!L14</f>
        <v>1.1386827128828434</v>
      </c>
      <c r="M38" s="17">
        <f>'35'!L15</f>
        <v>1.0631972139805177</v>
      </c>
    </row>
    <row r="39" spans="1:13" ht="16">
      <c r="A39" s="17">
        <v>36</v>
      </c>
      <c r="B39" s="59" t="s">
        <v>40</v>
      </c>
      <c r="C39" s="17">
        <f>'36'!L5</f>
        <v>1.4097198392130386</v>
      </c>
      <c r="D39" s="17">
        <f>'36'!L6</f>
        <v>0.93724460984882851</v>
      </c>
      <c r="E39" s="17">
        <f>'36'!L7</f>
        <v>0.85160355399630738</v>
      </c>
      <c r="F39" s="17">
        <f>'36'!L8</f>
        <v>0.89439192040257132</v>
      </c>
      <c r="G39" s="17">
        <f>'36'!L9</f>
        <v>0.5918363345186558</v>
      </c>
      <c r="H39" s="17">
        <f>'36'!L10</f>
        <v>0.76561650958683936</v>
      </c>
      <c r="I39" s="17">
        <f>'36'!L11</f>
        <v>0</v>
      </c>
      <c r="J39" s="17">
        <f>'36'!L12</f>
        <v>0.32131205491452081</v>
      </c>
      <c r="K39" s="17">
        <f>'36'!L13</f>
        <v>0.85886947735121799</v>
      </c>
      <c r="L39" s="17">
        <f>'36'!L14</f>
        <v>1.0596750760592879</v>
      </c>
      <c r="M39" s="17">
        <f>'36'!L15</f>
        <v>0.90567546084968242</v>
      </c>
    </row>
    <row r="40" spans="1:13" ht="16">
      <c r="A40" s="17">
        <v>37</v>
      </c>
      <c r="B40" s="59" t="s">
        <v>44</v>
      </c>
      <c r="C40" s="17">
        <f>'37'!L5</f>
        <v>1.3099723828323102</v>
      </c>
      <c r="D40" s="17">
        <f>'37'!L6</f>
        <v>1.2138386780492285</v>
      </c>
      <c r="E40" s="17">
        <f>'37'!L7</f>
        <v>0.71132014607215033</v>
      </c>
      <c r="F40" s="17">
        <f>'37'!L8</f>
        <v>0.82364644708497048</v>
      </c>
      <c r="G40" s="17">
        <f>'37'!L9</f>
        <v>0.97627754900276387</v>
      </c>
      <c r="H40" s="17">
        <f>'37'!L10</f>
        <v>0.89614012429947909</v>
      </c>
      <c r="I40" s="17">
        <f>'37'!L11</f>
        <v>0</v>
      </c>
      <c r="J40" s="17">
        <f>'37'!L12</f>
        <v>0.43764818271806427</v>
      </c>
      <c r="K40" s="17">
        <f>'37'!L13</f>
        <v>0.99490231571329912</v>
      </c>
      <c r="L40" s="17">
        <f>'37'!L14</f>
        <v>1.2074168367315403</v>
      </c>
      <c r="M40" s="17">
        <f>'37'!L15</f>
        <v>1.1968372741158282</v>
      </c>
    </row>
    <row r="41" spans="1:13" ht="16">
      <c r="A41" s="17">
        <v>38</v>
      </c>
      <c r="B41" s="59" t="s">
        <v>48</v>
      </c>
      <c r="C41" s="17">
        <f>'38'!L5</f>
        <v>1.0537773111610187</v>
      </c>
      <c r="D41" s="17">
        <f>'38'!L6</f>
        <v>0.91399647482884316</v>
      </c>
      <c r="E41" s="17">
        <f>'38'!L7</f>
        <v>0.71364333087735121</v>
      </c>
      <c r="F41" s="17">
        <f>'38'!L8</f>
        <v>0.95359780482431777</v>
      </c>
      <c r="G41" s="17">
        <f>'38'!L9</f>
        <v>0.79165761349224917</v>
      </c>
      <c r="H41" s="17">
        <f>'38'!L10</f>
        <v>1.1627251382900707</v>
      </c>
      <c r="I41" s="17">
        <f>'38'!L11</f>
        <v>0</v>
      </c>
      <c r="J41" s="17">
        <f>'38'!L12</f>
        <v>0.53256632638551915</v>
      </c>
      <c r="K41" s="17">
        <f>'38'!L13</f>
        <v>0.95549012578480574</v>
      </c>
      <c r="L41" s="17">
        <f>'38'!L14</f>
        <v>0.97256818442748838</v>
      </c>
      <c r="M41" s="17">
        <f>'38'!L15</f>
        <v>1.2111059355487761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ht="17" thickBot="1">
      <c r="A44">
        <v>40</v>
      </c>
      <c r="B44" s="60" t="s">
        <v>60</v>
      </c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ht="17" thickBot="1">
      <c r="A45">
        <v>41</v>
      </c>
      <c r="B45" s="60" t="s">
        <v>64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ht="17" thickBot="1">
      <c r="A46">
        <v>42</v>
      </c>
      <c r="B46" s="60" t="s">
        <v>68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ht="17" thickBot="1">
      <c r="A47">
        <v>43</v>
      </c>
      <c r="B47" s="60" t="s">
        <v>72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ht="17" thickBot="1">
      <c r="A48">
        <v>44</v>
      </c>
      <c r="B48" s="60" t="s">
        <v>76</v>
      </c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ht="17" thickBot="1">
      <c r="A49">
        <v>45</v>
      </c>
      <c r="B49" s="60" t="s">
        <v>80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ht="17" thickBot="1">
      <c r="A50">
        <v>46</v>
      </c>
      <c r="B50" s="60" t="s">
        <v>84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ht="17" thickBot="1">
      <c r="A51">
        <v>47</v>
      </c>
      <c r="B51" s="60" t="s">
        <v>88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ht="17" thickBot="1">
      <c r="A52">
        <v>48</v>
      </c>
      <c r="B52" s="60" t="s">
        <v>92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ht="17" thickBot="1">
      <c r="A53">
        <v>49</v>
      </c>
      <c r="B53" s="60" t="s">
        <v>96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ht="17" thickBot="1">
      <c r="A54">
        <v>50</v>
      </c>
      <c r="B54" s="60" t="s">
        <v>100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ht="17" thickBot="1">
      <c r="A55">
        <v>51</v>
      </c>
      <c r="B55" s="60" t="s">
        <v>104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ht="17" thickBot="1">
      <c r="A56">
        <v>52</v>
      </c>
      <c r="B56" s="60" t="s">
        <v>108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'1'!L5</f>
        <v>1.3469459225376568</v>
      </c>
      <c r="D60" s="62">
        <f>'1'!L6</f>
        <v>0.69903634980128815</v>
      </c>
      <c r="E60" s="62">
        <f>'1'!L7</f>
        <v>0.73162520615119253</v>
      </c>
      <c r="F60" s="62">
        <f>'1'!L8</f>
        <v>1.020393851752988</v>
      </c>
      <c r="G60" s="62">
        <f>'1'!L9</f>
        <v>0.8821681561508693</v>
      </c>
      <c r="H60" s="62">
        <f>'1'!L10</f>
        <v>1.0122135776798653</v>
      </c>
      <c r="I60" s="62">
        <f>'1'!L11</f>
        <v>0</v>
      </c>
      <c r="J60" s="62">
        <f>'1'!L12</f>
        <v>0.4562357513276985</v>
      </c>
      <c r="K60" s="62">
        <f>'1'!L13</f>
        <v>0.48125706909092386</v>
      </c>
      <c r="L60" s="62">
        <f>'1'!L14</f>
        <v>1.1600706637955982</v>
      </c>
      <c r="M60" s="63">
        <f>'1'!L15</f>
        <v>0.81372129146488914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11">
      <c r="B65" t="s">
        <v>218</v>
      </c>
    </row>
    <row r="66" spans="1:11">
      <c r="B66" t="s">
        <v>219</v>
      </c>
    </row>
    <row r="67" spans="1:11">
      <c r="B67" t="s">
        <v>220</v>
      </c>
    </row>
    <row r="68" spans="1:11" ht="16" thickBot="1">
      <c r="B68" t="s">
        <v>221</v>
      </c>
    </row>
    <row r="69" spans="1:11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2"/>
      <c r="I69" s="62"/>
      <c r="J69" s="62"/>
      <c r="K69" s="63"/>
    </row>
    <row r="70" spans="1:11">
      <c r="B70" t="s">
        <v>223</v>
      </c>
    </row>
    <row r="71" spans="1:11">
      <c r="B71" t="s">
        <v>224</v>
      </c>
    </row>
    <row r="72" spans="1:11">
      <c r="B72" t="s">
        <v>225</v>
      </c>
    </row>
    <row r="73" spans="1:11">
      <c r="B73" t="s">
        <v>226</v>
      </c>
    </row>
    <row r="74" spans="1:11">
      <c r="B74" t="s">
        <v>227</v>
      </c>
    </row>
    <row r="75" spans="1:11">
      <c r="B75" t="s">
        <v>228</v>
      </c>
    </row>
    <row r="76" spans="1:11">
      <c r="B76" t="s">
        <v>229</v>
      </c>
    </row>
    <row r="77" spans="1:11">
      <c r="B77" t="s">
        <v>230</v>
      </c>
    </row>
    <row r="78" spans="1:11">
      <c r="B78" t="s">
        <v>231</v>
      </c>
    </row>
    <row r="79" spans="1:11">
      <c r="B79" t="s">
        <v>232</v>
      </c>
    </row>
    <row r="80" spans="1:11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417"/>
  <sheetViews>
    <sheetView topLeftCell="A40" workbookViewId="0">
      <selection activeCell="M19" sqref="M19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'1'!M5</f>
        <v>1.3489800190481338</v>
      </c>
      <c r="D4" s="17">
        <f>'1'!M6</f>
        <v>0.8514763962500409</v>
      </c>
      <c r="E4" s="17">
        <f>'1'!M7</f>
        <v>0.71277286526630634</v>
      </c>
      <c r="F4" s="17">
        <f>'1'!M8</f>
        <v>1.0376065386217035</v>
      </c>
      <c r="G4" s="17">
        <f>'1'!M9</f>
        <v>0.90821595710808645</v>
      </c>
      <c r="H4" s="17">
        <f>'1'!M10</f>
        <v>0.89156177220652633</v>
      </c>
      <c r="I4" s="17">
        <f>'1'!M11</f>
        <v>0</v>
      </c>
      <c r="J4" s="17">
        <f>'1'!M12</f>
        <v>0.83414507225681267</v>
      </c>
      <c r="K4" s="17">
        <f>'1'!M13</f>
        <v>0.827891800412903</v>
      </c>
      <c r="L4" s="17">
        <f>'1'!M14</f>
        <v>0.97138188486927579</v>
      </c>
      <c r="M4" s="17">
        <f>'1'!M15</f>
        <v>0.73643112578239733</v>
      </c>
    </row>
    <row r="5" spans="1:13" ht="16">
      <c r="A5" s="17">
        <v>2</v>
      </c>
      <c r="B5" s="59" t="s">
        <v>8</v>
      </c>
      <c r="C5" s="17">
        <f>'2'!M5</f>
        <v>0.81312819519314095</v>
      </c>
      <c r="D5" s="17">
        <f>'2'!M6</f>
        <v>0.79430997702829742</v>
      </c>
      <c r="E5" s="17">
        <f>'2'!M7</f>
        <v>0.78999060175796454</v>
      </c>
      <c r="F5" s="17">
        <f>'2'!M8</f>
        <v>0.9485901933257791</v>
      </c>
      <c r="G5" s="17">
        <f>'2'!M9</f>
        <v>0.86896785214445704</v>
      </c>
      <c r="H5" s="17">
        <f>'2'!M10</f>
        <v>1.0130835811414465</v>
      </c>
      <c r="I5" s="17">
        <f>'2'!M11</f>
        <v>0</v>
      </c>
      <c r="J5" s="17">
        <f>'2'!M12</f>
        <v>0.93952833135559743</v>
      </c>
      <c r="K5" s="17">
        <f>'2'!M13</f>
        <v>0.75026426857675232</v>
      </c>
      <c r="L5" s="17">
        <f>'2'!M14</f>
        <v>1.034394776811862</v>
      </c>
      <c r="M5" s="17">
        <f>'2'!M15</f>
        <v>1.1024880144556184</v>
      </c>
    </row>
    <row r="6" spans="1:13" ht="16">
      <c r="A6" s="17">
        <v>3</v>
      </c>
      <c r="B6" s="59" t="s">
        <v>12</v>
      </c>
      <c r="C6" s="17">
        <f>'3'!M5</f>
        <v>0.87161744405524877</v>
      </c>
      <c r="D6" s="17">
        <f>'3'!M6</f>
        <v>0.47908208466460178</v>
      </c>
      <c r="E6" s="17">
        <f>'3'!M7</f>
        <v>1.1313517514077811</v>
      </c>
      <c r="F6" s="17">
        <f>'3'!M8</f>
        <v>0.94516787790987966</v>
      </c>
      <c r="G6" s="17">
        <f>'3'!M9</f>
        <v>0.50115881232776538</v>
      </c>
      <c r="H6" s="17">
        <f>'3'!M10</f>
        <v>0.62192091398969074</v>
      </c>
      <c r="I6" s="17">
        <f>'3'!M11</f>
        <v>0</v>
      </c>
      <c r="J6" s="17">
        <f>'3'!M12</f>
        <v>1.0852476752745663</v>
      </c>
      <c r="K6" s="17">
        <f>'3'!M13</f>
        <v>0.51851831026057771</v>
      </c>
      <c r="L6" s="17">
        <f>'3'!M14</f>
        <v>0.6237360337961102</v>
      </c>
      <c r="M6" s="17">
        <f>'3'!M15</f>
        <v>0.87984223554509666</v>
      </c>
    </row>
    <row r="7" spans="1:13" ht="16">
      <c r="A7" s="17">
        <v>4</v>
      </c>
      <c r="B7" s="59" t="s">
        <v>16</v>
      </c>
      <c r="C7" s="17">
        <f>'4'!M5</f>
        <v>1.0044594311443793</v>
      </c>
      <c r="D7" s="76">
        <f>'4'!M6</f>
        <v>0.71106185137326183</v>
      </c>
      <c r="E7" s="76">
        <f>'4'!M7</f>
        <v>1.0800937381720015</v>
      </c>
      <c r="F7" s="76">
        <f>'4'!M8</f>
        <v>1.0566295762172158</v>
      </c>
      <c r="G7" s="76">
        <f>'4'!M9</f>
        <v>0.69702968005351196</v>
      </c>
      <c r="H7" s="76">
        <f>'4'!M10</f>
        <v>1.0104633034870372</v>
      </c>
      <c r="I7" s="17">
        <f>'4'!M11</f>
        <v>0</v>
      </c>
      <c r="J7" s="17">
        <f>'4'!M12</f>
        <v>1.4532554750537368</v>
      </c>
      <c r="K7" s="17">
        <f>'4'!M13</f>
        <v>0.3777641427408131</v>
      </c>
      <c r="L7" s="17">
        <f>'4'!M14</f>
        <v>0.81883327904772207</v>
      </c>
      <c r="M7" s="17">
        <f>'4'!M15</f>
        <v>0.56032034611884474</v>
      </c>
    </row>
    <row r="8" spans="1:13" ht="16">
      <c r="A8" s="17">
        <v>5</v>
      </c>
      <c r="B8" s="59" t="s">
        <v>20</v>
      </c>
      <c r="C8" s="17">
        <f>'5'!M5</f>
        <v>1.3508580472753287</v>
      </c>
      <c r="D8" s="76">
        <f>'5'!M6</f>
        <v>1.0704374765472555</v>
      </c>
      <c r="E8" s="76">
        <f>'5'!M7</f>
        <v>8.8737830999390996E-4</v>
      </c>
      <c r="F8" s="76">
        <f>'5'!M8</f>
        <v>1.0388943833043507</v>
      </c>
      <c r="G8" s="76">
        <f>'5'!M9</f>
        <v>0.67890458731710557</v>
      </c>
      <c r="H8" s="76">
        <f>'5'!M10</f>
        <v>0.99297885014459186</v>
      </c>
      <c r="I8" s="17">
        <f>'5'!M11</f>
        <v>0</v>
      </c>
      <c r="J8" s="17">
        <f>'5'!M12</f>
        <v>0.65409545723563733</v>
      </c>
      <c r="K8" s="17">
        <f>'5'!M13</f>
        <v>0.9593953050194941</v>
      </c>
      <c r="L8" s="17">
        <f>'5'!M14</f>
        <v>1.1773329287586305</v>
      </c>
      <c r="M8" s="17">
        <f>'5'!M15</f>
        <v>1.0165779918267874</v>
      </c>
    </row>
    <row r="9" spans="1:13" ht="16">
      <c r="A9" s="17">
        <v>6</v>
      </c>
      <c r="B9" s="59" t="s">
        <v>24</v>
      </c>
      <c r="C9" s="17">
        <f>'6'!M5</f>
        <v>1.1993486765385009</v>
      </c>
      <c r="D9" s="17">
        <f>'6'!M6</f>
        <v>1.0467508796327833</v>
      </c>
      <c r="E9" s="17">
        <f>'6'!M7</f>
        <v>0.74689146271795093</v>
      </c>
      <c r="F9" s="17">
        <f>'6'!M8</f>
        <v>1.0260228293700158</v>
      </c>
      <c r="G9" s="17">
        <f>'6'!M9</f>
        <v>0.8793421861899402</v>
      </c>
      <c r="H9" s="17">
        <f>'6'!M10</f>
        <v>0.98849823701663064</v>
      </c>
      <c r="I9" s="17">
        <f>'6'!M11</f>
        <v>0</v>
      </c>
      <c r="J9" s="17">
        <f>'6'!M12</f>
        <v>0.37927850943726549</v>
      </c>
      <c r="K9" s="17">
        <f>'6'!M13</f>
        <v>0.69131062336163351</v>
      </c>
      <c r="L9" s="17">
        <f>'6'!M14</f>
        <v>1.0940208612648694</v>
      </c>
      <c r="M9" s="17">
        <f>'6'!M15</f>
        <v>1.2909410564786088</v>
      </c>
    </row>
    <row r="10" spans="1:13" ht="16">
      <c r="A10" s="17">
        <v>7</v>
      </c>
      <c r="B10" s="59" t="s">
        <v>28</v>
      </c>
      <c r="C10" s="17">
        <f>'7'!M5</f>
        <v>1.2600547785217311</v>
      </c>
      <c r="D10" s="17">
        <f>'7'!M6</f>
        <v>1.0247188953731197</v>
      </c>
      <c r="E10" s="17">
        <f>'7'!M7</f>
        <v>0.92822695701534508</v>
      </c>
      <c r="F10" s="17">
        <f>'7'!M8</f>
        <v>0.95752393283846227</v>
      </c>
      <c r="G10" s="17">
        <f>'7'!M9</f>
        <v>1.0252055964493021</v>
      </c>
      <c r="H10" s="17">
        <f>'7'!M10</f>
        <v>1.0128189340591345</v>
      </c>
      <c r="I10" s="17">
        <f>'7'!M11</f>
        <v>0</v>
      </c>
      <c r="J10" s="17">
        <f>'7'!M12</f>
        <v>0.68601507296946951</v>
      </c>
      <c r="K10" s="17">
        <f>'7'!M13</f>
        <v>1.3076894645885615</v>
      </c>
      <c r="L10" s="17">
        <f>'7'!M14</f>
        <v>0.8278162783645493</v>
      </c>
      <c r="M10" s="17">
        <f>'7'!M15</f>
        <v>1.2600547785217311</v>
      </c>
    </row>
    <row r="11" spans="1:13" ht="16">
      <c r="A11" s="17">
        <v>8</v>
      </c>
      <c r="B11" s="59" t="s">
        <v>32</v>
      </c>
      <c r="C11" s="17">
        <f>'8'!M5</f>
        <v>1.3233796551777024</v>
      </c>
      <c r="D11" s="17">
        <f>'8'!M6</f>
        <v>0.71762432496604112</v>
      </c>
      <c r="E11" s="17">
        <f>'8'!M7</f>
        <v>1.0451294256384311</v>
      </c>
      <c r="F11" s="17">
        <f>'8'!M8</f>
        <v>0.97395909258452718</v>
      </c>
      <c r="G11" s="17">
        <f>'8'!M9</f>
        <v>0.91418848928384255</v>
      </c>
      <c r="H11" s="17">
        <f>'8'!M10</f>
        <v>1.0342807611249656</v>
      </c>
      <c r="I11" s="17">
        <f>'8'!M11</f>
        <v>0</v>
      </c>
      <c r="J11" s="17">
        <f>'8'!M12</f>
        <v>0.64281359549641759</v>
      </c>
      <c r="K11" s="17">
        <f>'8'!M13</f>
        <v>0.77045216028792773</v>
      </c>
      <c r="L11" s="17">
        <f>'8'!M14</f>
        <v>1.1119950585007283</v>
      </c>
      <c r="M11" s="17">
        <f>'8'!M15</f>
        <v>0.98100436076019559</v>
      </c>
    </row>
    <row r="12" spans="1:13" ht="16">
      <c r="A12" s="17">
        <v>9</v>
      </c>
      <c r="B12" s="59" t="s">
        <v>36</v>
      </c>
      <c r="C12" s="17">
        <f>'9'!M5</f>
        <v>1.2081121668362247</v>
      </c>
      <c r="D12" s="17">
        <f>'9'!M6</f>
        <v>0.6519334531741604</v>
      </c>
      <c r="E12" s="17">
        <f>'9'!M7</f>
        <v>0.72106268635642445</v>
      </c>
      <c r="F12" s="17">
        <f>'9'!M8</f>
        <v>0.82197035890342662</v>
      </c>
      <c r="G12" s="17">
        <f>'9'!M9</f>
        <v>0.64291214035254773</v>
      </c>
      <c r="H12" s="17">
        <f>'9'!M10</f>
        <v>1.0025790084669159</v>
      </c>
      <c r="I12" s="17">
        <f>'9'!M11</f>
        <v>0</v>
      </c>
      <c r="J12" s="17">
        <f>'9'!M12</f>
        <v>0.41514066575156161</v>
      </c>
      <c r="K12" s="17">
        <f>'9'!M13</f>
        <v>0.89653343050027801</v>
      </c>
      <c r="L12" s="17">
        <f>'9'!M14</f>
        <v>1.2081121668362245</v>
      </c>
      <c r="M12" s="17">
        <f>'9'!M15</f>
        <v>0.98616629756706808</v>
      </c>
    </row>
    <row r="13" spans="1:13" ht="16">
      <c r="A13" s="17">
        <v>10</v>
      </c>
      <c r="B13" s="59" t="s">
        <v>41</v>
      </c>
      <c r="C13" s="17">
        <f>'10'!M5</f>
        <v>1.2279741460024385</v>
      </c>
      <c r="D13" s="17">
        <f>'10'!M6</f>
        <v>0.79124060044084144</v>
      </c>
      <c r="E13" s="17">
        <f>'10'!M7</f>
        <v>0.43306610060176698</v>
      </c>
      <c r="F13" s="17">
        <f>'10'!M8</f>
        <v>1.0165114932360906</v>
      </c>
      <c r="G13" s="17">
        <f>'10'!M9</f>
        <v>0.71206298870202911</v>
      </c>
      <c r="H13" s="17">
        <f>'10'!M10</f>
        <v>0.97814399165885246</v>
      </c>
      <c r="I13" s="17">
        <f>'10'!M11</f>
        <v>0</v>
      </c>
      <c r="J13" s="17">
        <f>'10'!M12</f>
        <v>0.8027403028676513</v>
      </c>
      <c r="K13" s="17">
        <f>'10'!M13</f>
        <v>1.0083206330269237</v>
      </c>
      <c r="L13" s="17">
        <f>'10'!M14</f>
        <v>1.1438295185833547</v>
      </c>
      <c r="M13" s="17">
        <f>'10'!M15</f>
        <v>1.1906545566783255</v>
      </c>
    </row>
    <row r="14" spans="1:13" ht="16">
      <c r="A14" s="17">
        <v>11</v>
      </c>
      <c r="B14" s="59" t="s">
        <v>45</v>
      </c>
      <c r="C14" s="17">
        <f>'11'!M5</f>
        <v>1.4461909123614292</v>
      </c>
      <c r="D14" s="17">
        <f>'11'!M6</f>
        <v>0.85700185680978647</v>
      </c>
      <c r="E14" s="17">
        <f>'11'!M7</f>
        <v>0.92881236241848053</v>
      </c>
      <c r="F14" s="17">
        <f>'11'!M8</f>
        <v>1.0281622490097437</v>
      </c>
      <c r="G14" s="17">
        <f>'11'!M9</f>
        <v>0.61456368569093645</v>
      </c>
      <c r="H14" s="17">
        <f>'11'!M10</f>
        <v>0.93589243496551022</v>
      </c>
      <c r="I14" s="17">
        <f>'11'!M11</f>
        <v>0</v>
      </c>
      <c r="J14" s="17">
        <f>'11'!M12</f>
        <v>0.48287468394931859</v>
      </c>
      <c r="K14" s="17">
        <f>'11'!M13</f>
        <v>1.0112606174788628</v>
      </c>
      <c r="L14" s="17">
        <f>'11'!M14</f>
        <v>1.2631188537078424</v>
      </c>
      <c r="M14" s="17">
        <f>'11'!M15</f>
        <v>1.0620215546926994</v>
      </c>
    </row>
    <row r="15" spans="1:13" ht="16">
      <c r="A15" s="17">
        <v>12</v>
      </c>
      <c r="B15" s="59" t="s">
        <v>49</v>
      </c>
      <c r="C15" s="17">
        <f>'12'!M5</f>
        <v>0.94359216880505969</v>
      </c>
      <c r="D15" s="17">
        <f>'12'!M6</f>
        <v>0.70831343046786754</v>
      </c>
      <c r="E15" s="17">
        <f>'12'!M7</f>
        <v>0.62292478922797856</v>
      </c>
      <c r="F15" s="17">
        <f>'12'!M8</f>
        <v>1.0307794807599602</v>
      </c>
      <c r="G15" s="17">
        <f>'12'!M9</f>
        <v>0.77477524824596589</v>
      </c>
      <c r="H15" s="17">
        <f>'12'!M10</f>
        <v>0.89964832334155431</v>
      </c>
      <c r="I15" s="17">
        <f>'12'!M11</f>
        <v>0</v>
      </c>
      <c r="J15" s="17">
        <f>'12'!M12</f>
        <v>0.62985385812032257</v>
      </c>
      <c r="K15" s="17">
        <f>'12'!M13</f>
        <v>0.84956843217414724</v>
      </c>
      <c r="L15" s="17">
        <f>'12'!M14</f>
        <v>1.068516654439154</v>
      </c>
      <c r="M15" s="17">
        <f>'12'!M15</f>
        <v>1.0685166544391542</v>
      </c>
    </row>
    <row r="16" spans="1:13" ht="16">
      <c r="A16" s="17">
        <v>13</v>
      </c>
      <c r="B16" s="59" t="s">
        <v>53</v>
      </c>
      <c r="C16" s="17">
        <f>'13'!M5</f>
        <v>0.76157626958829916</v>
      </c>
      <c r="D16" s="17">
        <f>'13'!M6</f>
        <v>0.71856546030055546</v>
      </c>
      <c r="E16" s="17">
        <f>'13'!M7</f>
        <v>0.85517014370434097</v>
      </c>
      <c r="F16" s="17">
        <f>'13'!M8</f>
        <v>0.8367269897706795</v>
      </c>
      <c r="G16" s="17">
        <f>'13'!M9</f>
        <v>0.35468239942116875</v>
      </c>
      <c r="H16" s="17">
        <f>'13'!M10</f>
        <v>0.98179637531502628</v>
      </c>
      <c r="I16" s="17">
        <f>'13'!M11</f>
        <v>0</v>
      </c>
      <c r="J16" s="17">
        <f>'13'!M12</f>
        <v>0.85735729240194725</v>
      </c>
      <c r="K16" s="17">
        <f>'13'!M13</f>
        <v>0.4340826206666108</v>
      </c>
      <c r="L16" s="17">
        <f>'13'!M14</f>
        <v>0.69235643850946693</v>
      </c>
      <c r="M16" s="17">
        <f>'13'!M15</f>
        <v>0.57610033072154376</v>
      </c>
    </row>
    <row r="17" spans="1:13" ht="16">
      <c r="A17" s="17">
        <v>14</v>
      </c>
      <c r="B17" s="59" t="s">
        <v>57</v>
      </c>
      <c r="C17" s="17">
        <f>'14'!M5</f>
        <v>1.2839921737511228</v>
      </c>
      <c r="D17" s="17">
        <f>'14'!M6</f>
        <v>0.8123326613894235</v>
      </c>
      <c r="E17" s="17">
        <f>'14'!M7</f>
        <v>0.67073321094412752</v>
      </c>
      <c r="F17" s="17">
        <f>'14'!M8</f>
        <v>1.054642205981196</v>
      </c>
      <c r="G17" s="17">
        <f>'14'!M9</f>
        <v>0.90223542768654841</v>
      </c>
      <c r="H17" s="17">
        <f>'14'!M10</f>
        <v>0.9587047322775073</v>
      </c>
      <c r="I17" s="17">
        <f>'14'!M11</f>
        <v>0</v>
      </c>
      <c r="J17" s="17">
        <f>'14'!M12</f>
        <v>0.60986038093241868</v>
      </c>
      <c r="K17" s="17">
        <f>'14'!M13</f>
        <v>0.27350390789584395</v>
      </c>
      <c r="L17" s="17">
        <f>'14'!M14</f>
        <v>0.83849512545493687</v>
      </c>
      <c r="M17" s="17">
        <f>'14'!M15</f>
        <v>0.98749586892465424</v>
      </c>
    </row>
    <row r="18" spans="1:13" ht="16">
      <c r="A18" s="17">
        <v>15</v>
      </c>
      <c r="B18" s="59" t="s">
        <v>61</v>
      </c>
      <c r="C18" s="17">
        <f>'15'!M5</f>
        <v>1.2889111173032437</v>
      </c>
      <c r="D18" s="17">
        <f>'15'!M6</f>
        <v>0.56824782922857719</v>
      </c>
      <c r="E18" s="17">
        <f>'15'!M7</f>
        <v>0.89157483137160909</v>
      </c>
      <c r="F18" s="17">
        <f>'15'!M8</f>
        <v>1.0378792598010418</v>
      </c>
      <c r="G18" s="17">
        <f>'15'!M9</f>
        <v>0.5790769031138211</v>
      </c>
      <c r="H18" s="17">
        <f>'15'!M10</f>
        <v>0.9941566682434877</v>
      </c>
      <c r="I18" s="17">
        <f>'15'!M11</f>
        <v>0</v>
      </c>
      <c r="J18" s="17">
        <f>'15'!M12</f>
        <v>0.75713118109867961</v>
      </c>
      <c r="K18" s="17">
        <f>'15'!M13</f>
        <v>0.14104957580027955</v>
      </c>
      <c r="L18" s="17">
        <f>'15'!M14</f>
        <v>1.1783561402517155</v>
      </c>
      <c r="M18" s="17">
        <f>'15'!M15</f>
        <v>1.1748720422281218</v>
      </c>
    </row>
    <row r="19" spans="1:13" ht="16">
      <c r="A19" s="17">
        <v>16</v>
      </c>
      <c r="B19" s="59" t="s">
        <v>65</v>
      </c>
      <c r="C19" s="17">
        <f>'16'!M5</f>
        <v>1.2293165749585766</v>
      </c>
      <c r="D19" s="17">
        <f>'16'!M6</f>
        <v>1.0967201175243073</v>
      </c>
      <c r="E19" s="17">
        <f>'16'!M7</f>
        <v>0.68605535750752955</v>
      </c>
      <c r="F19" s="17">
        <f>'16'!M8</f>
        <v>1.0451145627727041</v>
      </c>
      <c r="G19" s="17">
        <f>'16'!M9</f>
        <v>0.91264084286953473</v>
      </c>
      <c r="H19" s="17">
        <f>'16'!M10</f>
        <v>1.023069078057081</v>
      </c>
      <c r="I19" s="17">
        <f>'16'!M11</f>
        <v>0</v>
      </c>
      <c r="J19" s="17">
        <f>'16'!M12</f>
        <v>0.5713718751483815</v>
      </c>
      <c r="K19" s="17">
        <f>'16'!M13</f>
        <v>1.1528527899153049</v>
      </c>
      <c r="L19" s="17">
        <f>'16'!M14</f>
        <v>1.3772328573490635</v>
      </c>
      <c r="M19" s="17">
        <f>'16'!M15</f>
        <v>1.3661010645546088</v>
      </c>
    </row>
    <row r="20" spans="1:13" ht="16">
      <c r="A20" s="17">
        <v>17</v>
      </c>
      <c r="B20" s="59" t="s">
        <v>69</v>
      </c>
      <c r="C20" s="17">
        <f>'17'!M5</f>
        <v>0.90112608573862629</v>
      </c>
      <c r="D20" s="17">
        <f>'17'!M6</f>
        <v>0.66087392230139264</v>
      </c>
      <c r="E20" s="17">
        <f>'17'!M7</f>
        <v>1.0031692510780907</v>
      </c>
      <c r="F20" s="17">
        <f>'17'!M8</f>
        <v>0.90993204248782589</v>
      </c>
      <c r="G20" s="17">
        <f>'17'!M9</f>
        <v>0.4623037500742323</v>
      </c>
      <c r="H20" s="17">
        <f>'17'!M10</f>
        <v>0.75531189481685446</v>
      </c>
      <c r="I20" s="17">
        <f>'17'!M11</f>
        <v>0</v>
      </c>
      <c r="J20" s="17">
        <f>'17'!M12</f>
        <v>0.72883206547289259</v>
      </c>
      <c r="K20" s="17">
        <f>'17'!M13</f>
        <v>0.54263325764999171</v>
      </c>
      <c r="L20" s="17">
        <f>'17'!M14</f>
        <v>0.82416248888805443</v>
      </c>
      <c r="M20" s="17">
        <f>'17'!M15</f>
        <v>0.89825645624528516</v>
      </c>
    </row>
    <row r="21" spans="1:13" ht="16">
      <c r="A21" s="17">
        <v>18</v>
      </c>
      <c r="B21" s="59" t="s">
        <v>73</v>
      </c>
      <c r="C21" s="17">
        <f>'18'!M5</f>
        <v>1.2850849987720057</v>
      </c>
      <c r="D21" s="17">
        <f>'18'!M6</f>
        <v>0.87717183627323969</v>
      </c>
      <c r="E21" s="17">
        <f>'18'!M7</f>
        <v>0.87243116365111228</v>
      </c>
      <c r="F21" s="17">
        <f>'18'!M8</f>
        <v>1.1265481179746655</v>
      </c>
      <c r="G21" s="17">
        <f>'18'!M9</f>
        <v>0.71709017729339752</v>
      </c>
      <c r="H21" s="17">
        <f>'18'!M10</f>
        <v>0.73051381739744081</v>
      </c>
      <c r="I21" s="17">
        <f>'18'!M11</f>
        <v>0</v>
      </c>
      <c r="J21" s="17">
        <f>'18'!M12</f>
        <v>0.42251528024447554</v>
      </c>
      <c r="K21" s="17">
        <f>'18'!M13</f>
        <v>0.76678538547289721</v>
      </c>
      <c r="L21" s="17">
        <f>'18'!M14</f>
        <v>0.93871560519536901</v>
      </c>
      <c r="M21" s="17">
        <f>'18'!M15</f>
        <v>0.77833846277095464</v>
      </c>
    </row>
    <row r="22" spans="1:13" ht="16">
      <c r="A22" s="17">
        <v>19</v>
      </c>
      <c r="B22" s="59" t="s">
        <v>77</v>
      </c>
      <c r="C22" s="17">
        <f>'19'!M5</f>
        <v>1.1017967834887896</v>
      </c>
      <c r="D22" s="17">
        <f>'19'!M6</f>
        <v>0.98305558690058925</v>
      </c>
      <c r="E22" s="17">
        <f>'19'!M7</f>
        <v>0.55849771107957935</v>
      </c>
      <c r="F22" s="17">
        <f>'19'!M8</f>
        <v>1.0226506825592623</v>
      </c>
      <c r="G22" s="17">
        <f>'19'!M9</f>
        <v>0.96374592041061369</v>
      </c>
      <c r="H22" s="17">
        <f>'19'!M10</f>
        <v>0.86771055106971517</v>
      </c>
      <c r="I22" s="17">
        <f>'19'!M11</f>
        <v>0</v>
      </c>
      <c r="J22" s="17">
        <f>'19'!M12</f>
        <v>1.2720311438295819</v>
      </c>
      <c r="K22" s="17">
        <f>'19'!M13</f>
        <v>0.84837314111442497</v>
      </c>
      <c r="L22" s="17">
        <f>'19'!M14</f>
        <v>1.1231006086888617</v>
      </c>
      <c r="M22" s="17">
        <f>'19'!M15</f>
        <v>0.91176207041451407</v>
      </c>
    </row>
    <row r="23" spans="1:13" ht="16">
      <c r="A23" s="17">
        <v>20</v>
      </c>
      <c r="B23" s="59" t="s">
        <v>81</v>
      </c>
      <c r="C23" s="17">
        <f>'20'!M5</f>
        <v>1.1664538157935151</v>
      </c>
      <c r="D23" s="17">
        <f>'20'!M6</f>
        <v>1.2348645027651854</v>
      </c>
      <c r="E23" s="17">
        <f>'20'!M7</f>
        <v>0.90472899795554562</v>
      </c>
      <c r="F23" s="17">
        <f>'20'!M8</f>
        <v>0.99124503373944883</v>
      </c>
      <c r="G23" s="17">
        <f>'20'!M9</f>
        <v>0.57813569104503937</v>
      </c>
      <c r="H23" s="17">
        <f>'20'!M10</f>
        <v>0.95464210712944964</v>
      </c>
      <c r="I23" s="17">
        <f>'20'!M11</f>
        <v>0</v>
      </c>
      <c r="J23" s="17">
        <f>'20'!M12</f>
        <v>1.0101135744928109</v>
      </c>
      <c r="K23" s="17">
        <f>'20'!M13</f>
        <v>0.8404585697954684</v>
      </c>
      <c r="L23" s="17">
        <f>'20'!M14</f>
        <v>0.68010172565079208</v>
      </c>
      <c r="M23" s="17">
        <f>'20'!M15</f>
        <v>0.99404359472463899</v>
      </c>
    </row>
    <row r="24" spans="1:13" ht="16">
      <c r="A24" s="17">
        <v>21</v>
      </c>
      <c r="B24" s="59" t="s">
        <v>85</v>
      </c>
      <c r="C24" s="17">
        <f>'21'!M5</f>
        <v>0.82757249617179074</v>
      </c>
      <c r="D24" s="17">
        <f>'21'!M6</f>
        <v>1.0716311745669167</v>
      </c>
      <c r="E24" s="17">
        <f>'21'!M7</f>
        <v>0.64780735552586144</v>
      </c>
      <c r="F24" s="17">
        <f>'21'!M8</f>
        <v>0.85046550500236451</v>
      </c>
      <c r="G24" s="17">
        <f>'21'!M9</f>
        <v>1.1747361356877153</v>
      </c>
      <c r="H24" s="17">
        <f>'21'!M10</f>
        <v>0.89235162508296684</v>
      </c>
      <c r="I24" s="17">
        <f>'21'!M11</f>
        <v>0</v>
      </c>
      <c r="J24" s="17">
        <f>'21'!M12</f>
        <v>0.58183641415661014</v>
      </c>
      <c r="K24" s="17">
        <f>'21'!M13</f>
        <v>0.73755540915381967</v>
      </c>
      <c r="L24" s="17">
        <f>'21'!M14</f>
        <v>1.1273113024416075</v>
      </c>
      <c r="M24" s="17">
        <f>'21'!M15</f>
        <v>0.72227341507741571</v>
      </c>
    </row>
    <row r="25" spans="1:13" ht="16">
      <c r="A25" s="17">
        <v>22</v>
      </c>
      <c r="B25" s="59" t="s">
        <v>89</v>
      </c>
      <c r="C25" s="17">
        <f>'22'!M5</f>
        <v>1.1089938960135606</v>
      </c>
      <c r="D25" s="17">
        <f>'22'!M6</f>
        <v>0.74868956857971802</v>
      </c>
      <c r="E25" s="17">
        <f>'22'!M7</f>
        <v>0.99753619259755455</v>
      </c>
      <c r="F25" s="17">
        <f>'22'!M8</f>
        <v>0.92528133787305455</v>
      </c>
      <c r="G25" s="17">
        <f>'22'!M9</f>
        <v>0.65340331767048021</v>
      </c>
      <c r="H25" s="17">
        <f>'22'!M10</f>
        <v>1.0488851664170087</v>
      </c>
      <c r="I25" s="17">
        <f>'22'!M11</f>
        <v>0</v>
      </c>
      <c r="J25" s="17">
        <f>'22'!M12</f>
        <v>1.0825532102544508</v>
      </c>
      <c r="K25" s="17">
        <f>'22'!M13</f>
        <v>0.802532198186101</v>
      </c>
      <c r="L25" s="17">
        <f>'22'!M14</f>
        <v>1.1431790214766282</v>
      </c>
      <c r="M25" s="17">
        <f>'22'!M15</f>
        <v>0.84375812719273247</v>
      </c>
    </row>
    <row r="26" spans="1:13" ht="16">
      <c r="A26" s="17">
        <v>23</v>
      </c>
      <c r="B26" s="59" t="s">
        <v>93</v>
      </c>
      <c r="C26" s="17">
        <f>'23'!M5</f>
        <v>1.3313096481277122</v>
      </c>
      <c r="D26" s="17">
        <f>'23'!M6</f>
        <v>1.1072747826363025</v>
      </c>
      <c r="E26" s="17">
        <f>'23'!M7</f>
        <v>0.26048614449064134</v>
      </c>
      <c r="F26" s="17">
        <f>'23'!M8</f>
        <v>1.337644102339232</v>
      </c>
      <c r="G26" s="17">
        <f>'23'!M9</f>
        <v>1.2639332688196754</v>
      </c>
      <c r="H26" s="17">
        <f>'23'!M10</f>
        <v>0.84617833070188597</v>
      </c>
      <c r="I26" s="17">
        <f>'23'!M11</f>
        <v>0</v>
      </c>
      <c r="J26" s="17">
        <f>'23'!M12</f>
        <v>0.47184111156485886</v>
      </c>
      <c r="K26" s="17">
        <f>'23'!M13</f>
        <v>1.3165655410157111</v>
      </c>
      <c r="L26" s="17">
        <f>'23'!M14</f>
        <v>1.3704217021565255</v>
      </c>
      <c r="M26" s="17">
        <f>'23'!M15</f>
        <v>1.4286452396684062</v>
      </c>
    </row>
    <row r="27" spans="1:13" ht="16">
      <c r="A27" s="17">
        <v>24</v>
      </c>
      <c r="B27" s="59" t="s">
        <v>97</v>
      </c>
      <c r="C27" s="17">
        <f>'24'!M5</f>
        <v>1.0724414499098573</v>
      </c>
      <c r="D27" s="17">
        <f>'24'!M6</f>
        <v>0.45953191425449474</v>
      </c>
      <c r="E27" s="17">
        <f>'24'!M7</f>
        <v>0.84937932286878237</v>
      </c>
      <c r="F27" s="17">
        <f>'24'!M8</f>
        <v>0.95248121138637531</v>
      </c>
      <c r="G27" s="17">
        <f>'24'!M9</f>
        <v>0.54794404611146341</v>
      </c>
      <c r="H27" s="17">
        <f>'24'!M10</f>
        <v>0.72399074338509606</v>
      </c>
      <c r="I27" s="17">
        <f>'24'!M11</f>
        <v>0</v>
      </c>
      <c r="J27" s="17">
        <f>'24'!M12</f>
        <v>1.4223501768647657</v>
      </c>
      <c r="K27" s="17">
        <f>'24'!M13</f>
        <v>0.52652633394991033</v>
      </c>
      <c r="L27" s="17">
        <f>'24'!M14</f>
        <v>0.60232508332461521</v>
      </c>
      <c r="M27" s="17">
        <f>'24'!M15</f>
        <v>0.44706075972177939</v>
      </c>
    </row>
    <row r="28" spans="1:13" ht="16">
      <c r="A28" s="17">
        <v>25</v>
      </c>
      <c r="B28" s="59" t="s">
        <v>101</v>
      </c>
      <c r="C28" s="17">
        <f>'25'!M5</f>
        <v>0.89240261121193598</v>
      </c>
      <c r="D28" s="17">
        <f>'25'!M6</f>
        <v>0.77638122738950432</v>
      </c>
      <c r="E28" s="17">
        <f>'25'!M7</f>
        <v>0.93003741238898419</v>
      </c>
      <c r="F28" s="17">
        <f>'25'!M8</f>
        <v>0.89924771102822376</v>
      </c>
      <c r="G28" s="17">
        <f>'25'!M9</f>
        <v>0.73926065442923983</v>
      </c>
      <c r="H28" s="17">
        <f>'25'!M10</f>
        <v>1.3437031428785631</v>
      </c>
      <c r="I28" s="17">
        <f>'25'!M11</f>
        <v>0</v>
      </c>
      <c r="J28" s="17">
        <f>'25'!M12</f>
        <v>1.0821212426819695</v>
      </c>
      <c r="K28" s="17">
        <f>'25'!M13</f>
        <v>1.0686144014468621</v>
      </c>
      <c r="L28" s="17">
        <f>'25'!M14</f>
        <v>1.0461740870413789</v>
      </c>
      <c r="M28" s="17">
        <f>'25'!M15</f>
        <v>1.0210842212103375</v>
      </c>
    </row>
    <row r="29" spans="1:13" ht="16">
      <c r="A29" s="17">
        <v>26</v>
      </c>
      <c r="B29" s="59" t="s">
        <v>105</v>
      </c>
      <c r="C29" s="17">
        <f>'26'!M5</f>
        <v>1.1699967088803849</v>
      </c>
      <c r="D29" s="17">
        <f>'26'!M6</f>
        <v>0.67112131607933345</v>
      </c>
      <c r="E29" s="17">
        <f>'26'!M7</f>
        <v>0.87641531302184428</v>
      </c>
      <c r="F29" s="17">
        <f>'26'!M8</f>
        <v>0.98883340041572132</v>
      </c>
      <c r="G29" s="17">
        <f>'26'!M9</f>
        <v>0.78209886542905316</v>
      </c>
      <c r="H29" s="17">
        <f>'26'!M10</f>
        <v>0.81628207123303176</v>
      </c>
      <c r="I29" s="17">
        <f>'26'!M11</f>
        <v>0</v>
      </c>
      <c r="J29" s="17">
        <f>'26'!M12</f>
        <v>0.85643015980262671</v>
      </c>
      <c r="K29" s="17">
        <f>'26'!M13</f>
        <v>0.4741981802549487</v>
      </c>
      <c r="L29" s="17">
        <f>'26'!M14</f>
        <v>0.79200941265800529</v>
      </c>
      <c r="M29" s="17">
        <f>'26'!M15</f>
        <v>0.73433178839576729</v>
      </c>
    </row>
    <row r="30" spans="1:13" ht="16">
      <c r="A30" s="17">
        <v>27</v>
      </c>
      <c r="B30" s="59" t="s">
        <v>3</v>
      </c>
      <c r="C30" s="17">
        <f>'27'!M5</f>
        <v>0.92205699048592371</v>
      </c>
      <c r="D30" s="17">
        <f>'27'!M6</f>
        <v>0.53845808461018974</v>
      </c>
      <c r="E30" s="17">
        <f>'27'!M7</f>
        <v>1.1656240645779248</v>
      </c>
      <c r="F30" s="17">
        <f>'27'!M8</f>
        <v>0.90239582353787895</v>
      </c>
      <c r="G30" s="17">
        <f>'27'!M9</f>
        <v>0.47970925288518412</v>
      </c>
      <c r="H30" s="17">
        <f>'27'!M10</f>
        <v>1.0176479264437681</v>
      </c>
      <c r="I30" s="17">
        <f>'27'!M11</f>
        <v>0</v>
      </c>
      <c r="J30" s="17">
        <f>'27'!M12</f>
        <v>0.71430481828951053</v>
      </c>
      <c r="K30" s="17">
        <f>'27'!M13</f>
        <v>0.56005902615363878</v>
      </c>
      <c r="L30" s="17">
        <f>'27'!M14</f>
        <v>0.6519218107792274</v>
      </c>
      <c r="M30" s="17">
        <f>'27'!M15</f>
        <v>0.65355214455480537</v>
      </c>
    </row>
    <row r="31" spans="1:13" ht="16">
      <c r="A31" s="17">
        <v>28</v>
      </c>
      <c r="B31" s="59" t="s">
        <v>7</v>
      </c>
      <c r="C31" s="17">
        <f>'28'!M5</f>
        <v>1.2362685505263769</v>
      </c>
      <c r="D31" s="17">
        <f>'28'!M6</f>
        <v>0.68590986443135782</v>
      </c>
      <c r="E31" s="17">
        <f>'28'!M7</f>
        <v>0.48496365176099332</v>
      </c>
      <c r="F31" s="17">
        <f>'28'!M8</f>
        <v>1.0282839626165003</v>
      </c>
      <c r="G31" s="17">
        <f>'28'!M9</f>
        <v>1.3557129927684253</v>
      </c>
      <c r="H31" s="17">
        <f>'28'!M10</f>
        <v>1.0085654863559534</v>
      </c>
      <c r="I31" s="17">
        <f>'28'!M11</f>
        <v>0</v>
      </c>
      <c r="J31" s="17">
        <f>'28'!M12</f>
        <v>0.84471151162160152</v>
      </c>
      <c r="K31" s="17">
        <f>'28'!M13</f>
        <v>0.97476420105154127</v>
      </c>
      <c r="L31" s="17">
        <f>'28'!M14</f>
        <v>1.0951499175851307</v>
      </c>
      <c r="M31" s="17">
        <f>'28'!M15</f>
        <v>0.78930411023497304</v>
      </c>
    </row>
    <row r="32" spans="1:13" ht="16">
      <c r="A32" s="17">
        <v>29</v>
      </c>
      <c r="B32" s="59" t="s">
        <v>11</v>
      </c>
      <c r="C32" s="17">
        <f>'29'!M5</f>
        <v>1.2816142030568618</v>
      </c>
      <c r="D32" s="17">
        <f>'29'!M6</f>
        <v>0.89439850378354635</v>
      </c>
      <c r="E32" s="17">
        <f>'29'!M7</f>
        <v>0.7496108137705374</v>
      </c>
      <c r="F32" s="17">
        <f>'29'!M8</f>
        <v>1.01186417954987</v>
      </c>
      <c r="G32" s="17">
        <f>'29'!M9</f>
        <v>0.76271897475487682</v>
      </c>
      <c r="H32" s="17">
        <f>'29'!M10</f>
        <v>1.0178981657148491</v>
      </c>
      <c r="I32" s="17">
        <f>'29'!M11</f>
        <v>0</v>
      </c>
      <c r="J32" s="17">
        <f>'29'!M12</f>
        <v>0.89602264276692167</v>
      </c>
      <c r="K32" s="17">
        <f>'29'!M13</f>
        <v>0.90861864614413534</v>
      </c>
      <c r="L32" s="17">
        <f>'29'!M14</f>
        <v>1.052915119660685</v>
      </c>
      <c r="M32" s="17">
        <f>'29'!M15</f>
        <v>1.00130212437135</v>
      </c>
    </row>
    <row r="33" spans="1:13" ht="16">
      <c r="A33" s="17">
        <v>30</v>
      </c>
      <c r="B33" s="59" t="s">
        <v>15</v>
      </c>
      <c r="C33" s="17">
        <f>'30'!M5</f>
        <v>1.1727962534156553</v>
      </c>
      <c r="D33" s="17">
        <f>'30'!M6</f>
        <v>0.70068148296187982</v>
      </c>
      <c r="E33" s="17">
        <f>'30'!M7</f>
        <v>1.0318949097435777</v>
      </c>
      <c r="F33" s="17">
        <f>'30'!M8</f>
        <v>1.0025210745125142</v>
      </c>
      <c r="G33" s="17">
        <f>'30'!M9</f>
        <v>0.8592984631091698</v>
      </c>
      <c r="H33" s="17">
        <f>'30'!M10</f>
        <v>1.1996213653556054</v>
      </c>
      <c r="I33" s="17">
        <f>'30'!M11</f>
        <v>0</v>
      </c>
      <c r="J33" s="17">
        <f>'30'!M12</f>
        <v>0.60327378168513324</v>
      </c>
      <c r="K33" s="17">
        <f>'30'!M13</f>
        <v>0.84933960533136532</v>
      </c>
      <c r="L33" s="17">
        <f>'30'!M14</f>
        <v>1.0151786282960165</v>
      </c>
      <c r="M33" s="17">
        <f>'30'!M15</f>
        <v>0.83592564340398401</v>
      </c>
    </row>
    <row r="34" spans="1:13" ht="16">
      <c r="A34" s="17">
        <v>31</v>
      </c>
      <c r="B34" s="59" t="s">
        <v>19</v>
      </c>
      <c r="C34" s="17">
        <f>'31'!M5</f>
        <v>1.403026901805529</v>
      </c>
      <c r="D34" s="17">
        <f>'31'!M6</f>
        <v>0.68206703203162722</v>
      </c>
      <c r="E34" s="17">
        <f>'31'!M7</f>
        <v>0.25360676642868035</v>
      </c>
      <c r="F34" s="17">
        <f>'31'!M8</f>
        <v>1.1010007765201326</v>
      </c>
      <c r="G34" s="17">
        <f>'31'!M9</f>
        <v>0.84531101681893961</v>
      </c>
      <c r="H34" s="17">
        <f>'31'!M10</f>
        <v>1.0456249812730594</v>
      </c>
      <c r="I34" s="17">
        <f>'31'!M11</f>
        <v>0</v>
      </c>
      <c r="J34" s="17">
        <f>'31'!M12</f>
        <v>0.86353793154778291</v>
      </c>
      <c r="K34" s="17">
        <f>'31'!M13</f>
        <v>1.298210460082369</v>
      </c>
      <c r="L34" s="17">
        <f>'31'!M14</f>
        <v>1.1156644320203759</v>
      </c>
      <c r="M34" s="17">
        <f>'31'!M15</f>
        <v>1.2461884362657891</v>
      </c>
    </row>
    <row r="35" spans="1:13" ht="16">
      <c r="A35" s="17">
        <v>32</v>
      </c>
      <c r="B35" s="59" t="s">
        <v>23</v>
      </c>
      <c r="C35" s="75">
        <f>'32'!M5</f>
        <v>1.2424955983898949</v>
      </c>
      <c r="D35" s="75">
        <f>'32'!M6</f>
        <v>1.0522638616514661</v>
      </c>
      <c r="E35" s="75">
        <f>'32'!M7</f>
        <v>0.86071043101094458</v>
      </c>
      <c r="F35" s="75">
        <f>'32'!M8</f>
        <v>0.97953124322052687</v>
      </c>
      <c r="G35" s="75">
        <f>'32'!M9</f>
        <v>0.89462766008270844</v>
      </c>
      <c r="H35" s="75">
        <f>'32'!M10</f>
        <v>0.89082010458011274</v>
      </c>
      <c r="I35" s="17">
        <f>'32'!M11</f>
        <v>0</v>
      </c>
      <c r="J35" s="17">
        <f>'32'!M12</f>
        <v>0.60127337105383516</v>
      </c>
      <c r="K35" s="17">
        <f>'32'!M13</f>
        <v>0.8698478401362032</v>
      </c>
      <c r="L35" s="17">
        <f>'32'!M14</f>
        <v>1.0905954827445095</v>
      </c>
      <c r="M35" s="17">
        <f>'32'!M15</f>
        <v>0.75239273205041757</v>
      </c>
    </row>
    <row r="36" spans="1:13" ht="16">
      <c r="A36" s="17">
        <v>33</v>
      </c>
      <c r="B36" s="59" t="s">
        <v>27</v>
      </c>
      <c r="C36" s="17">
        <f>'33'!M5</f>
        <v>1.2197211190360806</v>
      </c>
      <c r="D36" s="17">
        <f>'33'!M6</f>
        <v>0.85239267906159821</v>
      </c>
      <c r="E36" s="17">
        <f>'33'!M7</f>
        <v>0.88112087600605982</v>
      </c>
      <c r="F36" s="17">
        <f>'33'!M8</f>
        <v>1.0487001734768544</v>
      </c>
      <c r="G36" s="17">
        <f>'33'!M9</f>
        <v>1.0010972046176145</v>
      </c>
      <c r="H36" s="17">
        <f>'33'!M10</f>
        <v>1.0604580309333185</v>
      </c>
      <c r="I36" s="17">
        <f>'33'!M11</f>
        <v>0</v>
      </c>
      <c r="J36" s="17">
        <f>'33'!M12</f>
        <v>1.0216021818724339</v>
      </c>
      <c r="K36" s="17">
        <f>'33'!M13</f>
        <v>1.1862965819852014</v>
      </c>
      <c r="L36" s="17">
        <f>'33'!M14</f>
        <v>0.93998227113903976</v>
      </c>
      <c r="M36" s="17">
        <f>'33'!M15</f>
        <v>0.99300199321418436</v>
      </c>
    </row>
    <row r="37" spans="1:13" ht="16">
      <c r="A37" s="17">
        <v>34</v>
      </c>
      <c r="B37" s="59" t="s">
        <v>31</v>
      </c>
      <c r="C37" s="17">
        <f>'34'!M5</f>
        <v>1.3684803394451994</v>
      </c>
      <c r="D37" s="17">
        <f>'34'!M6</f>
        <v>0.93810207732798512</v>
      </c>
      <c r="E37" s="17">
        <f>'34'!M7</f>
        <v>0.65163035230065269</v>
      </c>
      <c r="F37" s="17">
        <f>'34'!M8</f>
        <v>1.0083694133378156</v>
      </c>
      <c r="G37" s="17">
        <f>'34'!M9</f>
        <v>1.2935146175116219</v>
      </c>
      <c r="H37" s="17">
        <f>'34'!M10</f>
        <v>0.92831822815981235</v>
      </c>
      <c r="I37" s="17">
        <f>'34'!M11</f>
        <v>0</v>
      </c>
      <c r="J37" s="17">
        <f>'34'!M12</f>
        <v>0.42410093618958633</v>
      </c>
      <c r="K37" s="17">
        <f>'34'!M13</f>
        <v>1.2939826510974572</v>
      </c>
      <c r="L37" s="17">
        <f>'34'!M14</f>
        <v>1.2056995433802364</v>
      </c>
      <c r="M37" s="17">
        <f>'34'!M15</f>
        <v>1.3602622772862454</v>
      </c>
    </row>
    <row r="38" spans="1:13" ht="16">
      <c r="A38" s="17">
        <v>35</v>
      </c>
      <c r="B38" s="59" t="s">
        <v>35</v>
      </c>
      <c r="C38" s="17">
        <f>'35'!M5</f>
        <v>1.1331031680920631</v>
      </c>
      <c r="D38" s="17">
        <f>'35'!M6</f>
        <v>0.94150994151855949</v>
      </c>
      <c r="E38" s="17">
        <f>'35'!M7</f>
        <v>1.532089778054577</v>
      </c>
      <c r="F38" s="17">
        <f>'35'!M8</f>
        <v>0.78604748576149164</v>
      </c>
      <c r="G38" s="17">
        <f>'35'!M9</f>
        <v>0.69496798840995722</v>
      </c>
      <c r="H38" s="17">
        <f>'35'!M10</f>
        <v>0.8324319380736287</v>
      </c>
      <c r="I38" s="17">
        <f>'35'!M11</f>
        <v>0</v>
      </c>
      <c r="J38" s="17">
        <f>'35'!M12</f>
        <v>0.72658678357282658</v>
      </c>
      <c r="K38" s="17">
        <f>'35'!M13</f>
        <v>0.73240683169426068</v>
      </c>
      <c r="L38" s="17">
        <f>'35'!M14</f>
        <v>1.1010623913060433</v>
      </c>
      <c r="M38" s="17">
        <f>'35'!M15</f>
        <v>1.0913298350431624</v>
      </c>
    </row>
    <row r="39" spans="1:13" ht="16">
      <c r="A39" s="17">
        <v>36</v>
      </c>
      <c r="B39" s="59" t="s">
        <v>40</v>
      </c>
      <c r="C39" s="17">
        <f>'36'!M5</f>
        <v>1.4181108628110954</v>
      </c>
      <c r="D39" s="17">
        <f>'36'!M6</f>
        <v>0.95464760635607726</v>
      </c>
      <c r="E39" s="17">
        <f>'36'!M7</f>
        <v>0.86167497238902691</v>
      </c>
      <c r="F39" s="17">
        <f>'36'!M8</f>
        <v>0.90477610304842315</v>
      </c>
      <c r="G39" s="17">
        <f>'36'!M9</f>
        <v>0.60908900561764223</v>
      </c>
      <c r="H39" s="17">
        <f>'36'!M10</f>
        <v>1.0727084512253828</v>
      </c>
      <c r="I39" s="17">
        <f>'36'!M11</f>
        <v>0</v>
      </c>
      <c r="J39" s="17">
        <f>'36'!M12</f>
        <v>0.91959254292385229</v>
      </c>
      <c r="K39" s="17">
        <f>'36'!M13</f>
        <v>0.88084264248291477</v>
      </c>
      <c r="L39" s="17">
        <f>'36'!M14</f>
        <v>1.0239531884679314</v>
      </c>
      <c r="M39" s="17">
        <f>'36'!M15</f>
        <v>0.89094232941456097</v>
      </c>
    </row>
    <row r="40" spans="1:13" ht="16">
      <c r="A40" s="17">
        <v>37</v>
      </c>
      <c r="B40" s="59" t="s">
        <v>44</v>
      </c>
      <c r="C40" s="17">
        <f>'37'!M5</f>
        <v>1.3227250807955222</v>
      </c>
      <c r="D40" s="17">
        <f>'37'!M6</f>
        <v>1.2268971347439892</v>
      </c>
      <c r="E40" s="17">
        <f>'37'!M7</f>
        <v>0.7050033493333282</v>
      </c>
      <c r="F40" s="17">
        <f>'37'!M8</f>
        <v>0.83493396898618044</v>
      </c>
      <c r="G40" s="17">
        <f>'37'!M9</f>
        <v>0.98463802094499542</v>
      </c>
      <c r="H40" s="17">
        <f>'37'!M10</f>
        <v>1.1286131321276465</v>
      </c>
      <c r="I40" s="17">
        <f>'37'!M11</f>
        <v>0</v>
      </c>
      <c r="J40" s="17">
        <f>'37'!M12</f>
        <v>0.5690840035338034</v>
      </c>
      <c r="K40" s="17">
        <f>'37'!M13</f>
        <v>1.0034121315807687</v>
      </c>
      <c r="L40" s="17">
        <f>'37'!M14</f>
        <v>1.2143105046295908</v>
      </c>
      <c r="M40" s="17">
        <f>'37'!M15</f>
        <v>1.2571684167026678</v>
      </c>
    </row>
    <row r="41" spans="1:13" ht="16">
      <c r="A41" s="17">
        <v>38</v>
      </c>
      <c r="B41" s="59" t="s">
        <v>48</v>
      </c>
      <c r="C41" s="17">
        <f>'38'!M5</f>
        <v>1.0729160734008825</v>
      </c>
      <c r="D41" s="17">
        <f>'38'!M6</f>
        <v>0.89700912196122207</v>
      </c>
      <c r="E41" s="17">
        <f>'38'!M7</f>
        <v>0.80539639760973813</v>
      </c>
      <c r="F41" s="17">
        <f>'38'!M8</f>
        <v>0.96889837315826155</v>
      </c>
      <c r="G41" s="17">
        <f>'38'!M9</f>
        <v>0.83880274703927071</v>
      </c>
      <c r="H41" s="17">
        <f>'38'!M10</f>
        <v>1.1566163711952404</v>
      </c>
      <c r="I41" s="17">
        <f>'38'!M11</f>
        <v>0</v>
      </c>
      <c r="J41" s="17">
        <f>'38'!M12</f>
        <v>0.64748913185632428</v>
      </c>
      <c r="K41" s="17">
        <f>'38'!M13</f>
        <v>0.96620674477483337</v>
      </c>
      <c r="L41" s="17">
        <f>'38'!M14</f>
        <v>0.93096523230649364</v>
      </c>
      <c r="M41" s="17">
        <f>'38'!M15</f>
        <v>1.227927798637217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ht="17" thickBot="1">
      <c r="A44">
        <v>40</v>
      </c>
      <c r="B44" s="60" t="s">
        <v>60</v>
      </c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ht="17" thickBot="1">
      <c r="A45">
        <v>41</v>
      </c>
      <c r="B45" s="60" t="s">
        <v>64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ht="17" thickBot="1">
      <c r="A46">
        <v>42</v>
      </c>
      <c r="B46" s="60" t="s">
        <v>68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ht="17" thickBot="1">
      <c r="A47">
        <v>43</v>
      </c>
      <c r="B47" s="60" t="s">
        <v>72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ht="17" thickBot="1">
      <c r="A48">
        <v>44</v>
      </c>
      <c r="B48" s="60" t="s">
        <v>76</v>
      </c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ht="17" thickBot="1">
      <c r="A49">
        <v>45</v>
      </c>
      <c r="B49" s="60" t="s">
        <v>80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ht="17" thickBot="1">
      <c r="A50">
        <v>46</v>
      </c>
      <c r="B50" s="60" t="s">
        <v>84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ht="17" thickBot="1">
      <c r="A51">
        <v>47</v>
      </c>
      <c r="B51" s="60" t="s">
        <v>88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ht="17" thickBot="1">
      <c r="A52">
        <v>48</v>
      </c>
      <c r="B52" s="60" t="s">
        <v>92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ht="17" thickBot="1">
      <c r="A53">
        <v>49</v>
      </c>
      <c r="B53" s="60" t="s">
        <v>96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ht="17" thickBot="1">
      <c r="A54">
        <v>50</v>
      </c>
      <c r="B54" s="60" t="s">
        <v>100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ht="17" thickBot="1">
      <c r="A55">
        <v>51</v>
      </c>
      <c r="B55" s="60" t="s">
        <v>104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ht="17" thickBot="1">
      <c r="A56">
        <v>52</v>
      </c>
      <c r="B56" s="60" t="s">
        <v>108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'1'!M5</f>
        <v>1.3489800190481338</v>
      </c>
      <c r="D60" s="62">
        <f>'1'!M6</f>
        <v>0.8514763962500409</v>
      </c>
      <c r="E60" s="62">
        <f>'1'!M7</f>
        <v>0.71277286526630634</v>
      </c>
      <c r="F60" s="62">
        <f>'1'!M8</f>
        <v>1.0376065386217035</v>
      </c>
      <c r="G60" s="62">
        <f>'1'!M9</f>
        <v>0.90821595710808645</v>
      </c>
      <c r="H60" s="78">
        <f>'1'!M10</f>
        <v>0.89156177220652633</v>
      </c>
      <c r="I60" s="78">
        <f>'1'!M11</f>
        <v>0</v>
      </c>
      <c r="J60" s="78">
        <f>'1'!M12</f>
        <v>0.83414507225681267</v>
      </c>
      <c r="K60" s="79">
        <f>'1'!M13</f>
        <v>0.827891800412903</v>
      </c>
      <c r="L60" s="62">
        <f>'1'!M14</f>
        <v>0.97138188486927579</v>
      </c>
      <c r="M60" s="63">
        <f>'1'!M15</f>
        <v>0.73643112578239733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417"/>
  <sheetViews>
    <sheetView topLeftCell="A40" workbookViewId="0">
      <selection activeCell="L43" sqref="L43:M56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'1'!N5</f>
        <v>1.3604270100418725</v>
      </c>
      <c r="D4" s="17">
        <f>'1'!N6</f>
        <v>0.83336628840885274</v>
      </c>
      <c r="E4" s="17">
        <f>'1'!N7</f>
        <v>0.69108292672453964</v>
      </c>
      <c r="F4" s="17">
        <f>'1'!N8</f>
        <v>0.95252739384066853</v>
      </c>
      <c r="G4" s="17">
        <f>'1'!N9</f>
        <v>0.99157813378068982</v>
      </c>
      <c r="H4" s="17">
        <f>'1'!N10</f>
        <v>1.0905430938022804</v>
      </c>
      <c r="I4" s="17">
        <f>'1'!N11</f>
        <v>0.6283643299678352</v>
      </c>
      <c r="J4" s="17">
        <f>'1'!N12</f>
        <v>0.89195683435507278</v>
      </c>
      <c r="K4" s="17">
        <f>'1'!N13</f>
        <v>0.83097678383666795</v>
      </c>
      <c r="L4" s="17">
        <f>'1'!N14</f>
        <v>0.92294293901726177</v>
      </c>
      <c r="M4" s="17">
        <f>'1'!N15</f>
        <v>0.71382119161326374</v>
      </c>
    </row>
    <row r="5" spans="1:13" ht="16">
      <c r="A5" s="17">
        <v>2</v>
      </c>
      <c r="B5" s="59" t="s">
        <v>8</v>
      </c>
      <c r="C5" s="17">
        <f>'2'!N5</f>
        <v>0.81679792611594171</v>
      </c>
      <c r="D5" s="17">
        <f>'2'!N6</f>
        <v>0.79789477940290632</v>
      </c>
      <c r="E5" s="17">
        <f>'2'!N7</f>
        <v>0.80567075363106033</v>
      </c>
      <c r="F5" s="17">
        <f>'2'!N8</f>
        <v>0.95727435562222796</v>
      </c>
      <c r="G5" s="17">
        <f>'2'!N9</f>
        <v>0.8814774634907675</v>
      </c>
      <c r="H5" s="17">
        <f>'2'!N10</f>
        <v>0.88697770334421133</v>
      </c>
      <c r="I5" s="17">
        <f>'2'!N11</f>
        <v>0.47394170282114856</v>
      </c>
      <c r="J5" s="17">
        <f>'2'!N12</f>
        <v>1.1075800862477971</v>
      </c>
      <c r="K5" s="17">
        <f>'2'!N13</f>
        <v>0.75365028815268698</v>
      </c>
      <c r="L5" s="17">
        <f>'2'!N14</f>
        <v>1.011216953453995</v>
      </c>
      <c r="M5" s="17">
        <f>'2'!N15</f>
        <v>1.1066026900257131</v>
      </c>
    </row>
    <row r="6" spans="1:13" ht="16">
      <c r="A6" s="17">
        <v>3</v>
      </c>
      <c r="B6" s="59" t="s">
        <v>12</v>
      </c>
      <c r="C6" s="17">
        <f>'3'!N5</f>
        <v>0.8784704873310234</v>
      </c>
      <c r="D6" s="17">
        <f>'3'!N6</f>
        <v>0.46298445247867143</v>
      </c>
      <c r="E6" s="17">
        <f>'3'!N7</f>
        <v>1.1316235871091582</v>
      </c>
      <c r="F6" s="17">
        <f>'3'!N8</f>
        <v>0.95362327033119776</v>
      </c>
      <c r="G6" s="17">
        <f>'3'!N9</f>
        <v>0.51208873425771084</v>
      </c>
      <c r="H6" s="17">
        <f>'3'!N10</f>
        <v>1.1377129612833119</v>
      </c>
      <c r="I6" s="17">
        <f>'3'!N11</f>
        <v>0.55213301451911467</v>
      </c>
      <c r="J6" s="17">
        <f>'3'!N12</f>
        <v>1.0230467180454916</v>
      </c>
      <c r="K6" s="17">
        <f>'3'!N13</f>
        <v>0.52670181669613458</v>
      </c>
      <c r="L6" s="17">
        <f>'3'!N14</f>
        <v>0.62392685202021825</v>
      </c>
      <c r="M6" s="17">
        <f>'3'!N15</f>
        <v>0.84177867194475897</v>
      </c>
    </row>
    <row r="7" spans="1:13" ht="16">
      <c r="A7" s="17">
        <v>4</v>
      </c>
      <c r="B7" s="59" t="s">
        <v>16</v>
      </c>
      <c r="C7" s="17">
        <f>'4'!N5</f>
        <v>1.0231928232662555</v>
      </c>
      <c r="D7" s="76">
        <f>'4'!N6</f>
        <v>0.70623313004357247</v>
      </c>
      <c r="E7" s="76">
        <f>'4'!N7</f>
        <v>0.99107571992404964</v>
      </c>
      <c r="F7" s="76">
        <f>'4'!N8</f>
        <v>1.0793014715241789</v>
      </c>
      <c r="G7" s="76">
        <f>'4'!N9</f>
        <v>0.7076015714177476</v>
      </c>
      <c r="H7" s="76">
        <f>'4'!N10</f>
        <v>1.0295044412888172</v>
      </c>
      <c r="I7" s="17">
        <f>'4'!N11</f>
        <v>0.75348946809217265</v>
      </c>
      <c r="J7" s="17">
        <f>'4'!N12</f>
        <v>1.4880865157237382</v>
      </c>
      <c r="K7" s="17">
        <f>'4'!N13</f>
        <v>0.3986619519671773</v>
      </c>
      <c r="L7" s="17">
        <f>'4'!N14</f>
        <v>0.81327269706408567</v>
      </c>
      <c r="M7" s="17">
        <f>'4'!N15</f>
        <v>0.58816407442350738</v>
      </c>
    </row>
    <row r="8" spans="1:13" ht="16">
      <c r="A8" s="17">
        <v>5</v>
      </c>
      <c r="B8" s="59" t="s">
        <v>20</v>
      </c>
      <c r="C8" s="17">
        <f>'5'!N5</f>
        <v>1.3290175747468291</v>
      </c>
      <c r="D8" s="76">
        <f>'5'!N6</f>
        <v>1.0766179371464311</v>
      </c>
      <c r="E8" s="76">
        <f>'5'!N7</f>
        <v>0.95700261514003282</v>
      </c>
      <c r="F8" s="76">
        <f>'5'!N8</f>
        <v>1.0473529733338556</v>
      </c>
      <c r="G8" s="76">
        <f>'5'!N9</f>
        <v>0.6850570343202762</v>
      </c>
      <c r="H8" s="76">
        <f>'5'!N10</f>
        <v>1.0152053439284965</v>
      </c>
      <c r="I8" s="17">
        <f>'5'!N11</f>
        <v>0.50415281084488806</v>
      </c>
      <c r="J8" s="17">
        <f>'5'!N12</f>
        <v>0.58862938762132488</v>
      </c>
      <c r="K8" s="17">
        <f>'5'!N13</f>
        <v>0.96571581962448827</v>
      </c>
      <c r="L8" s="17">
        <f>'5'!N14</f>
        <v>1.1828530369488319</v>
      </c>
      <c r="M8" s="17">
        <f>'5'!N15</f>
        <v>0.98297664833914078</v>
      </c>
    </row>
    <row r="9" spans="1:13" ht="16">
      <c r="A9" s="17">
        <v>6</v>
      </c>
      <c r="B9" s="59" t="s">
        <v>24</v>
      </c>
      <c r="C9" s="17">
        <f>'6'!N5</f>
        <v>1.3457800863188767</v>
      </c>
      <c r="D9" s="17">
        <f>'6'!N6</f>
        <v>1.072790307086809</v>
      </c>
      <c r="E9" s="17">
        <f>'6'!N7</f>
        <v>0.88254263901902852</v>
      </c>
      <c r="F9" s="17">
        <f>'6'!N8</f>
        <v>1.0433684549742765</v>
      </c>
      <c r="G9" s="17">
        <f>'6'!N9</f>
        <v>0.91096306907616587</v>
      </c>
      <c r="H9" s="17">
        <f>'6'!N10</f>
        <v>1.337947780062082</v>
      </c>
      <c r="I9" s="17">
        <f>'6'!N11</f>
        <v>0.36819280404432075</v>
      </c>
      <c r="J9" s="17">
        <f>'6'!N12</f>
        <v>0.54684974206537151</v>
      </c>
      <c r="K9" s="17">
        <f>'6'!N13</f>
        <v>0.70133105552810404</v>
      </c>
      <c r="L9" s="17">
        <f>'6'!N14</f>
        <v>1.10722166086726</v>
      </c>
      <c r="M9" s="17">
        <f>'6'!N15</f>
        <v>0.88573078324729215</v>
      </c>
    </row>
    <row r="10" spans="1:13" ht="16">
      <c r="A10" s="17">
        <v>7</v>
      </c>
      <c r="B10" s="59" t="s">
        <v>28</v>
      </c>
      <c r="C10" s="17">
        <f>'7'!N5</f>
        <v>1.303327121995131</v>
      </c>
      <c r="D10" s="17">
        <f>'7'!N6</f>
        <v>0.99106948563228359</v>
      </c>
      <c r="E10" s="17">
        <f>'7'!N7</f>
        <v>0.85049516565790884</v>
      </c>
      <c r="F10" s="17">
        <f>'7'!N8</f>
        <v>0.96761893700496138</v>
      </c>
      <c r="G10" s="17">
        <f>'7'!N9</f>
        <v>1.0159685718003328</v>
      </c>
      <c r="H10" s="17">
        <f>'7'!N10</f>
        <v>0.95955351068729466</v>
      </c>
      <c r="I10" s="17">
        <f>'7'!N11</f>
        <v>0.42971617879232649</v>
      </c>
      <c r="J10" s="17">
        <f>'7'!N12</f>
        <v>1.0442796558958976</v>
      </c>
      <c r="K10" s="17">
        <f>'7'!N13</f>
        <v>1.3127084769113981</v>
      </c>
      <c r="L10" s="17">
        <f>'7'!N14</f>
        <v>0.83381323646768102</v>
      </c>
      <c r="M10" s="17">
        <f>'7'!N15</f>
        <v>0.92609330853247673</v>
      </c>
    </row>
    <row r="11" spans="1:13" ht="16">
      <c r="A11" s="17">
        <v>8</v>
      </c>
      <c r="B11" s="59" t="s">
        <v>32</v>
      </c>
      <c r="C11" s="17">
        <f>'8'!N5</f>
        <v>1.3359468632815432</v>
      </c>
      <c r="D11" s="17">
        <f>'8'!N6</f>
        <v>0.71965838935275706</v>
      </c>
      <c r="E11" s="17">
        <f>'8'!N7</f>
        <v>1.1202985103131</v>
      </c>
      <c r="F11" s="17">
        <f>'8'!N8</f>
        <v>0.97952364848292539</v>
      </c>
      <c r="G11" s="17">
        <f>'8'!N9</f>
        <v>0.91677970335519632</v>
      </c>
      <c r="H11" s="17">
        <f>'8'!N10</f>
        <v>0.95945144122812709</v>
      </c>
      <c r="I11" s="17">
        <f>'8'!N11</f>
        <v>0.78058652596176059</v>
      </c>
      <c r="J11" s="17">
        <f>'8'!N12</f>
        <v>0.46568750421858629</v>
      </c>
      <c r="K11" s="17">
        <f>'8'!N13</f>
        <v>0.77263596209952912</v>
      </c>
      <c r="L11" s="17">
        <f>'8'!N14</f>
        <v>1.1145587855746171</v>
      </c>
      <c r="M11" s="17">
        <f>'8'!N15</f>
        <v>0.95148422531297905</v>
      </c>
    </row>
    <row r="12" spans="1:13" ht="16">
      <c r="A12" s="17">
        <v>9</v>
      </c>
      <c r="B12" s="59" t="s">
        <v>36</v>
      </c>
      <c r="C12" s="17">
        <f>'9'!N5</f>
        <v>1.2213040553945345</v>
      </c>
      <c r="D12" s="17">
        <f>'9'!N6</f>
        <v>0.65851202270480502</v>
      </c>
      <c r="E12" s="17">
        <f>'9'!N7</f>
        <v>0.72527332985896098</v>
      </c>
      <c r="F12" s="17">
        <f>'9'!N8</f>
        <v>0.83248580121625804</v>
      </c>
      <c r="G12" s="17">
        <f>'9'!N9</f>
        <v>0.67079029057478545</v>
      </c>
      <c r="H12" s="17">
        <f>'9'!N10</f>
        <v>1.0369373472023433</v>
      </c>
      <c r="I12" s="17">
        <f>'9'!N11</f>
        <v>0.53529361038901024</v>
      </c>
      <c r="J12" s="17">
        <f>'9'!N12</f>
        <v>0.80965472970462926</v>
      </c>
      <c r="K12" s="17">
        <f>'9'!N13</f>
        <v>0.90558022428019147</v>
      </c>
      <c r="L12" s="17">
        <f>'9'!N14</f>
        <v>1.2162150989052543</v>
      </c>
      <c r="M12" s="17">
        <f>'9'!N15</f>
        <v>0.926260847142517</v>
      </c>
    </row>
    <row r="13" spans="1:13" ht="16">
      <c r="A13" s="17">
        <v>10</v>
      </c>
      <c r="B13" s="59" t="s">
        <v>41</v>
      </c>
      <c r="C13" s="17">
        <f>'10'!N5</f>
        <v>1.2444742793777084</v>
      </c>
      <c r="D13" s="17">
        <f>'10'!N6</f>
        <v>0.7985367187418464</v>
      </c>
      <c r="E13" s="17">
        <f>'10'!N7</f>
        <v>0.73072617753899982</v>
      </c>
      <c r="F13" s="17">
        <f>'10'!N8</f>
        <v>1.0264378732031916</v>
      </c>
      <c r="G13" s="17">
        <f>'10'!N9</f>
        <v>0.87771602250217118</v>
      </c>
      <c r="H13" s="17">
        <f>'10'!N10</f>
        <v>1.0973102405134885</v>
      </c>
      <c r="I13" s="17">
        <f>'10'!N11</f>
        <v>0.32341199086906952</v>
      </c>
      <c r="J13" s="17">
        <f>'10'!N12</f>
        <v>0.6381204181469422</v>
      </c>
      <c r="K13" s="17">
        <f>'10'!N13</f>
        <v>0.99659363103710341</v>
      </c>
      <c r="L13" s="17">
        <f>'10'!N14</f>
        <v>1.1518420274552583</v>
      </c>
      <c r="M13" s="17">
        <f>'10'!N15</f>
        <v>1.2223003098495251</v>
      </c>
    </row>
    <row r="14" spans="1:13" ht="16">
      <c r="A14" s="17">
        <v>11</v>
      </c>
      <c r="B14" s="59" t="s">
        <v>45</v>
      </c>
      <c r="C14" s="17">
        <f>'11'!N5</f>
        <v>1.4434258629769698</v>
      </c>
      <c r="D14" s="17">
        <f>'11'!N6</f>
        <v>0.86344530727441693</v>
      </c>
      <c r="E14" s="17">
        <f>'11'!N7</f>
        <v>1.1011865264484717</v>
      </c>
      <c r="F14" s="17">
        <f>'11'!N8</f>
        <v>1.0351986245677329</v>
      </c>
      <c r="G14" s="17">
        <f>'11'!N9</f>
        <v>0.61918434156775226</v>
      </c>
      <c r="H14" s="17">
        <f>'11'!N10</f>
        <v>1.2114526699269184</v>
      </c>
      <c r="I14" s="17">
        <f>'11'!N11</f>
        <v>0.43759503282621703</v>
      </c>
      <c r="J14" s="17">
        <f>'11'!N12</f>
        <v>0.90518669891318448</v>
      </c>
      <c r="K14" s="17">
        <f>'11'!N13</f>
        <v>1.0186669870413949</v>
      </c>
      <c r="L14" s="17">
        <f>'11'!N14</f>
        <v>1.2687174315883751</v>
      </c>
      <c r="M14" s="17">
        <f>'11'!N15</f>
        <v>1.0460584733729366</v>
      </c>
    </row>
    <row r="15" spans="1:13" ht="16">
      <c r="A15" s="17">
        <v>12</v>
      </c>
      <c r="B15" s="59" t="s">
        <v>49</v>
      </c>
      <c r="C15" s="17">
        <f>'12'!N5</f>
        <v>0.9505511929461703</v>
      </c>
      <c r="D15" s="17">
        <f>'12'!N6</f>
        <v>0.71353726596063227</v>
      </c>
      <c r="E15" s="17">
        <f>'12'!N7</f>
        <v>0.6504358443879189</v>
      </c>
      <c r="F15" s="17">
        <f>'12'!N8</f>
        <v>1.041573142823087</v>
      </c>
      <c r="G15" s="17">
        <f>'12'!N9</f>
        <v>0.78487469603433457</v>
      </c>
      <c r="H15" s="17">
        <f>'12'!N10</f>
        <v>0.99738300271096914</v>
      </c>
      <c r="I15" s="17">
        <f>'12'!N11</f>
        <v>0.47377298875425605</v>
      </c>
      <c r="J15" s="17">
        <f>'12'!N12</f>
        <v>0.79757236894545558</v>
      </c>
      <c r="K15" s="17">
        <f>'12'!N13</f>
        <v>0.85583402807932796</v>
      </c>
      <c r="L15" s="17">
        <f>'12'!N14</f>
        <v>1.0754424975378762</v>
      </c>
      <c r="M15" s="17">
        <f>'12'!N15</f>
        <v>1.0374904232754758</v>
      </c>
    </row>
    <row r="16" spans="1:13" ht="16">
      <c r="A16" s="17">
        <v>13</v>
      </c>
      <c r="B16" s="59" t="s">
        <v>53</v>
      </c>
      <c r="C16" s="17">
        <f>'13'!N5</f>
        <v>0.80023365758718512</v>
      </c>
      <c r="D16" s="17">
        <f>'13'!N6</f>
        <v>0.72049480307819491</v>
      </c>
      <c r="E16" s="17">
        <f>'13'!N7</f>
        <v>0.84721616794076438</v>
      </c>
      <c r="F16" s="17">
        <f>'13'!N8</f>
        <v>0.84136954156950117</v>
      </c>
      <c r="G16" s="17">
        <f>'13'!N9</f>
        <v>0.36907951917371712</v>
      </c>
      <c r="H16" s="17">
        <f>'13'!N10</f>
        <v>0.75837975697794657</v>
      </c>
      <c r="I16" s="17">
        <f>'13'!N11</f>
        <v>0.6472593858040413</v>
      </c>
      <c r="J16" s="17">
        <f>'13'!N12</f>
        <v>1.1428447518493732</v>
      </c>
      <c r="K16" s="17">
        <f>'13'!N13</f>
        <v>0.40963170604762228</v>
      </c>
      <c r="L16" s="17">
        <f>'13'!N14</f>
        <v>0.63931466364095346</v>
      </c>
      <c r="M16" s="17">
        <f>'13'!N15</f>
        <v>0.58674745735872025</v>
      </c>
    </row>
    <row r="17" spans="1:13" ht="16">
      <c r="A17" s="17">
        <v>14</v>
      </c>
      <c r="B17" s="59" t="s">
        <v>57</v>
      </c>
      <c r="C17" s="17">
        <f>'14'!N5</f>
        <v>1.2925755326303296</v>
      </c>
      <c r="D17" s="17">
        <f>'14'!N6</f>
        <v>0.81031617049570659</v>
      </c>
      <c r="E17" s="17">
        <f>'14'!N7</f>
        <v>0.58583202749956254</v>
      </c>
      <c r="F17" s="17">
        <f>'14'!N8</f>
        <v>1.0655072474781504</v>
      </c>
      <c r="G17" s="17">
        <f>'14'!N9</f>
        <v>0.92302902254814434</v>
      </c>
      <c r="H17" s="17">
        <f>'14'!N10</f>
        <v>1.0578790194787175</v>
      </c>
      <c r="I17" s="17">
        <f>'14'!N11</f>
        <v>0.44097306310330825</v>
      </c>
      <c r="J17" s="17">
        <f>'14'!N12</f>
        <v>0.71318450733610794</v>
      </c>
      <c r="K17" s="17">
        <f>'14'!N13</f>
        <v>0.89110624703678709</v>
      </c>
      <c r="L17" s="17">
        <f>'14'!N14</f>
        <v>0.84563658466543556</v>
      </c>
      <c r="M17" s="17">
        <f>'14'!N15</f>
        <v>0.66406022924542452</v>
      </c>
    </row>
    <row r="18" spans="1:13" ht="16">
      <c r="A18" s="17">
        <v>15</v>
      </c>
      <c r="B18" s="59" t="s">
        <v>61</v>
      </c>
      <c r="C18" s="17">
        <f>'15'!N5</f>
        <v>1.3009641831400092</v>
      </c>
      <c r="D18" s="17">
        <f>'15'!N6</f>
        <v>0.57242417523529965</v>
      </c>
      <c r="E18" s="17">
        <f>'15'!N7</f>
        <v>0.7117719973649953</v>
      </c>
      <c r="F18" s="17">
        <f>'15'!N8</f>
        <v>1.0424492884550229</v>
      </c>
      <c r="G18" s="17">
        <f>'15'!N9</f>
        <v>0.58603656384945801</v>
      </c>
      <c r="H18" s="17">
        <f>'15'!N10</f>
        <v>1.0719628123237119</v>
      </c>
      <c r="I18" s="17">
        <f>'15'!N11</f>
        <v>0.41151031601028126</v>
      </c>
      <c r="J18" s="17">
        <f>'15'!N12</f>
        <v>1.3320186411178847</v>
      </c>
      <c r="K18" s="17">
        <f>'15'!N13</f>
        <v>1.0067876026132414</v>
      </c>
      <c r="L18" s="17">
        <f>'15'!N14</f>
        <v>1.1845019333452627</v>
      </c>
      <c r="M18" s="17">
        <f>'15'!N15</f>
        <v>1.1740076438324385</v>
      </c>
    </row>
    <row r="19" spans="1:13" ht="16">
      <c r="A19" s="17">
        <v>16</v>
      </c>
      <c r="B19" s="59" t="s">
        <v>65</v>
      </c>
      <c r="C19" s="17">
        <f>'16'!N5</f>
        <v>1.2513849750577006</v>
      </c>
      <c r="D19" s="17">
        <f>'16'!N6</f>
        <v>1.0858231277488593</v>
      </c>
      <c r="E19" s="17">
        <f>'16'!N7</f>
        <v>0.74439342248915641</v>
      </c>
      <c r="F19" s="17">
        <f>'16'!N8</f>
        <v>1.0562034680101164</v>
      </c>
      <c r="G19" s="17">
        <f>'16'!N9</f>
        <v>0.92341953990546943</v>
      </c>
      <c r="H19" s="17">
        <f>'16'!N10</f>
        <v>1.0859592308284596</v>
      </c>
      <c r="I19" s="17">
        <f>'16'!N11</f>
        <v>0.41076971659074191</v>
      </c>
      <c r="J19" s="17">
        <f>'16'!N12</f>
        <v>0.70397380327065795</v>
      </c>
      <c r="K19" s="17">
        <f>'16'!N13</f>
        <v>1.1819170487205912</v>
      </c>
      <c r="L19" s="17">
        <f>'16'!N14</f>
        <v>1.3543622861423439</v>
      </c>
      <c r="M19" s="17">
        <f>'16'!N15</f>
        <v>1.4534634320298303</v>
      </c>
    </row>
    <row r="20" spans="1:13" ht="16">
      <c r="A20" s="17">
        <v>17</v>
      </c>
      <c r="B20" s="59" t="s">
        <v>69</v>
      </c>
      <c r="C20" s="17">
        <f>'17'!N5</f>
        <v>0.92572880674750613</v>
      </c>
      <c r="D20" s="17">
        <f>'17'!N6</f>
        <v>0.68994905236498583</v>
      </c>
      <c r="E20" s="17">
        <f>'17'!N7</f>
        <v>0.88404058599603985</v>
      </c>
      <c r="F20" s="17">
        <f>'17'!N8</f>
        <v>0.91743135068693338</v>
      </c>
      <c r="G20" s="17">
        <f>'17'!N9</f>
        <v>0.46424711038634126</v>
      </c>
      <c r="H20" s="17">
        <f>'17'!N10</f>
        <v>0.8171082707570485</v>
      </c>
      <c r="I20" s="17">
        <f>'17'!N11</f>
        <v>0.61366944011239555</v>
      </c>
      <c r="J20" s="17">
        <f>'17'!N12</f>
        <v>0.80621687669003339</v>
      </c>
      <c r="K20" s="17">
        <f>'17'!N13</f>
        <v>0.54456928147281669</v>
      </c>
      <c r="L20" s="17">
        <f>'17'!N14</f>
        <v>0.82710296146298679</v>
      </c>
      <c r="M20" s="17">
        <f>'17'!N15</f>
        <v>0.87522998500786275</v>
      </c>
    </row>
    <row r="21" spans="1:13" ht="16">
      <c r="A21" s="17">
        <v>18</v>
      </c>
      <c r="B21" s="59" t="s">
        <v>73</v>
      </c>
      <c r="C21" s="17">
        <f>'18'!N5</f>
        <v>1.2747633041655675</v>
      </c>
      <c r="D21" s="17">
        <f>'18'!N6</f>
        <v>0.96970941697819113</v>
      </c>
      <c r="E21" s="17">
        <f>'18'!N7</f>
        <v>0.71707677758915012</v>
      </c>
      <c r="F21" s="17">
        <f>'18'!N8</f>
        <v>1.141706275523179</v>
      </c>
      <c r="G21" s="17">
        <f>'18'!N9</f>
        <v>0.74503165385821946</v>
      </c>
      <c r="H21" s="17">
        <f>'18'!N10</f>
        <v>1.1202787002403576</v>
      </c>
      <c r="I21" s="17">
        <f>'18'!N11</f>
        <v>0.51355643440786092</v>
      </c>
      <c r="J21" s="17">
        <f>'18'!N12</f>
        <v>0.53375716710244614</v>
      </c>
      <c r="K21" s="17">
        <f>'18'!N13</f>
        <v>0.77370366867874807</v>
      </c>
      <c r="L21" s="17">
        <f>'18'!N14</f>
        <v>0.94718512030289537</v>
      </c>
      <c r="M21" s="17">
        <f>'18'!N15</f>
        <v>0.81959363963516774</v>
      </c>
    </row>
    <row r="22" spans="1:13" ht="16">
      <c r="A22" s="17">
        <v>19</v>
      </c>
      <c r="B22" s="59" t="s">
        <v>77</v>
      </c>
      <c r="C22" s="17">
        <f>'19'!N5</f>
        <v>1.1008391082869686</v>
      </c>
      <c r="D22" s="17">
        <f>'19'!N6</f>
        <v>1.0090395057565151</v>
      </c>
      <c r="E22" s="17">
        <f>'19'!N7</f>
        <v>0.57135165112541442</v>
      </c>
      <c r="F22" s="17">
        <f>'19'!N8</f>
        <v>1.0314964424759661</v>
      </c>
      <c r="G22" s="17">
        <f>'19'!N9</f>
        <v>1.0142833337908141</v>
      </c>
      <c r="H22" s="17">
        <f>'19'!N10</f>
        <v>1.0879101430496037</v>
      </c>
      <c r="I22" s="17">
        <f>'19'!N11</f>
        <v>0.61112182440326734</v>
      </c>
      <c r="J22" s="17">
        <f>'19'!N12</f>
        <v>0.84369062112930882</v>
      </c>
      <c r="K22" s="17">
        <f>'19'!N13</f>
        <v>0.84748731304098324</v>
      </c>
      <c r="L22" s="17">
        <f>'19'!N14</f>
        <v>1.1221634477273337</v>
      </c>
      <c r="M22" s="17">
        <f>'19'!N15</f>
        <v>0.91849746571211321</v>
      </c>
    </row>
    <row r="23" spans="1:13" ht="16">
      <c r="A23" s="17">
        <v>20</v>
      </c>
      <c r="B23" s="59" t="s">
        <v>81</v>
      </c>
      <c r="C23" s="17">
        <f>'20'!N5</f>
        <v>1.2537244840570656</v>
      </c>
      <c r="D23" s="17">
        <f>'20'!N6</f>
        <v>1.237249385827599</v>
      </c>
      <c r="E23" s="17">
        <f>'20'!N7</f>
        <v>1.2118632410979022</v>
      </c>
      <c r="F23" s="17">
        <f>'20'!N8</f>
        <v>0.99922616575008827</v>
      </c>
      <c r="G23" s="17">
        <f>'20'!N9</f>
        <v>0.58724757560926544</v>
      </c>
      <c r="H23" s="17">
        <f>'20'!N10</f>
        <v>1.2190745526937508</v>
      </c>
      <c r="I23" s="17">
        <f>'20'!N11</f>
        <v>0.61403282293349126</v>
      </c>
      <c r="J23" s="17">
        <f>'20'!N12</f>
        <v>0.7850104145073431</v>
      </c>
      <c r="K23" s="17">
        <f>'20'!N13</f>
        <v>0.8430287673220096</v>
      </c>
      <c r="L23" s="17">
        <f>'20'!N14</f>
        <v>0.68218153759617983</v>
      </c>
      <c r="M23" s="17">
        <f>'20'!N15</f>
        <v>0.82799612377338394</v>
      </c>
    </row>
    <row r="24" spans="1:13" ht="16">
      <c r="A24" s="17">
        <v>21</v>
      </c>
      <c r="B24" s="59" t="s">
        <v>85</v>
      </c>
      <c r="C24" s="17">
        <f>'21'!N5</f>
        <v>0.8074167516092462</v>
      </c>
      <c r="D24" s="17">
        <f>'21'!N6</f>
        <v>1.0851350443195584</v>
      </c>
      <c r="E24" s="17">
        <f>'21'!N7</f>
        <v>1.3891764272342113</v>
      </c>
      <c r="F24" s="17">
        <f>'21'!N8</f>
        <v>0.85598640614090804</v>
      </c>
      <c r="G24" s="17">
        <f>'21'!N9</f>
        <v>1.2002268955576181</v>
      </c>
      <c r="H24" s="17">
        <f>'21'!N10</f>
        <v>1.0497953843787</v>
      </c>
      <c r="I24" s="17">
        <f>'21'!N11</f>
        <v>0.77299652070369329</v>
      </c>
      <c r="J24" s="17">
        <f>'21'!N12</f>
        <v>0.68054271775781916</v>
      </c>
      <c r="K24" s="17">
        <f>'21'!N13</f>
        <v>0.74234334055631102</v>
      </c>
      <c r="L24" s="17">
        <f>'21'!N14</f>
        <v>1.1330697149268469</v>
      </c>
      <c r="M24" s="17">
        <f>'21'!N15</f>
        <v>0.69865290318560691</v>
      </c>
    </row>
    <row r="25" spans="1:13" ht="16">
      <c r="A25" s="17">
        <v>22</v>
      </c>
      <c r="B25" s="59" t="s">
        <v>89</v>
      </c>
      <c r="C25" s="17">
        <f>'22'!N5</f>
        <v>1.1209501121445187</v>
      </c>
      <c r="D25" s="17">
        <f>'22'!N6</f>
        <v>0.7488299931922987</v>
      </c>
      <c r="E25" s="17">
        <f>'22'!N7</f>
        <v>0.99503649709277453</v>
      </c>
      <c r="F25" s="17">
        <f>'22'!N8</f>
        <v>0.92526573258403522</v>
      </c>
      <c r="G25" s="17">
        <f>'22'!N9</f>
        <v>0.65444195196313637</v>
      </c>
      <c r="H25" s="17">
        <f>'22'!N10</f>
        <v>1.2247979653137644</v>
      </c>
      <c r="I25" s="17">
        <f>'22'!N11</f>
        <v>0.51017784858016302</v>
      </c>
      <c r="J25" s="17">
        <f>'22'!N12</f>
        <v>0.90866509264843687</v>
      </c>
      <c r="K25" s="17">
        <f>'22'!N13</f>
        <v>0.80268272155084841</v>
      </c>
      <c r="L25" s="17">
        <f>'22'!N14</f>
        <v>1.1433435701150214</v>
      </c>
      <c r="M25" s="17">
        <f>'22'!N15</f>
        <v>0.80687572522960072</v>
      </c>
    </row>
    <row r="26" spans="1:13" ht="16">
      <c r="A26" s="17">
        <v>23</v>
      </c>
      <c r="B26" s="59" t="s">
        <v>93</v>
      </c>
      <c r="C26" s="17">
        <f>'23'!N5</f>
        <v>1.2357253323851893</v>
      </c>
      <c r="D26" s="17">
        <f>'23'!N6</f>
        <v>1.118926139160799</v>
      </c>
      <c r="E26" s="17">
        <f>'23'!N7</f>
        <v>9.7426283344969875E-2</v>
      </c>
      <c r="F26" s="17">
        <f>'23'!N8</f>
        <v>1.3522139218922093</v>
      </c>
      <c r="G26" s="17">
        <f>'23'!N9</f>
        <v>1.2877258084080863</v>
      </c>
      <c r="H26" s="17">
        <f>'23'!N10</f>
        <v>1.1206689259922014</v>
      </c>
      <c r="I26" s="17">
        <f>'23'!N11</f>
        <v>0.27013966558745939</v>
      </c>
      <c r="J26" s="17">
        <f>'23'!N12</f>
        <v>0.75123133121925634</v>
      </c>
      <c r="K26" s="17">
        <f>'23'!N13</f>
        <v>1.3253404466996466</v>
      </c>
      <c r="L26" s="17">
        <f>'23'!N14</f>
        <v>1.293259049991224</v>
      </c>
      <c r="M26" s="17">
        <f>'23'!N15</f>
        <v>1.3637759642791825</v>
      </c>
    </row>
    <row r="27" spans="1:13" ht="16">
      <c r="A27" s="17">
        <v>24</v>
      </c>
      <c r="B27" s="59" t="s">
        <v>97</v>
      </c>
      <c r="C27" s="17">
        <f>'24'!N5</f>
        <v>1.0979864320999899</v>
      </c>
      <c r="D27" s="17">
        <f>'24'!N6</f>
        <v>0.45799339751448842</v>
      </c>
      <c r="E27" s="17">
        <f>'24'!N7</f>
        <v>1.0275327671849797</v>
      </c>
      <c r="F27" s="17">
        <f>'24'!N8</f>
        <v>0.95984473317102115</v>
      </c>
      <c r="G27" s="17">
        <f>'24'!N9</f>
        <v>0.55569938733231528</v>
      </c>
      <c r="H27" s="17">
        <f>'24'!N10</f>
        <v>0.72049724007857263</v>
      </c>
      <c r="I27" s="17">
        <f>'24'!N11</f>
        <v>0.79677599601439464</v>
      </c>
      <c r="J27" s="17">
        <f>'24'!N12</f>
        <v>1.4928128970701702</v>
      </c>
      <c r="K27" s="17">
        <f>'24'!N13</f>
        <v>0.56825600077844196</v>
      </c>
      <c r="L27" s="17">
        <f>'24'!N14</f>
        <v>0.59744720531657025</v>
      </c>
      <c r="M27" s="17">
        <f>'24'!N15</f>
        <v>0.43806034062917254</v>
      </c>
    </row>
    <row r="28" spans="1:13" ht="16">
      <c r="A28" s="17">
        <v>25</v>
      </c>
      <c r="B28" s="59" t="s">
        <v>101</v>
      </c>
      <c r="C28" s="17">
        <f>'25'!N5</f>
        <v>0.88787369499311553</v>
      </c>
      <c r="D28" s="17">
        <f>'25'!N6</f>
        <v>0.7798887492564095</v>
      </c>
      <c r="E28" s="17">
        <f>'25'!N7</f>
        <v>1.0046780206438621</v>
      </c>
      <c r="F28" s="17">
        <f>'25'!N8</f>
        <v>0.91014798265365271</v>
      </c>
      <c r="G28" s="17">
        <f>'25'!N9</f>
        <v>0.74565835300102024</v>
      </c>
      <c r="H28" s="17">
        <f>'25'!N10</f>
        <v>1.3184227264631487</v>
      </c>
      <c r="I28" s="17">
        <f>'25'!N11</f>
        <v>0.39827713119090102</v>
      </c>
      <c r="J28" s="17">
        <f>'25'!N12</f>
        <v>0.90922452364372774</v>
      </c>
      <c r="K28" s="17">
        <f>'25'!N13</f>
        <v>1.0728678559177922</v>
      </c>
      <c r="L28" s="17">
        <f>'25'!N14</f>
        <v>1.050512086140839</v>
      </c>
      <c r="M28" s="17">
        <f>'25'!N15</f>
        <v>1.0255123144277936</v>
      </c>
    </row>
    <row r="29" spans="1:13" ht="16">
      <c r="A29" s="17">
        <v>26</v>
      </c>
      <c r="B29" s="59" t="s">
        <v>105</v>
      </c>
      <c r="C29" s="17">
        <f>'26'!N5</f>
        <v>1.1745169403502429</v>
      </c>
      <c r="D29" s="17">
        <f>'26'!N6</f>
        <v>0.67967205445164158</v>
      </c>
      <c r="E29" s="17">
        <f>'26'!N7</f>
        <v>0.94873844029957299</v>
      </c>
      <c r="F29" s="17">
        <f>'26'!N8</f>
        <v>0.99680642719869583</v>
      </c>
      <c r="G29" s="17">
        <f>'26'!N9</f>
        <v>0.72881847409399669</v>
      </c>
      <c r="H29" s="17">
        <f>'26'!N10</f>
        <v>1.1186490341622555</v>
      </c>
      <c r="I29" s="17">
        <f>'26'!N11</f>
        <v>0.53033139323611245</v>
      </c>
      <c r="J29" s="17">
        <f>'26'!N12</f>
        <v>0.873557742633571</v>
      </c>
      <c r="K29" s="17">
        <f>'26'!N13</f>
        <v>0.47673069769254761</v>
      </c>
      <c r="L29" s="17">
        <f>'26'!N14</f>
        <v>0.79623924257262146</v>
      </c>
      <c r="M29" s="17">
        <f>'26'!N15</f>
        <v>0.78916362212517377</v>
      </c>
    </row>
    <row r="30" spans="1:13" ht="16">
      <c r="A30" s="17">
        <v>27</v>
      </c>
      <c r="B30" s="59" t="s">
        <v>3</v>
      </c>
      <c r="C30" s="17">
        <f>'27'!N5</f>
        <v>0.92905322318855255</v>
      </c>
      <c r="D30" s="17">
        <f>'27'!N6</f>
        <v>0.5410618781959885</v>
      </c>
      <c r="E30" s="17">
        <f>'27'!N7</f>
        <v>1.1505754436182321</v>
      </c>
      <c r="F30" s="17">
        <f>'27'!N8</f>
        <v>0.90749047851914211</v>
      </c>
      <c r="G30" s="17">
        <f>'27'!N9</f>
        <v>0.51789908770531889</v>
      </c>
      <c r="H30" s="17">
        <f>'27'!N10</f>
        <v>1.0842494671332095</v>
      </c>
      <c r="I30" s="17">
        <f>'27'!N11</f>
        <v>0.62493067026146365</v>
      </c>
      <c r="J30" s="17">
        <f>'27'!N12</f>
        <v>0.78178602310414846</v>
      </c>
      <c r="K30" s="17">
        <f>'27'!N13</f>
        <v>0.56276727428222495</v>
      </c>
      <c r="L30" s="17">
        <f>'27'!N14</f>
        <v>0.6550742749688554</v>
      </c>
      <c r="M30" s="17">
        <f>'27'!N15</f>
        <v>0.67132334384274284</v>
      </c>
    </row>
    <row r="31" spans="1:13" ht="16">
      <c r="A31" s="17">
        <v>28</v>
      </c>
      <c r="B31" s="59" t="s">
        <v>7</v>
      </c>
      <c r="C31" s="17">
        <f>'28'!N5</f>
        <v>1.2272648341430035</v>
      </c>
      <c r="D31" s="17">
        <f>'28'!N6</f>
        <v>0.64200294897576526</v>
      </c>
      <c r="E31" s="17">
        <f>'28'!N7</f>
        <v>0.59687695498755378</v>
      </c>
      <c r="F31" s="17">
        <f>'28'!N8</f>
        <v>1.0386143125252314</v>
      </c>
      <c r="G31" s="17">
        <f>'28'!N9</f>
        <v>1.3627994221108806</v>
      </c>
      <c r="H31" s="17">
        <f>'28'!N10</f>
        <v>1.0161035183176694</v>
      </c>
      <c r="I31" s="17">
        <f>'28'!N11</f>
        <v>0.44847809859105797</v>
      </c>
      <c r="J31" s="17">
        <f>'28'!N12</f>
        <v>0.83879330598867374</v>
      </c>
      <c r="K31" s="17">
        <f>'28'!N13</f>
        <v>1.0007775195791258</v>
      </c>
      <c r="L31" s="17">
        <f>'28'!N14</f>
        <v>1.1014202187235693</v>
      </c>
      <c r="M31" s="17">
        <f>'28'!N15</f>
        <v>0.78785484437383457</v>
      </c>
    </row>
    <row r="32" spans="1:13" ht="16">
      <c r="A32" s="17">
        <v>29</v>
      </c>
      <c r="B32" s="59" t="s">
        <v>11</v>
      </c>
      <c r="C32" s="17">
        <f>'29'!N5</f>
        <v>1.2941138898093671</v>
      </c>
      <c r="D32" s="17">
        <f>'29'!N6</f>
        <v>0.89994183569964903</v>
      </c>
      <c r="E32" s="17">
        <f>'29'!N7</f>
        <v>0.75523980940648294</v>
      </c>
      <c r="F32" s="17">
        <f>'29'!N8</f>
        <v>1.016059658382243</v>
      </c>
      <c r="G32" s="17">
        <f>'29'!N9</f>
        <v>0.77831394654338615</v>
      </c>
      <c r="H32" s="17">
        <f>'29'!N10</f>
        <v>0.93838871138664848</v>
      </c>
      <c r="I32" s="17">
        <f>'29'!N11</f>
        <v>0.42913988371912187</v>
      </c>
      <c r="J32" s="17">
        <f>'29'!N12</f>
        <v>0.97816917491254707</v>
      </c>
      <c r="K32" s="17">
        <f>'29'!N13</f>
        <v>0.91425011211755736</v>
      </c>
      <c r="L32" s="17">
        <f>'29'!N14</f>
        <v>1.0588229513711498</v>
      </c>
      <c r="M32" s="17">
        <f>'29'!N15</f>
        <v>0.86044214337536173</v>
      </c>
    </row>
    <row r="33" spans="1:13" ht="16">
      <c r="A33" s="17">
        <v>30</v>
      </c>
      <c r="B33" s="59" t="s">
        <v>15</v>
      </c>
      <c r="C33" s="17">
        <f>'30'!N5</f>
        <v>1.1790467361100605</v>
      </c>
      <c r="D33" s="17">
        <f>'30'!N6</f>
        <v>0.69941165207981881</v>
      </c>
      <c r="E33" s="17">
        <f>'30'!N7</f>
        <v>1.207629341912914</v>
      </c>
      <c r="F33" s="17">
        <f>'30'!N8</f>
        <v>1.0098197782670526</v>
      </c>
      <c r="G33" s="17">
        <f>'30'!N9</f>
        <v>0.87093958136935434</v>
      </c>
      <c r="H33" s="17">
        <f>'30'!N10</f>
        <v>1.1969916272261492</v>
      </c>
      <c r="I33" s="17">
        <f>'30'!N11</f>
        <v>0.48498298872247014</v>
      </c>
      <c r="J33" s="17">
        <f>'30'!N12</f>
        <v>0.9365535359784567</v>
      </c>
      <c r="K33" s="17">
        <f>'30'!N13</f>
        <v>0.84062116059143999</v>
      </c>
      <c r="L33" s="17">
        <f>'30'!N14</f>
        <v>0.98308723623969307</v>
      </c>
      <c r="M33" s="17">
        <f>'30'!N15</f>
        <v>0.75249127006145711</v>
      </c>
    </row>
    <row r="34" spans="1:13" ht="16">
      <c r="A34" s="17">
        <v>31</v>
      </c>
      <c r="B34" s="59" t="s">
        <v>19</v>
      </c>
      <c r="C34" s="17">
        <f>'31'!N5</f>
        <v>1.3904442875226268</v>
      </c>
      <c r="D34" s="17">
        <f>'31'!N6</f>
        <v>0.68559354280197427</v>
      </c>
      <c r="E34" s="17">
        <f>'31'!N7</f>
        <v>0.25491792585751211</v>
      </c>
      <c r="F34" s="17">
        <f>'31'!N8</f>
        <v>1.1078137216752175</v>
      </c>
      <c r="G34" s="17">
        <f>'31'!N9</f>
        <v>0.86574465407875567</v>
      </c>
      <c r="H34" s="17">
        <f>'31'!N10</f>
        <v>1.0902277571659778</v>
      </c>
      <c r="I34" s="17">
        <f>'31'!N11</f>
        <v>0.45637536337868106</v>
      </c>
      <c r="J34" s="17">
        <f>'31'!N12</f>
        <v>0.92498833566683736</v>
      </c>
      <c r="K34" s="17">
        <f>'31'!N13</f>
        <v>1.3018591596070301</v>
      </c>
      <c r="L34" s="17">
        <f>'31'!N14</f>
        <v>1.120312970388849</v>
      </c>
      <c r="M34" s="17">
        <f>'31'!N15</f>
        <v>1.2267635091647413</v>
      </c>
    </row>
    <row r="35" spans="1:13" ht="16">
      <c r="A35" s="17">
        <v>32</v>
      </c>
      <c r="B35" s="59" t="s">
        <v>23</v>
      </c>
      <c r="C35" s="75">
        <f>'32'!N5</f>
        <v>1.2432172554310088</v>
      </c>
      <c r="D35" s="75">
        <f>'32'!N6</f>
        <v>1.0671669493351612</v>
      </c>
      <c r="E35" s="75">
        <f>'32'!N7</f>
        <v>0.87166317996190634</v>
      </c>
      <c r="F35" s="75">
        <f>'32'!N8</f>
        <v>0.98962847480166016</v>
      </c>
      <c r="G35" s="75">
        <f>'32'!N9</f>
        <v>0.76942409127809808</v>
      </c>
      <c r="H35" s="75">
        <f>'32'!N10</f>
        <v>0.99956622739619128</v>
      </c>
      <c r="I35" s="17">
        <f>'32'!N11</f>
        <v>0.39826944024692135</v>
      </c>
      <c r="J35" s="17">
        <f>'32'!N12</f>
        <v>0.65429427884656077</v>
      </c>
      <c r="K35" s="17">
        <f>'32'!N13</f>
        <v>0.87741415716839743</v>
      </c>
      <c r="L35" s="17">
        <f>'32'!N14</f>
        <v>1.0469234657218669</v>
      </c>
      <c r="M35" s="17">
        <f>'32'!N15</f>
        <v>0.75124311463734494</v>
      </c>
    </row>
    <row r="36" spans="1:13" ht="16">
      <c r="A36" s="17">
        <v>33</v>
      </c>
      <c r="B36" s="59" t="s">
        <v>27</v>
      </c>
      <c r="C36" s="17">
        <f>'33'!N5</f>
        <v>1.2103413228899542</v>
      </c>
      <c r="D36" s="17">
        <f>'33'!N6</f>
        <v>0.87524568189624985</v>
      </c>
      <c r="E36" s="17">
        <f>'33'!N7</f>
        <v>1.0176817714375304</v>
      </c>
      <c r="F36" s="17">
        <f>'33'!N8</f>
        <v>1.0609369635200334</v>
      </c>
      <c r="G36" s="17">
        <f>'33'!N9</f>
        <v>1.0462533581279261</v>
      </c>
      <c r="H36" s="17">
        <f>'33'!N10</f>
        <v>0.91977058642961917</v>
      </c>
      <c r="I36" s="17">
        <f>'33'!N11</f>
        <v>0.37166477190822034</v>
      </c>
      <c r="J36" s="17">
        <f>'33'!N12</f>
        <v>0.94409430156672458</v>
      </c>
      <c r="K36" s="17">
        <f>'33'!N13</f>
        <v>1.1646504290628612</v>
      </c>
      <c r="L36" s="17">
        <f>'33'!N14</f>
        <v>0.94518518502577753</v>
      </c>
      <c r="M36" s="17">
        <f>'33'!N15</f>
        <v>1.070110430070113</v>
      </c>
    </row>
    <row r="37" spans="1:13" ht="16">
      <c r="A37" s="17">
        <v>34</v>
      </c>
      <c r="B37" s="59" t="s">
        <v>31</v>
      </c>
      <c r="C37" s="17">
        <f>'34'!N5</f>
        <v>1.3495269897309474</v>
      </c>
      <c r="D37" s="17">
        <f>'34'!N6</f>
        <v>0.9478388648838233</v>
      </c>
      <c r="E37" s="17">
        <f>'34'!N7</f>
        <v>0.68745864220883057</v>
      </c>
      <c r="F37" s="17">
        <f>'34'!N8</f>
        <v>1.0199695689155122</v>
      </c>
      <c r="G37" s="17">
        <f>'34'!N9</f>
        <v>1.3481202448727654</v>
      </c>
      <c r="H37" s="17">
        <f>'34'!N10</f>
        <v>1.1360561111811764</v>
      </c>
      <c r="I37" s="17">
        <f>'34'!N11</f>
        <v>0.4063570353998146</v>
      </c>
      <c r="J37" s="17">
        <f>'34'!N12</f>
        <v>0.80535648828438477</v>
      </c>
      <c r="K37" s="17">
        <f>'34'!N13</f>
        <v>1.3013175867602493</v>
      </c>
      <c r="L37" s="17">
        <f>'34'!N14</f>
        <v>1.2140580785374904</v>
      </c>
      <c r="M37" s="17">
        <f>'34'!N15</f>
        <v>1.2291009747596786</v>
      </c>
    </row>
    <row r="38" spans="1:13" ht="16">
      <c r="A38" s="17">
        <v>35</v>
      </c>
      <c r="B38" s="59" t="s">
        <v>35</v>
      </c>
      <c r="C38" s="17">
        <f>'35'!N5</f>
        <v>1.1527162627080672</v>
      </c>
      <c r="D38" s="17">
        <f>'35'!N6</f>
        <v>0.93606807481828358</v>
      </c>
      <c r="E38" s="17">
        <f>'35'!N7</f>
        <v>1.5258233961742993</v>
      </c>
      <c r="F38" s="17">
        <f>'35'!N8</f>
        <v>0.79040908171215685</v>
      </c>
      <c r="G38" s="17">
        <f>'35'!N9</f>
        <v>0.71136729300726564</v>
      </c>
      <c r="H38" s="17">
        <f>'35'!N10</f>
        <v>0.932150839718483</v>
      </c>
      <c r="I38" s="17">
        <f>'35'!N11</f>
        <v>0.7344122728478979</v>
      </c>
      <c r="J38" s="17">
        <f>'35'!N12</f>
        <v>0.88416835997692578</v>
      </c>
      <c r="K38" s="17">
        <f>'35'!N13</f>
        <v>0.73460223395778934</v>
      </c>
      <c r="L38" s="17">
        <f>'35'!N14</f>
        <v>1.1038030918614432</v>
      </c>
      <c r="M38" s="17">
        <f>'35'!N15</f>
        <v>1.094096678690234</v>
      </c>
    </row>
    <row r="39" spans="1:13" ht="16">
      <c r="A39" s="17">
        <v>36</v>
      </c>
      <c r="B39" s="59" t="s">
        <v>40</v>
      </c>
      <c r="C39" s="17">
        <f>'36'!N5</f>
        <v>1.4190770001577766</v>
      </c>
      <c r="D39" s="17">
        <f>'36'!N6</f>
        <v>0.9622755445526745</v>
      </c>
      <c r="E39" s="17">
        <f>'36'!N7</f>
        <v>1.091248409362791</v>
      </c>
      <c r="F39" s="17">
        <f>'36'!N8</f>
        <v>0.91659736184487928</v>
      </c>
      <c r="G39" s="17">
        <f>'36'!N9</f>
        <v>0.62718097618907886</v>
      </c>
      <c r="H39" s="17">
        <f>'36'!N10</f>
        <v>1.0868813943637001</v>
      </c>
      <c r="I39" s="17">
        <f>'36'!N11</f>
        <v>0.85931613810789309</v>
      </c>
      <c r="J39" s="17">
        <f>'36'!N12</f>
        <v>0.77522920263077355</v>
      </c>
      <c r="K39" s="17">
        <f>'36'!N13</f>
        <v>0.88237182544256043</v>
      </c>
      <c r="L39" s="17">
        <f>'36'!N14</f>
        <v>1.0256551019277951</v>
      </c>
      <c r="M39" s="17">
        <f>'36'!N15</f>
        <v>0.84626570495356124</v>
      </c>
    </row>
    <row r="40" spans="1:13" ht="16">
      <c r="A40" s="17">
        <v>37</v>
      </c>
      <c r="B40" s="59" t="s">
        <v>44</v>
      </c>
      <c r="C40" s="17">
        <f>'37'!N5</f>
        <v>1.3117444217451433</v>
      </c>
      <c r="D40" s="17">
        <f>'37'!N6</f>
        <v>1.2302233664789171</v>
      </c>
      <c r="E40" s="17">
        <f>'37'!N7</f>
        <v>0.75988764404898423</v>
      </c>
      <c r="F40" s="17">
        <f>'37'!N8</f>
        <v>0.84104036433880736</v>
      </c>
      <c r="G40" s="17">
        <f>'37'!N9</f>
        <v>0.990021200485806</v>
      </c>
      <c r="H40" s="17">
        <f>'37'!N10</f>
        <v>0.95819395905536131</v>
      </c>
      <c r="I40" s="17">
        <f>'37'!N11</f>
        <v>0.7681363346110095</v>
      </c>
      <c r="J40" s="17">
        <f>'37'!N12</f>
        <v>0.90320044471064787</v>
      </c>
      <c r="K40" s="17">
        <f>'37'!N13</f>
        <v>1.0076090720982733</v>
      </c>
      <c r="L40" s="17">
        <f>'37'!N14</f>
        <v>1.217694187588096</v>
      </c>
      <c r="M40" s="17">
        <f>'37'!N15</f>
        <v>1.2422120105139232</v>
      </c>
    </row>
    <row r="41" spans="1:13" ht="16">
      <c r="A41" s="17">
        <v>38</v>
      </c>
      <c r="B41" s="59" t="s">
        <v>48</v>
      </c>
      <c r="C41" s="17">
        <f>'38'!N5</f>
        <v>1.067326050567996</v>
      </c>
      <c r="D41" s="17">
        <f>'38'!N6</f>
        <v>0.81005520314112045</v>
      </c>
      <c r="E41" s="17">
        <f>'38'!N7</f>
        <v>0.76238311622666455</v>
      </c>
      <c r="F41" s="17">
        <f>'38'!N8</f>
        <v>0.98268065993850851</v>
      </c>
      <c r="G41" s="17">
        <f>'38'!N9</f>
        <v>0.91262188180640891</v>
      </c>
      <c r="H41" s="17">
        <f>'38'!N10</f>
        <v>1.6192030029484021</v>
      </c>
      <c r="I41" s="17">
        <f>'38'!N11</f>
        <v>0.4521687202338609</v>
      </c>
      <c r="J41" s="17">
        <f>'38'!N12</f>
        <v>0.67690494644067722</v>
      </c>
      <c r="K41" s="17">
        <f>'38'!N13</f>
        <v>0.97360337504058558</v>
      </c>
      <c r="L41" s="17">
        <f>'38'!N14</f>
        <v>0.88288089539031644</v>
      </c>
      <c r="M41" s="17">
        <f>'38'!N15</f>
        <v>1.0585728802293024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>
        <f>'39'!J5</f>
        <v>0.70194321810026972</v>
      </c>
      <c r="D43" s="17">
        <f>'39'!J6</f>
        <v>0.50940611899636212</v>
      </c>
      <c r="E43" s="17">
        <f>'39'!J7</f>
        <v>1.2041983373804019</v>
      </c>
      <c r="F43" s="17">
        <f>'39'!J8</f>
        <v>0.88493102026098491</v>
      </c>
      <c r="G43" s="17">
        <f>'39'!J9</f>
        <v>0.33256005417040657</v>
      </c>
      <c r="H43" s="17">
        <f>'39'!J10</f>
        <v>1.0174998795842276</v>
      </c>
      <c r="I43" s="17">
        <f>'39'!J11</f>
        <v>0.81569919248407674</v>
      </c>
      <c r="J43" s="17">
        <f>'39'!J12</f>
        <v>0.70858747082875051</v>
      </c>
      <c r="K43" s="17">
        <f>'39'!J13</f>
        <v>0.31127868753999544</v>
      </c>
      <c r="L43" s="17">
        <f>'39'!J14</f>
        <v>0.48427595454235084</v>
      </c>
      <c r="M43" s="17">
        <f>'39'!J15</f>
        <v>0.15060106418897795</v>
      </c>
    </row>
    <row r="44" spans="1:13" ht="17" thickBot="1">
      <c r="A44">
        <v>40</v>
      </c>
      <c r="B44" s="60" t="s">
        <v>60</v>
      </c>
      <c r="C44" s="17">
        <f>'40'!J5</f>
        <v>0.93823184946539662</v>
      </c>
      <c r="D44" s="17">
        <f>'40'!J6</f>
        <v>0.69896405167627218</v>
      </c>
      <c r="E44" s="17">
        <f>'40'!J7</f>
        <v>1.0309888860764769</v>
      </c>
      <c r="F44" s="17">
        <f>'40'!J8</f>
        <v>0.89053622761479201</v>
      </c>
      <c r="G44" s="17">
        <f>'40'!J9</f>
        <v>0.43379368950779124</v>
      </c>
      <c r="H44" s="17">
        <f>'40'!J10</f>
        <v>1.2102346011690526</v>
      </c>
      <c r="I44" s="17">
        <f>'40'!J11</f>
        <v>0.88881930210830029</v>
      </c>
      <c r="J44" s="17">
        <f>'40'!J12</f>
        <v>0.73751350357679712</v>
      </c>
      <c r="K44" s="17">
        <f>'40'!J13</f>
        <v>0.27790184395382589</v>
      </c>
      <c r="L44" s="17">
        <f>'40'!J14</f>
        <v>0.5230919965779528</v>
      </c>
      <c r="M44" s="17">
        <f>'40'!J15</f>
        <v>0.23066304350398029</v>
      </c>
    </row>
    <row r="45" spans="1:13" ht="17" thickBot="1">
      <c r="A45">
        <v>41</v>
      </c>
      <c r="B45" s="60" t="s">
        <v>64</v>
      </c>
      <c r="C45" s="17">
        <f>'41'!J5</f>
        <v>1.0768556772108695</v>
      </c>
      <c r="D45" s="17">
        <f>'41'!J6</f>
        <v>0.57568019045242069</v>
      </c>
      <c r="E45" s="17">
        <f>'41'!J7</f>
        <v>0.92303361276985019</v>
      </c>
      <c r="F45" s="17">
        <f>'41'!J8</f>
        <v>0.98476248467153149</v>
      </c>
      <c r="G45" s="17">
        <f>'41'!J9</f>
        <v>0.47446040674573775</v>
      </c>
      <c r="H45" s="17">
        <f>'41'!J10</f>
        <v>1.1057944255810095</v>
      </c>
      <c r="I45" s="17">
        <f>'41'!J11</f>
        <v>0.63716111923664398</v>
      </c>
      <c r="J45" s="17">
        <f>'41'!J12</f>
        <v>1.0531455603465165</v>
      </c>
      <c r="K45" s="17">
        <f>'41'!J13</f>
        <v>0.38585774506510506</v>
      </c>
      <c r="L45" s="17">
        <f>'41'!J14</f>
        <v>0.66461706443767488</v>
      </c>
      <c r="M45" s="17">
        <f>'41'!J15</f>
        <v>0.48891185700847251</v>
      </c>
    </row>
    <row r="46" spans="1:13" ht="17" thickBot="1">
      <c r="A46">
        <v>42</v>
      </c>
      <c r="B46" s="60" t="s">
        <v>68</v>
      </c>
      <c r="C46" s="17">
        <f>'42'!J5</f>
        <v>1.023983193122221</v>
      </c>
      <c r="D46" s="17">
        <f>'42'!J6</f>
        <v>0.5670888896862647</v>
      </c>
      <c r="E46" s="17">
        <f>'42'!J7</f>
        <v>1.1083512662384478</v>
      </c>
      <c r="F46" s="17">
        <f>'42'!J8</f>
        <v>0.92579194222767724</v>
      </c>
      <c r="G46" s="17">
        <f>'42'!J9</f>
        <v>0.42667284656383658</v>
      </c>
      <c r="H46" s="17">
        <f>'42'!J10</f>
        <v>0.9561378472577734</v>
      </c>
      <c r="I46" s="17">
        <f>'42'!J11</f>
        <v>0.78783418161847718</v>
      </c>
      <c r="J46" s="17">
        <f>'42'!J12</f>
        <v>0.71332180148189339</v>
      </c>
      <c r="K46" s="17">
        <f>'42'!J13</f>
        <v>0.46548369194803496</v>
      </c>
      <c r="L46" s="17">
        <f>'42'!J14</f>
        <v>0.67543105228183864</v>
      </c>
      <c r="M46" s="17">
        <f>'42'!J15</f>
        <v>0.7045959364327451</v>
      </c>
    </row>
    <row r="47" spans="1:13" ht="17" thickBot="1">
      <c r="A47">
        <v>43</v>
      </c>
      <c r="B47" s="60" t="s">
        <v>72</v>
      </c>
      <c r="C47" s="17">
        <f>'43'!J5</f>
        <v>0.75029690082671641</v>
      </c>
      <c r="D47" s="17">
        <f>'43'!J6</f>
        <v>0.55208947943640097</v>
      </c>
      <c r="E47" s="17">
        <f>'43'!J7</f>
        <v>1.0510827192044256</v>
      </c>
      <c r="F47" s="17">
        <f>'43'!J8</f>
        <v>0.86727937905332964</v>
      </c>
      <c r="G47" s="17">
        <f>'43'!J9</f>
        <v>0.26401947683764593</v>
      </c>
      <c r="H47" s="17">
        <f>'43'!J10</f>
        <v>0.8024892671199102</v>
      </c>
      <c r="I47" s="17">
        <f>'43'!J11</f>
        <v>0.66141123914510946</v>
      </c>
      <c r="J47" s="17">
        <f>'43'!J12</f>
        <v>0.778940162575817</v>
      </c>
      <c r="K47" s="17">
        <f>'43'!J13</f>
        <v>0.32917823934605384</v>
      </c>
      <c r="L47" s="17">
        <f>'43'!J14</f>
        <v>0.77968458540388363</v>
      </c>
      <c r="M47" s="17">
        <f>'43'!J15</f>
        <v>0.38984229270194182</v>
      </c>
    </row>
    <row r="48" spans="1:13" ht="17" thickBot="1">
      <c r="A48">
        <v>44</v>
      </c>
      <c r="B48" s="60" t="s">
        <v>76</v>
      </c>
      <c r="C48" s="17">
        <f>'44'!J5</f>
        <v>1.059828877673707</v>
      </c>
      <c r="D48" s="17">
        <f>'44'!J6</f>
        <v>0.68055360657993103</v>
      </c>
      <c r="E48" s="17">
        <f>'44'!J7</f>
        <v>1.1166546968773945</v>
      </c>
      <c r="F48" s="17">
        <f>'44'!J8</f>
        <v>0.95332170863221355</v>
      </c>
      <c r="G48" s="17">
        <f>'44'!J9</f>
        <v>0.40669656679983174</v>
      </c>
      <c r="H48" s="17">
        <f>'44'!J10</f>
        <v>1.2258336990748977</v>
      </c>
      <c r="I48" s="17">
        <f>'44'!J11</f>
        <v>0.63542550518094587</v>
      </c>
      <c r="J48" s="17">
        <f>'44'!J12</f>
        <v>0.55972526987393034</v>
      </c>
      <c r="K48" s="17">
        <f>'44'!J13</f>
        <v>0.36770046843272125</v>
      </c>
      <c r="L48" s="17">
        <f>'44'!J14</f>
        <v>0.83473067863317685</v>
      </c>
      <c r="M48" s="17">
        <f>'44'!J14</f>
        <v>0.83473067863317685</v>
      </c>
    </row>
    <row r="49" spans="1:13" ht="17" thickBot="1">
      <c r="A49">
        <v>45</v>
      </c>
      <c r="B49" s="60" t="s">
        <v>80</v>
      </c>
      <c r="C49" s="17">
        <f>'45'!J5</f>
        <v>1.0928259732169983</v>
      </c>
      <c r="D49" s="17">
        <f>'45'!J6</f>
        <v>0.79256890258050339</v>
      </c>
      <c r="E49" s="17">
        <f>'45'!J7</f>
        <v>0.77750616256633975</v>
      </c>
      <c r="F49" s="17">
        <f>'45'!J8</f>
        <v>1.0145967238508757</v>
      </c>
      <c r="G49" s="17">
        <f>'45'!J9</f>
        <v>0.4378878153670534</v>
      </c>
      <c r="H49" s="17">
        <f>'45'!J10</f>
        <v>1.2464409396387623</v>
      </c>
      <c r="I49" s="17">
        <f>'45'!J11</f>
        <v>0.4259861138484497</v>
      </c>
      <c r="J49" s="17">
        <f>'45'!J12</f>
        <v>0.68729916537672553</v>
      </c>
      <c r="K49" s="17">
        <f>'45'!J13</f>
        <v>0.73359242656997525</v>
      </c>
      <c r="L49" s="17">
        <f>'45'!J14</f>
        <v>0.87194714243736349</v>
      </c>
      <c r="M49" s="17">
        <f>'45'!J15</f>
        <v>0.99906691584295049</v>
      </c>
    </row>
    <row r="50" spans="1:13" ht="17" thickBot="1">
      <c r="A50">
        <v>46</v>
      </c>
      <c r="B50" s="60" t="s">
        <v>84</v>
      </c>
      <c r="C50" s="17">
        <f>'46'!J5</f>
        <v>1.1473940228210169</v>
      </c>
      <c r="D50" s="17">
        <f>'46'!J6</f>
        <v>0.84584456455928381</v>
      </c>
      <c r="E50" s="17">
        <f>'46'!J7</f>
        <v>1.1140776277010971</v>
      </c>
      <c r="F50" s="17">
        <f>'46'!J8</f>
        <v>0.98728328939403998</v>
      </c>
      <c r="G50" s="17">
        <f>'46'!J9</f>
        <v>0.71280148809048327</v>
      </c>
      <c r="H50" s="17">
        <f>'46'!J10</f>
        <v>1.3533566644420123</v>
      </c>
      <c r="I50" s="17">
        <f>'46'!J11</f>
        <v>0.46273763058112372</v>
      </c>
      <c r="J50" s="17">
        <f>'46'!J12</f>
        <v>0.74080976849444258</v>
      </c>
      <c r="K50" s="17">
        <f>'46'!J13</f>
        <v>0.61287162331477418</v>
      </c>
      <c r="L50" s="17">
        <f>'46'!J14</f>
        <v>0.77401286977071782</v>
      </c>
      <c r="M50" s="17">
        <f>'46'!J15</f>
        <v>0.5092883942648837</v>
      </c>
    </row>
    <row r="51" spans="1:13" ht="17" thickBot="1">
      <c r="A51">
        <v>47</v>
      </c>
      <c r="B51" s="60" t="s">
        <v>88</v>
      </c>
      <c r="C51" s="17">
        <f>'47'!J5</f>
        <v>1.3900011698995487</v>
      </c>
      <c r="D51" s="17">
        <f>'47'!J6</f>
        <v>1.0003112466123101</v>
      </c>
      <c r="E51" s="17">
        <f>'47'!J7</f>
        <v>1.2751468278328597</v>
      </c>
      <c r="F51" s="17">
        <f>'47'!J8</f>
        <v>0.87720381386812574</v>
      </c>
      <c r="G51" s="17">
        <f>'47'!J9</f>
        <v>0.57635084427129157</v>
      </c>
      <c r="H51" s="17">
        <f>'47'!J10</f>
        <v>0.98323965421781723</v>
      </c>
      <c r="I51" s="17">
        <f>'47'!J11</f>
        <v>0.65775754323776237</v>
      </c>
      <c r="J51" s="17">
        <f>'47'!J12</f>
        <v>0.47763420849026922</v>
      </c>
      <c r="K51" s="17">
        <f>'47'!J13</f>
        <v>0.22005571157406426</v>
      </c>
      <c r="L51" s="17">
        <f>'47'!J14</f>
        <v>0.77966123028320633</v>
      </c>
      <c r="M51" s="17">
        <f>'47'!J15</f>
        <v>1.0215177603619929</v>
      </c>
    </row>
    <row r="52" spans="1:13" ht="17" thickBot="1">
      <c r="A52">
        <v>48</v>
      </c>
      <c r="B52" s="60" t="s">
        <v>92</v>
      </c>
      <c r="C52" s="17">
        <f>'48'!J5</f>
        <v>1.0174805627733219</v>
      </c>
      <c r="D52" s="17">
        <f>'48'!J6</f>
        <v>0.70557154924414656</v>
      </c>
      <c r="E52" s="17">
        <f>'48'!J7</f>
        <v>1.1726157511106057</v>
      </c>
      <c r="F52" s="17">
        <f>'48'!J8</f>
        <v>0.95653355578570098</v>
      </c>
      <c r="G52" s="17">
        <f>'48'!J9</f>
        <v>0.62791926115043983</v>
      </c>
      <c r="H52" s="17">
        <f>'48'!J10</f>
        <v>1.137252119036956</v>
      </c>
      <c r="I52" s="17">
        <f>'48'!J11</f>
        <v>0.63702507491264382</v>
      </c>
      <c r="J52" s="17">
        <f>'48'!J12</f>
        <v>0.85185417411927056</v>
      </c>
      <c r="K52" s="17">
        <f>'48'!J13</f>
        <v>0.53058701053738333</v>
      </c>
      <c r="L52" s="17">
        <f>'48'!J14</f>
        <v>0.92481812254414386</v>
      </c>
      <c r="M52" s="17">
        <f>'48'!J15</f>
        <v>0.88094626008406696</v>
      </c>
    </row>
    <row r="53" spans="1:13" ht="17" thickBot="1">
      <c r="A53">
        <v>49</v>
      </c>
      <c r="B53" s="60" t="s">
        <v>96</v>
      </c>
      <c r="C53" s="17">
        <f>'49'!J5</f>
        <v>1.368079906658586</v>
      </c>
      <c r="D53" s="17">
        <f>'49'!J6</f>
        <v>0.91156327196803599</v>
      </c>
      <c r="E53" s="17">
        <f>'49'!J7</f>
        <v>0.70783821300376781</v>
      </c>
      <c r="F53" s="17">
        <f>'49'!J8</f>
        <v>1.1671797667177402</v>
      </c>
      <c r="G53" s="17">
        <f>'49'!J9</f>
        <v>0.86883812186929121</v>
      </c>
      <c r="H53" s="17">
        <f>'49'!J10</f>
        <v>1.2682917446681046</v>
      </c>
      <c r="I53" s="17">
        <f>'49'!J11</f>
        <v>0.51950522659196308</v>
      </c>
      <c r="J53" s="17">
        <f>'49'!J12</f>
        <v>0.96280140858935859</v>
      </c>
      <c r="K53" s="17">
        <f>'49'!J13</f>
        <v>1.2157600571248408</v>
      </c>
      <c r="L53" s="17">
        <f>'49'!J14</f>
        <v>1.0328928934670498</v>
      </c>
      <c r="M53" s="17">
        <f>'49'!J15</f>
        <v>0.92778425332762282</v>
      </c>
    </row>
    <row r="54" spans="1:13" ht="17" thickBot="1">
      <c r="A54">
        <v>50</v>
      </c>
      <c r="B54" s="60" t="s">
        <v>100</v>
      </c>
      <c r="C54" s="17">
        <f>'50'!J5</f>
        <v>1.2517983553106975</v>
      </c>
      <c r="D54" s="17">
        <f>'50'!J6</f>
        <v>0.76355516175565641</v>
      </c>
      <c r="E54" s="17">
        <f>'50'!J7</f>
        <v>0.88419550692870164</v>
      </c>
      <c r="F54" s="17">
        <f>'50'!J8</f>
        <v>1.08073907592663</v>
      </c>
      <c r="G54" s="17">
        <f>'50'!J9</f>
        <v>0.68092928840143696</v>
      </c>
      <c r="H54" s="17">
        <f>'50'!J10</f>
        <v>0.8493061099017124</v>
      </c>
      <c r="I54" s="17">
        <f>'50'!J11</f>
        <v>0.3908854044731952</v>
      </c>
      <c r="J54" s="17">
        <f>'50'!J12</f>
        <v>1.0167886179048322</v>
      </c>
      <c r="K54" s="17">
        <f>'50'!J13</f>
        <v>0.73736481289185563</v>
      </c>
      <c r="L54" s="17">
        <f>'50'!J14</f>
        <v>0.93123883237981742</v>
      </c>
      <c r="M54" s="17">
        <f>'50'!J15</f>
        <v>1.0119449334030286</v>
      </c>
    </row>
    <row r="55" spans="1:13" ht="17" thickBot="1">
      <c r="A55">
        <v>51</v>
      </c>
      <c r="B55" s="60" t="s">
        <v>104</v>
      </c>
      <c r="C55" s="17">
        <f>'51'!J5</f>
        <v>1.3933673874194081</v>
      </c>
      <c r="D55" s="17">
        <f>'51'!J6</f>
        <v>0.86564576688723427</v>
      </c>
      <c r="E55" s="17">
        <f>'51'!J7</f>
        <v>0.94516515128595235</v>
      </c>
      <c r="F55" s="17">
        <f>'51'!J8</f>
        <v>0.90959281467051956</v>
      </c>
      <c r="G55" s="17">
        <f>'51'!J9</f>
        <v>1.146549993331939</v>
      </c>
      <c r="H55" s="17">
        <f>'51'!J10</f>
        <v>1.1991579177995271</v>
      </c>
      <c r="I55" s="17">
        <f>'51'!J11</f>
        <v>0.60478513195640904</v>
      </c>
      <c r="J55" s="17">
        <f>'51'!J12</f>
        <v>0.58722927478622278</v>
      </c>
      <c r="K55" s="17">
        <f>'51'!J13</f>
        <v>0.66442059152992161</v>
      </c>
      <c r="L55" s="17">
        <f>'51'!J14</f>
        <v>0.85686967736436725</v>
      </c>
      <c r="M55" s="17">
        <f>'51'!J15</f>
        <v>0.82471039560187465</v>
      </c>
    </row>
    <row r="56" spans="1:13" ht="17" thickBot="1">
      <c r="A56">
        <v>52</v>
      </c>
      <c r="B56" s="60" t="s">
        <v>108</v>
      </c>
      <c r="C56" s="17">
        <f>'52'!J5</f>
        <v>0.79053914834626671</v>
      </c>
      <c r="D56" s="17">
        <f>'52'!J6</f>
        <v>0.74867038571998856</v>
      </c>
      <c r="E56" s="17">
        <f>'52'!J7</f>
        <v>8.8737830999390996E-4</v>
      </c>
      <c r="F56" s="17">
        <f>'52'!J8</f>
        <v>0.84287203427843316</v>
      </c>
      <c r="G56" s="17">
        <f>'52'!J9</f>
        <v>0.40570038120692542</v>
      </c>
      <c r="H56" s="17">
        <f>'52'!J10</f>
        <v>1.00621238779612</v>
      </c>
      <c r="I56" s="17">
        <f>'52'!J11</f>
        <v>0.96103391157801865</v>
      </c>
      <c r="J56" s="17">
        <f>'52'!J12</f>
        <v>0.875</v>
      </c>
      <c r="K56" s="17">
        <f>'52'!J13</f>
        <v>0.33194457529113031</v>
      </c>
      <c r="L56" s="17">
        <f>'52'!J14</f>
        <v>0.65841231790183907</v>
      </c>
      <c r="M56" s="17">
        <f>'52'!J15</f>
        <v>7.4206407756275796E-3</v>
      </c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'1'!N5</f>
        <v>1.3604270100418725</v>
      </c>
      <c r="D60" s="62">
        <f>'1'!N6</f>
        <v>0.83336628840885274</v>
      </c>
      <c r="E60" s="62">
        <f>'1'!N7</f>
        <v>0.69108292672453964</v>
      </c>
      <c r="F60" s="62">
        <f>'1'!N8</f>
        <v>0.95252739384066853</v>
      </c>
      <c r="G60" s="62">
        <f>'1'!N9</f>
        <v>0.99157813378068982</v>
      </c>
      <c r="H60" s="78">
        <f>'1'!N10</f>
        <v>1.0905430938022804</v>
      </c>
      <c r="I60" s="78">
        <f>'1'!N11</f>
        <v>0.6283643299678352</v>
      </c>
      <c r="J60" s="78">
        <f>'1'!N12</f>
        <v>0.89195683435507278</v>
      </c>
      <c r="K60" s="79">
        <f>'1'!N13</f>
        <v>0.83097678383666795</v>
      </c>
      <c r="L60" s="62">
        <f>'1'!N14</f>
        <v>0.92294293901726177</v>
      </c>
      <c r="M60" s="63">
        <f>'1'!N15</f>
        <v>0.71382119161326374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417"/>
  <sheetViews>
    <sheetView topLeftCell="A37" workbookViewId="0">
      <selection activeCell="M49" sqref="M49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'1'!O5</f>
        <v>1.3560780536579604</v>
      </c>
      <c r="D4" s="17">
        <f>'1'!O6</f>
        <v>0.83550250894075595</v>
      </c>
      <c r="E4" s="17">
        <f>'1'!O7</f>
        <v>0.61905365237559995</v>
      </c>
      <c r="F4" s="17">
        <f>'1'!O8</f>
        <v>0.98701666105454366</v>
      </c>
      <c r="G4" s="17">
        <f>'1'!O9</f>
        <v>1.089434689331239</v>
      </c>
      <c r="H4" s="17">
        <f>'1'!O10</f>
        <v>0.99243225934649115</v>
      </c>
      <c r="I4" s="17">
        <f>'1'!O11</f>
        <v>0.54006635289195848</v>
      </c>
      <c r="J4" s="17">
        <f>'1'!O12</f>
        <v>0.49047702414493483</v>
      </c>
      <c r="K4" s="17">
        <f>'1'!O13</f>
        <v>0.90742399205929414</v>
      </c>
      <c r="L4" s="17">
        <f>'1'!O14</f>
        <v>0.92530877704494152</v>
      </c>
      <c r="M4" s="17">
        <f>'1'!O15</f>
        <v>0.79007638878176656</v>
      </c>
    </row>
    <row r="5" spans="1:13" ht="16">
      <c r="A5" s="17">
        <v>2</v>
      </c>
      <c r="B5" s="59" t="s">
        <v>8</v>
      </c>
      <c r="C5" s="17">
        <f>'2'!O5</f>
        <v>0.82565426876292691</v>
      </c>
      <c r="D5" s="17">
        <f>'2'!O6</f>
        <v>0.80422825232285344</v>
      </c>
      <c r="E5" s="17">
        <f>'2'!O7</f>
        <v>0.95419222684441074</v>
      </c>
      <c r="F5" s="17">
        <f>'2'!O8</f>
        <v>0.96361586171415892</v>
      </c>
      <c r="G5" s="17">
        <f>'2'!O9</f>
        <v>0.89803067019808613</v>
      </c>
      <c r="H5" s="17">
        <f>'2'!O10</f>
        <v>1.0512865179266033</v>
      </c>
      <c r="I5" s="17">
        <f>'2'!O11</f>
        <v>0.43716635399943826</v>
      </c>
      <c r="J5" s="17">
        <f>'2'!O12</f>
        <v>1.0119540316387017</v>
      </c>
      <c r="K5" s="17">
        <f>'2'!O13</f>
        <v>0.75553719534346597</v>
      </c>
      <c r="L5" s="17">
        <f>'2'!O14</f>
        <v>1.0136942242302811</v>
      </c>
      <c r="M5" s="17">
        <f>'2'!O15</f>
        <v>1.1175720423943778</v>
      </c>
    </row>
    <row r="6" spans="1:13" ht="16">
      <c r="A6" s="17">
        <v>3</v>
      </c>
      <c r="B6" s="59" t="s">
        <v>12</v>
      </c>
      <c r="C6" s="17">
        <f>'3'!O5</f>
        <v>0.88355806446781116</v>
      </c>
      <c r="D6" s="17">
        <f>'3'!O6</f>
        <v>0.46062763601636197</v>
      </c>
      <c r="E6" s="17">
        <f>'3'!O7</f>
        <v>1.1406376929514472</v>
      </c>
      <c r="F6" s="17">
        <f>'3'!O8</f>
        <v>0.96044829703940071</v>
      </c>
      <c r="G6" s="17">
        <f>'3'!O9</f>
        <v>0.51817184388485205</v>
      </c>
      <c r="H6" s="17">
        <f>'3'!O10</f>
        <v>0.50270559304523954</v>
      </c>
      <c r="I6" s="17">
        <f>'3'!O11</f>
        <v>0.61635595365197149</v>
      </c>
      <c r="J6" s="17">
        <f>'3'!O12</f>
        <v>0.90323669971715093</v>
      </c>
      <c r="K6" s="17">
        <f>'3'!O13</f>
        <v>0.5197404672710676</v>
      </c>
      <c r="L6" s="17">
        <f>'3'!O14</f>
        <v>0.62520619087892537</v>
      </c>
      <c r="M6" s="17">
        <f>'3'!O15</f>
        <v>0.86203271143377025</v>
      </c>
    </row>
    <row r="7" spans="1:13" ht="16">
      <c r="A7" s="17">
        <v>4</v>
      </c>
      <c r="B7" s="59" t="s">
        <v>16</v>
      </c>
      <c r="C7" s="17">
        <f>'4'!O5</f>
        <v>1.0620196460309999</v>
      </c>
      <c r="D7" s="76">
        <f>'4'!O6</f>
        <v>0.70052533020388241</v>
      </c>
      <c r="E7" s="76">
        <f>'4'!O7</f>
        <v>0.79605017571900472</v>
      </c>
      <c r="F7" s="76">
        <f>'4'!O8</f>
        <v>1.1085643527336071</v>
      </c>
      <c r="G7" s="76">
        <f>'4'!O9</f>
        <v>0.74940884476871727</v>
      </c>
      <c r="H7" s="76">
        <f>'4'!O10</f>
        <v>0.99094260745401308</v>
      </c>
      <c r="I7" s="17">
        <f>'4'!O11</f>
        <v>0.66318801679107287</v>
      </c>
      <c r="J7" s="17">
        <f>'4'!O12</f>
        <v>1.5329944682958507</v>
      </c>
      <c r="K7" s="17">
        <f>'4'!O13</f>
        <v>0.41774475252017856</v>
      </c>
      <c r="L7" s="17">
        <f>'4'!O14</f>
        <v>0.80669979985429285</v>
      </c>
      <c r="M7" s="17">
        <f>'4'!O15</f>
        <v>0.57826585697032362</v>
      </c>
    </row>
    <row r="8" spans="1:13" ht="16">
      <c r="A8" s="17">
        <v>5</v>
      </c>
      <c r="B8" s="59" t="s">
        <v>20</v>
      </c>
      <c r="C8" s="17">
        <f>'5'!O5</f>
        <v>1.3164583344963126</v>
      </c>
      <c r="D8" s="76">
        <f>'5'!O6</f>
        <v>1.0839375925903949</v>
      </c>
      <c r="E8" s="76">
        <f>'5'!O7</f>
        <v>0.97242963195272758</v>
      </c>
      <c r="F8" s="76">
        <f>'5'!O8</f>
        <v>1.05650177625049</v>
      </c>
      <c r="G8" s="76">
        <f>'5'!O9</f>
        <v>0.68704978519660642</v>
      </c>
      <c r="H8" s="76">
        <f>'5'!O10</f>
        <v>1.0363053602554726</v>
      </c>
      <c r="I8" s="17">
        <f>'5'!O11</f>
        <v>0.60841326344092284</v>
      </c>
      <c r="J8" s="17">
        <f>'5'!O12</f>
        <v>0.5598146952982247</v>
      </c>
      <c r="K8" s="17">
        <f>'5'!O13</f>
        <v>0.97330252522055938</v>
      </c>
      <c r="L8" s="17">
        <f>'5'!O14</f>
        <v>1.1893829444364747</v>
      </c>
      <c r="M8" s="17">
        <f>'5'!O15</f>
        <v>0.98028839151280034</v>
      </c>
    </row>
    <row r="9" spans="1:13" ht="16">
      <c r="A9" s="17">
        <v>6</v>
      </c>
      <c r="B9" s="59" t="s">
        <v>24</v>
      </c>
      <c r="C9" s="17">
        <f>'6'!O5</f>
        <v>1.2955581995856156</v>
      </c>
      <c r="D9" s="17">
        <f>'6'!O6</f>
        <v>1.0587507431756553</v>
      </c>
      <c r="E9" s="17">
        <f>'6'!O7</f>
        <v>0.93394127837593865</v>
      </c>
      <c r="F9" s="17">
        <f>'6'!O8</f>
        <v>1.0584100616083969</v>
      </c>
      <c r="G9" s="17">
        <f>'6'!O9</f>
        <v>1.0211877362218416</v>
      </c>
      <c r="H9" s="17">
        <f>'6'!O10</f>
        <v>0.48150749583548996</v>
      </c>
      <c r="I9" s="17">
        <f>'6'!O11</f>
        <v>0.39959361492007017</v>
      </c>
      <c r="J9" s="17">
        <f>'6'!O12</f>
        <v>0.68180485205913421</v>
      </c>
      <c r="K9" s="17">
        <f>'6'!O13</f>
        <v>0.93809951316706452</v>
      </c>
      <c r="L9" s="17">
        <f>'6'!O14</f>
        <v>1.018359140210042</v>
      </c>
      <c r="M9" s="17">
        <f>'6'!O15</f>
        <v>0.90867733418889962</v>
      </c>
    </row>
    <row r="10" spans="1:13" ht="16">
      <c r="A10" s="17">
        <v>7</v>
      </c>
      <c r="B10" s="59" t="s">
        <v>28</v>
      </c>
      <c r="C10" s="17">
        <f>'7'!O5</f>
        <v>1.2965100310915318</v>
      </c>
      <c r="D10" s="17">
        <f>'7'!O6</f>
        <v>0.77530975265077717</v>
      </c>
      <c r="E10" s="17">
        <f>'7'!O7</f>
        <v>0.93438207415261987</v>
      </c>
      <c r="F10" s="17">
        <f>'7'!O8</f>
        <v>0.99474604053416116</v>
      </c>
      <c r="G10" s="17">
        <f>'7'!O9</f>
        <v>1.0396463317487796</v>
      </c>
      <c r="H10" s="17">
        <f>'7'!O10</f>
        <v>1.1279371967186143</v>
      </c>
      <c r="I10" s="17">
        <f>'7'!O11</f>
        <v>0.47254236516540749</v>
      </c>
      <c r="J10" s="17">
        <f>'7'!O12</f>
        <v>0.95224541038281652</v>
      </c>
      <c r="K10" s="17">
        <f>'7'!O13</f>
        <v>1.1686323790819935</v>
      </c>
      <c r="L10" s="17">
        <f>'7'!O14</f>
        <v>0.83726353316460111</v>
      </c>
      <c r="M10" s="17">
        <f>'7'!O15</f>
        <v>0.95641674080088535</v>
      </c>
    </row>
    <row r="11" spans="1:13" ht="16">
      <c r="A11" s="17">
        <v>8</v>
      </c>
      <c r="B11" s="59" t="s">
        <v>32</v>
      </c>
      <c r="C11" s="17">
        <f>'8'!O5</f>
        <v>1.3240193483394096</v>
      </c>
      <c r="D11" s="17">
        <f>'8'!O6</f>
        <v>0.72414904735100949</v>
      </c>
      <c r="E11" s="17">
        <f>'8'!O7</f>
        <v>1.159445097555174</v>
      </c>
      <c r="F11" s="17">
        <f>'8'!O8</f>
        <v>0.96043451657659806</v>
      </c>
      <c r="G11" s="17">
        <f>'8'!O9</f>
        <v>0.92250039551750163</v>
      </c>
      <c r="H11" s="17">
        <f>'8'!O10</f>
        <v>1.0030094728558261</v>
      </c>
      <c r="I11" s="17">
        <f>'8'!O11</f>
        <v>0.68259806753988883</v>
      </c>
      <c r="J11" s="17">
        <f>'8'!O12</f>
        <v>0.47997432782215388</v>
      </c>
      <c r="K11" s="17">
        <f>'8'!O13</f>
        <v>0.77745719938971103</v>
      </c>
      <c r="L11" s="17">
        <f>'8'!O14</f>
        <v>1.1201696500410669</v>
      </c>
      <c r="M11" s="17">
        <f>'8'!O15</f>
        <v>0.81823504790116797</v>
      </c>
    </row>
    <row r="12" spans="1:13" ht="16">
      <c r="A12" s="17">
        <v>9</v>
      </c>
      <c r="B12" s="59" t="s">
        <v>36</v>
      </c>
      <c r="C12" s="17">
        <f>'9'!O5</f>
        <v>1.1875909093628501</v>
      </c>
      <c r="D12" s="17">
        <f>'9'!O6</f>
        <v>0.67803917701887051</v>
      </c>
      <c r="E12" s="17">
        <f>'9'!O7</f>
        <v>0.63472895467065149</v>
      </c>
      <c r="F12" s="17">
        <f>'9'!O8</f>
        <v>0.84475402271167543</v>
      </c>
      <c r="G12" s="17">
        <f>'9'!O9</f>
        <v>0.68371441333935956</v>
      </c>
      <c r="H12" s="17">
        <f>'9'!O10</f>
        <v>0.99057007397990193</v>
      </c>
      <c r="I12" s="17">
        <f>'9'!O11</f>
        <v>0.50279253035773452</v>
      </c>
      <c r="J12" s="17">
        <f>'9'!O12</f>
        <v>0.709822182623709</v>
      </c>
      <c r="K12" s="17">
        <f>'9'!O13</f>
        <v>0.90986467758166911</v>
      </c>
      <c r="L12" s="17">
        <f>'9'!O14</f>
        <v>1.2199942327326263</v>
      </c>
      <c r="M12" s="17">
        <f>'9'!O15</f>
        <v>0.93064314397074488</v>
      </c>
    </row>
    <row r="13" spans="1:13" ht="16">
      <c r="A13" s="17">
        <v>10</v>
      </c>
      <c r="B13" s="59" t="s">
        <v>41</v>
      </c>
      <c r="C13" s="17">
        <f>'10'!O5</f>
        <v>1.2735167595492178</v>
      </c>
      <c r="D13" s="17">
        <f>'10'!O6</f>
        <v>0.80777025726144014</v>
      </c>
      <c r="E13" s="17">
        <f>'10'!O7</f>
        <v>0.53814963446078801</v>
      </c>
      <c r="F13" s="17">
        <f>'10'!O8</f>
        <v>1.0345948582135185</v>
      </c>
      <c r="G13" s="17">
        <f>'10'!O9</f>
        <v>0.89012026683264422</v>
      </c>
      <c r="H13" s="17">
        <f>'10'!O10</f>
        <v>0.96531779573422871</v>
      </c>
      <c r="I13" s="17">
        <f>'10'!O11</f>
        <v>0.34600556589269188</v>
      </c>
      <c r="J13" s="17">
        <f>'10'!O12</f>
        <v>1.0594057505732535</v>
      </c>
      <c r="K13" s="17">
        <f>'10'!O13</f>
        <v>1.0080603599276483</v>
      </c>
      <c r="L13" s="17">
        <f>'10'!O14</f>
        <v>1.1176677596074251</v>
      </c>
      <c r="M13" s="17">
        <f>'10'!O15</f>
        <v>1.0327085492198405</v>
      </c>
    </row>
    <row r="14" spans="1:13" ht="16">
      <c r="A14" s="17">
        <v>11</v>
      </c>
      <c r="B14" s="59" t="s">
        <v>45</v>
      </c>
      <c r="C14" s="17">
        <f>'11'!O5</f>
        <v>1.4336305591997165</v>
      </c>
      <c r="D14" s="17">
        <f>'11'!O6</f>
        <v>0.86743798217783097</v>
      </c>
      <c r="E14" s="17">
        <f>'11'!O7</f>
        <v>1.1808750630225613</v>
      </c>
      <c r="F14" s="17">
        <f>'11'!O8</f>
        <v>1.040761659374851</v>
      </c>
      <c r="G14" s="17">
        <f>'11'!O9</f>
        <v>0.62523192584269405</v>
      </c>
      <c r="H14" s="17">
        <f>'11'!O10</f>
        <v>0.65010983509607345</v>
      </c>
      <c r="I14" s="17">
        <f>'11'!O11</f>
        <v>0.39353797026637499</v>
      </c>
      <c r="J14" s="17">
        <f>'11'!O12</f>
        <v>0.75505128122340237</v>
      </c>
      <c r="K14" s="17">
        <f>'11'!O13</f>
        <v>1.0232075071649718</v>
      </c>
      <c r="L14" s="17">
        <f>'11'!O14</f>
        <v>1.2721417462478217</v>
      </c>
      <c r="M14" s="17">
        <f>'11'!O15</f>
        <v>0.98179946458793277</v>
      </c>
    </row>
    <row r="15" spans="1:13" ht="16">
      <c r="A15" s="17">
        <v>12</v>
      </c>
      <c r="B15" s="59" t="s">
        <v>49</v>
      </c>
      <c r="C15" s="17">
        <f>'12'!O5</f>
        <v>0.95616404782167563</v>
      </c>
      <c r="D15" s="17">
        <f>'12'!O6</f>
        <v>0.71775059097860283</v>
      </c>
      <c r="E15" s="17">
        <f>'12'!O7</f>
        <v>0.59678390735479325</v>
      </c>
      <c r="F15" s="17">
        <f>'12'!O8</f>
        <v>1.0530030815805906</v>
      </c>
      <c r="G15" s="17">
        <f>'12'!O9</f>
        <v>0.85675003476673095</v>
      </c>
      <c r="H15" s="17">
        <f>'12'!O10</f>
        <v>1.0780414597844454</v>
      </c>
      <c r="I15" s="17">
        <f>'12'!O11</f>
        <v>0.44595149986301197</v>
      </c>
      <c r="J15" s="17">
        <f>'12'!O12</f>
        <v>0.50247996085443369</v>
      </c>
      <c r="K15" s="17">
        <f>'12'!O13</f>
        <v>0.86088759303487739</v>
      </c>
      <c r="L15" s="17">
        <f>'12'!O14</f>
        <v>1.0809601605993597</v>
      </c>
      <c r="M15" s="17">
        <f>'12'!O15</f>
        <v>0.94849582169984825</v>
      </c>
    </row>
    <row r="16" spans="1:13" ht="16">
      <c r="A16" s="17">
        <v>13</v>
      </c>
      <c r="B16" s="59" t="s">
        <v>53</v>
      </c>
      <c r="C16" s="17">
        <f>'13'!O5</f>
        <v>0.79742564688478468</v>
      </c>
      <c r="D16" s="17">
        <f>'13'!O6</f>
        <v>0.71688393763223113</v>
      </c>
      <c r="E16" s="17">
        <f>'13'!O7</f>
        <v>0.97639248535474255</v>
      </c>
      <c r="F16" s="17">
        <f>'13'!O8</f>
        <v>0.84474888745678844</v>
      </c>
      <c r="G16" s="17">
        <f>'13'!O9</f>
        <v>0.3744291312715437</v>
      </c>
      <c r="H16" s="17">
        <f>'13'!O10</f>
        <v>0.71217057611680679</v>
      </c>
      <c r="I16" s="17">
        <f>'13'!O11</f>
        <v>0.69547379292697276</v>
      </c>
      <c r="J16" s="17">
        <f>'13'!O12</f>
        <v>1.1756066518889556</v>
      </c>
      <c r="K16" s="17">
        <f>'13'!O13</f>
        <v>0.40942333870064712</v>
      </c>
      <c r="L16" s="17">
        <f>'13'!O14</f>
        <v>0.63898946347119512</v>
      </c>
      <c r="M16" s="17">
        <f>'13'!O15</f>
        <v>0.57735332395294514</v>
      </c>
    </row>
    <row r="17" spans="1:13" ht="16">
      <c r="A17" s="17">
        <v>14</v>
      </c>
      <c r="B17" s="59" t="s">
        <v>57</v>
      </c>
      <c r="C17" s="17">
        <f>'14'!O5</f>
        <v>1.305042327683803</v>
      </c>
      <c r="D17" s="17">
        <f>'14'!O6</f>
        <v>0.81637936431493796</v>
      </c>
      <c r="E17" s="17">
        <f>'14'!O7</f>
        <v>0.91340753204844571</v>
      </c>
      <c r="F17" s="17">
        <f>'14'!O8</f>
        <v>1.0802834789578653</v>
      </c>
      <c r="G17" s="17">
        <f>'14'!O9</f>
        <v>0.94746836761632125</v>
      </c>
      <c r="H17" s="17">
        <f>'14'!O10</f>
        <v>1.0246365831324735</v>
      </c>
      <c r="I17" s="17">
        <f>'14'!O11</f>
        <v>0.41706650565050168</v>
      </c>
      <c r="J17" s="17">
        <f>'14'!O12</f>
        <v>0.78247498843570562</v>
      </c>
      <c r="K17" s="17">
        <f>'14'!O13</f>
        <v>0.89777395291017048</v>
      </c>
      <c r="L17" s="17">
        <f>'14'!O14</f>
        <v>0.85196406361766075</v>
      </c>
      <c r="M17" s="17">
        <f>'14'!O15</f>
        <v>0.66902906242950766</v>
      </c>
    </row>
    <row r="18" spans="1:13" ht="16">
      <c r="A18" s="17">
        <v>15</v>
      </c>
      <c r="B18" s="59" t="s">
        <v>61</v>
      </c>
      <c r="C18" s="17">
        <f>'15'!O5</f>
        <v>1.294269943756573</v>
      </c>
      <c r="D18" s="17">
        <f>'15'!O6</f>
        <v>0.57250755996102043</v>
      </c>
      <c r="E18" s="17">
        <f>'15'!O7</f>
        <v>0.71374526362206792</v>
      </c>
      <c r="F18" s="17">
        <f>'15'!O8</f>
        <v>1.0573675934020037</v>
      </c>
      <c r="G18" s="17">
        <f>'15'!O9</f>
        <v>0.59791257934061892</v>
      </c>
      <c r="H18" s="17">
        <f>'15'!O10</f>
        <v>1.031486890188684</v>
      </c>
      <c r="I18" s="17">
        <f>'15'!O11</f>
        <v>0.42861041807061334</v>
      </c>
      <c r="J18" s="17">
        <f>'15'!O12</f>
        <v>1.2850225159125912</v>
      </c>
      <c r="K18" s="17">
        <f>'15'!O13</f>
        <v>1.006932519136418</v>
      </c>
      <c r="L18" s="17">
        <f>'15'!O14</f>
        <v>1.1846237141543896</v>
      </c>
      <c r="M18" s="17">
        <f>'15'!O15</f>
        <v>1.1880421297598802</v>
      </c>
    </row>
    <row r="19" spans="1:13" ht="16">
      <c r="A19" s="17">
        <v>16</v>
      </c>
      <c r="B19" s="59" t="s">
        <v>65</v>
      </c>
      <c r="C19" s="17">
        <f>'16'!O5</f>
        <v>1.2382041086659419</v>
      </c>
      <c r="D19" s="17">
        <f>'16'!O6</f>
        <v>1.131411500918206</v>
      </c>
      <c r="E19" s="17">
        <f>'16'!O7</f>
        <v>0.76316897882340728</v>
      </c>
      <c r="F19" s="17">
        <f>'16'!O8</f>
        <v>1.0590650039229415</v>
      </c>
      <c r="G19" s="17">
        <f>'16'!O9</f>
        <v>0.93847485839936295</v>
      </c>
      <c r="H19" s="17">
        <f>'16'!O10</f>
        <v>1.0433602975532474</v>
      </c>
      <c r="I19" s="17">
        <f>'16'!O11</f>
        <v>0.43983585460294983</v>
      </c>
      <c r="J19" s="17">
        <f>'16'!O12</f>
        <v>0.71989187729424309</v>
      </c>
      <c r="K19" s="17">
        <f>'16'!O13</f>
        <v>1.188783941212713</v>
      </c>
      <c r="L19" s="17">
        <f>'16'!O14</f>
        <v>1.1223111255974654</v>
      </c>
      <c r="M19" s="17">
        <f>'16'!O15</f>
        <v>1.3596030812884972</v>
      </c>
    </row>
    <row r="20" spans="1:13" ht="16">
      <c r="A20" s="17">
        <v>17</v>
      </c>
      <c r="B20" s="59" t="s">
        <v>69</v>
      </c>
      <c r="C20" s="17">
        <f>'17'!O5</f>
        <v>0.93900154382243972</v>
      </c>
      <c r="D20" s="17">
        <f>'17'!O6</f>
        <v>0.69905256074950783</v>
      </c>
      <c r="E20" s="17">
        <f>'17'!O7</f>
        <v>0.97749195863941962</v>
      </c>
      <c r="F20" s="17">
        <f>'17'!O8</f>
        <v>0.92418014768349643</v>
      </c>
      <c r="G20" s="17">
        <f>'17'!O9</f>
        <v>0.47327309894571135</v>
      </c>
      <c r="H20" s="17">
        <f>'17'!O10</f>
        <v>0.93146948372123961</v>
      </c>
      <c r="I20" s="17">
        <f>'17'!O11</f>
        <v>0.60000232206627435</v>
      </c>
      <c r="J20" s="17">
        <f>'17'!O12</f>
        <v>0.64407179381715429</v>
      </c>
      <c r="K20" s="17">
        <f>'17'!O13</f>
        <v>0.54655738164606371</v>
      </c>
      <c r="L20" s="17">
        <f>'17'!O14</f>
        <v>0.83012252866393232</v>
      </c>
      <c r="M20" s="17">
        <f>'17'!O15</f>
        <v>0.87100853506593634</v>
      </c>
    </row>
    <row r="21" spans="1:13" ht="16">
      <c r="A21" s="17">
        <v>18</v>
      </c>
      <c r="B21" s="59" t="s">
        <v>73</v>
      </c>
      <c r="C21" s="17">
        <f>'18'!O5</f>
        <v>1.2760160408439571</v>
      </c>
      <c r="D21" s="17">
        <f>'18'!O6</f>
        <v>0.97796176748685026</v>
      </c>
      <c r="E21" s="17">
        <f>'18'!O7</f>
        <v>0.69075937187121339</v>
      </c>
      <c r="F21" s="17">
        <f>'18'!O8</f>
        <v>1.1489933641384713</v>
      </c>
      <c r="G21" s="17">
        <f>'18'!O9</f>
        <v>0.76135132220948198</v>
      </c>
      <c r="H21" s="17">
        <f>'18'!O10</f>
        <v>1.0490136775125578</v>
      </c>
      <c r="I21" s="17">
        <f>'18'!O11</f>
        <v>0.53369787494497201</v>
      </c>
      <c r="J21" s="17">
        <f>'18'!O12</f>
        <v>0.60866310331212015</v>
      </c>
      <c r="K21" s="17">
        <f>'18'!O13</f>
        <v>0.78028798533277133</v>
      </c>
      <c r="L21" s="17">
        <f>'18'!O14</f>
        <v>0.9552457861812198</v>
      </c>
      <c r="M21" s="17">
        <f>'18'!O15</f>
        <v>0.8197496105335238</v>
      </c>
    </row>
    <row r="22" spans="1:13" ht="16">
      <c r="A22" s="17">
        <v>19</v>
      </c>
      <c r="B22" s="59" t="s">
        <v>77</v>
      </c>
      <c r="C22" s="17">
        <f>'19'!O5</f>
        <v>1.0869949998192783</v>
      </c>
      <c r="D22" s="17">
        <f>'19'!O6</f>
        <v>1.0122979121906208</v>
      </c>
      <c r="E22" s="17">
        <f>'19'!O7</f>
        <v>0.65119097441289042</v>
      </c>
      <c r="F22" s="17">
        <f>'19'!O8</f>
        <v>1.0464480210735345</v>
      </c>
      <c r="G22" s="17">
        <f>'19'!O9</f>
        <v>1.0319812455451711</v>
      </c>
      <c r="H22" s="17">
        <f>'19'!O10</f>
        <v>0.96730004656167312</v>
      </c>
      <c r="I22" s="17">
        <f>'19'!O11</f>
        <v>0.46900251248625313</v>
      </c>
      <c r="J22" s="17">
        <f>'19'!O12</f>
        <v>0.30109687065619822</v>
      </c>
      <c r="K22" s="17">
        <f>'19'!O13</f>
        <v>0.85027551152335079</v>
      </c>
      <c r="L22" s="17">
        <f>'19'!O14</f>
        <v>1.125106820326967</v>
      </c>
      <c r="M22" s="17">
        <f>'19'!O15</f>
        <v>0.95939226636543962</v>
      </c>
    </row>
    <row r="23" spans="1:13" ht="16">
      <c r="A23" s="17">
        <v>20</v>
      </c>
      <c r="B23" s="59" t="s">
        <v>81</v>
      </c>
      <c r="C23" s="17">
        <f>'20'!O5</f>
        <v>1.23779063840431</v>
      </c>
      <c r="D23" s="17">
        <f>'20'!O6</f>
        <v>1.2341093191260293</v>
      </c>
      <c r="E23" s="17">
        <f>'20'!O7</f>
        <v>1.0498091350090337</v>
      </c>
      <c r="F23" s="17">
        <f>'20'!O8</f>
        <v>0.97244651232862467</v>
      </c>
      <c r="G23" s="17">
        <f>'20'!O9</f>
        <v>0.62274242574332461</v>
      </c>
      <c r="H23" s="17">
        <f>'20'!O10</f>
        <v>1.1054982191427545</v>
      </c>
      <c r="I23" s="17">
        <f>'20'!O11</f>
        <v>0.46476070701377559</v>
      </c>
      <c r="J23" s="17">
        <f>'20'!O12</f>
        <v>0.29728483075180273</v>
      </c>
      <c r="K23" s="17">
        <f>'20'!O13</f>
        <v>0.84625092896210363</v>
      </c>
      <c r="L23" s="17">
        <f>'20'!O14</f>
        <v>0.68478892095867794</v>
      </c>
      <c r="M23" s="17">
        <f>'20'!O15</f>
        <v>0.83116082876517694</v>
      </c>
    </row>
    <row r="24" spans="1:13" ht="16">
      <c r="A24" s="17">
        <v>21</v>
      </c>
      <c r="B24" s="59" t="s">
        <v>85</v>
      </c>
      <c r="C24" s="17">
        <f>'21'!O5</f>
        <v>0.7748756611332982</v>
      </c>
      <c r="D24" s="17">
        <f>'21'!O6</f>
        <v>1.0654121597644515</v>
      </c>
      <c r="E24" s="17">
        <f>'21'!O7</f>
        <v>1.3082043100045291</v>
      </c>
      <c r="F24" s="17">
        <f>'21'!O8</f>
        <v>0.85884236412678705</v>
      </c>
      <c r="G24" s="17">
        <f>'21'!O9</f>
        <v>1.2052982078049794</v>
      </c>
      <c r="H24" s="17">
        <f>'21'!O10</f>
        <v>1.0930351678912564</v>
      </c>
      <c r="I24" s="17">
        <f>'21'!O11</f>
        <v>0.6732723516726935</v>
      </c>
      <c r="J24" s="17">
        <f>'21'!O12</f>
        <v>1.1073247058127373</v>
      </c>
      <c r="K24" s="17">
        <f>'21'!O13</f>
        <v>0.74470058249675497</v>
      </c>
      <c r="L24" s="17">
        <f>'21'!O14</f>
        <v>1.1358781963004365</v>
      </c>
      <c r="M24" s="17">
        <f>'21'!O15</f>
        <v>0.68145834250122317</v>
      </c>
    </row>
    <row r="25" spans="1:13" ht="16">
      <c r="A25" s="17">
        <v>22</v>
      </c>
      <c r="B25" s="59" t="s">
        <v>89</v>
      </c>
      <c r="C25" s="17">
        <f>'22'!O5</f>
        <v>1.1242781116688108</v>
      </c>
      <c r="D25" s="17">
        <f>'22'!O6</f>
        <v>0.74325743753644002</v>
      </c>
      <c r="E25" s="17">
        <f>'22'!O7</f>
        <v>1.1014012471031689</v>
      </c>
      <c r="F25" s="17">
        <f>'22'!O8</f>
        <v>0.93268562295932</v>
      </c>
      <c r="G25" s="17">
        <f>'22'!O9</f>
        <v>0.65825176657883755</v>
      </c>
      <c r="H25" s="17">
        <f>'22'!O10</f>
        <v>0.81310697145957112</v>
      </c>
      <c r="I25" s="17">
        <f>'22'!O11</f>
        <v>0.54620932185623816</v>
      </c>
      <c r="J25" s="17">
        <f>'22'!O12</f>
        <v>0.78701463743051625</v>
      </c>
      <c r="K25" s="17">
        <f>'22'!O13</f>
        <v>0.80566604782040552</v>
      </c>
      <c r="L25" s="17">
        <f>'22'!O14</f>
        <v>1.1465923694322357</v>
      </c>
      <c r="M25" s="17">
        <f>'22'!O15</f>
        <v>0.75824876786256112</v>
      </c>
    </row>
    <row r="26" spans="1:13" ht="16">
      <c r="A26" s="17">
        <v>23</v>
      </c>
      <c r="B26" s="59" t="s">
        <v>93</v>
      </c>
      <c r="C26" s="17">
        <f>'23'!O5</f>
        <v>1.280602793760278</v>
      </c>
      <c r="D26" s="17">
        <f>'23'!O6</f>
        <v>1.1055458404501495</v>
      </c>
      <c r="E26" s="17">
        <f>'23'!O7</f>
        <v>5.1423171293488439E-2</v>
      </c>
      <c r="F26" s="17">
        <f>'23'!O8</f>
        <v>1.3872213849535158</v>
      </c>
      <c r="G26" s="17">
        <f>'23'!O9</f>
        <v>1.3218697408972371</v>
      </c>
      <c r="H26" s="17">
        <f>'23'!O10</f>
        <v>1.1222782220677539</v>
      </c>
      <c r="I26" s="17">
        <f>'23'!O11</f>
        <v>0.30359035206411195</v>
      </c>
      <c r="J26" s="17">
        <f>'23'!O12</f>
        <v>0.37678677554287254</v>
      </c>
      <c r="K26" s="17">
        <f>'23'!O13</f>
        <v>1.3334207149378716</v>
      </c>
      <c r="L26" s="17">
        <f>'23'!O14</f>
        <v>1.3018029481717808</v>
      </c>
      <c r="M26" s="17">
        <f>'23'!O15</f>
        <v>0.91284693529380623</v>
      </c>
    </row>
    <row r="27" spans="1:13" ht="16">
      <c r="A27" s="17">
        <v>24</v>
      </c>
      <c r="B27" s="59" t="s">
        <v>97</v>
      </c>
      <c r="C27" s="17">
        <f>'24'!O5</f>
        <v>1.0931295366105331</v>
      </c>
      <c r="D27" s="17">
        <f>'24'!O6</f>
        <v>0.45335687567865918</v>
      </c>
      <c r="E27" s="17">
        <f>'24'!O7</f>
        <v>0.96546111320449246</v>
      </c>
      <c r="F27" s="17">
        <f>'24'!O8</f>
        <v>0.98803436819512502</v>
      </c>
      <c r="G27" s="17">
        <f>'24'!O9</f>
        <v>0.57969819171281289</v>
      </c>
      <c r="H27" s="17">
        <f>'24'!O10</f>
        <v>0.77572725416400301</v>
      </c>
      <c r="I27" s="17">
        <f>'24'!O11</f>
        <v>0.73670274069513753</v>
      </c>
      <c r="J27" s="17">
        <f>'24'!O12</f>
        <v>1.5058488382079689</v>
      </c>
      <c r="K27" s="17">
        <f>'24'!O13</f>
        <v>0.56250322929691221</v>
      </c>
      <c r="L27" s="17">
        <f>'24'!O14</f>
        <v>0.59139891503937758</v>
      </c>
      <c r="M27" s="17">
        <f>'24'!O15</f>
        <v>0.39680080546398616</v>
      </c>
    </row>
    <row r="28" spans="1:13" ht="16">
      <c r="A28" s="17">
        <v>25</v>
      </c>
      <c r="B28" s="59" t="s">
        <v>101</v>
      </c>
      <c r="C28" s="17">
        <f>'25'!O5</f>
        <v>0.88469502884135598</v>
      </c>
      <c r="D28" s="17">
        <f>'25'!O6</f>
        <v>0.78471681783620573</v>
      </c>
      <c r="E28" s="17">
        <f>'25'!O7</f>
        <v>1.2417574237259847</v>
      </c>
      <c r="F28" s="17">
        <f>'25'!O8</f>
        <v>0.92093515689857419</v>
      </c>
      <c r="G28" s="17">
        <f>'25'!O9</f>
        <v>0.75456649061053627</v>
      </c>
      <c r="H28" s="17">
        <f>'25'!O10</f>
        <v>0.32779254967741933</v>
      </c>
      <c r="I28" s="17">
        <f>'25'!O11</f>
        <v>0.44676908242761182</v>
      </c>
      <c r="J28" s="17">
        <f>'25'!O12</f>
        <v>0.80797564121225351</v>
      </c>
      <c r="K28" s="17">
        <f>'25'!O13</f>
        <v>1.0786648323513637</v>
      </c>
      <c r="L28" s="17">
        <f>'25'!O14</f>
        <v>1.05642544073385</v>
      </c>
      <c r="M28" s="17">
        <f>'25'!O15</f>
        <v>1.0315498280052686</v>
      </c>
    </row>
    <row r="29" spans="1:13" ht="16">
      <c r="A29" s="17">
        <v>26</v>
      </c>
      <c r="B29" s="59" t="s">
        <v>105</v>
      </c>
      <c r="C29" s="17">
        <f>'26'!O5</f>
        <v>1.1780039749438522</v>
      </c>
      <c r="D29" s="17">
        <f>'26'!O6</f>
        <v>0.68248404086081216</v>
      </c>
      <c r="E29" s="17">
        <f>'26'!O7</f>
        <v>0.95266360536823791</v>
      </c>
      <c r="F29" s="17">
        <f>'26'!O8</f>
        <v>0.97681162858187909</v>
      </c>
      <c r="G29" s="17">
        <f>'26'!O9</f>
        <v>0.7238412995329091</v>
      </c>
      <c r="H29" s="17">
        <f>'26'!O10</f>
        <v>1.0536378244719706</v>
      </c>
      <c r="I29" s="17">
        <f>'26'!O11</f>
        <v>0.5227283542957234</v>
      </c>
      <c r="J29" s="17">
        <f>'26'!O12</f>
        <v>1.0988913903384681</v>
      </c>
      <c r="K29" s="17">
        <f>'26'!O13</f>
        <v>0.47870306103155141</v>
      </c>
      <c r="L29" s="17">
        <f>'26'!O14</f>
        <v>0.79953349884503644</v>
      </c>
      <c r="M29" s="17">
        <f>'26'!O15</f>
        <v>0.78527645026115089</v>
      </c>
    </row>
    <row r="30" spans="1:13" ht="16">
      <c r="A30" s="17">
        <v>27</v>
      </c>
      <c r="B30" s="59" t="s">
        <v>3</v>
      </c>
      <c r="C30" s="17">
        <f>'27'!O5</f>
        <v>0.9426885121641827</v>
      </c>
      <c r="D30" s="17">
        <f>'27'!O6</f>
        <v>0.55251384051452213</v>
      </c>
      <c r="E30" s="17">
        <f>'27'!O7</f>
        <v>1.2435824694625457</v>
      </c>
      <c r="F30" s="17">
        <f>'27'!O8</f>
        <v>0.92677046240648076</v>
      </c>
      <c r="G30" s="17">
        <f>'27'!O9</f>
        <v>0.56342740804657221</v>
      </c>
      <c r="H30" s="17">
        <f>'27'!O10</f>
        <v>0.95092057766929594</v>
      </c>
      <c r="I30" s="17">
        <f>'27'!O11</f>
        <v>0.56742577271903039</v>
      </c>
      <c r="J30" s="17">
        <f>'27'!O12</f>
        <v>0.68303457602345818</v>
      </c>
      <c r="K30" s="17">
        <f>'27'!O13</f>
        <v>0.57706184149312212</v>
      </c>
      <c r="L30" s="17">
        <f>'27'!O14</f>
        <v>0.65754066656473387</v>
      </c>
      <c r="M30" s="17">
        <f>'27'!O15</f>
        <v>0.63588027096665789</v>
      </c>
    </row>
    <row r="31" spans="1:13" ht="16">
      <c r="A31" s="17">
        <v>28</v>
      </c>
      <c r="B31" s="59" t="s">
        <v>7</v>
      </c>
      <c r="C31" s="17">
        <f>'28'!O5</f>
        <v>1.26213039401857</v>
      </c>
      <c r="D31" s="17">
        <f>'28'!O6</f>
        <v>0.64569591581135866</v>
      </c>
      <c r="E31" s="17">
        <f>'28'!O7</f>
        <v>0.64368819442733249</v>
      </c>
      <c r="F31" s="17">
        <f>'28'!O8</f>
        <v>1.05188905505909</v>
      </c>
      <c r="G31" s="17">
        <f>'28'!O9</f>
        <v>1.3341741680492867</v>
      </c>
      <c r="H31" s="17">
        <f>'28'!O10</f>
        <v>1.0868704281019896</v>
      </c>
      <c r="I31" s="17">
        <f>'28'!O11</f>
        <v>0.40286005924478352</v>
      </c>
      <c r="J31" s="17">
        <f>'28'!O12</f>
        <v>0.72650321713173294</v>
      </c>
      <c r="K31" s="17">
        <f>'28'!O13</f>
        <v>1.006497832132524</v>
      </c>
      <c r="L31" s="17">
        <f>'28'!O14</f>
        <v>1.106664036136402</v>
      </c>
      <c r="M31" s="17">
        <f>'28'!O15</f>
        <v>0.75007858859318266</v>
      </c>
    </row>
    <row r="32" spans="1:13" ht="16">
      <c r="A32" s="17">
        <v>29</v>
      </c>
      <c r="B32" s="59" t="s">
        <v>11</v>
      </c>
      <c r="C32" s="17">
        <f>'29'!O5</f>
        <v>1.3037753338563762</v>
      </c>
      <c r="D32" s="17">
        <f>'29'!O6</f>
        <v>0.90433913849035563</v>
      </c>
      <c r="E32" s="17">
        <f>'29'!O7</f>
        <v>0.72248923014893651</v>
      </c>
      <c r="F32" s="17">
        <f>'29'!O8</f>
        <v>0.9991268106566229</v>
      </c>
      <c r="G32" s="17">
        <f>'29'!O9</f>
        <v>0.78753543131176373</v>
      </c>
      <c r="H32" s="17">
        <f>'29'!O10</f>
        <v>0.97658094199862566</v>
      </c>
      <c r="I32" s="17">
        <f>'29'!O11</f>
        <v>0.45851345545607652</v>
      </c>
      <c r="J32" s="17">
        <f>'29'!O12</f>
        <v>0.68403900291201247</v>
      </c>
      <c r="K32" s="17">
        <f>'29'!O13</f>
        <v>0.91871732811968165</v>
      </c>
      <c r="L32" s="17">
        <f>'29'!O14</f>
        <v>1.0634620980760179</v>
      </c>
      <c r="M32" s="17">
        <f>'29'!O15</f>
        <v>0.864646442462496</v>
      </c>
    </row>
    <row r="33" spans="1:13" ht="16">
      <c r="A33" s="17">
        <v>30</v>
      </c>
      <c r="B33" s="59" t="s">
        <v>15</v>
      </c>
      <c r="C33" s="17">
        <f>'30'!O5</f>
        <v>1.182597272633646</v>
      </c>
      <c r="D33" s="17">
        <f>'30'!O6</f>
        <v>0.70237450739545382</v>
      </c>
      <c r="E33" s="17">
        <f>'30'!O7</f>
        <v>1.1498724391638011</v>
      </c>
      <c r="F33" s="17">
        <f>'30'!O8</f>
        <v>1.0140093956786973</v>
      </c>
      <c r="G33" s="17">
        <f>'30'!O9</f>
        <v>0.89906943937473527</v>
      </c>
      <c r="H33" s="17">
        <f>'30'!O10</f>
        <v>0.89202796926901007</v>
      </c>
      <c r="I33" s="17">
        <f>'30'!O11</f>
        <v>0.50396532874487998</v>
      </c>
      <c r="J33" s="17">
        <f>'30'!O12</f>
        <v>0.60616886415457483</v>
      </c>
      <c r="K33" s="17">
        <f>'30'!O13</f>
        <v>0.87416658892513988</v>
      </c>
      <c r="L33" s="17">
        <f>'30'!O14</f>
        <v>0.94601642520228579</v>
      </c>
      <c r="M33" s="17">
        <f>'30'!O15</f>
        <v>0.7655194751963097</v>
      </c>
    </row>
    <row r="34" spans="1:13" ht="16">
      <c r="A34" s="17">
        <v>31</v>
      </c>
      <c r="B34" s="59" t="s">
        <v>19</v>
      </c>
      <c r="C34" s="17">
        <f>'31'!O5</f>
        <v>1.3218551789913617</v>
      </c>
      <c r="D34" s="17">
        <f>'31'!O6</f>
        <v>0.68894881875277847</v>
      </c>
      <c r="E34" s="17">
        <f>'31'!O7</f>
        <v>0.6000604382386806</v>
      </c>
      <c r="F34" s="17">
        <f>'31'!O8</f>
        <v>1.0733175871575853</v>
      </c>
      <c r="G34" s="17">
        <f>'31'!O9</f>
        <v>0.91810100514279314</v>
      </c>
      <c r="H34" s="17">
        <f>'31'!O10</f>
        <v>1.1264483401818826</v>
      </c>
      <c r="I34" s="17">
        <f>'31'!O11</f>
        <v>0.47314667057091525</v>
      </c>
      <c r="J34" s="17">
        <f>'31'!O12</f>
        <v>0.85556566009601975</v>
      </c>
      <c r="K34" s="17">
        <f>'31'!O13</f>
        <v>1.3052926509432059</v>
      </c>
      <c r="L34" s="17">
        <f>'31'!O14</f>
        <v>1.1246930607985983</v>
      </c>
      <c r="M34" s="17">
        <f>'31'!O15</f>
        <v>1.2052335983227871</v>
      </c>
    </row>
    <row r="35" spans="1:13" ht="16">
      <c r="A35" s="17">
        <v>32</v>
      </c>
      <c r="B35" s="59" t="s">
        <v>23</v>
      </c>
      <c r="C35" s="75">
        <f>'32'!O5</f>
        <v>1.2442044076130621</v>
      </c>
      <c r="D35" s="75">
        <f>'32'!O6</f>
        <v>1.0822154205791426</v>
      </c>
      <c r="E35" s="75">
        <f>'32'!O7</f>
        <v>0.88834066142266677</v>
      </c>
      <c r="F35" s="75">
        <f>'32'!O8</f>
        <v>1.0012268053443931</v>
      </c>
      <c r="G35" s="75">
        <f>'32'!O9</f>
        <v>0.79214396219021943</v>
      </c>
      <c r="H35" s="75">
        <f>'32'!O10</f>
        <v>1.0798586287085605</v>
      </c>
      <c r="I35" s="17">
        <f>'32'!O11</f>
        <v>0.46688428636594048</v>
      </c>
      <c r="J35" s="17">
        <f>'32'!O12</f>
        <v>0.7806010435695101</v>
      </c>
      <c r="K35" s="17">
        <f>'32'!O13</f>
        <v>0.88544460899205513</v>
      </c>
      <c r="L35" s="17">
        <f>'32'!O14</f>
        <v>1.0556692606225704</v>
      </c>
      <c r="M35" s="17">
        <f>'32'!O15</f>
        <v>0.63355282370134103</v>
      </c>
    </row>
    <row r="36" spans="1:13" ht="16">
      <c r="A36" s="17">
        <v>33</v>
      </c>
      <c r="B36" s="59" t="s">
        <v>27</v>
      </c>
      <c r="C36" s="17">
        <f>'33'!O5</f>
        <v>1.215684763601645</v>
      </c>
      <c r="D36" s="17">
        <f>'33'!O6</f>
        <v>0.89904737172008142</v>
      </c>
      <c r="E36" s="17">
        <f>'33'!O7</f>
        <v>1.2667237221999146</v>
      </c>
      <c r="F36" s="17">
        <f>'33'!O8</f>
        <v>1.0720010802386193</v>
      </c>
      <c r="G36" s="17">
        <f>'33'!O9</f>
        <v>1.0776996399189309</v>
      </c>
      <c r="H36" s="17">
        <f>'33'!O10</f>
        <v>1.0042792059018559</v>
      </c>
      <c r="I36" s="17">
        <f>'33'!O11</f>
        <v>0.35911764235194982</v>
      </c>
      <c r="J36" s="17">
        <f>'33'!O12</f>
        <v>0.61984653248633415</v>
      </c>
      <c r="K36" s="17">
        <f>'33'!O13</f>
        <v>1.1703075718372624</v>
      </c>
      <c r="L36" s="17">
        <f>'33'!O14</f>
        <v>0.95147110181120276</v>
      </c>
      <c r="M36" s="17">
        <f>'33'!O15</f>
        <v>1.0763509679106951</v>
      </c>
    </row>
    <row r="37" spans="1:13" ht="16">
      <c r="A37" s="17">
        <v>34</v>
      </c>
      <c r="B37" s="59" t="s">
        <v>31</v>
      </c>
      <c r="C37" s="17">
        <f>'34'!O5</f>
        <v>1.2686257605300253</v>
      </c>
      <c r="D37" s="17">
        <f>'34'!O6</f>
        <v>0.95441582969600391</v>
      </c>
      <c r="E37" s="17">
        <f>'34'!O7</f>
        <v>0.77945056926345424</v>
      </c>
      <c r="F37" s="17">
        <f>'34'!O8</f>
        <v>1.0258484399464292</v>
      </c>
      <c r="G37" s="17">
        <f>'34'!O9</f>
        <v>1.3242479386445978</v>
      </c>
      <c r="H37" s="17">
        <f>'34'!O10</f>
        <v>0.90924646011111609</v>
      </c>
      <c r="I37" s="17">
        <f>'34'!O11</f>
        <v>0.60168266654484515</v>
      </c>
      <c r="J37" s="17">
        <f>'34'!O12</f>
        <v>0.52093391150505008</v>
      </c>
      <c r="K37" s="17">
        <f>'34'!O13</f>
        <v>1.1928419116237254</v>
      </c>
      <c r="L37" s="17">
        <f>'34'!O14</f>
        <v>1.2196040890262758</v>
      </c>
      <c r="M37" s="17">
        <f>'34'!O15</f>
        <v>1.26214962769443</v>
      </c>
    </row>
    <row r="38" spans="1:13" ht="16">
      <c r="A38" s="17">
        <v>35</v>
      </c>
      <c r="B38" s="59" t="s">
        <v>35</v>
      </c>
      <c r="C38" s="17">
        <f>'35'!O5</f>
        <v>1.1456206412445966</v>
      </c>
      <c r="D38" s="17">
        <f>'35'!O6</f>
        <v>0.92910063033287771</v>
      </c>
      <c r="E38" s="17">
        <f>'35'!O7</f>
        <v>1.5370144482206194</v>
      </c>
      <c r="F38" s="17">
        <f>'35'!O8</f>
        <v>0.7410836877134569</v>
      </c>
      <c r="G38" s="17">
        <f>'35'!O9</f>
        <v>0.74391003663202859</v>
      </c>
      <c r="H38" s="17">
        <f>'35'!O10</f>
        <v>0.98582724628353913</v>
      </c>
      <c r="I38" s="17">
        <f>'35'!O11</f>
        <v>0.64664703726403383</v>
      </c>
      <c r="J38" s="17">
        <f>'35'!O12</f>
        <v>0.67293073225423028</v>
      </c>
      <c r="K38" s="17">
        <f>'35'!O13</f>
        <v>0.7872876607697431</v>
      </c>
      <c r="L38" s="17">
        <f>'35'!O14</f>
        <v>1.0537868651749669</v>
      </c>
      <c r="M38" s="17">
        <f>'35'!O15</f>
        <v>1.1145613318872158</v>
      </c>
    </row>
    <row r="39" spans="1:13" ht="16">
      <c r="A39" s="17">
        <v>36</v>
      </c>
      <c r="B39" s="59" t="s">
        <v>40</v>
      </c>
      <c r="C39" s="17">
        <f>'36'!O5</f>
        <v>1.4223388624915017</v>
      </c>
      <c r="D39" s="17">
        <f>'36'!O6</f>
        <v>0.96272159338511043</v>
      </c>
      <c r="E39" s="17">
        <f>'36'!O7</f>
        <v>0.90044212584860572</v>
      </c>
      <c r="F39" s="17">
        <f>'36'!O8</f>
        <v>0.92055880962823655</v>
      </c>
      <c r="G39" s="17">
        <f>'36'!O9</f>
        <v>0.64953229934580103</v>
      </c>
      <c r="H39" s="17">
        <f>'36'!O10</f>
        <v>0.92087779079184706</v>
      </c>
      <c r="I39" s="17">
        <f>'36'!O11</f>
        <v>0.67737890000638834</v>
      </c>
      <c r="J39" s="17">
        <f>'36'!O12</f>
        <v>0.6028665504548204</v>
      </c>
      <c r="K39" s="17">
        <f>'36'!O13</f>
        <v>0.89960395162895157</v>
      </c>
      <c r="L39" s="17">
        <f>'36'!O14</f>
        <v>1.0261094230678764</v>
      </c>
      <c r="M39" s="17">
        <f>'36'!O15</f>
        <v>0.85709311313571424</v>
      </c>
    </row>
    <row r="40" spans="1:13" ht="16">
      <c r="A40" s="17">
        <v>37</v>
      </c>
      <c r="B40" s="59" t="s">
        <v>44</v>
      </c>
      <c r="C40" s="17">
        <f>'37'!O5</f>
        <v>1.3158520106853808</v>
      </c>
      <c r="D40" s="17">
        <f>'37'!O6</f>
        <v>1.2308743722409963</v>
      </c>
      <c r="E40" s="17">
        <f>'37'!O7</f>
        <v>0.67989609564674736</v>
      </c>
      <c r="F40" s="17">
        <f>'37'!O8</f>
        <v>0.85346865603822941</v>
      </c>
      <c r="G40" s="17">
        <f>'37'!O9</f>
        <v>0.99573322941315656</v>
      </c>
      <c r="H40" s="17">
        <f>'37'!O10</f>
        <v>0.9982797258647863</v>
      </c>
      <c r="I40" s="17">
        <f>'37'!O11</f>
        <v>0.67243826799829676</v>
      </c>
      <c r="J40" s="17">
        <f>'37'!O12</f>
        <v>0.57033178494478654</v>
      </c>
      <c r="K40" s="17">
        <f>'37'!O13</f>
        <v>1.0084312118459438</v>
      </c>
      <c r="L40" s="17">
        <f>'37'!O14</f>
        <v>1.2183564673875695</v>
      </c>
      <c r="M40" s="17">
        <f>'37'!O15</f>
        <v>1.2474995129834534</v>
      </c>
    </row>
    <row r="41" spans="1:13" ht="16">
      <c r="A41" s="17">
        <v>38</v>
      </c>
      <c r="B41" s="59" t="s">
        <v>48</v>
      </c>
      <c r="C41" s="17">
        <f>'38'!O5</f>
        <v>1.0745436315124726</v>
      </c>
      <c r="D41" s="17">
        <f>'38'!O6</f>
        <v>0.81627607614805442</v>
      </c>
      <c r="E41" s="17">
        <f>'38'!O7</f>
        <v>0.75226274269046312</v>
      </c>
      <c r="F41" s="17">
        <f>'38'!O8</f>
        <v>0.98302039681960318</v>
      </c>
      <c r="G41" s="17">
        <f>'38'!O9</f>
        <v>0.91952628519120605</v>
      </c>
      <c r="H41" s="17">
        <f>'38'!O10</f>
        <v>0.15311666613431324</v>
      </c>
      <c r="I41" s="17">
        <f>'38'!O11</f>
        <v>0.49366515691151142</v>
      </c>
      <c r="J41" s="17">
        <f>'38'!O12</f>
        <v>0.64416559152305197</v>
      </c>
      <c r="K41" s="17">
        <f>'38'!O13</f>
        <v>0.98108022715111343</v>
      </c>
      <c r="L41" s="17">
        <f>'38'!O14</f>
        <v>0.88966103816228315</v>
      </c>
      <c r="M41" s="17">
        <f>'38'!O15</f>
        <v>1.0658471232868625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>
        <f>'39'!K5</f>
        <v>0.71506677804120089</v>
      </c>
      <c r="D43" s="17">
        <f>'39'!K6</f>
        <v>0.56555391128225485</v>
      </c>
      <c r="E43" s="17">
        <f>'39'!K7</f>
        <v>1.1476726462525724</v>
      </c>
      <c r="F43" s="17">
        <f>'39'!K8</f>
        <v>0.89601532305197129</v>
      </c>
      <c r="G43" s="17">
        <f>'39'!K9</f>
        <v>0.33102120723946116</v>
      </c>
      <c r="H43" s="17">
        <f>'39'!K10</f>
        <v>0.6007723052331696</v>
      </c>
      <c r="I43" s="17">
        <f>'39'!K11</f>
        <v>0.77479104729963888</v>
      </c>
      <c r="J43" s="17">
        <f>'39'!K12</f>
        <v>0.85452913552659715</v>
      </c>
      <c r="K43" s="17">
        <f>'39'!K13</f>
        <v>0.31979467701621916</v>
      </c>
      <c r="L43" s="17">
        <f>'39'!K14</f>
        <v>0.48543625416462638</v>
      </c>
      <c r="M43" s="17">
        <f>'39'!K15</f>
        <v>0.14314335425919636</v>
      </c>
    </row>
    <row r="44" spans="1:13" ht="17" thickBot="1">
      <c r="A44">
        <v>40</v>
      </c>
      <c r="B44" s="60" t="s">
        <v>60</v>
      </c>
      <c r="C44" s="17">
        <f>'40'!K5</f>
        <v>0.96571542077606065</v>
      </c>
      <c r="D44" s="17">
        <f>'40'!K6</f>
        <v>0.70166880613745064</v>
      </c>
      <c r="E44" s="17">
        <f>'40'!K7</f>
        <v>1.0322663631720899</v>
      </c>
      <c r="F44" s="17">
        <f>'40'!K8</f>
        <v>0.89628811553546606</v>
      </c>
      <c r="G44" s="17">
        <f>'40'!K9</f>
        <v>0.43867309771298996</v>
      </c>
      <c r="H44" s="17">
        <f>'40'!K10</f>
        <v>0.54009964624972817</v>
      </c>
      <c r="I44" s="17">
        <f>'40'!K11</f>
        <v>0.86327944982019345</v>
      </c>
      <c r="J44" s="17">
        <f>'40'!K12</f>
        <v>0.67844486447216323</v>
      </c>
      <c r="K44" s="17">
        <f>'40'!K13</f>
        <v>0.3631867465834045</v>
      </c>
      <c r="L44" s="17">
        <f>'40'!K14</f>
        <v>0.52377723653574992</v>
      </c>
      <c r="M44" s="17">
        <f>'40'!K15</f>
        <v>0.24678423447081069</v>
      </c>
    </row>
    <row r="45" spans="1:13" ht="17" thickBot="1">
      <c r="A45">
        <v>41</v>
      </c>
      <c r="B45" s="60" t="s">
        <v>64</v>
      </c>
      <c r="C45" s="17">
        <f>'41'!K5</f>
        <v>1.103542957825222</v>
      </c>
      <c r="D45" s="17">
        <f>'41'!K6</f>
        <v>0.58666113008558074</v>
      </c>
      <c r="E45" s="17">
        <f>'41'!K7</f>
        <v>0.84318495201094334</v>
      </c>
      <c r="F45" s="17">
        <f>'41'!K8</f>
        <v>0.99332278853463996</v>
      </c>
      <c r="G45" s="17">
        <f>'41'!K9</f>
        <v>0.47673891957801895</v>
      </c>
      <c r="H45" s="17">
        <f>'41'!K10</f>
        <v>0.75766395528999875</v>
      </c>
      <c r="I45" s="17">
        <f>'41'!K11</f>
        <v>0.59810397710288599</v>
      </c>
      <c r="J45" s="17">
        <f>'41'!K12</f>
        <v>0.75963639894962143</v>
      </c>
      <c r="K45" s="17">
        <f>'41'!K13</f>
        <v>0.38613297663205959</v>
      </c>
      <c r="L45" s="17">
        <f>'41'!K14</f>
        <v>0.66509113447620427</v>
      </c>
      <c r="M45" s="17">
        <f>'41'!K15</f>
        <v>0.50037081662552274</v>
      </c>
    </row>
    <row r="46" spans="1:13" ht="17" thickBot="1">
      <c r="A46">
        <v>42</v>
      </c>
      <c r="B46" s="60" t="s">
        <v>68</v>
      </c>
      <c r="C46" s="17">
        <f>'42'!K5</f>
        <v>1.0355800469422536</v>
      </c>
      <c r="D46" s="17">
        <f>'42'!K6</f>
        <v>0.57646386143390682</v>
      </c>
      <c r="E46" s="17">
        <f>'42'!K7</f>
        <v>1.0962232229290876</v>
      </c>
      <c r="F46" s="17">
        <f>'42'!K8</f>
        <v>0.93117332889578419</v>
      </c>
      <c r="G46" s="17">
        <f>'42'!K9</f>
        <v>0.42974821106482214</v>
      </c>
      <c r="H46" s="17">
        <f>'42'!K10</f>
        <v>0.84943140647542459</v>
      </c>
      <c r="I46" s="17">
        <f>'42'!K11</f>
        <v>0.70217116262941359</v>
      </c>
      <c r="J46" s="17">
        <f>'42'!K12</f>
        <v>0.80063663411675456</v>
      </c>
      <c r="K46" s="17">
        <f>'42'!K13</f>
        <v>0.466711290428653</v>
      </c>
      <c r="L46" s="17">
        <f>'42'!K14</f>
        <v>0.67721233516647283</v>
      </c>
      <c r="M46" s="17">
        <f>'42'!K15</f>
        <v>0.71004667467148386</v>
      </c>
    </row>
    <row r="47" spans="1:13" ht="17" thickBot="1">
      <c r="A47">
        <v>43</v>
      </c>
      <c r="B47" s="60" t="s">
        <v>72</v>
      </c>
      <c r="C47" s="17">
        <f>'43'!K5</f>
        <v>0.7563158995408864</v>
      </c>
      <c r="D47" s="17">
        <f>'43'!K6</f>
        <v>0.6191425461206771</v>
      </c>
      <c r="E47" s="17">
        <f>'43'!K7</f>
        <v>1.0592114891886244</v>
      </c>
      <c r="F47" s="17">
        <f>'43'!K8</f>
        <v>0.87230907607709363</v>
      </c>
      <c r="G47" s="17">
        <f>'43'!K9</f>
        <v>0.26490138106314126</v>
      </c>
      <c r="H47" s="17">
        <f>'43'!K10</f>
        <v>0.82304459654756223</v>
      </c>
      <c r="I47" s="17">
        <f>'43'!K11</f>
        <v>0.6056326758322812</v>
      </c>
      <c r="J47" s="17">
        <f>'43'!K12</f>
        <v>0.86487415579825566</v>
      </c>
      <c r="K47" s="17">
        <f>'43'!K13</f>
        <v>0.33027779337781532</v>
      </c>
      <c r="L47" s="17">
        <f>'43'!K14</f>
        <v>0.79925652831105676</v>
      </c>
      <c r="M47" s="17">
        <f>'43'!K15</f>
        <v>0.37473718098717873</v>
      </c>
    </row>
    <row r="48" spans="1:13" ht="17" thickBot="1">
      <c r="A48">
        <v>44</v>
      </c>
      <c r="B48" s="60" t="s">
        <v>76</v>
      </c>
      <c r="C48" s="17">
        <f>'44'!K5</f>
        <v>1.0795272250789658</v>
      </c>
      <c r="D48" s="17">
        <f>'44'!K6</f>
        <v>0.67703629915705499</v>
      </c>
      <c r="E48" s="17">
        <f>'44'!K7</f>
        <v>1.136053810180373</v>
      </c>
      <c r="F48" s="17">
        <f>'44'!K8</f>
        <v>0.96306795944605372</v>
      </c>
      <c r="G48" s="17">
        <f>'44'!K9</f>
        <v>0.40928035379510191</v>
      </c>
      <c r="H48" s="17">
        <f>'44'!K10</f>
        <v>0.77236756659939665</v>
      </c>
      <c r="I48" s="17">
        <f>'44'!K11</f>
        <v>0.54262216582760125</v>
      </c>
      <c r="J48" s="17">
        <f>'44'!K12</f>
        <v>0.63309495627356449</v>
      </c>
      <c r="K48" s="17">
        <f>'44'!K13</f>
        <v>0.43183592612853378</v>
      </c>
      <c r="L48" s="17">
        <f>'44'!K14</f>
        <v>0.94291072119233166</v>
      </c>
      <c r="M48" s="17">
        <f>'44'!K14</f>
        <v>0.94291072119233166</v>
      </c>
    </row>
    <row r="49" spans="1:13" ht="17" thickBot="1">
      <c r="A49">
        <v>45</v>
      </c>
      <c r="B49" s="60" t="s">
        <v>80</v>
      </c>
      <c r="C49" s="17">
        <f>'45'!K5</f>
        <v>1.10026123702752</v>
      </c>
      <c r="D49" s="17">
        <f>'45'!K6</f>
        <v>0.82874974320665618</v>
      </c>
      <c r="E49" s="17">
        <f>'45'!K7</f>
        <v>0.74643731326612661</v>
      </c>
      <c r="F49" s="17">
        <f>'45'!K8</f>
        <v>1.0225567951609025</v>
      </c>
      <c r="G49" s="17">
        <f>'45'!K9</f>
        <v>0.4511092996319821</v>
      </c>
      <c r="H49" s="17">
        <f>'45'!K10</f>
        <v>0.92627183453396389</v>
      </c>
      <c r="I49" s="17">
        <f>'45'!K11</f>
        <v>0.42680070239263662</v>
      </c>
      <c r="J49" s="17">
        <f>'45'!K12</f>
        <v>0.75093281299856607</v>
      </c>
      <c r="K49" s="17">
        <f>'45'!K13</f>
        <v>0.73953873361675404</v>
      </c>
      <c r="L49" s="17">
        <f>'45'!K14</f>
        <v>0.87901491638063667</v>
      </c>
      <c r="M49" s="17">
        <f>'45'!K15</f>
        <v>1.002065539499142</v>
      </c>
    </row>
    <row r="50" spans="1:13" ht="17" thickBot="1">
      <c r="A50">
        <v>46</v>
      </c>
      <c r="B50" s="60" t="s">
        <v>84</v>
      </c>
      <c r="C50" s="17">
        <f>'46'!K5</f>
        <v>1.1532358571658523</v>
      </c>
      <c r="D50" s="17">
        <f>'46'!K6</f>
        <v>0.91958517809883256</v>
      </c>
      <c r="E50" s="17">
        <f>'46'!K7</f>
        <v>1.125701858627284</v>
      </c>
      <c r="F50" s="17">
        <f>'46'!K8</f>
        <v>0.99746765194831399</v>
      </c>
      <c r="G50" s="17">
        <f>'46'!K9</f>
        <v>0.71760105497926707</v>
      </c>
      <c r="H50" s="17">
        <f>'46'!K10</f>
        <v>0.35357520234211892</v>
      </c>
      <c r="I50" s="17">
        <f>'46'!K11</f>
        <v>0.45149237936844211</v>
      </c>
      <c r="J50" s="17">
        <f>'46'!K12</f>
        <v>0.875</v>
      </c>
      <c r="K50" s="17">
        <f>'46'!K13</f>
        <v>0.61699832394529164</v>
      </c>
      <c r="L50" s="17">
        <f>'46'!K14</f>
        <v>1.0438840932751856</v>
      </c>
      <c r="M50" s="17">
        <f>'46'!K15</f>
        <v>0.51271762912872199</v>
      </c>
    </row>
    <row r="51" spans="1:13" ht="17" thickBot="1">
      <c r="A51">
        <v>47</v>
      </c>
      <c r="B51" s="60" t="s">
        <v>88</v>
      </c>
      <c r="C51" s="17">
        <f>'47'!K5</f>
        <v>1.384721759285803</v>
      </c>
      <c r="D51" s="17">
        <f>'47'!K6</f>
        <v>1.0076848534255365</v>
      </c>
      <c r="E51" s="17">
        <f>'47'!K7</f>
        <v>1.1680701160562517</v>
      </c>
      <c r="F51" s="17">
        <f>'47'!K8</f>
        <v>0.88900090523815911</v>
      </c>
      <c r="G51" s="17">
        <f>'47'!K9</f>
        <v>0.58062907466099145</v>
      </c>
      <c r="H51" s="17">
        <f>'47'!K10</f>
        <v>0.95663877057649016</v>
      </c>
      <c r="I51" s="17">
        <f>'47'!K11</f>
        <v>0.66571359511704464</v>
      </c>
      <c r="J51" s="17">
        <f>'47'!K12</f>
        <v>0.371335482698257</v>
      </c>
      <c r="K51" s="17">
        <f>'47'!K13</f>
        <v>0.22168917674903688</v>
      </c>
      <c r="L51" s="17">
        <f>'47'!K14</f>
        <v>0.78544862593330866</v>
      </c>
      <c r="M51" s="17">
        <f>'47'!K15</f>
        <v>1.0730123048991507</v>
      </c>
    </row>
    <row r="52" spans="1:13" ht="17" thickBot="1">
      <c r="A52">
        <v>48</v>
      </c>
      <c r="B52" s="60" t="s">
        <v>92</v>
      </c>
      <c r="C52" s="17">
        <f>'48'!K5</f>
        <v>0.99677287947420989</v>
      </c>
      <c r="D52" s="17">
        <f>'48'!K6</f>
        <v>0.71532602993789296</v>
      </c>
      <c r="E52" s="17">
        <f>'48'!K7</f>
        <v>1.2707909767073318</v>
      </c>
      <c r="F52" s="17">
        <f>'48'!K8</f>
        <v>0.96752169779188479</v>
      </c>
      <c r="G52" s="17">
        <f>'48'!K9</f>
        <v>0.62972230399499729</v>
      </c>
      <c r="H52" s="17">
        <f>'48'!K10</f>
        <v>0.83228003352699664</v>
      </c>
      <c r="I52" s="17">
        <f>'48'!K11</f>
        <v>0.56481175416587481</v>
      </c>
      <c r="J52" s="17">
        <f>'48'!K12</f>
        <v>0.68387128805116948</v>
      </c>
      <c r="K52" s="17">
        <f>'48'!K13</f>
        <v>0.53211056805815715</v>
      </c>
      <c r="L52" s="17">
        <f>'48'!K14</f>
        <v>0.92747369755440101</v>
      </c>
      <c r="M52" s="17">
        <f>'48'!K15</f>
        <v>0.85412614906183126</v>
      </c>
    </row>
    <row r="53" spans="1:13" ht="17" thickBot="1">
      <c r="A53">
        <v>49</v>
      </c>
      <c r="B53" s="60" t="s">
        <v>96</v>
      </c>
      <c r="C53" s="17">
        <f>'49'!K5</f>
        <v>1.3651845022648552</v>
      </c>
      <c r="D53" s="17">
        <f>'49'!K6</f>
        <v>0.91463571823577883</v>
      </c>
      <c r="E53" s="17">
        <f>'49'!K7</f>
        <v>0.69601966251973091</v>
      </c>
      <c r="F53" s="17">
        <f>'49'!K8</f>
        <v>1.0850688489602236</v>
      </c>
      <c r="G53" s="17">
        <f>'49'!K9</f>
        <v>0.90818306565301377</v>
      </c>
      <c r="H53" s="17">
        <f>'49'!K10</f>
        <v>0.81432630544062967</v>
      </c>
      <c r="I53" s="17">
        <f>'49'!K11</f>
        <v>0.50195440066706654</v>
      </c>
      <c r="J53" s="17">
        <f>'49'!K12</f>
        <v>0.82004979070984252</v>
      </c>
      <c r="K53" s="17">
        <f>'49'!K13</f>
        <v>1.185988514916777</v>
      </c>
      <c r="L53" s="17">
        <f>'49'!K14</f>
        <v>1.0361686719683443</v>
      </c>
      <c r="M53" s="17">
        <f>'49'!K15</f>
        <v>0.96734906857501712</v>
      </c>
    </row>
    <row r="54" spans="1:13" ht="17" thickBot="1">
      <c r="A54">
        <v>50</v>
      </c>
      <c r="B54" s="60" t="s">
        <v>100</v>
      </c>
      <c r="C54" s="17">
        <f>'50'!K5</f>
        <v>1.2584647998128722</v>
      </c>
      <c r="D54" s="17">
        <f>'50'!K6</f>
        <v>0.77627165656538999</v>
      </c>
      <c r="E54" s="17">
        <f>'50'!K7</f>
        <v>0.83155666333098111</v>
      </c>
      <c r="F54" s="17">
        <f>'50'!K8</f>
        <v>1.0898654325401278</v>
      </c>
      <c r="G54" s="17">
        <f>'50'!K9</f>
        <v>0.70831446955691313</v>
      </c>
      <c r="H54" s="17">
        <f>'50'!K10</f>
        <v>0.40664055674253402</v>
      </c>
      <c r="I54" s="17">
        <f>'50'!K11</f>
        <v>0.41860262652660302</v>
      </c>
      <c r="J54" s="17">
        <f>'50'!K12</f>
        <v>0.92728665363699658</v>
      </c>
      <c r="K54" s="17">
        <f>'50'!K13</f>
        <v>0.64145222926216594</v>
      </c>
      <c r="L54" s="17">
        <f>'50'!K14</f>
        <v>0.93622293223768016</v>
      </c>
      <c r="M54" s="17">
        <f>'50'!K15</f>
        <v>1.1846339340923902</v>
      </c>
    </row>
    <row r="55" spans="1:13" ht="17" thickBot="1">
      <c r="A55">
        <v>51</v>
      </c>
      <c r="B55" s="60" t="s">
        <v>104</v>
      </c>
      <c r="C55" s="17">
        <f>'51'!K5</f>
        <v>1.3978743206276767</v>
      </c>
      <c r="D55" s="17">
        <f>'51'!K6</f>
        <v>0.87115101500624603</v>
      </c>
      <c r="E55" s="17">
        <f>'51'!K7</f>
        <v>1.0347467906330372</v>
      </c>
      <c r="F55" s="17">
        <f>'51'!K8</f>
        <v>0.91690365437617916</v>
      </c>
      <c r="G55" s="17">
        <f>'51'!K9</f>
        <v>1.1454985732889931</v>
      </c>
      <c r="H55" s="17">
        <f>'51'!K10</f>
        <v>0.76845728753433828</v>
      </c>
      <c r="I55" s="17">
        <f>'51'!K11</f>
        <v>0.5811299981047171</v>
      </c>
      <c r="J55" s="17">
        <f>'51'!K12</f>
        <v>0.65102762400711489</v>
      </c>
      <c r="K55" s="17">
        <f>'51'!K13</f>
        <v>0.6686461077302791</v>
      </c>
      <c r="L55" s="17">
        <f>'51'!K14</f>
        <v>0.82630190485775679</v>
      </c>
      <c r="M55" s="17">
        <f>'51'!K15</f>
        <v>0.61121005628776981</v>
      </c>
    </row>
    <row r="56" spans="1:13" ht="17" thickBot="1">
      <c r="A56">
        <v>52</v>
      </c>
      <c r="B56" s="60" t="s">
        <v>108</v>
      </c>
      <c r="C56" s="17">
        <f>'52'!K5</f>
        <v>0.7889969035643537</v>
      </c>
      <c r="D56" s="17">
        <f>'52'!K6</f>
        <v>0.74720982175150585</v>
      </c>
      <c r="E56" s="17">
        <f>'52'!K7</f>
        <v>0.53131069179351609</v>
      </c>
      <c r="F56" s="17">
        <f>'52'!K8</f>
        <v>0.84999221238130318</v>
      </c>
      <c r="G56" s="17">
        <f>'52'!K9</f>
        <v>0.40783888152813796</v>
      </c>
      <c r="H56" s="17">
        <f>'52'!K10</f>
        <v>1.00621238779612</v>
      </c>
      <c r="I56" s="17">
        <f>'52'!K11</f>
        <v>0.81219626678061096</v>
      </c>
      <c r="J56" s="17">
        <f>'52'!K12</f>
        <v>0.875</v>
      </c>
      <c r="K56" s="17">
        <f>'52'!K13</f>
        <v>0.34911074653476015</v>
      </c>
      <c r="L56" s="17">
        <f>'52'!K14</f>
        <v>0.65712783633788918</v>
      </c>
      <c r="M56" s="17">
        <f>'52'!K15</f>
        <v>7.4206407756275796E-3</v>
      </c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'1'!O5</f>
        <v>1.3560780536579604</v>
      </c>
      <c r="D60" s="62">
        <f>'1'!O6</f>
        <v>0.83550250894075595</v>
      </c>
      <c r="E60" s="62">
        <f>'1'!O7</f>
        <v>0.61905365237559995</v>
      </c>
      <c r="F60" s="62">
        <f>'1'!O8</f>
        <v>0.98701666105454366</v>
      </c>
      <c r="G60" s="62">
        <f>'1'!O9</f>
        <v>1.089434689331239</v>
      </c>
      <c r="H60" s="78">
        <f>'1'!O10</f>
        <v>0.99243225934649115</v>
      </c>
      <c r="I60" s="78">
        <f>'1'!O11</f>
        <v>0.54006635289195848</v>
      </c>
      <c r="J60" s="78">
        <f>'1'!O12</f>
        <v>0.49047702414493483</v>
      </c>
      <c r="K60" s="79">
        <f>'1'!O13</f>
        <v>0.90742399205929414</v>
      </c>
      <c r="L60" s="62">
        <f>'1'!O14</f>
        <v>0.92530877704494152</v>
      </c>
      <c r="M60" s="63">
        <f>'1'!O15</f>
        <v>0.79007638878176656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417"/>
  <sheetViews>
    <sheetView topLeftCell="A37" workbookViewId="0">
      <selection activeCell="I51" sqref="I51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'1'!P5</f>
        <v>1.3516035597319511</v>
      </c>
      <c r="D4" s="17">
        <f>'1'!P6</f>
        <v>0.83680151270925862</v>
      </c>
      <c r="E4" s="17">
        <f>'1'!P7</f>
        <v>0.59676708393418343</v>
      </c>
      <c r="F4" s="17">
        <f>'1'!P8</f>
        <v>0.98065978382335395</v>
      </c>
      <c r="G4" s="17">
        <f>'1'!P9</f>
        <v>1.0697194563004322</v>
      </c>
      <c r="H4" s="17">
        <f>'1'!P10</f>
        <v>0.95537637736515091</v>
      </c>
      <c r="I4" s="17">
        <f>'1'!P11</f>
        <v>0.5532140707490808</v>
      </c>
      <c r="J4" s="17">
        <f>'1'!P12</f>
        <v>0.56173567583254569</v>
      </c>
      <c r="K4" s="17">
        <f>'1'!P13</f>
        <v>0.90111606380510578</v>
      </c>
      <c r="L4" s="17">
        <f>'1'!P14</f>
        <v>0.68475488386990646</v>
      </c>
      <c r="M4" s="17">
        <f>'1'!P15</f>
        <v>0.72337849917318919</v>
      </c>
    </row>
    <row r="5" spans="1:13" ht="16">
      <c r="A5" s="17">
        <v>2</v>
      </c>
      <c r="B5" s="59" t="s">
        <v>8</v>
      </c>
      <c r="C5" s="17">
        <f>'2'!P5</f>
        <v>0.83942575809918785</v>
      </c>
      <c r="D5" s="17">
        <f>'2'!P6</f>
        <v>0.80772251110073567</v>
      </c>
      <c r="E5" s="17">
        <f>'2'!P7</f>
        <v>0.43142114030977669</v>
      </c>
      <c r="F5" s="17">
        <f>'2'!P8</f>
        <v>0.97028543771521369</v>
      </c>
      <c r="G5" s="17">
        <f>'2'!P9</f>
        <v>0.91310011710960803</v>
      </c>
      <c r="H5" s="17">
        <f>'2'!P10</f>
        <v>1.000459665066503</v>
      </c>
      <c r="I5" s="17">
        <f>'2'!P11</f>
        <v>0.45119323759198121</v>
      </c>
      <c r="J5" s="17">
        <f>'2'!P12</f>
        <v>0.56721172992902769</v>
      </c>
      <c r="K5" s="17">
        <f>'2'!P13</f>
        <v>0.75881989831892105</v>
      </c>
      <c r="L5" s="17">
        <f>'2'!P14</f>
        <v>1.0179781254070861</v>
      </c>
      <c r="M5" s="17">
        <f>'2'!P15</f>
        <v>1.1150020168002535</v>
      </c>
    </row>
    <row r="6" spans="1:13" ht="16">
      <c r="A6" s="17">
        <v>3</v>
      </c>
      <c r="B6" s="59" t="s">
        <v>12</v>
      </c>
      <c r="C6" s="17">
        <f>'3'!P5</f>
        <v>0.88760647134329318</v>
      </c>
      <c r="D6" s="17">
        <f>'3'!P6</f>
        <v>0.47917413053545066</v>
      </c>
      <c r="E6" s="17">
        <f>'3'!P7</f>
        <v>1.1649925162119745</v>
      </c>
      <c r="F6" s="17">
        <f>'3'!P8</f>
        <v>0.97183170218780246</v>
      </c>
      <c r="G6" s="17">
        <f>'3'!P9</f>
        <v>0.53550224622192288</v>
      </c>
      <c r="H6" s="17">
        <f>'3'!P10</f>
        <v>1.0401051099921537</v>
      </c>
      <c r="I6" s="17">
        <f>'3'!P11</f>
        <v>0.53619523092331611</v>
      </c>
      <c r="J6" s="17">
        <f>'3'!P12</f>
        <v>0.95908375431082604</v>
      </c>
      <c r="K6" s="17">
        <f>'3'!P13</f>
        <v>0.52212188504742363</v>
      </c>
      <c r="L6" s="17">
        <f>'3'!P14</f>
        <v>0.62807084589542705</v>
      </c>
      <c r="M6" s="17">
        <f>'3'!P15</f>
        <v>0.86262036900434136</v>
      </c>
    </row>
    <row r="7" spans="1:13" ht="16">
      <c r="A7" s="17">
        <v>4</v>
      </c>
      <c r="B7" s="59" t="s">
        <v>16</v>
      </c>
      <c r="C7" s="17">
        <f>'4'!P5</f>
        <v>1.0556262652608195</v>
      </c>
      <c r="D7" s="76">
        <f>'4'!P6</f>
        <v>0.6870882325126475</v>
      </c>
      <c r="E7" s="76">
        <f>'4'!P7</f>
        <v>1.0014424382292995</v>
      </c>
      <c r="F7" s="76">
        <f>'4'!P8</f>
        <v>1.1220468874631035</v>
      </c>
      <c r="G7" s="76">
        <f>'4'!P9</f>
        <v>0.78809734307453017</v>
      </c>
      <c r="H7" s="76">
        <f>'4'!P10</f>
        <v>0.98953687749339847</v>
      </c>
      <c r="I7" s="17">
        <f>'4'!P11</f>
        <v>0.66551833674682626</v>
      </c>
      <c r="J7" s="17">
        <f>'4'!P12</f>
        <v>1.4905017576781083</v>
      </c>
      <c r="K7" s="17">
        <f>'4'!P13</f>
        <v>0.41304432376020722</v>
      </c>
      <c r="L7" s="17">
        <f>'4'!P14</f>
        <v>0.79762288167154427</v>
      </c>
      <c r="M7" s="17">
        <f>'4'!P15</f>
        <v>0.56920333076800111</v>
      </c>
    </row>
    <row r="8" spans="1:13" ht="16">
      <c r="A8" s="17">
        <v>5</v>
      </c>
      <c r="B8" s="59" t="s">
        <v>20</v>
      </c>
      <c r="C8" s="17">
        <f>'5'!P5</f>
        <v>1.3173350105019774</v>
      </c>
      <c r="D8" s="76">
        <f>'5'!P6</f>
        <v>1.0901477205276442</v>
      </c>
      <c r="E8" s="76">
        <f>'5'!P7</f>
        <v>0.9736431588604505</v>
      </c>
      <c r="F8" s="76">
        <f>'5'!P8</f>
        <v>1.0637533042175074</v>
      </c>
      <c r="G8" s="76">
        <f>'5'!P9</f>
        <v>0.6993149721329629</v>
      </c>
      <c r="H8" s="76">
        <f>'5'!P10</f>
        <v>1.1273949487623545</v>
      </c>
      <c r="I8" s="17">
        <f>'5'!P11</f>
        <v>0.47944920433689259</v>
      </c>
      <c r="J8" s="17">
        <f>'5'!P12</f>
        <v>0.51939006310819225</v>
      </c>
      <c r="K8" s="17">
        <f>'5'!P13</f>
        <v>0.97982742573521353</v>
      </c>
      <c r="L8" s="17">
        <f>'5'!P14</f>
        <v>1.1949165543879425</v>
      </c>
      <c r="M8" s="17">
        <f>'5'!P15</f>
        <v>0.74322691582251443</v>
      </c>
    </row>
    <row r="9" spans="1:13" ht="16">
      <c r="A9" s="17">
        <v>6</v>
      </c>
      <c r="B9" s="59" t="s">
        <v>24</v>
      </c>
      <c r="C9" s="17">
        <f>'6'!P5</f>
        <v>1.3195392951294489</v>
      </c>
      <c r="D9" s="17">
        <f>'6'!P6</f>
        <v>1.0125968264449443</v>
      </c>
      <c r="E9" s="17">
        <f>'6'!P7</f>
        <v>0.83340247541721935</v>
      </c>
      <c r="F9" s="17">
        <f>'6'!P8</f>
        <v>1.0749198539575806</v>
      </c>
      <c r="G9" s="17">
        <f>'6'!P9</f>
        <v>1.0297644037825942</v>
      </c>
      <c r="H9" s="17">
        <f>'6'!P10</f>
        <v>1.0751157379962759</v>
      </c>
      <c r="I9" s="17">
        <f>'6'!P11</f>
        <v>0.5836212319755848</v>
      </c>
      <c r="J9" s="17">
        <f>'6'!P12</f>
        <v>0.92161420925518867</v>
      </c>
      <c r="K9" s="17">
        <f>'6'!P13</f>
        <v>0.94633996155437849</v>
      </c>
      <c r="L9" s="17">
        <f>'6'!P14</f>
        <v>1.0269549957271662</v>
      </c>
      <c r="M9" s="17">
        <f>'6'!P15</f>
        <v>0.91665933243962461</v>
      </c>
    </row>
    <row r="10" spans="1:13" ht="16">
      <c r="A10" s="17">
        <v>7</v>
      </c>
      <c r="B10" s="59" t="s">
        <v>28</v>
      </c>
      <c r="C10" s="17">
        <f>'7'!P5</f>
        <v>1.2995534630200989</v>
      </c>
      <c r="D10" s="17">
        <f>'7'!P6</f>
        <v>0.54776106155398618</v>
      </c>
      <c r="E10" s="17">
        <f>'7'!P7</f>
        <v>0.85289964541956376</v>
      </c>
      <c r="F10" s="17">
        <f>'7'!P8</f>
        <v>1.0046735297699532</v>
      </c>
      <c r="G10" s="17">
        <f>'7'!P9</f>
        <v>1.0485273544528293</v>
      </c>
      <c r="H10" s="17">
        <f>'7'!P10</f>
        <v>0.92011143155240604</v>
      </c>
      <c r="I10" s="17">
        <f>'7'!P11</f>
        <v>0.54202305843643017</v>
      </c>
      <c r="J10" s="17">
        <f>'7'!P12</f>
        <v>0.73768893944318781</v>
      </c>
      <c r="K10" s="17">
        <f>'7'!P13</f>
        <v>1.1722783894397599</v>
      </c>
      <c r="L10" s="17">
        <f>'7'!P14</f>
        <v>0.84086064405642125</v>
      </c>
      <c r="M10" s="17">
        <f>'7'!P15</f>
        <v>0.96052576614258467</v>
      </c>
    </row>
    <row r="11" spans="1:13" ht="16">
      <c r="A11" s="17">
        <v>8</v>
      </c>
      <c r="B11" s="59" t="s">
        <v>32</v>
      </c>
      <c r="C11" s="17">
        <f>'8'!P5</f>
        <v>1.3287852727056997</v>
      </c>
      <c r="D11" s="17">
        <f>'8'!P6</f>
        <v>0.72927544352874851</v>
      </c>
      <c r="E11" s="17">
        <f>'8'!P7</f>
        <v>1.0639979542589726</v>
      </c>
      <c r="F11" s="17">
        <f>'8'!P8</f>
        <v>0.98080246086961809</v>
      </c>
      <c r="G11" s="17">
        <f>'8'!P9</f>
        <v>0.92903096062539359</v>
      </c>
      <c r="H11" s="17">
        <f>'8'!P10</f>
        <v>1.0396511445324821</v>
      </c>
      <c r="I11" s="17">
        <f>'8'!P11</f>
        <v>0.55887457004350616</v>
      </c>
      <c r="J11" s="17">
        <f>'8'!P12</f>
        <v>0.33630054554737399</v>
      </c>
      <c r="K11" s="17">
        <f>'8'!P13</f>
        <v>0.78296097465515735</v>
      </c>
      <c r="L11" s="17">
        <f>'8'!P14</f>
        <v>1.1264931234032909</v>
      </c>
      <c r="M11" s="17">
        <f>'8'!P15</f>
        <v>0.81468635467346417</v>
      </c>
    </row>
    <row r="12" spans="1:13" ht="16">
      <c r="A12" s="17">
        <v>9</v>
      </c>
      <c r="B12" s="59" t="s">
        <v>36</v>
      </c>
      <c r="C12" s="17">
        <f>'9'!P5</f>
        <v>1.1928524916823322</v>
      </c>
      <c r="D12" s="17">
        <f>'9'!P6</f>
        <v>0.68235002374921183</v>
      </c>
      <c r="E12" s="17">
        <f>'9'!P7</f>
        <v>0.58921847922018566</v>
      </c>
      <c r="F12" s="17">
        <f>'9'!P8</f>
        <v>0.84061994072524615</v>
      </c>
      <c r="G12" s="17">
        <f>'9'!P9</f>
        <v>0.71136023843428708</v>
      </c>
      <c r="H12" s="17">
        <f>'9'!P10</f>
        <v>1.0574033264518043</v>
      </c>
      <c r="I12" s="17">
        <f>'9'!P11</f>
        <v>0.50867797306386375</v>
      </c>
      <c r="J12" s="17">
        <f>'9'!P12</f>
        <v>0.50867797306386375</v>
      </c>
      <c r="K12" s="17">
        <f>'9'!P13</f>
        <v>0.9156494276423528</v>
      </c>
      <c r="L12" s="17">
        <f>'9'!P14</f>
        <v>1.2250382901051113</v>
      </c>
      <c r="M12" s="17">
        <f>'9'!P15</f>
        <v>0.93655999964852388</v>
      </c>
    </row>
    <row r="13" spans="1:13" ht="16">
      <c r="A13" s="17">
        <v>10</v>
      </c>
      <c r="B13" s="59" t="s">
        <v>41</v>
      </c>
      <c r="C13" s="17">
        <f>'10'!P5</f>
        <v>1.2780052244661604</v>
      </c>
      <c r="D13" s="17">
        <f>'10'!P6</f>
        <v>0.82221879651158891</v>
      </c>
      <c r="E13" s="17">
        <f>'10'!P7</f>
        <v>1.0012437974442607</v>
      </c>
      <c r="F13" s="17">
        <f>'10'!P8</f>
        <v>1.0433638795124496</v>
      </c>
      <c r="G13" s="17">
        <f>'10'!P9</f>
        <v>0.98144953323788131</v>
      </c>
      <c r="H13" s="17">
        <f>'10'!P10</f>
        <v>1.0124331009265386</v>
      </c>
      <c r="I13" s="17">
        <f>'10'!P11</f>
        <v>0.32311894488664572</v>
      </c>
      <c r="J13" s="17">
        <f>'10'!P12</f>
        <v>1.0469516820542513</v>
      </c>
      <c r="K13" s="17">
        <f>'10'!P13</f>
        <v>1.0141076923138757</v>
      </c>
      <c r="L13" s="17">
        <f>'10'!P14</f>
        <v>1.123150573396146</v>
      </c>
      <c r="M13" s="17">
        <f>'10'!P15</f>
        <v>1.0265669103898329</v>
      </c>
    </row>
    <row r="14" spans="1:13" ht="16">
      <c r="A14" s="17">
        <v>11</v>
      </c>
      <c r="B14" s="59" t="s">
        <v>45</v>
      </c>
      <c r="C14" s="17">
        <f>'11'!P5</f>
        <v>1.4369406612506548</v>
      </c>
      <c r="D14" s="17">
        <f>'11'!P6</f>
        <v>0.84742965325693875</v>
      </c>
      <c r="E14" s="17">
        <f>'11'!P7</f>
        <v>1.187390728849665</v>
      </c>
      <c r="F14" s="17">
        <f>'11'!P8</f>
        <v>1.044047674890368</v>
      </c>
      <c r="G14" s="17">
        <f>'11'!P9</f>
        <v>0.63151203066163719</v>
      </c>
      <c r="H14" s="17">
        <f>'11'!P10</f>
        <v>0.97842551104339326</v>
      </c>
      <c r="I14" s="17">
        <f>'11'!P11</f>
        <v>0.48422583452620865</v>
      </c>
      <c r="J14" s="17">
        <f>'11'!P12</f>
        <v>0.57716742815416899</v>
      </c>
      <c r="K14" s="17">
        <f>'11'!P13</f>
        <v>1.0292782173137298</v>
      </c>
      <c r="L14" s="17">
        <f>'11'!P14</f>
        <v>1.2767107436558709</v>
      </c>
      <c r="M14" s="17">
        <f>'11'!P15</f>
        <v>0.98789980806149902</v>
      </c>
    </row>
    <row r="15" spans="1:13" ht="16">
      <c r="A15" s="17">
        <v>12</v>
      </c>
      <c r="B15" s="59" t="s">
        <v>49</v>
      </c>
      <c r="C15" s="17">
        <f>'12'!P5</f>
        <v>0.97369180091299889</v>
      </c>
      <c r="D15" s="17">
        <f>'12'!P6</f>
        <v>0.71312578456870879</v>
      </c>
      <c r="E15" s="17">
        <f>'12'!P7</f>
        <v>0.60291264151590473</v>
      </c>
      <c r="F15" s="17">
        <f>'12'!P8</f>
        <v>1.0667927550398064</v>
      </c>
      <c r="G15" s="17">
        <f>'12'!P9</f>
        <v>0.88939151966130359</v>
      </c>
      <c r="H15" s="17">
        <f>'12'!P10</f>
        <v>1.1326950537647178</v>
      </c>
      <c r="I15" s="17">
        <f>'12'!P11</f>
        <v>0.47623467676368447</v>
      </c>
      <c r="J15" s="17">
        <f>'12'!P12</f>
        <v>0.58685763026350946</v>
      </c>
      <c r="K15" s="17">
        <f>'12'!P13</f>
        <v>0.8697347044773428</v>
      </c>
      <c r="L15" s="17">
        <f>'12'!P14</f>
        <v>1.090474988336529</v>
      </c>
      <c r="M15" s="17">
        <f>'12'!P15</f>
        <v>0.95824325946661781</v>
      </c>
    </row>
    <row r="16" spans="1:13" ht="16">
      <c r="A16" s="17">
        <v>13</v>
      </c>
      <c r="B16" s="59" t="s">
        <v>53</v>
      </c>
      <c r="C16" s="17">
        <f>'13'!P5</f>
        <v>0.8105167284964524</v>
      </c>
      <c r="D16" s="17">
        <f>'13'!P6</f>
        <v>0.72868632553056412</v>
      </c>
      <c r="E16" s="17">
        <f>'13'!P7</f>
        <v>0.9974513092841969</v>
      </c>
      <c r="F16" s="17">
        <f>'13'!P8</f>
        <v>0.84652546054263189</v>
      </c>
      <c r="G16" s="17">
        <f>'13'!P9</f>
        <v>0.38139666068940525</v>
      </c>
      <c r="H16" s="17">
        <f>'13'!P10</f>
        <v>1.1492551901053645</v>
      </c>
      <c r="I16" s="17">
        <f>'13'!P11</f>
        <v>0.66643197902775209</v>
      </c>
      <c r="J16" s="17">
        <f>'13'!P12</f>
        <v>0.87009220703626777</v>
      </c>
      <c r="K16" s="17">
        <f>'13'!P13</f>
        <v>0.40879997304100757</v>
      </c>
      <c r="L16" s="17">
        <f>'13'!P14</f>
        <v>0.63801657294261993</v>
      </c>
      <c r="M16" s="17">
        <f>'13'!P15</f>
        <v>0.57036071607492955</v>
      </c>
    </row>
    <row r="17" spans="1:13" ht="16">
      <c r="A17" s="17">
        <v>14</v>
      </c>
      <c r="B17" s="59" t="s">
        <v>57</v>
      </c>
      <c r="C17" s="17">
        <f>'14'!P5</f>
        <v>1.2612842594322966</v>
      </c>
      <c r="D17" s="17">
        <f>'14'!P6</f>
        <v>0.82228307816164392</v>
      </c>
      <c r="E17" s="17">
        <f>'14'!P7</f>
        <v>0.87389820824128384</v>
      </c>
      <c r="F17" s="17">
        <f>'14'!P8</f>
        <v>1.0918136368009899</v>
      </c>
      <c r="G17" s="17">
        <f>'14'!P9</f>
        <v>0.96082983190003068</v>
      </c>
      <c r="H17" s="17">
        <f>'14'!P10</f>
        <v>1.0759081550828167</v>
      </c>
      <c r="I17" s="17">
        <f>'14'!P11</f>
        <v>0.39608968646496573</v>
      </c>
      <c r="J17" s="17">
        <f>'14'!P12</f>
        <v>0.79921182343951158</v>
      </c>
      <c r="K17" s="17">
        <f>'14'!P13</f>
        <v>0.90426627835185469</v>
      </c>
      <c r="L17" s="17">
        <f>'14'!P14</f>
        <v>0.85812511111485734</v>
      </c>
      <c r="M17" s="17">
        <f>'14'!P15</f>
        <v>0.67386720057013572</v>
      </c>
    </row>
    <row r="18" spans="1:13" ht="16">
      <c r="A18" s="17">
        <v>15</v>
      </c>
      <c r="B18" s="59" t="s">
        <v>61</v>
      </c>
      <c r="C18" s="17">
        <f>'15'!P5</f>
        <v>1.290155489872002</v>
      </c>
      <c r="D18" s="17">
        <f>'15'!P6</f>
        <v>0.53920562183067522</v>
      </c>
      <c r="E18" s="17">
        <f>'15'!P7</f>
        <v>0.87661674153239377</v>
      </c>
      <c r="F18" s="17">
        <f>'15'!P8</f>
        <v>1.0584816505650911</v>
      </c>
      <c r="G18" s="17">
        <f>'15'!P9</f>
        <v>0.63276285229823592</v>
      </c>
      <c r="H18" s="17">
        <f>'15'!P10</f>
        <v>0.82918900892307601</v>
      </c>
      <c r="I18" s="17">
        <f>'15'!P11</f>
        <v>0.39381578022641156</v>
      </c>
      <c r="J18" s="17">
        <f>'15'!P12</f>
        <v>0.75011396445922995</v>
      </c>
      <c r="K18" s="17">
        <f>'15'!P13</f>
        <v>0.88622162141215499</v>
      </c>
      <c r="L18" s="17">
        <f>'15'!P14</f>
        <v>1.1852328060333859</v>
      </c>
      <c r="M18" s="17">
        <f>'15'!P15</f>
        <v>1.1886486458963619</v>
      </c>
    </row>
    <row r="19" spans="1:13" ht="16">
      <c r="A19" s="17">
        <v>16</v>
      </c>
      <c r="B19" s="59" t="s">
        <v>65</v>
      </c>
      <c r="C19" s="17">
        <f>'16'!P5</f>
        <v>1.2439442393932325</v>
      </c>
      <c r="D19" s="17">
        <f>'16'!P6</f>
        <v>1.1379669989219359</v>
      </c>
      <c r="E19" s="17">
        <f>'16'!P7</f>
        <v>0.7688353659412831</v>
      </c>
      <c r="F19" s="17">
        <f>'16'!P8</f>
        <v>1.0661008851314417</v>
      </c>
      <c r="G19" s="17">
        <f>'16'!P9</f>
        <v>0.95827823882771823</v>
      </c>
      <c r="H19" s="17">
        <f>'16'!P10</f>
        <v>1.0533913009939053</v>
      </c>
      <c r="I19" s="17">
        <f>'16'!P11</f>
        <v>0.34500312950980017</v>
      </c>
      <c r="J19" s="17">
        <f>'16'!P12</f>
        <v>0.42639728569229901</v>
      </c>
      <c r="K19" s="17">
        <f>'16'!P13</f>
        <v>1.1949165543879428</v>
      </c>
      <c r="L19" s="17">
        <f>'16'!P14</f>
        <v>1.1289303578772514</v>
      </c>
      <c r="M19" s="17">
        <f>'16'!P15</f>
        <v>1.3731245172231745</v>
      </c>
    </row>
    <row r="20" spans="1:13" ht="16">
      <c r="A20" s="17">
        <v>17</v>
      </c>
      <c r="B20" s="59" t="s">
        <v>69</v>
      </c>
      <c r="C20" s="17">
        <f>'17'!P5</f>
        <v>0.94291392066846069</v>
      </c>
      <c r="D20" s="17">
        <f>'17'!P6</f>
        <v>0.71829542671393398</v>
      </c>
      <c r="E20" s="17">
        <f>'17'!P7</f>
        <v>1.1114282981675228</v>
      </c>
      <c r="F20" s="17">
        <f>'17'!P8</f>
        <v>0.93623485572285003</v>
      </c>
      <c r="G20" s="17">
        <f>'17'!P9</f>
        <v>0.48945325792773997</v>
      </c>
      <c r="H20" s="17">
        <f>'17'!P10</f>
        <v>1.0002117531697481</v>
      </c>
      <c r="I20" s="17">
        <f>'17'!P11</f>
        <v>0.50342896673001358</v>
      </c>
      <c r="J20" s="17">
        <f>'17'!P12</f>
        <v>0.61418955586703405</v>
      </c>
      <c r="K20" s="17">
        <f>'17'!P13</f>
        <v>0.54965916762486389</v>
      </c>
      <c r="L20" s="17">
        <f>'17'!P14</f>
        <v>0.83483358464188129</v>
      </c>
      <c r="M20" s="17">
        <f>'17'!P15</f>
        <v>0.87595162457896469</v>
      </c>
    </row>
    <row r="21" spans="1:13" ht="16">
      <c r="A21" s="17">
        <v>18</v>
      </c>
      <c r="B21" s="59" t="s">
        <v>73</v>
      </c>
      <c r="C21" s="17">
        <f>'18'!P5</f>
        <v>1.2290728227016596</v>
      </c>
      <c r="D21" s="17">
        <f>'18'!P6</f>
        <v>0.99244307173483515</v>
      </c>
      <c r="E21" s="17">
        <f>'18'!P7</f>
        <v>0.68977969169843734</v>
      </c>
      <c r="F21" s="17">
        <f>'18'!P8</f>
        <v>1.155526677506185</v>
      </c>
      <c r="G21" s="17">
        <f>'18'!P9</f>
        <v>0.78254789054987328</v>
      </c>
      <c r="H21" s="17">
        <f>'18'!P10</f>
        <v>0.94427815239356039</v>
      </c>
      <c r="I21" s="17">
        <f>'18'!P11</f>
        <v>0.52098444070345951</v>
      </c>
      <c r="J21" s="17">
        <f>'18'!P12</f>
        <v>0.7173145429493285</v>
      </c>
      <c r="K21" s="17">
        <f>'18'!P13</f>
        <v>0.78582698063122047</v>
      </c>
      <c r="L21" s="17">
        <f>'18'!P14</f>
        <v>0.96202674656761467</v>
      </c>
      <c r="M21" s="17">
        <f>'18'!P15</f>
        <v>0.82556873029956024</v>
      </c>
    </row>
    <row r="22" spans="1:13" ht="16">
      <c r="A22" s="17">
        <v>19</v>
      </c>
      <c r="B22" s="59" t="s">
        <v>77</v>
      </c>
      <c r="C22" s="17">
        <f>'19'!P5</f>
        <v>1.1064070696706603</v>
      </c>
      <c r="D22" s="17">
        <f>'19'!P6</f>
        <v>0.842170248030507</v>
      </c>
      <c r="E22" s="17">
        <f>'19'!P7</f>
        <v>0.38853052254917081</v>
      </c>
      <c r="F22" s="17">
        <f>'19'!P8</f>
        <v>1.0754720477628159</v>
      </c>
      <c r="G22" s="17">
        <f>'19'!P9</f>
        <v>1.0464538795209342</v>
      </c>
      <c r="H22" s="17">
        <f>'19'!P10</f>
        <v>0.99060637818773722</v>
      </c>
      <c r="I22" s="17">
        <f>'19'!P11</f>
        <v>0.48619174695228101</v>
      </c>
      <c r="J22" s="17">
        <f>'19'!P12</f>
        <v>0.35668967703832699</v>
      </c>
      <c r="K22" s="17">
        <f>'19'!P13</f>
        <v>0.86306021865931404</v>
      </c>
      <c r="L22" s="17">
        <f>'19'!P14</f>
        <v>1.138365903645348</v>
      </c>
      <c r="M22" s="17">
        <f>'19'!P15</f>
        <v>0.97381764847719232</v>
      </c>
    </row>
    <row r="23" spans="1:13" ht="16">
      <c r="A23" s="17">
        <v>20</v>
      </c>
      <c r="B23" s="59" t="s">
        <v>81</v>
      </c>
      <c r="C23" s="17">
        <f>'20'!P5</f>
        <v>1.2585753727491098</v>
      </c>
      <c r="D23" s="17">
        <f>'20'!P6</f>
        <v>1.2515388716807838</v>
      </c>
      <c r="E23" s="17">
        <f>'20'!P7</f>
        <v>1.0638508770703075</v>
      </c>
      <c r="F23" s="17">
        <f>'20'!P8</f>
        <v>0.99301288772201546</v>
      </c>
      <c r="G23" s="17">
        <f>'20'!P9</f>
        <v>0.64350848013736406</v>
      </c>
      <c r="H23" s="17">
        <f>'20'!P10</f>
        <v>1.1696387763257772</v>
      </c>
      <c r="I23" s="17">
        <f>'20'!P11</f>
        <v>0.58772178702284239</v>
      </c>
      <c r="J23" s="17">
        <f>'20'!P12</f>
        <v>0.37802128095136289</v>
      </c>
      <c r="K23" s="17">
        <f>'20'!P13</f>
        <v>0.85878339087931232</v>
      </c>
      <c r="L23" s="17">
        <f>'20'!P14</f>
        <v>0.69493022867194276</v>
      </c>
      <c r="M23" s="17">
        <f>'20'!P15</f>
        <v>0.84346981547004307</v>
      </c>
    </row>
    <row r="24" spans="1:13" ht="16">
      <c r="A24" s="17">
        <v>21</v>
      </c>
      <c r="B24" s="59" t="s">
        <v>85</v>
      </c>
      <c r="C24" s="17">
        <f>'21'!P5</f>
        <v>0.75659729047005009</v>
      </c>
      <c r="D24" s="17">
        <f>'21'!P6</f>
        <v>1.0571774213137322</v>
      </c>
      <c r="E24" s="17">
        <f>'21'!P7</f>
        <v>1.307945334606859</v>
      </c>
      <c r="F24" s="17">
        <f>'21'!P8</f>
        <v>0.85797373393613707</v>
      </c>
      <c r="G24" s="17">
        <f>'21'!P9</f>
        <v>1.2085365389485496</v>
      </c>
      <c r="H24" s="17">
        <f>'21'!P10</f>
        <v>1.0834304936928634</v>
      </c>
      <c r="I24" s="17">
        <f>'21'!P11</f>
        <v>0.60517627322950407</v>
      </c>
      <c r="J24" s="17">
        <f>'21'!P12</f>
        <v>0.55719421445716044</v>
      </c>
      <c r="K24" s="17">
        <f>'21'!P13</f>
        <v>0.71333238890838724</v>
      </c>
      <c r="L24" s="17">
        <f>'21'!P14</f>
        <v>1.1355512713659974</v>
      </c>
      <c r="M24" s="17">
        <f>'21'!P15</f>
        <v>0.68120655840737798</v>
      </c>
    </row>
    <row r="25" spans="1:13" ht="16">
      <c r="A25" s="17">
        <v>22</v>
      </c>
      <c r="B25" s="59" t="s">
        <v>89</v>
      </c>
      <c r="C25" s="17">
        <f>'22'!P5</f>
        <v>1.1166722023115028</v>
      </c>
      <c r="D25" s="17">
        <f>'22'!P6</f>
        <v>0.74666635707745965</v>
      </c>
      <c r="E25" s="17">
        <f>'22'!P7</f>
        <v>1.0478670147275648</v>
      </c>
      <c r="F25" s="17">
        <f>'22'!P8</f>
        <v>0.94028644446176368</v>
      </c>
      <c r="G25" s="17">
        <f>'22'!P9</f>
        <v>0.68672155356750775</v>
      </c>
      <c r="H25" s="17">
        <f>'22'!P10</f>
        <v>1.0381016498327831</v>
      </c>
      <c r="I25" s="17">
        <f>'22'!P11</f>
        <v>0.54778807889501391</v>
      </c>
      <c r="J25" s="17">
        <f>'22'!P12</f>
        <v>0.79146026301522199</v>
      </c>
      <c r="K25" s="17">
        <f>'22'!P13</f>
        <v>0.80936120187504135</v>
      </c>
      <c r="L25" s="17">
        <f>'22'!P14</f>
        <v>1.1505835491088974</v>
      </c>
      <c r="M25" s="17">
        <f>'22'!P15</f>
        <v>0.76172644452098548</v>
      </c>
    </row>
    <row r="26" spans="1:13" ht="16">
      <c r="A26" s="17">
        <v>23</v>
      </c>
      <c r="B26" s="59" t="s">
        <v>93</v>
      </c>
      <c r="C26" s="17">
        <f>'23'!P5</f>
        <v>1.2911226822476956</v>
      </c>
      <c r="D26" s="17">
        <f>'23'!P6</f>
        <v>1.1187170079276838</v>
      </c>
      <c r="E26" s="17">
        <f>'23'!P7</f>
        <v>5.2149508172733283E-2</v>
      </c>
      <c r="F26" s="17">
        <f>'23'!P8</f>
        <v>1.4096753896620777</v>
      </c>
      <c r="G26" s="17">
        <f>'23'!P9</f>
        <v>1.3420220472162847</v>
      </c>
      <c r="H26" s="17">
        <f>'23'!P10</f>
        <v>1.046019386725662</v>
      </c>
      <c r="I26" s="17">
        <f>'23'!P11</f>
        <v>0.25318134815758669</v>
      </c>
      <c r="J26" s="17">
        <f>'23'!P12</f>
        <v>0.27075436288550592</v>
      </c>
      <c r="K26" s="17">
        <f>'23'!P13</f>
        <v>1.3430214936112235</v>
      </c>
      <c r="L26" s="17">
        <f>'23'!P14</f>
        <v>1.256168274597167</v>
      </c>
      <c r="M26" s="17">
        <f>'23'!P15</f>
        <v>0.92620261968847817</v>
      </c>
    </row>
    <row r="27" spans="1:13" ht="16">
      <c r="A27" s="17">
        <v>24</v>
      </c>
      <c r="B27" s="59" t="s">
        <v>97</v>
      </c>
      <c r="C27" s="17">
        <f>'24'!P5</f>
        <v>1.0857603398820428</v>
      </c>
      <c r="D27" s="17">
        <f>'24'!P6</f>
        <v>0.5150818636804334</v>
      </c>
      <c r="E27" s="17">
        <f>'24'!P7</f>
        <v>0.82903175468524193</v>
      </c>
      <c r="F27" s="17">
        <f>'24'!P8</f>
        <v>1.0026663927612451</v>
      </c>
      <c r="G27" s="17">
        <f>'24'!P9</f>
        <v>0.58446445832008753</v>
      </c>
      <c r="H27" s="17">
        <f>'24'!P10</f>
        <v>1.0155543575548041</v>
      </c>
      <c r="I27" s="17">
        <f>'24'!P11</f>
        <v>0.7366810428865822</v>
      </c>
      <c r="J27" s="17">
        <f>'24'!P12</f>
        <v>1.4976047007460984</v>
      </c>
      <c r="K27" s="17">
        <f>'24'!P13</f>
        <v>0.55137345363988344</v>
      </c>
      <c r="L27" s="17">
        <f>'24'!P14</f>
        <v>0.59872230389202497</v>
      </c>
      <c r="M27" s="17">
        <f>'24'!P15</f>
        <v>0.40540236787745459</v>
      </c>
    </row>
    <row r="28" spans="1:13" ht="16">
      <c r="A28" s="17">
        <v>25</v>
      </c>
      <c r="B28" s="59" t="s">
        <v>101</v>
      </c>
      <c r="C28" s="17">
        <f>'25'!P5</f>
        <v>0.90761023675930397</v>
      </c>
      <c r="D28" s="17">
        <f>'25'!P6</f>
        <v>0.78961170748874021</v>
      </c>
      <c r="E28" s="17">
        <f>'25'!P7</f>
        <v>1.0311549777768285</v>
      </c>
      <c r="F28" s="17">
        <f>'25'!P8</f>
        <v>0.92433856499841482</v>
      </c>
      <c r="G28" s="17">
        <f>'25'!P9</f>
        <v>0.79557659622143329</v>
      </c>
      <c r="H28" s="17">
        <f>'25'!P10</f>
        <v>0.92200852459446081</v>
      </c>
      <c r="I28" s="17">
        <f>'25'!P11</f>
        <v>0.41633319328095275</v>
      </c>
      <c r="J28" s="17">
        <f>'25'!P12</f>
        <v>0.54198971666163243</v>
      </c>
      <c r="K28" s="17">
        <f>'25'!P13</f>
        <v>1.0844744006545148</v>
      </c>
      <c r="L28" s="17">
        <f>'25'!P14</f>
        <v>1.0623529686057271</v>
      </c>
      <c r="M28" s="17">
        <f>'25'!P15</f>
        <v>1.0376033643914844</v>
      </c>
    </row>
    <row r="29" spans="1:13" ht="16">
      <c r="A29" s="17">
        <v>26</v>
      </c>
      <c r="B29" s="59" t="s">
        <v>105</v>
      </c>
      <c r="C29" s="17">
        <f>'26'!P5</f>
        <v>1.1647020077922423</v>
      </c>
      <c r="D29" s="17">
        <f>'26'!P6</f>
        <v>0.69361852117082545</v>
      </c>
      <c r="E29" s="17">
        <f>'26'!P7</f>
        <v>0.95436676163413603</v>
      </c>
      <c r="F29" s="17">
        <f>'26'!P8</f>
        <v>0.97978462835137736</v>
      </c>
      <c r="G29" s="17">
        <f>'26'!P9</f>
        <v>0.74286993495625386</v>
      </c>
      <c r="H29" s="17">
        <f>'26'!P10</f>
        <v>0.97628230056154564</v>
      </c>
      <c r="I29" s="17">
        <f>'26'!P11</f>
        <v>0.48420623160818244</v>
      </c>
      <c r="J29" s="17">
        <f>'26'!P12</f>
        <v>0.79254914045957525</v>
      </c>
      <c r="K29" s="17">
        <f>'26'!P13</f>
        <v>0.74013217194605507</v>
      </c>
      <c r="L29" s="17">
        <f>'26'!P14</f>
        <v>0.80096539990453819</v>
      </c>
      <c r="M29" s="17">
        <f>'26'!P15</f>
        <v>0.78668281807782781</v>
      </c>
    </row>
    <row r="30" spans="1:13" ht="16">
      <c r="A30" s="17">
        <v>27</v>
      </c>
      <c r="B30" s="59" t="s">
        <v>3</v>
      </c>
      <c r="C30" s="17">
        <f>'27'!P5</f>
        <v>0.97564919843692</v>
      </c>
      <c r="D30" s="17">
        <f>'27'!P6</f>
        <v>0.5696226287018501</v>
      </c>
      <c r="E30" s="17">
        <f>'27'!P7</f>
        <v>1.1479652965299036</v>
      </c>
      <c r="F30" s="17">
        <f>'27'!P8</f>
        <v>0.93319049074883709</v>
      </c>
      <c r="G30" s="17">
        <f>'27'!P9</f>
        <v>0.5769778963152099</v>
      </c>
      <c r="H30" s="17">
        <f>'27'!P10</f>
        <v>0.99978227131160613</v>
      </c>
      <c r="I30" s="17">
        <f>'27'!P11</f>
        <v>0.53856580792484232</v>
      </c>
      <c r="J30" s="17">
        <f>'27'!P12</f>
        <v>0.58454786601846398</v>
      </c>
      <c r="K30" s="17">
        <f>'27'!P13</f>
        <v>0.60426199082602705</v>
      </c>
      <c r="L30" s="17">
        <f>'27'!P14</f>
        <v>0.6612601134340147</v>
      </c>
      <c r="M30" s="17">
        <f>'27'!P15</f>
        <v>0.64286374623643305</v>
      </c>
    </row>
    <row r="31" spans="1:13" ht="16">
      <c r="A31" s="17">
        <v>28</v>
      </c>
      <c r="B31" s="59" t="s">
        <v>7</v>
      </c>
      <c r="C31" s="17">
        <f>'28'!P5</f>
        <v>1.2656555742990865</v>
      </c>
      <c r="D31" s="17">
        <f>'28'!P6</f>
        <v>0.69063319499710452</v>
      </c>
      <c r="E31" s="17">
        <f>'28'!P7</f>
        <v>0.67301113030676463</v>
      </c>
      <c r="F31" s="17">
        <f>'28'!P8</f>
        <v>1.066481442438634</v>
      </c>
      <c r="G31" s="17">
        <f>'28'!P9</f>
        <v>1.3287974234772442</v>
      </c>
      <c r="H31" s="17">
        <f>'28'!P10</f>
        <v>1.0145790867071673</v>
      </c>
      <c r="I31" s="17">
        <f>'28'!P11</f>
        <v>0.3977080916990961</v>
      </c>
      <c r="J31" s="17">
        <f>'28'!P12</f>
        <v>0.81240424938454925</v>
      </c>
      <c r="K31" s="17">
        <f>'28'!P13</f>
        <v>1.0146138120877053</v>
      </c>
      <c r="L31" s="17">
        <f>'28'!P14</f>
        <v>1.114095453543356</v>
      </c>
      <c r="M31" s="17">
        <f>'28'!P15</f>
        <v>0.75623975126848264</v>
      </c>
    </row>
    <row r="32" spans="1:13" ht="16">
      <c r="A32" s="17">
        <v>29</v>
      </c>
      <c r="B32" s="59" t="s">
        <v>11</v>
      </c>
      <c r="C32" s="17">
        <f>'29'!P5</f>
        <v>1.2917250573669343</v>
      </c>
      <c r="D32" s="17">
        <f>'29'!P6</f>
        <v>0.91109318650381366</v>
      </c>
      <c r="E32" s="17">
        <f>'29'!P7</f>
        <v>0.69510038291512555</v>
      </c>
      <c r="F32" s="17">
        <f>'29'!P8</f>
        <v>1.0077539997856748</v>
      </c>
      <c r="G32" s="17">
        <f>'29'!P9</f>
        <v>0.79583446359434018</v>
      </c>
      <c r="H32" s="17">
        <f>'29'!P10</f>
        <v>0.9250180759710519</v>
      </c>
      <c r="I32" s="17">
        <f>'29'!P11</f>
        <v>0.4634340123257481</v>
      </c>
      <c r="J32" s="17">
        <f>'29'!P12</f>
        <v>0.81989513733880004</v>
      </c>
      <c r="K32" s="17">
        <f>'29'!P13</f>
        <v>0.92557875950180057</v>
      </c>
      <c r="L32" s="17">
        <f>'29'!P14</f>
        <v>1.0705071053201185</v>
      </c>
      <c r="M32" s="17">
        <f>'29'!P15</f>
        <v>0.87110404596377322</v>
      </c>
    </row>
    <row r="33" spans="1:13" ht="16">
      <c r="A33" s="17">
        <v>30</v>
      </c>
      <c r="B33" s="59" t="s">
        <v>15</v>
      </c>
      <c r="C33" s="17">
        <f>'30'!P5</f>
        <v>1.1841561441078434</v>
      </c>
      <c r="D33" s="17">
        <f>'30'!P6</f>
        <v>0.85443381338137747</v>
      </c>
      <c r="E33" s="17">
        <f>'30'!P7</f>
        <v>1.0187864960391544</v>
      </c>
      <c r="F33" s="17">
        <f>'30'!P8</f>
        <v>1.0251489240097253</v>
      </c>
      <c r="G33" s="17">
        <f>'30'!P9</f>
        <v>0.92656494933336053</v>
      </c>
      <c r="H33" s="17">
        <f>'30'!P10</f>
        <v>0.76454220071713463</v>
      </c>
      <c r="I33" s="17">
        <f>'30'!P11</f>
        <v>0.42738379646159841</v>
      </c>
      <c r="J33" s="17">
        <f>'30'!P12</f>
        <v>0.53983879199314821</v>
      </c>
      <c r="K33" s="17">
        <f>'30'!P13</f>
        <v>0.89565021021736324</v>
      </c>
      <c r="L33" s="17">
        <f>'30'!P14</f>
        <v>0.95322436674097011</v>
      </c>
      <c r="M33" s="17">
        <f>'30'!P15</f>
        <v>0.76143669362533317</v>
      </c>
    </row>
    <row r="34" spans="1:13" ht="16">
      <c r="A34" s="17">
        <v>31</v>
      </c>
      <c r="B34" s="59" t="s">
        <v>19</v>
      </c>
      <c r="C34" s="17">
        <f>'31'!P5</f>
        <v>1.3079845017375031</v>
      </c>
      <c r="D34" s="17">
        <f>'31'!P6</f>
        <v>0.69260210979411996</v>
      </c>
      <c r="E34" s="17">
        <f>'31'!P7</f>
        <v>0.61202062375733168</v>
      </c>
      <c r="F34" s="17">
        <f>'31'!P8</f>
        <v>1.0864492051377903</v>
      </c>
      <c r="G34" s="17">
        <f>'31'!P9</f>
        <v>0.93634366918087408</v>
      </c>
      <c r="H34" s="17">
        <f>'31'!P10</f>
        <v>1.1250428670124537</v>
      </c>
      <c r="I34" s="17">
        <f>'31'!P11</f>
        <v>0.4393574051796274</v>
      </c>
      <c r="J34" s="17">
        <f>'31'!P12</f>
        <v>0.60116954932098743</v>
      </c>
      <c r="K34" s="17">
        <f>'31'!P13</f>
        <v>1.298743811741798</v>
      </c>
      <c r="L34" s="17">
        <f>'31'!P14</f>
        <v>1.129415340874192</v>
      </c>
      <c r="M34" s="17">
        <f>'31'!P15</f>
        <v>1.2095288456653186</v>
      </c>
    </row>
    <row r="35" spans="1:13" ht="16">
      <c r="A35" s="17">
        <v>32</v>
      </c>
      <c r="B35" s="59" t="s">
        <v>23</v>
      </c>
      <c r="C35" s="75">
        <f>'32'!P5</f>
        <v>1.2829491071896013</v>
      </c>
      <c r="D35" s="75">
        <f>'32'!P6</f>
        <v>1.0879865438650578</v>
      </c>
      <c r="E35" s="75">
        <f>'32'!P7</f>
        <v>0.90946014090339455</v>
      </c>
      <c r="F35" s="75">
        <f>'32'!P8</f>
        <v>1.0115872462944326</v>
      </c>
      <c r="G35" s="75">
        <f>'32'!P9</f>
        <v>0.80133125413068595</v>
      </c>
      <c r="H35" s="75">
        <f>'32'!P10</f>
        <v>1.0122599276244124</v>
      </c>
      <c r="I35" s="17">
        <f>'32'!P11</f>
        <v>0.38965906021417557</v>
      </c>
      <c r="J35" s="17">
        <f>'32'!P12</f>
        <v>1.0322924418418544</v>
      </c>
      <c r="K35" s="17">
        <f>'32'!P13</f>
        <v>0.89094943687303596</v>
      </c>
      <c r="L35" s="17">
        <f>'32'!P14</f>
        <v>1.0615810861242747</v>
      </c>
      <c r="M35" s="17">
        <f>'32'!P15</f>
        <v>0.63749163502004735</v>
      </c>
    </row>
    <row r="36" spans="1:13" ht="16">
      <c r="A36" s="17">
        <v>33</v>
      </c>
      <c r="B36" s="59" t="s">
        <v>27</v>
      </c>
      <c r="C36" s="17">
        <f>'33'!P5</f>
        <v>1.2309872901954511</v>
      </c>
      <c r="D36" s="17">
        <f>'33'!P6</f>
        <v>0.94418590549834513</v>
      </c>
      <c r="E36" s="17">
        <f>'33'!P7</f>
        <v>1.2135583484312717</v>
      </c>
      <c r="F36" s="17">
        <f>'33'!P8</f>
        <v>1.0874963251265011</v>
      </c>
      <c r="G36" s="17">
        <f>'33'!P9</f>
        <v>1.1076720331273457</v>
      </c>
      <c r="H36" s="17">
        <f>'33'!P10</f>
        <v>0.96847433154974594</v>
      </c>
      <c r="I36" s="17">
        <f>'33'!P11</f>
        <v>0.37849406515033834</v>
      </c>
      <c r="J36" s="17">
        <f>'33'!P12</f>
        <v>0.39721792436876835</v>
      </c>
      <c r="K36" s="17">
        <f>'33'!P13</f>
        <v>1.1792691022420456</v>
      </c>
      <c r="L36" s="17">
        <f>'33'!P14</f>
        <v>0.96160266436984543</v>
      </c>
      <c r="M36" s="17">
        <f>'33'!P15</f>
        <v>1.0862490049181617</v>
      </c>
    </row>
    <row r="37" spans="1:13" ht="16">
      <c r="A37" s="17">
        <v>34</v>
      </c>
      <c r="B37" s="59" t="s">
        <v>31</v>
      </c>
      <c r="C37" s="17">
        <f>'34'!P5</f>
        <v>1.2546082363372419</v>
      </c>
      <c r="D37" s="17">
        <f>'34'!P6</f>
        <v>0.94259576399349443</v>
      </c>
      <c r="E37" s="17">
        <f>'34'!P7</f>
        <v>0.82468925254139569</v>
      </c>
      <c r="F37" s="17">
        <f>'34'!P8</f>
        <v>1.0318197989277118</v>
      </c>
      <c r="G37" s="17">
        <f>'34'!P9</f>
        <v>1.331355266427438</v>
      </c>
      <c r="H37" s="17">
        <f>'34'!P10</f>
        <v>1.0311611046921805</v>
      </c>
      <c r="I37" s="17">
        <f>'34'!P11</f>
        <v>0.50378457256671161</v>
      </c>
      <c r="J37" s="17">
        <f>'34'!P12</f>
        <v>0.34694572070503643</v>
      </c>
      <c r="K37" s="17">
        <f>'34'!P13</f>
        <v>1.2257633705037911</v>
      </c>
      <c r="L37" s="17">
        <f>'34'!P14</f>
        <v>1.2257633705037911</v>
      </c>
      <c r="M37" s="17">
        <f>'34'!P15</f>
        <v>1.2679429783321028</v>
      </c>
    </row>
    <row r="38" spans="1:13" ht="16">
      <c r="A38" s="17">
        <v>35</v>
      </c>
      <c r="B38" s="59" t="s">
        <v>35</v>
      </c>
      <c r="C38" s="17">
        <f>'35'!P5</f>
        <v>1.131964134805062</v>
      </c>
      <c r="D38" s="17">
        <f>'35'!P6</f>
        <v>0.94137205343271491</v>
      </c>
      <c r="E38" s="17">
        <f>'35'!P7</f>
        <v>1.5327570204296777</v>
      </c>
      <c r="F38" s="17">
        <f>'35'!P8</f>
        <v>0.74644418032056514</v>
      </c>
      <c r="G38" s="17">
        <f>'35'!P9</f>
        <v>0.75834457439940539</v>
      </c>
      <c r="H38" s="17">
        <f>'35'!P10</f>
        <v>1.0456872212188144</v>
      </c>
      <c r="I38" s="17">
        <f>'35'!P11</f>
        <v>0.6477550567461402</v>
      </c>
      <c r="J38" s="17">
        <f>'35'!P12</f>
        <v>0.64257457688165243</v>
      </c>
      <c r="K38" s="17">
        <f>'35'!P13</f>
        <v>0.79059756211905974</v>
      </c>
      <c r="L38" s="17">
        <f>'35'!P14</f>
        <v>1.0577985874757712</v>
      </c>
      <c r="M38" s="17">
        <f>'35'!P15</f>
        <v>1.1136852621029398</v>
      </c>
    </row>
    <row r="39" spans="1:13" ht="16">
      <c r="A39" s="17">
        <v>36</v>
      </c>
      <c r="B39" s="59" t="s">
        <v>40</v>
      </c>
      <c r="C39" s="17">
        <f>'36'!P5</f>
        <v>1.4170484177604414</v>
      </c>
      <c r="D39" s="17">
        <f>'36'!P6</f>
        <v>0.9615942316687871</v>
      </c>
      <c r="E39" s="17">
        <f>'36'!P7</f>
        <v>1.1070338896238268</v>
      </c>
      <c r="F39" s="17">
        <f>'36'!P8</f>
        <v>0.92843669355740877</v>
      </c>
      <c r="G39" s="17">
        <f>'36'!P9</f>
        <v>0.66751019934665612</v>
      </c>
      <c r="H39" s="17">
        <f>'36'!P10</f>
        <v>1.1624356325691443</v>
      </c>
      <c r="I39" s="17">
        <f>'36'!P11</f>
        <v>0.62418292187681945</v>
      </c>
      <c r="J39" s="17">
        <f>'36'!P12</f>
        <v>0.5102752423513971</v>
      </c>
      <c r="K39" s="17">
        <f>'36'!P13</f>
        <v>0.90416054221758224</v>
      </c>
      <c r="L39" s="17">
        <f>'36'!P14</f>
        <v>0.98544650536685263</v>
      </c>
      <c r="M39" s="17">
        <f>'36'!P15</f>
        <v>0.86143438176378395</v>
      </c>
    </row>
    <row r="40" spans="1:13" ht="16">
      <c r="A40" s="17">
        <v>37</v>
      </c>
      <c r="B40" s="59" t="s">
        <v>44</v>
      </c>
      <c r="C40" s="17">
        <f>'37'!P5</f>
        <v>1.3162698831347706</v>
      </c>
      <c r="D40" s="17">
        <f>'37'!P6</f>
        <v>1.2353641777018143</v>
      </c>
      <c r="E40" s="17">
        <f>'37'!P7</f>
        <v>0.71263060162942937</v>
      </c>
      <c r="F40" s="17">
        <f>'37'!P8</f>
        <v>0.86257992063673994</v>
      </c>
      <c r="G40" s="17">
        <f>'37'!P9</f>
        <v>1.0075264518608718</v>
      </c>
      <c r="H40" s="17">
        <f>'37'!P10</f>
        <v>1.0425440593123061</v>
      </c>
      <c r="I40" s="17">
        <f>'37'!P11</f>
        <v>0.73974222617759244</v>
      </c>
      <c r="J40" s="17">
        <f>'37'!P12</f>
        <v>0.57133119608085015</v>
      </c>
      <c r="K40" s="17">
        <f>'37'!P13</f>
        <v>1.0141076923138757</v>
      </c>
      <c r="L40" s="17">
        <f>'37'!P14</f>
        <v>1.2229242914330354</v>
      </c>
      <c r="M40" s="17">
        <f>'37'!P15</f>
        <v>1.2518837682905026</v>
      </c>
    </row>
    <row r="41" spans="1:13" ht="16">
      <c r="A41" s="17">
        <v>38</v>
      </c>
      <c r="B41" s="59" t="s">
        <v>48</v>
      </c>
      <c r="C41" s="17">
        <f>'38'!P5</f>
        <v>1.0813652427816824</v>
      </c>
      <c r="D41" s="17">
        <f>'38'!P6</f>
        <v>0.82223792572119747</v>
      </c>
      <c r="E41" s="17">
        <f>'38'!P7</f>
        <v>0.74140575467758663</v>
      </c>
      <c r="F41" s="17">
        <f>'38'!P8</f>
        <v>0.99913607949343164</v>
      </c>
      <c r="G41" s="17">
        <f>'38'!P9</f>
        <v>0.95014301475540452</v>
      </c>
      <c r="H41" s="17">
        <f>'38'!P10</f>
        <v>0.95869856326818281</v>
      </c>
      <c r="I41" s="17">
        <f>'38'!P11</f>
        <v>0.38626402523103803</v>
      </c>
      <c r="J41" s="17">
        <f>'38'!P12</f>
        <v>0.45294237718480596</v>
      </c>
      <c r="K41" s="17">
        <f>'38'!P13</f>
        <v>0.9882457596276516</v>
      </c>
      <c r="L41" s="17">
        <f>'38'!P14</f>
        <v>0.89615887074074019</v>
      </c>
      <c r="M41" s="17">
        <f>'38'!P15</f>
        <v>1.0727230126158003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>
        <f>'39'!L5</f>
        <v>0.7447131368184694</v>
      </c>
      <c r="D43" s="17">
        <f>'39'!L6</f>
        <v>0.58990638408455975</v>
      </c>
      <c r="E43" s="17">
        <f>'39'!L7</f>
        <v>1.1793655902296785</v>
      </c>
      <c r="F43" s="17">
        <f>'39'!L8</f>
        <v>0.90089688625424291</v>
      </c>
      <c r="G43" s="17">
        <f>'39'!L9</f>
        <v>0.33195076321533529</v>
      </c>
      <c r="H43" s="17">
        <f>'39'!L10</f>
        <v>0.97661285867528003</v>
      </c>
      <c r="I43" s="17">
        <f>'39'!L11</f>
        <v>0.7075505367276349</v>
      </c>
      <c r="J43" s="17">
        <f>'39'!L12</f>
        <v>0.80020913176200847</v>
      </c>
      <c r="K43" s="17">
        <f>'39'!L13</f>
        <v>0.31738506360922297</v>
      </c>
      <c r="L43" s="17">
        <f>'39'!L14</f>
        <v>0.48604829379125075</v>
      </c>
      <c r="M43" s="17">
        <f>'39'!L15</f>
        <v>0.14446125138748611</v>
      </c>
    </row>
    <row r="44" spans="1:13" ht="17" thickBot="1">
      <c r="A44">
        <v>40</v>
      </c>
      <c r="B44" s="60" t="s">
        <v>60</v>
      </c>
      <c r="C44" s="17">
        <f>'40'!L5</f>
        <v>0.96901858791276496</v>
      </c>
      <c r="D44" s="17">
        <f>'40'!L6</f>
        <v>0.70860561405025491</v>
      </c>
      <c r="E44" s="17">
        <f>'40'!L7</f>
        <v>1.0747666982044188</v>
      </c>
      <c r="F44" s="17">
        <f>'40'!L8</f>
        <v>0.90319931692209954</v>
      </c>
      <c r="G44" s="17">
        <f>'40'!L9</f>
        <v>0.43965930241511253</v>
      </c>
      <c r="H44" s="17">
        <f>'40'!L10</f>
        <v>0.82016612076455309</v>
      </c>
      <c r="I44" s="17">
        <f>'40'!L11</f>
        <v>0.79216941808549068</v>
      </c>
      <c r="J44" s="17">
        <f>'40'!L12</f>
        <v>0.84614052769859982</v>
      </c>
      <c r="K44" s="17">
        <f>'40'!L13</f>
        <v>0.386766282124959</v>
      </c>
      <c r="L44" s="17">
        <f>'40'!L14</f>
        <v>0.52495476845240807</v>
      </c>
      <c r="M44" s="17">
        <f>'40'!L15</f>
        <v>0.24422902657734624</v>
      </c>
    </row>
    <row r="45" spans="1:13" ht="17" thickBot="1">
      <c r="A45">
        <v>41</v>
      </c>
      <c r="B45" s="60" t="s">
        <v>64</v>
      </c>
      <c r="C45" s="17">
        <f>'41'!L5</f>
        <v>1.1075133199495435</v>
      </c>
      <c r="D45" s="17">
        <f>'41'!L6</f>
        <v>0.59447386988118189</v>
      </c>
      <c r="E45" s="17">
        <f>'41'!L7</f>
        <v>0.87187751464230623</v>
      </c>
      <c r="F45" s="17">
        <f>'41'!L8</f>
        <v>1.0022503840758767</v>
      </c>
      <c r="G45" s="17">
        <f>'41'!L9</f>
        <v>0.49838890222735366</v>
      </c>
      <c r="H45" s="17">
        <f>'41'!L10</f>
        <v>0.92835651349217763</v>
      </c>
      <c r="I45" s="17">
        <f>'41'!L11</f>
        <v>0.5471844599183</v>
      </c>
      <c r="J45" s="17">
        <f>'41'!L12</f>
        <v>0.57043047046675199</v>
      </c>
      <c r="K45" s="17">
        <f>'41'!L13</f>
        <v>0.3878160328391958</v>
      </c>
      <c r="L45" s="17">
        <f>'41'!L14</f>
        <v>0.66799009890020933</v>
      </c>
      <c r="M45" s="17">
        <f>'41'!L15</f>
        <v>0.49779210917262767</v>
      </c>
    </row>
    <row r="46" spans="1:13" ht="17" thickBot="1">
      <c r="A46">
        <v>42</v>
      </c>
      <c r="B46" s="60" t="s">
        <v>68</v>
      </c>
      <c r="C46" s="17">
        <f>'42'!L5</f>
        <v>1.0469186789409033</v>
      </c>
      <c r="D46" s="17">
        <f>'42'!L6</f>
        <v>0.63854357789579574</v>
      </c>
      <c r="E46" s="17">
        <f>'42'!L7</f>
        <v>1.1694264434711679</v>
      </c>
      <c r="F46" s="17">
        <f>'42'!L8</f>
        <v>0.93602287229622905</v>
      </c>
      <c r="G46" s="17">
        <f>'42'!L9</f>
        <v>0.43087773674665819</v>
      </c>
      <c r="H46" s="17">
        <f>'42'!L10</f>
        <v>1.0195193792279911</v>
      </c>
      <c r="I46" s="17">
        <f>'42'!L11</f>
        <v>0.65729317044105973</v>
      </c>
      <c r="J46" s="17">
        <f>'42'!L12</f>
        <v>0.68804365231519204</v>
      </c>
      <c r="K46" s="17">
        <f>'42'!L13</f>
        <v>0.45139452239267314</v>
      </c>
      <c r="L46" s="17">
        <f>'42'!L14</f>
        <v>0.67899228143485024</v>
      </c>
      <c r="M46" s="17">
        <f>'42'!L15</f>
        <v>0.71011361266299167</v>
      </c>
    </row>
    <row r="47" spans="1:13" ht="17" thickBot="1">
      <c r="A47">
        <v>43</v>
      </c>
      <c r="B47" s="60" t="s">
        <v>72</v>
      </c>
      <c r="C47" s="17">
        <f>'43'!L5</f>
        <v>0.75457768962220595</v>
      </c>
      <c r="D47" s="17">
        <f>'43'!L6</f>
        <v>0.62869572313206989</v>
      </c>
      <c r="E47" s="17">
        <f>'43'!L7</f>
        <v>1.0698488707403286</v>
      </c>
      <c r="F47" s="17">
        <f>'43'!L8</f>
        <v>0.87768320993817084</v>
      </c>
      <c r="G47" s="17">
        <f>'43'!L9</f>
        <v>0.27124818831161163</v>
      </c>
      <c r="H47" s="17">
        <f>'43'!L10</f>
        <v>0.84799326352614346</v>
      </c>
      <c r="I47" s="17">
        <f>'43'!L11</f>
        <v>0.58155623921897315</v>
      </c>
      <c r="J47" s="17">
        <f>'43'!L12</f>
        <v>0.89812815408245283</v>
      </c>
      <c r="K47" s="17">
        <f>'43'!L13</f>
        <v>0.33131453669902056</v>
      </c>
      <c r="L47" s="17">
        <f>'43'!L14</f>
        <v>0.80176539776661926</v>
      </c>
      <c r="M47" s="17">
        <f>'43'!L15</f>
        <v>0.3759134825048267</v>
      </c>
    </row>
    <row r="48" spans="1:13" ht="17" thickBot="1">
      <c r="A48">
        <v>44</v>
      </c>
      <c r="B48" s="60" t="s">
        <v>76</v>
      </c>
      <c r="C48" s="17">
        <f>'44'!L5</f>
        <v>1.0969635445449137</v>
      </c>
      <c r="D48" s="17">
        <f>'44'!L6</f>
        <v>0.6933467721532699</v>
      </c>
      <c r="E48" s="17">
        <f>'44'!L7</f>
        <v>1.1502623499557365</v>
      </c>
      <c r="F48" s="17">
        <f>'44'!L8</f>
        <v>0.97145880812969243</v>
      </c>
      <c r="G48" s="17">
        <f>'44'!L9</f>
        <v>0.435898438791745</v>
      </c>
      <c r="H48" s="17">
        <f>'44'!L10</f>
        <v>0.95772542516967463</v>
      </c>
      <c r="I48" s="17">
        <f>'44'!L11</f>
        <v>0.61474947310074646</v>
      </c>
      <c r="J48" s="17">
        <f>'44'!L12</f>
        <v>0.55565567085957235</v>
      </c>
      <c r="K48" s="17">
        <f>'44'!L13</f>
        <v>0.43470352429301723</v>
      </c>
      <c r="L48" s="17">
        <f>'44'!L14</f>
        <v>0.89849260521257457</v>
      </c>
      <c r="M48" s="17">
        <f>'44'!L14</f>
        <v>0.89849260521257457</v>
      </c>
    </row>
    <row r="49" spans="1:13" ht="17" thickBot="1">
      <c r="A49">
        <v>45</v>
      </c>
      <c r="B49" s="60" t="s">
        <v>80</v>
      </c>
      <c r="C49" s="17">
        <f>'45'!L5</f>
        <v>1.0569334792694451</v>
      </c>
      <c r="D49" s="17">
        <f>'45'!L6</f>
        <v>0.93406928218659324</v>
      </c>
      <c r="E49" s="17">
        <f>'45'!L7</f>
        <v>1.1108334832497464</v>
      </c>
      <c r="F49" s="17">
        <f>'45'!L8</f>
        <v>1.0297438732144355</v>
      </c>
      <c r="G49" s="17">
        <f>'45'!L9</f>
        <v>0.46873413273796899</v>
      </c>
      <c r="H49" s="17">
        <f>'45'!L10</f>
        <v>0.93041493720405288</v>
      </c>
      <c r="I49" s="17">
        <f>'45'!L11</f>
        <v>0.39302535155708185</v>
      </c>
      <c r="J49" s="17">
        <f>'45'!L12</f>
        <v>0.80275021158209814</v>
      </c>
      <c r="K49" s="17">
        <f>'45'!L13</f>
        <v>0.74498152318517541</v>
      </c>
      <c r="L49" s="17">
        <f>'45'!L14</f>
        <v>0.99392731911336973</v>
      </c>
      <c r="M49" s="17">
        <f>'45'!L15</f>
        <v>1.0093671524194612</v>
      </c>
    </row>
    <row r="50" spans="1:13" ht="17" thickBot="1">
      <c r="A50">
        <v>46</v>
      </c>
      <c r="B50" s="60" t="s">
        <v>84</v>
      </c>
      <c r="C50" s="17">
        <f>'46'!L5</f>
        <v>1.1620092451800941</v>
      </c>
      <c r="D50" s="17">
        <f>'46'!L6</f>
        <v>0.94118465068442825</v>
      </c>
      <c r="E50" s="17">
        <f>'46'!L7</f>
        <v>1.1327965510434257</v>
      </c>
      <c r="F50" s="17">
        <f>'46'!L8</f>
        <v>1.0062737862562707</v>
      </c>
      <c r="G50" s="17">
        <f>'46'!L9</f>
        <v>0.72155939643897904</v>
      </c>
      <c r="H50" s="17">
        <f>'46'!L10</f>
        <v>0.89911732434712199</v>
      </c>
      <c r="I50" s="17">
        <f>'46'!L11</f>
        <v>0.42605941206632569</v>
      </c>
      <c r="J50" s="17">
        <f>'46'!L12</f>
        <v>0.82650332362203605</v>
      </c>
      <c r="K50" s="17">
        <f>'46'!L13</f>
        <v>0.6204017331645213</v>
      </c>
      <c r="L50" s="17">
        <f>'46'!L14</f>
        <v>1.0491861495742818</v>
      </c>
      <c r="M50" s="17">
        <f>'46'!L15</f>
        <v>0.51554581818226797</v>
      </c>
    </row>
    <row r="51" spans="1:13" ht="17" thickBot="1">
      <c r="A51">
        <v>47</v>
      </c>
      <c r="B51" s="60" t="s">
        <v>88</v>
      </c>
      <c r="C51" s="17">
        <f>'47'!L5</f>
        <v>1.2735407200619688</v>
      </c>
      <c r="D51" s="17">
        <f>'47'!L6</f>
        <v>1.0661203068600813</v>
      </c>
      <c r="E51" s="17">
        <f>'47'!L7</f>
        <v>1.0614810812152118</v>
      </c>
      <c r="F51" s="17">
        <f>'47'!L8</f>
        <v>0.99441721526727045</v>
      </c>
      <c r="G51" s="17">
        <f>'47'!L9</f>
        <v>0.8236390080342173</v>
      </c>
      <c r="H51" s="17">
        <f>'47'!L10</f>
        <v>0.99019672533312142</v>
      </c>
      <c r="I51" s="17">
        <f>'47'!L11</f>
        <v>0.51952712217969299</v>
      </c>
      <c r="J51" s="17">
        <f>'47'!L12</f>
        <v>0.73999572479683184</v>
      </c>
      <c r="K51" s="17">
        <f>'47'!L13</f>
        <v>0.88128080243190487</v>
      </c>
      <c r="L51" s="17">
        <f>'47'!L14</f>
        <v>1.1292925276127734</v>
      </c>
      <c r="M51" s="17">
        <f>'47'!L15</f>
        <v>1.0552034092284166</v>
      </c>
    </row>
    <row r="52" spans="1:13" ht="17" thickBot="1">
      <c r="A52">
        <v>48</v>
      </c>
      <c r="B52" s="60" t="s">
        <v>92</v>
      </c>
      <c r="C52" s="17">
        <f>'48'!L5</f>
        <v>1.0024340298294745</v>
      </c>
      <c r="D52" s="17">
        <f>'48'!L6</f>
        <v>0.72710340839888754</v>
      </c>
      <c r="E52" s="17">
        <f>'48'!L7</f>
        <v>1.1687037277512269</v>
      </c>
      <c r="F52" s="17">
        <f>'48'!L8</f>
        <v>0.98043699716999189</v>
      </c>
      <c r="G52" s="17">
        <f>'48'!L9</f>
        <v>0.6333020582228519</v>
      </c>
      <c r="H52" s="17">
        <f>'48'!L10</f>
        <v>1.0405049652618947</v>
      </c>
      <c r="I52" s="17">
        <f>'48'!L11</f>
        <v>0.58833792517289518</v>
      </c>
      <c r="J52" s="17">
        <f>'48'!L12</f>
        <v>0.66770755086984968</v>
      </c>
      <c r="K52" s="17">
        <f>'48'!L13</f>
        <v>0.53513543321476353</v>
      </c>
      <c r="L52" s="17">
        <f>'48'!L14</f>
        <v>0.93274606581733399</v>
      </c>
      <c r="M52" s="17">
        <f>'48'!L15</f>
        <v>0.85898156179507557</v>
      </c>
    </row>
    <row r="53" spans="1:13" ht="17" thickBot="1">
      <c r="A53">
        <v>49</v>
      </c>
      <c r="B53" s="60" t="s">
        <v>96</v>
      </c>
      <c r="C53" s="17">
        <f>'49'!L5</f>
        <v>1.3829211251990972</v>
      </c>
      <c r="D53" s="17">
        <f>'49'!L6</f>
        <v>0.91935895730909989</v>
      </c>
      <c r="E53" s="17">
        <f>'49'!L7</f>
        <v>0.72795820144684931</v>
      </c>
      <c r="F53" s="17">
        <f>'49'!L8</f>
        <v>1.0995966078629502</v>
      </c>
      <c r="G53" s="17">
        <f>'49'!L9</f>
        <v>0.89800419520928387</v>
      </c>
      <c r="H53" s="17">
        <f>'49'!L10</f>
        <v>1.0528647981940524</v>
      </c>
      <c r="I53" s="17">
        <f>'49'!L11</f>
        <v>0.47924732386697044</v>
      </c>
      <c r="J53" s="17">
        <f>'49'!L12</f>
        <v>0.59032323220262606</v>
      </c>
      <c r="K53" s="17">
        <f>'49'!L13</f>
        <v>1.2068709768496926</v>
      </c>
      <c r="L53" s="17">
        <f>'49'!L14</f>
        <v>1.0411660506173657</v>
      </c>
      <c r="M53" s="17">
        <f>'49'!L15</f>
        <v>0.97234452286040995</v>
      </c>
    </row>
    <row r="54" spans="1:13" ht="17" thickBot="1">
      <c r="A54">
        <v>50</v>
      </c>
      <c r="B54" s="60" t="s">
        <v>100</v>
      </c>
      <c r="C54" s="17">
        <f>'50'!L5</f>
        <v>1.2627199019385436</v>
      </c>
      <c r="D54" s="17">
        <f>'50'!L6</f>
        <v>0.78927585867503924</v>
      </c>
      <c r="E54" s="17">
        <f>'50'!L7</f>
        <v>0.86866484941357436</v>
      </c>
      <c r="F54" s="17">
        <f>'50'!L8</f>
        <v>1.0959063539101719</v>
      </c>
      <c r="G54" s="17">
        <f>'50'!L9</f>
        <v>0.73381741583885407</v>
      </c>
      <c r="H54" s="17">
        <f>'50'!L10</f>
        <v>1.0232701984621362</v>
      </c>
      <c r="I54" s="17">
        <f>'50'!L11</f>
        <v>0.48074972891780426</v>
      </c>
      <c r="J54" s="17">
        <f>'50'!L12</f>
        <v>0.57378247813328453</v>
      </c>
      <c r="K54" s="17">
        <f>'50'!L13</f>
        <v>0.64508475410345012</v>
      </c>
      <c r="L54" s="17">
        <f>'50'!L14</f>
        <v>0.94152473477759069</v>
      </c>
      <c r="M54" s="17">
        <f>'50'!L15</f>
        <v>1.1893410462855811</v>
      </c>
    </row>
    <row r="55" spans="1:13" ht="17" thickBot="1">
      <c r="A55">
        <v>51</v>
      </c>
      <c r="B55" s="60" t="s">
        <v>104</v>
      </c>
      <c r="C55" s="17">
        <f>'51'!L5</f>
        <v>1.4043307258319659</v>
      </c>
      <c r="D55" s="17">
        <f>'51'!L6</f>
        <v>0.83113476950050635</v>
      </c>
      <c r="E55" s="17">
        <f>'51'!L7</f>
        <v>1.0841022201994301</v>
      </c>
      <c r="F55" s="17">
        <f>'51'!L8</f>
        <v>0.92448037316266773</v>
      </c>
      <c r="G55" s="17">
        <f>'51'!L9</f>
        <v>1.1505881408697924</v>
      </c>
      <c r="H55" s="17">
        <f>'51'!L10</f>
        <v>0.95656423471627106</v>
      </c>
      <c r="I55" s="17">
        <f>'51'!L11</f>
        <v>0.52141927849303005</v>
      </c>
      <c r="J55" s="17">
        <f>'51'!L12</f>
        <v>0.48503053743712254</v>
      </c>
      <c r="K55" s="17">
        <f>'51'!L13</f>
        <v>0.67255687704300138</v>
      </c>
      <c r="L55" s="17">
        <f>'51'!L14</f>
        <v>0.83113476950050635</v>
      </c>
      <c r="M55" s="17">
        <f>'51'!L15</f>
        <v>0.61478489431362981</v>
      </c>
    </row>
    <row r="56" spans="1:13" ht="17" thickBot="1">
      <c r="A56">
        <v>52</v>
      </c>
      <c r="B56" s="60" t="s">
        <v>108</v>
      </c>
      <c r="C56" s="17">
        <f>'52'!L5</f>
        <v>1.2445990710456547</v>
      </c>
      <c r="D56" s="17">
        <f>'52'!L6</f>
        <v>0.85007552149994048</v>
      </c>
      <c r="E56" s="17">
        <f>'52'!L7</f>
        <v>0.66376691339917437</v>
      </c>
      <c r="F56" s="17">
        <f>'52'!L8</f>
        <v>0.92501246157356598</v>
      </c>
      <c r="G56" s="17">
        <f>'52'!L9</f>
        <v>0.40997134584755429</v>
      </c>
      <c r="H56" s="17">
        <f>'52'!L10</f>
        <v>1.00621238779612</v>
      </c>
      <c r="I56" s="17">
        <f>'52'!L11</f>
        <v>0.79674673917203531</v>
      </c>
      <c r="J56" s="17">
        <f>'52'!L12</f>
        <v>0.875</v>
      </c>
      <c r="K56" s="17">
        <f>'52'!L13</f>
        <v>0.36609933623844887</v>
      </c>
      <c r="L56" s="17">
        <f>'52'!L14</f>
        <v>0.65680679608630133</v>
      </c>
      <c r="M56" s="17">
        <f>'52'!L15</f>
        <v>0.76551041538231601</v>
      </c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'1'!P5</f>
        <v>1.3516035597319511</v>
      </c>
      <c r="D60" s="62">
        <f>'1'!P6</f>
        <v>0.83680151270925862</v>
      </c>
      <c r="E60" s="62">
        <f>'1'!P7</f>
        <v>0.59676708393418343</v>
      </c>
      <c r="F60" s="62">
        <f>'1'!P8</f>
        <v>0.98065978382335395</v>
      </c>
      <c r="G60" s="62">
        <f>'1'!P9</f>
        <v>1.0697194563004322</v>
      </c>
      <c r="H60" s="78">
        <f>'1'!P10</f>
        <v>0.95537637736515091</v>
      </c>
      <c r="I60" s="78">
        <f>'1'!P11</f>
        <v>0.5532140707490808</v>
      </c>
      <c r="J60" s="78">
        <f>'1'!P12</f>
        <v>0.56173567583254569</v>
      </c>
      <c r="K60" s="79">
        <f>'1'!P13</f>
        <v>0.90111606380510578</v>
      </c>
      <c r="L60" s="62">
        <f>'1'!P14</f>
        <v>0.68475488386990646</v>
      </c>
      <c r="M60" s="63">
        <f>'1'!P15</f>
        <v>0.72337849917318919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417"/>
  <sheetViews>
    <sheetView topLeftCell="A151" workbookViewId="0">
      <selection activeCell="B169" sqref="B169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'1'!Q5</f>
        <v>1.3563672388229266</v>
      </c>
      <c r="D4" s="17">
        <f>'1'!Q6</f>
        <v>0.89196291596017752</v>
      </c>
      <c r="E4" s="17">
        <f>'1'!Q7</f>
        <v>2.3571768469524617E-4</v>
      </c>
      <c r="F4" s="17">
        <f>'1'!Q8</f>
        <v>0.99101649261031366</v>
      </c>
      <c r="G4" s="17">
        <f>'1'!Q9</f>
        <v>1.1077490521056783</v>
      </c>
      <c r="H4" s="17">
        <f>'1'!Q10</f>
        <v>1.0255046228774363</v>
      </c>
      <c r="I4" s="17">
        <f>'1'!Q11</f>
        <v>0.46788581288240105</v>
      </c>
      <c r="J4" s="17">
        <f>'1'!Q12</f>
        <v>0.57433804885150652</v>
      </c>
      <c r="K4" s="17">
        <f>'1'!Q13</f>
        <v>0.90783511515705351</v>
      </c>
      <c r="L4" s="17">
        <f>'1'!Q14</f>
        <v>0.68986066703483084</v>
      </c>
      <c r="M4" s="17">
        <f>'1'!Q15</f>
        <v>0.63530430725678344</v>
      </c>
    </row>
    <row r="5" spans="1:13" ht="16">
      <c r="A5" s="17">
        <v>2</v>
      </c>
      <c r="B5" s="59" t="s">
        <v>8</v>
      </c>
      <c r="C5" s="17">
        <f>'2'!Q5</f>
        <v>0.84710105120230905</v>
      </c>
      <c r="D5" s="17">
        <f>'2'!Q6</f>
        <v>0.81948498066594921</v>
      </c>
      <c r="E5" s="17">
        <f>'2'!Q7</f>
        <v>8.8737830999390996E-4</v>
      </c>
      <c r="F5" s="17">
        <f>'2'!Q8</f>
        <v>0.99196883477916242</v>
      </c>
      <c r="G5" s="17">
        <f>'2'!Q9</f>
        <v>0.92325079110110664</v>
      </c>
      <c r="H5" s="17">
        <f>'2'!Q10</f>
        <v>1.0102273762184042</v>
      </c>
      <c r="I5" s="17">
        <f>'2'!Q11</f>
        <v>0.43642331349355451</v>
      </c>
      <c r="J5" s="17">
        <f>'2'!Q12</f>
        <v>0.44082115473304445</v>
      </c>
      <c r="K5" s="17">
        <f>'2'!Q13</f>
        <v>0.76575817138939084</v>
      </c>
      <c r="L5" s="17">
        <f>'2'!Q14</f>
        <v>7.4206407756275796E-3</v>
      </c>
      <c r="M5" s="17">
        <f>'2'!Q15</f>
        <v>5.2361023056869389E-4</v>
      </c>
    </row>
    <row r="6" spans="1:13" ht="16">
      <c r="A6" s="17">
        <v>3</v>
      </c>
      <c r="B6" s="59" t="s">
        <v>12</v>
      </c>
      <c r="C6" s="17">
        <f>'3'!Q5</f>
        <v>0.89039909856033905</v>
      </c>
      <c r="D6" s="17">
        <f>'3'!Q6</f>
        <v>0.51556754198630872</v>
      </c>
      <c r="E6" s="17">
        <f>'3'!Q7</f>
        <v>1.2971784413609404</v>
      </c>
      <c r="F6" s="17">
        <f>'3'!Q8</f>
        <v>0.97957281002407492</v>
      </c>
      <c r="G6" s="17">
        <f>'3'!Q9</f>
        <v>0.54197087793095988</v>
      </c>
      <c r="H6" s="17">
        <f>'3'!Q10</f>
        <v>1.1230635182164215</v>
      </c>
      <c r="I6" s="17">
        <f>'3'!Q11</f>
        <v>0.54072704900950064</v>
      </c>
      <c r="J6" s="17">
        <f>'3'!Q12</f>
        <v>1.1254369436562808</v>
      </c>
      <c r="K6" s="17">
        <f>'3'!Q13</f>
        <v>0.52376460829682936</v>
      </c>
      <c r="L6" s="17">
        <f>'3'!Q14</f>
        <v>0.63004691050864026</v>
      </c>
      <c r="M6" s="17">
        <f>'3'!Q15</f>
        <v>0.86533438382761541</v>
      </c>
    </row>
    <row r="7" spans="1:13" ht="16">
      <c r="A7" s="17">
        <v>4</v>
      </c>
      <c r="B7" s="59" t="s">
        <v>16</v>
      </c>
      <c r="C7" s="17">
        <f>'4'!Q5</f>
        <v>1.0522798592922944</v>
      </c>
      <c r="D7" s="76">
        <f>'4'!Q6</f>
        <v>0.70032681460855406</v>
      </c>
      <c r="E7" s="76">
        <f>'4'!Q7</f>
        <v>1.2612378841194427</v>
      </c>
      <c r="F7" s="76">
        <f>'4'!Q8</f>
        <v>1.1234401575533548</v>
      </c>
      <c r="G7" s="76">
        <f>'4'!Q9</f>
        <v>0.78395367003744798</v>
      </c>
      <c r="H7" s="76">
        <f>'4'!Q10</f>
        <v>0.97505133005079125</v>
      </c>
      <c r="I7" s="17">
        <f>'4'!Q11</f>
        <v>0.61090554204574821</v>
      </c>
      <c r="J7" s="17">
        <f>'4'!Q12</f>
        <v>1.2226420337079862</v>
      </c>
      <c r="K7" s="17">
        <f>'4'!Q13</f>
        <v>0.40482698803893902</v>
      </c>
      <c r="L7" s="17">
        <f>'4'!Q14</f>
        <v>0.78175452415971081</v>
      </c>
      <c r="M7" s="17">
        <f>'4'!Q15</f>
        <v>0.55787928007047793</v>
      </c>
    </row>
    <row r="8" spans="1:13" ht="16">
      <c r="A8" s="17">
        <v>5</v>
      </c>
      <c r="B8" s="59" t="s">
        <v>20</v>
      </c>
      <c r="C8" s="17">
        <f>'5'!Q5</f>
        <v>1.3344843409514702</v>
      </c>
      <c r="D8" s="76">
        <f>'5'!Q6</f>
        <v>1.0987265353216227</v>
      </c>
      <c r="E8" s="76">
        <f>'5'!Q7</f>
        <v>2.2461679417671112E-4</v>
      </c>
      <c r="F8" s="76">
        <f>'5'!Q8</f>
        <v>1.0744388475998516</v>
      </c>
      <c r="G8" s="76">
        <f>'5'!Q9</f>
        <v>0.70840900015199082</v>
      </c>
      <c r="H8" s="76">
        <f>'5'!Q10</f>
        <v>0.96667466986300632</v>
      </c>
      <c r="I8" s="17">
        <f>'5'!Q11</f>
        <v>0.50540789565159339</v>
      </c>
      <c r="J8" s="17">
        <f>'5'!Q12</f>
        <v>0.60604715822036148</v>
      </c>
      <c r="K8" s="17">
        <f>'5'!Q13</f>
        <v>0.98897806781427589</v>
      </c>
      <c r="L8" s="17">
        <f>'5'!Q14</f>
        <v>1.2025511029359588</v>
      </c>
      <c r="M8" s="17">
        <f>'5'!Q15</f>
        <v>0.75016793758980604</v>
      </c>
    </row>
    <row r="9" spans="1:13" ht="16">
      <c r="A9" s="17">
        <v>6</v>
      </c>
      <c r="B9" s="59" t="s">
        <v>24</v>
      </c>
      <c r="C9" s="17">
        <f>'6'!Q5</f>
        <v>1.3171758055604177</v>
      </c>
      <c r="D9" s="17">
        <f>'6'!Q6</f>
        <v>1.0154109383618974</v>
      </c>
      <c r="E9" s="17">
        <f>'6'!Q7</f>
        <v>2.4291483658066677E-4</v>
      </c>
      <c r="F9" s="17">
        <f>'6'!Q8</f>
        <v>1.083481165435473</v>
      </c>
      <c r="G9" s="17">
        <f>'6'!Q9</f>
        <v>1.0367074861737222</v>
      </c>
      <c r="H9" s="17">
        <f>'6'!Q10</f>
        <v>1.0416566404608119</v>
      </c>
      <c r="I9" s="17">
        <f>'6'!Q11</f>
        <v>0.36173587648262739</v>
      </c>
      <c r="J9" s="17">
        <f>'6'!Q12</f>
        <v>0.79917049548173835</v>
      </c>
      <c r="K9" s="17">
        <f>'6'!Q13</f>
        <v>0.94903513324275768</v>
      </c>
      <c r="L9" s="17">
        <f>'6'!Q14</f>
        <v>1.0297375635463359</v>
      </c>
      <c r="M9" s="17">
        <f>'6'!Q15</f>
        <v>0.91926997383811548</v>
      </c>
    </row>
    <row r="10" spans="1:13" ht="16">
      <c r="A10" s="17">
        <v>7</v>
      </c>
      <c r="B10" s="59" t="s">
        <v>28</v>
      </c>
      <c r="C10" s="17">
        <f>'7'!Q5</f>
        <v>1.2864521086629712</v>
      </c>
      <c r="D10" s="17">
        <f>'7'!Q6</f>
        <v>0.55072332076962027</v>
      </c>
      <c r="E10" s="17">
        <f>'7'!Q7</f>
        <v>1.9927760892652176E-4</v>
      </c>
      <c r="F10" s="17">
        <f>'7'!Q8</f>
        <v>1.0149009011788737</v>
      </c>
      <c r="G10" s="17">
        <f>'7'!Q9</f>
        <v>1.0602029524459549</v>
      </c>
      <c r="H10" s="17">
        <f>'7'!Q10</f>
        <v>1.0197975625578912</v>
      </c>
      <c r="I10" s="17">
        <f>'7'!Q11</f>
        <v>0.44780613533493918</v>
      </c>
      <c r="J10" s="17">
        <f>'7'!Q12</f>
        <v>0.88748148591586484</v>
      </c>
      <c r="K10" s="17">
        <f>'7'!Q13</f>
        <v>1.1768428288049888</v>
      </c>
      <c r="L10" s="17">
        <f>'7'!Q14</f>
        <v>1.1589835624950882</v>
      </c>
      <c r="M10" s="17">
        <f>'7'!Q15</f>
        <v>0.96572023231098636</v>
      </c>
    </row>
    <row r="11" spans="1:13" ht="16">
      <c r="A11" s="17">
        <v>8</v>
      </c>
      <c r="B11" s="59" t="s">
        <v>32</v>
      </c>
      <c r="C11" s="17">
        <f>'8'!Q5</f>
        <v>1.2856006337866046</v>
      </c>
      <c r="D11" s="17">
        <f>'8'!Q6</f>
        <v>0.75098311589727973</v>
      </c>
      <c r="E11" s="17">
        <f>'8'!Q7</f>
        <v>1.3569192919190354</v>
      </c>
      <c r="F11" s="17">
        <f>'8'!Q8</f>
        <v>1.0034994356435865</v>
      </c>
      <c r="G11" s="17">
        <f>'8'!Q9</f>
        <v>0.94038267039940093</v>
      </c>
      <c r="H11" s="17">
        <f>'8'!Q10</f>
        <v>0.95032550893747636</v>
      </c>
      <c r="I11" s="17">
        <f>'8'!Q11</f>
        <v>0.58542759187890692</v>
      </c>
      <c r="J11" s="17">
        <f>'8'!Q12</f>
        <v>0.96972247317825466</v>
      </c>
      <c r="K11" s="17">
        <f>'8'!Q13</f>
        <v>0.79252787406470582</v>
      </c>
      <c r="L11" s="17">
        <f>'8'!Q14</f>
        <v>1.1372814088579617</v>
      </c>
      <c r="M11" s="17">
        <f>'8'!Q15</f>
        <v>0.82464090241950672</v>
      </c>
    </row>
    <row r="12" spans="1:13" ht="16">
      <c r="A12" s="17">
        <v>9</v>
      </c>
      <c r="B12" s="59" t="s">
        <v>36</v>
      </c>
      <c r="C12" s="17">
        <f>'9'!Q5</f>
        <v>1.2057982243668202</v>
      </c>
      <c r="D12" s="17">
        <f>'9'!Q6</f>
        <v>0.70486492254932309</v>
      </c>
      <c r="E12" s="17">
        <f>'9'!Q7</f>
        <v>0.18288686265840373</v>
      </c>
      <c r="F12" s="17">
        <f>'9'!Q8</f>
        <v>0.84931945928779762</v>
      </c>
      <c r="G12" s="17">
        <f>'9'!Q9</f>
        <v>0.7249447860167596</v>
      </c>
      <c r="H12" s="17">
        <f>'9'!Q10</f>
        <v>0.9851752600908591</v>
      </c>
      <c r="I12" s="17">
        <f>'9'!Q11</f>
        <v>0.41145106908817441</v>
      </c>
      <c r="J12" s="17">
        <f>'9'!Q12</f>
        <v>0.64200646797951322</v>
      </c>
      <c r="K12" s="17">
        <f>'9'!Q13</f>
        <v>0.92389192140416554</v>
      </c>
      <c r="L12" s="17">
        <f>'9'!Q14</f>
        <v>1.2321113803605999</v>
      </c>
      <c r="M12" s="17">
        <f>'9'!Q15</f>
        <v>0.94499072621441393</v>
      </c>
    </row>
    <row r="13" spans="1:13" ht="16">
      <c r="A13" s="17">
        <v>10</v>
      </c>
      <c r="B13" s="59" t="s">
        <v>41</v>
      </c>
      <c r="C13" s="17">
        <f>'10'!Q5</f>
        <v>1.2661306211043086</v>
      </c>
      <c r="D13" s="17">
        <f>'10'!Q6</f>
        <v>0.79901194646570672</v>
      </c>
      <c r="E13" s="17">
        <f>'10'!Q7</f>
        <v>1.0989270483905573</v>
      </c>
      <c r="F13" s="17">
        <f>'10'!Q8</f>
        <v>1.0558927240542568</v>
      </c>
      <c r="G13" s="17">
        <f>'10'!Q9</f>
        <v>1.0210073802874666</v>
      </c>
      <c r="H13" s="17">
        <f>'10'!Q10</f>
        <v>0.99986979924030184</v>
      </c>
      <c r="I13" s="17">
        <f>'10'!Q11</f>
        <v>0.30810720855712842</v>
      </c>
      <c r="J13" s="17">
        <f>'10'!Q12</f>
        <v>0.71278874034426243</v>
      </c>
      <c r="K13" s="17">
        <f>'10'!Q13</f>
        <v>1.0210073802874666</v>
      </c>
      <c r="L13" s="17">
        <f>'10'!Q14</f>
        <v>1.1293989212155688</v>
      </c>
      <c r="M13" s="17">
        <f>'10'!Q15</f>
        <v>1.0333990270427149</v>
      </c>
    </row>
    <row r="14" spans="1:13" ht="16">
      <c r="A14" s="17">
        <v>11</v>
      </c>
      <c r="B14" s="59" t="s">
        <v>45</v>
      </c>
      <c r="C14" s="17">
        <f>'11'!Q5</f>
        <v>1.4401614290410292</v>
      </c>
      <c r="D14" s="17">
        <f>'11'!Q6</f>
        <v>0.85259583545266038</v>
      </c>
      <c r="E14" s="17">
        <f>'11'!Q7</f>
        <v>2.0699516389946368E-4</v>
      </c>
      <c r="F14" s="17">
        <f>'11'!Q8</f>
        <v>1.0503075179266528</v>
      </c>
      <c r="G14" s="17">
        <f>'11'!Q9</f>
        <v>0.66919432529638156</v>
      </c>
      <c r="H14" s="17">
        <f>'11'!Q10</f>
        <v>1.059653076743734</v>
      </c>
      <c r="I14" s="17">
        <f>'11'!Q11</f>
        <v>0.40277323727352832</v>
      </c>
      <c r="J14" s="17">
        <f>'11'!Q12</f>
        <v>0.47370209465652879</v>
      </c>
      <c r="K14" s="17">
        <f>'11'!Q13</f>
        <v>1.0352061340433478</v>
      </c>
      <c r="L14" s="17">
        <f>'11'!Q14</f>
        <v>1.2811620373581347</v>
      </c>
      <c r="M14" s="17">
        <f>'11'!Q15</f>
        <v>0.99392233793161755</v>
      </c>
    </row>
    <row r="15" spans="1:13" ht="16">
      <c r="A15" s="17">
        <v>12</v>
      </c>
      <c r="B15" s="59" t="s">
        <v>49</v>
      </c>
      <c r="C15" s="17">
        <f>'12'!Q5</f>
        <v>0.98184906379892656</v>
      </c>
      <c r="D15" s="17">
        <f>'12'!Q6</f>
        <v>0.71910011288286901</v>
      </c>
      <c r="E15" s="17">
        <f>'12'!Q7</f>
        <v>0.7986846137475373</v>
      </c>
      <c r="F15" s="17">
        <f>'12'!Q8</f>
        <v>1.0821289082678149</v>
      </c>
      <c r="G15" s="17">
        <f>'12'!Q9</f>
        <v>0.93303881383363252</v>
      </c>
      <c r="H15" s="17">
        <f>'12'!Q10</f>
        <v>0.94069252998044228</v>
      </c>
      <c r="I15" s="17">
        <f>'12'!Q11</f>
        <v>0.42612012903168039</v>
      </c>
      <c r="J15" s="17">
        <f>'12'!Q12</f>
        <v>0.65130978077782276</v>
      </c>
      <c r="K15" s="17">
        <f>'12'!Q13</f>
        <v>0.87702104972414863</v>
      </c>
      <c r="L15" s="17">
        <f>'12'!Q14</f>
        <v>1.0981752153512385</v>
      </c>
      <c r="M15" s="17">
        <f>'12'!Q15</f>
        <v>0.95050580598939649</v>
      </c>
    </row>
    <row r="16" spans="1:13" ht="16">
      <c r="A16" s="17">
        <v>13</v>
      </c>
      <c r="B16" s="59" t="s">
        <v>53</v>
      </c>
      <c r="C16" s="17">
        <f>'13'!Q5</f>
        <v>0.80763877620980307</v>
      </c>
      <c r="D16" s="17">
        <f>'13'!Q6</f>
        <v>0.73358177887488907</v>
      </c>
      <c r="E16" s="17">
        <f>'13'!Q7</f>
        <v>0.96989280039415249</v>
      </c>
      <c r="F16" s="17">
        <f>'13'!Q8</f>
        <v>0.84852798933353057</v>
      </c>
      <c r="G16" s="17">
        <f>'13'!Q9</f>
        <v>0.39227183121937859</v>
      </c>
      <c r="H16" s="17">
        <f>'13'!Q10</f>
        <v>1.2601604594249842</v>
      </c>
      <c r="I16" s="17">
        <f>'13'!Q11</f>
        <v>0.69879613197184098</v>
      </c>
      <c r="J16" s="17">
        <f>'13'!Q12</f>
        <v>1.111084101840635</v>
      </c>
      <c r="K16" s="17">
        <f>'13'!Q13</f>
        <v>0.40974851860818168</v>
      </c>
      <c r="L16" s="17">
        <f>'13'!Q14</f>
        <v>0.63949697370572767</v>
      </c>
      <c r="M16" s="17">
        <f>'13'!Q15</f>
        <v>0.56240061418200415</v>
      </c>
    </row>
    <row r="17" spans="1:13" ht="16">
      <c r="A17" s="17">
        <v>14</v>
      </c>
      <c r="B17" s="59" t="s">
        <v>57</v>
      </c>
      <c r="C17" s="17">
        <f>'14'!Q5</f>
        <v>1.2805905142665066</v>
      </c>
      <c r="D17" s="17">
        <f>'14'!Q6</f>
        <v>0.77202809225618008</v>
      </c>
      <c r="E17" s="17">
        <f>'14'!Q7</f>
        <v>1.6791152785094671E-4</v>
      </c>
      <c r="F17" s="17">
        <f>'14'!Q8</f>
        <v>1.1033823015708963</v>
      </c>
      <c r="G17" s="17">
        <f>'14'!Q9</f>
        <v>0.98957948431778198</v>
      </c>
      <c r="H17" s="17">
        <f>'14'!Q10</f>
        <v>0.91436071265033014</v>
      </c>
      <c r="I17" s="17">
        <f>'14'!Q11</f>
        <v>0.4113653675297968</v>
      </c>
      <c r="J17" s="17">
        <f>'14'!Q12</f>
        <v>0.46887765448084973</v>
      </c>
      <c r="K17" s="17">
        <f>'14'!Q13</f>
        <v>0.91109237816403599</v>
      </c>
      <c r="L17" s="17">
        <f>'14'!Q14</f>
        <v>0.86460290178342636</v>
      </c>
      <c r="M17" s="17">
        <f>'14'!Q15</f>
        <v>0.67895407031344945</v>
      </c>
    </row>
    <row r="18" spans="1:13" ht="16">
      <c r="A18" s="17">
        <v>15</v>
      </c>
      <c r="B18" s="59" t="s">
        <v>61</v>
      </c>
      <c r="C18" s="17">
        <f>'15'!Q5</f>
        <v>1.3956216398853196</v>
      </c>
      <c r="D18" s="17">
        <f>'15'!Q6</f>
        <v>0.80536181228854598</v>
      </c>
      <c r="E18" s="17">
        <f>'15'!Q7</f>
        <v>0.74636522336154343</v>
      </c>
      <c r="F18" s="17">
        <f>'15'!Q8</f>
        <v>1.2184973665094463</v>
      </c>
      <c r="G18" s="17">
        <f>'15'!Q9</f>
        <v>1.0017270418158379</v>
      </c>
      <c r="H18" s="17">
        <f>'15'!Q10</f>
        <v>0.98221271177161307</v>
      </c>
      <c r="I18" s="17">
        <f>'15'!Q11</f>
        <v>0.32260502510826472</v>
      </c>
      <c r="J18" s="17">
        <f>'15'!Q12</f>
        <v>1.0619875302027244</v>
      </c>
      <c r="K18" s="17">
        <f>'15'!Q13</f>
        <v>1.0723869884217045</v>
      </c>
      <c r="L18" s="17">
        <f>'15'!Q14</f>
        <v>1.3481249380646749</v>
      </c>
      <c r="M18" s="17">
        <f>'15'!Q15</f>
        <v>1.3427237110889256</v>
      </c>
    </row>
    <row r="19" spans="1:13" ht="16">
      <c r="A19" s="17">
        <v>16</v>
      </c>
      <c r="B19" s="59" t="s">
        <v>65</v>
      </c>
      <c r="C19" s="17">
        <f>'16'!Q5</f>
        <v>1.2448361742257046</v>
      </c>
      <c r="D19" s="17">
        <f>'16'!Q6</f>
        <v>1.1504492005174103</v>
      </c>
      <c r="E19" s="17">
        <f>'16'!Q7</f>
        <v>9.3387167826946638E-4</v>
      </c>
      <c r="F19" s="17">
        <f>'16'!Q8</f>
        <v>1.0787899992708183</v>
      </c>
      <c r="G19" s="17">
        <f>'16'!Q9</f>
        <v>0.94725097886705278</v>
      </c>
      <c r="H19" s="17">
        <f>'16'!Q10</f>
        <v>0.98897773967963465</v>
      </c>
      <c r="I19" s="17">
        <f>'16'!Q11</f>
        <v>0.37536614322006906</v>
      </c>
      <c r="J19" s="17">
        <f>'16'!Q12</f>
        <v>1.6816566422247321</v>
      </c>
      <c r="K19" s="17">
        <f>'16'!Q13</f>
        <v>1.206582004055742</v>
      </c>
      <c r="L19" s="17">
        <f>'16'!Q14</f>
        <v>1.1415348370208733</v>
      </c>
      <c r="M19" s="17">
        <f>'16'!Q15</f>
        <v>1.3818285437123083</v>
      </c>
    </row>
    <row r="20" spans="1:13" ht="16">
      <c r="A20" s="17">
        <v>17</v>
      </c>
      <c r="B20" s="59" t="s">
        <v>69</v>
      </c>
      <c r="C20" s="17">
        <f>'17'!Q5</f>
        <v>0.94428109750972156</v>
      </c>
      <c r="D20" s="17">
        <f>'17'!Q6</f>
        <v>0.72805112190528276</v>
      </c>
      <c r="E20" s="17">
        <f>'17'!Q7</f>
        <v>1.2588933247928704</v>
      </c>
      <c r="F20" s="17">
        <f>'17'!Q8</f>
        <v>0.94695585672228189</v>
      </c>
      <c r="G20" s="17">
        <f>'17'!Q9</f>
        <v>0.51351769780373335</v>
      </c>
      <c r="H20" s="17">
        <f>'17'!Q10</f>
        <v>0.98298027401431898</v>
      </c>
      <c r="I20" s="17">
        <f>'17'!Q11</f>
        <v>0.54116175388967602</v>
      </c>
      <c r="J20" s="17">
        <f>'17'!Q12</f>
        <v>0.99231376757248468</v>
      </c>
      <c r="K20" s="17">
        <f>'17'!Q13</f>
        <v>0.55379335636251692</v>
      </c>
      <c r="L20" s="17">
        <f>'17'!Q14</f>
        <v>0.84111267504321974</v>
      </c>
      <c r="M20" s="17">
        <f>'17'!Q15</f>
        <v>0.88253997887988789</v>
      </c>
    </row>
    <row r="21" spans="1:13" ht="16">
      <c r="A21" s="17">
        <v>18</v>
      </c>
      <c r="B21" s="59" t="s">
        <v>73</v>
      </c>
      <c r="C21" s="17">
        <f>'18'!Q5</f>
        <v>1.2455253294632953</v>
      </c>
      <c r="D21" s="17">
        <f>'18'!Q6</f>
        <v>1.0132547485313672</v>
      </c>
      <c r="E21" s="17">
        <f>'18'!Q7</f>
        <v>8.8737830999390996E-4</v>
      </c>
      <c r="F21" s="17">
        <f>'18'!Q8</f>
        <v>1.167961989915492</v>
      </c>
      <c r="G21" s="17">
        <f>'18'!Q9</f>
        <v>0.80287269876818013</v>
      </c>
      <c r="H21" s="17">
        <f>'18'!Q10</f>
        <v>0.92815408316301551</v>
      </c>
      <c r="I21" s="17">
        <f>'18'!Q11</f>
        <v>0.465949831084084</v>
      </c>
      <c r="J21" s="17">
        <f>'18'!Q12</f>
        <v>0.52582374950972699</v>
      </c>
      <c r="K21" s="17">
        <f>'18'!Q13</f>
        <v>0.79051793280806659</v>
      </c>
      <c r="L21" s="17">
        <f>'18'!Q14</f>
        <v>0.96776951383347087</v>
      </c>
      <c r="M21" s="17">
        <f>'18'!Q15</f>
        <v>0.83049691872778675</v>
      </c>
    </row>
    <row r="22" spans="1:13" ht="16">
      <c r="A22" s="17">
        <v>19</v>
      </c>
      <c r="B22" s="59" t="s">
        <v>77</v>
      </c>
      <c r="C22" s="17">
        <f>'19'!Q5</f>
        <v>1.0891386858746439</v>
      </c>
      <c r="D22" s="17">
        <f>'19'!Q6</f>
        <v>0.71669399133227607</v>
      </c>
      <c r="E22" s="17">
        <f>'19'!Q7</f>
        <v>0.15125331840890269</v>
      </c>
      <c r="F22" s="17">
        <f>'19'!Q8</f>
        <v>1.0988053860870326</v>
      </c>
      <c r="G22" s="17">
        <f>'19'!Q9</f>
        <v>1.0796371858056069</v>
      </c>
      <c r="H22" s="17">
        <f>'19'!Q10</f>
        <v>0.99611662843133431</v>
      </c>
      <c r="I22" s="17">
        <f>'19'!Q11</f>
        <v>0.4822569118646593</v>
      </c>
      <c r="J22" s="17">
        <f>'19'!Q12</f>
        <v>0.62800321456741592</v>
      </c>
      <c r="K22" s="17">
        <f>'19'!Q13</f>
        <v>0.87408652195776404</v>
      </c>
      <c r="L22" s="17">
        <f>'19'!Q14</f>
        <v>1.1494958184281363</v>
      </c>
      <c r="M22" s="17">
        <f>'19'!Q15</f>
        <v>0.98625896892893616</v>
      </c>
    </row>
    <row r="23" spans="1:13" ht="16">
      <c r="A23" s="17">
        <v>20</v>
      </c>
      <c r="B23" s="59" t="s">
        <v>81</v>
      </c>
      <c r="C23" s="17">
        <f>'20'!Q5</f>
        <v>1.2524861718051181</v>
      </c>
      <c r="D23" s="17">
        <f>'20'!Q6</f>
        <v>1.0449764473731427</v>
      </c>
      <c r="E23" s="17">
        <f>'20'!Q7</f>
        <v>1.3143146313414362</v>
      </c>
      <c r="F23" s="17">
        <f>'20'!Q8</f>
        <v>1.0095984801218958</v>
      </c>
      <c r="G23" s="17">
        <f>'20'!Q9</f>
        <v>0.67241554275430282</v>
      </c>
      <c r="H23" s="17">
        <f>'20'!Q10</f>
        <v>1.1245368160346372</v>
      </c>
      <c r="I23" s="17">
        <f>'20'!Q11</f>
        <v>0.39536368565575564</v>
      </c>
      <c r="J23" s="17">
        <f>'20'!Q12</f>
        <v>0.62651613068733036</v>
      </c>
      <c r="K23" s="17">
        <f>'20'!Q13</f>
        <v>0.86798145410096839</v>
      </c>
      <c r="L23" s="17">
        <f>'20'!Q14</f>
        <v>0.70237333044341477</v>
      </c>
      <c r="M23" s="17">
        <f>'20'!Q15</f>
        <v>0.85250386150615498</v>
      </c>
    </row>
    <row r="24" spans="1:13" ht="16">
      <c r="A24" s="17">
        <v>21</v>
      </c>
      <c r="B24" s="59" t="s">
        <v>85</v>
      </c>
      <c r="C24" s="17">
        <f>'21'!Q5</f>
        <v>0.75255455526635451</v>
      </c>
      <c r="D24" s="17">
        <f>'21'!Q6</f>
        <v>0.8557180566761422</v>
      </c>
      <c r="E24" s="17">
        <f>'21'!Q7</f>
        <v>1.3126471584226092</v>
      </c>
      <c r="F24" s="17">
        <f>'21'!Q8</f>
        <v>0.86129503848748312</v>
      </c>
      <c r="G24" s="17">
        <f>'21'!Q9</f>
        <v>1.2159899765682913</v>
      </c>
      <c r="H24" s="17">
        <f>'21'!Q10</f>
        <v>1.0346235822105749</v>
      </c>
      <c r="I24" s="17">
        <f>'21'!Q11</f>
        <v>0.62549818519203393</v>
      </c>
      <c r="J24" s="17">
        <f>'21'!Q12</f>
        <v>0.81733811147313062</v>
      </c>
      <c r="K24" s="17">
        <f>'21'!Q13</f>
        <v>0.65231973863019455</v>
      </c>
      <c r="L24" s="17">
        <f>'21'!Q14</f>
        <v>1.141516060015201</v>
      </c>
      <c r="M24" s="17">
        <f>'21'!Q15</f>
        <v>0.68582928166806345</v>
      </c>
    </row>
    <row r="25" spans="1:13" ht="16">
      <c r="A25" s="17">
        <v>22</v>
      </c>
      <c r="B25" s="59" t="s">
        <v>89</v>
      </c>
      <c r="C25" s="17">
        <f>'22'!Q5</f>
        <v>1.1063679760305281</v>
      </c>
      <c r="D25" s="17">
        <f>'22'!Q6</f>
        <v>0.74149916558713691</v>
      </c>
      <c r="E25" s="17">
        <f>'22'!Q7</f>
        <v>0.65943664036293514</v>
      </c>
      <c r="F25" s="17">
        <f>'22'!Q8</f>
        <v>0.93847891066670874</v>
      </c>
      <c r="G25" s="17">
        <f>'22'!Q9</f>
        <v>0.76548831929587635</v>
      </c>
      <c r="H25" s="17">
        <f>'22'!Q10</f>
        <v>0.8606951950673456</v>
      </c>
      <c r="I25" s="17">
        <f>'22'!Q11</f>
        <v>0.52795116496464833</v>
      </c>
      <c r="J25" s="17">
        <f>'22'!Q12</f>
        <v>0.81545478942706096</v>
      </c>
      <c r="K25" s="17">
        <f>'22'!Q13</f>
        <v>0.80376014020233477</v>
      </c>
      <c r="L25" s="17">
        <f>'22'!Q14</f>
        <v>1.1445196065351415</v>
      </c>
      <c r="M25" s="17">
        <f>'22'!Q15</f>
        <v>0.75645503197537611</v>
      </c>
    </row>
    <row r="26" spans="1:13" ht="16">
      <c r="A26" s="17">
        <v>23</v>
      </c>
      <c r="B26" s="59" t="s">
        <v>93</v>
      </c>
      <c r="C26" s="17">
        <f>'23'!Q5</f>
        <v>1.2260864526194868</v>
      </c>
      <c r="D26" s="17">
        <f>'23'!Q6</f>
        <v>1.0603652637617338</v>
      </c>
      <c r="E26" s="17">
        <f>'23'!Q7</f>
        <v>4.8967312193441158E-2</v>
      </c>
      <c r="F26" s="17">
        <f>'23'!Q8</f>
        <v>1.3836095067199981</v>
      </c>
      <c r="G26" s="17">
        <f>'23'!Q9</f>
        <v>1.3266032239362588</v>
      </c>
      <c r="H26" s="17">
        <f>'23'!Q10</f>
        <v>0.85252514037109395</v>
      </c>
      <c r="I26" s="17">
        <f>'23'!Q11</f>
        <v>0.30769060497905348</v>
      </c>
      <c r="J26" s="17">
        <f>'23'!Q12</f>
        <v>0.60344025549598712</v>
      </c>
      <c r="K26" s="17">
        <f>'23'!Q13</f>
        <v>1.300139324747448</v>
      </c>
      <c r="L26" s="17">
        <f>'23'!Q14</f>
        <v>1.2066998521093306</v>
      </c>
      <c r="M26" s="17">
        <f>'23'!Q15</f>
        <v>0.86968514990486923</v>
      </c>
    </row>
    <row r="27" spans="1:13" ht="16">
      <c r="A27" s="17">
        <v>24</v>
      </c>
      <c r="B27" s="59" t="s">
        <v>97</v>
      </c>
      <c r="C27" s="17">
        <f>'24'!Q5</f>
        <v>1.0806917052242377</v>
      </c>
      <c r="D27" s="17">
        <f>'24'!Q6</f>
        <v>0.51361955229832923</v>
      </c>
      <c r="E27" s="17">
        <f>'24'!Q7</f>
        <v>1.3913209505150792</v>
      </c>
      <c r="F27" s="17">
        <f>'24'!Q8</f>
        <v>1.0287395891943956</v>
      </c>
      <c r="G27" s="17">
        <f>'24'!Q9</f>
        <v>0.58575119968663414</v>
      </c>
      <c r="H27" s="17">
        <f>'24'!Q10</f>
        <v>1.1821715090586611</v>
      </c>
      <c r="I27" s="17">
        <f>'24'!Q11</f>
        <v>0.74326572658828882</v>
      </c>
      <c r="J27" s="17">
        <f>'24'!Q12</f>
        <v>1.4602504790263904</v>
      </c>
      <c r="K27" s="17">
        <f>'24'!Q13</f>
        <v>0.52116083794314327</v>
      </c>
      <c r="L27" s="17">
        <f>'24'!Q14</f>
        <v>0.5926038668420176</v>
      </c>
      <c r="M27" s="17">
        <f>'24'!Q15</f>
        <v>0.40125949754899348</v>
      </c>
    </row>
    <row r="28" spans="1:13" ht="16">
      <c r="A28" s="17">
        <v>25</v>
      </c>
      <c r="B28" s="59" t="s">
        <v>101</v>
      </c>
      <c r="C28" s="17">
        <f>'25'!Q5</f>
        <v>0.90820948088400466</v>
      </c>
      <c r="D28" s="17">
        <f>'25'!Q6</f>
        <v>0.78271070054302794</v>
      </c>
      <c r="E28" s="17">
        <f>'25'!Q7</f>
        <v>1.2750004867872629E-4</v>
      </c>
      <c r="F28" s="17">
        <f>'25'!Q8</f>
        <v>0.91647123281422826</v>
      </c>
      <c r="G28" s="17">
        <f>'25'!Q9</f>
        <v>0.78862345765433772</v>
      </c>
      <c r="H28" s="17">
        <f>'25'!Q10</f>
        <v>0.9323106168046843</v>
      </c>
      <c r="I28" s="17">
        <f>'25'!Q11</f>
        <v>0.41610981314430673</v>
      </c>
      <c r="J28" s="17">
        <f>'25'!Q12</f>
        <v>0.57886544817986718</v>
      </c>
      <c r="K28" s="17">
        <f>'25'!Q13</f>
        <v>1.0762642171636569</v>
      </c>
      <c r="L28" s="17">
        <f>'25'!Q14</f>
        <v>1.0539764705542707</v>
      </c>
      <c r="M28" s="17">
        <f>'25'!Q15</f>
        <v>1.0290492502688544</v>
      </c>
    </row>
    <row r="29" spans="1:13" ht="16">
      <c r="A29" s="17">
        <v>26</v>
      </c>
      <c r="B29" s="59" t="s">
        <v>105</v>
      </c>
      <c r="C29" s="17">
        <f>'26'!Q5</f>
        <v>1.1481597389257732</v>
      </c>
      <c r="D29" s="17">
        <f>'26'!Q6</f>
        <v>0.71237958738966523</v>
      </c>
      <c r="E29" s="17">
        <f>'26'!Q7</f>
        <v>1.041973555012635</v>
      </c>
      <c r="F29" s="17">
        <f>'26'!Q8</f>
        <v>0.9906025994483928</v>
      </c>
      <c r="G29" s="17">
        <f>'26'!Q9</f>
        <v>0.78259950156792291</v>
      </c>
      <c r="H29" s="17">
        <f>'26'!Q10</f>
        <v>0.9630109791421454</v>
      </c>
      <c r="I29" s="17">
        <f>'26'!Q11</f>
        <v>0.47057584762947829</v>
      </c>
      <c r="J29" s="17">
        <f>'26'!Q12</f>
        <v>0.72288700181801335</v>
      </c>
      <c r="K29" s="17">
        <f>'26'!Q13</f>
        <v>0.74440116711649207</v>
      </c>
      <c r="L29" s="17">
        <f>'26'!Q14</f>
        <v>0.80558527396688173</v>
      </c>
      <c r="M29" s="17">
        <f>'26'!Q15</f>
        <v>0.79122031189087172</v>
      </c>
    </row>
    <row r="30" spans="1:13" ht="16">
      <c r="A30" s="17">
        <v>27</v>
      </c>
      <c r="B30" s="59" t="s">
        <v>3</v>
      </c>
      <c r="C30" s="17">
        <f>'27'!Q5</f>
        <v>0.98407392110219316</v>
      </c>
      <c r="D30" s="17">
        <f>'27'!Q6</f>
        <v>0.6124088417499487</v>
      </c>
      <c r="E30" s="17">
        <f>'27'!Q7</f>
        <v>1.228062393747505</v>
      </c>
      <c r="F30" s="17">
        <f>'27'!Q8</f>
        <v>0.94676066573166395</v>
      </c>
      <c r="G30" s="17">
        <f>'27'!Q9</f>
        <v>0.60438727407236381</v>
      </c>
      <c r="H30" s="17">
        <f>'27'!Q10</f>
        <v>0.96079099163690984</v>
      </c>
      <c r="I30" s="17">
        <f>'27'!Q11</f>
        <v>0.52807874504170615</v>
      </c>
      <c r="J30" s="17">
        <f>'27'!Q12</f>
        <v>0.81602464637716254</v>
      </c>
      <c r="K30" s="17">
        <f>'27'!Q13</f>
        <v>0.62050013134621074</v>
      </c>
      <c r="L30" s="17">
        <f>'27'!Q14</f>
        <v>0.66612204087694682</v>
      </c>
      <c r="M30" s="17">
        <f>'27'!Q15</f>
        <v>0.64759041404293616</v>
      </c>
    </row>
    <row r="31" spans="1:13" ht="16">
      <c r="A31" s="17">
        <v>28</v>
      </c>
      <c r="B31" s="59" t="s">
        <v>7</v>
      </c>
      <c r="C31" s="17">
        <f>'28'!Q5</f>
        <v>1.2649111496217014</v>
      </c>
      <c r="D31" s="17">
        <f>'28'!Q6</f>
        <v>0.69480752555824987</v>
      </c>
      <c r="E31" s="17">
        <f>'28'!Q7</f>
        <v>1.6146662681883862E-4</v>
      </c>
      <c r="F31" s="17">
        <f>'28'!Q8</f>
        <v>1.0837687956190065</v>
      </c>
      <c r="G31" s="17">
        <f>'28'!Q9</f>
        <v>1.3350705242165131</v>
      </c>
      <c r="H31" s="17">
        <f>'28'!Q10</f>
        <v>0.9390636682690483</v>
      </c>
      <c r="I31" s="17">
        <f>'28'!Q11</f>
        <v>0.39605116685466957</v>
      </c>
      <c r="J31" s="17">
        <f>'28'!Q12</f>
        <v>0.76666694373499711</v>
      </c>
      <c r="K31" s="17">
        <f>'28'!Q13</f>
        <v>1.0205600888542905</v>
      </c>
      <c r="L31" s="17">
        <f>'28'!Q14</f>
        <v>1.1195338871647811</v>
      </c>
      <c r="M31" s="17">
        <f>'28'!Q15</f>
        <v>0.76081062149039036</v>
      </c>
    </row>
    <row r="32" spans="1:13" ht="16">
      <c r="A32" s="17">
        <v>29</v>
      </c>
      <c r="B32" s="59" t="s">
        <v>11</v>
      </c>
      <c r="C32" s="17">
        <f>'29'!Q5</f>
        <v>1.286018523606695</v>
      </c>
      <c r="D32" s="17">
        <f>'29'!Q6</f>
        <v>0.9273780977397319</v>
      </c>
      <c r="E32" s="17">
        <f>'29'!Q7</f>
        <v>1.0917113978807047</v>
      </c>
      <c r="F32" s="17">
        <f>'29'!Q8</f>
        <v>1.017189521374178</v>
      </c>
      <c r="G32" s="17">
        <f>'29'!Q9</f>
        <v>0.82035632445564188</v>
      </c>
      <c r="H32" s="17">
        <f>'29'!Q10</f>
        <v>0.99615729990976654</v>
      </c>
      <c r="I32" s="17">
        <f>'29'!Q11</f>
        <v>0.45846467400643776</v>
      </c>
      <c r="J32" s="17">
        <f>'29'!Q12</f>
        <v>0.75902243680270298</v>
      </c>
      <c r="K32" s="17">
        <f>'29'!Q13</f>
        <v>0.93100489352269211</v>
      </c>
      <c r="L32" s="17">
        <f>'29'!Q14</f>
        <v>1.0760102016234041</v>
      </c>
      <c r="M32" s="17">
        <f>'29'!Q15</f>
        <v>0.8762108261821141</v>
      </c>
    </row>
    <row r="33" spans="1:13" ht="16">
      <c r="A33" s="17">
        <v>30</v>
      </c>
      <c r="B33" s="59" t="s">
        <v>15</v>
      </c>
      <c r="C33" s="17">
        <f>'30'!Q5</f>
        <v>1.1924854665879157</v>
      </c>
      <c r="D33" s="17">
        <f>'30'!Q6</f>
        <v>0.86302890502341845</v>
      </c>
      <c r="E33" s="17">
        <f>'30'!Q7</f>
        <v>1.2692631938719412</v>
      </c>
      <c r="F33" s="17">
        <f>'30'!Q8</f>
        <v>1.0398927222635868</v>
      </c>
      <c r="G33" s="17">
        <f>'30'!Q9</f>
        <v>0.93833239373514299</v>
      </c>
      <c r="H33" s="17">
        <f>'30'!Q10</f>
        <v>0.91151380808792204</v>
      </c>
      <c r="I33" s="17">
        <f>'30'!Q11</f>
        <v>0.44121295002585853</v>
      </c>
      <c r="J33" s="17">
        <f>'30'!Q12</f>
        <v>0.86296560051218829</v>
      </c>
      <c r="K33" s="17">
        <f>'30'!Q13</f>
        <v>0.90465991408847557</v>
      </c>
      <c r="L33" s="17">
        <f>'30'!Q14</f>
        <v>0.96281323209163028</v>
      </c>
      <c r="M33" s="17">
        <f>'30'!Q15</f>
        <v>0.76405248608965537</v>
      </c>
    </row>
    <row r="34" spans="1:13" ht="16">
      <c r="A34" s="17">
        <v>31</v>
      </c>
      <c r="B34" s="59" t="s">
        <v>19</v>
      </c>
      <c r="C34" s="17">
        <f>'31'!Q5</f>
        <v>1.3111336258573378</v>
      </c>
      <c r="D34" s="17">
        <f>'31'!Q6</f>
        <v>0.69877210911836096</v>
      </c>
      <c r="E34" s="17">
        <f>'31'!Q7</f>
        <v>1.0343843216374233</v>
      </c>
      <c r="F34" s="17">
        <f>'31'!Q8</f>
        <v>1.0988045230115098</v>
      </c>
      <c r="G34" s="17">
        <f>'31'!Q9</f>
        <v>0.96756754171626003</v>
      </c>
      <c r="H34" s="17">
        <f>'31'!Q10</f>
        <v>1.0855158887553511</v>
      </c>
      <c r="I34" s="17">
        <f>'31'!Q11</f>
        <v>0.39654485638576598</v>
      </c>
      <c r="J34" s="17">
        <f>'31'!Q12</f>
        <v>0.69073603679572004</v>
      </c>
      <c r="K34" s="17">
        <f>'31'!Q13</f>
        <v>1.2833476624449143</v>
      </c>
      <c r="L34" s="17">
        <f>'31'!Q14</f>
        <v>1.1372814088579617</v>
      </c>
      <c r="M34" s="17">
        <f>'31'!Q15</f>
        <v>1.2166775799200704</v>
      </c>
    </row>
    <row r="35" spans="1:13" ht="16">
      <c r="A35" s="17">
        <v>32</v>
      </c>
      <c r="B35" s="59" t="s">
        <v>23</v>
      </c>
      <c r="C35" s="75">
        <f>'32'!Q5</f>
        <v>1.2945004670224536</v>
      </c>
      <c r="D35" s="75">
        <f>'32'!Q6</f>
        <v>1.0990780746816247</v>
      </c>
      <c r="E35" s="75">
        <f>'32'!Q7</f>
        <v>1.6933294869343044E-4</v>
      </c>
      <c r="F35" s="75">
        <f>'32'!Q8</f>
        <v>1.0214640076216004</v>
      </c>
      <c r="G35" s="75">
        <f>'32'!Q9</f>
        <v>0.81071890795260459</v>
      </c>
      <c r="H35" s="75">
        <f>'32'!Q10</f>
        <v>0.94441142652055721</v>
      </c>
      <c r="I35" s="17">
        <f>'32'!Q11</f>
        <v>0.38590197626813372</v>
      </c>
      <c r="J35" s="17">
        <f>'32'!Q12</f>
        <v>1.1412121955498196</v>
      </c>
      <c r="K35" s="17">
        <f>'32'!Q13</f>
        <v>0.89558966267292373</v>
      </c>
      <c r="L35" s="17">
        <f>'32'!Q14</f>
        <v>1.0665124221669533</v>
      </c>
      <c r="M35" s="17">
        <f>'32'!Q15</f>
        <v>0.64081180674877591</v>
      </c>
    </row>
    <row r="36" spans="1:13" ht="16">
      <c r="A36" s="17">
        <v>33</v>
      </c>
      <c r="B36" s="59" t="s">
        <v>27</v>
      </c>
      <c r="C36" s="17">
        <f>'33'!Q5</f>
        <v>1.3114977781137409</v>
      </c>
      <c r="D36" s="17">
        <f>'33'!Q6</f>
        <v>0.97511145104462527</v>
      </c>
      <c r="E36" s="17">
        <f>'33'!Q7</f>
        <v>1.2247121210984837</v>
      </c>
      <c r="F36" s="17">
        <f>'33'!Q8</f>
        <v>1.1050880093025892</v>
      </c>
      <c r="G36" s="17">
        <f>'33'!Q9</f>
        <v>1.1366708094912181</v>
      </c>
      <c r="H36" s="17">
        <f>'33'!Q10</f>
        <v>0.98318950977336705</v>
      </c>
      <c r="I36" s="17">
        <f>'33'!Q11</f>
        <v>0.37448319216059173</v>
      </c>
      <c r="J36" s="17">
        <f>'33'!Q12</f>
        <v>1.4374848776129601</v>
      </c>
      <c r="K36" s="17">
        <f>'33'!Q13</f>
        <v>1.1909246247379563</v>
      </c>
      <c r="L36" s="17">
        <f>'33'!Q14</f>
        <v>0.97511145104462527</v>
      </c>
      <c r="M36" s="17">
        <f>'33'!Q15</f>
        <v>1.0991450745807714</v>
      </c>
    </row>
    <row r="37" spans="1:13" ht="16">
      <c r="A37" s="17">
        <v>34</v>
      </c>
      <c r="B37" s="59" t="s">
        <v>31</v>
      </c>
      <c r="C37" s="17">
        <f>'34'!Q5</f>
        <v>1.26791320111113</v>
      </c>
      <c r="D37" s="17">
        <f>'34'!Q6</f>
        <v>0.95087945230823223</v>
      </c>
      <c r="E37" s="17">
        <f>'34'!Q7</f>
        <v>8.8737830999390996E-4</v>
      </c>
      <c r="F37" s="17">
        <f>'34'!Q8</f>
        <v>1.0373691298439212</v>
      </c>
      <c r="G37" s="17">
        <f>'34'!Q9</f>
        <v>1.3387214526796385</v>
      </c>
      <c r="H37" s="17">
        <f>'34'!Q10</f>
        <v>1.0128611192154304</v>
      </c>
      <c r="I37" s="17">
        <f>'34'!Q11</f>
        <v>0.51793466845760827</v>
      </c>
      <c r="J37" s="17">
        <f>'34'!Q12</f>
        <v>0.5784799287669411</v>
      </c>
      <c r="K37" s="17">
        <f>'34'!Q13</f>
        <v>1.2326632182566535</v>
      </c>
      <c r="L37" s="17">
        <f>'34'!Q14</f>
        <v>1.2326632182566533</v>
      </c>
      <c r="M37" s="17">
        <f>'34'!Q15</f>
        <v>1.2744297557880289</v>
      </c>
    </row>
    <row r="38" spans="1:13" ht="16">
      <c r="A38" s="17">
        <v>35</v>
      </c>
      <c r="B38" s="59" t="s">
        <v>35</v>
      </c>
      <c r="C38" s="17">
        <f>'35'!Q5</f>
        <v>1.0688291637850706</v>
      </c>
      <c r="D38" s="17">
        <f>'35'!Q6</f>
        <v>0.92598804099185716</v>
      </c>
      <c r="E38" s="17">
        <f>'35'!Q7</f>
        <v>8.8737830999390996E-4</v>
      </c>
      <c r="F38" s="17">
        <f>'35'!Q8</f>
        <v>0.73619001831708375</v>
      </c>
      <c r="G38" s="17">
        <f>'35'!Q9</f>
        <v>0.7650091941700522</v>
      </c>
      <c r="H38" s="17">
        <f>'35'!Q10</f>
        <v>1.1032120434314032</v>
      </c>
      <c r="I38" s="17">
        <f>'35'!Q11</f>
        <v>0.54088305407645432</v>
      </c>
      <c r="J38" s="17">
        <f>'35'!Q12</f>
        <v>0.46046101179672733</v>
      </c>
      <c r="K38" s="17">
        <f>'35'!Q13</f>
        <v>0.77767752408839941</v>
      </c>
      <c r="L38" s="17">
        <f>'35'!Q14</f>
        <v>1.041962723057253</v>
      </c>
      <c r="M38" s="17">
        <f>'35'!Q15</f>
        <v>1.0474926345002624</v>
      </c>
    </row>
    <row r="39" spans="1:13" ht="16">
      <c r="A39" s="17">
        <v>36</v>
      </c>
      <c r="B39" s="59" t="s">
        <v>40</v>
      </c>
      <c r="C39" s="17">
        <f>'36'!Q5</f>
        <v>1.3663195506683761</v>
      </c>
      <c r="D39" s="17">
        <f>'36'!Q6</f>
        <v>0.88920391778282759</v>
      </c>
      <c r="E39" s="17">
        <f>'36'!Q7</f>
        <v>1.2019909608079222</v>
      </c>
      <c r="F39" s="17">
        <f>'36'!Q8</f>
        <v>0.86340511447081514</v>
      </c>
      <c r="G39" s="17">
        <f>'36'!Q9</f>
        <v>0.62631273900066864</v>
      </c>
      <c r="H39" s="17">
        <f>'36'!Q10</f>
        <v>1.1134394144144637</v>
      </c>
      <c r="I39" s="17">
        <f>'36'!Q11</f>
        <v>0.59507183364584249</v>
      </c>
      <c r="J39" s="17">
        <f>'36'!Q12</f>
        <v>0.8868488452190898</v>
      </c>
      <c r="K39" s="17">
        <f>'36'!Q13</f>
        <v>0.83609392607239008</v>
      </c>
      <c r="L39" s="17">
        <f>'36'!Q14</f>
        <v>0.91126055510638992</v>
      </c>
      <c r="M39" s="17">
        <f>'36'!Q15</f>
        <v>0.79174598324952739</v>
      </c>
    </row>
    <row r="40" spans="1:13" ht="16">
      <c r="A40" s="17">
        <v>37</v>
      </c>
      <c r="B40" s="59" t="s">
        <v>44</v>
      </c>
      <c r="C40" s="17">
        <f>'37'!Q5</f>
        <v>1.2463786155055325</v>
      </c>
      <c r="D40" s="17">
        <f>'37'!Q6</f>
        <v>1.2392145967122024</v>
      </c>
      <c r="E40" s="17">
        <f>'37'!Q7</f>
        <v>2.1632676414305485E-4</v>
      </c>
      <c r="F40" s="17">
        <f>'37'!Q8</f>
        <v>0.87033500260153807</v>
      </c>
      <c r="G40" s="17">
        <f>'37'!Q9</f>
        <v>1.0178006690371975</v>
      </c>
      <c r="H40" s="17">
        <f>'37'!Q10</f>
        <v>0.88401354558431611</v>
      </c>
      <c r="I40" s="17">
        <f>'37'!Q11</f>
        <v>0.62460780832668328</v>
      </c>
      <c r="J40" s="17">
        <f>'37'!Q12</f>
        <v>0.43291802290647807</v>
      </c>
      <c r="K40" s="17">
        <f>'37'!Q13</f>
        <v>1.0189847043278666</v>
      </c>
      <c r="L40" s="17">
        <f>'37'!Q14</f>
        <v>1.226841985915694</v>
      </c>
      <c r="M40" s="17">
        <f>'37'!Q15</f>
        <v>1.2556432056048776</v>
      </c>
    </row>
    <row r="41" spans="1:13" ht="16">
      <c r="A41" s="17">
        <v>38</v>
      </c>
      <c r="B41" s="59" t="s">
        <v>48</v>
      </c>
      <c r="C41" s="17">
        <f>'38'!Q5</f>
        <v>1.0887408377487822</v>
      </c>
      <c r="D41" s="17">
        <f>'38'!Q6</f>
        <v>0.82482915942486679</v>
      </c>
      <c r="E41" s="17">
        <f>'38'!Q7</f>
        <v>8.8737830999390996E-4</v>
      </c>
      <c r="F41" s="17">
        <f>'38'!Q8</f>
        <v>1.0166358971901248</v>
      </c>
      <c r="G41" s="17">
        <f>'38'!Q9</f>
        <v>0.96937898860604388</v>
      </c>
      <c r="H41" s="17">
        <f>'38'!Q10</f>
        <v>0.95498219971176213</v>
      </c>
      <c r="I41" s="17">
        <f>'38'!Q11</f>
        <v>0.40442800787211652</v>
      </c>
      <c r="J41" s="17">
        <f>'38'!Q12</f>
        <v>0.53331166235908045</v>
      </c>
      <c r="K41" s="17">
        <f>'38'!Q13</f>
        <v>1.0006838972641265</v>
      </c>
      <c r="L41" s="17">
        <f>'38'!Q14</f>
        <v>0.90743836430861391</v>
      </c>
      <c r="M41" s="17">
        <f>'38'!Q15</f>
        <v>1.0844409682364711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>
        <f>'39'!M5</f>
        <v>0.75418274393082896</v>
      </c>
      <c r="D43" s="17">
        <f>'39'!M6</f>
        <v>0.61280839014546551</v>
      </c>
      <c r="E43" s="17">
        <f>'39'!M7</f>
        <v>1.4516536892331766</v>
      </c>
      <c r="F43" s="17">
        <f>'39'!M8</f>
        <v>0.90921508121386985</v>
      </c>
      <c r="G43" s="17">
        <f>'39'!M9</f>
        <v>0.33280431311519398</v>
      </c>
      <c r="H43" s="17">
        <f>'39'!M10</f>
        <v>0.74350627331571306</v>
      </c>
      <c r="I43" s="17">
        <f>'39'!M11</f>
        <v>0.67093061879801108</v>
      </c>
      <c r="J43" s="17">
        <f>'39'!M12</f>
        <v>1.0235507624864295</v>
      </c>
      <c r="K43" s="17">
        <f>'39'!M13</f>
        <v>0.31820116051057151</v>
      </c>
      <c r="L43" s="17">
        <f>'39'!M14</f>
        <v>0.48729807694726324</v>
      </c>
      <c r="M43" s="17">
        <f>'39'!M15</f>
        <v>0.14483270673664964</v>
      </c>
    </row>
    <row r="44" spans="1:13" ht="17" thickBot="1">
      <c r="A44">
        <v>40</v>
      </c>
      <c r="B44" s="60" t="s">
        <v>60</v>
      </c>
      <c r="C44" s="17">
        <f>'40'!M5</f>
        <v>0.98367097369897316</v>
      </c>
      <c r="D44" s="17">
        <f>'40'!M6</f>
        <v>0.72007205448232914</v>
      </c>
      <c r="E44" s="17">
        <f>'40'!M7</f>
        <v>1.272495187848389</v>
      </c>
      <c r="F44" s="17">
        <f>'40'!M8</f>
        <v>0.91073533613700408</v>
      </c>
      <c r="G44" s="17">
        <f>'40'!M9</f>
        <v>0.44017053366794956</v>
      </c>
      <c r="H44" s="17">
        <f>'40'!M10</f>
        <v>1.0081572899745523</v>
      </c>
      <c r="I44" s="17">
        <f>'40'!M11</f>
        <v>0.73793990844398683</v>
      </c>
      <c r="J44" s="17">
        <f>'40'!M12</f>
        <v>1.0364779244507238</v>
      </c>
      <c r="K44" s="17">
        <f>'40'!M13</f>
        <v>0.38721600992528005</v>
      </c>
      <c r="L44" s="17">
        <f>'40'!M14</f>
        <v>0.52556518038383881</v>
      </c>
      <c r="M44" s="17">
        <f>'40'!M15</f>
        <v>0.24451301354305</v>
      </c>
    </row>
    <row r="45" spans="1:13" ht="17" thickBot="1">
      <c r="A45">
        <v>41</v>
      </c>
      <c r="B45" s="60" t="s">
        <v>64</v>
      </c>
      <c r="C45" s="17">
        <f>'41'!M5</f>
        <v>0.9933140923697642</v>
      </c>
      <c r="D45" s="17">
        <f>'41'!M6</f>
        <v>0.61456646496751988</v>
      </c>
      <c r="E45" s="17">
        <f>'41'!M7</f>
        <v>1.0652012531501618</v>
      </c>
      <c r="F45" s="17">
        <f>'41'!M8</f>
        <v>1.0282489492436886</v>
      </c>
      <c r="G45" s="17">
        <f>'41'!M9</f>
        <v>0.49524204612282563</v>
      </c>
      <c r="H45" s="17">
        <f>'41'!M10</f>
        <v>0.86869037762845502</v>
      </c>
      <c r="I45" s="17">
        <f>'41'!M11</f>
        <v>0.56454727623699141</v>
      </c>
      <c r="J45" s="17">
        <f>'41'!M12</f>
        <v>0.6608395550808166</v>
      </c>
      <c r="K45" s="17">
        <f>'41'!M13</f>
        <v>0.39069391382465041</v>
      </c>
      <c r="L45" s="17">
        <f>'41'!M14</f>
        <v>0.67294707808960219</v>
      </c>
      <c r="M45" s="17">
        <f>'41'!M15</f>
        <v>0.50148609375394904</v>
      </c>
    </row>
    <row r="46" spans="1:13" ht="17" thickBot="1">
      <c r="A46">
        <v>42</v>
      </c>
      <c r="B46" s="60" t="s">
        <v>68</v>
      </c>
      <c r="C46" s="17">
        <f>'42'!M5</f>
        <v>1.0584941158013055</v>
      </c>
      <c r="D46" s="17">
        <f>'42'!M6</f>
        <v>0.65830972820320877</v>
      </c>
      <c r="E46" s="17">
        <f>'42'!M7</f>
        <v>1.1902527958340405</v>
      </c>
      <c r="F46" s="17">
        <f>'42'!M8</f>
        <v>0.95133884209343278</v>
      </c>
      <c r="G46" s="17">
        <f>'42'!M9</f>
        <v>0.4327764324451821</v>
      </c>
      <c r="H46" s="17">
        <f>'42'!M10</f>
        <v>1.1482834149457515</v>
      </c>
      <c r="I46" s="17">
        <f>'42'!M11</f>
        <v>0.65929119777415024</v>
      </c>
      <c r="J46" s="17">
        <f>'42'!M12</f>
        <v>1.141797674500747</v>
      </c>
      <c r="K46" s="17">
        <f>'42'!M13</f>
        <v>0.45338362687617567</v>
      </c>
      <c r="L46" s="17">
        <f>'42'!M14</f>
        <v>0.68198431284920302</v>
      </c>
      <c r="M46" s="17">
        <f>'42'!M15</f>
        <v>0.71324278260341778</v>
      </c>
    </row>
    <row r="47" spans="1:13" ht="17" thickBot="1">
      <c r="A47">
        <v>43</v>
      </c>
      <c r="B47" s="60" t="s">
        <v>72</v>
      </c>
      <c r="C47" s="17">
        <f>'43'!M5</f>
        <v>0.75101186028684808</v>
      </c>
      <c r="D47" s="17">
        <f>'43'!M6</f>
        <v>0.53487523012970994</v>
      </c>
      <c r="E47" s="17">
        <f>'43'!M7</f>
        <v>1.2026565503412092</v>
      </c>
      <c r="F47" s="17">
        <f>'43'!M8</f>
        <v>0.88281606788164024</v>
      </c>
      <c r="G47" s="17">
        <f>'43'!M9</f>
        <v>0.27209514481924135</v>
      </c>
      <c r="H47" s="17">
        <f>'43'!M10</f>
        <v>0.97787333188043357</v>
      </c>
      <c r="I47" s="17">
        <f>'43'!M11</f>
        <v>0.54892072728638097</v>
      </c>
      <c r="J47" s="17">
        <f>'43'!M12</f>
        <v>1.0971822052853102</v>
      </c>
      <c r="K47" s="17">
        <f>'43'!M13</f>
        <v>0.3323490468451572</v>
      </c>
      <c r="L47" s="17">
        <f>'43'!M14</f>
        <v>0.80990105755427688</v>
      </c>
      <c r="M47" s="17">
        <f>'43'!M15</f>
        <v>0.3770872502350186</v>
      </c>
    </row>
    <row r="48" spans="1:13" ht="17" thickBot="1">
      <c r="A48">
        <v>44</v>
      </c>
      <c r="B48" s="60" t="s">
        <v>76</v>
      </c>
      <c r="C48" s="17">
        <f>'44'!M5</f>
        <v>1.1030758634255722</v>
      </c>
      <c r="D48" s="17">
        <f>'44'!M6</f>
        <v>0.69797933670880641</v>
      </c>
      <c r="E48" s="17">
        <f>'44'!M7</f>
        <v>1.1513120405143042</v>
      </c>
      <c r="F48" s="17">
        <f>'44'!M8</f>
        <v>0.98154985816362395</v>
      </c>
      <c r="G48" s="17">
        <f>'44'!M9</f>
        <v>0.43881087415376335</v>
      </c>
      <c r="H48" s="17">
        <f>'44'!M10</f>
        <v>0.97680807601812658</v>
      </c>
      <c r="I48" s="17">
        <f>'44'!M11</f>
        <v>0.56519118408714553</v>
      </c>
      <c r="J48" s="17">
        <f>'44'!M12</f>
        <v>0.69653497266158948</v>
      </c>
      <c r="K48" s="17">
        <f>'44'!M13</f>
        <v>0.42259778916206531</v>
      </c>
      <c r="L48" s="17">
        <f>'44'!M14</f>
        <v>0.90449584221242818</v>
      </c>
      <c r="M48" s="17">
        <f>'44'!M14</f>
        <v>0.90449584221242818</v>
      </c>
    </row>
    <row r="49" spans="1:13" ht="17" thickBot="1">
      <c r="A49">
        <v>45</v>
      </c>
      <c r="B49" s="60" t="s">
        <v>80</v>
      </c>
      <c r="C49" s="17">
        <f>'45'!M5</f>
        <v>1.0898554709539097</v>
      </c>
      <c r="D49" s="17">
        <f>'45'!M6</f>
        <v>0.9479966335271347</v>
      </c>
      <c r="E49" s="17">
        <f>'45'!M7</f>
        <v>1.068547523270307</v>
      </c>
      <c r="F49" s="17">
        <f>'45'!M8</f>
        <v>1.0447511316574631</v>
      </c>
      <c r="G49" s="17">
        <f>'45'!M9</f>
        <v>0.48527011409391307</v>
      </c>
      <c r="H49" s="17">
        <f>'45'!M10</f>
        <v>0.98591318622443591</v>
      </c>
      <c r="I49" s="17">
        <f>'45'!M11</f>
        <v>0.44709238634996978</v>
      </c>
      <c r="J49" s="17">
        <f>'45'!M12</f>
        <v>0.97543914089818562</v>
      </c>
      <c r="K49" s="17">
        <f>'45'!M13</f>
        <v>0.75063381808990204</v>
      </c>
      <c r="L49" s="17">
        <f>'45'!M14</f>
        <v>0.83370822827923197</v>
      </c>
      <c r="M49" s="17">
        <f>'45'!M15</f>
        <v>1.0168514780759261</v>
      </c>
    </row>
    <row r="50" spans="1:13" ht="17" thickBot="1">
      <c r="A50">
        <v>46</v>
      </c>
      <c r="B50" s="60" t="s">
        <v>84</v>
      </c>
      <c r="C50" s="17">
        <f>'46'!M5</f>
        <v>1.1513447838462199</v>
      </c>
      <c r="D50" s="17">
        <f>'46'!M6</f>
        <v>0.92232238411646916</v>
      </c>
      <c r="E50" s="17">
        <f>'46'!M7</f>
        <v>1.2728594036846219</v>
      </c>
      <c r="F50" s="17">
        <f>'46'!M8</f>
        <v>1.0190731955752264</v>
      </c>
      <c r="G50" s="17">
        <f>'46'!M9</f>
        <v>0.726292275349532</v>
      </c>
      <c r="H50" s="17">
        <f>'46'!M10</f>
        <v>0.99532683675374056</v>
      </c>
      <c r="I50" s="17">
        <f>'46'!M11</f>
        <v>0.41571789011447491</v>
      </c>
      <c r="J50" s="17">
        <f>'46'!M12</f>
        <v>1.055845943696782</v>
      </c>
      <c r="K50" s="17">
        <f>'46'!M13</f>
        <v>0.62447109501256326</v>
      </c>
      <c r="L50" s="17">
        <f>'46'!M14</f>
        <v>0.86185338225305885</v>
      </c>
      <c r="M50" s="17">
        <f>'46'!M15</f>
        <v>0.51892740525928549</v>
      </c>
    </row>
    <row r="51" spans="1:13" ht="17" thickBot="1">
      <c r="A51">
        <v>47</v>
      </c>
      <c r="B51" s="60" t="s">
        <v>88</v>
      </c>
      <c r="C51" s="17">
        <f>'47'!M5</f>
        <v>1.2777527796895243</v>
      </c>
      <c r="D51" s="17">
        <f>'47'!M6</f>
        <v>0.98629335475491897</v>
      </c>
      <c r="E51" s="17">
        <f>'47'!M7</f>
        <v>8.8737830999390996E-4</v>
      </c>
      <c r="F51" s="17">
        <f>'47'!M8</f>
        <v>1.0056122592712138</v>
      </c>
      <c r="G51" s="17">
        <f>'47'!M9</f>
        <v>0.82995157079027704</v>
      </c>
      <c r="H51" s="17">
        <f>'47'!M10</f>
        <v>1.0252504510026841</v>
      </c>
      <c r="I51" s="17">
        <f>'47'!M11</f>
        <v>0.5056261968118303</v>
      </c>
      <c r="J51" s="17">
        <f>'47'!M12</f>
        <v>0.72535506944770156</v>
      </c>
      <c r="K51" s="17">
        <f>'47'!M13</f>
        <v>0.88633730104237507</v>
      </c>
      <c r="L51" s="17">
        <f>'47'!M14</f>
        <v>1.0137671769346659</v>
      </c>
      <c r="M51" s="17">
        <f>'47'!M15</f>
        <v>1.0606640251181532</v>
      </c>
    </row>
    <row r="52" spans="1:13" ht="17" thickBot="1">
      <c r="A52">
        <v>48</v>
      </c>
      <c r="B52" s="60" t="s">
        <v>92</v>
      </c>
      <c r="C52" s="17">
        <f>'48'!M5</f>
        <v>1.0079414235373665</v>
      </c>
      <c r="D52" s="17">
        <f>'48'!M6</f>
        <v>0.7983838209974814</v>
      </c>
      <c r="E52" s="17">
        <f>'48'!M7</f>
        <v>1.0833632563794149</v>
      </c>
      <c r="F52" s="17">
        <f>'48'!M8</f>
        <v>0.99044998213405899</v>
      </c>
      <c r="G52" s="17">
        <f>'48'!M9</f>
        <v>0.63681307916993823</v>
      </c>
      <c r="H52" s="17">
        <f>'48'!M10</f>
        <v>1.1748999019522928</v>
      </c>
      <c r="I52" s="17">
        <f>'48'!M11</f>
        <v>0.56162497601512518</v>
      </c>
      <c r="J52" s="17">
        <f>'48'!M12</f>
        <v>0.88923603597113476</v>
      </c>
      <c r="K52" s="17">
        <f>'48'!M13</f>
        <v>0.53810221927072166</v>
      </c>
      <c r="L52" s="17">
        <f>'48'!M14</f>
        <v>0.93791720166455828</v>
      </c>
      <c r="M52" s="17">
        <f>'48'!M15</f>
        <v>0.86374374789168562</v>
      </c>
    </row>
    <row r="53" spans="1:13" ht="17" thickBot="1">
      <c r="A53">
        <v>49</v>
      </c>
      <c r="B53" s="60" t="s">
        <v>96</v>
      </c>
      <c r="C53" s="17">
        <f>'49'!M5</f>
        <v>1.387872638977629</v>
      </c>
      <c r="D53" s="17">
        <f>'49'!M6</f>
        <v>0.92696541624516271</v>
      </c>
      <c r="E53" s="17">
        <f>'49'!M7</f>
        <v>8.8737830999390996E-4</v>
      </c>
      <c r="F53" s="17">
        <f>'49'!M8</f>
        <v>1.112809049070278</v>
      </c>
      <c r="G53" s="17">
        <f>'49'!M9</f>
        <v>0.91445079874038149</v>
      </c>
      <c r="H53" s="17">
        <f>'49'!M10</f>
        <v>0.83637077444989361</v>
      </c>
      <c r="I53" s="17">
        <f>'49'!M11</f>
        <v>0.53141914745849739</v>
      </c>
      <c r="J53" s="17">
        <f>'49'!M12</f>
        <v>0.77201763920090927</v>
      </c>
      <c r="K53" s="17">
        <f>'49'!M13</f>
        <v>1.2135379918617177</v>
      </c>
      <c r="L53" s="17">
        <f>'49'!M14</f>
        <v>1.0491171193964239</v>
      </c>
      <c r="M53" s="17">
        <f>'49'!M15</f>
        <v>0.98038936609171012</v>
      </c>
    </row>
    <row r="54" spans="1:13" ht="17" thickBot="1">
      <c r="A54">
        <v>50</v>
      </c>
      <c r="B54" s="60" t="s">
        <v>100</v>
      </c>
      <c r="C54" s="17">
        <f>'50'!M5</f>
        <v>1.2814694341570481</v>
      </c>
      <c r="D54" s="17">
        <f>'50'!M6</f>
        <v>0.80458082871891734</v>
      </c>
      <c r="E54" s="17">
        <f>'50'!M7</f>
        <v>0.92497928589116185</v>
      </c>
      <c r="F54" s="17">
        <f>'50'!M8</f>
        <v>1.105279654957702</v>
      </c>
      <c r="G54" s="17">
        <f>'50'!M9</f>
        <v>0.76304156619064889</v>
      </c>
      <c r="H54" s="17">
        <f>'50'!M10</f>
        <v>1.0635001195083111</v>
      </c>
      <c r="I54" s="17">
        <f>'50'!M11</f>
        <v>0.37715912414168101</v>
      </c>
      <c r="J54" s="17">
        <f>'50'!M12</f>
        <v>1.0576633985986086</v>
      </c>
      <c r="K54" s="17">
        <f>'50'!M13</f>
        <v>0.65055502258803355</v>
      </c>
      <c r="L54" s="17">
        <f>'50'!M14</f>
        <v>0.949508791215675</v>
      </c>
      <c r="M54" s="17">
        <f>'50'!M15</f>
        <v>1.1963284329520345</v>
      </c>
    </row>
    <row r="55" spans="1:13" ht="17" thickBot="1">
      <c r="A55">
        <v>51</v>
      </c>
      <c r="B55" s="60" t="s">
        <v>104</v>
      </c>
      <c r="C55" s="17">
        <f>'51'!M5</f>
        <v>1.4088250683976222</v>
      </c>
      <c r="D55" s="17">
        <f>'51'!M6</f>
        <v>0.84803337996079997</v>
      </c>
      <c r="E55" s="17">
        <f>'51'!M7</f>
        <v>1.0130823153891133</v>
      </c>
      <c r="F55" s="17">
        <f>'51'!M8</f>
        <v>0.93413335732926106</v>
      </c>
      <c r="G55" s="17">
        <f>'51'!M9</f>
        <v>1.1540418249339606</v>
      </c>
      <c r="H55" s="17">
        <f>'51'!M10</f>
        <v>0.92208217745921839</v>
      </c>
      <c r="I55" s="17">
        <f>'51'!M11</f>
        <v>0.46814700845528184</v>
      </c>
      <c r="J55" s="17">
        <f>'51'!M12</f>
        <v>0.7284936579559369</v>
      </c>
      <c r="K55" s="17">
        <f>'51'!M13</f>
        <v>0.66415836638852732</v>
      </c>
      <c r="L55" s="17">
        <f>'51'!M14</f>
        <v>0.83878434503172972</v>
      </c>
      <c r="M55" s="17">
        <f>'51'!M15</f>
        <v>0.62044323476223551</v>
      </c>
    </row>
    <row r="56" spans="1:13" ht="17" thickBot="1">
      <c r="A56">
        <v>52</v>
      </c>
      <c r="B56" s="60" t="s">
        <v>108</v>
      </c>
      <c r="C56" s="17">
        <f>'52'!M5</f>
        <v>1.2418894228758466</v>
      </c>
      <c r="D56" s="17">
        <f>'52'!M6</f>
        <v>0.8655799984176763</v>
      </c>
      <c r="E56" s="17">
        <f>'52'!M7</f>
        <v>1.1761755986682729</v>
      </c>
      <c r="F56" s="17">
        <f>'52'!M8</f>
        <v>0.93166567672515588</v>
      </c>
      <c r="G56" s="17">
        <f>'52'!M9</f>
        <v>0.40911626580999877</v>
      </c>
      <c r="H56" s="17">
        <f>'52'!M10</f>
        <v>1.00621238779612</v>
      </c>
      <c r="I56" s="17">
        <f>'52'!M11</f>
        <v>0.75564969056672104</v>
      </c>
      <c r="J56" s="17">
        <f>'52'!M12</f>
        <v>0.875</v>
      </c>
      <c r="K56" s="17">
        <f>'52'!M13</f>
        <v>0.36481839168797314</v>
      </c>
      <c r="L56" s="17">
        <f>'52'!M14</f>
        <v>0.65450869553576063</v>
      </c>
      <c r="M56" s="17">
        <f>'52'!M15</f>
        <v>0.76283282505373751</v>
      </c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'1'!Q5</f>
        <v>1.3563672388229266</v>
      </c>
      <c r="D60" s="62">
        <f>'1'!Q6</f>
        <v>0.89196291596017752</v>
      </c>
      <c r="E60" s="62">
        <f>'1'!Q7</f>
        <v>2.3571768469524617E-4</v>
      </c>
      <c r="F60" s="62">
        <f>'1'!Q8</f>
        <v>0.99101649261031366</v>
      </c>
      <c r="G60" s="62">
        <f>'1'!Q9</f>
        <v>1.1077490521056783</v>
      </c>
      <c r="H60" s="78">
        <f>'1'!Q10</f>
        <v>1.0255046228774363</v>
      </c>
      <c r="I60" s="78">
        <f>'1'!Q11</f>
        <v>0.46788581288240105</v>
      </c>
      <c r="J60" s="78">
        <f>'1'!Q12</f>
        <v>0.57433804885150652</v>
      </c>
      <c r="K60" s="79">
        <f>'1'!Q13</f>
        <v>0.90783511515705351</v>
      </c>
      <c r="L60" s="62">
        <f>'1'!Q14</f>
        <v>0.68986066703483084</v>
      </c>
      <c r="M60" s="63">
        <f>'1'!Q15</f>
        <v>0.63530430725678344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21"/>
  <sheetViews>
    <sheetView zoomScale="130" zoomScaleNormal="130" workbookViewId="0">
      <selection activeCell="B7" sqref="B7"/>
    </sheetView>
  </sheetViews>
  <sheetFormatPr baseColWidth="10" defaultColWidth="8.83203125" defaultRowHeight="15"/>
  <cols>
    <col min="2" max="2" width="36.5" customWidth="1"/>
    <col min="3" max="3" width="14" customWidth="1"/>
    <col min="4" max="4" width="13.5" customWidth="1"/>
    <col min="5" max="5" width="11.83203125" style="43" customWidth="1"/>
    <col min="6" max="6" width="26.6640625" customWidth="1"/>
  </cols>
  <sheetData>
    <row r="1" spans="1:6" ht="31" thickBot="1">
      <c r="A1" s="3" t="s">
        <v>2</v>
      </c>
      <c r="B1" s="4" t="s">
        <v>173</v>
      </c>
      <c r="C1" s="4" t="s">
        <v>580</v>
      </c>
      <c r="D1" s="4" t="s">
        <v>581</v>
      </c>
      <c r="E1" s="42" t="s">
        <v>174</v>
      </c>
      <c r="F1" s="4" t="s">
        <v>582</v>
      </c>
    </row>
    <row r="2" spans="1:6" ht="25" thickBot="1">
      <c r="A2" s="1" t="s">
        <v>583</v>
      </c>
      <c r="B2" s="2" t="s">
        <v>175</v>
      </c>
      <c r="C2" s="7" t="s">
        <v>584</v>
      </c>
      <c r="D2" s="5" t="s">
        <v>585</v>
      </c>
      <c r="E2" s="45">
        <v>5</v>
      </c>
      <c r="F2" s="6" t="s">
        <v>586</v>
      </c>
    </row>
    <row r="3" spans="1:6" ht="27" thickBot="1">
      <c r="A3" s="1" t="s">
        <v>587</v>
      </c>
      <c r="B3" s="2" t="s">
        <v>176</v>
      </c>
      <c r="C3" s="7" t="s">
        <v>588</v>
      </c>
      <c r="D3" s="5" t="s">
        <v>585</v>
      </c>
      <c r="E3" s="45">
        <v>4</v>
      </c>
      <c r="F3" s="6" t="s">
        <v>589</v>
      </c>
    </row>
    <row r="4" spans="1:6" ht="29" thickBot="1">
      <c r="A4" s="1" t="s">
        <v>590</v>
      </c>
      <c r="B4" s="2" t="s">
        <v>177</v>
      </c>
      <c r="C4" s="7" t="s">
        <v>591</v>
      </c>
      <c r="D4" s="5" t="s">
        <v>592</v>
      </c>
      <c r="E4" s="45">
        <v>2</v>
      </c>
      <c r="F4" s="6" t="s">
        <v>593</v>
      </c>
    </row>
    <row r="5" spans="1:6" ht="25" thickBot="1">
      <c r="A5" s="1" t="s">
        <v>594</v>
      </c>
      <c r="B5" s="2" t="s">
        <v>178</v>
      </c>
      <c r="C5" s="7" t="s">
        <v>595</v>
      </c>
      <c r="D5" s="5" t="s">
        <v>596</v>
      </c>
      <c r="E5" s="45">
        <v>30</v>
      </c>
      <c r="F5" s="6" t="s">
        <v>597</v>
      </c>
    </row>
    <row r="6" spans="1:6" ht="29" thickBot="1">
      <c r="A6" s="1" t="s">
        <v>598</v>
      </c>
      <c r="B6" s="2" t="s">
        <v>179</v>
      </c>
      <c r="C6" s="7" t="s">
        <v>599</v>
      </c>
      <c r="D6" s="5" t="s">
        <v>600</v>
      </c>
      <c r="E6" s="45">
        <v>8</v>
      </c>
      <c r="F6" s="6" t="s">
        <v>601</v>
      </c>
    </row>
    <row r="7" spans="1:6" ht="37" thickBot="1">
      <c r="A7" s="1" t="s">
        <v>602</v>
      </c>
      <c r="B7" s="2" t="s">
        <v>180</v>
      </c>
      <c r="C7" s="7" t="s">
        <v>603</v>
      </c>
      <c r="D7" s="5" t="s">
        <v>604</v>
      </c>
      <c r="E7" s="45">
        <v>0</v>
      </c>
      <c r="F7" s="8" t="s">
        <v>605</v>
      </c>
    </row>
    <row r="8" spans="1:6" ht="25" thickBot="1">
      <c r="A8" s="1" t="s">
        <v>606</v>
      </c>
      <c r="B8" s="2" t="s">
        <v>181</v>
      </c>
      <c r="C8" s="7" t="s">
        <v>607</v>
      </c>
      <c r="D8" s="5" t="s">
        <v>608</v>
      </c>
      <c r="E8" s="45">
        <v>2.4</v>
      </c>
      <c r="F8" s="6" t="s">
        <v>609</v>
      </c>
    </row>
    <row r="9" spans="1:6" ht="25" thickBot="1">
      <c r="A9" s="1" t="s">
        <v>610</v>
      </c>
      <c r="B9" s="2" t="s">
        <v>182</v>
      </c>
      <c r="C9" s="7" t="s">
        <v>607</v>
      </c>
      <c r="D9" s="5" t="s">
        <v>608</v>
      </c>
      <c r="E9" s="45">
        <v>2.4</v>
      </c>
      <c r="F9" s="6" t="s">
        <v>611</v>
      </c>
    </row>
    <row r="10" spans="1:6" ht="29" thickBot="1">
      <c r="A10" s="1" t="s">
        <v>612</v>
      </c>
      <c r="B10" s="2" t="s">
        <v>183</v>
      </c>
      <c r="C10" s="7" t="s">
        <v>613</v>
      </c>
      <c r="D10" s="5" t="s">
        <v>585</v>
      </c>
      <c r="E10" s="45">
        <v>1.5</v>
      </c>
      <c r="F10" s="6" t="s">
        <v>614</v>
      </c>
    </row>
    <row r="11" spans="1:6" ht="29" thickBot="1">
      <c r="A11" s="1" t="s">
        <v>615</v>
      </c>
      <c r="B11" s="12" t="s">
        <v>616</v>
      </c>
      <c r="C11" s="7" t="s">
        <v>617</v>
      </c>
      <c r="D11" s="5" t="s">
        <v>585</v>
      </c>
      <c r="E11" s="45">
        <v>0.05</v>
      </c>
      <c r="F11" s="6" t="s">
        <v>618</v>
      </c>
    </row>
    <row r="12" spans="1:6" ht="39" customHeight="1" thickBot="1">
      <c r="A12" s="1" t="s">
        <v>619</v>
      </c>
      <c r="B12" s="2" t="s">
        <v>185</v>
      </c>
      <c r="C12" s="7" t="s">
        <v>620</v>
      </c>
      <c r="D12" s="5" t="s">
        <v>621</v>
      </c>
      <c r="E12" s="45">
        <v>5</v>
      </c>
      <c r="F12" s="6" t="s">
        <v>622</v>
      </c>
    </row>
    <row r="15" spans="1:6">
      <c r="C15">
        <v>-100</v>
      </c>
      <c r="E15" s="43">
        <v>0</v>
      </c>
    </row>
    <row r="16" spans="1:6">
      <c r="C16">
        <v>0</v>
      </c>
      <c r="E16" s="43">
        <v>1</v>
      </c>
    </row>
    <row r="17" spans="3:5">
      <c r="C17">
        <v>100</v>
      </c>
      <c r="E17" s="43">
        <v>1.5</v>
      </c>
    </row>
    <row r="19" spans="3:5">
      <c r="C19" t="s">
        <v>623</v>
      </c>
      <c r="E19" s="44">
        <v>1</v>
      </c>
    </row>
    <row r="20" spans="3:5">
      <c r="C20" t="s">
        <v>624</v>
      </c>
      <c r="E20" s="44">
        <v>7.4999999999999997E-3</v>
      </c>
    </row>
    <row r="21" spans="3:5">
      <c r="C21" t="s">
        <v>625</v>
      </c>
      <c r="E21" s="44">
        <v>-2.5000000000000001E-5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V65"/>
  <sheetViews>
    <sheetView topLeftCell="E1" workbookViewId="0">
      <selection activeCell="V3" sqref="V3"/>
    </sheetView>
  </sheetViews>
  <sheetFormatPr baseColWidth="10" defaultColWidth="8.83203125" defaultRowHeight="15"/>
  <cols>
    <col min="1" max="1" width="6.83203125" customWidth="1"/>
    <col min="2" max="2" width="33.5" customWidth="1"/>
    <col min="3" max="3" width="13.33203125" customWidth="1"/>
    <col min="9" max="9" width="9.6640625" customWidth="1"/>
    <col min="10" max="10" width="12.6640625" customWidth="1"/>
    <col min="11" max="11" width="17.6640625" customWidth="1"/>
    <col min="16" max="16" width="10.5" customWidth="1"/>
    <col min="21" max="21" width="16.6640625" customWidth="1"/>
    <col min="22" max="22" width="9.1640625" customWidth="1"/>
  </cols>
  <sheetData>
    <row r="1" spans="1:22" ht="45" customHeight="1" thickBot="1">
      <c r="C1" s="158" t="s">
        <v>626</v>
      </c>
      <c r="D1" s="159"/>
      <c r="E1" s="159"/>
      <c r="F1" s="159"/>
      <c r="G1" s="159"/>
      <c r="H1" s="160"/>
      <c r="I1" s="161" t="s">
        <v>627</v>
      </c>
      <c r="J1" s="162"/>
      <c r="K1" s="162"/>
      <c r="L1" s="162"/>
      <c r="M1" s="162"/>
      <c r="N1" s="162"/>
      <c r="O1" s="162"/>
      <c r="P1" s="163"/>
      <c r="Q1" s="168" t="s">
        <v>628</v>
      </c>
      <c r="R1" s="169"/>
      <c r="S1" s="169"/>
      <c r="T1" s="169"/>
      <c r="U1" s="169"/>
    </row>
    <row r="2" spans="1:22" ht="45" customHeight="1" thickBot="1">
      <c r="C2" s="109"/>
      <c r="D2" s="110"/>
      <c r="E2" s="110"/>
      <c r="F2" s="110"/>
      <c r="G2" s="110"/>
      <c r="H2" s="111"/>
      <c r="I2" s="92"/>
      <c r="J2" s="92"/>
      <c r="K2" s="92"/>
      <c r="L2" s="92"/>
      <c r="M2" s="92"/>
      <c r="N2" s="92"/>
      <c r="O2" s="92"/>
      <c r="P2" s="92"/>
      <c r="Q2" s="164" t="s">
        <v>629</v>
      </c>
      <c r="R2" s="165"/>
      <c r="S2" s="165" t="s">
        <v>630</v>
      </c>
      <c r="T2" s="165"/>
      <c r="U2" s="166" t="s">
        <v>631</v>
      </c>
    </row>
    <row r="3" spans="1:22" ht="88.5" customHeight="1">
      <c r="A3" s="112"/>
      <c r="B3" s="113" t="s">
        <v>632</v>
      </c>
      <c r="C3" s="93" t="s">
        <v>633</v>
      </c>
      <c r="D3" s="93" t="s">
        <v>634</v>
      </c>
      <c r="E3" s="93" t="s">
        <v>635</v>
      </c>
      <c r="F3" s="93" t="s">
        <v>636</v>
      </c>
      <c r="G3" s="93" t="s">
        <v>637</v>
      </c>
      <c r="H3" s="119" t="s">
        <v>638</v>
      </c>
      <c r="I3" s="118" t="s">
        <v>639</v>
      </c>
      <c r="J3" s="114" t="s">
        <v>640</v>
      </c>
      <c r="K3" s="114" t="s">
        <v>641</v>
      </c>
      <c r="L3" s="114" t="s">
        <v>642</v>
      </c>
      <c r="M3" s="114" t="s">
        <v>643</v>
      </c>
      <c r="N3" s="114" t="s">
        <v>644</v>
      </c>
      <c r="O3" s="114" t="s">
        <v>645</v>
      </c>
      <c r="P3" s="115" t="s">
        <v>646</v>
      </c>
      <c r="Q3" s="100" t="s">
        <v>647</v>
      </c>
      <c r="R3" s="82" t="s">
        <v>648</v>
      </c>
      <c r="S3" s="82" t="s">
        <v>647</v>
      </c>
      <c r="T3" s="82" t="s">
        <v>648</v>
      </c>
      <c r="U3" s="167"/>
      <c r="V3" s="80"/>
    </row>
    <row r="4" spans="1:22" ht="15" customHeight="1">
      <c r="A4" s="116">
        <v>1</v>
      </c>
      <c r="B4" s="131" t="s">
        <v>4</v>
      </c>
      <c r="C4" s="59">
        <v>16191</v>
      </c>
      <c r="D4" s="59">
        <v>9157</v>
      </c>
      <c r="E4" s="59">
        <v>41995</v>
      </c>
      <c r="F4" s="59">
        <v>19917</v>
      </c>
      <c r="G4" s="59">
        <v>5300</v>
      </c>
      <c r="H4" s="120">
        <f t="shared" ref="H4" si="0">SUM(C4:G4)</f>
        <v>92560</v>
      </c>
      <c r="I4" s="85">
        <v>21.8</v>
      </c>
      <c r="J4" s="59">
        <v>538.1</v>
      </c>
      <c r="K4" s="59">
        <v>0</v>
      </c>
      <c r="L4" s="59">
        <v>0</v>
      </c>
      <c r="M4" s="59">
        <v>0</v>
      </c>
      <c r="N4" s="59">
        <v>0</v>
      </c>
      <c r="O4" s="59">
        <v>0</v>
      </c>
      <c r="P4" s="59">
        <f>SUM(I4:O4)</f>
        <v>559.9</v>
      </c>
      <c r="Q4" s="100">
        <v>75</v>
      </c>
      <c r="R4" s="82">
        <v>7.5</v>
      </c>
      <c r="S4" s="82">
        <v>33.064999999999998</v>
      </c>
      <c r="T4" s="82">
        <v>3.3065000000000002</v>
      </c>
      <c r="U4" s="86">
        <v>0.36</v>
      </c>
      <c r="V4">
        <f>S4/H4*1000</f>
        <v>0.35722774416594638</v>
      </c>
    </row>
    <row r="5" spans="1:22" ht="15" customHeight="1">
      <c r="A5" s="116">
        <v>2</v>
      </c>
      <c r="B5" s="59" t="s">
        <v>8</v>
      </c>
      <c r="C5" s="59">
        <v>14837</v>
      </c>
      <c r="D5" s="59">
        <v>21993</v>
      </c>
      <c r="E5" s="59">
        <v>31289</v>
      </c>
      <c r="F5" s="59">
        <v>17500</v>
      </c>
      <c r="G5" s="59">
        <v>1471</v>
      </c>
      <c r="H5" s="120">
        <f>SUM(C5:G5)</f>
        <v>87090</v>
      </c>
      <c r="I5" s="85">
        <v>2100.1</v>
      </c>
      <c r="J5" s="59">
        <v>1172.7</v>
      </c>
      <c r="K5" s="59">
        <v>89</v>
      </c>
      <c r="L5" s="59">
        <v>368.6</v>
      </c>
      <c r="M5" s="59">
        <v>0</v>
      </c>
      <c r="N5" s="59">
        <v>107.5</v>
      </c>
      <c r="O5" s="59">
        <v>696.2</v>
      </c>
      <c r="P5" s="90">
        <f>SUM(I5:O5)</f>
        <v>4534.1000000000004</v>
      </c>
      <c r="Q5" s="100">
        <v>25</v>
      </c>
      <c r="R5" s="82">
        <v>2.5</v>
      </c>
      <c r="S5" s="82">
        <v>104.71</v>
      </c>
      <c r="T5" s="82">
        <v>10.471</v>
      </c>
      <c r="U5" s="86">
        <v>1.2</v>
      </c>
      <c r="V5">
        <f>S5/H5*1000</f>
        <v>1.2023194396601216</v>
      </c>
    </row>
    <row r="6" spans="1:22" ht="15" customHeight="1">
      <c r="A6" s="116">
        <v>3</v>
      </c>
      <c r="B6" s="59" t="s">
        <v>12</v>
      </c>
      <c r="C6" s="59">
        <v>9485.2999999999993</v>
      </c>
      <c r="D6" s="59">
        <v>16604.2</v>
      </c>
      <c r="E6" s="59">
        <v>15328.2</v>
      </c>
      <c r="F6" s="59">
        <v>18391.5</v>
      </c>
      <c r="G6" s="59">
        <v>3489.8</v>
      </c>
      <c r="H6" s="120">
        <f t="shared" ref="H6:H41" si="1">SUM(C6:G6)</f>
        <v>63299</v>
      </c>
      <c r="I6" s="85">
        <v>736.8</v>
      </c>
      <c r="J6" s="59">
        <v>484.1</v>
      </c>
      <c r="K6" s="59">
        <v>390.9</v>
      </c>
      <c r="L6" s="59">
        <v>23.9</v>
      </c>
      <c r="M6" s="59">
        <v>0</v>
      </c>
      <c r="N6" s="59">
        <v>0</v>
      </c>
      <c r="O6" s="59">
        <v>0</v>
      </c>
      <c r="P6" s="90">
        <f>SUM(I6:O6)</f>
        <v>1635.7000000000003</v>
      </c>
      <c r="Q6" s="100">
        <v>573</v>
      </c>
      <c r="R6" s="82">
        <v>57.3</v>
      </c>
      <c r="S6" s="82">
        <v>417.58499999999998</v>
      </c>
      <c r="T6" s="82">
        <v>41.758499999999998</v>
      </c>
      <c r="U6" s="86">
        <v>6.62</v>
      </c>
      <c r="V6">
        <f>S6/H6*1000</f>
        <v>6.5970236496627113</v>
      </c>
    </row>
    <row r="7" spans="1:22" ht="15" customHeight="1">
      <c r="A7" s="116">
        <v>4</v>
      </c>
      <c r="B7" s="59" t="s">
        <v>16</v>
      </c>
      <c r="C7" s="59">
        <v>9519</v>
      </c>
      <c r="D7" s="59">
        <v>2928</v>
      </c>
      <c r="E7" s="59">
        <v>2946</v>
      </c>
      <c r="F7" s="59">
        <v>31305</v>
      </c>
      <c r="G7" s="59">
        <v>674</v>
      </c>
      <c r="H7" s="120">
        <f t="shared" si="1"/>
        <v>47372</v>
      </c>
      <c r="I7" s="85">
        <v>18.5</v>
      </c>
      <c r="J7" s="59">
        <v>195.7</v>
      </c>
      <c r="K7" s="59">
        <v>0</v>
      </c>
      <c r="L7" s="59">
        <v>104</v>
      </c>
      <c r="M7" s="59">
        <v>0</v>
      </c>
      <c r="N7" s="59">
        <v>0</v>
      </c>
      <c r="O7" s="59">
        <v>0</v>
      </c>
      <c r="P7" s="90">
        <f>SUM(I7:O7)</f>
        <v>318.2</v>
      </c>
      <c r="Q7" s="100">
        <v>29</v>
      </c>
      <c r="R7" s="82">
        <v>2.9</v>
      </c>
      <c r="S7" s="82">
        <v>19.809999999999999</v>
      </c>
      <c r="T7" s="82">
        <v>1.9810000000000001</v>
      </c>
      <c r="U7" s="86">
        <v>0.42</v>
      </c>
      <c r="V7">
        <f>S7/H7*1000</f>
        <v>0.41817951532550868</v>
      </c>
    </row>
    <row r="8" spans="1:22" ht="47.25" customHeight="1">
      <c r="A8" s="116">
        <v>5</v>
      </c>
      <c r="B8" s="134" t="s">
        <v>649</v>
      </c>
      <c r="C8" s="59"/>
      <c r="D8" s="59"/>
      <c r="E8" s="59"/>
      <c r="F8" s="59"/>
      <c r="G8" s="59"/>
      <c r="H8" s="120"/>
      <c r="I8" s="85"/>
      <c r="J8" s="59"/>
      <c r="K8" s="59"/>
      <c r="L8" s="59"/>
      <c r="M8" s="59"/>
      <c r="N8" s="59"/>
      <c r="O8" s="59"/>
      <c r="P8" s="90"/>
      <c r="Q8" s="100"/>
      <c r="R8" s="82"/>
      <c r="S8" s="82"/>
      <c r="T8" s="82"/>
      <c r="U8" s="86"/>
    </row>
    <row r="9" spans="1:22" ht="42.75" customHeight="1">
      <c r="A9" s="116">
        <v>6</v>
      </c>
      <c r="B9" s="134" t="s">
        <v>650</v>
      </c>
      <c r="C9" s="59"/>
      <c r="D9" s="59"/>
      <c r="E9" s="59"/>
      <c r="F9" s="59"/>
      <c r="G9" s="59"/>
      <c r="H9" s="120"/>
      <c r="I9" s="85"/>
      <c r="J9" s="59"/>
      <c r="K9" s="59"/>
      <c r="L9" s="59"/>
      <c r="M9" s="59"/>
      <c r="N9" s="59"/>
      <c r="O9" s="59"/>
      <c r="P9" s="90"/>
      <c r="Q9" s="100"/>
      <c r="R9" s="82"/>
      <c r="S9" s="82"/>
      <c r="T9" s="82"/>
      <c r="U9" s="86"/>
    </row>
    <row r="10" spans="1:22" ht="15" customHeight="1">
      <c r="A10" s="116">
        <v>7</v>
      </c>
      <c r="B10" s="59" t="s">
        <v>28</v>
      </c>
      <c r="C10" s="59">
        <v>1768.1</v>
      </c>
      <c r="D10" s="59">
        <v>354.1</v>
      </c>
      <c r="E10" s="59">
        <v>3094.1</v>
      </c>
      <c r="F10" s="59">
        <v>40390.300000000003</v>
      </c>
      <c r="G10" s="59">
        <v>1136.4000000000001</v>
      </c>
      <c r="H10" s="120">
        <f t="shared" si="1"/>
        <v>46743.000000000007</v>
      </c>
      <c r="I10" s="85">
        <v>9.1</v>
      </c>
      <c r="J10" s="59">
        <v>50.5</v>
      </c>
      <c r="K10" s="59">
        <v>30.4</v>
      </c>
      <c r="L10" s="59">
        <v>220.8</v>
      </c>
      <c r="M10" s="59">
        <v>0</v>
      </c>
      <c r="N10" s="59">
        <v>0</v>
      </c>
      <c r="O10" s="59">
        <v>64.2</v>
      </c>
      <c r="P10" s="90">
        <f>SUM(I10:O10)</f>
        <v>375</v>
      </c>
      <c r="Q10" s="100">
        <v>35</v>
      </c>
      <c r="R10" s="82">
        <v>3.5</v>
      </c>
      <c r="S10" s="82">
        <v>35.36</v>
      </c>
      <c r="T10" s="82">
        <v>3.536</v>
      </c>
      <c r="U10" s="86">
        <v>0.76</v>
      </c>
    </row>
    <row r="11" spans="1:22" ht="42.75" customHeight="1">
      <c r="A11" s="116">
        <v>8</v>
      </c>
      <c r="B11" s="134" t="s">
        <v>651</v>
      </c>
      <c r="C11" s="59"/>
      <c r="D11" s="59"/>
      <c r="E11" s="59"/>
      <c r="F11" s="59"/>
      <c r="G11" s="59"/>
      <c r="H11" s="120"/>
      <c r="I11" s="85"/>
      <c r="J11" s="59"/>
      <c r="K11" s="59"/>
      <c r="L11" s="59"/>
      <c r="M11" s="59"/>
      <c r="N11" s="59"/>
      <c r="O11" s="59"/>
      <c r="P11" s="90"/>
      <c r="Q11" s="100"/>
      <c r="R11" s="82"/>
      <c r="S11" s="82"/>
      <c r="T11" s="82"/>
      <c r="U11" s="86"/>
    </row>
    <row r="12" spans="1:22" ht="15" customHeight="1">
      <c r="A12" s="116">
        <v>9</v>
      </c>
      <c r="B12" s="59" t="s">
        <v>36</v>
      </c>
      <c r="C12" s="59">
        <v>93815</v>
      </c>
      <c r="D12" s="59">
        <v>26315</v>
      </c>
      <c r="E12" s="59">
        <v>46349</v>
      </c>
      <c r="F12" s="59">
        <v>45837</v>
      </c>
      <c r="G12" s="59">
        <v>1445</v>
      </c>
      <c r="H12" s="120">
        <f t="shared" si="1"/>
        <v>213761</v>
      </c>
      <c r="I12" s="85">
        <v>6.2</v>
      </c>
      <c r="J12" s="59">
        <v>0</v>
      </c>
      <c r="K12" s="59">
        <v>382.7</v>
      </c>
      <c r="L12" s="59">
        <v>5.9</v>
      </c>
      <c r="M12" s="59">
        <v>0</v>
      </c>
      <c r="N12" s="59">
        <v>0</v>
      </c>
      <c r="O12" s="59">
        <v>735.6</v>
      </c>
      <c r="P12" s="90">
        <f>SUM(I12:O12)</f>
        <v>1130.4000000000001</v>
      </c>
      <c r="Q12" s="100">
        <v>32</v>
      </c>
      <c r="R12" s="82">
        <v>3.2</v>
      </c>
      <c r="S12" s="82">
        <v>49.02</v>
      </c>
      <c r="T12" s="82">
        <v>4.9020000000000001</v>
      </c>
      <c r="U12" s="86">
        <v>0.23</v>
      </c>
    </row>
    <row r="13" spans="1:22" ht="15" customHeight="1">
      <c r="A13" s="116">
        <v>10</v>
      </c>
      <c r="B13" s="59" t="s">
        <v>41</v>
      </c>
      <c r="C13" s="59">
        <v>15552</v>
      </c>
      <c r="D13" s="59">
        <v>3964</v>
      </c>
      <c r="E13" s="59">
        <v>4004</v>
      </c>
      <c r="F13" s="59">
        <v>15341</v>
      </c>
      <c r="G13" s="59"/>
      <c r="H13" s="120">
        <f t="shared" si="1"/>
        <v>38861</v>
      </c>
      <c r="I13" s="85">
        <v>2697.1</v>
      </c>
      <c r="J13" s="59">
        <v>21.1</v>
      </c>
      <c r="K13" s="59">
        <v>10.199999999999999</v>
      </c>
      <c r="L13" s="59">
        <v>0</v>
      </c>
      <c r="M13" s="59">
        <v>0</v>
      </c>
      <c r="N13" s="59">
        <v>0</v>
      </c>
      <c r="O13" s="59">
        <v>0</v>
      </c>
      <c r="P13" s="90">
        <f>SUM(I13:O13)</f>
        <v>2728.3999999999996</v>
      </c>
      <c r="Q13" s="100">
        <v>33</v>
      </c>
      <c r="R13" s="82">
        <v>3.3</v>
      </c>
      <c r="S13" s="82">
        <v>13.03</v>
      </c>
      <c r="T13" s="82">
        <v>1.3029999999999999</v>
      </c>
      <c r="U13" s="86">
        <v>0.34</v>
      </c>
    </row>
    <row r="14" spans="1:22" ht="15" customHeight="1">
      <c r="A14" s="116">
        <v>11</v>
      </c>
      <c r="B14" s="59" t="s">
        <v>45</v>
      </c>
      <c r="C14" s="59">
        <v>26272</v>
      </c>
      <c r="D14" s="59">
        <v>39609</v>
      </c>
      <c r="E14" s="59">
        <v>74804</v>
      </c>
      <c r="F14" s="59">
        <v>65709</v>
      </c>
      <c r="G14" s="59">
        <v>18821</v>
      </c>
      <c r="H14" s="120">
        <f t="shared" si="1"/>
        <v>225215</v>
      </c>
      <c r="I14" s="85">
        <v>0</v>
      </c>
      <c r="J14" s="59">
        <v>0</v>
      </c>
      <c r="K14" s="59">
        <v>0</v>
      </c>
      <c r="L14" s="59">
        <v>37.799999999999997</v>
      </c>
      <c r="M14" s="59">
        <v>0</v>
      </c>
      <c r="N14" s="59">
        <v>0</v>
      </c>
      <c r="O14" s="59">
        <v>0</v>
      </c>
      <c r="P14" s="90">
        <f>SUM(I14:O14)</f>
        <v>37.799999999999997</v>
      </c>
      <c r="Q14" s="100">
        <v>19</v>
      </c>
      <c r="R14" s="82">
        <v>1.9</v>
      </c>
      <c r="S14" s="82">
        <v>25.631</v>
      </c>
      <c r="T14" s="82">
        <v>2.5630999999999999</v>
      </c>
      <c r="U14" s="86">
        <v>0.11</v>
      </c>
    </row>
    <row r="15" spans="1:22" ht="15" customHeight="1">
      <c r="A15" s="116">
        <v>12</v>
      </c>
      <c r="B15" s="59" t="s">
        <v>49</v>
      </c>
      <c r="C15" s="59">
        <v>22945</v>
      </c>
      <c r="D15" s="59">
        <v>17505</v>
      </c>
      <c r="E15" s="59">
        <v>11397</v>
      </c>
      <c r="F15" s="59">
        <v>38963</v>
      </c>
      <c r="G15" s="59">
        <v>265</v>
      </c>
      <c r="H15" s="120">
        <f t="shared" si="1"/>
        <v>91075</v>
      </c>
      <c r="I15" s="85">
        <v>326.3</v>
      </c>
      <c r="J15" s="59">
        <v>678.9</v>
      </c>
      <c r="K15" s="59">
        <v>77.7</v>
      </c>
      <c r="L15" s="59">
        <v>402.7</v>
      </c>
      <c r="M15" s="59">
        <v>0</v>
      </c>
      <c r="N15" s="59">
        <v>0</v>
      </c>
      <c r="O15" s="59">
        <v>0</v>
      </c>
      <c r="P15" s="90">
        <f>SUM(I15:O15)</f>
        <v>1485.6000000000001</v>
      </c>
      <c r="Q15" s="100">
        <v>42</v>
      </c>
      <c r="R15" s="82">
        <v>4.2</v>
      </c>
      <c r="S15" s="82">
        <v>17.95</v>
      </c>
      <c r="T15" s="82">
        <v>1.7949999999999999</v>
      </c>
      <c r="U15" s="86">
        <v>0.2</v>
      </c>
    </row>
    <row r="16" spans="1:22" ht="15" customHeight="1" thickBot="1">
      <c r="A16" s="116">
        <v>13</v>
      </c>
      <c r="B16" s="136" t="s">
        <v>53</v>
      </c>
      <c r="C16" s="59"/>
      <c r="D16" s="59"/>
      <c r="E16" s="59"/>
      <c r="F16" s="59"/>
      <c r="G16" s="59"/>
      <c r="H16" s="120"/>
      <c r="I16" s="85"/>
      <c r="J16" s="59"/>
      <c r="K16" s="59"/>
      <c r="L16" s="59"/>
      <c r="M16" s="59"/>
      <c r="N16" s="59"/>
      <c r="O16" s="59"/>
      <c r="P16" s="90"/>
      <c r="Q16" s="100"/>
      <c r="R16" s="82"/>
      <c r="S16" s="82"/>
      <c r="T16" s="82"/>
      <c r="U16" s="86"/>
    </row>
    <row r="17" spans="1:21" ht="15" customHeight="1">
      <c r="A17" s="116">
        <v>14</v>
      </c>
      <c r="B17" s="131" t="s">
        <v>57</v>
      </c>
      <c r="C17" s="98">
        <v>89689</v>
      </c>
      <c r="D17" s="98">
        <v>7107</v>
      </c>
      <c r="E17" s="98">
        <v>1317</v>
      </c>
      <c r="F17" s="98">
        <v>6121</v>
      </c>
      <c r="G17" s="98">
        <v>39</v>
      </c>
      <c r="H17" s="127">
        <f>SUM(C17:G17)</f>
        <v>104273</v>
      </c>
      <c r="I17" s="97">
        <v>16311.9</v>
      </c>
      <c r="J17" s="98">
        <v>437.6</v>
      </c>
      <c r="K17" s="98">
        <v>0</v>
      </c>
      <c r="L17" s="98">
        <v>249.1</v>
      </c>
      <c r="M17" s="98">
        <v>0</v>
      </c>
      <c r="N17" s="98">
        <v>1.4</v>
      </c>
      <c r="O17" s="98">
        <v>0</v>
      </c>
      <c r="P17" s="99">
        <f>SUM(I17:O17)</f>
        <v>17000</v>
      </c>
      <c r="Q17" s="97">
        <v>51</v>
      </c>
      <c r="R17" s="98">
        <v>5.0999999999999996</v>
      </c>
      <c r="S17" s="98">
        <v>924.71</v>
      </c>
      <c r="T17" s="98">
        <v>92.471000000000004</v>
      </c>
      <c r="U17" s="99">
        <v>8.8699999999999992</v>
      </c>
    </row>
    <row r="18" spans="1:21" ht="15" customHeight="1">
      <c r="A18" s="116">
        <v>15</v>
      </c>
      <c r="B18" s="59" t="s">
        <v>61</v>
      </c>
      <c r="C18" s="59">
        <v>67628</v>
      </c>
      <c r="D18" s="59">
        <v>54524</v>
      </c>
      <c r="E18" s="59">
        <v>90723</v>
      </c>
      <c r="F18" s="59">
        <v>47566</v>
      </c>
      <c r="G18" s="59">
        <v>16541</v>
      </c>
      <c r="H18" s="120">
        <f t="shared" si="1"/>
        <v>276982</v>
      </c>
      <c r="I18" s="85">
        <v>39.700000000000003</v>
      </c>
      <c r="J18" s="59">
        <v>0</v>
      </c>
      <c r="K18" s="59">
        <v>0.1</v>
      </c>
      <c r="L18" s="59">
        <v>0</v>
      </c>
      <c r="M18" s="59">
        <v>0</v>
      </c>
      <c r="N18" s="59">
        <v>0</v>
      </c>
      <c r="O18" s="59">
        <v>0</v>
      </c>
      <c r="P18" s="90">
        <f>SUM(I18:O18)</f>
        <v>39.800000000000004</v>
      </c>
      <c r="Q18" s="100">
        <v>67</v>
      </c>
      <c r="R18" s="82">
        <v>6.7</v>
      </c>
      <c r="S18" s="82">
        <v>159.48500000000001</v>
      </c>
      <c r="T18" s="82">
        <v>15.948499999999999</v>
      </c>
      <c r="U18" s="86">
        <v>0.57999999999999996</v>
      </c>
    </row>
    <row r="19" spans="1:21" ht="36.75" customHeight="1">
      <c r="A19" s="116">
        <v>16</v>
      </c>
      <c r="B19" s="134" t="s">
        <v>652</v>
      </c>
      <c r="C19" s="59"/>
      <c r="D19" s="59"/>
      <c r="E19" s="59"/>
      <c r="F19" s="59"/>
      <c r="G19" s="59"/>
      <c r="H19" s="120"/>
      <c r="I19" s="85"/>
      <c r="J19" s="59"/>
      <c r="K19" s="59"/>
      <c r="L19" s="59"/>
      <c r="M19" s="59"/>
      <c r="N19" s="59"/>
      <c r="O19" s="59"/>
      <c r="P19" s="90"/>
      <c r="Q19" s="100"/>
      <c r="R19" s="82"/>
      <c r="S19" s="82"/>
      <c r="T19" s="82"/>
      <c r="U19" s="86"/>
    </row>
    <row r="20" spans="1:21" ht="15" customHeight="1">
      <c r="A20" s="116">
        <v>17</v>
      </c>
      <c r="B20" s="59" t="s">
        <v>69</v>
      </c>
      <c r="C20" s="59">
        <v>22008</v>
      </c>
      <c r="D20" s="59">
        <v>26797</v>
      </c>
      <c r="E20" s="59">
        <v>30708</v>
      </c>
      <c r="F20" s="59">
        <v>20614</v>
      </c>
      <c r="G20" s="59">
        <v>1896</v>
      </c>
      <c r="H20" s="120">
        <f t="shared" si="1"/>
        <v>102023</v>
      </c>
      <c r="I20" s="85">
        <v>185.3</v>
      </c>
      <c r="J20" s="59">
        <v>563.1</v>
      </c>
      <c r="K20" s="59">
        <v>42.5</v>
      </c>
      <c r="L20" s="59">
        <v>4499.7</v>
      </c>
      <c r="M20" s="59">
        <v>0</v>
      </c>
      <c r="N20" s="59">
        <v>14.4</v>
      </c>
      <c r="O20" s="59">
        <v>514.70000000000005</v>
      </c>
      <c r="P20" s="90">
        <f>SUM(I20:O20)</f>
        <v>5819.7</v>
      </c>
      <c r="Q20" s="100">
        <v>26</v>
      </c>
      <c r="R20" s="82">
        <v>2.6</v>
      </c>
      <c r="S20" s="82">
        <v>18.012</v>
      </c>
      <c r="T20" s="82">
        <v>1.8011999999999999</v>
      </c>
      <c r="U20" s="86">
        <v>0.18</v>
      </c>
    </row>
    <row r="21" spans="1:21" ht="15" customHeight="1">
      <c r="A21" s="116">
        <v>18</v>
      </c>
      <c r="B21" s="59" t="s">
        <v>73</v>
      </c>
      <c r="C21" s="59">
        <v>9688</v>
      </c>
      <c r="D21" s="59">
        <v>9255</v>
      </c>
      <c r="E21" s="59">
        <v>18084</v>
      </c>
      <c r="F21" s="59">
        <v>7290</v>
      </c>
      <c r="G21" s="59"/>
      <c r="H21" s="120">
        <f t="shared" si="1"/>
        <v>44317</v>
      </c>
      <c r="I21" s="85">
        <v>29.9</v>
      </c>
      <c r="J21" s="59">
        <v>405.4</v>
      </c>
      <c r="K21" s="59">
        <v>0</v>
      </c>
      <c r="L21" s="59">
        <v>343.3</v>
      </c>
      <c r="M21" s="59">
        <v>0</v>
      </c>
      <c r="N21" s="59">
        <v>0</v>
      </c>
      <c r="O21" s="59">
        <v>1.7</v>
      </c>
      <c r="P21" s="90">
        <f>SUM(I21:O21)</f>
        <v>780.3</v>
      </c>
      <c r="Q21" s="100">
        <v>29</v>
      </c>
      <c r="R21" s="82">
        <v>2.9</v>
      </c>
      <c r="S21" s="82">
        <v>50.88</v>
      </c>
      <c r="T21" s="82">
        <v>5.0880000000000001</v>
      </c>
      <c r="U21" s="86">
        <v>1.1499999999999999</v>
      </c>
    </row>
    <row r="22" spans="1:21" ht="33" customHeight="1">
      <c r="A22" s="116">
        <v>19</v>
      </c>
      <c r="B22" s="134" t="s">
        <v>653</v>
      </c>
      <c r="C22" s="59"/>
      <c r="D22" s="59"/>
      <c r="E22" s="59"/>
      <c r="F22" s="59"/>
      <c r="G22" s="59"/>
      <c r="H22" s="120"/>
      <c r="I22" s="85"/>
      <c r="J22" s="59"/>
      <c r="K22" s="59"/>
      <c r="L22" s="59"/>
      <c r="M22" s="59"/>
      <c r="N22" s="59"/>
      <c r="O22" s="59"/>
      <c r="P22" s="90"/>
      <c r="Q22" s="100"/>
      <c r="R22" s="82"/>
      <c r="S22" s="82"/>
      <c r="T22" s="82"/>
      <c r="U22" s="86"/>
    </row>
    <row r="23" spans="1:21" ht="33.75" customHeight="1">
      <c r="A23" s="116">
        <v>20</v>
      </c>
      <c r="B23" s="134" t="s">
        <v>654</v>
      </c>
      <c r="C23" s="59"/>
      <c r="D23" s="59"/>
      <c r="E23" s="59"/>
      <c r="F23" s="59"/>
      <c r="G23" s="59"/>
      <c r="H23" s="120"/>
      <c r="I23" s="85"/>
      <c r="J23" s="59"/>
      <c r="K23" s="59"/>
      <c r="L23" s="59"/>
      <c r="M23" s="59"/>
      <c r="N23" s="59"/>
      <c r="O23" s="59"/>
      <c r="P23" s="90"/>
      <c r="Q23" s="100"/>
      <c r="R23" s="82"/>
      <c r="S23" s="82"/>
      <c r="T23" s="82"/>
      <c r="U23" s="86"/>
    </row>
    <row r="24" spans="1:21" ht="15" customHeight="1">
      <c r="A24" s="116">
        <v>21</v>
      </c>
      <c r="B24" s="59" t="s">
        <v>85</v>
      </c>
      <c r="C24" s="59">
        <v>38623</v>
      </c>
      <c r="D24" s="59">
        <v>19944</v>
      </c>
      <c r="E24" s="59">
        <v>46652</v>
      </c>
      <c r="F24" s="59">
        <v>59308</v>
      </c>
      <c r="G24" s="59">
        <v>5009</v>
      </c>
      <c r="H24" s="120">
        <f t="shared" si="1"/>
        <v>169536</v>
      </c>
      <c r="I24" s="85">
        <v>475.4</v>
      </c>
      <c r="J24" s="59">
        <v>32.4</v>
      </c>
      <c r="K24" s="59">
        <v>534.29999999999995</v>
      </c>
      <c r="L24" s="59">
        <v>0</v>
      </c>
      <c r="M24" s="59">
        <v>0</v>
      </c>
      <c r="N24" s="59">
        <v>0</v>
      </c>
      <c r="O24" s="59">
        <v>0</v>
      </c>
      <c r="P24" s="90">
        <f>SUM(I24:O24)</f>
        <v>1042.0999999999999</v>
      </c>
      <c r="Q24" s="100">
        <v>6</v>
      </c>
      <c r="R24" s="82">
        <v>0.6</v>
      </c>
      <c r="S24" s="82">
        <v>23.16</v>
      </c>
      <c r="T24" s="82">
        <v>2.3159999999999998</v>
      </c>
      <c r="U24" s="86">
        <v>0.14000000000000001</v>
      </c>
    </row>
    <row r="25" spans="1:21" ht="15" customHeight="1">
      <c r="A25" s="116">
        <v>22</v>
      </c>
      <c r="B25" s="59" t="s">
        <v>89</v>
      </c>
      <c r="C25" s="59">
        <v>20527</v>
      </c>
      <c r="D25" s="59">
        <v>42825</v>
      </c>
      <c r="E25" s="59">
        <v>69330</v>
      </c>
      <c r="F25" s="59">
        <v>6897</v>
      </c>
      <c r="G25" s="59"/>
      <c r="H25" s="120">
        <f t="shared" si="1"/>
        <v>139579</v>
      </c>
      <c r="I25" s="85">
        <v>0</v>
      </c>
      <c r="J25" s="59">
        <v>0</v>
      </c>
      <c r="K25" s="59">
        <v>108.3</v>
      </c>
      <c r="L25" s="59">
        <v>0</v>
      </c>
      <c r="M25" s="59">
        <v>0</v>
      </c>
      <c r="N25" s="59">
        <v>0.4</v>
      </c>
      <c r="O25" s="59">
        <v>0</v>
      </c>
      <c r="P25" s="90">
        <f>SUM(I25:O25)</f>
        <v>108.7</v>
      </c>
      <c r="Q25" s="100">
        <v>31</v>
      </c>
      <c r="R25" s="82">
        <v>3.1</v>
      </c>
      <c r="S25" s="82">
        <v>118.05</v>
      </c>
      <c r="T25" s="82">
        <v>11.805</v>
      </c>
      <c r="U25" s="86">
        <v>0.85</v>
      </c>
    </row>
    <row r="26" spans="1:21" ht="48.75" customHeight="1">
      <c r="A26" s="116">
        <v>23</v>
      </c>
      <c r="B26" s="136" t="s">
        <v>655</v>
      </c>
      <c r="C26" s="59"/>
      <c r="D26" s="59"/>
      <c r="E26" s="59"/>
      <c r="F26" s="59"/>
      <c r="G26" s="59"/>
      <c r="H26" s="120"/>
      <c r="I26" s="85"/>
      <c r="J26" s="59"/>
      <c r="K26" s="59"/>
      <c r="L26" s="59"/>
      <c r="M26" s="59"/>
      <c r="N26" s="59"/>
      <c r="O26" s="59"/>
      <c r="P26" s="90"/>
      <c r="Q26" s="100"/>
      <c r="R26" s="82"/>
      <c r="S26" s="82"/>
      <c r="T26" s="82"/>
      <c r="U26" s="86"/>
    </row>
    <row r="27" spans="1:21" ht="15" customHeight="1" thickBot="1">
      <c r="A27" s="116">
        <v>24</v>
      </c>
      <c r="B27" s="59" t="s">
        <v>97</v>
      </c>
      <c r="C27" s="59">
        <v>456</v>
      </c>
      <c r="D27" s="59">
        <v>2453</v>
      </c>
      <c r="E27" s="59">
        <v>4002</v>
      </c>
      <c r="F27" s="59">
        <v>13277</v>
      </c>
      <c r="G27" s="59">
        <v>1081</v>
      </c>
      <c r="H27" s="120">
        <f t="shared" si="1"/>
        <v>21269</v>
      </c>
      <c r="I27" s="85"/>
      <c r="J27" s="59"/>
      <c r="K27" s="59"/>
      <c r="L27" s="59"/>
      <c r="M27" s="59"/>
      <c r="N27" s="59"/>
      <c r="O27" s="59"/>
      <c r="P27" s="90"/>
      <c r="Q27" s="151">
        <v>88</v>
      </c>
      <c r="R27" s="151">
        <v>8.8000000000000007</v>
      </c>
      <c r="S27" s="151">
        <v>72.67</v>
      </c>
      <c r="T27" s="151">
        <v>7.2670000000000003</v>
      </c>
      <c r="U27" s="152">
        <v>2.57</v>
      </c>
    </row>
    <row r="28" spans="1:21" ht="15" customHeight="1">
      <c r="A28" s="116">
        <v>25</v>
      </c>
      <c r="B28" s="131" t="s">
        <v>101</v>
      </c>
      <c r="C28" s="59">
        <v>12736</v>
      </c>
      <c r="D28" s="59">
        <v>3897</v>
      </c>
      <c r="E28" s="59">
        <v>7402</v>
      </c>
      <c r="F28" s="59">
        <v>38079</v>
      </c>
      <c r="G28" s="59">
        <v>1824</v>
      </c>
      <c r="H28" s="120">
        <f>SUM(C28:G28)</f>
        <v>63938</v>
      </c>
      <c r="I28" s="85">
        <v>0</v>
      </c>
      <c r="J28" s="59">
        <v>69.900000000000006</v>
      </c>
      <c r="K28" s="59">
        <v>131.30000000000001</v>
      </c>
      <c r="L28" s="59">
        <v>372.7</v>
      </c>
      <c r="M28" s="59">
        <v>0</v>
      </c>
      <c r="N28" s="59">
        <v>0</v>
      </c>
      <c r="O28" s="59">
        <v>0</v>
      </c>
      <c r="P28" s="59">
        <f>SUM(I28:O28)</f>
        <v>573.9</v>
      </c>
      <c r="Q28" s="100">
        <v>11</v>
      </c>
      <c r="R28" s="100">
        <v>1.1000000000000001</v>
      </c>
      <c r="S28" s="100">
        <v>20.51</v>
      </c>
      <c r="T28" s="100">
        <v>2.0510000000000002</v>
      </c>
      <c r="U28" s="100">
        <v>0.32</v>
      </c>
    </row>
    <row r="29" spans="1:21" ht="15" customHeight="1">
      <c r="A29" s="116">
        <v>26</v>
      </c>
      <c r="B29" s="59" t="s">
        <v>105</v>
      </c>
      <c r="C29" s="59">
        <v>49595</v>
      </c>
      <c r="D29" s="59">
        <v>17401</v>
      </c>
      <c r="E29" s="59">
        <v>19767</v>
      </c>
      <c r="F29" s="59">
        <v>24706</v>
      </c>
      <c r="G29" s="59">
        <v>12259</v>
      </c>
      <c r="H29" s="120">
        <f t="shared" si="1"/>
        <v>123728</v>
      </c>
      <c r="I29" s="85">
        <v>43528.800000000003</v>
      </c>
      <c r="J29" s="59">
        <v>112.9</v>
      </c>
      <c r="K29" s="59">
        <v>61.4</v>
      </c>
      <c r="L29" s="59">
        <v>39.799999999999997</v>
      </c>
      <c r="M29" s="59">
        <v>0</v>
      </c>
      <c r="N29" s="59">
        <v>0</v>
      </c>
      <c r="O29" s="59">
        <v>0</v>
      </c>
      <c r="P29" s="90">
        <f>SUM(I29:O29)</f>
        <v>43742.900000000009</v>
      </c>
      <c r="Q29" s="100">
        <v>45</v>
      </c>
      <c r="R29" s="100">
        <v>4.5</v>
      </c>
      <c r="S29" s="100">
        <v>149.76</v>
      </c>
      <c r="T29" s="100">
        <v>14.976000000000001</v>
      </c>
      <c r="U29" s="100">
        <v>1.21</v>
      </c>
    </row>
    <row r="30" spans="1:21" ht="15" customHeight="1">
      <c r="A30" s="116">
        <v>27</v>
      </c>
      <c r="B30" s="59" t="s">
        <v>3</v>
      </c>
      <c r="C30" s="59">
        <v>16078</v>
      </c>
      <c r="D30" s="59">
        <v>12658</v>
      </c>
      <c r="E30" s="59">
        <v>3319</v>
      </c>
      <c r="F30" s="59">
        <v>5454</v>
      </c>
      <c r="G30" s="59">
        <v>4841</v>
      </c>
      <c r="H30" s="120">
        <f t="shared" si="1"/>
        <v>42350</v>
      </c>
      <c r="I30" s="85">
        <v>10.6</v>
      </c>
      <c r="J30" s="59">
        <v>121</v>
      </c>
      <c r="K30" s="59">
        <v>27.8</v>
      </c>
      <c r="L30" s="59">
        <v>18.5</v>
      </c>
      <c r="M30" s="59">
        <v>0</v>
      </c>
      <c r="N30" s="59">
        <v>2.2000000000000002</v>
      </c>
      <c r="O30" s="59">
        <v>0</v>
      </c>
      <c r="P30" s="90">
        <f>SUM(I30:O30)</f>
        <v>180.1</v>
      </c>
      <c r="Q30" s="100">
        <v>173</v>
      </c>
      <c r="R30" s="82">
        <v>17.3</v>
      </c>
      <c r="S30" s="82">
        <v>128.93299999999999</v>
      </c>
      <c r="T30" s="82">
        <v>12.8933</v>
      </c>
      <c r="U30" s="86">
        <v>3.04</v>
      </c>
    </row>
    <row r="31" spans="1:21" ht="39.75" customHeight="1">
      <c r="A31" s="116">
        <v>28</v>
      </c>
      <c r="B31" s="134" t="s">
        <v>656</v>
      </c>
      <c r="C31" s="59"/>
      <c r="D31" s="59"/>
      <c r="E31" s="59"/>
      <c r="F31" s="59"/>
      <c r="G31" s="59"/>
      <c r="H31" s="120"/>
      <c r="I31" s="85"/>
      <c r="J31" s="59"/>
      <c r="K31" s="59"/>
      <c r="L31" s="59"/>
      <c r="M31" s="59"/>
      <c r="N31" s="59"/>
      <c r="O31" s="59"/>
      <c r="P31" s="90"/>
      <c r="Q31" s="100"/>
      <c r="R31" s="82"/>
      <c r="S31" s="82"/>
      <c r="T31" s="82"/>
      <c r="U31" s="86"/>
    </row>
    <row r="32" spans="1:21" ht="15" customHeight="1">
      <c r="A32" s="116">
        <v>29</v>
      </c>
      <c r="B32" s="59" t="s">
        <v>11</v>
      </c>
      <c r="C32" s="59">
        <v>5308</v>
      </c>
      <c r="D32" s="59">
        <v>4267</v>
      </c>
      <c r="E32" s="59">
        <v>8456</v>
      </c>
      <c r="F32" s="59">
        <v>28359</v>
      </c>
      <c r="G32" s="59">
        <v>413</v>
      </c>
      <c r="H32" s="120">
        <f t="shared" si="1"/>
        <v>46803</v>
      </c>
      <c r="I32" s="85">
        <v>0</v>
      </c>
      <c r="J32" s="59">
        <v>0</v>
      </c>
      <c r="K32" s="59">
        <v>0</v>
      </c>
      <c r="L32" s="59">
        <v>21.4</v>
      </c>
      <c r="M32" s="59">
        <v>0</v>
      </c>
      <c r="N32" s="59">
        <v>0</v>
      </c>
      <c r="O32" s="59">
        <v>0</v>
      </c>
      <c r="P32" s="90">
        <f>SUM(I32:O32)</f>
        <v>21.4</v>
      </c>
      <c r="Q32" s="100">
        <v>6</v>
      </c>
      <c r="R32" s="82">
        <v>0.6</v>
      </c>
      <c r="S32" s="82">
        <v>33.22</v>
      </c>
      <c r="T32" s="82">
        <v>3.3220000000000001</v>
      </c>
      <c r="U32" s="86">
        <v>0.71</v>
      </c>
    </row>
    <row r="33" spans="1:22" ht="15" customHeight="1">
      <c r="A33" s="116">
        <v>30</v>
      </c>
      <c r="B33" s="59" t="s">
        <v>15</v>
      </c>
      <c r="C33" s="59">
        <v>5471</v>
      </c>
      <c r="D33" s="59">
        <v>51</v>
      </c>
      <c r="E33" s="59">
        <v>142</v>
      </c>
      <c r="F33" s="59">
        <v>29541</v>
      </c>
      <c r="G33" s="59">
        <v>1687</v>
      </c>
      <c r="H33" s="120">
        <f t="shared" si="1"/>
        <v>36892</v>
      </c>
      <c r="I33" s="85">
        <v>34.9</v>
      </c>
      <c r="J33" s="59">
        <v>206.5</v>
      </c>
      <c r="K33" s="59">
        <v>7.4</v>
      </c>
      <c r="L33" s="59">
        <v>183.6</v>
      </c>
      <c r="M33" s="59">
        <v>0</v>
      </c>
      <c r="N33" s="59">
        <v>0</v>
      </c>
      <c r="O33" s="59">
        <v>0</v>
      </c>
      <c r="P33" s="90">
        <f>SUM(I33:O33)</f>
        <v>432.4</v>
      </c>
      <c r="Q33" s="100">
        <v>14</v>
      </c>
      <c r="R33" s="82">
        <v>1.4</v>
      </c>
      <c r="S33" s="82">
        <v>19.05</v>
      </c>
      <c r="T33" s="82">
        <v>1.905</v>
      </c>
      <c r="U33" s="86">
        <v>0.52</v>
      </c>
    </row>
    <row r="34" spans="1:22" ht="34.5" customHeight="1">
      <c r="A34" s="116">
        <v>31</v>
      </c>
      <c r="B34" s="134" t="s">
        <v>657</v>
      </c>
      <c r="C34" s="59"/>
      <c r="D34" s="59"/>
      <c r="E34" s="59"/>
      <c r="F34" s="59"/>
      <c r="G34" s="59"/>
      <c r="H34" s="120"/>
      <c r="I34" s="85"/>
      <c r="J34" s="59"/>
      <c r="K34" s="59"/>
      <c r="L34" s="59"/>
      <c r="M34" s="59"/>
      <c r="N34" s="59"/>
      <c r="O34" s="59"/>
      <c r="P34" s="90"/>
      <c r="Q34" s="100"/>
      <c r="R34" s="82"/>
      <c r="S34" s="82"/>
      <c r="T34" s="82"/>
      <c r="U34" s="86"/>
    </row>
    <row r="35" spans="1:22" ht="15" customHeight="1">
      <c r="A35" s="116">
        <v>32</v>
      </c>
      <c r="B35" s="59" t="s">
        <v>23</v>
      </c>
      <c r="C35" s="59">
        <v>20319</v>
      </c>
      <c r="D35" s="59">
        <v>6070</v>
      </c>
      <c r="E35" s="59">
        <v>9774</v>
      </c>
      <c r="F35" s="59">
        <v>22647</v>
      </c>
      <c r="G35" s="59">
        <v>7747</v>
      </c>
      <c r="H35" s="120">
        <f t="shared" si="1"/>
        <v>66557</v>
      </c>
      <c r="I35" s="85">
        <v>441.9</v>
      </c>
      <c r="J35" s="59">
        <v>384.3</v>
      </c>
      <c r="K35" s="59">
        <v>702.6</v>
      </c>
      <c r="L35" s="59">
        <v>0</v>
      </c>
      <c r="M35" s="59">
        <v>0</v>
      </c>
      <c r="N35" s="59">
        <v>0</v>
      </c>
      <c r="O35" s="59">
        <v>0</v>
      </c>
      <c r="P35" s="90">
        <f>SUM(I35:O35)</f>
        <v>1528.8000000000002</v>
      </c>
      <c r="Q35" s="100">
        <v>115</v>
      </c>
      <c r="R35" s="82">
        <v>11.5</v>
      </c>
      <c r="S35" s="82">
        <v>191.54</v>
      </c>
      <c r="T35" s="82">
        <v>19.154</v>
      </c>
      <c r="U35" s="86">
        <v>2.88</v>
      </c>
    </row>
    <row r="36" spans="1:22" ht="36" customHeight="1">
      <c r="A36" s="116">
        <v>33</v>
      </c>
      <c r="B36" s="134" t="s">
        <v>658</v>
      </c>
      <c r="C36" s="59"/>
      <c r="D36" s="59"/>
      <c r="E36" s="59"/>
      <c r="F36" s="59"/>
      <c r="G36" s="59"/>
      <c r="H36" s="120"/>
      <c r="I36" s="85"/>
      <c r="J36" s="59"/>
      <c r="K36" s="59"/>
      <c r="L36" s="59"/>
      <c r="M36" s="59"/>
      <c r="N36" s="59"/>
      <c r="O36" s="59"/>
      <c r="P36" s="90"/>
      <c r="Q36" s="100"/>
      <c r="R36" s="82"/>
      <c r="S36" s="82"/>
      <c r="T36" s="82"/>
      <c r="U36" s="86"/>
    </row>
    <row r="37" spans="1:22" ht="15" customHeight="1">
      <c r="A37" s="116">
        <v>34</v>
      </c>
      <c r="B37" s="59" t="s">
        <v>31</v>
      </c>
      <c r="C37" s="59">
        <v>15224</v>
      </c>
      <c r="D37" s="59">
        <v>3594</v>
      </c>
      <c r="E37" s="59">
        <v>11106</v>
      </c>
      <c r="F37" s="59">
        <v>13328</v>
      </c>
      <c r="G37" s="59">
        <v>1378</v>
      </c>
      <c r="H37" s="120">
        <f t="shared" si="1"/>
        <v>44630</v>
      </c>
      <c r="I37" s="85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90">
        <f>SUM(I37:O37)</f>
        <v>0</v>
      </c>
      <c r="Q37" s="100">
        <v>4</v>
      </c>
      <c r="R37" s="82">
        <v>0.4</v>
      </c>
      <c r="S37" s="82">
        <v>17.3</v>
      </c>
      <c r="T37" s="82">
        <v>1.73</v>
      </c>
      <c r="U37" s="86">
        <v>0.39</v>
      </c>
    </row>
    <row r="38" spans="1:22" ht="15" customHeight="1">
      <c r="A38" s="116">
        <v>35</v>
      </c>
      <c r="B38" s="131" t="s">
        <v>35</v>
      </c>
      <c r="C38" s="59">
        <v>15824</v>
      </c>
      <c r="D38" s="59">
        <v>13228</v>
      </c>
      <c r="E38" s="59">
        <v>119472</v>
      </c>
      <c r="F38" s="59">
        <v>30747</v>
      </c>
      <c r="G38" s="59">
        <v>5532</v>
      </c>
      <c r="H38" s="120">
        <f t="shared" ref="H38" si="2">SUM(C38:G38)</f>
        <v>184803</v>
      </c>
      <c r="I38" s="85">
        <v>0</v>
      </c>
      <c r="J38" s="59">
        <v>0</v>
      </c>
      <c r="K38" s="59">
        <v>9.4</v>
      </c>
      <c r="L38" s="59">
        <v>0</v>
      </c>
      <c r="M38" s="59">
        <v>0</v>
      </c>
      <c r="N38" s="59">
        <v>0</v>
      </c>
      <c r="O38" s="59">
        <v>0</v>
      </c>
      <c r="P38" s="59">
        <f>SUM(I38:O38)</f>
        <v>9.4</v>
      </c>
      <c r="Q38" s="100">
        <v>5</v>
      </c>
      <c r="R38" s="82">
        <v>0.5</v>
      </c>
      <c r="S38" s="82">
        <v>4.25</v>
      </c>
      <c r="T38" s="82">
        <v>0.42499999999999999</v>
      </c>
      <c r="U38" s="86">
        <v>0.02</v>
      </c>
    </row>
    <row r="39" spans="1:22" ht="15" customHeight="1">
      <c r="A39" s="116">
        <v>36</v>
      </c>
      <c r="B39" s="59" t="s">
        <v>40</v>
      </c>
      <c r="C39" s="59">
        <v>25370</v>
      </c>
      <c r="D39" s="59">
        <v>22297</v>
      </c>
      <c r="E39" s="59">
        <v>57086</v>
      </c>
      <c r="F39" s="59">
        <v>26690</v>
      </c>
      <c r="G39" s="59">
        <v>8133</v>
      </c>
      <c r="H39" s="120">
        <f t="shared" si="1"/>
        <v>139576</v>
      </c>
      <c r="I39" s="85">
        <v>0</v>
      </c>
      <c r="J39" s="59">
        <v>128.5</v>
      </c>
      <c r="K39" s="59">
        <v>34.6</v>
      </c>
      <c r="L39" s="59">
        <v>0</v>
      </c>
      <c r="M39" s="59">
        <v>0</v>
      </c>
      <c r="N39" s="59">
        <v>0</v>
      </c>
      <c r="O39" s="59">
        <v>0</v>
      </c>
      <c r="P39" s="90">
        <f>SUM(I39:O39)</f>
        <v>163.1</v>
      </c>
      <c r="Q39" s="100">
        <v>60</v>
      </c>
      <c r="R39" s="82">
        <v>6</v>
      </c>
      <c r="S39" s="82">
        <v>47.98</v>
      </c>
      <c r="T39" s="82">
        <v>4.798</v>
      </c>
      <c r="U39" s="86">
        <v>0.34</v>
      </c>
    </row>
    <row r="40" spans="1:22" ht="15" customHeight="1">
      <c r="A40" s="116">
        <v>37</v>
      </c>
      <c r="B40" s="59" t="s">
        <v>44</v>
      </c>
      <c r="C40" s="59">
        <v>13759</v>
      </c>
      <c r="D40" s="59">
        <v>6520</v>
      </c>
      <c r="E40" s="59">
        <v>28947</v>
      </c>
      <c r="F40" s="59">
        <v>33076</v>
      </c>
      <c r="G40" s="59">
        <v>4213</v>
      </c>
      <c r="H40" s="120">
        <f t="shared" si="1"/>
        <v>86515</v>
      </c>
      <c r="I40" s="85">
        <v>0</v>
      </c>
      <c r="J40" s="59">
        <v>99.5</v>
      </c>
      <c r="K40" s="59">
        <v>0.6</v>
      </c>
      <c r="L40" s="59">
        <v>0</v>
      </c>
      <c r="M40" s="59">
        <v>0</v>
      </c>
      <c r="N40" s="59">
        <v>0</v>
      </c>
      <c r="O40" s="59">
        <v>0</v>
      </c>
      <c r="P40" s="90">
        <f>SUM(I40:O40)</f>
        <v>100.1</v>
      </c>
      <c r="Q40" s="100">
        <v>3</v>
      </c>
      <c r="R40" s="82">
        <v>0.3</v>
      </c>
      <c r="S40" s="82">
        <v>0.55000000000000004</v>
      </c>
      <c r="T40" s="82">
        <v>5.5E-2</v>
      </c>
      <c r="U40" s="86">
        <v>0.01</v>
      </c>
    </row>
    <row r="41" spans="1:22" ht="15" customHeight="1" thickBot="1">
      <c r="A41" s="117">
        <v>38</v>
      </c>
      <c r="B41" s="95" t="s">
        <v>48</v>
      </c>
      <c r="C41" s="95">
        <v>6284</v>
      </c>
      <c r="D41" s="95">
        <v>13542</v>
      </c>
      <c r="E41" s="95">
        <v>7200</v>
      </c>
      <c r="F41" s="95">
        <v>18083</v>
      </c>
      <c r="G41" s="95">
        <v>175</v>
      </c>
      <c r="H41" s="121">
        <f t="shared" si="1"/>
        <v>45284</v>
      </c>
      <c r="I41" s="87">
        <v>6.2</v>
      </c>
      <c r="J41" s="95">
        <v>122.7</v>
      </c>
      <c r="K41" s="95">
        <v>80.8</v>
      </c>
      <c r="L41" s="95">
        <v>39.4</v>
      </c>
      <c r="M41" s="95">
        <v>146.1</v>
      </c>
      <c r="N41" s="95">
        <v>0</v>
      </c>
      <c r="O41" s="95">
        <v>0</v>
      </c>
      <c r="P41" s="96">
        <f>SUM(I41:O41)</f>
        <v>395.2</v>
      </c>
      <c r="Q41" s="101">
        <v>21</v>
      </c>
      <c r="R41" s="88">
        <v>2.1</v>
      </c>
      <c r="S41" s="88">
        <v>60.45</v>
      </c>
      <c r="T41" s="88">
        <v>6.0449999999999999</v>
      </c>
      <c r="U41" s="102">
        <v>1.33</v>
      </c>
    </row>
    <row r="42" spans="1:22" ht="238">
      <c r="C42" s="81"/>
      <c r="D42" s="80"/>
      <c r="E42" s="81"/>
      <c r="F42" s="80"/>
      <c r="G42" s="80"/>
      <c r="H42" s="122"/>
      <c r="V42" s="82" t="s">
        <v>659</v>
      </c>
    </row>
    <row r="43" spans="1:22" ht="31.5" customHeight="1" thickBot="1">
      <c r="B43" s="13" t="s">
        <v>52</v>
      </c>
      <c r="H43" s="64"/>
      <c r="V43" s="82" t="s">
        <v>660</v>
      </c>
    </row>
    <row r="44" spans="1:22" ht="17" thickBot="1">
      <c r="A44">
        <v>39</v>
      </c>
      <c r="B44" s="83" t="s">
        <v>56</v>
      </c>
      <c r="C44" s="84"/>
      <c r="D44" s="84"/>
      <c r="E44" s="84"/>
      <c r="F44" s="84"/>
      <c r="G44" s="84"/>
      <c r="H44" s="123"/>
      <c r="I44" s="83">
        <v>0.6</v>
      </c>
      <c r="J44" s="93">
        <v>878.4</v>
      </c>
      <c r="K44" s="93">
        <v>0</v>
      </c>
      <c r="L44" s="93">
        <v>83.9</v>
      </c>
      <c r="M44" s="93">
        <v>0</v>
      </c>
      <c r="N44" s="93">
        <v>78.2</v>
      </c>
      <c r="O44" s="93">
        <v>0</v>
      </c>
      <c r="P44" s="94">
        <f>SUM(I44:O44)</f>
        <v>1041.0999999999999</v>
      </c>
      <c r="Q44" s="97">
        <v>88</v>
      </c>
      <c r="R44" s="98">
        <v>8.8000000000000007</v>
      </c>
      <c r="S44" s="98">
        <v>72.67</v>
      </c>
      <c r="T44" s="98">
        <v>7.2670000000000003</v>
      </c>
      <c r="U44" s="99">
        <v>2.57</v>
      </c>
      <c r="V44" s="129">
        <v>0.73</v>
      </c>
    </row>
    <row r="45" spans="1:22" ht="16">
      <c r="A45">
        <v>40</v>
      </c>
      <c r="B45" s="85" t="s">
        <v>661</v>
      </c>
      <c r="C45" s="17"/>
      <c r="D45" s="17"/>
      <c r="E45" s="17"/>
      <c r="F45" s="17"/>
      <c r="G45" s="17"/>
      <c r="H45" s="124"/>
      <c r="I45" s="85"/>
      <c r="J45" s="59"/>
      <c r="K45" s="59"/>
      <c r="L45" s="59"/>
      <c r="M45" s="59"/>
      <c r="N45" s="59"/>
      <c r="O45" s="59"/>
      <c r="P45" s="90"/>
      <c r="Q45" s="100"/>
      <c r="R45" s="82"/>
      <c r="S45" s="82"/>
      <c r="T45" s="82"/>
      <c r="U45" s="86"/>
    </row>
    <row r="46" spans="1:22" ht="17" thickBot="1">
      <c r="A46">
        <v>41</v>
      </c>
      <c r="B46" s="85" t="s">
        <v>64</v>
      </c>
      <c r="C46" s="59">
        <v>66533</v>
      </c>
      <c r="D46" s="59">
        <v>52380</v>
      </c>
      <c r="E46" s="59">
        <v>38315</v>
      </c>
      <c r="F46" s="59">
        <v>41505</v>
      </c>
      <c r="G46" s="59">
        <v>10819</v>
      </c>
      <c r="H46" s="125">
        <f>SUM(C46:G46)</f>
        <v>209552</v>
      </c>
      <c r="I46" s="85">
        <v>512.4</v>
      </c>
      <c r="J46" s="59">
        <v>921.1</v>
      </c>
      <c r="K46" s="59">
        <v>192.9</v>
      </c>
      <c r="L46" s="59">
        <v>430.7</v>
      </c>
      <c r="M46" s="59">
        <v>0</v>
      </c>
      <c r="N46" s="59">
        <v>33.700000000000003</v>
      </c>
      <c r="O46" s="59">
        <v>1746.3</v>
      </c>
      <c r="P46" s="90">
        <f>SUM(I46:O46)</f>
        <v>3837.0999999999995</v>
      </c>
      <c r="Q46" s="100">
        <v>289</v>
      </c>
      <c r="R46" s="82">
        <v>28.9</v>
      </c>
      <c r="S46" s="82">
        <v>303.27</v>
      </c>
      <c r="T46" s="82">
        <v>30.327000000000002</v>
      </c>
      <c r="U46" s="86">
        <v>1.45</v>
      </c>
    </row>
    <row r="47" spans="1:22" ht="17" thickBot="1">
      <c r="A47">
        <v>42</v>
      </c>
      <c r="B47" s="85" t="s">
        <v>68</v>
      </c>
      <c r="C47" s="59">
        <v>87890</v>
      </c>
      <c r="D47" s="59">
        <v>34588</v>
      </c>
      <c r="E47" s="59">
        <v>8174</v>
      </c>
      <c r="F47" s="59">
        <v>12097</v>
      </c>
      <c r="G47" s="59">
        <v>2196</v>
      </c>
      <c r="H47" s="125">
        <f>SUM(C47:G47)</f>
        <v>144945</v>
      </c>
      <c r="I47" s="85">
        <v>41326.699999999997</v>
      </c>
      <c r="J47" s="59">
        <v>92.6</v>
      </c>
      <c r="K47" s="59">
        <v>0</v>
      </c>
      <c r="L47" s="59">
        <v>287.2</v>
      </c>
      <c r="M47" s="59">
        <v>0</v>
      </c>
      <c r="N47" s="59">
        <v>274.10000000000002</v>
      </c>
      <c r="O47" s="59">
        <v>1719.4</v>
      </c>
      <c r="P47" s="90">
        <f>SUM(I47:O47)</f>
        <v>43699.999999999993</v>
      </c>
      <c r="Q47" s="100">
        <v>114</v>
      </c>
      <c r="R47" s="82">
        <v>11.4</v>
      </c>
      <c r="S47" s="82">
        <v>60.07</v>
      </c>
      <c r="T47" s="82">
        <v>6.0069999999999997</v>
      </c>
      <c r="U47" s="86">
        <v>0.41</v>
      </c>
      <c r="V47" s="129">
        <v>0</v>
      </c>
    </row>
    <row r="48" spans="1:22" ht="18">
      <c r="A48">
        <v>43</v>
      </c>
      <c r="B48" s="85" t="s">
        <v>72</v>
      </c>
      <c r="C48" s="59"/>
      <c r="D48" s="59"/>
      <c r="E48" s="59"/>
      <c r="F48" s="59"/>
      <c r="G48" s="59"/>
      <c r="H48" s="125"/>
      <c r="I48" s="85"/>
      <c r="J48" s="59"/>
      <c r="K48" s="59"/>
      <c r="L48" s="59"/>
      <c r="M48" s="59"/>
      <c r="N48" s="59"/>
      <c r="O48" s="59"/>
      <c r="P48" s="90"/>
      <c r="Q48" s="100"/>
      <c r="R48" s="82"/>
      <c r="S48" s="82"/>
      <c r="T48" s="82"/>
      <c r="U48" s="86"/>
      <c r="V48" s="130">
        <v>0.09</v>
      </c>
    </row>
    <row r="49" spans="1:21" ht="16">
      <c r="A49">
        <v>44</v>
      </c>
      <c r="B49" s="85" t="s">
        <v>76</v>
      </c>
      <c r="C49" s="59">
        <v>22491</v>
      </c>
      <c r="D49" s="59">
        <v>5237</v>
      </c>
      <c r="E49" s="59">
        <v>11906</v>
      </c>
      <c r="F49" s="59">
        <v>28109</v>
      </c>
      <c r="G49" s="59">
        <v>6468</v>
      </c>
      <c r="H49" s="125">
        <f>SUM(C49:G49)</f>
        <v>74211</v>
      </c>
      <c r="I49" s="85">
        <v>1077.5</v>
      </c>
      <c r="J49" s="59">
        <v>1274.3</v>
      </c>
      <c r="K49" s="59">
        <v>86.7</v>
      </c>
      <c r="L49" s="59">
        <v>400.5</v>
      </c>
      <c r="M49" s="59">
        <v>0</v>
      </c>
      <c r="N49" s="59">
        <v>5.9</v>
      </c>
      <c r="O49" s="59">
        <v>353.7</v>
      </c>
      <c r="P49" s="90">
        <f>SUM(I49:O49)</f>
        <v>3198.6</v>
      </c>
      <c r="Q49" s="100">
        <v>237</v>
      </c>
      <c r="R49" s="82">
        <v>23.7</v>
      </c>
      <c r="S49" s="82">
        <v>110.8</v>
      </c>
      <c r="T49" s="82">
        <v>11.08</v>
      </c>
      <c r="U49" s="86">
        <v>1.49</v>
      </c>
    </row>
    <row r="50" spans="1:21" ht="16">
      <c r="A50">
        <v>45</v>
      </c>
      <c r="B50" s="85" t="s">
        <v>80</v>
      </c>
      <c r="C50" s="59">
        <v>31288</v>
      </c>
      <c r="D50" s="59">
        <v>15555</v>
      </c>
      <c r="E50" s="59">
        <v>19628</v>
      </c>
      <c r="F50" s="59">
        <v>13405</v>
      </c>
      <c r="G50" s="59">
        <v>5376</v>
      </c>
      <c r="H50" s="125">
        <f>SUM(C50:G50)</f>
        <v>85252</v>
      </c>
      <c r="I50" s="85">
        <v>0</v>
      </c>
      <c r="J50" s="59">
        <v>257.3</v>
      </c>
      <c r="K50" s="59">
        <v>3.8</v>
      </c>
      <c r="L50" s="59">
        <v>48.7</v>
      </c>
      <c r="M50" s="59">
        <v>0</v>
      </c>
      <c r="N50" s="59">
        <v>0</v>
      </c>
      <c r="O50" s="59">
        <v>2.7</v>
      </c>
      <c r="P50" s="90">
        <f>SUM(I50:O50)</f>
        <v>312.5</v>
      </c>
      <c r="Q50" s="100">
        <v>213</v>
      </c>
      <c r="R50" s="82">
        <v>21.3</v>
      </c>
      <c r="S50" s="82">
        <v>30.02</v>
      </c>
      <c r="T50" s="82">
        <v>3.0019999999999998</v>
      </c>
      <c r="U50" s="86">
        <v>0.35</v>
      </c>
    </row>
    <row r="51" spans="1:21" ht="16">
      <c r="A51">
        <v>46</v>
      </c>
      <c r="B51" s="85" t="s">
        <v>84</v>
      </c>
      <c r="C51" s="59">
        <v>34359</v>
      </c>
      <c r="D51" s="59">
        <v>13468</v>
      </c>
      <c r="E51" s="59">
        <v>20429</v>
      </c>
      <c r="F51" s="59">
        <v>5968</v>
      </c>
      <c r="G51" s="59">
        <v>696</v>
      </c>
      <c r="H51" s="125">
        <f>SUM(C51:G51)</f>
        <v>74920</v>
      </c>
      <c r="I51" s="85">
        <v>65.900000000000006</v>
      </c>
      <c r="J51" s="59">
        <v>141.6</v>
      </c>
      <c r="K51" s="59">
        <v>14.8</v>
      </c>
      <c r="L51" s="59">
        <v>171.9</v>
      </c>
      <c r="M51" s="59">
        <v>0</v>
      </c>
      <c r="N51" s="59">
        <v>0</v>
      </c>
      <c r="O51" s="59">
        <v>0</v>
      </c>
      <c r="P51" s="90">
        <f>SUM(I51:O51)</f>
        <v>394.20000000000005</v>
      </c>
      <c r="Q51" s="100">
        <v>31</v>
      </c>
      <c r="R51" s="82">
        <v>3.1</v>
      </c>
      <c r="S51" s="82">
        <v>33.32</v>
      </c>
      <c r="T51" s="82">
        <v>3.3319999999999999</v>
      </c>
      <c r="U51" s="86">
        <v>0.44</v>
      </c>
    </row>
    <row r="52" spans="1:21" ht="32">
      <c r="A52">
        <v>47</v>
      </c>
      <c r="B52" s="135" t="s">
        <v>662</v>
      </c>
      <c r="C52" s="59"/>
      <c r="D52" s="59"/>
      <c r="E52" s="59"/>
      <c r="F52" s="59"/>
      <c r="G52" s="59"/>
      <c r="H52" s="125"/>
      <c r="I52" s="85"/>
      <c r="J52" s="59"/>
      <c r="K52" s="59"/>
      <c r="L52" s="59"/>
      <c r="M52" s="59"/>
      <c r="N52" s="59"/>
      <c r="O52" s="59"/>
      <c r="P52" s="90"/>
      <c r="Q52" s="100"/>
      <c r="R52" s="82"/>
      <c r="S52" s="82"/>
      <c r="T52" s="82"/>
      <c r="U52" s="86"/>
    </row>
    <row r="53" spans="1:21" ht="16">
      <c r="A53">
        <v>48</v>
      </c>
      <c r="B53" s="85" t="s">
        <v>92</v>
      </c>
      <c r="C53" s="59">
        <v>49422</v>
      </c>
      <c r="D53" s="59">
        <v>55056</v>
      </c>
      <c r="E53" s="59">
        <v>89247</v>
      </c>
      <c r="F53" s="59">
        <v>84408</v>
      </c>
      <c r="G53" s="59">
        <v>7419</v>
      </c>
      <c r="H53" s="125">
        <f>SUM(C53:G53)</f>
        <v>285552</v>
      </c>
      <c r="I53" s="85">
        <v>38.200000000000003</v>
      </c>
      <c r="J53" s="59">
        <v>5.9</v>
      </c>
      <c r="K53" s="59">
        <v>3.9</v>
      </c>
      <c r="L53" s="59">
        <v>50.2</v>
      </c>
      <c r="M53" s="59">
        <v>0</v>
      </c>
      <c r="N53" s="59">
        <v>0</v>
      </c>
      <c r="O53" s="59">
        <v>894</v>
      </c>
      <c r="P53" s="90">
        <f>SUM(I53:O53)</f>
        <v>992.2</v>
      </c>
      <c r="Q53" s="100">
        <v>116</v>
      </c>
      <c r="R53" s="82">
        <v>11.6</v>
      </c>
      <c r="S53" s="82">
        <v>326.33</v>
      </c>
      <c r="T53" s="82">
        <v>32.633000000000003</v>
      </c>
      <c r="U53" s="86">
        <v>1.1399999999999999</v>
      </c>
    </row>
    <row r="54" spans="1:21" ht="16">
      <c r="A54">
        <v>49</v>
      </c>
      <c r="B54" s="85" t="s">
        <v>96</v>
      </c>
      <c r="C54" s="59">
        <v>15948</v>
      </c>
      <c r="D54" s="59">
        <v>42179</v>
      </c>
      <c r="E54" s="59">
        <v>32394</v>
      </c>
      <c r="F54" s="59">
        <v>13725</v>
      </c>
      <c r="G54" s="59">
        <v>4402</v>
      </c>
      <c r="H54" s="125">
        <f>SUM(C54:G54)</f>
        <v>108648</v>
      </c>
      <c r="I54" s="85">
        <v>10.4</v>
      </c>
      <c r="J54" s="59">
        <v>19.7</v>
      </c>
      <c r="K54" s="59">
        <v>4.7</v>
      </c>
      <c r="L54" s="59">
        <v>0.8</v>
      </c>
      <c r="M54" s="59">
        <v>0</v>
      </c>
      <c r="N54" s="59">
        <v>0</v>
      </c>
      <c r="O54" s="59">
        <v>0</v>
      </c>
      <c r="P54" s="90">
        <f>SUM(I54:O54)</f>
        <v>35.6</v>
      </c>
      <c r="Q54" s="100">
        <v>20</v>
      </c>
      <c r="R54" s="82">
        <v>2</v>
      </c>
      <c r="S54" s="82">
        <v>46.22</v>
      </c>
      <c r="T54" s="82">
        <v>4.6219999999999999</v>
      </c>
      <c r="U54" s="86">
        <v>0.42</v>
      </c>
    </row>
    <row r="55" spans="1:21" ht="16">
      <c r="A55">
        <v>50</v>
      </c>
      <c r="B55" s="135" t="s">
        <v>663</v>
      </c>
      <c r="C55" s="59"/>
      <c r="D55" s="59"/>
      <c r="E55" s="59"/>
      <c r="F55" s="59"/>
      <c r="G55" s="59"/>
      <c r="H55" s="125"/>
      <c r="I55" s="85"/>
      <c r="J55" s="59"/>
      <c r="K55" s="59"/>
      <c r="L55" s="59"/>
      <c r="M55" s="59"/>
      <c r="N55" s="59"/>
      <c r="O55" s="59"/>
      <c r="P55" s="90"/>
      <c r="Q55" s="100"/>
      <c r="R55" s="82"/>
      <c r="S55" s="82"/>
      <c r="T55" s="82"/>
      <c r="U55" s="86"/>
    </row>
    <row r="56" spans="1:21" ht="16">
      <c r="A56">
        <v>51</v>
      </c>
      <c r="B56" s="85" t="s">
        <v>104</v>
      </c>
      <c r="C56" s="59">
        <v>544</v>
      </c>
      <c r="D56" s="59">
        <v>38002</v>
      </c>
      <c r="E56" s="59">
        <v>129219</v>
      </c>
      <c r="F56" s="59">
        <v>2050</v>
      </c>
      <c r="G56" s="59">
        <v>7</v>
      </c>
      <c r="H56" s="125">
        <f>SUM(C56:G56)</f>
        <v>169822</v>
      </c>
      <c r="I56" s="85">
        <v>479.7</v>
      </c>
      <c r="J56" s="59">
        <v>14.7</v>
      </c>
      <c r="K56" s="59">
        <v>11.1</v>
      </c>
      <c r="L56" s="59">
        <v>0</v>
      </c>
      <c r="M56" s="59">
        <v>0</v>
      </c>
      <c r="N56" s="59">
        <v>0</v>
      </c>
      <c r="O56" s="59">
        <v>0</v>
      </c>
      <c r="P56" s="90">
        <f>SUM(I56:O56)</f>
        <v>505.5</v>
      </c>
      <c r="Q56" s="100">
        <v>39</v>
      </c>
      <c r="R56" s="82">
        <v>3.9</v>
      </c>
      <c r="S56" s="82">
        <v>75.16</v>
      </c>
      <c r="T56" s="82">
        <v>7.516</v>
      </c>
      <c r="U56" s="86">
        <v>0.44</v>
      </c>
    </row>
    <row r="57" spans="1:21" ht="17" thickBot="1">
      <c r="A57">
        <v>52</v>
      </c>
      <c r="B57" s="87" t="s">
        <v>108</v>
      </c>
      <c r="C57" s="88"/>
      <c r="D57" s="89"/>
      <c r="E57" s="88"/>
      <c r="F57" s="89"/>
      <c r="G57" s="88"/>
      <c r="H57" s="126"/>
      <c r="I57" s="87"/>
      <c r="J57" s="95"/>
      <c r="K57" s="95"/>
      <c r="L57" s="95"/>
      <c r="M57" s="95"/>
      <c r="N57" s="95"/>
      <c r="O57" s="95"/>
      <c r="P57" s="96"/>
      <c r="Q57" s="101"/>
      <c r="R57" s="88"/>
      <c r="S57" s="88"/>
      <c r="T57" s="88"/>
      <c r="U57" s="102"/>
    </row>
    <row r="58" spans="1:21" ht="16" thickBot="1">
      <c r="H58" s="64"/>
    </row>
    <row r="59" spans="1:21" ht="16">
      <c r="B59" s="105" t="s">
        <v>664</v>
      </c>
      <c r="C59" s="59">
        <v>89689</v>
      </c>
      <c r="D59" s="98">
        <v>7107</v>
      </c>
      <c r="E59" s="98">
        <v>1317</v>
      </c>
      <c r="F59" s="98">
        <v>6121</v>
      </c>
      <c r="G59" s="98">
        <v>39</v>
      </c>
      <c r="H59" s="127">
        <f>SUM(C59:G59)</f>
        <v>104273</v>
      </c>
      <c r="I59" s="97">
        <v>16311.9</v>
      </c>
      <c r="J59" s="98">
        <v>437.6</v>
      </c>
      <c r="K59" s="98">
        <v>0</v>
      </c>
      <c r="L59" s="98">
        <v>249.1</v>
      </c>
      <c r="M59" s="98">
        <v>0</v>
      </c>
      <c r="N59" s="98">
        <v>1.4</v>
      </c>
      <c r="O59" s="98">
        <v>0</v>
      </c>
      <c r="P59" s="99">
        <f>SUM(I59:O59)</f>
        <v>17000</v>
      </c>
      <c r="Q59" s="97">
        <v>51</v>
      </c>
      <c r="R59" s="98">
        <v>5.0999999999999996</v>
      </c>
      <c r="S59" s="98">
        <v>924.71</v>
      </c>
      <c r="T59" s="98">
        <v>92.471000000000004</v>
      </c>
      <c r="U59" s="99">
        <v>8.8699999999999992</v>
      </c>
    </row>
    <row r="60" spans="1:21" ht="17">
      <c r="B60" s="106" t="s">
        <v>665</v>
      </c>
      <c r="C60" s="59">
        <v>16191</v>
      </c>
      <c r="D60" s="82">
        <v>9157</v>
      </c>
      <c r="E60" s="82">
        <v>41995</v>
      </c>
      <c r="F60" s="82">
        <v>19917</v>
      </c>
      <c r="G60" s="82">
        <v>5300</v>
      </c>
      <c r="H60" s="128">
        <f t="shared" ref="H60:H62" si="3">SUM(C60:G60)</f>
        <v>92560</v>
      </c>
      <c r="I60" s="100">
        <v>21.8</v>
      </c>
      <c r="J60" s="82">
        <v>538.1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6">
        <f>SUM(I60:O60)</f>
        <v>559.9</v>
      </c>
      <c r="Q60" s="100">
        <v>75</v>
      </c>
      <c r="R60" s="82">
        <v>7.5</v>
      </c>
      <c r="S60" s="82">
        <v>33.064999999999998</v>
      </c>
      <c r="T60" s="82">
        <v>3.3065000000000002</v>
      </c>
      <c r="U60" s="86">
        <v>0.36</v>
      </c>
    </row>
    <row r="61" spans="1:21" ht="16">
      <c r="B61" s="107" t="s">
        <v>666</v>
      </c>
      <c r="C61" s="59">
        <v>15824</v>
      </c>
      <c r="D61" s="82">
        <v>13228</v>
      </c>
      <c r="E61" s="82">
        <v>119472</v>
      </c>
      <c r="F61" s="82">
        <v>30747</v>
      </c>
      <c r="G61" s="82">
        <v>5532</v>
      </c>
      <c r="H61" s="128">
        <f t="shared" si="3"/>
        <v>184803</v>
      </c>
      <c r="I61" s="100">
        <v>0</v>
      </c>
      <c r="J61" s="82">
        <v>0</v>
      </c>
      <c r="K61" s="82">
        <v>9.4</v>
      </c>
      <c r="L61" s="82">
        <v>0</v>
      </c>
      <c r="M61" s="82">
        <v>0</v>
      </c>
      <c r="N61" s="82">
        <v>0</v>
      </c>
      <c r="O61" s="82">
        <v>0</v>
      </c>
      <c r="P61" s="86">
        <f>SUM(I61:O61)</f>
        <v>9.4</v>
      </c>
      <c r="Q61" s="100">
        <v>5</v>
      </c>
      <c r="R61" s="82">
        <v>0.5</v>
      </c>
      <c r="S61" s="82">
        <v>4.25</v>
      </c>
      <c r="T61" s="82">
        <v>0.42499999999999999</v>
      </c>
      <c r="U61" s="86">
        <v>0.02</v>
      </c>
    </row>
    <row r="62" spans="1:21" ht="17" thickBot="1">
      <c r="B62" s="108" t="s">
        <v>667</v>
      </c>
      <c r="C62" s="59">
        <v>12736</v>
      </c>
      <c r="D62" s="88">
        <v>3897</v>
      </c>
      <c r="E62" s="88">
        <v>7402</v>
      </c>
      <c r="F62" s="88">
        <v>38079</v>
      </c>
      <c r="G62" s="88">
        <v>1824</v>
      </c>
      <c r="H62" s="102">
        <f t="shared" si="3"/>
        <v>63938</v>
      </c>
      <c r="I62" s="101">
        <v>0</v>
      </c>
      <c r="J62" s="88">
        <v>69.900000000000006</v>
      </c>
      <c r="K62" s="88">
        <v>131.30000000000001</v>
      </c>
      <c r="L62" s="88">
        <v>372.7</v>
      </c>
      <c r="M62" s="88">
        <v>0</v>
      </c>
      <c r="N62" s="88">
        <v>0</v>
      </c>
      <c r="O62" s="88">
        <v>0</v>
      </c>
      <c r="P62" s="102">
        <f>SUM(I62:O62)</f>
        <v>573.9</v>
      </c>
      <c r="Q62" s="101">
        <v>11</v>
      </c>
      <c r="R62" s="88">
        <v>1.1000000000000001</v>
      </c>
      <c r="S62" s="88">
        <v>20.51</v>
      </c>
      <c r="T62" s="88">
        <v>2.0510000000000002</v>
      </c>
      <c r="U62" s="102">
        <v>0.32</v>
      </c>
    </row>
    <row r="63" spans="1:21" ht="16">
      <c r="B63" s="76"/>
      <c r="C63" s="103"/>
      <c r="D63" s="104"/>
      <c r="E63" s="104"/>
      <c r="F63" s="103"/>
      <c r="G63" s="104"/>
      <c r="H63" s="103"/>
    </row>
    <row r="65" spans="2:2" ht="16">
      <c r="B65" s="91" t="s">
        <v>668</v>
      </c>
    </row>
  </sheetData>
  <mergeCells count="6">
    <mergeCell ref="C1:H1"/>
    <mergeCell ref="I1:P1"/>
    <mergeCell ref="Q2:R2"/>
    <mergeCell ref="S2:T2"/>
    <mergeCell ref="U2:U3"/>
    <mergeCell ref="Q1:U1"/>
  </mergeCell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P86"/>
  <sheetViews>
    <sheetView workbookViewId="0">
      <selection activeCell="K61" sqref="K61"/>
    </sheetView>
  </sheetViews>
  <sheetFormatPr baseColWidth="10" defaultColWidth="8.83203125" defaultRowHeight="15"/>
  <cols>
    <col min="1" max="1" width="21.5" customWidth="1"/>
    <col min="2" max="2" width="25.5" customWidth="1"/>
    <col min="3" max="3" width="9.6640625" customWidth="1"/>
    <col min="4" max="4" width="13.83203125" customWidth="1"/>
    <col min="6" max="6" width="23.1640625" customWidth="1"/>
    <col min="9" max="9" width="14" customWidth="1"/>
    <col min="10" max="10" width="11.5" bestFit="1" customWidth="1"/>
    <col min="11" max="11" width="11.5" customWidth="1"/>
    <col min="12" max="12" width="35.83203125" customWidth="1"/>
    <col min="14" max="14" width="12.5" customWidth="1"/>
  </cols>
  <sheetData>
    <row r="1" spans="1:16">
      <c r="A1" s="148" t="s">
        <v>669</v>
      </c>
    </row>
    <row r="2" spans="1:16" ht="144" customHeight="1">
      <c r="A2" s="37"/>
      <c r="B2" s="65" t="s">
        <v>1</v>
      </c>
      <c r="C2" s="133" t="s">
        <v>670</v>
      </c>
      <c r="D2" s="139" t="s">
        <v>671</v>
      </c>
      <c r="E2" s="143" t="s">
        <v>672</v>
      </c>
      <c r="F2" s="133" t="s">
        <v>673</v>
      </c>
      <c r="G2" s="133" t="s">
        <v>674</v>
      </c>
      <c r="H2" s="133" t="s">
        <v>675</v>
      </c>
      <c r="I2" s="133" t="s">
        <v>646</v>
      </c>
      <c r="J2" s="133" t="s">
        <v>676</v>
      </c>
      <c r="K2" s="133" t="s">
        <v>677</v>
      </c>
      <c r="L2" s="133" t="s">
        <v>678</v>
      </c>
      <c r="M2" s="133" t="s">
        <v>679</v>
      </c>
      <c r="N2" s="133" t="s">
        <v>680</v>
      </c>
      <c r="O2" s="133" t="s">
        <v>681</v>
      </c>
      <c r="P2" s="133" t="s">
        <v>682</v>
      </c>
    </row>
    <row r="3" spans="1:16" ht="16">
      <c r="A3" s="17">
        <v>1</v>
      </c>
      <c r="B3" s="75" t="s">
        <v>4</v>
      </c>
      <c r="C3" s="17"/>
      <c r="D3" s="17"/>
      <c r="E3" s="144"/>
      <c r="F3" s="57">
        <v>188.76300000000001</v>
      </c>
      <c r="G3" s="17">
        <f>'1'!H31</f>
        <v>22869</v>
      </c>
      <c r="H3" s="17">
        <v>46.1</v>
      </c>
      <c r="I3" s="59">
        <v>559.9</v>
      </c>
      <c r="J3" s="157">
        <f>I3</f>
        <v>559.9</v>
      </c>
      <c r="K3" s="156">
        <v>0.36</v>
      </c>
      <c r="L3" s="153">
        <v>3</v>
      </c>
      <c r="M3" s="17">
        <f>и3но!G4</f>
        <v>0.59676708393418343</v>
      </c>
      <c r="N3" s="17">
        <f>и5но!H4</f>
        <v>1.1077490521056783</v>
      </c>
      <c r="O3" s="139">
        <v>99.9</v>
      </c>
      <c r="P3" s="139">
        <v>162</v>
      </c>
    </row>
    <row r="4" spans="1:16" ht="16">
      <c r="A4" s="17">
        <v>2</v>
      </c>
      <c r="B4" s="75" t="s">
        <v>8</v>
      </c>
      <c r="C4" s="132">
        <v>17</v>
      </c>
      <c r="D4" s="17">
        <v>2</v>
      </c>
      <c r="E4" s="144">
        <f>C4+D4</f>
        <v>19</v>
      </c>
      <c r="F4" s="57">
        <v>201.84</v>
      </c>
      <c r="G4" s="17">
        <f>'2'!H31</f>
        <v>38154</v>
      </c>
      <c r="H4" s="17">
        <v>34.5</v>
      </c>
      <c r="I4" s="59">
        <v>4534.1000000000004</v>
      </c>
      <c r="J4" s="157">
        <f>F4/(F4+F10)*I4</f>
        <v>3314.4860526601715</v>
      </c>
      <c r="K4" s="156">
        <v>1.2</v>
      </c>
      <c r="L4" s="153">
        <v>4</v>
      </c>
      <c r="M4" s="17">
        <f>и3но!G5</f>
        <v>0.43142114030977669</v>
      </c>
      <c r="N4" s="17">
        <f>и5но!H5</f>
        <v>0.92325079110110664</v>
      </c>
    </row>
    <row r="5" spans="1:16" ht="16">
      <c r="A5" s="17">
        <v>3</v>
      </c>
      <c r="B5" s="75" t="s">
        <v>12</v>
      </c>
      <c r="C5" s="132">
        <v>4</v>
      </c>
      <c r="D5" s="17">
        <v>4</v>
      </c>
      <c r="E5" s="144">
        <f t="shared" ref="E5:E6" si="0">C5+D5</f>
        <v>8</v>
      </c>
      <c r="F5" s="57">
        <v>89.659000000000006</v>
      </c>
      <c r="G5" s="17">
        <f>'3'!H31</f>
        <v>75851</v>
      </c>
      <c r="H5" s="17">
        <v>60.2</v>
      </c>
      <c r="I5" s="59">
        <v>1635.7000000000003</v>
      </c>
      <c r="J5" s="157">
        <f t="shared" ref="J5:J6" si="1">I5</f>
        <v>1635.7000000000003</v>
      </c>
      <c r="K5" s="156">
        <v>6.62</v>
      </c>
      <c r="L5" s="153">
        <v>2</v>
      </c>
      <c r="M5" s="17">
        <f>и3но!G6</f>
        <v>1.1649925162119745</v>
      </c>
      <c r="N5" s="17">
        <f>и5но!H6</f>
        <v>0.54197087793095988</v>
      </c>
    </row>
    <row r="6" spans="1:16" ht="16">
      <c r="A6" s="17">
        <v>4</v>
      </c>
      <c r="B6" s="75" t="s">
        <v>16</v>
      </c>
      <c r="C6" s="132">
        <v>19</v>
      </c>
      <c r="D6" s="17">
        <v>4</v>
      </c>
      <c r="E6" s="144">
        <f t="shared" si="0"/>
        <v>23</v>
      </c>
      <c r="F6" s="57">
        <v>145.9</v>
      </c>
      <c r="G6" s="17">
        <f>'4'!H31</f>
        <v>70549</v>
      </c>
      <c r="H6" s="17">
        <v>31.5</v>
      </c>
      <c r="I6" s="59">
        <v>318.2</v>
      </c>
      <c r="J6" s="157">
        <f t="shared" si="1"/>
        <v>318.2</v>
      </c>
      <c r="K6" s="156">
        <v>0.42</v>
      </c>
      <c r="L6" s="153">
        <v>3</v>
      </c>
      <c r="M6" s="17">
        <f>и3но!G7</f>
        <v>1.0014424382292995</v>
      </c>
      <c r="N6" s="17">
        <f>и5но!H7</f>
        <v>0.78395367003744798</v>
      </c>
    </row>
    <row r="7" spans="1:16" ht="16">
      <c r="A7" s="17">
        <v>5</v>
      </c>
      <c r="B7" s="75" t="s">
        <v>20</v>
      </c>
      <c r="C7" s="17"/>
      <c r="D7" s="17"/>
      <c r="E7" s="144"/>
      <c r="F7" s="57">
        <v>86.647000000000006</v>
      </c>
      <c r="G7" s="17">
        <f>'5'!H31</f>
        <v>10874</v>
      </c>
      <c r="H7" s="17">
        <v>13.6</v>
      </c>
      <c r="I7" s="59"/>
      <c r="J7" s="17">
        <f>F7/(F7+F31)*I31</f>
        <v>6.5589191598338905</v>
      </c>
      <c r="K7" s="156">
        <f>K31</f>
        <v>0.71</v>
      </c>
      <c r="L7" s="153">
        <v>4</v>
      </c>
      <c r="M7" s="17">
        <f>и3но!G8</f>
        <v>0.9736431588604505</v>
      </c>
      <c r="N7" s="17">
        <f>и5но!H8</f>
        <v>0.70840900015199082</v>
      </c>
    </row>
    <row r="8" spans="1:16" ht="16">
      <c r="A8" s="17">
        <v>6</v>
      </c>
      <c r="B8" s="75" t="s">
        <v>24</v>
      </c>
      <c r="C8" s="17"/>
      <c r="D8" s="17"/>
      <c r="E8" s="144"/>
      <c r="F8" s="57">
        <v>65.864000000000004</v>
      </c>
      <c r="G8" s="17">
        <f>'6'!H31</f>
        <v>9491</v>
      </c>
      <c r="H8" s="17">
        <v>14.1</v>
      </c>
      <c r="I8" s="59"/>
      <c r="J8" s="17">
        <f>F8/(F8+F9+F18+F50)*I9</f>
        <v>68.662118659616709</v>
      </c>
      <c r="K8" s="156">
        <f>K9</f>
        <v>0.76</v>
      </c>
      <c r="L8" s="153">
        <v>4</v>
      </c>
      <c r="M8" s="17">
        <f>и3но!G9</f>
        <v>0.83340247541721935</v>
      </c>
      <c r="N8" s="17">
        <f>и5но!H9</f>
        <v>1.0367074861737222</v>
      </c>
    </row>
    <row r="9" spans="1:16" ht="16">
      <c r="A9" s="17">
        <v>7</v>
      </c>
      <c r="B9" s="75" t="s">
        <v>28</v>
      </c>
      <c r="C9" s="17"/>
      <c r="D9" s="17"/>
      <c r="E9" s="144"/>
      <c r="F9" s="57">
        <v>110.52</v>
      </c>
      <c r="G9" s="17">
        <f>'7'!H31</f>
        <v>13387</v>
      </c>
      <c r="H9" s="17">
        <v>14.9</v>
      </c>
      <c r="I9" s="59">
        <v>375</v>
      </c>
      <c r="J9" s="157">
        <f>F9/(F8+F9+F18+F50)*I9</f>
        <v>115.21525194735875</v>
      </c>
      <c r="K9" s="156">
        <v>0.76</v>
      </c>
      <c r="L9" s="153">
        <v>4</v>
      </c>
      <c r="M9" s="17">
        <f>и3но!G10</f>
        <v>0.85289964541956376</v>
      </c>
      <c r="N9" s="17">
        <f>и5но!H10</f>
        <v>1.0602029524459549</v>
      </c>
    </row>
    <row r="10" spans="1:16" ht="16">
      <c r="A10" s="17">
        <v>8</v>
      </c>
      <c r="B10" s="75" t="s">
        <v>32</v>
      </c>
      <c r="C10" s="17"/>
      <c r="D10" s="17"/>
      <c r="E10" s="144"/>
      <c r="F10" s="57">
        <v>74.27</v>
      </c>
      <c r="G10" s="17">
        <f>'8'!H31</f>
        <v>13978</v>
      </c>
      <c r="H10" s="17">
        <v>13.2</v>
      </c>
      <c r="I10" s="59"/>
      <c r="J10" s="17">
        <f>F10/(F10+F4)*I4</f>
        <v>1219.6139473398282</v>
      </c>
      <c r="K10" s="156">
        <f>K4</f>
        <v>1.2</v>
      </c>
      <c r="L10" s="153">
        <v>4</v>
      </c>
      <c r="M10" s="17">
        <f>и3но!G11</f>
        <v>1.0639979542589726</v>
      </c>
      <c r="N10" s="17">
        <f>и5но!H11</f>
        <v>0.94038267039940093</v>
      </c>
    </row>
    <row r="11" spans="1:16" ht="16">
      <c r="A11" s="17">
        <v>9</v>
      </c>
      <c r="B11" s="75" t="s">
        <v>36</v>
      </c>
      <c r="C11" s="17"/>
      <c r="D11" s="17"/>
      <c r="E11" s="144"/>
      <c r="F11" s="57">
        <v>252.33600000000001</v>
      </c>
      <c r="G11" s="17">
        <f>'9'!H31</f>
        <v>11474</v>
      </c>
      <c r="H11" s="17">
        <v>81.7</v>
      </c>
      <c r="I11" s="59">
        <v>1130.4000000000001</v>
      </c>
      <c r="J11" s="157">
        <f>I11</f>
        <v>1130.4000000000001</v>
      </c>
      <c r="K11" s="156">
        <v>0.23</v>
      </c>
      <c r="L11" s="153">
        <v>1</v>
      </c>
      <c r="M11" s="17">
        <f>и3но!G12</f>
        <v>0.58921847922018566</v>
      </c>
      <c r="N11" s="17">
        <f>и5но!H12</f>
        <v>0.7249447860167596</v>
      </c>
    </row>
    <row r="12" spans="1:16" ht="16">
      <c r="A12" s="17">
        <v>10</v>
      </c>
      <c r="B12" s="75" t="s">
        <v>41</v>
      </c>
      <c r="C12" s="17"/>
      <c r="D12" s="17"/>
      <c r="E12" s="144"/>
      <c r="F12" s="57">
        <v>97.948999999999998</v>
      </c>
      <c r="G12" s="17">
        <f>'10'!H31</f>
        <v>17350</v>
      </c>
      <c r="H12" s="17">
        <v>36.9</v>
      </c>
      <c r="I12" s="59">
        <v>2728.3999999999996</v>
      </c>
      <c r="J12" s="157">
        <f t="shared" ref="J12:J13" si="2">I12</f>
        <v>2728.3999999999996</v>
      </c>
      <c r="K12" s="156">
        <v>0.34</v>
      </c>
      <c r="L12" s="153">
        <v>3</v>
      </c>
      <c r="M12" s="17">
        <f>и3но!G13</f>
        <v>1.0012437974442607</v>
      </c>
      <c r="N12" s="17">
        <f>и5но!H13</f>
        <v>1.0210073802874666</v>
      </c>
    </row>
    <row r="13" spans="1:16" ht="16">
      <c r="A13" s="17">
        <v>11</v>
      </c>
      <c r="B13" s="75" t="s">
        <v>45</v>
      </c>
      <c r="C13" s="17"/>
      <c r="D13" s="17"/>
      <c r="E13" s="144"/>
      <c r="F13" s="57">
        <v>299.23700000000002</v>
      </c>
      <c r="G13" s="17">
        <f>'11'!H31</f>
        <v>12532</v>
      </c>
      <c r="H13" s="17">
        <v>71.8</v>
      </c>
      <c r="I13" s="59">
        <v>37.799999999999997</v>
      </c>
      <c r="J13" s="157">
        <f t="shared" si="2"/>
        <v>37.799999999999997</v>
      </c>
      <c r="K13" s="156">
        <v>0.11</v>
      </c>
      <c r="L13" s="153">
        <v>1</v>
      </c>
      <c r="M13" s="17">
        <f>и3но!G14</f>
        <v>1.187390728849665</v>
      </c>
      <c r="N13" s="17">
        <f>и5но!H14</f>
        <v>0.66919432529638156</v>
      </c>
    </row>
    <row r="14" spans="1:16" ht="16">
      <c r="A14" s="17">
        <v>12</v>
      </c>
      <c r="B14" s="75" t="s">
        <v>49</v>
      </c>
      <c r="C14" s="17"/>
      <c r="D14" s="17"/>
      <c r="E14" s="144"/>
      <c r="F14" s="57">
        <v>130.292</v>
      </c>
      <c r="G14" s="17">
        <f>'12'!H31</f>
        <v>15072</v>
      </c>
      <c r="H14" s="17">
        <v>53.1</v>
      </c>
      <c r="I14" s="59">
        <v>1485.6000000000001</v>
      </c>
      <c r="J14" s="157">
        <f>F14/(F14+F21)*I14</f>
        <v>901.2221755588356</v>
      </c>
      <c r="K14" s="156">
        <v>0.2</v>
      </c>
      <c r="L14" s="153">
        <v>3</v>
      </c>
      <c r="M14" s="17">
        <f>и3но!G15</f>
        <v>0.60291264151590473</v>
      </c>
      <c r="N14" s="17">
        <f>и5но!H15</f>
        <v>0.93303881383363252</v>
      </c>
    </row>
    <row r="15" spans="1:16" ht="16">
      <c r="A15" s="17">
        <v>13</v>
      </c>
      <c r="B15" s="75" t="s">
        <v>53</v>
      </c>
      <c r="C15" s="132">
        <v>2</v>
      </c>
      <c r="D15" s="17">
        <v>1</v>
      </c>
      <c r="E15" s="144">
        <f>C15+D15</f>
        <v>3</v>
      </c>
      <c r="F15" s="57">
        <v>104.965</v>
      </c>
      <c r="G15" s="17">
        <f>'13'!H31</f>
        <v>56523</v>
      </c>
      <c r="H15" s="17">
        <v>53</v>
      </c>
      <c r="I15" s="59"/>
      <c r="J15" s="137"/>
      <c r="K15" s="155"/>
      <c r="L15" s="154"/>
      <c r="M15" s="17">
        <f>и3но!G16</f>
        <v>0.9974513092841969</v>
      </c>
      <c r="N15" s="17">
        <f>и5но!H16</f>
        <v>0.39227183121937859</v>
      </c>
    </row>
    <row r="16" spans="1:16" ht="16">
      <c r="A16" s="17">
        <v>14</v>
      </c>
      <c r="B16" s="75" t="s">
        <v>57</v>
      </c>
      <c r="C16" s="17"/>
      <c r="D16" s="17">
        <v>1</v>
      </c>
      <c r="E16" s="144">
        <f>C16+D16</f>
        <v>1</v>
      </c>
      <c r="F16" s="57">
        <v>193.58099999999999</v>
      </c>
      <c r="G16" s="17">
        <f>'14'!H31</f>
        <v>18025</v>
      </c>
      <c r="H16" s="17">
        <v>45.3</v>
      </c>
      <c r="I16" s="82">
        <v>17000</v>
      </c>
      <c r="J16" s="157">
        <f>I16</f>
        <v>17000</v>
      </c>
      <c r="K16" s="156">
        <v>8.8699999999999992</v>
      </c>
      <c r="L16" s="153" t="s">
        <v>683</v>
      </c>
      <c r="M16" s="17">
        <f>и3но!G17</f>
        <v>0.87389820824128384</v>
      </c>
      <c r="N16" s="17">
        <f>и5но!H17</f>
        <v>0.98957948431778198</v>
      </c>
    </row>
    <row r="17" spans="1:14" ht="16">
      <c r="A17" s="17">
        <v>15</v>
      </c>
      <c r="B17" s="75" t="s">
        <v>61</v>
      </c>
      <c r="C17" s="17"/>
      <c r="D17" s="17"/>
      <c r="E17" s="144"/>
      <c r="F17" s="57">
        <v>355.45</v>
      </c>
      <c r="G17" s="17">
        <f>'15'!H31</f>
        <v>13472</v>
      </c>
      <c r="H17" s="17">
        <v>72.2</v>
      </c>
      <c r="I17" s="59">
        <v>39.800000000000004</v>
      </c>
      <c r="J17" s="157">
        <f>I17</f>
        <v>39.800000000000004</v>
      </c>
      <c r="K17" s="156">
        <v>0.57999999999999996</v>
      </c>
      <c r="L17" s="153">
        <v>2</v>
      </c>
      <c r="M17" s="17">
        <f>и3но!G18</f>
        <v>0.87661674153239377</v>
      </c>
      <c r="N17" s="17">
        <f>и5но!H18</f>
        <v>1.0017270418158379</v>
      </c>
    </row>
    <row r="18" spans="1:14" ht="16">
      <c r="A18" s="17">
        <v>16</v>
      </c>
      <c r="B18" s="75" t="s">
        <v>65</v>
      </c>
      <c r="C18" s="17"/>
      <c r="D18" s="17"/>
      <c r="E18" s="144"/>
      <c r="F18" s="57">
        <v>106.41800000000001</v>
      </c>
      <c r="G18" s="17">
        <f>'16'!H31</f>
        <v>10781</v>
      </c>
      <c r="H18" s="17">
        <v>9</v>
      </c>
      <c r="I18" s="59"/>
      <c r="J18" s="17">
        <f>F18/(F18+F9+F8+F50)*I9</f>
        <v>110.93898553867196</v>
      </c>
      <c r="K18" s="156">
        <f>K9</f>
        <v>0.76</v>
      </c>
      <c r="L18" s="153">
        <v>4</v>
      </c>
      <c r="M18" s="17">
        <f>и3но!G19</f>
        <v>0.7688353659412831</v>
      </c>
      <c r="N18" s="17">
        <f>и5но!H19</f>
        <v>0.94725097886705278</v>
      </c>
    </row>
    <row r="19" spans="1:14" ht="16">
      <c r="A19" s="17">
        <v>17</v>
      </c>
      <c r="B19" s="75" t="s">
        <v>69</v>
      </c>
      <c r="C19" s="132">
        <v>2</v>
      </c>
      <c r="D19" s="17">
        <v>5</v>
      </c>
      <c r="E19" s="144">
        <f>C19+D19</f>
        <v>7</v>
      </c>
      <c r="F19" s="57">
        <v>148.27199999999999</v>
      </c>
      <c r="G19" s="17">
        <f>'17'!H31</f>
        <v>83737</v>
      </c>
      <c r="H19" s="17">
        <v>38.9</v>
      </c>
      <c r="I19" s="59">
        <v>5819.7</v>
      </c>
      <c r="J19" s="157">
        <f>F19/(F19+F53)*I19</f>
        <v>3680.9309558748255</v>
      </c>
      <c r="K19" s="156">
        <v>0.18</v>
      </c>
      <c r="L19" s="153">
        <v>2</v>
      </c>
      <c r="M19" s="17">
        <f>и3но!G20</f>
        <v>1.1114282981675228</v>
      </c>
      <c r="N19" s="17">
        <f>и5но!H20</f>
        <v>0.51351769780373335</v>
      </c>
    </row>
    <row r="20" spans="1:14" ht="16">
      <c r="A20" s="17">
        <v>18</v>
      </c>
      <c r="B20" s="75" t="s">
        <v>73</v>
      </c>
      <c r="C20" s="17"/>
      <c r="D20" s="17"/>
      <c r="E20" s="144"/>
      <c r="F20" s="57">
        <v>137.709</v>
      </c>
      <c r="G20" s="17">
        <f>'18'!H31</f>
        <v>19054</v>
      </c>
      <c r="H20" s="17">
        <v>30.7</v>
      </c>
      <c r="I20" s="59">
        <v>780.3</v>
      </c>
      <c r="J20" s="157">
        <f>I20</f>
        <v>780.3</v>
      </c>
      <c r="K20" s="156">
        <v>1.1499999999999999</v>
      </c>
      <c r="L20" s="153">
        <v>4</v>
      </c>
      <c r="M20" s="17">
        <f>и3но!G21</f>
        <v>0.68977969169843734</v>
      </c>
      <c r="N20" s="17">
        <f>и5но!H21</f>
        <v>0.80287269876818013</v>
      </c>
    </row>
    <row r="21" spans="1:14" ht="16">
      <c r="A21" s="17">
        <v>19</v>
      </c>
      <c r="B21" s="75" t="s">
        <v>77</v>
      </c>
      <c r="C21" s="17"/>
      <c r="D21" s="17">
        <v>1</v>
      </c>
      <c r="E21" s="144">
        <f>C21+D21</f>
        <v>1</v>
      </c>
      <c r="F21" s="57">
        <v>84.484999999999999</v>
      </c>
      <c r="G21" s="17">
        <f>'19'!H31</f>
        <v>15160</v>
      </c>
      <c r="H21" s="17">
        <v>18.899999999999999</v>
      </c>
      <c r="I21" s="59"/>
      <c r="J21" s="17">
        <f>F21/(F21+F14)*I14</f>
        <v>584.37782444116465</v>
      </c>
      <c r="K21" s="156">
        <f>K14</f>
        <v>0.2</v>
      </c>
      <c r="L21" s="153">
        <v>3</v>
      </c>
      <c r="M21" s="17">
        <f>и3но!G22</f>
        <v>0.38853052254917081</v>
      </c>
      <c r="N21" s="17">
        <f>и5но!H22</f>
        <v>1.0796371858056069</v>
      </c>
    </row>
    <row r="22" spans="1:14" ht="16">
      <c r="A22" s="17">
        <v>20</v>
      </c>
      <c r="B22" s="75" t="s">
        <v>81</v>
      </c>
      <c r="C22" s="132">
        <v>1</v>
      </c>
      <c r="D22" s="17"/>
      <c r="E22" s="144">
        <f>C22+D22</f>
        <v>1</v>
      </c>
      <c r="F22" s="57">
        <v>76.992000000000004</v>
      </c>
      <c r="G22" s="17">
        <f>'20'!H31</f>
        <v>11083</v>
      </c>
      <c r="H22" s="17">
        <v>10.3</v>
      </c>
      <c r="I22" s="59"/>
      <c r="J22" s="17">
        <f>F22/(F22+F28)*I28</f>
        <v>11597.530791958514</v>
      </c>
      <c r="K22" s="156">
        <f>K28</f>
        <v>1.21</v>
      </c>
      <c r="L22" s="153">
        <v>4</v>
      </c>
      <c r="M22" s="17">
        <f>и3но!G23</f>
        <v>1.0638508770703075</v>
      </c>
      <c r="N22" s="17">
        <f>и5но!H23</f>
        <v>0.67241554275430282</v>
      </c>
    </row>
    <row r="23" spans="1:14" ht="16">
      <c r="A23" s="17">
        <v>21</v>
      </c>
      <c r="B23" s="75" t="s">
        <v>85</v>
      </c>
      <c r="C23" s="17"/>
      <c r="D23" s="17"/>
      <c r="E23" s="144"/>
      <c r="F23" s="57">
        <v>233.97800000000001</v>
      </c>
      <c r="G23" s="17">
        <f>'21'!H31</f>
        <v>15402</v>
      </c>
      <c r="H23" s="17">
        <v>68.7</v>
      </c>
      <c r="I23" s="59">
        <v>1042.0999999999999</v>
      </c>
      <c r="J23" s="17">
        <f>I23</f>
        <v>1042.0999999999999</v>
      </c>
      <c r="K23" s="156">
        <v>0.14000000000000001</v>
      </c>
      <c r="L23" s="153">
        <v>2</v>
      </c>
      <c r="M23" s="17">
        <f>и3но!G24</f>
        <v>1.307945334606859</v>
      </c>
      <c r="N23" s="17">
        <f>и5но!H24</f>
        <v>1.2159899765682913</v>
      </c>
    </row>
    <row r="24" spans="1:14" ht="16">
      <c r="A24" s="17">
        <v>22</v>
      </c>
      <c r="B24" s="75" t="s">
        <v>89</v>
      </c>
      <c r="C24" s="17"/>
      <c r="D24" s="17"/>
      <c r="E24" s="144"/>
      <c r="F24" s="57">
        <v>175.78200000000001</v>
      </c>
      <c r="G24" s="17">
        <f>'22'!H31</f>
        <v>21435</v>
      </c>
      <c r="H24" s="17">
        <v>74.599999999999994</v>
      </c>
      <c r="I24" s="59">
        <v>108.7</v>
      </c>
      <c r="J24" s="17">
        <f>I24</f>
        <v>108.7</v>
      </c>
      <c r="K24" s="156">
        <v>0.85</v>
      </c>
      <c r="L24" s="153">
        <v>2</v>
      </c>
      <c r="M24" s="17">
        <f>и3но!G25</f>
        <v>1.0478670147275648</v>
      </c>
      <c r="N24" s="17">
        <f>и5но!H25</f>
        <v>0.76548831929587635</v>
      </c>
    </row>
    <row r="25" spans="1:14" ht="16">
      <c r="A25" s="17">
        <v>23</v>
      </c>
      <c r="B25" s="75" t="s">
        <v>93</v>
      </c>
      <c r="C25" s="17"/>
      <c r="D25" s="17"/>
      <c r="E25" s="144"/>
      <c r="F25" s="57">
        <v>88.617000000000004</v>
      </c>
      <c r="G25" s="17">
        <f>'23'!H31</f>
        <v>9431</v>
      </c>
      <c r="H25" s="17">
        <v>1.1000000000000001</v>
      </c>
      <c r="I25" s="59"/>
      <c r="J25" s="137"/>
      <c r="K25" s="155"/>
      <c r="L25" s="154"/>
      <c r="M25" s="17">
        <f>и3но!G26</f>
        <v>5.2149508172733283E-2</v>
      </c>
      <c r="N25" s="17">
        <f>и5но!H26</f>
        <v>1.3266032239362588</v>
      </c>
    </row>
    <row r="26" spans="1:14" ht="16">
      <c r="A26" s="17">
        <v>24</v>
      </c>
      <c r="B26" s="75" t="s">
        <v>97</v>
      </c>
      <c r="C26" s="132">
        <v>9</v>
      </c>
      <c r="D26" s="17">
        <v>11</v>
      </c>
      <c r="E26" s="144">
        <f>C26+D26</f>
        <v>20</v>
      </c>
      <c r="F26" s="57">
        <v>122.664</v>
      </c>
      <c r="G26" s="17">
        <f>'24'!H31</f>
        <v>124071</v>
      </c>
      <c r="H26" s="17">
        <v>19.2</v>
      </c>
      <c r="I26" s="59"/>
      <c r="J26" s="17">
        <f>I26</f>
        <v>0</v>
      </c>
      <c r="K26" s="156">
        <v>2.57</v>
      </c>
      <c r="L26" s="153">
        <v>3</v>
      </c>
      <c r="M26" s="17">
        <f>и3но!G27</f>
        <v>0.82903175468524193</v>
      </c>
      <c r="N26" s="17">
        <f>и5но!H27</f>
        <v>0.58575119968663414</v>
      </c>
    </row>
    <row r="27" spans="1:14" ht="16">
      <c r="A27" s="17">
        <v>25</v>
      </c>
      <c r="B27" s="75" t="s">
        <v>101</v>
      </c>
      <c r="C27" s="132">
        <v>1</v>
      </c>
      <c r="D27" s="17">
        <v>1</v>
      </c>
      <c r="E27" s="144">
        <f t="shared" ref="E27:E29" si="3">C27+D27</f>
        <v>2</v>
      </c>
      <c r="F27" s="57">
        <v>189.06899999999999</v>
      </c>
      <c r="G27" s="17">
        <f>'25'!H31</f>
        <v>29078</v>
      </c>
      <c r="H27" s="17">
        <v>32.5</v>
      </c>
      <c r="I27" s="59">
        <v>573.9</v>
      </c>
      <c r="J27" s="17">
        <f>I27</f>
        <v>573.9</v>
      </c>
      <c r="K27" s="156">
        <v>0.32</v>
      </c>
      <c r="L27" s="153">
        <v>4</v>
      </c>
      <c r="M27" s="17">
        <f>и3но!G28</f>
        <v>1.0311549777768285</v>
      </c>
      <c r="N27" s="17">
        <f>и5но!H28</f>
        <v>0.78862345765433772</v>
      </c>
    </row>
    <row r="28" spans="1:14" ht="16">
      <c r="A28" s="17">
        <v>26</v>
      </c>
      <c r="B28" s="75" t="s">
        <v>105</v>
      </c>
      <c r="C28" s="132">
        <v>4</v>
      </c>
      <c r="D28" s="17"/>
      <c r="E28" s="144">
        <f t="shared" si="3"/>
        <v>4</v>
      </c>
      <c r="F28" s="57">
        <v>213.40199999999999</v>
      </c>
      <c r="G28" s="17">
        <f>'26'!H31</f>
        <v>37849</v>
      </c>
      <c r="H28" s="17">
        <v>45.3</v>
      </c>
      <c r="I28" s="59">
        <v>43742.900000000009</v>
      </c>
      <c r="J28" s="17">
        <f>F28/(F28+F22)*I28</f>
        <v>32145.369208041495</v>
      </c>
      <c r="K28" s="156">
        <v>1.21</v>
      </c>
      <c r="L28" s="153" t="s">
        <v>683</v>
      </c>
      <c r="M28" s="17">
        <f>и3но!G29</f>
        <v>0.95436676163413603</v>
      </c>
      <c r="N28" s="17">
        <f>и5но!H29</f>
        <v>0.78259950156792291</v>
      </c>
    </row>
    <row r="29" spans="1:14" ht="16">
      <c r="A29" s="17">
        <v>27</v>
      </c>
      <c r="B29" s="75" t="s">
        <v>3</v>
      </c>
      <c r="C29" s="132">
        <v>8</v>
      </c>
      <c r="D29" s="17">
        <v>6</v>
      </c>
      <c r="E29" s="144">
        <f t="shared" si="3"/>
        <v>14</v>
      </c>
      <c r="F29" s="57">
        <v>109.711</v>
      </c>
      <c r="G29" s="17">
        <f>'27'!H31</f>
        <v>93162</v>
      </c>
      <c r="H29" s="17">
        <v>32.9</v>
      </c>
      <c r="I29" s="59">
        <v>180.1</v>
      </c>
      <c r="J29" s="17">
        <f t="shared" ref="J29" si="4">I29</f>
        <v>180.1</v>
      </c>
      <c r="K29" s="156">
        <v>3.04</v>
      </c>
      <c r="L29" s="153">
        <v>3</v>
      </c>
      <c r="M29" s="17">
        <f>и3но!G30</f>
        <v>1.1479652965299036</v>
      </c>
      <c r="N29" s="17">
        <f>и5но!H30</f>
        <v>0.60438727407236381</v>
      </c>
    </row>
    <row r="30" spans="1:14" ht="16">
      <c r="A30" s="17">
        <v>28</v>
      </c>
      <c r="B30" s="75" t="s">
        <v>7</v>
      </c>
      <c r="C30" s="17"/>
      <c r="D30" s="17"/>
      <c r="E30" s="144"/>
      <c r="F30" s="57">
        <v>131.29400000000001</v>
      </c>
      <c r="G30" s="17">
        <f>'28'!H31</f>
        <v>19293</v>
      </c>
      <c r="H30" s="17">
        <v>14.5</v>
      </c>
      <c r="I30" s="59"/>
      <c r="J30" s="17">
        <f>F30/(F30+F32+F33+F35)*I32</f>
        <v>133.44535892005484</v>
      </c>
      <c r="K30" s="156">
        <f>K32</f>
        <v>0.52</v>
      </c>
      <c r="L30" s="153">
        <v>4</v>
      </c>
      <c r="M30" s="17">
        <f>и3но!G31</f>
        <v>0.67301113030676463</v>
      </c>
      <c r="N30" s="17">
        <f>и5но!H31</f>
        <v>1.3350705242165131</v>
      </c>
    </row>
    <row r="31" spans="1:14" ht="16">
      <c r="A31" s="17">
        <v>29</v>
      </c>
      <c r="B31" s="75" t="s">
        <v>11</v>
      </c>
      <c r="C31" s="17"/>
      <c r="D31" s="17"/>
      <c r="E31" s="144"/>
      <c r="F31" s="57">
        <v>196.059</v>
      </c>
      <c r="G31" s="17">
        <f>'29'!H31</f>
        <v>27928</v>
      </c>
      <c r="H31" s="17">
        <v>21.8</v>
      </c>
      <c r="I31" s="59">
        <v>21.4</v>
      </c>
      <c r="J31" s="17">
        <f>F31/(F31+F7)*I31</f>
        <v>14.841080840166105</v>
      </c>
      <c r="K31" s="156">
        <v>0.71</v>
      </c>
      <c r="L31" s="153">
        <v>4</v>
      </c>
      <c r="M31" s="17">
        <f>и3но!G32</f>
        <v>0.69510038291512555</v>
      </c>
      <c r="N31" s="17">
        <f>и5но!H32</f>
        <v>0.82035632445564188</v>
      </c>
    </row>
    <row r="32" spans="1:14" ht="16">
      <c r="A32" s="17">
        <v>30</v>
      </c>
      <c r="B32" s="75" t="s">
        <v>15</v>
      </c>
      <c r="C32" s="17">
        <v>1</v>
      </c>
      <c r="D32" s="17"/>
      <c r="E32" s="144">
        <f>C32+D32</f>
        <v>1</v>
      </c>
      <c r="F32" s="57">
        <v>124.376</v>
      </c>
      <c r="G32" s="17">
        <f>'30'!H31</f>
        <v>27769</v>
      </c>
      <c r="H32" s="17">
        <v>12.7</v>
      </c>
      <c r="I32" s="59">
        <v>432.4</v>
      </c>
      <c r="J32" s="17">
        <f>F32/(F32+F30+F33+F35)*I32</f>
        <v>126.41400186635137</v>
      </c>
      <c r="K32" s="156">
        <v>0.52</v>
      </c>
      <c r="L32" s="153">
        <v>4</v>
      </c>
      <c r="M32" s="17">
        <f>и3но!G33</f>
        <v>1.0187864960391544</v>
      </c>
      <c r="N32" s="17">
        <f>и5но!H33</f>
        <v>0.93833239373514299</v>
      </c>
    </row>
    <row r="33" spans="1:14" ht="16">
      <c r="A33" s="17">
        <v>31</v>
      </c>
      <c r="B33" s="75" t="s">
        <v>19</v>
      </c>
      <c r="C33" s="17"/>
      <c r="D33" s="17"/>
      <c r="E33" s="144"/>
      <c r="F33" s="57">
        <v>99.103999999999999</v>
      </c>
      <c r="G33" s="17">
        <f>'31'!H31</f>
        <v>13978</v>
      </c>
      <c r="H33" s="17">
        <v>1.6</v>
      </c>
      <c r="I33" s="59"/>
      <c r="J33" s="17">
        <f>F33/(F33+F32+F30+F34)*I32</f>
        <v>90.822053705783858</v>
      </c>
      <c r="K33" s="156">
        <f>K32</f>
        <v>0.52</v>
      </c>
      <c r="L33" s="153">
        <v>4</v>
      </c>
      <c r="M33" s="17">
        <f>и3но!G34</f>
        <v>0.61202062375733168</v>
      </c>
      <c r="N33" s="17">
        <f>и5но!H34</f>
        <v>0.96756754171626003</v>
      </c>
    </row>
    <row r="34" spans="1:14" ht="16">
      <c r="A34" s="17">
        <v>32</v>
      </c>
      <c r="B34" s="75" t="s">
        <v>23</v>
      </c>
      <c r="C34" s="17"/>
      <c r="D34" s="17"/>
      <c r="E34" s="144"/>
      <c r="F34" s="57">
        <v>117.056</v>
      </c>
      <c r="G34" s="17">
        <f>'32'!H31</f>
        <v>17763</v>
      </c>
      <c r="H34" s="17">
        <v>52.3</v>
      </c>
      <c r="I34" s="59">
        <v>1528.8000000000002</v>
      </c>
      <c r="J34" s="17">
        <f>I34</f>
        <v>1528.8000000000002</v>
      </c>
      <c r="K34" s="156">
        <v>2.88</v>
      </c>
      <c r="L34" s="153">
        <v>3</v>
      </c>
      <c r="M34" s="17">
        <f>и3но!G35</f>
        <v>0.90946014090339455</v>
      </c>
      <c r="N34" s="17">
        <f>и5но!H35</f>
        <v>0.81071890795260459</v>
      </c>
    </row>
    <row r="35" spans="1:14" ht="16">
      <c r="A35" s="17">
        <v>33</v>
      </c>
      <c r="B35" s="75" t="s">
        <v>27</v>
      </c>
      <c r="C35" s="17"/>
      <c r="D35" s="17"/>
      <c r="E35" s="144"/>
      <c r="F35" s="57">
        <v>70.655000000000001</v>
      </c>
      <c r="G35" s="17">
        <f>'33'!H31</f>
        <v>8358</v>
      </c>
      <c r="H35" s="17">
        <v>9</v>
      </c>
      <c r="I35" s="59"/>
      <c r="J35" s="17">
        <f>F35/(F35+F33+F32+F30)*I32</f>
        <v>71.812739611074932</v>
      </c>
      <c r="K35" s="156">
        <f>K32</f>
        <v>0.52</v>
      </c>
      <c r="L35" s="153">
        <v>4</v>
      </c>
      <c r="M35" s="17">
        <f>и3но!G36</f>
        <v>1.2135583484312717</v>
      </c>
      <c r="N35" s="17">
        <f>и5но!H36</f>
        <v>1.1366708094912181</v>
      </c>
    </row>
    <row r="36" spans="1:14" ht="16">
      <c r="A36" s="17">
        <v>34</v>
      </c>
      <c r="B36" s="75" t="s">
        <v>31</v>
      </c>
      <c r="C36" s="17"/>
      <c r="D36" s="17"/>
      <c r="E36" s="144"/>
      <c r="F36" s="57">
        <v>101.848</v>
      </c>
      <c r="G36" s="17">
        <f>'34'!H31</f>
        <v>7640</v>
      </c>
      <c r="H36" s="17">
        <v>39.200000000000003</v>
      </c>
      <c r="I36" s="59">
        <v>0</v>
      </c>
      <c r="J36" s="17">
        <f>I36</f>
        <v>0</v>
      </c>
      <c r="K36" s="156">
        <v>0.39</v>
      </c>
      <c r="L36" s="153">
        <v>1</v>
      </c>
      <c r="M36" s="17">
        <f>и3но!G37</f>
        <v>0.82468925254139569</v>
      </c>
      <c r="N36" s="17">
        <f>и5но!H37</f>
        <v>1.3387214526796385</v>
      </c>
    </row>
    <row r="37" spans="1:14" ht="16">
      <c r="A37" s="17">
        <v>35</v>
      </c>
      <c r="B37" s="75" t="s">
        <v>35</v>
      </c>
      <c r="C37" s="17"/>
      <c r="D37" s="17"/>
      <c r="E37" s="144"/>
      <c r="F37" s="57">
        <v>235.31</v>
      </c>
      <c r="G37" s="17">
        <f>'35'!H31</f>
        <v>18572</v>
      </c>
      <c r="H37" s="17">
        <v>71.8</v>
      </c>
      <c r="I37" s="59">
        <v>9.4</v>
      </c>
      <c r="J37" s="17">
        <f t="shared" ref="J37:J40" si="5">I37</f>
        <v>9.4</v>
      </c>
      <c r="K37" s="156">
        <v>0.02</v>
      </c>
      <c r="L37" s="153">
        <v>1</v>
      </c>
      <c r="M37" s="17">
        <f>и3но!G38</f>
        <v>1.5327570204296777</v>
      </c>
      <c r="N37" s="17">
        <f>и5но!H38</f>
        <v>0.7650091941700522</v>
      </c>
    </row>
    <row r="38" spans="1:14" ht="16">
      <c r="A38" s="17">
        <v>36</v>
      </c>
      <c r="B38" s="75" t="s">
        <v>40</v>
      </c>
      <c r="C38" s="17"/>
      <c r="D38" s="17"/>
      <c r="E38" s="144"/>
      <c r="F38" s="57">
        <v>210.27099999999999</v>
      </c>
      <c r="G38" s="17">
        <f>'36'!H31</f>
        <v>28204</v>
      </c>
      <c r="H38" s="17">
        <v>63.6</v>
      </c>
      <c r="I38" s="59">
        <v>163.1</v>
      </c>
      <c r="J38" s="17">
        <f t="shared" si="5"/>
        <v>163.1</v>
      </c>
      <c r="K38" s="156">
        <v>0.34</v>
      </c>
      <c r="L38" s="153">
        <v>1</v>
      </c>
      <c r="M38" s="17">
        <f>и3но!G39</f>
        <v>1.1070338896238268</v>
      </c>
      <c r="N38" s="17">
        <f>и5но!H39</f>
        <v>0.62631273900066864</v>
      </c>
    </row>
    <row r="39" spans="1:14" ht="16">
      <c r="A39" s="17">
        <v>37</v>
      </c>
      <c r="B39" s="75" t="s">
        <v>44</v>
      </c>
      <c r="C39" s="17"/>
      <c r="D39" s="17"/>
      <c r="E39" s="144"/>
      <c r="F39" s="57">
        <v>159.57599999999999</v>
      </c>
      <c r="G39" s="17">
        <f>'37'!H31</f>
        <v>11608</v>
      </c>
      <c r="H39" s="17">
        <v>52.6</v>
      </c>
      <c r="I39" s="59">
        <v>100.1</v>
      </c>
      <c r="J39" s="17">
        <f t="shared" si="5"/>
        <v>100.1</v>
      </c>
      <c r="K39" s="156">
        <v>0.01</v>
      </c>
      <c r="L39" s="153">
        <v>2</v>
      </c>
      <c r="M39" s="17">
        <f>и3но!G40</f>
        <v>0.71263060162942937</v>
      </c>
      <c r="N39" s="17">
        <f>и5но!H40</f>
        <v>1.0178006690371975</v>
      </c>
    </row>
    <row r="40" spans="1:14" ht="16">
      <c r="A40" s="17">
        <v>38</v>
      </c>
      <c r="B40" s="75" t="s">
        <v>48</v>
      </c>
      <c r="C40" s="132">
        <v>1</v>
      </c>
      <c r="D40" s="17"/>
      <c r="E40" s="144">
        <f>C40+D40</f>
        <v>1</v>
      </c>
      <c r="F40" s="57">
        <v>144.072</v>
      </c>
      <c r="G40" s="17">
        <f>'38'!H31</f>
        <v>21308</v>
      </c>
      <c r="H40" s="17">
        <v>29.8</v>
      </c>
      <c r="I40" s="59">
        <v>395.2</v>
      </c>
      <c r="J40" s="17">
        <f t="shared" si="5"/>
        <v>395.2</v>
      </c>
      <c r="K40" s="156">
        <v>1.33</v>
      </c>
      <c r="L40" s="153">
        <v>4</v>
      </c>
      <c r="M40" s="17">
        <f>и3но!G41</f>
        <v>0.74140575467758663</v>
      </c>
      <c r="N40" s="17">
        <f>и5но!H41</f>
        <v>0.96937898860604388</v>
      </c>
    </row>
    <row r="41" spans="1:14" ht="16" thickBot="1">
      <c r="B41" s="141" t="s">
        <v>52</v>
      </c>
      <c r="E41" s="145"/>
      <c r="H41" s="52"/>
      <c r="I41" s="52"/>
      <c r="J41" s="52"/>
      <c r="K41" s="52"/>
      <c r="L41" s="17"/>
    </row>
    <row r="42" spans="1:14" ht="15.75" customHeight="1" thickBot="1">
      <c r="A42">
        <v>39</v>
      </c>
      <c r="B42" s="60" t="s">
        <v>56</v>
      </c>
      <c r="C42" s="132">
        <v>137</v>
      </c>
      <c r="D42" s="17"/>
      <c r="E42" s="144">
        <f>C42+D42</f>
        <v>137</v>
      </c>
      <c r="F42" s="57">
        <v>41.067999999999998</v>
      </c>
      <c r="G42" s="17">
        <f>'39'!F31</f>
        <v>1261823</v>
      </c>
      <c r="H42" s="17">
        <v>8.4</v>
      </c>
      <c r="I42" s="59"/>
      <c r="J42" s="17">
        <f>I42</f>
        <v>0</v>
      </c>
      <c r="K42" s="156">
        <v>2.57</v>
      </c>
      <c r="L42" s="153">
        <v>4</v>
      </c>
      <c r="M42" s="17">
        <f>и3но!G43</f>
        <v>1.1793655902296785</v>
      </c>
      <c r="N42" s="17">
        <f>и5но!H43</f>
        <v>0.33280431311519398</v>
      </c>
    </row>
    <row r="43" spans="1:14" ht="15.75" customHeight="1" thickBot="1">
      <c r="A43">
        <v>40</v>
      </c>
      <c r="B43" s="60" t="s">
        <v>60</v>
      </c>
      <c r="C43" s="17"/>
      <c r="D43" s="17"/>
      <c r="E43" s="144"/>
      <c r="F43" s="57">
        <v>3.4319999999999999</v>
      </c>
      <c r="G43" s="17">
        <f>'40'!F31</f>
        <v>103930</v>
      </c>
      <c r="H43" s="17"/>
      <c r="I43" s="59">
        <v>1041.0999999999999</v>
      </c>
      <c r="J43" s="17"/>
      <c r="K43" s="156"/>
      <c r="L43" s="153">
        <v>4</v>
      </c>
      <c r="M43" s="17">
        <f>и3но!G44</f>
        <v>1.0747666982044188</v>
      </c>
      <c r="N43" s="17">
        <f>и5но!H44</f>
        <v>0.44017053366794956</v>
      </c>
    </row>
    <row r="44" spans="1:14" ht="15.75" customHeight="1" thickBot="1">
      <c r="A44">
        <v>41</v>
      </c>
      <c r="B44" s="60" t="s">
        <v>64</v>
      </c>
      <c r="C44" s="132">
        <v>19</v>
      </c>
      <c r="D44" s="17">
        <v>1</v>
      </c>
      <c r="E44" s="144">
        <f>C44+D44</f>
        <v>20</v>
      </c>
      <c r="F44" s="57">
        <v>358.428</v>
      </c>
      <c r="G44" s="17">
        <f>'41'!F31</f>
        <v>119383</v>
      </c>
      <c r="H44" s="17">
        <v>51.5</v>
      </c>
      <c r="I44" s="59"/>
      <c r="J44" s="17">
        <f>I44</f>
        <v>0</v>
      </c>
      <c r="K44" s="156">
        <v>1.45</v>
      </c>
      <c r="L44" s="153">
        <v>2</v>
      </c>
      <c r="M44" s="17">
        <f>и3но!G45</f>
        <v>0.87187751464230623</v>
      </c>
      <c r="N44" s="17">
        <f>и5но!H45</f>
        <v>0.49524204612282563</v>
      </c>
    </row>
    <row r="45" spans="1:14" ht="15.75" customHeight="1" thickBot="1">
      <c r="A45">
        <v>42</v>
      </c>
      <c r="B45" s="60" t="s">
        <v>68</v>
      </c>
      <c r="C45" s="132">
        <v>3</v>
      </c>
      <c r="D45" s="17">
        <v>1</v>
      </c>
      <c r="E45" s="144">
        <f>C45+D45</f>
        <v>4</v>
      </c>
      <c r="F45" s="57">
        <v>186.56399999999999</v>
      </c>
      <c r="G45" s="17">
        <f>'42'!F31</f>
        <v>81654</v>
      </c>
      <c r="H45" s="17">
        <v>71.099999999999994</v>
      </c>
      <c r="I45" s="59">
        <v>3837.0999999999995</v>
      </c>
      <c r="J45" s="17">
        <f>I45</f>
        <v>3837.0999999999995</v>
      </c>
      <c r="K45" s="156">
        <v>0.41</v>
      </c>
      <c r="L45" s="153">
        <v>3</v>
      </c>
      <c r="M45" s="17">
        <f>и3но!G46</f>
        <v>1.1694264434711679</v>
      </c>
      <c r="N45" s="17">
        <f>и5но!H46</f>
        <v>0.4327764324451821</v>
      </c>
    </row>
    <row r="46" spans="1:14" ht="15.75" customHeight="1" thickBot="1">
      <c r="A46">
        <v>43</v>
      </c>
      <c r="B46" s="60" t="s">
        <v>72</v>
      </c>
      <c r="C46" s="132">
        <v>33</v>
      </c>
      <c r="D46" s="17"/>
      <c r="E46" s="144">
        <f t="shared" ref="E46:E53" si="6">C46+D46</f>
        <v>33</v>
      </c>
      <c r="F46" s="57">
        <v>42.152999999999999</v>
      </c>
      <c r="G46" s="17">
        <f>'43'!F31</f>
        <v>239419</v>
      </c>
      <c r="H46" s="17">
        <v>45.1</v>
      </c>
      <c r="I46" s="59">
        <v>43699.999999999993</v>
      </c>
      <c r="J46" s="17"/>
      <c r="K46" s="156"/>
      <c r="L46" s="153">
        <v>2</v>
      </c>
      <c r="M46" s="17">
        <f>и3но!G47</f>
        <v>1.0698488707403286</v>
      </c>
      <c r="N46" s="17">
        <f>и5но!H47</f>
        <v>0.27209514481924135</v>
      </c>
    </row>
    <row r="47" spans="1:14" ht="15.75" customHeight="1" thickBot="1">
      <c r="A47">
        <v>44</v>
      </c>
      <c r="B47" s="60" t="s">
        <v>76</v>
      </c>
      <c r="C47" s="132">
        <v>3</v>
      </c>
      <c r="D47" s="17"/>
      <c r="E47" s="144">
        <f t="shared" si="6"/>
        <v>3</v>
      </c>
      <c r="F47" s="57">
        <v>93.888999999999996</v>
      </c>
      <c r="G47" s="17">
        <f>'44'!F31</f>
        <v>47619</v>
      </c>
      <c r="H47" s="17">
        <v>73.099999999999994</v>
      </c>
      <c r="I47" s="59"/>
      <c r="J47" s="17">
        <f>I47</f>
        <v>0</v>
      </c>
      <c r="K47" s="156">
        <v>1.49</v>
      </c>
      <c r="L47" s="153">
        <v>3</v>
      </c>
      <c r="M47" s="17">
        <f>и3но!G48</f>
        <v>1.1502623499557365</v>
      </c>
      <c r="N47" s="17">
        <f>и5но!H48</f>
        <v>0.43881087415376335</v>
      </c>
    </row>
    <row r="48" spans="1:14" ht="15.75" customHeight="1" thickBot="1">
      <c r="A48">
        <v>45</v>
      </c>
      <c r="B48" s="60" t="s">
        <v>80</v>
      </c>
      <c r="C48" s="132">
        <v>2</v>
      </c>
      <c r="D48" s="17"/>
      <c r="E48" s="144">
        <f t="shared" si="6"/>
        <v>2</v>
      </c>
      <c r="F48" s="57">
        <v>127.748</v>
      </c>
      <c r="G48" s="17">
        <f>'45'!F31</f>
        <v>21944</v>
      </c>
      <c r="H48" s="17">
        <v>59.9</v>
      </c>
      <c r="I48" s="59">
        <v>3198.6</v>
      </c>
      <c r="J48" s="17">
        <f t="shared" ref="J48:J49" si="7">I48</f>
        <v>3198.6</v>
      </c>
      <c r="K48" s="156">
        <v>0.35</v>
      </c>
      <c r="L48" s="153">
        <v>3</v>
      </c>
      <c r="M48" s="17">
        <f>и3но!G49</f>
        <v>1.1108334832497464</v>
      </c>
      <c r="N48" s="17">
        <f>и5но!H49</f>
        <v>0.48527011409391307</v>
      </c>
    </row>
    <row r="49" spans="1:14" ht="15.75" customHeight="1" thickBot="1">
      <c r="A49">
        <v>46</v>
      </c>
      <c r="B49" s="60" t="s">
        <v>84</v>
      </c>
      <c r="C49" s="132">
        <v>1</v>
      </c>
      <c r="D49" s="17"/>
      <c r="E49" s="144">
        <f t="shared" si="6"/>
        <v>1</v>
      </c>
      <c r="F49" s="57">
        <v>122.732</v>
      </c>
      <c r="G49" s="17">
        <f>'46'!F31</f>
        <v>18125</v>
      </c>
      <c r="H49" s="17">
        <v>57.8</v>
      </c>
      <c r="I49" s="59">
        <v>312.5</v>
      </c>
      <c r="J49" s="17">
        <f t="shared" si="7"/>
        <v>312.5</v>
      </c>
      <c r="K49" s="156">
        <v>0.44</v>
      </c>
      <c r="L49" s="153">
        <v>4</v>
      </c>
      <c r="M49" s="17">
        <f>и3но!G50</f>
        <v>1.1327965510434257</v>
      </c>
      <c r="N49" s="17">
        <f>и5но!H50</f>
        <v>0.726292275349532</v>
      </c>
    </row>
    <row r="50" spans="1:14" ht="15.75" customHeight="1" thickBot="1">
      <c r="A50">
        <v>47</v>
      </c>
      <c r="B50" s="60" t="s">
        <v>88</v>
      </c>
      <c r="C50" s="17"/>
      <c r="D50" s="17">
        <v>1</v>
      </c>
      <c r="E50" s="144">
        <f t="shared" si="6"/>
        <v>1</v>
      </c>
      <c r="F50" s="57">
        <v>76.915999999999997</v>
      </c>
      <c r="G50" s="17">
        <f>'47'!F31</f>
        <v>15620</v>
      </c>
      <c r="H50" s="17">
        <v>12.3</v>
      </c>
      <c r="I50" s="59">
        <v>394.20000000000005</v>
      </c>
      <c r="J50" s="17">
        <f>F50/(F50+F8+F9+F18)*I9</f>
        <v>80.183643854352567</v>
      </c>
      <c r="K50" s="156">
        <f>K9</f>
        <v>0.76</v>
      </c>
      <c r="L50" s="153">
        <v>4</v>
      </c>
      <c r="M50" s="17">
        <f>и3но!G51</f>
        <v>1.0614810812152118</v>
      </c>
      <c r="N50" s="17">
        <f>и5но!H51</f>
        <v>0.82995157079027704</v>
      </c>
    </row>
    <row r="51" spans="1:14" ht="15.75" customHeight="1" thickBot="1">
      <c r="A51">
        <v>48</v>
      </c>
      <c r="B51" s="60" t="s">
        <v>92</v>
      </c>
      <c r="C51" s="132">
        <v>5</v>
      </c>
      <c r="D51" s="17">
        <v>1</v>
      </c>
      <c r="E51" s="144">
        <f t="shared" si="6"/>
        <v>6</v>
      </c>
      <c r="F51" s="57">
        <v>387.738</v>
      </c>
      <c r="G51" s="17">
        <f>'48'!F31</f>
        <v>46946</v>
      </c>
      <c r="H51" s="17">
        <v>70.400000000000006</v>
      </c>
      <c r="I51" s="59"/>
      <c r="J51" s="17">
        <f>I51</f>
        <v>0</v>
      </c>
      <c r="K51" s="156">
        <v>1.1399999999999999</v>
      </c>
      <c r="L51" s="153">
        <v>2</v>
      </c>
      <c r="M51" s="17">
        <f>и3но!G52</f>
        <v>1.1687037277512269</v>
      </c>
      <c r="N51" s="17">
        <f>и5но!H52</f>
        <v>0.63681307916993823</v>
      </c>
    </row>
    <row r="52" spans="1:14" ht="15.75" customHeight="1" thickBot="1">
      <c r="A52">
        <v>49</v>
      </c>
      <c r="B52" s="60" t="s">
        <v>96</v>
      </c>
      <c r="C52" s="132">
        <v>2</v>
      </c>
      <c r="D52" s="17"/>
      <c r="E52" s="144">
        <f t="shared" si="6"/>
        <v>2</v>
      </c>
      <c r="F52" s="57">
        <v>198.14400000000001</v>
      </c>
      <c r="G52" s="17">
        <f>'49'!F31</f>
        <v>12834</v>
      </c>
      <c r="H52" s="17">
        <v>50.1</v>
      </c>
      <c r="I52" s="59">
        <v>992.2</v>
      </c>
      <c r="J52" s="17">
        <f>I52</f>
        <v>992.2</v>
      </c>
      <c r="K52" s="156">
        <v>0.42</v>
      </c>
      <c r="L52" s="153">
        <v>2</v>
      </c>
      <c r="M52" s="17">
        <f>и3но!G53</f>
        <v>0.72795820144684931</v>
      </c>
      <c r="N52" s="17">
        <f>и5но!H53</f>
        <v>0.91445079874038149</v>
      </c>
    </row>
    <row r="53" spans="1:14" ht="15.75" customHeight="1" thickBot="1">
      <c r="A53">
        <v>50</v>
      </c>
      <c r="B53" s="60" t="s">
        <v>100</v>
      </c>
      <c r="C53" s="132">
        <v>1</v>
      </c>
      <c r="D53" s="17"/>
      <c r="E53" s="144">
        <f t="shared" si="6"/>
        <v>1</v>
      </c>
      <c r="F53" s="57">
        <v>86.152000000000001</v>
      </c>
      <c r="G53" s="17">
        <f>'50'!F31</f>
        <v>19695</v>
      </c>
      <c r="H53" s="17">
        <v>50.7</v>
      </c>
      <c r="I53" s="59">
        <v>35.6</v>
      </c>
      <c r="J53" s="17">
        <f>F53/(F53+F19)*I19</f>
        <v>2138.7690441251752</v>
      </c>
      <c r="K53" s="156">
        <f>K19</f>
        <v>0.18</v>
      </c>
      <c r="L53" s="153">
        <v>2</v>
      </c>
      <c r="M53" s="17">
        <f>и3но!G54</f>
        <v>0.86866484941357436</v>
      </c>
      <c r="N53" s="17">
        <f>и5но!H54</f>
        <v>0.76304156619064889</v>
      </c>
    </row>
    <row r="54" spans="1:14" ht="15.75" customHeight="1" thickBot="1">
      <c r="A54">
        <v>51</v>
      </c>
      <c r="B54" s="60" t="s">
        <v>104</v>
      </c>
      <c r="C54" s="17"/>
      <c r="D54" s="17"/>
      <c r="E54" s="144"/>
      <c r="F54" s="57">
        <v>258.82499999999999</v>
      </c>
      <c r="G54" s="17">
        <f>'51'!F31</f>
        <v>35285</v>
      </c>
      <c r="H54" s="17">
        <v>63.3</v>
      </c>
      <c r="I54" s="59"/>
      <c r="J54" s="17">
        <f>I54</f>
        <v>0</v>
      </c>
      <c r="K54" s="156">
        <v>0.44</v>
      </c>
      <c r="L54" s="153">
        <v>1</v>
      </c>
      <c r="M54" s="17">
        <f>и3но!G55</f>
        <v>1.0841022201994301</v>
      </c>
      <c r="N54" s="17">
        <f>и5но!H55</f>
        <v>1.1540418249339606</v>
      </c>
    </row>
    <row r="55" spans="1:14" ht="15.75" customHeight="1" thickBot="1">
      <c r="A55">
        <v>52</v>
      </c>
      <c r="B55" s="60" t="s">
        <v>108</v>
      </c>
      <c r="C55" s="132">
        <v>1</v>
      </c>
      <c r="D55" s="17"/>
      <c r="E55" s="146">
        <f>C55+D55</f>
        <v>1</v>
      </c>
      <c r="F55" s="142">
        <v>6.1790000000000003</v>
      </c>
      <c r="G55" s="17">
        <f>'52'!F31</f>
        <v>96052</v>
      </c>
      <c r="H55" s="17"/>
      <c r="I55" s="59">
        <v>505.5</v>
      </c>
      <c r="J55" s="17"/>
      <c r="K55" s="156"/>
      <c r="L55" s="153"/>
      <c r="M55" s="17">
        <f>и3но!G56</f>
        <v>0.66376691339917437</v>
      </c>
      <c r="N55" s="17">
        <f>и5но!H56</f>
        <v>0.40911626580999877</v>
      </c>
    </row>
    <row r="56" spans="1:14" ht="15.75" customHeight="1" thickBot="1">
      <c r="E56" s="147">
        <f>SUM(E3:E55)</f>
        <v>316</v>
      </c>
      <c r="F56" s="140">
        <f>SUM(F42:F55)</f>
        <v>1989.9680000000003</v>
      </c>
    </row>
    <row r="57" spans="1:14" ht="15.75" customHeight="1">
      <c r="A57" s="150" t="s">
        <v>684</v>
      </c>
      <c r="E57" s="149"/>
      <c r="F57" s="64"/>
    </row>
    <row r="58" spans="1:14" ht="16">
      <c r="A58" s="17" t="s">
        <v>685</v>
      </c>
      <c r="B58" s="59" t="s">
        <v>686</v>
      </c>
      <c r="C58" s="132">
        <v>4</v>
      </c>
    </row>
    <row r="59" spans="1:14" ht="16">
      <c r="A59" s="17" t="s">
        <v>687</v>
      </c>
      <c r="B59" s="59" t="s">
        <v>688</v>
      </c>
      <c r="C59" s="132">
        <v>1</v>
      </c>
    </row>
    <row r="60" spans="1:14" ht="16">
      <c r="A60" s="17" t="s">
        <v>689</v>
      </c>
      <c r="B60" s="59" t="s">
        <v>690</v>
      </c>
      <c r="C60" s="132">
        <v>1</v>
      </c>
    </row>
    <row r="61" spans="1:14" ht="16">
      <c r="A61" s="17" t="s">
        <v>687</v>
      </c>
      <c r="B61" s="59" t="s">
        <v>691</v>
      </c>
      <c r="C61" s="132">
        <v>1</v>
      </c>
    </row>
    <row r="62" spans="1:14" ht="16">
      <c r="A62" s="17" t="s">
        <v>687</v>
      </c>
      <c r="B62" s="59" t="s">
        <v>692</v>
      </c>
      <c r="C62" s="132">
        <v>1</v>
      </c>
    </row>
    <row r="63" spans="1:14" ht="16">
      <c r="A63" s="17" t="s">
        <v>687</v>
      </c>
      <c r="B63" s="59" t="s">
        <v>693</v>
      </c>
      <c r="C63" s="132">
        <v>1</v>
      </c>
    </row>
    <row r="64" spans="1:14" ht="16">
      <c r="A64" s="17" t="s">
        <v>685</v>
      </c>
      <c r="B64" s="59" t="s">
        <v>694</v>
      </c>
      <c r="C64" s="132">
        <v>1</v>
      </c>
    </row>
    <row r="65" spans="1:3" ht="16">
      <c r="A65" s="17" t="s">
        <v>695</v>
      </c>
      <c r="B65" s="59" t="s">
        <v>696</v>
      </c>
      <c r="C65" s="132">
        <v>2</v>
      </c>
    </row>
    <row r="66" spans="1:3" ht="16">
      <c r="A66" s="17" t="s">
        <v>697</v>
      </c>
      <c r="B66" s="59" t="s">
        <v>698</v>
      </c>
      <c r="C66" s="132">
        <v>5</v>
      </c>
    </row>
    <row r="67" spans="1:3" ht="16">
      <c r="A67" s="17" t="s">
        <v>687</v>
      </c>
      <c r="B67" s="59" t="s">
        <v>699</v>
      </c>
      <c r="C67" s="132">
        <v>2</v>
      </c>
    </row>
    <row r="68" spans="1:3" ht="16">
      <c r="A68" s="17" t="s">
        <v>695</v>
      </c>
      <c r="B68" s="59" t="s">
        <v>700</v>
      </c>
      <c r="C68" s="132">
        <v>2</v>
      </c>
    </row>
    <row r="69" spans="1:3" ht="16">
      <c r="A69" s="17" t="s">
        <v>687</v>
      </c>
      <c r="B69" s="59" t="s">
        <v>701</v>
      </c>
      <c r="C69" s="132">
        <v>1</v>
      </c>
    </row>
    <row r="70" spans="1:3" ht="16">
      <c r="A70" s="138" t="s">
        <v>702</v>
      </c>
      <c r="B70" s="59" t="s">
        <v>703</v>
      </c>
      <c r="C70" s="132">
        <v>1</v>
      </c>
    </row>
    <row r="71" spans="1:3" ht="16">
      <c r="A71" s="17" t="s">
        <v>687</v>
      </c>
      <c r="B71" s="59" t="s">
        <v>704</v>
      </c>
      <c r="C71" s="132">
        <v>1</v>
      </c>
    </row>
    <row r="72" spans="1:3" ht="16">
      <c r="A72" s="17" t="s">
        <v>705</v>
      </c>
      <c r="B72" s="59" t="s">
        <v>706</v>
      </c>
      <c r="C72" s="132">
        <v>1</v>
      </c>
    </row>
    <row r="73" spans="1:3" ht="16">
      <c r="A73" s="17" t="s">
        <v>707</v>
      </c>
      <c r="B73" s="59" t="s">
        <v>708</v>
      </c>
      <c r="C73" s="132">
        <v>1</v>
      </c>
    </row>
    <row r="74" spans="1:3" ht="16">
      <c r="A74" s="17" t="s">
        <v>709</v>
      </c>
      <c r="B74" s="59" t="s">
        <v>710</v>
      </c>
      <c r="C74" s="132">
        <v>1</v>
      </c>
    </row>
    <row r="75" spans="1:3" ht="16">
      <c r="A75" s="17" t="s">
        <v>687</v>
      </c>
      <c r="B75" s="59" t="s">
        <v>711</v>
      </c>
      <c r="C75" s="132">
        <v>1</v>
      </c>
    </row>
    <row r="76" spans="1:3" ht="16">
      <c r="A76" s="17" t="s">
        <v>712</v>
      </c>
      <c r="B76" s="59" t="s">
        <v>713</v>
      </c>
      <c r="C76" s="132">
        <v>1</v>
      </c>
    </row>
    <row r="77" spans="1:3" ht="16">
      <c r="A77" s="17" t="s">
        <v>3</v>
      </c>
      <c r="B77" s="59" t="s">
        <v>714</v>
      </c>
      <c r="C77" s="132">
        <v>1</v>
      </c>
    </row>
    <row r="78" spans="1:3" ht="16">
      <c r="A78" s="17" t="s">
        <v>57</v>
      </c>
      <c r="B78" s="59" t="s">
        <v>715</v>
      </c>
      <c r="C78" s="132">
        <v>1</v>
      </c>
    </row>
    <row r="79" spans="1:3" ht="16">
      <c r="A79" s="17" t="s">
        <v>8</v>
      </c>
      <c r="B79" s="59" t="s">
        <v>716</v>
      </c>
      <c r="C79" s="132">
        <v>1</v>
      </c>
    </row>
    <row r="80" spans="1:3" ht="16">
      <c r="A80" s="17" t="s">
        <v>717</v>
      </c>
      <c r="B80" s="59" t="s">
        <v>718</v>
      </c>
      <c r="C80" s="132">
        <v>1</v>
      </c>
    </row>
    <row r="81" spans="1:3" ht="16">
      <c r="A81" s="17" t="s">
        <v>719</v>
      </c>
      <c r="B81" s="59" t="s">
        <v>720</v>
      </c>
      <c r="C81" s="132">
        <v>1</v>
      </c>
    </row>
    <row r="82" spans="1:3" ht="16">
      <c r="A82" s="17" t="s">
        <v>12</v>
      </c>
      <c r="B82" s="59" t="s">
        <v>721</v>
      </c>
      <c r="C82" s="132">
        <v>1</v>
      </c>
    </row>
    <row r="83" spans="1:3" ht="16">
      <c r="A83" s="17" t="s">
        <v>12</v>
      </c>
      <c r="B83" s="59" t="s">
        <v>722</v>
      </c>
      <c r="C83" s="132">
        <v>3</v>
      </c>
    </row>
    <row r="84" spans="1:3" ht="16">
      <c r="A84" s="17" t="s">
        <v>687</v>
      </c>
      <c r="B84" s="59" t="s">
        <v>723</v>
      </c>
      <c r="C84" s="132">
        <v>1</v>
      </c>
    </row>
    <row r="85" spans="1:3">
      <c r="A85" s="17" t="s">
        <v>724</v>
      </c>
      <c r="B85" s="17" t="s">
        <v>725</v>
      </c>
      <c r="C85" s="132">
        <v>1</v>
      </c>
    </row>
    <row r="86" spans="1:3">
      <c r="C86">
        <f>SUM(C3:C85)</f>
        <v>316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655"/>
  <sheetViews>
    <sheetView zoomScale="115" zoomScaleNormal="115" workbookViewId="0">
      <selection activeCell="B10" sqref="B10"/>
    </sheetView>
  </sheetViews>
  <sheetFormatPr baseColWidth="10" defaultColWidth="8.83203125" defaultRowHeight="15"/>
  <sheetData>
    <row r="1" spans="1:5">
      <c r="B1" s="17">
        <v>2018</v>
      </c>
      <c r="E1" t="s">
        <v>726</v>
      </c>
    </row>
    <row r="2" spans="1:5">
      <c r="A2">
        <v>1</v>
      </c>
      <c r="B2">
        <f>'1'!P$5</f>
        <v>1.3516035597319511</v>
      </c>
      <c r="C2">
        <v>1</v>
      </c>
    </row>
    <row r="3" spans="1:5">
      <c r="A3">
        <v>2</v>
      </c>
      <c r="B3">
        <f>'2'!P$5</f>
        <v>0.83942575809918785</v>
      </c>
      <c r="C3">
        <v>1</v>
      </c>
    </row>
    <row r="4" spans="1:5">
      <c r="A4">
        <v>3</v>
      </c>
      <c r="B4">
        <f>'3'!P$5</f>
        <v>0.88760647134329318</v>
      </c>
      <c r="C4">
        <v>1</v>
      </c>
    </row>
    <row r="5" spans="1:5">
      <c r="A5">
        <v>4</v>
      </c>
      <c r="B5">
        <f>'4'!P$5</f>
        <v>1.0556262652608195</v>
      </c>
      <c r="C5">
        <v>1</v>
      </c>
    </row>
    <row r="6" spans="1:5">
      <c r="A6">
        <v>5</v>
      </c>
      <c r="B6">
        <f>'5'!P$5</f>
        <v>1.3173350105019774</v>
      </c>
      <c r="C6">
        <v>1</v>
      </c>
    </row>
    <row r="7" spans="1:5">
      <c r="A7">
        <v>6</v>
      </c>
      <c r="B7">
        <f>'6'!P$5</f>
        <v>1.3195392951294489</v>
      </c>
      <c r="C7">
        <v>1</v>
      </c>
    </row>
    <row r="8" spans="1:5">
      <c r="A8">
        <v>7</v>
      </c>
      <c r="B8">
        <f>'7'!P$5</f>
        <v>1.2995534630200989</v>
      </c>
      <c r="C8">
        <v>1</v>
      </c>
    </row>
    <row r="9" spans="1:5">
      <c r="A9">
        <v>8</v>
      </c>
      <c r="B9">
        <f>'8'!P$5</f>
        <v>1.3287852727056997</v>
      </c>
      <c r="C9">
        <v>1</v>
      </c>
    </row>
    <row r="10" spans="1:5">
      <c r="A10">
        <v>9</v>
      </c>
      <c r="B10">
        <f>'9'!P$5</f>
        <v>1.1928524916823322</v>
      </c>
      <c r="C10">
        <v>1</v>
      </c>
    </row>
    <row r="11" spans="1:5">
      <c r="A11">
        <v>10</v>
      </c>
      <c r="B11">
        <f>'10'!P$5</f>
        <v>1.2780052244661604</v>
      </c>
      <c r="C11">
        <v>1</v>
      </c>
    </row>
    <row r="12" spans="1:5">
      <c r="A12">
        <v>11</v>
      </c>
      <c r="B12">
        <f>'11'!P$5</f>
        <v>1.4369406612506548</v>
      </c>
      <c r="C12">
        <v>1</v>
      </c>
    </row>
    <row r="13" spans="1:5">
      <c r="A13">
        <v>12</v>
      </c>
      <c r="B13">
        <f>'12'!P$5</f>
        <v>0.97369180091299889</v>
      </c>
      <c r="C13">
        <v>1</v>
      </c>
    </row>
    <row r="14" spans="1:5">
      <c r="A14">
        <v>13</v>
      </c>
      <c r="B14">
        <f>'13'!N$5</f>
        <v>0.80023365758718512</v>
      </c>
      <c r="C14">
        <v>1</v>
      </c>
    </row>
    <row r="15" spans="1:5">
      <c r="A15">
        <v>14</v>
      </c>
      <c r="B15">
        <f>'14'!P$5</f>
        <v>1.2612842594322966</v>
      </c>
      <c r="C15">
        <v>1</v>
      </c>
    </row>
    <row r="16" spans="1:5">
      <c r="A16">
        <v>15</v>
      </c>
      <c r="B16">
        <f>'15'!P$5</f>
        <v>1.290155489872002</v>
      </c>
      <c r="C16">
        <v>1</v>
      </c>
    </row>
    <row r="17" spans="1:3">
      <c r="A17">
        <v>16</v>
      </c>
      <c r="B17">
        <f>'16'!P$5</f>
        <v>1.2439442393932325</v>
      </c>
      <c r="C17">
        <v>1</v>
      </c>
    </row>
    <row r="18" spans="1:3">
      <c r="A18">
        <v>17</v>
      </c>
      <c r="B18">
        <f>'17'!P$5</f>
        <v>0.94291392066846069</v>
      </c>
      <c r="C18">
        <v>1</v>
      </c>
    </row>
    <row r="19" spans="1:3">
      <c r="A19">
        <v>18</v>
      </c>
      <c r="B19">
        <f>'18'!P$5</f>
        <v>1.2290728227016596</v>
      </c>
      <c r="C19">
        <v>1</v>
      </c>
    </row>
    <row r="20" spans="1:3">
      <c r="A20">
        <v>19</v>
      </c>
      <c r="B20">
        <f>'19'!P$5</f>
        <v>1.1064070696706603</v>
      </c>
      <c r="C20">
        <v>1</v>
      </c>
    </row>
    <row r="21" spans="1:3">
      <c r="A21">
        <v>20</v>
      </c>
      <c r="B21">
        <f>'20'!P$5</f>
        <v>1.2585753727491098</v>
      </c>
      <c r="C21">
        <v>1</v>
      </c>
    </row>
    <row r="22" spans="1:3">
      <c r="A22">
        <v>21</v>
      </c>
      <c r="B22">
        <f>'21'!P$5</f>
        <v>0.75659729047005009</v>
      </c>
      <c r="C22">
        <v>1</v>
      </c>
    </row>
    <row r="23" spans="1:3">
      <c r="A23">
        <v>22</v>
      </c>
      <c r="B23">
        <f>'22'!P$5</f>
        <v>1.1166722023115028</v>
      </c>
      <c r="C23">
        <v>1</v>
      </c>
    </row>
    <row r="24" spans="1:3">
      <c r="A24">
        <v>23</v>
      </c>
      <c r="B24">
        <f>'23'!P$5</f>
        <v>1.2911226822476956</v>
      </c>
      <c r="C24">
        <v>1</v>
      </c>
    </row>
    <row r="25" spans="1:3">
      <c r="A25">
        <v>24</v>
      </c>
      <c r="B25">
        <f>'24'!P$5</f>
        <v>1.0857603398820428</v>
      </c>
      <c r="C25">
        <v>1</v>
      </c>
    </row>
    <row r="26" spans="1:3">
      <c r="A26">
        <v>25</v>
      </c>
      <c r="B26">
        <f>'25'!P$5</f>
        <v>0.90761023675930397</v>
      </c>
      <c r="C26">
        <v>1</v>
      </c>
    </row>
    <row r="27" spans="1:3">
      <c r="A27">
        <v>26</v>
      </c>
      <c r="B27">
        <f>'26'!P$5</f>
        <v>1.1647020077922423</v>
      </c>
      <c r="C27">
        <v>1</v>
      </c>
    </row>
    <row r="28" spans="1:3">
      <c r="A28">
        <v>27</v>
      </c>
      <c r="B28">
        <f>'27'!P$5</f>
        <v>0.97564919843692</v>
      </c>
      <c r="C28">
        <v>1</v>
      </c>
    </row>
    <row r="29" spans="1:3">
      <c r="A29">
        <v>28</v>
      </c>
      <c r="B29">
        <f>'28'!P$5</f>
        <v>1.2656555742990865</v>
      </c>
      <c r="C29">
        <v>1</v>
      </c>
    </row>
    <row r="30" spans="1:3">
      <c r="A30">
        <v>29</v>
      </c>
      <c r="B30">
        <f>'29'!P$5</f>
        <v>1.2917250573669343</v>
      </c>
      <c r="C30">
        <v>1</v>
      </c>
    </row>
    <row r="31" spans="1:3">
      <c r="A31">
        <v>30</v>
      </c>
      <c r="B31">
        <f>'30'!P$5</f>
        <v>1.1841561441078434</v>
      </c>
      <c r="C31">
        <v>1</v>
      </c>
    </row>
    <row r="32" spans="1:3">
      <c r="A32">
        <v>31</v>
      </c>
      <c r="B32">
        <f>'31'!P$5</f>
        <v>1.3079845017375031</v>
      </c>
      <c r="C32">
        <v>1</v>
      </c>
    </row>
    <row r="33" spans="1:3">
      <c r="A33">
        <v>32</v>
      </c>
      <c r="B33">
        <f>'32'!P$5</f>
        <v>1.2829491071896013</v>
      </c>
      <c r="C33">
        <v>1</v>
      </c>
    </row>
    <row r="34" spans="1:3">
      <c r="A34">
        <v>33</v>
      </c>
      <c r="B34">
        <f>'33'!P$5</f>
        <v>1.2309872901954511</v>
      </c>
      <c r="C34">
        <v>1</v>
      </c>
    </row>
    <row r="35" spans="1:3">
      <c r="A35">
        <v>34</v>
      </c>
      <c r="B35">
        <f>'34'!P$5</f>
        <v>1.2546082363372419</v>
      </c>
      <c r="C35">
        <v>1</v>
      </c>
    </row>
    <row r="36" spans="1:3">
      <c r="A36">
        <v>35</v>
      </c>
      <c r="B36">
        <f>'35'!P$5</f>
        <v>1.131964134805062</v>
      </c>
      <c r="C36">
        <v>1</v>
      </c>
    </row>
    <row r="37" spans="1:3">
      <c r="A37">
        <v>36</v>
      </c>
      <c r="B37">
        <f>'36'!P$5</f>
        <v>1.4170484177604414</v>
      </c>
      <c r="C37">
        <v>1</v>
      </c>
    </row>
    <row r="38" spans="1:3">
      <c r="A38">
        <v>37</v>
      </c>
      <c r="B38">
        <f>'37'!P$5</f>
        <v>1.3162698831347706</v>
      </c>
      <c r="C38">
        <v>1</v>
      </c>
    </row>
    <row r="39" spans="1:3">
      <c r="A39">
        <v>38</v>
      </c>
      <c r="B39">
        <f>'38'!P$5</f>
        <v>1.0813652427816824</v>
      </c>
      <c r="C39">
        <v>1</v>
      </c>
    </row>
    <row r="40" spans="1:3">
      <c r="A40">
        <v>39</v>
      </c>
      <c r="B40">
        <f>'39'!L$5</f>
        <v>0.7447131368184694</v>
      </c>
      <c r="C40">
        <v>1</v>
      </c>
    </row>
    <row r="41" spans="1:3">
      <c r="A41">
        <v>40</v>
      </c>
      <c r="B41">
        <f>'40'!L$5</f>
        <v>0.96901858791276496</v>
      </c>
      <c r="C41">
        <v>1</v>
      </c>
    </row>
    <row r="42" spans="1:3">
      <c r="A42">
        <v>41</v>
      </c>
      <c r="B42">
        <f>'41'!L$5</f>
        <v>1.1075133199495435</v>
      </c>
      <c r="C42">
        <v>1</v>
      </c>
    </row>
    <row r="43" spans="1:3">
      <c r="A43">
        <v>42</v>
      </c>
      <c r="B43">
        <f>'42'!L$5</f>
        <v>1.0469186789409033</v>
      </c>
      <c r="C43">
        <v>1</v>
      </c>
    </row>
    <row r="44" spans="1:3">
      <c r="A44">
        <v>43</v>
      </c>
      <c r="B44">
        <f>'43'!L$5</f>
        <v>0.75457768962220595</v>
      </c>
      <c r="C44">
        <v>1</v>
      </c>
    </row>
    <row r="45" spans="1:3">
      <c r="A45">
        <v>44</v>
      </c>
      <c r="B45">
        <f>'44'!L$5</f>
        <v>1.0969635445449137</v>
      </c>
      <c r="C45">
        <v>1</v>
      </c>
    </row>
    <row r="46" spans="1:3">
      <c r="A46">
        <v>45</v>
      </c>
      <c r="B46">
        <f>'45'!L$5</f>
        <v>1.0569334792694451</v>
      </c>
      <c r="C46">
        <v>1</v>
      </c>
    </row>
    <row r="47" spans="1:3">
      <c r="A47">
        <v>46</v>
      </c>
      <c r="B47">
        <f>'46'!L$5</f>
        <v>1.1620092451800941</v>
      </c>
      <c r="C47">
        <v>1</v>
      </c>
    </row>
    <row r="48" spans="1:3">
      <c r="A48">
        <v>47</v>
      </c>
      <c r="B48">
        <f>'48'!L$5</f>
        <v>1.0024340298294745</v>
      </c>
      <c r="C48">
        <v>1</v>
      </c>
    </row>
    <row r="49" spans="1:5">
      <c r="A49">
        <v>48</v>
      </c>
      <c r="B49">
        <f>'49'!L$5</f>
        <v>1.3829211251990972</v>
      </c>
      <c r="C49">
        <v>1</v>
      </c>
    </row>
    <row r="50" spans="1:5">
      <c r="A50">
        <v>49</v>
      </c>
      <c r="B50">
        <f>'50'!L$5</f>
        <v>1.2627199019385436</v>
      </c>
      <c r="C50">
        <v>1</v>
      </c>
    </row>
    <row r="51" spans="1:5">
      <c r="A51">
        <v>50</v>
      </c>
      <c r="B51">
        <f>'51'!L$5</f>
        <v>1.4043307258319659</v>
      </c>
      <c r="C51">
        <v>1</v>
      </c>
    </row>
    <row r="52" spans="1:5">
      <c r="A52">
        <v>51</v>
      </c>
      <c r="B52">
        <f>'40'!L$5</f>
        <v>0.96901858791276496</v>
      </c>
      <c r="C52">
        <v>1</v>
      </c>
    </row>
    <row r="53" spans="1:5">
      <c r="A53">
        <v>52</v>
      </c>
      <c r="B53">
        <f>'52'!L$5</f>
        <v>1.2445990710456547</v>
      </c>
      <c r="C53">
        <v>1</v>
      </c>
    </row>
    <row r="54" spans="1:5">
      <c r="A54" t="s">
        <v>727</v>
      </c>
      <c r="B54">
        <f>AVERAGE(B2:B53)</f>
        <v>1.1477125149575085</v>
      </c>
    </row>
    <row r="55" spans="1:5">
      <c r="A55" t="s">
        <v>728</v>
      </c>
      <c r="B55">
        <f>STDEV(B2:B53)</f>
        <v>0.18385340393337893</v>
      </c>
    </row>
    <row r="61" spans="1:5">
      <c r="B61" s="17">
        <v>2018</v>
      </c>
      <c r="E61" t="s">
        <v>729</v>
      </c>
    </row>
    <row r="62" spans="1:5">
      <c r="A62">
        <v>1</v>
      </c>
      <c r="B62">
        <f>'1'!P$6</f>
        <v>0.83680151270925862</v>
      </c>
      <c r="C62">
        <v>1</v>
      </c>
    </row>
    <row r="63" spans="1:5">
      <c r="A63">
        <v>2</v>
      </c>
      <c r="B63">
        <f>'2'!P$6</f>
        <v>0.80772251110073567</v>
      </c>
      <c r="C63">
        <v>1</v>
      </c>
    </row>
    <row r="64" spans="1:5">
      <c r="A64">
        <v>3</v>
      </c>
      <c r="B64">
        <f>'3'!P$6</f>
        <v>0.47917413053545066</v>
      </c>
      <c r="C64">
        <v>1</v>
      </c>
    </row>
    <row r="65" spans="1:3">
      <c r="A65">
        <v>4</v>
      </c>
      <c r="B65">
        <f>'4'!P$6</f>
        <v>0.6870882325126475</v>
      </c>
      <c r="C65">
        <v>1</v>
      </c>
    </row>
    <row r="66" spans="1:3">
      <c r="A66">
        <v>5</v>
      </c>
      <c r="B66">
        <f>'5'!P$6</f>
        <v>1.0901477205276442</v>
      </c>
      <c r="C66">
        <v>1</v>
      </c>
    </row>
    <row r="67" spans="1:3">
      <c r="A67">
        <v>6</v>
      </c>
      <c r="B67">
        <f>'6'!P$6</f>
        <v>1.0125968264449443</v>
      </c>
      <c r="C67">
        <v>1</v>
      </c>
    </row>
    <row r="68" spans="1:3">
      <c r="A68">
        <v>7</v>
      </c>
      <c r="B68">
        <f>'7'!P$6</f>
        <v>0.54776106155398618</v>
      </c>
      <c r="C68">
        <v>1</v>
      </c>
    </row>
    <row r="69" spans="1:3">
      <c r="A69">
        <v>8</v>
      </c>
      <c r="B69">
        <f>'8'!P$6</f>
        <v>0.72927544352874851</v>
      </c>
      <c r="C69">
        <v>1</v>
      </c>
    </row>
    <row r="70" spans="1:3">
      <c r="A70">
        <v>9</v>
      </c>
      <c r="B70">
        <f>'9'!P$6</f>
        <v>0.68235002374921183</v>
      </c>
      <c r="C70">
        <v>1</v>
      </c>
    </row>
    <row r="71" spans="1:3">
      <c r="A71">
        <v>10</v>
      </c>
      <c r="B71">
        <f>'10'!P$6</f>
        <v>0.82221879651158891</v>
      </c>
      <c r="C71">
        <v>1</v>
      </c>
    </row>
    <row r="72" spans="1:3">
      <c r="A72">
        <v>11</v>
      </c>
      <c r="B72">
        <f>'11'!P$6</f>
        <v>0.84742965325693875</v>
      </c>
      <c r="C72">
        <v>1</v>
      </c>
    </row>
    <row r="73" spans="1:3">
      <c r="A73">
        <v>12</v>
      </c>
      <c r="B73">
        <f>'12'!P$6</f>
        <v>0.71312578456870879</v>
      </c>
      <c r="C73">
        <v>1</v>
      </c>
    </row>
    <row r="74" spans="1:3">
      <c r="A74">
        <v>13</v>
      </c>
      <c r="B74">
        <f>'13'!N$6</f>
        <v>0.72049480307819491</v>
      </c>
      <c r="C74">
        <v>1</v>
      </c>
    </row>
    <row r="75" spans="1:3">
      <c r="A75">
        <v>14</v>
      </c>
      <c r="B75">
        <f>'14'!P$6</f>
        <v>0.82228307816164392</v>
      </c>
      <c r="C75">
        <v>1</v>
      </c>
    </row>
    <row r="76" spans="1:3">
      <c r="A76">
        <v>15</v>
      </c>
      <c r="B76">
        <f>'15'!P$6</f>
        <v>0.53920562183067522</v>
      </c>
      <c r="C76">
        <v>1</v>
      </c>
    </row>
    <row r="77" spans="1:3">
      <c r="A77">
        <v>16</v>
      </c>
      <c r="B77">
        <f>'16'!P$6</f>
        <v>1.1379669989219359</v>
      </c>
      <c r="C77">
        <v>1</v>
      </c>
    </row>
    <row r="78" spans="1:3">
      <c r="A78">
        <v>17</v>
      </c>
      <c r="B78">
        <f>'17'!P$6</f>
        <v>0.71829542671393398</v>
      </c>
      <c r="C78">
        <v>1</v>
      </c>
    </row>
    <row r="79" spans="1:3">
      <c r="A79">
        <v>18</v>
      </c>
      <c r="B79">
        <f>'18'!P$6</f>
        <v>0.99244307173483515</v>
      </c>
      <c r="C79">
        <v>1</v>
      </c>
    </row>
    <row r="80" spans="1:3">
      <c r="A80">
        <v>19</v>
      </c>
      <c r="B80">
        <f>'19'!P$6</f>
        <v>0.842170248030507</v>
      </c>
      <c r="C80">
        <v>1</v>
      </c>
    </row>
    <row r="81" spans="1:3">
      <c r="A81">
        <v>20</v>
      </c>
      <c r="B81">
        <f>'20'!P$6</f>
        <v>1.2515388716807838</v>
      </c>
      <c r="C81">
        <v>1</v>
      </c>
    </row>
    <row r="82" spans="1:3">
      <c r="A82">
        <v>21</v>
      </c>
      <c r="B82">
        <f>'21'!P$6</f>
        <v>1.0571774213137322</v>
      </c>
      <c r="C82">
        <v>1</v>
      </c>
    </row>
    <row r="83" spans="1:3">
      <c r="A83">
        <v>22</v>
      </c>
      <c r="B83">
        <f>'22'!P$6</f>
        <v>0.74666635707745965</v>
      </c>
      <c r="C83">
        <v>1</v>
      </c>
    </row>
    <row r="84" spans="1:3">
      <c r="A84">
        <v>23</v>
      </c>
      <c r="B84">
        <f>'23'!P$6</f>
        <v>1.1187170079276838</v>
      </c>
      <c r="C84">
        <v>1</v>
      </c>
    </row>
    <row r="85" spans="1:3">
      <c r="A85">
        <v>24</v>
      </c>
      <c r="B85">
        <f>'24'!P$6</f>
        <v>0.5150818636804334</v>
      </c>
      <c r="C85">
        <v>1</v>
      </c>
    </row>
    <row r="86" spans="1:3">
      <c r="A86">
        <v>25</v>
      </c>
      <c r="B86">
        <f>'25'!P$6</f>
        <v>0.78961170748874021</v>
      </c>
      <c r="C86">
        <v>1</v>
      </c>
    </row>
    <row r="87" spans="1:3">
      <c r="A87">
        <v>26</v>
      </c>
      <c r="B87">
        <f>'26'!P$6</f>
        <v>0.69361852117082545</v>
      </c>
      <c r="C87">
        <v>1</v>
      </c>
    </row>
    <row r="88" spans="1:3">
      <c r="A88">
        <v>27</v>
      </c>
      <c r="B88">
        <f>'27'!P$6</f>
        <v>0.5696226287018501</v>
      </c>
      <c r="C88">
        <v>1</v>
      </c>
    </row>
    <row r="89" spans="1:3">
      <c r="A89">
        <v>28</v>
      </c>
      <c r="B89">
        <f>'28'!P$6</f>
        <v>0.69063319499710452</v>
      </c>
      <c r="C89">
        <v>1</v>
      </c>
    </row>
    <row r="90" spans="1:3">
      <c r="A90">
        <v>29</v>
      </c>
      <c r="B90">
        <f>'29'!P$6</f>
        <v>0.91109318650381366</v>
      </c>
      <c r="C90">
        <v>1</v>
      </c>
    </row>
    <row r="91" spans="1:3">
      <c r="A91">
        <v>30</v>
      </c>
      <c r="B91">
        <f>'30'!P$6</f>
        <v>0.85443381338137747</v>
      </c>
      <c r="C91">
        <v>1</v>
      </c>
    </row>
    <row r="92" spans="1:3">
      <c r="A92">
        <v>31</v>
      </c>
      <c r="B92">
        <f>'31'!P$6</f>
        <v>0.69260210979411996</v>
      </c>
      <c r="C92">
        <v>1</v>
      </c>
    </row>
    <row r="93" spans="1:3">
      <c r="A93">
        <v>32</v>
      </c>
      <c r="B93">
        <f>'32'!P$6</f>
        <v>1.0879865438650578</v>
      </c>
      <c r="C93">
        <v>1</v>
      </c>
    </row>
    <row r="94" spans="1:3">
      <c r="A94">
        <v>33</v>
      </c>
      <c r="B94">
        <f>'33'!P$6</f>
        <v>0.94418590549834513</v>
      </c>
      <c r="C94">
        <v>1</v>
      </c>
    </row>
    <row r="95" spans="1:3">
      <c r="A95">
        <v>34</v>
      </c>
      <c r="B95">
        <f>'34'!P$6</f>
        <v>0.94259576399349443</v>
      </c>
      <c r="C95">
        <v>1</v>
      </c>
    </row>
    <row r="96" spans="1:3">
      <c r="A96">
        <v>35</v>
      </c>
      <c r="B96">
        <f>'35'!P$6</f>
        <v>0.94137205343271491</v>
      </c>
      <c r="C96">
        <v>1</v>
      </c>
    </row>
    <row r="97" spans="1:3">
      <c r="A97">
        <v>36</v>
      </c>
      <c r="B97">
        <f>'36'!P$6</f>
        <v>0.9615942316687871</v>
      </c>
      <c r="C97">
        <v>1</v>
      </c>
    </row>
    <row r="98" spans="1:3">
      <c r="A98">
        <v>37</v>
      </c>
      <c r="B98">
        <f>'37'!P$6</f>
        <v>1.2353641777018143</v>
      </c>
      <c r="C98">
        <v>1</v>
      </c>
    </row>
    <row r="99" spans="1:3">
      <c r="A99">
        <v>38</v>
      </c>
      <c r="B99">
        <f>'38'!P$6</f>
        <v>0.82223792572119747</v>
      </c>
      <c r="C99">
        <v>1</v>
      </c>
    </row>
    <row r="100" spans="1:3">
      <c r="A100">
        <v>39</v>
      </c>
      <c r="B100">
        <f>'39'!L$6</f>
        <v>0.58990638408455975</v>
      </c>
      <c r="C100">
        <v>1</v>
      </c>
    </row>
    <row r="101" spans="1:3">
      <c r="A101">
        <v>40</v>
      </c>
      <c r="B101">
        <f>'40'!L$6</f>
        <v>0.70860561405025491</v>
      </c>
      <c r="C101">
        <v>1</v>
      </c>
    </row>
    <row r="102" spans="1:3">
      <c r="A102">
        <v>41</v>
      </c>
      <c r="B102">
        <f>'41'!L$6</f>
        <v>0.59447386988118189</v>
      </c>
      <c r="C102">
        <v>1</v>
      </c>
    </row>
    <row r="103" spans="1:3">
      <c r="A103">
        <v>42</v>
      </c>
      <c r="B103">
        <f>'42'!L$6</f>
        <v>0.63854357789579574</v>
      </c>
      <c r="C103">
        <v>1</v>
      </c>
    </row>
    <row r="104" spans="1:3">
      <c r="A104">
        <v>43</v>
      </c>
      <c r="B104">
        <f>'43'!L$6</f>
        <v>0.62869572313206989</v>
      </c>
      <c r="C104">
        <v>1</v>
      </c>
    </row>
    <row r="105" spans="1:3">
      <c r="A105">
        <v>44</v>
      </c>
      <c r="B105">
        <f>'44'!L$6</f>
        <v>0.6933467721532699</v>
      </c>
      <c r="C105">
        <v>1</v>
      </c>
    </row>
    <row r="106" spans="1:3">
      <c r="A106">
        <v>45</v>
      </c>
      <c r="B106">
        <f>'45'!L$6</f>
        <v>0.93406928218659324</v>
      </c>
      <c r="C106">
        <v>1</v>
      </c>
    </row>
    <row r="107" spans="1:3">
      <c r="A107">
        <v>46</v>
      </c>
      <c r="B107">
        <f>'46'!L$6</f>
        <v>0.94118465068442825</v>
      </c>
      <c r="C107">
        <v>1</v>
      </c>
    </row>
    <row r="108" spans="1:3">
      <c r="A108">
        <v>47</v>
      </c>
      <c r="B108">
        <f>'47'!L$6</f>
        <v>1.0661203068600813</v>
      </c>
      <c r="C108">
        <v>1</v>
      </c>
    </row>
    <row r="109" spans="1:3">
      <c r="A109">
        <v>48</v>
      </c>
      <c r="B109">
        <f>'48'!L$6</f>
        <v>0.72710340839888754</v>
      </c>
      <c r="C109">
        <v>1</v>
      </c>
    </row>
    <row r="110" spans="1:3">
      <c r="A110">
        <v>49</v>
      </c>
      <c r="B110">
        <f>'49'!L$6</f>
        <v>0.91935895730909989</v>
      </c>
      <c r="C110">
        <v>1</v>
      </c>
    </row>
    <row r="111" spans="1:3">
      <c r="A111">
        <v>50</v>
      </c>
      <c r="B111">
        <f>'50'!L$6</f>
        <v>0.78927585867503924</v>
      </c>
      <c r="C111">
        <v>1</v>
      </c>
    </row>
    <row r="112" spans="1:3">
      <c r="A112">
        <v>51</v>
      </c>
      <c r="B112">
        <f>'51'!L$6</f>
        <v>0.83113476950050635</v>
      </c>
      <c r="C112">
        <v>1</v>
      </c>
    </row>
    <row r="113" spans="1:5">
      <c r="A113">
        <v>52</v>
      </c>
      <c r="B113">
        <f>'52'!L$6</f>
        <v>0.85007552149994048</v>
      </c>
      <c r="C113">
        <v>1</v>
      </c>
    </row>
    <row r="114" spans="1:5">
      <c r="A114" t="s">
        <v>727</v>
      </c>
      <c r="B114">
        <f>AVERAGE(B62:B113)</f>
        <v>0.8224342101419736</v>
      </c>
    </row>
    <row r="115" spans="1:5">
      <c r="A115" t="s">
        <v>728</v>
      </c>
      <c r="B115">
        <f>STDEV(B62:B113)</f>
        <v>0.18577499289192193</v>
      </c>
    </row>
    <row r="121" spans="1:5">
      <c r="B121" s="17">
        <v>2018</v>
      </c>
      <c r="E121" t="s">
        <v>730</v>
      </c>
    </row>
    <row r="122" spans="1:5">
      <c r="A122">
        <v>1</v>
      </c>
      <c r="B122">
        <f>'1'!P$7</f>
        <v>0.59676708393418343</v>
      </c>
      <c r="C122">
        <v>1</v>
      </c>
    </row>
    <row r="123" spans="1:5">
      <c r="A123">
        <v>2</v>
      </c>
      <c r="B123">
        <f>'2'!P$7</f>
        <v>0.43142114030977669</v>
      </c>
      <c r="C123">
        <v>1</v>
      </c>
    </row>
    <row r="124" spans="1:5">
      <c r="A124">
        <v>3</v>
      </c>
      <c r="B124">
        <f>'3'!P$7</f>
        <v>1.1649925162119745</v>
      </c>
      <c r="C124">
        <v>1</v>
      </c>
    </row>
    <row r="125" spans="1:5">
      <c r="A125">
        <v>4</v>
      </c>
      <c r="B125">
        <f>'4'!P$7</f>
        <v>1.0014424382292995</v>
      </c>
      <c r="C125">
        <v>1</v>
      </c>
    </row>
    <row r="126" spans="1:5">
      <c r="A126">
        <v>5</v>
      </c>
      <c r="B126">
        <f>'5'!P$7</f>
        <v>0.9736431588604505</v>
      </c>
      <c r="C126">
        <v>1</v>
      </c>
    </row>
    <row r="127" spans="1:5">
      <c r="A127">
        <v>6</v>
      </c>
      <c r="B127">
        <f>'6'!P$7</f>
        <v>0.83340247541721935</v>
      </c>
      <c r="C127">
        <v>1</v>
      </c>
    </row>
    <row r="128" spans="1:5">
      <c r="A128">
        <v>7</v>
      </c>
      <c r="B128">
        <f>'7'!P$7</f>
        <v>0.85289964541956376</v>
      </c>
      <c r="C128">
        <v>1</v>
      </c>
    </row>
    <row r="129" spans="1:3">
      <c r="A129">
        <v>8</v>
      </c>
      <c r="B129">
        <f>'8'!P$7</f>
        <v>1.0639979542589726</v>
      </c>
      <c r="C129">
        <v>1</v>
      </c>
    </row>
    <row r="130" spans="1:3">
      <c r="A130">
        <v>9</v>
      </c>
      <c r="B130">
        <f>'9'!P$7</f>
        <v>0.58921847922018566</v>
      </c>
      <c r="C130">
        <v>1</v>
      </c>
    </row>
    <row r="131" spans="1:3">
      <c r="A131">
        <v>10</v>
      </c>
      <c r="B131">
        <f>'10'!P$7</f>
        <v>1.0012437974442607</v>
      </c>
      <c r="C131">
        <v>1</v>
      </c>
    </row>
    <row r="132" spans="1:3">
      <c r="A132">
        <v>11</v>
      </c>
      <c r="B132">
        <f>'11'!P$7</f>
        <v>1.187390728849665</v>
      </c>
      <c r="C132">
        <v>1</v>
      </c>
    </row>
    <row r="133" spans="1:3">
      <c r="A133">
        <v>12</v>
      </c>
      <c r="B133">
        <f>'12'!P$7</f>
        <v>0.60291264151590473</v>
      </c>
      <c r="C133">
        <v>1</v>
      </c>
    </row>
    <row r="134" spans="1:3">
      <c r="A134">
        <v>13</v>
      </c>
      <c r="B134">
        <f>'13'!N$7</f>
        <v>0.84721616794076438</v>
      </c>
      <c r="C134">
        <v>1</v>
      </c>
    </row>
    <row r="135" spans="1:3">
      <c r="A135">
        <v>14</v>
      </c>
      <c r="B135">
        <f>'14'!P$7</f>
        <v>0.87389820824128384</v>
      </c>
      <c r="C135">
        <v>1</v>
      </c>
    </row>
    <row r="136" spans="1:3">
      <c r="A136">
        <v>15</v>
      </c>
      <c r="B136">
        <f>'15'!P$7</f>
        <v>0.87661674153239377</v>
      </c>
      <c r="C136">
        <v>1</v>
      </c>
    </row>
    <row r="137" spans="1:3">
      <c r="A137">
        <v>16</v>
      </c>
      <c r="B137">
        <f>'16'!P$7</f>
        <v>0.7688353659412831</v>
      </c>
      <c r="C137">
        <v>1</v>
      </c>
    </row>
    <row r="138" spans="1:3">
      <c r="A138">
        <v>17</v>
      </c>
      <c r="B138">
        <f>'17'!P$7</f>
        <v>1.1114282981675228</v>
      </c>
      <c r="C138">
        <v>1</v>
      </c>
    </row>
    <row r="139" spans="1:3">
      <c r="A139">
        <v>18</v>
      </c>
      <c r="B139">
        <f>'18'!P$7</f>
        <v>0.68977969169843734</v>
      </c>
      <c r="C139">
        <v>1</v>
      </c>
    </row>
    <row r="140" spans="1:3">
      <c r="A140">
        <v>19</v>
      </c>
      <c r="B140">
        <f>'19'!P$7</f>
        <v>0.38853052254917081</v>
      </c>
      <c r="C140">
        <v>1</v>
      </c>
    </row>
    <row r="141" spans="1:3">
      <c r="A141">
        <v>20</v>
      </c>
      <c r="B141">
        <f>'20'!P$7</f>
        <v>1.0638508770703075</v>
      </c>
      <c r="C141">
        <v>1</v>
      </c>
    </row>
    <row r="142" spans="1:3">
      <c r="A142">
        <v>21</v>
      </c>
      <c r="B142">
        <f>'21'!P$7</f>
        <v>1.307945334606859</v>
      </c>
      <c r="C142">
        <v>1</v>
      </c>
    </row>
    <row r="143" spans="1:3">
      <c r="A143">
        <v>22</v>
      </c>
      <c r="B143">
        <f>'22'!P$7</f>
        <v>1.0478670147275648</v>
      </c>
      <c r="C143">
        <v>1</v>
      </c>
    </row>
    <row r="144" spans="1:3">
      <c r="A144">
        <v>23</v>
      </c>
      <c r="B144">
        <f>'23'!P$7</f>
        <v>5.2149508172733283E-2</v>
      </c>
      <c r="C144">
        <v>1</v>
      </c>
    </row>
    <row r="145" spans="1:3">
      <c r="A145">
        <v>24</v>
      </c>
      <c r="B145">
        <f>'24'!P$7</f>
        <v>0.82903175468524193</v>
      </c>
      <c r="C145">
        <v>1</v>
      </c>
    </row>
    <row r="146" spans="1:3">
      <c r="A146">
        <v>25</v>
      </c>
      <c r="B146">
        <f>'25'!P$7</f>
        <v>1.0311549777768285</v>
      </c>
      <c r="C146">
        <v>1</v>
      </c>
    </row>
    <row r="147" spans="1:3">
      <c r="A147">
        <v>26</v>
      </c>
      <c r="B147">
        <f>'26'!P$7</f>
        <v>0.95436676163413603</v>
      </c>
      <c r="C147">
        <v>1</v>
      </c>
    </row>
    <row r="148" spans="1:3">
      <c r="A148">
        <v>27</v>
      </c>
      <c r="B148">
        <f>'27'!P$7</f>
        <v>1.1479652965299036</v>
      </c>
      <c r="C148">
        <v>1</v>
      </c>
    </row>
    <row r="149" spans="1:3">
      <c r="A149">
        <v>28</v>
      </c>
      <c r="B149">
        <f>'28'!P$7</f>
        <v>0.67301113030676463</v>
      </c>
      <c r="C149">
        <v>1</v>
      </c>
    </row>
    <row r="150" spans="1:3">
      <c r="A150">
        <v>29</v>
      </c>
      <c r="B150">
        <f>'29'!P$7</f>
        <v>0.69510038291512555</v>
      </c>
      <c r="C150">
        <v>1</v>
      </c>
    </row>
    <row r="151" spans="1:3">
      <c r="A151">
        <v>30</v>
      </c>
      <c r="B151">
        <f>'30'!P$7</f>
        <v>1.0187864960391544</v>
      </c>
      <c r="C151">
        <v>1</v>
      </c>
    </row>
    <row r="152" spans="1:3">
      <c r="A152">
        <v>31</v>
      </c>
      <c r="B152">
        <f>'31'!P$7</f>
        <v>0.61202062375733168</v>
      </c>
      <c r="C152">
        <v>1</v>
      </c>
    </row>
    <row r="153" spans="1:3">
      <c r="A153">
        <v>32</v>
      </c>
      <c r="B153">
        <f>'32'!P$7</f>
        <v>0.90946014090339455</v>
      </c>
      <c r="C153">
        <v>1</v>
      </c>
    </row>
    <row r="154" spans="1:3">
      <c r="A154">
        <v>33</v>
      </c>
      <c r="B154">
        <f>'33'!P$7</f>
        <v>1.2135583484312717</v>
      </c>
      <c r="C154">
        <v>1</v>
      </c>
    </row>
    <row r="155" spans="1:3">
      <c r="A155">
        <v>34</v>
      </c>
      <c r="B155">
        <f>'34'!P$7</f>
        <v>0.82468925254139569</v>
      </c>
      <c r="C155">
        <v>1</v>
      </c>
    </row>
    <row r="156" spans="1:3">
      <c r="A156">
        <v>35</v>
      </c>
      <c r="B156">
        <f>'35'!P$7</f>
        <v>1.5327570204296777</v>
      </c>
      <c r="C156">
        <v>1</v>
      </c>
    </row>
    <row r="157" spans="1:3">
      <c r="A157">
        <v>36</v>
      </c>
      <c r="B157">
        <f>'36'!P$7</f>
        <v>1.1070338896238268</v>
      </c>
      <c r="C157">
        <v>1</v>
      </c>
    </row>
    <row r="158" spans="1:3">
      <c r="A158">
        <v>37</v>
      </c>
      <c r="B158">
        <f>'37'!P$7</f>
        <v>0.71263060162942937</v>
      </c>
      <c r="C158">
        <v>1</v>
      </c>
    </row>
    <row r="159" spans="1:3">
      <c r="A159">
        <v>38</v>
      </c>
      <c r="B159">
        <f>'38'!P$7</f>
        <v>0.74140575467758663</v>
      </c>
      <c r="C159">
        <v>1</v>
      </c>
    </row>
    <row r="160" spans="1:3">
      <c r="A160">
        <v>39</v>
      </c>
      <c r="B160">
        <f>'39'!L$7</f>
        <v>1.1793655902296785</v>
      </c>
      <c r="C160">
        <v>1</v>
      </c>
    </row>
    <row r="161" spans="1:3">
      <c r="A161">
        <v>40</v>
      </c>
      <c r="B161">
        <f>'40'!L$7</f>
        <v>1.0747666982044188</v>
      </c>
      <c r="C161">
        <v>1</v>
      </c>
    </row>
    <row r="162" spans="1:3">
      <c r="A162">
        <v>41</v>
      </c>
      <c r="B162">
        <f>'41'!L$7</f>
        <v>0.87187751464230623</v>
      </c>
      <c r="C162">
        <v>1</v>
      </c>
    </row>
    <row r="163" spans="1:3">
      <c r="A163">
        <v>42</v>
      </c>
      <c r="B163">
        <f>'42'!L$7</f>
        <v>1.1694264434711679</v>
      </c>
      <c r="C163">
        <v>1</v>
      </c>
    </row>
    <row r="164" spans="1:3">
      <c r="A164">
        <v>43</v>
      </c>
      <c r="B164">
        <f>'43'!L$7</f>
        <v>1.0698488707403286</v>
      </c>
      <c r="C164">
        <v>1</v>
      </c>
    </row>
    <row r="165" spans="1:3">
      <c r="A165">
        <v>44</v>
      </c>
      <c r="B165">
        <f>'44'!L$7</f>
        <v>1.1502623499557365</v>
      </c>
      <c r="C165">
        <v>1</v>
      </c>
    </row>
    <row r="166" spans="1:3">
      <c r="A166">
        <v>45</v>
      </c>
      <c r="B166">
        <f>'45'!L$7</f>
        <v>1.1108334832497464</v>
      </c>
      <c r="C166">
        <v>1</v>
      </c>
    </row>
    <row r="167" spans="1:3">
      <c r="A167">
        <v>46</v>
      </c>
      <c r="B167">
        <f>'46'!L$7</f>
        <v>1.1327965510434257</v>
      </c>
      <c r="C167">
        <v>1</v>
      </c>
    </row>
    <row r="168" spans="1:3">
      <c r="A168">
        <v>47</v>
      </c>
      <c r="B168">
        <f>'47'!L$7</f>
        <v>1.0614810812152118</v>
      </c>
      <c r="C168">
        <v>1</v>
      </c>
    </row>
    <row r="169" spans="1:3">
      <c r="A169">
        <v>48</v>
      </c>
      <c r="B169">
        <f>'48'!L$7</f>
        <v>1.1687037277512269</v>
      </c>
      <c r="C169">
        <v>1</v>
      </c>
    </row>
    <row r="170" spans="1:3">
      <c r="A170">
        <v>49</v>
      </c>
      <c r="B170">
        <f>'49'!L$7</f>
        <v>0.72795820144684931</v>
      </c>
      <c r="C170">
        <v>1</v>
      </c>
    </row>
    <row r="171" spans="1:3">
      <c r="A171">
        <v>50</v>
      </c>
      <c r="B171">
        <f>'50'!L$7</f>
        <v>0.86866484941357436</v>
      </c>
      <c r="C171">
        <v>1</v>
      </c>
    </row>
    <row r="172" spans="1:3">
      <c r="A172">
        <v>51</v>
      </c>
      <c r="B172">
        <f>'51'!L$7</f>
        <v>1.0841022201994301</v>
      </c>
      <c r="C172">
        <v>1</v>
      </c>
    </row>
    <row r="173" spans="1:3">
      <c r="A173">
        <v>52</v>
      </c>
      <c r="B173">
        <f>'52'!L$7</f>
        <v>0.66376691339917437</v>
      </c>
      <c r="C173">
        <v>1</v>
      </c>
    </row>
    <row r="174" spans="1:3">
      <c r="A174" t="s">
        <v>727</v>
      </c>
      <c r="B174">
        <f>AVERAGE(B122:B173)</f>
        <v>0.91662070609929114</v>
      </c>
    </row>
    <row r="175" spans="1:3">
      <c r="A175" t="s">
        <v>728</v>
      </c>
      <c r="B175">
        <f>STDEV(B122:B173)</f>
        <v>0.26104947068949275</v>
      </c>
    </row>
    <row r="181" spans="1:5">
      <c r="B181" s="17">
        <v>2018</v>
      </c>
      <c r="E181" t="s">
        <v>731</v>
      </c>
    </row>
    <row r="182" spans="1:5">
      <c r="A182">
        <v>1</v>
      </c>
      <c r="B182">
        <f>'1'!P$8</f>
        <v>0.98065978382335395</v>
      </c>
      <c r="C182">
        <v>1</v>
      </c>
    </row>
    <row r="183" spans="1:5">
      <c r="A183">
        <v>2</v>
      </c>
      <c r="B183">
        <f>'2'!P$8</f>
        <v>0.97028543771521369</v>
      </c>
      <c r="C183">
        <v>1</v>
      </c>
    </row>
    <row r="184" spans="1:5">
      <c r="A184">
        <v>3</v>
      </c>
      <c r="B184">
        <f>'3'!P$8</f>
        <v>0.97183170218780246</v>
      </c>
      <c r="C184">
        <v>1</v>
      </c>
    </row>
    <row r="185" spans="1:5">
      <c r="A185">
        <v>4</v>
      </c>
      <c r="B185">
        <f>'4'!P$8</f>
        <v>1.1220468874631035</v>
      </c>
      <c r="C185">
        <v>1</v>
      </c>
    </row>
    <row r="186" spans="1:5">
      <c r="A186">
        <v>5</v>
      </c>
      <c r="B186">
        <f>'5'!P$8</f>
        <v>1.0637533042175074</v>
      </c>
      <c r="C186">
        <v>1</v>
      </c>
    </row>
    <row r="187" spans="1:5">
      <c r="A187">
        <v>6</v>
      </c>
      <c r="B187">
        <f>'6'!P$8</f>
        <v>1.0749198539575806</v>
      </c>
      <c r="C187">
        <v>1</v>
      </c>
    </row>
    <row r="188" spans="1:5">
      <c r="A188">
        <v>7</v>
      </c>
      <c r="B188">
        <f>'7'!P$8</f>
        <v>1.0046735297699532</v>
      </c>
      <c r="C188">
        <v>1</v>
      </c>
    </row>
    <row r="189" spans="1:5">
      <c r="A189">
        <v>8</v>
      </c>
      <c r="B189">
        <f>'8'!P$8</f>
        <v>0.98080246086961809</v>
      </c>
      <c r="C189">
        <v>1</v>
      </c>
    </row>
    <row r="190" spans="1:5">
      <c r="A190">
        <v>9</v>
      </c>
      <c r="B190">
        <f>'9'!P$8</f>
        <v>0.84061994072524615</v>
      </c>
      <c r="C190">
        <v>1</v>
      </c>
    </row>
    <row r="191" spans="1:5">
      <c r="A191">
        <v>10</v>
      </c>
      <c r="B191">
        <f>'10'!P$8</f>
        <v>1.0433638795124496</v>
      </c>
      <c r="C191">
        <v>1</v>
      </c>
    </row>
    <row r="192" spans="1:5">
      <c r="A192">
        <v>11</v>
      </c>
      <c r="B192">
        <f>'11'!P$8</f>
        <v>1.044047674890368</v>
      </c>
      <c r="C192">
        <v>1</v>
      </c>
    </row>
    <row r="193" spans="1:3">
      <c r="A193">
        <v>12</v>
      </c>
      <c r="B193">
        <f>'12'!P$8</f>
        <v>1.0667927550398064</v>
      </c>
      <c r="C193">
        <v>1</v>
      </c>
    </row>
    <row r="194" spans="1:3">
      <c r="A194">
        <v>13</v>
      </c>
      <c r="B194">
        <f>'13'!N$8</f>
        <v>0.84136954156950117</v>
      </c>
      <c r="C194">
        <v>1</v>
      </c>
    </row>
    <row r="195" spans="1:3">
      <c r="A195">
        <v>14</v>
      </c>
      <c r="B195">
        <f>'14'!P$8</f>
        <v>1.0918136368009899</v>
      </c>
      <c r="C195">
        <v>1</v>
      </c>
    </row>
    <row r="196" spans="1:3">
      <c r="A196">
        <v>15</v>
      </c>
      <c r="B196">
        <f>'15'!P$8</f>
        <v>1.0584816505650911</v>
      </c>
      <c r="C196">
        <v>1</v>
      </c>
    </row>
    <row r="197" spans="1:3">
      <c r="A197">
        <v>16</v>
      </c>
      <c r="B197">
        <f>'16'!P$8</f>
        <v>1.0661008851314417</v>
      </c>
      <c r="C197">
        <v>1</v>
      </c>
    </row>
    <row r="198" spans="1:3">
      <c r="A198">
        <v>17</v>
      </c>
      <c r="B198">
        <f>'17'!P$8</f>
        <v>0.93623485572285003</v>
      </c>
      <c r="C198">
        <v>1</v>
      </c>
    </row>
    <row r="199" spans="1:3">
      <c r="A199">
        <v>18</v>
      </c>
      <c r="B199">
        <f>'18'!P$8</f>
        <v>1.155526677506185</v>
      </c>
      <c r="C199">
        <v>1</v>
      </c>
    </row>
    <row r="200" spans="1:3">
      <c r="A200">
        <v>19</v>
      </c>
      <c r="B200">
        <f>'19'!P$8</f>
        <v>1.0754720477628159</v>
      </c>
      <c r="C200">
        <v>1</v>
      </c>
    </row>
    <row r="201" spans="1:3">
      <c r="A201">
        <v>20</v>
      </c>
      <c r="B201">
        <f>'20'!P$8</f>
        <v>0.99301288772201546</v>
      </c>
      <c r="C201">
        <v>1</v>
      </c>
    </row>
    <row r="202" spans="1:3">
      <c r="A202">
        <v>21</v>
      </c>
      <c r="B202">
        <f>'21'!P$8</f>
        <v>0.85797373393613707</v>
      </c>
      <c r="C202">
        <v>1</v>
      </c>
    </row>
    <row r="203" spans="1:3">
      <c r="A203">
        <v>22</v>
      </c>
      <c r="B203">
        <f>'22'!P$8</f>
        <v>0.94028644446176368</v>
      </c>
      <c r="C203">
        <v>1</v>
      </c>
    </row>
    <row r="204" spans="1:3">
      <c r="A204">
        <v>23</v>
      </c>
      <c r="B204">
        <f>'23'!P$8</f>
        <v>1.4096753896620777</v>
      </c>
      <c r="C204">
        <v>1</v>
      </c>
    </row>
    <row r="205" spans="1:3">
      <c r="A205">
        <v>24</v>
      </c>
      <c r="B205">
        <f>'24'!P$8</f>
        <v>1.0026663927612451</v>
      </c>
      <c r="C205">
        <v>1</v>
      </c>
    </row>
    <row r="206" spans="1:3">
      <c r="A206">
        <v>25</v>
      </c>
      <c r="B206">
        <f>'25'!P$8</f>
        <v>0.92433856499841482</v>
      </c>
      <c r="C206">
        <v>1</v>
      </c>
    </row>
    <row r="207" spans="1:3">
      <c r="A207">
        <v>26</v>
      </c>
      <c r="B207">
        <f>'26'!P$8</f>
        <v>0.97978462835137736</v>
      </c>
      <c r="C207">
        <v>1</v>
      </c>
    </row>
    <row r="208" spans="1:3">
      <c r="A208">
        <v>27</v>
      </c>
      <c r="B208">
        <f>'27'!P$8</f>
        <v>0.93319049074883709</v>
      </c>
      <c r="C208">
        <v>1</v>
      </c>
    </row>
    <row r="209" spans="1:3">
      <c r="A209">
        <v>28</v>
      </c>
      <c r="B209">
        <f>'28'!P$8</f>
        <v>1.066481442438634</v>
      </c>
      <c r="C209">
        <v>1</v>
      </c>
    </row>
    <row r="210" spans="1:3">
      <c r="A210">
        <v>29</v>
      </c>
      <c r="B210">
        <f>'29'!P$8</f>
        <v>1.0077539997856748</v>
      </c>
      <c r="C210">
        <v>1</v>
      </c>
    </row>
    <row r="211" spans="1:3">
      <c r="A211">
        <v>30</v>
      </c>
      <c r="B211">
        <f>'30'!P$8</f>
        <v>1.0251489240097253</v>
      </c>
      <c r="C211">
        <v>1</v>
      </c>
    </row>
    <row r="212" spans="1:3">
      <c r="A212">
        <v>31</v>
      </c>
      <c r="B212">
        <f>'31'!P$8</f>
        <v>1.0864492051377903</v>
      </c>
      <c r="C212">
        <v>1</v>
      </c>
    </row>
    <row r="213" spans="1:3">
      <c r="A213">
        <v>32</v>
      </c>
      <c r="B213">
        <f>'32'!P$8</f>
        <v>1.0115872462944326</v>
      </c>
      <c r="C213">
        <v>1</v>
      </c>
    </row>
    <row r="214" spans="1:3">
      <c r="A214">
        <v>33</v>
      </c>
      <c r="B214">
        <f>'33'!P$8</f>
        <v>1.0874963251265011</v>
      </c>
      <c r="C214">
        <v>1</v>
      </c>
    </row>
    <row r="215" spans="1:3">
      <c r="A215">
        <v>34</v>
      </c>
      <c r="B215">
        <f>'34'!P$8</f>
        <v>1.0318197989277118</v>
      </c>
      <c r="C215">
        <v>1</v>
      </c>
    </row>
    <row r="216" spans="1:3">
      <c r="A216">
        <v>35</v>
      </c>
      <c r="B216">
        <f>'35'!P$8</f>
        <v>0.74644418032056514</v>
      </c>
      <c r="C216">
        <v>1</v>
      </c>
    </row>
    <row r="217" spans="1:3">
      <c r="A217">
        <v>36</v>
      </c>
      <c r="B217">
        <f>'36'!P$8</f>
        <v>0.92843669355740877</v>
      </c>
      <c r="C217">
        <v>1</v>
      </c>
    </row>
    <row r="218" spans="1:3">
      <c r="A218">
        <v>37</v>
      </c>
      <c r="B218">
        <f>'37'!P$8</f>
        <v>0.86257992063673994</v>
      </c>
      <c r="C218">
        <v>1</v>
      </c>
    </row>
    <row r="219" spans="1:3">
      <c r="A219">
        <v>38</v>
      </c>
      <c r="B219">
        <f>'38'!P$8</f>
        <v>0.99913607949343164</v>
      </c>
      <c r="C219">
        <v>1</v>
      </c>
    </row>
    <row r="220" spans="1:3">
      <c r="A220">
        <v>39</v>
      </c>
      <c r="B220">
        <f>'39'!L$8</f>
        <v>0.90089688625424291</v>
      </c>
      <c r="C220">
        <v>1</v>
      </c>
    </row>
    <row r="221" spans="1:3">
      <c r="A221">
        <v>40</v>
      </c>
      <c r="B221">
        <f>'40'!L$8</f>
        <v>0.90319931692209954</v>
      </c>
      <c r="C221">
        <v>1</v>
      </c>
    </row>
    <row r="222" spans="1:3">
      <c r="A222">
        <v>41</v>
      </c>
      <c r="B222">
        <f>'41'!L$8</f>
        <v>1.0022503840758767</v>
      </c>
      <c r="C222">
        <v>1</v>
      </c>
    </row>
    <row r="223" spans="1:3">
      <c r="A223">
        <v>42</v>
      </c>
      <c r="B223">
        <f>'42'!L$8</f>
        <v>0.93602287229622905</v>
      </c>
      <c r="C223">
        <v>1</v>
      </c>
    </row>
    <row r="224" spans="1:3">
      <c r="A224">
        <v>43</v>
      </c>
      <c r="B224">
        <f>'43'!L$8</f>
        <v>0.87768320993817084</v>
      </c>
      <c r="C224">
        <v>1</v>
      </c>
    </row>
    <row r="225" spans="1:3">
      <c r="A225">
        <v>44</v>
      </c>
      <c r="B225">
        <f>'44'!L$8</f>
        <v>0.97145880812969243</v>
      </c>
      <c r="C225">
        <v>1</v>
      </c>
    </row>
    <row r="226" spans="1:3">
      <c r="A226">
        <v>45</v>
      </c>
      <c r="B226">
        <f>'45'!L$8</f>
        <v>1.0297438732144355</v>
      </c>
      <c r="C226">
        <v>1</v>
      </c>
    </row>
    <row r="227" spans="1:3">
      <c r="A227">
        <v>46</v>
      </c>
      <c r="B227">
        <f>'46'!L$8</f>
        <v>1.0062737862562707</v>
      </c>
      <c r="C227">
        <v>1</v>
      </c>
    </row>
    <row r="228" spans="1:3">
      <c r="A228">
        <v>47</v>
      </c>
      <c r="B228">
        <f>'47'!L$8</f>
        <v>0.99441721526727045</v>
      </c>
      <c r="C228">
        <v>1</v>
      </c>
    </row>
    <row r="229" spans="1:3">
      <c r="A229">
        <v>48</v>
      </c>
      <c r="B229">
        <f>'48'!L$8</f>
        <v>0.98043699716999189</v>
      </c>
      <c r="C229">
        <v>1</v>
      </c>
    </row>
    <row r="230" spans="1:3">
      <c r="A230">
        <v>49</v>
      </c>
      <c r="B230">
        <f>'49'!L$8</f>
        <v>1.0995966078629502</v>
      </c>
      <c r="C230">
        <v>1</v>
      </c>
    </row>
    <row r="231" spans="1:3">
      <c r="A231">
        <v>50</v>
      </c>
      <c r="B231">
        <f>'50'!L$8</f>
        <v>1.0959063539101719</v>
      </c>
      <c r="C231">
        <v>1</v>
      </c>
    </row>
    <row r="232" spans="1:3">
      <c r="A232">
        <v>51</v>
      </c>
      <c r="B232">
        <f>'51'!L$8</f>
        <v>0.92448037316266773</v>
      </c>
      <c r="C232">
        <v>1</v>
      </c>
    </row>
    <row r="233" spans="1:3">
      <c r="A233">
        <v>52</v>
      </c>
      <c r="B233">
        <f>'52'!L$8</f>
        <v>0.92501246157356598</v>
      </c>
      <c r="C233">
        <v>1</v>
      </c>
    </row>
    <row r="234" spans="1:3">
      <c r="A234" t="s">
        <v>727</v>
      </c>
      <c r="B234">
        <f>AVERAGE(B182:B233)</f>
        <v>0.9986622692237499</v>
      </c>
    </row>
    <row r="235" spans="1:3">
      <c r="A235" t="s">
        <v>728</v>
      </c>
      <c r="B235">
        <f>STDEV(B182:B233)</f>
        <v>0.10084881270877873</v>
      </c>
    </row>
    <row r="241" spans="1:5">
      <c r="B241" s="17">
        <v>2018</v>
      </c>
      <c r="E241" t="s">
        <v>732</v>
      </c>
    </row>
    <row r="242" spans="1:5">
      <c r="A242">
        <v>1</v>
      </c>
      <c r="B242">
        <f>'1'!P$9</f>
        <v>1.0697194563004322</v>
      </c>
      <c r="C242">
        <v>1</v>
      </c>
    </row>
    <row r="243" spans="1:5">
      <c r="A243">
        <v>2</v>
      </c>
      <c r="B243">
        <f>'2'!P$9</f>
        <v>0.91310011710960803</v>
      </c>
      <c r="C243">
        <v>1</v>
      </c>
    </row>
    <row r="244" spans="1:5">
      <c r="A244">
        <v>3</v>
      </c>
      <c r="B244">
        <f>'3'!P$9</f>
        <v>0.53550224622192288</v>
      </c>
      <c r="C244">
        <v>1</v>
      </c>
    </row>
    <row r="245" spans="1:5">
      <c r="A245">
        <v>4</v>
      </c>
      <c r="B245">
        <f>'4'!P$9</f>
        <v>0.78809734307453017</v>
      </c>
      <c r="C245">
        <v>1</v>
      </c>
    </row>
    <row r="246" spans="1:5">
      <c r="A246">
        <v>5</v>
      </c>
      <c r="B246">
        <f>'5'!P$9</f>
        <v>0.6993149721329629</v>
      </c>
      <c r="C246">
        <v>1</v>
      </c>
    </row>
    <row r="247" spans="1:5">
      <c r="A247">
        <v>6</v>
      </c>
      <c r="B247">
        <f>'6'!P$9</f>
        <v>1.0297644037825942</v>
      </c>
      <c r="C247">
        <v>1</v>
      </c>
    </row>
    <row r="248" spans="1:5">
      <c r="A248">
        <v>7</v>
      </c>
      <c r="B248">
        <f>'7'!P$9</f>
        <v>1.0485273544528293</v>
      </c>
      <c r="C248">
        <v>1</v>
      </c>
    </row>
    <row r="249" spans="1:5">
      <c r="A249">
        <v>8</v>
      </c>
      <c r="B249">
        <f>'8'!P$9</f>
        <v>0.92903096062539359</v>
      </c>
      <c r="C249">
        <v>1</v>
      </c>
    </row>
    <row r="250" spans="1:5">
      <c r="A250">
        <v>9</v>
      </c>
      <c r="B250">
        <f>'9'!P$9</f>
        <v>0.71136023843428708</v>
      </c>
      <c r="C250">
        <v>1</v>
      </c>
    </row>
    <row r="251" spans="1:5">
      <c r="A251">
        <v>10</v>
      </c>
      <c r="B251">
        <f>'10'!P$9</f>
        <v>0.98144953323788131</v>
      </c>
      <c r="C251">
        <v>1</v>
      </c>
    </row>
    <row r="252" spans="1:5">
      <c r="A252">
        <v>11</v>
      </c>
      <c r="B252">
        <f>'11'!P$9</f>
        <v>0.63151203066163719</v>
      </c>
      <c r="C252">
        <v>1</v>
      </c>
    </row>
    <row r="253" spans="1:5">
      <c r="A253">
        <v>12</v>
      </c>
      <c r="B253">
        <f>'12'!P$9</f>
        <v>0.88939151966130359</v>
      </c>
      <c r="C253">
        <v>1</v>
      </c>
    </row>
    <row r="254" spans="1:5">
      <c r="A254">
        <v>13</v>
      </c>
      <c r="B254">
        <f>'13'!N$9</f>
        <v>0.36907951917371712</v>
      </c>
      <c r="C254">
        <v>1</v>
      </c>
    </row>
    <row r="255" spans="1:5">
      <c r="A255">
        <v>14</v>
      </c>
      <c r="B255">
        <f>'14'!P$9</f>
        <v>0.96082983190003068</v>
      </c>
      <c r="C255">
        <v>1</v>
      </c>
    </row>
    <row r="256" spans="1:5">
      <c r="A256">
        <v>15</v>
      </c>
      <c r="B256">
        <f>'15'!P$9</f>
        <v>0.63276285229823592</v>
      </c>
      <c r="C256">
        <v>1</v>
      </c>
    </row>
    <row r="257" spans="1:3">
      <c r="A257">
        <v>16</v>
      </c>
      <c r="B257">
        <f>'16'!P$9</f>
        <v>0.95827823882771823</v>
      </c>
      <c r="C257">
        <v>1</v>
      </c>
    </row>
    <row r="258" spans="1:3">
      <c r="A258">
        <v>17</v>
      </c>
      <c r="B258">
        <f>'17'!P$9</f>
        <v>0.48945325792773997</v>
      </c>
      <c r="C258">
        <v>1</v>
      </c>
    </row>
    <row r="259" spans="1:3">
      <c r="A259">
        <v>18</v>
      </c>
      <c r="B259">
        <f>'18'!P$9</f>
        <v>0.78254789054987328</v>
      </c>
      <c r="C259">
        <v>1</v>
      </c>
    </row>
    <row r="260" spans="1:3">
      <c r="A260">
        <v>19</v>
      </c>
      <c r="B260">
        <f>'19'!P$9</f>
        <v>1.0464538795209342</v>
      </c>
      <c r="C260">
        <v>1</v>
      </c>
    </row>
    <row r="261" spans="1:3">
      <c r="A261">
        <v>20</v>
      </c>
      <c r="B261">
        <f>'20'!P$9</f>
        <v>0.64350848013736406</v>
      </c>
      <c r="C261">
        <v>1</v>
      </c>
    </row>
    <row r="262" spans="1:3">
      <c r="A262">
        <v>21</v>
      </c>
      <c r="B262">
        <f>'21'!P$9</f>
        <v>1.2085365389485496</v>
      </c>
      <c r="C262">
        <v>1</v>
      </c>
    </row>
    <row r="263" spans="1:3">
      <c r="A263">
        <v>22</v>
      </c>
      <c r="B263">
        <f>'22'!P$9</f>
        <v>0.68672155356750775</v>
      </c>
      <c r="C263">
        <v>1</v>
      </c>
    </row>
    <row r="264" spans="1:3">
      <c r="A264">
        <v>23</v>
      </c>
      <c r="B264">
        <f>'23'!P$9</f>
        <v>1.3420220472162847</v>
      </c>
      <c r="C264">
        <v>1</v>
      </c>
    </row>
    <row r="265" spans="1:3">
      <c r="A265">
        <v>24</v>
      </c>
      <c r="B265">
        <f>'24'!P$9</f>
        <v>0.58446445832008753</v>
      </c>
      <c r="C265">
        <v>1</v>
      </c>
    </row>
    <row r="266" spans="1:3">
      <c r="A266">
        <v>25</v>
      </c>
      <c r="B266">
        <f>'25'!P$9</f>
        <v>0.79557659622143329</v>
      </c>
      <c r="C266">
        <v>1</v>
      </c>
    </row>
    <row r="267" spans="1:3">
      <c r="A267">
        <v>26</v>
      </c>
      <c r="B267">
        <f>'26'!P$9</f>
        <v>0.74286993495625386</v>
      </c>
      <c r="C267">
        <v>1</v>
      </c>
    </row>
    <row r="268" spans="1:3">
      <c r="A268">
        <v>27</v>
      </c>
      <c r="B268">
        <f>'27'!P$9</f>
        <v>0.5769778963152099</v>
      </c>
      <c r="C268">
        <v>1</v>
      </c>
    </row>
    <row r="269" spans="1:3">
      <c r="A269">
        <v>28</v>
      </c>
      <c r="B269">
        <f>'28'!P$9</f>
        <v>1.3287974234772442</v>
      </c>
      <c r="C269">
        <v>1</v>
      </c>
    </row>
    <row r="270" spans="1:3">
      <c r="A270">
        <v>29</v>
      </c>
      <c r="B270">
        <f>'29'!P$9</f>
        <v>0.79583446359434018</v>
      </c>
      <c r="C270">
        <v>1</v>
      </c>
    </row>
    <row r="271" spans="1:3">
      <c r="A271">
        <v>30</v>
      </c>
      <c r="B271">
        <f>'30'!P$9</f>
        <v>0.92656494933336053</v>
      </c>
      <c r="C271">
        <v>1</v>
      </c>
    </row>
    <row r="272" spans="1:3">
      <c r="A272">
        <v>31</v>
      </c>
      <c r="B272">
        <f>'31'!P$9</f>
        <v>0.93634366918087408</v>
      </c>
      <c r="C272">
        <v>1</v>
      </c>
    </row>
    <row r="273" spans="1:3">
      <c r="A273">
        <v>32</v>
      </c>
      <c r="B273">
        <f>'32'!P$9</f>
        <v>0.80133125413068595</v>
      </c>
      <c r="C273">
        <v>1</v>
      </c>
    </row>
    <row r="274" spans="1:3">
      <c r="A274">
        <v>33</v>
      </c>
      <c r="B274">
        <f>'33'!P$9</f>
        <v>1.1076720331273457</v>
      </c>
      <c r="C274">
        <v>1</v>
      </c>
    </row>
    <row r="275" spans="1:3">
      <c r="A275">
        <v>34</v>
      </c>
      <c r="B275">
        <f>'34'!P$9</f>
        <v>1.331355266427438</v>
      </c>
      <c r="C275">
        <v>1</v>
      </c>
    </row>
    <row r="276" spans="1:3">
      <c r="A276">
        <v>35</v>
      </c>
      <c r="B276">
        <f>'35'!P$9</f>
        <v>0.75834457439940539</v>
      </c>
      <c r="C276">
        <v>1</v>
      </c>
    </row>
    <row r="277" spans="1:3">
      <c r="A277">
        <v>36</v>
      </c>
      <c r="B277">
        <f>'36'!P$9</f>
        <v>0.66751019934665612</v>
      </c>
      <c r="C277">
        <v>1</v>
      </c>
    </row>
    <row r="278" spans="1:3">
      <c r="A278">
        <v>37</v>
      </c>
      <c r="B278">
        <f>'37'!P$9</f>
        <v>1.0075264518608718</v>
      </c>
      <c r="C278">
        <v>1</v>
      </c>
    </row>
    <row r="279" spans="1:3">
      <c r="A279">
        <v>38</v>
      </c>
      <c r="B279">
        <f>'38'!P$9</f>
        <v>0.95014301475540452</v>
      </c>
      <c r="C279">
        <v>1</v>
      </c>
    </row>
    <row r="280" spans="1:3">
      <c r="A280">
        <v>39</v>
      </c>
      <c r="B280">
        <f>'39'!L$9</f>
        <v>0.33195076321533529</v>
      </c>
      <c r="C280">
        <v>1</v>
      </c>
    </row>
    <row r="281" spans="1:3">
      <c r="A281">
        <v>40</v>
      </c>
      <c r="B281">
        <f>'40'!L$9</f>
        <v>0.43965930241511253</v>
      </c>
      <c r="C281">
        <v>1</v>
      </c>
    </row>
    <row r="282" spans="1:3">
      <c r="A282">
        <v>41</v>
      </c>
      <c r="B282">
        <f>'41'!L$9</f>
        <v>0.49838890222735366</v>
      </c>
      <c r="C282">
        <v>1</v>
      </c>
    </row>
    <row r="283" spans="1:3">
      <c r="A283">
        <v>42</v>
      </c>
      <c r="B283">
        <f>'42'!L$9</f>
        <v>0.43087773674665819</v>
      </c>
      <c r="C283">
        <v>1</v>
      </c>
    </row>
    <row r="284" spans="1:3">
      <c r="A284">
        <v>43</v>
      </c>
      <c r="B284">
        <f>'43'!L$9</f>
        <v>0.27124818831161163</v>
      </c>
      <c r="C284">
        <v>1</v>
      </c>
    </row>
    <row r="285" spans="1:3">
      <c r="A285">
        <v>44</v>
      </c>
      <c r="B285">
        <f>'44'!L$9</f>
        <v>0.435898438791745</v>
      </c>
      <c r="C285">
        <v>1</v>
      </c>
    </row>
    <row r="286" spans="1:3">
      <c r="A286">
        <v>45</v>
      </c>
      <c r="B286">
        <f>'45'!L$9</f>
        <v>0.46873413273796899</v>
      </c>
      <c r="C286">
        <v>1</v>
      </c>
    </row>
    <row r="287" spans="1:3">
      <c r="A287">
        <v>46</v>
      </c>
      <c r="B287">
        <f>'46'!L$9</f>
        <v>0.72155939643897904</v>
      </c>
      <c r="C287">
        <v>1</v>
      </c>
    </row>
    <row r="288" spans="1:3">
      <c r="A288">
        <v>47</v>
      </c>
      <c r="B288">
        <f>'47'!L$9</f>
        <v>0.8236390080342173</v>
      </c>
      <c r="C288">
        <v>1</v>
      </c>
    </row>
    <row r="289" spans="1:5">
      <c r="A289">
        <v>48</v>
      </c>
      <c r="B289">
        <f>'48'!L$9</f>
        <v>0.6333020582228519</v>
      </c>
      <c r="C289">
        <v>1</v>
      </c>
    </row>
    <row r="290" spans="1:5">
      <c r="A290">
        <v>49</v>
      </c>
      <c r="B290">
        <f>'49'!L$9</f>
        <v>0.89800419520928387</v>
      </c>
      <c r="C290">
        <v>1</v>
      </c>
    </row>
    <row r="291" spans="1:5">
      <c r="A291">
        <v>50</v>
      </c>
      <c r="B291">
        <f>'50'!L$9</f>
        <v>0.73381741583885407</v>
      </c>
      <c r="C291">
        <v>1</v>
      </c>
    </row>
    <row r="292" spans="1:5">
      <c r="A292">
        <v>51</v>
      </c>
      <c r="B292">
        <f>'51'!L$9</f>
        <v>1.1505881408697924</v>
      </c>
      <c r="C292">
        <v>1</v>
      </c>
    </row>
    <row r="293" spans="1:5">
      <c r="A293">
        <v>52</v>
      </c>
      <c r="B293">
        <f>'52'!L$9</f>
        <v>0.40997134584755429</v>
      </c>
      <c r="C293">
        <v>1</v>
      </c>
    </row>
    <row r="294" spans="1:5">
      <c r="A294" t="s">
        <v>727</v>
      </c>
      <c r="B294">
        <f>AVERAGE(B242:B293)</f>
        <v>0.78665222069456298</v>
      </c>
    </row>
    <row r="295" spans="1:5">
      <c r="A295" t="s">
        <v>728</v>
      </c>
      <c r="B295">
        <f>STDEV(B242:B293)</f>
        <v>0.26502410189108089</v>
      </c>
    </row>
    <row r="301" spans="1:5">
      <c r="B301" s="17">
        <v>2018</v>
      </c>
      <c r="E301" t="s">
        <v>733</v>
      </c>
    </row>
    <row r="302" spans="1:5">
      <c r="A302">
        <v>1</v>
      </c>
      <c r="B302">
        <f>'1'!P$10</f>
        <v>0.95537637736515091</v>
      </c>
      <c r="C302">
        <v>1</v>
      </c>
    </row>
    <row r="303" spans="1:5">
      <c r="A303">
        <v>2</v>
      </c>
      <c r="B303">
        <f>'2'!P$10</f>
        <v>1.000459665066503</v>
      </c>
      <c r="C303">
        <v>1</v>
      </c>
    </row>
    <row r="304" spans="1:5">
      <c r="A304">
        <v>3</v>
      </c>
      <c r="B304">
        <f>'3'!P$10</f>
        <v>1.0401051099921537</v>
      </c>
      <c r="C304">
        <v>1</v>
      </c>
    </row>
    <row r="305" spans="1:3">
      <c r="A305">
        <v>4</v>
      </c>
      <c r="B305">
        <f>'4'!P$10</f>
        <v>0.98953687749339847</v>
      </c>
      <c r="C305">
        <v>1</v>
      </c>
    </row>
    <row r="306" spans="1:3">
      <c r="A306">
        <v>5</v>
      </c>
      <c r="B306">
        <f>'5'!P$10</f>
        <v>1.1273949487623545</v>
      </c>
      <c r="C306">
        <v>1</v>
      </c>
    </row>
    <row r="307" spans="1:3">
      <c r="A307">
        <v>6</v>
      </c>
      <c r="B307">
        <f>'6'!P$10</f>
        <v>1.0751157379962759</v>
      </c>
      <c r="C307">
        <v>1</v>
      </c>
    </row>
    <row r="308" spans="1:3">
      <c r="A308">
        <v>7</v>
      </c>
      <c r="B308">
        <f>'7'!P$10</f>
        <v>0.92011143155240604</v>
      </c>
      <c r="C308">
        <v>1</v>
      </c>
    </row>
    <row r="309" spans="1:3">
      <c r="A309">
        <v>8</v>
      </c>
      <c r="B309">
        <f>'8'!P$10</f>
        <v>1.0396511445324821</v>
      </c>
      <c r="C309">
        <v>1</v>
      </c>
    </row>
    <row r="310" spans="1:3">
      <c r="A310">
        <v>9</v>
      </c>
      <c r="B310">
        <f>'9'!P$10</f>
        <v>1.0574033264518043</v>
      </c>
      <c r="C310">
        <v>1</v>
      </c>
    </row>
    <row r="311" spans="1:3">
      <c r="A311">
        <v>10</v>
      </c>
      <c r="B311">
        <f>'10'!P$10</f>
        <v>1.0124331009265386</v>
      </c>
      <c r="C311">
        <v>1</v>
      </c>
    </row>
    <row r="312" spans="1:3">
      <c r="A312">
        <v>11</v>
      </c>
      <c r="B312">
        <f>'11'!P$10</f>
        <v>0.97842551104339326</v>
      </c>
      <c r="C312">
        <v>1</v>
      </c>
    </row>
    <row r="313" spans="1:3">
      <c r="A313">
        <v>12</v>
      </c>
      <c r="B313">
        <f>'12'!P$10</f>
        <v>1.1326950537647178</v>
      </c>
      <c r="C313">
        <v>1</v>
      </c>
    </row>
    <row r="314" spans="1:3">
      <c r="A314">
        <v>13</v>
      </c>
      <c r="B314">
        <f>'13'!N$10</f>
        <v>0.75837975697794657</v>
      </c>
      <c r="C314">
        <v>1</v>
      </c>
    </row>
    <row r="315" spans="1:3">
      <c r="A315">
        <v>14</v>
      </c>
      <c r="B315">
        <f>'14'!P$10</f>
        <v>1.0759081550828167</v>
      </c>
      <c r="C315">
        <v>1</v>
      </c>
    </row>
    <row r="316" spans="1:3">
      <c r="A316">
        <v>15</v>
      </c>
      <c r="B316">
        <f>'15'!P$10</f>
        <v>0.82918900892307601</v>
      </c>
      <c r="C316">
        <v>1</v>
      </c>
    </row>
    <row r="317" spans="1:3">
      <c r="A317">
        <v>16</v>
      </c>
      <c r="B317">
        <f>'16'!P$10</f>
        <v>1.0533913009939053</v>
      </c>
      <c r="C317">
        <v>1</v>
      </c>
    </row>
    <row r="318" spans="1:3">
      <c r="A318">
        <v>17</v>
      </c>
      <c r="B318">
        <f>'17'!P$10</f>
        <v>1.0002117531697481</v>
      </c>
      <c r="C318">
        <v>1</v>
      </c>
    </row>
    <row r="319" spans="1:3">
      <c r="A319">
        <v>18</v>
      </c>
      <c r="B319">
        <f>'18'!P$10</f>
        <v>0.94427815239356039</v>
      </c>
      <c r="C319">
        <v>1</v>
      </c>
    </row>
    <row r="320" spans="1:3">
      <c r="A320">
        <v>19</v>
      </c>
      <c r="B320">
        <f>'19'!P$10</f>
        <v>0.99060637818773722</v>
      </c>
      <c r="C320">
        <v>1</v>
      </c>
    </row>
    <row r="321" spans="1:3">
      <c r="A321">
        <v>20</v>
      </c>
      <c r="B321">
        <f>'20'!P$10</f>
        <v>1.1696387763257772</v>
      </c>
      <c r="C321">
        <v>1</v>
      </c>
    </row>
    <row r="322" spans="1:3">
      <c r="A322">
        <v>21</v>
      </c>
      <c r="B322">
        <f>'21'!P$10</f>
        <v>1.0834304936928634</v>
      </c>
      <c r="C322">
        <v>1</v>
      </c>
    </row>
    <row r="323" spans="1:3">
      <c r="A323">
        <v>22</v>
      </c>
      <c r="B323">
        <f>'22'!P$10</f>
        <v>1.0381016498327831</v>
      </c>
      <c r="C323">
        <v>1</v>
      </c>
    </row>
    <row r="324" spans="1:3">
      <c r="A324">
        <v>23</v>
      </c>
      <c r="B324">
        <f>'23'!P$10</f>
        <v>1.046019386725662</v>
      </c>
      <c r="C324">
        <v>1</v>
      </c>
    </row>
    <row r="325" spans="1:3">
      <c r="A325">
        <v>24</v>
      </c>
      <c r="B325">
        <f>'24'!P$10</f>
        <v>1.0155543575548041</v>
      </c>
      <c r="C325">
        <v>1</v>
      </c>
    </row>
    <row r="326" spans="1:3">
      <c r="A326">
        <v>25</v>
      </c>
      <c r="B326">
        <f>'25'!P$10</f>
        <v>0.92200852459446081</v>
      </c>
      <c r="C326">
        <v>1</v>
      </c>
    </row>
    <row r="327" spans="1:3">
      <c r="A327">
        <v>26</v>
      </c>
      <c r="B327">
        <f>'26'!P$10</f>
        <v>0.97628230056154564</v>
      </c>
      <c r="C327">
        <v>1</v>
      </c>
    </row>
    <row r="328" spans="1:3">
      <c r="A328">
        <v>27</v>
      </c>
      <c r="B328">
        <f>'27'!P$10</f>
        <v>0.99978227131160613</v>
      </c>
      <c r="C328">
        <v>1</v>
      </c>
    </row>
    <row r="329" spans="1:3">
      <c r="A329">
        <v>28</v>
      </c>
      <c r="B329">
        <f>'28'!P$10</f>
        <v>1.0145790867071673</v>
      </c>
      <c r="C329">
        <v>1</v>
      </c>
    </row>
    <row r="330" spans="1:3">
      <c r="A330">
        <v>29</v>
      </c>
      <c r="B330">
        <f>'29'!P$10</f>
        <v>0.9250180759710519</v>
      </c>
      <c r="C330">
        <v>1</v>
      </c>
    </row>
    <row r="331" spans="1:3">
      <c r="A331">
        <v>30</v>
      </c>
      <c r="B331">
        <f>'30'!P$10</f>
        <v>0.76454220071713463</v>
      </c>
      <c r="C331">
        <v>1</v>
      </c>
    </row>
    <row r="332" spans="1:3">
      <c r="A332">
        <v>31</v>
      </c>
      <c r="B332">
        <f>'31'!P$10</f>
        <v>1.1250428670124537</v>
      </c>
      <c r="C332">
        <v>1</v>
      </c>
    </row>
    <row r="333" spans="1:3">
      <c r="A333">
        <v>32</v>
      </c>
      <c r="B333">
        <f>'32'!P$10</f>
        <v>1.0122599276244124</v>
      </c>
      <c r="C333">
        <v>1</v>
      </c>
    </row>
    <row r="334" spans="1:3">
      <c r="A334">
        <v>33</v>
      </c>
      <c r="B334">
        <f>'33'!P$10</f>
        <v>0.96847433154974594</v>
      </c>
      <c r="C334">
        <v>1</v>
      </c>
    </row>
    <row r="335" spans="1:3">
      <c r="A335">
        <v>34</v>
      </c>
      <c r="B335">
        <f>'34'!P$10</f>
        <v>1.0311611046921805</v>
      </c>
      <c r="C335">
        <v>1</v>
      </c>
    </row>
    <row r="336" spans="1:3">
      <c r="A336">
        <v>35</v>
      </c>
      <c r="B336">
        <f>'35'!P$10</f>
        <v>1.0456872212188144</v>
      </c>
      <c r="C336">
        <v>1</v>
      </c>
    </row>
    <row r="337" spans="1:3">
      <c r="A337">
        <v>36</v>
      </c>
      <c r="B337">
        <f>'36'!P$10</f>
        <v>1.1624356325691443</v>
      </c>
      <c r="C337">
        <v>1</v>
      </c>
    </row>
    <row r="338" spans="1:3">
      <c r="A338">
        <v>37</v>
      </c>
      <c r="B338">
        <f>'37'!P$10</f>
        <v>1.0425440593123061</v>
      </c>
      <c r="C338">
        <v>1</v>
      </c>
    </row>
    <row r="339" spans="1:3">
      <c r="A339">
        <v>38</v>
      </c>
      <c r="B339">
        <f>'38'!P$10</f>
        <v>0.95869856326818281</v>
      </c>
      <c r="C339">
        <v>1</v>
      </c>
    </row>
    <row r="340" spans="1:3">
      <c r="A340">
        <v>39</v>
      </c>
      <c r="B340">
        <f>'39'!L$10</f>
        <v>0.97661285867528003</v>
      </c>
      <c r="C340">
        <v>1</v>
      </c>
    </row>
    <row r="341" spans="1:3">
      <c r="A341">
        <v>40</v>
      </c>
      <c r="B341">
        <f>'40'!L$10</f>
        <v>0.82016612076455309</v>
      </c>
      <c r="C341">
        <v>1</v>
      </c>
    </row>
    <row r="342" spans="1:3">
      <c r="A342">
        <v>41</v>
      </c>
      <c r="B342">
        <f>'41'!L$10</f>
        <v>0.92835651349217763</v>
      </c>
      <c r="C342">
        <v>1</v>
      </c>
    </row>
    <row r="343" spans="1:3">
      <c r="A343">
        <v>42</v>
      </c>
      <c r="B343">
        <f>'42'!L$10</f>
        <v>1.0195193792279911</v>
      </c>
      <c r="C343">
        <v>1</v>
      </c>
    </row>
    <row r="344" spans="1:3">
      <c r="A344">
        <v>43</v>
      </c>
      <c r="B344">
        <f>'43'!L$10</f>
        <v>0.84799326352614346</v>
      </c>
      <c r="C344">
        <v>1</v>
      </c>
    </row>
    <row r="345" spans="1:3">
      <c r="A345">
        <v>44</v>
      </c>
      <c r="B345">
        <f>'44'!L$10</f>
        <v>0.95772542516967463</v>
      </c>
      <c r="C345">
        <v>1</v>
      </c>
    </row>
    <row r="346" spans="1:3">
      <c r="A346">
        <v>45</v>
      </c>
      <c r="B346">
        <f>'45'!L$10</f>
        <v>0.93041493720405288</v>
      </c>
      <c r="C346">
        <v>1</v>
      </c>
    </row>
    <row r="347" spans="1:3">
      <c r="A347">
        <v>46</v>
      </c>
      <c r="B347">
        <f>'46'!L$10</f>
        <v>0.89911732434712199</v>
      </c>
      <c r="C347">
        <v>1</v>
      </c>
    </row>
    <row r="348" spans="1:3">
      <c r="A348">
        <v>47</v>
      </c>
      <c r="B348">
        <f>'47'!L$10</f>
        <v>0.99019672533312142</v>
      </c>
      <c r="C348">
        <v>1</v>
      </c>
    </row>
    <row r="349" spans="1:3">
      <c r="A349">
        <v>48</v>
      </c>
      <c r="B349">
        <f>'48'!L$10</f>
        <v>1.0405049652618947</v>
      </c>
      <c r="C349">
        <v>1</v>
      </c>
    </row>
    <row r="350" spans="1:3">
      <c r="A350">
        <v>49</v>
      </c>
      <c r="B350">
        <f>'49'!L$10</f>
        <v>1.0528647981940524</v>
      </c>
      <c r="C350">
        <v>1</v>
      </c>
    </row>
    <row r="351" spans="1:3">
      <c r="A351">
        <v>50</v>
      </c>
      <c r="B351">
        <f>'50'!L$10</f>
        <v>1.0232701984621362</v>
      </c>
      <c r="C351">
        <v>1</v>
      </c>
    </row>
    <row r="352" spans="1:3">
      <c r="A352">
        <v>51</v>
      </c>
      <c r="B352">
        <f>'51'!L$10</f>
        <v>0.95656423471627106</v>
      </c>
      <c r="C352">
        <v>1</v>
      </c>
    </row>
    <row r="353" spans="1:5">
      <c r="A353">
        <v>52</v>
      </c>
      <c r="B353">
        <f>'52'!L$10</f>
        <v>1.00621238779612</v>
      </c>
      <c r="C353">
        <v>1</v>
      </c>
    </row>
    <row r="354" spans="1:5">
      <c r="A354" t="s">
        <v>727</v>
      </c>
      <c r="B354">
        <f>AVERAGE(B302:B353)</f>
        <v>0.99483562988632024</v>
      </c>
    </row>
    <row r="355" spans="1:5">
      <c r="A355" t="s">
        <v>728</v>
      </c>
      <c r="B355">
        <f>STDEV(B302:B353)</f>
        <v>8.8068104404404698E-2</v>
      </c>
    </row>
    <row r="361" spans="1:5">
      <c r="B361" s="17">
        <v>2018</v>
      </c>
      <c r="E361" t="s">
        <v>734</v>
      </c>
    </row>
    <row r="362" spans="1:5">
      <c r="A362">
        <v>1</v>
      </c>
      <c r="B362">
        <f>'1'!P$11</f>
        <v>0.5532140707490808</v>
      </c>
      <c r="C362">
        <v>1</v>
      </c>
    </row>
    <row r="363" spans="1:5">
      <c r="A363">
        <v>2</v>
      </c>
      <c r="B363">
        <f>'2'!P$11</f>
        <v>0.45119323759198121</v>
      </c>
      <c r="C363">
        <v>1</v>
      </c>
    </row>
    <row r="364" spans="1:5">
      <c r="A364">
        <v>3</v>
      </c>
      <c r="B364">
        <f>'3'!P$11</f>
        <v>0.53619523092331611</v>
      </c>
      <c r="C364">
        <v>1</v>
      </c>
    </row>
    <row r="365" spans="1:5">
      <c r="A365">
        <v>4</v>
      </c>
      <c r="B365">
        <f>'4'!P$11</f>
        <v>0.66551833674682626</v>
      </c>
      <c r="C365">
        <v>1</v>
      </c>
    </row>
    <row r="366" spans="1:5">
      <c r="A366">
        <v>5</v>
      </c>
      <c r="B366">
        <f>'5'!P$11</f>
        <v>0.47944920433689259</v>
      </c>
      <c r="C366">
        <v>1</v>
      </c>
    </row>
    <row r="367" spans="1:5">
      <c r="A367">
        <v>6</v>
      </c>
      <c r="B367">
        <f>'6'!P$11</f>
        <v>0.5836212319755848</v>
      </c>
      <c r="C367">
        <v>1</v>
      </c>
    </row>
    <row r="368" spans="1:5">
      <c r="A368">
        <v>7</v>
      </c>
      <c r="B368">
        <f>'7'!P$11</f>
        <v>0.54202305843643017</v>
      </c>
      <c r="C368">
        <v>1</v>
      </c>
    </row>
    <row r="369" spans="1:3">
      <c r="A369">
        <v>8</v>
      </c>
      <c r="B369">
        <f>'8'!P$11</f>
        <v>0.55887457004350616</v>
      </c>
      <c r="C369">
        <v>1</v>
      </c>
    </row>
    <row r="370" spans="1:3">
      <c r="A370">
        <v>9</v>
      </c>
      <c r="B370">
        <f>'9'!P$11</f>
        <v>0.50867797306386375</v>
      </c>
      <c r="C370">
        <v>1</v>
      </c>
    </row>
    <row r="371" spans="1:3">
      <c r="A371">
        <v>10</v>
      </c>
      <c r="B371">
        <f>'10'!P$11</f>
        <v>0.32311894488664572</v>
      </c>
      <c r="C371">
        <v>1</v>
      </c>
    </row>
    <row r="372" spans="1:3">
      <c r="A372">
        <v>11</v>
      </c>
      <c r="B372">
        <f>'11'!P$11</f>
        <v>0.48422583452620865</v>
      </c>
      <c r="C372">
        <v>1</v>
      </c>
    </row>
    <row r="373" spans="1:3">
      <c r="A373">
        <v>12</v>
      </c>
      <c r="B373">
        <f>'12'!P$11</f>
        <v>0.47623467676368447</v>
      </c>
      <c r="C373">
        <v>1</v>
      </c>
    </row>
    <row r="374" spans="1:3">
      <c r="A374">
        <v>13</v>
      </c>
      <c r="B374">
        <f>'13'!N$11</f>
        <v>0.6472593858040413</v>
      </c>
      <c r="C374">
        <v>1</v>
      </c>
    </row>
    <row r="375" spans="1:3">
      <c r="A375">
        <v>14</v>
      </c>
      <c r="B375">
        <f>'14'!P$11</f>
        <v>0.39608968646496573</v>
      </c>
      <c r="C375">
        <v>1</v>
      </c>
    </row>
    <row r="376" spans="1:3">
      <c r="A376">
        <v>15</v>
      </c>
      <c r="B376">
        <f>'15'!P$11</f>
        <v>0.39381578022641156</v>
      </c>
      <c r="C376">
        <v>1</v>
      </c>
    </row>
    <row r="377" spans="1:3">
      <c r="A377">
        <v>16</v>
      </c>
      <c r="B377">
        <f>'16'!P$11</f>
        <v>0.34500312950980017</v>
      </c>
      <c r="C377">
        <v>1</v>
      </c>
    </row>
    <row r="378" spans="1:3">
      <c r="A378">
        <v>17</v>
      </c>
      <c r="B378">
        <f>'17'!P$11</f>
        <v>0.50342896673001358</v>
      </c>
      <c r="C378">
        <v>1</v>
      </c>
    </row>
    <row r="379" spans="1:3">
      <c r="A379">
        <v>18</v>
      </c>
      <c r="B379">
        <f>'18'!P$11</f>
        <v>0.52098444070345951</v>
      </c>
      <c r="C379">
        <v>1</v>
      </c>
    </row>
    <row r="380" spans="1:3">
      <c r="A380">
        <v>19</v>
      </c>
      <c r="B380">
        <f>'19'!P$11</f>
        <v>0.48619174695228101</v>
      </c>
      <c r="C380">
        <v>1</v>
      </c>
    </row>
    <row r="381" spans="1:3">
      <c r="A381">
        <v>20</v>
      </c>
      <c r="B381">
        <f>'20'!P$11</f>
        <v>0.58772178702284239</v>
      </c>
      <c r="C381">
        <v>1</v>
      </c>
    </row>
    <row r="382" spans="1:3">
      <c r="A382">
        <v>21</v>
      </c>
      <c r="B382">
        <f>'21'!P$11</f>
        <v>0.60517627322950407</v>
      </c>
      <c r="C382">
        <v>1</v>
      </c>
    </row>
    <row r="383" spans="1:3">
      <c r="A383">
        <v>22</v>
      </c>
      <c r="B383">
        <f>'22'!P$11</f>
        <v>0.54778807889501391</v>
      </c>
      <c r="C383">
        <v>1</v>
      </c>
    </row>
    <row r="384" spans="1:3">
      <c r="A384">
        <v>23</v>
      </c>
      <c r="B384">
        <f>'23'!P$11</f>
        <v>0.25318134815758669</v>
      </c>
      <c r="C384">
        <v>1</v>
      </c>
    </row>
    <row r="385" spans="1:3">
      <c r="A385">
        <v>24</v>
      </c>
      <c r="B385">
        <f>'24'!P$11</f>
        <v>0.7366810428865822</v>
      </c>
      <c r="C385">
        <v>1</v>
      </c>
    </row>
    <row r="386" spans="1:3">
      <c r="A386">
        <v>25</v>
      </c>
      <c r="B386">
        <f>'25'!P$11</f>
        <v>0.41633319328095275</v>
      </c>
      <c r="C386">
        <v>1</v>
      </c>
    </row>
    <row r="387" spans="1:3">
      <c r="A387">
        <v>26</v>
      </c>
      <c r="B387">
        <f>'26'!P$11</f>
        <v>0.48420623160818244</v>
      </c>
      <c r="C387">
        <v>1</v>
      </c>
    </row>
    <row r="388" spans="1:3">
      <c r="A388">
        <v>27</v>
      </c>
      <c r="B388">
        <f>'27'!P$11</f>
        <v>0.53856580792484232</v>
      </c>
      <c r="C388">
        <v>1</v>
      </c>
    </row>
    <row r="389" spans="1:3">
      <c r="A389">
        <v>28</v>
      </c>
      <c r="B389">
        <f>'28'!P$11</f>
        <v>0.3977080916990961</v>
      </c>
      <c r="C389">
        <v>1</v>
      </c>
    </row>
    <row r="390" spans="1:3">
      <c r="A390">
        <v>29</v>
      </c>
      <c r="B390">
        <f>'29'!P$11</f>
        <v>0.4634340123257481</v>
      </c>
      <c r="C390">
        <v>1</v>
      </c>
    </row>
    <row r="391" spans="1:3">
      <c r="A391">
        <v>30</v>
      </c>
      <c r="B391">
        <f>'30'!P$11</f>
        <v>0.42738379646159841</v>
      </c>
      <c r="C391">
        <v>1</v>
      </c>
    </row>
    <row r="392" spans="1:3">
      <c r="A392">
        <v>31</v>
      </c>
      <c r="B392">
        <f>'31'!P$11</f>
        <v>0.4393574051796274</v>
      </c>
      <c r="C392">
        <v>1</v>
      </c>
    </row>
    <row r="393" spans="1:3">
      <c r="A393">
        <v>32</v>
      </c>
      <c r="B393">
        <f>'32'!P$11</f>
        <v>0.38965906021417557</v>
      </c>
      <c r="C393">
        <v>1</v>
      </c>
    </row>
    <row r="394" spans="1:3">
      <c r="A394">
        <v>33</v>
      </c>
      <c r="B394">
        <f>'33'!P$11</f>
        <v>0.37849406515033834</v>
      </c>
      <c r="C394">
        <v>1</v>
      </c>
    </row>
    <row r="395" spans="1:3">
      <c r="A395">
        <v>34</v>
      </c>
      <c r="B395">
        <f>'34'!P$11</f>
        <v>0.50378457256671161</v>
      </c>
      <c r="C395">
        <v>1</v>
      </c>
    </row>
    <row r="396" spans="1:3">
      <c r="A396">
        <v>35</v>
      </c>
      <c r="B396">
        <f>'35'!P$11</f>
        <v>0.6477550567461402</v>
      </c>
      <c r="C396">
        <v>1</v>
      </c>
    </row>
    <row r="397" spans="1:3">
      <c r="A397">
        <v>36</v>
      </c>
      <c r="B397">
        <f>'36'!P$11</f>
        <v>0.62418292187681945</v>
      </c>
      <c r="C397">
        <v>1</v>
      </c>
    </row>
    <row r="398" spans="1:3">
      <c r="A398">
        <v>37</v>
      </c>
      <c r="B398">
        <f>'37'!P$11</f>
        <v>0.73974222617759244</v>
      </c>
      <c r="C398">
        <v>1</v>
      </c>
    </row>
    <row r="399" spans="1:3">
      <c r="A399">
        <v>38</v>
      </c>
      <c r="B399">
        <f>'38'!P$11</f>
        <v>0.38626402523103803</v>
      </c>
      <c r="C399">
        <v>1</v>
      </c>
    </row>
    <row r="400" spans="1:3">
      <c r="A400">
        <v>39</v>
      </c>
      <c r="B400">
        <f>'39'!L$11</f>
        <v>0.7075505367276349</v>
      </c>
      <c r="C400">
        <v>1</v>
      </c>
    </row>
    <row r="401" spans="1:3">
      <c r="A401">
        <v>40</v>
      </c>
      <c r="B401">
        <f>'40'!L$11</f>
        <v>0.79216941808549068</v>
      </c>
      <c r="C401">
        <v>1</v>
      </c>
    </row>
    <row r="402" spans="1:3">
      <c r="A402">
        <v>41</v>
      </c>
      <c r="B402">
        <f>'41'!L$11</f>
        <v>0.5471844599183</v>
      </c>
      <c r="C402">
        <v>1</v>
      </c>
    </row>
    <row r="403" spans="1:3">
      <c r="A403">
        <v>42</v>
      </c>
      <c r="B403">
        <f>'42'!L$11</f>
        <v>0.65729317044105973</v>
      </c>
      <c r="C403">
        <v>1</v>
      </c>
    </row>
    <row r="404" spans="1:3">
      <c r="A404">
        <v>43</v>
      </c>
      <c r="B404">
        <f>'43'!L$11</f>
        <v>0.58155623921897315</v>
      </c>
      <c r="C404">
        <v>1</v>
      </c>
    </row>
    <row r="405" spans="1:3">
      <c r="A405">
        <v>44</v>
      </c>
      <c r="B405">
        <f>'44'!L$11</f>
        <v>0.61474947310074646</v>
      </c>
      <c r="C405">
        <v>1</v>
      </c>
    </row>
    <row r="406" spans="1:3">
      <c r="A406">
        <v>45</v>
      </c>
      <c r="B406">
        <f>'45'!L$11</f>
        <v>0.39302535155708185</v>
      </c>
      <c r="C406">
        <v>1</v>
      </c>
    </row>
    <row r="407" spans="1:3">
      <c r="A407">
        <v>46</v>
      </c>
      <c r="B407">
        <f>'46'!L$11</f>
        <v>0.42605941206632569</v>
      </c>
      <c r="C407">
        <v>1</v>
      </c>
    </row>
    <row r="408" spans="1:3">
      <c r="A408">
        <v>47</v>
      </c>
      <c r="B408">
        <f>'47'!L$11</f>
        <v>0.51952712217969299</v>
      </c>
      <c r="C408">
        <v>1</v>
      </c>
    </row>
    <row r="409" spans="1:3">
      <c r="A409">
        <v>48</v>
      </c>
      <c r="B409">
        <f>'48'!L$11</f>
        <v>0.58833792517289518</v>
      </c>
      <c r="C409">
        <v>1</v>
      </c>
    </row>
    <row r="410" spans="1:3">
      <c r="A410">
        <v>49</v>
      </c>
      <c r="B410">
        <f>'49'!L$11</f>
        <v>0.47924732386697044</v>
      </c>
      <c r="C410">
        <v>1</v>
      </c>
    </row>
    <row r="411" spans="1:3">
      <c r="A411">
        <v>50</v>
      </c>
      <c r="B411">
        <f>'50'!L$11</f>
        <v>0.48074972891780426</v>
      </c>
      <c r="C411">
        <v>1</v>
      </c>
    </row>
    <row r="412" spans="1:3">
      <c r="A412">
        <v>51</v>
      </c>
      <c r="B412">
        <f>'51'!L$11</f>
        <v>0.52141927849303005</v>
      </c>
      <c r="C412">
        <v>1</v>
      </c>
    </row>
    <row r="413" spans="1:3">
      <c r="A413">
        <v>52</v>
      </c>
      <c r="B413">
        <f>'52'!L$11</f>
        <v>0.79674673917203531</v>
      </c>
      <c r="C413">
        <v>1</v>
      </c>
    </row>
    <row r="414" spans="1:3">
      <c r="A414" t="s">
        <v>727</v>
      </c>
      <c r="B414">
        <f>AVERAGE(B362:B413)</f>
        <v>0.521695282345912</v>
      </c>
    </row>
    <row r="415" spans="1:3">
      <c r="A415" t="s">
        <v>728</v>
      </c>
      <c r="B415">
        <f>STDEV(B362:B413)</f>
        <v>0.11835620015030462</v>
      </c>
    </row>
    <row r="421" spans="1:5">
      <c r="B421" s="17">
        <v>2018</v>
      </c>
      <c r="E421" t="s">
        <v>735</v>
      </c>
    </row>
    <row r="422" spans="1:5">
      <c r="A422">
        <v>1</v>
      </c>
      <c r="B422">
        <f>'1'!P$12</f>
        <v>0.56173567583254569</v>
      </c>
      <c r="C422">
        <v>1</v>
      </c>
    </row>
    <row r="423" spans="1:5">
      <c r="A423">
        <v>2</v>
      </c>
      <c r="B423">
        <f>'2'!P$12</f>
        <v>0.56721172992902769</v>
      </c>
      <c r="C423">
        <v>1</v>
      </c>
    </row>
    <row r="424" spans="1:5">
      <c r="A424">
        <v>3</v>
      </c>
      <c r="B424">
        <f>'3'!P$12</f>
        <v>0.95908375431082604</v>
      </c>
      <c r="C424">
        <v>1</v>
      </c>
    </row>
    <row r="425" spans="1:5">
      <c r="A425">
        <v>4</v>
      </c>
      <c r="B425">
        <f>'4'!P$12</f>
        <v>1.4905017576781083</v>
      </c>
      <c r="C425">
        <v>1</v>
      </c>
    </row>
    <row r="426" spans="1:5">
      <c r="A426">
        <v>5</v>
      </c>
      <c r="B426">
        <f>'5'!P$12</f>
        <v>0.51939006310819225</v>
      </c>
      <c r="C426">
        <v>1</v>
      </c>
    </row>
    <row r="427" spans="1:5">
      <c r="A427">
        <v>6</v>
      </c>
      <c r="B427">
        <f>'6'!P$12</f>
        <v>0.92161420925518867</v>
      </c>
      <c r="C427">
        <v>1</v>
      </c>
    </row>
    <row r="428" spans="1:5">
      <c r="A428">
        <v>7</v>
      </c>
      <c r="B428">
        <f>'7'!P$12</f>
        <v>0.73768893944318781</v>
      </c>
      <c r="C428">
        <v>1</v>
      </c>
    </row>
    <row r="429" spans="1:5">
      <c r="A429">
        <v>8</v>
      </c>
      <c r="B429">
        <f>'8'!P$12</f>
        <v>0.33630054554737399</v>
      </c>
      <c r="C429">
        <v>1</v>
      </c>
    </row>
    <row r="430" spans="1:5">
      <c r="A430">
        <v>9</v>
      </c>
      <c r="B430">
        <f>'9'!P$12</f>
        <v>0.50867797306386375</v>
      </c>
      <c r="C430">
        <v>1</v>
      </c>
    </row>
    <row r="431" spans="1:5">
      <c r="A431">
        <v>10</v>
      </c>
      <c r="B431">
        <f>'10'!P$12</f>
        <v>1.0469516820542513</v>
      </c>
      <c r="C431">
        <v>1</v>
      </c>
    </row>
    <row r="432" spans="1:5">
      <c r="A432">
        <v>11</v>
      </c>
      <c r="B432">
        <f>'11'!P$12</f>
        <v>0.57716742815416899</v>
      </c>
      <c r="C432">
        <v>1</v>
      </c>
    </row>
    <row r="433" spans="1:3">
      <c r="A433">
        <v>12</v>
      </c>
      <c r="B433">
        <f>'12'!P$12</f>
        <v>0.58685763026350946</v>
      </c>
      <c r="C433">
        <v>1</v>
      </c>
    </row>
    <row r="434" spans="1:3">
      <c r="A434">
        <v>13</v>
      </c>
      <c r="B434">
        <f>'13'!N$12</f>
        <v>1.1428447518493732</v>
      </c>
      <c r="C434">
        <v>1</v>
      </c>
    </row>
    <row r="435" spans="1:3">
      <c r="A435">
        <v>14</v>
      </c>
      <c r="B435">
        <f>'14'!P$12</f>
        <v>0.79921182343951158</v>
      </c>
      <c r="C435">
        <v>1</v>
      </c>
    </row>
    <row r="436" spans="1:3">
      <c r="A436">
        <v>15</v>
      </c>
      <c r="B436">
        <f>'15'!P$12</f>
        <v>0.75011396445922995</v>
      </c>
      <c r="C436">
        <v>1</v>
      </c>
    </row>
    <row r="437" spans="1:3">
      <c r="A437">
        <v>16</v>
      </c>
      <c r="B437">
        <f>'16'!P$12</f>
        <v>0.42639728569229901</v>
      </c>
      <c r="C437">
        <v>1</v>
      </c>
    </row>
    <row r="438" spans="1:3">
      <c r="A438">
        <v>17</v>
      </c>
      <c r="B438">
        <f>'17'!P$12</f>
        <v>0.61418955586703405</v>
      </c>
      <c r="C438">
        <v>1</v>
      </c>
    </row>
    <row r="439" spans="1:3">
      <c r="A439">
        <v>18</v>
      </c>
      <c r="B439">
        <f>'18'!P$12</f>
        <v>0.7173145429493285</v>
      </c>
      <c r="C439">
        <v>1</v>
      </c>
    </row>
    <row r="440" spans="1:3">
      <c r="A440">
        <v>19</v>
      </c>
      <c r="B440">
        <f>'19'!P$12</f>
        <v>0.35668967703832699</v>
      </c>
      <c r="C440">
        <v>1</v>
      </c>
    </row>
    <row r="441" spans="1:3">
      <c r="A441">
        <v>20</v>
      </c>
      <c r="B441">
        <f>'20'!P$12</f>
        <v>0.37802128095136289</v>
      </c>
      <c r="C441">
        <v>1</v>
      </c>
    </row>
    <row r="442" spans="1:3">
      <c r="A442">
        <v>21</v>
      </c>
      <c r="B442">
        <f>'21'!P$12</f>
        <v>0.55719421445716044</v>
      </c>
      <c r="C442">
        <v>1</v>
      </c>
    </row>
    <row r="443" spans="1:3">
      <c r="A443">
        <v>22</v>
      </c>
      <c r="B443">
        <f>'22'!P$12</f>
        <v>0.79146026301522199</v>
      </c>
      <c r="C443">
        <v>1</v>
      </c>
    </row>
    <row r="444" spans="1:3">
      <c r="A444">
        <v>23</v>
      </c>
      <c r="B444">
        <f>'23'!P$12</f>
        <v>0.27075436288550592</v>
      </c>
      <c r="C444">
        <v>1</v>
      </c>
    </row>
    <row r="445" spans="1:3">
      <c r="A445">
        <v>24</v>
      </c>
      <c r="B445">
        <f>'24'!P$12</f>
        <v>1.4976047007460984</v>
      </c>
      <c r="C445">
        <v>1</v>
      </c>
    </row>
    <row r="446" spans="1:3">
      <c r="A446">
        <v>25</v>
      </c>
      <c r="B446">
        <f>'25'!P$12</f>
        <v>0.54198971666163243</v>
      </c>
      <c r="C446">
        <v>1</v>
      </c>
    </row>
    <row r="447" spans="1:3">
      <c r="A447">
        <v>26</v>
      </c>
      <c r="B447">
        <f>'26'!P$12</f>
        <v>0.79254914045957525</v>
      </c>
      <c r="C447">
        <v>1</v>
      </c>
    </row>
    <row r="448" spans="1:3">
      <c r="A448">
        <v>27</v>
      </c>
      <c r="B448">
        <f>'27'!P$12</f>
        <v>0.58454786601846398</v>
      </c>
      <c r="C448">
        <v>1</v>
      </c>
    </row>
    <row r="449" spans="1:3">
      <c r="A449">
        <v>28</v>
      </c>
      <c r="B449">
        <f>'28'!P$12</f>
        <v>0.81240424938454925</v>
      </c>
      <c r="C449">
        <v>1</v>
      </c>
    </row>
    <row r="450" spans="1:3">
      <c r="A450">
        <v>29</v>
      </c>
      <c r="B450">
        <f>'29'!P$12</f>
        <v>0.81989513733880004</v>
      </c>
      <c r="C450">
        <v>1</v>
      </c>
    </row>
    <row r="451" spans="1:3">
      <c r="A451">
        <v>30</v>
      </c>
      <c r="B451">
        <f>'30'!P$12</f>
        <v>0.53983879199314821</v>
      </c>
      <c r="C451">
        <v>1</v>
      </c>
    </row>
    <row r="452" spans="1:3">
      <c r="A452">
        <v>31</v>
      </c>
      <c r="B452">
        <f>'31'!P$12</f>
        <v>0.60116954932098743</v>
      </c>
      <c r="C452">
        <v>1</v>
      </c>
    </row>
    <row r="453" spans="1:3">
      <c r="A453">
        <v>32</v>
      </c>
      <c r="B453">
        <f>'32'!P$12</f>
        <v>1.0322924418418544</v>
      </c>
      <c r="C453">
        <v>1</v>
      </c>
    </row>
    <row r="454" spans="1:3">
      <c r="A454">
        <v>33</v>
      </c>
      <c r="B454">
        <f>'33'!P$12</f>
        <v>0.39721792436876835</v>
      </c>
      <c r="C454">
        <v>1</v>
      </c>
    </row>
    <row r="455" spans="1:3">
      <c r="A455">
        <v>34</v>
      </c>
      <c r="B455">
        <f>'34'!P$12</f>
        <v>0.34694572070503643</v>
      </c>
      <c r="C455">
        <v>1</v>
      </c>
    </row>
    <row r="456" spans="1:3">
      <c r="A456">
        <v>35</v>
      </c>
      <c r="B456">
        <f>'35'!P$12</f>
        <v>0.64257457688165243</v>
      </c>
      <c r="C456">
        <v>1</v>
      </c>
    </row>
    <row r="457" spans="1:3">
      <c r="A457">
        <v>36</v>
      </c>
      <c r="B457">
        <f>'36'!P$12</f>
        <v>0.5102752423513971</v>
      </c>
      <c r="C457">
        <v>1</v>
      </c>
    </row>
    <row r="458" spans="1:3">
      <c r="A458">
        <v>37</v>
      </c>
      <c r="B458">
        <f>'37'!P$12</f>
        <v>0.57133119608085015</v>
      </c>
      <c r="C458">
        <v>1</v>
      </c>
    </row>
    <row r="459" spans="1:3">
      <c r="A459">
        <v>38</v>
      </c>
      <c r="B459">
        <f>'38'!P$12</f>
        <v>0.45294237718480596</v>
      </c>
      <c r="C459">
        <v>1</v>
      </c>
    </row>
    <row r="460" spans="1:3">
      <c r="A460">
        <v>39</v>
      </c>
      <c r="B460">
        <f>'39'!L$12</f>
        <v>0.80020913176200847</v>
      </c>
      <c r="C460">
        <v>1</v>
      </c>
    </row>
    <row r="461" spans="1:3">
      <c r="A461">
        <v>40</v>
      </c>
      <c r="B461">
        <f>'40'!L$12</f>
        <v>0.84614052769859982</v>
      </c>
      <c r="C461">
        <v>1</v>
      </c>
    </row>
    <row r="462" spans="1:3">
      <c r="A462">
        <v>41</v>
      </c>
      <c r="B462">
        <f>'41'!L$12</f>
        <v>0.57043047046675199</v>
      </c>
      <c r="C462">
        <v>1</v>
      </c>
    </row>
    <row r="463" spans="1:3">
      <c r="A463">
        <v>42</v>
      </c>
      <c r="B463">
        <f>'42'!L$12</f>
        <v>0.68804365231519204</v>
      </c>
      <c r="C463">
        <v>1</v>
      </c>
    </row>
    <row r="464" spans="1:3">
      <c r="A464">
        <v>43</v>
      </c>
      <c r="B464">
        <f>'43'!L$12</f>
        <v>0.89812815408245283</v>
      </c>
      <c r="C464">
        <v>1</v>
      </c>
    </row>
    <row r="465" spans="1:3">
      <c r="A465">
        <v>44</v>
      </c>
      <c r="B465">
        <f>'44'!L$12</f>
        <v>0.55565567085957235</v>
      </c>
      <c r="C465">
        <v>1</v>
      </c>
    </row>
    <row r="466" spans="1:3">
      <c r="A466">
        <v>45</v>
      </c>
      <c r="B466">
        <f>'45'!L$12</f>
        <v>0.80275021158209814</v>
      </c>
      <c r="C466">
        <v>1</v>
      </c>
    </row>
    <row r="467" spans="1:3">
      <c r="A467">
        <v>46</v>
      </c>
      <c r="B467">
        <f>'46'!L$12</f>
        <v>0.82650332362203605</v>
      </c>
      <c r="C467">
        <v>1</v>
      </c>
    </row>
    <row r="468" spans="1:3">
      <c r="A468">
        <v>47</v>
      </c>
      <c r="B468">
        <f>'47'!L$12</f>
        <v>0.73999572479683184</v>
      </c>
      <c r="C468">
        <v>1</v>
      </c>
    </row>
    <row r="469" spans="1:3">
      <c r="A469">
        <v>48</v>
      </c>
      <c r="B469">
        <f>'48'!L$12</f>
        <v>0.66770755086984968</v>
      </c>
      <c r="C469">
        <v>1</v>
      </c>
    </row>
    <row r="470" spans="1:3">
      <c r="A470">
        <v>49</v>
      </c>
      <c r="B470">
        <f>'49'!L$12</f>
        <v>0.59032323220262606</v>
      </c>
      <c r="C470">
        <v>1</v>
      </c>
    </row>
    <row r="471" spans="1:3">
      <c r="A471">
        <v>50</v>
      </c>
      <c r="B471">
        <f>'50'!L$12</f>
        <v>0.57378247813328453</v>
      </c>
      <c r="C471">
        <v>1</v>
      </c>
    </row>
    <row r="472" spans="1:3">
      <c r="A472">
        <v>51</v>
      </c>
      <c r="B472">
        <f>'51'!L$12</f>
        <v>0.48503053743712254</v>
      </c>
      <c r="C472">
        <v>1</v>
      </c>
    </row>
    <row r="473" spans="1:3">
      <c r="A473">
        <v>52</v>
      </c>
      <c r="B473">
        <f>'52'!L$12</f>
        <v>0.875</v>
      </c>
      <c r="C473">
        <v>1</v>
      </c>
    </row>
    <row r="474" spans="1:3">
      <c r="A474" t="s">
        <v>727</v>
      </c>
      <c r="B474">
        <f>AVERAGE(B422:B473)</f>
        <v>0.68616639246943556</v>
      </c>
    </row>
    <row r="475" spans="1:3">
      <c r="A475" t="s">
        <v>728</v>
      </c>
      <c r="B475">
        <f>STDEV(B422:B473)</f>
        <v>0.25345293491944204</v>
      </c>
    </row>
    <row r="481" spans="1:5">
      <c r="B481" s="17">
        <v>2018</v>
      </c>
      <c r="E481" t="s">
        <v>736</v>
      </c>
    </row>
    <row r="482" spans="1:5">
      <c r="A482">
        <v>1</v>
      </c>
      <c r="B482">
        <f>'1'!P$13</f>
        <v>0.90111606380510578</v>
      </c>
      <c r="C482">
        <v>1</v>
      </c>
    </row>
    <row r="483" spans="1:5">
      <c r="A483">
        <v>2</v>
      </c>
      <c r="B483">
        <f>'2'!P$13</f>
        <v>0.75881989831892105</v>
      </c>
      <c r="C483">
        <v>1</v>
      </c>
    </row>
    <row r="484" spans="1:5">
      <c r="A484">
        <v>3</v>
      </c>
      <c r="B484">
        <f>'3'!P$13</f>
        <v>0.52212188504742363</v>
      </c>
      <c r="C484">
        <v>1</v>
      </c>
    </row>
    <row r="485" spans="1:5">
      <c r="A485">
        <v>4</v>
      </c>
      <c r="B485">
        <f>'4'!P$13</f>
        <v>0.41304432376020722</v>
      </c>
      <c r="C485">
        <v>1</v>
      </c>
    </row>
    <row r="486" spans="1:5">
      <c r="A486">
        <v>5</v>
      </c>
      <c r="B486">
        <f>'5'!P$13</f>
        <v>0.97982742573521353</v>
      </c>
      <c r="C486">
        <v>1</v>
      </c>
    </row>
    <row r="487" spans="1:5">
      <c r="A487">
        <v>6</v>
      </c>
      <c r="B487">
        <f>'6'!P$13</f>
        <v>0.94633996155437849</v>
      </c>
      <c r="C487">
        <v>1</v>
      </c>
    </row>
    <row r="488" spans="1:5">
      <c r="A488">
        <v>7</v>
      </c>
      <c r="B488">
        <f>'7'!P$13</f>
        <v>1.1722783894397599</v>
      </c>
      <c r="C488">
        <v>1</v>
      </c>
    </row>
    <row r="489" spans="1:5">
      <c r="A489">
        <v>8</v>
      </c>
      <c r="B489">
        <f>'8'!P$13</f>
        <v>0.78296097465515735</v>
      </c>
      <c r="C489">
        <v>1</v>
      </c>
    </row>
    <row r="490" spans="1:5">
      <c r="A490">
        <v>9</v>
      </c>
      <c r="B490">
        <f>'9'!P$13</f>
        <v>0.9156494276423528</v>
      </c>
      <c r="C490">
        <v>1</v>
      </c>
    </row>
    <row r="491" spans="1:5">
      <c r="A491">
        <v>10</v>
      </c>
      <c r="B491">
        <f>'10'!P$13</f>
        <v>1.0141076923138757</v>
      </c>
      <c r="C491">
        <v>1</v>
      </c>
    </row>
    <row r="492" spans="1:5">
      <c r="A492">
        <v>11</v>
      </c>
      <c r="B492">
        <f>'11'!P$13</f>
        <v>1.0292782173137298</v>
      </c>
      <c r="C492">
        <v>1</v>
      </c>
    </row>
    <row r="493" spans="1:5">
      <c r="A493">
        <v>12</v>
      </c>
      <c r="B493">
        <f>'12'!P$13</f>
        <v>0.8697347044773428</v>
      </c>
      <c r="C493">
        <v>1</v>
      </c>
    </row>
    <row r="494" spans="1:5">
      <c r="A494">
        <v>13</v>
      </c>
      <c r="B494">
        <f>'13'!N$13</f>
        <v>0.40963170604762228</v>
      </c>
      <c r="C494">
        <v>1</v>
      </c>
    </row>
    <row r="495" spans="1:5">
      <c r="A495">
        <v>14</v>
      </c>
      <c r="B495">
        <f>'14'!P$13</f>
        <v>0.90426627835185469</v>
      </c>
      <c r="C495">
        <v>1</v>
      </c>
    </row>
    <row r="496" spans="1:5">
      <c r="A496">
        <v>15</v>
      </c>
      <c r="B496">
        <f>'15'!P$13</f>
        <v>0.88622162141215499</v>
      </c>
      <c r="C496">
        <v>1</v>
      </c>
    </row>
    <row r="497" spans="1:3">
      <c r="A497">
        <v>16</v>
      </c>
      <c r="B497">
        <f>'16'!P$13</f>
        <v>1.1949165543879428</v>
      </c>
      <c r="C497">
        <v>1</v>
      </c>
    </row>
    <row r="498" spans="1:3">
      <c r="A498">
        <v>17</v>
      </c>
      <c r="B498">
        <f>'17'!P$13</f>
        <v>0.54965916762486389</v>
      </c>
      <c r="C498">
        <v>1</v>
      </c>
    </row>
    <row r="499" spans="1:3">
      <c r="A499">
        <v>18</v>
      </c>
      <c r="B499">
        <f>'18'!P$13</f>
        <v>0.78582698063122047</v>
      </c>
      <c r="C499">
        <v>1</v>
      </c>
    </row>
    <row r="500" spans="1:3">
      <c r="A500">
        <v>19</v>
      </c>
      <c r="B500">
        <f>'19'!P$13</f>
        <v>0.86306021865931404</v>
      </c>
      <c r="C500">
        <v>1</v>
      </c>
    </row>
    <row r="501" spans="1:3">
      <c r="A501">
        <v>20</v>
      </c>
      <c r="B501">
        <f>'20'!P$13</f>
        <v>0.85878339087931232</v>
      </c>
      <c r="C501">
        <v>1</v>
      </c>
    </row>
    <row r="502" spans="1:3">
      <c r="A502">
        <v>21</v>
      </c>
      <c r="B502">
        <f>'21'!P$13</f>
        <v>0.71333238890838724</v>
      </c>
      <c r="C502">
        <v>1</v>
      </c>
    </row>
    <row r="503" spans="1:3">
      <c r="A503">
        <v>22</v>
      </c>
      <c r="B503">
        <f>'22'!P$13</f>
        <v>0.80936120187504135</v>
      </c>
      <c r="C503">
        <v>1</v>
      </c>
    </row>
    <row r="504" spans="1:3">
      <c r="A504">
        <v>23</v>
      </c>
      <c r="B504">
        <f>'23'!P$13</f>
        <v>1.3430214936112235</v>
      </c>
      <c r="C504">
        <v>1</v>
      </c>
    </row>
    <row r="505" spans="1:3">
      <c r="A505">
        <v>24</v>
      </c>
      <c r="B505">
        <f>'24'!P$13</f>
        <v>0.55137345363988344</v>
      </c>
      <c r="C505">
        <v>1</v>
      </c>
    </row>
    <row r="506" spans="1:3">
      <c r="A506">
        <v>25</v>
      </c>
      <c r="B506">
        <f>'25'!P$13</f>
        <v>1.0844744006545148</v>
      </c>
      <c r="C506">
        <v>1</v>
      </c>
    </row>
    <row r="507" spans="1:3">
      <c r="A507">
        <v>26</v>
      </c>
      <c r="B507">
        <f>'26'!P$13</f>
        <v>0.74013217194605507</v>
      </c>
      <c r="C507">
        <v>1</v>
      </c>
    </row>
    <row r="508" spans="1:3">
      <c r="A508">
        <v>27</v>
      </c>
      <c r="B508">
        <f>'27'!P$13</f>
        <v>0.60426199082602705</v>
      </c>
      <c r="C508">
        <v>1</v>
      </c>
    </row>
    <row r="509" spans="1:3">
      <c r="A509">
        <v>28</v>
      </c>
      <c r="B509">
        <f>'28'!P$13</f>
        <v>1.0146138120877053</v>
      </c>
      <c r="C509">
        <v>1</v>
      </c>
    </row>
    <row r="510" spans="1:3">
      <c r="A510">
        <v>29</v>
      </c>
      <c r="B510">
        <f>'29'!P$13</f>
        <v>0.92557875950180057</v>
      </c>
      <c r="C510">
        <v>1</v>
      </c>
    </row>
    <row r="511" spans="1:3">
      <c r="A511">
        <v>30</v>
      </c>
      <c r="B511">
        <f>'30'!P$13</f>
        <v>0.89565021021736324</v>
      </c>
      <c r="C511">
        <v>1</v>
      </c>
    </row>
    <row r="512" spans="1:3">
      <c r="A512">
        <v>31</v>
      </c>
      <c r="B512">
        <f>'31'!P$13</f>
        <v>1.298743811741798</v>
      </c>
      <c r="C512">
        <v>1</v>
      </c>
    </row>
    <row r="513" spans="1:3">
      <c r="A513">
        <v>32</v>
      </c>
      <c r="B513">
        <f>'32'!P$13</f>
        <v>0.89094943687303596</v>
      </c>
      <c r="C513">
        <v>1</v>
      </c>
    </row>
    <row r="514" spans="1:3">
      <c r="A514">
        <v>33</v>
      </c>
      <c r="B514">
        <f>'33'!P$13</f>
        <v>1.1792691022420456</v>
      </c>
      <c r="C514">
        <v>1</v>
      </c>
    </row>
    <row r="515" spans="1:3">
      <c r="A515">
        <v>34</v>
      </c>
      <c r="B515">
        <f>'34'!P$13</f>
        <v>1.2257633705037911</v>
      </c>
      <c r="C515">
        <v>1</v>
      </c>
    </row>
    <row r="516" spans="1:3">
      <c r="A516">
        <v>35</v>
      </c>
      <c r="B516">
        <f>'35'!P$13</f>
        <v>0.79059756211905974</v>
      </c>
      <c r="C516">
        <v>1</v>
      </c>
    </row>
    <row r="517" spans="1:3">
      <c r="A517">
        <v>36</v>
      </c>
      <c r="B517">
        <f>'36'!P$13</f>
        <v>0.90416054221758224</v>
      </c>
      <c r="C517">
        <v>1</v>
      </c>
    </row>
    <row r="518" spans="1:3">
      <c r="A518">
        <v>37</v>
      </c>
      <c r="B518">
        <f>'37'!P$13</f>
        <v>1.0141076923138757</v>
      </c>
      <c r="C518">
        <v>1</v>
      </c>
    </row>
    <row r="519" spans="1:3">
      <c r="A519">
        <v>38</v>
      </c>
      <c r="B519">
        <f>'38'!P$13</f>
        <v>0.9882457596276516</v>
      </c>
      <c r="C519">
        <v>1</v>
      </c>
    </row>
    <row r="520" spans="1:3">
      <c r="A520">
        <v>39</v>
      </c>
      <c r="B520">
        <f>'39'!L$13</f>
        <v>0.31738506360922297</v>
      </c>
      <c r="C520">
        <v>1</v>
      </c>
    </row>
    <row r="521" spans="1:3">
      <c r="A521">
        <v>40</v>
      </c>
      <c r="B521">
        <f>'40'!L$13</f>
        <v>0.386766282124959</v>
      </c>
      <c r="C521">
        <v>1</v>
      </c>
    </row>
    <row r="522" spans="1:3">
      <c r="A522">
        <v>41</v>
      </c>
      <c r="B522">
        <f>'41'!L$13</f>
        <v>0.3878160328391958</v>
      </c>
      <c r="C522">
        <v>1</v>
      </c>
    </row>
    <row r="523" spans="1:3">
      <c r="A523">
        <v>42</v>
      </c>
      <c r="B523">
        <f>'42'!L$13</f>
        <v>0.45139452239267314</v>
      </c>
      <c r="C523">
        <v>1</v>
      </c>
    </row>
    <row r="524" spans="1:3">
      <c r="A524">
        <v>43</v>
      </c>
      <c r="B524">
        <f>'43'!L$13</f>
        <v>0.33131453669902056</v>
      </c>
      <c r="C524">
        <v>1</v>
      </c>
    </row>
    <row r="525" spans="1:3">
      <c r="A525">
        <v>44</v>
      </c>
      <c r="B525">
        <f>'44'!L$13</f>
        <v>0.43470352429301723</v>
      </c>
      <c r="C525">
        <v>1</v>
      </c>
    </row>
    <row r="526" spans="1:3">
      <c r="A526">
        <v>45</v>
      </c>
      <c r="B526">
        <f>'45'!L$13</f>
        <v>0.74498152318517541</v>
      </c>
      <c r="C526">
        <v>1</v>
      </c>
    </row>
    <row r="527" spans="1:3">
      <c r="A527">
        <v>46</v>
      </c>
      <c r="B527">
        <f>'46'!L$13</f>
        <v>0.6204017331645213</v>
      </c>
      <c r="C527">
        <v>1</v>
      </c>
    </row>
    <row r="528" spans="1:3">
      <c r="A528">
        <v>47</v>
      </c>
      <c r="B528">
        <f>'47'!L$13</f>
        <v>0.88128080243190487</v>
      </c>
      <c r="C528">
        <v>1</v>
      </c>
    </row>
    <row r="529" spans="1:5">
      <c r="A529">
        <v>48</v>
      </c>
      <c r="B529">
        <f>'48'!L$13</f>
        <v>0.53513543321476353</v>
      </c>
      <c r="C529">
        <v>1</v>
      </c>
    </row>
    <row r="530" spans="1:5">
      <c r="A530">
        <v>49</v>
      </c>
      <c r="B530">
        <f>'49'!L$13</f>
        <v>1.2068709768496926</v>
      </c>
      <c r="C530">
        <v>1</v>
      </c>
    </row>
    <row r="531" spans="1:5">
      <c r="A531">
        <v>50</v>
      </c>
      <c r="B531">
        <f>'50'!L$13</f>
        <v>0.64508475410345012</v>
      </c>
      <c r="C531">
        <v>1</v>
      </c>
    </row>
    <row r="532" spans="1:5">
      <c r="A532">
        <v>51</v>
      </c>
      <c r="B532">
        <f>'51'!L$13</f>
        <v>0.67255687704300138</v>
      </c>
      <c r="C532">
        <v>1</v>
      </c>
    </row>
    <row r="533" spans="1:5">
      <c r="A533">
        <v>52</v>
      </c>
      <c r="B533">
        <f>'52'!L$13</f>
        <v>0.36609933623844887</v>
      </c>
      <c r="C533">
        <v>1</v>
      </c>
    </row>
    <row r="534" spans="1:5">
      <c r="A534" t="s">
        <v>727</v>
      </c>
      <c r="B534">
        <f>AVERAGE(B482:B533)</f>
        <v>0.80217448925295476</v>
      </c>
    </row>
    <row r="535" spans="1:5">
      <c r="A535" t="s">
        <v>728</v>
      </c>
      <c r="B535">
        <f>STDEV(B482:B533)</f>
        <v>0.27049735393646357</v>
      </c>
    </row>
    <row r="541" spans="1:5">
      <c r="B541" s="17">
        <v>2018</v>
      </c>
      <c r="E541" t="s">
        <v>737</v>
      </c>
    </row>
    <row r="542" spans="1:5">
      <c r="A542">
        <v>1</v>
      </c>
      <c r="B542">
        <f>'1'!P$14</f>
        <v>0.68475488386990646</v>
      </c>
      <c r="C542">
        <v>1</v>
      </c>
    </row>
    <row r="543" spans="1:5">
      <c r="A543">
        <v>2</v>
      </c>
      <c r="B543">
        <f>'2'!P$14</f>
        <v>1.0179781254070861</v>
      </c>
      <c r="C543">
        <v>1</v>
      </c>
    </row>
    <row r="544" spans="1:5">
      <c r="A544">
        <v>3</v>
      </c>
      <c r="B544">
        <f>'3'!P$14</f>
        <v>0.62807084589542705</v>
      </c>
      <c r="C544">
        <v>1</v>
      </c>
    </row>
    <row r="545" spans="1:3">
      <c r="A545">
        <v>4</v>
      </c>
      <c r="B545">
        <f>'4'!P$14</f>
        <v>0.79762288167154427</v>
      </c>
      <c r="C545">
        <v>1</v>
      </c>
    </row>
    <row r="546" spans="1:3">
      <c r="A546">
        <v>5</v>
      </c>
      <c r="B546">
        <f>'5'!P$14</f>
        <v>1.1949165543879425</v>
      </c>
      <c r="C546">
        <v>1</v>
      </c>
    </row>
    <row r="547" spans="1:3">
      <c r="A547">
        <v>6</v>
      </c>
      <c r="B547">
        <f>'6'!P$14</f>
        <v>1.0269549957271662</v>
      </c>
      <c r="C547">
        <v>1</v>
      </c>
    </row>
    <row r="548" spans="1:3">
      <c r="A548">
        <v>7</v>
      </c>
      <c r="B548">
        <f>'7'!P$14</f>
        <v>0.84086064405642125</v>
      </c>
      <c r="C548">
        <v>1</v>
      </c>
    </row>
    <row r="549" spans="1:3">
      <c r="A549">
        <v>8</v>
      </c>
      <c r="B549">
        <f>'8'!P$14</f>
        <v>1.1264931234032909</v>
      </c>
      <c r="C549">
        <v>1</v>
      </c>
    </row>
    <row r="550" spans="1:3">
      <c r="A550">
        <v>9</v>
      </c>
      <c r="B550">
        <f>'9'!P$14</f>
        <v>1.2250382901051113</v>
      </c>
      <c r="C550">
        <v>1</v>
      </c>
    </row>
    <row r="551" spans="1:3">
      <c r="A551">
        <v>10</v>
      </c>
      <c r="B551">
        <f>'10'!P$14</f>
        <v>1.123150573396146</v>
      </c>
      <c r="C551">
        <v>1</v>
      </c>
    </row>
    <row r="552" spans="1:3">
      <c r="A552">
        <v>11</v>
      </c>
      <c r="B552">
        <f>'11'!P$14</f>
        <v>1.2767107436558709</v>
      </c>
      <c r="C552">
        <v>1</v>
      </c>
    </row>
    <row r="553" spans="1:3">
      <c r="A553">
        <v>12</v>
      </c>
      <c r="B553">
        <f>'12'!P$14</f>
        <v>1.090474988336529</v>
      </c>
      <c r="C553">
        <v>1</v>
      </c>
    </row>
    <row r="554" spans="1:3">
      <c r="A554">
        <v>13</v>
      </c>
      <c r="B554">
        <f>'13'!N$14</f>
        <v>0.63931466364095346</v>
      </c>
      <c r="C554">
        <v>1</v>
      </c>
    </row>
    <row r="555" spans="1:3">
      <c r="A555">
        <v>14</v>
      </c>
      <c r="B555">
        <f>'14'!P$14</f>
        <v>0.85812511111485734</v>
      </c>
      <c r="C555">
        <v>1</v>
      </c>
    </row>
    <row r="556" spans="1:3">
      <c r="A556">
        <v>15</v>
      </c>
      <c r="B556">
        <f>'15'!P$14</f>
        <v>1.1852328060333859</v>
      </c>
      <c r="C556">
        <v>1</v>
      </c>
    </row>
    <row r="557" spans="1:3">
      <c r="A557">
        <v>16</v>
      </c>
      <c r="B557">
        <f>'16'!P$14</f>
        <v>1.1289303578772514</v>
      </c>
      <c r="C557">
        <v>1</v>
      </c>
    </row>
    <row r="558" spans="1:3">
      <c r="A558">
        <v>17</v>
      </c>
      <c r="B558">
        <f>'17'!P$14</f>
        <v>0.83483358464188129</v>
      </c>
      <c r="C558">
        <v>1</v>
      </c>
    </row>
    <row r="559" spans="1:3">
      <c r="A559">
        <v>18</v>
      </c>
      <c r="B559">
        <f>'18'!P$14</f>
        <v>0.96202674656761467</v>
      </c>
      <c r="C559">
        <v>1</v>
      </c>
    </row>
    <row r="560" spans="1:3">
      <c r="A560">
        <v>19</v>
      </c>
      <c r="B560">
        <f>'19'!P$14</f>
        <v>1.138365903645348</v>
      </c>
      <c r="C560">
        <v>1</v>
      </c>
    </row>
    <row r="561" spans="1:3">
      <c r="A561">
        <v>20</v>
      </c>
      <c r="B561">
        <f>'20'!P$14</f>
        <v>0.69493022867194276</v>
      </c>
      <c r="C561">
        <v>1</v>
      </c>
    </row>
    <row r="562" spans="1:3">
      <c r="A562">
        <v>21</v>
      </c>
      <c r="B562">
        <f>'21'!P$14</f>
        <v>1.1355512713659974</v>
      </c>
      <c r="C562">
        <v>1</v>
      </c>
    </row>
    <row r="563" spans="1:3">
      <c r="A563">
        <v>22</v>
      </c>
      <c r="B563">
        <f>'22'!P$14</f>
        <v>1.1505835491088974</v>
      </c>
      <c r="C563">
        <v>1</v>
      </c>
    </row>
    <row r="564" spans="1:3">
      <c r="A564">
        <v>23</v>
      </c>
      <c r="B564">
        <f>'23'!P$14</f>
        <v>1.256168274597167</v>
      </c>
      <c r="C564">
        <v>1</v>
      </c>
    </row>
    <row r="565" spans="1:3">
      <c r="A565">
        <v>24</v>
      </c>
      <c r="B565">
        <f>'24'!P$14</f>
        <v>0.59872230389202497</v>
      </c>
      <c r="C565">
        <v>1</v>
      </c>
    </row>
    <row r="566" spans="1:3">
      <c r="A566">
        <v>25</v>
      </c>
      <c r="B566">
        <f>'25'!P$14</f>
        <v>1.0623529686057271</v>
      </c>
      <c r="C566">
        <v>1</v>
      </c>
    </row>
    <row r="567" spans="1:3">
      <c r="A567">
        <v>26</v>
      </c>
      <c r="B567">
        <f>'26'!P$14</f>
        <v>0.80096539990453819</v>
      </c>
      <c r="C567">
        <v>1</v>
      </c>
    </row>
    <row r="568" spans="1:3">
      <c r="A568">
        <v>27</v>
      </c>
      <c r="B568">
        <f>'27'!P$14</f>
        <v>0.6612601134340147</v>
      </c>
      <c r="C568">
        <v>1</v>
      </c>
    </row>
    <row r="569" spans="1:3">
      <c r="A569">
        <v>28</v>
      </c>
      <c r="B569">
        <f>'28'!P$14</f>
        <v>1.114095453543356</v>
      </c>
      <c r="C569">
        <v>1</v>
      </c>
    </row>
    <row r="570" spans="1:3">
      <c r="A570">
        <v>29</v>
      </c>
      <c r="B570">
        <f>'29'!P$14</f>
        <v>1.0705071053201185</v>
      </c>
      <c r="C570">
        <v>1</v>
      </c>
    </row>
    <row r="571" spans="1:3">
      <c r="A571">
        <v>30</v>
      </c>
      <c r="B571">
        <f>'30'!P$14</f>
        <v>0.95322436674097011</v>
      </c>
      <c r="C571">
        <v>1</v>
      </c>
    </row>
    <row r="572" spans="1:3">
      <c r="A572">
        <v>31</v>
      </c>
      <c r="B572">
        <f>'31'!P$14</f>
        <v>1.129415340874192</v>
      </c>
      <c r="C572">
        <v>1</v>
      </c>
    </row>
    <row r="573" spans="1:3">
      <c r="A573">
        <v>32</v>
      </c>
      <c r="B573">
        <f>'32'!P$14</f>
        <v>1.0615810861242747</v>
      </c>
      <c r="C573">
        <v>1</v>
      </c>
    </row>
    <row r="574" spans="1:3">
      <c r="A574">
        <v>33</v>
      </c>
      <c r="B574">
        <f>'33'!P$14</f>
        <v>0.96160266436984543</v>
      </c>
      <c r="C574">
        <v>1</v>
      </c>
    </row>
    <row r="575" spans="1:3">
      <c r="A575">
        <v>34</v>
      </c>
      <c r="B575">
        <f>'34'!P$14</f>
        <v>1.2257633705037911</v>
      </c>
      <c r="C575">
        <v>1</v>
      </c>
    </row>
    <row r="576" spans="1:3">
      <c r="A576">
        <v>35</v>
      </c>
      <c r="B576">
        <f>'35'!P$14</f>
        <v>1.0577985874757712</v>
      </c>
      <c r="C576">
        <v>1</v>
      </c>
    </row>
    <row r="577" spans="1:3">
      <c r="A577">
        <v>36</v>
      </c>
      <c r="B577">
        <f>'36'!P$14</f>
        <v>0.98544650536685263</v>
      </c>
      <c r="C577">
        <v>1</v>
      </c>
    </row>
    <row r="578" spans="1:3">
      <c r="A578">
        <v>37</v>
      </c>
      <c r="B578">
        <f>'37'!P$14</f>
        <v>1.2229242914330354</v>
      </c>
      <c r="C578">
        <v>1</v>
      </c>
    </row>
    <row r="579" spans="1:3">
      <c r="A579">
        <v>38</v>
      </c>
      <c r="B579">
        <f>'38'!P$14</f>
        <v>0.89615887074074019</v>
      </c>
      <c r="C579">
        <v>1</v>
      </c>
    </row>
    <row r="580" spans="1:3">
      <c r="A580">
        <v>39</v>
      </c>
      <c r="B580">
        <f>'39'!L$14</f>
        <v>0.48604829379125075</v>
      </c>
      <c r="C580">
        <v>1</v>
      </c>
    </row>
    <row r="581" spans="1:3">
      <c r="A581">
        <v>40</v>
      </c>
      <c r="B581">
        <f>'40'!L$14</f>
        <v>0.52495476845240807</v>
      </c>
      <c r="C581">
        <v>1</v>
      </c>
    </row>
    <row r="582" spans="1:3">
      <c r="A582">
        <v>41</v>
      </c>
      <c r="B582">
        <f>'41'!L$14</f>
        <v>0.66799009890020933</v>
      </c>
      <c r="C582">
        <v>1</v>
      </c>
    </row>
    <row r="583" spans="1:3">
      <c r="A583">
        <v>42</v>
      </c>
      <c r="B583">
        <f>'42'!L$14</f>
        <v>0.67899228143485024</v>
      </c>
      <c r="C583">
        <v>1</v>
      </c>
    </row>
    <row r="584" spans="1:3">
      <c r="A584">
        <v>43</v>
      </c>
      <c r="B584">
        <f>'43'!L$14</f>
        <v>0.80176539776661926</v>
      </c>
      <c r="C584">
        <v>1</v>
      </c>
    </row>
    <row r="585" spans="1:3">
      <c r="A585">
        <v>44</v>
      </c>
      <c r="B585">
        <f>'44'!L$14</f>
        <v>0.89849260521257457</v>
      </c>
      <c r="C585">
        <v>1</v>
      </c>
    </row>
    <row r="586" spans="1:3">
      <c r="A586">
        <v>45</v>
      </c>
      <c r="B586">
        <f>'45'!L$14</f>
        <v>0.99392731911336973</v>
      </c>
      <c r="C586">
        <v>1</v>
      </c>
    </row>
    <row r="587" spans="1:3">
      <c r="A587">
        <v>46</v>
      </c>
      <c r="B587">
        <f>'46'!L$14</f>
        <v>1.0491861495742818</v>
      </c>
      <c r="C587">
        <v>1</v>
      </c>
    </row>
    <row r="588" spans="1:3">
      <c r="A588">
        <v>47</v>
      </c>
      <c r="B588">
        <f>'47'!L$14</f>
        <v>1.1292925276127734</v>
      </c>
      <c r="C588">
        <v>1</v>
      </c>
    </row>
    <row r="589" spans="1:3">
      <c r="A589">
        <v>48</v>
      </c>
      <c r="B589">
        <f>'48'!L$14</f>
        <v>0.93274606581733399</v>
      </c>
      <c r="C589">
        <v>1</v>
      </c>
    </row>
    <row r="590" spans="1:3">
      <c r="A590">
        <v>49</v>
      </c>
      <c r="B590">
        <f>'49'!L$14</f>
        <v>1.0411660506173657</v>
      </c>
      <c r="C590">
        <v>1</v>
      </c>
    </row>
    <row r="591" spans="1:3">
      <c r="A591">
        <v>50</v>
      </c>
      <c r="B591">
        <f>'50'!L$14</f>
        <v>0.94152473477759069</v>
      </c>
      <c r="C591">
        <v>1</v>
      </c>
    </row>
    <row r="592" spans="1:3">
      <c r="A592">
        <v>51</v>
      </c>
      <c r="B592">
        <f>'51'!L$14</f>
        <v>0.83113476950050635</v>
      </c>
      <c r="C592">
        <v>1</v>
      </c>
    </row>
    <row r="593" spans="1:5">
      <c r="A593">
        <v>52</v>
      </c>
      <c r="B593">
        <f>'52'!L$14</f>
        <v>0.65680679608630133</v>
      </c>
      <c r="C593">
        <v>1</v>
      </c>
    </row>
    <row r="594" spans="1:5">
      <c r="A594" t="s">
        <v>727</v>
      </c>
      <c r="B594">
        <f>AVERAGE(B542:B593)</f>
        <v>0.95101798911854674</v>
      </c>
    </row>
    <row r="595" spans="1:5">
      <c r="A595" t="s">
        <v>728</v>
      </c>
      <c r="B595">
        <f>STDEV(B542:B593)</f>
        <v>0.2094746988675624</v>
      </c>
    </row>
    <row r="601" spans="1:5">
      <c r="B601" s="17">
        <v>2018</v>
      </c>
      <c r="E601" t="s">
        <v>738</v>
      </c>
    </row>
    <row r="602" spans="1:5">
      <c r="A602">
        <v>1</v>
      </c>
      <c r="B602">
        <f>'1'!P$15</f>
        <v>0.72337849917318919</v>
      </c>
      <c r="C602">
        <v>1</v>
      </c>
    </row>
    <row r="603" spans="1:5">
      <c r="A603">
        <v>2</v>
      </c>
      <c r="B603">
        <f>'2'!P$15</f>
        <v>1.1150020168002535</v>
      </c>
      <c r="C603">
        <v>1</v>
      </c>
    </row>
    <row r="604" spans="1:5">
      <c r="A604">
        <v>3</v>
      </c>
      <c r="B604">
        <f>'3'!P$15</f>
        <v>0.86262036900434136</v>
      </c>
      <c r="C604">
        <v>1</v>
      </c>
    </row>
    <row r="605" spans="1:5">
      <c r="A605">
        <v>4</v>
      </c>
      <c r="B605">
        <f>'4'!P$15</f>
        <v>0.56920333076800111</v>
      </c>
      <c r="C605">
        <v>1</v>
      </c>
    </row>
    <row r="606" spans="1:5">
      <c r="A606">
        <v>5</v>
      </c>
      <c r="B606">
        <f>'5'!P$15</f>
        <v>0.74322691582251443</v>
      </c>
      <c r="C606">
        <v>1</v>
      </c>
    </row>
    <row r="607" spans="1:5">
      <c r="A607">
        <v>6</v>
      </c>
      <c r="B607">
        <f>'6'!P$15</f>
        <v>0.91665933243962461</v>
      </c>
      <c r="C607">
        <v>1</v>
      </c>
    </row>
    <row r="608" spans="1:5">
      <c r="A608">
        <v>7</v>
      </c>
      <c r="B608">
        <f>'7'!P$15</f>
        <v>0.96052576614258467</v>
      </c>
      <c r="C608">
        <v>1</v>
      </c>
    </row>
    <row r="609" spans="1:3">
      <c r="A609">
        <v>8</v>
      </c>
      <c r="B609">
        <f>'8'!P$15</f>
        <v>0.81468635467346417</v>
      </c>
      <c r="C609">
        <v>1</v>
      </c>
    </row>
    <row r="610" spans="1:3">
      <c r="A610">
        <v>9</v>
      </c>
      <c r="B610">
        <f>'9'!P$15</f>
        <v>0.93655999964852388</v>
      </c>
      <c r="C610">
        <v>1</v>
      </c>
    </row>
    <row r="611" spans="1:3">
      <c r="A611">
        <v>10</v>
      </c>
      <c r="B611">
        <f>'10'!P$15</f>
        <v>1.0265669103898329</v>
      </c>
      <c r="C611">
        <v>1</v>
      </c>
    </row>
    <row r="612" spans="1:3">
      <c r="A612">
        <v>11</v>
      </c>
      <c r="B612">
        <f>'11'!P$15</f>
        <v>0.98789980806149902</v>
      </c>
      <c r="C612">
        <v>1</v>
      </c>
    </row>
    <row r="613" spans="1:3">
      <c r="A613">
        <v>12</v>
      </c>
      <c r="B613">
        <f>'12'!P$15</f>
        <v>0.95824325946661781</v>
      </c>
      <c r="C613">
        <v>1</v>
      </c>
    </row>
    <row r="614" spans="1:3">
      <c r="A614">
        <v>13</v>
      </c>
      <c r="B614">
        <f>'13'!N$15</f>
        <v>0.58674745735872025</v>
      </c>
      <c r="C614">
        <v>1</v>
      </c>
    </row>
    <row r="615" spans="1:3">
      <c r="A615">
        <v>14</v>
      </c>
      <c r="B615">
        <f>'14'!P$15</f>
        <v>0.67386720057013572</v>
      </c>
      <c r="C615">
        <v>1</v>
      </c>
    </row>
    <row r="616" spans="1:3">
      <c r="A616">
        <v>15</v>
      </c>
      <c r="B616">
        <f>'15'!P$15</f>
        <v>1.1886486458963619</v>
      </c>
      <c r="C616">
        <v>1</v>
      </c>
    </row>
    <row r="617" spans="1:3">
      <c r="A617">
        <v>16</v>
      </c>
      <c r="B617">
        <f>'16'!P$15</f>
        <v>1.3731245172231745</v>
      </c>
      <c r="C617">
        <v>1</v>
      </c>
    </row>
    <row r="618" spans="1:3">
      <c r="A618">
        <v>17</v>
      </c>
      <c r="B618">
        <f>'17'!P$15</f>
        <v>0.87595162457896469</v>
      </c>
      <c r="C618">
        <v>1</v>
      </c>
    </row>
    <row r="619" spans="1:3">
      <c r="A619">
        <v>18</v>
      </c>
      <c r="B619">
        <f>'18'!P$15</f>
        <v>0.82556873029956024</v>
      </c>
      <c r="C619">
        <v>1</v>
      </c>
    </row>
    <row r="620" spans="1:3">
      <c r="A620">
        <v>19</v>
      </c>
      <c r="B620">
        <f>'19'!P$15</f>
        <v>0.97381764847719232</v>
      </c>
      <c r="C620">
        <v>1</v>
      </c>
    </row>
    <row r="621" spans="1:3">
      <c r="A621">
        <v>20</v>
      </c>
      <c r="B621">
        <f>'20'!P$15</f>
        <v>0.84346981547004307</v>
      </c>
      <c r="C621">
        <v>1</v>
      </c>
    </row>
    <row r="622" spans="1:3">
      <c r="A622">
        <v>21</v>
      </c>
      <c r="B622">
        <f>'21'!P$15</f>
        <v>0.68120655840737798</v>
      </c>
      <c r="C622">
        <v>1</v>
      </c>
    </row>
    <row r="623" spans="1:3">
      <c r="A623">
        <v>22</v>
      </c>
      <c r="B623">
        <f>'22'!P$15</f>
        <v>0.76172644452098548</v>
      </c>
      <c r="C623">
        <v>1</v>
      </c>
    </row>
    <row r="624" spans="1:3">
      <c r="A624">
        <v>23</v>
      </c>
      <c r="B624">
        <f>'23'!P$15</f>
        <v>0.92620261968847817</v>
      </c>
      <c r="C624">
        <v>1</v>
      </c>
    </row>
    <row r="625" spans="1:3">
      <c r="A625">
        <v>24</v>
      </c>
      <c r="B625">
        <f>'24'!P$15</f>
        <v>0.40540236787745459</v>
      </c>
      <c r="C625">
        <v>1</v>
      </c>
    </row>
    <row r="626" spans="1:3">
      <c r="A626">
        <v>25</v>
      </c>
      <c r="B626">
        <f>'25'!P$15</f>
        <v>1.0376033643914844</v>
      </c>
      <c r="C626">
        <v>1</v>
      </c>
    </row>
    <row r="627" spans="1:3">
      <c r="A627">
        <v>26</v>
      </c>
      <c r="B627">
        <f>'26'!P$15</f>
        <v>0.78668281807782781</v>
      </c>
      <c r="C627">
        <v>1</v>
      </c>
    </row>
    <row r="628" spans="1:3">
      <c r="A628">
        <v>27</v>
      </c>
      <c r="B628">
        <f>'27'!P$15</f>
        <v>0.64286374623643305</v>
      </c>
      <c r="C628">
        <v>1</v>
      </c>
    </row>
    <row r="629" spans="1:3">
      <c r="A629">
        <v>28</v>
      </c>
      <c r="B629">
        <f>'28'!P$15</f>
        <v>0.75623975126848264</v>
      </c>
      <c r="C629">
        <v>1</v>
      </c>
    </row>
    <row r="630" spans="1:3">
      <c r="A630">
        <v>29</v>
      </c>
      <c r="B630">
        <f>'29'!P$15</f>
        <v>0.87110404596377322</v>
      </c>
      <c r="C630">
        <v>1</v>
      </c>
    </row>
    <row r="631" spans="1:3">
      <c r="A631">
        <v>30</v>
      </c>
      <c r="B631">
        <f>'30'!P$15</f>
        <v>0.76143669362533317</v>
      </c>
      <c r="C631">
        <v>1</v>
      </c>
    </row>
    <row r="632" spans="1:3">
      <c r="A632">
        <v>31</v>
      </c>
      <c r="B632">
        <f>'31'!P$15</f>
        <v>1.2095288456653186</v>
      </c>
      <c r="C632">
        <v>1</v>
      </c>
    </row>
    <row r="633" spans="1:3">
      <c r="A633">
        <v>32</v>
      </c>
      <c r="B633">
        <f>'32'!P$15</f>
        <v>0.63749163502004735</v>
      </c>
      <c r="C633">
        <v>1</v>
      </c>
    </row>
    <row r="634" spans="1:3">
      <c r="A634">
        <v>33</v>
      </c>
      <c r="B634">
        <f>'33'!P$15</f>
        <v>1.0862490049181617</v>
      </c>
      <c r="C634">
        <v>1</v>
      </c>
    </row>
    <row r="635" spans="1:3">
      <c r="A635">
        <v>34</v>
      </c>
      <c r="B635">
        <f>'34'!P$15</f>
        <v>1.2679429783321028</v>
      </c>
      <c r="C635">
        <v>1</v>
      </c>
    </row>
    <row r="636" spans="1:3">
      <c r="A636">
        <v>35</v>
      </c>
      <c r="B636">
        <f>'35'!P$15</f>
        <v>1.1136852621029398</v>
      </c>
      <c r="C636">
        <v>1</v>
      </c>
    </row>
    <row r="637" spans="1:3">
      <c r="A637">
        <v>36</v>
      </c>
      <c r="B637">
        <f>'36'!P$15</f>
        <v>0.86143438176378395</v>
      </c>
      <c r="C637">
        <v>1</v>
      </c>
    </row>
    <row r="638" spans="1:3">
      <c r="A638">
        <v>37</v>
      </c>
      <c r="B638">
        <f>'37'!P$15</f>
        <v>1.2518837682905026</v>
      </c>
      <c r="C638">
        <v>1</v>
      </c>
    </row>
    <row r="639" spans="1:3">
      <c r="A639">
        <v>38</v>
      </c>
      <c r="B639">
        <f>'38'!P$15</f>
        <v>1.0727230126158003</v>
      </c>
      <c r="C639">
        <v>1</v>
      </c>
    </row>
    <row r="640" spans="1:3">
      <c r="A640">
        <v>39</v>
      </c>
      <c r="B640">
        <f>'39'!L$15</f>
        <v>0.14446125138748611</v>
      </c>
      <c r="C640">
        <v>1</v>
      </c>
    </row>
    <row r="641" spans="1:3">
      <c r="A641">
        <v>40</v>
      </c>
      <c r="B641">
        <f>'40'!L$15</f>
        <v>0.24422902657734624</v>
      </c>
      <c r="C641">
        <v>1</v>
      </c>
    </row>
    <row r="642" spans="1:3">
      <c r="A642">
        <v>41</v>
      </c>
      <c r="B642">
        <f>'41'!L$15</f>
        <v>0.49779210917262767</v>
      </c>
      <c r="C642">
        <v>1</v>
      </c>
    </row>
    <row r="643" spans="1:3">
      <c r="A643">
        <v>42</v>
      </c>
      <c r="B643">
        <f>'42'!L$15</f>
        <v>0.71011361266299167</v>
      </c>
      <c r="C643">
        <v>1</v>
      </c>
    </row>
    <row r="644" spans="1:3">
      <c r="A644">
        <v>43</v>
      </c>
      <c r="B644">
        <f>'43'!L$15</f>
        <v>0.3759134825048267</v>
      </c>
      <c r="C644">
        <v>1</v>
      </c>
    </row>
    <row r="645" spans="1:3">
      <c r="A645">
        <v>44</v>
      </c>
      <c r="B645">
        <f>'44'!L$15</f>
        <v>0.79017229758160956</v>
      </c>
      <c r="C645">
        <v>1</v>
      </c>
    </row>
    <row r="646" spans="1:3">
      <c r="A646">
        <v>45</v>
      </c>
      <c r="B646">
        <f>'45'!L$15</f>
        <v>1.0093671524194612</v>
      </c>
      <c r="C646">
        <v>1</v>
      </c>
    </row>
    <row r="647" spans="1:3">
      <c r="A647">
        <v>46</v>
      </c>
      <c r="B647">
        <f>'46'!L$15</f>
        <v>0.51554581818226797</v>
      </c>
      <c r="C647">
        <v>1</v>
      </c>
    </row>
    <row r="648" spans="1:3">
      <c r="A648">
        <v>47</v>
      </c>
      <c r="B648">
        <f>'47'!L$15</f>
        <v>1.0552034092284166</v>
      </c>
      <c r="C648">
        <v>1</v>
      </c>
    </row>
    <row r="649" spans="1:3">
      <c r="A649">
        <v>48</v>
      </c>
      <c r="B649">
        <f>'48'!L$15</f>
        <v>0.85898156179507557</v>
      </c>
      <c r="C649">
        <v>1</v>
      </c>
    </row>
    <row r="650" spans="1:3">
      <c r="A650">
        <v>49</v>
      </c>
      <c r="B650">
        <f>'49'!L$15</f>
        <v>0.97234452286040995</v>
      </c>
      <c r="C650">
        <v>1</v>
      </c>
    </row>
    <row r="651" spans="1:3">
      <c r="A651">
        <v>50</v>
      </c>
      <c r="B651">
        <f>'50'!L$15</f>
        <v>1.1893410462855811</v>
      </c>
      <c r="C651">
        <v>1</v>
      </c>
    </row>
    <row r="652" spans="1:3">
      <c r="A652">
        <v>51</v>
      </c>
      <c r="B652">
        <f>'51'!L$15</f>
        <v>0.61478489431362981</v>
      </c>
      <c r="C652">
        <v>1</v>
      </c>
    </row>
    <row r="653" spans="1:3">
      <c r="A653">
        <v>52</v>
      </c>
      <c r="B653">
        <f>'52'!L$15</f>
        <v>0.76551041538231601</v>
      </c>
      <c r="C653">
        <v>1</v>
      </c>
    </row>
    <row r="654" spans="1:3">
      <c r="A654" t="s">
        <v>727</v>
      </c>
      <c r="B654">
        <f>AVERAGE(B602:B653)</f>
        <v>0.8429026173343257</v>
      </c>
    </row>
    <row r="655" spans="1:3">
      <c r="A655" t="s">
        <v>728</v>
      </c>
      <c r="B655">
        <f>STDEV(B602:B653)</f>
        <v>0.25820003327072905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E53"/>
  <sheetViews>
    <sheetView topLeftCell="A28" workbookViewId="0">
      <selection activeCell="H8" sqref="H8"/>
    </sheetView>
  </sheetViews>
  <sheetFormatPr baseColWidth="10" defaultColWidth="9.1640625" defaultRowHeight="15"/>
  <cols>
    <col min="2" max="2" width="36.5" customWidth="1"/>
    <col min="3" max="3" width="14" customWidth="1"/>
    <col min="4" max="4" width="13.5" customWidth="1"/>
    <col min="5" max="5" width="13.6640625" style="43" customWidth="1"/>
  </cols>
  <sheetData>
    <row r="1" spans="1:5" ht="31" thickBot="1">
      <c r="A1" s="3" t="s">
        <v>2</v>
      </c>
      <c r="B1" s="4" t="s">
        <v>173</v>
      </c>
      <c r="C1" s="4" t="s">
        <v>580</v>
      </c>
      <c r="D1" s="4" t="s">
        <v>739</v>
      </c>
      <c r="E1" s="4" t="s">
        <v>740</v>
      </c>
    </row>
    <row r="2" spans="1:5" ht="16" thickBot="1">
      <c r="A2" s="1" t="s">
        <v>583</v>
      </c>
      <c r="B2" s="2" t="s">
        <v>175</v>
      </c>
      <c r="C2" s="7" t="s">
        <v>584</v>
      </c>
      <c r="D2" s="46">
        <f>Сводная!B54</f>
        <v>1.1477125149575085</v>
      </c>
      <c r="E2" s="45">
        <f>Сводная!B55</f>
        <v>0.18385340393337893</v>
      </c>
    </row>
    <row r="3" spans="1:5" ht="27" thickBot="1">
      <c r="A3" s="1" t="s">
        <v>587</v>
      </c>
      <c r="B3" s="2" t="s">
        <v>176</v>
      </c>
      <c r="C3" s="7" t="s">
        <v>588</v>
      </c>
      <c r="D3" s="46">
        <f>Сводная!B114</f>
        <v>0.8224342101419736</v>
      </c>
      <c r="E3" s="45">
        <f>Сводная!B115</f>
        <v>0.18577499289192193</v>
      </c>
    </row>
    <row r="4" spans="1:5" ht="29" thickBot="1">
      <c r="A4" s="1" t="s">
        <v>590</v>
      </c>
      <c r="B4" s="2" t="s">
        <v>177</v>
      </c>
      <c r="C4" s="7" t="s">
        <v>591</v>
      </c>
      <c r="D4" s="46">
        <f>Сводная!B174</f>
        <v>0.91662070609929114</v>
      </c>
      <c r="E4" s="45">
        <f>Сводная!B175</f>
        <v>0.26104947068949275</v>
      </c>
    </row>
    <row r="5" spans="1:5" ht="16" thickBot="1">
      <c r="A5" s="1" t="s">
        <v>594</v>
      </c>
      <c r="B5" s="2" t="s">
        <v>178</v>
      </c>
      <c r="C5" s="7" t="s">
        <v>595</v>
      </c>
      <c r="D5" s="46">
        <f>Сводная!B234</f>
        <v>0.9986622692237499</v>
      </c>
      <c r="E5" s="45">
        <f>Сводная!B235</f>
        <v>0.10084881270877873</v>
      </c>
    </row>
    <row r="6" spans="1:5" ht="29" thickBot="1">
      <c r="A6" s="1" t="s">
        <v>598</v>
      </c>
      <c r="B6" s="2" t="s">
        <v>179</v>
      </c>
      <c r="C6" s="7" t="s">
        <v>599</v>
      </c>
      <c r="D6" s="46">
        <f>Сводная!B294</f>
        <v>0.78665222069456298</v>
      </c>
      <c r="E6" s="45">
        <f>Сводная!B295</f>
        <v>0.26502410189108089</v>
      </c>
    </row>
    <row r="7" spans="1:5" ht="29" thickBot="1">
      <c r="A7" s="1" t="s">
        <v>602</v>
      </c>
      <c r="B7" s="2" t="s">
        <v>180</v>
      </c>
      <c r="C7" s="7" t="s">
        <v>603</v>
      </c>
      <c r="D7" s="46">
        <f>Сводная!B354</f>
        <v>0.99483562988632024</v>
      </c>
      <c r="E7" s="45">
        <f>Сводная!B355</f>
        <v>8.8068104404404698E-2</v>
      </c>
    </row>
    <row r="8" spans="1:5" ht="16" thickBot="1">
      <c r="A8" s="1" t="s">
        <v>606</v>
      </c>
      <c r="B8" s="2" t="s">
        <v>181</v>
      </c>
      <c r="C8" s="7" t="s">
        <v>607</v>
      </c>
      <c r="D8" s="46">
        <f>Сводная!B414</f>
        <v>0.521695282345912</v>
      </c>
      <c r="E8" s="45">
        <f>Сводная!B415</f>
        <v>0.11835620015030462</v>
      </c>
    </row>
    <row r="9" spans="1:5" ht="16" thickBot="1">
      <c r="A9" s="1" t="s">
        <v>610</v>
      </c>
      <c r="B9" s="2" t="s">
        <v>182</v>
      </c>
      <c r="C9" s="7" t="s">
        <v>607</v>
      </c>
      <c r="D9" s="46">
        <f>Сводная!B474</f>
        <v>0.68616639246943556</v>
      </c>
      <c r="E9" s="45">
        <f>Сводная!B475</f>
        <v>0.25345293491944204</v>
      </c>
    </row>
    <row r="10" spans="1:5" ht="29" thickBot="1">
      <c r="A10" s="1" t="s">
        <v>612</v>
      </c>
      <c r="B10" s="2" t="s">
        <v>183</v>
      </c>
      <c r="C10" s="7" t="s">
        <v>613</v>
      </c>
      <c r="D10" s="46">
        <f>Сводная!B534</f>
        <v>0.80217448925295476</v>
      </c>
      <c r="E10" s="45">
        <f>Сводная!B535</f>
        <v>0.27049735393646357</v>
      </c>
    </row>
    <row r="11" spans="1:5" ht="29" thickBot="1">
      <c r="A11" s="1" t="s">
        <v>615</v>
      </c>
      <c r="B11" s="12" t="s">
        <v>616</v>
      </c>
      <c r="C11" s="7" t="s">
        <v>617</v>
      </c>
      <c r="D11" s="46">
        <f>Сводная!B594</f>
        <v>0.95101798911854674</v>
      </c>
      <c r="E11" s="45">
        <f>Сводная!B595</f>
        <v>0.2094746988675624</v>
      </c>
    </row>
    <row r="12" spans="1:5" ht="39" customHeight="1" thickBot="1">
      <c r="A12" s="1" t="s">
        <v>619</v>
      </c>
      <c r="B12" s="2" t="s">
        <v>185</v>
      </c>
      <c r="C12" s="7" t="s">
        <v>620</v>
      </c>
      <c r="D12" s="46">
        <f>Сводная!B654</f>
        <v>0.8429026173343257</v>
      </c>
      <c r="E12" s="45">
        <f>Сводная!B655</f>
        <v>0.25820003327072905</v>
      </c>
    </row>
    <row r="15" spans="1:5">
      <c r="C15">
        <v>-100</v>
      </c>
      <c r="E15" s="43">
        <v>0</v>
      </c>
    </row>
    <row r="16" spans="1:5">
      <c r="C16">
        <v>0</v>
      </c>
      <c r="E16" s="43">
        <v>1</v>
      </c>
    </row>
    <row r="17" spans="2:5">
      <c r="C17">
        <v>100</v>
      </c>
      <c r="E17" s="43">
        <v>1.5</v>
      </c>
    </row>
    <row r="19" spans="2:5">
      <c r="C19" t="s">
        <v>623</v>
      </c>
      <c r="E19" s="44">
        <v>1</v>
      </c>
    </row>
    <row r="20" spans="2:5">
      <c r="C20" t="s">
        <v>624</v>
      </c>
      <c r="E20" s="44">
        <v>7.4999999999999997E-3</v>
      </c>
    </row>
    <row r="21" spans="2:5">
      <c r="C21" t="s">
        <v>625</v>
      </c>
      <c r="E21" s="44">
        <v>-2.5000000000000001E-5</v>
      </c>
    </row>
    <row r="30" spans="2:5" ht="16" thickBot="1">
      <c r="B30" s="2" t="s">
        <v>181</v>
      </c>
      <c r="C30">
        <v>0.51932740247229703</v>
      </c>
    </row>
    <row r="31" spans="2:5" ht="16" thickBot="1">
      <c r="B31" s="2" t="s">
        <v>182</v>
      </c>
      <c r="C31">
        <v>0.68287634919524642</v>
      </c>
    </row>
    <row r="32" spans="2:5" ht="29" thickBot="1">
      <c r="B32" s="2" t="s">
        <v>179</v>
      </c>
      <c r="C32">
        <v>0.79362097431018996</v>
      </c>
    </row>
    <row r="33" spans="2:3" ht="29" thickBot="1">
      <c r="B33" s="2" t="s">
        <v>183</v>
      </c>
      <c r="C33">
        <v>0.80665162579317229</v>
      </c>
    </row>
    <row r="34" spans="2:3" ht="16" thickBot="1">
      <c r="B34" s="2" t="s">
        <v>176</v>
      </c>
      <c r="C34">
        <v>0.82980764438113419</v>
      </c>
    </row>
    <row r="35" spans="2:3" ht="29" thickBot="1">
      <c r="B35" s="2" t="s">
        <v>185</v>
      </c>
      <c r="C35">
        <v>0.84180383412283655</v>
      </c>
    </row>
    <row r="36" spans="2:3" ht="29" thickBot="1">
      <c r="B36" s="2" t="s">
        <v>177</v>
      </c>
      <c r="C36">
        <v>0.91865255940205226</v>
      </c>
    </row>
    <row r="37" spans="2:3" ht="29" thickBot="1">
      <c r="B37" s="2" t="s">
        <v>616</v>
      </c>
      <c r="C37">
        <v>0.93353535672130472</v>
      </c>
    </row>
    <row r="38" spans="2:3" ht="29" thickBot="1">
      <c r="B38" s="2" t="s">
        <v>180</v>
      </c>
      <c r="C38">
        <v>0.99503302379613878</v>
      </c>
    </row>
    <row r="39" spans="2:3" ht="16" thickBot="1">
      <c r="B39" s="12" t="s">
        <v>178</v>
      </c>
      <c r="C39">
        <v>0.99920121047763244</v>
      </c>
    </row>
    <row r="40" spans="2:3" ht="16" thickBot="1">
      <c r="B40" s="2" t="s">
        <v>175</v>
      </c>
      <c r="C40">
        <v>1.1522226009734284</v>
      </c>
    </row>
    <row r="43" spans="2:3" ht="29" thickBot="1">
      <c r="B43" s="2" t="s">
        <v>180</v>
      </c>
      <c r="C43">
        <v>8.8349416493193042E-2</v>
      </c>
    </row>
    <row r="44" spans="2:3" ht="16" thickBot="1">
      <c r="B44" s="2" t="s">
        <v>178</v>
      </c>
      <c r="C44">
        <v>0.1037814465521226</v>
      </c>
    </row>
    <row r="45" spans="2:3" ht="16" thickBot="1">
      <c r="B45" s="2" t="s">
        <v>181</v>
      </c>
      <c r="C45">
        <v>0.1198949858278163</v>
      </c>
    </row>
    <row r="46" spans="2:3" ht="16" thickBot="1">
      <c r="B46" s="2" t="s">
        <v>175</v>
      </c>
      <c r="C46">
        <v>0.18160626222907125</v>
      </c>
    </row>
    <row r="47" spans="2:3" ht="16" thickBot="1">
      <c r="B47" s="2" t="s">
        <v>176</v>
      </c>
      <c r="C47">
        <v>0.18785500033773905</v>
      </c>
    </row>
    <row r="48" spans="2:3" ht="29" thickBot="1">
      <c r="B48" s="2" t="s">
        <v>616</v>
      </c>
      <c r="C48">
        <v>0.21583422682690989</v>
      </c>
    </row>
    <row r="49" spans="2:3" ht="16" thickBot="1">
      <c r="B49" s="2" t="s">
        <v>182</v>
      </c>
      <c r="C49">
        <v>0.25082756134719753</v>
      </c>
    </row>
    <row r="50" spans="2:3" ht="29" thickBot="1">
      <c r="B50" s="2" t="s">
        <v>185</v>
      </c>
      <c r="C50">
        <v>0.26059537491260798</v>
      </c>
    </row>
    <row r="51" spans="2:3" ht="29" thickBot="1">
      <c r="B51" s="2" t="s">
        <v>183</v>
      </c>
      <c r="C51">
        <v>0.26592967458421279</v>
      </c>
    </row>
    <row r="52" spans="2:3" ht="29" thickBot="1">
      <c r="B52" s="12" t="s">
        <v>177</v>
      </c>
      <c r="C52">
        <v>0.26751463230100903</v>
      </c>
    </row>
    <row r="53" spans="2:3" ht="29" thickBot="1">
      <c r="B53" s="2" t="s">
        <v>179</v>
      </c>
      <c r="C53">
        <v>0.27136100635024568</v>
      </c>
    </row>
  </sheetData>
  <sortState xmlns:xlrd2="http://schemas.microsoft.com/office/spreadsheetml/2017/richdata2" ref="B43:C53">
    <sortCondition ref="C43:C5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МО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и1на</vt:lpstr>
      <vt:lpstr>и1но</vt:lpstr>
      <vt:lpstr>и2на</vt:lpstr>
      <vt:lpstr>и2но</vt:lpstr>
      <vt:lpstr>и3на</vt:lpstr>
      <vt:lpstr>и3но</vt:lpstr>
      <vt:lpstr>и4на</vt:lpstr>
      <vt:lpstr>и4но</vt:lpstr>
      <vt:lpstr>и5на</vt:lpstr>
      <vt:lpstr>и5но</vt:lpstr>
      <vt:lpstr>и6на</vt:lpstr>
      <vt:lpstr>и6но</vt:lpstr>
      <vt:lpstr>и7на</vt:lpstr>
      <vt:lpstr>и7но</vt:lpstr>
      <vt:lpstr>и8на</vt:lpstr>
      <vt:lpstr>и8но</vt:lpstr>
      <vt:lpstr>и9на</vt:lpstr>
      <vt:lpstr>и9но</vt:lpstr>
      <vt:lpstr>и10на</vt:lpstr>
      <vt:lpstr>и10но</vt:lpstr>
      <vt:lpstr>и11на</vt:lpstr>
      <vt:lpstr>и11но</vt:lpstr>
      <vt:lpstr>2014но</vt:lpstr>
      <vt:lpstr>2015но</vt:lpstr>
      <vt:lpstr>2016но</vt:lpstr>
      <vt:lpstr>2017но</vt:lpstr>
      <vt:lpstr>2018</vt:lpstr>
      <vt:lpstr>2019</vt:lpstr>
      <vt:lpstr>Показатели</vt:lpstr>
      <vt:lpstr>леса</vt:lpstr>
      <vt:lpstr>экология</vt:lpstr>
      <vt:lpstr>Сводная</vt:lpstr>
      <vt:lpstr>Статистика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Пользователь Windows</dc:creator>
  <cp:keywords/>
  <dc:description/>
  <cp:lastModifiedBy>Терёшин Дима</cp:lastModifiedBy>
  <cp:revision/>
  <dcterms:created xsi:type="dcterms:W3CDTF">2019-12-11T09:42:41Z</dcterms:created>
  <dcterms:modified xsi:type="dcterms:W3CDTF">2022-06-09T14:41:07Z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32edac3f-8254-4614-8add-498bae555b08</vt:lpwstr>
  </property>
</Properties>
</file>